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drawings/drawing11.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drawings/drawing12.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1.xml" ContentType="application/vnd.openxmlformats-officedocument.themeOverride+xml"/>
  <Override PartName="/xl/drawings/drawing2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2.xml" ContentType="application/vnd.openxmlformats-officedocument.themeOverride+xml"/>
  <Override PartName="/xl/drawings/drawing29.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3.xml" ContentType="application/vnd.openxmlformats-officedocument.themeOverride+xml"/>
  <Override PartName="/xl/drawings/drawing30.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4.xml" ContentType="application/vnd.openxmlformats-officedocument.themeOverride+xml"/>
  <Override PartName="/xl/drawings/drawing31.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5.xml" ContentType="application/vnd.openxmlformats-officedocument.themeOverride+xml"/>
  <Override PartName="/xl/drawings/drawing32.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6.xml" ContentType="application/vnd.openxmlformats-officedocument.themeOverride+xml"/>
  <Override PartName="/xl/drawings/drawing33.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7.xml" ContentType="application/vnd.openxmlformats-officedocument.themeOverride+xml"/>
  <Override PartName="/xl/drawings/drawing34.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8.xml" ContentType="application/vnd.openxmlformats-officedocument.themeOverride+xml"/>
  <Override PartName="/xl/drawings/drawing35.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9.xml" ContentType="application/vnd.openxmlformats-officedocument.themeOverride+xml"/>
  <Override PartName="/xl/drawings/drawing36.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0.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1.xml" ContentType="application/vnd.openxmlformats-officedocument.themeOverrid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2.xml" ContentType="application/vnd.openxmlformats-officedocument.themeOverrid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3.xml" ContentType="application/vnd.openxmlformats-officedocument.themeOverride+xml"/>
  <Override PartName="/xl/drawings/drawing4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4.xml" ContentType="application/vnd.openxmlformats-officedocument.themeOverride+xml"/>
  <Override PartName="/xl/drawings/drawing43.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5.xml" ContentType="application/vnd.openxmlformats-officedocument.themeOverride+xml"/>
  <Override PartName="/xl/drawings/drawing44.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6.xml" ContentType="application/vnd.openxmlformats-officedocument.themeOverrid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7.xml" ContentType="application/vnd.openxmlformats-officedocument.themeOverride+xml"/>
  <Override PartName="/xl/drawings/drawing46.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8.xml" ContentType="application/vnd.openxmlformats-officedocument.themeOverride+xml"/>
  <Override PartName="/xl/drawings/drawing47.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9.xml" ContentType="application/vnd.openxmlformats-officedocument.themeOverride+xml"/>
  <Override PartName="/xl/drawings/drawing48.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0.xml" ContentType="application/vnd.openxmlformats-officedocument.themeOverride+xml"/>
  <Override PartName="/xl/drawings/drawing49.xml" ContentType="application/vnd.openxmlformats-officedocument.drawingml.chartshapes+xml"/>
  <Override PartName="/xl/drawings/drawing50.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1.xml" ContentType="application/vnd.openxmlformats-officedocument.themeOverride+xml"/>
  <Override PartName="/xl/drawings/drawing52.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2.xml" ContentType="application/vnd.openxmlformats-officedocument.themeOverride+xml"/>
  <Override PartName="/xl/drawings/drawing53.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3.xml" ContentType="application/vnd.openxmlformats-officedocument.themeOverride+xml"/>
  <Override PartName="/xl/drawings/drawing54.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4.xml" ContentType="application/vnd.openxmlformats-officedocument.themeOverride+xml"/>
  <Override PartName="/xl/drawings/drawing5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5.xml" ContentType="application/vnd.openxmlformats-officedocument.themeOverride+xml"/>
  <Override PartName="/xl/drawings/drawing56.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36.xml" ContentType="application/vnd.openxmlformats-officedocument.themeOverride+xml"/>
  <Override PartName="/xl/drawings/drawing57.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7.xml" ContentType="application/vnd.openxmlformats-officedocument.themeOverride+xml"/>
  <Override PartName="/xl/drawings/drawing58.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8.xml" ContentType="application/vnd.openxmlformats-officedocument.themeOverride+xml"/>
  <Override PartName="/xl/drawings/drawing59.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9.xml" ContentType="application/vnd.openxmlformats-officedocument.themeOverride+xml"/>
  <Override PartName="/xl/drawings/drawing60.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40.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41.xml" ContentType="application/vnd.openxmlformats-officedocument.themeOverride+xml"/>
  <Override PartName="/xl/drawings/drawing87.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2.xml" ContentType="application/vnd.openxmlformats-officedocument.themeOverride+xml"/>
  <Override PartName="/xl/drawings/drawing88.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43.xml" ContentType="application/vnd.openxmlformats-officedocument.themeOverride+xml"/>
  <Override PartName="/xl/drawings/drawing89.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4.xml" ContentType="application/vnd.openxmlformats-officedocument.themeOverride+xml"/>
  <Override PartName="/xl/drawings/drawing90.xml" ContentType="application/vnd.openxmlformats-officedocument.drawingml.chartshapes+xml"/>
  <Override PartName="/xl/drawings/drawing91.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5.xml" ContentType="application/vnd.openxmlformats-officedocument.themeOverride+xml"/>
  <Override PartName="/xl/drawings/drawing92.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46.xml" ContentType="application/vnd.openxmlformats-officedocument.themeOverride+xml"/>
  <Override PartName="/xl/drawings/drawing93.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7.xml" ContentType="application/vnd.openxmlformats-officedocument.themeOverride+xml"/>
  <Override PartName="/xl/drawings/drawing94.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8.xml" ContentType="application/vnd.openxmlformats-officedocument.themeOverride+xml"/>
  <Override PartName="/xl/drawings/drawing95.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9.xml" ContentType="application/vnd.openxmlformats-officedocument.themeOverride+xml"/>
  <Override PartName="/xl/drawings/drawing98.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0.xml" ContentType="application/vnd.openxmlformats-officedocument.themeOverride+xml"/>
  <Override PartName="/xl/drawings/drawing99.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51.xml" ContentType="application/vnd.openxmlformats-officedocument.themeOverride+xml"/>
  <Override PartName="/xl/drawings/drawing100.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52.xml" ContentType="application/vnd.openxmlformats-officedocument.themeOverride+xml"/>
  <Override PartName="/xl/drawings/drawing101.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53.xml" ContentType="application/vnd.openxmlformats-officedocument.themeOverride+xml"/>
  <Override PartName="/xl/drawings/drawing10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54.xml" ContentType="application/vnd.openxmlformats-officedocument.themeOverride+xml"/>
  <Override PartName="/xl/drawings/drawing10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55.xml" ContentType="application/vnd.openxmlformats-officedocument.themeOverride+xml"/>
  <Override PartName="/xl/drawings/drawing10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56.xml" ContentType="application/vnd.openxmlformats-officedocument.themeOverride+xml"/>
  <Override PartName="/xl/drawings/drawing107.xml" ContentType="application/vnd.openxmlformats-officedocument.drawingml.chartshapes+xml"/>
  <Override PartName="/xl/drawings/drawing10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57.xml" ContentType="application/vnd.openxmlformats-officedocument.themeOverride+xml"/>
  <Override PartName="/xl/drawings/drawing10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58.xml" ContentType="application/vnd.openxmlformats-officedocument.themeOverride+xml"/>
  <Override PartName="/xl/drawings/drawing11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9.xml" ContentType="application/vnd.openxmlformats-officedocument.themeOverride+xml"/>
  <Override PartName="/xl/drawings/drawing11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60.xml" ContentType="application/vnd.openxmlformats-officedocument.themeOverride+xml"/>
  <Override PartName="/xl/drawings/drawing112.xml" ContentType="application/vnd.openxmlformats-officedocument.drawingml.chartshapes+xml"/>
  <Override PartName="/xl/drawings/drawing113.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61.xml" ContentType="application/vnd.openxmlformats-officedocument.themeOverride+xml"/>
  <Override PartName="/xl/drawings/drawing114.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62.xml" ContentType="application/vnd.openxmlformats-officedocument.themeOverride+xml"/>
  <Override PartName="/xl/drawings/drawing115.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63.xml" ContentType="application/vnd.openxmlformats-officedocument.themeOverride+xml"/>
  <Override PartName="/xl/drawings/drawing116.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64.xml" ContentType="application/vnd.openxmlformats-officedocument.themeOverride+xml"/>
  <Override PartName="/xl/drawings/drawing117.xml" ContentType="application/vnd.openxmlformats-officedocument.drawingml.chartshapes+xml"/>
  <Override PartName="/xl/drawings/drawing118.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65.xml" ContentType="application/vnd.openxmlformats-officedocument.themeOverride+xml"/>
  <Override PartName="/xl/drawings/drawing119.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66.xml" ContentType="application/vnd.openxmlformats-officedocument.themeOverride+xml"/>
  <Override PartName="/xl/drawings/drawing120.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67.xml" ContentType="application/vnd.openxmlformats-officedocument.themeOverride+xml"/>
  <Override PartName="/xl/drawings/drawing121.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68.xml" ContentType="application/vnd.openxmlformats-officedocument.themeOverride+xml"/>
  <Override PartName="/xl/drawings/drawing122.xml" ContentType="application/vnd.openxmlformats-officedocument.drawingml.chartshapes+xml"/>
  <Override PartName="/xl/drawings/drawing123.xml" ContentType="application/vnd.openxmlformats-officedocument.drawing+xml"/>
  <Override PartName="/xl/charts/chart86.xml" ContentType="application/vnd.openxmlformats-officedocument.drawingml.chart+xml"/>
  <Override PartName="/xl/theme/themeOverride69.xml" ContentType="application/vnd.openxmlformats-officedocument.themeOverride+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turismodetenerife.sharepoint.com/sites/INVESTIGACION/Documentos compartidos/General/FRONTUR/FRONTUR CANARIAS/2023/"/>
    </mc:Choice>
  </mc:AlternateContent>
  <xr:revisionPtr revIDLastSave="0" documentId="8_{EE62D45B-04E0-4B12-A0E5-AD47ABE2B746}" xr6:coauthVersionLast="47" xr6:coauthVersionMax="47" xr10:uidLastSave="{00000000-0000-0000-0000-000000000000}"/>
  <bookViews>
    <workbookView xWindow="-120" yWindow="-120" windowWidth="29040" windowHeight="15720" xr2:uid="{4050E713-B2A7-4182-922C-47A4F0D8C2FE}"/>
  </bookViews>
  <sheets>
    <sheet name="Indice" sheetId="1" r:id="rId1"/>
    <sheet name="Evolución mensual turistas TF" sheetId="2" r:id="rId2"/>
    <sheet name="Evolución anual turistas TF" sheetId="3" r:id="rId3"/>
    <sheet name="Evolución mensual turistas GC" sheetId="4" r:id="rId4"/>
    <sheet name="Evolución mensual turistas LZ" sheetId="5" r:id="rId5"/>
    <sheet name="Evolución mensual turistas FV" sheetId="6" r:id="rId6"/>
    <sheet name="Turistas entrados mes actual" sheetId="7" r:id="rId7"/>
    <sheet name="Turistas entra mes act mercados" sheetId="8" r:id="rId8"/>
    <sheet name="Turistas entra acumulad merca" sheetId="9" r:id="rId9"/>
    <sheet name="Turistas entrados periodo espec" sheetId="10" r:id="rId10"/>
    <sheet name="Turistas merc isla mes" sheetId="11" r:id="rId11"/>
    <sheet name="Turistas merc isla acumulado" sheetId="12" r:id="rId12"/>
    <sheet name="Turistas merc isla periodo espe" sheetId="13" r:id="rId13"/>
    <sheet name="Turistas tipo aloj mes actua" sheetId="14" r:id="rId14"/>
    <sheet name="Turistas tipo aloj period esp" sheetId="15" r:id="rId15"/>
    <sheet name="Turistas tipo aloj mes actu (2)" sheetId="16" r:id="rId16"/>
    <sheet name="Turistas tipo aloj x res peri e" sheetId="17" r:id="rId17"/>
    <sheet name="Turistas tipo aloj canarias mer" sheetId="18" r:id="rId18"/>
    <sheet name="Turistas paquete mes actu" sheetId="19" r:id="rId19"/>
    <sheet name="Turistas paquete perio esp" sheetId="20" r:id="rId20"/>
    <sheet name="Turistas paquete mes actu (2)" sheetId="21" r:id="rId21"/>
    <sheet name="Turistas paquete mer perio esp" sheetId="22" r:id="rId22"/>
    <sheet name="Turistas noches mes actu" sheetId="23" r:id="rId23"/>
    <sheet name="Turistas noches per esp" sheetId="24" r:id="rId24"/>
    <sheet name="Turistas noches mes actu (2)" sheetId="25" r:id="rId25"/>
    <sheet name="Turistas noches merc per esp" sheetId="26" r:id="rId26"/>
    <sheet name="Turistas motivo mes actu" sheetId="27" r:id="rId27"/>
    <sheet name="Turistas motivo per esp" sheetId="28" r:id="rId28"/>
    <sheet name="Turistas motivo mes actu (2)" sheetId="29" r:id="rId29"/>
    <sheet name="Turistas motivo merc per esp" sheetId="30" r:id="rId30"/>
    <sheet name="Turistas entrados mes actua mer" sheetId="31" r:id="rId31"/>
    <sheet name="Turistas ent acum mes actua" sheetId="32" r:id="rId32"/>
    <sheet name="Turistas ent islas merc per esp" sheetId="33" r:id="rId33"/>
    <sheet name="T princi ent acum mes actua me " sheetId="34" r:id="rId34"/>
    <sheet name="T princi ent merc isla per  esp" sheetId="35" r:id="rId35"/>
    <sheet name="cuota sobre Canarias mercados" sheetId="36" r:id="rId36"/>
    <sheet name="Turistas entrados mercad año" sheetId="37" r:id="rId37"/>
    <sheet name="Turistas lugar residencia isla " sheetId="38" r:id="rId38"/>
    <sheet name="%Turistas lugar res isla" sheetId="39" r:id="rId39"/>
    <sheet name="Turistas principal y secundario" sheetId="40" r:id="rId40"/>
  </sheets>
  <definedNames>
    <definedName name="_GoBack" localSheetId="39">'Turistas principal y secundario'!$B$198</definedName>
    <definedName name="españafuerteventura" localSheetId="25">#REF!</definedName>
    <definedName name="españafuerteventura" localSheetId="19">#REF!</definedName>
    <definedName name="españafuerteventura">#REF!</definedName>
    <definedName name="españafuerteventura0" localSheetId="25">#REF!</definedName>
    <definedName name="españafuerteventura0" localSheetId="19">#REF!</definedName>
    <definedName name="españafuerteventura0">#REF!</definedName>
    <definedName name="españagrancanaria" localSheetId="25">#REF!</definedName>
    <definedName name="españagrancanaria" localSheetId="19">#REF!</definedName>
    <definedName name="españagrancanaria">#REF!</definedName>
    <definedName name="españagrancanaria0" localSheetId="25">#REF!</definedName>
    <definedName name="españagrancanaria0" localSheetId="19">#REF!</definedName>
    <definedName name="españagrancanaria0">#REF!</definedName>
    <definedName name="españalanzarote" localSheetId="25">#REF!</definedName>
    <definedName name="españalanzarote" localSheetId="19">#REF!</definedName>
    <definedName name="españalanzarote">#REF!</definedName>
    <definedName name="españalanzarote0" localSheetId="25">#REF!</definedName>
    <definedName name="españalanzarote0" localSheetId="19">#REF!</definedName>
    <definedName name="españalanzarote0">#REF!</definedName>
    <definedName name="españalapalma" localSheetId="25">#REF!</definedName>
    <definedName name="españalapalma" localSheetId="19">#REF!</definedName>
    <definedName name="españalapalma">#REF!</definedName>
    <definedName name="españalapalma0" localSheetId="25">#REF!</definedName>
    <definedName name="españalapalma0" localSheetId="19">#REF!</definedName>
    <definedName name="españalapalma0">#REF!</definedName>
    <definedName name="españaTFN" localSheetId="25">#REF!</definedName>
    <definedName name="españaTFN" localSheetId="19">#REF!</definedName>
    <definedName name="españaTFN">#REF!</definedName>
    <definedName name="españaTFN0" localSheetId="25">#REF!</definedName>
    <definedName name="españaTFN0" localSheetId="19">#REF!</definedName>
    <definedName name="españaTFN0">#REF!</definedName>
    <definedName name="españaTFS" localSheetId="25">#REF!</definedName>
    <definedName name="españaTFS" localSheetId="19">#REF!</definedName>
    <definedName name="españaTFS">#REF!</definedName>
    <definedName name="españaTFS0" localSheetId="25">#REF!</definedName>
    <definedName name="españaTFS0" localSheetId="19">#REF!</definedName>
    <definedName name="españaTFS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38" i="2" l="1"/>
  <c r="O169" i="2"/>
  <c r="O144" i="2"/>
  <c r="O127" i="2"/>
  <c r="O107" i="2"/>
  <c r="O82" i="2"/>
  <c r="O62" i="2"/>
  <c r="O39" i="2"/>
  <c r="O16" i="2"/>
  <c r="P113" i="40"/>
  <c r="N113" i="40"/>
  <c r="L113" i="40"/>
  <c r="J113" i="40"/>
  <c r="H113" i="40"/>
  <c r="P112" i="40"/>
  <c r="N112" i="40"/>
  <c r="L112" i="40"/>
  <c r="J112" i="40"/>
  <c r="H112" i="40"/>
  <c r="P111" i="40"/>
  <c r="N111" i="40"/>
  <c r="L111" i="40"/>
  <c r="J111" i="40"/>
  <c r="H111" i="40"/>
  <c r="P110" i="40"/>
  <c r="N110" i="40"/>
  <c r="L110" i="40"/>
  <c r="J110" i="40"/>
  <c r="H110" i="40"/>
  <c r="P109" i="40"/>
  <c r="N109" i="40"/>
  <c r="L109" i="40"/>
  <c r="J109" i="40"/>
  <c r="H109" i="40"/>
  <c r="P108" i="40"/>
  <c r="N108" i="40"/>
  <c r="L108" i="40"/>
  <c r="J108" i="40"/>
  <c r="H108" i="40"/>
  <c r="P107" i="40"/>
  <c r="N107" i="40"/>
  <c r="L107" i="40"/>
  <c r="J107" i="40"/>
  <c r="H107" i="40"/>
  <c r="P106" i="40"/>
  <c r="N106" i="40"/>
  <c r="L106" i="40"/>
  <c r="J106" i="40"/>
  <c r="H106" i="40"/>
  <c r="P105" i="40"/>
  <c r="N105" i="40"/>
  <c r="L105" i="40"/>
  <c r="J105" i="40"/>
  <c r="H105" i="40"/>
  <c r="P104" i="40"/>
  <c r="N104" i="40"/>
  <c r="L104" i="40"/>
  <c r="J104" i="40"/>
  <c r="H104" i="40"/>
  <c r="P103" i="40"/>
  <c r="N103" i="40"/>
  <c r="L103" i="40"/>
  <c r="J103" i="40"/>
  <c r="H103" i="40"/>
  <c r="B3" i="40"/>
  <c r="EF19" i="39"/>
  <c r="EF18" i="39"/>
  <c r="EF17" i="39"/>
  <c r="EF16" i="39"/>
  <c r="EF15" i="39"/>
  <c r="EF14" i="39"/>
  <c r="EF13" i="39"/>
  <c r="EF12" i="39"/>
  <c r="EF11" i="39"/>
  <c r="EF10" i="39"/>
  <c r="EF9" i="39"/>
  <c r="EF8" i="39"/>
  <c r="B3" i="39"/>
  <c r="B3" i="38"/>
  <c r="Z21" i="37"/>
  <c r="AD21" i="37" s="1"/>
  <c r="Y21" i="37"/>
  <c r="X21" i="37"/>
  <c r="W21" i="37"/>
  <c r="U21" i="37"/>
  <c r="P21" i="37"/>
  <c r="O21" i="37"/>
  <c r="S21" i="37" s="1"/>
  <c r="N21" i="37"/>
  <c r="M21" i="37"/>
  <c r="F21" i="37"/>
  <c r="E21" i="37"/>
  <c r="D21" i="37"/>
  <c r="C21" i="37"/>
  <c r="AE7" i="37"/>
  <c r="Z7" i="37"/>
  <c r="Y7" i="37"/>
  <c r="X7" i="37"/>
  <c r="W7" i="37"/>
  <c r="T7" i="37"/>
  <c r="R7" i="37"/>
  <c r="P7" i="37"/>
  <c r="O7" i="37"/>
  <c r="N7" i="37"/>
  <c r="M7" i="37"/>
  <c r="K7" i="37"/>
  <c r="J7" i="37"/>
  <c r="I7" i="37"/>
  <c r="H7" i="37"/>
  <c r="G7" i="37"/>
  <c r="B4" i="37"/>
  <c r="AE21" i="35"/>
  <c r="I21" i="35"/>
  <c r="K21" i="35"/>
  <c r="B4" i="35"/>
  <c r="AH21" i="34"/>
  <c r="AE21" i="34"/>
  <c r="AF21" i="34"/>
  <c r="AG21" i="34"/>
  <c r="W21" i="34"/>
  <c r="V21" i="34"/>
  <c r="U21" i="34"/>
  <c r="L21" i="34"/>
  <c r="I21" i="34"/>
  <c r="J21" i="34"/>
  <c r="AH7" i="34"/>
  <c r="AF7" i="34"/>
  <c r="AD7" i="34"/>
  <c r="W7" i="34"/>
  <c r="U7" i="34"/>
  <c r="S7" i="34"/>
  <c r="L7" i="34"/>
  <c r="J7" i="34"/>
  <c r="I7" i="34"/>
  <c r="B4" i="34"/>
  <c r="AK21" i="33"/>
  <c r="AI21" i="33"/>
  <c r="AG21" i="33"/>
  <c r="AJ21" i="33"/>
  <c r="AH21" i="33"/>
  <c r="V21" i="33"/>
  <c r="T21" i="33"/>
  <c r="I21" i="33"/>
  <c r="K21" i="33"/>
  <c r="AK7" i="33"/>
  <c r="AI7" i="33"/>
  <c r="B4" i="33"/>
  <c r="AL21" i="32"/>
  <c r="AJ21" i="32"/>
  <c r="AH21" i="32"/>
  <c r="AE21" i="32"/>
  <c r="AK21" i="32"/>
  <c r="AI21" i="32"/>
  <c r="AG21" i="32"/>
  <c r="W21" i="32"/>
  <c r="T21" i="32"/>
  <c r="U21" i="32"/>
  <c r="V21" i="32"/>
  <c r="L21" i="32"/>
  <c r="K21" i="32"/>
  <c r="J21" i="32"/>
  <c r="AL7" i="32"/>
  <c r="AJ7" i="32"/>
  <c r="AH7" i="32"/>
  <c r="W7" i="32"/>
  <c r="T7" i="32"/>
  <c r="S7" i="32"/>
  <c r="L7" i="32"/>
  <c r="H7" i="32"/>
  <c r="B4" i="32"/>
  <c r="AG21" i="31"/>
  <c r="T21" i="31"/>
  <c r="AG7" i="31"/>
  <c r="AE7" i="31"/>
  <c r="T7" i="31"/>
  <c r="B4" i="31"/>
  <c r="K6" i="30"/>
  <c r="S6" i="29"/>
  <c r="I6" i="28"/>
  <c r="B4" i="28"/>
  <c r="V6" i="27"/>
  <c r="T6" i="27"/>
  <c r="R6" i="27"/>
  <c r="L6" i="27"/>
  <c r="J6" i="27"/>
  <c r="I6" i="27"/>
  <c r="B4" i="27"/>
  <c r="B4" i="26"/>
  <c r="V6" i="25"/>
  <c r="T6" i="25"/>
  <c r="S6" i="25"/>
  <c r="L6" i="25"/>
  <c r="J6" i="25"/>
  <c r="I6" i="25"/>
  <c r="H6" i="25"/>
  <c r="B4" i="25"/>
  <c r="K6" i="23"/>
  <c r="B4" i="22"/>
  <c r="V6" i="21"/>
  <c r="R6" i="21"/>
  <c r="S6" i="21"/>
  <c r="L6" i="21"/>
  <c r="I6" i="21"/>
  <c r="H6" i="21"/>
  <c r="B4" i="21"/>
  <c r="B4" i="20"/>
  <c r="V6" i="19"/>
  <c r="S6" i="19"/>
  <c r="L6" i="19"/>
  <c r="B4" i="19"/>
  <c r="J6" i="18"/>
  <c r="H6" i="18"/>
  <c r="B4" i="18"/>
  <c r="K6" i="17"/>
  <c r="I6" i="17"/>
  <c r="B4" i="17"/>
  <c r="V6" i="16"/>
  <c r="T6" i="16"/>
  <c r="S6" i="16"/>
  <c r="L6" i="16"/>
  <c r="I6" i="16"/>
  <c r="B4" i="16"/>
  <c r="M6" i="15"/>
  <c r="B4" i="15"/>
  <c r="B4" i="14"/>
  <c r="L109" i="13"/>
  <c r="J109" i="13"/>
  <c r="I109" i="13"/>
  <c r="B108" i="13"/>
  <c r="B87" i="13"/>
  <c r="L67" i="13"/>
  <c r="I67" i="13"/>
  <c r="G67" i="13"/>
  <c r="B66" i="13"/>
  <c r="H46" i="13"/>
  <c r="B45" i="13"/>
  <c r="T5" i="13"/>
  <c r="U5" i="13"/>
  <c r="P5" i="13"/>
  <c r="M5" i="13"/>
  <c r="L5" i="13"/>
  <c r="I5" i="13"/>
  <c r="H5" i="13"/>
  <c r="E5" i="13"/>
  <c r="D5" i="13"/>
  <c r="L109" i="12"/>
  <c r="J109" i="12"/>
  <c r="I109" i="12"/>
  <c r="B108" i="12"/>
  <c r="J88" i="12"/>
  <c r="H88" i="12"/>
  <c r="B87" i="12"/>
  <c r="L67" i="12"/>
  <c r="I67" i="12"/>
  <c r="B66" i="12"/>
  <c r="L46" i="12"/>
  <c r="I46" i="12"/>
  <c r="G46" i="12"/>
  <c r="B45" i="12"/>
  <c r="H25" i="12"/>
  <c r="U5" i="12"/>
  <c r="T5" i="12"/>
  <c r="Q5" i="12"/>
  <c r="P5" i="12"/>
  <c r="L5" i="12"/>
  <c r="M5" i="12"/>
  <c r="I5" i="12"/>
  <c r="H5" i="12"/>
  <c r="D5" i="12"/>
  <c r="E5" i="12"/>
  <c r="L88" i="11"/>
  <c r="J88" i="11"/>
  <c r="I88" i="11"/>
  <c r="B87" i="11"/>
  <c r="H67" i="11"/>
  <c r="B66" i="11"/>
  <c r="L46" i="11"/>
  <c r="I46" i="11"/>
  <c r="G46" i="11"/>
  <c r="B45" i="11"/>
  <c r="J25" i="11"/>
  <c r="H25" i="11"/>
  <c r="B24" i="11"/>
  <c r="K36" i="10"/>
  <c r="B34" i="10"/>
  <c r="L6" i="10"/>
  <c r="B4" i="10"/>
  <c r="B75" i="9"/>
  <c r="B74" i="9"/>
  <c r="P73" i="9"/>
  <c r="P74" i="9" s="1"/>
  <c r="P75" i="9" s="1"/>
  <c r="B73" i="9"/>
  <c r="P72" i="9"/>
  <c r="O72" i="9"/>
  <c r="O73" i="9" s="1"/>
  <c r="O74" i="9" s="1"/>
  <c r="O75" i="9" s="1"/>
  <c r="B72" i="9"/>
  <c r="Q71" i="9"/>
  <c r="Q72" i="9" s="1"/>
  <c r="Q73" i="9" s="1"/>
  <c r="Q74" i="9" s="1"/>
  <c r="Q75" i="9" s="1"/>
  <c r="P71" i="9"/>
  <c r="O71" i="9"/>
  <c r="N71" i="9"/>
  <c r="N72" i="9" s="1"/>
  <c r="N73" i="9" s="1"/>
  <c r="N74" i="9" s="1"/>
  <c r="N75" i="9" s="1"/>
  <c r="M71" i="9"/>
  <c r="M72" i="9" s="1"/>
  <c r="M73" i="9" s="1"/>
  <c r="M74" i="9" s="1"/>
  <c r="M75" i="9" s="1"/>
  <c r="B71" i="9"/>
  <c r="P60" i="9"/>
  <c r="P61" i="9" s="1"/>
  <c r="P62" i="9" s="1"/>
  <c r="P63" i="9" s="1"/>
  <c r="O60" i="9"/>
  <c r="O61" i="9" s="1"/>
  <c r="O62" i="9" s="1"/>
  <c r="O63" i="9" s="1"/>
  <c r="Q59" i="9"/>
  <c r="Q60" i="9" s="1"/>
  <c r="Q61" i="9" s="1"/>
  <c r="Q62" i="9" s="1"/>
  <c r="Q63" i="9" s="1"/>
  <c r="P59" i="9"/>
  <c r="O59" i="9"/>
  <c r="N59" i="9"/>
  <c r="N60" i="9" s="1"/>
  <c r="N61" i="9" s="1"/>
  <c r="N62" i="9" s="1"/>
  <c r="N63" i="9" s="1"/>
  <c r="M59" i="9"/>
  <c r="M60" i="9" s="1"/>
  <c r="M61" i="9" s="1"/>
  <c r="M62" i="9" s="1"/>
  <c r="M63" i="9" s="1"/>
  <c r="B51" i="9"/>
  <c r="B50" i="9"/>
  <c r="B49" i="9"/>
  <c r="Q48" i="9"/>
  <c r="Q49" i="9" s="1"/>
  <c r="Q50" i="9" s="1"/>
  <c r="Q51" i="9" s="1"/>
  <c r="P48" i="9"/>
  <c r="P49" i="9" s="1"/>
  <c r="P50" i="9" s="1"/>
  <c r="P51" i="9" s="1"/>
  <c r="B48" i="9"/>
  <c r="Q47" i="9"/>
  <c r="P47" i="9"/>
  <c r="O47" i="9"/>
  <c r="O48" i="9" s="1"/>
  <c r="O49" i="9" s="1"/>
  <c r="O50" i="9" s="1"/>
  <c r="O51" i="9" s="1"/>
  <c r="N47" i="9"/>
  <c r="N48" i="9" s="1"/>
  <c r="N49" i="9" s="1"/>
  <c r="N50" i="9" s="1"/>
  <c r="N51" i="9" s="1"/>
  <c r="M47" i="9"/>
  <c r="M48" i="9" s="1"/>
  <c r="M49" i="9" s="1"/>
  <c r="M50" i="9" s="1"/>
  <c r="M51" i="9" s="1"/>
  <c r="B47" i="9"/>
  <c r="Q38" i="9"/>
  <c r="Q39" i="9" s="1"/>
  <c r="Q37" i="9"/>
  <c r="Q36" i="9"/>
  <c r="M36" i="9"/>
  <c r="M37" i="9" s="1"/>
  <c r="M38" i="9" s="1"/>
  <c r="M39" i="9" s="1"/>
  <c r="Q35" i="9"/>
  <c r="P35" i="9"/>
  <c r="P36" i="9" s="1"/>
  <c r="P37" i="9" s="1"/>
  <c r="P38" i="9" s="1"/>
  <c r="P39" i="9" s="1"/>
  <c r="O35" i="9"/>
  <c r="O36" i="9" s="1"/>
  <c r="O37" i="9" s="1"/>
  <c r="O38" i="9" s="1"/>
  <c r="O39" i="9" s="1"/>
  <c r="N35" i="9"/>
  <c r="N36" i="9" s="1"/>
  <c r="N37" i="9" s="1"/>
  <c r="N38" i="9" s="1"/>
  <c r="N39" i="9" s="1"/>
  <c r="M35" i="9"/>
  <c r="B27" i="9"/>
  <c r="B26" i="9"/>
  <c r="B25" i="9"/>
  <c r="B24" i="9"/>
  <c r="Q23" i="9"/>
  <c r="Q24" i="9" s="1"/>
  <c r="Q25" i="9" s="1"/>
  <c r="Q26" i="9" s="1"/>
  <c r="Q27" i="9" s="1"/>
  <c r="P23" i="9"/>
  <c r="P24" i="9" s="1"/>
  <c r="P25" i="9" s="1"/>
  <c r="P26" i="9" s="1"/>
  <c r="P27" i="9" s="1"/>
  <c r="O23" i="9"/>
  <c r="O24" i="9" s="1"/>
  <c r="O25" i="9" s="1"/>
  <c r="O26" i="9" s="1"/>
  <c r="O27" i="9" s="1"/>
  <c r="N23" i="9"/>
  <c r="N24" i="9" s="1"/>
  <c r="N25" i="9" s="1"/>
  <c r="N26" i="9" s="1"/>
  <c r="N27" i="9" s="1"/>
  <c r="M23" i="9"/>
  <c r="M24" i="9" s="1"/>
  <c r="M25" i="9" s="1"/>
  <c r="M26" i="9" s="1"/>
  <c r="M27" i="9" s="1"/>
  <c r="B23" i="9"/>
  <c r="B13" i="9"/>
  <c r="B14" i="9"/>
  <c r="M73" i="8"/>
  <c r="M74" i="8" s="1"/>
  <c r="M75" i="8" s="1"/>
  <c r="O72" i="8"/>
  <c r="O73" i="8" s="1"/>
  <c r="O74" i="8" s="1"/>
  <c r="O75" i="8" s="1"/>
  <c r="M72" i="8"/>
  <c r="Q71" i="8"/>
  <c r="Q72" i="8" s="1"/>
  <c r="Q73" i="8" s="1"/>
  <c r="Q74" i="8" s="1"/>
  <c r="Q75" i="8" s="1"/>
  <c r="P71" i="8"/>
  <c r="P72" i="8" s="1"/>
  <c r="P73" i="8" s="1"/>
  <c r="P74" i="8" s="1"/>
  <c r="P75" i="8" s="1"/>
  <c r="O71" i="8"/>
  <c r="N71" i="8"/>
  <c r="N72" i="8" s="1"/>
  <c r="N73" i="8" s="1"/>
  <c r="N74" i="8" s="1"/>
  <c r="N75" i="8" s="1"/>
  <c r="M71" i="8"/>
  <c r="B63" i="8"/>
  <c r="B62" i="8"/>
  <c r="B61" i="8"/>
  <c r="M60" i="8"/>
  <c r="M61" i="8" s="1"/>
  <c r="M62" i="8" s="1"/>
  <c r="M63" i="8" s="1"/>
  <c r="Q59" i="8"/>
  <c r="Q60" i="8" s="1"/>
  <c r="Q61" i="8" s="1"/>
  <c r="Q62" i="8" s="1"/>
  <c r="Q63" i="8" s="1"/>
  <c r="P59" i="8"/>
  <c r="P60" i="8" s="1"/>
  <c r="P61" i="8" s="1"/>
  <c r="P62" i="8" s="1"/>
  <c r="P63" i="8" s="1"/>
  <c r="O59" i="8"/>
  <c r="O60" i="8" s="1"/>
  <c r="O61" i="8" s="1"/>
  <c r="O62" i="8" s="1"/>
  <c r="O63" i="8" s="1"/>
  <c r="N59" i="8"/>
  <c r="N60" i="8" s="1"/>
  <c r="N61" i="8" s="1"/>
  <c r="N62" i="8" s="1"/>
  <c r="N63" i="8" s="1"/>
  <c r="M59" i="8"/>
  <c r="B59" i="8"/>
  <c r="Q49" i="8"/>
  <c r="Q50" i="8" s="1"/>
  <c r="Q51" i="8" s="1"/>
  <c r="Q48" i="8"/>
  <c r="N48" i="8"/>
  <c r="N49" i="8" s="1"/>
  <c r="N50" i="8" s="1"/>
  <c r="N51" i="8" s="1"/>
  <c r="M48" i="8"/>
  <c r="M49" i="8" s="1"/>
  <c r="M50" i="8" s="1"/>
  <c r="M51" i="8" s="1"/>
  <c r="Q47" i="8"/>
  <c r="P47" i="8"/>
  <c r="P48" i="8" s="1"/>
  <c r="P49" i="8" s="1"/>
  <c r="P50" i="8" s="1"/>
  <c r="P51" i="8" s="1"/>
  <c r="O47" i="8"/>
  <c r="O48" i="8" s="1"/>
  <c r="O49" i="8" s="1"/>
  <c r="O50" i="8" s="1"/>
  <c r="O51" i="8" s="1"/>
  <c r="N47" i="8"/>
  <c r="M47" i="8"/>
  <c r="B39" i="8"/>
  <c r="B38" i="8"/>
  <c r="M37" i="8"/>
  <c r="M38" i="8" s="1"/>
  <c r="M39" i="8" s="1"/>
  <c r="B37" i="8"/>
  <c r="O36" i="8"/>
  <c r="O37" i="8" s="1"/>
  <c r="O38" i="8" s="1"/>
  <c r="O39" i="8" s="1"/>
  <c r="N36" i="8"/>
  <c r="N37" i="8" s="1"/>
  <c r="N38" i="8" s="1"/>
  <c r="N39" i="8" s="1"/>
  <c r="M36" i="8"/>
  <c r="B36" i="8"/>
  <c r="Q35" i="8"/>
  <c r="Q36" i="8" s="1"/>
  <c r="Q37" i="8" s="1"/>
  <c r="Q38" i="8" s="1"/>
  <c r="Q39" i="8" s="1"/>
  <c r="P35" i="8"/>
  <c r="P36" i="8" s="1"/>
  <c r="P37" i="8" s="1"/>
  <c r="P38" i="8" s="1"/>
  <c r="P39" i="8" s="1"/>
  <c r="O35" i="8"/>
  <c r="N35" i="8"/>
  <c r="M35" i="8"/>
  <c r="B35" i="8"/>
  <c r="N25" i="8"/>
  <c r="N26" i="8" s="1"/>
  <c r="N27" i="8" s="1"/>
  <c r="P24" i="8"/>
  <c r="P25" i="8" s="1"/>
  <c r="P26" i="8" s="1"/>
  <c r="P27" i="8" s="1"/>
  <c r="O24" i="8"/>
  <c r="O25" i="8" s="1"/>
  <c r="O26" i="8" s="1"/>
  <c r="O27" i="8" s="1"/>
  <c r="N24" i="8"/>
  <c r="Q23" i="8"/>
  <c r="Q24" i="8" s="1"/>
  <c r="Q25" i="8" s="1"/>
  <c r="Q26" i="8" s="1"/>
  <c r="Q27" i="8" s="1"/>
  <c r="P23" i="8"/>
  <c r="O23" i="8"/>
  <c r="N23" i="8"/>
  <c r="M23" i="8"/>
  <c r="M24" i="8" s="1"/>
  <c r="M25" i="8" s="1"/>
  <c r="M26" i="8" s="1"/>
  <c r="M27" i="8" s="1"/>
  <c r="B15" i="8"/>
  <c r="B12" i="8"/>
  <c r="B11" i="8"/>
  <c r="U36" i="7"/>
  <c r="K36" i="7"/>
  <c r="I36" i="7"/>
  <c r="B34" i="7"/>
  <c r="V6" i="7"/>
  <c r="T6" i="7"/>
  <c r="S6" i="7"/>
  <c r="L6" i="7"/>
  <c r="B4" i="7"/>
  <c r="O229" i="6"/>
  <c r="N229" i="6"/>
  <c r="L229" i="6"/>
  <c r="J229" i="6"/>
  <c r="H229" i="6"/>
  <c r="F229" i="6"/>
  <c r="D229" i="6"/>
  <c r="O207" i="6"/>
  <c r="N207" i="6"/>
  <c r="L207" i="6"/>
  <c r="J207" i="6"/>
  <c r="H207" i="6"/>
  <c r="F207" i="6"/>
  <c r="D207" i="6"/>
  <c r="O185" i="6"/>
  <c r="N185" i="6"/>
  <c r="L185" i="6"/>
  <c r="J185" i="6"/>
  <c r="H185" i="6"/>
  <c r="F185" i="6"/>
  <c r="D185" i="6"/>
  <c r="O163" i="6"/>
  <c r="N163" i="6"/>
  <c r="L163" i="6"/>
  <c r="J163" i="6"/>
  <c r="H163" i="6"/>
  <c r="F163" i="6"/>
  <c r="D163" i="6"/>
  <c r="O141" i="6"/>
  <c r="N141" i="6"/>
  <c r="L141" i="6"/>
  <c r="J141" i="6"/>
  <c r="H141" i="6"/>
  <c r="F141" i="6"/>
  <c r="D141" i="6"/>
  <c r="O119" i="6"/>
  <c r="N119" i="6"/>
  <c r="L119" i="6"/>
  <c r="J119" i="6"/>
  <c r="H119" i="6"/>
  <c r="F119" i="6"/>
  <c r="D119" i="6"/>
  <c r="O97" i="6"/>
  <c r="N97" i="6"/>
  <c r="L97" i="6"/>
  <c r="J97" i="6"/>
  <c r="H97" i="6"/>
  <c r="F97" i="6"/>
  <c r="D97" i="6"/>
  <c r="O75" i="6"/>
  <c r="N75" i="6"/>
  <c r="L75" i="6"/>
  <c r="J75" i="6"/>
  <c r="H75" i="6"/>
  <c r="F75" i="6"/>
  <c r="D75" i="6"/>
  <c r="O52" i="6"/>
  <c r="N52" i="6"/>
  <c r="L52" i="6"/>
  <c r="J52" i="6"/>
  <c r="H52" i="6"/>
  <c r="F52" i="6"/>
  <c r="D52" i="6"/>
  <c r="O30" i="6"/>
  <c r="N30" i="6"/>
  <c r="L30" i="6"/>
  <c r="J30" i="6"/>
  <c r="H30" i="6"/>
  <c r="F30" i="6"/>
  <c r="D30" i="6"/>
  <c r="EF8" i="6"/>
  <c r="ED8" i="6"/>
  <c r="EB8" i="6"/>
  <c r="DZ8" i="6"/>
  <c r="DX8" i="6"/>
  <c r="DV8" i="6"/>
  <c r="DT8" i="6"/>
  <c r="DR8" i="6"/>
  <c r="DP8" i="6"/>
  <c r="DN8" i="6"/>
  <c r="DL8" i="6"/>
  <c r="DJ8" i="6"/>
  <c r="DH8" i="6"/>
  <c r="DF8" i="6"/>
  <c r="DD8" i="6"/>
  <c r="DB8" i="6"/>
  <c r="CZ8" i="6"/>
  <c r="CX8" i="6"/>
  <c r="CV8" i="6"/>
  <c r="CT8" i="6"/>
  <c r="CR8" i="6"/>
  <c r="CP8" i="6"/>
  <c r="CN8" i="6"/>
  <c r="CL8" i="6"/>
  <c r="CJ8" i="6"/>
  <c r="CH8" i="6"/>
  <c r="CF8" i="6"/>
  <c r="CD8" i="6"/>
  <c r="CB8" i="6"/>
  <c r="BZ8" i="6"/>
  <c r="BX8" i="6"/>
  <c r="BV8" i="6"/>
  <c r="BT8" i="6"/>
  <c r="BR8" i="6"/>
  <c r="BP8" i="6"/>
  <c r="BN8" i="6"/>
  <c r="BL8" i="6"/>
  <c r="BJ8" i="6"/>
  <c r="BH8" i="6"/>
  <c r="BF8" i="6"/>
  <c r="BD8" i="6"/>
  <c r="BB8" i="6"/>
  <c r="AZ8" i="6"/>
  <c r="AX8" i="6"/>
  <c r="AV8" i="6"/>
  <c r="AT8" i="6"/>
  <c r="AR8" i="6"/>
  <c r="AP8" i="6"/>
  <c r="AN8" i="6"/>
  <c r="AL8" i="6"/>
  <c r="AJ8" i="6"/>
  <c r="AH8" i="6"/>
  <c r="AF8" i="6"/>
  <c r="AD8" i="6"/>
  <c r="AB8" i="6"/>
  <c r="Z8" i="6"/>
  <c r="X8" i="6"/>
  <c r="T8" i="6"/>
  <c r="O8" i="6"/>
  <c r="N8" i="6"/>
  <c r="L8" i="6"/>
  <c r="J8" i="6"/>
  <c r="H8" i="6"/>
  <c r="F8" i="6"/>
  <c r="D8" i="6"/>
  <c r="O229" i="5"/>
  <c r="N229" i="5"/>
  <c r="L229" i="5"/>
  <c r="J229" i="5"/>
  <c r="H229" i="5"/>
  <c r="F229" i="5"/>
  <c r="D229" i="5"/>
  <c r="O207" i="5"/>
  <c r="N207" i="5"/>
  <c r="L207" i="5"/>
  <c r="J207" i="5"/>
  <c r="H207" i="5"/>
  <c r="F207" i="5"/>
  <c r="D207" i="5"/>
  <c r="O185" i="5"/>
  <c r="N185" i="5"/>
  <c r="L185" i="5"/>
  <c r="J185" i="5"/>
  <c r="H185" i="5"/>
  <c r="F185" i="5"/>
  <c r="D185" i="5"/>
  <c r="O163" i="5"/>
  <c r="N163" i="5"/>
  <c r="L163" i="5"/>
  <c r="J163" i="5"/>
  <c r="H163" i="5"/>
  <c r="F163" i="5"/>
  <c r="D163" i="5"/>
  <c r="O141" i="5"/>
  <c r="N141" i="5"/>
  <c r="L141" i="5"/>
  <c r="J141" i="5"/>
  <c r="H141" i="5"/>
  <c r="F141" i="5"/>
  <c r="D141" i="5"/>
  <c r="O119" i="5"/>
  <c r="N119" i="5"/>
  <c r="L119" i="5"/>
  <c r="J119" i="5"/>
  <c r="H119" i="5"/>
  <c r="F119" i="5"/>
  <c r="D119" i="5"/>
  <c r="O97" i="5"/>
  <c r="N97" i="5"/>
  <c r="L97" i="5"/>
  <c r="J97" i="5"/>
  <c r="H97" i="5"/>
  <c r="F97" i="5"/>
  <c r="D97" i="5"/>
  <c r="O75" i="5"/>
  <c r="N75" i="5"/>
  <c r="L75" i="5"/>
  <c r="J75" i="5"/>
  <c r="H75" i="5"/>
  <c r="F75" i="5"/>
  <c r="D75" i="5"/>
  <c r="O52" i="5"/>
  <c r="N52" i="5"/>
  <c r="L52" i="5"/>
  <c r="J52" i="5"/>
  <c r="H52" i="5"/>
  <c r="F52" i="5"/>
  <c r="D52" i="5"/>
  <c r="O30" i="5"/>
  <c r="N30" i="5"/>
  <c r="L30" i="5"/>
  <c r="J30" i="5"/>
  <c r="H30" i="5"/>
  <c r="F30" i="5"/>
  <c r="D30" i="5"/>
  <c r="EF8" i="5"/>
  <c r="ED8" i="5"/>
  <c r="EB8" i="5"/>
  <c r="DZ8" i="5"/>
  <c r="DX8" i="5"/>
  <c r="DV8" i="5"/>
  <c r="DT8" i="5"/>
  <c r="DR8" i="5"/>
  <c r="DP8" i="5"/>
  <c r="DN8" i="5"/>
  <c r="DL8" i="5"/>
  <c r="DJ8" i="5"/>
  <c r="DH8" i="5"/>
  <c r="DF8" i="5"/>
  <c r="DD8" i="5"/>
  <c r="DB8" i="5"/>
  <c r="CZ8" i="5"/>
  <c r="CX8" i="5"/>
  <c r="CV8" i="5"/>
  <c r="CT8" i="5"/>
  <c r="CR8" i="5"/>
  <c r="CP8" i="5"/>
  <c r="CN8" i="5"/>
  <c r="CL8" i="5"/>
  <c r="CJ8" i="5"/>
  <c r="CH8" i="5"/>
  <c r="CF8" i="5"/>
  <c r="CD8" i="5"/>
  <c r="CB8" i="5"/>
  <c r="BZ8" i="5"/>
  <c r="BX8" i="5"/>
  <c r="BV8" i="5"/>
  <c r="BT8" i="5"/>
  <c r="BR8" i="5"/>
  <c r="BP8" i="5"/>
  <c r="BN8" i="5"/>
  <c r="BL8" i="5"/>
  <c r="BJ8" i="5"/>
  <c r="BH8" i="5"/>
  <c r="BF8" i="5"/>
  <c r="BD8" i="5"/>
  <c r="BB8" i="5"/>
  <c r="AZ8" i="5"/>
  <c r="AX8" i="5"/>
  <c r="AV8" i="5"/>
  <c r="AT8" i="5"/>
  <c r="AR8" i="5"/>
  <c r="AP8" i="5"/>
  <c r="AN8" i="5"/>
  <c r="AL8" i="5"/>
  <c r="AJ8" i="5"/>
  <c r="AH8" i="5"/>
  <c r="AF8" i="5"/>
  <c r="AD8" i="5"/>
  <c r="AB8" i="5"/>
  <c r="Z8" i="5"/>
  <c r="X8" i="5"/>
  <c r="T8" i="5"/>
  <c r="O8" i="5"/>
  <c r="N8" i="5"/>
  <c r="L8" i="5"/>
  <c r="J8" i="5"/>
  <c r="H8" i="5"/>
  <c r="F8" i="5"/>
  <c r="D8" i="5"/>
  <c r="O229" i="4"/>
  <c r="N229" i="4"/>
  <c r="L229" i="4"/>
  <c r="J229" i="4"/>
  <c r="H229" i="4"/>
  <c r="F229" i="4"/>
  <c r="D229" i="4"/>
  <c r="O207" i="4"/>
  <c r="N207" i="4"/>
  <c r="L207" i="4"/>
  <c r="J207" i="4"/>
  <c r="H207" i="4"/>
  <c r="F207" i="4"/>
  <c r="D207" i="4"/>
  <c r="O185" i="4"/>
  <c r="N185" i="4"/>
  <c r="L185" i="4"/>
  <c r="J185" i="4"/>
  <c r="H185" i="4"/>
  <c r="F185" i="4"/>
  <c r="D185" i="4"/>
  <c r="O163" i="4"/>
  <c r="N163" i="4"/>
  <c r="L163" i="4"/>
  <c r="J163" i="4"/>
  <c r="H163" i="4"/>
  <c r="F163" i="4"/>
  <c r="D163" i="4"/>
  <c r="O141" i="4"/>
  <c r="N141" i="4"/>
  <c r="L141" i="4"/>
  <c r="J141" i="4"/>
  <c r="H141" i="4"/>
  <c r="F141" i="4"/>
  <c r="D141" i="4"/>
  <c r="O119" i="4"/>
  <c r="N119" i="4"/>
  <c r="L119" i="4"/>
  <c r="J119" i="4"/>
  <c r="H119" i="4"/>
  <c r="F119" i="4"/>
  <c r="D119" i="4"/>
  <c r="O97" i="4"/>
  <c r="N97" i="4"/>
  <c r="L97" i="4"/>
  <c r="J97" i="4"/>
  <c r="H97" i="4"/>
  <c r="F97" i="4"/>
  <c r="D97" i="4"/>
  <c r="O75" i="4"/>
  <c r="N75" i="4"/>
  <c r="L75" i="4"/>
  <c r="J75" i="4"/>
  <c r="H75" i="4"/>
  <c r="F75" i="4"/>
  <c r="D75" i="4"/>
  <c r="O52" i="4"/>
  <c r="N52" i="4"/>
  <c r="L52" i="4"/>
  <c r="J52" i="4"/>
  <c r="H52" i="4"/>
  <c r="F52" i="4"/>
  <c r="D52" i="4"/>
  <c r="O30" i="4"/>
  <c r="N30" i="4"/>
  <c r="L30" i="4"/>
  <c r="J30" i="4"/>
  <c r="H30" i="4"/>
  <c r="F30" i="4"/>
  <c r="D30" i="4"/>
  <c r="EF8" i="4"/>
  <c r="ED8" i="4"/>
  <c r="EB8" i="4"/>
  <c r="DZ8" i="4"/>
  <c r="DX8" i="4"/>
  <c r="DV8" i="4"/>
  <c r="DT8" i="4"/>
  <c r="DR8" i="4"/>
  <c r="DP8" i="4"/>
  <c r="DN8" i="4"/>
  <c r="DL8" i="4"/>
  <c r="DJ8" i="4"/>
  <c r="DH8" i="4"/>
  <c r="DF8" i="4"/>
  <c r="DD8" i="4"/>
  <c r="DB8" i="4"/>
  <c r="CZ8" i="4"/>
  <c r="CX8" i="4"/>
  <c r="CV8" i="4"/>
  <c r="CT8" i="4"/>
  <c r="CR8" i="4"/>
  <c r="CP8" i="4"/>
  <c r="CN8" i="4"/>
  <c r="CL8" i="4"/>
  <c r="CJ8" i="4"/>
  <c r="CH8" i="4"/>
  <c r="CF8" i="4"/>
  <c r="CD8" i="4"/>
  <c r="CB8" i="4"/>
  <c r="BZ8" i="4"/>
  <c r="BX8" i="4"/>
  <c r="BV8" i="4"/>
  <c r="BT8" i="4"/>
  <c r="BR8" i="4"/>
  <c r="BP8" i="4"/>
  <c r="BN8" i="4"/>
  <c r="BL8" i="4"/>
  <c r="BJ8" i="4"/>
  <c r="BH8" i="4"/>
  <c r="BF8" i="4"/>
  <c r="BD8" i="4"/>
  <c r="BB8" i="4"/>
  <c r="AZ8" i="4"/>
  <c r="AX8" i="4"/>
  <c r="AV8" i="4"/>
  <c r="AT8" i="4"/>
  <c r="AR8" i="4"/>
  <c r="AP8" i="4"/>
  <c r="AN8" i="4"/>
  <c r="AL8" i="4"/>
  <c r="AJ8" i="4"/>
  <c r="AH8" i="4"/>
  <c r="AF8" i="4"/>
  <c r="AD8" i="4"/>
  <c r="AB8" i="4"/>
  <c r="Z8" i="4"/>
  <c r="X8" i="4"/>
  <c r="T8" i="4"/>
  <c r="O8" i="4"/>
  <c r="N8" i="4"/>
  <c r="L8" i="4"/>
  <c r="J8" i="4"/>
  <c r="H8" i="4"/>
  <c r="F8" i="4"/>
  <c r="D8" i="4"/>
  <c r="EF8" i="3"/>
  <c r="ED8" i="3"/>
  <c r="EB8" i="3"/>
  <c r="DZ8" i="3"/>
  <c r="DX8" i="3"/>
  <c r="DV8" i="3"/>
  <c r="DT8" i="3"/>
  <c r="DR8" i="3"/>
  <c r="DP8" i="3"/>
  <c r="DN8" i="3"/>
  <c r="DL8" i="3"/>
  <c r="DJ8" i="3"/>
  <c r="DH8" i="3"/>
  <c r="DF8" i="3"/>
  <c r="DD8" i="3"/>
  <c r="DB8" i="3"/>
  <c r="CZ8" i="3"/>
  <c r="CX8" i="3"/>
  <c r="CV8" i="3"/>
  <c r="CT8" i="3"/>
  <c r="CR8" i="3"/>
  <c r="CP8" i="3"/>
  <c r="CN8" i="3"/>
  <c r="CL8" i="3"/>
  <c r="CJ8" i="3"/>
  <c r="CH8" i="3"/>
  <c r="CF8" i="3"/>
  <c r="CD8" i="3"/>
  <c r="CB8" i="3"/>
  <c r="BZ8" i="3"/>
  <c r="BX8" i="3"/>
  <c r="BV8" i="3"/>
  <c r="BT8" i="3"/>
  <c r="BR8" i="3"/>
  <c r="BP8" i="3"/>
  <c r="BN8" i="3"/>
  <c r="BL8" i="3"/>
  <c r="BJ8" i="3"/>
  <c r="BH8" i="3"/>
  <c r="BF8" i="3"/>
  <c r="BD8" i="3"/>
  <c r="BB8" i="3"/>
  <c r="AZ8" i="3"/>
  <c r="AX8" i="3"/>
  <c r="AV8" i="3"/>
  <c r="AT8" i="3"/>
  <c r="AR8" i="3"/>
  <c r="AP8" i="3"/>
  <c r="AN8" i="3"/>
  <c r="AL8" i="3"/>
  <c r="AJ8" i="3"/>
  <c r="AH8" i="3"/>
  <c r="AF8" i="3"/>
  <c r="AD8" i="3"/>
  <c r="AB8" i="3"/>
  <c r="Z8" i="3"/>
  <c r="X8" i="3"/>
  <c r="T8" i="3"/>
  <c r="P8" i="3"/>
  <c r="O229" i="2"/>
  <c r="N229" i="2"/>
  <c r="L229" i="2"/>
  <c r="J229" i="2"/>
  <c r="H229" i="2"/>
  <c r="F229" i="2"/>
  <c r="D229" i="2"/>
  <c r="O207" i="2"/>
  <c r="N207" i="2"/>
  <c r="L207" i="2"/>
  <c r="J207" i="2"/>
  <c r="H207" i="2"/>
  <c r="F207" i="2"/>
  <c r="D207" i="2"/>
  <c r="O185" i="2"/>
  <c r="N185" i="2"/>
  <c r="L185" i="2"/>
  <c r="J185" i="2"/>
  <c r="H185" i="2"/>
  <c r="F185" i="2"/>
  <c r="D185" i="2"/>
  <c r="O163" i="2"/>
  <c r="N163" i="2"/>
  <c r="L163" i="2"/>
  <c r="J163" i="2"/>
  <c r="H163" i="2"/>
  <c r="F163" i="2"/>
  <c r="D163" i="2"/>
  <c r="O141" i="2"/>
  <c r="N141" i="2"/>
  <c r="L141" i="2"/>
  <c r="J141" i="2"/>
  <c r="H141" i="2"/>
  <c r="F141" i="2"/>
  <c r="D141" i="2"/>
  <c r="O119" i="2"/>
  <c r="N119" i="2"/>
  <c r="L119" i="2"/>
  <c r="J119" i="2"/>
  <c r="H119" i="2"/>
  <c r="F119" i="2"/>
  <c r="D119" i="2"/>
  <c r="O97" i="2"/>
  <c r="N97" i="2"/>
  <c r="L97" i="2"/>
  <c r="J97" i="2"/>
  <c r="H97" i="2"/>
  <c r="F97" i="2"/>
  <c r="D97" i="2"/>
  <c r="O75" i="2"/>
  <c r="N75" i="2"/>
  <c r="L75" i="2"/>
  <c r="J75" i="2"/>
  <c r="H75" i="2"/>
  <c r="F75" i="2"/>
  <c r="D75" i="2"/>
  <c r="O52" i="2"/>
  <c r="N52" i="2"/>
  <c r="L52" i="2"/>
  <c r="J52" i="2"/>
  <c r="H52" i="2"/>
  <c r="F52" i="2"/>
  <c r="D52" i="2"/>
  <c r="O30" i="2"/>
  <c r="N30" i="2"/>
  <c r="L30" i="2"/>
  <c r="J30" i="2"/>
  <c r="H30" i="2"/>
  <c r="F30" i="2"/>
  <c r="D30" i="2"/>
  <c r="EF8" i="2"/>
  <c r="ED8" i="2"/>
  <c r="EB8" i="2"/>
  <c r="DZ8" i="2"/>
  <c r="DX8" i="2"/>
  <c r="DV8" i="2"/>
  <c r="DT8" i="2"/>
  <c r="DR8" i="2"/>
  <c r="DP8" i="2"/>
  <c r="DN8" i="2"/>
  <c r="DL8" i="2"/>
  <c r="DJ8" i="2"/>
  <c r="DH8" i="2"/>
  <c r="DF8" i="2"/>
  <c r="DD8" i="2"/>
  <c r="DB8" i="2"/>
  <c r="CZ8" i="2"/>
  <c r="CX8" i="2"/>
  <c r="CV8" i="2"/>
  <c r="CT8" i="2"/>
  <c r="CR8" i="2"/>
  <c r="CP8" i="2"/>
  <c r="CN8" i="2"/>
  <c r="CL8" i="2"/>
  <c r="CJ8" i="2"/>
  <c r="CH8" i="2"/>
  <c r="CF8" i="2"/>
  <c r="CD8" i="2"/>
  <c r="CB8" i="2"/>
  <c r="BZ8" i="2"/>
  <c r="BX8" i="2"/>
  <c r="BV8" i="2"/>
  <c r="BT8" i="2"/>
  <c r="BR8" i="2"/>
  <c r="BP8" i="2"/>
  <c r="BN8" i="2"/>
  <c r="BL8" i="2"/>
  <c r="BJ8" i="2"/>
  <c r="BH8" i="2"/>
  <c r="BF8" i="2"/>
  <c r="BD8" i="2"/>
  <c r="BB8" i="2"/>
  <c r="AZ8" i="2"/>
  <c r="AX8" i="2"/>
  <c r="AV8" i="2"/>
  <c r="AT8" i="2"/>
  <c r="AR8" i="2"/>
  <c r="AP8" i="2"/>
  <c r="AN8" i="2"/>
  <c r="AL8" i="2"/>
  <c r="AJ8" i="2"/>
  <c r="AH8" i="2"/>
  <c r="AF8" i="2"/>
  <c r="AD8" i="2"/>
  <c r="AB8" i="2"/>
  <c r="Z8" i="2"/>
  <c r="X8" i="2"/>
  <c r="T8" i="2"/>
  <c r="O8" i="2"/>
  <c r="N8" i="2"/>
  <c r="L8" i="2"/>
  <c r="J8" i="2"/>
  <c r="H8" i="2"/>
  <c r="F8" i="2"/>
  <c r="D8" i="2"/>
  <c r="MP101" i="40"/>
  <c r="MH101" i="40"/>
  <c r="LZ101" i="40"/>
  <c r="LR101" i="40"/>
  <c r="LJ101" i="40"/>
  <c r="LB101" i="40"/>
  <c r="KT101" i="40"/>
  <c r="KL101" i="40"/>
  <c r="KD101" i="40"/>
  <c r="JV101" i="40"/>
  <c r="JN101" i="40"/>
  <c r="JF101" i="40"/>
  <c r="IX101" i="40"/>
  <c r="IP101" i="40"/>
  <c r="IH101" i="40"/>
  <c r="HZ101" i="40"/>
  <c r="HR101" i="40"/>
  <c r="HJ101" i="40"/>
  <c r="HB101" i="40"/>
  <c r="GT101" i="40"/>
  <c r="GL101" i="40"/>
  <c r="GD101" i="40"/>
  <c r="FV101" i="40"/>
  <c r="FN101" i="40"/>
  <c r="FF101" i="40"/>
  <c r="EX101" i="40"/>
  <c r="EP101" i="40"/>
  <c r="EH101" i="40"/>
  <c r="DZ101" i="40"/>
  <c r="DR101" i="40"/>
  <c r="DJ101" i="40"/>
  <c r="DB101" i="40"/>
  <c r="CT101" i="40"/>
  <c r="CL101" i="40"/>
  <c r="CD101" i="40"/>
  <c r="BV101" i="40"/>
  <c r="MP100" i="40"/>
  <c r="MH100" i="40"/>
  <c r="LZ100" i="40"/>
  <c r="LR100" i="40"/>
  <c r="LJ100" i="40"/>
  <c r="LB100" i="40"/>
  <c r="KT100" i="40"/>
  <c r="KL100" i="40"/>
  <c r="KD100" i="40"/>
  <c r="JV100" i="40"/>
  <c r="JN100" i="40"/>
  <c r="JF100" i="40"/>
  <c r="IX100" i="40"/>
  <c r="IP100" i="40"/>
  <c r="IH100" i="40"/>
  <c r="HZ100" i="40"/>
  <c r="HR100" i="40"/>
  <c r="HJ100" i="40"/>
  <c r="HB100" i="40"/>
  <c r="GT100" i="40"/>
  <c r="GL100" i="40"/>
  <c r="GD100" i="40"/>
  <c r="FV100" i="40"/>
  <c r="FN100" i="40"/>
  <c r="FF100" i="40"/>
  <c r="EX100" i="40"/>
  <c r="EP100" i="40"/>
  <c r="EH100" i="40"/>
  <c r="DZ100" i="40"/>
  <c r="DR100" i="40"/>
  <c r="DJ100" i="40"/>
  <c r="DB100" i="40"/>
  <c r="CT100" i="40"/>
  <c r="CL100" i="40"/>
  <c r="CD100" i="40"/>
  <c r="BV100" i="40"/>
  <c r="MP99" i="40"/>
  <c r="MH99" i="40"/>
  <c r="LZ99" i="40"/>
  <c r="LR99" i="40"/>
  <c r="LJ99" i="40"/>
  <c r="LB99" i="40"/>
  <c r="KT99" i="40"/>
  <c r="KL99" i="40"/>
  <c r="KD99" i="40"/>
  <c r="JV99" i="40"/>
  <c r="JN99" i="40"/>
  <c r="JF99" i="40"/>
  <c r="IX99" i="40"/>
  <c r="IP99" i="40"/>
  <c r="IH99" i="40"/>
  <c r="HZ99" i="40"/>
  <c r="HR99" i="40"/>
  <c r="HJ99" i="40"/>
  <c r="HB99" i="40"/>
  <c r="GT99" i="40"/>
  <c r="GL99" i="40"/>
  <c r="GD99" i="40"/>
  <c r="FV99" i="40"/>
  <c r="FN99" i="40"/>
  <c r="FF99" i="40"/>
  <c r="EX99" i="40"/>
  <c r="EP99" i="40"/>
  <c r="EH99" i="40"/>
  <c r="DZ99" i="40"/>
  <c r="DR99" i="40"/>
  <c r="DJ99" i="40"/>
  <c r="DB99" i="40"/>
  <c r="CT99" i="40"/>
  <c r="CL99" i="40"/>
  <c r="CD99" i="40"/>
  <c r="BV99" i="40"/>
  <c r="MP98" i="40"/>
  <c r="MH98" i="40"/>
  <c r="LZ98" i="40"/>
  <c r="LR98" i="40"/>
  <c r="LJ98" i="40"/>
  <c r="LB98" i="40"/>
  <c r="KT98" i="40"/>
  <c r="KL98" i="40"/>
  <c r="KD98" i="40"/>
  <c r="JV98" i="40"/>
  <c r="JN98" i="40"/>
  <c r="JF98" i="40"/>
  <c r="IX98" i="40"/>
  <c r="IP98" i="40"/>
  <c r="IH98" i="40"/>
  <c r="HZ98" i="40"/>
  <c r="HR98" i="40"/>
  <c r="HJ98" i="40"/>
  <c r="HB98" i="40"/>
  <c r="GT98" i="40"/>
  <c r="GL98" i="40"/>
  <c r="GD98" i="40"/>
  <c r="FV98" i="40"/>
  <c r="FN98" i="40"/>
  <c r="FF98" i="40"/>
  <c r="EX98" i="40"/>
  <c r="EP98" i="40"/>
  <c r="EH98" i="40"/>
  <c r="DZ98" i="40"/>
  <c r="DR98" i="40"/>
  <c r="DJ98" i="40"/>
  <c r="DB98" i="40"/>
  <c r="CT98" i="40"/>
  <c r="CL98" i="40"/>
  <c r="CD98" i="40"/>
  <c r="BV98" i="40"/>
  <c r="MP97" i="40"/>
  <c r="MH97" i="40"/>
  <c r="LZ97" i="40"/>
  <c r="LR97" i="40"/>
  <c r="LJ97" i="40"/>
  <c r="LB97" i="40"/>
  <c r="KT97" i="40"/>
  <c r="KL97" i="40"/>
  <c r="KD97" i="40"/>
  <c r="JV97" i="40"/>
  <c r="JN97" i="40"/>
  <c r="JF97" i="40"/>
  <c r="IX97" i="40"/>
  <c r="IP97" i="40"/>
  <c r="IH97" i="40"/>
  <c r="HZ97" i="40"/>
  <c r="HR97" i="40"/>
  <c r="HJ97" i="40"/>
  <c r="HB97" i="40"/>
  <c r="GT97" i="40"/>
  <c r="GL97" i="40"/>
  <c r="GD97" i="40"/>
  <c r="FV97" i="40"/>
  <c r="FN97" i="40"/>
  <c r="FF97" i="40"/>
  <c r="EX97" i="40"/>
  <c r="EP97" i="40"/>
  <c r="EH97" i="40"/>
  <c r="DZ97" i="40"/>
  <c r="DR97" i="40"/>
  <c r="DJ97" i="40"/>
  <c r="DB97" i="40"/>
  <c r="CT97" i="40"/>
  <c r="CL97" i="40"/>
  <c r="CD97" i="40"/>
  <c r="BV97" i="40"/>
  <c r="MP96" i="40"/>
  <c r="MH96" i="40"/>
  <c r="LZ96" i="40"/>
  <c r="LR96" i="40"/>
  <c r="LJ96" i="40"/>
  <c r="LB96" i="40"/>
  <c r="KT96" i="40"/>
  <c r="KL96" i="40"/>
  <c r="KD96" i="40"/>
  <c r="JV96" i="40"/>
  <c r="JN96" i="40"/>
  <c r="JF96" i="40"/>
  <c r="IX96" i="40"/>
  <c r="IP96" i="40"/>
  <c r="IH96" i="40"/>
  <c r="HZ96" i="40"/>
  <c r="HR96" i="40"/>
  <c r="HJ96" i="40"/>
  <c r="HB96" i="40"/>
  <c r="GT96" i="40"/>
  <c r="GL96" i="40"/>
  <c r="GD96" i="40"/>
  <c r="FV96" i="40"/>
  <c r="FN96" i="40"/>
  <c r="FF96" i="40"/>
  <c r="EX96" i="40"/>
  <c r="EP96" i="40"/>
  <c r="EH96" i="40"/>
  <c r="DZ96" i="40"/>
  <c r="DR96" i="40"/>
  <c r="DJ96" i="40"/>
  <c r="DB96" i="40"/>
  <c r="CT96" i="40"/>
  <c r="CL96" i="40"/>
  <c r="CD96" i="40"/>
  <c r="BV96" i="40"/>
  <c r="MP95" i="40"/>
  <c r="MH95" i="40"/>
  <c r="LZ95" i="40"/>
  <c r="LR95" i="40"/>
  <c r="LJ95" i="40"/>
  <c r="LB95" i="40"/>
  <c r="KT95" i="40"/>
  <c r="KL95" i="40"/>
  <c r="KD95" i="40"/>
  <c r="JV95" i="40"/>
  <c r="JN95" i="40"/>
  <c r="JF95" i="40"/>
  <c r="IX95" i="40"/>
  <c r="IP95" i="40"/>
  <c r="IH95" i="40"/>
  <c r="HZ95" i="40"/>
  <c r="HR95" i="40"/>
  <c r="HJ95" i="40"/>
  <c r="HB95" i="40"/>
  <c r="GT95" i="40"/>
  <c r="GL95" i="40"/>
  <c r="GD95" i="40"/>
  <c r="FV95" i="40"/>
  <c r="FN95" i="40"/>
  <c r="FF95" i="40"/>
  <c r="EX95" i="40"/>
  <c r="EP95" i="40"/>
  <c r="EH95" i="40"/>
  <c r="DZ95" i="40"/>
  <c r="DR95" i="40"/>
  <c r="DJ95" i="40"/>
  <c r="DB95" i="40"/>
  <c r="CT95" i="40"/>
  <c r="CL95" i="40"/>
  <c r="CD95" i="40"/>
  <c r="BV95" i="40"/>
  <c r="MP94" i="40"/>
  <c r="MH94" i="40"/>
  <c r="LZ94" i="40"/>
  <c r="LR94" i="40"/>
  <c r="LJ94" i="40"/>
  <c r="LB94" i="40"/>
  <c r="KT94" i="40"/>
  <c r="KL94" i="40"/>
  <c r="KD94" i="40"/>
  <c r="JV94" i="40"/>
  <c r="JN94" i="40"/>
  <c r="JF94" i="40"/>
  <c r="IX94" i="40"/>
  <c r="IP94" i="40"/>
  <c r="IH94" i="40"/>
  <c r="HZ94" i="40"/>
  <c r="HR94" i="40"/>
  <c r="HJ94" i="40"/>
  <c r="HB94" i="40"/>
  <c r="GT94" i="40"/>
  <c r="GL94" i="40"/>
  <c r="GD94" i="40"/>
  <c r="FV94" i="40"/>
  <c r="FN94" i="40"/>
  <c r="FF94" i="40"/>
  <c r="EX94" i="40"/>
  <c r="EP94" i="40"/>
  <c r="EH94" i="40"/>
  <c r="DZ94" i="40"/>
  <c r="DR94" i="40"/>
  <c r="DJ94" i="40"/>
  <c r="DB94" i="40"/>
  <c r="CT94" i="40"/>
  <c r="CL94" i="40"/>
  <c r="CD94" i="40"/>
  <c r="BV94" i="40"/>
  <c r="MP93" i="40"/>
  <c r="MH93" i="40"/>
  <c r="LZ93" i="40"/>
  <c r="LR93" i="40"/>
  <c r="LJ93" i="40"/>
  <c r="LB93" i="40"/>
  <c r="KT93" i="40"/>
  <c r="KL93" i="40"/>
  <c r="KD93" i="40"/>
  <c r="JV93" i="40"/>
  <c r="JN93" i="40"/>
  <c r="JF93" i="40"/>
  <c r="IX93" i="40"/>
  <c r="IP93" i="40"/>
  <c r="IH93" i="40"/>
  <c r="HZ93" i="40"/>
  <c r="HR93" i="40"/>
  <c r="HJ93" i="40"/>
  <c r="HB93" i="40"/>
  <c r="GT93" i="40"/>
  <c r="GL93" i="40"/>
  <c r="GD93" i="40"/>
  <c r="FV93" i="40"/>
  <c r="FN93" i="40"/>
  <c r="FF93" i="40"/>
  <c r="EX93" i="40"/>
  <c r="EP93" i="40"/>
  <c r="EH93" i="40"/>
  <c r="DZ93" i="40"/>
  <c r="DR93" i="40"/>
  <c r="DJ93" i="40"/>
  <c r="DB93" i="40"/>
  <c r="CT93" i="40"/>
  <c r="CL93" i="40"/>
  <c r="CD93" i="40"/>
  <c r="BV93" i="40"/>
  <c r="MP92" i="40"/>
  <c r="MH92" i="40"/>
  <c r="LZ92" i="40"/>
  <c r="LR92" i="40"/>
  <c r="LJ92" i="40"/>
  <c r="LB92" i="40"/>
  <c r="KT92" i="40"/>
  <c r="KL92" i="40"/>
  <c r="KD92" i="40"/>
  <c r="JV92" i="40"/>
  <c r="JN92" i="40"/>
  <c r="JF92" i="40"/>
  <c r="IX92" i="40"/>
  <c r="IP92" i="40"/>
  <c r="IH92" i="40"/>
  <c r="HZ92" i="40"/>
  <c r="HR92" i="40"/>
  <c r="HJ92" i="40"/>
  <c r="HB92" i="40"/>
  <c r="GT92" i="40"/>
  <c r="GL92" i="40"/>
  <c r="GD92" i="40"/>
  <c r="FV92" i="40"/>
  <c r="FN92" i="40"/>
  <c r="FF92" i="40"/>
  <c r="EX92" i="40"/>
  <c r="EP92" i="40"/>
  <c r="EH92" i="40"/>
  <c r="DZ92" i="40"/>
  <c r="DR92" i="40"/>
  <c r="DJ92" i="40"/>
  <c r="DB92" i="40"/>
  <c r="CT92" i="40"/>
  <c r="CL92" i="40"/>
  <c r="CD92" i="40"/>
  <c r="BV92" i="40"/>
  <c r="MP91" i="40"/>
  <c r="MH91" i="40"/>
  <c r="LZ91" i="40"/>
  <c r="LR91" i="40"/>
  <c r="LJ91" i="40"/>
  <c r="LB91" i="40"/>
  <c r="KT91" i="40"/>
  <c r="KL91" i="40"/>
  <c r="KD91" i="40"/>
  <c r="JV91" i="40"/>
  <c r="JN91" i="40"/>
  <c r="JF91" i="40"/>
  <c r="IX91" i="40"/>
  <c r="IP91" i="40"/>
  <c r="IH91" i="40"/>
  <c r="HZ91" i="40"/>
  <c r="HR91" i="40"/>
  <c r="HJ91" i="40"/>
  <c r="HB91" i="40"/>
  <c r="GT91" i="40"/>
  <c r="GL91" i="40"/>
  <c r="GD91" i="40"/>
  <c r="FV91" i="40"/>
  <c r="FN91" i="40"/>
  <c r="FF91" i="40"/>
  <c r="EX91" i="40"/>
  <c r="EP91" i="40"/>
  <c r="EH91" i="40"/>
  <c r="DZ91" i="40"/>
  <c r="DR91" i="40"/>
  <c r="DJ91" i="40"/>
  <c r="DB91" i="40"/>
  <c r="CT91" i="40"/>
  <c r="CL91" i="40"/>
  <c r="CD91" i="40"/>
  <c r="BV91" i="40"/>
  <c r="MP90" i="40"/>
  <c r="MH90" i="40"/>
  <c r="LZ90" i="40"/>
  <c r="LR90" i="40"/>
  <c r="LJ90" i="40"/>
  <c r="LB90" i="40"/>
  <c r="KT90" i="40"/>
  <c r="KL90" i="40"/>
  <c r="KD90" i="40"/>
  <c r="JV90" i="40"/>
  <c r="JN90" i="40"/>
  <c r="JF90" i="40"/>
  <c r="IX90" i="40"/>
  <c r="IP90" i="40"/>
  <c r="IH90" i="40"/>
  <c r="HZ90" i="40"/>
  <c r="HR90" i="40"/>
  <c r="HJ90" i="40"/>
  <c r="HB90" i="40"/>
  <c r="GT90" i="40"/>
  <c r="GL90" i="40"/>
  <c r="GD90" i="40"/>
  <c r="FV90" i="40"/>
  <c r="FN90" i="40"/>
  <c r="FF90" i="40"/>
  <c r="EX90" i="40"/>
  <c r="EP90" i="40"/>
  <c r="EH90" i="40"/>
  <c r="DZ90" i="40"/>
  <c r="DR90" i="40"/>
  <c r="DJ90" i="40"/>
  <c r="DB90" i="40"/>
  <c r="CT90" i="40"/>
  <c r="CL90" i="40"/>
  <c r="CD90" i="40"/>
  <c r="BV90" i="40"/>
  <c r="MP89" i="40"/>
  <c r="MH89" i="40"/>
  <c r="LZ89" i="40"/>
  <c r="LR89" i="40"/>
  <c r="LJ89" i="40"/>
  <c r="LB89" i="40"/>
  <c r="KT89" i="40"/>
  <c r="KL89" i="40"/>
  <c r="KD89" i="40"/>
  <c r="JV89" i="40"/>
  <c r="JN89" i="40"/>
  <c r="JF89" i="40"/>
  <c r="IX89" i="40"/>
  <c r="IP89" i="40"/>
  <c r="IH89" i="40"/>
  <c r="HZ89" i="40"/>
  <c r="HR89" i="40"/>
  <c r="HJ89" i="40"/>
  <c r="HB89" i="40"/>
  <c r="GT89" i="40"/>
  <c r="GL89" i="40"/>
  <c r="GD89" i="40"/>
  <c r="FV89" i="40"/>
  <c r="FN89" i="40"/>
  <c r="FF89" i="40"/>
  <c r="EX89" i="40"/>
  <c r="EP89" i="40"/>
  <c r="EH89" i="40"/>
  <c r="DZ89" i="40"/>
  <c r="DR89" i="40"/>
  <c r="DJ89" i="40"/>
  <c r="DB89" i="40"/>
  <c r="CT89" i="40"/>
  <c r="CL89" i="40"/>
  <c r="CD89" i="40"/>
  <c r="BV89" i="40"/>
  <c r="MP88" i="40"/>
  <c r="MH88" i="40"/>
  <c r="LZ88" i="40"/>
  <c r="LR88" i="40"/>
  <c r="LJ88" i="40"/>
  <c r="LB88" i="40"/>
  <c r="KT88" i="40"/>
  <c r="KL88" i="40"/>
  <c r="KD88" i="40"/>
  <c r="JV88" i="40"/>
  <c r="JN88" i="40"/>
  <c r="JF88" i="40"/>
  <c r="IX88" i="40"/>
  <c r="IP88" i="40"/>
  <c r="IH88" i="40"/>
  <c r="HZ88" i="40"/>
  <c r="HR88" i="40"/>
  <c r="HJ88" i="40"/>
  <c r="HB88" i="40"/>
  <c r="GT88" i="40"/>
  <c r="GL88" i="40"/>
  <c r="GD88" i="40"/>
  <c r="FV88" i="40"/>
  <c r="FN88" i="40"/>
  <c r="FF88" i="40"/>
  <c r="EX88" i="40"/>
  <c r="EP88" i="40"/>
  <c r="EH88" i="40"/>
  <c r="DZ88" i="40"/>
  <c r="DR88" i="40"/>
  <c r="DJ88" i="40"/>
  <c r="DB88" i="40"/>
  <c r="CT88" i="40"/>
  <c r="CL88" i="40"/>
  <c r="CD88" i="40"/>
  <c r="BV88" i="40"/>
  <c r="MP87" i="40"/>
  <c r="MH87" i="40"/>
  <c r="LZ87" i="40"/>
  <c r="LR87" i="40"/>
  <c r="LJ87" i="40"/>
  <c r="LB87" i="40"/>
  <c r="KT87" i="40"/>
  <c r="KL87" i="40"/>
  <c r="KD87" i="40"/>
  <c r="JV87" i="40"/>
  <c r="JN87" i="40"/>
  <c r="JF87" i="40"/>
  <c r="IX87" i="40"/>
  <c r="IP87" i="40"/>
  <c r="IH87" i="40"/>
  <c r="HZ87" i="40"/>
  <c r="HR87" i="40"/>
  <c r="HJ87" i="40"/>
  <c r="HB87" i="40"/>
  <c r="GT87" i="40"/>
  <c r="GL87" i="40"/>
  <c r="GD87" i="40"/>
  <c r="FV87" i="40"/>
  <c r="FN87" i="40"/>
  <c r="FF87" i="40"/>
  <c r="EX87" i="40"/>
  <c r="EP87" i="40"/>
  <c r="EH87" i="40"/>
  <c r="DZ87" i="40"/>
  <c r="DR87" i="40"/>
  <c r="DJ87" i="40"/>
  <c r="DB87" i="40"/>
  <c r="CT87" i="40"/>
  <c r="CL87" i="40"/>
  <c r="CD87" i="40"/>
  <c r="BV87" i="40"/>
  <c r="MP86" i="40"/>
  <c r="MH86" i="40"/>
  <c r="LZ86" i="40"/>
  <c r="LR86" i="40"/>
  <c r="LJ86" i="40"/>
  <c r="LB86" i="40"/>
  <c r="KT86" i="40"/>
  <c r="KL86" i="40"/>
  <c r="KD86" i="40"/>
  <c r="JV86" i="40"/>
  <c r="JN86" i="40"/>
  <c r="JF86" i="40"/>
  <c r="IX86" i="40"/>
  <c r="IP86" i="40"/>
  <c r="IH86" i="40"/>
  <c r="HZ86" i="40"/>
  <c r="HR86" i="40"/>
  <c r="HJ86" i="40"/>
  <c r="HB86" i="40"/>
  <c r="GT86" i="40"/>
  <c r="GL86" i="40"/>
  <c r="GD86" i="40"/>
  <c r="FV86" i="40"/>
  <c r="FN86" i="40"/>
  <c r="FF86" i="40"/>
  <c r="EX86" i="40"/>
  <c r="EP86" i="40"/>
  <c r="EH86" i="40"/>
  <c r="DZ86" i="40"/>
  <c r="DR86" i="40"/>
  <c r="DJ86" i="40"/>
  <c r="DB86" i="40"/>
  <c r="CT86" i="40"/>
  <c r="CL86" i="40"/>
  <c r="CD86" i="40"/>
  <c r="BV86" i="40"/>
  <c r="MP85" i="40"/>
  <c r="MH85" i="40"/>
  <c r="LZ85" i="40"/>
  <c r="LR85" i="40"/>
  <c r="LJ85" i="40"/>
  <c r="LB85" i="40"/>
  <c r="KT85" i="40"/>
  <c r="KL85" i="40"/>
  <c r="KD85" i="40"/>
  <c r="JV85" i="40"/>
  <c r="JN85" i="40"/>
  <c r="JF85" i="40"/>
  <c r="IX85" i="40"/>
  <c r="IP85" i="40"/>
  <c r="IH85" i="40"/>
  <c r="HZ85" i="40"/>
  <c r="HR85" i="40"/>
  <c r="HJ85" i="40"/>
  <c r="HB85" i="40"/>
  <c r="GT85" i="40"/>
  <c r="GL85" i="40"/>
  <c r="GD85" i="40"/>
  <c r="FV85" i="40"/>
  <c r="FN85" i="40"/>
  <c r="FF85" i="40"/>
  <c r="EX85" i="40"/>
  <c r="EP85" i="40"/>
  <c r="EH85" i="40"/>
  <c r="DZ85" i="40"/>
  <c r="DR85" i="40"/>
  <c r="DJ85" i="40"/>
  <c r="DB85" i="40"/>
  <c r="CT85" i="40"/>
  <c r="CL85" i="40"/>
  <c r="CD85" i="40"/>
  <c r="BV85" i="40"/>
  <c r="MP84" i="40"/>
  <c r="MH84" i="40"/>
  <c r="LZ84" i="40"/>
  <c r="LR84" i="40"/>
  <c r="LJ84" i="40"/>
  <c r="LB84" i="40"/>
  <c r="KT84" i="40"/>
  <c r="KL84" i="40"/>
  <c r="KD84" i="40"/>
  <c r="JV84" i="40"/>
  <c r="JN84" i="40"/>
  <c r="JF84" i="40"/>
  <c r="IX84" i="40"/>
  <c r="IP84" i="40"/>
  <c r="IH84" i="40"/>
  <c r="HZ84" i="40"/>
  <c r="HR84" i="40"/>
  <c r="HJ84" i="40"/>
  <c r="HB84" i="40"/>
  <c r="GT84" i="40"/>
  <c r="GL84" i="40"/>
  <c r="GD84" i="40"/>
  <c r="FV84" i="40"/>
  <c r="FN84" i="40"/>
  <c r="FF84" i="40"/>
  <c r="EX84" i="40"/>
  <c r="EP84" i="40"/>
  <c r="EH84" i="40"/>
  <c r="DZ84" i="40"/>
  <c r="DR84" i="40"/>
  <c r="DJ84" i="40"/>
  <c r="DB84" i="40"/>
  <c r="CT84" i="40"/>
  <c r="CL84" i="40"/>
  <c r="CD84" i="40"/>
  <c r="BV84" i="40"/>
  <c r="MP83" i="40"/>
  <c r="MH83" i="40"/>
  <c r="LZ83" i="40"/>
  <c r="LR83" i="40"/>
  <c r="LJ83" i="40"/>
  <c r="LB83" i="40"/>
  <c r="KT83" i="40"/>
  <c r="KL83" i="40"/>
  <c r="KD83" i="40"/>
  <c r="JV83" i="40"/>
  <c r="JN83" i="40"/>
  <c r="JF83" i="40"/>
  <c r="IX83" i="40"/>
  <c r="IP83" i="40"/>
  <c r="IH83" i="40"/>
  <c r="HZ83" i="40"/>
  <c r="HR83" i="40"/>
  <c r="HJ83" i="40"/>
  <c r="HB83" i="40"/>
  <c r="GT83" i="40"/>
  <c r="GL83" i="40"/>
  <c r="GD83" i="40"/>
  <c r="FV83" i="40"/>
  <c r="FN83" i="40"/>
  <c r="FF83" i="40"/>
  <c r="EX83" i="40"/>
  <c r="EP83" i="40"/>
  <c r="EH83" i="40"/>
  <c r="DZ83" i="40"/>
  <c r="DR83" i="40"/>
  <c r="DJ83" i="40"/>
  <c r="DB83" i="40"/>
  <c r="CT83" i="40"/>
  <c r="CL83" i="40"/>
  <c r="CD83" i="40"/>
  <c r="BV83" i="40"/>
  <c r="MP82" i="40"/>
  <c r="MH82" i="40"/>
  <c r="LZ82" i="40"/>
  <c r="LR82" i="40"/>
  <c r="LJ82" i="40"/>
  <c r="LB82" i="40"/>
  <c r="KT82" i="40"/>
  <c r="KL82" i="40"/>
  <c r="KD82" i="40"/>
  <c r="JV82" i="40"/>
  <c r="JN82" i="40"/>
  <c r="JF82" i="40"/>
  <c r="IX82" i="40"/>
  <c r="IP82" i="40"/>
  <c r="IH82" i="40"/>
  <c r="HZ82" i="40"/>
  <c r="HR82" i="40"/>
  <c r="HJ82" i="40"/>
  <c r="HB82" i="40"/>
  <c r="GT82" i="40"/>
  <c r="GL82" i="40"/>
  <c r="GD82" i="40"/>
  <c r="FV82" i="40"/>
  <c r="FN82" i="40"/>
  <c r="FF82" i="40"/>
  <c r="EX82" i="40"/>
  <c r="EP82" i="40"/>
  <c r="EH82" i="40"/>
  <c r="DZ82" i="40"/>
  <c r="DR82" i="40"/>
  <c r="DJ82" i="40"/>
  <c r="DB82" i="40"/>
  <c r="CT82" i="40"/>
  <c r="CL82" i="40"/>
  <c r="CD82" i="40"/>
  <c r="BV82" i="40"/>
  <c r="MP81" i="40"/>
  <c r="MH81" i="40"/>
  <c r="LZ81" i="40"/>
  <c r="LR81" i="40"/>
  <c r="LJ81" i="40"/>
  <c r="LB81" i="40"/>
  <c r="KT81" i="40"/>
  <c r="KL81" i="40"/>
  <c r="KD81" i="40"/>
  <c r="JV81" i="40"/>
  <c r="JN81" i="40"/>
  <c r="JF81" i="40"/>
  <c r="IX81" i="40"/>
  <c r="IP81" i="40"/>
  <c r="IH81" i="40"/>
  <c r="HZ81" i="40"/>
  <c r="HR81" i="40"/>
  <c r="HJ81" i="40"/>
  <c r="HB81" i="40"/>
  <c r="GT81" i="40"/>
  <c r="GL81" i="40"/>
  <c r="GD81" i="40"/>
  <c r="FV81" i="40"/>
  <c r="FN81" i="40"/>
  <c r="FF81" i="40"/>
  <c r="EX81" i="40"/>
  <c r="EP81" i="40"/>
  <c r="EH81" i="40"/>
  <c r="DZ81" i="40"/>
  <c r="DR81" i="40"/>
  <c r="DJ81" i="40"/>
  <c r="DB81" i="40"/>
  <c r="CT81" i="40"/>
  <c r="CL81" i="40"/>
  <c r="CD81" i="40"/>
  <c r="BV81" i="40"/>
  <c r="MP80" i="40"/>
  <c r="MH80" i="40"/>
  <c r="LZ80" i="40"/>
  <c r="LR80" i="40"/>
  <c r="LJ80" i="40"/>
  <c r="LB80" i="40"/>
  <c r="KT80" i="40"/>
  <c r="KL80" i="40"/>
  <c r="KD80" i="40"/>
  <c r="JV80" i="40"/>
  <c r="JN80" i="40"/>
  <c r="JF80" i="40"/>
  <c r="IX80" i="40"/>
  <c r="IP80" i="40"/>
  <c r="IH80" i="40"/>
  <c r="HZ80" i="40"/>
  <c r="HR80" i="40"/>
  <c r="HJ80" i="40"/>
  <c r="HB80" i="40"/>
  <c r="GT80" i="40"/>
  <c r="GL80" i="40"/>
  <c r="GD80" i="40"/>
  <c r="FV80" i="40"/>
  <c r="FN80" i="40"/>
  <c r="FF80" i="40"/>
  <c r="EX80" i="40"/>
  <c r="EP80" i="40"/>
  <c r="EH80" i="40"/>
  <c r="DZ80" i="40"/>
  <c r="DR80" i="40"/>
  <c r="DJ80" i="40"/>
  <c r="DB80" i="40"/>
  <c r="CT80" i="40"/>
  <c r="CL80" i="40"/>
  <c r="CD80" i="40"/>
  <c r="BV80" i="40"/>
  <c r="MP79" i="40"/>
  <c r="MH79" i="40"/>
  <c r="LZ79" i="40"/>
  <c r="LR79" i="40"/>
  <c r="LJ79" i="40"/>
  <c r="LB79" i="40"/>
  <c r="KT79" i="40"/>
  <c r="KL79" i="40"/>
  <c r="KD79" i="40"/>
  <c r="JV79" i="40"/>
  <c r="JN79" i="40"/>
  <c r="JF79" i="40"/>
  <c r="IX79" i="40"/>
  <c r="IP79" i="40"/>
  <c r="IH79" i="40"/>
  <c r="HZ79" i="40"/>
  <c r="HR79" i="40"/>
  <c r="HJ79" i="40"/>
  <c r="HB79" i="40"/>
  <c r="GT79" i="40"/>
  <c r="GL79" i="40"/>
  <c r="GD79" i="40"/>
  <c r="FV79" i="40"/>
  <c r="FN79" i="40"/>
  <c r="FF79" i="40"/>
  <c r="EX79" i="40"/>
  <c r="EP79" i="40"/>
  <c r="EH79" i="40"/>
  <c r="DZ79" i="40"/>
  <c r="DR79" i="40"/>
  <c r="DJ79" i="40"/>
  <c r="DB79" i="40"/>
  <c r="CT79" i="40"/>
  <c r="CL79" i="40"/>
  <c r="CD79" i="40"/>
  <c r="BV79" i="40"/>
  <c r="MP78" i="40"/>
  <c r="MH78" i="40"/>
  <c r="LZ78" i="40"/>
  <c r="LR78" i="40"/>
  <c r="LJ78" i="40"/>
  <c r="LB78" i="40"/>
  <c r="KT78" i="40"/>
  <c r="KL78" i="40"/>
  <c r="KD78" i="40"/>
  <c r="JV78" i="40"/>
  <c r="JN78" i="40"/>
  <c r="JF78" i="40"/>
  <c r="IX78" i="40"/>
  <c r="IP78" i="40"/>
  <c r="IH78" i="40"/>
  <c r="HZ78" i="40"/>
  <c r="HR78" i="40"/>
  <c r="HJ78" i="40"/>
  <c r="HB78" i="40"/>
  <c r="GT78" i="40"/>
  <c r="GL78" i="40"/>
  <c r="GD78" i="40"/>
  <c r="FV78" i="40"/>
  <c r="FN78" i="40"/>
  <c r="FF78" i="40"/>
  <c r="EX78" i="40"/>
  <c r="EP78" i="40"/>
  <c r="EH78" i="40"/>
  <c r="DZ78" i="40"/>
  <c r="DR78" i="40"/>
  <c r="DJ78" i="40"/>
  <c r="DB78" i="40"/>
  <c r="CT78" i="40"/>
  <c r="CL78" i="40"/>
  <c r="CD78" i="40"/>
  <c r="BV78" i="40"/>
  <c r="MP77" i="40"/>
  <c r="MH77" i="40"/>
  <c r="LZ77" i="40"/>
  <c r="LR77" i="40"/>
  <c r="LJ77" i="40"/>
  <c r="LB77" i="40"/>
  <c r="KT77" i="40"/>
  <c r="KL77" i="40"/>
  <c r="KD77" i="40"/>
  <c r="JV77" i="40"/>
  <c r="JN77" i="40"/>
  <c r="JF77" i="40"/>
  <c r="IX77" i="40"/>
  <c r="IP77" i="40"/>
  <c r="IH77" i="40"/>
  <c r="HZ77" i="40"/>
  <c r="HR77" i="40"/>
  <c r="HJ77" i="40"/>
  <c r="HB77" i="40"/>
  <c r="GT77" i="40"/>
  <c r="GL77" i="40"/>
  <c r="GD77" i="40"/>
  <c r="FV77" i="40"/>
  <c r="FN77" i="40"/>
  <c r="FF77" i="40"/>
  <c r="EX77" i="40"/>
  <c r="EP77" i="40"/>
  <c r="EH77" i="40"/>
  <c r="DZ77" i="40"/>
  <c r="DR77" i="40"/>
  <c r="DJ77" i="40"/>
  <c r="DB77" i="40"/>
  <c r="CT77" i="40"/>
  <c r="CL77" i="40"/>
  <c r="CD77" i="40"/>
  <c r="BV77" i="40"/>
  <c r="MP76" i="40"/>
  <c r="MH76" i="40"/>
  <c r="LZ76" i="40"/>
  <c r="LR76" i="40"/>
  <c r="LJ76" i="40"/>
  <c r="LB76" i="40"/>
  <c r="KT76" i="40"/>
  <c r="KL76" i="40"/>
  <c r="KD76" i="40"/>
  <c r="JV76" i="40"/>
  <c r="JN76" i="40"/>
  <c r="JF76" i="40"/>
  <c r="IX76" i="40"/>
  <c r="IP76" i="40"/>
  <c r="IH76" i="40"/>
  <c r="HZ76" i="40"/>
  <c r="HR76" i="40"/>
  <c r="HJ76" i="40"/>
  <c r="HB76" i="40"/>
  <c r="GT76" i="40"/>
  <c r="GL76" i="40"/>
  <c r="GD76" i="40"/>
  <c r="FV76" i="40"/>
  <c r="FN76" i="40"/>
  <c r="FF76" i="40"/>
  <c r="EX76" i="40"/>
  <c r="EP76" i="40"/>
  <c r="EH76" i="40"/>
  <c r="DZ76" i="40"/>
  <c r="DR76" i="40"/>
  <c r="DJ76" i="40"/>
  <c r="DB76" i="40"/>
  <c r="CT76" i="40"/>
  <c r="CL76" i="40"/>
  <c r="CD76" i="40"/>
  <c r="BV76" i="40"/>
  <c r="MP75" i="40"/>
  <c r="MH75" i="40"/>
  <c r="LZ75" i="40"/>
  <c r="LR75" i="40"/>
  <c r="LJ75" i="40"/>
  <c r="LB75" i="40"/>
  <c r="KT75" i="40"/>
  <c r="KL75" i="40"/>
  <c r="KD75" i="40"/>
  <c r="JV75" i="40"/>
  <c r="JN75" i="40"/>
  <c r="JF75" i="40"/>
  <c r="IX75" i="40"/>
  <c r="IP75" i="40"/>
  <c r="IH75" i="40"/>
  <c r="HZ75" i="40"/>
  <c r="HR75" i="40"/>
  <c r="HJ75" i="40"/>
  <c r="HB75" i="40"/>
  <c r="GT75" i="40"/>
  <c r="GL75" i="40"/>
  <c r="GD75" i="40"/>
  <c r="FV75" i="40"/>
  <c r="FN75" i="40"/>
  <c r="FF75" i="40"/>
  <c r="EX75" i="40"/>
  <c r="EP75" i="40"/>
  <c r="EH75" i="40"/>
  <c r="DZ75" i="40"/>
  <c r="DR75" i="40"/>
  <c r="DJ75" i="40"/>
  <c r="DB75" i="40"/>
  <c r="CT75" i="40"/>
  <c r="CL75" i="40"/>
  <c r="CD75" i="40"/>
  <c r="BV75" i="40"/>
  <c r="MP74" i="40"/>
  <c r="MH74" i="40"/>
  <c r="LZ74" i="40"/>
  <c r="LR74" i="40"/>
  <c r="LJ74" i="40"/>
  <c r="LB74" i="40"/>
  <c r="KT74" i="40"/>
  <c r="KL74" i="40"/>
  <c r="KD74" i="40"/>
  <c r="JV74" i="40"/>
  <c r="JN74" i="40"/>
  <c r="JF74" i="40"/>
  <c r="IX74" i="40"/>
  <c r="IP74" i="40"/>
  <c r="IH74" i="40"/>
  <c r="HZ74" i="40"/>
  <c r="HR74" i="40"/>
  <c r="HJ74" i="40"/>
  <c r="HB74" i="40"/>
  <c r="GT74" i="40"/>
  <c r="GL74" i="40"/>
  <c r="GD74" i="40"/>
  <c r="FV74" i="40"/>
  <c r="FN74" i="40"/>
  <c r="FF74" i="40"/>
  <c r="EX74" i="40"/>
  <c r="EP74" i="40"/>
  <c r="EH74" i="40"/>
  <c r="DZ74" i="40"/>
  <c r="DR74" i="40"/>
  <c r="DJ74" i="40"/>
  <c r="DB74" i="40"/>
  <c r="CT74" i="40"/>
  <c r="CL74" i="40"/>
  <c r="CD74" i="40"/>
  <c r="BV74" i="40"/>
  <c r="MP73" i="40"/>
  <c r="MH73" i="40"/>
  <c r="LZ73" i="40"/>
  <c r="LR73" i="40"/>
  <c r="LJ73" i="40"/>
  <c r="LB73" i="40"/>
  <c r="KT73" i="40"/>
  <c r="KL73" i="40"/>
  <c r="KD73" i="40"/>
  <c r="JV73" i="40"/>
  <c r="JN73" i="40"/>
  <c r="JF73" i="40"/>
  <c r="IX73" i="40"/>
  <c r="IP73" i="40"/>
  <c r="IH73" i="40"/>
  <c r="HZ73" i="40"/>
  <c r="HR73" i="40"/>
  <c r="HJ73" i="40"/>
  <c r="HB73" i="40"/>
  <c r="GT73" i="40"/>
  <c r="GL73" i="40"/>
  <c r="GD73" i="40"/>
  <c r="FV73" i="40"/>
  <c r="FN73" i="40"/>
  <c r="FF73" i="40"/>
  <c r="EX73" i="40"/>
  <c r="EP73" i="40"/>
  <c r="EH73" i="40"/>
  <c r="DZ73" i="40"/>
  <c r="DR73" i="40"/>
  <c r="DJ73" i="40"/>
  <c r="DB73" i="40"/>
  <c r="CT73" i="40"/>
  <c r="CL73" i="40"/>
  <c r="CD73" i="40"/>
  <c r="BV73" i="40"/>
  <c r="MP72" i="40"/>
  <c r="MH72" i="40"/>
  <c r="LZ72" i="40"/>
  <c r="LR72" i="40"/>
  <c r="LJ72" i="40"/>
  <c r="LB72" i="40"/>
  <c r="KT72" i="40"/>
  <c r="KL72" i="40"/>
  <c r="KD72" i="40"/>
  <c r="JV72" i="40"/>
  <c r="JN72" i="40"/>
  <c r="JF72" i="40"/>
  <c r="IX72" i="40"/>
  <c r="IP72" i="40"/>
  <c r="IH72" i="40"/>
  <c r="HZ72" i="40"/>
  <c r="HR72" i="40"/>
  <c r="HJ72" i="40"/>
  <c r="HB72" i="40"/>
  <c r="GT72" i="40"/>
  <c r="GL72" i="40"/>
  <c r="GD72" i="40"/>
  <c r="FV72" i="40"/>
  <c r="FN72" i="40"/>
  <c r="FF72" i="40"/>
  <c r="EX72" i="40"/>
  <c r="EP72" i="40"/>
  <c r="EH72" i="40"/>
  <c r="DZ72" i="40"/>
  <c r="DR72" i="40"/>
  <c r="DJ72" i="40"/>
  <c r="DB72" i="40"/>
  <c r="CT72" i="40"/>
  <c r="CL72" i="40"/>
  <c r="CD72" i="40"/>
  <c r="BV72" i="40"/>
  <c r="MP71" i="40"/>
  <c r="MH71" i="40"/>
  <c r="LZ71" i="40"/>
  <c r="LR71" i="40"/>
  <c r="LJ71" i="40"/>
  <c r="LB71" i="40"/>
  <c r="KT71" i="40"/>
  <c r="KL71" i="40"/>
  <c r="KD71" i="40"/>
  <c r="JV71" i="40"/>
  <c r="JN71" i="40"/>
  <c r="JF71" i="40"/>
  <c r="IX71" i="40"/>
  <c r="IP71" i="40"/>
  <c r="IH71" i="40"/>
  <c r="HZ71" i="40"/>
  <c r="HR71" i="40"/>
  <c r="HJ71" i="40"/>
  <c r="HB71" i="40"/>
  <c r="GT71" i="40"/>
  <c r="GL71" i="40"/>
  <c r="GD71" i="40"/>
  <c r="FV71" i="40"/>
  <c r="FN71" i="40"/>
  <c r="FF71" i="40"/>
  <c r="EX71" i="40"/>
  <c r="EP71" i="40"/>
  <c r="EH71" i="40"/>
  <c r="DZ71" i="40"/>
  <c r="DR71" i="40"/>
  <c r="DJ71" i="40"/>
  <c r="DB71" i="40"/>
  <c r="CT71" i="40"/>
  <c r="CL71" i="40"/>
  <c r="CD71" i="40"/>
  <c r="BV71" i="40"/>
  <c r="MP70" i="40"/>
  <c r="MH70" i="40"/>
  <c r="LZ70" i="40"/>
  <c r="LR70" i="40"/>
  <c r="LJ70" i="40"/>
  <c r="LB70" i="40"/>
  <c r="KT70" i="40"/>
  <c r="KL70" i="40"/>
  <c r="KD70" i="40"/>
  <c r="JV70" i="40"/>
  <c r="JN70" i="40"/>
  <c r="JF70" i="40"/>
  <c r="IX70" i="40"/>
  <c r="IP70" i="40"/>
  <c r="IH70" i="40"/>
  <c r="HZ70" i="40"/>
  <c r="HR70" i="40"/>
  <c r="HJ70" i="40"/>
  <c r="HB70" i="40"/>
  <c r="GT70" i="40"/>
  <c r="GL70" i="40"/>
  <c r="GD70" i="40"/>
  <c r="FV70" i="40"/>
  <c r="FN70" i="40"/>
  <c r="FF70" i="40"/>
  <c r="EX70" i="40"/>
  <c r="EP70" i="40"/>
  <c r="EH70" i="40"/>
  <c r="DZ70" i="40"/>
  <c r="DR70" i="40"/>
  <c r="DJ70" i="40"/>
  <c r="DB70" i="40"/>
  <c r="CT70" i="40"/>
  <c r="CL70" i="40"/>
  <c r="CD70" i="40"/>
  <c r="BV70" i="40"/>
  <c r="MP69" i="40"/>
  <c r="MH69" i="40"/>
  <c r="LZ69" i="40"/>
  <c r="LR69" i="40"/>
  <c r="LJ69" i="40"/>
  <c r="LB69" i="40"/>
  <c r="KT69" i="40"/>
  <c r="KL69" i="40"/>
  <c r="KD69" i="40"/>
  <c r="JV69" i="40"/>
  <c r="JN69" i="40"/>
  <c r="JF69" i="40"/>
  <c r="IX69" i="40"/>
  <c r="IP69" i="40"/>
  <c r="IH69" i="40"/>
  <c r="HZ69" i="40"/>
  <c r="HR69" i="40"/>
  <c r="HJ69" i="40"/>
  <c r="HB69" i="40"/>
  <c r="GT69" i="40"/>
  <c r="GL69" i="40"/>
  <c r="GD69" i="40"/>
  <c r="FV69" i="40"/>
  <c r="FN69" i="40"/>
  <c r="FF69" i="40"/>
  <c r="EX69" i="40"/>
  <c r="EP69" i="40"/>
  <c r="EH69" i="40"/>
  <c r="DZ69" i="40"/>
  <c r="DR69" i="40"/>
  <c r="DJ69" i="40"/>
  <c r="DB69" i="40"/>
  <c r="CT69" i="40"/>
  <c r="CL69" i="40"/>
  <c r="CD69" i="40"/>
  <c r="BV69" i="40"/>
  <c r="MP68" i="40"/>
  <c r="MH68" i="40"/>
  <c r="LZ68" i="40"/>
  <c r="LR68" i="40"/>
  <c r="LJ68" i="40"/>
  <c r="LB68" i="40"/>
  <c r="KT68" i="40"/>
  <c r="KL68" i="40"/>
  <c r="KD68" i="40"/>
  <c r="JV68" i="40"/>
  <c r="JN68" i="40"/>
  <c r="JF68" i="40"/>
  <c r="IX68" i="40"/>
  <c r="IP68" i="40"/>
  <c r="IH68" i="40"/>
  <c r="HZ68" i="40"/>
  <c r="HR68" i="40"/>
  <c r="HJ68" i="40"/>
  <c r="HB68" i="40"/>
  <c r="GT68" i="40"/>
  <c r="GL68" i="40"/>
  <c r="GD68" i="40"/>
  <c r="FV68" i="40"/>
  <c r="FN68" i="40"/>
  <c r="FF68" i="40"/>
  <c r="EX68" i="40"/>
  <c r="EP68" i="40"/>
  <c r="EH68" i="40"/>
  <c r="DZ68" i="40"/>
  <c r="DR68" i="40"/>
  <c r="DJ68" i="40"/>
  <c r="DB68" i="40"/>
  <c r="CT68" i="40"/>
  <c r="CL68" i="40"/>
  <c r="CD68" i="40"/>
  <c r="BV68" i="40"/>
  <c r="MP67" i="40"/>
  <c r="MH67" i="40"/>
  <c r="LZ67" i="40"/>
  <c r="LR67" i="40"/>
  <c r="LJ67" i="40"/>
  <c r="LB67" i="40"/>
  <c r="KT67" i="40"/>
  <c r="KL67" i="40"/>
  <c r="KD67" i="40"/>
  <c r="JV67" i="40"/>
  <c r="JN67" i="40"/>
  <c r="JF67" i="40"/>
  <c r="IX67" i="40"/>
  <c r="IP67" i="40"/>
  <c r="IH67" i="40"/>
  <c r="HZ67" i="40"/>
  <c r="HR67" i="40"/>
  <c r="HJ67" i="40"/>
  <c r="HB67" i="40"/>
  <c r="GT67" i="40"/>
  <c r="GL67" i="40"/>
  <c r="GD67" i="40"/>
  <c r="FV67" i="40"/>
  <c r="FN67" i="40"/>
  <c r="FF67" i="40"/>
  <c r="EX67" i="40"/>
  <c r="EP67" i="40"/>
  <c r="EH67" i="40"/>
  <c r="DZ67" i="40"/>
  <c r="DR67" i="40"/>
  <c r="DJ67" i="40"/>
  <c r="DB67" i="40"/>
  <c r="CT67" i="40"/>
  <c r="CL67" i="40"/>
  <c r="CD67" i="40"/>
  <c r="BV67" i="40"/>
  <c r="MP66" i="40"/>
  <c r="MH66" i="40"/>
  <c r="LZ66" i="40"/>
  <c r="LR66" i="40"/>
  <c r="LJ66" i="40"/>
  <c r="LB66" i="40"/>
  <c r="KT66" i="40"/>
  <c r="KL66" i="40"/>
  <c r="KD66" i="40"/>
  <c r="JV66" i="40"/>
  <c r="JN66" i="40"/>
  <c r="JF66" i="40"/>
  <c r="IX66" i="40"/>
  <c r="IP66" i="40"/>
  <c r="IH66" i="40"/>
  <c r="HZ66" i="40"/>
  <c r="HR66" i="40"/>
  <c r="HJ66" i="40"/>
  <c r="HB66" i="40"/>
  <c r="GT66" i="40"/>
  <c r="GL66" i="40"/>
  <c r="GD66" i="40"/>
  <c r="FV66" i="40"/>
  <c r="FN66" i="40"/>
  <c r="FF66" i="40"/>
  <c r="EX66" i="40"/>
  <c r="EP66" i="40"/>
  <c r="EH66" i="40"/>
  <c r="DZ66" i="40"/>
  <c r="DR66" i="40"/>
  <c r="DJ66" i="40"/>
  <c r="DB66" i="40"/>
  <c r="CT66" i="40"/>
  <c r="CL66" i="40"/>
  <c r="CD66" i="40"/>
  <c r="BV66" i="40"/>
  <c r="MP65" i="40"/>
  <c r="MH65" i="40"/>
  <c r="LZ65" i="40"/>
  <c r="LR65" i="40"/>
  <c r="LJ65" i="40"/>
  <c r="LB65" i="40"/>
  <c r="KT65" i="40"/>
  <c r="KL65" i="40"/>
  <c r="KD65" i="40"/>
  <c r="JV65" i="40"/>
  <c r="JN65" i="40"/>
  <c r="JF65" i="40"/>
  <c r="IX65" i="40"/>
  <c r="IP65" i="40"/>
  <c r="IH65" i="40"/>
  <c r="HZ65" i="40"/>
  <c r="HR65" i="40"/>
  <c r="HJ65" i="40"/>
  <c r="HB65" i="40"/>
  <c r="GT65" i="40"/>
  <c r="GL65" i="40"/>
  <c r="GD65" i="40"/>
  <c r="FV65" i="40"/>
  <c r="FN65" i="40"/>
  <c r="FF65" i="40"/>
  <c r="EX65" i="40"/>
  <c r="EP65" i="40"/>
  <c r="EH65" i="40"/>
  <c r="DZ65" i="40"/>
  <c r="DR65" i="40"/>
  <c r="DJ65" i="40"/>
  <c r="DB65" i="40"/>
  <c r="CT65" i="40"/>
  <c r="CL65" i="40"/>
  <c r="CD65" i="40"/>
  <c r="BV65" i="40"/>
  <c r="MP64" i="40"/>
  <c r="MH64" i="40"/>
  <c r="LZ64" i="40"/>
  <c r="LR64" i="40"/>
  <c r="LJ64" i="40"/>
  <c r="LB64" i="40"/>
  <c r="KT64" i="40"/>
  <c r="KL64" i="40"/>
  <c r="KD64" i="40"/>
  <c r="JV64" i="40"/>
  <c r="JN64" i="40"/>
  <c r="JF64" i="40"/>
  <c r="IX64" i="40"/>
  <c r="IP64" i="40"/>
  <c r="IH64" i="40"/>
  <c r="HZ64" i="40"/>
  <c r="HR64" i="40"/>
  <c r="HJ64" i="40"/>
  <c r="HB64" i="40"/>
  <c r="GT64" i="40"/>
  <c r="GL64" i="40"/>
  <c r="GD64" i="40"/>
  <c r="FV64" i="40"/>
  <c r="FN64" i="40"/>
  <c r="FF64" i="40"/>
  <c r="EX64" i="40"/>
  <c r="EP64" i="40"/>
  <c r="EH64" i="40"/>
  <c r="DZ64" i="40"/>
  <c r="DR64" i="40"/>
  <c r="DJ64" i="40"/>
  <c r="DB64" i="40"/>
  <c r="CT64" i="40"/>
  <c r="CL64" i="40"/>
  <c r="CD64" i="40"/>
  <c r="BV64" i="40"/>
  <c r="MP63" i="40"/>
  <c r="MH63" i="40"/>
  <c r="LZ63" i="40"/>
  <c r="LR63" i="40"/>
  <c r="LJ63" i="40"/>
  <c r="LB63" i="40"/>
  <c r="KT63" i="40"/>
  <c r="KL63" i="40"/>
  <c r="KD63" i="40"/>
  <c r="JV63" i="40"/>
  <c r="JN63" i="40"/>
  <c r="JF63" i="40"/>
  <c r="IX63" i="40"/>
  <c r="IP63" i="40"/>
  <c r="IH63" i="40"/>
  <c r="HZ63" i="40"/>
  <c r="HR63" i="40"/>
  <c r="HJ63" i="40"/>
  <c r="HB63" i="40"/>
  <c r="GT63" i="40"/>
  <c r="GL63" i="40"/>
  <c r="GD63" i="40"/>
  <c r="FV63" i="40"/>
  <c r="FN63" i="40"/>
  <c r="FF63" i="40"/>
  <c r="EX63" i="40"/>
  <c r="EP63" i="40"/>
  <c r="EH63" i="40"/>
  <c r="DZ63" i="40"/>
  <c r="DR63" i="40"/>
  <c r="DJ63" i="40"/>
  <c r="DB63" i="40"/>
  <c r="CT63" i="40"/>
  <c r="CL63" i="40"/>
  <c r="CD63" i="40"/>
  <c r="BV63" i="40"/>
  <c r="MP62" i="40"/>
  <c r="MH62" i="40"/>
  <c r="LZ62" i="40"/>
  <c r="LR62" i="40"/>
  <c r="LJ62" i="40"/>
  <c r="LB62" i="40"/>
  <c r="KT62" i="40"/>
  <c r="KL62" i="40"/>
  <c r="KD62" i="40"/>
  <c r="JV62" i="40"/>
  <c r="JN62" i="40"/>
  <c r="JF62" i="40"/>
  <c r="IX62" i="40"/>
  <c r="IP62" i="40"/>
  <c r="IH62" i="40"/>
  <c r="HZ62" i="40"/>
  <c r="HR62" i="40"/>
  <c r="HJ62" i="40"/>
  <c r="HB62" i="40"/>
  <c r="GT62" i="40"/>
  <c r="GL62" i="40"/>
  <c r="GD62" i="40"/>
  <c r="FV62" i="40"/>
  <c r="FN62" i="40"/>
  <c r="FF62" i="40"/>
  <c r="EX62" i="40"/>
  <c r="EP62" i="40"/>
  <c r="EH62" i="40"/>
  <c r="DZ62" i="40"/>
  <c r="DR62" i="40"/>
  <c r="DJ62" i="40"/>
  <c r="DB62" i="40"/>
  <c r="CT62" i="40"/>
  <c r="CL62" i="40"/>
  <c r="CD62" i="40"/>
  <c r="BV62" i="40"/>
  <c r="MP61" i="40"/>
  <c r="MH61" i="40"/>
  <c r="LZ61" i="40"/>
  <c r="LR61" i="40"/>
  <c r="LJ61" i="40"/>
  <c r="LB61" i="40"/>
  <c r="KT61" i="40"/>
  <c r="KL61" i="40"/>
  <c r="KD61" i="40"/>
  <c r="JV61" i="40"/>
  <c r="JN61" i="40"/>
  <c r="JF61" i="40"/>
  <c r="IX61" i="40"/>
  <c r="IP61" i="40"/>
  <c r="IH61" i="40"/>
  <c r="HZ61" i="40"/>
  <c r="HR61" i="40"/>
  <c r="HJ61" i="40"/>
  <c r="HB61" i="40"/>
  <c r="GT61" i="40"/>
  <c r="GL61" i="40"/>
  <c r="GD61" i="40"/>
  <c r="FV61" i="40"/>
  <c r="FN61" i="40"/>
  <c r="FF61" i="40"/>
  <c r="EX61" i="40"/>
  <c r="EP61" i="40"/>
  <c r="EH61" i="40"/>
  <c r="DZ61" i="40"/>
  <c r="DR61" i="40"/>
  <c r="DJ61" i="40"/>
  <c r="DB61" i="40"/>
  <c r="CT61" i="40"/>
  <c r="CL61" i="40"/>
  <c r="CD61" i="40"/>
  <c r="BV61" i="40"/>
  <c r="MP60" i="40"/>
  <c r="MH60" i="40"/>
  <c r="LZ60" i="40"/>
  <c r="LR60" i="40"/>
  <c r="LJ60" i="40"/>
  <c r="LB60" i="40"/>
  <c r="KT60" i="40"/>
  <c r="KL60" i="40"/>
  <c r="KD60" i="40"/>
  <c r="JV60" i="40"/>
  <c r="JN60" i="40"/>
  <c r="JF60" i="40"/>
  <c r="IX60" i="40"/>
  <c r="IP60" i="40"/>
  <c r="IH60" i="40"/>
  <c r="HZ60" i="40"/>
  <c r="HR60" i="40"/>
  <c r="HJ60" i="40"/>
  <c r="HB60" i="40"/>
  <c r="GT60" i="40"/>
  <c r="GL60" i="40"/>
  <c r="GD60" i="40"/>
  <c r="FV60" i="40"/>
  <c r="FN60" i="40"/>
  <c r="FF60" i="40"/>
  <c r="EX60" i="40"/>
  <c r="EP60" i="40"/>
  <c r="EH60" i="40"/>
  <c r="DZ60" i="40"/>
  <c r="DR60" i="40"/>
  <c r="DJ60" i="40"/>
  <c r="DB60" i="40"/>
  <c r="CT60" i="40"/>
  <c r="CL60" i="40"/>
  <c r="CD60" i="40"/>
  <c r="BV60" i="40"/>
  <c r="MP59" i="40"/>
  <c r="MH59" i="40"/>
  <c r="LZ59" i="40"/>
  <c r="LR59" i="40"/>
  <c r="LJ59" i="40"/>
  <c r="LB59" i="40"/>
  <c r="KT59" i="40"/>
  <c r="KL59" i="40"/>
  <c r="KD59" i="40"/>
  <c r="JV59" i="40"/>
  <c r="JN59" i="40"/>
  <c r="JF59" i="40"/>
  <c r="IX59" i="40"/>
  <c r="IP59" i="40"/>
  <c r="IH59" i="40"/>
  <c r="HZ59" i="40"/>
  <c r="HR59" i="40"/>
  <c r="HJ59" i="40"/>
  <c r="HB59" i="40"/>
  <c r="GT59" i="40"/>
  <c r="GL59" i="40"/>
  <c r="GD59" i="40"/>
  <c r="FV59" i="40"/>
  <c r="FN59" i="40"/>
  <c r="FF59" i="40"/>
  <c r="EX59" i="40"/>
  <c r="EP59" i="40"/>
  <c r="EH59" i="40"/>
  <c r="DZ59" i="40"/>
  <c r="DR59" i="40"/>
  <c r="DJ59" i="40"/>
  <c r="DB59" i="40"/>
  <c r="CT59" i="40"/>
  <c r="CL59" i="40"/>
  <c r="CD59" i="40"/>
  <c r="BV59" i="40"/>
  <c r="MP58" i="40"/>
  <c r="MH58" i="40"/>
  <c r="LZ58" i="40"/>
  <c r="LR58" i="40"/>
  <c r="LJ58" i="40"/>
  <c r="LB58" i="40"/>
  <c r="KT58" i="40"/>
  <c r="KL58" i="40"/>
  <c r="KD58" i="40"/>
  <c r="JV58" i="40"/>
  <c r="JN58" i="40"/>
  <c r="JF58" i="40"/>
  <c r="IX58" i="40"/>
  <c r="IP58" i="40"/>
  <c r="IH58" i="40"/>
  <c r="HZ58" i="40"/>
  <c r="HR58" i="40"/>
  <c r="HJ58" i="40"/>
  <c r="HB58" i="40"/>
  <c r="GT58" i="40"/>
  <c r="GL58" i="40"/>
  <c r="GD58" i="40"/>
  <c r="FV58" i="40"/>
  <c r="FN58" i="40"/>
  <c r="FF58" i="40"/>
  <c r="EX58" i="40"/>
  <c r="EP58" i="40"/>
  <c r="EH58" i="40"/>
  <c r="DZ58" i="40"/>
  <c r="DR58" i="40"/>
  <c r="DJ58" i="40"/>
  <c r="DB58" i="40"/>
  <c r="CT58" i="40"/>
  <c r="CL58" i="40"/>
  <c r="CD58" i="40"/>
  <c r="BV58" i="40"/>
  <c r="MP57" i="40"/>
  <c r="MH57" i="40"/>
  <c r="LZ57" i="40"/>
  <c r="LR57" i="40"/>
  <c r="LJ57" i="40"/>
  <c r="LB57" i="40"/>
  <c r="KT57" i="40"/>
  <c r="KL57" i="40"/>
  <c r="KD57" i="40"/>
  <c r="JV57" i="40"/>
  <c r="JN57" i="40"/>
  <c r="JF57" i="40"/>
  <c r="IX57" i="40"/>
  <c r="IP57" i="40"/>
  <c r="IH57" i="40"/>
  <c r="HZ57" i="40"/>
  <c r="HR57" i="40"/>
  <c r="HJ57" i="40"/>
  <c r="HB57" i="40"/>
  <c r="GT57" i="40"/>
  <c r="GL57" i="40"/>
  <c r="GD57" i="40"/>
  <c r="FV57" i="40"/>
  <c r="FN57" i="40"/>
  <c r="FF57" i="40"/>
  <c r="EX57" i="40"/>
  <c r="EP57" i="40"/>
  <c r="EH57" i="40"/>
  <c r="DZ57" i="40"/>
  <c r="DR57" i="40"/>
  <c r="DJ57" i="40"/>
  <c r="DB57" i="40"/>
  <c r="CT57" i="40"/>
  <c r="CL57" i="40"/>
  <c r="CD57" i="40"/>
  <c r="BV57" i="40"/>
  <c r="MP56" i="40"/>
  <c r="MH56" i="40"/>
  <c r="LZ56" i="40"/>
  <c r="LR56" i="40"/>
  <c r="LJ56" i="40"/>
  <c r="LB56" i="40"/>
  <c r="KT56" i="40"/>
  <c r="KL56" i="40"/>
  <c r="KD56" i="40"/>
  <c r="JV56" i="40"/>
  <c r="JN56" i="40"/>
  <c r="JF56" i="40"/>
  <c r="IX56" i="40"/>
  <c r="IP56" i="40"/>
  <c r="IH56" i="40"/>
  <c r="HZ56" i="40"/>
  <c r="HR56" i="40"/>
  <c r="HJ56" i="40"/>
  <c r="HB56" i="40"/>
  <c r="GT56" i="40"/>
  <c r="GL56" i="40"/>
  <c r="GD56" i="40"/>
  <c r="FV56" i="40"/>
  <c r="FN56" i="40"/>
  <c r="FF56" i="40"/>
  <c r="EX56" i="40"/>
  <c r="EP56" i="40"/>
  <c r="EH56" i="40"/>
  <c r="DZ56" i="40"/>
  <c r="DR56" i="40"/>
  <c r="DJ56" i="40"/>
  <c r="DB56" i="40"/>
  <c r="CT56" i="40"/>
  <c r="CL56" i="40"/>
  <c r="CD56" i="40"/>
  <c r="BV56" i="40"/>
  <c r="MP55" i="40"/>
  <c r="MH55" i="40"/>
  <c r="LZ55" i="40"/>
  <c r="LR55" i="40"/>
  <c r="LJ55" i="40"/>
  <c r="LB55" i="40"/>
  <c r="KT55" i="40"/>
  <c r="KL55" i="40"/>
  <c r="KD55" i="40"/>
  <c r="JV55" i="40"/>
  <c r="JN55" i="40"/>
  <c r="JF55" i="40"/>
  <c r="IX55" i="40"/>
  <c r="IP55" i="40"/>
  <c r="IH55" i="40"/>
  <c r="HZ55" i="40"/>
  <c r="HR55" i="40"/>
  <c r="HJ55" i="40"/>
  <c r="HB55" i="40"/>
  <c r="GT55" i="40"/>
  <c r="GL55" i="40"/>
  <c r="GD55" i="40"/>
  <c r="FV55" i="40"/>
  <c r="FN55" i="40"/>
  <c r="FF55" i="40"/>
  <c r="EX55" i="40"/>
  <c r="EP55" i="40"/>
  <c r="EH55" i="40"/>
  <c r="DZ55" i="40"/>
  <c r="DR55" i="40"/>
  <c r="DJ55" i="40"/>
  <c r="DB55" i="40"/>
  <c r="CT55" i="40"/>
  <c r="CL55" i="40"/>
  <c r="CD55" i="40"/>
  <c r="BV55" i="40"/>
  <c r="MP54" i="40"/>
  <c r="MH54" i="40"/>
  <c r="LZ54" i="40"/>
  <c r="LR54" i="40"/>
  <c r="LJ54" i="40"/>
  <c r="LB54" i="40"/>
  <c r="KT54" i="40"/>
  <c r="KL54" i="40"/>
  <c r="KD54" i="40"/>
  <c r="JV54" i="40"/>
  <c r="JN54" i="40"/>
  <c r="JF54" i="40"/>
  <c r="IX54" i="40"/>
  <c r="IP54" i="40"/>
  <c r="IH54" i="40"/>
  <c r="HZ54" i="40"/>
  <c r="HR54" i="40"/>
  <c r="HJ54" i="40"/>
  <c r="HB54" i="40"/>
  <c r="GT54" i="40"/>
  <c r="GL54" i="40"/>
  <c r="GD54" i="40"/>
  <c r="FV54" i="40"/>
  <c r="FN54" i="40"/>
  <c r="FF54" i="40"/>
  <c r="EX54" i="40"/>
  <c r="EP54" i="40"/>
  <c r="EH54" i="40"/>
  <c r="DZ54" i="40"/>
  <c r="DR54" i="40"/>
  <c r="DJ54" i="40"/>
  <c r="DB54" i="40"/>
  <c r="CT54" i="40"/>
  <c r="CL54" i="40"/>
  <c r="CD54" i="40"/>
  <c r="BV54" i="40"/>
  <c r="MP53" i="40"/>
  <c r="MH53" i="40"/>
  <c r="LZ53" i="40"/>
  <c r="LR53" i="40"/>
  <c r="LJ53" i="40"/>
  <c r="LB53" i="40"/>
  <c r="KT53" i="40"/>
  <c r="KL53" i="40"/>
  <c r="KD53" i="40"/>
  <c r="JV53" i="40"/>
  <c r="JN53" i="40"/>
  <c r="JF53" i="40"/>
  <c r="IX53" i="40"/>
  <c r="IP53" i="40"/>
  <c r="IH53" i="40"/>
  <c r="HZ53" i="40"/>
  <c r="HR53" i="40"/>
  <c r="HJ53" i="40"/>
  <c r="HB53" i="40"/>
  <c r="GT53" i="40"/>
  <c r="GL53" i="40"/>
  <c r="GD53" i="40"/>
  <c r="FV53" i="40"/>
  <c r="FN53" i="40"/>
  <c r="FF53" i="40"/>
  <c r="EX53" i="40"/>
  <c r="EP53" i="40"/>
  <c r="EH53" i="40"/>
  <c r="DZ53" i="40"/>
  <c r="DR53" i="40"/>
  <c r="DJ53" i="40"/>
  <c r="DB53" i="40"/>
  <c r="CT53" i="40"/>
  <c r="CL53" i="40"/>
  <c r="CD53" i="40"/>
  <c r="BV53" i="40"/>
  <c r="MP52" i="40"/>
  <c r="MH52" i="40"/>
  <c r="LZ52" i="40"/>
  <c r="LR52" i="40"/>
  <c r="LJ52" i="40"/>
  <c r="LB52" i="40"/>
  <c r="KT52" i="40"/>
  <c r="KL52" i="40"/>
  <c r="KD52" i="40"/>
  <c r="JV52" i="40"/>
  <c r="JN52" i="40"/>
  <c r="JF52" i="40"/>
  <c r="IX52" i="40"/>
  <c r="IP52" i="40"/>
  <c r="IH52" i="40"/>
  <c r="HZ52" i="40"/>
  <c r="HR52" i="40"/>
  <c r="HJ52" i="40"/>
  <c r="HB52" i="40"/>
  <c r="GT52" i="40"/>
  <c r="GL52" i="40"/>
  <c r="GD52" i="40"/>
  <c r="FV52" i="40"/>
  <c r="FN52" i="40"/>
  <c r="FF52" i="40"/>
  <c r="EX52" i="40"/>
  <c r="EP52" i="40"/>
  <c r="EH52" i="40"/>
  <c r="DZ52" i="40"/>
  <c r="DR52" i="40"/>
  <c r="DJ52" i="40"/>
  <c r="DB52" i="40"/>
  <c r="CT52" i="40"/>
  <c r="CL52" i="40"/>
  <c r="CD52" i="40"/>
  <c r="BV52" i="40"/>
  <c r="MP51" i="40"/>
  <c r="MH51" i="40"/>
  <c r="LZ51" i="40"/>
  <c r="LR51" i="40"/>
  <c r="LJ51" i="40"/>
  <c r="LB51" i="40"/>
  <c r="KT51" i="40"/>
  <c r="KL51" i="40"/>
  <c r="KD51" i="40"/>
  <c r="JV51" i="40"/>
  <c r="JN51" i="40"/>
  <c r="JF51" i="40"/>
  <c r="IX51" i="40"/>
  <c r="IP51" i="40"/>
  <c r="IH51" i="40"/>
  <c r="HZ51" i="40"/>
  <c r="HR51" i="40"/>
  <c r="HJ51" i="40"/>
  <c r="HB51" i="40"/>
  <c r="GT51" i="40"/>
  <c r="GL51" i="40"/>
  <c r="GD51" i="40"/>
  <c r="FV51" i="40"/>
  <c r="FN51" i="40"/>
  <c r="FF51" i="40"/>
  <c r="EX51" i="40"/>
  <c r="EP51" i="40"/>
  <c r="EH51" i="40"/>
  <c r="DZ51" i="40"/>
  <c r="DR51" i="40"/>
  <c r="DJ51" i="40"/>
  <c r="DB51" i="40"/>
  <c r="CT51" i="40"/>
  <c r="CL51" i="40"/>
  <c r="CD51" i="40"/>
  <c r="BV51" i="40"/>
  <c r="MP50" i="40"/>
  <c r="MH50" i="40"/>
  <c r="LZ50" i="40"/>
  <c r="LR50" i="40"/>
  <c r="LJ50" i="40"/>
  <c r="LB50" i="40"/>
  <c r="KT50" i="40"/>
  <c r="KL50" i="40"/>
  <c r="KD50" i="40"/>
  <c r="JV50" i="40"/>
  <c r="JN50" i="40"/>
  <c r="JF50" i="40"/>
  <c r="IX50" i="40"/>
  <c r="IP50" i="40"/>
  <c r="IH50" i="40"/>
  <c r="HZ50" i="40"/>
  <c r="HR50" i="40"/>
  <c r="HJ50" i="40"/>
  <c r="HB50" i="40"/>
  <c r="GT50" i="40"/>
  <c r="GL50" i="40"/>
  <c r="GD50" i="40"/>
  <c r="FV50" i="40"/>
  <c r="FN50" i="40"/>
  <c r="FF50" i="40"/>
  <c r="EX50" i="40"/>
  <c r="EP50" i="40"/>
  <c r="EH50" i="40"/>
  <c r="DZ50" i="40"/>
  <c r="DR50" i="40"/>
  <c r="DJ50" i="40"/>
  <c r="DB50" i="40"/>
  <c r="CT50" i="40"/>
  <c r="CL50" i="40"/>
  <c r="CD50" i="40"/>
  <c r="BV50" i="40"/>
  <c r="MP49" i="40"/>
  <c r="MH49" i="40"/>
  <c r="LZ49" i="40"/>
  <c r="LR49" i="40"/>
  <c r="LJ49" i="40"/>
  <c r="LB49" i="40"/>
  <c r="KT49" i="40"/>
  <c r="KL49" i="40"/>
  <c r="KD49" i="40"/>
  <c r="JV49" i="40"/>
  <c r="JN49" i="40"/>
  <c r="JF49" i="40"/>
  <c r="IX49" i="40"/>
  <c r="IP49" i="40"/>
  <c r="IH49" i="40"/>
  <c r="HZ49" i="40"/>
  <c r="HR49" i="40"/>
  <c r="HJ49" i="40"/>
  <c r="HB49" i="40"/>
  <c r="GT49" i="40"/>
  <c r="GL49" i="40"/>
  <c r="GD49" i="40"/>
  <c r="FV49" i="40"/>
  <c r="FN49" i="40"/>
  <c r="FF49" i="40"/>
  <c r="EX49" i="40"/>
  <c r="EP49" i="40"/>
  <c r="EH49" i="40"/>
  <c r="DZ49" i="40"/>
  <c r="DR49" i="40"/>
  <c r="DJ49" i="40"/>
  <c r="DB49" i="40"/>
  <c r="CT49" i="40"/>
  <c r="CL49" i="40"/>
  <c r="CD49" i="40"/>
  <c r="BV49" i="40"/>
  <c r="MP48" i="40"/>
  <c r="MH48" i="40"/>
  <c r="LZ48" i="40"/>
  <c r="LR48" i="40"/>
  <c r="LJ48" i="40"/>
  <c r="LB48" i="40"/>
  <c r="KT48" i="40"/>
  <c r="KL48" i="40"/>
  <c r="KD48" i="40"/>
  <c r="JV48" i="40"/>
  <c r="JN48" i="40"/>
  <c r="JF48" i="40"/>
  <c r="IX48" i="40"/>
  <c r="IP48" i="40"/>
  <c r="IH48" i="40"/>
  <c r="HZ48" i="40"/>
  <c r="HR48" i="40"/>
  <c r="HJ48" i="40"/>
  <c r="HB48" i="40"/>
  <c r="GT48" i="40"/>
  <c r="GL48" i="40"/>
  <c r="GD48" i="40"/>
  <c r="FV48" i="40"/>
  <c r="FN48" i="40"/>
  <c r="FF48" i="40"/>
  <c r="EX48" i="40"/>
  <c r="EP48" i="40"/>
  <c r="EH48" i="40"/>
  <c r="DZ48" i="40"/>
  <c r="DR48" i="40"/>
  <c r="DJ48" i="40"/>
  <c r="DB48" i="40"/>
  <c r="CT48" i="40"/>
  <c r="CL48" i="40"/>
  <c r="CD48" i="40"/>
  <c r="BV48" i="40"/>
  <c r="MP47" i="40"/>
  <c r="MH47" i="40"/>
  <c r="LZ47" i="40"/>
  <c r="LR47" i="40"/>
  <c r="LJ47" i="40"/>
  <c r="LB47" i="40"/>
  <c r="KT47" i="40"/>
  <c r="KL47" i="40"/>
  <c r="KD47" i="40"/>
  <c r="JV47" i="40"/>
  <c r="JN47" i="40"/>
  <c r="JF47" i="40"/>
  <c r="IX47" i="40"/>
  <c r="IP47" i="40"/>
  <c r="IH47" i="40"/>
  <c r="HZ47" i="40"/>
  <c r="HR47" i="40"/>
  <c r="HJ47" i="40"/>
  <c r="HB47" i="40"/>
  <c r="GT47" i="40"/>
  <c r="GL47" i="40"/>
  <c r="GD47" i="40"/>
  <c r="FV47" i="40"/>
  <c r="FN47" i="40"/>
  <c r="FF47" i="40"/>
  <c r="EX47" i="40"/>
  <c r="EP47" i="40"/>
  <c r="EH47" i="40"/>
  <c r="DZ47" i="40"/>
  <c r="DR47" i="40"/>
  <c r="DJ47" i="40"/>
  <c r="DB47" i="40"/>
  <c r="CT47" i="40"/>
  <c r="CL47" i="40"/>
  <c r="CD47" i="40"/>
  <c r="BV47" i="40"/>
  <c r="MP46" i="40"/>
  <c r="MH46" i="40"/>
  <c r="LZ46" i="40"/>
  <c r="LR46" i="40"/>
  <c r="LJ46" i="40"/>
  <c r="LB46" i="40"/>
  <c r="KT46" i="40"/>
  <c r="KL46" i="40"/>
  <c r="KD46" i="40"/>
  <c r="JV46" i="40"/>
  <c r="JN46" i="40"/>
  <c r="JF46" i="40"/>
  <c r="IX46" i="40"/>
  <c r="IP46" i="40"/>
  <c r="IH46" i="40"/>
  <c r="HZ46" i="40"/>
  <c r="HR46" i="40"/>
  <c r="HJ46" i="40"/>
  <c r="HB46" i="40"/>
  <c r="GT46" i="40"/>
  <c r="GL46" i="40"/>
  <c r="GD46" i="40"/>
  <c r="FV46" i="40"/>
  <c r="FN46" i="40"/>
  <c r="FF46" i="40"/>
  <c r="EX46" i="40"/>
  <c r="EP46" i="40"/>
  <c r="EH46" i="40"/>
  <c r="DZ46" i="40"/>
  <c r="DR46" i="40"/>
  <c r="DJ46" i="40"/>
  <c r="DB46" i="40"/>
  <c r="CT46" i="40"/>
  <c r="CL46" i="40"/>
  <c r="CD46" i="40"/>
  <c r="BV46" i="40"/>
  <c r="MP45" i="40"/>
  <c r="MH45" i="40"/>
  <c r="LZ45" i="40"/>
  <c r="LR45" i="40"/>
  <c r="LJ45" i="40"/>
  <c r="LB45" i="40"/>
  <c r="KT45" i="40"/>
  <c r="KL45" i="40"/>
  <c r="KD45" i="40"/>
  <c r="JV45" i="40"/>
  <c r="JN45" i="40"/>
  <c r="JF45" i="40"/>
  <c r="IX45" i="40"/>
  <c r="IP45" i="40"/>
  <c r="IH45" i="40"/>
  <c r="HZ45" i="40"/>
  <c r="HR45" i="40"/>
  <c r="HJ45" i="40"/>
  <c r="HB45" i="40"/>
  <c r="GT45" i="40"/>
  <c r="GL45" i="40"/>
  <c r="GD45" i="40"/>
  <c r="FV45" i="40"/>
  <c r="FN45" i="40"/>
  <c r="FF45" i="40"/>
  <c r="EX45" i="40"/>
  <c r="EP45" i="40"/>
  <c r="EH45" i="40"/>
  <c r="DZ45" i="40"/>
  <c r="DR45" i="40"/>
  <c r="DJ45" i="40"/>
  <c r="DB45" i="40"/>
  <c r="CT45" i="40"/>
  <c r="CL45" i="40"/>
  <c r="CD45" i="40"/>
  <c r="BV45" i="40"/>
  <c r="MP44" i="40"/>
  <c r="MH44" i="40"/>
  <c r="LZ44" i="40"/>
  <c r="LR44" i="40"/>
  <c r="LJ44" i="40"/>
  <c r="LB44" i="40"/>
  <c r="KT44" i="40"/>
  <c r="KL44" i="40"/>
  <c r="KD44" i="40"/>
  <c r="JV44" i="40"/>
  <c r="JN44" i="40"/>
  <c r="JF44" i="40"/>
  <c r="IX44" i="40"/>
  <c r="IP44" i="40"/>
  <c r="IH44" i="40"/>
  <c r="HZ44" i="40"/>
  <c r="HR44" i="40"/>
  <c r="HJ44" i="40"/>
  <c r="HB44" i="40"/>
  <c r="GT44" i="40"/>
  <c r="GL44" i="40"/>
  <c r="GD44" i="40"/>
  <c r="FV44" i="40"/>
  <c r="FN44" i="40"/>
  <c r="FF44" i="40"/>
  <c r="EX44" i="40"/>
  <c r="EP44" i="40"/>
  <c r="EH44" i="40"/>
  <c r="DZ44" i="40"/>
  <c r="DR44" i="40"/>
  <c r="DJ44" i="40"/>
  <c r="DB44" i="40"/>
  <c r="CT44" i="40"/>
  <c r="CL44" i="40"/>
  <c r="CD44" i="40"/>
  <c r="BV44" i="40"/>
  <c r="MP43" i="40"/>
  <c r="MH43" i="40"/>
  <c r="LZ43" i="40"/>
  <c r="LR43" i="40"/>
  <c r="LJ43" i="40"/>
  <c r="LB43" i="40"/>
  <c r="KT43" i="40"/>
  <c r="KL43" i="40"/>
  <c r="KD43" i="40"/>
  <c r="JV43" i="40"/>
  <c r="JN43" i="40"/>
  <c r="JF43" i="40"/>
  <c r="IX43" i="40"/>
  <c r="IP43" i="40"/>
  <c r="IH43" i="40"/>
  <c r="HZ43" i="40"/>
  <c r="HR43" i="40"/>
  <c r="HJ43" i="40"/>
  <c r="HB43" i="40"/>
  <c r="GT43" i="40"/>
  <c r="GL43" i="40"/>
  <c r="GD43" i="40"/>
  <c r="FV43" i="40"/>
  <c r="FN43" i="40"/>
  <c r="FF43" i="40"/>
  <c r="EX43" i="40"/>
  <c r="EP43" i="40"/>
  <c r="EH43" i="40"/>
  <c r="DZ43" i="40"/>
  <c r="DR43" i="40"/>
  <c r="DJ43" i="40"/>
  <c r="DB43" i="40"/>
  <c r="CT43" i="40"/>
  <c r="CL43" i="40"/>
  <c r="CD43" i="40"/>
  <c r="BV43" i="40"/>
  <c r="MP42" i="40"/>
  <c r="MH42" i="40"/>
  <c r="LZ42" i="40"/>
  <c r="LR42" i="40"/>
  <c r="LJ42" i="40"/>
  <c r="LB42" i="40"/>
  <c r="KT42" i="40"/>
  <c r="KL42" i="40"/>
  <c r="KD42" i="40"/>
  <c r="JV42" i="40"/>
  <c r="JN42" i="40"/>
  <c r="JF42" i="40"/>
  <c r="IX42" i="40"/>
  <c r="IP42" i="40"/>
  <c r="IH42" i="40"/>
  <c r="HZ42" i="40"/>
  <c r="HR42" i="40"/>
  <c r="HJ42" i="40"/>
  <c r="HB42" i="40"/>
  <c r="GT42" i="40"/>
  <c r="GL42" i="40"/>
  <c r="GD42" i="40"/>
  <c r="FV42" i="40"/>
  <c r="FN42" i="40"/>
  <c r="FF42" i="40"/>
  <c r="EX42" i="40"/>
  <c r="EP42" i="40"/>
  <c r="EH42" i="40"/>
  <c r="DZ42" i="40"/>
  <c r="DR42" i="40"/>
  <c r="DJ42" i="40"/>
  <c r="DB42" i="40"/>
  <c r="CT42" i="40"/>
  <c r="CL42" i="40"/>
  <c r="CD42" i="40"/>
  <c r="BV42" i="40"/>
  <c r="MP41" i="40"/>
  <c r="MH41" i="40"/>
  <c r="LZ41" i="40"/>
  <c r="LR41" i="40"/>
  <c r="LJ41" i="40"/>
  <c r="LB41" i="40"/>
  <c r="KT41" i="40"/>
  <c r="KL41" i="40"/>
  <c r="KD41" i="40"/>
  <c r="JV41" i="40"/>
  <c r="JN41" i="40"/>
  <c r="JF41" i="40"/>
  <c r="IX41" i="40"/>
  <c r="IP41" i="40"/>
  <c r="IH41" i="40"/>
  <c r="HZ41" i="40"/>
  <c r="HR41" i="40"/>
  <c r="HJ41" i="40"/>
  <c r="HB41" i="40"/>
  <c r="GT41" i="40"/>
  <c r="GL41" i="40"/>
  <c r="GD41" i="40"/>
  <c r="FV41" i="40"/>
  <c r="FN41" i="40"/>
  <c r="FF41" i="40"/>
  <c r="EX41" i="40"/>
  <c r="EP41" i="40"/>
  <c r="EH41" i="40"/>
  <c r="DZ41" i="40"/>
  <c r="DR41" i="40"/>
  <c r="DJ41" i="40"/>
  <c r="DB41" i="40"/>
  <c r="CT41" i="40"/>
  <c r="CL41" i="40"/>
  <c r="CD41" i="40"/>
  <c r="BV41" i="40"/>
  <c r="MP40" i="40"/>
  <c r="MH40" i="40"/>
  <c r="LZ40" i="40"/>
  <c r="LR40" i="40"/>
  <c r="LJ40" i="40"/>
  <c r="LB40" i="40"/>
  <c r="KT40" i="40"/>
  <c r="KL40" i="40"/>
  <c r="KD40" i="40"/>
  <c r="JV40" i="40"/>
  <c r="JN40" i="40"/>
  <c r="JF40" i="40"/>
  <c r="IX40" i="40"/>
  <c r="IP40" i="40"/>
  <c r="IH40" i="40"/>
  <c r="HZ40" i="40"/>
  <c r="HR40" i="40"/>
  <c r="HJ40" i="40"/>
  <c r="HB40" i="40"/>
  <c r="GT40" i="40"/>
  <c r="GL40" i="40"/>
  <c r="GD40" i="40"/>
  <c r="FV40" i="40"/>
  <c r="FN40" i="40"/>
  <c r="FF40" i="40"/>
  <c r="EX40" i="40"/>
  <c r="EP40" i="40"/>
  <c r="EH40" i="40"/>
  <c r="DZ40" i="40"/>
  <c r="DR40" i="40"/>
  <c r="DJ40" i="40"/>
  <c r="DB40" i="40"/>
  <c r="CT40" i="40"/>
  <c r="CL40" i="40"/>
  <c r="CD40" i="40"/>
  <c r="BV40" i="40"/>
  <c r="MP39" i="40"/>
  <c r="MH39" i="40"/>
  <c r="LZ39" i="40"/>
  <c r="LR39" i="40"/>
  <c r="LJ39" i="40"/>
  <c r="LB39" i="40"/>
  <c r="KT39" i="40"/>
  <c r="KL39" i="40"/>
  <c r="KD39" i="40"/>
  <c r="JV39" i="40"/>
  <c r="JN39" i="40"/>
  <c r="JF39" i="40"/>
  <c r="IX39" i="40"/>
  <c r="IP39" i="40"/>
  <c r="IH39" i="40"/>
  <c r="HZ39" i="40"/>
  <c r="HR39" i="40"/>
  <c r="HJ39" i="40"/>
  <c r="HB39" i="40"/>
  <c r="GT39" i="40"/>
  <c r="GL39" i="40"/>
  <c r="GD39" i="40"/>
  <c r="FV39" i="40"/>
  <c r="FN39" i="40"/>
  <c r="FF39" i="40"/>
  <c r="EX39" i="40"/>
  <c r="EP39" i="40"/>
  <c r="EH39" i="40"/>
  <c r="DZ39" i="40"/>
  <c r="DR39" i="40"/>
  <c r="DJ39" i="40"/>
  <c r="DB39" i="40"/>
  <c r="CT39" i="40"/>
  <c r="CL39" i="40"/>
  <c r="CD39" i="40"/>
  <c r="BV39" i="40"/>
  <c r="MP38" i="40"/>
  <c r="MH38" i="40"/>
  <c r="LZ38" i="40"/>
  <c r="LR38" i="40"/>
  <c r="LJ38" i="40"/>
  <c r="LB38" i="40"/>
  <c r="KT38" i="40"/>
  <c r="KL38" i="40"/>
  <c r="KD38" i="40"/>
  <c r="JV38" i="40"/>
  <c r="JN38" i="40"/>
  <c r="JF38" i="40"/>
  <c r="IX38" i="40"/>
  <c r="IP38" i="40"/>
  <c r="IH38" i="40"/>
  <c r="HZ38" i="40"/>
  <c r="HR38" i="40"/>
  <c r="HJ38" i="40"/>
  <c r="HB38" i="40"/>
  <c r="GT38" i="40"/>
  <c r="GL38" i="40"/>
  <c r="GD38" i="40"/>
  <c r="FV38" i="40"/>
  <c r="FN38" i="40"/>
  <c r="FF38" i="40"/>
  <c r="EX38" i="40"/>
  <c r="EP38" i="40"/>
  <c r="EH38" i="40"/>
  <c r="DZ38" i="40"/>
  <c r="DR38" i="40"/>
  <c r="DJ38" i="40"/>
  <c r="DB38" i="40"/>
  <c r="CT38" i="40"/>
  <c r="CL38" i="40"/>
  <c r="CD38" i="40"/>
  <c r="BV38" i="40"/>
  <c r="MP37" i="40"/>
  <c r="MH37" i="40"/>
  <c r="LZ37" i="40"/>
  <c r="LR37" i="40"/>
  <c r="LJ37" i="40"/>
  <c r="LB37" i="40"/>
  <c r="KT37" i="40"/>
  <c r="KL37" i="40"/>
  <c r="KD37" i="40"/>
  <c r="JV37" i="40"/>
  <c r="JN37" i="40"/>
  <c r="JF37" i="40"/>
  <c r="IX37" i="40"/>
  <c r="IP37" i="40"/>
  <c r="IH37" i="40"/>
  <c r="HZ37" i="40"/>
  <c r="HR37" i="40"/>
  <c r="HJ37" i="40"/>
  <c r="HB37" i="40"/>
  <c r="GT37" i="40"/>
  <c r="GL37" i="40"/>
  <c r="GD37" i="40"/>
  <c r="FV37" i="40"/>
  <c r="FN37" i="40"/>
  <c r="FF37" i="40"/>
  <c r="EX37" i="40"/>
  <c r="EP37" i="40"/>
  <c r="EH37" i="40"/>
  <c r="DZ37" i="40"/>
  <c r="DR37" i="40"/>
  <c r="DJ37" i="40"/>
  <c r="DB37" i="40"/>
  <c r="CT37" i="40"/>
  <c r="CL37" i="40"/>
  <c r="CD37" i="40"/>
  <c r="BV37" i="40"/>
  <c r="MP36" i="40"/>
  <c r="MH36" i="40"/>
  <c r="LZ36" i="40"/>
  <c r="LR36" i="40"/>
  <c r="LJ36" i="40"/>
  <c r="LB36" i="40"/>
  <c r="KT36" i="40"/>
  <c r="KL36" i="40"/>
  <c r="KD36" i="40"/>
  <c r="JV36" i="40"/>
  <c r="JN36" i="40"/>
  <c r="JF36" i="40"/>
  <c r="IX36" i="40"/>
  <c r="IP36" i="40"/>
  <c r="IH36" i="40"/>
  <c r="HZ36" i="40"/>
  <c r="HR36" i="40"/>
  <c r="HJ36" i="40"/>
  <c r="HB36" i="40"/>
  <c r="GT36" i="40"/>
  <c r="GL36" i="40"/>
  <c r="GD36" i="40"/>
  <c r="FV36" i="40"/>
  <c r="FN36" i="40"/>
  <c r="FF36" i="40"/>
  <c r="EX36" i="40"/>
  <c r="EP36" i="40"/>
  <c r="EH36" i="40"/>
  <c r="DZ36" i="40"/>
  <c r="DR36" i="40"/>
  <c r="DJ36" i="40"/>
  <c r="DB36" i="40"/>
  <c r="CT36" i="40"/>
  <c r="CL36" i="40"/>
  <c r="CD36" i="40"/>
  <c r="BV36" i="40"/>
  <c r="MP35" i="40"/>
  <c r="MH35" i="40"/>
  <c r="LZ35" i="40"/>
  <c r="LR35" i="40"/>
  <c r="LJ35" i="40"/>
  <c r="LB35" i="40"/>
  <c r="KT35" i="40"/>
  <c r="KL35" i="40"/>
  <c r="KD35" i="40"/>
  <c r="JV35" i="40"/>
  <c r="JN35" i="40"/>
  <c r="JF35" i="40"/>
  <c r="IX35" i="40"/>
  <c r="IP35" i="40"/>
  <c r="IH35" i="40"/>
  <c r="HZ35" i="40"/>
  <c r="HR35" i="40"/>
  <c r="HJ35" i="40"/>
  <c r="HB35" i="40"/>
  <c r="GT35" i="40"/>
  <c r="GL35" i="40"/>
  <c r="GD35" i="40"/>
  <c r="FV35" i="40"/>
  <c r="FN35" i="40"/>
  <c r="FF35" i="40"/>
  <c r="EX35" i="40"/>
  <c r="EP35" i="40"/>
  <c r="EH35" i="40"/>
  <c r="DZ35" i="40"/>
  <c r="DR35" i="40"/>
  <c r="DJ35" i="40"/>
  <c r="DB35" i="40"/>
  <c r="CT35" i="40"/>
  <c r="CL35" i="40"/>
  <c r="CD35" i="40"/>
  <c r="BV35" i="40"/>
  <c r="MP34" i="40"/>
  <c r="MH34" i="40"/>
  <c r="LZ34" i="40"/>
  <c r="LR34" i="40"/>
  <c r="LJ34" i="40"/>
  <c r="LB34" i="40"/>
  <c r="KT34" i="40"/>
  <c r="KL34" i="40"/>
  <c r="KD34" i="40"/>
  <c r="JV34" i="40"/>
  <c r="JN34" i="40"/>
  <c r="JF34" i="40"/>
  <c r="IX34" i="40"/>
  <c r="IP34" i="40"/>
  <c r="IH34" i="40"/>
  <c r="HZ34" i="40"/>
  <c r="HR34" i="40"/>
  <c r="HJ34" i="40"/>
  <c r="HB34" i="40"/>
  <c r="GT34" i="40"/>
  <c r="GL34" i="40"/>
  <c r="GD34" i="40"/>
  <c r="FV34" i="40"/>
  <c r="FN34" i="40"/>
  <c r="FF34" i="40"/>
  <c r="EX34" i="40"/>
  <c r="EP34" i="40"/>
  <c r="EH34" i="40"/>
  <c r="DZ34" i="40"/>
  <c r="DR34" i="40"/>
  <c r="DJ34" i="40"/>
  <c r="DB34" i="40"/>
  <c r="CT34" i="40"/>
  <c r="CL34" i="40"/>
  <c r="CD34" i="40"/>
  <c r="BV34" i="40"/>
  <c r="MP33" i="40"/>
  <c r="MH33" i="40"/>
  <c r="LZ33" i="40"/>
  <c r="LR33" i="40"/>
  <c r="LJ33" i="40"/>
  <c r="LB33" i="40"/>
  <c r="KT33" i="40"/>
  <c r="KL33" i="40"/>
  <c r="KD33" i="40"/>
  <c r="JV33" i="40"/>
  <c r="JN33" i="40"/>
  <c r="JF33" i="40"/>
  <c r="IX33" i="40"/>
  <c r="IP33" i="40"/>
  <c r="IH33" i="40"/>
  <c r="HZ33" i="40"/>
  <c r="HR33" i="40"/>
  <c r="HJ33" i="40"/>
  <c r="HB33" i="40"/>
  <c r="GT33" i="40"/>
  <c r="GL33" i="40"/>
  <c r="GD33" i="40"/>
  <c r="FV33" i="40"/>
  <c r="FN33" i="40"/>
  <c r="FF33" i="40"/>
  <c r="EX33" i="40"/>
  <c r="EP33" i="40"/>
  <c r="EH33" i="40"/>
  <c r="DZ33" i="40"/>
  <c r="DR33" i="40"/>
  <c r="DJ33" i="40"/>
  <c r="DB33" i="40"/>
  <c r="CT33" i="40"/>
  <c r="CL33" i="40"/>
  <c r="CD33" i="40"/>
  <c r="BV33" i="40"/>
  <c r="MP32" i="40"/>
  <c r="MH32" i="40"/>
  <c r="LZ32" i="40"/>
  <c r="LR32" i="40"/>
  <c r="LJ32" i="40"/>
  <c r="LB32" i="40"/>
  <c r="KT32" i="40"/>
  <c r="KL32" i="40"/>
  <c r="KD32" i="40"/>
  <c r="JV32" i="40"/>
  <c r="JN32" i="40"/>
  <c r="JF32" i="40"/>
  <c r="IX32" i="40"/>
  <c r="IP32" i="40"/>
  <c r="IH32" i="40"/>
  <c r="HZ32" i="40"/>
  <c r="HR32" i="40"/>
  <c r="HJ32" i="40"/>
  <c r="HB32" i="40"/>
  <c r="GT32" i="40"/>
  <c r="GL32" i="40"/>
  <c r="GD32" i="40"/>
  <c r="FV32" i="40"/>
  <c r="FN32" i="40"/>
  <c r="FF32" i="40"/>
  <c r="EX32" i="40"/>
  <c r="EP32" i="40"/>
  <c r="EH32" i="40"/>
  <c r="DZ32" i="40"/>
  <c r="DR32" i="40"/>
  <c r="DJ32" i="40"/>
  <c r="DB32" i="40"/>
  <c r="CT32" i="40"/>
  <c r="CL32" i="40"/>
  <c r="CD32" i="40"/>
  <c r="BV32" i="40"/>
  <c r="MP31" i="40"/>
  <c r="MH31" i="40"/>
  <c r="LZ31" i="40"/>
  <c r="LR31" i="40"/>
  <c r="LJ31" i="40"/>
  <c r="LB31" i="40"/>
  <c r="KT31" i="40"/>
  <c r="KL31" i="40"/>
  <c r="KD31" i="40"/>
  <c r="JV31" i="40"/>
  <c r="JN31" i="40"/>
  <c r="JF31" i="40"/>
  <c r="IX31" i="40"/>
  <c r="IP31" i="40"/>
  <c r="IH31" i="40"/>
  <c r="HZ31" i="40"/>
  <c r="HR31" i="40"/>
  <c r="HJ31" i="40"/>
  <c r="HB31" i="40"/>
  <c r="GT31" i="40"/>
  <c r="GL31" i="40"/>
  <c r="GD31" i="40"/>
  <c r="FV31" i="40"/>
  <c r="FN31" i="40"/>
  <c r="FF31" i="40"/>
  <c r="EX31" i="40"/>
  <c r="EP31" i="40"/>
  <c r="EH31" i="40"/>
  <c r="DZ31" i="40"/>
  <c r="DR31" i="40"/>
  <c r="DJ31" i="40"/>
  <c r="DB31" i="40"/>
  <c r="CT31" i="40"/>
  <c r="CL31" i="40"/>
  <c r="CD31" i="40"/>
  <c r="BV31" i="40"/>
  <c r="MP30" i="40"/>
  <c r="MH30" i="40"/>
  <c r="LZ30" i="40"/>
  <c r="LR30" i="40"/>
  <c r="LJ30" i="40"/>
  <c r="LB30" i="40"/>
  <c r="KT30" i="40"/>
  <c r="KL30" i="40"/>
  <c r="KD30" i="40"/>
  <c r="JV30" i="40"/>
  <c r="JN30" i="40"/>
  <c r="JF30" i="40"/>
  <c r="IX30" i="40"/>
  <c r="IP30" i="40"/>
  <c r="IH30" i="40"/>
  <c r="HZ30" i="40"/>
  <c r="HR30" i="40"/>
  <c r="HJ30" i="40"/>
  <c r="HB30" i="40"/>
  <c r="GT30" i="40"/>
  <c r="GL30" i="40"/>
  <c r="GD30" i="40"/>
  <c r="FV30" i="40"/>
  <c r="FN30" i="40"/>
  <c r="FF30" i="40"/>
  <c r="EX30" i="40"/>
  <c r="EP30" i="40"/>
  <c r="EH30" i="40"/>
  <c r="DZ30" i="40"/>
  <c r="DR30" i="40"/>
  <c r="DJ30" i="40"/>
  <c r="DB30" i="40"/>
  <c r="CT30" i="40"/>
  <c r="CL30" i="40"/>
  <c r="CD30" i="40"/>
  <c r="BV30" i="40"/>
  <c r="MP29" i="40"/>
  <c r="MH29" i="40"/>
  <c r="LZ29" i="40"/>
  <c r="LR29" i="40"/>
  <c r="LJ29" i="40"/>
  <c r="LB29" i="40"/>
  <c r="KT29" i="40"/>
  <c r="KL29" i="40"/>
  <c r="KD29" i="40"/>
  <c r="JV29" i="40"/>
  <c r="JN29" i="40"/>
  <c r="JF29" i="40"/>
  <c r="IX29" i="40"/>
  <c r="IP29" i="40"/>
  <c r="IH29" i="40"/>
  <c r="HZ29" i="40"/>
  <c r="HR29" i="40"/>
  <c r="HJ29" i="40"/>
  <c r="HB29" i="40"/>
  <c r="GT29" i="40"/>
  <c r="GL29" i="40"/>
  <c r="GD29" i="40"/>
  <c r="FV29" i="40"/>
  <c r="FN29" i="40"/>
  <c r="FF29" i="40"/>
  <c r="EX29" i="40"/>
  <c r="EP29" i="40"/>
  <c r="EH29" i="40"/>
  <c r="DZ29" i="40"/>
  <c r="DR29" i="40"/>
  <c r="DJ29" i="40"/>
  <c r="DB29" i="40"/>
  <c r="CT29" i="40"/>
  <c r="CL29" i="40"/>
  <c r="CD29" i="40"/>
  <c r="BV29" i="40"/>
  <c r="MP28" i="40"/>
  <c r="MH28" i="40"/>
  <c r="LZ28" i="40"/>
  <c r="LR28" i="40"/>
  <c r="LJ28" i="40"/>
  <c r="LB28" i="40"/>
  <c r="KT28" i="40"/>
  <c r="KL28" i="40"/>
  <c r="KD28" i="40"/>
  <c r="JV28" i="40"/>
  <c r="JN28" i="40"/>
  <c r="JF28" i="40"/>
  <c r="IX28" i="40"/>
  <c r="IP28" i="40"/>
  <c r="IH28" i="40"/>
  <c r="HZ28" i="40"/>
  <c r="HR28" i="40"/>
  <c r="HJ28" i="40"/>
  <c r="HB28" i="40"/>
  <c r="GT28" i="40"/>
  <c r="GL28" i="40"/>
  <c r="GD28" i="40"/>
  <c r="FV28" i="40"/>
  <c r="FN28" i="40"/>
  <c r="FF28" i="40"/>
  <c r="EX28" i="40"/>
  <c r="EP28" i="40"/>
  <c r="EH28" i="40"/>
  <c r="DZ28" i="40"/>
  <c r="DR28" i="40"/>
  <c r="DJ28" i="40"/>
  <c r="DB28" i="40"/>
  <c r="CT28" i="40"/>
  <c r="CL28" i="40"/>
  <c r="CD28" i="40"/>
  <c r="BV28" i="40"/>
  <c r="MP27" i="40"/>
  <c r="MH27" i="40"/>
  <c r="LZ27" i="40"/>
  <c r="LR27" i="40"/>
  <c r="LJ27" i="40"/>
  <c r="LB27" i="40"/>
  <c r="KT27" i="40"/>
  <c r="KL27" i="40"/>
  <c r="KD27" i="40"/>
  <c r="JV27" i="40"/>
  <c r="JN27" i="40"/>
  <c r="JF27" i="40"/>
  <c r="IX27" i="40"/>
  <c r="IP27" i="40"/>
  <c r="IH27" i="40"/>
  <c r="HZ27" i="40"/>
  <c r="HR27" i="40"/>
  <c r="HJ27" i="40"/>
  <c r="HB27" i="40"/>
  <c r="GT27" i="40"/>
  <c r="GL27" i="40"/>
  <c r="GD27" i="40"/>
  <c r="FV27" i="40"/>
  <c r="FN27" i="40"/>
  <c r="FF27" i="40"/>
  <c r="EX27" i="40"/>
  <c r="EP27" i="40"/>
  <c r="EH27" i="40"/>
  <c r="DZ27" i="40"/>
  <c r="DR27" i="40"/>
  <c r="DJ27" i="40"/>
  <c r="DB27" i="40"/>
  <c r="CT27" i="40"/>
  <c r="CL27" i="40"/>
  <c r="CD27" i="40"/>
  <c r="BV27" i="40"/>
  <c r="MP26" i="40"/>
  <c r="MH26" i="40"/>
  <c r="LZ26" i="40"/>
  <c r="LR26" i="40"/>
  <c r="LJ26" i="40"/>
  <c r="LB26" i="40"/>
  <c r="KT26" i="40"/>
  <c r="KL26" i="40"/>
  <c r="KD26" i="40"/>
  <c r="JV26" i="40"/>
  <c r="JN26" i="40"/>
  <c r="JF26" i="40"/>
  <c r="IX26" i="40"/>
  <c r="IP26" i="40"/>
  <c r="IH26" i="40"/>
  <c r="HZ26" i="40"/>
  <c r="HR26" i="40"/>
  <c r="HJ26" i="40"/>
  <c r="HB26" i="40"/>
  <c r="GT26" i="40"/>
  <c r="GL26" i="40"/>
  <c r="GD26" i="40"/>
  <c r="FV26" i="40"/>
  <c r="FN26" i="40"/>
  <c r="FF26" i="40"/>
  <c r="EX26" i="40"/>
  <c r="EP26" i="40"/>
  <c r="EH26" i="40"/>
  <c r="DZ26" i="40"/>
  <c r="DR26" i="40"/>
  <c r="DJ26" i="40"/>
  <c r="DB26" i="40"/>
  <c r="CT26" i="40"/>
  <c r="CL26" i="40"/>
  <c r="CD26" i="40"/>
  <c r="BV26" i="40"/>
  <c r="MP25" i="40"/>
  <c r="MH25" i="40"/>
  <c r="LZ25" i="40"/>
  <c r="LR25" i="40"/>
  <c r="LJ25" i="40"/>
  <c r="LB25" i="40"/>
  <c r="KT25" i="40"/>
  <c r="KL25" i="40"/>
  <c r="KD25" i="40"/>
  <c r="JV25" i="40"/>
  <c r="JN25" i="40"/>
  <c r="JF25" i="40"/>
  <c r="IX25" i="40"/>
  <c r="IP25" i="40"/>
  <c r="IH25" i="40"/>
  <c r="HZ25" i="40"/>
  <c r="HR25" i="40"/>
  <c r="HJ25" i="40"/>
  <c r="HB25" i="40"/>
  <c r="GT25" i="40"/>
  <c r="GL25" i="40"/>
  <c r="GD25" i="40"/>
  <c r="FV25" i="40"/>
  <c r="FN25" i="40"/>
  <c r="FF25" i="40"/>
  <c r="EX25" i="40"/>
  <c r="EP25" i="40"/>
  <c r="EH25" i="40"/>
  <c r="DZ25" i="40"/>
  <c r="DR25" i="40"/>
  <c r="DJ25" i="40"/>
  <c r="DB25" i="40"/>
  <c r="CT25" i="40"/>
  <c r="CL25" i="40"/>
  <c r="CD25" i="40"/>
  <c r="BV25" i="40"/>
  <c r="MP24" i="40"/>
  <c r="MH24" i="40"/>
  <c r="LZ24" i="40"/>
  <c r="LR24" i="40"/>
  <c r="LJ24" i="40"/>
  <c r="LB24" i="40"/>
  <c r="KT24" i="40"/>
  <c r="KL24" i="40"/>
  <c r="KD24" i="40"/>
  <c r="JV24" i="40"/>
  <c r="JN24" i="40"/>
  <c r="JF24" i="40"/>
  <c r="IX24" i="40"/>
  <c r="IP24" i="40"/>
  <c r="IH24" i="40"/>
  <c r="HZ24" i="40"/>
  <c r="HR24" i="40"/>
  <c r="HJ24" i="40"/>
  <c r="HB24" i="40"/>
  <c r="GT24" i="40"/>
  <c r="GL24" i="40"/>
  <c r="GD24" i="40"/>
  <c r="FV24" i="40"/>
  <c r="FN24" i="40"/>
  <c r="FF24" i="40"/>
  <c r="EX24" i="40"/>
  <c r="EP24" i="40"/>
  <c r="EH24" i="40"/>
  <c r="DZ24" i="40"/>
  <c r="DR24" i="40"/>
  <c r="DJ24" i="40"/>
  <c r="DB24" i="40"/>
  <c r="CT24" i="40"/>
  <c r="CL24" i="40"/>
  <c r="CD24" i="40"/>
  <c r="BV24" i="40"/>
  <c r="MP23" i="40"/>
  <c r="MH23" i="40"/>
  <c r="LZ23" i="40"/>
  <c r="LR23" i="40"/>
  <c r="LJ23" i="40"/>
  <c r="LB23" i="40"/>
  <c r="KT23" i="40"/>
  <c r="KL23" i="40"/>
  <c r="KD23" i="40"/>
  <c r="JV23" i="40"/>
  <c r="JN23" i="40"/>
  <c r="JF23" i="40"/>
  <c r="IX23" i="40"/>
  <c r="IP23" i="40"/>
  <c r="IH23" i="40"/>
  <c r="HZ23" i="40"/>
  <c r="HR23" i="40"/>
  <c r="HJ23" i="40"/>
  <c r="HB23" i="40"/>
  <c r="GT23" i="40"/>
  <c r="GL23" i="40"/>
  <c r="GD23" i="40"/>
  <c r="FV23" i="40"/>
  <c r="FN23" i="40"/>
  <c r="FF23" i="40"/>
  <c r="EX23" i="40"/>
  <c r="EP23" i="40"/>
  <c r="EH23" i="40"/>
  <c r="DZ23" i="40"/>
  <c r="DR23" i="40"/>
  <c r="DJ23" i="40"/>
  <c r="DB23" i="40"/>
  <c r="CT23" i="40"/>
  <c r="CL23" i="40"/>
  <c r="CD23" i="40"/>
  <c r="BV23" i="40"/>
  <c r="LL20" i="40"/>
  <c r="KF20" i="40"/>
  <c r="IZ20" i="40"/>
  <c r="HT20" i="40"/>
  <c r="GN20" i="40"/>
  <c r="FH20" i="40"/>
  <c r="EB20" i="40"/>
  <c r="CV20" i="40"/>
  <c r="BP20" i="40"/>
  <c r="D20" i="40"/>
  <c r="LL19" i="40"/>
  <c r="KF19" i="40"/>
  <c r="IZ19" i="40"/>
  <c r="HT19" i="40"/>
  <c r="GN19" i="40"/>
  <c r="FH19" i="40"/>
  <c r="EB19" i="40"/>
  <c r="CV19" i="40"/>
  <c r="BP19" i="40"/>
  <c r="D19" i="40"/>
  <c r="LL18" i="40"/>
  <c r="KF18" i="40"/>
  <c r="IZ18" i="40"/>
  <c r="HT18" i="40"/>
  <c r="GN18" i="40"/>
  <c r="FH18" i="40"/>
  <c r="EB18" i="40"/>
  <c r="CV18" i="40"/>
  <c r="BP18" i="40"/>
  <c r="D18" i="40"/>
  <c r="LL17" i="40"/>
  <c r="KF17" i="40"/>
  <c r="IZ17" i="40"/>
  <c r="HT17" i="40"/>
  <c r="GN17" i="40"/>
  <c r="FH17" i="40"/>
  <c r="EB17" i="40"/>
  <c r="CV17" i="40"/>
  <c r="BP17" i="40"/>
  <c r="D17" i="40"/>
  <c r="LL16" i="40"/>
  <c r="KF16" i="40"/>
  <c r="IZ16" i="40"/>
  <c r="HT16" i="40"/>
  <c r="GN16" i="40"/>
  <c r="FH16" i="40"/>
  <c r="EB16" i="40"/>
  <c r="CV16" i="40"/>
  <c r="BP16" i="40"/>
  <c r="D16" i="40"/>
  <c r="LL15" i="40"/>
  <c r="KF15" i="40"/>
  <c r="IZ15" i="40"/>
  <c r="HT15" i="40"/>
  <c r="GN15" i="40"/>
  <c r="FH15" i="40"/>
  <c r="EB15" i="40"/>
  <c r="CV15" i="40"/>
  <c r="BP15" i="40"/>
  <c r="D15" i="40"/>
  <c r="LL14" i="40"/>
  <c r="KF14" i="40"/>
  <c r="IZ14" i="40"/>
  <c r="HT14" i="40"/>
  <c r="GN14" i="40"/>
  <c r="FH14" i="40"/>
  <c r="EB14" i="40"/>
  <c r="CV14" i="40"/>
  <c r="BP14" i="40"/>
  <c r="LL13" i="40"/>
  <c r="KF13" i="40"/>
  <c r="IZ13" i="40"/>
  <c r="HT13" i="40"/>
  <c r="GN13" i="40"/>
  <c r="FH13" i="40"/>
  <c r="EB13" i="40"/>
  <c r="CV13" i="40"/>
  <c r="BP13" i="40"/>
  <c r="D13" i="40"/>
  <c r="LL12" i="40"/>
  <c r="KF12" i="40"/>
  <c r="IZ12" i="40"/>
  <c r="HT12" i="40"/>
  <c r="GN12" i="40"/>
  <c r="FH12" i="40"/>
  <c r="EB12" i="40"/>
  <c r="CV12" i="40"/>
  <c r="BP12" i="40"/>
  <c r="D12" i="40"/>
  <c r="LL11" i="40"/>
  <c r="KF11" i="40"/>
  <c r="IZ11" i="40"/>
  <c r="HT11" i="40"/>
  <c r="GN11" i="40"/>
  <c r="FH11" i="40"/>
  <c r="EB11" i="40"/>
  <c r="CV11" i="40"/>
  <c r="BP11" i="40"/>
  <c r="D11" i="40"/>
  <c r="LL10" i="40"/>
  <c r="KF10" i="40"/>
  <c r="IZ10" i="40"/>
  <c r="HT10" i="40"/>
  <c r="GN10" i="40"/>
  <c r="FH10" i="40"/>
  <c r="EB10" i="40"/>
  <c r="CV10" i="40"/>
  <c r="BP10" i="40"/>
  <c r="D10" i="40"/>
  <c r="LL9" i="40"/>
  <c r="KF9" i="40"/>
  <c r="IZ9" i="40"/>
  <c r="HT9" i="40"/>
  <c r="GN9" i="40"/>
  <c r="FH9" i="40"/>
  <c r="EB9" i="40"/>
  <c r="CV9" i="40"/>
  <c r="BP9" i="40"/>
  <c r="D9" i="40"/>
  <c r="C19" i="37"/>
  <c r="M32" i="36"/>
  <c r="E28" i="36"/>
  <c r="H27" i="36"/>
  <c r="J25" i="36"/>
  <c r="M24" i="36"/>
  <c r="E16" i="36"/>
  <c r="H15" i="36"/>
  <c r="J13" i="36"/>
  <c r="M12" i="36"/>
  <c r="AK26" i="33"/>
  <c r="AK18" i="33"/>
  <c r="AK10" i="33"/>
  <c r="AJ32" i="32"/>
  <c r="AH26" i="32"/>
  <c r="AJ24" i="32"/>
  <c r="AH18" i="32"/>
  <c r="AJ16" i="32"/>
  <c r="AH10" i="32"/>
  <c r="D19" i="31"/>
  <c r="V64" i="18"/>
  <c r="V56" i="18"/>
  <c r="V48" i="18"/>
  <c r="V40" i="18"/>
  <c r="V32" i="18"/>
  <c r="V24" i="18"/>
  <c r="V8" i="18"/>
  <c r="F240" i="6"/>
  <c r="H238" i="6"/>
  <c r="J236" i="6"/>
  <c r="L234" i="6"/>
  <c r="F232" i="6"/>
  <c r="H230" i="6"/>
  <c r="J219" i="6"/>
  <c r="L217" i="6"/>
  <c r="F215" i="6"/>
  <c r="H213" i="6"/>
  <c r="J211" i="6"/>
  <c r="L209" i="6"/>
  <c r="F198" i="6"/>
  <c r="H196" i="6"/>
  <c r="J194" i="6"/>
  <c r="L192" i="6"/>
  <c r="F190" i="6"/>
  <c r="H188" i="6"/>
  <c r="J186" i="6"/>
  <c r="L175" i="6"/>
  <c r="F173" i="6"/>
  <c r="H171" i="6"/>
  <c r="J169" i="6"/>
  <c r="L167" i="6"/>
  <c r="F165" i="6"/>
  <c r="H154" i="6"/>
  <c r="J152" i="6"/>
  <c r="L150" i="6"/>
  <c r="F148" i="6"/>
  <c r="H146" i="6"/>
  <c r="J144" i="6"/>
  <c r="L142" i="6"/>
  <c r="F131" i="6"/>
  <c r="H129" i="6"/>
  <c r="J127" i="6"/>
  <c r="L125" i="6"/>
  <c r="F123" i="6"/>
  <c r="H121" i="6"/>
  <c r="J110" i="6"/>
  <c r="L108" i="6"/>
  <c r="F106" i="6"/>
  <c r="H104" i="6"/>
  <c r="J102" i="6"/>
  <c r="L100" i="6"/>
  <c r="F98" i="6"/>
  <c r="H87" i="6"/>
  <c r="J85" i="6"/>
  <c r="L83" i="6"/>
  <c r="F81" i="6"/>
  <c r="H79" i="6"/>
  <c r="J77" i="6"/>
  <c r="F63" i="6"/>
  <c r="H61" i="6"/>
  <c r="J59" i="6"/>
  <c r="L57" i="6"/>
  <c r="F55" i="6"/>
  <c r="H53" i="6"/>
  <c r="J42" i="6"/>
  <c r="L40" i="6"/>
  <c r="F38" i="6"/>
  <c r="H36" i="6"/>
  <c r="J34" i="6"/>
  <c r="L32" i="6"/>
  <c r="F21" i="6"/>
  <c r="J19" i="6"/>
  <c r="L17" i="6"/>
  <c r="F15" i="6"/>
  <c r="H13" i="6"/>
  <c r="J11" i="6"/>
  <c r="L9" i="6"/>
  <c r="J241" i="5"/>
  <c r="L239" i="5"/>
  <c r="F237" i="5"/>
  <c r="H235" i="5"/>
  <c r="J233" i="5"/>
  <c r="L231" i="5"/>
  <c r="F220" i="5"/>
  <c r="H218" i="5"/>
  <c r="J216" i="5"/>
  <c r="L214" i="5"/>
  <c r="F212" i="5"/>
  <c r="H210" i="5"/>
  <c r="J208" i="5"/>
  <c r="L197" i="5"/>
  <c r="F195" i="5"/>
  <c r="H193" i="5"/>
  <c r="J191" i="5"/>
  <c r="L189" i="5"/>
  <c r="F187" i="5"/>
  <c r="H176" i="5"/>
  <c r="J174" i="5"/>
  <c r="L172" i="5"/>
  <c r="F170" i="5"/>
  <c r="H168" i="5"/>
  <c r="J166" i="5"/>
  <c r="L164" i="5"/>
  <c r="F153" i="5"/>
  <c r="H151" i="5"/>
  <c r="J149" i="5"/>
  <c r="L147" i="5"/>
  <c r="F145" i="5"/>
  <c r="H143" i="5"/>
  <c r="J132" i="5"/>
  <c r="L130" i="5"/>
  <c r="F128" i="5"/>
  <c r="H126" i="5"/>
  <c r="J124" i="5"/>
  <c r="L122" i="5"/>
  <c r="F120" i="5"/>
  <c r="H109" i="5"/>
  <c r="J107" i="5"/>
  <c r="L105" i="5"/>
  <c r="F103" i="5"/>
  <c r="H101" i="5"/>
  <c r="J99" i="5"/>
  <c r="F86" i="5"/>
  <c r="H84" i="5"/>
  <c r="J82" i="5"/>
  <c r="L80" i="5"/>
  <c r="F78" i="5"/>
  <c r="H76" i="5"/>
  <c r="J64" i="5"/>
  <c r="L62" i="5"/>
  <c r="F60" i="5"/>
  <c r="H58" i="5"/>
  <c r="J56" i="5"/>
  <c r="L54" i="5"/>
  <c r="F43" i="5"/>
  <c r="H41" i="5"/>
  <c r="J39" i="5"/>
  <c r="L37" i="5"/>
  <c r="F35" i="5"/>
  <c r="H33" i="5"/>
  <c r="J31" i="5"/>
  <c r="F20" i="5"/>
  <c r="H18" i="5"/>
  <c r="J16" i="5"/>
  <c r="L14" i="5"/>
  <c r="F12" i="5"/>
  <c r="H10" i="5"/>
  <c r="J241" i="4"/>
  <c r="L239" i="4"/>
  <c r="F237" i="4"/>
  <c r="H235" i="4"/>
  <c r="J233" i="4"/>
  <c r="L231" i="4"/>
  <c r="F220" i="4"/>
  <c r="H218" i="4"/>
  <c r="J216" i="4"/>
  <c r="L214" i="4"/>
  <c r="F212" i="4"/>
  <c r="H210" i="4"/>
  <c r="J208" i="4"/>
  <c r="L197" i="4"/>
  <c r="F195" i="4"/>
  <c r="H193" i="4"/>
  <c r="J191" i="4"/>
  <c r="L189" i="4"/>
  <c r="F187" i="4"/>
  <c r="H176" i="4"/>
  <c r="J174" i="4"/>
  <c r="L172" i="4"/>
  <c r="F170" i="4"/>
  <c r="H168" i="4"/>
  <c r="J166" i="4"/>
  <c r="L164" i="4"/>
  <c r="F153" i="4"/>
  <c r="H151" i="4"/>
  <c r="J149" i="4"/>
  <c r="L147" i="4"/>
  <c r="F145" i="4"/>
  <c r="H143" i="4"/>
  <c r="J132" i="4"/>
  <c r="L130" i="4"/>
  <c r="F128" i="4"/>
  <c r="H126" i="4"/>
  <c r="J124" i="4"/>
  <c r="L122" i="4"/>
  <c r="F120" i="4"/>
  <c r="H109" i="4"/>
  <c r="J107" i="4"/>
  <c r="L105" i="4"/>
  <c r="F103" i="4"/>
  <c r="H101" i="4"/>
  <c r="J99" i="4"/>
  <c r="F86" i="4"/>
  <c r="H84" i="4"/>
  <c r="J82" i="4"/>
  <c r="L80" i="4"/>
  <c r="F78" i="4"/>
  <c r="H76" i="4"/>
  <c r="J64" i="4"/>
  <c r="L62" i="4"/>
  <c r="F60" i="4"/>
  <c r="H58" i="4"/>
  <c r="J56" i="4"/>
  <c r="L54" i="4"/>
  <c r="F43" i="4"/>
  <c r="H41" i="4"/>
  <c r="J39" i="4"/>
  <c r="L37" i="4"/>
  <c r="F35" i="4"/>
  <c r="H33" i="4"/>
  <c r="J31" i="4"/>
  <c r="F20" i="4"/>
  <c r="H18" i="4"/>
  <c r="J16" i="4"/>
  <c r="L14" i="4"/>
  <c r="F12" i="4"/>
  <c r="H10" i="4"/>
  <c r="D242" i="3"/>
  <c r="D238" i="3"/>
  <c r="D234" i="3"/>
  <c r="D230" i="3"/>
  <c r="D197" i="3"/>
  <c r="D193" i="3"/>
  <c r="D189" i="3"/>
  <c r="D152" i="3"/>
  <c r="D148" i="3"/>
  <c r="D144" i="3"/>
  <c r="D107" i="3"/>
  <c r="D103" i="3"/>
  <c r="D99" i="3"/>
  <c r="D66" i="3"/>
  <c r="D62" i="3"/>
  <c r="D58" i="3"/>
  <c r="D54" i="3"/>
  <c r="D20" i="3"/>
  <c r="D16" i="3"/>
  <c r="D12" i="3"/>
  <c r="F240" i="2"/>
  <c r="H238" i="2"/>
  <c r="J236" i="2"/>
  <c r="L234" i="2"/>
  <c r="F232" i="2"/>
  <c r="H230" i="2"/>
  <c r="J219" i="2"/>
  <c r="L217" i="2"/>
  <c r="F215" i="2"/>
  <c r="H213" i="2"/>
  <c r="J211" i="2"/>
  <c r="L209" i="2"/>
  <c r="H198" i="2"/>
  <c r="J196" i="2"/>
  <c r="L194" i="2"/>
  <c r="F192" i="2"/>
  <c r="H190" i="2"/>
  <c r="J188" i="2"/>
  <c r="L186" i="2"/>
  <c r="F175" i="2"/>
  <c r="H173" i="2"/>
  <c r="J171" i="2"/>
  <c r="L169" i="2"/>
  <c r="F167" i="2"/>
  <c r="H165" i="2"/>
  <c r="J154" i="2"/>
  <c r="L152" i="2"/>
  <c r="F150" i="2"/>
  <c r="H148" i="2"/>
  <c r="J146" i="2"/>
  <c r="L144" i="2"/>
  <c r="F142" i="2"/>
  <c r="F131" i="2"/>
  <c r="H129" i="2"/>
  <c r="J127" i="2"/>
  <c r="L125" i="2"/>
  <c r="F123" i="2"/>
  <c r="H121" i="2"/>
  <c r="J110" i="2"/>
  <c r="L108" i="2"/>
  <c r="F106" i="2"/>
  <c r="H104" i="2"/>
  <c r="J102" i="2"/>
  <c r="L100" i="2"/>
  <c r="F98" i="2"/>
  <c r="H87" i="2"/>
  <c r="J85" i="2"/>
  <c r="L83" i="2"/>
  <c r="F81" i="2"/>
  <c r="H79" i="2"/>
  <c r="J77" i="2"/>
  <c r="F63" i="2"/>
  <c r="H61" i="2"/>
  <c r="J59" i="2"/>
  <c r="L57" i="2"/>
  <c r="F55" i="2"/>
  <c r="H53" i="2"/>
  <c r="J42" i="2"/>
  <c r="L40" i="2"/>
  <c r="F38" i="2"/>
  <c r="H36" i="2"/>
  <c r="J34" i="2"/>
  <c r="L32" i="2"/>
  <c r="F21" i="2"/>
  <c r="J19" i="2"/>
  <c r="L17" i="2"/>
  <c r="F15" i="2"/>
  <c r="H13" i="2"/>
  <c r="J11" i="2"/>
  <c r="L9" i="2"/>
  <c r="MN101" i="40"/>
  <c r="MF101" i="40"/>
  <c r="LX101" i="40"/>
  <c r="LP101" i="40"/>
  <c r="LH101" i="40"/>
  <c r="KZ101" i="40"/>
  <c r="KR101" i="40"/>
  <c r="KJ101" i="40"/>
  <c r="KB101" i="40"/>
  <c r="JT101" i="40"/>
  <c r="JL101" i="40"/>
  <c r="JD101" i="40"/>
  <c r="IV101" i="40"/>
  <c r="IN101" i="40"/>
  <c r="IF101" i="40"/>
  <c r="HX101" i="40"/>
  <c r="HP101" i="40"/>
  <c r="HH101" i="40"/>
  <c r="GZ101" i="40"/>
  <c r="GR101" i="40"/>
  <c r="GJ101" i="40"/>
  <c r="GB101" i="40"/>
  <c r="FT101" i="40"/>
  <c r="FL101" i="40"/>
  <c r="FD101" i="40"/>
  <c r="EV101" i="40"/>
  <c r="EN101" i="40"/>
  <c r="EF101" i="40"/>
  <c r="DX101" i="40"/>
  <c r="DP101" i="40"/>
  <c r="DH101" i="40"/>
  <c r="CZ101" i="40"/>
  <c r="CR101" i="40"/>
  <c r="CJ101" i="40"/>
  <c r="CB101" i="40"/>
  <c r="BT101" i="40"/>
  <c r="MN100" i="40"/>
  <c r="MF100" i="40"/>
  <c r="LX100" i="40"/>
  <c r="LP100" i="40"/>
  <c r="LH100" i="40"/>
  <c r="KZ100" i="40"/>
  <c r="KR100" i="40"/>
  <c r="KJ100" i="40"/>
  <c r="KB100" i="40"/>
  <c r="JT100" i="40"/>
  <c r="JL100" i="40"/>
  <c r="JD100" i="40"/>
  <c r="IV100" i="40"/>
  <c r="IN100" i="40"/>
  <c r="IF100" i="40"/>
  <c r="HX100" i="40"/>
  <c r="HP100" i="40"/>
  <c r="HH100" i="40"/>
  <c r="GZ100" i="40"/>
  <c r="GR100" i="40"/>
  <c r="GJ100" i="40"/>
  <c r="GB100" i="40"/>
  <c r="FT100" i="40"/>
  <c r="FL100" i="40"/>
  <c r="FD100" i="40"/>
  <c r="EV100" i="40"/>
  <c r="EN100" i="40"/>
  <c r="EF100" i="40"/>
  <c r="DX100" i="40"/>
  <c r="DP100" i="40"/>
  <c r="DH100" i="40"/>
  <c r="CZ100" i="40"/>
  <c r="CR100" i="40"/>
  <c r="CJ100" i="40"/>
  <c r="CB100" i="40"/>
  <c r="BT100" i="40"/>
  <c r="MN99" i="40"/>
  <c r="MF99" i="40"/>
  <c r="LX99" i="40"/>
  <c r="LP99" i="40"/>
  <c r="LH99" i="40"/>
  <c r="KZ99" i="40"/>
  <c r="KR99" i="40"/>
  <c r="KJ99" i="40"/>
  <c r="KB99" i="40"/>
  <c r="JT99" i="40"/>
  <c r="JL99" i="40"/>
  <c r="JD99" i="40"/>
  <c r="IV99" i="40"/>
  <c r="IN99" i="40"/>
  <c r="IF99" i="40"/>
  <c r="HX99" i="40"/>
  <c r="HP99" i="40"/>
  <c r="HH99" i="40"/>
  <c r="GZ99" i="40"/>
  <c r="GR99" i="40"/>
  <c r="GJ99" i="40"/>
  <c r="GB99" i="40"/>
  <c r="FT99" i="40"/>
  <c r="FL99" i="40"/>
  <c r="FD99" i="40"/>
  <c r="EV99" i="40"/>
  <c r="EN99" i="40"/>
  <c r="EF99" i="40"/>
  <c r="DX99" i="40"/>
  <c r="DP99" i="40"/>
  <c r="DH99" i="40"/>
  <c r="CZ99" i="40"/>
  <c r="CR99" i="40"/>
  <c r="CJ99" i="40"/>
  <c r="CB99" i="40"/>
  <c r="BT99" i="40"/>
  <c r="MN98" i="40"/>
  <c r="MF98" i="40"/>
  <c r="LX98" i="40"/>
  <c r="LP98" i="40"/>
  <c r="LH98" i="40"/>
  <c r="KZ98" i="40"/>
  <c r="KR98" i="40"/>
  <c r="KJ98" i="40"/>
  <c r="KB98" i="40"/>
  <c r="JT98" i="40"/>
  <c r="JL98" i="40"/>
  <c r="JD98" i="40"/>
  <c r="IV98" i="40"/>
  <c r="IN98" i="40"/>
  <c r="IF98" i="40"/>
  <c r="HX98" i="40"/>
  <c r="HP98" i="40"/>
  <c r="HH98" i="40"/>
  <c r="GZ98" i="40"/>
  <c r="GR98" i="40"/>
  <c r="GJ98" i="40"/>
  <c r="GB98" i="40"/>
  <c r="FT98" i="40"/>
  <c r="FL98" i="40"/>
  <c r="FD98" i="40"/>
  <c r="EV98" i="40"/>
  <c r="EN98" i="40"/>
  <c r="EF98" i="40"/>
  <c r="DX98" i="40"/>
  <c r="DP98" i="40"/>
  <c r="DH98" i="40"/>
  <c r="CZ98" i="40"/>
  <c r="CR98" i="40"/>
  <c r="CJ98" i="40"/>
  <c r="CB98" i="40"/>
  <c r="BT98" i="40"/>
  <c r="MN97" i="40"/>
  <c r="MF97" i="40"/>
  <c r="LX97" i="40"/>
  <c r="LP97" i="40"/>
  <c r="LH97" i="40"/>
  <c r="KZ97" i="40"/>
  <c r="KR97" i="40"/>
  <c r="KJ97" i="40"/>
  <c r="KB97" i="40"/>
  <c r="JT97" i="40"/>
  <c r="JL97" i="40"/>
  <c r="JD97" i="40"/>
  <c r="IV97" i="40"/>
  <c r="IN97" i="40"/>
  <c r="IF97" i="40"/>
  <c r="HX97" i="40"/>
  <c r="HP97" i="40"/>
  <c r="HH97" i="40"/>
  <c r="GZ97" i="40"/>
  <c r="GR97" i="40"/>
  <c r="GJ97" i="40"/>
  <c r="GB97" i="40"/>
  <c r="FT97" i="40"/>
  <c r="FL97" i="40"/>
  <c r="FD97" i="40"/>
  <c r="EV97" i="40"/>
  <c r="EN97" i="40"/>
  <c r="EF97" i="40"/>
  <c r="DX97" i="40"/>
  <c r="DP97" i="40"/>
  <c r="DH97" i="40"/>
  <c r="CZ97" i="40"/>
  <c r="CR97" i="40"/>
  <c r="CJ97" i="40"/>
  <c r="CB97" i="40"/>
  <c r="BT97" i="40"/>
  <c r="MN96" i="40"/>
  <c r="MF96" i="40"/>
  <c r="LX96" i="40"/>
  <c r="LP96" i="40"/>
  <c r="LH96" i="40"/>
  <c r="KZ96" i="40"/>
  <c r="KR96" i="40"/>
  <c r="KJ96" i="40"/>
  <c r="KB96" i="40"/>
  <c r="JT96" i="40"/>
  <c r="JL96" i="40"/>
  <c r="JD96" i="40"/>
  <c r="IV96" i="40"/>
  <c r="IN96" i="40"/>
  <c r="IF96" i="40"/>
  <c r="HX96" i="40"/>
  <c r="HP96" i="40"/>
  <c r="HH96" i="40"/>
  <c r="GZ96" i="40"/>
  <c r="GR96" i="40"/>
  <c r="GJ96" i="40"/>
  <c r="GB96" i="40"/>
  <c r="FT96" i="40"/>
  <c r="FL96" i="40"/>
  <c r="FD96" i="40"/>
  <c r="EV96" i="40"/>
  <c r="EN96" i="40"/>
  <c r="EF96" i="40"/>
  <c r="DX96" i="40"/>
  <c r="DP96" i="40"/>
  <c r="DH96" i="40"/>
  <c r="CZ96" i="40"/>
  <c r="CR96" i="40"/>
  <c r="CJ96" i="40"/>
  <c r="CB96" i="40"/>
  <c r="BT96" i="40"/>
  <c r="MN95" i="40"/>
  <c r="MF95" i="40"/>
  <c r="LX95" i="40"/>
  <c r="LP95" i="40"/>
  <c r="LH95" i="40"/>
  <c r="KZ95" i="40"/>
  <c r="KR95" i="40"/>
  <c r="KJ95" i="40"/>
  <c r="KB95" i="40"/>
  <c r="JT95" i="40"/>
  <c r="JL95" i="40"/>
  <c r="JD95" i="40"/>
  <c r="IV95" i="40"/>
  <c r="IN95" i="40"/>
  <c r="IF95" i="40"/>
  <c r="HX95" i="40"/>
  <c r="HP95" i="40"/>
  <c r="HH95" i="40"/>
  <c r="GZ95" i="40"/>
  <c r="GR95" i="40"/>
  <c r="GJ95" i="40"/>
  <c r="GB95" i="40"/>
  <c r="FT95" i="40"/>
  <c r="FL95" i="40"/>
  <c r="FD95" i="40"/>
  <c r="EV95" i="40"/>
  <c r="EN95" i="40"/>
  <c r="EF95" i="40"/>
  <c r="DX95" i="40"/>
  <c r="DP95" i="40"/>
  <c r="DH95" i="40"/>
  <c r="CZ95" i="40"/>
  <c r="CR95" i="40"/>
  <c r="CJ95" i="40"/>
  <c r="CB95" i="40"/>
  <c r="BT95" i="40"/>
  <c r="MN94" i="40"/>
  <c r="MF94" i="40"/>
  <c r="LX94" i="40"/>
  <c r="LP94" i="40"/>
  <c r="LH94" i="40"/>
  <c r="KZ94" i="40"/>
  <c r="KR94" i="40"/>
  <c r="KJ94" i="40"/>
  <c r="KB94" i="40"/>
  <c r="JT94" i="40"/>
  <c r="JL94" i="40"/>
  <c r="JD94" i="40"/>
  <c r="IV94" i="40"/>
  <c r="IN94" i="40"/>
  <c r="IF94" i="40"/>
  <c r="HX94" i="40"/>
  <c r="HP94" i="40"/>
  <c r="HH94" i="40"/>
  <c r="GZ94" i="40"/>
  <c r="GR94" i="40"/>
  <c r="GJ94" i="40"/>
  <c r="GB94" i="40"/>
  <c r="FT94" i="40"/>
  <c r="FL94" i="40"/>
  <c r="FD94" i="40"/>
  <c r="EV94" i="40"/>
  <c r="EN94" i="40"/>
  <c r="EF94" i="40"/>
  <c r="DX94" i="40"/>
  <c r="DP94" i="40"/>
  <c r="DH94" i="40"/>
  <c r="CZ94" i="40"/>
  <c r="CR94" i="40"/>
  <c r="CJ94" i="40"/>
  <c r="CB94" i="40"/>
  <c r="BT94" i="40"/>
  <c r="MN93" i="40"/>
  <c r="MF93" i="40"/>
  <c r="LX93" i="40"/>
  <c r="LP93" i="40"/>
  <c r="LH93" i="40"/>
  <c r="KZ93" i="40"/>
  <c r="KR93" i="40"/>
  <c r="KJ93" i="40"/>
  <c r="KB93" i="40"/>
  <c r="JT93" i="40"/>
  <c r="JL93" i="40"/>
  <c r="JD93" i="40"/>
  <c r="IV93" i="40"/>
  <c r="IN93" i="40"/>
  <c r="IF93" i="40"/>
  <c r="HX93" i="40"/>
  <c r="HP93" i="40"/>
  <c r="HH93" i="40"/>
  <c r="GZ93" i="40"/>
  <c r="GR93" i="40"/>
  <c r="GJ93" i="40"/>
  <c r="GB93" i="40"/>
  <c r="FT93" i="40"/>
  <c r="FL93" i="40"/>
  <c r="FD93" i="40"/>
  <c r="EV93" i="40"/>
  <c r="EN93" i="40"/>
  <c r="EF93" i="40"/>
  <c r="DX93" i="40"/>
  <c r="DP93" i="40"/>
  <c r="DH93" i="40"/>
  <c r="CZ93" i="40"/>
  <c r="CR93" i="40"/>
  <c r="CJ93" i="40"/>
  <c r="CB93" i="40"/>
  <c r="BT93" i="40"/>
  <c r="MN92" i="40"/>
  <c r="MF92" i="40"/>
  <c r="LX92" i="40"/>
  <c r="LP92" i="40"/>
  <c r="LH92" i="40"/>
  <c r="KZ92" i="40"/>
  <c r="KR92" i="40"/>
  <c r="KJ92" i="40"/>
  <c r="KB92" i="40"/>
  <c r="JT92" i="40"/>
  <c r="JL92" i="40"/>
  <c r="JD92" i="40"/>
  <c r="IV92" i="40"/>
  <c r="IN92" i="40"/>
  <c r="IF92" i="40"/>
  <c r="HX92" i="40"/>
  <c r="HP92" i="40"/>
  <c r="HH92" i="40"/>
  <c r="GZ92" i="40"/>
  <c r="GR92" i="40"/>
  <c r="GJ92" i="40"/>
  <c r="GB92" i="40"/>
  <c r="FT92" i="40"/>
  <c r="FL92" i="40"/>
  <c r="FD92" i="40"/>
  <c r="EV92" i="40"/>
  <c r="EN92" i="40"/>
  <c r="EF92" i="40"/>
  <c r="DX92" i="40"/>
  <c r="DP92" i="40"/>
  <c r="DH92" i="40"/>
  <c r="CZ92" i="40"/>
  <c r="CR92" i="40"/>
  <c r="CJ92" i="40"/>
  <c r="CB92" i="40"/>
  <c r="BT92" i="40"/>
  <c r="MN91" i="40"/>
  <c r="MF91" i="40"/>
  <c r="LX91" i="40"/>
  <c r="LP91" i="40"/>
  <c r="LH91" i="40"/>
  <c r="KZ91" i="40"/>
  <c r="KR91" i="40"/>
  <c r="KJ91" i="40"/>
  <c r="KB91" i="40"/>
  <c r="JT91" i="40"/>
  <c r="JL91" i="40"/>
  <c r="JD91" i="40"/>
  <c r="IV91" i="40"/>
  <c r="IN91" i="40"/>
  <c r="IF91" i="40"/>
  <c r="HX91" i="40"/>
  <c r="HP91" i="40"/>
  <c r="HH91" i="40"/>
  <c r="GZ91" i="40"/>
  <c r="GR91" i="40"/>
  <c r="GJ91" i="40"/>
  <c r="GB91" i="40"/>
  <c r="FT91" i="40"/>
  <c r="FL91" i="40"/>
  <c r="FD91" i="40"/>
  <c r="EV91" i="40"/>
  <c r="EN91" i="40"/>
  <c r="EF91" i="40"/>
  <c r="DX91" i="40"/>
  <c r="DP91" i="40"/>
  <c r="DH91" i="40"/>
  <c r="CZ91" i="40"/>
  <c r="CR91" i="40"/>
  <c r="CJ91" i="40"/>
  <c r="CB91" i="40"/>
  <c r="BT91" i="40"/>
  <c r="MN90" i="40"/>
  <c r="MF90" i="40"/>
  <c r="LX90" i="40"/>
  <c r="LP90" i="40"/>
  <c r="LH90" i="40"/>
  <c r="KZ90" i="40"/>
  <c r="KR90" i="40"/>
  <c r="KJ90" i="40"/>
  <c r="KB90" i="40"/>
  <c r="JT90" i="40"/>
  <c r="JL90" i="40"/>
  <c r="JD90" i="40"/>
  <c r="IV90" i="40"/>
  <c r="IN90" i="40"/>
  <c r="IF90" i="40"/>
  <c r="HX90" i="40"/>
  <c r="HP90" i="40"/>
  <c r="HH90" i="40"/>
  <c r="GZ90" i="40"/>
  <c r="GR90" i="40"/>
  <c r="GJ90" i="40"/>
  <c r="GB90" i="40"/>
  <c r="FT90" i="40"/>
  <c r="FL90" i="40"/>
  <c r="FD90" i="40"/>
  <c r="EV90" i="40"/>
  <c r="EN90" i="40"/>
  <c r="EF90" i="40"/>
  <c r="DX90" i="40"/>
  <c r="DP90" i="40"/>
  <c r="DH90" i="40"/>
  <c r="CZ90" i="40"/>
  <c r="CR90" i="40"/>
  <c r="CJ90" i="40"/>
  <c r="CB90" i="40"/>
  <c r="BT90" i="40"/>
  <c r="MN89" i="40"/>
  <c r="MF89" i="40"/>
  <c r="LX89" i="40"/>
  <c r="LP89" i="40"/>
  <c r="LH89" i="40"/>
  <c r="KZ89" i="40"/>
  <c r="KR89" i="40"/>
  <c r="KJ89" i="40"/>
  <c r="KB89" i="40"/>
  <c r="JT89" i="40"/>
  <c r="JL89" i="40"/>
  <c r="JD89" i="40"/>
  <c r="IV89" i="40"/>
  <c r="IN89" i="40"/>
  <c r="IF89" i="40"/>
  <c r="HX89" i="40"/>
  <c r="HP89" i="40"/>
  <c r="HH89" i="40"/>
  <c r="GZ89" i="40"/>
  <c r="GR89" i="40"/>
  <c r="GJ89" i="40"/>
  <c r="GB89" i="40"/>
  <c r="FT89" i="40"/>
  <c r="FL89" i="40"/>
  <c r="FD89" i="40"/>
  <c r="EV89" i="40"/>
  <c r="EN89" i="40"/>
  <c r="EF89" i="40"/>
  <c r="DX89" i="40"/>
  <c r="DP89" i="40"/>
  <c r="DH89" i="40"/>
  <c r="CZ89" i="40"/>
  <c r="CR89" i="40"/>
  <c r="CJ89" i="40"/>
  <c r="CB89" i="40"/>
  <c r="BT89" i="40"/>
  <c r="MN88" i="40"/>
  <c r="MF88" i="40"/>
  <c r="LX88" i="40"/>
  <c r="LP88" i="40"/>
  <c r="LH88" i="40"/>
  <c r="KZ88" i="40"/>
  <c r="KR88" i="40"/>
  <c r="KJ88" i="40"/>
  <c r="KB88" i="40"/>
  <c r="JT88" i="40"/>
  <c r="JL88" i="40"/>
  <c r="JD88" i="40"/>
  <c r="IV88" i="40"/>
  <c r="IN88" i="40"/>
  <c r="IF88" i="40"/>
  <c r="HX88" i="40"/>
  <c r="HP88" i="40"/>
  <c r="HH88" i="40"/>
  <c r="GZ88" i="40"/>
  <c r="GR88" i="40"/>
  <c r="GJ88" i="40"/>
  <c r="GB88" i="40"/>
  <c r="FT88" i="40"/>
  <c r="FL88" i="40"/>
  <c r="FD88" i="40"/>
  <c r="EV88" i="40"/>
  <c r="EN88" i="40"/>
  <c r="EF88" i="40"/>
  <c r="DX88" i="40"/>
  <c r="DP88" i="40"/>
  <c r="DH88" i="40"/>
  <c r="CZ88" i="40"/>
  <c r="CR88" i="40"/>
  <c r="CJ88" i="40"/>
  <c r="CB88" i="40"/>
  <c r="BT88" i="40"/>
  <c r="MN87" i="40"/>
  <c r="MF87" i="40"/>
  <c r="LX87" i="40"/>
  <c r="LP87" i="40"/>
  <c r="LH87" i="40"/>
  <c r="KZ87" i="40"/>
  <c r="KR87" i="40"/>
  <c r="KJ87" i="40"/>
  <c r="KB87" i="40"/>
  <c r="JT87" i="40"/>
  <c r="JL87" i="40"/>
  <c r="JD87" i="40"/>
  <c r="IV87" i="40"/>
  <c r="IN87" i="40"/>
  <c r="IF87" i="40"/>
  <c r="HX87" i="40"/>
  <c r="HP87" i="40"/>
  <c r="HH87" i="40"/>
  <c r="GZ87" i="40"/>
  <c r="GR87" i="40"/>
  <c r="GJ87" i="40"/>
  <c r="GB87" i="40"/>
  <c r="FT87" i="40"/>
  <c r="FL87" i="40"/>
  <c r="FD87" i="40"/>
  <c r="EV87" i="40"/>
  <c r="EN87" i="40"/>
  <c r="EF87" i="40"/>
  <c r="DX87" i="40"/>
  <c r="DP87" i="40"/>
  <c r="DH87" i="40"/>
  <c r="CZ87" i="40"/>
  <c r="CR87" i="40"/>
  <c r="CJ87" i="40"/>
  <c r="CB87" i="40"/>
  <c r="BT87" i="40"/>
  <c r="MN86" i="40"/>
  <c r="MF86" i="40"/>
  <c r="LX86" i="40"/>
  <c r="LP86" i="40"/>
  <c r="LH86" i="40"/>
  <c r="KZ86" i="40"/>
  <c r="KR86" i="40"/>
  <c r="KJ86" i="40"/>
  <c r="KB86" i="40"/>
  <c r="JT86" i="40"/>
  <c r="JL86" i="40"/>
  <c r="JD86" i="40"/>
  <c r="IV86" i="40"/>
  <c r="IN86" i="40"/>
  <c r="IF86" i="40"/>
  <c r="HX86" i="40"/>
  <c r="HP86" i="40"/>
  <c r="HH86" i="40"/>
  <c r="GZ86" i="40"/>
  <c r="GR86" i="40"/>
  <c r="GJ86" i="40"/>
  <c r="GB86" i="40"/>
  <c r="FT86" i="40"/>
  <c r="FL86" i="40"/>
  <c r="FD86" i="40"/>
  <c r="EV86" i="40"/>
  <c r="EN86" i="40"/>
  <c r="EF86" i="40"/>
  <c r="DX86" i="40"/>
  <c r="DP86" i="40"/>
  <c r="DH86" i="40"/>
  <c r="CZ86" i="40"/>
  <c r="CR86" i="40"/>
  <c r="CJ86" i="40"/>
  <c r="CB86" i="40"/>
  <c r="BT86" i="40"/>
  <c r="MN85" i="40"/>
  <c r="MF85" i="40"/>
  <c r="LX85" i="40"/>
  <c r="LP85" i="40"/>
  <c r="LH85" i="40"/>
  <c r="KZ85" i="40"/>
  <c r="KR85" i="40"/>
  <c r="KJ85" i="40"/>
  <c r="KB85" i="40"/>
  <c r="JT85" i="40"/>
  <c r="JL85" i="40"/>
  <c r="JD85" i="40"/>
  <c r="IV85" i="40"/>
  <c r="IN85" i="40"/>
  <c r="IF85" i="40"/>
  <c r="HX85" i="40"/>
  <c r="HP85" i="40"/>
  <c r="HH85" i="40"/>
  <c r="GZ85" i="40"/>
  <c r="GR85" i="40"/>
  <c r="GJ85" i="40"/>
  <c r="GB85" i="40"/>
  <c r="FT85" i="40"/>
  <c r="FL85" i="40"/>
  <c r="FD85" i="40"/>
  <c r="EV85" i="40"/>
  <c r="EN85" i="40"/>
  <c r="EF85" i="40"/>
  <c r="DX85" i="40"/>
  <c r="DP85" i="40"/>
  <c r="DH85" i="40"/>
  <c r="CZ85" i="40"/>
  <c r="CR85" i="40"/>
  <c r="CJ85" i="40"/>
  <c r="CB85" i="40"/>
  <c r="BT85" i="40"/>
  <c r="MN84" i="40"/>
  <c r="MF84" i="40"/>
  <c r="LX84" i="40"/>
  <c r="LP84" i="40"/>
  <c r="LH84" i="40"/>
  <c r="KZ84" i="40"/>
  <c r="KR84" i="40"/>
  <c r="KJ84" i="40"/>
  <c r="KB84" i="40"/>
  <c r="JT84" i="40"/>
  <c r="JL84" i="40"/>
  <c r="JD84" i="40"/>
  <c r="IV84" i="40"/>
  <c r="IN84" i="40"/>
  <c r="IF84" i="40"/>
  <c r="HX84" i="40"/>
  <c r="HP84" i="40"/>
  <c r="HH84" i="40"/>
  <c r="GZ84" i="40"/>
  <c r="GR84" i="40"/>
  <c r="GJ84" i="40"/>
  <c r="GB84" i="40"/>
  <c r="FT84" i="40"/>
  <c r="FL84" i="40"/>
  <c r="FD84" i="40"/>
  <c r="EV84" i="40"/>
  <c r="EN84" i="40"/>
  <c r="EF84" i="40"/>
  <c r="DX84" i="40"/>
  <c r="DP84" i="40"/>
  <c r="DH84" i="40"/>
  <c r="CZ84" i="40"/>
  <c r="CR84" i="40"/>
  <c r="CJ84" i="40"/>
  <c r="CB84" i="40"/>
  <c r="BT84" i="40"/>
  <c r="MN83" i="40"/>
  <c r="MF83" i="40"/>
  <c r="LX83" i="40"/>
  <c r="LP83" i="40"/>
  <c r="LH83" i="40"/>
  <c r="KZ83" i="40"/>
  <c r="KR83" i="40"/>
  <c r="KJ83" i="40"/>
  <c r="KB83" i="40"/>
  <c r="JT83" i="40"/>
  <c r="JL83" i="40"/>
  <c r="JD83" i="40"/>
  <c r="IV83" i="40"/>
  <c r="IN83" i="40"/>
  <c r="IF83" i="40"/>
  <c r="HX83" i="40"/>
  <c r="HP83" i="40"/>
  <c r="HH83" i="40"/>
  <c r="GZ83" i="40"/>
  <c r="GR83" i="40"/>
  <c r="GJ83" i="40"/>
  <c r="GB83" i="40"/>
  <c r="FT83" i="40"/>
  <c r="FL83" i="40"/>
  <c r="FD83" i="40"/>
  <c r="EV83" i="40"/>
  <c r="EN83" i="40"/>
  <c r="EF83" i="40"/>
  <c r="DX83" i="40"/>
  <c r="DP83" i="40"/>
  <c r="DH83" i="40"/>
  <c r="CZ83" i="40"/>
  <c r="CR83" i="40"/>
  <c r="CJ83" i="40"/>
  <c r="CB83" i="40"/>
  <c r="BT83" i="40"/>
  <c r="MN82" i="40"/>
  <c r="MF82" i="40"/>
  <c r="LX82" i="40"/>
  <c r="LP82" i="40"/>
  <c r="LH82" i="40"/>
  <c r="KZ82" i="40"/>
  <c r="KR82" i="40"/>
  <c r="KJ82" i="40"/>
  <c r="KB82" i="40"/>
  <c r="JT82" i="40"/>
  <c r="JL82" i="40"/>
  <c r="JD82" i="40"/>
  <c r="IV82" i="40"/>
  <c r="IN82" i="40"/>
  <c r="IF82" i="40"/>
  <c r="HX82" i="40"/>
  <c r="HP82" i="40"/>
  <c r="HH82" i="40"/>
  <c r="GZ82" i="40"/>
  <c r="GR82" i="40"/>
  <c r="GJ82" i="40"/>
  <c r="GB82" i="40"/>
  <c r="FT82" i="40"/>
  <c r="FL82" i="40"/>
  <c r="FD82" i="40"/>
  <c r="EV82" i="40"/>
  <c r="EN82" i="40"/>
  <c r="EF82" i="40"/>
  <c r="DX82" i="40"/>
  <c r="DP82" i="40"/>
  <c r="DH82" i="40"/>
  <c r="CZ82" i="40"/>
  <c r="CR82" i="40"/>
  <c r="CJ82" i="40"/>
  <c r="CB82" i="40"/>
  <c r="BT82" i="40"/>
  <c r="MN81" i="40"/>
  <c r="MF81" i="40"/>
  <c r="LX81" i="40"/>
  <c r="LP81" i="40"/>
  <c r="LH81" i="40"/>
  <c r="KZ81" i="40"/>
  <c r="KR81" i="40"/>
  <c r="KJ81" i="40"/>
  <c r="KB81" i="40"/>
  <c r="JT81" i="40"/>
  <c r="JL81" i="40"/>
  <c r="JD81" i="40"/>
  <c r="IV81" i="40"/>
  <c r="IN81" i="40"/>
  <c r="IF81" i="40"/>
  <c r="HX81" i="40"/>
  <c r="HP81" i="40"/>
  <c r="HH81" i="40"/>
  <c r="GZ81" i="40"/>
  <c r="GR81" i="40"/>
  <c r="GJ81" i="40"/>
  <c r="GB81" i="40"/>
  <c r="FT81" i="40"/>
  <c r="FL81" i="40"/>
  <c r="FD81" i="40"/>
  <c r="EV81" i="40"/>
  <c r="EN81" i="40"/>
  <c r="EF81" i="40"/>
  <c r="DX81" i="40"/>
  <c r="DP81" i="40"/>
  <c r="DH81" i="40"/>
  <c r="CZ81" i="40"/>
  <c r="CR81" i="40"/>
  <c r="CJ81" i="40"/>
  <c r="CB81" i="40"/>
  <c r="BT81" i="40"/>
  <c r="MN80" i="40"/>
  <c r="MF80" i="40"/>
  <c r="LX80" i="40"/>
  <c r="LP80" i="40"/>
  <c r="LH80" i="40"/>
  <c r="KZ80" i="40"/>
  <c r="KR80" i="40"/>
  <c r="KJ80" i="40"/>
  <c r="KB80" i="40"/>
  <c r="JT80" i="40"/>
  <c r="JL80" i="40"/>
  <c r="JD80" i="40"/>
  <c r="IV80" i="40"/>
  <c r="IN80" i="40"/>
  <c r="IF80" i="40"/>
  <c r="HX80" i="40"/>
  <c r="HP80" i="40"/>
  <c r="HH80" i="40"/>
  <c r="GZ80" i="40"/>
  <c r="GR80" i="40"/>
  <c r="GJ80" i="40"/>
  <c r="GB80" i="40"/>
  <c r="FT80" i="40"/>
  <c r="FL80" i="40"/>
  <c r="FD80" i="40"/>
  <c r="EV80" i="40"/>
  <c r="EN80" i="40"/>
  <c r="EF80" i="40"/>
  <c r="DX80" i="40"/>
  <c r="DP80" i="40"/>
  <c r="DH80" i="40"/>
  <c r="CZ80" i="40"/>
  <c r="CR80" i="40"/>
  <c r="CJ80" i="40"/>
  <c r="CB80" i="40"/>
  <c r="BT80" i="40"/>
  <c r="MN79" i="40"/>
  <c r="MF79" i="40"/>
  <c r="LX79" i="40"/>
  <c r="LP79" i="40"/>
  <c r="LH79" i="40"/>
  <c r="KZ79" i="40"/>
  <c r="KR79" i="40"/>
  <c r="KJ79" i="40"/>
  <c r="KB79" i="40"/>
  <c r="JT79" i="40"/>
  <c r="JL79" i="40"/>
  <c r="JD79" i="40"/>
  <c r="IV79" i="40"/>
  <c r="IN79" i="40"/>
  <c r="IF79" i="40"/>
  <c r="HX79" i="40"/>
  <c r="HP79" i="40"/>
  <c r="HH79" i="40"/>
  <c r="GZ79" i="40"/>
  <c r="GR79" i="40"/>
  <c r="GJ79" i="40"/>
  <c r="GB79" i="40"/>
  <c r="FT79" i="40"/>
  <c r="FL79" i="40"/>
  <c r="FD79" i="40"/>
  <c r="EV79" i="40"/>
  <c r="EN79" i="40"/>
  <c r="EF79" i="40"/>
  <c r="DX79" i="40"/>
  <c r="DP79" i="40"/>
  <c r="DH79" i="40"/>
  <c r="CZ79" i="40"/>
  <c r="CR79" i="40"/>
  <c r="CJ79" i="40"/>
  <c r="CB79" i="40"/>
  <c r="BT79" i="40"/>
  <c r="MN78" i="40"/>
  <c r="MF78" i="40"/>
  <c r="LX78" i="40"/>
  <c r="LP78" i="40"/>
  <c r="LH78" i="40"/>
  <c r="KZ78" i="40"/>
  <c r="KR78" i="40"/>
  <c r="KJ78" i="40"/>
  <c r="KB78" i="40"/>
  <c r="JT78" i="40"/>
  <c r="JL78" i="40"/>
  <c r="JD78" i="40"/>
  <c r="IV78" i="40"/>
  <c r="IN78" i="40"/>
  <c r="IF78" i="40"/>
  <c r="HX78" i="40"/>
  <c r="HP78" i="40"/>
  <c r="HH78" i="40"/>
  <c r="GZ78" i="40"/>
  <c r="GR78" i="40"/>
  <c r="GJ78" i="40"/>
  <c r="GB78" i="40"/>
  <c r="FT78" i="40"/>
  <c r="FL78" i="40"/>
  <c r="FD78" i="40"/>
  <c r="EV78" i="40"/>
  <c r="EN78" i="40"/>
  <c r="EF78" i="40"/>
  <c r="DX78" i="40"/>
  <c r="DP78" i="40"/>
  <c r="DH78" i="40"/>
  <c r="CZ78" i="40"/>
  <c r="CR78" i="40"/>
  <c r="CJ78" i="40"/>
  <c r="CB78" i="40"/>
  <c r="BT78" i="40"/>
  <c r="MN77" i="40"/>
  <c r="MF77" i="40"/>
  <c r="LX77" i="40"/>
  <c r="LP77" i="40"/>
  <c r="LH77" i="40"/>
  <c r="KZ77" i="40"/>
  <c r="KR77" i="40"/>
  <c r="KJ77" i="40"/>
  <c r="KB77" i="40"/>
  <c r="JT77" i="40"/>
  <c r="JL77" i="40"/>
  <c r="JD77" i="40"/>
  <c r="IV77" i="40"/>
  <c r="IN77" i="40"/>
  <c r="IF77" i="40"/>
  <c r="HX77" i="40"/>
  <c r="HP77" i="40"/>
  <c r="HH77" i="40"/>
  <c r="GZ77" i="40"/>
  <c r="GR77" i="40"/>
  <c r="GJ77" i="40"/>
  <c r="GB77" i="40"/>
  <c r="FT77" i="40"/>
  <c r="FL77" i="40"/>
  <c r="FD77" i="40"/>
  <c r="EV77" i="40"/>
  <c r="EN77" i="40"/>
  <c r="EF77" i="40"/>
  <c r="DX77" i="40"/>
  <c r="DP77" i="40"/>
  <c r="DH77" i="40"/>
  <c r="CZ77" i="40"/>
  <c r="CR77" i="40"/>
  <c r="CJ77" i="40"/>
  <c r="CB77" i="40"/>
  <c r="BT77" i="40"/>
  <c r="MN76" i="40"/>
  <c r="MF76" i="40"/>
  <c r="LX76" i="40"/>
  <c r="LP76" i="40"/>
  <c r="LH76" i="40"/>
  <c r="KZ76" i="40"/>
  <c r="KR76" i="40"/>
  <c r="KJ76" i="40"/>
  <c r="KB76" i="40"/>
  <c r="JT76" i="40"/>
  <c r="JL76" i="40"/>
  <c r="JD76" i="40"/>
  <c r="IV76" i="40"/>
  <c r="IN76" i="40"/>
  <c r="IF76" i="40"/>
  <c r="HX76" i="40"/>
  <c r="HP76" i="40"/>
  <c r="HH76" i="40"/>
  <c r="GZ76" i="40"/>
  <c r="GR76" i="40"/>
  <c r="GJ76" i="40"/>
  <c r="GB76" i="40"/>
  <c r="FT76" i="40"/>
  <c r="FL76" i="40"/>
  <c r="FD76" i="40"/>
  <c r="EV76" i="40"/>
  <c r="EN76" i="40"/>
  <c r="EF76" i="40"/>
  <c r="DX76" i="40"/>
  <c r="DP76" i="40"/>
  <c r="DH76" i="40"/>
  <c r="CZ76" i="40"/>
  <c r="CR76" i="40"/>
  <c r="CJ76" i="40"/>
  <c r="CB76" i="40"/>
  <c r="BT76" i="40"/>
  <c r="MN75" i="40"/>
  <c r="MF75" i="40"/>
  <c r="LX75" i="40"/>
  <c r="LP75" i="40"/>
  <c r="LH75" i="40"/>
  <c r="KZ75" i="40"/>
  <c r="KR75" i="40"/>
  <c r="KJ75" i="40"/>
  <c r="KB75" i="40"/>
  <c r="JT75" i="40"/>
  <c r="JL75" i="40"/>
  <c r="JD75" i="40"/>
  <c r="IV75" i="40"/>
  <c r="IN75" i="40"/>
  <c r="IF75" i="40"/>
  <c r="HX75" i="40"/>
  <c r="HP75" i="40"/>
  <c r="HH75" i="40"/>
  <c r="GZ75" i="40"/>
  <c r="GR75" i="40"/>
  <c r="GJ75" i="40"/>
  <c r="GB75" i="40"/>
  <c r="FT75" i="40"/>
  <c r="FL75" i="40"/>
  <c r="FD75" i="40"/>
  <c r="EV75" i="40"/>
  <c r="EN75" i="40"/>
  <c r="EF75" i="40"/>
  <c r="DX75" i="40"/>
  <c r="DP75" i="40"/>
  <c r="DH75" i="40"/>
  <c r="CZ75" i="40"/>
  <c r="CR75" i="40"/>
  <c r="CJ75" i="40"/>
  <c r="CB75" i="40"/>
  <c r="BT75" i="40"/>
  <c r="MN74" i="40"/>
  <c r="MF74" i="40"/>
  <c r="LX74" i="40"/>
  <c r="LP74" i="40"/>
  <c r="LH74" i="40"/>
  <c r="KZ74" i="40"/>
  <c r="KR74" i="40"/>
  <c r="KJ74" i="40"/>
  <c r="KB74" i="40"/>
  <c r="JT74" i="40"/>
  <c r="JL74" i="40"/>
  <c r="JD74" i="40"/>
  <c r="IV74" i="40"/>
  <c r="IN74" i="40"/>
  <c r="IF74" i="40"/>
  <c r="HX74" i="40"/>
  <c r="HP74" i="40"/>
  <c r="HH74" i="40"/>
  <c r="GZ74" i="40"/>
  <c r="GR74" i="40"/>
  <c r="GJ74" i="40"/>
  <c r="GB74" i="40"/>
  <c r="FT74" i="40"/>
  <c r="FL74" i="40"/>
  <c r="FD74" i="40"/>
  <c r="EV74" i="40"/>
  <c r="EN74" i="40"/>
  <c r="EF74" i="40"/>
  <c r="DX74" i="40"/>
  <c r="DP74" i="40"/>
  <c r="DH74" i="40"/>
  <c r="CZ74" i="40"/>
  <c r="CR74" i="40"/>
  <c r="CJ74" i="40"/>
  <c r="CB74" i="40"/>
  <c r="BT74" i="40"/>
  <c r="MN73" i="40"/>
  <c r="MF73" i="40"/>
  <c r="LX73" i="40"/>
  <c r="LP73" i="40"/>
  <c r="LH73" i="40"/>
  <c r="KZ73" i="40"/>
  <c r="KR73" i="40"/>
  <c r="KJ73" i="40"/>
  <c r="KB73" i="40"/>
  <c r="JT73" i="40"/>
  <c r="JL73" i="40"/>
  <c r="JD73" i="40"/>
  <c r="IV73" i="40"/>
  <c r="IN73" i="40"/>
  <c r="IF73" i="40"/>
  <c r="HX73" i="40"/>
  <c r="HP73" i="40"/>
  <c r="HH73" i="40"/>
  <c r="GZ73" i="40"/>
  <c r="GR73" i="40"/>
  <c r="GJ73" i="40"/>
  <c r="GB73" i="40"/>
  <c r="FT73" i="40"/>
  <c r="FL73" i="40"/>
  <c r="FD73" i="40"/>
  <c r="EV73" i="40"/>
  <c r="EN73" i="40"/>
  <c r="EF73" i="40"/>
  <c r="DX73" i="40"/>
  <c r="DP73" i="40"/>
  <c r="DH73" i="40"/>
  <c r="CZ73" i="40"/>
  <c r="CR73" i="40"/>
  <c r="CJ73" i="40"/>
  <c r="CB73" i="40"/>
  <c r="BT73" i="40"/>
  <c r="MN72" i="40"/>
  <c r="MF72" i="40"/>
  <c r="LX72" i="40"/>
  <c r="LP72" i="40"/>
  <c r="LH72" i="40"/>
  <c r="KZ72" i="40"/>
  <c r="KR72" i="40"/>
  <c r="KJ72" i="40"/>
  <c r="KB72" i="40"/>
  <c r="JT72" i="40"/>
  <c r="JL72" i="40"/>
  <c r="JD72" i="40"/>
  <c r="IV72" i="40"/>
  <c r="IN72" i="40"/>
  <c r="IF72" i="40"/>
  <c r="HX72" i="40"/>
  <c r="HP72" i="40"/>
  <c r="HH72" i="40"/>
  <c r="GZ72" i="40"/>
  <c r="GR72" i="40"/>
  <c r="GJ72" i="40"/>
  <c r="GB72" i="40"/>
  <c r="FT72" i="40"/>
  <c r="FL72" i="40"/>
  <c r="FD72" i="40"/>
  <c r="EV72" i="40"/>
  <c r="EN72" i="40"/>
  <c r="EF72" i="40"/>
  <c r="DX72" i="40"/>
  <c r="DP72" i="40"/>
  <c r="DH72" i="40"/>
  <c r="CZ72" i="40"/>
  <c r="CR72" i="40"/>
  <c r="CJ72" i="40"/>
  <c r="CB72" i="40"/>
  <c r="BT72" i="40"/>
  <c r="MN71" i="40"/>
  <c r="MF71" i="40"/>
  <c r="LX71" i="40"/>
  <c r="LP71" i="40"/>
  <c r="LH71" i="40"/>
  <c r="KZ71" i="40"/>
  <c r="KR71" i="40"/>
  <c r="KJ71" i="40"/>
  <c r="KB71" i="40"/>
  <c r="JT71" i="40"/>
  <c r="JL71" i="40"/>
  <c r="JD71" i="40"/>
  <c r="IV71" i="40"/>
  <c r="IN71" i="40"/>
  <c r="IF71" i="40"/>
  <c r="HX71" i="40"/>
  <c r="HP71" i="40"/>
  <c r="HH71" i="40"/>
  <c r="GZ71" i="40"/>
  <c r="GR71" i="40"/>
  <c r="GJ71" i="40"/>
  <c r="GB71" i="40"/>
  <c r="FT71" i="40"/>
  <c r="FL71" i="40"/>
  <c r="FD71" i="40"/>
  <c r="EV71" i="40"/>
  <c r="EN71" i="40"/>
  <c r="EF71" i="40"/>
  <c r="DX71" i="40"/>
  <c r="DP71" i="40"/>
  <c r="DH71" i="40"/>
  <c r="CZ71" i="40"/>
  <c r="CR71" i="40"/>
  <c r="CJ71" i="40"/>
  <c r="CB71" i="40"/>
  <c r="BT71" i="40"/>
  <c r="MN70" i="40"/>
  <c r="MF70" i="40"/>
  <c r="LX70" i="40"/>
  <c r="LP70" i="40"/>
  <c r="LH70" i="40"/>
  <c r="KZ70" i="40"/>
  <c r="KR70" i="40"/>
  <c r="KJ70" i="40"/>
  <c r="KB70" i="40"/>
  <c r="JT70" i="40"/>
  <c r="JL70" i="40"/>
  <c r="JD70" i="40"/>
  <c r="IV70" i="40"/>
  <c r="IN70" i="40"/>
  <c r="IF70" i="40"/>
  <c r="HX70" i="40"/>
  <c r="HP70" i="40"/>
  <c r="HH70" i="40"/>
  <c r="GZ70" i="40"/>
  <c r="GR70" i="40"/>
  <c r="GJ70" i="40"/>
  <c r="GB70" i="40"/>
  <c r="FT70" i="40"/>
  <c r="FL70" i="40"/>
  <c r="FD70" i="40"/>
  <c r="EV70" i="40"/>
  <c r="EN70" i="40"/>
  <c r="EF70" i="40"/>
  <c r="DX70" i="40"/>
  <c r="DP70" i="40"/>
  <c r="DH70" i="40"/>
  <c r="CZ70" i="40"/>
  <c r="CR70" i="40"/>
  <c r="CJ70" i="40"/>
  <c r="CB70" i="40"/>
  <c r="BT70" i="40"/>
  <c r="MN69" i="40"/>
  <c r="MF69" i="40"/>
  <c r="LX69" i="40"/>
  <c r="LP69" i="40"/>
  <c r="LH69" i="40"/>
  <c r="KZ69" i="40"/>
  <c r="KR69" i="40"/>
  <c r="KJ69" i="40"/>
  <c r="KB69" i="40"/>
  <c r="JT69" i="40"/>
  <c r="JL69" i="40"/>
  <c r="JD69" i="40"/>
  <c r="IV69" i="40"/>
  <c r="IN69" i="40"/>
  <c r="IF69" i="40"/>
  <c r="HX69" i="40"/>
  <c r="HP69" i="40"/>
  <c r="HH69" i="40"/>
  <c r="GZ69" i="40"/>
  <c r="GR69" i="40"/>
  <c r="GJ69" i="40"/>
  <c r="GB69" i="40"/>
  <c r="FT69" i="40"/>
  <c r="FL69" i="40"/>
  <c r="FD69" i="40"/>
  <c r="EV69" i="40"/>
  <c r="EN69" i="40"/>
  <c r="EF69" i="40"/>
  <c r="DX69" i="40"/>
  <c r="DP69" i="40"/>
  <c r="DH69" i="40"/>
  <c r="CZ69" i="40"/>
  <c r="CR69" i="40"/>
  <c r="CJ69" i="40"/>
  <c r="CB69" i="40"/>
  <c r="BT69" i="40"/>
  <c r="MN68" i="40"/>
  <c r="MF68" i="40"/>
  <c r="LX68" i="40"/>
  <c r="LP68" i="40"/>
  <c r="LH68" i="40"/>
  <c r="KZ68" i="40"/>
  <c r="KR68" i="40"/>
  <c r="KJ68" i="40"/>
  <c r="KB68" i="40"/>
  <c r="JT68" i="40"/>
  <c r="JL68" i="40"/>
  <c r="JD68" i="40"/>
  <c r="IV68" i="40"/>
  <c r="IN68" i="40"/>
  <c r="IF68" i="40"/>
  <c r="HX68" i="40"/>
  <c r="HP68" i="40"/>
  <c r="HH68" i="40"/>
  <c r="GZ68" i="40"/>
  <c r="GR68" i="40"/>
  <c r="GJ68" i="40"/>
  <c r="GB68" i="40"/>
  <c r="FT68" i="40"/>
  <c r="FL68" i="40"/>
  <c r="FD68" i="40"/>
  <c r="EV68" i="40"/>
  <c r="EN68" i="40"/>
  <c r="EF68" i="40"/>
  <c r="DX68" i="40"/>
  <c r="DP68" i="40"/>
  <c r="DH68" i="40"/>
  <c r="CZ68" i="40"/>
  <c r="CR68" i="40"/>
  <c r="CJ68" i="40"/>
  <c r="CB68" i="40"/>
  <c r="BT68" i="40"/>
  <c r="MN67" i="40"/>
  <c r="MF67" i="40"/>
  <c r="LX67" i="40"/>
  <c r="LP67" i="40"/>
  <c r="LH67" i="40"/>
  <c r="KZ67" i="40"/>
  <c r="KR67" i="40"/>
  <c r="KJ67" i="40"/>
  <c r="KB67" i="40"/>
  <c r="JT67" i="40"/>
  <c r="JL67" i="40"/>
  <c r="JD67" i="40"/>
  <c r="IV67" i="40"/>
  <c r="IN67" i="40"/>
  <c r="IF67" i="40"/>
  <c r="HX67" i="40"/>
  <c r="HP67" i="40"/>
  <c r="HH67" i="40"/>
  <c r="GZ67" i="40"/>
  <c r="GR67" i="40"/>
  <c r="GJ67" i="40"/>
  <c r="GB67" i="40"/>
  <c r="FT67" i="40"/>
  <c r="FL67" i="40"/>
  <c r="FD67" i="40"/>
  <c r="EV67" i="40"/>
  <c r="EN67" i="40"/>
  <c r="EF67" i="40"/>
  <c r="DX67" i="40"/>
  <c r="DP67" i="40"/>
  <c r="DH67" i="40"/>
  <c r="CZ67" i="40"/>
  <c r="CR67" i="40"/>
  <c r="CJ67" i="40"/>
  <c r="CB67" i="40"/>
  <c r="BT67" i="40"/>
  <c r="MN66" i="40"/>
  <c r="MF66" i="40"/>
  <c r="LX66" i="40"/>
  <c r="LP66" i="40"/>
  <c r="LH66" i="40"/>
  <c r="KZ66" i="40"/>
  <c r="KR66" i="40"/>
  <c r="KJ66" i="40"/>
  <c r="KB66" i="40"/>
  <c r="JT66" i="40"/>
  <c r="JL66" i="40"/>
  <c r="JD66" i="40"/>
  <c r="IV66" i="40"/>
  <c r="IN66" i="40"/>
  <c r="IF66" i="40"/>
  <c r="HX66" i="40"/>
  <c r="HP66" i="40"/>
  <c r="HH66" i="40"/>
  <c r="GZ66" i="40"/>
  <c r="GR66" i="40"/>
  <c r="GJ66" i="40"/>
  <c r="GB66" i="40"/>
  <c r="FT66" i="40"/>
  <c r="FL66" i="40"/>
  <c r="FD66" i="40"/>
  <c r="EV66" i="40"/>
  <c r="EN66" i="40"/>
  <c r="EF66" i="40"/>
  <c r="DX66" i="40"/>
  <c r="DP66" i="40"/>
  <c r="DH66" i="40"/>
  <c r="CZ66" i="40"/>
  <c r="CR66" i="40"/>
  <c r="CJ66" i="40"/>
  <c r="CB66" i="40"/>
  <c r="BT66" i="40"/>
  <c r="MN65" i="40"/>
  <c r="MF65" i="40"/>
  <c r="LX65" i="40"/>
  <c r="LP65" i="40"/>
  <c r="LH65" i="40"/>
  <c r="KZ65" i="40"/>
  <c r="KR65" i="40"/>
  <c r="KJ65" i="40"/>
  <c r="KB65" i="40"/>
  <c r="JT65" i="40"/>
  <c r="JL65" i="40"/>
  <c r="JD65" i="40"/>
  <c r="IV65" i="40"/>
  <c r="IN65" i="40"/>
  <c r="IF65" i="40"/>
  <c r="HX65" i="40"/>
  <c r="HP65" i="40"/>
  <c r="HH65" i="40"/>
  <c r="GZ65" i="40"/>
  <c r="GR65" i="40"/>
  <c r="GJ65" i="40"/>
  <c r="GB65" i="40"/>
  <c r="FT65" i="40"/>
  <c r="FL65" i="40"/>
  <c r="FD65" i="40"/>
  <c r="EV65" i="40"/>
  <c r="EN65" i="40"/>
  <c r="EF65" i="40"/>
  <c r="DX65" i="40"/>
  <c r="DP65" i="40"/>
  <c r="DH65" i="40"/>
  <c r="CZ65" i="40"/>
  <c r="CR65" i="40"/>
  <c r="CJ65" i="40"/>
  <c r="CB65" i="40"/>
  <c r="BT65" i="40"/>
  <c r="MN64" i="40"/>
  <c r="MF64" i="40"/>
  <c r="LX64" i="40"/>
  <c r="LP64" i="40"/>
  <c r="LH64" i="40"/>
  <c r="KZ64" i="40"/>
  <c r="KR64" i="40"/>
  <c r="KJ64" i="40"/>
  <c r="KB64" i="40"/>
  <c r="JT64" i="40"/>
  <c r="JL64" i="40"/>
  <c r="JD64" i="40"/>
  <c r="IV64" i="40"/>
  <c r="IN64" i="40"/>
  <c r="IF64" i="40"/>
  <c r="HX64" i="40"/>
  <c r="HP64" i="40"/>
  <c r="HH64" i="40"/>
  <c r="GZ64" i="40"/>
  <c r="GR64" i="40"/>
  <c r="GJ64" i="40"/>
  <c r="GB64" i="40"/>
  <c r="FT64" i="40"/>
  <c r="FL64" i="40"/>
  <c r="FD64" i="40"/>
  <c r="EV64" i="40"/>
  <c r="EN64" i="40"/>
  <c r="EF64" i="40"/>
  <c r="DX64" i="40"/>
  <c r="DP64" i="40"/>
  <c r="DH64" i="40"/>
  <c r="CZ64" i="40"/>
  <c r="CR64" i="40"/>
  <c r="CJ64" i="40"/>
  <c r="CB64" i="40"/>
  <c r="BT64" i="40"/>
  <c r="MN63" i="40"/>
  <c r="MF63" i="40"/>
  <c r="LX63" i="40"/>
  <c r="LP63" i="40"/>
  <c r="LH63" i="40"/>
  <c r="KZ63" i="40"/>
  <c r="KR63" i="40"/>
  <c r="KJ63" i="40"/>
  <c r="KB63" i="40"/>
  <c r="JT63" i="40"/>
  <c r="JL63" i="40"/>
  <c r="JD63" i="40"/>
  <c r="IV63" i="40"/>
  <c r="IN63" i="40"/>
  <c r="IF63" i="40"/>
  <c r="HX63" i="40"/>
  <c r="HP63" i="40"/>
  <c r="HH63" i="40"/>
  <c r="GZ63" i="40"/>
  <c r="GR63" i="40"/>
  <c r="GJ63" i="40"/>
  <c r="GB63" i="40"/>
  <c r="FT63" i="40"/>
  <c r="FL63" i="40"/>
  <c r="FD63" i="40"/>
  <c r="EV63" i="40"/>
  <c r="EN63" i="40"/>
  <c r="EF63" i="40"/>
  <c r="DX63" i="40"/>
  <c r="DP63" i="40"/>
  <c r="DH63" i="40"/>
  <c r="CZ63" i="40"/>
  <c r="CR63" i="40"/>
  <c r="CJ63" i="40"/>
  <c r="CB63" i="40"/>
  <c r="BT63" i="40"/>
  <c r="MN62" i="40"/>
  <c r="MF62" i="40"/>
  <c r="LX62" i="40"/>
  <c r="LP62" i="40"/>
  <c r="LH62" i="40"/>
  <c r="KZ62" i="40"/>
  <c r="KR62" i="40"/>
  <c r="KJ62" i="40"/>
  <c r="KB62" i="40"/>
  <c r="JT62" i="40"/>
  <c r="JL62" i="40"/>
  <c r="JD62" i="40"/>
  <c r="IV62" i="40"/>
  <c r="IN62" i="40"/>
  <c r="IF62" i="40"/>
  <c r="HX62" i="40"/>
  <c r="HP62" i="40"/>
  <c r="HH62" i="40"/>
  <c r="GZ62" i="40"/>
  <c r="GR62" i="40"/>
  <c r="GJ62" i="40"/>
  <c r="GB62" i="40"/>
  <c r="FT62" i="40"/>
  <c r="FL62" i="40"/>
  <c r="FD62" i="40"/>
  <c r="EV62" i="40"/>
  <c r="EN62" i="40"/>
  <c r="EF62" i="40"/>
  <c r="DX62" i="40"/>
  <c r="DP62" i="40"/>
  <c r="DH62" i="40"/>
  <c r="CZ62" i="40"/>
  <c r="CR62" i="40"/>
  <c r="CJ62" i="40"/>
  <c r="CB62" i="40"/>
  <c r="BT62" i="40"/>
  <c r="MN61" i="40"/>
  <c r="MF61" i="40"/>
  <c r="LX61" i="40"/>
  <c r="LP61" i="40"/>
  <c r="LH61" i="40"/>
  <c r="KZ61" i="40"/>
  <c r="KR61" i="40"/>
  <c r="KJ61" i="40"/>
  <c r="KB61" i="40"/>
  <c r="JT61" i="40"/>
  <c r="JL61" i="40"/>
  <c r="JD61" i="40"/>
  <c r="IV61" i="40"/>
  <c r="IN61" i="40"/>
  <c r="IF61" i="40"/>
  <c r="HX61" i="40"/>
  <c r="HP61" i="40"/>
  <c r="HH61" i="40"/>
  <c r="GZ61" i="40"/>
  <c r="GR61" i="40"/>
  <c r="GJ61" i="40"/>
  <c r="GB61" i="40"/>
  <c r="FT61" i="40"/>
  <c r="FL61" i="40"/>
  <c r="FD61" i="40"/>
  <c r="EV61" i="40"/>
  <c r="EN61" i="40"/>
  <c r="EF61" i="40"/>
  <c r="DX61" i="40"/>
  <c r="DP61" i="40"/>
  <c r="DH61" i="40"/>
  <c r="CZ61" i="40"/>
  <c r="CR61" i="40"/>
  <c r="CJ61" i="40"/>
  <c r="CB61" i="40"/>
  <c r="BT61" i="40"/>
  <c r="MN60" i="40"/>
  <c r="MF60" i="40"/>
  <c r="LX60" i="40"/>
  <c r="LP60" i="40"/>
  <c r="LH60" i="40"/>
  <c r="KZ60" i="40"/>
  <c r="KR60" i="40"/>
  <c r="KJ60" i="40"/>
  <c r="KB60" i="40"/>
  <c r="JT60" i="40"/>
  <c r="JL60" i="40"/>
  <c r="JD60" i="40"/>
  <c r="IV60" i="40"/>
  <c r="IN60" i="40"/>
  <c r="IF60" i="40"/>
  <c r="HX60" i="40"/>
  <c r="HP60" i="40"/>
  <c r="HH60" i="40"/>
  <c r="GZ60" i="40"/>
  <c r="GR60" i="40"/>
  <c r="GJ60" i="40"/>
  <c r="GB60" i="40"/>
  <c r="FT60" i="40"/>
  <c r="FL60" i="40"/>
  <c r="FD60" i="40"/>
  <c r="EV60" i="40"/>
  <c r="EN60" i="40"/>
  <c r="EF60" i="40"/>
  <c r="DX60" i="40"/>
  <c r="DP60" i="40"/>
  <c r="DH60" i="40"/>
  <c r="CZ60" i="40"/>
  <c r="CR60" i="40"/>
  <c r="CJ60" i="40"/>
  <c r="CB60" i="40"/>
  <c r="BT60" i="40"/>
  <c r="MN59" i="40"/>
  <c r="MF59" i="40"/>
  <c r="LX59" i="40"/>
  <c r="LP59" i="40"/>
  <c r="LH59" i="40"/>
  <c r="KZ59" i="40"/>
  <c r="KR59" i="40"/>
  <c r="KJ59" i="40"/>
  <c r="KB59" i="40"/>
  <c r="JT59" i="40"/>
  <c r="JL59" i="40"/>
  <c r="JD59" i="40"/>
  <c r="IV59" i="40"/>
  <c r="IN59" i="40"/>
  <c r="IF59" i="40"/>
  <c r="HX59" i="40"/>
  <c r="HP59" i="40"/>
  <c r="HH59" i="40"/>
  <c r="GZ59" i="40"/>
  <c r="GR59" i="40"/>
  <c r="GJ59" i="40"/>
  <c r="GB59" i="40"/>
  <c r="FT59" i="40"/>
  <c r="FL59" i="40"/>
  <c r="FD59" i="40"/>
  <c r="EV59" i="40"/>
  <c r="EN59" i="40"/>
  <c r="EF59" i="40"/>
  <c r="DX59" i="40"/>
  <c r="DP59" i="40"/>
  <c r="DH59" i="40"/>
  <c r="CZ59" i="40"/>
  <c r="CR59" i="40"/>
  <c r="CJ59" i="40"/>
  <c r="CB59" i="40"/>
  <c r="BT59" i="40"/>
  <c r="MN58" i="40"/>
  <c r="MF58" i="40"/>
  <c r="LX58" i="40"/>
  <c r="LP58" i="40"/>
  <c r="LH58" i="40"/>
  <c r="KZ58" i="40"/>
  <c r="KR58" i="40"/>
  <c r="KJ58" i="40"/>
  <c r="KB58" i="40"/>
  <c r="JT58" i="40"/>
  <c r="JL58" i="40"/>
  <c r="JD58" i="40"/>
  <c r="IV58" i="40"/>
  <c r="IN58" i="40"/>
  <c r="IF58" i="40"/>
  <c r="HX58" i="40"/>
  <c r="HP58" i="40"/>
  <c r="HH58" i="40"/>
  <c r="GZ58" i="40"/>
  <c r="GR58" i="40"/>
  <c r="GJ58" i="40"/>
  <c r="GB58" i="40"/>
  <c r="FT58" i="40"/>
  <c r="FL58" i="40"/>
  <c r="FD58" i="40"/>
  <c r="EV58" i="40"/>
  <c r="EN58" i="40"/>
  <c r="EF58" i="40"/>
  <c r="DX58" i="40"/>
  <c r="DP58" i="40"/>
  <c r="DH58" i="40"/>
  <c r="CZ58" i="40"/>
  <c r="CR58" i="40"/>
  <c r="CJ58" i="40"/>
  <c r="CB58" i="40"/>
  <c r="BT58" i="40"/>
  <c r="MN57" i="40"/>
  <c r="MF57" i="40"/>
  <c r="LX57" i="40"/>
  <c r="LP57" i="40"/>
  <c r="LH57" i="40"/>
  <c r="KZ57" i="40"/>
  <c r="KR57" i="40"/>
  <c r="KJ57" i="40"/>
  <c r="KB57" i="40"/>
  <c r="JT57" i="40"/>
  <c r="JL57" i="40"/>
  <c r="JD57" i="40"/>
  <c r="IV57" i="40"/>
  <c r="IN57" i="40"/>
  <c r="IF57" i="40"/>
  <c r="HX57" i="40"/>
  <c r="HP57" i="40"/>
  <c r="HH57" i="40"/>
  <c r="GZ57" i="40"/>
  <c r="GR57" i="40"/>
  <c r="GJ57" i="40"/>
  <c r="GB57" i="40"/>
  <c r="FT57" i="40"/>
  <c r="FL57" i="40"/>
  <c r="FD57" i="40"/>
  <c r="EV57" i="40"/>
  <c r="EN57" i="40"/>
  <c r="EF57" i="40"/>
  <c r="DX57" i="40"/>
  <c r="DP57" i="40"/>
  <c r="DH57" i="40"/>
  <c r="CZ57" i="40"/>
  <c r="CR57" i="40"/>
  <c r="CJ57" i="40"/>
  <c r="CB57" i="40"/>
  <c r="BT57" i="40"/>
  <c r="MN56" i="40"/>
  <c r="MF56" i="40"/>
  <c r="LX56" i="40"/>
  <c r="LP56" i="40"/>
  <c r="LH56" i="40"/>
  <c r="KZ56" i="40"/>
  <c r="KR56" i="40"/>
  <c r="KJ56" i="40"/>
  <c r="KB56" i="40"/>
  <c r="JT56" i="40"/>
  <c r="JL56" i="40"/>
  <c r="JD56" i="40"/>
  <c r="IV56" i="40"/>
  <c r="IN56" i="40"/>
  <c r="IF56" i="40"/>
  <c r="HX56" i="40"/>
  <c r="HP56" i="40"/>
  <c r="HH56" i="40"/>
  <c r="GZ56" i="40"/>
  <c r="GR56" i="40"/>
  <c r="GJ56" i="40"/>
  <c r="GB56" i="40"/>
  <c r="FT56" i="40"/>
  <c r="FL56" i="40"/>
  <c r="FD56" i="40"/>
  <c r="EV56" i="40"/>
  <c r="EN56" i="40"/>
  <c r="EF56" i="40"/>
  <c r="DX56" i="40"/>
  <c r="DP56" i="40"/>
  <c r="DH56" i="40"/>
  <c r="CZ56" i="40"/>
  <c r="CR56" i="40"/>
  <c r="CJ56" i="40"/>
  <c r="CB56" i="40"/>
  <c r="BT56" i="40"/>
  <c r="MN55" i="40"/>
  <c r="MF55" i="40"/>
  <c r="LX55" i="40"/>
  <c r="LP55" i="40"/>
  <c r="LH55" i="40"/>
  <c r="KZ55" i="40"/>
  <c r="KR55" i="40"/>
  <c r="KJ55" i="40"/>
  <c r="KB55" i="40"/>
  <c r="JT55" i="40"/>
  <c r="JL55" i="40"/>
  <c r="JD55" i="40"/>
  <c r="IV55" i="40"/>
  <c r="IN55" i="40"/>
  <c r="IF55" i="40"/>
  <c r="HX55" i="40"/>
  <c r="HP55" i="40"/>
  <c r="HH55" i="40"/>
  <c r="GZ55" i="40"/>
  <c r="GR55" i="40"/>
  <c r="GJ55" i="40"/>
  <c r="GB55" i="40"/>
  <c r="FT55" i="40"/>
  <c r="FL55" i="40"/>
  <c r="FD55" i="40"/>
  <c r="EV55" i="40"/>
  <c r="EN55" i="40"/>
  <c r="EF55" i="40"/>
  <c r="DX55" i="40"/>
  <c r="DP55" i="40"/>
  <c r="DH55" i="40"/>
  <c r="CZ55" i="40"/>
  <c r="CR55" i="40"/>
  <c r="CJ55" i="40"/>
  <c r="CB55" i="40"/>
  <c r="BT55" i="40"/>
  <c r="MN54" i="40"/>
  <c r="MF54" i="40"/>
  <c r="LX54" i="40"/>
  <c r="LP54" i="40"/>
  <c r="LH54" i="40"/>
  <c r="KZ54" i="40"/>
  <c r="KR54" i="40"/>
  <c r="KJ54" i="40"/>
  <c r="KB54" i="40"/>
  <c r="JT54" i="40"/>
  <c r="JL54" i="40"/>
  <c r="JD54" i="40"/>
  <c r="IV54" i="40"/>
  <c r="IN54" i="40"/>
  <c r="IF54" i="40"/>
  <c r="HX54" i="40"/>
  <c r="HP54" i="40"/>
  <c r="HH54" i="40"/>
  <c r="GZ54" i="40"/>
  <c r="GR54" i="40"/>
  <c r="GJ54" i="40"/>
  <c r="GB54" i="40"/>
  <c r="FT54" i="40"/>
  <c r="FL54" i="40"/>
  <c r="FD54" i="40"/>
  <c r="EV54" i="40"/>
  <c r="EN54" i="40"/>
  <c r="EF54" i="40"/>
  <c r="DX54" i="40"/>
  <c r="DP54" i="40"/>
  <c r="DH54" i="40"/>
  <c r="CZ54" i="40"/>
  <c r="CR54" i="40"/>
  <c r="CJ54" i="40"/>
  <c r="CB54" i="40"/>
  <c r="BT54" i="40"/>
  <c r="MN53" i="40"/>
  <c r="MF53" i="40"/>
  <c r="LX53" i="40"/>
  <c r="LP53" i="40"/>
  <c r="LH53" i="40"/>
  <c r="KZ53" i="40"/>
  <c r="KR53" i="40"/>
  <c r="KJ53" i="40"/>
  <c r="KB53" i="40"/>
  <c r="JT53" i="40"/>
  <c r="JL53" i="40"/>
  <c r="JD53" i="40"/>
  <c r="IV53" i="40"/>
  <c r="IN53" i="40"/>
  <c r="IF53" i="40"/>
  <c r="HX53" i="40"/>
  <c r="HP53" i="40"/>
  <c r="HH53" i="40"/>
  <c r="GZ53" i="40"/>
  <c r="GR53" i="40"/>
  <c r="GJ53" i="40"/>
  <c r="GB53" i="40"/>
  <c r="FT53" i="40"/>
  <c r="FL53" i="40"/>
  <c r="FD53" i="40"/>
  <c r="EV53" i="40"/>
  <c r="EN53" i="40"/>
  <c r="EF53" i="40"/>
  <c r="DX53" i="40"/>
  <c r="DP53" i="40"/>
  <c r="DH53" i="40"/>
  <c r="CZ53" i="40"/>
  <c r="CR53" i="40"/>
  <c r="CJ53" i="40"/>
  <c r="CB53" i="40"/>
  <c r="BT53" i="40"/>
  <c r="MN52" i="40"/>
  <c r="MF52" i="40"/>
  <c r="LX52" i="40"/>
  <c r="LP52" i="40"/>
  <c r="LH52" i="40"/>
  <c r="KZ52" i="40"/>
  <c r="KR52" i="40"/>
  <c r="KJ52" i="40"/>
  <c r="KB52" i="40"/>
  <c r="JT52" i="40"/>
  <c r="JL52" i="40"/>
  <c r="JD52" i="40"/>
  <c r="IV52" i="40"/>
  <c r="IN52" i="40"/>
  <c r="IF52" i="40"/>
  <c r="HX52" i="40"/>
  <c r="HP52" i="40"/>
  <c r="HH52" i="40"/>
  <c r="GZ52" i="40"/>
  <c r="GR52" i="40"/>
  <c r="GJ52" i="40"/>
  <c r="GB52" i="40"/>
  <c r="FT52" i="40"/>
  <c r="FL52" i="40"/>
  <c r="FD52" i="40"/>
  <c r="EV52" i="40"/>
  <c r="EN52" i="40"/>
  <c r="EF52" i="40"/>
  <c r="DX52" i="40"/>
  <c r="DP52" i="40"/>
  <c r="DH52" i="40"/>
  <c r="CZ52" i="40"/>
  <c r="CR52" i="40"/>
  <c r="CJ52" i="40"/>
  <c r="CB52" i="40"/>
  <c r="BT52" i="40"/>
  <c r="MN51" i="40"/>
  <c r="MF51" i="40"/>
  <c r="LX51" i="40"/>
  <c r="LP51" i="40"/>
  <c r="LH51" i="40"/>
  <c r="KZ51" i="40"/>
  <c r="KR51" i="40"/>
  <c r="KJ51" i="40"/>
  <c r="KB51" i="40"/>
  <c r="JT51" i="40"/>
  <c r="JL51" i="40"/>
  <c r="JD51" i="40"/>
  <c r="IV51" i="40"/>
  <c r="IN51" i="40"/>
  <c r="IF51" i="40"/>
  <c r="HX51" i="40"/>
  <c r="HP51" i="40"/>
  <c r="HH51" i="40"/>
  <c r="GZ51" i="40"/>
  <c r="GR51" i="40"/>
  <c r="GJ51" i="40"/>
  <c r="GB51" i="40"/>
  <c r="FT51" i="40"/>
  <c r="FL51" i="40"/>
  <c r="FD51" i="40"/>
  <c r="EV51" i="40"/>
  <c r="EN51" i="40"/>
  <c r="EF51" i="40"/>
  <c r="DX51" i="40"/>
  <c r="DP51" i="40"/>
  <c r="DH51" i="40"/>
  <c r="CZ51" i="40"/>
  <c r="CR51" i="40"/>
  <c r="CJ51" i="40"/>
  <c r="CB51" i="40"/>
  <c r="BT51" i="40"/>
  <c r="MN50" i="40"/>
  <c r="MF50" i="40"/>
  <c r="LX50" i="40"/>
  <c r="LP50" i="40"/>
  <c r="LH50" i="40"/>
  <c r="KZ50" i="40"/>
  <c r="KR50" i="40"/>
  <c r="KJ50" i="40"/>
  <c r="KB50" i="40"/>
  <c r="JT50" i="40"/>
  <c r="JL50" i="40"/>
  <c r="JD50" i="40"/>
  <c r="IV50" i="40"/>
  <c r="IN50" i="40"/>
  <c r="IF50" i="40"/>
  <c r="HX50" i="40"/>
  <c r="HP50" i="40"/>
  <c r="HH50" i="40"/>
  <c r="GZ50" i="40"/>
  <c r="GR50" i="40"/>
  <c r="GJ50" i="40"/>
  <c r="GB50" i="40"/>
  <c r="FT50" i="40"/>
  <c r="FL50" i="40"/>
  <c r="FD50" i="40"/>
  <c r="EV50" i="40"/>
  <c r="EN50" i="40"/>
  <c r="EF50" i="40"/>
  <c r="DX50" i="40"/>
  <c r="DP50" i="40"/>
  <c r="DH50" i="40"/>
  <c r="CZ50" i="40"/>
  <c r="CR50" i="40"/>
  <c r="CJ50" i="40"/>
  <c r="CB50" i="40"/>
  <c r="BT50" i="40"/>
  <c r="MN49" i="40"/>
  <c r="MF49" i="40"/>
  <c r="LX49" i="40"/>
  <c r="LP49" i="40"/>
  <c r="LH49" i="40"/>
  <c r="KZ49" i="40"/>
  <c r="KR49" i="40"/>
  <c r="KJ49" i="40"/>
  <c r="KB49" i="40"/>
  <c r="JT49" i="40"/>
  <c r="JL49" i="40"/>
  <c r="JD49" i="40"/>
  <c r="IV49" i="40"/>
  <c r="IN49" i="40"/>
  <c r="IF49" i="40"/>
  <c r="HX49" i="40"/>
  <c r="HP49" i="40"/>
  <c r="HH49" i="40"/>
  <c r="GZ49" i="40"/>
  <c r="GR49" i="40"/>
  <c r="GJ49" i="40"/>
  <c r="GB49" i="40"/>
  <c r="FT49" i="40"/>
  <c r="FL49" i="40"/>
  <c r="FD49" i="40"/>
  <c r="EV49" i="40"/>
  <c r="EN49" i="40"/>
  <c r="EF49" i="40"/>
  <c r="DX49" i="40"/>
  <c r="DP49" i="40"/>
  <c r="DH49" i="40"/>
  <c r="CZ49" i="40"/>
  <c r="CR49" i="40"/>
  <c r="CJ49" i="40"/>
  <c r="CB49" i="40"/>
  <c r="BT49" i="40"/>
  <c r="MN48" i="40"/>
  <c r="MF48" i="40"/>
  <c r="LX48" i="40"/>
  <c r="LP48" i="40"/>
  <c r="LH48" i="40"/>
  <c r="KZ48" i="40"/>
  <c r="KR48" i="40"/>
  <c r="KJ48" i="40"/>
  <c r="KB48" i="40"/>
  <c r="JT48" i="40"/>
  <c r="JL48" i="40"/>
  <c r="JD48" i="40"/>
  <c r="IV48" i="40"/>
  <c r="IN48" i="40"/>
  <c r="IF48" i="40"/>
  <c r="HX48" i="40"/>
  <c r="HP48" i="40"/>
  <c r="HH48" i="40"/>
  <c r="GZ48" i="40"/>
  <c r="GR48" i="40"/>
  <c r="GJ48" i="40"/>
  <c r="GB48" i="40"/>
  <c r="FT48" i="40"/>
  <c r="FL48" i="40"/>
  <c r="FD48" i="40"/>
  <c r="EV48" i="40"/>
  <c r="EN48" i="40"/>
  <c r="EF48" i="40"/>
  <c r="DX48" i="40"/>
  <c r="DP48" i="40"/>
  <c r="DH48" i="40"/>
  <c r="CZ48" i="40"/>
  <c r="CR48" i="40"/>
  <c r="CJ48" i="40"/>
  <c r="CB48" i="40"/>
  <c r="BT48" i="40"/>
  <c r="MN47" i="40"/>
  <c r="MF47" i="40"/>
  <c r="LX47" i="40"/>
  <c r="LP47" i="40"/>
  <c r="LH47" i="40"/>
  <c r="KZ47" i="40"/>
  <c r="KR47" i="40"/>
  <c r="KJ47" i="40"/>
  <c r="KB47" i="40"/>
  <c r="JT47" i="40"/>
  <c r="JL47" i="40"/>
  <c r="JD47" i="40"/>
  <c r="IV47" i="40"/>
  <c r="IN47" i="40"/>
  <c r="IF47" i="40"/>
  <c r="HX47" i="40"/>
  <c r="HP47" i="40"/>
  <c r="HH47" i="40"/>
  <c r="GZ47" i="40"/>
  <c r="GR47" i="40"/>
  <c r="GJ47" i="40"/>
  <c r="GB47" i="40"/>
  <c r="FT47" i="40"/>
  <c r="FL47" i="40"/>
  <c r="FD47" i="40"/>
  <c r="EV47" i="40"/>
  <c r="EN47" i="40"/>
  <c r="EF47" i="40"/>
  <c r="DX47" i="40"/>
  <c r="DP47" i="40"/>
  <c r="DH47" i="40"/>
  <c r="CZ47" i="40"/>
  <c r="CR47" i="40"/>
  <c r="CJ47" i="40"/>
  <c r="CB47" i="40"/>
  <c r="BT47" i="40"/>
  <c r="MN46" i="40"/>
  <c r="MF46" i="40"/>
  <c r="LX46" i="40"/>
  <c r="LP46" i="40"/>
  <c r="LH46" i="40"/>
  <c r="KZ46" i="40"/>
  <c r="KR46" i="40"/>
  <c r="KJ46" i="40"/>
  <c r="KB46" i="40"/>
  <c r="JT46" i="40"/>
  <c r="JL46" i="40"/>
  <c r="JD46" i="40"/>
  <c r="IV46" i="40"/>
  <c r="IN46" i="40"/>
  <c r="IF46" i="40"/>
  <c r="HX46" i="40"/>
  <c r="HP46" i="40"/>
  <c r="HH46" i="40"/>
  <c r="GZ46" i="40"/>
  <c r="GR46" i="40"/>
  <c r="GJ46" i="40"/>
  <c r="GB46" i="40"/>
  <c r="FT46" i="40"/>
  <c r="FL46" i="40"/>
  <c r="FD46" i="40"/>
  <c r="EV46" i="40"/>
  <c r="EN46" i="40"/>
  <c r="EF46" i="40"/>
  <c r="DX46" i="40"/>
  <c r="DP46" i="40"/>
  <c r="DH46" i="40"/>
  <c r="CZ46" i="40"/>
  <c r="CR46" i="40"/>
  <c r="CJ46" i="40"/>
  <c r="CB46" i="40"/>
  <c r="BT46" i="40"/>
  <c r="MN45" i="40"/>
  <c r="MF45" i="40"/>
  <c r="LX45" i="40"/>
  <c r="LP45" i="40"/>
  <c r="LH45" i="40"/>
  <c r="KZ45" i="40"/>
  <c r="KR45" i="40"/>
  <c r="KJ45" i="40"/>
  <c r="KB45" i="40"/>
  <c r="JT45" i="40"/>
  <c r="JL45" i="40"/>
  <c r="JD45" i="40"/>
  <c r="IV45" i="40"/>
  <c r="IN45" i="40"/>
  <c r="IF45" i="40"/>
  <c r="HX45" i="40"/>
  <c r="HP45" i="40"/>
  <c r="HH45" i="40"/>
  <c r="GZ45" i="40"/>
  <c r="GR45" i="40"/>
  <c r="GJ45" i="40"/>
  <c r="GB45" i="40"/>
  <c r="FT45" i="40"/>
  <c r="FL45" i="40"/>
  <c r="FD45" i="40"/>
  <c r="EV45" i="40"/>
  <c r="EN45" i="40"/>
  <c r="EF45" i="40"/>
  <c r="DX45" i="40"/>
  <c r="DP45" i="40"/>
  <c r="DH45" i="40"/>
  <c r="CZ45" i="40"/>
  <c r="CR45" i="40"/>
  <c r="CJ45" i="40"/>
  <c r="CB45" i="40"/>
  <c r="BT45" i="40"/>
  <c r="MN44" i="40"/>
  <c r="MF44" i="40"/>
  <c r="LX44" i="40"/>
  <c r="LP44" i="40"/>
  <c r="LH44" i="40"/>
  <c r="KZ44" i="40"/>
  <c r="KR44" i="40"/>
  <c r="KJ44" i="40"/>
  <c r="KB44" i="40"/>
  <c r="JT44" i="40"/>
  <c r="JL44" i="40"/>
  <c r="JD44" i="40"/>
  <c r="IV44" i="40"/>
  <c r="IN44" i="40"/>
  <c r="IF44" i="40"/>
  <c r="HX44" i="40"/>
  <c r="HP44" i="40"/>
  <c r="HH44" i="40"/>
  <c r="GZ44" i="40"/>
  <c r="GR44" i="40"/>
  <c r="GJ44" i="40"/>
  <c r="GB44" i="40"/>
  <c r="FT44" i="40"/>
  <c r="FL44" i="40"/>
  <c r="FD44" i="40"/>
  <c r="EV44" i="40"/>
  <c r="EN44" i="40"/>
  <c r="EF44" i="40"/>
  <c r="DX44" i="40"/>
  <c r="DP44" i="40"/>
  <c r="DH44" i="40"/>
  <c r="CZ44" i="40"/>
  <c r="CR44" i="40"/>
  <c r="CJ44" i="40"/>
  <c r="CB44" i="40"/>
  <c r="BT44" i="40"/>
  <c r="MN43" i="40"/>
  <c r="MF43" i="40"/>
  <c r="LX43" i="40"/>
  <c r="LP43" i="40"/>
  <c r="LH43" i="40"/>
  <c r="KZ43" i="40"/>
  <c r="KR43" i="40"/>
  <c r="KJ43" i="40"/>
  <c r="KB43" i="40"/>
  <c r="JT43" i="40"/>
  <c r="JL43" i="40"/>
  <c r="JD43" i="40"/>
  <c r="IV43" i="40"/>
  <c r="IN43" i="40"/>
  <c r="IF43" i="40"/>
  <c r="HX43" i="40"/>
  <c r="HP43" i="40"/>
  <c r="HH43" i="40"/>
  <c r="GZ43" i="40"/>
  <c r="GR43" i="40"/>
  <c r="GJ43" i="40"/>
  <c r="GB43" i="40"/>
  <c r="FT43" i="40"/>
  <c r="FL43" i="40"/>
  <c r="FD43" i="40"/>
  <c r="EV43" i="40"/>
  <c r="EN43" i="40"/>
  <c r="EF43" i="40"/>
  <c r="DX43" i="40"/>
  <c r="DP43" i="40"/>
  <c r="DH43" i="40"/>
  <c r="CZ43" i="40"/>
  <c r="CR43" i="40"/>
  <c r="CJ43" i="40"/>
  <c r="CB43" i="40"/>
  <c r="BT43" i="40"/>
  <c r="MN42" i="40"/>
  <c r="MF42" i="40"/>
  <c r="LX42" i="40"/>
  <c r="LP42" i="40"/>
  <c r="LH42" i="40"/>
  <c r="KZ42" i="40"/>
  <c r="KR42" i="40"/>
  <c r="KJ42" i="40"/>
  <c r="KB42" i="40"/>
  <c r="JT42" i="40"/>
  <c r="JL42" i="40"/>
  <c r="JD42" i="40"/>
  <c r="IV42" i="40"/>
  <c r="IN42" i="40"/>
  <c r="IF42" i="40"/>
  <c r="HX42" i="40"/>
  <c r="HP42" i="40"/>
  <c r="HH42" i="40"/>
  <c r="GZ42" i="40"/>
  <c r="GR42" i="40"/>
  <c r="GJ42" i="40"/>
  <c r="GB42" i="40"/>
  <c r="FT42" i="40"/>
  <c r="FL42" i="40"/>
  <c r="FD42" i="40"/>
  <c r="EV42" i="40"/>
  <c r="EN42" i="40"/>
  <c r="EF42" i="40"/>
  <c r="DX42" i="40"/>
  <c r="DP42" i="40"/>
  <c r="DH42" i="40"/>
  <c r="CZ42" i="40"/>
  <c r="CR42" i="40"/>
  <c r="CJ42" i="40"/>
  <c r="CB42" i="40"/>
  <c r="BT42" i="40"/>
  <c r="MN41" i="40"/>
  <c r="MF41" i="40"/>
  <c r="LX41" i="40"/>
  <c r="LP41" i="40"/>
  <c r="LH41" i="40"/>
  <c r="KZ41" i="40"/>
  <c r="KR41" i="40"/>
  <c r="KJ41" i="40"/>
  <c r="KB41" i="40"/>
  <c r="JT41" i="40"/>
  <c r="JL41" i="40"/>
  <c r="JD41" i="40"/>
  <c r="IV41" i="40"/>
  <c r="IN41" i="40"/>
  <c r="IF41" i="40"/>
  <c r="HX41" i="40"/>
  <c r="HP41" i="40"/>
  <c r="HH41" i="40"/>
  <c r="GZ41" i="40"/>
  <c r="GR41" i="40"/>
  <c r="GJ41" i="40"/>
  <c r="GB41" i="40"/>
  <c r="FT41" i="40"/>
  <c r="FL41" i="40"/>
  <c r="FD41" i="40"/>
  <c r="EV41" i="40"/>
  <c r="EN41" i="40"/>
  <c r="EF41" i="40"/>
  <c r="DX41" i="40"/>
  <c r="DP41" i="40"/>
  <c r="DH41" i="40"/>
  <c r="CZ41" i="40"/>
  <c r="CR41" i="40"/>
  <c r="CJ41" i="40"/>
  <c r="CB41" i="40"/>
  <c r="BT41" i="40"/>
  <c r="MN40" i="40"/>
  <c r="MF40" i="40"/>
  <c r="LX40" i="40"/>
  <c r="LP40" i="40"/>
  <c r="LH40" i="40"/>
  <c r="KZ40" i="40"/>
  <c r="KR40" i="40"/>
  <c r="KJ40" i="40"/>
  <c r="KB40" i="40"/>
  <c r="JT40" i="40"/>
  <c r="JL40" i="40"/>
  <c r="JD40" i="40"/>
  <c r="IV40" i="40"/>
  <c r="IN40" i="40"/>
  <c r="IF40" i="40"/>
  <c r="HX40" i="40"/>
  <c r="HP40" i="40"/>
  <c r="HH40" i="40"/>
  <c r="GZ40" i="40"/>
  <c r="GR40" i="40"/>
  <c r="GJ40" i="40"/>
  <c r="GB40" i="40"/>
  <c r="FT40" i="40"/>
  <c r="FL40" i="40"/>
  <c r="FD40" i="40"/>
  <c r="EV40" i="40"/>
  <c r="EN40" i="40"/>
  <c r="EF40" i="40"/>
  <c r="DX40" i="40"/>
  <c r="DP40" i="40"/>
  <c r="DH40" i="40"/>
  <c r="CZ40" i="40"/>
  <c r="CR40" i="40"/>
  <c r="CJ40" i="40"/>
  <c r="CB40" i="40"/>
  <c r="BT40" i="40"/>
  <c r="MN39" i="40"/>
  <c r="MF39" i="40"/>
  <c r="LX39" i="40"/>
  <c r="LP39" i="40"/>
  <c r="LH39" i="40"/>
  <c r="KZ39" i="40"/>
  <c r="KR39" i="40"/>
  <c r="KJ39" i="40"/>
  <c r="KB39" i="40"/>
  <c r="JT39" i="40"/>
  <c r="JL39" i="40"/>
  <c r="JD39" i="40"/>
  <c r="IV39" i="40"/>
  <c r="IN39" i="40"/>
  <c r="IF39" i="40"/>
  <c r="HX39" i="40"/>
  <c r="HP39" i="40"/>
  <c r="HH39" i="40"/>
  <c r="GZ39" i="40"/>
  <c r="GR39" i="40"/>
  <c r="GJ39" i="40"/>
  <c r="GB39" i="40"/>
  <c r="FT39" i="40"/>
  <c r="FL39" i="40"/>
  <c r="FD39" i="40"/>
  <c r="EV39" i="40"/>
  <c r="EN39" i="40"/>
  <c r="EF39" i="40"/>
  <c r="DX39" i="40"/>
  <c r="DP39" i="40"/>
  <c r="DH39" i="40"/>
  <c r="CZ39" i="40"/>
  <c r="CR39" i="40"/>
  <c r="CJ39" i="40"/>
  <c r="CB39" i="40"/>
  <c r="BT39" i="40"/>
  <c r="MN38" i="40"/>
  <c r="MF38" i="40"/>
  <c r="LX38" i="40"/>
  <c r="LP38" i="40"/>
  <c r="LH38" i="40"/>
  <c r="KZ38" i="40"/>
  <c r="KR38" i="40"/>
  <c r="KJ38" i="40"/>
  <c r="KB38" i="40"/>
  <c r="JT38" i="40"/>
  <c r="JL38" i="40"/>
  <c r="JD38" i="40"/>
  <c r="IV38" i="40"/>
  <c r="IN38" i="40"/>
  <c r="IF38" i="40"/>
  <c r="HX38" i="40"/>
  <c r="HP38" i="40"/>
  <c r="HH38" i="40"/>
  <c r="GZ38" i="40"/>
  <c r="GR38" i="40"/>
  <c r="GJ38" i="40"/>
  <c r="GB38" i="40"/>
  <c r="FT38" i="40"/>
  <c r="FL38" i="40"/>
  <c r="FD38" i="40"/>
  <c r="EV38" i="40"/>
  <c r="EN38" i="40"/>
  <c r="EF38" i="40"/>
  <c r="DX38" i="40"/>
  <c r="DP38" i="40"/>
  <c r="DH38" i="40"/>
  <c r="CZ38" i="40"/>
  <c r="CR38" i="40"/>
  <c r="CJ38" i="40"/>
  <c r="CB38" i="40"/>
  <c r="BT38" i="40"/>
  <c r="MN37" i="40"/>
  <c r="MF37" i="40"/>
  <c r="LX37" i="40"/>
  <c r="LP37" i="40"/>
  <c r="LH37" i="40"/>
  <c r="KZ37" i="40"/>
  <c r="KR37" i="40"/>
  <c r="KJ37" i="40"/>
  <c r="KB37" i="40"/>
  <c r="JT37" i="40"/>
  <c r="JL37" i="40"/>
  <c r="JD37" i="40"/>
  <c r="IV37" i="40"/>
  <c r="IN37" i="40"/>
  <c r="IF37" i="40"/>
  <c r="HX37" i="40"/>
  <c r="HP37" i="40"/>
  <c r="HH37" i="40"/>
  <c r="GZ37" i="40"/>
  <c r="GR37" i="40"/>
  <c r="GJ37" i="40"/>
  <c r="GB37" i="40"/>
  <c r="FT37" i="40"/>
  <c r="FL37" i="40"/>
  <c r="FD37" i="40"/>
  <c r="EV37" i="40"/>
  <c r="EN37" i="40"/>
  <c r="EF37" i="40"/>
  <c r="DX37" i="40"/>
  <c r="DP37" i="40"/>
  <c r="DH37" i="40"/>
  <c r="CZ37" i="40"/>
  <c r="CR37" i="40"/>
  <c r="CJ37" i="40"/>
  <c r="CB37" i="40"/>
  <c r="BT37" i="40"/>
  <c r="MN36" i="40"/>
  <c r="MF36" i="40"/>
  <c r="LX36" i="40"/>
  <c r="LP36" i="40"/>
  <c r="LH36" i="40"/>
  <c r="KZ36" i="40"/>
  <c r="KR36" i="40"/>
  <c r="KJ36" i="40"/>
  <c r="KB36" i="40"/>
  <c r="JT36" i="40"/>
  <c r="JL36" i="40"/>
  <c r="JD36" i="40"/>
  <c r="IV36" i="40"/>
  <c r="IN36" i="40"/>
  <c r="IF36" i="40"/>
  <c r="HX36" i="40"/>
  <c r="HP36" i="40"/>
  <c r="HH36" i="40"/>
  <c r="GZ36" i="40"/>
  <c r="GR36" i="40"/>
  <c r="GJ36" i="40"/>
  <c r="GB36" i="40"/>
  <c r="FT36" i="40"/>
  <c r="FL36" i="40"/>
  <c r="FD36" i="40"/>
  <c r="EV36" i="40"/>
  <c r="EN36" i="40"/>
  <c r="EF36" i="40"/>
  <c r="DX36" i="40"/>
  <c r="DP36" i="40"/>
  <c r="DH36" i="40"/>
  <c r="CZ36" i="40"/>
  <c r="CR36" i="40"/>
  <c r="CJ36" i="40"/>
  <c r="CB36" i="40"/>
  <c r="BT36" i="40"/>
  <c r="MN35" i="40"/>
  <c r="MF35" i="40"/>
  <c r="LX35" i="40"/>
  <c r="LP35" i="40"/>
  <c r="LH35" i="40"/>
  <c r="KZ35" i="40"/>
  <c r="KR35" i="40"/>
  <c r="KJ35" i="40"/>
  <c r="KB35" i="40"/>
  <c r="JT35" i="40"/>
  <c r="JL35" i="40"/>
  <c r="JD35" i="40"/>
  <c r="IV35" i="40"/>
  <c r="IN35" i="40"/>
  <c r="IF35" i="40"/>
  <c r="HX35" i="40"/>
  <c r="HP35" i="40"/>
  <c r="HH35" i="40"/>
  <c r="GZ35" i="40"/>
  <c r="GR35" i="40"/>
  <c r="GJ35" i="40"/>
  <c r="GB35" i="40"/>
  <c r="FT35" i="40"/>
  <c r="FL35" i="40"/>
  <c r="FD35" i="40"/>
  <c r="EV35" i="40"/>
  <c r="EN35" i="40"/>
  <c r="EF35" i="40"/>
  <c r="DX35" i="40"/>
  <c r="DP35" i="40"/>
  <c r="DH35" i="40"/>
  <c r="CZ35" i="40"/>
  <c r="CR35" i="40"/>
  <c r="CJ35" i="40"/>
  <c r="CB35" i="40"/>
  <c r="BT35" i="40"/>
  <c r="MN34" i="40"/>
  <c r="MF34" i="40"/>
  <c r="LX34" i="40"/>
  <c r="LP34" i="40"/>
  <c r="LH34" i="40"/>
  <c r="KZ34" i="40"/>
  <c r="KR34" i="40"/>
  <c r="KJ34" i="40"/>
  <c r="KB34" i="40"/>
  <c r="JT34" i="40"/>
  <c r="JL34" i="40"/>
  <c r="JD34" i="40"/>
  <c r="IV34" i="40"/>
  <c r="IN34" i="40"/>
  <c r="IF34" i="40"/>
  <c r="HX34" i="40"/>
  <c r="HP34" i="40"/>
  <c r="HH34" i="40"/>
  <c r="GZ34" i="40"/>
  <c r="GR34" i="40"/>
  <c r="GJ34" i="40"/>
  <c r="GB34" i="40"/>
  <c r="FT34" i="40"/>
  <c r="FL34" i="40"/>
  <c r="FD34" i="40"/>
  <c r="EV34" i="40"/>
  <c r="EN34" i="40"/>
  <c r="EF34" i="40"/>
  <c r="DX34" i="40"/>
  <c r="DP34" i="40"/>
  <c r="DH34" i="40"/>
  <c r="CZ34" i="40"/>
  <c r="CR34" i="40"/>
  <c r="CJ34" i="40"/>
  <c r="CB34" i="40"/>
  <c r="BT34" i="40"/>
  <c r="MN33" i="40"/>
  <c r="MF33" i="40"/>
  <c r="LX33" i="40"/>
  <c r="LP33" i="40"/>
  <c r="LH33" i="40"/>
  <c r="KZ33" i="40"/>
  <c r="KR33" i="40"/>
  <c r="KJ33" i="40"/>
  <c r="KB33" i="40"/>
  <c r="JT33" i="40"/>
  <c r="JL33" i="40"/>
  <c r="JD33" i="40"/>
  <c r="IV33" i="40"/>
  <c r="IN33" i="40"/>
  <c r="IF33" i="40"/>
  <c r="HX33" i="40"/>
  <c r="HP33" i="40"/>
  <c r="HH33" i="40"/>
  <c r="GZ33" i="40"/>
  <c r="GR33" i="40"/>
  <c r="GJ33" i="40"/>
  <c r="GB33" i="40"/>
  <c r="FT33" i="40"/>
  <c r="FL33" i="40"/>
  <c r="FD33" i="40"/>
  <c r="EV33" i="40"/>
  <c r="EN33" i="40"/>
  <c r="EF33" i="40"/>
  <c r="DX33" i="40"/>
  <c r="DP33" i="40"/>
  <c r="DH33" i="40"/>
  <c r="CZ33" i="40"/>
  <c r="CR33" i="40"/>
  <c r="CJ33" i="40"/>
  <c r="CB33" i="40"/>
  <c r="BT33" i="40"/>
  <c r="MN32" i="40"/>
  <c r="MF32" i="40"/>
  <c r="LX32" i="40"/>
  <c r="LP32" i="40"/>
  <c r="LH32" i="40"/>
  <c r="KZ32" i="40"/>
  <c r="KR32" i="40"/>
  <c r="KJ32" i="40"/>
  <c r="KB32" i="40"/>
  <c r="JT32" i="40"/>
  <c r="JL32" i="40"/>
  <c r="JD32" i="40"/>
  <c r="IV32" i="40"/>
  <c r="IN32" i="40"/>
  <c r="IF32" i="40"/>
  <c r="HX32" i="40"/>
  <c r="HP32" i="40"/>
  <c r="HH32" i="40"/>
  <c r="GZ32" i="40"/>
  <c r="GR32" i="40"/>
  <c r="GJ32" i="40"/>
  <c r="GB32" i="40"/>
  <c r="FT32" i="40"/>
  <c r="FL32" i="40"/>
  <c r="FD32" i="40"/>
  <c r="EV32" i="40"/>
  <c r="EN32" i="40"/>
  <c r="EF32" i="40"/>
  <c r="DX32" i="40"/>
  <c r="DP32" i="40"/>
  <c r="DH32" i="40"/>
  <c r="CZ32" i="40"/>
  <c r="CR32" i="40"/>
  <c r="CJ32" i="40"/>
  <c r="CB32" i="40"/>
  <c r="BT32" i="40"/>
  <c r="MN31" i="40"/>
  <c r="MF31" i="40"/>
  <c r="LX31" i="40"/>
  <c r="LP31" i="40"/>
  <c r="LH31" i="40"/>
  <c r="KZ31" i="40"/>
  <c r="KR31" i="40"/>
  <c r="KJ31" i="40"/>
  <c r="KB31" i="40"/>
  <c r="JT31" i="40"/>
  <c r="JL31" i="40"/>
  <c r="JD31" i="40"/>
  <c r="IV31" i="40"/>
  <c r="IN31" i="40"/>
  <c r="IF31" i="40"/>
  <c r="HX31" i="40"/>
  <c r="HP31" i="40"/>
  <c r="HH31" i="40"/>
  <c r="GZ31" i="40"/>
  <c r="GR31" i="40"/>
  <c r="GJ31" i="40"/>
  <c r="GB31" i="40"/>
  <c r="FT31" i="40"/>
  <c r="FL31" i="40"/>
  <c r="FD31" i="40"/>
  <c r="EV31" i="40"/>
  <c r="EN31" i="40"/>
  <c r="EF31" i="40"/>
  <c r="DX31" i="40"/>
  <c r="DP31" i="40"/>
  <c r="DH31" i="40"/>
  <c r="CZ31" i="40"/>
  <c r="CR31" i="40"/>
  <c r="CJ31" i="40"/>
  <c r="CB31" i="40"/>
  <c r="BT31" i="40"/>
  <c r="MN30" i="40"/>
  <c r="MF30" i="40"/>
  <c r="LX30" i="40"/>
  <c r="LP30" i="40"/>
  <c r="LH30" i="40"/>
  <c r="KZ30" i="40"/>
  <c r="KR30" i="40"/>
  <c r="KJ30" i="40"/>
  <c r="KB30" i="40"/>
  <c r="JT30" i="40"/>
  <c r="JL30" i="40"/>
  <c r="JD30" i="40"/>
  <c r="IV30" i="40"/>
  <c r="IN30" i="40"/>
  <c r="IF30" i="40"/>
  <c r="HX30" i="40"/>
  <c r="HP30" i="40"/>
  <c r="HH30" i="40"/>
  <c r="GZ30" i="40"/>
  <c r="GR30" i="40"/>
  <c r="GJ30" i="40"/>
  <c r="GB30" i="40"/>
  <c r="FT30" i="40"/>
  <c r="FL30" i="40"/>
  <c r="FD30" i="40"/>
  <c r="EV30" i="40"/>
  <c r="EN30" i="40"/>
  <c r="EF30" i="40"/>
  <c r="DX30" i="40"/>
  <c r="DP30" i="40"/>
  <c r="DH30" i="40"/>
  <c r="CZ30" i="40"/>
  <c r="CR30" i="40"/>
  <c r="CJ30" i="40"/>
  <c r="CB30" i="40"/>
  <c r="BT30" i="40"/>
  <c r="MN29" i="40"/>
  <c r="MF29" i="40"/>
  <c r="LX29" i="40"/>
  <c r="LP29" i="40"/>
  <c r="LH29" i="40"/>
  <c r="KZ29" i="40"/>
  <c r="KR29" i="40"/>
  <c r="KJ29" i="40"/>
  <c r="KB29" i="40"/>
  <c r="JT29" i="40"/>
  <c r="JL29" i="40"/>
  <c r="JD29" i="40"/>
  <c r="IV29" i="40"/>
  <c r="IN29" i="40"/>
  <c r="IF29" i="40"/>
  <c r="HX29" i="40"/>
  <c r="HP29" i="40"/>
  <c r="HH29" i="40"/>
  <c r="GZ29" i="40"/>
  <c r="GR29" i="40"/>
  <c r="GJ29" i="40"/>
  <c r="GB29" i="40"/>
  <c r="FT29" i="40"/>
  <c r="FL29" i="40"/>
  <c r="FD29" i="40"/>
  <c r="EV29" i="40"/>
  <c r="EN29" i="40"/>
  <c r="EF29" i="40"/>
  <c r="DX29" i="40"/>
  <c r="DP29" i="40"/>
  <c r="DH29" i="40"/>
  <c r="CZ29" i="40"/>
  <c r="CR29" i="40"/>
  <c r="CJ29" i="40"/>
  <c r="CB29" i="40"/>
  <c r="BT29" i="40"/>
  <c r="MN28" i="40"/>
  <c r="MF28" i="40"/>
  <c r="LX28" i="40"/>
  <c r="LP28" i="40"/>
  <c r="LH28" i="40"/>
  <c r="KZ28" i="40"/>
  <c r="KR28" i="40"/>
  <c r="KJ28" i="40"/>
  <c r="KB28" i="40"/>
  <c r="JT28" i="40"/>
  <c r="JL28" i="40"/>
  <c r="JD28" i="40"/>
  <c r="IV28" i="40"/>
  <c r="IN28" i="40"/>
  <c r="IF28" i="40"/>
  <c r="HX28" i="40"/>
  <c r="HP28" i="40"/>
  <c r="HH28" i="40"/>
  <c r="GZ28" i="40"/>
  <c r="GR28" i="40"/>
  <c r="GJ28" i="40"/>
  <c r="GB28" i="40"/>
  <c r="FT28" i="40"/>
  <c r="FL28" i="40"/>
  <c r="FD28" i="40"/>
  <c r="EV28" i="40"/>
  <c r="EN28" i="40"/>
  <c r="EF28" i="40"/>
  <c r="DX28" i="40"/>
  <c r="DP28" i="40"/>
  <c r="DH28" i="40"/>
  <c r="CZ28" i="40"/>
  <c r="CR28" i="40"/>
  <c r="CJ28" i="40"/>
  <c r="CB28" i="40"/>
  <c r="BT28" i="40"/>
  <c r="MN27" i="40"/>
  <c r="MF27" i="40"/>
  <c r="LX27" i="40"/>
  <c r="LP27" i="40"/>
  <c r="LH27" i="40"/>
  <c r="KZ27" i="40"/>
  <c r="KR27" i="40"/>
  <c r="KJ27" i="40"/>
  <c r="KB27" i="40"/>
  <c r="JT27" i="40"/>
  <c r="JL27" i="40"/>
  <c r="JD27" i="40"/>
  <c r="IV27" i="40"/>
  <c r="IN27" i="40"/>
  <c r="IF27" i="40"/>
  <c r="HX27" i="40"/>
  <c r="HP27" i="40"/>
  <c r="HH27" i="40"/>
  <c r="GZ27" i="40"/>
  <c r="GR27" i="40"/>
  <c r="GJ27" i="40"/>
  <c r="GB27" i="40"/>
  <c r="FT27" i="40"/>
  <c r="FL27" i="40"/>
  <c r="FD27" i="40"/>
  <c r="EV27" i="40"/>
  <c r="EN27" i="40"/>
  <c r="EF27" i="40"/>
  <c r="DX27" i="40"/>
  <c r="DP27" i="40"/>
  <c r="DH27" i="40"/>
  <c r="CZ27" i="40"/>
  <c r="CR27" i="40"/>
  <c r="CJ27" i="40"/>
  <c r="CB27" i="40"/>
  <c r="BT27" i="40"/>
  <c r="MN26" i="40"/>
  <c r="MF26" i="40"/>
  <c r="LX26" i="40"/>
  <c r="LP26" i="40"/>
  <c r="LH26" i="40"/>
  <c r="KZ26" i="40"/>
  <c r="KR26" i="40"/>
  <c r="KJ26" i="40"/>
  <c r="KB26" i="40"/>
  <c r="JT26" i="40"/>
  <c r="JL26" i="40"/>
  <c r="JD26" i="40"/>
  <c r="IV26" i="40"/>
  <c r="IN26" i="40"/>
  <c r="IF26" i="40"/>
  <c r="HX26" i="40"/>
  <c r="HP26" i="40"/>
  <c r="HH26" i="40"/>
  <c r="GZ26" i="40"/>
  <c r="GR26" i="40"/>
  <c r="GJ26" i="40"/>
  <c r="GB26" i="40"/>
  <c r="FT26" i="40"/>
  <c r="FL26" i="40"/>
  <c r="FD26" i="40"/>
  <c r="EV26" i="40"/>
  <c r="EN26" i="40"/>
  <c r="EF26" i="40"/>
  <c r="DX26" i="40"/>
  <c r="DP26" i="40"/>
  <c r="DH26" i="40"/>
  <c r="CZ26" i="40"/>
  <c r="CR26" i="40"/>
  <c r="CJ26" i="40"/>
  <c r="CB26" i="40"/>
  <c r="BT26" i="40"/>
  <c r="MN25" i="40"/>
  <c r="MF25" i="40"/>
  <c r="LX25" i="40"/>
  <c r="LP25" i="40"/>
  <c r="LH25" i="40"/>
  <c r="KZ25" i="40"/>
  <c r="KR25" i="40"/>
  <c r="KJ25" i="40"/>
  <c r="KB25" i="40"/>
  <c r="JT25" i="40"/>
  <c r="JL25" i="40"/>
  <c r="JD25" i="40"/>
  <c r="IV25" i="40"/>
  <c r="IN25" i="40"/>
  <c r="IF25" i="40"/>
  <c r="HX25" i="40"/>
  <c r="HP25" i="40"/>
  <c r="HH25" i="40"/>
  <c r="GZ25" i="40"/>
  <c r="GR25" i="40"/>
  <c r="GJ25" i="40"/>
  <c r="GB25" i="40"/>
  <c r="FT25" i="40"/>
  <c r="FL25" i="40"/>
  <c r="FD25" i="40"/>
  <c r="EV25" i="40"/>
  <c r="EN25" i="40"/>
  <c r="EF25" i="40"/>
  <c r="DX25" i="40"/>
  <c r="DP25" i="40"/>
  <c r="DH25" i="40"/>
  <c r="CZ25" i="40"/>
  <c r="CR25" i="40"/>
  <c r="CJ25" i="40"/>
  <c r="CB25" i="40"/>
  <c r="BT25" i="40"/>
  <c r="MN24" i="40"/>
  <c r="MF24" i="40"/>
  <c r="LX24" i="40"/>
  <c r="LP24" i="40"/>
  <c r="LH24" i="40"/>
  <c r="KZ24" i="40"/>
  <c r="KR24" i="40"/>
  <c r="KJ24" i="40"/>
  <c r="KB24" i="40"/>
  <c r="JT24" i="40"/>
  <c r="JL24" i="40"/>
  <c r="JD24" i="40"/>
  <c r="IV24" i="40"/>
  <c r="IN24" i="40"/>
  <c r="IF24" i="40"/>
  <c r="HX24" i="40"/>
  <c r="HP24" i="40"/>
  <c r="HH24" i="40"/>
  <c r="GZ24" i="40"/>
  <c r="GR24" i="40"/>
  <c r="GJ24" i="40"/>
  <c r="GB24" i="40"/>
  <c r="FT24" i="40"/>
  <c r="FL24" i="40"/>
  <c r="FD24" i="40"/>
  <c r="EV24" i="40"/>
  <c r="EN24" i="40"/>
  <c r="EF24" i="40"/>
  <c r="DX24" i="40"/>
  <c r="DP24" i="40"/>
  <c r="DH24" i="40"/>
  <c r="CZ24" i="40"/>
  <c r="CR24" i="40"/>
  <c r="CJ24" i="40"/>
  <c r="CB24" i="40"/>
  <c r="BT24" i="40"/>
  <c r="MN23" i="40"/>
  <c r="MF23" i="40"/>
  <c r="LX23" i="40"/>
  <c r="LP23" i="40"/>
  <c r="LH23" i="40"/>
  <c r="KZ23" i="40"/>
  <c r="KR23" i="40"/>
  <c r="KJ23" i="40"/>
  <c r="KB23" i="40"/>
  <c r="JT23" i="40"/>
  <c r="JL23" i="40"/>
  <c r="JD23" i="40"/>
  <c r="IV23" i="40"/>
  <c r="IN23" i="40"/>
  <c r="IF23" i="40"/>
  <c r="HX23" i="40"/>
  <c r="HP23" i="40"/>
  <c r="HH23" i="40"/>
  <c r="GZ23" i="40"/>
  <c r="GR23" i="40"/>
  <c r="GJ23" i="40"/>
  <c r="GB23" i="40"/>
  <c r="FT23" i="40"/>
  <c r="FL23" i="40"/>
  <c r="FD23" i="40"/>
  <c r="EV23" i="40"/>
  <c r="EN23" i="40"/>
  <c r="EF23" i="40"/>
  <c r="DX23" i="40"/>
  <c r="DP23" i="40"/>
  <c r="DH23" i="40"/>
  <c r="CZ23" i="40"/>
  <c r="CR23" i="40"/>
  <c r="CJ23" i="40"/>
  <c r="CB23" i="40"/>
  <c r="BT23" i="40"/>
  <c r="AB33" i="35"/>
  <c r="F19" i="35"/>
  <c r="J31" i="36"/>
  <c r="M30" i="36"/>
  <c r="E26" i="36"/>
  <c r="H25" i="36"/>
  <c r="J23" i="36"/>
  <c r="M18" i="36"/>
  <c r="E14" i="36"/>
  <c r="H13" i="36"/>
  <c r="J11" i="36"/>
  <c r="M10" i="36"/>
  <c r="AK32" i="33"/>
  <c r="AK24" i="33"/>
  <c r="AI18" i="33"/>
  <c r="AK16" i="33"/>
  <c r="AI10" i="33"/>
  <c r="D19" i="33"/>
  <c r="AH32" i="32"/>
  <c r="AJ30" i="32"/>
  <c r="AH24" i="32"/>
  <c r="AH16" i="32"/>
  <c r="X15" i="32"/>
  <c r="AJ14" i="32"/>
  <c r="K71" i="18"/>
  <c r="V66" i="18"/>
  <c r="K63" i="18"/>
  <c r="V58" i="18"/>
  <c r="K55" i="18"/>
  <c r="V50" i="18"/>
  <c r="K47" i="18"/>
  <c r="V42" i="18"/>
  <c r="K39" i="18"/>
  <c r="V34" i="18"/>
  <c r="K31" i="18"/>
  <c r="V26" i="18"/>
  <c r="K23" i="18"/>
  <c r="K15" i="18"/>
  <c r="V10" i="18"/>
  <c r="L148" i="14"/>
  <c r="L140" i="14"/>
  <c r="L132" i="14"/>
  <c r="L124" i="14"/>
  <c r="L116" i="14"/>
  <c r="L108" i="14"/>
  <c r="L99" i="14"/>
  <c r="L91" i="14"/>
  <c r="L83" i="14"/>
  <c r="L75" i="14"/>
  <c r="L67" i="14"/>
  <c r="L59" i="14"/>
  <c r="L50" i="14"/>
  <c r="L42" i="14"/>
  <c r="L34" i="14"/>
  <c r="L26" i="14"/>
  <c r="L18" i="14"/>
  <c r="L10" i="14"/>
  <c r="E105" i="12"/>
  <c r="E42" i="12"/>
  <c r="J242" i="6"/>
  <c r="L240" i="6"/>
  <c r="F238" i="6"/>
  <c r="H236" i="6"/>
  <c r="J234" i="6"/>
  <c r="L232" i="6"/>
  <c r="F230" i="6"/>
  <c r="H219" i="6"/>
  <c r="J217" i="6"/>
  <c r="L215" i="6"/>
  <c r="F213" i="6"/>
  <c r="H211" i="6"/>
  <c r="J209" i="6"/>
  <c r="F196" i="6"/>
  <c r="H194" i="6"/>
  <c r="J192" i="6"/>
  <c r="L190" i="6"/>
  <c r="F188" i="6"/>
  <c r="H186" i="6"/>
  <c r="J175" i="6"/>
  <c r="L173" i="6"/>
  <c r="F171" i="6"/>
  <c r="H169" i="6"/>
  <c r="J167" i="6"/>
  <c r="L165" i="6"/>
  <c r="F154" i="6"/>
  <c r="H152" i="6"/>
  <c r="J150" i="6"/>
  <c r="L148" i="6"/>
  <c r="F146" i="6"/>
  <c r="H144" i="6"/>
  <c r="J142" i="6"/>
  <c r="L131" i="6"/>
  <c r="F129" i="6"/>
  <c r="H127" i="6"/>
  <c r="J125" i="6"/>
  <c r="L123" i="6"/>
  <c r="F121" i="6"/>
  <c r="H110" i="6"/>
  <c r="J108" i="6"/>
  <c r="L106" i="6"/>
  <c r="F104" i="6"/>
  <c r="H102" i="6"/>
  <c r="J100" i="6"/>
  <c r="L98" i="6"/>
  <c r="F87" i="6"/>
  <c r="H85" i="6"/>
  <c r="J83" i="6"/>
  <c r="L81" i="6"/>
  <c r="F79" i="6"/>
  <c r="H77" i="6"/>
  <c r="J65" i="6"/>
  <c r="L63" i="6"/>
  <c r="F61" i="6"/>
  <c r="H59" i="6"/>
  <c r="J57" i="6"/>
  <c r="L55" i="6"/>
  <c r="F53" i="6"/>
  <c r="H42" i="6"/>
  <c r="J40" i="6"/>
  <c r="L38" i="6"/>
  <c r="F36" i="6"/>
  <c r="H34" i="6"/>
  <c r="J32" i="6"/>
  <c r="H19" i="6"/>
  <c r="J17" i="6"/>
  <c r="L15" i="6"/>
  <c r="F13" i="6"/>
  <c r="H11" i="6"/>
  <c r="J9" i="6"/>
  <c r="H241" i="5"/>
  <c r="J239" i="5"/>
  <c r="L237" i="5"/>
  <c r="F235" i="5"/>
  <c r="H233" i="5"/>
  <c r="J231" i="5"/>
  <c r="F218" i="5"/>
  <c r="H216" i="5"/>
  <c r="J214" i="5"/>
  <c r="L212" i="5"/>
  <c r="F210" i="5"/>
  <c r="H208" i="5"/>
  <c r="J197" i="5"/>
  <c r="L195" i="5"/>
  <c r="F193" i="5"/>
  <c r="H191" i="5"/>
  <c r="J189" i="5"/>
  <c r="L187" i="5"/>
  <c r="F176" i="5"/>
  <c r="H174" i="5"/>
  <c r="J172" i="5"/>
  <c r="L170" i="5"/>
  <c r="F168" i="5"/>
  <c r="H166" i="5"/>
  <c r="J164" i="5"/>
  <c r="L153" i="5"/>
  <c r="F151" i="5"/>
  <c r="H149" i="5"/>
  <c r="J147" i="5"/>
  <c r="L145" i="5"/>
  <c r="F143" i="5"/>
  <c r="H132" i="5"/>
  <c r="J130" i="5"/>
  <c r="L128" i="5"/>
  <c r="F126" i="5"/>
  <c r="H124" i="5"/>
  <c r="J122" i="5"/>
  <c r="L120" i="5"/>
  <c r="F109" i="5"/>
  <c r="H107" i="5"/>
  <c r="J105" i="5"/>
  <c r="L103" i="5"/>
  <c r="F101" i="5"/>
  <c r="H99" i="5"/>
  <c r="J88" i="5"/>
  <c r="L86" i="5"/>
  <c r="F84" i="5"/>
  <c r="H82" i="5"/>
  <c r="J80" i="5"/>
  <c r="L78" i="5"/>
  <c r="F76" i="5"/>
  <c r="H64" i="5"/>
  <c r="J62" i="5"/>
  <c r="L60" i="5"/>
  <c r="F58" i="5"/>
  <c r="H56" i="5"/>
  <c r="J54" i="5"/>
  <c r="F41" i="5"/>
  <c r="H39" i="5"/>
  <c r="J37" i="5"/>
  <c r="L35" i="5"/>
  <c r="F33" i="5"/>
  <c r="H31" i="5"/>
  <c r="L20" i="5"/>
  <c r="F18" i="5"/>
  <c r="H16" i="5"/>
  <c r="J14" i="5"/>
  <c r="L12" i="5"/>
  <c r="F10" i="5"/>
  <c r="H241" i="4"/>
  <c r="J239" i="4"/>
  <c r="L237" i="4"/>
  <c r="F235" i="4"/>
  <c r="H233" i="4"/>
  <c r="J231" i="4"/>
  <c r="F218" i="4"/>
  <c r="H216" i="4"/>
  <c r="J214" i="4"/>
  <c r="L212" i="4"/>
  <c r="F210" i="4"/>
  <c r="H208" i="4"/>
  <c r="J197" i="4"/>
  <c r="L195" i="4"/>
  <c r="F193" i="4"/>
  <c r="H191" i="4"/>
  <c r="J189" i="4"/>
  <c r="L187" i="4"/>
  <c r="F176" i="4"/>
  <c r="H174" i="4"/>
  <c r="J172" i="4"/>
  <c r="L170" i="4"/>
  <c r="F168" i="4"/>
  <c r="H166" i="4"/>
  <c r="J164" i="4"/>
  <c r="L153" i="4"/>
  <c r="F151" i="4"/>
  <c r="H149" i="4"/>
  <c r="J147" i="4"/>
  <c r="L145" i="4"/>
  <c r="F143" i="4"/>
  <c r="H132" i="4"/>
  <c r="J130" i="4"/>
  <c r="L128" i="4"/>
  <c r="F126" i="4"/>
  <c r="H124" i="4"/>
  <c r="J122" i="4"/>
  <c r="L120" i="4"/>
  <c r="F109" i="4"/>
  <c r="H107" i="4"/>
  <c r="J105" i="4"/>
  <c r="L103" i="4"/>
  <c r="F101" i="4"/>
  <c r="H99" i="4"/>
  <c r="J88" i="4"/>
  <c r="L86" i="4"/>
  <c r="F84" i="4"/>
  <c r="H82" i="4"/>
  <c r="J80" i="4"/>
  <c r="L78" i="4"/>
  <c r="F76" i="4"/>
  <c r="H64" i="4"/>
  <c r="J62" i="4"/>
  <c r="L60" i="4"/>
  <c r="F58" i="4"/>
  <c r="H56" i="4"/>
  <c r="J54" i="4"/>
  <c r="F41" i="4"/>
  <c r="H39" i="4"/>
  <c r="J37" i="4"/>
  <c r="L35" i="4"/>
  <c r="F33" i="4"/>
  <c r="H31" i="4"/>
  <c r="L20" i="4"/>
  <c r="F18" i="4"/>
  <c r="H16" i="4"/>
  <c r="J14" i="4"/>
  <c r="L12" i="4"/>
  <c r="F10" i="4"/>
  <c r="D241" i="3"/>
  <c r="D237" i="3"/>
  <c r="D233" i="3"/>
  <c r="D196" i="3"/>
  <c r="D192" i="3"/>
  <c r="D188" i="3"/>
  <c r="D151" i="3"/>
  <c r="D147" i="3"/>
  <c r="D143" i="3"/>
  <c r="D110" i="3"/>
  <c r="D106" i="3"/>
  <c r="D102" i="3"/>
  <c r="D98" i="3"/>
  <c r="D65" i="3"/>
  <c r="D61" i="3"/>
  <c r="D57" i="3"/>
  <c r="D19" i="3"/>
  <c r="D15" i="3"/>
  <c r="D11" i="3"/>
  <c r="J242" i="2"/>
  <c r="L240" i="2"/>
  <c r="F238" i="2"/>
  <c r="H236" i="2"/>
  <c r="J234" i="2"/>
  <c r="L232" i="2"/>
  <c r="ML101" i="40"/>
  <c r="MD101" i="40"/>
  <c r="LV101" i="40"/>
  <c r="LN101" i="40"/>
  <c r="LF101" i="40"/>
  <c r="KX101" i="40"/>
  <c r="KP101" i="40"/>
  <c r="KH101" i="40"/>
  <c r="JZ101" i="40"/>
  <c r="JR101" i="40"/>
  <c r="JJ101" i="40"/>
  <c r="JB101" i="40"/>
  <c r="IT101" i="40"/>
  <c r="IL101" i="40"/>
  <c r="ID101" i="40"/>
  <c r="HV101" i="40"/>
  <c r="HN101" i="40"/>
  <c r="HF101" i="40"/>
  <c r="GX101" i="40"/>
  <c r="GP101" i="40"/>
  <c r="GH101" i="40"/>
  <c r="FZ101" i="40"/>
  <c r="FR101" i="40"/>
  <c r="FJ101" i="40"/>
  <c r="FB101" i="40"/>
  <c r="ET101" i="40"/>
  <c r="EL101" i="40"/>
  <c r="ED101" i="40"/>
  <c r="DV101" i="40"/>
  <c r="DN101" i="40"/>
  <c r="DF101" i="40"/>
  <c r="CX101" i="40"/>
  <c r="CP101" i="40"/>
  <c r="CH101" i="40"/>
  <c r="BZ101" i="40"/>
  <c r="BR101" i="40"/>
  <c r="ML100" i="40"/>
  <c r="MD100" i="40"/>
  <c r="LV100" i="40"/>
  <c r="LN100" i="40"/>
  <c r="LF100" i="40"/>
  <c r="KX100" i="40"/>
  <c r="KP100" i="40"/>
  <c r="KH100" i="40"/>
  <c r="JZ100" i="40"/>
  <c r="JR100" i="40"/>
  <c r="JJ100" i="40"/>
  <c r="JB100" i="40"/>
  <c r="IT100" i="40"/>
  <c r="IL100" i="40"/>
  <c r="ID100" i="40"/>
  <c r="HV100" i="40"/>
  <c r="HN100" i="40"/>
  <c r="HF100" i="40"/>
  <c r="GX100" i="40"/>
  <c r="GP100" i="40"/>
  <c r="GH100" i="40"/>
  <c r="FZ100" i="40"/>
  <c r="FR100" i="40"/>
  <c r="FJ100" i="40"/>
  <c r="FB100" i="40"/>
  <c r="ET100" i="40"/>
  <c r="EL100" i="40"/>
  <c r="ED100" i="40"/>
  <c r="DV100" i="40"/>
  <c r="DN100" i="40"/>
  <c r="DF100" i="40"/>
  <c r="CX100" i="40"/>
  <c r="CP100" i="40"/>
  <c r="CH100" i="40"/>
  <c r="BZ100" i="40"/>
  <c r="BR100" i="40"/>
  <c r="ML99" i="40"/>
  <c r="MD99" i="40"/>
  <c r="LV99" i="40"/>
  <c r="LN99" i="40"/>
  <c r="LF99" i="40"/>
  <c r="KX99" i="40"/>
  <c r="KP99" i="40"/>
  <c r="KH99" i="40"/>
  <c r="JZ99" i="40"/>
  <c r="JR99" i="40"/>
  <c r="JJ99" i="40"/>
  <c r="JB99" i="40"/>
  <c r="IT99" i="40"/>
  <c r="IL99" i="40"/>
  <c r="ID99" i="40"/>
  <c r="HV99" i="40"/>
  <c r="HN99" i="40"/>
  <c r="HF99" i="40"/>
  <c r="GX99" i="40"/>
  <c r="GP99" i="40"/>
  <c r="GH99" i="40"/>
  <c r="FZ99" i="40"/>
  <c r="FR99" i="40"/>
  <c r="FJ99" i="40"/>
  <c r="FB99" i="40"/>
  <c r="ET99" i="40"/>
  <c r="EL99" i="40"/>
  <c r="ED99" i="40"/>
  <c r="DV99" i="40"/>
  <c r="DN99" i="40"/>
  <c r="DF99" i="40"/>
  <c r="CX99" i="40"/>
  <c r="CP99" i="40"/>
  <c r="CH99" i="40"/>
  <c r="BZ99" i="40"/>
  <c r="BR99" i="40"/>
  <c r="ML98" i="40"/>
  <c r="MD98" i="40"/>
  <c r="LV98" i="40"/>
  <c r="LN98" i="40"/>
  <c r="LF98" i="40"/>
  <c r="KX98" i="40"/>
  <c r="KP98" i="40"/>
  <c r="KH98" i="40"/>
  <c r="JZ98" i="40"/>
  <c r="JR98" i="40"/>
  <c r="JJ98" i="40"/>
  <c r="JB98" i="40"/>
  <c r="IT98" i="40"/>
  <c r="IL98" i="40"/>
  <c r="ID98" i="40"/>
  <c r="HV98" i="40"/>
  <c r="HN98" i="40"/>
  <c r="HF98" i="40"/>
  <c r="GX98" i="40"/>
  <c r="GP98" i="40"/>
  <c r="GH98" i="40"/>
  <c r="FZ98" i="40"/>
  <c r="FR98" i="40"/>
  <c r="FJ98" i="40"/>
  <c r="FB98" i="40"/>
  <c r="ET98" i="40"/>
  <c r="EL98" i="40"/>
  <c r="ED98" i="40"/>
  <c r="DV98" i="40"/>
  <c r="DN98" i="40"/>
  <c r="DF98" i="40"/>
  <c r="CX98" i="40"/>
  <c r="CP98" i="40"/>
  <c r="CH98" i="40"/>
  <c r="BZ98" i="40"/>
  <c r="BR98" i="40"/>
  <c r="ML97" i="40"/>
  <c r="MD97" i="40"/>
  <c r="LV97" i="40"/>
  <c r="LN97" i="40"/>
  <c r="LF97" i="40"/>
  <c r="KX97" i="40"/>
  <c r="KP97" i="40"/>
  <c r="KH97" i="40"/>
  <c r="JZ97" i="40"/>
  <c r="JR97" i="40"/>
  <c r="JJ97" i="40"/>
  <c r="JB97" i="40"/>
  <c r="IT97" i="40"/>
  <c r="IL97" i="40"/>
  <c r="ID97" i="40"/>
  <c r="HV97" i="40"/>
  <c r="HN97" i="40"/>
  <c r="HF97" i="40"/>
  <c r="GX97" i="40"/>
  <c r="GP97" i="40"/>
  <c r="GH97" i="40"/>
  <c r="FZ97" i="40"/>
  <c r="FR97" i="40"/>
  <c r="FJ97" i="40"/>
  <c r="FB97" i="40"/>
  <c r="ET97" i="40"/>
  <c r="EL97" i="40"/>
  <c r="ED97" i="40"/>
  <c r="DV97" i="40"/>
  <c r="DN97" i="40"/>
  <c r="DF97" i="40"/>
  <c r="CX97" i="40"/>
  <c r="CP97" i="40"/>
  <c r="CH97" i="40"/>
  <c r="BZ97" i="40"/>
  <c r="BR97" i="40"/>
  <c r="ML96" i="40"/>
  <c r="MD96" i="40"/>
  <c r="LV96" i="40"/>
  <c r="LN96" i="40"/>
  <c r="LF96" i="40"/>
  <c r="KX96" i="40"/>
  <c r="KP96" i="40"/>
  <c r="KH96" i="40"/>
  <c r="JZ96" i="40"/>
  <c r="JR96" i="40"/>
  <c r="JJ96" i="40"/>
  <c r="JB96" i="40"/>
  <c r="IT96" i="40"/>
  <c r="IL96" i="40"/>
  <c r="ID96" i="40"/>
  <c r="HV96" i="40"/>
  <c r="HN96" i="40"/>
  <c r="HF96" i="40"/>
  <c r="GX96" i="40"/>
  <c r="GP96" i="40"/>
  <c r="GH96" i="40"/>
  <c r="FZ96" i="40"/>
  <c r="FR96" i="40"/>
  <c r="FJ96" i="40"/>
  <c r="FB96" i="40"/>
  <c r="ET96" i="40"/>
  <c r="EL96" i="40"/>
  <c r="ED96" i="40"/>
  <c r="DV96" i="40"/>
  <c r="DN96" i="40"/>
  <c r="DF96" i="40"/>
  <c r="CX96" i="40"/>
  <c r="CP96" i="40"/>
  <c r="CH96" i="40"/>
  <c r="BZ96" i="40"/>
  <c r="BR96" i="40"/>
  <c r="ML95" i="40"/>
  <c r="MD95" i="40"/>
  <c r="LV95" i="40"/>
  <c r="LN95" i="40"/>
  <c r="LF95" i="40"/>
  <c r="KX95" i="40"/>
  <c r="KP95" i="40"/>
  <c r="KH95" i="40"/>
  <c r="JZ95" i="40"/>
  <c r="JR95" i="40"/>
  <c r="JJ95" i="40"/>
  <c r="JB95" i="40"/>
  <c r="IT95" i="40"/>
  <c r="IL95" i="40"/>
  <c r="ID95" i="40"/>
  <c r="HV95" i="40"/>
  <c r="HN95" i="40"/>
  <c r="HF95" i="40"/>
  <c r="GX95" i="40"/>
  <c r="GP95" i="40"/>
  <c r="GH95" i="40"/>
  <c r="FZ95" i="40"/>
  <c r="FR95" i="40"/>
  <c r="FJ95" i="40"/>
  <c r="FB95" i="40"/>
  <c r="ET95" i="40"/>
  <c r="EL95" i="40"/>
  <c r="ED95" i="40"/>
  <c r="DV95" i="40"/>
  <c r="DN95" i="40"/>
  <c r="DF95" i="40"/>
  <c r="CX95" i="40"/>
  <c r="CP95" i="40"/>
  <c r="CH95" i="40"/>
  <c r="BZ95" i="40"/>
  <c r="BR95" i="40"/>
  <c r="ML94" i="40"/>
  <c r="MD94" i="40"/>
  <c r="LV94" i="40"/>
  <c r="LN94" i="40"/>
  <c r="LF94" i="40"/>
  <c r="KX94" i="40"/>
  <c r="KP94" i="40"/>
  <c r="KH94" i="40"/>
  <c r="JZ94" i="40"/>
  <c r="JR94" i="40"/>
  <c r="JJ94" i="40"/>
  <c r="JB94" i="40"/>
  <c r="IT94" i="40"/>
  <c r="IL94" i="40"/>
  <c r="ID94" i="40"/>
  <c r="HV94" i="40"/>
  <c r="HN94" i="40"/>
  <c r="HF94" i="40"/>
  <c r="GX94" i="40"/>
  <c r="GP94" i="40"/>
  <c r="GH94" i="40"/>
  <c r="FZ94" i="40"/>
  <c r="FR94" i="40"/>
  <c r="FJ94" i="40"/>
  <c r="FB94" i="40"/>
  <c r="ET94" i="40"/>
  <c r="EL94" i="40"/>
  <c r="ED94" i="40"/>
  <c r="DV94" i="40"/>
  <c r="DN94" i="40"/>
  <c r="DF94" i="40"/>
  <c r="CX94" i="40"/>
  <c r="CP94" i="40"/>
  <c r="CH94" i="40"/>
  <c r="BZ94" i="40"/>
  <c r="BR94" i="40"/>
  <c r="ML93" i="40"/>
  <c r="MD93" i="40"/>
  <c r="LV93" i="40"/>
  <c r="LN93" i="40"/>
  <c r="LF93" i="40"/>
  <c r="KX93" i="40"/>
  <c r="KP93" i="40"/>
  <c r="KH93" i="40"/>
  <c r="JZ93" i="40"/>
  <c r="JR93" i="40"/>
  <c r="JJ93" i="40"/>
  <c r="JB93" i="40"/>
  <c r="IT93" i="40"/>
  <c r="IL93" i="40"/>
  <c r="ID93" i="40"/>
  <c r="HV93" i="40"/>
  <c r="HN93" i="40"/>
  <c r="HF93" i="40"/>
  <c r="GX93" i="40"/>
  <c r="GP93" i="40"/>
  <c r="GH93" i="40"/>
  <c r="FZ93" i="40"/>
  <c r="FR93" i="40"/>
  <c r="FJ93" i="40"/>
  <c r="FB93" i="40"/>
  <c r="ET93" i="40"/>
  <c r="EL93" i="40"/>
  <c r="ED93" i="40"/>
  <c r="DV93" i="40"/>
  <c r="DN93" i="40"/>
  <c r="DF93" i="40"/>
  <c r="CX93" i="40"/>
  <c r="CP93" i="40"/>
  <c r="CH93" i="40"/>
  <c r="BZ93" i="40"/>
  <c r="BR93" i="40"/>
  <c r="ML92" i="40"/>
  <c r="MD92" i="40"/>
  <c r="LV92" i="40"/>
  <c r="LN92" i="40"/>
  <c r="LF92" i="40"/>
  <c r="KX92" i="40"/>
  <c r="KP92" i="40"/>
  <c r="KH92" i="40"/>
  <c r="JZ92" i="40"/>
  <c r="JR92" i="40"/>
  <c r="JJ92" i="40"/>
  <c r="JB92" i="40"/>
  <c r="IT92" i="40"/>
  <c r="IL92" i="40"/>
  <c r="ID92" i="40"/>
  <c r="HV92" i="40"/>
  <c r="HN92" i="40"/>
  <c r="HF92" i="40"/>
  <c r="GX92" i="40"/>
  <c r="GP92" i="40"/>
  <c r="GH92" i="40"/>
  <c r="FZ92" i="40"/>
  <c r="FR92" i="40"/>
  <c r="FJ92" i="40"/>
  <c r="FB92" i="40"/>
  <c r="ET92" i="40"/>
  <c r="EL92" i="40"/>
  <c r="ED92" i="40"/>
  <c r="DV92" i="40"/>
  <c r="DN92" i="40"/>
  <c r="DF92" i="40"/>
  <c r="CX92" i="40"/>
  <c r="CP92" i="40"/>
  <c r="CH92" i="40"/>
  <c r="BZ92" i="40"/>
  <c r="BR92" i="40"/>
  <c r="ML91" i="40"/>
  <c r="MD91" i="40"/>
  <c r="LV91" i="40"/>
  <c r="LN91" i="40"/>
  <c r="LF91" i="40"/>
  <c r="KX91" i="40"/>
  <c r="KP91" i="40"/>
  <c r="KH91" i="40"/>
  <c r="JZ91" i="40"/>
  <c r="JR91" i="40"/>
  <c r="JJ91" i="40"/>
  <c r="JB91" i="40"/>
  <c r="IT91" i="40"/>
  <c r="IL91" i="40"/>
  <c r="ID91" i="40"/>
  <c r="HV91" i="40"/>
  <c r="HN91" i="40"/>
  <c r="HF91" i="40"/>
  <c r="GX91" i="40"/>
  <c r="GP91" i="40"/>
  <c r="GH91" i="40"/>
  <c r="FZ91" i="40"/>
  <c r="FR91" i="40"/>
  <c r="FJ91" i="40"/>
  <c r="FB91" i="40"/>
  <c r="ET91" i="40"/>
  <c r="EL91" i="40"/>
  <c r="ED91" i="40"/>
  <c r="DV91" i="40"/>
  <c r="DN91" i="40"/>
  <c r="DF91" i="40"/>
  <c r="CX91" i="40"/>
  <c r="CP91" i="40"/>
  <c r="CH91" i="40"/>
  <c r="BZ91" i="40"/>
  <c r="BR91" i="40"/>
  <c r="ML90" i="40"/>
  <c r="MD90" i="40"/>
  <c r="LV90" i="40"/>
  <c r="LN90" i="40"/>
  <c r="LF90" i="40"/>
  <c r="KX90" i="40"/>
  <c r="KP90" i="40"/>
  <c r="KH90" i="40"/>
  <c r="JZ90" i="40"/>
  <c r="JR90" i="40"/>
  <c r="JJ90" i="40"/>
  <c r="JB90" i="40"/>
  <c r="IT90" i="40"/>
  <c r="IL90" i="40"/>
  <c r="ID90" i="40"/>
  <c r="HV90" i="40"/>
  <c r="HN90" i="40"/>
  <c r="HF90" i="40"/>
  <c r="GX90" i="40"/>
  <c r="GP90" i="40"/>
  <c r="GH90" i="40"/>
  <c r="FZ90" i="40"/>
  <c r="FR90" i="40"/>
  <c r="FJ90" i="40"/>
  <c r="FB90" i="40"/>
  <c r="ET90" i="40"/>
  <c r="EL90" i="40"/>
  <c r="ED90" i="40"/>
  <c r="DV90" i="40"/>
  <c r="DN90" i="40"/>
  <c r="DF90" i="40"/>
  <c r="CX90" i="40"/>
  <c r="CP90" i="40"/>
  <c r="CH90" i="40"/>
  <c r="BZ90" i="40"/>
  <c r="BR90" i="40"/>
  <c r="ML89" i="40"/>
  <c r="MD89" i="40"/>
  <c r="LV89" i="40"/>
  <c r="LN89" i="40"/>
  <c r="LF89" i="40"/>
  <c r="KX89" i="40"/>
  <c r="KP89" i="40"/>
  <c r="KH89" i="40"/>
  <c r="JZ89" i="40"/>
  <c r="JR89" i="40"/>
  <c r="JJ89" i="40"/>
  <c r="JB89" i="40"/>
  <c r="IT89" i="40"/>
  <c r="IL89" i="40"/>
  <c r="ID89" i="40"/>
  <c r="HV89" i="40"/>
  <c r="HN89" i="40"/>
  <c r="HF89" i="40"/>
  <c r="GX89" i="40"/>
  <c r="GP89" i="40"/>
  <c r="GH89" i="40"/>
  <c r="FZ89" i="40"/>
  <c r="FR89" i="40"/>
  <c r="FJ89" i="40"/>
  <c r="FB89" i="40"/>
  <c r="ET89" i="40"/>
  <c r="EL89" i="40"/>
  <c r="ED89" i="40"/>
  <c r="DV89" i="40"/>
  <c r="DN89" i="40"/>
  <c r="DF89" i="40"/>
  <c r="CX89" i="40"/>
  <c r="CP89" i="40"/>
  <c r="CH89" i="40"/>
  <c r="BZ89" i="40"/>
  <c r="BR89" i="40"/>
  <c r="ML88" i="40"/>
  <c r="MD88" i="40"/>
  <c r="LV88" i="40"/>
  <c r="LN88" i="40"/>
  <c r="LF88" i="40"/>
  <c r="KX88" i="40"/>
  <c r="KP88" i="40"/>
  <c r="KH88" i="40"/>
  <c r="JZ88" i="40"/>
  <c r="JR88" i="40"/>
  <c r="JJ88" i="40"/>
  <c r="JB88" i="40"/>
  <c r="IT88" i="40"/>
  <c r="IL88" i="40"/>
  <c r="ID88" i="40"/>
  <c r="HV88" i="40"/>
  <c r="HN88" i="40"/>
  <c r="HF88" i="40"/>
  <c r="GX88" i="40"/>
  <c r="GP88" i="40"/>
  <c r="GH88" i="40"/>
  <c r="FZ88" i="40"/>
  <c r="FR88" i="40"/>
  <c r="FJ88" i="40"/>
  <c r="FB88" i="40"/>
  <c r="ET88" i="40"/>
  <c r="EL88" i="40"/>
  <c r="ED88" i="40"/>
  <c r="DV88" i="40"/>
  <c r="DN88" i="40"/>
  <c r="DF88" i="40"/>
  <c r="CX88" i="40"/>
  <c r="CP88" i="40"/>
  <c r="CH88" i="40"/>
  <c r="BZ88" i="40"/>
  <c r="BR88" i="40"/>
  <c r="ML87" i="40"/>
  <c r="MD87" i="40"/>
  <c r="LV87" i="40"/>
  <c r="LN87" i="40"/>
  <c r="LF87" i="40"/>
  <c r="KX87" i="40"/>
  <c r="KP87" i="40"/>
  <c r="KH87" i="40"/>
  <c r="JZ87" i="40"/>
  <c r="JR87" i="40"/>
  <c r="JJ87" i="40"/>
  <c r="JB87" i="40"/>
  <c r="IT87" i="40"/>
  <c r="IL87" i="40"/>
  <c r="ID87" i="40"/>
  <c r="HV87" i="40"/>
  <c r="HN87" i="40"/>
  <c r="HF87" i="40"/>
  <c r="GX87" i="40"/>
  <c r="GP87" i="40"/>
  <c r="GH87" i="40"/>
  <c r="FZ87" i="40"/>
  <c r="FR87" i="40"/>
  <c r="FJ87" i="40"/>
  <c r="FB87" i="40"/>
  <c r="ET87" i="40"/>
  <c r="EL87" i="40"/>
  <c r="ED87" i="40"/>
  <c r="DV87" i="40"/>
  <c r="DN87" i="40"/>
  <c r="DF87" i="40"/>
  <c r="CX87" i="40"/>
  <c r="CP87" i="40"/>
  <c r="CH87" i="40"/>
  <c r="BZ87" i="40"/>
  <c r="BR87" i="40"/>
  <c r="ML86" i="40"/>
  <c r="MD86" i="40"/>
  <c r="LV86" i="40"/>
  <c r="LN86" i="40"/>
  <c r="LF86" i="40"/>
  <c r="KX86" i="40"/>
  <c r="KP86" i="40"/>
  <c r="KH86" i="40"/>
  <c r="JZ86" i="40"/>
  <c r="JR86" i="40"/>
  <c r="JJ86" i="40"/>
  <c r="JB86" i="40"/>
  <c r="IT86" i="40"/>
  <c r="IL86" i="40"/>
  <c r="ID86" i="40"/>
  <c r="HV86" i="40"/>
  <c r="HN86" i="40"/>
  <c r="HF86" i="40"/>
  <c r="GX86" i="40"/>
  <c r="GP86" i="40"/>
  <c r="GH86" i="40"/>
  <c r="FZ86" i="40"/>
  <c r="FR86" i="40"/>
  <c r="FJ86" i="40"/>
  <c r="FB86" i="40"/>
  <c r="ET86" i="40"/>
  <c r="EL86" i="40"/>
  <c r="ED86" i="40"/>
  <c r="DV86" i="40"/>
  <c r="DN86" i="40"/>
  <c r="DF86" i="40"/>
  <c r="CX86" i="40"/>
  <c r="CP86" i="40"/>
  <c r="CH86" i="40"/>
  <c r="BZ86" i="40"/>
  <c r="BR86" i="40"/>
  <c r="ML85" i="40"/>
  <c r="MD85" i="40"/>
  <c r="LV85" i="40"/>
  <c r="LN85" i="40"/>
  <c r="LF85" i="40"/>
  <c r="KX85" i="40"/>
  <c r="KP85" i="40"/>
  <c r="KH85" i="40"/>
  <c r="JZ85" i="40"/>
  <c r="JR85" i="40"/>
  <c r="JJ85" i="40"/>
  <c r="JB85" i="40"/>
  <c r="IT85" i="40"/>
  <c r="IL85" i="40"/>
  <c r="ID85" i="40"/>
  <c r="HV85" i="40"/>
  <c r="HN85" i="40"/>
  <c r="HF85" i="40"/>
  <c r="GX85" i="40"/>
  <c r="GP85" i="40"/>
  <c r="GH85" i="40"/>
  <c r="FZ85" i="40"/>
  <c r="FR85" i="40"/>
  <c r="FJ85" i="40"/>
  <c r="FB85" i="40"/>
  <c r="ET85" i="40"/>
  <c r="EL85" i="40"/>
  <c r="ED85" i="40"/>
  <c r="DV85" i="40"/>
  <c r="DN85" i="40"/>
  <c r="DF85" i="40"/>
  <c r="CX85" i="40"/>
  <c r="CP85" i="40"/>
  <c r="CH85" i="40"/>
  <c r="BZ85" i="40"/>
  <c r="BR85" i="40"/>
  <c r="ML84" i="40"/>
  <c r="MD84" i="40"/>
  <c r="LV84" i="40"/>
  <c r="LN84" i="40"/>
  <c r="LF84" i="40"/>
  <c r="KX84" i="40"/>
  <c r="KP84" i="40"/>
  <c r="KH84" i="40"/>
  <c r="JZ84" i="40"/>
  <c r="JR84" i="40"/>
  <c r="JJ84" i="40"/>
  <c r="JB84" i="40"/>
  <c r="IT84" i="40"/>
  <c r="IL84" i="40"/>
  <c r="ID84" i="40"/>
  <c r="HV84" i="40"/>
  <c r="HN84" i="40"/>
  <c r="HF84" i="40"/>
  <c r="GX84" i="40"/>
  <c r="GP84" i="40"/>
  <c r="GH84" i="40"/>
  <c r="FZ84" i="40"/>
  <c r="FR84" i="40"/>
  <c r="FJ84" i="40"/>
  <c r="FB84" i="40"/>
  <c r="ET84" i="40"/>
  <c r="EL84" i="40"/>
  <c r="ED84" i="40"/>
  <c r="DV84" i="40"/>
  <c r="DN84" i="40"/>
  <c r="DF84" i="40"/>
  <c r="CX84" i="40"/>
  <c r="CP84" i="40"/>
  <c r="CH84" i="40"/>
  <c r="BZ84" i="40"/>
  <c r="BR84" i="40"/>
  <c r="ML83" i="40"/>
  <c r="MD83" i="40"/>
  <c r="LV83" i="40"/>
  <c r="LN83" i="40"/>
  <c r="LF83" i="40"/>
  <c r="KX83" i="40"/>
  <c r="KP83" i="40"/>
  <c r="KH83" i="40"/>
  <c r="JZ83" i="40"/>
  <c r="JR83" i="40"/>
  <c r="JJ83" i="40"/>
  <c r="JB83" i="40"/>
  <c r="IT83" i="40"/>
  <c r="IL83" i="40"/>
  <c r="ID83" i="40"/>
  <c r="HV83" i="40"/>
  <c r="HN83" i="40"/>
  <c r="HF83" i="40"/>
  <c r="GX83" i="40"/>
  <c r="GP83" i="40"/>
  <c r="GH83" i="40"/>
  <c r="FZ83" i="40"/>
  <c r="FR83" i="40"/>
  <c r="FJ83" i="40"/>
  <c r="FB83" i="40"/>
  <c r="ET83" i="40"/>
  <c r="EL83" i="40"/>
  <c r="ED83" i="40"/>
  <c r="DV83" i="40"/>
  <c r="DN83" i="40"/>
  <c r="DF83" i="40"/>
  <c r="CX83" i="40"/>
  <c r="CP83" i="40"/>
  <c r="CH83" i="40"/>
  <c r="BZ83" i="40"/>
  <c r="BR83" i="40"/>
  <c r="ML82" i="40"/>
  <c r="MD82" i="40"/>
  <c r="LV82" i="40"/>
  <c r="LN82" i="40"/>
  <c r="LF82" i="40"/>
  <c r="KX82" i="40"/>
  <c r="KP82" i="40"/>
  <c r="KH82" i="40"/>
  <c r="JZ82" i="40"/>
  <c r="JR82" i="40"/>
  <c r="JJ82" i="40"/>
  <c r="JB82" i="40"/>
  <c r="IT82" i="40"/>
  <c r="IL82" i="40"/>
  <c r="ID82" i="40"/>
  <c r="HV82" i="40"/>
  <c r="HN82" i="40"/>
  <c r="HF82" i="40"/>
  <c r="GX82" i="40"/>
  <c r="GP82" i="40"/>
  <c r="GH82" i="40"/>
  <c r="FZ82" i="40"/>
  <c r="FR82" i="40"/>
  <c r="FJ82" i="40"/>
  <c r="FB82" i="40"/>
  <c r="ET82" i="40"/>
  <c r="EL82" i="40"/>
  <c r="ED82" i="40"/>
  <c r="DV82" i="40"/>
  <c r="DN82" i="40"/>
  <c r="DF82" i="40"/>
  <c r="CX82" i="40"/>
  <c r="CP82" i="40"/>
  <c r="CH82" i="40"/>
  <c r="BZ82" i="40"/>
  <c r="BR82" i="40"/>
  <c r="ML81" i="40"/>
  <c r="MD81" i="40"/>
  <c r="LV81" i="40"/>
  <c r="LN81" i="40"/>
  <c r="LF81" i="40"/>
  <c r="KX81" i="40"/>
  <c r="KP81" i="40"/>
  <c r="KH81" i="40"/>
  <c r="JZ81" i="40"/>
  <c r="JR81" i="40"/>
  <c r="JJ81" i="40"/>
  <c r="JB81" i="40"/>
  <c r="IT81" i="40"/>
  <c r="IL81" i="40"/>
  <c r="ID81" i="40"/>
  <c r="HV81" i="40"/>
  <c r="HN81" i="40"/>
  <c r="HF81" i="40"/>
  <c r="GX81" i="40"/>
  <c r="GP81" i="40"/>
  <c r="GH81" i="40"/>
  <c r="FZ81" i="40"/>
  <c r="FR81" i="40"/>
  <c r="FJ81" i="40"/>
  <c r="FB81" i="40"/>
  <c r="ET81" i="40"/>
  <c r="EL81" i="40"/>
  <c r="ED81" i="40"/>
  <c r="DV81" i="40"/>
  <c r="DN81" i="40"/>
  <c r="DF81" i="40"/>
  <c r="CX81" i="40"/>
  <c r="CP81" i="40"/>
  <c r="CH81" i="40"/>
  <c r="BZ81" i="40"/>
  <c r="BR81" i="40"/>
  <c r="ML80" i="40"/>
  <c r="MD80" i="40"/>
  <c r="LV80" i="40"/>
  <c r="LN80" i="40"/>
  <c r="LF80" i="40"/>
  <c r="KX80" i="40"/>
  <c r="KP80" i="40"/>
  <c r="KH80" i="40"/>
  <c r="JZ80" i="40"/>
  <c r="JR80" i="40"/>
  <c r="JJ80" i="40"/>
  <c r="JB80" i="40"/>
  <c r="IT80" i="40"/>
  <c r="IL80" i="40"/>
  <c r="ID80" i="40"/>
  <c r="HV80" i="40"/>
  <c r="HN80" i="40"/>
  <c r="HF80" i="40"/>
  <c r="GX80" i="40"/>
  <c r="GP80" i="40"/>
  <c r="GH80" i="40"/>
  <c r="FZ80" i="40"/>
  <c r="FR80" i="40"/>
  <c r="FJ80" i="40"/>
  <c r="FB80" i="40"/>
  <c r="ET80" i="40"/>
  <c r="EL80" i="40"/>
  <c r="ED80" i="40"/>
  <c r="DV80" i="40"/>
  <c r="DN80" i="40"/>
  <c r="DF80" i="40"/>
  <c r="CX80" i="40"/>
  <c r="CP80" i="40"/>
  <c r="CH80" i="40"/>
  <c r="BZ80" i="40"/>
  <c r="BR80" i="40"/>
  <c r="ML79" i="40"/>
  <c r="MD79" i="40"/>
  <c r="LV79" i="40"/>
  <c r="LN79" i="40"/>
  <c r="LF79" i="40"/>
  <c r="KX79" i="40"/>
  <c r="KP79" i="40"/>
  <c r="KH79" i="40"/>
  <c r="JZ79" i="40"/>
  <c r="JR79" i="40"/>
  <c r="JJ79" i="40"/>
  <c r="JB79" i="40"/>
  <c r="IT79" i="40"/>
  <c r="IL79" i="40"/>
  <c r="ID79" i="40"/>
  <c r="HV79" i="40"/>
  <c r="HN79" i="40"/>
  <c r="HF79" i="40"/>
  <c r="GX79" i="40"/>
  <c r="GP79" i="40"/>
  <c r="GH79" i="40"/>
  <c r="FZ79" i="40"/>
  <c r="FR79" i="40"/>
  <c r="FJ79" i="40"/>
  <c r="FB79" i="40"/>
  <c r="ET79" i="40"/>
  <c r="EL79" i="40"/>
  <c r="ED79" i="40"/>
  <c r="DV79" i="40"/>
  <c r="DN79" i="40"/>
  <c r="DF79" i="40"/>
  <c r="CX79" i="40"/>
  <c r="CP79" i="40"/>
  <c r="CH79" i="40"/>
  <c r="BZ79" i="40"/>
  <c r="BR79" i="40"/>
  <c r="ML78" i="40"/>
  <c r="MD78" i="40"/>
  <c r="LV78" i="40"/>
  <c r="LN78" i="40"/>
  <c r="LF78" i="40"/>
  <c r="KX78" i="40"/>
  <c r="KP78" i="40"/>
  <c r="KH78" i="40"/>
  <c r="JZ78" i="40"/>
  <c r="JR78" i="40"/>
  <c r="JJ78" i="40"/>
  <c r="JB78" i="40"/>
  <c r="IT78" i="40"/>
  <c r="IL78" i="40"/>
  <c r="ID78" i="40"/>
  <c r="HV78" i="40"/>
  <c r="HN78" i="40"/>
  <c r="HF78" i="40"/>
  <c r="GX78" i="40"/>
  <c r="GP78" i="40"/>
  <c r="GH78" i="40"/>
  <c r="FZ78" i="40"/>
  <c r="FR78" i="40"/>
  <c r="FJ78" i="40"/>
  <c r="FB78" i="40"/>
  <c r="ET78" i="40"/>
  <c r="EL78" i="40"/>
  <c r="ED78" i="40"/>
  <c r="DV78" i="40"/>
  <c r="DN78" i="40"/>
  <c r="DF78" i="40"/>
  <c r="CX78" i="40"/>
  <c r="CP78" i="40"/>
  <c r="CH78" i="40"/>
  <c r="BZ78" i="40"/>
  <c r="BR78" i="40"/>
  <c r="ML77" i="40"/>
  <c r="MD77" i="40"/>
  <c r="LV77" i="40"/>
  <c r="LN77" i="40"/>
  <c r="LF77" i="40"/>
  <c r="KX77" i="40"/>
  <c r="KP77" i="40"/>
  <c r="KH77" i="40"/>
  <c r="JZ77" i="40"/>
  <c r="JR77" i="40"/>
  <c r="JJ77" i="40"/>
  <c r="JB77" i="40"/>
  <c r="IT77" i="40"/>
  <c r="IL77" i="40"/>
  <c r="ID77" i="40"/>
  <c r="HV77" i="40"/>
  <c r="HN77" i="40"/>
  <c r="HF77" i="40"/>
  <c r="GX77" i="40"/>
  <c r="GP77" i="40"/>
  <c r="GH77" i="40"/>
  <c r="FZ77" i="40"/>
  <c r="FR77" i="40"/>
  <c r="FJ77" i="40"/>
  <c r="FB77" i="40"/>
  <c r="ET77" i="40"/>
  <c r="EL77" i="40"/>
  <c r="ED77" i="40"/>
  <c r="DV77" i="40"/>
  <c r="DN77" i="40"/>
  <c r="DF77" i="40"/>
  <c r="CX77" i="40"/>
  <c r="CP77" i="40"/>
  <c r="CH77" i="40"/>
  <c r="BZ77" i="40"/>
  <c r="BR77" i="40"/>
  <c r="ML76" i="40"/>
  <c r="MD76" i="40"/>
  <c r="LV76" i="40"/>
  <c r="LN76" i="40"/>
  <c r="LF76" i="40"/>
  <c r="KX76" i="40"/>
  <c r="KP76" i="40"/>
  <c r="KH76" i="40"/>
  <c r="JZ76" i="40"/>
  <c r="JR76" i="40"/>
  <c r="JJ76" i="40"/>
  <c r="JB76" i="40"/>
  <c r="IT76" i="40"/>
  <c r="IL76" i="40"/>
  <c r="ID76" i="40"/>
  <c r="HV76" i="40"/>
  <c r="HN76" i="40"/>
  <c r="HF76" i="40"/>
  <c r="GX76" i="40"/>
  <c r="GP76" i="40"/>
  <c r="GH76" i="40"/>
  <c r="FZ76" i="40"/>
  <c r="FR76" i="40"/>
  <c r="FJ76" i="40"/>
  <c r="FB76" i="40"/>
  <c r="ET76" i="40"/>
  <c r="EL76" i="40"/>
  <c r="ED76" i="40"/>
  <c r="DV76" i="40"/>
  <c r="DN76" i="40"/>
  <c r="DF76" i="40"/>
  <c r="CX76" i="40"/>
  <c r="CP76" i="40"/>
  <c r="CH76" i="40"/>
  <c r="BZ76" i="40"/>
  <c r="BR76" i="40"/>
  <c r="ML75" i="40"/>
  <c r="MD75" i="40"/>
  <c r="LV75" i="40"/>
  <c r="LN75" i="40"/>
  <c r="LF75" i="40"/>
  <c r="KX75" i="40"/>
  <c r="KP75" i="40"/>
  <c r="KH75" i="40"/>
  <c r="JZ75" i="40"/>
  <c r="JR75" i="40"/>
  <c r="JJ75" i="40"/>
  <c r="JB75" i="40"/>
  <c r="IT75" i="40"/>
  <c r="IL75" i="40"/>
  <c r="ID75" i="40"/>
  <c r="HV75" i="40"/>
  <c r="HN75" i="40"/>
  <c r="HF75" i="40"/>
  <c r="GX75" i="40"/>
  <c r="GP75" i="40"/>
  <c r="GH75" i="40"/>
  <c r="FZ75" i="40"/>
  <c r="FR75" i="40"/>
  <c r="FJ75" i="40"/>
  <c r="FB75" i="40"/>
  <c r="ET75" i="40"/>
  <c r="EL75" i="40"/>
  <c r="ED75" i="40"/>
  <c r="DV75" i="40"/>
  <c r="DN75" i="40"/>
  <c r="DF75" i="40"/>
  <c r="CX75" i="40"/>
  <c r="CP75" i="40"/>
  <c r="CH75" i="40"/>
  <c r="BZ75" i="40"/>
  <c r="BR75" i="40"/>
  <c r="ML74" i="40"/>
  <c r="MD74" i="40"/>
  <c r="LV74" i="40"/>
  <c r="LN74" i="40"/>
  <c r="LF74" i="40"/>
  <c r="KX74" i="40"/>
  <c r="KP74" i="40"/>
  <c r="KH74" i="40"/>
  <c r="JZ74" i="40"/>
  <c r="JR74" i="40"/>
  <c r="JJ74" i="40"/>
  <c r="JB74" i="40"/>
  <c r="IT74" i="40"/>
  <c r="IL74" i="40"/>
  <c r="ID74" i="40"/>
  <c r="HV74" i="40"/>
  <c r="HN74" i="40"/>
  <c r="HF74" i="40"/>
  <c r="GX74" i="40"/>
  <c r="GP74" i="40"/>
  <c r="GH74" i="40"/>
  <c r="FZ74" i="40"/>
  <c r="FR74" i="40"/>
  <c r="FJ74" i="40"/>
  <c r="FB74" i="40"/>
  <c r="ET74" i="40"/>
  <c r="EL74" i="40"/>
  <c r="ED74" i="40"/>
  <c r="DV74" i="40"/>
  <c r="DN74" i="40"/>
  <c r="DF74" i="40"/>
  <c r="CX74" i="40"/>
  <c r="CP74" i="40"/>
  <c r="CH74" i="40"/>
  <c r="BZ74" i="40"/>
  <c r="BR74" i="40"/>
  <c r="ML73" i="40"/>
  <c r="MD73" i="40"/>
  <c r="LV73" i="40"/>
  <c r="LN73" i="40"/>
  <c r="LF73" i="40"/>
  <c r="KX73" i="40"/>
  <c r="KP73" i="40"/>
  <c r="KH73" i="40"/>
  <c r="JZ73" i="40"/>
  <c r="JR73" i="40"/>
  <c r="JJ73" i="40"/>
  <c r="JB73" i="40"/>
  <c r="IT73" i="40"/>
  <c r="IL73" i="40"/>
  <c r="ID73" i="40"/>
  <c r="HV73" i="40"/>
  <c r="HN73" i="40"/>
  <c r="HF73" i="40"/>
  <c r="GX73" i="40"/>
  <c r="GP73" i="40"/>
  <c r="GH73" i="40"/>
  <c r="FZ73" i="40"/>
  <c r="FR73" i="40"/>
  <c r="FJ73" i="40"/>
  <c r="FB73" i="40"/>
  <c r="ET73" i="40"/>
  <c r="EL73" i="40"/>
  <c r="ED73" i="40"/>
  <c r="DV73" i="40"/>
  <c r="DN73" i="40"/>
  <c r="DF73" i="40"/>
  <c r="CX73" i="40"/>
  <c r="CP73" i="40"/>
  <c r="CH73" i="40"/>
  <c r="BZ73" i="40"/>
  <c r="BR73" i="40"/>
  <c r="ML72" i="40"/>
  <c r="MD72" i="40"/>
  <c r="LV72" i="40"/>
  <c r="LN72" i="40"/>
  <c r="LF72" i="40"/>
  <c r="KX72" i="40"/>
  <c r="KP72" i="40"/>
  <c r="KH72" i="40"/>
  <c r="JZ72" i="40"/>
  <c r="JR72" i="40"/>
  <c r="JJ72" i="40"/>
  <c r="JB72" i="40"/>
  <c r="IT72" i="40"/>
  <c r="IL72" i="40"/>
  <c r="ID72" i="40"/>
  <c r="HV72" i="40"/>
  <c r="HN72" i="40"/>
  <c r="HF72" i="40"/>
  <c r="GX72" i="40"/>
  <c r="GP72" i="40"/>
  <c r="GH72" i="40"/>
  <c r="FZ72" i="40"/>
  <c r="FR72" i="40"/>
  <c r="FJ72" i="40"/>
  <c r="FB72" i="40"/>
  <c r="ET72" i="40"/>
  <c r="EL72" i="40"/>
  <c r="ED72" i="40"/>
  <c r="DV72" i="40"/>
  <c r="DN72" i="40"/>
  <c r="DF72" i="40"/>
  <c r="CX72" i="40"/>
  <c r="CP72" i="40"/>
  <c r="CH72" i="40"/>
  <c r="BZ72" i="40"/>
  <c r="BR72" i="40"/>
  <c r="ML71" i="40"/>
  <c r="MD71" i="40"/>
  <c r="LV71" i="40"/>
  <c r="LN71" i="40"/>
  <c r="LF71" i="40"/>
  <c r="KX71" i="40"/>
  <c r="KP71" i="40"/>
  <c r="KH71" i="40"/>
  <c r="JZ71" i="40"/>
  <c r="JR71" i="40"/>
  <c r="JJ71" i="40"/>
  <c r="JB71" i="40"/>
  <c r="IT71" i="40"/>
  <c r="IL71" i="40"/>
  <c r="ID71" i="40"/>
  <c r="HV71" i="40"/>
  <c r="HN71" i="40"/>
  <c r="HF71" i="40"/>
  <c r="GX71" i="40"/>
  <c r="GP71" i="40"/>
  <c r="GH71" i="40"/>
  <c r="FZ71" i="40"/>
  <c r="FR71" i="40"/>
  <c r="FJ71" i="40"/>
  <c r="FB71" i="40"/>
  <c r="ET71" i="40"/>
  <c r="EL71" i="40"/>
  <c r="ED71" i="40"/>
  <c r="DV71" i="40"/>
  <c r="DN71" i="40"/>
  <c r="DF71" i="40"/>
  <c r="CX71" i="40"/>
  <c r="CP71" i="40"/>
  <c r="CH71" i="40"/>
  <c r="BZ71" i="40"/>
  <c r="BR71" i="40"/>
  <c r="ML70" i="40"/>
  <c r="MD70" i="40"/>
  <c r="LV70" i="40"/>
  <c r="LN70" i="40"/>
  <c r="LF70" i="40"/>
  <c r="KX70" i="40"/>
  <c r="KP70" i="40"/>
  <c r="KH70" i="40"/>
  <c r="JZ70" i="40"/>
  <c r="JR70" i="40"/>
  <c r="JJ70" i="40"/>
  <c r="JB70" i="40"/>
  <c r="IT70" i="40"/>
  <c r="IL70" i="40"/>
  <c r="ID70" i="40"/>
  <c r="HV70" i="40"/>
  <c r="HN70" i="40"/>
  <c r="HF70" i="40"/>
  <c r="GX70" i="40"/>
  <c r="GP70" i="40"/>
  <c r="GH70" i="40"/>
  <c r="FZ70" i="40"/>
  <c r="FR70" i="40"/>
  <c r="FJ70" i="40"/>
  <c r="FB70" i="40"/>
  <c r="ET70" i="40"/>
  <c r="EL70" i="40"/>
  <c r="ED70" i="40"/>
  <c r="DV70" i="40"/>
  <c r="DN70" i="40"/>
  <c r="DF70" i="40"/>
  <c r="CX70" i="40"/>
  <c r="CP70" i="40"/>
  <c r="CH70" i="40"/>
  <c r="BZ70" i="40"/>
  <c r="BR70" i="40"/>
  <c r="ML69" i="40"/>
  <c r="MD69" i="40"/>
  <c r="LV69" i="40"/>
  <c r="LN69" i="40"/>
  <c r="LF69" i="40"/>
  <c r="KX69" i="40"/>
  <c r="KP69" i="40"/>
  <c r="KH69" i="40"/>
  <c r="JZ69" i="40"/>
  <c r="JR69" i="40"/>
  <c r="JJ69" i="40"/>
  <c r="JB69" i="40"/>
  <c r="IT69" i="40"/>
  <c r="IL69" i="40"/>
  <c r="ID69" i="40"/>
  <c r="HV69" i="40"/>
  <c r="HN69" i="40"/>
  <c r="HF69" i="40"/>
  <c r="GX69" i="40"/>
  <c r="GP69" i="40"/>
  <c r="GH69" i="40"/>
  <c r="FZ69" i="40"/>
  <c r="FR69" i="40"/>
  <c r="FJ69" i="40"/>
  <c r="FB69" i="40"/>
  <c r="ET69" i="40"/>
  <c r="EL69" i="40"/>
  <c r="ED69" i="40"/>
  <c r="DV69" i="40"/>
  <c r="DN69" i="40"/>
  <c r="DF69" i="40"/>
  <c r="CX69" i="40"/>
  <c r="CP69" i="40"/>
  <c r="CH69" i="40"/>
  <c r="BZ69" i="40"/>
  <c r="BR69" i="40"/>
  <c r="ML68" i="40"/>
  <c r="MD68" i="40"/>
  <c r="LV68" i="40"/>
  <c r="LN68" i="40"/>
  <c r="LF68" i="40"/>
  <c r="KX68" i="40"/>
  <c r="KP68" i="40"/>
  <c r="KH68" i="40"/>
  <c r="JZ68" i="40"/>
  <c r="JR68" i="40"/>
  <c r="JJ68" i="40"/>
  <c r="JB68" i="40"/>
  <c r="IT68" i="40"/>
  <c r="IL68" i="40"/>
  <c r="ID68" i="40"/>
  <c r="HV68" i="40"/>
  <c r="HN68" i="40"/>
  <c r="HF68" i="40"/>
  <c r="GX68" i="40"/>
  <c r="GP68" i="40"/>
  <c r="GH68" i="40"/>
  <c r="FZ68" i="40"/>
  <c r="FR68" i="40"/>
  <c r="FJ68" i="40"/>
  <c r="FB68" i="40"/>
  <c r="ET68" i="40"/>
  <c r="EL68" i="40"/>
  <c r="ED68" i="40"/>
  <c r="DV68" i="40"/>
  <c r="DN68" i="40"/>
  <c r="DF68" i="40"/>
  <c r="CX68" i="40"/>
  <c r="CP68" i="40"/>
  <c r="CH68" i="40"/>
  <c r="BZ68" i="40"/>
  <c r="BR68" i="40"/>
  <c r="ML67" i="40"/>
  <c r="MD67" i="40"/>
  <c r="LV67" i="40"/>
  <c r="LN67" i="40"/>
  <c r="LF67" i="40"/>
  <c r="KX67" i="40"/>
  <c r="KP67" i="40"/>
  <c r="KH67" i="40"/>
  <c r="JZ67" i="40"/>
  <c r="JR67" i="40"/>
  <c r="JJ67" i="40"/>
  <c r="JB67" i="40"/>
  <c r="IT67" i="40"/>
  <c r="IL67" i="40"/>
  <c r="ID67" i="40"/>
  <c r="HV67" i="40"/>
  <c r="HN67" i="40"/>
  <c r="HF67" i="40"/>
  <c r="GX67" i="40"/>
  <c r="GP67" i="40"/>
  <c r="GH67" i="40"/>
  <c r="FZ67" i="40"/>
  <c r="FR67" i="40"/>
  <c r="FJ67" i="40"/>
  <c r="FB67" i="40"/>
  <c r="ET67" i="40"/>
  <c r="EL67" i="40"/>
  <c r="ED67" i="40"/>
  <c r="DV67" i="40"/>
  <c r="DN67" i="40"/>
  <c r="DF67" i="40"/>
  <c r="CX67" i="40"/>
  <c r="CP67" i="40"/>
  <c r="CH67" i="40"/>
  <c r="BZ67" i="40"/>
  <c r="BR67" i="40"/>
  <c r="ML66" i="40"/>
  <c r="MD66" i="40"/>
  <c r="LV66" i="40"/>
  <c r="LN66" i="40"/>
  <c r="LF66" i="40"/>
  <c r="KX66" i="40"/>
  <c r="KP66" i="40"/>
  <c r="KH66" i="40"/>
  <c r="JZ66" i="40"/>
  <c r="JR66" i="40"/>
  <c r="JJ66" i="40"/>
  <c r="JB66" i="40"/>
  <c r="IT66" i="40"/>
  <c r="IL66" i="40"/>
  <c r="ID66" i="40"/>
  <c r="HV66" i="40"/>
  <c r="HN66" i="40"/>
  <c r="HF66" i="40"/>
  <c r="GX66" i="40"/>
  <c r="GP66" i="40"/>
  <c r="GH66" i="40"/>
  <c r="FZ66" i="40"/>
  <c r="FR66" i="40"/>
  <c r="FJ66" i="40"/>
  <c r="FB66" i="40"/>
  <c r="ET66" i="40"/>
  <c r="EL66" i="40"/>
  <c r="ED66" i="40"/>
  <c r="DV66" i="40"/>
  <c r="DN66" i="40"/>
  <c r="DF66" i="40"/>
  <c r="CX66" i="40"/>
  <c r="CP66" i="40"/>
  <c r="CH66" i="40"/>
  <c r="BZ66" i="40"/>
  <c r="BR66" i="40"/>
  <c r="ML65" i="40"/>
  <c r="MD65" i="40"/>
  <c r="LV65" i="40"/>
  <c r="LN65" i="40"/>
  <c r="LF65" i="40"/>
  <c r="KX65" i="40"/>
  <c r="KP65" i="40"/>
  <c r="KH65" i="40"/>
  <c r="JZ65" i="40"/>
  <c r="JR65" i="40"/>
  <c r="JJ65" i="40"/>
  <c r="JB65" i="40"/>
  <c r="IT65" i="40"/>
  <c r="IL65" i="40"/>
  <c r="ID65" i="40"/>
  <c r="HV65" i="40"/>
  <c r="HN65" i="40"/>
  <c r="HF65" i="40"/>
  <c r="GX65" i="40"/>
  <c r="GP65" i="40"/>
  <c r="GH65" i="40"/>
  <c r="FZ65" i="40"/>
  <c r="FR65" i="40"/>
  <c r="FJ65" i="40"/>
  <c r="FB65" i="40"/>
  <c r="ET65" i="40"/>
  <c r="EL65" i="40"/>
  <c r="ED65" i="40"/>
  <c r="DV65" i="40"/>
  <c r="DN65" i="40"/>
  <c r="DF65" i="40"/>
  <c r="CX65" i="40"/>
  <c r="CP65" i="40"/>
  <c r="CH65" i="40"/>
  <c r="BZ65" i="40"/>
  <c r="BR65" i="40"/>
  <c r="ML64" i="40"/>
  <c r="MD64" i="40"/>
  <c r="LV64" i="40"/>
  <c r="LN64" i="40"/>
  <c r="LF64" i="40"/>
  <c r="KX64" i="40"/>
  <c r="KP64" i="40"/>
  <c r="KH64" i="40"/>
  <c r="JZ64" i="40"/>
  <c r="JR64" i="40"/>
  <c r="JJ64" i="40"/>
  <c r="JB64" i="40"/>
  <c r="IT64" i="40"/>
  <c r="IL64" i="40"/>
  <c r="ID64" i="40"/>
  <c r="HV64" i="40"/>
  <c r="HN64" i="40"/>
  <c r="HF64" i="40"/>
  <c r="GX64" i="40"/>
  <c r="GP64" i="40"/>
  <c r="GH64" i="40"/>
  <c r="FZ64" i="40"/>
  <c r="FR64" i="40"/>
  <c r="FJ64" i="40"/>
  <c r="FB64" i="40"/>
  <c r="ET64" i="40"/>
  <c r="EL64" i="40"/>
  <c r="ED64" i="40"/>
  <c r="DV64" i="40"/>
  <c r="DN64" i="40"/>
  <c r="DF64" i="40"/>
  <c r="CX64" i="40"/>
  <c r="CP64" i="40"/>
  <c r="CH64" i="40"/>
  <c r="BZ64" i="40"/>
  <c r="BR64" i="40"/>
  <c r="ML63" i="40"/>
  <c r="MD63" i="40"/>
  <c r="LV63" i="40"/>
  <c r="LN63" i="40"/>
  <c r="LF63" i="40"/>
  <c r="KX63" i="40"/>
  <c r="KP63" i="40"/>
  <c r="KH63" i="40"/>
  <c r="JZ63" i="40"/>
  <c r="JR63" i="40"/>
  <c r="JJ63" i="40"/>
  <c r="JB63" i="40"/>
  <c r="IT63" i="40"/>
  <c r="IL63" i="40"/>
  <c r="ID63" i="40"/>
  <c r="HV63" i="40"/>
  <c r="HN63" i="40"/>
  <c r="HF63" i="40"/>
  <c r="GX63" i="40"/>
  <c r="GP63" i="40"/>
  <c r="GH63" i="40"/>
  <c r="FZ63" i="40"/>
  <c r="FR63" i="40"/>
  <c r="FJ63" i="40"/>
  <c r="FB63" i="40"/>
  <c r="ET63" i="40"/>
  <c r="EL63" i="40"/>
  <c r="ED63" i="40"/>
  <c r="DV63" i="40"/>
  <c r="DN63" i="40"/>
  <c r="DF63" i="40"/>
  <c r="CX63" i="40"/>
  <c r="CP63" i="40"/>
  <c r="CH63" i="40"/>
  <c r="BZ63" i="40"/>
  <c r="BR63" i="40"/>
  <c r="ML62" i="40"/>
  <c r="MD62" i="40"/>
  <c r="LV62" i="40"/>
  <c r="LN62" i="40"/>
  <c r="LF62" i="40"/>
  <c r="KX62" i="40"/>
  <c r="KP62" i="40"/>
  <c r="KH62" i="40"/>
  <c r="JZ62" i="40"/>
  <c r="JR62" i="40"/>
  <c r="JJ62" i="40"/>
  <c r="JB62" i="40"/>
  <c r="IT62" i="40"/>
  <c r="IL62" i="40"/>
  <c r="ID62" i="40"/>
  <c r="HV62" i="40"/>
  <c r="HN62" i="40"/>
  <c r="HF62" i="40"/>
  <c r="GX62" i="40"/>
  <c r="GP62" i="40"/>
  <c r="GH62" i="40"/>
  <c r="FZ62" i="40"/>
  <c r="FR62" i="40"/>
  <c r="FJ62" i="40"/>
  <c r="FB62" i="40"/>
  <c r="ET62" i="40"/>
  <c r="EL62" i="40"/>
  <c r="ED62" i="40"/>
  <c r="DV62" i="40"/>
  <c r="DN62" i="40"/>
  <c r="DF62" i="40"/>
  <c r="CX62" i="40"/>
  <c r="CP62" i="40"/>
  <c r="CH62" i="40"/>
  <c r="BZ62" i="40"/>
  <c r="BR62" i="40"/>
  <c r="ML61" i="40"/>
  <c r="MD61" i="40"/>
  <c r="LV61" i="40"/>
  <c r="LN61" i="40"/>
  <c r="LF61" i="40"/>
  <c r="KX61" i="40"/>
  <c r="KP61" i="40"/>
  <c r="KH61" i="40"/>
  <c r="JZ61" i="40"/>
  <c r="JR61" i="40"/>
  <c r="JJ61" i="40"/>
  <c r="JB61" i="40"/>
  <c r="IT61" i="40"/>
  <c r="IL61" i="40"/>
  <c r="ID61" i="40"/>
  <c r="HV61" i="40"/>
  <c r="HN61" i="40"/>
  <c r="HF61" i="40"/>
  <c r="GX61" i="40"/>
  <c r="GP61" i="40"/>
  <c r="GH61" i="40"/>
  <c r="FZ61" i="40"/>
  <c r="FR61" i="40"/>
  <c r="FJ61" i="40"/>
  <c r="FB61" i="40"/>
  <c r="ET61" i="40"/>
  <c r="EL61" i="40"/>
  <c r="ED61" i="40"/>
  <c r="DV61" i="40"/>
  <c r="DN61" i="40"/>
  <c r="DF61" i="40"/>
  <c r="CX61" i="40"/>
  <c r="CP61" i="40"/>
  <c r="CH61" i="40"/>
  <c r="BZ61" i="40"/>
  <c r="BR61" i="40"/>
  <c r="ML60" i="40"/>
  <c r="MD60" i="40"/>
  <c r="LV60" i="40"/>
  <c r="LN60" i="40"/>
  <c r="LF60" i="40"/>
  <c r="KX60" i="40"/>
  <c r="KP60" i="40"/>
  <c r="KH60" i="40"/>
  <c r="JZ60" i="40"/>
  <c r="JR60" i="40"/>
  <c r="JJ60" i="40"/>
  <c r="JB60" i="40"/>
  <c r="IT60" i="40"/>
  <c r="IL60" i="40"/>
  <c r="ID60" i="40"/>
  <c r="HV60" i="40"/>
  <c r="HN60" i="40"/>
  <c r="HF60" i="40"/>
  <c r="GX60" i="40"/>
  <c r="GP60" i="40"/>
  <c r="GH60" i="40"/>
  <c r="FZ60" i="40"/>
  <c r="FR60" i="40"/>
  <c r="FJ60" i="40"/>
  <c r="FB60" i="40"/>
  <c r="ET60" i="40"/>
  <c r="EL60" i="40"/>
  <c r="ED60" i="40"/>
  <c r="DV60" i="40"/>
  <c r="DN60" i="40"/>
  <c r="DF60" i="40"/>
  <c r="CX60" i="40"/>
  <c r="CP60" i="40"/>
  <c r="CH60" i="40"/>
  <c r="BZ60" i="40"/>
  <c r="BR60" i="40"/>
  <c r="ML59" i="40"/>
  <c r="MD59" i="40"/>
  <c r="LV59" i="40"/>
  <c r="LN59" i="40"/>
  <c r="LF59" i="40"/>
  <c r="KX59" i="40"/>
  <c r="KP59" i="40"/>
  <c r="KH59" i="40"/>
  <c r="JZ59" i="40"/>
  <c r="JR59" i="40"/>
  <c r="JJ59" i="40"/>
  <c r="JB59" i="40"/>
  <c r="IT59" i="40"/>
  <c r="IL59" i="40"/>
  <c r="ID59" i="40"/>
  <c r="HV59" i="40"/>
  <c r="HN59" i="40"/>
  <c r="HF59" i="40"/>
  <c r="GX59" i="40"/>
  <c r="GP59" i="40"/>
  <c r="GH59" i="40"/>
  <c r="FZ59" i="40"/>
  <c r="FR59" i="40"/>
  <c r="FJ59" i="40"/>
  <c r="FB59" i="40"/>
  <c r="ET59" i="40"/>
  <c r="EL59" i="40"/>
  <c r="ED59" i="40"/>
  <c r="DV59" i="40"/>
  <c r="DN59" i="40"/>
  <c r="DF59" i="40"/>
  <c r="CX59" i="40"/>
  <c r="CP59" i="40"/>
  <c r="CH59" i="40"/>
  <c r="BZ59" i="40"/>
  <c r="BR59" i="40"/>
  <c r="ML58" i="40"/>
  <c r="MD58" i="40"/>
  <c r="LV58" i="40"/>
  <c r="LN58" i="40"/>
  <c r="LF58" i="40"/>
  <c r="KX58" i="40"/>
  <c r="KP58" i="40"/>
  <c r="KH58" i="40"/>
  <c r="JZ58" i="40"/>
  <c r="JR58" i="40"/>
  <c r="JJ58" i="40"/>
  <c r="JB58" i="40"/>
  <c r="IT58" i="40"/>
  <c r="IL58" i="40"/>
  <c r="ID58" i="40"/>
  <c r="HV58" i="40"/>
  <c r="HN58" i="40"/>
  <c r="HF58" i="40"/>
  <c r="GX58" i="40"/>
  <c r="GP58" i="40"/>
  <c r="GH58" i="40"/>
  <c r="FZ58" i="40"/>
  <c r="FR58" i="40"/>
  <c r="FJ58" i="40"/>
  <c r="FB58" i="40"/>
  <c r="ET58" i="40"/>
  <c r="EL58" i="40"/>
  <c r="ED58" i="40"/>
  <c r="DV58" i="40"/>
  <c r="DN58" i="40"/>
  <c r="DF58" i="40"/>
  <c r="CX58" i="40"/>
  <c r="CP58" i="40"/>
  <c r="CH58" i="40"/>
  <c r="BZ58" i="40"/>
  <c r="BR58" i="40"/>
  <c r="ML57" i="40"/>
  <c r="MD57" i="40"/>
  <c r="LV57" i="40"/>
  <c r="LN57" i="40"/>
  <c r="LF57" i="40"/>
  <c r="KX57" i="40"/>
  <c r="KP57" i="40"/>
  <c r="KH57" i="40"/>
  <c r="JZ57" i="40"/>
  <c r="JR57" i="40"/>
  <c r="JJ57" i="40"/>
  <c r="JB57" i="40"/>
  <c r="IT57" i="40"/>
  <c r="IL57" i="40"/>
  <c r="ID57" i="40"/>
  <c r="HV57" i="40"/>
  <c r="HN57" i="40"/>
  <c r="HF57" i="40"/>
  <c r="GX57" i="40"/>
  <c r="GP57" i="40"/>
  <c r="GH57" i="40"/>
  <c r="FZ57" i="40"/>
  <c r="FR57" i="40"/>
  <c r="FJ57" i="40"/>
  <c r="FB57" i="40"/>
  <c r="ET57" i="40"/>
  <c r="EL57" i="40"/>
  <c r="ED57" i="40"/>
  <c r="DV57" i="40"/>
  <c r="DN57" i="40"/>
  <c r="DF57" i="40"/>
  <c r="CX57" i="40"/>
  <c r="CP57" i="40"/>
  <c r="CH57" i="40"/>
  <c r="BZ57" i="40"/>
  <c r="BR57" i="40"/>
  <c r="ML56" i="40"/>
  <c r="MD56" i="40"/>
  <c r="LV56" i="40"/>
  <c r="LN56" i="40"/>
  <c r="LF56" i="40"/>
  <c r="KX56" i="40"/>
  <c r="KP56" i="40"/>
  <c r="KH56" i="40"/>
  <c r="JZ56" i="40"/>
  <c r="JR56" i="40"/>
  <c r="JJ56" i="40"/>
  <c r="JB56" i="40"/>
  <c r="IT56" i="40"/>
  <c r="IL56" i="40"/>
  <c r="ID56" i="40"/>
  <c r="HV56" i="40"/>
  <c r="HN56" i="40"/>
  <c r="HF56" i="40"/>
  <c r="GX56" i="40"/>
  <c r="GP56" i="40"/>
  <c r="GH56" i="40"/>
  <c r="FZ56" i="40"/>
  <c r="FR56" i="40"/>
  <c r="FJ56" i="40"/>
  <c r="FB56" i="40"/>
  <c r="ET56" i="40"/>
  <c r="EL56" i="40"/>
  <c r="ED56" i="40"/>
  <c r="DV56" i="40"/>
  <c r="DN56" i="40"/>
  <c r="DF56" i="40"/>
  <c r="CX56" i="40"/>
  <c r="CP56" i="40"/>
  <c r="CH56" i="40"/>
  <c r="BZ56" i="40"/>
  <c r="BR56" i="40"/>
  <c r="ML55" i="40"/>
  <c r="MD55" i="40"/>
  <c r="LV55" i="40"/>
  <c r="LN55" i="40"/>
  <c r="LF55" i="40"/>
  <c r="KX55" i="40"/>
  <c r="KP55" i="40"/>
  <c r="KH55" i="40"/>
  <c r="JZ55" i="40"/>
  <c r="JR55" i="40"/>
  <c r="JJ55" i="40"/>
  <c r="JB55" i="40"/>
  <c r="IT55" i="40"/>
  <c r="IL55" i="40"/>
  <c r="ID55" i="40"/>
  <c r="HV55" i="40"/>
  <c r="HN55" i="40"/>
  <c r="HF55" i="40"/>
  <c r="GX55" i="40"/>
  <c r="GP55" i="40"/>
  <c r="GH55" i="40"/>
  <c r="FZ55" i="40"/>
  <c r="FR55" i="40"/>
  <c r="FJ55" i="40"/>
  <c r="FB55" i="40"/>
  <c r="ET55" i="40"/>
  <c r="EL55" i="40"/>
  <c r="ED55" i="40"/>
  <c r="DV55" i="40"/>
  <c r="DN55" i="40"/>
  <c r="DF55" i="40"/>
  <c r="CX55" i="40"/>
  <c r="CP55" i="40"/>
  <c r="CH55" i="40"/>
  <c r="BZ55" i="40"/>
  <c r="BR55" i="40"/>
  <c r="ML54" i="40"/>
  <c r="MD54" i="40"/>
  <c r="LV54" i="40"/>
  <c r="LN54" i="40"/>
  <c r="LF54" i="40"/>
  <c r="KX54" i="40"/>
  <c r="KP54" i="40"/>
  <c r="KH54" i="40"/>
  <c r="JZ54" i="40"/>
  <c r="JR54" i="40"/>
  <c r="JJ54" i="40"/>
  <c r="JB54" i="40"/>
  <c r="IT54" i="40"/>
  <c r="IL54" i="40"/>
  <c r="ID54" i="40"/>
  <c r="HV54" i="40"/>
  <c r="HN54" i="40"/>
  <c r="HF54" i="40"/>
  <c r="GX54" i="40"/>
  <c r="GP54" i="40"/>
  <c r="GH54" i="40"/>
  <c r="FZ54" i="40"/>
  <c r="FR54" i="40"/>
  <c r="FJ54" i="40"/>
  <c r="FB54" i="40"/>
  <c r="ET54" i="40"/>
  <c r="EL54" i="40"/>
  <c r="ED54" i="40"/>
  <c r="DV54" i="40"/>
  <c r="DN54" i="40"/>
  <c r="DF54" i="40"/>
  <c r="CX54" i="40"/>
  <c r="CP54" i="40"/>
  <c r="CH54" i="40"/>
  <c r="BZ54" i="40"/>
  <c r="BR54" i="40"/>
  <c r="ML53" i="40"/>
  <c r="MD53" i="40"/>
  <c r="LV53" i="40"/>
  <c r="LN53" i="40"/>
  <c r="LF53" i="40"/>
  <c r="KX53" i="40"/>
  <c r="KP53" i="40"/>
  <c r="KH53" i="40"/>
  <c r="JZ53" i="40"/>
  <c r="JR53" i="40"/>
  <c r="JJ53" i="40"/>
  <c r="JB53" i="40"/>
  <c r="IT53" i="40"/>
  <c r="IL53" i="40"/>
  <c r="ID53" i="40"/>
  <c r="HV53" i="40"/>
  <c r="HN53" i="40"/>
  <c r="HF53" i="40"/>
  <c r="GX53" i="40"/>
  <c r="GP53" i="40"/>
  <c r="GH53" i="40"/>
  <c r="FZ53" i="40"/>
  <c r="FR53" i="40"/>
  <c r="FJ53" i="40"/>
  <c r="FB53" i="40"/>
  <c r="ET53" i="40"/>
  <c r="EL53" i="40"/>
  <c r="ED53" i="40"/>
  <c r="DV53" i="40"/>
  <c r="DN53" i="40"/>
  <c r="DF53" i="40"/>
  <c r="CX53" i="40"/>
  <c r="CP53" i="40"/>
  <c r="CH53" i="40"/>
  <c r="BZ53" i="40"/>
  <c r="BR53" i="40"/>
  <c r="ML52" i="40"/>
  <c r="MD52" i="40"/>
  <c r="LV52" i="40"/>
  <c r="LN52" i="40"/>
  <c r="LF52" i="40"/>
  <c r="KX52" i="40"/>
  <c r="KP52" i="40"/>
  <c r="KH52" i="40"/>
  <c r="JZ52" i="40"/>
  <c r="JR52" i="40"/>
  <c r="JJ52" i="40"/>
  <c r="JB52" i="40"/>
  <c r="IT52" i="40"/>
  <c r="IL52" i="40"/>
  <c r="ID52" i="40"/>
  <c r="HV52" i="40"/>
  <c r="HN52" i="40"/>
  <c r="HF52" i="40"/>
  <c r="GX52" i="40"/>
  <c r="GP52" i="40"/>
  <c r="GH52" i="40"/>
  <c r="FZ52" i="40"/>
  <c r="FR52" i="40"/>
  <c r="FJ52" i="40"/>
  <c r="FB52" i="40"/>
  <c r="ET52" i="40"/>
  <c r="EL52" i="40"/>
  <c r="ED52" i="40"/>
  <c r="DV52" i="40"/>
  <c r="DN52" i="40"/>
  <c r="DF52" i="40"/>
  <c r="CX52" i="40"/>
  <c r="CP52" i="40"/>
  <c r="CH52" i="40"/>
  <c r="BZ52" i="40"/>
  <c r="BR52" i="40"/>
  <c r="ML51" i="40"/>
  <c r="MD51" i="40"/>
  <c r="LV51" i="40"/>
  <c r="LN51" i="40"/>
  <c r="LF51" i="40"/>
  <c r="KX51" i="40"/>
  <c r="KP51" i="40"/>
  <c r="KH51" i="40"/>
  <c r="JZ51" i="40"/>
  <c r="JR51" i="40"/>
  <c r="JJ51" i="40"/>
  <c r="JB51" i="40"/>
  <c r="IT51" i="40"/>
  <c r="IL51" i="40"/>
  <c r="ID51" i="40"/>
  <c r="HV51" i="40"/>
  <c r="HN51" i="40"/>
  <c r="HF51" i="40"/>
  <c r="GX51" i="40"/>
  <c r="GP51" i="40"/>
  <c r="GH51" i="40"/>
  <c r="FZ51" i="40"/>
  <c r="FR51" i="40"/>
  <c r="FJ51" i="40"/>
  <c r="FB51" i="40"/>
  <c r="ET51" i="40"/>
  <c r="EL51" i="40"/>
  <c r="ED51" i="40"/>
  <c r="DV51" i="40"/>
  <c r="DN51" i="40"/>
  <c r="DF51" i="40"/>
  <c r="CX51" i="40"/>
  <c r="CP51" i="40"/>
  <c r="CH51" i="40"/>
  <c r="BZ51" i="40"/>
  <c r="BR51" i="40"/>
  <c r="ML50" i="40"/>
  <c r="MD50" i="40"/>
  <c r="LV50" i="40"/>
  <c r="LN50" i="40"/>
  <c r="LF50" i="40"/>
  <c r="KX50" i="40"/>
  <c r="KP50" i="40"/>
  <c r="KH50" i="40"/>
  <c r="JZ50" i="40"/>
  <c r="JR50" i="40"/>
  <c r="JJ50" i="40"/>
  <c r="JB50" i="40"/>
  <c r="IT50" i="40"/>
  <c r="IL50" i="40"/>
  <c r="ID50" i="40"/>
  <c r="HV50" i="40"/>
  <c r="HN50" i="40"/>
  <c r="HF50" i="40"/>
  <c r="GX50" i="40"/>
  <c r="GP50" i="40"/>
  <c r="GH50" i="40"/>
  <c r="FZ50" i="40"/>
  <c r="FR50" i="40"/>
  <c r="FJ50" i="40"/>
  <c r="FB50" i="40"/>
  <c r="ET50" i="40"/>
  <c r="EL50" i="40"/>
  <c r="ED50" i="40"/>
  <c r="DV50" i="40"/>
  <c r="DN50" i="40"/>
  <c r="DF50" i="40"/>
  <c r="CX50" i="40"/>
  <c r="CP50" i="40"/>
  <c r="CH50" i="40"/>
  <c r="BZ50" i="40"/>
  <c r="BR50" i="40"/>
  <c r="ML49" i="40"/>
  <c r="MD49" i="40"/>
  <c r="LV49" i="40"/>
  <c r="LN49" i="40"/>
  <c r="LF49" i="40"/>
  <c r="KX49" i="40"/>
  <c r="KP49" i="40"/>
  <c r="KH49" i="40"/>
  <c r="JZ49" i="40"/>
  <c r="JR49" i="40"/>
  <c r="JJ49" i="40"/>
  <c r="JB49" i="40"/>
  <c r="IT49" i="40"/>
  <c r="IL49" i="40"/>
  <c r="ID49" i="40"/>
  <c r="HV49" i="40"/>
  <c r="HN49" i="40"/>
  <c r="HF49" i="40"/>
  <c r="GX49" i="40"/>
  <c r="GP49" i="40"/>
  <c r="GH49" i="40"/>
  <c r="FZ49" i="40"/>
  <c r="FR49" i="40"/>
  <c r="FJ49" i="40"/>
  <c r="FB49" i="40"/>
  <c r="ET49" i="40"/>
  <c r="EL49" i="40"/>
  <c r="ED49" i="40"/>
  <c r="DV49" i="40"/>
  <c r="DN49" i="40"/>
  <c r="DF49" i="40"/>
  <c r="CX49" i="40"/>
  <c r="CP49" i="40"/>
  <c r="CH49" i="40"/>
  <c r="BZ49" i="40"/>
  <c r="BR49" i="40"/>
  <c r="ML48" i="40"/>
  <c r="MD48" i="40"/>
  <c r="LV48" i="40"/>
  <c r="LN48" i="40"/>
  <c r="LF48" i="40"/>
  <c r="KX48" i="40"/>
  <c r="KP48" i="40"/>
  <c r="KH48" i="40"/>
  <c r="JZ48" i="40"/>
  <c r="JR48" i="40"/>
  <c r="JJ48" i="40"/>
  <c r="JB48" i="40"/>
  <c r="IT48" i="40"/>
  <c r="IL48" i="40"/>
  <c r="ID48" i="40"/>
  <c r="HV48" i="40"/>
  <c r="HN48" i="40"/>
  <c r="HF48" i="40"/>
  <c r="GX48" i="40"/>
  <c r="GP48" i="40"/>
  <c r="GH48" i="40"/>
  <c r="FZ48" i="40"/>
  <c r="FR48" i="40"/>
  <c r="FJ48" i="40"/>
  <c r="FB48" i="40"/>
  <c r="ET48" i="40"/>
  <c r="EL48" i="40"/>
  <c r="ED48" i="40"/>
  <c r="DV48" i="40"/>
  <c r="DN48" i="40"/>
  <c r="DF48" i="40"/>
  <c r="CX48" i="40"/>
  <c r="CP48" i="40"/>
  <c r="CH48" i="40"/>
  <c r="BZ48" i="40"/>
  <c r="BR48" i="40"/>
  <c r="ML47" i="40"/>
  <c r="MD47" i="40"/>
  <c r="LV47" i="40"/>
  <c r="LN47" i="40"/>
  <c r="LF47" i="40"/>
  <c r="KX47" i="40"/>
  <c r="KP47" i="40"/>
  <c r="KH47" i="40"/>
  <c r="JZ47" i="40"/>
  <c r="JR47" i="40"/>
  <c r="JJ47" i="40"/>
  <c r="JB47" i="40"/>
  <c r="IT47" i="40"/>
  <c r="IL47" i="40"/>
  <c r="ID47" i="40"/>
  <c r="HV47" i="40"/>
  <c r="HN47" i="40"/>
  <c r="HF47" i="40"/>
  <c r="GX47" i="40"/>
  <c r="GP47" i="40"/>
  <c r="GH47" i="40"/>
  <c r="FZ47" i="40"/>
  <c r="FR47" i="40"/>
  <c r="FJ47" i="40"/>
  <c r="FB47" i="40"/>
  <c r="ET47" i="40"/>
  <c r="EL47" i="40"/>
  <c r="ED47" i="40"/>
  <c r="DV47" i="40"/>
  <c r="DN47" i="40"/>
  <c r="DF47" i="40"/>
  <c r="CX47" i="40"/>
  <c r="CP47" i="40"/>
  <c r="CH47" i="40"/>
  <c r="BZ47" i="40"/>
  <c r="BR47" i="40"/>
  <c r="ML46" i="40"/>
  <c r="MD46" i="40"/>
  <c r="LV46" i="40"/>
  <c r="LN46" i="40"/>
  <c r="LF46" i="40"/>
  <c r="KX46" i="40"/>
  <c r="KP46" i="40"/>
  <c r="KH46" i="40"/>
  <c r="JZ46" i="40"/>
  <c r="JR46" i="40"/>
  <c r="JJ46" i="40"/>
  <c r="JB46" i="40"/>
  <c r="IT46" i="40"/>
  <c r="IL46" i="40"/>
  <c r="ID46" i="40"/>
  <c r="HV46" i="40"/>
  <c r="HN46" i="40"/>
  <c r="HF46" i="40"/>
  <c r="GX46" i="40"/>
  <c r="GP46" i="40"/>
  <c r="GH46" i="40"/>
  <c r="FZ46" i="40"/>
  <c r="FR46" i="40"/>
  <c r="FJ46" i="40"/>
  <c r="FB46" i="40"/>
  <c r="ET46" i="40"/>
  <c r="EL46" i="40"/>
  <c r="ED46" i="40"/>
  <c r="DV46" i="40"/>
  <c r="DN46" i="40"/>
  <c r="DF46" i="40"/>
  <c r="CX46" i="40"/>
  <c r="CP46" i="40"/>
  <c r="CH46" i="40"/>
  <c r="BZ46" i="40"/>
  <c r="BR46" i="40"/>
  <c r="ML45" i="40"/>
  <c r="MD45" i="40"/>
  <c r="LV45" i="40"/>
  <c r="LN45" i="40"/>
  <c r="LF45" i="40"/>
  <c r="KX45" i="40"/>
  <c r="KP45" i="40"/>
  <c r="KH45" i="40"/>
  <c r="JZ45" i="40"/>
  <c r="JR45" i="40"/>
  <c r="JJ45" i="40"/>
  <c r="JB45" i="40"/>
  <c r="IT45" i="40"/>
  <c r="IL45" i="40"/>
  <c r="ID45" i="40"/>
  <c r="HV45" i="40"/>
  <c r="HN45" i="40"/>
  <c r="HF45" i="40"/>
  <c r="GX45" i="40"/>
  <c r="GP45" i="40"/>
  <c r="GH45" i="40"/>
  <c r="FZ45" i="40"/>
  <c r="FR45" i="40"/>
  <c r="FJ45" i="40"/>
  <c r="FB45" i="40"/>
  <c r="ET45" i="40"/>
  <c r="EL45" i="40"/>
  <c r="ED45" i="40"/>
  <c r="DV45" i="40"/>
  <c r="DN45" i="40"/>
  <c r="DF45" i="40"/>
  <c r="CX45" i="40"/>
  <c r="CP45" i="40"/>
  <c r="CH45" i="40"/>
  <c r="BZ45" i="40"/>
  <c r="BR45" i="40"/>
  <c r="ML44" i="40"/>
  <c r="MD44" i="40"/>
  <c r="LV44" i="40"/>
  <c r="LN44" i="40"/>
  <c r="LF44" i="40"/>
  <c r="KX44" i="40"/>
  <c r="KP44" i="40"/>
  <c r="KH44" i="40"/>
  <c r="JZ44" i="40"/>
  <c r="JR44" i="40"/>
  <c r="JJ44" i="40"/>
  <c r="JB44" i="40"/>
  <c r="IT44" i="40"/>
  <c r="IL44" i="40"/>
  <c r="ID44" i="40"/>
  <c r="HV44" i="40"/>
  <c r="HN44" i="40"/>
  <c r="HF44" i="40"/>
  <c r="GX44" i="40"/>
  <c r="GP44" i="40"/>
  <c r="GH44" i="40"/>
  <c r="FZ44" i="40"/>
  <c r="FR44" i="40"/>
  <c r="FJ44" i="40"/>
  <c r="FB44" i="40"/>
  <c r="ET44" i="40"/>
  <c r="EL44" i="40"/>
  <c r="ED44" i="40"/>
  <c r="DV44" i="40"/>
  <c r="DN44" i="40"/>
  <c r="DF44" i="40"/>
  <c r="CX44" i="40"/>
  <c r="CP44" i="40"/>
  <c r="CH44" i="40"/>
  <c r="BZ44" i="40"/>
  <c r="BR44" i="40"/>
  <c r="ML43" i="40"/>
  <c r="MD43" i="40"/>
  <c r="LV43" i="40"/>
  <c r="LN43" i="40"/>
  <c r="LF43" i="40"/>
  <c r="KX43" i="40"/>
  <c r="KP43" i="40"/>
  <c r="KH43" i="40"/>
  <c r="JZ43" i="40"/>
  <c r="JR43" i="40"/>
  <c r="JJ43" i="40"/>
  <c r="JB43" i="40"/>
  <c r="IT43" i="40"/>
  <c r="IL43" i="40"/>
  <c r="ID43" i="40"/>
  <c r="HV43" i="40"/>
  <c r="HN43" i="40"/>
  <c r="HF43" i="40"/>
  <c r="GX43" i="40"/>
  <c r="GP43" i="40"/>
  <c r="GH43" i="40"/>
  <c r="FZ43" i="40"/>
  <c r="FR43" i="40"/>
  <c r="FJ43" i="40"/>
  <c r="FB43" i="40"/>
  <c r="ET43" i="40"/>
  <c r="EL43" i="40"/>
  <c r="ED43" i="40"/>
  <c r="DV43" i="40"/>
  <c r="DN43" i="40"/>
  <c r="DF43" i="40"/>
  <c r="CX43" i="40"/>
  <c r="CP43" i="40"/>
  <c r="CH43" i="40"/>
  <c r="BZ43" i="40"/>
  <c r="BR43" i="40"/>
  <c r="ML42" i="40"/>
  <c r="MD42" i="40"/>
  <c r="LV42" i="40"/>
  <c r="LN42" i="40"/>
  <c r="LF42" i="40"/>
  <c r="KX42" i="40"/>
  <c r="KP42" i="40"/>
  <c r="KH42" i="40"/>
  <c r="JZ42" i="40"/>
  <c r="JR42" i="40"/>
  <c r="JJ42" i="40"/>
  <c r="JB42" i="40"/>
  <c r="IT42" i="40"/>
  <c r="IL42" i="40"/>
  <c r="ID42" i="40"/>
  <c r="HV42" i="40"/>
  <c r="HN42" i="40"/>
  <c r="HF42" i="40"/>
  <c r="GX42" i="40"/>
  <c r="GP42" i="40"/>
  <c r="GH42" i="40"/>
  <c r="FZ42" i="40"/>
  <c r="FR42" i="40"/>
  <c r="FJ42" i="40"/>
  <c r="FB42" i="40"/>
  <c r="ET42" i="40"/>
  <c r="EL42" i="40"/>
  <c r="ED42" i="40"/>
  <c r="DV42" i="40"/>
  <c r="DN42" i="40"/>
  <c r="DF42" i="40"/>
  <c r="CX42" i="40"/>
  <c r="CP42" i="40"/>
  <c r="CH42" i="40"/>
  <c r="BZ42" i="40"/>
  <c r="BR42" i="40"/>
  <c r="ML41" i="40"/>
  <c r="MD41" i="40"/>
  <c r="LV41" i="40"/>
  <c r="LN41" i="40"/>
  <c r="LF41" i="40"/>
  <c r="KX41" i="40"/>
  <c r="KP41" i="40"/>
  <c r="KH41" i="40"/>
  <c r="JZ41" i="40"/>
  <c r="JR41" i="40"/>
  <c r="JJ41" i="40"/>
  <c r="JB41" i="40"/>
  <c r="IT41" i="40"/>
  <c r="IL41" i="40"/>
  <c r="ID41" i="40"/>
  <c r="HV41" i="40"/>
  <c r="HN41" i="40"/>
  <c r="HF41" i="40"/>
  <c r="GX41" i="40"/>
  <c r="GP41" i="40"/>
  <c r="GH41" i="40"/>
  <c r="FZ41" i="40"/>
  <c r="FR41" i="40"/>
  <c r="FJ41" i="40"/>
  <c r="FB41" i="40"/>
  <c r="ET41" i="40"/>
  <c r="EL41" i="40"/>
  <c r="ED41" i="40"/>
  <c r="DV41" i="40"/>
  <c r="DN41" i="40"/>
  <c r="DF41" i="40"/>
  <c r="CX41" i="40"/>
  <c r="CP41" i="40"/>
  <c r="CH41" i="40"/>
  <c r="BZ41" i="40"/>
  <c r="BR41" i="40"/>
  <c r="ML40" i="40"/>
  <c r="MD40" i="40"/>
  <c r="LV40" i="40"/>
  <c r="LN40" i="40"/>
  <c r="LF40" i="40"/>
  <c r="KX40" i="40"/>
  <c r="KP40" i="40"/>
  <c r="KH40" i="40"/>
  <c r="JZ40" i="40"/>
  <c r="JR40" i="40"/>
  <c r="JJ40" i="40"/>
  <c r="JB40" i="40"/>
  <c r="IT40" i="40"/>
  <c r="IL40" i="40"/>
  <c r="ID40" i="40"/>
  <c r="HV40" i="40"/>
  <c r="HN40" i="40"/>
  <c r="HF40" i="40"/>
  <c r="GX40" i="40"/>
  <c r="GP40" i="40"/>
  <c r="GH40" i="40"/>
  <c r="FZ40" i="40"/>
  <c r="FR40" i="40"/>
  <c r="FJ40" i="40"/>
  <c r="FB40" i="40"/>
  <c r="ET40" i="40"/>
  <c r="EL40" i="40"/>
  <c r="ED40" i="40"/>
  <c r="DV40" i="40"/>
  <c r="DN40" i="40"/>
  <c r="DF40" i="40"/>
  <c r="CX40" i="40"/>
  <c r="CP40" i="40"/>
  <c r="CH40" i="40"/>
  <c r="BZ40" i="40"/>
  <c r="BR40" i="40"/>
  <c r="ML39" i="40"/>
  <c r="MD39" i="40"/>
  <c r="LV39" i="40"/>
  <c r="LN39" i="40"/>
  <c r="LF39" i="40"/>
  <c r="KX39" i="40"/>
  <c r="KP39" i="40"/>
  <c r="KH39" i="40"/>
  <c r="JZ39" i="40"/>
  <c r="JR39" i="40"/>
  <c r="JJ39" i="40"/>
  <c r="JB39" i="40"/>
  <c r="IT39" i="40"/>
  <c r="IL39" i="40"/>
  <c r="ID39" i="40"/>
  <c r="HV39" i="40"/>
  <c r="HN39" i="40"/>
  <c r="HF39" i="40"/>
  <c r="GX39" i="40"/>
  <c r="GP39" i="40"/>
  <c r="GH39" i="40"/>
  <c r="FZ39" i="40"/>
  <c r="FR39" i="40"/>
  <c r="FJ39" i="40"/>
  <c r="FB39" i="40"/>
  <c r="ET39" i="40"/>
  <c r="EL39" i="40"/>
  <c r="ED39" i="40"/>
  <c r="DV39" i="40"/>
  <c r="DN39" i="40"/>
  <c r="DF39" i="40"/>
  <c r="CX39" i="40"/>
  <c r="CP39" i="40"/>
  <c r="CH39" i="40"/>
  <c r="BZ39" i="40"/>
  <c r="BR39" i="40"/>
  <c r="ML38" i="40"/>
  <c r="MD38" i="40"/>
  <c r="LV38" i="40"/>
  <c r="LN38" i="40"/>
  <c r="LF38" i="40"/>
  <c r="KX38" i="40"/>
  <c r="KP38" i="40"/>
  <c r="KH38" i="40"/>
  <c r="JZ38" i="40"/>
  <c r="JR38" i="40"/>
  <c r="JJ38" i="40"/>
  <c r="JB38" i="40"/>
  <c r="IT38" i="40"/>
  <c r="IL38" i="40"/>
  <c r="ID38" i="40"/>
  <c r="HV38" i="40"/>
  <c r="HN38" i="40"/>
  <c r="HF38" i="40"/>
  <c r="GX38" i="40"/>
  <c r="GP38" i="40"/>
  <c r="GH38" i="40"/>
  <c r="FZ38" i="40"/>
  <c r="FR38" i="40"/>
  <c r="FJ38" i="40"/>
  <c r="FB38" i="40"/>
  <c r="ET38" i="40"/>
  <c r="EL38" i="40"/>
  <c r="ED38" i="40"/>
  <c r="DV38" i="40"/>
  <c r="DN38" i="40"/>
  <c r="DF38" i="40"/>
  <c r="CX38" i="40"/>
  <c r="CP38" i="40"/>
  <c r="CH38" i="40"/>
  <c r="BZ38" i="40"/>
  <c r="BR38" i="40"/>
  <c r="ML37" i="40"/>
  <c r="MD37" i="40"/>
  <c r="LV37" i="40"/>
  <c r="LN37" i="40"/>
  <c r="LF37" i="40"/>
  <c r="KX37" i="40"/>
  <c r="KP37" i="40"/>
  <c r="KH37" i="40"/>
  <c r="JZ37" i="40"/>
  <c r="JR37" i="40"/>
  <c r="JJ37" i="40"/>
  <c r="JB37" i="40"/>
  <c r="IT37" i="40"/>
  <c r="IL37" i="40"/>
  <c r="ID37" i="40"/>
  <c r="HV37" i="40"/>
  <c r="HN37" i="40"/>
  <c r="HF37" i="40"/>
  <c r="GX37" i="40"/>
  <c r="GP37" i="40"/>
  <c r="GH37" i="40"/>
  <c r="FZ37" i="40"/>
  <c r="FR37" i="40"/>
  <c r="FJ37" i="40"/>
  <c r="FB37" i="40"/>
  <c r="ET37" i="40"/>
  <c r="EL37" i="40"/>
  <c r="ED37" i="40"/>
  <c r="DV37" i="40"/>
  <c r="DN37" i="40"/>
  <c r="DF37" i="40"/>
  <c r="CX37" i="40"/>
  <c r="CP37" i="40"/>
  <c r="CH37" i="40"/>
  <c r="BZ37" i="40"/>
  <c r="BR37" i="40"/>
  <c r="ML36" i="40"/>
  <c r="MD36" i="40"/>
  <c r="LV36" i="40"/>
  <c r="LN36" i="40"/>
  <c r="LF36" i="40"/>
  <c r="KX36" i="40"/>
  <c r="KP36" i="40"/>
  <c r="KH36" i="40"/>
  <c r="JZ36" i="40"/>
  <c r="JR36" i="40"/>
  <c r="JJ36" i="40"/>
  <c r="JB36" i="40"/>
  <c r="IT36" i="40"/>
  <c r="IL36" i="40"/>
  <c r="ID36" i="40"/>
  <c r="HV36" i="40"/>
  <c r="HN36" i="40"/>
  <c r="HF36" i="40"/>
  <c r="GX36" i="40"/>
  <c r="GP36" i="40"/>
  <c r="GH36" i="40"/>
  <c r="FZ36" i="40"/>
  <c r="FR36" i="40"/>
  <c r="FJ36" i="40"/>
  <c r="FB36" i="40"/>
  <c r="ET36" i="40"/>
  <c r="EL36" i="40"/>
  <c r="ED36" i="40"/>
  <c r="DV36" i="40"/>
  <c r="DN36" i="40"/>
  <c r="DF36" i="40"/>
  <c r="CX36" i="40"/>
  <c r="CP36" i="40"/>
  <c r="CH36" i="40"/>
  <c r="BZ36" i="40"/>
  <c r="BR36" i="40"/>
  <c r="ML35" i="40"/>
  <c r="MD35" i="40"/>
  <c r="LV35" i="40"/>
  <c r="LN35" i="40"/>
  <c r="LF35" i="40"/>
  <c r="KX35" i="40"/>
  <c r="KP35" i="40"/>
  <c r="KH35" i="40"/>
  <c r="JZ35" i="40"/>
  <c r="JR35" i="40"/>
  <c r="JJ35" i="40"/>
  <c r="JB35" i="40"/>
  <c r="IT35" i="40"/>
  <c r="IL35" i="40"/>
  <c r="ID35" i="40"/>
  <c r="HV35" i="40"/>
  <c r="HN35" i="40"/>
  <c r="HF35" i="40"/>
  <c r="GX35" i="40"/>
  <c r="GP35" i="40"/>
  <c r="GH35" i="40"/>
  <c r="FZ35" i="40"/>
  <c r="FR35" i="40"/>
  <c r="FJ35" i="40"/>
  <c r="FB35" i="40"/>
  <c r="ET35" i="40"/>
  <c r="EL35" i="40"/>
  <c r="ED35" i="40"/>
  <c r="DV35" i="40"/>
  <c r="DN35" i="40"/>
  <c r="DF35" i="40"/>
  <c r="CX35" i="40"/>
  <c r="CP35" i="40"/>
  <c r="CH35" i="40"/>
  <c r="BZ35" i="40"/>
  <c r="BR35" i="40"/>
  <c r="ML34" i="40"/>
  <c r="MD34" i="40"/>
  <c r="LV34" i="40"/>
  <c r="LN34" i="40"/>
  <c r="LF34" i="40"/>
  <c r="KX34" i="40"/>
  <c r="KP34" i="40"/>
  <c r="KH34" i="40"/>
  <c r="JZ34" i="40"/>
  <c r="JR34" i="40"/>
  <c r="JJ34" i="40"/>
  <c r="JB34" i="40"/>
  <c r="IT34" i="40"/>
  <c r="IL34" i="40"/>
  <c r="ID34" i="40"/>
  <c r="HV34" i="40"/>
  <c r="HN34" i="40"/>
  <c r="HF34" i="40"/>
  <c r="GX34" i="40"/>
  <c r="GP34" i="40"/>
  <c r="GH34" i="40"/>
  <c r="FZ34" i="40"/>
  <c r="FR34" i="40"/>
  <c r="FJ34" i="40"/>
  <c r="FB34" i="40"/>
  <c r="ET34" i="40"/>
  <c r="EL34" i="40"/>
  <c r="ED34" i="40"/>
  <c r="DV34" i="40"/>
  <c r="DN34" i="40"/>
  <c r="DF34" i="40"/>
  <c r="CX34" i="40"/>
  <c r="CP34" i="40"/>
  <c r="CH34" i="40"/>
  <c r="BZ34" i="40"/>
  <c r="BR34" i="40"/>
  <c r="ML33" i="40"/>
  <c r="MD33" i="40"/>
  <c r="LV33" i="40"/>
  <c r="LN33" i="40"/>
  <c r="LF33" i="40"/>
  <c r="KX33" i="40"/>
  <c r="KP33" i="40"/>
  <c r="KH33" i="40"/>
  <c r="JZ33" i="40"/>
  <c r="JR33" i="40"/>
  <c r="JJ33" i="40"/>
  <c r="JB33" i="40"/>
  <c r="IT33" i="40"/>
  <c r="IL33" i="40"/>
  <c r="ID33" i="40"/>
  <c r="HV33" i="40"/>
  <c r="HN33" i="40"/>
  <c r="HF33" i="40"/>
  <c r="GX33" i="40"/>
  <c r="GP33" i="40"/>
  <c r="GH33" i="40"/>
  <c r="FZ33" i="40"/>
  <c r="FR33" i="40"/>
  <c r="FJ33" i="40"/>
  <c r="FB33" i="40"/>
  <c r="ET33" i="40"/>
  <c r="EL33" i="40"/>
  <c r="ED33" i="40"/>
  <c r="DV33" i="40"/>
  <c r="DN33" i="40"/>
  <c r="DF33" i="40"/>
  <c r="CX33" i="40"/>
  <c r="CP33" i="40"/>
  <c r="CH33" i="40"/>
  <c r="BZ33" i="40"/>
  <c r="BR33" i="40"/>
  <c r="ML32" i="40"/>
  <c r="MD32" i="40"/>
  <c r="LV32" i="40"/>
  <c r="LN32" i="40"/>
  <c r="LF32" i="40"/>
  <c r="KX32" i="40"/>
  <c r="KP32" i="40"/>
  <c r="KH32" i="40"/>
  <c r="JZ32" i="40"/>
  <c r="JR32" i="40"/>
  <c r="JJ32" i="40"/>
  <c r="JB32" i="40"/>
  <c r="IT32" i="40"/>
  <c r="IL32" i="40"/>
  <c r="ID32" i="40"/>
  <c r="HV32" i="40"/>
  <c r="HN32" i="40"/>
  <c r="HF32" i="40"/>
  <c r="GX32" i="40"/>
  <c r="GP32" i="40"/>
  <c r="GH32" i="40"/>
  <c r="FZ32" i="40"/>
  <c r="FR32" i="40"/>
  <c r="FJ32" i="40"/>
  <c r="FB32" i="40"/>
  <c r="ET32" i="40"/>
  <c r="EL32" i="40"/>
  <c r="ED32" i="40"/>
  <c r="DV32" i="40"/>
  <c r="DN32" i="40"/>
  <c r="DF32" i="40"/>
  <c r="CX32" i="40"/>
  <c r="CP32" i="40"/>
  <c r="CH32" i="40"/>
  <c r="BZ32" i="40"/>
  <c r="BR32" i="40"/>
  <c r="ML31" i="40"/>
  <c r="MD31" i="40"/>
  <c r="LV31" i="40"/>
  <c r="LN31" i="40"/>
  <c r="LF31" i="40"/>
  <c r="KX31" i="40"/>
  <c r="KP31" i="40"/>
  <c r="KH31" i="40"/>
  <c r="JZ31" i="40"/>
  <c r="JR31" i="40"/>
  <c r="JJ31" i="40"/>
  <c r="JB31" i="40"/>
  <c r="IT31" i="40"/>
  <c r="IL31" i="40"/>
  <c r="ID31" i="40"/>
  <c r="HV31" i="40"/>
  <c r="HN31" i="40"/>
  <c r="HF31" i="40"/>
  <c r="GX31" i="40"/>
  <c r="GP31" i="40"/>
  <c r="GH31" i="40"/>
  <c r="FZ31" i="40"/>
  <c r="FR31" i="40"/>
  <c r="FJ31" i="40"/>
  <c r="FB31" i="40"/>
  <c r="ET31" i="40"/>
  <c r="EL31" i="40"/>
  <c r="ED31" i="40"/>
  <c r="DV31" i="40"/>
  <c r="DN31" i="40"/>
  <c r="DF31" i="40"/>
  <c r="CX31" i="40"/>
  <c r="CP31" i="40"/>
  <c r="CH31" i="40"/>
  <c r="BZ31" i="40"/>
  <c r="BR31" i="40"/>
  <c r="ML30" i="40"/>
  <c r="MD30" i="40"/>
  <c r="LV30" i="40"/>
  <c r="LN30" i="40"/>
  <c r="LF30" i="40"/>
  <c r="KX30" i="40"/>
  <c r="KP30" i="40"/>
  <c r="KH30" i="40"/>
  <c r="JZ30" i="40"/>
  <c r="JR30" i="40"/>
  <c r="JJ30" i="40"/>
  <c r="JB30" i="40"/>
  <c r="IT30" i="40"/>
  <c r="IL30" i="40"/>
  <c r="ID30" i="40"/>
  <c r="HV30" i="40"/>
  <c r="HN30" i="40"/>
  <c r="HF30" i="40"/>
  <c r="GX30" i="40"/>
  <c r="GP30" i="40"/>
  <c r="GH30" i="40"/>
  <c r="FZ30" i="40"/>
  <c r="FR30" i="40"/>
  <c r="FJ30" i="40"/>
  <c r="FB30" i="40"/>
  <c r="ET30" i="40"/>
  <c r="EL30" i="40"/>
  <c r="ED30" i="40"/>
  <c r="DV30" i="40"/>
  <c r="DN30" i="40"/>
  <c r="DF30" i="40"/>
  <c r="CX30" i="40"/>
  <c r="CP30" i="40"/>
  <c r="CH30" i="40"/>
  <c r="BZ30" i="40"/>
  <c r="BR30" i="40"/>
  <c r="ML29" i="40"/>
  <c r="MD29" i="40"/>
  <c r="LV29" i="40"/>
  <c r="LN29" i="40"/>
  <c r="LF29" i="40"/>
  <c r="KX29" i="40"/>
  <c r="KP29" i="40"/>
  <c r="KH29" i="40"/>
  <c r="JZ29" i="40"/>
  <c r="JR29" i="40"/>
  <c r="JJ29" i="40"/>
  <c r="JB29" i="40"/>
  <c r="IT29" i="40"/>
  <c r="IL29" i="40"/>
  <c r="ID29" i="40"/>
  <c r="HV29" i="40"/>
  <c r="HN29" i="40"/>
  <c r="HF29" i="40"/>
  <c r="GX29" i="40"/>
  <c r="GP29" i="40"/>
  <c r="GH29" i="40"/>
  <c r="FZ29" i="40"/>
  <c r="FR29" i="40"/>
  <c r="FJ29" i="40"/>
  <c r="FB29" i="40"/>
  <c r="ET29" i="40"/>
  <c r="EL29" i="40"/>
  <c r="ED29" i="40"/>
  <c r="DV29" i="40"/>
  <c r="DN29" i="40"/>
  <c r="DF29" i="40"/>
  <c r="CX29" i="40"/>
  <c r="CP29" i="40"/>
  <c r="CH29" i="40"/>
  <c r="BZ29" i="40"/>
  <c r="BR29" i="40"/>
  <c r="ML28" i="40"/>
  <c r="MD28" i="40"/>
  <c r="LV28" i="40"/>
  <c r="LN28" i="40"/>
  <c r="LF28" i="40"/>
  <c r="KX28" i="40"/>
  <c r="KP28" i="40"/>
  <c r="KH28" i="40"/>
  <c r="JZ28" i="40"/>
  <c r="JR28" i="40"/>
  <c r="JJ28" i="40"/>
  <c r="JB28" i="40"/>
  <c r="IT28" i="40"/>
  <c r="IL28" i="40"/>
  <c r="ID28" i="40"/>
  <c r="HV28" i="40"/>
  <c r="HN28" i="40"/>
  <c r="HF28" i="40"/>
  <c r="GX28" i="40"/>
  <c r="GP28" i="40"/>
  <c r="GH28" i="40"/>
  <c r="FZ28" i="40"/>
  <c r="FR28" i="40"/>
  <c r="FJ28" i="40"/>
  <c r="FB28" i="40"/>
  <c r="ET28" i="40"/>
  <c r="EL28" i="40"/>
  <c r="ED28" i="40"/>
  <c r="DV28" i="40"/>
  <c r="DN28" i="40"/>
  <c r="DF28" i="40"/>
  <c r="CX28" i="40"/>
  <c r="CP28" i="40"/>
  <c r="CH28" i="40"/>
  <c r="BZ28" i="40"/>
  <c r="BR28" i="40"/>
  <c r="ML27" i="40"/>
  <c r="MD27" i="40"/>
  <c r="LV27" i="40"/>
  <c r="LN27" i="40"/>
  <c r="LF27" i="40"/>
  <c r="KX27" i="40"/>
  <c r="KP27" i="40"/>
  <c r="KH27" i="40"/>
  <c r="JZ27" i="40"/>
  <c r="JR27" i="40"/>
  <c r="JJ27" i="40"/>
  <c r="JB27" i="40"/>
  <c r="IT27" i="40"/>
  <c r="IL27" i="40"/>
  <c r="ID27" i="40"/>
  <c r="HV27" i="40"/>
  <c r="HN27" i="40"/>
  <c r="HF27" i="40"/>
  <c r="GX27" i="40"/>
  <c r="GP27" i="40"/>
  <c r="GH27" i="40"/>
  <c r="FZ27" i="40"/>
  <c r="FR27" i="40"/>
  <c r="FJ27" i="40"/>
  <c r="FB27" i="40"/>
  <c r="ET27" i="40"/>
  <c r="EL27" i="40"/>
  <c r="ED27" i="40"/>
  <c r="DV27" i="40"/>
  <c r="DN27" i="40"/>
  <c r="DF27" i="40"/>
  <c r="CX27" i="40"/>
  <c r="CP27" i="40"/>
  <c r="CH27" i="40"/>
  <c r="BZ27" i="40"/>
  <c r="BR27" i="40"/>
  <c r="ML26" i="40"/>
  <c r="MD26" i="40"/>
  <c r="LV26" i="40"/>
  <c r="LN26" i="40"/>
  <c r="LF26" i="40"/>
  <c r="KX26" i="40"/>
  <c r="KP26" i="40"/>
  <c r="KH26" i="40"/>
  <c r="JZ26" i="40"/>
  <c r="JR26" i="40"/>
  <c r="JJ26" i="40"/>
  <c r="JB26" i="40"/>
  <c r="IT26" i="40"/>
  <c r="IL26" i="40"/>
  <c r="ID26" i="40"/>
  <c r="HV26" i="40"/>
  <c r="HN26" i="40"/>
  <c r="HF26" i="40"/>
  <c r="GX26" i="40"/>
  <c r="GP26" i="40"/>
  <c r="GH26" i="40"/>
  <c r="FZ26" i="40"/>
  <c r="FR26" i="40"/>
  <c r="FJ26" i="40"/>
  <c r="FB26" i="40"/>
  <c r="ET26" i="40"/>
  <c r="EL26" i="40"/>
  <c r="ED26" i="40"/>
  <c r="DV26" i="40"/>
  <c r="DN26" i="40"/>
  <c r="DF26" i="40"/>
  <c r="CX26" i="40"/>
  <c r="CP26" i="40"/>
  <c r="CH26" i="40"/>
  <c r="BZ26" i="40"/>
  <c r="BR26" i="40"/>
  <c r="ML25" i="40"/>
  <c r="MD25" i="40"/>
  <c r="LV25" i="40"/>
  <c r="LN25" i="40"/>
  <c r="LF25" i="40"/>
  <c r="KX25" i="40"/>
  <c r="KP25" i="40"/>
  <c r="KH25" i="40"/>
  <c r="JZ25" i="40"/>
  <c r="JR25" i="40"/>
  <c r="JJ25" i="40"/>
  <c r="JB25" i="40"/>
  <c r="IT25" i="40"/>
  <c r="IL25" i="40"/>
  <c r="ID25" i="40"/>
  <c r="HV25" i="40"/>
  <c r="HN25" i="40"/>
  <c r="HF25" i="40"/>
  <c r="GX25" i="40"/>
  <c r="GP25" i="40"/>
  <c r="GH25" i="40"/>
  <c r="FZ25" i="40"/>
  <c r="FR25" i="40"/>
  <c r="FJ25" i="40"/>
  <c r="FB25" i="40"/>
  <c r="ET25" i="40"/>
  <c r="EL25" i="40"/>
  <c r="ED25" i="40"/>
  <c r="DV25" i="40"/>
  <c r="DN25" i="40"/>
  <c r="DF25" i="40"/>
  <c r="CX25" i="40"/>
  <c r="CP25" i="40"/>
  <c r="CH25" i="40"/>
  <c r="BZ25" i="40"/>
  <c r="BR25" i="40"/>
  <c r="ML24" i="40"/>
  <c r="MD24" i="40"/>
  <c r="LV24" i="40"/>
  <c r="LN24" i="40"/>
  <c r="LF24" i="40"/>
  <c r="KX24" i="40"/>
  <c r="KP24" i="40"/>
  <c r="KH24" i="40"/>
  <c r="JZ24" i="40"/>
  <c r="JR24" i="40"/>
  <c r="JJ24" i="40"/>
  <c r="JB24" i="40"/>
  <c r="IT24" i="40"/>
  <c r="IL24" i="40"/>
  <c r="ID24" i="40"/>
  <c r="HV24" i="40"/>
  <c r="HN24" i="40"/>
  <c r="HF24" i="40"/>
  <c r="GX24" i="40"/>
  <c r="GP24" i="40"/>
  <c r="GH24" i="40"/>
  <c r="FZ24" i="40"/>
  <c r="FR24" i="40"/>
  <c r="FJ24" i="40"/>
  <c r="FB24" i="40"/>
  <c r="ET24" i="40"/>
  <c r="EL24" i="40"/>
  <c r="ED24" i="40"/>
  <c r="DV24" i="40"/>
  <c r="DN24" i="40"/>
  <c r="DF24" i="40"/>
  <c r="CX24" i="40"/>
  <c r="CP24" i="40"/>
  <c r="CH24" i="40"/>
  <c r="BZ24" i="40"/>
  <c r="BR24" i="40"/>
  <c r="ML23" i="40"/>
  <c r="MD23" i="40"/>
  <c r="LV23" i="40"/>
  <c r="LN23" i="40"/>
  <c r="LF23" i="40"/>
  <c r="KX23" i="40"/>
  <c r="KP23" i="40"/>
  <c r="KH23" i="40"/>
  <c r="JZ23" i="40"/>
  <c r="JR23" i="40"/>
  <c r="JJ23" i="40"/>
  <c r="JB23" i="40"/>
  <c r="IT23" i="40"/>
  <c r="IL23" i="40"/>
  <c r="ID23" i="40"/>
  <c r="HV23" i="40"/>
  <c r="HN23" i="40"/>
  <c r="HF23" i="40"/>
  <c r="GX23" i="40"/>
  <c r="GP23" i="40"/>
  <c r="GH23" i="40"/>
  <c r="FZ23" i="40"/>
  <c r="FR23" i="40"/>
  <c r="FJ23" i="40"/>
  <c r="FB23" i="40"/>
  <c r="ET23" i="40"/>
  <c r="EL23" i="40"/>
  <c r="ED23" i="40"/>
  <c r="DV23" i="40"/>
  <c r="DN23" i="40"/>
  <c r="DF23" i="40"/>
  <c r="CX23" i="40"/>
  <c r="CP23" i="40"/>
  <c r="CH23" i="40"/>
  <c r="BZ23" i="40"/>
  <c r="BR23" i="40"/>
  <c r="D33" i="37"/>
  <c r="H242" i="6"/>
  <c r="J240" i="6"/>
  <c r="L238" i="6"/>
  <c r="F236" i="6"/>
  <c r="H234" i="6"/>
  <c r="J232" i="6"/>
  <c r="L230" i="6"/>
  <c r="F219" i="6"/>
  <c r="H217" i="6"/>
  <c r="J215" i="6"/>
  <c r="L213" i="6"/>
  <c r="F211" i="6"/>
  <c r="H209" i="6"/>
  <c r="J198" i="6"/>
  <c r="L196" i="6"/>
  <c r="F194" i="6"/>
  <c r="H192" i="6"/>
  <c r="J190" i="6"/>
  <c r="L188" i="6"/>
  <c r="F186" i="6"/>
  <c r="H175" i="6"/>
  <c r="J173" i="6"/>
  <c r="L171" i="6"/>
  <c r="F169" i="6"/>
  <c r="H167" i="6"/>
  <c r="J165" i="6"/>
  <c r="F152" i="6"/>
  <c r="H150" i="6"/>
  <c r="J148" i="6"/>
  <c r="L146" i="6"/>
  <c r="F144" i="6"/>
  <c r="H142" i="6"/>
  <c r="J131" i="6"/>
  <c r="L129" i="6"/>
  <c r="F127" i="6"/>
  <c r="H125" i="6"/>
  <c r="J123" i="6"/>
  <c r="L121" i="6"/>
  <c r="F110" i="6"/>
  <c r="H108" i="6"/>
  <c r="J106" i="6"/>
  <c r="L104" i="6"/>
  <c r="F102" i="6"/>
  <c r="H100" i="6"/>
  <c r="J98" i="6"/>
  <c r="L87" i="6"/>
  <c r="F85" i="6"/>
  <c r="H83" i="6"/>
  <c r="J81" i="6"/>
  <c r="L79" i="6"/>
  <c r="F77" i="6"/>
  <c r="H65" i="6"/>
  <c r="J63" i="6"/>
  <c r="L61" i="6"/>
  <c r="F59" i="6"/>
  <c r="H57" i="6"/>
  <c r="J55" i="6"/>
  <c r="L53" i="6"/>
  <c r="F42" i="6"/>
  <c r="H40" i="6"/>
  <c r="J38" i="6"/>
  <c r="L36" i="6"/>
  <c r="F34" i="6"/>
  <c r="H32" i="6"/>
  <c r="J21" i="6"/>
  <c r="F19" i="6"/>
  <c r="H17" i="6"/>
  <c r="J15" i="6"/>
  <c r="L13" i="6"/>
  <c r="F11" i="6"/>
  <c r="H9" i="6"/>
  <c r="F241" i="5"/>
  <c r="H239" i="5"/>
  <c r="J237" i="5"/>
  <c r="L235" i="5"/>
  <c r="F233" i="5"/>
  <c r="H231" i="5"/>
  <c r="J220" i="5"/>
  <c r="L218" i="5"/>
  <c r="F216" i="5"/>
  <c r="H214" i="5"/>
  <c r="J212" i="5"/>
  <c r="L210" i="5"/>
  <c r="F208" i="5"/>
  <c r="H197" i="5"/>
  <c r="J195" i="5"/>
  <c r="L193" i="5"/>
  <c r="F191" i="5"/>
  <c r="H189" i="5"/>
  <c r="J187" i="5"/>
  <c r="F174" i="5"/>
  <c r="H172" i="5"/>
  <c r="J170" i="5"/>
  <c r="L168" i="5"/>
  <c r="F166" i="5"/>
  <c r="H164" i="5"/>
  <c r="J153" i="5"/>
  <c r="L151" i="5"/>
  <c r="F149" i="5"/>
  <c r="H147" i="5"/>
  <c r="J145" i="5"/>
  <c r="L143" i="5"/>
  <c r="F132" i="5"/>
  <c r="H130" i="5"/>
  <c r="J128" i="5"/>
  <c r="L126" i="5"/>
  <c r="F124" i="5"/>
  <c r="H122" i="5"/>
  <c r="J120" i="5"/>
  <c r="L109" i="5"/>
  <c r="F107" i="5"/>
  <c r="H105" i="5"/>
  <c r="J103" i="5"/>
  <c r="L101" i="5"/>
  <c r="F99" i="5"/>
  <c r="H88" i="5"/>
  <c r="J86" i="5"/>
  <c r="L84" i="5"/>
  <c r="F82" i="5"/>
  <c r="H80" i="5"/>
  <c r="J78" i="5"/>
  <c r="L76" i="5"/>
  <c r="F64" i="5"/>
  <c r="H62" i="5"/>
  <c r="J60" i="5"/>
  <c r="L58" i="5"/>
  <c r="F56" i="5"/>
  <c r="H54" i="5"/>
  <c r="J43" i="5"/>
  <c r="L41" i="5"/>
  <c r="F39" i="5"/>
  <c r="H37" i="5"/>
  <c r="J35" i="5"/>
  <c r="L33" i="5"/>
  <c r="F31" i="5"/>
  <c r="J20" i="5"/>
  <c r="L18" i="5"/>
  <c r="F16" i="5"/>
  <c r="H14" i="5"/>
  <c r="J12" i="5"/>
  <c r="L10" i="5"/>
  <c r="F241" i="4"/>
  <c r="H239" i="4"/>
  <c r="J237" i="4"/>
  <c r="L235" i="4"/>
  <c r="F233" i="4"/>
  <c r="H231" i="4"/>
  <c r="J220" i="4"/>
  <c r="L218" i="4"/>
  <c r="F216" i="4"/>
  <c r="H214" i="4"/>
  <c r="J212" i="4"/>
  <c r="L210" i="4"/>
  <c r="F208" i="4"/>
  <c r="H197" i="4"/>
  <c r="J195" i="4"/>
  <c r="L193" i="4"/>
  <c r="F191" i="4"/>
  <c r="H189" i="4"/>
  <c r="J187" i="4"/>
  <c r="F174" i="4"/>
  <c r="H172" i="4"/>
  <c r="J170" i="4"/>
  <c r="L168" i="4"/>
  <c r="F166" i="4"/>
  <c r="H164" i="4"/>
  <c r="J153" i="4"/>
  <c r="L151" i="4"/>
  <c r="F149" i="4"/>
  <c r="H147" i="4"/>
  <c r="J145" i="4"/>
  <c r="L143" i="4"/>
  <c r="F132" i="4"/>
  <c r="H130" i="4"/>
  <c r="J128" i="4"/>
  <c r="L126" i="4"/>
  <c r="F124" i="4"/>
  <c r="H122" i="4"/>
  <c r="J120" i="4"/>
  <c r="L109" i="4"/>
  <c r="F107" i="4"/>
  <c r="H105" i="4"/>
  <c r="J103" i="4"/>
  <c r="L101" i="4"/>
  <c r="F99" i="4"/>
  <c r="H88" i="4"/>
  <c r="J86" i="4"/>
  <c r="L84" i="4"/>
  <c r="F82" i="4"/>
  <c r="H80" i="4"/>
  <c r="J78" i="4"/>
  <c r="L76" i="4"/>
  <c r="F64" i="4"/>
  <c r="H62" i="4"/>
  <c r="J60" i="4"/>
  <c r="L58" i="4"/>
  <c r="F56" i="4"/>
  <c r="H54" i="4"/>
  <c r="J43" i="4"/>
  <c r="L41" i="4"/>
  <c r="F39" i="4"/>
  <c r="H37" i="4"/>
  <c r="J35" i="4"/>
  <c r="L33" i="4"/>
  <c r="F31" i="4"/>
  <c r="J20" i="4"/>
  <c r="L18" i="4"/>
  <c r="F16" i="4"/>
  <c r="H14" i="4"/>
  <c r="J12" i="4"/>
  <c r="L10" i="4"/>
  <c r="D240" i="3"/>
  <c r="D236" i="3"/>
  <c r="D232" i="3"/>
  <c r="D195" i="3"/>
  <c r="D191" i="3"/>
  <c r="D187" i="3"/>
  <c r="D154" i="3"/>
  <c r="D150" i="3"/>
  <c r="D146" i="3"/>
  <c r="D142" i="3"/>
  <c r="D109" i="3"/>
  <c r="D105" i="3"/>
  <c r="D101" i="3"/>
  <c r="D64" i="3"/>
  <c r="D60" i="3"/>
  <c r="D56" i="3"/>
  <c r="D18" i="3"/>
  <c r="D14" i="3"/>
  <c r="D10" i="3"/>
  <c r="H242" i="2"/>
  <c r="J240" i="2"/>
  <c r="L238" i="2"/>
  <c r="F236" i="2"/>
  <c r="H234" i="2"/>
  <c r="J232" i="2"/>
  <c r="L230" i="2"/>
  <c r="F219" i="2"/>
  <c r="H217" i="2"/>
  <c r="J215" i="2"/>
  <c r="L213" i="2"/>
  <c r="F211" i="2"/>
  <c r="H209" i="2"/>
  <c r="F196" i="2"/>
  <c r="H194" i="2"/>
  <c r="J192" i="2"/>
  <c r="L190" i="2"/>
  <c r="F188" i="2"/>
  <c r="H186" i="2"/>
  <c r="J175" i="2"/>
  <c r="L173" i="2"/>
  <c r="F171" i="2"/>
  <c r="H169" i="2"/>
  <c r="J167" i="2"/>
  <c r="L165" i="2"/>
  <c r="F154" i="2"/>
  <c r="H152" i="2"/>
  <c r="J150" i="2"/>
  <c r="L148" i="2"/>
  <c r="F146" i="2"/>
  <c r="H144" i="2"/>
  <c r="J142" i="2"/>
  <c r="J131" i="2"/>
  <c r="L129" i="2"/>
  <c r="F127" i="2"/>
  <c r="H125" i="2"/>
  <c r="J123" i="2"/>
  <c r="L121" i="2"/>
  <c r="F110" i="2"/>
  <c r="H108" i="2"/>
  <c r="J106" i="2"/>
  <c r="L104" i="2"/>
  <c r="F102" i="2"/>
  <c r="H100" i="2"/>
  <c r="J98" i="2"/>
  <c r="L87" i="2"/>
  <c r="F85" i="2"/>
  <c r="H83" i="2"/>
  <c r="J81" i="2"/>
  <c r="L79" i="2"/>
  <c r="F77" i="2"/>
  <c r="H65" i="2"/>
  <c r="J63" i="2"/>
  <c r="L61" i="2"/>
  <c r="F59" i="2"/>
  <c r="H57" i="2"/>
  <c r="J55" i="2"/>
  <c r="L53" i="2"/>
  <c r="F42" i="2"/>
  <c r="H40" i="2"/>
  <c r="J38" i="2"/>
  <c r="L36" i="2"/>
  <c r="F34" i="2"/>
  <c r="H32" i="2"/>
  <c r="J21" i="2"/>
  <c r="F19" i="2"/>
  <c r="H17" i="2"/>
  <c r="J15" i="2"/>
  <c r="L13" i="2"/>
  <c r="F11" i="2"/>
  <c r="H9" i="2"/>
  <c r="D102" i="40"/>
  <c r="MJ101" i="40"/>
  <c r="MB101" i="40"/>
  <c r="LT101" i="40"/>
  <c r="LL101" i="40"/>
  <c r="LD101" i="40"/>
  <c r="KV101" i="40"/>
  <c r="KN101" i="40"/>
  <c r="KF101" i="40"/>
  <c r="JX101" i="40"/>
  <c r="JP101" i="40"/>
  <c r="JH101" i="40"/>
  <c r="IZ101" i="40"/>
  <c r="IR101" i="40"/>
  <c r="IJ101" i="40"/>
  <c r="IB101" i="40"/>
  <c r="HT101" i="40"/>
  <c r="HL101" i="40"/>
  <c r="HD101" i="40"/>
  <c r="GV101" i="40"/>
  <c r="GN101" i="40"/>
  <c r="GF101" i="40"/>
  <c r="FX101" i="40"/>
  <c r="FP101" i="40"/>
  <c r="FH101" i="40"/>
  <c r="EZ101" i="40"/>
  <c r="ER101" i="40"/>
  <c r="EJ101" i="40"/>
  <c r="EB101" i="40"/>
  <c r="DT101" i="40"/>
  <c r="DL101" i="40"/>
  <c r="DD101" i="40"/>
  <c r="CV101" i="40"/>
  <c r="CN101" i="40"/>
  <c r="CF101" i="40"/>
  <c r="BX101" i="40"/>
  <c r="BP101" i="40"/>
  <c r="D101" i="40"/>
  <c r="MJ100" i="40"/>
  <c r="MB100" i="40"/>
  <c r="LT100" i="40"/>
  <c r="LL100" i="40"/>
  <c r="LD100" i="40"/>
  <c r="KV100" i="40"/>
  <c r="KN100" i="40"/>
  <c r="KF100" i="40"/>
  <c r="JX100" i="40"/>
  <c r="JP100" i="40"/>
  <c r="JH100" i="40"/>
  <c r="IZ100" i="40"/>
  <c r="IR100" i="40"/>
  <c r="IJ100" i="40"/>
  <c r="IB100" i="40"/>
  <c r="HT100" i="40"/>
  <c r="HL100" i="40"/>
  <c r="HD100" i="40"/>
  <c r="GV100" i="40"/>
  <c r="GN100" i="40"/>
  <c r="GF100" i="40"/>
  <c r="FX100" i="40"/>
  <c r="FP100" i="40"/>
  <c r="FH100" i="40"/>
  <c r="EZ100" i="40"/>
  <c r="ER100" i="40"/>
  <c r="EJ100" i="40"/>
  <c r="EB100" i="40"/>
  <c r="DT100" i="40"/>
  <c r="DL100" i="40"/>
  <c r="DD100" i="40"/>
  <c r="CV100" i="40"/>
  <c r="CN100" i="40"/>
  <c r="CF100" i="40"/>
  <c r="BX100" i="40"/>
  <c r="BP100" i="40"/>
  <c r="D100" i="40"/>
  <c r="MJ99" i="40"/>
  <c r="MB99" i="40"/>
  <c r="LT99" i="40"/>
  <c r="LL99" i="40"/>
  <c r="LD99" i="40"/>
  <c r="KV99" i="40"/>
  <c r="KN99" i="40"/>
  <c r="KF99" i="40"/>
  <c r="JX99" i="40"/>
  <c r="JP99" i="40"/>
  <c r="JH99" i="40"/>
  <c r="IZ99" i="40"/>
  <c r="IR99" i="40"/>
  <c r="IJ99" i="40"/>
  <c r="IB99" i="40"/>
  <c r="HT99" i="40"/>
  <c r="HL99" i="40"/>
  <c r="HD99" i="40"/>
  <c r="GV99" i="40"/>
  <c r="GN99" i="40"/>
  <c r="GF99" i="40"/>
  <c r="FX99" i="40"/>
  <c r="FP99" i="40"/>
  <c r="FH99" i="40"/>
  <c r="EZ99" i="40"/>
  <c r="ER99" i="40"/>
  <c r="EJ99" i="40"/>
  <c r="EB99" i="40"/>
  <c r="DT99" i="40"/>
  <c r="DL99" i="40"/>
  <c r="DD99" i="40"/>
  <c r="CV99" i="40"/>
  <c r="CN99" i="40"/>
  <c r="CF99" i="40"/>
  <c r="BX99" i="40"/>
  <c r="BP99" i="40"/>
  <c r="D99" i="40"/>
  <c r="MJ98" i="40"/>
  <c r="MB98" i="40"/>
  <c r="LT98" i="40"/>
  <c r="LL98" i="40"/>
  <c r="LD98" i="40"/>
  <c r="KV98" i="40"/>
  <c r="KN98" i="40"/>
  <c r="KF98" i="40"/>
  <c r="JX98" i="40"/>
  <c r="JP98" i="40"/>
  <c r="JH98" i="40"/>
  <c r="IZ98" i="40"/>
  <c r="IR98" i="40"/>
  <c r="IJ98" i="40"/>
  <c r="IB98" i="40"/>
  <c r="HT98" i="40"/>
  <c r="HL98" i="40"/>
  <c r="HD98" i="40"/>
  <c r="GV98" i="40"/>
  <c r="GN98" i="40"/>
  <c r="GF98" i="40"/>
  <c r="FX98" i="40"/>
  <c r="FP98" i="40"/>
  <c r="FH98" i="40"/>
  <c r="EZ98" i="40"/>
  <c r="ER98" i="40"/>
  <c r="EJ98" i="40"/>
  <c r="EB98" i="40"/>
  <c r="DT98" i="40"/>
  <c r="DL98" i="40"/>
  <c r="DD98" i="40"/>
  <c r="CV98" i="40"/>
  <c r="CN98" i="40"/>
  <c r="CF98" i="40"/>
  <c r="BX98" i="40"/>
  <c r="BP98" i="40"/>
  <c r="D98" i="40"/>
  <c r="MJ97" i="40"/>
  <c r="MB97" i="40"/>
  <c r="LT97" i="40"/>
  <c r="LL97" i="40"/>
  <c r="LD97" i="40"/>
  <c r="KV97" i="40"/>
  <c r="KN97" i="40"/>
  <c r="KF97" i="40"/>
  <c r="JX97" i="40"/>
  <c r="JP97" i="40"/>
  <c r="JH97" i="40"/>
  <c r="IZ97" i="40"/>
  <c r="IR97" i="40"/>
  <c r="IJ97" i="40"/>
  <c r="IB97" i="40"/>
  <c r="HT97" i="40"/>
  <c r="HL97" i="40"/>
  <c r="HD97" i="40"/>
  <c r="GV97" i="40"/>
  <c r="GN97" i="40"/>
  <c r="GF97" i="40"/>
  <c r="FX97" i="40"/>
  <c r="FP97" i="40"/>
  <c r="FH97" i="40"/>
  <c r="EZ97" i="40"/>
  <c r="ER97" i="40"/>
  <c r="EJ97" i="40"/>
  <c r="EB97" i="40"/>
  <c r="DT97" i="40"/>
  <c r="DL97" i="40"/>
  <c r="DD97" i="40"/>
  <c r="CV97" i="40"/>
  <c r="CN97" i="40"/>
  <c r="CF97" i="40"/>
  <c r="BX97" i="40"/>
  <c r="BP97" i="40"/>
  <c r="D97" i="40"/>
  <c r="MJ96" i="40"/>
  <c r="MB96" i="40"/>
  <c r="LT96" i="40"/>
  <c r="LL96" i="40"/>
  <c r="LD96" i="40"/>
  <c r="KV96" i="40"/>
  <c r="KN96" i="40"/>
  <c r="KF96" i="40"/>
  <c r="JX96" i="40"/>
  <c r="JP96" i="40"/>
  <c r="JH96" i="40"/>
  <c r="IZ96" i="40"/>
  <c r="IR96" i="40"/>
  <c r="IJ96" i="40"/>
  <c r="IB96" i="40"/>
  <c r="HT96" i="40"/>
  <c r="HL96" i="40"/>
  <c r="HD96" i="40"/>
  <c r="GV96" i="40"/>
  <c r="GN96" i="40"/>
  <c r="GF96" i="40"/>
  <c r="FX96" i="40"/>
  <c r="FP96" i="40"/>
  <c r="FH96" i="40"/>
  <c r="EZ96" i="40"/>
  <c r="ER96" i="40"/>
  <c r="EJ96" i="40"/>
  <c r="EB96" i="40"/>
  <c r="DT96" i="40"/>
  <c r="DL96" i="40"/>
  <c r="DD96" i="40"/>
  <c r="CV96" i="40"/>
  <c r="CN96" i="40"/>
  <c r="CF96" i="40"/>
  <c r="BX96" i="40"/>
  <c r="BP96" i="40"/>
  <c r="D96" i="40"/>
  <c r="MJ95" i="40"/>
  <c r="MB95" i="40"/>
  <c r="LT95" i="40"/>
  <c r="LL95" i="40"/>
  <c r="LD95" i="40"/>
  <c r="KV95" i="40"/>
  <c r="KN95" i="40"/>
  <c r="KF95" i="40"/>
  <c r="JX95" i="40"/>
  <c r="JP95" i="40"/>
  <c r="JH95" i="40"/>
  <c r="IZ95" i="40"/>
  <c r="IR95" i="40"/>
  <c r="IJ95" i="40"/>
  <c r="IB95" i="40"/>
  <c r="HT95" i="40"/>
  <c r="HL95" i="40"/>
  <c r="HD95" i="40"/>
  <c r="GV95" i="40"/>
  <c r="GN95" i="40"/>
  <c r="GF95" i="40"/>
  <c r="FX95" i="40"/>
  <c r="FP95" i="40"/>
  <c r="FH95" i="40"/>
  <c r="EZ95" i="40"/>
  <c r="ER95" i="40"/>
  <c r="EJ95" i="40"/>
  <c r="EB95" i="40"/>
  <c r="DT95" i="40"/>
  <c r="DL95" i="40"/>
  <c r="DD95" i="40"/>
  <c r="CV95" i="40"/>
  <c r="CN95" i="40"/>
  <c r="CF95" i="40"/>
  <c r="BX95" i="40"/>
  <c r="BP95" i="40"/>
  <c r="D95" i="40"/>
  <c r="MJ94" i="40"/>
  <c r="MB94" i="40"/>
  <c r="LT94" i="40"/>
  <c r="LL94" i="40"/>
  <c r="LD94" i="40"/>
  <c r="KV94" i="40"/>
  <c r="KN94" i="40"/>
  <c r="KF94" i="40"/>
  <c r="JX94" i="40"/>
  <c r="JP94" i="40"/>
  <c r="JH94" i="40"/>
  <c r="IZ94" i="40"/>
  <c r="IR94" i="40"/>
  <c r="IJ94" i="40"/>
  <c r="IB94" i="40"/>
  <c r="HT94" i="40"/>
  <c r="HL94" i="40"/>
  <c r="HD94" i="40"/>
  <c r="GV94" i="40"/>
  <c r="GN94" i="40"/>
  <c r="GF94" i="40"/>
  <c r="FX94" i="40"/>
  <c r="FP94" i="40"/>
  <c r="FH94" i="40"/>
  <c r="EZ94" i="40"/>
  <c r="ER94" i="40"/>
  <c r="EJ94" i="40"/>
  <c r="EB94" i="40"/>
  <c r="DT94" i="40"/>
  <c r="DL94" i="40"/>
  <c r="DD94" i="40"/>
  <c r="CV94" i="40"/>
  <c r="CN94" i="40"/>
  <c r="CF94" i="40"/>
  <c r="BX94" i="40"/>
  <c r="BP94" i="40"/>
  <c r="D94" i="40"/>
  <c r="MJ93" i="40"/>
  <c r="MB93" i="40"/>
  <c r="LT93" i="40"/>
  <c r="LL93" i="40"/>
  <c r="LD93" i="40"/>
  <c r="KV93" i="40"/>
  <c r="KN93" i="40"/>
  <c r="KF93" i="40"/>
  <c r="JX93" i="40"/>
  <c r="JP93" i="40"/>
  <c r="JH93" i="40"/>
  <c r="IZ93" i="40"/>
  <c r="IR93" i="40"/>
  <c r="IJ93" i="40"/>
  <c r="IB93" i="40"/>
  <c r="HT93" i="40"/>
  <c r="HL93" i="40"/>
  <c r="HD93" i="40"/>
  <c r="GV93" i="40"/>
  <c r="GN93" i="40"/>
  <c r="GF93" i="40"/>
  <c r="FX93" i="40"/>
  <c r="FP93" i="40"/>
  <c r="FH93" i="40"/>
  <c r="EZ93" i="40"/>
  <c r="ER93" i="40"/>
  <c r="EJ93" i="40"/>
  <c r="EB93" i="40"/>
  <c r="DT93" i="40"/>
  <c r="DL93" i="40"/>
  <c r="DD93" i="40"/>
  <c r="CV93" i="40"/>
  <c r="CN93" i="40"/>
  <c r="CF93" i="40"/>
  <c r="BX93" i="40"/>
  <c r="BP93" i="40"/>
  <c r="D93" i="40"/>
  <c r="MJ92" i="40"/>
  <c r="MB92" i="40"/>
  <c r="LT92" i="40"/>
  <c r="LL92" i="40"/>
  <c r="LD92" i="40"/>
  <c r="KV92" i="40"/>
  <c r="KN92" i="40"/>
  <c r="KF92" i="40"/>
  <c r="JX92" i="40"/>
  <c r="JP92" i="40"/>
  <c r="JH92" i="40"/>
  <c r="IZ92" i="40"/>
  <c r="IR92" i="40"/>
  <c r="IJ92" i="40"/>
  <c r="IB92" i="40"/>
  <c r="HT92" i="40"/>
  <c r="HL92" i="40"/>
  <c r="HD92" i="40"/>
  <c r="GV92" i="40"/>
  <c r="GN92" i="40"/>
  <c r="GF92" i="40"/>
  <c r="FX92" i="40"/>
  <c r="FP92" i="40"/>
  <c r="FH92" i="40"/>
  <c r="EZ92" i="40"/>
  <c r="ER92" i="40"/>
  <c r="EJ92" i="40"/>
  <c r="EB92" i="40"/>
  <c r="DT92" i="40"/>
  <c r="DL92" i="40"/>
  <c r="DD92" i="40"/>
  <c r="CV92" i="40"/>
  <c r="CN92" i="40"/>
  <c r="CF92" i="40"/>
  <c r="BX92" i="40"/>
  <c r="BP92" i="40"/>
  <c r="D92" i="40"/>
  <c r="MJ91" i="40"/>
  <c r="MB91" i="40"/>
  <c r="LT91" i="40"/>
  <c r="LL91" i="40"/>
  <c r="LD91" i="40"/>
  <c r="KV91" i="40"/>
  <c r="KN91" i="40"/>
  <c r="KF91" i="40"/>
  <c r="JX91" i="40"/>
  <c r="JP91" i="40"/>
  <c r="JH91" i="40"/>
  <c r="IZ91" i="40"/>
  <c r="IR91" i="40"/>
  <c r="IJ91" i="40"/>
  <c r="IB91" i="40"/>
  <c r="HT91" i="40"/>
  <c r="HL91" i="40"/>
  <c r="HD91" i="40"/>
  <c r="GV91" i="40"/>
  <c r="GN91" i="40"/>
  <c r="GF91" i="40"/>
  <c r="FX91" i="40"/>
  <c r="FP91" i="40"/>
  <c r="FH91" i="40"/>
  <c r="EZ91" i="40"/>
  <c r="ER91" i="40"/>
  <c r="EJ91" i="40"/>
  <c r="EB91" i="40"/>
  <c r="DT91" i="40"/>
  <c r="DL91" i="40"/>
  <c r="DD91" i="40"/>
  <c r="CV91" i="40"/>
  <c r="CN91" i="40"/>
  <c r="CF91" i="40"/>
  <c r="BX91" i="40"/>
  <c r="BP91" i="40"/>
  <c r="D91" i="40"/>
  <c r="MJ90" i="40"/>
  <c r="MB90" i="40"/>
  <c r="LT90" i="40"/>
  <c r="LL90" i="40"/>
  <c r="LD90" i="40"/>
  <c r="KV90" i="40"/>
  <c r="KN90" i="40"/>
  <c r="KF90" i="40"/>
  <c r="JX90" i="40"/>
  <c r="JP90" i="40"/>
  <c r="JH90" i="40"/>
  <c r="IZ90" i="40"/>
  <c r="IR90" i="40"/>
  <c r="IJ90" i="40"/>
  <c r="IB90" i="40"/>
  <c r="HT90" i="40"/>
  <c r="HL90" i="40"/>
  <c r="HD90" i="40"/>
  <c r="GV90" i="40"/>
  <c r="GN90" i="40"/>
  <c r="GF90" i="40"/>
  <c r="FX90" i="40"/>
  <c r="FP90" i="40"/>
  <c r="FH90" i="40"/>
  <c r="EZ90" i="40"/>
  <c r="ER90" i="40"/>
  <c r="EJ90" i="40"/>
  <c r="EB90" i="40"/>
  <c r="DT90" i="40"/>
  <c r="DL90" i="40"/>
  <c r="DD90" i="40"/>
  <c r="CV90" i="40"/>
  <c r="CN90" i="40"/>
  <c r="CF90" i="40"/>
  <c r="BX90" i="40"/>
  <c r="BP90" i="40"/>
  <c r="D90" i="40"/>
  <c r="MJ89" i="40"/>
  <c r="MB89" i="40"/>
  <c r="LT89" i="40"/>
  <c r="LL89" i="40"/>
  <c r="LD89" i="40"/>
  <c r="KV89" i="40"/>
  <c r="KN89" i="40"/>
  <c r="KF89" i="40"/>
  <c r="JX89" i="40"/>
  <c r="JP89" i="40"/>
  <c r="JH89" i="40"/>
  <c r="IZ89" i="40"/>
  <c r="IR89" i="40"/>
  <c r="IJ89" i="40"/>
  <c r="IB89" i="40"/>
  <c r="HT89" i="40"/>
  <c r="HL89" i="40"/>
  <c r="HD89" i="40"/>
  <c r="GV89" i="40"/>
  <c r="GN89" i="40"/>
  <c r="GF89" i="40"/>
  <c r="FX89" i="40"/>
  <c r="FP89" i="40"/>
  <c r="FH89" i="40"/>
  <c r="EZ89" i="40"/>
  <c r="ER89" i="40"/>
  <c r="EJ89" i="40"/>
  <c r="EB89" i="40"/>
  <c r="DT89" i="40"/>
  <c r="DL89" i="40"/>
  <c r="DD89" i="40"/>
  <c r="CV89" i="40"/>
  <c r="CN89" i="40"/>
  <c r="CF89" i="40"/>
  <c r="BX89" i="40"/>
  <c r="BP89" i="40"/>
  <c r="D89" i="40"/>
  <c r="MJ88" i="40"/>
  <c r="MB88" i="40"/>
  <c r="LT88" i="40"/>
  <c r="LL88" i="40"/>
  <c r="LD88" i="40"/>
  <c r="KV88" i="40"/>
  <c r="KN88" i="40"/>
  <c r="KF88" i="40"/>
  <c r="JX88" i="40"/>
  <c r="JP88" i="40"/>
  <c r="JH88" i="40"/>
  <c r="IZ88" i="40"/>
  <c r="IR88" i="40"/>
  <c r="IJ88" i="40"/>
  <c r="IB88" i="40"/>
  <c r="HT88" i="40"/>
  <c r="HL88" i="40"/>
  <c r="HD88" i="40"/>
  <c r="GV88" i="40"/>
  <c r="GN88" i="40"/>
  <c r="GF88" i="40"/>
  <c r="FX88" i="40"/>
  <c r="FP88" i="40"/>
  <c r="FH88" i="40"/>
  <c r="EZ88" i="40"/>
  <c r="ER88" i="40"/>
  <c r="EJ88" i="40"/>
  <c r="EB88" i="40"/>
  <c r="DT88" i="40"/>
  <c r="DL88" i="40"/>
  <c r="DD88" i="40"/>
  <c r="CV88" i="40"/>
  <c r="CN88" i="40"/>
  <c r="CF88" i="40"/>
  <c r="BX88" i="40"/>
  <c r="BP88" i="40"/>
  <c r="D88" i="40"/>
  <c r="MJ87" i="40"/>
  <c r="MB87" i="40"/>
  <c r="LT87" i="40"/>
  <c r="LL87" i="40"/>
  <c r="LD87" i="40"/>
  <c r="KV87" i="40"/>
  <c r="KN87" i="40"/>
  <c r="KF87" i="40"/>
  <c r="JX87" i="40"/>
  <c r="JP87" i="40"/>
  <c r="JH87" i="40"/>
  <c r="IZ87" i="40"/>
  <c r="IR87" i="40"/>
  <c r="IJ87" i="40"/>
  <c r="IB87" i="40"/>
  <c r="HT87" i="40"/>
  <c r="HL87" i="40"/>
  <c r="HD87" i="40"/>
  <c r="GV87" i="40"/>
  <c r="GN87" i="40"/>
  <c r="GF87" i="40"/>
  <c r="FX87" i="40"/>
  <c r="FP87" i="40"/>
  <c r="FH87" i="40"/>
  <c r="EZ87" i="40"/>
  <c r="ER87" i="40"/>
  <c r="EJ87" i="40"/>
  <c r="EB87" i="40"/>
  <c r="DT87" i="40"/>
  <c r="DL87" i="40"/>
  <c r="DD87" i="40"/>
  <c r="CV87" i="40"/>
  <c r="CN87" i="40"/>
  <c r="CF87" i="40"/>
  <c r="BX87" i="40"/>
  <c r="BP87" i="40"/>
  <c r="D87" i="40"/>
  <c r="MJ86" i="40"/>
  <c r="MB86" i="40"/>
  <c r="LT86" i="40"/>
  <c r="LL86" i="40"/>
  <c r="LD86" i="40"/>
  <c r="KV86" i="40"/>
  <c r="KN86" i="40"/>
  <c r="KF86" i="40"/>
  <c r="JX86" i="40"/>
  <c r="JP86" i="40"/>
  <c r="JH86" i="40"/>
  <c r="IZ86" i="40"/>
  <c r="IR86" i="40"/>
  <c r="IJ86" i="40"/>
  <c r="IB86" i="40"/>
  <c r="HT86" i="40"/>
  <c r="HL86" i="40"/>
  <c r="HD86" i="40"/>
  <c r="GV86" i="40"/>
  <c r="GN86" i="40"/>
  <c r="GF86" i="40"/>
  <c r="FX86" i="40"/>
  <c r="FP86" i="40"/>
  <c r="FH86" i="40"/>
  <c r="EZ86" i="40"/>
  <c r="ER86" i="40"/>
  <c r="EJ86" i="40"/>
  <c r="EB86" i="40"/>
  <c r="DT86" i="40"/>
  <c r="DL86" i="40"/>
  <c r="DD86" i="40"/>
  <c r="CV86" i="40"/>
  <c r="CN86" i="40"/>
  <c r="CF86" i="40"/>
  <c r="BX86" i="40"/>
  <c r="BP86" i="40"/>
  <c r="D86" i="40"/>
  <c r="MJ85" i="40"/>
  <c r="MB85" i="40"/>
  <c r="LT85" i="40"/>
  <c r="LL85" i="40"/>
  <c r="LD85" i="40"/>
  <c r="KV85" i="40"/>
  <c r="KN85" i="40"/>
  <c r="KF85" i="40"/>
  <c r="JX85" i="40"/>
  <c r="JP85" i="40"/>
  <c r="JH85" i="40"/>
  <c r="IZ85" i="40"/>
  <c r="IR85" i="40"/>
  <c r="IJ85" i="40"/>
  <c r="IB85" i="40"/>
  <c r="HT85" i="40"/>
  <c r="HL85" i="40"/>
  <c r="HD85" i="40"/>
  <c r="GV85" i="40"/>
  <c r="GN85" i="40"/>
  <c r="GF85" i="40"/>
  <c r="FX85" i="40"/>
  <c r="FP85" i="40"/>
  <c r="FH85" i="40"/>
  <c r="EZ85" i="40"/>
  <c r="ER85" i="40"/>
  <c r="EJ85" i="40"/>
  <c r="EB85" i="40"/>
  <c r="DT85" i="40"/>
  <c r="DL85" i="40"/>
  <c r="DD85" i="40"/>
  <c r="CV85" i="40"/>
  <c r="CN85" i="40"/>
  <c r="CF85" i="40"/>
  <c r="BX85" i="40"/>
  <c r="BP85" i="40"/>
  <c r="D85" i="40"/>
  <c r="MJ84" i="40"/>
  <c r="MB84" i="40"/>
  <c r="LT84" i="40"/>
  <c r="LL84" i="40"/>
  <c r="LD84" i="40"/>
  <c r="KV84" i="40"/>
  <c r="KN84" i="40"/>
  <c r="KF84" i="40"/>
  <c r="JX84" i="40"/>
  <c r="JP84" i="40"/>
  <c r="JH84" i="40"/>
  <c r="IZ84" i="40"/>
  <c r="IR84" i="40"/>
  <c r="IJ84" i="40"/>
  <c r="IB84" i="40"/>
  <c r="HT84" i="40"/>
  <c r="HL84" i="40"/>
  <c r="HD84" i="40"/>
  <c r="GV84" i="40"/>
  <c r="GN84" i="40"/>
  <c r="GF84" i="40"/>
  <c r="FX84" i="40"/>
  <c r="FP84" i="40"/>
  <c r="FH84" i="40"/>
  <c r="EZ84" i="40"/>
  <c r="ER84" i="40"/>
  <c r="EJ84" i="40"/>
  <c r="EB84" i="40"/>
  <c r="DT84" i="40"/>
  <c r="DL84" i="40"/>
  <c r="DD84" i="40"/>
  <c r="CV84" i="40"/>
  <c r="CN84" i="40"/>
  <c r="CF84" i="40"/>
  <c r="BX84" i="40"/>
  <c r="BP84" i="40"/>
  <c r="D84" i="40"/>
  <c r="MJ83" i="40"/>
  <c r="MB83" i="40"/>
  <c r="LT83" i="40"/>
  <c r="LL83" i="40"/>
  <c r="LD83" i="40"/>
  <c r="KV83" i="40"/>
  <c r="KN83" i="40"/>
  <c r="KF83" i="40"/>
  <c r="JX83" i="40"/>
  <c r="JP83" i="40"/>
  <c r="JH83" i="40"/>
  <c r="IZ83" i="40"/>
  <c r="IR83" i="40"/>
  <c r="IJ83" i="40"/>
  <c r="IB83" i="40"/>
  <c r="HT83" i="40"/>
  <c r="HL83" i="40"/>
  <c r="HD83" i="40"/>
  <c r="GV83" i="40"/>
  <c r="GN83" i="40"/>
  <c r="GF83" i="40"/>
  <c r="FX83" i="40"/>
  <c r="FP83" i="40"/>
  <c r="FH83" i="40"/>
  <c r="EZ83" i="40"/>
  <c r="ER83" i="40"/>
  <c r="EJ83" i="40"/>
  <c r="EB83" i="40"/>
  <c r="DT83" i="40"/>
  <c r="DL83" i="40"/>
  <c r="DD83" i="40"/>
  <c r="CV83" i="40"/>
  <c r="CN83" i="40"/>
  <c r="CF83" i="40"/>
  <c r="BX83" i="40"/>
  <c r="BP83" i="40"/>
  <c r="D83" i="40"/>
  <c r="MJ82" i="40"/>
  <c r="MB82" i="40"/>
  <c r="LT82" i="40"/>
  <c r="LL82" i="40"/>
  <c r="LD82" i="40"/>
  <c r="KV82" i="40"/>
  <c r="KN82" i="40"/>
  <c r="KF82" i="40"/>
  <c r="JX82" i="40"/>
  <c r="JP82" i="40"/>
  <c r="JH82" i="40"/>
  <c r="IZ82" i="40"/>
  <c r="IR82" i="40"/>
  <c r="IJ82" i="40"/>
  <c r="IB82" i="40"/>
  <c r="HT82" i="40"/>
  <c r="HL82" i="40"/>
  <c r="HD82" i="40"/>
  <c r="GV82" i="40"/>
  <c r="GN82" i="40"/>
  <c r="GF82" i="40"/>
  <c r="FX82" i="40"/>
  <c r="FP82" i="40"/>
  <c r="FH82" i="40"/>
  <c r="EZ82" i="40"/>
  <c r="ER82" i="40"/>
  <c r="EJ82" i="40"/>
  <c r="EB82" i="40"/>
  <c r="DT82" i="40"/>
  <c r="DL82" i="40"/>
  <c r="DD82" i="40"/>
  <c r="CV82" i="40"/>
  <c r="CN82" i="40"/>
  <c r="CF82" i="40"/>
  <c r="BX82" i="40"/>
  <c r="BP82" i="40"/>
  <c r="D82" i="40"/>
  <c r="MJ81" i="40"/>
  <c r="MB81" i="40"/>
  <c r="LT81" i="40"/>
  <c r="LL81" i="40"/>
  <c r="LD81" i="40"/>
  <c r="KV81" i="40"/>
  <c r="KN81" i="40"/>
  <c r="KF81" i="40"/>
  <c r="JX81" i="40"/>
  <c r="JP81" i="40"/>
  <c r="JH81" i="40"/>
  <c r="IZ81" i="40"/>
  <c r="IR81" i="40"/>
  <c r="IJ81" i="40"/>
  <c r="IB81" i="40"/>
  <c r="HT81" i="40"/>
  <c r="HL81" i="40"/>
  <c r="HD81" i="40"/>
  <c r="GV81" i="40"/>
  <c r="GN81" i="40"/>
  <c r="GF81" i="40"/>
  <c r="FX81" i="40"/>
  <c r="FP81" i="40"/>
  <c r="FH81" i="40"/>
  <c r="EZ81" i="40"/>
  <c r="ER81" i="40"/>
  <c r="EJ81" i="40"/>
  <c r="EB81" i="40"/>
  <c r="DT81" i="40"/>
  <c r="DL81" i="40"/>
  <c r="DD81" i="40"/>
  <c r="CV81" i="40"/>
  <c r="CN81" i="40"/>
  <c r="CF81" i="40"/>
  <c r="BX81" i="40"/>
  <c r="BP81" i="40"/>
  <c r="D81" i="40"/>
  <c r="MJ80" i="40"/>
  <c r="MB80" i="40"/>
  <c r="LT80" i="40"/>
  <c r="LL80" i="40"/>
  <c r="LD80" i="40"/>
  <c r="KV80" i="40"/>
  <c r="KN80" i="40"/>
  <c r="KF80" i="40"/>
  <c r="JX80" i="40"/>
  <c r="JP80" i="40"/>
  <c r="JH80" i="40"/>
  <c r="IZ80" i="40"/>
  <c r="IR80" i="40"/>
  <c r="IJ80" i="40"/>
  <c r="IB80" i="40"/>
  <c r="HT80" i="40"/>
  <c r="HL80" i="40"/>
  <c r="HD80" i="40"/>
  <c r="GV80" i="40"/>
  <c r="GN80" i="40"/>
  <c r="GF80" i="40"/>
  <c r="FX80" i="40"/>
  <c r="FP80" i="40"/>
  <c r="FH80" i="40"/>
  <c r="EZ80" i="40"/>
  <c r="ER80" i="40"/>
  <c r="EJ80" i="40"/>
  <c r="EB80" i="40"/>
  <c r="DT80" i="40"/>
  <c r="DL80" i="40"/>
  <c r="DD80" i="40"/>
  <c r="CV80" i="40"/>
  <c r="CN80" i="40"/>
  <c r="CF80" i="40"/>
  <c r="BX80" i="40"/>
  <c r="BP80" i="40"/>
  <c r="D80" i="40"/>
  <c r="MJ79" i="40"/>
  <c r="MB79" i="40"/>
  <c r="LT79" i="40"/>
  <c r="LL79" i="40"/>
  <c r="LD79" i="40"/>
  <c r="KV79" i="40"/>
  <c r="KN79" i="40"/>
  <c r="KF79" i="40"/>
  <c r="JX79" i="40"/>
  <c r="JP79" i="40"/>
  <c r="JH79" i="40"/>
  <c r="IZ79" i="40"/>
  <c r="IR79" i="40"/>
  <c r="IJ79" i="40"/>
  <c r="IB79" i="40"/>
  <c r="HT79" i="40"/>
  <c r="HL79" i="40"/>
  <c r="HD79" i="40"/>
  <c r="GV79" i="40"/>
  <c r="GN79" i="40"/>
  <c r="GF79" i="40"/>
  <c r="FX79" i="40"/>
  <c r="FP79" i="40"/>
  <c r="FH79" i="40"/>
  <c r="EZ79" i="40"/>
  <c r="ER79" i="40"/>
  <c r="EJ79" i="40"/>
  <c r="EB79" i="40"/>
  <c r="DT79" i="40"/>
  <c r="DL79" i="40"/>
  <c r="DD79" i="40"/>
  <c r="CV79" i="40"/>
  <c r="CN79" i="40"/>
  <c r="CF79" i="40"/>
  <c r="BX79" i="40"/>
  <c r="BP79" i="40"/>
  <c r="D79" i="40"/>
  <c r="MJ78" i="40"/>
  <c r="MB78" i="40"/>
  <c r="LT78" i="40"/>
  <c r="LL78" i="40"/>
  <c r="LD78" i="40"/>
  <c r="KV78" i="40"/>
  <c r="KN78" i="40"/>
  <c r="KF78" i="40"/>
  <c r="JX78" i="40"/>
  <c r="JP78" i="40"/>
  <c r="JH78" i="40"/>
  <c r="IZ78" i="40"/>
  <c r="IR78" i="40"/>
  <c r="IJ78" i="40"/>
  <c r="IB78" i="40"/>
  <c r="HT78" i="40"/>
  <c r="HL78" i="40"/>
  <c r="HD78" i="40"/>
  <c r="GV78" i="40"/>
  <c r="GN78" i="40"/>
  <c r="GF78" i="40"/>
  <c r="FX78" i="40"/>
  <c r="FP78" i="40"/>
  <c r="FH78" i="40"/>
  <c r="EZ78" i="40"/>
  <c r="ER78" i="40"/>
  <c r="EJ78" i="40"/>
  <c r="EB78" i="40"/>
  <c r="DT78" i="40"/>
  <c r="DL78" i="40"/>
  <c r="DD78" i="40"/>
  <c r="CV78" i="40"/>
  <c r="CN78" i="40"/>
  <c r="CF78" i="40"/>
  <c r="BX78" i="40"/>
  <c r="BP78" i="40"/>
  <c r="D78" i="40"/>
  <c r="MJ77" i="40"/>
  <c r="MB77" i="40"/>
  <c r="LT77" i="40"/>
  <c r="LL77" i="40"/>
  <c r="LD77" i="40"/>
  <c r="KV77" i="40"/>
  <c r="KN77" i="40"/>
  <c r="KF77" i="40"/>
  <c r="JX77" i="40"/>
  <c r="JP77" i="40"/>
  <c r="JH77" i="40"/>
  <c r="IZ77" i="40"/>
  <c r="IR77" i="40"/>
  <c r="IJ77" i="40"/>
  <c r="IB77" i="40"/>
  <c r="HT77" i="40"/>
  <c r="HL77" i="40"/>
  <c r="HD77" i="40"/>
  <c r="GV77" i="40"/>
  <c r="GN77" i="40"/>
  <c r="GF77" i="40"/>
  <c r="FX77" i="40"/>
  <c r="FP77" i="40"/>
  <c r="FH77" i="40"/>
  <c r="EZ77" i="40"/>
  <c r="ER77" i="40"/>
  <c r="EJ77" i="40"/>
  <c r="EB77" i="40"/>
  <c r="DT77" i="40"/>
  <c r="DL77" i="40"/>
  <c r="DD77" i="40"/>
  <c r="CV77" i="40"/>
  <c r="CN77" i="40"/>
  <c r="CF77" i="40"/>
  <c r="BX77" i="40"/>
  <c r="BP77" i="40"/>
  <c r="D77" i="40"/>
  <c r="MJ76" i="40"/>
  <c r="MB76" i="40"/>
  <c r="LT76" i="40"/>
  <c r="LL76" i="40"/>
  <c r="LD76" i="40"/>
  <c r="KV76" i="40"/>
  <c r="KN76" i="40"/>
  <c r="KF76" i="40"/>
  <c r="JX76" i="40"/>
  <c r="JP76" i="40"/>
  <c r="JH76" i="40"/>
  <c r="IZ76" i="40"/>
  <c r="IR76" i="40"/>
  <c r="IJ76" i="40"/>
  <c r="IB76" i="40"/>
  <c r="HT76" i="40"/>
  <c r="HL76" i="40"/>
  <c r="HD76" i="40"/>
  <c r="GV76" i="40"/>
  <c r="GN76" i="40"/>
  <c r="GF76" i="40"/>
  <c r="FX76" i="40"/>
  <c r="FP76" i="40"/>
  <c r="FH76" i="40"/>
  <c r="EZ76" i="40"/>
  <c r="ER76" i="40"/>
  <c r="EJ76" i="40"/>
  <c r="EB76" i="40"/>
  <c r="DT76" i="40"/>
  <c r="DL76" i="40"/>
  <c r="DD76" i="40"/>
  <c r="CV76" i="40"/>
  <c r="CN76" i="40"/>
  <c r="CF76" i="40"/>
  <c r="BX76" i="40"/>
  <c r="BP76" i="40"/>
  <c r="D76" i="40"/>
  <c r="MJ75" i="40"/>
  <c r="MB75" i="40"/>
  <c r="LT75" i="40"/>
  <c r="LL75" i="40"/>
  <c r="LD75" i="40"/>
  <c r="KV75" i="40"/>
  <c r="KN75" i="40"/>
  <c r="KF75" i="40"/>
  <c r="JX75" i="40"/>
  <c r="JP75" i="40"/>
  <c r="JH75" i="40"/>
  <c r="IZ75" i="40"/>
  <c r="IR75" i="40"/>
  <c r="IJ75" i="40"/>
  <c r="IB75" i="40"/>
  <c r="HT75" i="40"/>
  <c r="HL75" i="40"/>
  <c r="HD75" i="40"/>
  <c r="GV75" i="40"/>
  <c r="GN75" i="40"/>
  <c r="GF75" i="40"/>
  <c r="FX75" i="40"/>
  <c r="FP75" i="40"/>
  <c r="FH75" i="40"/>
  <c r="EZ75" i="40"/>
  <c r="ER75" i="40"/>
  <c r="EJ75" i="40"/>
  <c r="EB75" i="40"/>
  <c r="DT75" i="40"/>
  <c r="DL75" i="40"/>
  <c r="DD75" i="40"/>
  <c r="CV75" i="40"/>
  <c r="CN75" i="40"/>
  <c r="CF75" i="40"/>
  <c r="BX75" i="40"/>
  <c r="BP75" i="40"/>
  <c r="D75" i="40"/>
  <c r="MJ74" i="40"/>
  <c r="MB74" i="40"/>
  <c r="LT74" i="40"/>
  <c r="LL74" i="40"/>
  <c r="LD74" i="40"/>
  <c r="KV74" i="40"/>
  <c r="KN74" i="40"/>
  <c r="KF74" i="40"/>
  <c r="JX74" i="40"/>
  <c r="JP74" i="40"/>
  <c r="JH74" i="40"/>
  <c r="IZ74" i="40"/>
  <c r="IR74" i="40"/>
  <c r="IJ74" i="40"/>
  <c r="IB74" i="40"/>
  <c r="HT74" i="40"/>
  <c r="HL74" i="40"/>
  <c r="HD74" i="40"/>
  <c r="GV74" i="40"/>
  <c r="GN74" i="40"/>
  <c r="GF74" i="40"/>
  <c r="FX74" i="40"/>
  <c r="FP74" i="40"/>
  <c r="FH74" i="40"/>
  <c r="EZ74" i="40"/>
  <c r="ER74" i="40"/>
  <c r="EJ74" i="40"/>
  <c r="EB74" i="40"/>
  <c r="DT74" i="40"/>
  <c r="DL74" i="40"/>
  <c r="DD74" i="40"/>
  <c r="CV74" i="40"/>
  <c r="CN74" i="40"/>
  <c r="CF74" i="40"/>
  <c r="BX74" i="40"/>
  <c r="BP74" i="40"/>
  <c r="D74" i="40"/>
  <c r="MJ73" i="40"/>
  <c r="MB73" i="40"/>
  <c r="LT73" i="40"/>
  <c r="LL73" i="40"/>
  <c r="LD73" i="40"/>
  <c r="KV73" i="40"/>
  <c r="KN73" i="40"/>
  <c r="KF73" i="40"/>
  <c r="JX73" i="40"/>
  <c r="JP73" i="40"/>
  <c r="JH73" i="40"/>
  <c r="IZ73" i="40"/>
  <c r="IR73" i="40"/>
  <c r="IJ73" i="40"/>
  <c r="IB73" i="40"/>
  <c r="HT73" i="40"/>
  <c r="HL73" i="40"/>
  <c r="HD73" i="40"/>
  <c r="GV73" i="40"/>
  <c r="GN73" i="40"/>
  <c r="GF73" i="40"/>
  <c r="FX73" i="40"/>
  <c r="FP73" i="40"/>
  <c r="FH73" i="40"/>
  <c r="EZ73" i="40"/>
  <c r="ER73" i="40"/>
  <c r="EJ73" i="40"/>
  <c r="EB73" i="40"/>
  <c r="DT73" i="40"/>
  <c r="DL73" i="40"/>
  <c r="DD73" i="40"/>
  <c r="CV73" i="40"/>
  <c r="CN73" i="40"/>
  <c r="CF73" i="40"/>
  <c r="BX73" i="40"/>
  <c r="BP73" i="40"/>
  <c r="D73" i="40"/>
  <c r="MJ72" i="40"/>
  <c r="MB72" i="40"/>
  <c r="LT72" i="40"/>
  <c r="LL72" i="40"/>
  <c r="LD72" i="40"/>
  <c r="KV72" i="40"/>
  <c r="KN72" i="40"/>
  <c r="KF72" i="40"/>
  <c r="JX72" i="40"/>
  <c r="JP72" i="40"/>
  <c r="JH72" i="40"/>
  <c r="IZ72" i="40"/>
  <c r="IR72" i="40"/>
  <c r="IJ72" i="40"/>
  <c r="IB72" i="40"/>
  <c r="HT72" i="40"/>
  <c r="HL72" i="40"/>
  <c r="HD72" i="40"/>
  <c r="GV72" i="40"/>
  <c r="GN72" i="40"/>
  <c r="GF72" i="40"/>
  <c r="FX72" i="40"/>
  <c r="FP72" i="40"/>
  <c r="FH72" i="40"/>
  <c r="EZ72" i="40"/>
  <c r="ER72" i="40"/>
  <c r="EJ72" i="40"/>
  <c r="EB72" i="40"/>
  <c r="DT72" i="40"/>
  <c r="DL72" i="40"/>
  <c r="DD72" i="40"/>
  <c r="CV72" i="40"/>
  <c r="CN72" i="40"/>
  <c r="CF72" i="40"/>
  <c r="BX72" i="40"/>
  <c r="BP72" i="40"/>
  <c r="D72" i="40"/>
  <c r="MJ71" i="40"/>
  <c r="MB71" i="40"/>
  <c r="LT71" i="40"/>
  <c r="LL71" i="40"/>
  <c r="LD71" i="40"/>
  <c r="KV71" i="40"/>
  <c r="KN71" i="40"/>
  <c r="KF71" i="40"/>
  <c r="JX71" i="40"/>
  <c r="JP71" i="40"/>
  <c r="JH71" i="40"/>
  <c r="IZ71" i="40"/>
  <c r="IR71" i="40"/>
  <c r="IJ71" i="40"/>
  <c r="IB71" i="40"/>
  <c r="HT71" i="40"/>
  <c r="HL71" i="40"/>
  <c r="HD71" i="40"/>
  <c r="GV71" i="40"/>
  <c r="GN71" i="40"/>
  <c r="GF71" i="40"/>
  <c r="FX71" i="40"/>
  <c r="FP71" i="40"/>
  <c r="FH71" i="40"/>
  <c r="EZ71" i="40"/>
  <c r="ER71" i="40"/>
  <c r="EJ71" i="40"/>
  <c r="EB71" i="40"/>
  <c r="DT71" i="40"/>
  <c r="DL71" i="40"/>
  <c r="DD71" i="40"/>
  <c r="CV71" i="40"/>
  <c r="CN71" i="40"/>
  <c r="CF71" i="40"/>
  <c r="BX71" i="40"/>
  <c r="BP71" i="40"/>
  <c r="D71" i="40"/>
  <c r="MJ70" i="40"/>
  <c r="MB70" i="40"/>
  <c r="LT70" i="40"/>
  <c r="LL70" i="40"/>
  <c r="LD70" i="40"/>
  <c r="KV70" i="40"/>
  <c r="KN70" i="40"/>
  <c r="KF70" i="40"/>
  <c r="JX70" i="40"/>
  <c r="JP70" i="40"/>
  <c r="JH70" i="40"/>
  <c r="IZ70" i="40"/>
  <c r="IR70" i="40"/>
  <c r="IJ70" i="40"/>
  <c r="IB70" i="40"/>
  <c r="HT70" i="40"/>
  <c r="HL70" i="40"/>
  <c r="HD70" i="40"/>
  <c r="GV70" i="40"/>
  <c r="GN70" i="40"/>
  <c r="GF70" i="40"/>
  <c r="FX70" i="40"/>
  <c r="FP70" i="40"/>
  <c r="FH70" i="40"/>
  <c r="EZ70" i="40"/>
  <c r="ER70" i="40"/>
  <c r="EJ70" i="40"/>
  <c r="EB70" i="40"/>
  <c r="DT70" i="40"/>
  <c r="DL70" i="40"/>
  <c r="DD70" i="40"/>
  <c r="CV70" i="40"/>
  <c r="CN70" i="40"/>
  <c r="CF70" i="40"/>
  <c r="BX70" i="40"/>
  <c r="BP70" i="40"/>
  <c r="D70" i="40"/>
  <c r="MJ69" i="40"/>
  <c r="MB69" i="40"/>
  <c r="LT69" i="40"/>
  <c r="LL69" i="40"/>
  <c r="LD69" i="40"/>
  <c r="KV69" i="40"/>
  <c r="KN69" i="40"/>
  <c r="KF69" i="40"/>
  <c r="JX69" i="40"/>
  <c r="JP69" i="40"/>
  <c r="JH69" i="40"/>
  <c r="IZ69" i="40"/>
  <c r="IR69" i="40"/>
  <c r="IJ69" i="40"/>
  <c r="IB69" i="40"/>
  <c r="HT69" i="40"/>
  <c r="HL69" i="40"/>
  <c r="HD69" i="40"/>
  <c r="GV69" i="40"/>
  <c r="GN69" i="40"/>
  <c r="GF69" i="40"/>
  <c r="FX69" i="40"/>
  <c r="FP69" i="40"/>
  <c r="FH69" i="40"/>
  <c r="EZ69" i="40"/>
  <c r="ER69" i="40"/>
  <c r="EJ69" i="40"/>
  <c r="EB69" i="40"/>
  <c r="DT69" i="40"/>
  <c r="DL69" i="40"/>
  <c r="DD69" i="40"/>
  <c r="CV69" i="40"/>
  <c r="CN69" i="40"/>
  <c r="CF69" i="40"/>
  <c r="BX69" i="40"/>
  <c r="BP69" i="40"/>
  <c r="D69" i="40"/>
  <c r="MJ68" i="40"/>
  <c r="MB68" i="40"/>
  <c r="LT68" i="40"/>
  <c r="LL68" i="40"/>
  <c r="LD68" i="40"/>
  <c r="KV68" i="40"/>
  <c r="KN68" i="40"/>
  <c r="KF68" i="40"/>
  <c r="JX68" i="40"/>
  <c r="JP68" i="40"/>
  <c r="JH68" i="40"/>
  <c r="IZ68" i="40"/>
  <c r="IR68" i="40"/>
  <c r="IJ68" i="40"/>
  <c r="IB68" i="40"/>
  <c r="HT68" i="40"/>
  <c r="HL68" i="40"/>
  <c r="HD68" i="40"/>
  <c r="GV68" i="40"/>
  <c r="GN68" i="40"/>
  <c r="GF68" i="40"/>
  <c r="FX68" i="40"/>
  <c r="FP68" i="40"/>
  <c r="FH68" i="40"/>
  <c r="EZ68" i="40"/>
  <c r="ER68" i="40"/>
  <c r="EJ68" i="40"/>
  <c r="EB68" i="40"/>
  <c r="DT68" i="40"/>
  <c r="DL68" i="40"/>
  <c r="DD68" i="40"/>
  <c r="CV68" i="40"/>
  <c r="CN68" i="40"/>
  <c r="CF68" i="40"/>
  <c r="BX68" i="40"/>
  <c r="BP68" i="40"/>
  <c r="D68" i="40"/>
  <c r="MJ67" i="40"/>
  <c r="MB67" i="40"/>
  <c r="LT67" i="40"/>
  <c r="LL67" i="40"/>
  <c r="LD67" i="40"/>
  <c r="KV67" i="40"/>
  <c r="KN67" i="40"/>
  <c r="KF67" i="40"/>
  <c r="JX67" i="40"/>
  <c r="JP67" i="40"/>
  <c r="JH67" i="40"/>
  <c r="IZ67" i="40"/>
  <c r="IR67" i="40"/>
  <c r="IJ67" i="40"/>
  <c r="IB67" i="40"/>
  <c r="HT67" i="40"/>
  <c r="HL67" i="40"/>
  <c r="HD67" i="40"/>
  <c r="GV67" i="40"/>
  <c r="GN67" i="40"/>
  <c r="GF67" i="40"/>
  <c r="FX67" i="40"/>
  <c r="FP67" i="40"/>
  <c r="FH67" i="40"/>
  <c r="EZ67" i="40"/>
  <c r="ER67" i="40"/>
  <c r="EJ67" i="40"/>
  <c r="EB67" i="40"/>
  <c r="DT67" i="40"/>
  <c r="DL67" i="40"/>
  <c r="DD67" i="40"/>
  <c r="CV67" i="40"/>
  <c r="CN67" i="40"/>
  <c r="CF67" i="40"/>
  <c r="BX67" i="40"/>
  <c r="BP67" i="40"/>
  <c r="D67" i="40"/>
  <c r="MJ66" i="40"/>
  <c r="MB66" i="40"/>
  <c r="LT66" i="40"/>
  <c r="LL66" i="40"/>
  <c r="LD66" i="40"/>
  <c r="KV66" i="40"/>
  <c r="KN66" i="40"/>
  <c r="KF66" i="40"/>
  <c r="JX66" i="40"/>
  <c r="JP66" i="40"/>
  <c r="JH66" i="40"/>
  <c r="IZ66" i="40"/>
  <c r="IR66" i="40"/>
  <c r="IJ66" i="40"/>
  <c r="IB66" i="40"/>
  <c r="HT66" i="40"/>
  <c r="HL66" i="40"/>
  <c r="HD66" i="40"/>
  <c r="GV66" i="40"/>
  <c r="GN66" i="40"/>
  <c r="GF66" i="40"/>
  <c r="FX66" i="40"/>
  <c r="FP66" i="40"/>
  <c r="FH66" i="40"/>
  <c r="EZ66" i="40"/>
  <c r="ER66" i="40"/>
  <c r="EJ66" i="40"/>
  <c r="EB66" i="40"/>
  <c r="DT66" i="40"/>
  <c r="DL66" i="40"/>
  <c r="DD66" i="40"/>
  <c r="CV66" i="40"/>
  <c r="CN66" i="40"/>
  <c r="CF66" i="40"/>
  <c r="BX66" i="40"/>
  <c r="BP66" i="40"/>
  <c r="D66" i="40"/>
  <c r="MJ65" i="40"/>
  <c r="MB65" i="40"/>
  <c r="LT65" i="40"/>
  <c r="LL65" i="40"/>
  <c r="LD65" i="40"/>
  <c r="KV65" i="40"/>
  <c r="KN65" i="40"/>
  <c r="KF65" i="40"/>
  <c r="JX65" i="40"/>
  <c r="JP65" i="40"/>
  <c r="JH65" i="40"/>
  <c r="IZ65" i="40"/>
  <c r="IR65" i="40"/>
  <c r="IJ65" i="40"/>
  <c r="IB65" i="40"/>
  <c r="HT65" i="40"/>
  <c r="HL65" i="40"/>
  <c r="HD65" i="40"/>
  <c r="GV65" i="40"/>
  <c r="GN65" i="40"/>
  <c r="GF65" i="40"/>
  <c r="FX65" i="40"/>
  <c r="FP65" i="40"/>
  <c r="FH65" i="40"/>
  <c r="EZ65" i="40"/>
  <c r="ER65" i="40"/>
  <c r="EJ65" i="40"/>
  <c r="EB65" i="40"/>
  <c r="DT65" i="40"/>
  <c r="DL65" i="40"/>
  <c r="DD65" i="40"/>
  <c r="CV65" i="40"/>
  <c r="CN65" i="40"/>
  <c r="CF65" i="40"/>
  <c r="BX65" i="40"/>
  <c r="BP65" i="40"/>
  <c r="D65" i="40"/>
  <c r="MJ64" i="40"/>
  <c r="MB64" i="40"/>
  <c r="LT64" i="40"/>
  <c r="LL64" i="40"/>
  <c r="LD64" i="40"/>
  <c r="KV64" i="40"/>
  <c r="KN64" i="40"/>
  <c r="KF64" i="40"/>
  <c r="JX64" i="40"/>
  <c r="JP64" i="40"/>
  <c r="JH64" i="40"/>
  <c r="IZ64" i="40"/>
  <c r="IR64" i="40"/>
  <c r="IJ64" i="40"/>
  <c r="IB64" i="40"/>
  <c r="HT64" i="40"/>
  <c r="HL64" i="40"/>
  <c r="HD64" i="40"/>
  <c r="GV64" i="40"/>
  <c r="GN64" i="40"/>
  <c r="GF64" i="40"/>
  <c r="FX64" i="40"/>
  <c r="FP64" i="40"/>
  <c r="FH64" i="40"/>
  <c r="EZ64" i="40"/>
  <c r="ER64" i="40"/>
  <c r="EJ64" i="40"/>
  <c r="EB64" i="40"/>
  <c r="DT64" i="40"/>
  <c r="DL64" i="40"/>
  <c r="DD64" i="40"/>
  <c r="CV64" i="40"/>
  <c r="CN64" i="40"/>
  <c r="CF64" i="40"/>
  <c r="BX64" i="40"/>
  <c r="BP64" i="40"/>
  <c r="D64" i="40"/>
  <c r="MJ63" i="40"/>
  <c r="MB63" i="40"/>
  <c r="LT63" i="40"/>
  <c r="LL63" i="40"/>
  <c r="LD63" i="40"/>
  <c r="KV63" i="40"/>
  <c r="KN63" i="40"/>
  <c r="KF63" i="40"/>
  <c r="JX63" i="40"/>
  <c r="JP63" i="40"/>
  <c r="JH63" i="40"/>
  <c r="IZ63" i="40"/>
  <c r="IR63" i="40"/>
  <c r="IJ63" i="40"/>
  <c r="IB63" i="40"/>
  <c r="HT63" i="40"/>
  <c r="HL63" i="40"/>
  <c r="HD63" i="40"/>
  <c r="GV63" i="40"/>
  <c r="GN63" i="40"/>
  <c r="GF63" i="40"/>
  <c r="FX63" i="40"/>
  <c r="FP63" i="40"/>
  <c r="FH63" i="40"/>
  <c r="EZ63" i="40"/>
  <c r="ER63" i="40"/>
  <c r="EJ63" i="40"/>
  <c r="EB63" i="40"/>
  <c r="DT63" i="40"/>
  <c r="DL63" i="40"/>
  <c r="DD63" i="40"/>
  <c r="CV63" i="40"/>
  <c r="CN63" i="40"/>
  <c r="CF63" i="40"/>
  <c r="BX63" i="40"/>
  <c r="BP63" i="40"/>
  <c r="D63" i="40"/>
  <c r="MJ62" i="40"/>
  <c r="MB62" i="40"/>
  <c r="LT62" i="40"/>
  <c r="LL62" i="40"/>
  <c r="LD62" i="40"/>
  <c r="KV62" i="40"/>
  <c r="KN62" i="40"/>
  <c r="KF62" i="40"/>
  <c r="JX62" i="40"/>
  <c r="JP62" i="40"/>
  <c r="JH62" i="40"/>
  <c r="IZ62" i="40"/>
  <c r="IR62" i="40"/>
  <c r="IJ62" i="40"/>
  <c r="IB62" i="40"/>
  <c r="HT62" i="40"/>
  <c r="HL62" i="40"/>
  <c r="HD62" i="40"/>
  <c r="GV62" i="40"/>
  <c r="GN62" i="40"/>
  <c r="GF62" i="40"/>
  <c r="FX62" i="40"/>
  <c r="FP62" i="40"/>
  <c r="FH62" i="40"/>
  <c r="EZ62" i="40"/>
  <c r="ER62" i="40"/>
  <c r="EJ62" i="40"/>
  <c r="EB62" i="40"/>
  <c r="DT62" i="40"/>
  <c r="DL62" i="40"/>
  <c r="DD62" i="40"/>
  <c r="CV62" i="40"/>
  <c r="CN62" i="40"/>
  <c r="CF62" i="40"/>
  <c r="BX62" i="40"/>
  <c r="BP62" i="40"/>
  <c r="D62" i="40"/>
  <c r="MJ61" i="40"/>
  <c r="MB61" i="40"/>
  <c r="LT61" i="40"/>
  <c r="LL61" i="40"/>
  <c r="LD61" i="40"/>
  <c r="KV61" i="40"/>
  <c r="KN61" i="40"/>
  <c r="KF61" i="40"/>
  <c r="JX61" i="40"/>
  <c r="JP61" i="40"/>
  <c r="JH61" i="40"/>
  <c r="IZ61" i="40"/>
  <c r="IR61" i="40"/>
  <c r="IJ61" i="40"/>
  <c r="IB61" i="40"/>
  <c r="HT61" i="40"/>
  <c r="HL61" i="40"/>
  <c r="HD61" i="40"/>
  <c r="GV61" i="40"/>
  <c r="GN61" i="40"/>
  <c r="GF61" i="40"/>
  <c r="FX61" i="40"/>
  <c r="FP61" i="40"/>
  <c r="FH61" i="40"/>
  <c r="EZ61" i="40"/>
  <c r="ER61" i="40"/>
  <c r="EJ61" i="40"/>
  <c r="EB61" i="40"/>
  <c r="DT61" i="40"/>
  <c r="DL61" i="40"/>
  <c r="DD61" i="40"/>
  <c r="CV61" i="40"/>
  <c r="CN61" i="40"/>
  <c r="CF61" i="40"/>
  <c r="BX61" i="40"/>
  <c r="BP61" i="40"/>
  <c r="D61" i="40"/>
  <c r="MJ60" i="40"/>
  <c r="MB60" i="40"/>
  <c r="LT60" i="40"/>
  <c r="LL60" i="40"/>
  <c r="LD60" i="40"/>
  <c r="KV60" i="40"/>
  <c r="KN60" i="40"/>
  <c r="KF60" i="40"/>
  <c r="JX60" i="40"/>
  <c r="JP60" i="40"/>
  <c r="JH60" i="40"/>
  <c r="IZ60" i="40"/>
  <c r="IR60" i="40"/>
  <c r="IJ60" i="40"/>
  <c r="IB60" i="40"/>
  <c r="HT60" i="40"/>
  <c r="HL60" i="40"/>
  <c r="HD60" i="40"/>
  <c r="GV60" i="40"/>
  <c r="GN60" i="40"/>
  <c r="GF60" i="40"/>
  <c r="FX60" i="40"/>
  <c r="FP60" i="40"/>
  <c r="FH60" i="40"/>
  <c r="EZ60" i="40"/>
  <c r="ER60" i="40"/>
  <c r="EJ60" i="40"/>
  <c r="EB60" i="40"/>
  <c r="DT60" i="40"/>
  <c r="DL60" i="40"/>
  <c r="DD60" i="40"/>
  <c r="CV60" i="40"/>
  <c r="CN60" i="40"/>
  <c r="CF60" i="40"/>
  <c r="BX60" i="40"/>
  <c r="BP60" i="40"/>
  <c r="D60" i="40"/>
  <c r="MJ59" i="40"/>
  <c r="MB59" i="40"/>
  <c r="LT59" i="40"/>
  <c r="LL59" i="40"/>
  <c r="LD59" i="40"/>
  <c r="KV59" i="40"/>
  <c r="KN59" i="40"/>
  <c r="KF59" i="40"/>
  <c r="JX59" i="40"/>
  <c r="JP59" i="40"/>
  <c r="JH59" i="40"/>
  <c r="IZ59" i="40"/>
  <c r="IR59" i="40"/>
  <c r="IJ59" i="40"/>
  <c r="IB59" i="40"/>
  <c r="HT59" i="40"/>
  <c r="HL59" i="40"/>
  <c r="HD59" i="40"/>
  <c r="GV59" i="40"/>
  <c r="GN59" i="40"/>
  <c r="GF59" i="40"/>
  <c r="FX59" i="40"/>
  <c r="FP59" i="40"/>
  <c r="FH59" i="40"/>
  <c r="EZ59" i="40"/>
  <c r="ER59" i="40"/>
  <c r="EJ59" i="40"/>
  <c r="EB59" i="40"/>
  <c r="DT59" i="40"/>
  <c r="DL59" i="40"/>
  <c r="DD59" i="40"/>
  <c r="CV59" i="40"/>
  <c r="CN59" i="40"/>
  <c r="CF59" i="40"/>
  <c r="BX59" i="40"/>
  <c r="BP59" i="40"/>
  <c r="D59" i="40"/>
  <c r="MJ58" i="40"/>
  <c r="MB58" i="40"/>
  <c r="LT58" i="40"/>
  <c r="LL58" i="40"/>
  <c r="LD58" i="40"/>
  <c r="KV58" i="40"/>
  <c r="KN58" i="40"/>
  <c r="KF58" i="40"/>
  <c r="JX58" i="40"/>
  <c r="JP58" i="40"/>
  <c r="JH58" i="40"/>
  <c r="IZ58" i="40"/>
  <c r="IR58" i="40"/>
  <c r="IJ58" i="40"/>
  <c r="IB58" i="40"/>
  <c r="HT58" i="40"/>
  <c r="HL58" i="40"/>
  <c r="HD58" i="40"/>
  <c r="GV58" i="40"/>
  <c r="GN58" i="40"/>
  <c r="GF58" i="40"/>
  <c r="FX58" i="40"/>
  <c r="FP58" i="40"/>
  <c r="FH58" i="40"/>
  <c r="EZ58" i="40"/>
  <c r="ER58" i="40"/>
  <c r="EJ58" i="40"/>
  <c r="EB58" i="40"/>
  <c r="DT58" i="40"/>
  <c r="DL58" i="40"/>
  <c r="DD58" i="40"/>
  <c r="CV58" i="40"/>
  <c r="CN58" i="40"/>
  <c r="CF58" i="40"/>
  <c r="BX58" i="40"/>
  <c r="BP58" i="40"/>
  <c r="D58" i="40"/>
  <c r="MJ57" i="40"/>
  <c r="MB57" i="40"/>
  <c r="LT57" i="40"/>
  <c r="LL57" i="40"/>
  <c r="LD57" i="40"/>
  <c r="KV57" i="40"/>
  <c r="KN57" i="40"/>
  <c r="KF57" i="40"/>
  <c r="JX57" i="40"/>
  <c r="JP57" i="40"/>
  <c r="JH57" i="40"/>
  <c r="IZ57" i="40"/>
  <c r="IR57" i="40"/>
  <c r="IJ57" i="40"/>
  <c r="IB57" i="40"/>
  <c r="HT57" i="40"/>
  <c r="HL57" i="40"/>
  <c r="HD57" i="40"/>
  <c r="GV57" i="40"/>
  <c r="GN57" i="40"/>
  <c r="GF57" i="40"/>
  <c r="FX57" i="40"/>
  <c r="FP57" i="40"/>
  <c r="FH57" i="40"/>
  <c r="EZ57" i="40"/>
  <c r="ER57" i="40"/>
  <c r="EJ57" i="40"/>
  <c r="EB57" i="40"/>
  <c r="DT57" i="40"/>
  <c r="DL57" i="40"/>
  <c r="DD57" i="40"/>
  <c r="CV57" i="40"/>
  <c r="CN57" i="40"/>
  <c r="CF57" i="40"/>
  <c r="BX57" i="40"/>
  <c r="BP57" i="40"/>
  <c r="D57" i="40"/>
  <c r="MJ56" i="40"/>
  <c r="MB56" i="40"/>
  <c r="LT56" i="40"/>
  <c r="LL56" i="40"/>
  <c r="LD56" i="40"/>
  <c r="KV56" i="40"/>
  <c r="KN56" i="40"/>
  <c r="KF56" i="40"/>
  <c r="JX56" i="40"/>
  <c r="JP56" i="40"/>
  <c r="JH56" i="40"/>
  <c r="IZ56" i="40"/>
  <c r="IR56" i="40"/>
  <c r="IJ56" i="40"/>
  <c r="IB56" i="40"/>
  <c r="HT56" i="40"/>
  <c r="HL56" i="40"/>
  <c r="HD56" i="40"/>
  <c r="GV56" i="40"/>
  <c r="GN56" i="40"/>
  <c r="GF56" i="40"/>
  <c r="FX56" i="40"/>
  <c r="FP56" i="40"/>
  <c r="FH56" i="40"/>
  <c r="EZ56" i="40"/>
  <c r="ER56" i="40"/>
  <c r="EJ56" i="40"/>
  <c r="EB56" i="40"/>
  <c r="DT56" i="40"/>
  <c r="DL56" i="40"/>
  <c r="DD56" i="40"/>
  <c r="CV56" i="40"/>
  <c r="CN56" i="40"/>
  <c r="CF56" i="40"/>
  <c r="BX56" i="40"/>
  <c r="BP56" i="40"/>
  <c r="D56" i="40"/>
  <c r="MJ55" i="40"/>
  <c r="MB55" i="40"/>
  <c r="LT55" i="40"/>
  <c r="LL55" i="40"/>
  <c r="LD55" i="40"/>
  <c r="KV55" i="40"/>
  <c r="KN55" i="40"/>
  <c r="KF55" i="40"/>
  <c r="JX55" i="40"/>
  <c r="JP55" i="40"/>
  <c r="JH55" i="40"/>
  <c r="IZ55" i="40"/>
  <c r="IR55" i="40"/>
  <c r="IJ55" i="40"/>
  <c r="IB55" i="40"/>
  <c r="HT55" i="40"/>
  <c r="HL55" i="40"/>
  <c r="HD55" i="40"/>
  <c r="GV55" i="40"/>
  <c r="GN55" i="40"/>
  <c r="GF55" i="40"/>
  <c r="FX55" i="40"/>
  <c r="FP55" i="40"/>
  <c r="FH55" i="40"/>
  <c r="EZ55" i="40"/>
  <c r="ER55" i="40"/>
  <c r="EJ55" i="40"/>
  <c r="EB55" i="40"/>
  <c r="DT55" i="40"/>
  <c r="DL55" i="40"/>
  <c r="DD55" i="40"/>
  <c r="CV55" i="40"/>
  <c r="CN55" i="40"/>
  <c r="CF55" i="40"/>
  <c r="BX55" i="40"/>
  <c r="BP55" i="40"/>
  <c r="D55" i="40"/>
  <c r="MJ54" i="40"/>
  <c r="MB54" i="40"/>
  <c r="LT54" i="40"/>
  <c r="LL54" i="40"/>
  <c r="LD54" i="40"/>
  <c r="KV54" i="40"/>
  <c r="KN54" i="40"/>
  <c r="KF54" i="40"/>
  <c r="JX54" i="40"/>
  <c r="JP54" i="40"/>
  <c r="JH54" i="40"/>
  <c r="IZ54" i="40"/>
  <c r="IR54" i="40"/>
  <c r="IJ54" i="40"/>
  <c r="IB54" i="40"/>
  <c r="HT54" i="40"/>
  <c r="HL54" i="40"/>
  <c r="HD54" i="40"/>
  <c r="GV54" i="40"/>
  <c r="GN54" i="40"/>
  <c r="GF54" i="40"/>
  <c r="FX54" i="40"/>
  <c r="FP54" i="40"/>
  <c r="FH54" i="40"/>
  <c r="EZ54" i="40"/>
  <c r="ER54" i="40"/>
  <c r="EJ54" i="40"/>
  <c r="EB54" i="40"/>
  <c r="DT54" i="40"/>
  <c r="DL54" i="40"/>
  <c r="DD54" i="40"/>
  <c r="CV54" i="40"/>
  <c r="CN54" i="40"/>
  <c r="CF54" i="40"/>
  <c r="BX54" i="40"/>
  <c r="BP54" i="40"/>
  <c r="D54" i="40"/>
  <c r="MJ53" i="40"/>
  <c r="MB53" i="40"/>
  <c r="LT53" i="40"/>
  <c r="LL53" i="40"/>
  <c r="LD53" i="40"/>
  <c r="KV53" i="40"/>
  <c r="KN53" i="40"/>
  <c r="KF53" i="40"/>
  <c r="JX53" i="40"/>
  <c r="JP53" i="40"/>
  <c r="JH53" i="40"/>
  <c r="IZ53" i="40"/>
  <c r="IR53" i="40"/>
  <c r="IJ53" i="40"/>
  <c r="IB53" i="40"/>
  <c r="HT53" i="40"/>
  <c r="HL53" i="40"/>
  <c r="HD53" i="40"/>
  <c r="GV53" i="40"/>
  <c r="GN53" i="40"/>
  <c r="GF53" i="40"/>
  <c r="FX53" i="40"/>
  <c r="FP53" i="40"/>
  <c r="FH53" i="40"/>
  <c r="EZ53" i="40"/>
  <c r="ER53" i="40"/>
  <c r="EJ53" i="40"/>
  <c r="EB53" i="40"/>
  <c r="DT53" i="40"/>
  <c r="DL53" i="40"/>
  <c r="DD53" i="40"/>
  <c r="CV53" i="40"/>
  <c r="CN53" i="40"/>
  <c r="CF53" i="40"/>
  <c r="BX53" i="40"/>
  <c r="BP53" i="40"/>
  <c r="D53" i="40"/>
  <c r="MJ52" i="40"/>
  <c r="MB52" i="40"/>
  <c r="LT52" i="40"/>
  <c r="LL52" i="40"/>
  <c r="LD52" i="40"/>
  <c r="KV52" i="40"/>
  <c r="KN52" i="40"/>
  <c r="KF52" i="40"/>
  <c r="JX52" i="40"/>
  <c r="JP52" i="40"/>
  <c r="JH52" i="40"/>
  <c r="IZ52" i="40"/>
  <c r="IR52" i="40"/>
  <c r="IJ52" i="40"/>
  <c r="IB52" i="40"/>
  <c r="HT52" i="40"/>
  <c r="HL52" i="40"/>
  <c r="HD52" i="40"/>
  <c r="GV52" i="40"/>
  <c r="GN52" i="40"/>
  <c r="GF52" i="40"/>
  <c r="FX52" i="40"/>
  <c r="FP52" i="40"/>
  <c r="FH52" i="40"/>
  <c r="EZ52" i="40"/>
  <c r="ER52" i="40"/>
  <c r="EJ52" i="40"/>
  <c r="EB52" i="40"/>
  <c r="DT52" i="40"/>
  <c r="DL52" i="40"/>
  <c r="DD52" i="40"/>
  <c r="CV52" i="40"/>
  <c r="CN52" i="40"/>
  <c r="CF52" i="40"/>
  <c r="BX52" i="40"/>
  <c r="BP52" i="40"/>
  <c r="D52" i="40"/>
  <c r="MJ51" i="40"/>
  <c r="MB51" i="40"/>
  <c r="LT51" i="40"/>
  <c r="LL51" i="40"/>
  <c r="LD51" i="40"/>
  <c r="KV51" i="40"/>
  <c r="KN51" i="40"/>
  <c r="KF51" i="40"/>
  <c r="JX51" i="40"/>
  <c r="JP51" i="40"/>
  <c r="JH51" i="40"/>
  <c r="IZ51" i="40"/>
  <c r="IR51" i="40"/>
  <c r="IJ51" i="40"/>
  <c r="IB51" i="40"/>
  <c r="HT51" i="40"/>
  <c r="HL51" i="40"/>
  <c r="HD51" i="40"/>
  <c r="GV51" i="40"/>
  <c r="GN51" i="40"/>
  <c r="GF51" i="40"/>
  <c r="FX51" i="40"/>
  <c r="FP51" i="40"/>
  <c r="FH51" i="40"/>
  <c r="EZ51" i="40"/>
  <c r="ER51" i="40"/>
  <c r="EJ51" i="40"/>
  <c r="EB51" i="40"/>
  <c r="DT51" i="40"/>
  <c r="DL51" i="40"/>
  <c r="DD51" i="40"/>
  <c r="CV51" i="40"/>
  <c r="CN51" i="40"/>
  <c r="CF51" i="40"/>
  <c r="BX51" i="40"/>
  <c r="BP51" i="40"/>
  <c r="D51" i="40"/>
  <c r="MJ50" i="40"/>
  <c r="MB50" i="40"/>
  <c r="LT50" i="40"/>
  <c r="LL50" i="40"/>
  <c r="LD50" i="40"/>
  <c r="KV50" i="40"/>
  <c r="KN50" i="40"/>
  <c r="KF50" i="40"/>
  <c r="JX50" i="40"/>
  <c r="JP50" i="40"/>
  <c r="JH50" i="40"/>
  <c r="IZ50" i="40"/>
  <c r="IR50" i="40"/>
  <c r="IJ50" i="40"/>
  <c r="IB50" i="40"/>
  <c r="HT50" i="40"/>
  <c r="HL50" i="40"/>
  <c r="HD50" i="40"/>
  <c r="GV50" i="40"/>
  <c r="GN50" i="40"/>
  <c r="GF50" i="40"/>
  <c r="FX50" i="40"/>
  <c r="FP50" i="40"/>
  <c r="FH50" i="40"/>
  <c r="EZ50" i="40"/>
  <c r="ER50" i="40"/>
  <c r="EJ50" i="40"/>
  <c r="EB50" i="40"/>
  <c r="DT50" i="40"/>
  <c r="DL50" i="40"/>
  <c r="DD50" i="40"/>
  <c r="CV50" i="40"/>
  <c r="CN50" i="40"/>
  <c r="CF50" i="40"/>
  <c r="BX50" i="40"/>
  <c r="BP50" i="40"/>
  <c r="D50" i="40"/>
  <c r="MJ49" i="40"/>
  <c r="MB49" i="40"/>
  <c r="LT49" i="40"/>
  <c r="LL49" i="40"/>
  <c r="LD49" i="40"/>
  <c r="KV49" i="40"/>
  <c r="KN49" i="40"/>
  <c r="KF49" i="40"/>
  <c r="JX49" i="40"/>
  <c r="JP49" i="40"/>
  <c r="JH49" i="40"/>
  <c r="IZ49" i="40"/>
  <c r="IR49" i="40"/>
  <c r="IJ49" i="40"/>
  <c r="IB49" i="40"/>
  <c r="HT49" i="40"/>
  <c r="HL49" i="40"/>
  <c r="HD49" i="40"/>
  <c r="GV49" i="40"/>
  <c r="GN49" i="40"/>
  <c r="GF49" i="40"/>
  <c r="FX49" i="40"/>
  <c r="FP49" i="40"/>
  <c r="FH49" i="40"/>
  <c r="EZ49" i="40"/>
  <c r="ER49" i="40"/>
  <c r="EJ49" i="40"/>
  <c r="EB49" i="40"/>
  <c r="DT49" i="40"/>
  <c r="DL49" i="40"/>
  <c r="DD49" i="40"/>
  <c r="CV49" i="40"/>
  <c r="CN49" i="40"/>
  <c r="CF49" i="40"/>
  <c r="BX49" i="40"/>
  <c r="BP49" i="40"/>
  <c r="D49" i="40"/>
  <c r="MJ48" i="40"/>
  <c r="MB48" i="40"/>
  <c r="LT48" i="40"/>
  <c r="LL48" i="40"/>
  <c r="LD48" i="40"/>
  <c r="KV48" i="40"/>
  <c r="KN48" i="40"/>
  <c r="KF48" i="40"/>
  <c r="JX48" i="40"/>
  <c r="JP48" i="40"/>
  <c r="JH48" i="40"/>
  <c r="IZ48" i="40"/>
  <c r="IR48" i="40"/>
  <c r="IJ48" i="40"/>
  <c r="IB48" i="40"/>
  <c r="HT48" i="40"/>
  <c r="HL48" i="40"/>
  <c r="HD48" i="40"/>
  <c r="GV48" i="40"/>
  <c r="GN48" i="40"/>
  <c r="GF48" i="40"/>
  <c r="FX48" i="40"/>
  <c r="FP48" i="40"/>
  <c r="FH48" i="40"/>
  <c r="EZ48" i="40"/>
  <c r="ER48" i="40"/>
  <c r="EJ48" i="40"/>
  <c r="EB48" i="40"/>
  <c r="DT48" i="40"/>
  <c r="DL48" i="40"/>
  <c r="DD48" i="40"/>
  <c r="CV48" i="40"/>
  <c r="CN48" i="40"/>
  <c r="CF48" i="40"/>
  <c r="BX48" i="40"/>
  <c r="BP48" i="40"/>
  <c r="D48" i="40"/>
  <c r="MJ47" i="40"/>
  <c r="MB47" i="40"/>
  <c r="LT47" i="40"/>
  <c r="LL47" i="40"/>
  <c r="LD47" i="40"/>
  <c r="KV47" i="40"/>
  <c r="KN47" i="40"/>
  <c r="KF47" i="40"/>
  <c r="JX47" i="40"/>
  <c r="JP47" i="40"/>
  <c r="JH47" i="40"/>
  <c r="IZ47" i="40"/>
  <c r="IR47" i="40"/>
  <c r="IJ47" i="40"/>
  <c r="IB47" i="40"/>
  <c r="HT47" i="40"/>
  <c r="HL47" i="40"/>
  <c r="HD47" i="40"/>
  <c r="GV47" i="40"/>
  <c r="GN47" i="40"/>
  <c r="GF47" i="40"/>
  <c r="FX47" i="40"/>
  <c r="FP47" i="40"/>
  <c r="FH47" i="40"/>
  <c r="EZ47" i="40"/>
  <c r="ER47" i="40"/>
  <c r="EJ47" i="40"/>
  <c r="EB47" i="40"/>
  <c r="DT47" i="40"/>
  <c r="DL47" i="40"/>
  <c r="DD47" i="40"/>
  <c r="CV47" i="40"/>
  <c r="CN47" i="40"/>
  <c r="CF47" i="40"/>
  <c r="BX47" i="40"/>
  <c r="BP47" i="40"/>
  <c r="D47" i="40"/>
  <c r="MJ46" i="40"/>
  <c r="MB46" i="40"/>
  <c r="LT46" i="40"/>
  <c r="LL46" i="40"/>
  <c r="LD46" i="40"/>
  <c r="KV46" i="40"/>
  <c r="KN46" i="40"/>
  <c r="KF46" i="40"/>
  <c r="JX46" i="40"/>
  <c r="JP46" i="40"/>
  <c r="JH46" i="40"/>
  <c r="IZ46" i="40"/>
  <c r="IR46" i="40"/>
  <c r="IJ46" i="40"/>
  <c r="IB46" i="40"/>
  <c r="HT46" i="40"/>
  <c r="HL46" i="40"/>
  <c r="HD46" i="40"/>
  <c r="GV46" i="40"/>
  <c r="GN46" i="40"/>
  <c r="GF46" i="40"/>
  <c r="FX46" i="40"/>
  <c r="FP46" i="40"/>
  <c r="FH46" i="40"/>
  <c r="EZ46" i="40"/>
  <c r="ER46" i="40"/>
  <c r="EJ46" i="40"/>
  <c r="EB46" i="40"/>
  <c r="DT46" i="40"/>
  <c r="DL46" i="40"/>
  <c r="DD46" i="40"/>
  <c r="CV46" i="40"/>
  <c r="CN46" i="40"/>
  <c r="CF46" i="40"/>
  <c r="BX46" i="40"/>
  <c r="BP46" i="40"/>
  <c r="D46" i="40"/>
  <c r="MJ45" i="40"/>
  <c r="MB45" i="40"/>
  <c r="LT45" i="40"/>
  <c r="LL45" i="40"/>
  <c r="LD45" i="40"/>
  <c r="KV45" i="40"/>
  <c r="KN45" i="40"/>
  <c r="KF45" i="40"/>
  <c r="JX45" i="40"/>
  <c r="JP45" i="40"/>
  <c r="JH45" i="40"/>
  <c r="IZ45" i="40"/>
  <c r="IR45" i="40"/>
  <c r="IJ45" i="40"/>
  <c r="IB45" i="40"/>
  <c r="HT45" i="40"/>
  <c r="HL45" i="40"/>
  <c r="HD45" i="40"/>
  <c r="GV45" i="40"/>
  <c r="GN45" i="40"/>
  <c r="GF45" i="40"/>
  <c r="FX45" i="40"/>
  <c r="FP45" i="40"/>
  <c r="FH45" i="40"/>
  <c r="EZ45" i="40"/>
  <c r="ER45" i="40"/>
  <c r="EJ45" i="40"/>
  <c r="EB45" i="40"/>
  <c r="DT45" i="40"/>
  <c r="DL45" i="40"/>
  <c r="DD45" i="40"/>
  <c r="CV45" i="40"/>
  <c r="CN45" i="40"/>
  <c r="CF45" i="40"/>
  <c r="BX45" i="40"/>
  <c r="BP45" i="40"/>
  <c r="D45" i="40"/>
  <c r="MJ44" i="40"/>
  <c r="MB44" i="40"/>
  <c r="LT44" i="40"/>
  <c r="LL44" i="40"/>
  <c r="LD44" i="40"/>
  <c r="KV44" i="40"/>
  <c r="KN44" i="40"/>
  <c r="KF44" i="40"/>
  <c r="JX44" i="40"/>
  <c r="JP44" i="40"/>
  <c r="JH44" i="40"/>
  <c r="IZ44" i="40"/>
  <c r="IR44" i="40"/>
  <c r="IJ44" i="40"/>
  <c r="IB44" i="40"/>
  <c r="HT44" i="40"/>
  <c r="HL44" i="40"/>
  <c r="HD44" i="40"/>
  <c r="GV44" i="40"/>
  <c r="GN44" i="40"/>
  <c r="GF44" i="40"/>
  <c r="FX44" i="40"/>
  <c r="FP44" i="40"/>
  <c r="FH44" i="40"/>
  <c r="EZ44" i="40"/>
  <c r="ER44" i="40"/>
  <c r="EJ44" i="40"/>
  <c r="EB44" i="40"/>
  <c r="DT44" i="40"/>
  <c r="DL44" i="40"/>
  <c r="DD44" i="40"/>
  <c r="CV44" i="40"/>
  <c r="CN44" i="40"/>
  <c r="CF44" i="40"/>
  <c r="BX44" i="40"/>
  <c r="BP44" i="40"/>
  <c r="D44" i="40"/>
  <c r="MJ43" i="40"/>
  <c r="MB43" i="40"/>
  <c r="LT43" i="40"/>
  <c r="LL43" i="40"/>
  <c r="LD43" i="40"/>
  <c r="KV43" i="40"/>
  <c r="KN43" i="40"/>
  <c r="KF43" i="40"/>
  <c r="JX43" i="40"/>
  <c r="JP43" i="40"/>
  <c r="JH43" i="40"/>
  <c r="IZ43" i="40"/>
  <c r="IR43" i="40"/>
  <c r="IJ43" i="40"/>
  <c r="IB43" i="40"/>
  <c r="HT43" i="40"/>
  <c r="HL43" i="40"/>
  <c r="HD43" i="40"/>
  <c r="GV43" i="40"/>
  <c r="GN43" i="40"/>
  <c r="GF43" i="40"/>
  <c r="FX43" i="40"/>
  <c r="FP43" i="40"/>
  <c r="FH43" i="40"/>
  <c r="EZ43" i="40"/>
  <c r="ER43" i="40"/>
  <c r="EJ43" i="40"/>
  <c r="EB43" i="40"/>
  <c r="DT43" i="40"/>
  <c r="DL43" i="40"/>
  <c r="DD43" i="40"/>
  <c r="CV43" i="40"/>
  <c r="CN43" i="40"/>
  <c r="CF43" i="40"/>
  <c r="BX43" i="40"/>
  <c r="BP43" i="40"/>
  <c r="D43" i="40"/>
  <c r="MJ42" i="40"/>
  <c r="MB42" i="40"/>
  <c r="LT42" i="40"/>
  <c r="LL42" i="40"/>
  <c r="LD42" i="40"/>
  <c r="KV42" i="40"/>
  <c r="KN42" i="40"/>
  <c r="KF42" i="40"/>
  <c r="JX42" i="40"/>
  <c r="JP42" i="40"/>
  <c r="JH42" i="40"/>
  <c r="IZ42" i="40"/>
  <c r="IR42" i="40"/>
  <c r="IJ42" i="40"/>
  <c r="IB42" i="40"/>
  <c r="HT42" i="40"/>
  <c r="HL42" i="40"/>
  <c r="HD42" i="40"/>
  <c r="GV42" i="40"/>
  <c r="GN42" i="40"/>
  <c r="GF42" i="40"/>
  <c r="FX42" i="40"/>
  <c r="FP42" i="40"/>
  <c r="FH42" i="40"/>
  <c r="EZ42" i="40"/>
  <c r="ER42" i="40"/>
  <c r="EJ42" i="40"/>
  <c r="EB42" i="40"/>
  <c r="DT42" i="40"/>
  <c r="DL42" i="40"/>
  <c r="DD42" i="40"/>
  <c r="CV42" i="40"/>
  <c r="CN42" i="40"/>
  <c r="CF42" i="40"/>
  <c r="BX42" i="40"/>
  <c r="BP42" i="40"/>
  <c r="D42" i="40"/>
  <c r="MJ41" i="40"/>
  <c r="MB41" i="40"/>
  <c r="LT41" i="40"/>
  <c r="LL41" i="40"/>
  <c r="LD41" i="40"/>
  <c r="KV41" i="40"/>
  <c r="KN41" i="40"/>
  <c r="KF41" i="40"/>
  <c r="JX41" i="40"/>
  <c r="JP41" i="40"/>
  <c r="JH41" i="40"/>
  <c r="IZ41" i="40"/>
  <c r="IR41" i="40"/>
  <c r="IJ41" i="40"/>
  <c r="IB41" i="40"/>
  <c r="HT41" i="40"/>
  <c r="HL41" i="40"/>
  <c r="HD41" i="40"/>
  <c r="GV41" i="40"/>
  <c r="GN41" i="40"/>
  <c r="GF41" i="40"/>
  <c r="FX41" i="40"/>
  <c r="FP41" i="40"/>
  <c r="FH41" i="40"/>
  <c r="EZ41" i="40"/>
  <c r="ER41" i="40"/>
  <c r="EJ41" i="40"/>
  <c r="EB41" i="40"/>
  <c r="DT41" i="40"/>
  <c r="DL41" i="40"/>
  <c r="DD41" i="40"/>
  <c r="CV41" i="40"/>
  <c r="CN41" i="40"/>
  <c r="CF41" i="40"/>
  <c r="BX41" i="40"/>
  <c r="BP41" i="40"/>
  <c r="D41" i="40"/>
  <c r="MJ40" i="40"/>
  <c r="MB40" i="40"/>
  <c r="LT40" i="40"/>
  <c r="LL40" i="40"/>
  <c r="LD40" i="40"/>
  <c r="KV40" i="40"/>
  <c r="KN40" i="40"/>
  <c r="KF40" i="40"/>
  <c r="JX40" i="40"/>
  <c r="JP40" i="40"/>
  <c r="JH40" i="40"/>
  <c r="IZ40" i="40"/>
  <c r="IR40" i="40"/>
  <c r="IJ40" i="40"/>
  <c r="IB40" i="40"/>
  <c r="HT40" i="40"/>
  <c r="HL40" i="40"/>
  <c r="HD40" i="40"/>
  <c r="GV40" i="40"/>
  <c r="GN40" i="40"/>
  <c r="GF40" i="40"/>
  <c r="FX40" i="40"/>
  <c r="FP40" i="40"/>
  <c r="FH40" i="40"/>
  <c r="EZ40" i="40"/>
  <c r="ER40" i="40"/>
  <c r="EJ40" i="40"/>
  <c r="EB40" i="40"/>
  <c r="DT40" i="40"/>
  <c r="DL40" i="40"/>
  <c r="DD40" i="40"/>
  <c r="CV40" i="40"/>
  <c r="CN40" i="40"/>
  <c r="CF40" i="40"/>
  <c r="BX40" i="40"/>
  <c r="BP40" i="40"/>
  <c r="D40" i="40"/>
  <c r="MJ39" i="40"/>
  <c r="MB39" i="40"/>
  <c r="LT39" i="40"/>
  <c r="LL39" i="40"/>
  <c r="LD39" i="40"/>
  <c r="KV39" i="40"/>
  <c r="KN39" i="40"/>
  <c r="KF39" i="40"/>
  <c r="JX39" i="40"/>
  <c r="JP39" i="40"/>
  <c r="JH39" i="40"/>
  <c r="IZ39" i="40"/>
  <c r="IR39" i="40"/>
  <c r="IJ39" i="40"/>
  <c r="IB39" i="40"/>
  <c r="HT39" i="40"/>
  <c r="HL39" i="40"/>
  <c r="HD39" i="40"/>
  <c r="GV39" i="40"/>
  <c r="GN39" i="40"/>
  <c r="GF39" i="40"/>
  <c r="FX39" i="40"/>
  <c r="FP39" i="40"/>
  <c r="FH39" i="40"/>
  <c r="EZ39" i="40"/>
  <c r="ER39" i="40"/>
  <c r="EJ39" i="40"/>
  <c r="EB39" i="40"/>
  <c r="DT39" i="40"/>
  <c r="DL39" i="40"/>
  <c r="DD39" i="40"/>
  <c r="CV39" i="40"/>
  <c r="CN39" i="40"/>
  <c r="CF39" i="40"/>
  <c r="BX39" i="40"/>
  <c r="BP39" i="40"/>
  <c r="D39" i="40"/>
  <c r="MJ38" i="40"/>
  <c r="MB38" i="40"/>
  <c r="LT38" i="40"/>
  <c r="LL38" i="40"/>
  <c r="LD38" i="40"/>
  <c r="KV38" i="40"/>
  <c r="KN38" i="40"/>
  <c r="KF38" i="40"/>
  <c r="JX38" i="40"/>
  <c r="JP38" i="40"/>
  <c r="JH38" i="40"/>
  <c r="IZ38" i="40"/>
  <c r="IR38" i="40"/>
  <c r="IJ38" i="40"/>
  <c r="IB38" i="40"/>
  <c r="HT38" i="40"/>
  <c r="HL38" i="40"/>
  <c r="HD38" i="40"/>
  <c r="GV38" i="40"/>
  <c r="GN38" i="40"/>
  <c r="GF38" i="40"/>
  <c r="FX38" i="40"/>
  <c r="FP38" i="40"/>
  <c r="FH38" i="40"/>
  <c r="EZ38" i="40"/>
  <c r="ER38" i="40"/>
  <c r="EJ38" i="40"/>
  <c r="EB38" i="40"/>
  <c r="DT38" i="40"/>
  <c r="DL38" i="40"/>
  <c r="DD38" i="40"/>
  <c r="CV38" i="40"/>
  <c r="CN38" i="40"/>
  <c r="CF38" i="40"/>
  <c r="BX38" i="40"/>
  <c r="BP38" i="40"/>
  <c r="D38" i="40"/>
  <c r="MJ37" i="40"/>
  <c r="MB37" i="40"/>
  <c r="LT37" i="40"/>
  <c r="LL37" i="40"/>
  <c r="LD37" i="40"/>
  <c r="KV37" i="40"/>
  <c r="KN37" i="40"/>
  <c r="KF37" i="40"/>
  <c r="JX37" i="40"/>
  <c r="JP37" i="40"/>
  <c r="JH37" i="40"/>
  <c r="IZ37" i="40"/>
  <c r="IR37" i="40"/>
  <c r="IJ37" i="40"/>
  <c r="IB37" i="40"/>
  <c r="HT37" i="40"/>
  <c r="HL37" i="40"/>
  <c r="HD37" i="40"/>
  <c r="GV37" i="40"/>
  <c r="GN37" i="40"/>
  <c r="GF37" i="40"/>
  <c r="FX37" i="40"/>
  <c r="FP37" i="40"/>
  <c r="FH37" i="40"/>
  <c r="EZ37" i="40"/>
  <c r="ER37" i="40"/>
  <c r="EJ37" i="40"/>
  <c r="EB37" i="40"/>
  <c r="DT37" i="40"/>
  <c r="DL37" i="40"/>
  <c r="DD37" i="40"/>
  <c r="CV37" i="40"/>
  <c r="CN37" i="40"/>
  <c r="CF37" i="40"/>
  <c r="BX37" i="40"/>
  <c r="BP37" i="40"/>
  <c r="D37" i="40"/>
  <c r="MJ36" i="40"/>
  <c r="MB36" i="40"/>
  <c r="LT36" i="40"/>
  <c r="LL36" i="40"/>
  <c r="LD36" i="40"/>
  <c r="KV36" i="40"/>
  <c r="KN36" i="40"/>
  <c r="KF36" i="40"/>
  <c r="JX36" i="40"/>
  <c r="JP36" i="40"/>
  <c r="JH36" i="40"/>
  <c r="IZ36" i="40"/>
  <c r="IR36" i="40"/>
  <c r="IJ36" i="40"/>
  <c r="IB36" i="40"/>
  <c r="HT36" i="40"/>
  <c r="HL36" i="40"/>
  <c r="HD36" i="40"/>
  <c r="GV36" i="40"/>
  <c r="GN36" i="40"/>
  <c r="GF36" i="40"/>
  <c r="FX36" i="40"/>
  <c r="FP36" i="40"/>
  <c r="FH36" i="40"/>
  <c r="EZ36" i="40"/>
  <c r="ER36" i="40"/>
  <c r="EJ36" i="40"/>
  <c r="EB36" i="40"/>
  <c r="DT36" i="40"/>
  <c r="DL36" i="40"/>
  <c r="DD36" i="40"/>
  <c r="CV36" i="40"/>
  <c r="CN36" i="40"/>
  <c r="CF36" i="40"/>
  <c r="BX36" i="40"/>
  <c r="BP36" i="40"/>
  <c r="D36" i="40"/>
  <c r="MJ35" i="40"/>
  <c r="MB35" i="40"/>
  <c r="LT35" i="40"/>
  <c r="LL35" i="40"/>
  <c r="LD35" i="40"/>
  <c r="KV35" i="40"/>
  <c r="KN35" i="40"/>
  <c r="KF35" i="40"/>
  <c r="JX35" i="40"/>
  <c r="JP35" i="40"/>
  <c r="JH35" i="40"/>
  <c r="IZ35" i="40"/>
  <c r="IR35" i="40"/>
  <c r="IJ35" i="40"/>
  <c r="IB35" i="40"/>
  <c r="HT35" i="40"/>
  <c r="HL35" i="40"/>
  <c r="HD35" i="40"/>
  <c r="GV35" i="40"/>
  <c r="GN35" i="40"/>
  <c r="GF35" i="40"/>
  <c r="FX35" i="40"/>
  <c r="FP35" i="40"/>
  <c r="FH35" i="40"/>
  <c r="EZ35" i="40"/>
  <c r="ER35" i="40"/>
  <c r="EJ35" i="40"/>
  <c r="EB35" i="40"/>
  <c r="DT35" i="40"/>
  <c r="DL35" i="40"/>
  <c r="DD35" i="40"/>
  <c r="CV35" i="40"/>
  <c r="CN35" i="40"/>
  <c r="CF35" i="40"/>
  <c r="BX35" i="40"/>
  <c r="BP35" i="40"/>
  <c r="D35" i="40"/>
  <c r="MJ34" i="40"/>
  <c r="MB34" i="40"/>
  <c r="LT34" i="40"/>
  <c r="LL34" i="40"/>
  <c r="LD34" i="40"/>
  <c r="KV34" i="40"/>
  <c r="KN34" i="40"/>
  <c r="KF34" i="40"/>
  <c r="JX34" i="40"/>
  <c r="JP34" i="40"/>
  <c r="JH34" i="40"/>
  <c r="IZ34" i="40"/>
  <c r="IR34" i="40"/>
  <c r="IJ34" i="40"/>
  <c r="IB34" i="40"/>
  <c r="HT34" i="40"/>
  <c r="HL34" i="40"/>
  <c r="HD34" i="40"/>
  <c r="GV34" i="40"/>
  <c r="GN34" i="40"/>
  <c r="GF34" i="40"/>
  <c r="FX34" i="40"/>
  <c r="FP34" i="40"/>
  <c r="FH34" i="40"/>
  <c r="EZ34" i="40"/>
  <c r="ER34" i="40"/>
  <c r="EJ34" i="40"/>
  <c r="EB34" i="40"/>
  <c r="DT34" i="40"/>
  <c r="DL34" i="40"/>
  <c r="DD34" i="40"/>
  <c r="CV34" i="40"/>
  <c r="CN34" i="40"/>
  <c r="CF34" i="40"/>
  <c r="BX34" i="40"/>
  <c r="BP34" i="40"/>
  <c r="D34" i="40"/>
  <c r="MJ33" i="40"/>
  <c r="MB33" i="40"/>
  <c r="LT33" i="40"/>
  <c r="LL33" i="40"/>
  <c r="LD33" i="40"/>
  <c r="KV33" i="40"/>
  <c r="KN33" i="40"/>
  <c r="KF33" i="40"/>
  <c r="JX33" i="40"/>
  <c r="JP33" i="40"/>
  <c r="JH33" i="40"/>
  <c r="IZ33" i="40"/>
  <c r="IR33" i="40"/>
  <c r="IJ33" i="40"/>
  <c r="IB33" i="40"/>
  <c r="HT33" i="40"/>
  <c r="HL33" i="40"/>
  <c r="HD33" i="40"/>
  <c r="GV33" i="40"/>
  <c r="GN33" i="40"/>
  <c r="GF33" i="40"/>
  <c r="FX33" i="40"/>
  <c r="FP33" i="40"/>
  <c r="FH33" i="40"/>
  <c r="EZ33" i="40"/>
  <c r="ER33" i="40"/>
  <c r="EJ33" i="40"/>
  <c r="EB33" i="40"/>
  <c r="DT33" i="40"/>
  <c r="DL33" i="40"/>
  <c r="DD33" i="40"/>
  <c r="CV33" i="40"/>
  <c r="CN33" i="40"/>
  <c r="CF33" i="40"/>
  <c r="BX33" i="40"/>
  <c r="BP33" i="40"/>
  <c r="D33" i="40"/>
  <c r="MJ32" i="40"/>
  <c r="MB32" i="40"/>
  <c r="LT32" i="40"/>
  <c r="LL32" i="40"/>
  <c r="LD32" i="40"/>
  <c r="KV32" i="40"/>
  <c r="KN32" i="40"/>
  <c r="KF32" i="40"/>
  <c r="JX32" i="40"/>
  <c r="JP32" i="40"/>
  <c r="JH32" i="40"/>
  <c r="IZ32" i="40"/>
  <c r="IR32" i="40"/>
  <c r="IJ32" i="40"/>
  <c r="IB32" i="40"/>
  <c r="HT32" i="40"/>
  <c r="HL32" i="40"/>
  <c r="HD32" i="40"/>
  <c r="GV32" i="40"/>
  <c r="GN32" i="40"/>
  <c r="GF32" i="40"/>
  <c r="FX32" i="40"/>
  <c r="FP32" i="40"/>
  <c r="FH32" i="40"/>
  <c r="EZ32" i="40"/>
  <c r="ER32" i="40"/>
  <c r="EJ32" i="40"/>
  <c r="EB32" i="40"/>
  <c r="DT32" i="40"/>
  <c r="DL32" i="40"/>
  <c r="DD32" i="40"/>
  <c r="CV32" i="40"/>
  <c r="CN32" i="40"/>
  <c r="CF32" i="40"/>
  <c r="BX32" i="40"/>
  <c r="BP32" i="40"/>
  <c r="D32" i="40"/>
  <c r="MJ31" i="40"/>
  <c r="MB31" i="40"/>
  <c r="LT31" i="40"/>
  <c r="LL31" i="40"/>
  <c r="LD31" i="40"/>
  <c r="KV31" i="40"/>
  <c r="KN31" i="40"/>
  <c r="KF31" i="40"/>
  <c r="JX31" i="40"/>
  <c r="JP31" i="40"/>
  <c r="JH31" i="40"/>
  <c r="IZ31" i="40"/>
  <c r="IR31" i="40"/>
  <c r="IJ31" i="40"/>
  <c r="IB31" i="40"/>
  <c r="HT31" i="40"/>
  <c r="HL31" i="40"/>
  <c r="HD31" i="40"/>
  <c r="GV31" i="40"/>
  <c r="GN31" i="40"/>
  <c r="GF31" i="40"/>
  <c r="FX31" i="40"/>
  <c r="FP31" i="40"/>
  <c r="FH31" i="40"/>
  <c r="EZ31" i="40"/>
  <c r="ER31" i="40"/>
  <c r="EJ31" i="40"/>
  <c r="EB31" i="40"/>
  <c r="DT31" i="40"/>
  <c r="DL31" i="40"/>
  <c r="DD31" i="40"/>
  <c r="CV31" i="40"/>
  <c r="CN31" i="40"/>
  <c r="CF31" i="40"/>
  <c r="BX31" i="40"/>
  <c r="BP31" i="40"/>
  <c r="D31" i="40"/>
  <c r="MJ30" i="40"/>
  <c r="MB30" i="40"/>
  <c r="LT30" i="40"/>
  <c r="LL30" i="40"/>
  <c r="LD30" i="40"/>
  <c r="KV30" i="40"/>
  <c r="KN30" i="40"/>
  <c r="KF30" i="40"/>
  <c r="JX30" i="40"/>
  <c r="JP30" i="40"/>
  <c r="JH30" i="40"/>
  <c r="IZ30" i="40"/>
  <c r="IR30" i="40"/>
  <c r="IJ30" i="40"/>
  <c r="IB30" i="40"/>
  <c r="HT30" i="40"/>
  <c r="HL30" i="40"/>
  <c r="HD30" i="40"/>
  <c r="GV30" i="40"/>
  <c r="GN30" i="40"/>
  <c r="GF30" i="40"/>
  <c r="FX30" i="40"/>
  <c r="FP30" i="40"/>
  <c r="FH30" i="40"/>
  <c r="EZ30" i="40"/>
  <c r="ER30" i="40"/>
  <c r="EJ30" i="40"/>
  <c r="EB30" i="40"/>
  <c r="DT30" i="40"/>
  <c r="DL30" i="40"/>
  <c r="DD30" i="40"/>
  <c r="CV30" i="40"/>
  <c r="CN30" i="40"/>
  <c r="CF30" i="40"/>
  <c r="BX30" i="40"/>
  <c r="BP30" i="40"/>
  <c r="D30" i="40"/>
  <c r="MJ29" i="40"/>
  <c r="MB29" i="40"/>
  <c r="LT29" i="40"/>
  <c r="LL29" i="40"/>
  <c r="LD29" i="40"/>
  <c r="KV29" i="40"/>
  <c r="KN29" i="40"/>
  <c r="KF29" i="40"/>
  <c r="JX29" i="40"/>
  <c r="JP29" i="40"/>
  <c r="JH29" i="40"/>
  <c r="IZ29" i="40"/>
  <c r="IR29" i="40"/>
  <c r="IJ29" i="40"/>
  <c r="IB29" i="40"/>
  <c r="HT29" i="40"/>
  <c r="HL29" i="40"/>
  <c r="HD29" i="40"/>
  <c r="GV29" i="40"/>
  <c r="GN29" i="40"/>
  <c r="GF29" i="40"/>
  <c r="FX29" i="40"/>
  <c r="FP29" i="40"/>
  <c r="FH29" i="40"/>
  <c r="EZ29" i="40"/>
  <c r="ER29" i="40"/>
  <c r="EJ29" i="40"/>
  <c r="EB29" i="40"/>
  <c r="DT29" i="40"/>
  <c r="DL29" i="40"/>
  <c r="DD29" i="40"/>
  <c r="CV29" i="40"/>
  <c r="CN29" i="40"/>
  <c r="CF29" i="40"/>
  <c r="BX29" i="40"/>
  <c r="BP29" i="40"/>
  <c r="D29" i="40"/>
  <c r="MJ28" i="40"/>
  <c r="MB28" i="40"/>
  <c r="LT28" i="40"/>
  <c r="LL28" i="40"/>
  <c r="LD28" i="40"/>
  <c r="KV28" i="40"/>
  <c r="KN28" i="40"/>
  <c r="KF28" i="40"/>
  <c r="JX28" i="40"/>
  <c r="JP28" i="40"/>
  <c r="JH28" i="40"/>
  <c r="IZ28" i="40"/>
  <c r="IR28" i="40"/>
  <c r="IJ28" i="40"/>
  <c r="IB28" i="40"/>
  <c r="HT28" i="40"/>
  <c r="HL28" i="40"/>
  <c r="HD28" i="40"/>
  <c r="GV28" i="40"/>
  <c r="GN28" i="40"/>
  <c r="GF28" i="40"/>
  <c r="FX28" i="40"/>
  <c r="FP28" i="40"/>
  <c r="FH28" i="40"/>
  <c r="EZ28" i="40"/>
  <c r="ER28" i="40"/>
  <c r="EJ28" i="40"/>
  <c r="EB28" i="40"/>
  <c r="DT28" i="40"/>
  <c r="DL28" i="40"/>
  <c r="DD28" i="40"/>
  <c r="CV28" i="40"/>
  <c r="CN28" i="40"/>
  <c r="CF28" i="40"/>
  <c r="BX28" i="40"/>
  <c r="BP28" i="40"/>
  <c r="D28" i="40"/>
  <c r="MJ27" i="40"/>
  <c r="MB27" i="40"/>
  <c r="LT27" i="40"/>
  <c r="LL27" i="40"/>
  <c r="LD27" i="40"/>
  <c r="KV27" i="40"/>
  <c r="KN27" i="40"/>
  <c r="KF27" i="40"/>
  <c r="JX27" i="40"/>
  <c r="JP27" i="40"/>
  <c r="JH27" i="40"/>
  <c r="IZ27" i="40"/>
  <c r="IR27" i="40"/>
  <c r="IJ27" i="40"/>
  <c r="IB27" i="40"/>
  <c r="HT27" i="40"/>
  <c r="HL27" i="40"/>
  <c r="HD27" i="40"/>
  <c r="GV27" i="40"/>
  <c r="GN27" i="40"/>
  <c r="GF27" i="40"/>
  <c r="FX27" i="40"/>
  <c r="FP27" i="40"/>
  <c r="FH27" i="40"/>
  <c r="EZ27" i="40"/>
  <c r="ER27" i="40"/>
  <c r="EJ27" i="40"/>
  <c r="EB27" i="40"/>
  <c r="DT27" i="40"/>
  <c r="DL27" i="40"/>
  <c r="DD27" i="40"/>
  <c r="CV27" i="40"/>
  <c r="CN27" i="40"/>
  <c r="CF27" i="40"/>
  <c r="BX27" i="40"/>
  <c r="BP27" i="40"/>
  <c r="D27" i="40"/>
  <c r="MJ26" i="40"/>
  <c r="MB26" i="40"/>
  <c r="LT26" i="40"/>
  <c r="LL26" i="40"/>
  <c r="LD26" i="40"/>
  <c r="KV26" i="40"/>
  <c r="KN26" i="40"/>
  <c r="KF26" i="40"/>
  <c r="JX26" i="40"/>
  <c r="JP26" i="40"/>
  <c r="JH26" i="40"/>
  <c r="IZ26" i="40"/>
  <c r="IR26" i="40"/>
  <c r="IJ26" i="40"/>
  <c r="IB26" i="40"/>
  <c r="HT26" i="40"/>
  <c r="HL26" i="40"/>
  <c r="HD26" i="40"/>
  <c r="GV26" i="40"/>
  <c r="GN26" i="40"/>
  <c r="GF26" i="40"/>
  <c r="FX26" i="40"/>
  <c r="FP26" i="40"/>
  <c r="FH26" i="40"/>
  <c r="EZ26" i="40"/>
  <c r="ER26" i="40"/>
  <c r="EJ26" i="40"/>
  <c r="EB26" i="40"/>
  <c r="DT26" i="40"/>
  <c r="DL26" i="40"/>
  <c r="DD26" i="40"/>
  <c r="CV26" i="40"/>
  <c r="CN26" i="40"/>
  <c r="CF26" i="40"/>
  <c r="BX26" i="40"/>
  <c r="BP26" i="40"/>
  <c r="D26" i="40"/>
  <c r="MJ25" i="40"/>
  <c r="MB25" i="40"/>
  <c r="LT25" i="40"/>
  <c r="LL25" i="40"/>
  <c r="LD25" i="40"/>
  <c r="KV25" i="40"/>
  <c r="KN25" i="40"/>
  <c r="KF25" i="40"/>
  <c r="JX25" i="40"/>
  <c r="JP25" i="40"/>
  <c r="JH25" i="40"/>
  <c r="IZ25" i="40"/>
  <c r="IR25" i="40"/>
  <c r="IJ25" i="40"/>
  <c r="IB25" i="40"/>
  <c r="HT25" i="40"/>
  <c r="HL25" i="40"/>
  <c r="HD25" i="40"/>
  <c r="GV25" i="40"/>
  <c r="GN25" i="40"/>
  <c r="GF25" i="40"/>
  <c r="FX25" i="40"/>
  <c r="FP25" i="40"/>
  <c r="FH25" i="40"/>
  <c r="EZ25" i="40"/>
  <c r="ER25" i="40"/>
  <c r="EJ25" i="40"/>
  <c r="EB25" i="40"/>
  <c r="DT25" i="40"/>
  <c r="DL25" i="40"/>
  <c r="DD25" i="40"/>
  <c r="CV25" i="40"/>
  <c r="CN25" i="40"/>
  <c r="CF25" i="40"/>
  <c r="BX25" i="40"/>
  <c r="BP25" i="40"/>
  <c r="D25" i="40"/>
  <c r="MJ24" i="40"/>
  <c r="MB24" i="40"/>
  <c r="LT24" i="40"/>
  <c r="LL24" i="40"/>
  <c r="LD24" i="40"/>
  <c r="KV24" i="40"/>
  <c r="KN24" i="40"/>
  <c r="KF24" i="40"/>
  <c r="JX24" i="40"/>
  <c r="JP24" i="40"/>
  <c r="JH24" i="40"/>
  <c r="IZ24" i="40"/>
  <c r="IR24" i="40"/>
  <c r="IJ24" i="40"/>
  <c r="IB24" i="40"/>
  <c r="HT24" i="40"/>
  <c r="HL24" i="40"/>
  <c r="HD24" i="40"/>
  <c r="GV24" i="40"/>
  <c r="GN24" i="40"/>
  <c r="GF24" i="40"/>
  <c r="FX24" i="40"/>
  <c r="FP24" i="40"/>
  <c r="FH24" i="40"/>
  <c r="EZ24" i="40"/>
  <c r="ER24" i="40"/>
  <c r="EJ24" i="40"/>
  <c r="EB24" i="40"/>
  <c r="DT24" i="40"/>
  <c r="DL24" i="40"/>
  <c r="DD24" i="40"/>
  <c r="CV24" i="40"/>
  <c r="CN24" i="40"/>
  <c r="CF24" i="40"/>
  <c r="BX24" i="40"/>
  <c r="BP24" i="40"/>
  <c r="D24" i="40"/>
  <c r="MJ23" i="40"/>
  <c r="MB23" i="40"/>
  <c r="LT23" i="40"/>
  <c r="LL23" i="40"/>
  <c r="LD23" i="40"/>
  <c r="KV23" i="40"/>
  <c r="KN23" i="40"/>
  <c r="KF23" i="40"/>
  <c r="JX23" i="40"/>
  <c r="JP23" i="40"/>
  <c r="JH23" i="40"/>
  <c r="IZ23" i="40"/>
  <c r="IR23" i="40"/>
  <c r="IJ23" i="40"/>
  <c r="IB23" i="40"/>
  <c r="HT23" i="40"/>
  <c r="HL23" i="40"/>
  <c r="HD23" i="40"/>
  <c r="GV23" i="40"/>
  <c r="GN23" i="40"/>
  <c r="GF23" i="40"/>
  <c r="FX23" i="40"/>
  <c r="FP23" i="40"/>
  <c r="FH23" i="40"/>
  <c r="EZ23" i="40"/>
  <c r="ER23" i="40"/>
  <c r="EJ23" i="40"/>
  <c r="EB23" i="40"/>
  <c r="DT23" i="40"/>
  <c r="DL23" i="40"/>
  <c r="DD23" i="40"/>
  <c r="CV23" i="40"/>
  <c r="CN23" i="40"/>
  <c r="CF23" i="40"/>
  <c r="BX23" i="40"/>
  <c r="BP23" i="40"/>
  <c r="D23" i="40"/>
  <c r="LL22" i="40"/>
  <c r="KF22" i="40"/>
  <c r="IZ22" i="40"/>
  <c r="HT22" i="40"/>
  <c r="GN22" i="40"/>
  <c r="FH22" i="40"/>
  <c r="EB22" i="40"/>
  <c r="CV22" i="40"/>
  <c r="BP22" i="40"/>
  <c r="D22" i="40"/>
  <c r="MQ21" i="40"/>
  <c r="E19" i="37"/>
  <c r="F242" i="6"/>
  <c r="H240" i="6"/>
  <c r="J238" i="6"/>
  <c r="L236" i="6"/>
  <c r="F234" i="6"/>
  <c r="H232" i="6"/>
  <c r="J230" i="6"/>
  <c r="L219" i="6"/>
  <c r="F217" i="6"/>
  <c r="H215" i="6"/>
  <c r="J213" i="6"/>
  <c r="L211" i="6"/>
  <c r="F209" i="6"/>
  <c r="H198" i="6"/>
  <c r="J196" i="6"/>
  <c r="L194" i="6"/>
  <c r="F192" i="6"/>
  <c r="H190" i="6"/>
  <c r="J188" i="6"/>
  <c r="L186" i="6"/>
  <c r="F175" i="6"/>
  <c r="H173" i="6"/>
  <c r="J171" i="6"/>
  <c r="L169" i="6"/>
  <c r="F167" i="6"/>
  <c r="H165" i="6"/>
  <c r="J154" i="6"/>
  <c r="L152" i="6"/>
  <c r="F150" i="6"/>
  <c r="H148" i="6"/>
  <c r="J146" i="6"/>
  <c r="L144" i="6"/>
  <c r="F142" i="6"/>
  <c r="H131" i="6"/>
  <c r="J129" i="6"/>
  <c r="L127" i="6"/>
  <c r="F125" i="6"/>
  <c r="H123" i="6"/>
  <c r="J121" i="6"/>
  <c r="F108" i="6"/>
  <c r="H106" i="6"/>
  <c r="J104" i="6"/>
  <c r="L102" i="6"/>
  <c r="F100" i="6"/>
  <c r="H98" i="6"/>
  <c r="J87" i="6"/>
  <c r="L85" i="6"/>
  <c r="F83" i="6"/>
  <c r="H81" i="6"/>
  <c r="J79" i="6"/>
  <c r="L77" i="6"/>
  <c r="F65" i="6"/>
  <c r="H63" i="6"/>
  <c r="J61" i="6"/>
  <c r="L59" i="6"/>
  <c r="F57" i="6"/>
  <c r="H55" i="6"/>
  <c r="J53" i="6"/>
  <c r="L42" i="6"/>
  <c r="F40" i="6"/>
  <c r="H38" i="6"/>
  <c r="J36" i="6"/>
  <c r="L34" i="6"/>
  <c r="F32" i="6"/>
  <c r="H21" i="6"/>
  <c r="L19" i="6"/>
  <c r="F17" i="6"/>
  <c r="H15" i="6"/>
  <c r="J13" i="6"/>
  <c r="L11" i="6"/>
  <c r="F9" i="6"/>
  <c r="L241" i="5"/>
  <c r="F239" i="5"/>
  <c r="H237" i="5"/>
  <c r="J235" i="5"/>
  <c r="L233" i="5"/>
  <c r="F231" i="5"/>
  <c r="H220" i="5"/>
  <c r="J218" i="5"/>
  <c r="L216" i="5"/>
  <c r="F214" i="5"/>
  <c r="H212" i="5"/>
  <c r="J210" i="5"/>
  <c r="L208" i="5"/>
  <c r="F197" i="5"/>
  <c r="H195" i="5"/>
  <c r="J193" i="5"/>
  <c r="L191" i="5"/>
  <c r="F189" i="5"/>
  <c r="H187" i="5"/>
  <c r="J176" i="5"/>
  <c r="L174" i="5"/>
  <c r="F172" i="5"/>
  <c r="H170" i="5"/>
  <c r="J168" i="5"/>
  <c r="L166" i="5"/>
  <c r="F164" i="5"/>
  <c r="H153" i="5"/>
  <c r="J151" i="5"/>
  <c r="L149" i="5"/>
  <c r="F147" i="5"/>
  <c r="H145" i="5"/>
  <c r="J143" i="5"/>
  <c r="F130" i="5"/>
  <c r="H128" i="5"/>
  <c r="J126" i="5"/>
  <c r="L124" i="5"/>
  <c r="F122" i="5"/>
  <c r="H120" i="5"/>
  <c r="J109" i="5"/>
  <c r="L107" i="5"/>
  <c r="F105" i="5"/>
  <c r="H103" i="5"/>
  <c r="J101" i="5"/>
  <c r="L99" i="5"/>
  <c r="F88" i="5"/>
  <c r="H86" i="5"/>
  <c r="J84" i="5"/>
  <c r="L82" i="5"/>
  <c r="F80" i="5"/>
  <c r="H78" i="5"/>
  <c r="J76" i="5"/>
  <c r="L64" i="5"/>
  <c r="F62" i="5"/>
  <c r="H60" i="5"/>
  <c r="J58" i="5"/>
  <c r="L56" i="5"/>
  <c r="F54" i="5"/>
  <c r="H43" i="5"/>
  <c r="J41" i="5"/>
  <c r="L39" i="5"/>
  <c r="F37" i="5"/>
  <c r="H35" i="5"/>
  <c r="J33" i="5"/>
  <c r="L31" i="5"/>
  <c r="H20" i="5"/>
  <c r="J18" i="5"/>
  <c r="L16" i="5"/>
  <c r="F14" i="5"/>
  <c r="H12" i="5"/>
  <c r="J10" i="5"/>
  <c r="L241" i="4"/>
  <c r="F239" i="4"/>
  <c r="H237" i="4"/>
  <c r="J235" i="4"/>
  <c r="L233" i="4"/>
  <c r="F231" i="4"/>
  <c r="H220" i="4"/>
  <c r="J218" i="4"/>
  <c r="L216" i="4"/>
  <c r="F214" i="4"/>
  <c r="H212" i="4"/>
  <c r="J210" i="4"/>
  <c r="L208" i="4"/>
  <c r="F197" i="4"/>
  <c r="H195" i="4"/>
  <c r="J193" i="4"/>
  <c r="L191" i="4"/>
  <c r="F189" i="4"/>
  <c r="H187" i="4"/>
  <c r="J176" i="4"/>
  <c r="L174" i="4"/>
  <c r="F172" i="4"/>
  <c r="H170" i="4"/>
  <c r="J168" i="4"/>
  <c r="L166" i="4"/>
  <c r="F164" i="4"/>
  <c r="H153" i="4"/>
  <c r="J151" i="4"/>
  <c r="L149" i="4"/>
  <c r="F147" i="4"/>
  <c r="H145" i="4"/>
  <c r="J143" i="4"/>
  <c r="F130" i="4"/>
  <c r="H128" i="4"/>
  <c r="J126" i="4"/>
  <c r="L124" i="4"/>
  <c r="F122" i="4"/>
  <c r="H120" i="4"/>
  <c r="J109" i="4"/>
  <c r="L107" i="4"/>
  <c r="F105" i="4"/>
  <c r="H103" i="4"/>
  <c r="J101" i="4"/>
  <c r="L99" i="4"/>
  <c r="F88" i="4"/>
  <c r="H86" i="4"/>
  <c r="J84" i="4"/>
  <c r="L82" i="4"/>
  <c r="F80" i="4"/>
  <c r="H78" i="4"/>
  <c r="J76" i="4"/>
  <c r="L64" i="4"/>
  <c r="F62" i="4"/>
  <c r="H60" i="4"/>
  <c r="J58" i="4"/>
  <c r="L56" i="4"/>
  <c r="F54" i="4"/>
  <c r="H43" i="4"/>
  <c r="J41" i="4"/>
  <c r="L39" i="4"/>
  <c r="F37" i="4"/>
  <c r="H35" i="4"/>
  <c r="J33" i="4"/>
  <c r="L31" i="4"/>
  <c r="H20" i="4"/>
  <c r="J18" i="4"/>
  <c r="L16" i="4"/>
  <c r="F14" i="4"/>
  <c r="H12" i="4"/>
  <c r="J10" i="4"/>
  <c r="D239" i="3"/>
  <c r="D235" i="3"/>
  <c r="D231" i="3"/>
  <c r="D198" i="3"/>
  <c r="D194" i="3"/>
  <c r="D190" i="3"/>
  <c r="D186" i="3"/>
  <c r="D153" i="3"/>
  <c r="D149" i="3"/>
  <c r="D145" i="3"/>
  <c r="D108" i="3"/>
  <c r="D104" i="3"/>
  <c r="D100" i="3"/>
  <c r="D63" i="3"/>
  <c r="D59" i="3"/>
  <c r="D55" i="3"/>
  <c r="D17" i="3"/>
  <c r="D13" i="3"/>
  <c r="D9" i="3"/>
  <c r="F242" i="2"/>
  <c r="H240" i="2"/>
  <c r="J238" i="2"/>
  <c r="L236" i="2"/>
  <c r="F234" i="2"/>
  <c r="H232" i="2"/>
  <c r="J230" i="2"/>
  <c r="L219" i="2"/>
  <c r="F217" i="2"/>
  <c r="H215" i="2"/>
  <c r="J213" i="2"/>
  <c r="L211" i="2"/>
  <c r="F209" i="2"/>
  <c r="L196" i="2"/>
  <c r="F194" i="2"/>
  <c r="H192" i="2"/>
  <c r="J190" i="2"/>
  <c r="L188" i="2"/>
  <c r="F186" i="2"/>
  <c r="H175" i="2"/>
  <c r="J173" i="2"/>
  <c r="L171" i="2"/>
  <c r="F169" i="2"/>
  <c r="H167" i="2"/>
  <c r="J165" i="2"/>
  <c r="F152" i="2"/>
  <c r="H150" i="2"/>
  <c r="J148" i="2"/>
  <c r="L146" i="2"/>
  <c r="F144" i="2"/>
  <c r="H142" i="2"/>
  <c r="H131" i="2"/>
  <c r="J129" i="2"/>
  <c r="L127" i="2"/>
  <c r="F125" i="2"/>
  <c r="H123" i="2"/>
  <c r="J121" i="2"/>
  <c r="F108" i="2"/>
  <c r="H106" i="2"/>
  <c r="J104" i="2"/>
  <c r="L102" i="2"/>
  <c r="F100" i="2"/>
  <c r="H98" i="2"/>
  <c r="J87" i="2"/>
  <c r="L85" i="2"/>
  <c r="F83" i="2"/>
  <c r="H81" i="2"/>
  <c r="J79" i="2"/>
  <c r="L77" i="2"/>
  <c r="F65" i="2"/>
  <c r="H63" i="2"/>
  <c r="J61" i="2"/>
  <c r="L59" i="2"/>
  <c r="F57" i="2"/>
  <c r="H55" i="2"/>
  <c r="J53" i="2"/>
  <c r="L42" i="2"/>
  <c r="F40" i="2"/>
  <c r="H38" i="2"/>
  <c r="J36" i="2"/>
  <c r="L34" i="2"/>
  <c r="F32" i="2"/>
  <c r="H21" i="2"/>
  <c r="L19" i="2"/>
  <c r="F17" i="2"/>
  <c r="H15" i="2"/>
  <c r="J13" i="2"/>
  <c r="L11" i="2"/>
  <c r="F9" i="2"/>
  <c r="D14" i="40"/>
  <c r="M33" i="37"/>
  <c r="M31" i="36"/>
  <c r="O29" i="36"/>
  <c r="H26" i="36"/>
  <c r="J24" i="36"/>
  <c r="D18" i="36"/>
  <c r="E17" i="36"/>
  <c r="F16" i="36"/>
  <c r="M13" i="36"/>
  <c r="N12" i="36"/>
  <c r="O11" i="36"/>
  <c r="P10" i="36"/>
  <c r="AI29" i="33"/>
  <c r="AH26" i="33"/>
  <c r="AI17" i="33"/>
  <c r="AH14" i="33"/>
  <c r="X13" i="33"/>
  <c r="AK30" i="33"/>
  <c r="AJ27" i="32"/>
  <c r="AI24" i="32"/>
  <c r="D33" i="32"/>
  <c r="AH17" i="32"/>
  <c r="X16" i="32"/>
  <c r="F19" i="32"/>
  <c r="Y33" i="31"/>
  <c r="O19" i="31"/>
  <c r="V67" i="18"/>
  <c r="K56" i="18"/>
  <c r="V51" i="18"/>
  <c r="K40" i="18"/>
  <c r="V35" i="18"/>
  <c r="K24" i="18"/>
  <c r="K8" i="18"/>
  <c r="L148" i="15"/>
  <c r="L132" i="15"/>
  <c r="L116" i="15"/>
  <c r="L99" i="15"/>
  <c r="L83" i="15"/>
  <c r="L67" i="15"/>
  <c r="L50" i="15"/>
  <c r="L34" i="15"/>
  <c r="L18" i="15"/>
  <c r="L141" i="14"/>
  <c r="L125" i="14"/>
  <c r="L109" i="14"/>
  <c r="L92" i="14"/>
  <c r="L76" i="14"/>
  <c r="L60" i="14"/>
  <c r="L43" i="14"/>
  <c r="L27" i="14"/>
  <c r="L11" i="14"/>
  <c r="E63" i="12"/>
  <c r="T8" i="7"/>
  <c r="H239" i="6"/>
  <c r="L235" i="6"/>
  <c r="F233" i="6"/>
  <c r="H220" i="6"/>
  <c r="L216" i="6"/>
  <c r="F214" i="6"/>
  <c r="J210" i="6"/>
  <c r="H195" i="6"/>
  <c r="L191" i="6"/>
  <c r="F189" i="6"/>
  <c r="H176" i="6"/>
  <c r="L172" i="6"/>
  <c r="F170" i="6"/>
  <c r="J166" i="6"/>
  <c r="H151" i="6"/>
  <c r="L147" i="6"/>
  <c r="F145" i="6"/>
  <c r="H132" i="6"/>
  <c r="L128" i="6"/>
  <c r="F126" i="6"/>
  <c r="J122" i="6"/>
  <c r="H107" i="6"/>
  <c r="L103" i="6"/>
  <c r="F101" i="6"/>
  <c r="H88" i="6"/>
  <c r="L84" i="6"/>
  <c r="F82" i="6"/>
  <c r="J78" i="6"/>
  <c r="H62" i="6"/>
  <c r="L58" i="6"/>
  <c r="F56" i="6"/>
  <c r="H43" i="6"/>
  <c r="L39" i="6"/>
  <c r="F37" i="6"/>
  <c r="J33" i="6"/>
  <c r="J18" i="6"/>
  <c r="H12" i="6"/>
  <c r="L240" i="5"/>
  <c r="F238" i="5"/>
  <c r="J234" i="5"/>
  <c r="H219" i="5"/>
  <c r="L215" i="5"/>
  <c r="F213" i="5"/>
  <c r="J209" i="5"/>
  <c r="L196" i="5"/>
  <c r="F194" i="5"/>
  <c r="J190" i="5"/>
  <c r="H175" i="5"/>
  <c r="L171" i="5"/>
  <c r="F169" i="5"/>
  <c r="J165" i="5"/>
  <c r="L152" i="5"/>
  <c r="F150" i="5"/>
  <c r="J146" i="5"/>
  <c r="H131" i="5"/>
  <c r="L127" i="5"/>
  <c r="F125" i="5"/>
  <c r="J121" i="5"/>
  <c r="L108" i="5"/>
  <c r="F106" i="5"/>
  <c r="H87" i="5"/>
  <c r="L83" i="5"/>
  <c r="F81" i="5"/>
  <c r="J77" i="5"/>
  <c r="L63" i="5"/>
  <c r="J32" i="5"/>
  <c r="L240" i="4"/>
  <c r="F194" i="4"/>
  <c r="L152" i="4"/>
  <c r="L127" i="4"/>
  <c r="L63" i="4"/>
  <c r="F36" i="4"/>
  <c r="F11" i="4"/>
  <c r="D211" i="3"/>
  <c r="L218" i="2"/>
  <c r="F166" i="2"/>
  <c r="H145" i="2"/>
  <c r="J78" i="2"/>
  <c r="L54" i="2"/>
  <c r="L35" i="2"/>
  <c r="Q33" i="35"/>
  <c r="M29" i="36"/>
  <c r="O27" i="36"/>
  <c r="H24" i="36"/>
  <c r="C17" i="36"/>
  <c r="E15" i="36"/>
  <c r="M11" i="36"/>
  <c r="O9" i="36"/>
  <c r="AK25" i="33"/>
  <c r="AK13" i="33"/>
  <c r="AH27" i="32"/>
  <c r="AJ13" i="32"/>
  <c r="AJ28" i="32"/>
  <c r="V69" i="18"/>
  <c r="K58" i="18"/>
  <c r="V53" i="18"/>
  <c r="K42" i="18"/>
  <c r="V37" i="18"/>
  <c r="K26" i="18"/>
  <c r="V21" i="18"/>
  <c r="K10" i="18"/>
  <c r="L147" i="14"/>
  <c r="L131" i="14"/>
  <c r="L115" i="14"/>
  <c r="L98" i="14"/>
  <c r="L82" i="14"/>
  <c r="L66" i="14"/>
  <c r="L49" i="14"/>
  <c r="L33" i="14"/>
  <c r="L17" i="14"/>
  <c r="L241" i="6"/>
  <c r="F239" i="6"/>
  <c r="J235" i="6"/>
  <c r="F220" i="6"/>
  <c r="J216" i="6"/>
  <c r="H210" i="6"/>
  <c r="L197" i="6"/>
  <c r="F195" i="6"/>
  <c r="J191" i="6"/>
  <c r="F176" i="6"/>
  <c r="J172" i="6"/>
  <c r="H166" i="6"/>
  <c r="L153" i="6"/>
  <c r="F151" i="6"/>
  <c r="J147" i="6"/>
  <c r="F132" i="6"/>
  <c r="J128" i="6"/>
  <c r="H122" i="6"/>
  <c r="L109" i="6"/>
  <c r="F107" i="6"/>
  <c r="J103" i="6"/>
  <c r="F88" i="6"/>
  <c r="J84" i="6"/>
  <c r="H78" i="6"/>
  <c r="L64" i="6"/>
  <c r="F62" i="6"/>
  <c r="J58" i="6"/>
  <c r="F43" i="6"/>
  <c r="J39" i="6"/>
  <c r="H33" i="6"/>
  <c r="H18" i="6"/>
  <c r="L14" i="6"/>
  <c r="F12" i="6"/>
  <c r="J240" i="5"/>
  <c r="H234" i="5"/>
  <c r="L230" i="5"/>
  <c r="F219" i="5"/>
  <c r="J215" i="5"/>
  <c r="H209" i="5"/>
  <c r="J196" i="5"/>
  <c r="H190" i="5"/>
  <c r="L186" i="5"/>
  <c r="F175" i="5"/>
  <c r="J171" i="5"/>
  <c r="H165" i="5"/>
  <c r="J152" i="5"/>
  <c r="H146" i="5"/>
  <c r="L142" i="5"/>
  <c r="F131" i="5"/>
  <c r="J127" i="5"/>
  <c r="H121" i="5"/>
  <c r="J108" i="5"/>
  <c r="H102" i="5"/>
  <c r="L98" i="5"/>
  <c r="F87" i="5"/>
  <c r="J83" i="5"/>
  <c r="H77" i="5"/>
  <c r="J63" i="5"/>
  <c r="H57" i="5"/>
  <c r="L53" i="5"/>
  <c r="F42" i="5"/>
  <c r="J38" i="5"/>
  <c r="H32" i="5"/>
  <c r="L19" i="5"/>
  <c r="F17" i="5"/>
  <c r="J13" i="5"/>
  <c r="J240" i="4"/>
  <c r="H234" i="4"/>
  <c r="L230" i="4"/>
  <c r="F219" i="4"/>
  <c r="J215" i="4"/>
  <c r="H209" i="4"/>
  <c r="J196" i="4"/>
  <c r="H190" i="4"/>
  <c r="L186" i="4"/>
  <c r="F175" i="4"/>
  <c r="J171" i="4"/>
  <c r="H165" i="4"/>
  <c r="J152" i="4"/>
  <c r="H146" i="4"/>
  <c r="L142" i="4"/>
  <c r="F131" i="4"/>
  <c r="J127" i="4"/>
  <c r="H121" i="4"/>
  <c r="J108" i="4"/>
  <c r="H102" i="4"/>
  <c r="L98" i="4"/>
  <c r="F87" i="4"/>
  <c r="J83" i="4"/>
  <c r="H77" i="4"/>
  <c r="J63" i="4"/>
  <c r="H57" i="4"/>
  <c r="L53" i="4"/>
  <c r="F42" i="4"/>
  <c r="J38" i="4"/>
  <c r="H32" i="4"/>
  <c r="L19" i="4"/>
  <c r="F17" i="4"/>
  <c r="J13" i="4"/>
  <c r="D218" i="3"/>
  <c r="D210" i="3"/>
  <c r="D169" i="3"/>
  <c r="D128" i="3"/>
  <c r="D120" i="3"/>
  <c r="D87" i="3"/>
  <c r="D79" i="3"/>
  <c r="D38" i="3"/>
  <c r="L241" i="2"/>
  <c r="F239" i="2"/>
  <c r="J235" i="2"/>
  <c r="J220" i="2"/>
  <c r="J218" i="2"/>
  <c r="J217" i="2"/>
  <c r="J216" i="2"/>
  <c r="J214" i="2"/>
  <c r="L210" i="2"/>
  <c r="L208" i="2"/>
  <c r="F151" i="2"/>
  <c r="F149" i="2"/>
  <c r="F148" i="2"/>
  <c r="F147" i="2"/>
  <c r="F145" i="2"/>
  <c r="F99" i="2"/>
  <c r="F88" i="2"/>
  <c r="F87" i="2"/>
  <c r="F86" i="2"/>
  <c r="F84" i="2"/>
  <c r="H80" i="2"/>
  <c r="H78" i="2"/>
  <c r="H77" i="2"/>
  <c r="H76" i="2"/>
  <c r="H64" i="2"/>
  <c r="J60" i="2"/>
  <c r="J58" i="2"/>
  <c r="J57" i="2"/>
  <c r="J56" i="2"/>
  <c r="J54" i="2"/>
  <c r="J43" i="2"/>
  <c r="J41" i="2"/>
  <c r="J40" i="2"/>
  <c r="J39" i="2"/>
  <c r="J37" i="2"/>
  <c r="L33" i="2"/>
  <c r="L31" i="2"/>
  <c r="L191" i="2"/>
  <c r="L172" i="2"/>
  <c r="J130" i="2"/>
  <c r="L123" i="2"/>
  <c r="F64" i="2"/>
  <c r="F61" i="2"/>
  <c r="F58" i="2"/>
  <c r="H37" i="2"/>
  <c r="H34" i="2"/>
  <c r="H31" i="2"/>
  <c r="L16" i="2"/>
  <c r="L14" i="2"/>
  <c r="L12" i="2"/>
  <c r="J237" i="6"/>
  <c r="H231" i="6"/>
  <c r="L208" i="6"/>
  <c r="L164" i="6"/>
  <c r="J149" i="6"/>
  <c r="J130" i="6"/>
  <c r="L120" i="6"/>
  <c r="F109" i="6"/>
  <c r="L76" i="6"/>
  <c r="F64" i="6"/>
  <c r="J41" i="6"/>
  <c r="L31" i="6"/>
  <c r="F14" i="6"/>
  <c r="J10" i="6"/>
  <c r="J242" i="5"/>
  <c r="H236" i="5"/>
  <c r="J217" i="5"/>
  <c r="H192" i="5"/>
  <c r="J173" i="5"/>
  <c r="H167" i="5"/>
  <c r="H148" i="5"/>
  <c r="J129" i="5"/>
  <c r="H123" i="5"/>
  <c r="L100" i="5"/>
  <c r="H59" i="5"/>
  <c r="J40" i="5"/>
  <c r="H34" i="5"/>
  <c r="F19" i="5"/>
  <c r="J217" i="4"/>
  <c r="H211" i="4"/>
  <c r="J198" i="4"/>
  <c r="H148" i="4"/>
  <c r="J129" i="4"/>
  <c r="H123" i="4"/>
  <c r="H104" i="4"/>
  <c r="J85" i="4"/>
  <c r="H79" i="4"/>
  <c r="J40" i="4"/>
  <c r="H34" i="4"/>
  <c r="F19" i="4"/>
  <c r="D174" i="3"/>
  <c r="D125" i="3"/>
  <c r="D43" i="3"/>
  <c r="F230" i="2"/>
  <c r="F213" i="2"/>
  <c r="J194" i="2"/>
  <c r="J191" i="2"/>
  <c r="L170" i="2"/>
  <c r="L166" i="2"/>
  <c r="J126" i="2"/>
  <c r="L106" i="2"/>
  <c r="L103" i="2"/>
  <c r="F54" i="2"/>
  <c r="F37" i="2"/>
  <c r="F35" i="2"/>
  <c r="J17" i="2"/>
  <c r="L10" i="2"/>
  <c r="L210" i="6"/>
  <c r="H170" i="6"/>
  <c r="J132" i="6"/>
  <c r="F120" i="6"/>
  <c r="J88" i="6"/>
  <c r="L33" i="6"/>
  <c r="L234" i="5"/>
  <c r="H213" i="5"/>
  <c r="L146" i="5"/>
  <c r="J87" i="5"/>
  <c r="L77" i="5"/>
  <c r="F55" i="5"/>
  <c r="L190" i="4"/>
  <c r="H169" i="4"/>
  <c r="J131" i="4"/>
  <c r="H61" i="4"/>
  <c r="J17" i="4"/>
  <c r="F191" i="2"/>
  <c r="F174" i="2"/>
  <c r="H164" i="2"/>
  <c r="F124" i="2"/>
  <c r="J86" i="2"/>
  <c r="L76" i="2"/>
  <c r="F10" i="2"/>
  <c r="J57" i="5"/>
  <c r="F36" i="5"/>
  <c r="F11" i="5"/>
  <c r="L215" i="4"/>
  <c r="L171" i="4"/>
  <c r="F150" i="4"/>
  <c r="F125" i="4"/>
  <c r="J102" i="4"/>
  <c r="H42" i="4"/>
  <c r="D88" i="3"/>
  <c r="H239" i="2"/>
  <c r="L216" i="2"/>
  <c r="H143" i="2"/>
  <c r="F101" i="2"/>
  <c r="L56" i="2"/>
  <c r="X19" i="37"/>
  <c r="O33" i="35"/>
  <c r="E31" i="36"/>
  <c r="M27" i="36"/>
  <c r="O25" i="36"/>
  <c r="J18" i="36"/>
  <c r="C15" i="36"/>
  <c r="E13" i="36"/>
  <c r="M9" i="36"/>
  <c r="AK31" i="33"/>
  <c r="AI25" i="33"/>
  <c r="AI13" i="33"/>
  <c r="C19" i="33"/>
  <c r="AI28" i="33"/>
  <c r="AJ23" i="32"/>
  <c r="P33" i="32"/>
  <c r="AH13" i="32"/>
  <c r="X12" i="32"/>
  <c r="AA19" i="31"/>
  <c r="V71" i="18"/>
  <c r="K60" i="18"/>
  <c r="V55" i="18"/>
  <c r="K44" i="18"/>
  <c r="V39" i="18"/>
  <c r="K28" i="18"/>
  <c r="V23" i="18"/>
  <c r="K12" i="18"/>
  <c r="L153" i="14"/>
  <c r="L137" i="14"/>
  <c r="L121" i="14"/>
  <c r="L104" i="14"/>
  <c r="L88" i="14"/>
  <c r="L72" i="14"/>
  <c r="L55" i="14"/>
  <c r="L39" i="14"/>
  <c r="L23" i="14"/>
  <c r="J241" i="6"/>
  <c r="H235" i="6"/>
  <c r="L231" i="6"/>
  <c r="H216" i="6"/>
  <c r="L212" i="6"/>
  <c r="F210" i="6"/>
  <c r="J197" i="6"/>
  <c r="H191" i="6"/>
  <c r="L187" i="6"/>
  <c r="H172" i="6"/>
  <c r="L168" i="6"/>
  <c r="F166" i="6"/>
  <c r="J153" i="6"/>
  <c r="H147" i="6"/>
  <c r="L143" i="6"/>
  <c r="H128" i="6"/>
  <c r="L124" i="6"/>
  <c r="F122" i="6"/>
  <c r="J109" i="6"/>
  <c r="H103" i="6"/>
  <c r="L99" i="6"/>
  <c r="H84" i="6"/>
  <c r="L80" i="6"/>
  <c r="F78" i="6"/>
  <c r="J64" i="6"/>
  <c r="H58" i="6"/>
  <c r="L54" i="6"/>
  <c r="H39" i="6"/>
  <c r="L35" i="6"/>
  <c r="F33" i="6"/>
  <c r="L20" i="6"/>
  <c r="F18" i="6"/>
  <c r="J14" i="6"/>
  <c r="H240" i="5"/>
  <c r="L236" i="5"/>
  <c r="F234" i="5"/>
  <c r="J230" i="5"/>
  <c r="H215" i="5"/>
  <c r="L211" i="5"/>
  <c r="F209" i="5"/>
  <c r="H196" i="5"/>
  <c r="L192" i="5"/>
  <c r="F190" i="5"/>
  <c r="J186" i="5"/>
  <c r="H171" i="5"/>
  <c r="L167" i="5"/>
  <c r="F165" i="5"/>
  <c r="H152" i="5"/>
  <c r="L148" i="5"/>
  <c r="F146" i="5"/>
  <c r="J142" i="5"/>
  <c r="H127" i="5"/>
  <c r="L123" i="5"/>
  <c r="F121" i="5"/>
  <c r="H108" i="5"/>
  <c r="L104" i="5"/>
  <c r="F102" i="5"/>
  <c r="J98" i="5"/>
  <c r="H83" i="5"/>
  <c r="L79" i="5"/>
  <c r="F77" i="5"/>
  <c r="H63" i="5"/>
  <c r="L59" i="5"/>
  <c r="F57" i="5"/>
  <c r="J53" i="5"/>
  <c r="H38" i="5"/>
  <c r="L34" i="5"/>
  <c r="F32" i="5"/>
  <c r="J19" i="5"/>
  <c r="H13" i="5"/>
  <c r="L9" i="5"/>
  <c r="H240" i="4"/>
  <c r="L236" i="4"/>
  <c r="F234" i="4"/>
  <c r="J230" i="4"/>
  <c r="H215" i="4"/>
  <c r="L211" i="4"/>
  <c r="F209" i="4"/>
  <c r="H196" i="4"/>
  <c r="L192" i="4"/>
  <c r="F190" i="4"/>
  <c r="J186" i="4"/>
  <c r="H171" i="4"/>
  <c r="L167" i="4"/>
  <c r="F165" i="4"/>
  <c r="H152" i="4"/>
  <c r="L148" i="4"/>
  <c r="F146" i="4"/>
  <c r="J142" i="4"/>
  <c r="H127" i="4"/>
  <c r="L123" i="4"/>
  <c r="F121" i="4"/>
  <c r="H108" i="4"/>
  <c r="L104" i="4"/>
  <c r="F102" i="4"/>
  <c r="J98" i="4"/>
  <c r="H83" i="4"/>
  <c r="L79" i="4"/>
  <c r="F77" i="4"/>
  <c r="H63" i="4"/>
  <c r="L59" i="4"/>
  <c r="F57" i="4"/>
  <c r="J53" i="4"/>
  <c r="H38" i="4"/>
  <c r="L34" i="4"/>
  <c r="F32" i="4"/>
  <c r="J19" i="4"/>
  <c r="H13" i="4"/>
  <c r="L9" i="4"/>
  <c r="D217" i="3"/>
  <c r="D209" i="3"/>
  <c r="D176" i="3"/>
  <c r="D168" i="3"/>
  <c r="D127" i="3"/>
  <c r="D86" i="3"/>
  <c r="D78" i="3"/>
  <c r="D37" i="3"/>
  <c r="J241" i="2"/>
  <c r="H235" i="2"/>
  <c r="L231" i="2"/>
  <c r="H220" i="2"/>
  <c r="H219" i="2"/>
  <c r="H218" i="2"/>
  <c r="H216" i="2"/>
  <c r="J212" i="2"/>
  <c r="J210" i="2"/>
  <c r="J209" i="2"/>
  <c r="J208" i="2"/>
  <c r="L197" i="2"/>
  <c r="F143" i="2"/>
  <c r="L131" i="2"/>
  <c r="L130" i="2"/>
  <c r="L128" i="2"/>
  <c r="F82" i="2"/>
  <c r="F80" i="2"/>
  <c r="F79" i="2"/>
  <c r="F78" i="2"/>
  <c r="F76" i="2"/>
  <c r="H62" i="2"/>
  <c r="H60" i="2"/>
  <c r="H59" i="2"/>
  <c r="H58" i="2"/>
  <c r="H56" i="2"/>
  <c r="H43" i="2"/>
  <c r="H42" i="2"/>
  <c r="H41" i="2"/>
  <c r="H39" i="2"/>
  <c r="J35" i="2"/>
  <c r="J33" i="2"/>
  <c r="J32" i="2"/>
  <c r="J31" i="2"/>
  <c r="L20" i="2"/>
  <c r="L192" i="2"/>
  <c r="L174" i="2"/>
  <c r="L124" i="2"/>
  <c r="L120" i="2"/>
  <c r="F62" i="2"/>
  <c r="F60" i="2"/>
  <c r="H54" i="2"/>
  <c r="F43" i="2"/>
  <c r="F41" i="2"/>
  <c r="H35" i="2"/>
  <c r="H33" i="2"/>
  <c r="L18" i="2"/>
  <c r="L15" i="2"/>
  <c r="J218" i="6"/>
  <c r="H212" i="6"/>
  <c r="F197" i="6"/>
  <c r="J174" i="6"/>
  <c r="H168" i="6"/>
  <c r="F153" i="6"/>
  <c r="H124" i="6"/>
  <c r="J105" i="6"/>
  <c r="H99" i="6"/>
  <c r="H35" i="6"/>
  <c r="H20" i="6"/>
  <c r="F230" i="5"/>
  <c r="H211" i="5"/>
  <c r="L188" i="5"/>
  <c r="L144" i="5"/>
  <c r="F98" i="5"/>
  <c r="J65" i="5"/>
  <c r="L55" i="5"/>
  <c r="J15" i="5"/>
  <c r="L232" i="4"/>
  <c r="H192" i="4"/>
  <c r="F186" i="4"/>
  <c r="J154" i="4"/>
  <c r="L144" i="4"/>
  <c r="J110" i="4"/>
  <c r="F98" i="4"/>
  <c r="J65" i="4"/>
  <c r="H59" i="4"/>
  <c r="L55" i="4"/>
  <c r="J21" i="4"/>
  <c r="D215" i="3"/>
  <c r="D76" i="3"/>
  <c r="J237" i="2"/>
  <c r="F216" i="2"/>
  <c r="F212" i="2"/>
  <c r="J195" i="2"/>
  <c r="L187" i="2"/>
  <c r="J174" i="2"/>
  <c r="L167" i="2"/>
  <c r="J128" i="2"/>
  <c r="J124" i="2"/>
  <c r="L109" i="2"/>
  <c r="L105" i="2"/>
  <c r="F53" i="2"/>
  <c r="F36" i="2"/>
  <c r="F33" i="2"/>
  <c r="J20" i="2"/>
  <c r="J16" i="2"/>
  <c r="H233" i="6"/>
  <c r="J195" i="6"/>
  <c r="J176" i="6"/>
  <c r="H145" i="6"/>
  <c r="F16" i="6"/>
  <c r="H238" i="5"/>
  <c r="F144" i="5"/>
  <c r="F100" i="5"/>
  <c r="L32" i="5"/>
  <c r="H11" i="5"/>
  <c r="L234" i="4"/>
  <c r="H213" i="4"/>
  <c r="F188" i="4"/>
  <c r="L121" i="4"/>
  <c r="L57" i="4"/>
  <c r="D171" i="3"/>
  <c r="H166" i="2"/>
  <c r="F122" i="2"/>
  <c r="H103" i="2"/>
  <c r="J83" i="2"/>
  <c r="F13" i="2"/>
  <c r="F238" i="4"/>
  <c r="J146" i="4"/>
  <c r="F106" i="4"/>
  <c r="F61" i="4"/>
  <c r="D219" i="3"/>
  <c r="D8" i="3"/>
  <c r="L235" i="2"/>
  <c r="H147" i="2"/>
  <c r="F105" i="2"/>
  <c r="H85" i="2"/>
  <c r="J62" i="2"/>
  <c r="L37" i="2"/>
  <c r="C31" i="36"/>
  <c r="E29" i="36"/>
  <c r="M25" i="36"/>
  <c r="O23" i="36"/>
  <c r="H18" i="36"/>
  <c r="J16" i="36"/>
  <c r="C13" i="36"/>
  <c r="E11" i="36"/>
  <c r="O30" i="36"/>
  <c r="J29" i="36"/>
  <c r="AI31" i="33"/>
  <c r="AK9" i="33"/>
  <c r="Q19" i="33"/>
  <c r="AJ29" i="32"/>
  <c r="AH23" i="32"/>
  <c r="N33" i="32"/>
  <c r="X18" i="32"/>
  <c r="AJ9" i="32"/>
  <c r="P19" i="32"/>
  <c r="AH30" i="32"/>
  <c r="K62" i="18"/>
  <c r="V57" i="18"/>
  <c r="K46" i="18"/>
  <c r="V41" i="18"/>
  <c r="K30" i="18"/>
  <c r="V25" i="18"/>
  <c r="K14" i="18"/>
  <c r="V9" i="18"/>
  <c r="K69" i="18"/>
  <c r="L143" i="14"/>
  <c r="L127" i="14"/>
  <c r="L111" i="14"/>
  <c r="L94" i="14"/>
  <c r="L78" i="14"/>
  <c r="L62" i="14"/>
  <c r="L45" i="14"/>
  <c r="L29" i="14"/>
  <c r="L13" i="14"/>
  <c r="H241" i="6"/>
  <c r="L237" i="6"/>
  <c r="F235" i="6"/>
  <c r="J231" i="6"/>
  <c r="L218" i="6"/>
  <c r="F216" i="6"/>
  <c r="J212" i="6"/>
  <c r="H197" i="6"/>
  <c r="L193" i="6"/>
  <c r="F191" i="6"/>
  <c r="J187" i="6"/>
  <c r="L174" i="6"/>
  <c r="F172" i="6"/>
  <c r="J168" i="6"/>
  <c r="H153" i="6"/>
  <c r="L149" i="6"/>
  <c r="F147" i="6"/>
  <c r="J143" i="6"/>
  <c r="L130" i="6"/>
  <c r="F128" i="6"/>
  <c r="J124" i="6"/>
  <c r="H109" i="6"/>
  <c r="L105" i="6"/>
  <c r="F103" i="6"/>
  <c r="J99" i="6"/>
  <c r="L86" i="6"/>
  <c r="F84" i="6"/>
  <c r="J80" i="6"/>
  <c r="H64" i="6"/>
  <c r="L60" i="6"/>
  <c r="F58" i="6"/>
  <c r="J54" i="6"/>
  <c r="L41" i="6"/>
  <c r="F39" i="6"/>
  <c r="J35" i="6"/>
  <c r="J20" i="6"/>
  <c r="H14" i="6"/>
  <c r="L10" i="6"/>
  <c r="F240" i="5"/>
  <c r="J236" i="5"/>
  <c r="H230" i="5"/>
  <c r="L217" i="5"/>
  <c r="F215" i="5"/>
  <c r="J211" i="5"/>
  <c r="F196" i="5"/>
  <c r="J192" i="5"/>
  <c r="H186" i="5"/>
  <c r="L173" i="5"/>
  <c r="F171" i="5"/>
  <c r="J167" i="5"/>
  <c r="F152" i="5"/>
  <c r="J148" i="5"/>
  <c r="H142" i="5"/>
  <c r="L129" i="5"/>
  <c r="F127" i="5"/>
  <c r="J123" i="5"/>
  <c r="F108" i="5"/>
  <c r="J104" i="5"/>
  <c r="H98" i="5"/>
  <c r="L85" i="5"/>
  <c r="F83" i="5"/>
  <c r="J79" i="5"/>
  <c r="F63" i="5"/>
  <c r="J59" i="5"/>
  <c r="H53" i="5"/>
  <c r="L40" i="5"/>
  <c r="F38" i="5"/>
  <c r="J34" i="5"/>
  <c r="H19" i="5"/>
  <c r="L15" i="5"/>
  <c r="F13" i="5"/>
  <c r="J9" i="5"/>
  <c r="F240" i="4"/>
  <c r="J236" i="4"/>
  <c r="H230" i="4"/>
  <c r="L217" i="4"/>
  <c r="F215" i="4"/>
  <c r="J211" i="4"/>
  <c r="F196" i="4"/>
  <c r="J192" i="4"/>
  <c r="H186" i="4"/>
  <c r="L173" i="4"/>
  <c r="F171" i="4"/>
  <c r="J167" i="4"/>
  <c r="F152" i="4"/>
  <c r="J148" i="4"/>
  <c r="H142" i="4"/>
  <c r="L129" i="4"/>
  <c r="F127" i="4"/>
  <c r="J123" i="4"/>
  <c r="F108" i="4"/>
  <c r="J104" i="4"/>
  <c r="H98" i="4"/>
  <c r="L85" i="4"/>
  <c r="F83" i="4"/>
  <c r="J79" i="4"/>
  <c r="F63" i="4"/>
  <c r="J59" i="4"/>
  <c r="H53" i="4"/>
  <c r="L40" i="4"/>
  <c r="F38" i="4"/>
  <c r="J34" i="4"/>
  <c r="H19" i="4"/>
  <c r="L15" i="4"/>
  <c r="F13" i="4"/>
  <c r="J9" i="4"/>
  <c r="D216" i="3"/>
  <c r="D208" i="3"/>
  <c r="D175" i="3"/>
  <c r="D167" i="3"/>
  <c r="D126" i="3"/>
  <c r="D85" i="3"/>
  <c r="D77" i="3"/>
  <c r="D44" i="3"/>
  <c r="D36" i="3"/>
  <c r="H241" i="2"/>
  <c r="L237" i="2"/>
  <c r="F235" i="2"/>
  <c r="J231" i="2"/>
  <c r="F220" i="2"/>
  <c r="F218" i="2"/>
  <c r="H214" i="2"/>
  <c r="H212" i="2"/>
  <c r="H211" i="2"/>
  <c r="H210" i="2"/>
  <c r="H208" i="2"/>
  <c r="L195" i="2"/>
  <c r="L193" i="2"/>
  <c r="L189" i="2"/>
  <c r="L175" i="2"/>
  <c r="L126" i="2"/>
  <c r="L122" i="2"/>
  <c r="J239" i="6"/>
  <c r="F164" i="6"/>
  <c r="H101" i="6"/>
  <c r="F76" i="6"/>
  <c r="L18" i="6"/>
  <c r="H150" i="5"/>
  <c r="F232" i="4"/>
  <c r="L165" i="4"/>
  <c r="F100" i="4"/>
  <c r="L77" i="4"/>
  <c r="H36" i="4"/>
  <c r="H11" i="4"/>
  <c r="D40" i="3"/>
  <c r="F187" i="2"/>
  <c r="J143" i="2"/>
  <c r="F109" i="2"/>
  <c r="F12" i="2"/>
  <c r="F61" i="5"/>
  <c r="L38" i="5"/>
  <c r="L13" i="5"/>
  <c r="J209" i="4"/>
  <c r="H131" i="4"/>
  <c r="J121" i="4"/>
  <c r="J77" i="4"/>
  <c r="D129" i="3"/>
  <c r="F233" i="2"/>
  <c r="L212" i="2"/>
  <c r="H146" i="2"/>
  <c r="F104" i="2"/>
  <c r="H82" i="2"/>
  <c r="L58" i="2"/>
  <c r="L38" i="2"/>
  <c r="E33" i="37"/>
  <c r="D19" i="37"/>
  <c r="Q19" i="35"/>
  <c r="J32" i="36"/>
  <c r="C29" i="36"/>
  <c r="E27" i="36"/>
  <c r="M23" i="36"/>
  <c r="H16" i="36"/>
  <c r="J14" i="36"/>
  <c r="C11" i="36"/>
  <c r="E9" i="36"/>
  <c r="E32" i="36"/>
  <c r="AK27" i="33"/>
  <c r="AK15" i="33"/>
  <c r="AI9" i="33"/>
  <c r="O19" i="33"/>
  <c r="AH29" i="32"/>
  <c r="AJ15" i="32"/>
  <c r="AH9" i="32"/>
  <c r="Q33" i="31"/>
  <c r="K64" i="18"/>
  <c r="V59" i="18"/>
  <c r="K48" i="18"/>
  <c r="V43" i="18"/>
  <c r="K32" i="18"/>
  <c r="V27" i="18"/>
  <c r="K16" i="18"/>
  <c r="V11" i="18"/>
  <c r="V68" i="18"/>
  <c r="L140" i="15"/>
  <c r="L124" i="15"/>
  <c r="L108" i="15"/>
  <c r="L91" i="15"/>
  <c r="L75" i="15"/>
  <c r="L59" i="15"/>
  <c r="L42" i="15"/>
  <c r="L26" i="15"/>
  <c r="L10" i="15"/>
  <c r="L149" i="14"/>
  <c r="L133" i="14"/>
  <c r="L117" i="14"/>
  <c r="L100" i="14"/>
  <c r="L84" i="14"/>
  <c r="L68" i="14"/>
  <c r="L51" i="14"/>
  <c r="L35" i="14"/>
  <c r="L19" i="14"/>
  <c r="L150" i="14"/>
  <c r="D42" i="12"/>
  <c r="F241" i="6"/>
  <c r="J193" i="6"/>
  <c r="H187" i="6"/>
  <c r="H143" i="6"/>
  <c r="J86" i="6"/>
  <c r="H80" i="6"/>
  <c r="J60" i="6"/>
  <c r="H54" i="6"/>
  <c r="L16" i="6"/>
  <c r="L232" i="5"/>
  <c r="J198" i="5"/>
  <c r="F186" i="5"/>
  <c r="J154" i="5"/>
  <c r="F142" i="5"/>
  <c r="J110" i="5"/>
  <c r="H104" i="5"/>
  <c r="J85" i="5"/>
  <c r="H79" i="5"/>
  <c r="F53" i="5"/>
  <c r="J21" i="5"/>
  <c r="H9" i="5"/>
  <c r="J242" i="4"/>
  <c r="H236" i="4"/>
  <c r="F230" i="4"/>
  <c r="L188" i="4"/>
  <c r="J173" i="4"/>
  <c r="H167" i="4"/>
  <c r="F142" i="4"/>
  <c r="L100" i="4"/>
  <c r="F53" i="4"/>
  <c r="J15" i="4"/>
  <c r="H9" i="4"/>
  <c r="D166" i="3"/>
  <c r="D84" i="3"/>
  <c r="D35" i="3"/>
  <c r="F241" i="2"/>
  <c r="H231" i="2"/>
  <c r="F214" i="2"/>
  <c r="F210" i="2"/>
  <c r="J197" i="2"/>
  <c r="J193" i="2"/>
  <c r="J176" i="2"/>
  <c r="L168" i="2"/>
  <c r="L164" i="2"/>
  <c r="J125" i="2"/>
  <c r="J122" i="2"/>
  <c r="L107" i="2"/>
  <c r="F56" i="2"/>
  <c r="F39" i="2"/>
  <c r="J18" i="2"/>
  <c r="J14" i="2"/>
  <c r="H189" i="6"/>
  <c r="L166" i="6"/>
  <c r="J107" i="6"/>
  <c r="H37" i="6"/>
  <c r="J219" i="5"/>
  <c r="L209" i="5"/>
  <c r="F188" i="5"/>
  <c r="L165" i="5"/>
  <c r="J131" i="5"/>
  <c r="H81" i="5"/>
  <c r="J42" i="5"/>
  <c r="H194" i="4"/>
  <c r="L102" i="4"/>
  <c r="H81" i="4"/>
  <c r="H233" i="2"/>
  <c r="F189" i="2"/>
  <c r="H153" i="2"/>
  <c r="J147" i="2"/>
  <c r="H105" i="2"/>
  <c r="L64" i="2"/>
  <c r="J234" i="4"/>
  <c r="L196" i="4"/>
  <c r="H175" i="4"/>
  <c r="H87" i="4"/>
  <c r="L38" i="4"/>
  <c r="L13" i="4"/>
  <c r="D39" i="3"/>
  <c r="F168" i="2"/>
  <c r="H149" i="2"/>
  <c r="H88" i="2"/>
  <c r="J76" i="2"/>
  <c r="C33" i="37"/>
  <c r="O19" i="35"/>
  <c r="H32" i="36"/>
  <c r="J30" i="36"/>
  <c r="C27" i="36"/>
  <c r="E25" i="36"/>
  <c r="O17" i="36"/>
  <c r="H14" i="36"/>
  <c r="J12" i="36"/>
  <c r="C9" i="36"/>
  <c r="M28" i="36"/>
  <c r="H31" i="36"/>
  <c r="AI27" i="33"/>
  <c r="AI15" i="33"/>
  <c r="AJ25" i="32"/>
  <c r="AH15" i="32"/>
  <c r="X14" i="32"/>
  <c r="O33" i="31"/>
  <c r="K66" i="18"/>
  <c r="V61" i="18"/>
  <c r="K50" i="18"/>
  <c r="V45" i="18"/>
  <c r="K34" i="18"/>
  <c r="V29" i="18"/>
  <c r="K18" i="18"/>
  <c r="V13" i="18"/>
  <c r="L139" i="14"/>
  <c r="L123" i="14"/>
  <c r="L107" i="14"/>
  <c r="L90" i="14"/>
  <c r="L74" i="14"/>
  <c r="L58" i="14"/>
  <c r="L41" i="14"/>
  <c r="L25" i="14"/>
  <c r="L9" i="14"/>
  <c r="H237" i="6"/>
  <c r="L233" i="6"/>
  <c r="F231" i="6"/>
  <c r="H218" i="6"/>
  <c r="L214" i="6"/>
  <c r="F212" i="6"/>
  <c r="J208" i="6"/>
  <c r="H193" i="6"/>
  <c r="L189" i="6"/>
  <c r="F187" i="6"/>
  <c r="H174" i="6"/>
  <c r="L170" i="6"/>
  <c r="F168" i="6"/>
  <c r="J164" i="6"/>
  <c r="H149" i="6"/>
  <c r="L145" i="6"/>
  <c r="F143" i="6"/>
  <c r="H130" i="6"/>
  <c r="L126" i="6"/>
  <c r="F124" i="6"/>
  <c r="J120" i="6"/>
  <c r="H105" i="6"/>
  <c r="L101" i="6"/>
  <c r="F99" i="6"/>
  <c r="H86" i="6"/>
  <c r="L82" i="6"/>
  <c r="F80" i="6"/>
  <c r="J76" i="6"/>
  <c r="H60" i="6"/>
  <c r="L56" i="6"/>
  <c r="F54" i="6"/>
  <c r="H41" i="6"/>
  <c r="L37" i="6"/>
  <c r="F35" i="6"/>
  <c r="J31" i="6"/>
  <c r="F20" i="6"/>
  <c r="J16" i="6"/>
  <c r="H10" i="6"/>
  <c r="H242" i="5"/>
  <c r="L238" i="5"/>
  <c r="F236" i="5"/>
  <c r="J232" i="5"/>
  <c r="H217" i="5"/>
  <c r="L213" i="5"/>
  <c r="F211" i="5"/>
  <c r="H198" i="5"/>
  <c r="L194" i="5"/>
  <c r="F192" i="5"/>
  <c r="J188" i="5"/>
  <c r="H173" i="5"/>
  <c r="L169" i="5"/>
  <c r="F167" i="5"/>
  <c r="H154" i="5"/>
  <c r="L150" i="5"/>
  <c r="F148" i="5"/>
  <c r="J144" i="5"/>
  <c r="H129" i="5"/>
  <c r="L125" i="5"/>
  <c r="F123" i="5"/>
  <c r="H110" i="5"/>
  <c r="L106" i="5"/>
  <c r="F104" i="5"/>
  <c r="J100" i="5"/>
  <c r="H85" i="5"/>
  <c r="L81" i="5"/>
  <c r="F79" i="5"/>
  <c r="H65" i="5"/>
  <c r="L61" i="5"/>
  <c r="F59" i="5"/>
  <c r="J55" i="5"/>
  <c r="H40" i="5"/>
  <c r="L36" i="5"/>
  <c r="F34" i="5"/>
  <c r="H21" i="5"/>
  <c r="H15" i="5"/>
  <c r="L11" i="5"/>
  <c r="F9" i="5"/>
  <c r="H242" i="4"/>
  <c r="L238" i="4"/>
  <c r="F236" i="4"/>
  <c r="J232" i="4"/>
  <c r="H217" i="4"/>
  <c r="L213" i="4"/>
  <c r="F211" i="4"/>
  <c r="H198" i="4"/>
  <c r="L194" i="4"/>
  <c r="F192" i="4"/>
  <c r="J188" i="4"/>
  <c r="H173" i="4"/>
  <c r="L169" i="4"/>
  <c r="F167" i="4"/>
  <c r="H154" i="4"/>
  <c r="L150" i="4"/>
  <c r="F148" i="4"/>
  <c r="J144" i="4"/>
  <c r="H129" i="4"/>
  <c r="L125" i="4"/>
  <c r="F123" i="4"/>
  <c r="H110" i="4"/>
  <c r="L106" i="4"/>
  <c r="F104" i="4"/>
  <c r="J100" i="4"/>
  <c r="H85" i="4"/>
  <c r="L81" i="4"/>
  <c r="F79" i="4"/>
  <c r="H65" i="4"/>
  <c r="L61" i="4"/>
  <c r="F59" i="4"/>
  <c r="J55" i="4"/>
  <c r="H40" i="4"/>
  <c r="L36" i="4"/>
  <c r="F34" i="4"/>
  <c r="H21" i="4"/>
  <c r="H15" i="4"/>
  <c r="L11" i="4"/>
  <c r="F9" i="4"/>
  <c r="D214" i="3"/>
  <c r="D173" i="3"/>
  <c r="D165" i="3"/>
  <c r="D132" i="3"/>
  <c r="D124" i="3"/>
  <c r="D83" i="3"/>
  <c r="D42" i="3"/>
  <c r="D34" i="3"/>
  <c r="H237" i="2"/>
  <c r="L233" i="2"/>
  <c r="F231" i="2"/>
  <c r="F208" i="2"/>
  <c r="H197" i="2"/>
  <c r="H196" i="2"/>
  <c r="H195" i="2"/>
  <c r="H193" i="2"/>
  <c r="J189" i="2"/>
  <c r="J187" i="2"/>
  <c r="J186" i="2"/>
  <c r="H176" i="2"/>
  <c r="J172" i="2"/>
  <c r="J170" i="2"/>
  <c r="J169" i="2"/>
  <c r="J168" i="2"/>
  <c r="J166" i="2"/>
  <c r="L153" i="2"/>
  <c r="L151" i="2"/>
  <c r="L150" i="2"/>
  <c r="L149" i="2"/>
  <c r="L147" i="2"/>
  <c r="H130" i="2"/>
  <c r="H128" i="2"/>
  <c r="H127" i="2"/>
  <c r="H126" i="2"/>
  <c r="H124" i="2"/>
  <c r="J120" i="2"/>
  <c r="J109" i="2"/>
  <c r="J108" i="2"/>
  <c r="J107" i="2"/>
  <c r="J105" i="2"/>
  <c r="L101" i="2"/>
  <c r="L99" i="2"/>
  <c r="L98" i="2"/>
  <c r="L86" i="2"/>
  <c r="F31" i="2"/>
  <c r="H20" i="2"/>
  <c r="H19" i="2"/>
  <c r="H18" i="2"/>
  <c r="H16" i="2"/>
  <c r="J12" i="2"/>
  <c r="J10" i="2"/>
  <c r="J9" i="2"/>
  <c r="L106" i="15"/>
  <c r="L8" i="15"/>
  <c r="L135" i="14"/>
  <c r="L37" i="14"/>
  <c r="L21" i="14"/>
  <c r="J151" i="6"/>
  <c r="L122" i="6"/>
  <c r="L78" i="6"/>
  <c r="H56" i="6"/>
  <c r="F31" i="6"/>
  <c r="F232" i="5"/>
  <c r="H194" i="5"/>
  <c r="H169" i="5"/>
  <c r="L121" i="5"/>
  <c r="L102" i="5"/>
  <c r="L146" i="4"/>
  <c r="D122" i="3"/>
  <c r="F193" i="2"/>
  <c r="F172" i="2"/>
  <c r="H154" i="2"/>
  <c r="J144" i="2"/>
  <c r="F120" i="2"/>
  <c r="H101" i="2"/>
  <c r="J82" i="2"/>
  <c r="L63" i="2"/>
  <c r="H219" i="4"/>
  <c r="F169" i="4"/>
  <c r="J32" i="4"/>
  <c r="D80" i="3"/>
  <c r="L214" i="2"/>
  <c r="F164" i="2"/>
  <c r="H86" i="2"/>
  <c r="J65" i="2"/>
  <c r="L55" i="2"/>
  <c r="H30" i="36"/>
  <c r="J28" i="36"/>
  <c r="C25" i="36"/>
  <c r="E23" i="36"/>
  <c r="M17" i="36"/>
  <c r="O15" i="36"/>
  <c r="H12" i="36"/>
  <c r="J10" i="36"/>
  <c r="C30" i="36"/>
  <c r="AK23" i="33"/>
  <c r="Q33" i="33"/>
  <c r="AK11" i="33"/>
  <c r="AJ31" i="32"/>
  <c r="AH25" i="32"/>
  <c r="AJ11" i="32"/>
  <c r="K68" i="18"/>
  <c r="V63" i="18"/>
  <c r="K52" i="18"/>
  <c r="V47" i="18"/>
  <c r="K36" i="18"/>
  <c r="V31" i="18"/>
  <c r="K20" i="18"/>
  <c r="V15" i="18"/>
  <c r="L145" i="14"/>
  <c r="L129" i="14"/>
  <c r="L113" i="14"/>
  <c r="L96" i="14"/>
  <c r="L80" i="14"/>
  <c r="L64" i="14"/>
  <c r="L47" i="14"/>
  <c r="L31" i="14"/>
  <c r="L15" i="14"/>
  <c r="L239" i="6"/>
  <c r="F237" i="6"/>
  <c r="J233" i="6"/>
  <c r="F218" i="6"/>
  <c r="J214" i="6"/>
  <c r="H208" i="6"/>
  <c r="L195" i="6"/>
  <c r="F193" i="6"/>
  <c r="J189" i="6"/>
  <c r="F174" i="6"/>
  <c r="J170" i="6"/>
  <c r="H164" i="6"/>
  <c r="L151" i="6"/>
  <c r="F149" i="6"/>
  <c r="J145" i="6"/>
  <c r="F130" i="6"/>
  <c r="J126" i="6"/>
  <c r="H120" i="6"/>
  <c r="L107" i="6"/>
  <c r="F105" i="6"/>
  <c r="J101" i="6"/>
  <c r="F86" i="6"/>
  <c r="J82" i="6"/>
  <c r="H76" i="6"/>
  <c r="L62" i="6"/>
  <c r="F60" i="6"/>
  <c r="J56" i="6"/>
  <c r="F41" i="6"/>
  <c r="J37" i="6"/>
  <c r="H31" i="6"/>
  <c r="H16" i="6"/>
  <c r="L12" i="6"/>
  <c r="F10" i="6"/>
  <c r="F242" i="5"/>
  <c r="J238" i="5"/>
  <c r="H232" i="5"/>
  <c r="L219" i="5"/>
  <c r="F217" i="5"/>
  <c r="J213" i="5"/>
  <c r="F198" i="5"/>
  <c r="J194" i="5"/>
  <c r="H188" i="5"/>
  <c r="L175" i="5"/>
  <c r="F173" i="5"/>
  <c r="J169" i="5"/>
  <c r="F154" i="5"/>
  <c r="J150" i="5"/>
  <c r="H144" i="5"/>
  <c r="L131" i="5"/>
  <c r="F129" i="5"/>
  <c r="J125" i="5"/>
  <c r="F110" i="5"/>
  <c r="J106" i="5"/>
  <c r="H100" i="5"/>
  <c r="L87" i="5"/>
  <c r="F85" i="5"/>
  <c r="J81" i="5"/>
  <c r="F65" i="5"/>
  <c r="J61" i="5"/>
  <c r="H55" i="5"/>
  <c r="L42" i="5"/>
  <c r="F40" i="5"/>
  <c r="J36" i="5"/>
  <c r="F21" i="5"/>
  <c r="L17" i="5"/>
  <c r="F15" i="5"/>
  <c r="J11" i="5"/>
  <c r="F242" i="4"/>
  <c r="J238" i="4"/>
  <c r="H232" i="4"/>
  <c r="L219" i="4"/>
  <c r="F217" i="4"/>
  <c r="J213" i="4"/>
  <c r="F198" i="4"/>
  <c r="J194" i="4"/>
  <c r="H188" i="4"/>
  <c r="L175" i="4"/>
  <c r="F173" i="4"/>
  <c r="J169" i="4"/>
  <c r="F154" i="4"/>
  <c r="J150" i="4"/>
  <c r="H144" i="4"/>
  <c r="L131" i="4"/>
  <c r="F129" i="4"/>
  <c r="J125" i="4"/>
  <c r="F110" i="4"/>
  <c r="J106" i="4"/>
  <c r="H100" i="4"/>
  <c r="L87" i="4"/>
  <c r="F85" i="4"/>
  <c r="J81" i="4"/>
  <c r="F65" i="4"/>
  <c r="J61" i="4"/>
  <c r="H55" i="4"/>
  <c r="L42" i="4"/>
  <c r="F40" i="4"/>
  <c r="J36" i="4"/>
  <c r="F21" i="4"/>
  <c r="L17" i="4"/>
  <c r="F15" i="4"/>
  <c r="J11" i="4"/>
  <c r="D213" i="3"/>
  <c r="D172" i="3"/>
  <c r="D164" i="3"/>
  <c r="D131" i="3"/>
  <c r="D123" i="3"/>
  <c r="D82" i="3"/>
  <c r="D41" i="3"/>
  <c r="D33" i="3"/>
  <c r="L239" i="2"/>
  <c r="F237" i="2"/>
  <c r="J233" i="2"/>
  <c r="F198" i="2"/>
  <c r="F197" i="2"/>
  <c r="F195" i="2"/>
  <c r="H191" i="2"/>
  <c r="H189" i="2"/>
  <c r="H188" i="2"/>
  <c r="H187" i="2"/>
  <c r="H174" i="2"/>
  <c r="H172" i="2"/>
  <c r="H171" i="2"/>
  <c r="H170" i="2"/>
  <c r="H168" i="2"/>
  <c r="J164" i="2"/>
  <c r="J153" i="2"/>
  <c r="J152" i="2"/>
  <c r="J151" i="2"/>
  <c r="J149" i="2"/>
  <c r="L145" i="2"/>
  <c r="L143" i="2"/>
  <c r="L142" i="2"/>
  <c r="F130" i="2"/>
  <c r="F129" i="2"/>
  <c r="F128" i="2"/>
  <c r="F126" i="2"/>
  <c r="H122" i="2"/>
  <c r="H120" i="2"/>
  <c r="H110" i="2"/>
  <c r="H109" i="2"/>
  <c r="H107" i="2"/>
  <c r="J103" i="2"/>
  <c r="J101" i="2"/>
  <c r="J100" i="2"/>
  <c r="J99" i="2"/>
  <c r="J88" i="2"/>
  <c r="L84" i="2"/>
  <c r="L82" i="2"/>
  <c r="L81" i="2"/>
  <c r="L80" i="2"/>
  <c r="L78" i="2"/>
  <c r="F20" i="2"/>
  <c r="F18" i="2"/>
  <c r="H14" i="2"/>
  <c r="H12" i="2"/>
  <c r="H11" i="2"/>
  <c r="H10" i="2"/>
  <c r="L73" i="15"/>
  <c r="L40" i="15"/>
  <c r="L119" i="14"/>
  <c r="L70" i="14"/>
  <c r="H214" i="6"/>
  <c r="H126" i="6"/>
  <c r="J62" i="6"/>
  <c r="J12" i="6"/>
  <c r="J175" i="5"/>
  <c r="H125" i="5"/>
  <c r="H61" i="5"/>
  <c r="J17" i="5"/>
  <c r="H238" i="4"/>
  <c r="J219" i="4"/>
  <c r="L209" i="4"/>
  <c r="H150" i="4"/>
  <c r="H106" i="4"/>
  <c r="F55" i="4"/>
  <c r="L32" i="4"/>
  <c r="D220" i="3"/>
  <c r="D130" i="3"/>
  <c r="D32" i="3"/>
  <c r="F190" i="2"/>
  <c r="F173" i="2"/>
  <c r="J145" i="2"/>
  <c r="H102" i="2"/>
  <c r="J84" i="2"/>
  <c r="L62" i="2"/>
  <c r="F14" i="2"/>
  <c r="J102" i="5"/>
  <c r="L108" i="4"/>
  <c r="L83" i="4"/>
  <c r="J57" i="4"/>
  <c r="D121" i="3"/>
  <c r="F153" i="2"/>
  <c r="F103" i="2"/>
  <c r="L41" i="2"/>
  <c r="O33" i="37"/>
  <c r="O31" i="36"/>
  <c r="H28" i="36"/>
  <c r="J26" i="36"/>
  <c r="C23" i="36"/>
  <c r="M15" i="36"/>
  <c r="O13" i="36"/>
  <c r="H10" i="36"/>
  <c r="AK29" i="33"/>
  <c r="AJ26" i="33"/>
  <c r="AI23" i="33"/>
  <c r="O33" i="33"/>
  <c r="AK17" i="33"/>
  <c r="AJ14" i="33"/>
  <c r="AI11" i="33"/>
  <c r="AH31" i="32"/>
  <c r="AK24" i="32"/>
  <c r="F33" i="32"/>
  <c r="AJ17" i="32"/>
  <c r="AI14" i="32"/>
  <c r="AH11" i="32"/>
  <c r="X10" i="32"/>
  <c r="AA33" i="31"/>
  <c r="Q19" i="31"/>
  <c r="K70" i="18"/>
  <c r="V65" i="18"/>
  <c r="K54" i="18"/>
  <c r="V49" i="18"/>
  <c r="K38" i="18"/>
  <c r="V33" i="18"/>
  <c r="K22" i="18"/>
  <c r="L138" i="15"/>
  <c r="L122" i="15"/>
  <c r="L89" i="15"/>
  <c r="L57" i="15"/>
  <c r="L24" i="15"/>
  <c r="L151" i="14"/>
  <c r="L102" i="14"/>
  <c r="L86" i="14"/>
  <c r="L53" i="14"/>
  <c r="J220" i="6"/>
  <c r="F208" i="6"/>
  <c r="H82" i="6"/>
  <c r="J43" i="6"/>
  <c r="L190" i="5"/>
  <c r="H106" i="5"/>
  <c r="L57" i="5"/>
  <c r="H36" i="5"/>
  <c r="J175" i="4"/>
  <c r="F144" i="4"/>
  <c r="H125" i="4"/>
  <c r="J87" i="4"/>
  <c r="J42" i="4"/>
  <c r="D212" i="3"/>
  <c r="D81" i="3"/>
  <c r="J239" i="2"/>
  <c r="F176" i="2"/>
  <c r="F170" i="2"/>
  <c r="H151" i="2"/>
  <c r="F121" i="2"/>
  <c r="H99" i="2"/>
  <c r="J80" i="2"/>
  <c r="L60" i="2"/>
  <c r="F16" i="2"/>
  <c r="H42" i="5"/>
  <c r="H17" i="5"/>
  <c r="F213" i="4"/>
  <c r="J190" i="4"/>
  <c r="J165" i="4"/>
  <c r="F81" i="4"/>
  <c r="H17" i="4"/>
  <c r="D170" i="3"/>
  <c r="L215" i="2"/>
  <c r="F165" i="2"/>
  <c r="F107" i="2"/>
  <c r="H84" i="2"/>
  <c r="J64" i="2"/>
  <c r="L39" i="2"/>
  <c r="AK16" i="32"/>
  <c r="E33" i="35"/>
  <c r="AJ28" i="33"/>
  <c r="AI26" i="32"/>
  <c r="K15" i="36"/>
  <c r="F26" i="36"/>
  <c r="AH24" i="33"/>
  <c r="E33" i="31"/>
  <c r="N18" i="36"/>
  <c r="I31" i="36"/>
  <c r="D24" i="36"/>
  <c r="L144" i="15"/>
  <c r="P15" i="8" l="1"/>
  <c r="P14" i="8"/>
  <c r="P13" i="8"/>
  <c r="P12" i="8"/>
  <c r="P11" i="8"/>
  <c r="K32" i="12"/>
  <c r="I32" i="12"/>
  <c r="G32" i="12"/>
  <c r="H32" i="12"/>
  <c r="J32" i="12"/>
  <c r="L32" i="12"/>
  <c r="L24" i="35"/>
  <c r="J24" i="35"/>
  <c r="H24" i="35"/>
  <c r="M24" i="35"/>
  <c r="K24" i="35"/>
  <c r="I24" i="35"/>
  <c r="G11" i="11"/>
  <c r="K11" i="11"/>
  <c r="I11" i="11"/>
  <c r="L11" i="11"/>
  <c r="J11" i="11"/>
  <c r="H11" i="11"/>
  <c r="I30" i="13"/>
  <c r="G30" i="13"/>
  <c r="K30" i="13"/>
  <c r="L30" i="13"/>
  <c r="J30" i="13"/>
  <c r="H30" i="13"/>
  <c r="J123" i="26"/>
  <c r="H123" i="26"/>
  <c r="L123" i="26"/>
  <c r="K123" i="26"/>
  <c r="I123" i="26"/>
  <c r="AH30" i="31"/>
  <c r="AF30" i="31"/>
  <c r="AD30" i="31"/>
  <c r="AG30" i="31"/>
  <c r="AE30" i="31"/>
  <c r="AI30" i="31"/>
  <c r="S63" i="9"/>
  <c r="S62" i="9"/>
  <c r="S61" i="9"/>
  <c r="S60" i="9"/>
  <c r="S59" i="9"/>
  <c r="K74" i="11"/>
  <c r="I74" i="11"/>
  <c r="G74" i="11"/>
  <c r="H74" i="11"/>
  <c r="L74" i="11"/>
  <c r="J74" i="11"/>
  <c r="I89" i="12"/>
  <c r="G89" i="12"/>
  <c r="K89" i="12"/>
  <c r="L89" i="12"/>
  <c r="J89" i="12"/>
  <c r="H89" i="12"/>
  <c r="AG57" i="18"/>
  <c r="AE57" i="18"/>
  <c r="AC57" i="18"/>
  <c r="AF57" i="18"/>
  <c r="AD57" i="18"/>
  <c r="AD30" i="35"/>
  <c r="AH30" i="35"/>
  <c r="AF30" i="35"/>
  <c r="AI30" i="35"/>
  <c r="AG30" i="35"/>
  <c r="AE30" i="35"/>
  <c r="J51" i="8"/>
  <c r="J47" i="8"/>
  <c r="J50" i="8"/>
  <c r="J49" i="8"/>
  <c r="J48" i="8"/>
  <c r="W143" i="14"/>
  <c r="U143" i="14"/>
  <c r="S143" i="14"/>
  <c r="V143" i="14"/>
  <c r="T143" i="14"/>
  <c r="J84" i="22"/>
  <c r="H84" i="22"/>
  <c r="L84" i="22"/>
  <c r="K84" i="22"/>
  <c r="I84" i="22"/>
  <c r="L92" i="24"/>
  <c r="J92" i="24"/>
  <c r="H92" i="24"/>
  <c r="K92" i="24"/>
  <c r="I92" i="24"/>
  <c r="U27" i="31"/>
  <c r="S27" i="31"/>
  <c r="W27" i="31"/>
  <c r="T27" i="31"/>
  <c r="X27" i="31"/>
  <c r="V27" i="31"/>
  <c r="U17" i="37"/>
  <c r="S17" i="37"/>
  <c r="Q17" i="37"/>
  <c r="V17" i="37"/>
  <c r="T17" i="37"/>
  <c r="R17" i="37"/>
  <c r="L132" i="29"/>
  <c r="J132" i="29"/>
  <c r="H132" i="29"/>
  <c r="K132" i="29"/>
  <c r="I132" i="29"/>
  <c r="P22" i="36"/>
  <c r="AB33" i="34"/>
  <c r="K32" i="11"/>
  <c r="I32" i="11"/>
  <c r="G32" i="11"/>
  <c r="J32" i="11"/>
  <c r="H32" i="11"/>
  <c r="L32" i="11"/>
  <c r="K53" i="13"/>
  <c r="I53" i="13"/>
  <c r="G53" i="13"/>
  <c r="H53" i="13"/>
  <c r="L53" i="13"/>
  <c r="J53" i="13"/>
  <c r="T62" i="18"/>
  <c r="R62" i="18"/>
  <c r="W62" i="18"/>
  <c r="U62" i="18"/>
  <c r="S62" i="18"/>
  <c r="W27" i="35"/>
  <c r="U27" i="35"/>
  <c r="S27" i="35"/>
  <c r="X27" i="35"/>
  <c r="V27" i="35"/>
  <c r="T27" i="35"/>
  <c r="J24" i="8"/>
  <c r="J27" i="8"/>
  <c r="J23" i="8"/>
  <c r="J26" i="8"/>
  <c r="J25" i="8"/>
  <c r="J142" i="14"/>
  <c r="H142" i="14"/>
  <c r="M142" i="14"/>
  <c r="K142" i="14"/>
  <c r="I142" i="14"/>
  <c r="G63" i="18"/>
  <c r="I63" i="18"/>
  <c r="L63" i="18"/>
  <c r="J63" i="18"/>
  <c r="H63" i="18"/>
  <c r="L92" i="28"/>
  <c r="J92" i="28"/>
  <c r="H92" i="28"/>
  <c r="K92" i="28"/>
  <c r="I92" i="28"/>
  <c r="L24" i="33"/>
  <c r="J24" i="33"/>
  <c r="H24" i="33"/>
  <c r="M24" i="33"/>
  <c r="K24" i="33"/>
  <c r="I24" i="33"/>
  <c r="J37" i="9"/>
  <c r="J36" i="9"/>
  <c r="J39" i="9"/>
  <c r="J35" i="9"/>
  <c r="J38" i="9"/>
  <c r="J198" i="17"/>
  <c r="H198" i="17"/>
  <c r="L198" i="17"/>
  <c r="K198" i="17"/>
  <c r="I198" i="17"/>
  <c r="L123" i="30"/>
  <c r="J123" i="30"/>
  <c r="H123" i="30"/>
  <c r="K123" i="30"/>
  <c r="I123" i="30"/>
  <c r="N53" i="4"/>
  <c r="O53" i="4"/>
  <c r="N39" i="2"/>
  <c r="N13" i="4"/>
  <c r="O13" i="4"/>
  <c r="N63" i="4"/>
  <c r="O63" i="4"/>
  <c r="N196" i="4"/>
  <c r="O196" i="4"/>
  <c r="N215" i="4"/>
  <c r="O215" i="4"/>
  <c r="N83" i="5"/>
  <c r="O83" i="5"/>
  <c r="N128" i="6"/>
  <c r="O128" i="6"/>
  <c r="N147" i="6"/>
  <c r="O147" i="6"/>
  <c r="H60" i="7"/>
  <c r="L60" i="7"/>
  <c r="J60" i="7"/>
  <c r="K60" i="7"/>
  <c r="I60" i="7"/>
  <c r="N15" i="8"/>
  <c r="N14" i="8"/>
  <c r="N13" i="8"/>
  <c r="N12" i="8"/>
  <c r="N11" i="8"/>
  <c r="G37" i="8"/>
  <c r="G36" i="8"/>
  <c r="G39" i="8"/>
  <c r="G35" i="8"/>
  <c r="G38" i="8"/>
  <c r="J42" i="10"/>
  <c r="H42" i="10"/>
  <c r="L42" i="10"/>
  <c r="K42" i="10"/>
  <c r="I42" i="10"/>
  <c r="J52" i="10"/>
  <c r="H52" i="10"/>
  <c r="L52" i="10"/>
  <c r="K52" i="10"/>
  <c r="I52" i="10"/>
  <c r="K7" i="11"/>
  <c r="I7" i="11"/>
  <c r="G7" i="11"/>
  <c r="L7" i="11"/>
  <c r="J7" i="11"/>
  <c r="H7" i="11"/>
  <c r="K63" i="11"/>
  <c r="I63" i="11"/>
  <c r="G63" i="11"/>
  <c r="L63" i="11"/>
  <c r="J63" i="11"/>
  <c r="H63" i="11"/>
  <c r="G36" i="12"/>
  <c r="K36" i="12"/>
  <c r="I36" i="12"/>
  <c r="L36" i="12"/>
  <c r="J36" i="12"/>
  <c r="H36" i="12"/>
  <c r="L76" i="12"/>
  <c r="J76" i="12"/>
  <c r="H76" i="12"/>
  <c r="K76" i="12"/>
  <c r="I76" i="12"/>
  <c r="G76" i="12"/>
  <c r="V6" i="13"/>
  <c r="J9" i="13"/>
  <c r="R11" i="13"/>
  <c r="V14" i="13"/>
  <c r="J21" i="13"/>
  <c r="K42" i="13"/>
  <c r="I42" i="13"/>
  <c r="D22" i="13"/>
  <c r="G42" i="13"/>
  <c r="L42" i="13"/>
  <c r="J42" i="13"/>
  <c r="H42" i="13"/>
  <c r="E22" i="13"/>
  <c r="J8" i="14"/>
  <c r="H8" i="14"/>
  <c r="M8" i="14"/>
  <c r="K8" i="14"/>
  <c r="I8" i="14"/>
  <c r="U25" i="14"/>
  <c r="S25" i="14"/>
  <c r="W25" i="14"/>
  <c r="V25" i="14"/>
  <c r="T25" i="14"/>
  <c r="J57" i="14"/>
  <c r="H57" i="14"/>
  <c r="M57" i="14"/>
  <c r="K57" i="14"/>
  <c r="I57" i="14"/>
  <c r="J73" i="14"/>
  <c r="H73" i="14"/>
  <c r="M73" i="14"/>
  <c r="K73" i="14"/>
  <c r="I73" i="14"/>
  <c r="J89" i="14"/>
  <c r="H89" i="14"/>
  <c r="M89" i="14"/>
  <c r="K89" i="14"/>
  <c r="I89" i="14"/>
  <c r="U107" i="14"/>
  <c r="S107" i="14"/>
  <c r="W107" i="14"/>
  <c r="V107" i="14"/>
  <c r="T107" i="14"/>
  <c r="U123" i="14"/>
  <c r="S123" i="14"/>
  <c r="W123" i="14"/>
  <c r="V123" i="14"/>
  <c r="T123" i="14"/>
  <c r="H37" i="15"/>
  <c r="J37" i="15"/>
  <c r="M37" i="15"/>
  <c r="K37" i="15"/>
  <c r="I37" i="15"/>
  <c r="H70" i="15"/>
  <c r="J70" i="15"/>
  <c r="M70" i="15"/>
  <c r="K70" i="15"/>
  <c r="I70" i="15"/>
  <c r="H102" i="15"/>
  <c r="J102" i="15"/>
  <c r="M102" i="15"/>
  <c r="K102" i="15"/>
  <c r="I102" i="15"/>
  <c r="L10" i="17"/>
  <c r="J10" i="17"/>
  <c r="H10" i="17"/>
  <c r="K10" i="17"/>
  <c r="I10" i="17"/>
  <c r="L21" i="17"/>
  <c r="J21" i="17"/>
  <c r="H21" i="17"/>
  <c r="K21" i="17"/>
  <c r="I21" i="17"/>
  <c r="L31" i="17"/>
  <c r="J31" i="17"/>
  <c r="H31" i="17"/>
  <c r="K31" i="17"/>
  <c r="I31" i="17"/>
  <c r="L43" i="17"/>
  <c r="J43" i="17"/>
  <c r="H43" i="17"/>
  <c r="K43" i="17"/>
  <c r="I43" i="17"/>
  <c r="L54" i="17"/>
  <c r="J54" i="17"/>
  <c r="H54" i="17"/>
  <c r="K54" i="17"/>
  <c r="I54" i="17"/>
  <c r="L64" i="17"/>
  <c r="J64" i="17"/>
  <c r="H64" i="17"/>
  <c r="K64" i="17"/>
  <c r="I64" i="17"/>
  <c r="L76" i="17"/>
  <c r="J76" i="17"/>
  <c r="H76" i="17"/>
  <c r="K76" i="17"/>
  <c r="I76" i="17"/>
  <c r="L87" i="17"/>
  <c r="J87" i="17"/>
  <c r="H87" i="17"/>
  <c r="K87" i="17"/>
  <c r="I87" i="17"/>
  <c r="L97" i="17"/>
  <c r="J97" i="17"/>
  <c r="H97" i="17"/>
  <c r="K97" i="17"/>
  <c r="I97" i="17"/>
  <c r="L109" i="17"/>
  <c r="J109" i="17"/>
  <c r="H109" i="17"/>
  <c r="K109" i="17"/>
  <c r="I109" i="17"/>
  <c r="L120" i="17"/>
  <c r="J120" i="17"/>
  <c r="H120" i="17"/>
  <c r="K120" i="17"/>
  <c r="I120" i="17"/>
  <c r="L130" i="17"/>
  <c r="J130" i="17"/>
  <c r="H130" i="17"/>
  <c r="K130" i="17"/>
  <c r="I130" i="17"/>
  <c r="L142" i="17"/>
  <c r="J142" i="17"/>
  <c r="H142" i="17"/>
  <c r="K142" i="17"/>
  <c r="I142" i="17"/>
  <c r="L153" i="17"/>
  <c r="J153" i="17"/>
  <c r="H153" i="17"/>
  <c r="K153" i="17"/>
  <c r="I153" i="17"/>
  <c r="L163" i="17"/>
  <c r="J163" i="17"/>
  <c r="H163" i="17"/>
  <c r="K163" i="17"/>
  <c r="I163" i="17"/>
  <c r="L175" i="17"/>
  <c r="J175" i="17"/>
  <c r="H175" i="17"/>
  <c r="K175" i="17"/>
  <c r="I175" i="17"/>
  <c r="L186" i="17"/>
  <c r="J186" i="17"/>
  <c r="H186" i="17"/>
  <c r="K186" i="17"/>
  <c r="I186" i="17"/>
  <c r="L196" i="17"/>
  <c r="J196" i="17"/>
  <c r="H196" i="17"/>
  <c r="K196" i="17"/>
  <c r="I196" i="17"/>
  <c r="AC13" i="18"/>
  <c r="AG13" i="18"/>
  <c r="AE13" i="18"/>
  <c r="AF13" i="18"/>
  <c r="AD13" i="18"/>
  <c r="R18" i="18"/>
  <c r="T18" i="18"/>
  <c r="W18" i="18"/>
  <c r="U18" i="18"/>
  <c r="S18" i="18"/>
  <c r="G23" i="18"/>
  <c r="I23" i="18"/>
  <c r="L23" i="18"/>
  <c r="J23" i="18"/>
  <c r="H23" i="18"/>
  <c r="AC29" i="18"/>
  <c r="AG29" i="18"/>
  <c r="AE29" i="18"/>
  <c r="AF29" i="18"/>
  <c r="AD29" i="18"/>
  <c r="R34" i="18"/>
  <c r="T34" i="18"/>
  <c r="W34" i="18"/>
  <c r="U34" i="18"/>
  <c r="S34" i="18"/>
  <c r="G39" i="18"/>
  <c r="I39" i="18"/>
  <c r="L39" i="18"/>
  <c r="J39" i="18"/>
  <c r="H39" i="18"/>
  <c r="AC45" i="18"/>
  <c r="AG45" i="18"/>
  <c r="AE45" i="18"/>
  <c r="AF45" i="18"/>
  <c r="AD45" i="18"/>
  <c r="R50" i="18"/>
  <c r="T50" i="18"/>
  <c r="W50" i="18"/>
  <c r="U50" i="18"/>
  <c r="S50" i="18"/>
  <c r="G55" i="18"/>
  <c r="I55" i="18"/>
  <c r="L55" i="18"/>
  <c r="J55" i="18"/>
  <c r="H55" i="18"/>
  <c r="AC61" i="18"/>
  <c r="AG61" i="18"/>
  <c r="AE61" i="18"/>
  <c r="AF61" i="18"/>
  <c r="AD61" i="18"/>
  <c r="R66" i="18"/>
  <c r="T66" i="18"/>
  <c r="W66" i="18"/>
  <c r="U66" i="18"/>
  <c r="S66" i="18"/>
  <c r="G71" i="18"/>
  <c r="I71" i="18"/>
  <c r="L71" i="18"/>
  <c r="J71" i="18"/>
  <c r="H71" i="18"/>
  <c r="L13" i="22"/>
  <c r="J13" i="22"/>
  <c r="H13" i="22"/>
  <c r="K13" i="22"/>
  <c r="I13" i="22"/>
  <c r="L24" i="22"/>
  <c r="J24" i="22"/>
  <c r="H24" i="22"/>
  <c r="K24" i="22"/>
  <c r="I24" i="22"/>
  <c r="L36" i="22"/>
  <c r="J36" i="22"/>
  <c r="H36" i="22"/>
  <c r="K36" i="22"/>
  <c r="I36" i="22"/>
  <c r="L48" i="22"/>
  <c r="J48" i="22"/>
  <c r="H48" i="22"/>
  <c r="K48" i="22"/>
  <c r="I48" i="22"/>
  <c r="L58" i="22"/>
  <c r="J58" i="22"/>
  <c r="H58" i="22"/>
  <c r="K58" i="22"/>
  <c r="I58" i="22"/>
  <c r="L70" i="22"/>
  <c r="J70" i="22"/>
  <c r="H70" i="22"/>
  <c r="K70" i="22"/>
  <c r="I70" i="22"/>
  <c r="L82" i="22"/>
  <c r="J82" i="22"/>
  <c r="H82" i="22"/>
  <c r="K82" i="22"/>
  <c r="I82" i="22"/>
  <c r="J8" i="24"/>
  <c r="H8" i="24"/>
  <c r="L8" i="24"/>
  <c r="K8" i="24"/>
  <c r="I8" i="24"/>
  <c r="J16" i="24"/>
  <c r="H16" i="24"/>
  <c r="L16" i="24"/>
  <c r="K16" i="24"/>
  <c r="I16" i="24"/>
  <c r="J24" i="24"/>
  <c r="H24" i="24"/>
  <c r="L24" i="24"/>
  <c r="K24" i="24"/>
  <c r="I24" i="24"/>
  <c r="J32" i="24"/>
  <c r="H32" i="24"/>
  <c r="L32" i="24"/>
  <c r="K32" i="24"/>
  <c r="I32" i="24"/>
  <c r="J41" i="24"/>
  <c r="H41" i="24"/>
  <c r="L41" i="24"/>
  <c r="K41" i="24"/>
  <c r="I41" i="24"/>
  <c r="J49" i="24"/>
  <c r="H49" i="24"/>
  <c r="L49" i="24"/>
  <c r="K49" i="24"/>
  <c r="I49" i="24"/>
  <c r="J57" i="24"/>
  <c r="H57" i="24"/>
  <c r="L57" i="24"/>
  <c r="K57" i="24"/>
  <c r="I57" i="24"/>
  <c r="J65" i="24"/>
  <c r="H65" i="24"/>
  <c r="L65" i="24"/>
  <c r="K65" i="24"/>
  <c r="I65" i="24"/>
  <c r="J74" i="24"/>
  <c r="H74" i="24"/>
  <c r="L74" i="24"/>
  <c r="K74" i="24"/>
  <c r="I74" i="24"/>
  <c r="J82" i="24"/>
  <c r="H82" i="24"/>
  <c r="L82" i="24"/>
  <c r="K82" i="24"/>
  <c r="I82" i="24"/>
  <c r="J90" i="24"/>
  <c r="H90" i="24"/>
  <c r="L90" i="24"/>
  <c r="K90" i="24"/>
  <c r="I90" i="24"/>
  <c r="J98" i="24"/>
  <c r="H98" i="24"/>
  <c r="L98" i="24"/>
  <c r="K98" i="24"/>
  <c r="I98" i="24"/>
  <c r="L9" i="26"/>
  <c r="J9" i="26"/>
  <c r="H9" i="26"/>
  <c r="K9" i="26"/>
  <c r="I9" i="26"/>
  <c r="L19" i="26"/>
  <c r="J19" i="26"/>
  <c r="H19" i="26"/>
  <c r="K19" i="26"/>
  <c r="I19" i="26"/>
  <c r="L31" i="26"/>
  <c r="J31" i="26"/>
  <c r="H31" i="26"/>
  <c r="K31" i="26"/>
  <c r="I31" i="26"/>
  <c r="L42" i="26"/>
  <c r="J42" i="26"/>
  <c r="H42" i="26"/>
  <c r="K42" i="26"/>
  <c r="I42" i="26"/>
  <c r="L53" i="26"/>
  <c r="J53" i="26"/>
  <c r="H53" i="26"/>
  <c r="K53" i="26"/>
  <c r="I53" i="26"/>
  <c r="L64" i="26"/>
  <c r="J64" i="26"/>
  <c r="H64" i="26"/>
  <c r="K64" i="26"/>
  <c r="I64" i="26"/>
  <c r="L76" i="26"/>
  <c r="J76" i="26"/>
  <c r="H76" i="26"/>
  <c r="K76" i="26"/>
  <c r="I76" i="26"/>
  <c r="L86" i="26"/>
  <c r="J86" i="26"/>
  <c r="H86" i="26"/>
  <c r="K86" i="26"/>
  <c r="I86" i="26"/>
  <c r="L98" i="26"/>
  <c r="J98" i="26"/>
  <c r="H98" i="26"/>
  <c r="K98" i="26"/>
  <c r="I98" i="26"/>
  <c r="L109" i="26"/>
  <c r="J109" i="26"/>
  <c r="H109" i="26"/>
  <c r="K109" i="26"/>
  <c r="I109" i="26"/>
  <c r="L120" i="26"/>
  <c r="J120" i="26"/>
  <c r="H120" i="26"/>
  <c r="K120" i="26"/>
  <c r="I120" i="26"/>
  <c r="L131" i="26"/>
  <c r="J131" i="26"/>
  <c r="H131" i="26"/>
  <c r="K131" i="26"/>
  <c r="I131" i="26"/>
  <c r="H13" i="28"/>
  <c r="L13" i="28"/>
  <c r="J13" i="28"/>
  <c r="K13" i="28"/>
  <c r="I13" i="28"/>
  <c r="H21" i="28"/>
  <c r="L21" i="28"/>
  <c r="J21" i="28"/>
  <c r="K21" i="28"/>
  <c r="I21" i="28"/>
  <c r="H29" i="28"/>
  <c r="L29" i="28"/>
  <c r="J29" i="28"/>
  <c r="K29" i="28"/>
  <c r="I29" i="28"/>
  <c r="H37" i="28"/>
  <c r="L37" i="28"/>
  <c r="J37" i="28"/>
  <c r="K37" i="28"/>
  <c r="I37" i="28"/>
  <c r="H46" i="28"/>
  <c r="L46" i="28"/>
  <c r="J46" i="28"/>
  <c r="K46" i="28"/>
  <c r="I46" i="28"/>
  <c r="H54" i="28"/>
  <c r="L54" i="28"/>
  <c r="J54" i="28"/>
  <c r="K54" i="28"/>
  <c r="I54" i="28"/>
  <c r="H62" i="28"/>
  <c r="L62" i="28"/>
  <c r="J62" i="28"/>
  <c r="K62" i="28"/>
  <c r="I62" i="28"/>
  <c r="H71" i="28"/>
  <c r="L71" i="28"/>
  <c r="J71" i="28"/>
  <c r="K71" i="28"/>
  <c r="I71" i="28"/>
  <c r="H79" i="28"/>
  <c r="L79" i="28"/>
  <c r="J79" i="28"/>
  <c r="K79" i="28"/>
  <c r="I79" i="28"/>
  <c r="H87" i="28"/>
  <c r="L87" i="28"/>
  <c r="J87" i="28"/>
  <c r="K87" i="28"/>
  <c r="I87" i="28"/>
  <c r="H95" i="28"/>
  <c r="L95" i="28"/>
  <c r="J95" i="28"/>
  <c r="K95" i="28"/>
  <c r="I95" i="28"/>
  <c r="R11" i="29"/>
  <c r="V11" i="29"/>
  <c r="T11" i="29"/>
  <c r="U11" i="29"/>
  <c r="S11" i="29"/>
  <c r="R17" i="29"/>
  <c r="V17" i="29"/>
  <c r="T17" i="29"/>
  <c r="U17" i="29"/>
  <c r="S17" i="29"/>
  <c r="R22" i="29"/>
  <c r="V22" i="29"/>
  <c r="T22" i="29"/>
  <c r="U22" i="29"/>
  <c r="S22" i="29"/>
  <c r="R27" i="29"/>
  <c r="V27" i="29"/>
  <c r="T27" i="29"/>
  <c r="U27" i="29"/>
  <c r="S27" i="29"/>
  <c r="R34" i="29"/>
  <c r="V34" i="29"/>
  <c r="T34" i="29"/>
  <c r="U34" i="29"/>
  <c r="S34" i="29"/>
  <c r="R39" i="29"/>
  <c r="V39" i="29"/>
  <c r="T39" i="29"/>
  <c r="U39" i="29"/>
  <c r="S39" i="29"/>
  <c r="R44" i="29"/>
  <c r="V44" i="29"/>
  <c r="T44" i="29"/>
  <c r="U44" i="29"/>
  <c r="S44" i="29"/>
  <c r="R51" i="29"/>
  <c r="V51" i="29"/>
  <c r="T51" i="29"/>
  <c r="U51" i="29"/>
  <c r="S51" i="29"/>
  <c r="R56" i="29"/>
  <c r="V56" i="29"/>
  <c r="T56" i="29"/>
  <c r="U56" i="29"/>
  <c r="S56" i="29"/>
  <c r="R61" i="29"/>
  <c r="V61" i="29"/>
  <c r="T61" i="29"/>
  <c r="U61" i="29"/>
  <c r="S61" i="29"/>
  <c r="R67" i="29"/>
  <c r="V67" i="29"/>
  <c r="T67" i="29"/>
  <c r="U67" i="29"/>
  <c r="S67" i="29"/>
  <c r="R73" i="29"/>
  <c r="V73" i="29"/>
  <c r="T73" i="29"/>
  <c r="U73" i="29"/>
  <c r="S73" i="29"/>
  <c r="R78" i="29"/>
  <c r="V78" i="29"/>
  <c r="T78" i="29"/>
  <c r="U78" i="29"/>
  <c r="S78" i="29"/>
  <c r="R84" i="29"/>
  <c r="V84" i="29"/>
  <c r="T84" i="29"/>
  <c r="U84" i="29"/>
  <c r="S84" i="29"/>
  <c r="R89" i="29"/>
  <c r="V89" i="29"/>
  <c r="T89" i="29"/>
  <c r="U89" i="29"/>
  <c r="S89" i="29"/>
  <c r="R95" i="29"/>
  <c r="V95" i="29"/>
  <c r="T95" i="29"/>
  <c r="U95" i="29"/>
  <c r="S95" i="29"/>
  <c r="R101" i="29"/>
  <c r="V101" i="29"/>
  <c r="T101" i="29"/>
  <c r="U101" i="29"/>
  <c r="S101" i="29"/>
  <c r="R106" i="29"/>
  <c r="V106" i="29"/>
  <c r="T106" i="29"/>
  <c r="U106" i="29"/>
  <c r="S106" i="29"/>
  <c r="R111" i="29"/>
  <c r="V111" i="29"/>
  <c r="T111" i="29"/>
  <c r="U111" i="29"/>
  <c r="S111" i="29"/>
  <c r="R118" i="29"/>
  <c r="V118" i="29"/>
  <c r="T118" i="29"/>
  <c r="U118" i="29"/>
  <c r="S118" i="29"/>
  <c r="R123" i="29"/>
  <c r="V123" i="29"/>
  <c r="T123" i="29"/>
  <c r="U123" i="29"/>
  <c r="S123" i="29"/>
  <c r="R128" i="29"/>
  <c r="V128" i="29"/>
  <c r="T128" i="29"/>
  <c r="U128" i="29"/>
  <c r="S128" i="29"/>
  <c r="L17" i="30"/>
  <c r="J17" i="30"/>
  <c r="H17" i="30"/>
  <c r="K17" i="30"/>
  <c r="I17" i="30"/>
  <c r="L27" i="30"/>
  <c r="J27" i="30"/>
  <c r="H27" i="30"/>
  <c r="K27" i="30"/>
  <c r="I27" i="30"/>
  <c r="L39" i="30"/>
  <c r="J39" i="30"/>
  <c r="H39" i="30"/>
  <c r="K39" i="30"/>
  <c r="I39" i="30"/>
  <c r="L51" i="30"/>
  <c r="J51" i="30"/>
  <c r="H51" i="30"/>
  <c r="K51" i="30"/>
  <c r="I51" i="30"/>
  <c r="L61" i="30"/>
  <c r="J61" i="30"/>
  <c r="H61" i="30"/>
  <c r="K61" i="30"/>
  <c r="I61" i="30"/>
  <c r="L73" i="30"/>
  <c r="J73" i="30"/>
  <c r="H73" i="30"/>
  <c r="K73" i="30"/>
  <c r="I73" i="30"/>
  <c r="L84" i="30"/>
  <c r="J84" i="30"/>
  <c r="H84" i="30"/>
  <c r="K84" i="30"/>
  <c r="I84" i="30"/>
  <c r="L95" i="30"/>
  <c r="J95" i="30"/>
  <c r="H95" i="30"/>
  <c r="K95" i="30"/>
  <c r="I95" i="30"/>
  <c r="L106" i="30"/>
  <c r="J106" i="30"/>
  <c r="H106" i="30"/>
  <c r="K106" i="30"/>
  <c r="I106" i="30"/>
  <c r="L118" i="30"/>
  <c r="J118" i="30"/>
  <c r="H118" i="30"/>
  <c r="K118" i="30"/>
  <c r="I118" i="30"/>
  <c r="L128" i="30"/>
  <c r="J128" i="30"/>
  <c r="H128" i="30"/>
  <c r="K128" i="30"/>
  <c r="I128" i="30"/>
  <c r="AF12" i="31"/>
  <c r="AD12" i="31"/>
  <c r="AH12" i="31"/>
  <c r="AI12" i="31"/>
  <c r="AG12" i="31"/>
  <c r="AE12" i="31"/>
  <c r="W31" i="31"/>
  <c r="U31" i="31"/>
  <c r="S31" i="31"/>
  <c r="X31" i="31"/>
  <c r="V31" i="31"/>
  <c r="T31" i="31"/>
  <c r="AG30" i="32"/>
  <c r="AM30" i="32"/>
  <c r="AE30" i="32"/>
  <c r="AL30" i="32"/>
  <c r="AF30" i="32"/>
  <c r="AD30" i="32"/>
  <c r="L25" i="32"/>
  <c r="J25" i="32"/>
  <c r="H25" i="32"/>
  <c r="M25" i="32"/>
  <c r="K25" i="32"/>
  <c r="I25" i="32"/>
  <c r="W26" i="32"/>
  <c r="U26" i="32"/>
  <c r="S26" i="32"/>
  <c r="X26" i="32"/>
  <c r="V26" i="32"/>
  <c r="T26" i="32"/>
  <c r="AF27" i="32"/>
  <c r="AL27" i="32"/>
  <c r="AD27" i="32"/>
  <c r="AM27" i="32"/>
  <c r="AG27" i="32"/>
  <c r="AE27" i="32"/>
  <c r="AH8" i="33"/>
  <c r="Y19" i="33"/>
  <c r="AH19" i="33" s="1"/>
  <c r="L18" i="33"/>
  <c r="J18" i="33"/>
  <c r="H18" i="33"/>
  <c r="M18" i="33"/>
  <c r="K18" i="33"/>
  <c r="I18" i="33"/>
  <c r="H30" i="33"/>
  <c r="L30" i="33"/>
  <c r="J30" i="33"/>
  <c r="M30" i="33"/>
  <c r="K30" i="33"/>
  <c r="I30" i="33"/>
  <c r="S31" i="33"/>
  <c r="W31" i="33"/>
  <c r="U31" i="33"/>
  <c r="X31" i="33"/>
  <c r="V31" i="33"/>
  <c r="T31" i="33"/>
  <c r="P19" i="34"/>
  <c r="J8" i="36"/>
  <c r="AH11" i="34"/>
  <c r="AF11" i="34"/>
  <c r="AD11" i="34"/>
  <c r="AI11" i="34"/>
  <c r="AG11" i="34"/>
  <c r="Q11" i="36"/>
  <c r="AE11" i="34"/>
  <c r="L17" i="34"/>
  <c r="J17" i="34"/>
  <c r="H17" i="34"/>
  <c r="M17" i="34"/>
  <c r="K17" i="34"/>
  <c r="G17" i="36"/>
  <c r="I17" i="34"/>
  <c r="W24" i="34"/>
  <c r="U24" i="34"/>
  <c r="L24" i="36"/>
  <c r="S24" i="34"/>
  <c r="X24" i="34"/>
  <c r="V24" i="34"/>
  <c r="T24" i="34"/>
  <c r="AH29" i="34"/>
  <c r="AF29" i="34"/>
  <c r="Q29" i="36"/>
  <c r="AD29" i="34"/>
  <c r="AI29" i="34"/>
  <c r="AG29" i="34"/>
  <c r="AE29" i="34"/>
  <c r="K12" i="37"/>
  <c r="I12" i="37"/>
  <c r="G12" i="37"/>
  <c r="L12" i="37"/>
  <c r="J12" i="37"/>
  <c r="H12" i="37"/>
  <c r="AE14" i="37"/>
  <c r="AC14" i="37"/>
  <c r="AA14" i="37"/>
  <c r="AF14" i="37"/>
  <c r="AD14" i="37"/>
  <c r="AB14" i="37"/>
  <c r="C8" i="39"/>
  <c r="D8" i="38"/>
  <c r="S8" i="39"/>
  <c r="T8" i="38"/>
  <c r="AI8" i="39"/>
  <c r="AJ8" i="38"/>
  <c r="AY8" i="39"/>
  <c r="AZ8" i="38"/>
  <c r="BO8" i="39"/>
  <c r="BP8" i="38"/>
  <c r="CE8" i="39"/>
  <c r="CF8" i="38"/>
  <c r="CU8" i="39"/>
  <c r="CV8" i="38"/>
  <c r="DK8" i="39"/>
  <c r="DL8" i="38"/>
  <c r="EA8" i="39"/>
  <c r="EB8" i="38"/>
  <c r="O9" i="39"/>
  <c r="P9" i="38"/>
  <c r="AE9" i="39"/>
  <c r="AF9" i="38"/>
  <c r="AV9" i="38"/>
  <c r="AU9" i="39"/>
  <c r="BL9" i="38"/>
  <c r="BK9" i="39"/>
  <c r="CA9" i="39"/>
  <c r="CB9" i="38"/>
  <c r="CQ9" i="39"/>
  <c r="CR9" i="38"/>
  <c r="DG9" i="39"/>
  <c r="DH9" i="38"/>
  <c r="DW9" i="39"/>
  <c r="DX9" i="38"/>
  <c r="L10" i="38"/>
  <c r="K10" i="39"/>
  <c r="AB10" i="38"/>
  <c r="AA10" i="39"/>
  <c r="AR10" i="38"/>
  <c r="AQ10" i="39"/>
  <c r="BH10" i="38"/>
  <c r="BG10" i="39"/>
  <c r="BX10" i="38"/>
  <c r="BW10" i="39"/>
  <c r="CN10" i="38"/>
  <c r="CM10" i="39"/>
  <c r="DD10" i="38"/>
  <c r="DC10" i="39"/>
  <c r="DT10" i="38"/>
  <c r="DS10" i="39"/>
  <c r="H11" i="38"/>
  <c r="G11" i="39"/>
  <c r="X11" i="38"/>
  <c r="W11" i="39"/>
  <c r="AN11" i="38"/>
  <c r="AM11" i="39"/>
  <c r="BD11" i="38"/>
  <c r="BC11" i="39"/>
  <c r="BT11" i="38"/>
  <c r="BS11" i="39"/>
  <c r="CJ11" i="38"/>
  <c r="CI11" i="39"/>
  <c r="CZ11" i="38"/>
  <c r="CY11" i="39"/>
  <c r="DP11" i="38"/>
  <c r="DO11" i="39"/>
  <c r="D12" i="38"/>
  <c r="C12" i="39"/>
  <c r="T12" i="38"/>
  <c r="S12" i="39"/>
  <c r="AJ12" i="38"/>
  <c r="AI12" i="39"/>
  <c r="AZ12" i="38"/>
  <c r="AY12" i="39"/>
  <c r="BP12" i="38"/>
  <c r="BO12" i="39"/>
  <c r="CF12" i="38"/>
  <c r="CE12" i="39"/>
  <c r="CV12" i="38"/>
  <c r="CU12" i="39"/>
  <c r="DL12" i="38"/>
  <c r="DK12" i="39"/>
  <c r="EB12" i="38"/>
  <c r="EA12" i="39"/>
  <c r="P13" i="38"/>
  <c r="O13" i="39"/>
  <c r="AF13" i="38"/>
  <c r="AE13" i="39"/>
  <c r="AV13" i="38"/>
  <c r="AU13" i="39"/>
  <c r="BL13" i="38"/>
  <c r="BK13" i="39"/>
  <c r="CB13" i="38"/>
  <c r="CA13" i="39"/>
  <c r="CR13" i="38"/>
  <c r="CQ13" i="39"/>
  <c r="DH13" i="38"/>
  <c r="DG13" i="39"/>
  <c r="DX13" i="38"/>
  <c r="DW13" i="39"/>
  <c r="K14" i="39"/>
  <c r="L14" i="38"/>
  <c r="AA14" i="39"/>
  <c r="AB14" i="38"/>
  <c r="AQ14" i="39"/>
  <c r="AR14" i="38"/>
  <c r="BG14" i="39"/>
  <c r="BH14" i="38"/>
  <c r="BW14" i="39"/>
  <c r="BX14" i="38"/>
  <c r="CM14" i="39"/>
  <c r="CN14" i="38"/>
  <c r="DC14" i="39"/>
  <c r="DD14" i="38"/>
  <c r="DS14" i="39"/>
  <c r="DT14" i="38"/>
  <c r="G15" i="39"/>
  <c r="H15" i="38"/>
  <c r="W15" i="39"/>
  <c r="X15" i="38"/>
  <c r="AM15" i="39"/>
  <c r="AN15" i="38"/>
  <c r="BC15" i="39"/>
  <c r="BD15" i="38"/>
  <c r="BS15" i="39"/>
  <c r="BT15" i="38"/>
  <c r="CI15" i="39"/>
  <c r="CJ15" i="38"/>
  <c r="CY15" i="39"/>
  <c r="CZ15" i="38"/>
  <c r="DO15" i="39"/>
  <c r="DP15" i="38"/>
  <c r="C16" i="39"/>
  <c r="D16" i="38"/>
  <c r="S16" i="39"/>
  <c r="T16" i="38"/>
  <c r="AI16" i="39"/>
  <c r="AJ16" i="38"/>
  <c r="AY16" i="39"/>
  <c r="AZ16" i="38"/>
  <c r="BO16" i="39"/>
  <c r="BP16" i="38"/>
  <c r="CE16" i="39"/>
  <c r="CF16" i="38"/>
  <c r="CU16" i="39"/>
  <c r="CV16" i="38"/>
  <c r="DK16" i="39"/>
  <c r="DL16" i="38"/>
  <c r="EA16" i="39"/>
  <c r="EB16" i="38"/>
  <c r="O17" i="39"/>
  <c r="P17" i="38"/>
  <c r="AF17" i="38"/>
  <c r="AE17" i="39"/>
  <c r="AU17" i="39"/>
  <c r="AV17" i="38"/>
  <c r="BL17" i="38"/>
  <c r="BK17" i="39"/>
  <c r="CB17" i="38"/>
  <c r="CA17" i="39"/>
  <c r="CR17" i="38"/>
  <c r="CQ17" i="39"/>
  <c r="DH17" i="38"/>
  <c r="DG17" i="39"/>
  <c r="DX17" i="38"/>
  <c r="DW17" i="39"/>
  <c r="L18" i="38"/>
  <c r="K18" i="39"/>
  <c r="AB18" i="38"/>
  <c r="AA18" i="39"/>
  <c r="AR18" i="38"/>
  <c r="AQ18" i="39"/>
  <c r="BH18" i="38"/>
  <c r="BG18" i="39"/>
  <c r="BX18" i="38"/>
  <c r="BW18" i="39"/>
  <c r="CN18" i="38"/>
  <c r="CM18" i="39"/>
  <c r="DD18" i="38"/>
  <c r="DC18" i="39"/>
  <c r="DT18" i="38"/>
  <c r="DS18" i="39"/>
  <c r="H19" i="38"/>
  <c r="G19" i="39"/>
  <c r="X19" i="38"/>
  <c r="W19" i="39"/>
  <c r="AN19" i="38"/>
  <c r="AM19" i="39"/>
  <c r="BD19" i="38"/>
  <c r="BC19" i="39"/>
  <c r="BT19" i="38"/>
  <c r="BS19" i="39"/>
  <c r="CJ19" i="38"/>
  <c r="CI19" i="39"/>
  <c r="CZ19" i="38"/>
  <c r="CY19" i="39"/>
  <c r="DP19" i="38"/>
  <c r="DO19" i="39"/>
  <c r="N208" i="2"/>
  <c r="O208" i="2"/>
  <c r="N186" i="4"/>
  <c r="O186" i="4"/>
  <c r="N230" i="4"/>
  <c r="O230" i="4"/>
  <c r="N33" i="2"/>
  <c r="O33" i="2"/>
  <c r="N83" i="4"/>
  <c r="O83" i="4"/>
  <c r="N38" i="5"/>
  <c r="O38" i="5"/>
  <c r="N152" i="5"/>
  <c r="O152" i="5"/>
  <c r="N196" i="5"/>
  <c r="O196" i="5"/>
  <c r="N172" i="6"/>
  <c r="O172" i="6"/>
  <c r="N191" i="6"/>
  <c r="O191" i="6"/>
  <c r="H44" i="7"/>
  <c r="L44" i="7"/>
  <c r="J44" i="7"/>
  <c r="K44" i="7"/>
  <c r="I44" i="7"/>
  <c r="R61" i="8"/>
  <c r="R60" i="8"/>
  <c r="R59" i="8"/>
  <c r="R62" i="8"/>
  <c r="R63" i="8"/>
  <c r="D63" i="9"/>
  <c r="D59" i="9"/>
  <c r="D62" i="9"/>
  <c r="D61" i="9"/>
  <c r="D60" i="9"/>
  <c r="G83" i="11"/>
  <c r="K83" i="11"/>
  <c r="I83" i="11"/>
  <c r="L83" i="11"/>
  <c r="J83" i="11"/>
  <c r="H83" i="11"/>
  <c r="K96" i="11"/>
  <c r="I96" i="11"/>
  <c r="G96" i="11"/>
  <c r="L96" i="11"/>
  <c r="J96" i="11"/>
  <c r="H96" i="11"/>
  <c r="F6" i="13"/>
  <c r="N8" i="13"/>
  <c r="K22" i="13"/>
  <c r="N22" i="13" s="1"/>
  <c r="V10" i="13"/>
  <c r="J13" i="13"/>
  <c r="R15" i="13"/>
  <c r="G115" i="13"/>
  <c r="K115" i="13"/>
  <c r="I115" i="13"/>
  <c r="L115" i="13"/>
  <c r="J115" i="13"/>
  <c r="H115" i="13"/>
  <c r="J40" i="14"/>
  <c r="H40" i="14"/>
  <c r="M40" i="14"/>
  <c r="K40" i="14"/>
  <c r="I40" i="14"/>
  <c r="U74" i="14"/>
  <c r="S74" i="14"/>
  <c r="W74" i="14"/>
  <c r="V74" i="14"/>
  <c r="T74" i="14"/>
  <c r="U90" i="14"/>
  <c r="S90" i="14"/>
  <c r="W90" i="14"/>
  <c r="V90" i="14"/>
  <c r="T90" i="14"/>
  <c r="J106" i="14"/>
  <c r="H106" i="14"/>
  <c r="M106" i="14"/>
  <c r="K106" i="14"/>
  <c r="I106" i="14"/>
  <c r="J122" i="14"/>
  <c r="H122" i="14"/>
  <c r="M122" i="14"/>
  <c r="K122" i="14"/>
  <c r="I122" i="14"/>
  <c r="U139" i="14"/>
  <c r="S139" i="14"/>
  <c r="W139" i="14"/>
  <c r="V139" i="14"/>
  <c r="T139" i="14"/>
  <c r="H21" i="15"/>
  <c r="J21" i="15"/>
  <c r="M21" i="15"/>
  <c r="K21" i="15"/>
  <c r="I21" i="15"/>
  <c r="H86" i="15"/>
  <c r="J86" i="15"/>
  <c r="M86" i="15"/>
  <c r="K86" i="15"/>
  <c r="I86" i="15"/>
  <c r="H119" i="15"/>
  <c r="J119" i="15"/>
  <c r="M119" i="15"/>
  <c r="K119" i="15"/>
  <c r="I119" i="15"/>
  <c r="H135" i="15"/>
  <c r="J135" i="15"/>
  <c r="M135" i="15"/>
  <c r="K135" i="15"/>
  <c r="I135" i="15"/>
  <c r="H151" i="15"/>
  <c r="J151" i="15"/>
  <c r="M151" i="15"/>
  <c r="K151" i="15"/>
  <c r="I151" i="15"/>
  <c r="N41" i="2"/>
  <c r="O41" i="2"/>
  <c r="N58" i="2"/>
  <c r="O58" i="2"/>
  <c r="N60" i="2"/>
  <c r="O60" i="2"/>
  <c r="O61" i="2"/>
  <c r="N61" i="2"/>
  <c r="N62" i="2"/>
  <c r="O64" i="2"/>
  <c r="N64" i="2"/>
  <c r="F132" i="2"/>
  <c r="E135" i="2"/>
  <c r="N218" i="2"/>
  <c r="O218" i="2"/>
  <c r="N32" i="4"/>
  <c r="O32" i="4"/>
  <c r="N57" i="4"/>
  <c r="O57" i="4"/>
  <c r="N77" i="4"/>
  <c r="O77" i="4"/>
  <c r="N102" i="4"/>
  <c r="O102" i="4"/>
  <c r="N121" i="4"/>
  <c r="O121" i="4"/>
  <c r="N146" i="4"/>
  <c r="O146" i="4"/>
  <c r="N165" i="4"/>
  <c r="O165" i="4"/>
  <c r="N190" i="4"/>
  <c r="O190" i="4"/>
  <c r="N209" i="4"/>
  <c r="O209" i="4"/>
  <c r="N234" i="4"/>
  <c r="O234" i="4"/>
  <c r="N32" i="5"/>
  <c r="O32" i="5"/>
  <c r="N57" i="5"/>
  <c r="O57" i="5"/>
  <c r="N77" i="5"/>
  <c r="O77" i="5"/>
  <c r="N102" i="5"/>
  <c r="O102" i="5"/>
  <c r="N121" i="5"/>
  <c r="O121" i="5"/>
  <c r="N146" i="5"/>
  <c r="O146" i="5"/>
  <c r="N165" i="5"/>
  <c r="O165" i="5"/>
  <c r="N190" i="5"/>
  <c r="O190" i="5"/>
  <c r="N209" i="5"/>
  <c r="O209" i="5"/>
  <c r="N234" i="5"/>
  <c r="O234" i="5"/>
  <c r="N18" i="6"/>
  <c r="O18" i="6"/>
  <c r="N33" i="6"/>
  <c r="O33" i="6"/>
  <c r="L43" i="6"/>
  <c r="R26" i="6"/>
  <c r="N78" i="6"/>
  <c r="O78" i="6"/>
  <c r="L88" i="6"/>
  <c r="R71" i="6" s="1"/>
  <c r="N122" i="6"/>
  <c r="O122" i="6"/>
  <c r="L132" i="6"/>
  <c r="R115" i="6"/>
  <c r="N166" i="6"/>
  <c r="O166" i="6"/>
  <c r="L176" i="6"/>
  <c r="R159" i="6" s="1"/>
  <c r="N210" i="6"/>
  <c r="O210" i="6"/>
  <c r="L220" i="6"/>
  <c r="R203" i="6"/>
  <c r="V42" i="7"/>
  <c r="T42" i="7"/>
  <c r="R42" i="7"/>
  <c r="U42" i="7"/>
  <c r="S42" i="7"/>
  <c r="V47" i="7"/>
  <c r="T47" i="7"/>
  <c r="R47" i="7"/>
  <c r="U47" i="7"/>
  <c r="S47" i="7"/>
  <c r="V52" i="7"/>
  <c r="T52" i="7"/>
  <c r="R52" i="7"/>
  <c r="U52" i="7"/>
  <c r="S52" i="7"/>
  <c r="V58" i="7"/>
  <c r="T58" i="7"/>
  <c r="R58" i="7"/>
  <c r="U58" i="7"/>
  <c r="S58" i="7"/>
  <c r="I36" i="8"/>
  <c r="I39" i="8"/>
  <c r="I35" i="8"/>
  <c r="I38" i="8"/>
  <c r="I37" i="8"/>
  <c r="O15" i="9"/>
  <c r="O14" i="9"/>
  <c r="O13" i="9"/>
  <c r="O12" i="9"/>
  <c r="O11" i="9"/>
  <c r="C25" i="9"/>
  <c r="C24" i="9"/>
  <c r="C27" i="9"/>
  <c r="C23" i="9"/>
  <c r="C26" i="9"/>
  <c r="J51" i="9"/>
  <c r="J47" i="9"/>
  <c r="J50" i="9"/>
  <c r="J49" i="9"/>
  <c r="J48" i="9"/>
  <c r="K75" i="9"/>
  <c r="K71" i="9"/>
  <c r="K74" i="9"/>
  <c r="K73" i="9"/>
  <c r="K72" i="9"/>
  <c r="K26" i="10"/>
  <c r="I26" i="10"/>
  <c r="H26" i="10"/>
  <c r="J26" i="10"/>
  <c r="L26" i="10"/>
  <c r="H38" i="10"/>
  <c r="L38" i="10"/>
  <c r="J38" i="10"/>
  <c r="K38" i="10"/>
  <c r="I38" i="10"/>
  <c r="H48" i="10"/>
  <c r="L48" i="10"/>
  <c r="J48" i="10"/>
  <c r="K48" i="10"/>
  <c r="I48" i="10"/>
  <c r="H59" i="10"/>
  <c r="L59" i="10"/>
  <c r="J59" i="10"/>
  <c r="K59" i="10"/>
  <c r="I59" i="10"/>
  <c r="K98" i="11"/>
  <c r="I98" i="11"/>
  <c r="G98" i="11"/>
  <c r="L98" i="11"/>
  <c r="J98" i="11"/>
  <c r="H98" i="11"/>
  <c r="N7" i="12"/>
  <c r="V9" i="12"/>
  <c r="N11" i="12"/>
  <c r="V13" i="12"/>
  <c r="N15" i="12"/>
  <c r="V21" i="12"/>
  <c r="K69" i="12"/>
  <c r="I69" i="12"/>
  <c r="G69" i="12"/>
  <c r="L69" i="12"/>
  <c r="J69" i="12"/>
  <c r="H69" i="12"/>
  <c r="L118" i="12"/>
  <c r="J118" i="12"/>
  <c r="H118" i="12"/>
  <c r="K118" i="12"/>
  <c r="I118" i="12"/>
  <c r="G118" i="12"/>
  <c r="K84" i="13"/>
  <c r="I84" i="13"/>
  <c r="G84" i="13"/>
  <c r="L22" i="13"/>
  <c r="M22" i="13"/>
  <c r="L84" i="13"/>
  <c r="J84" i="13"/>
  <c r="H84" i="13"/>
  <c r="K117" i="13"/>
  <c r="I117" i="13"/>
  <c r="G117" i="13"/>
  <c r="L117" i="13"/>
  <c r="J117" i="13"/>
  <c r="H117" i="13"/>
  <c r="J11" i="15"/>
  <c r="H11" i="15"/>
  <c r="M11" i="15"/>
  <c r="K11" i="15"/>
  <c r="I11" i="15"/>
  <c r="J27" i="15"/>
  <c r="H27" i="15"/>
  <c r="M27" i="15"/>
  <c r="K27" i="15"/>
  <c r="I27" i="15"/>
  <c r="J43" i="15"/>
  <c r="H43" i="15"/>
  <c r="M43" i="15"/>
  <c r="K43" i="15"/>
  <c r="I43" i="15"/>
  <c r="J60" i="15"/>
  <c r="H60" i="15"/>
  <c r="M60" i="15"/>
  <c r="K60" i="15"/>
  <c r="I60" i="15"/>
  <c r="J76" i="15"/>
  <c r="H76" i="15"/>
  <c r="M76" i="15"/>
  <c r="K76" i="15"/>
  <c r="I76" i="15"/>
  <c r="J92" i="15"/>
  <c r="H92" i="15"/>
  <c r="M92" i="15"/>
  <c r="K92" i="15"/>
  <c r="I92" i="15"/>
  <c r="J109" i="15"/>
  <c r="H109" i="15"/>
  <c r="M109" i="15"/>
  <c r="K109" i="15"/>
  <c r="I109" i="15"/>
  <c r="J125" i="15"/>
  <c r="H125" i="15"/>
  <c r="M125" i="15"/>
  <c r="K125" i="15"/>
  <c r="I125" i="15"/>
  <c r="J141" i="15"/>
  <c r="H141" i="15"/>
  <c r="M141" i="15"/>
  <c r="K141" i="15"/>
  <c r="I141" i="15"/>
  <c r="H15" i="32"/>
  <c r="L15" i="32"/>
  <c r="J15" i="32"/>
  <c r="M15" i="32"/>
  <c r="K15" i="32"/>
  <c r="I15" i="32"/>
  <c r="S16" i="32"/>
  <c r="W16" i="32"/>
  <c r="U16" i="32"/>
  <c r="V16" i="32"/>
  <c r="T16" i="32"/>
  <c r="AL17" i="32"/>
  <c r="AD17" i="32"/>
  <c r="AF17" i="32"/>
  <c r="AM17" i="32"/>
  <c r="AG17" i="32"/>
  <c r="AE17" i="32"/>
  <c r="AJ8" i="33"/>
  <c r="AA19" i="33"/>
  <c r="AJ19" i="33" s="1"/>
  <c r="R19" i="34"/>
  <c r="U8" i="34"/>
  <c r="S8" i="34"/>
  <c r="W8" i="34"/>
  <c r="X8" i="34"/>
  <c r="V8" i="34"/>
  <c r="T8" i="34"/>
  <c r="L8" i="36"/>
  <c r="AF13" i="34"/>
  <c r="AD13" i="34"/>
  <c r="AH13" i="34"/>
  <c r="AI13" i="34"/>
  <c r="AG13" i="34"/>
  <c r="AE13" i="34"/>
  <c r="Q13" i="36"/>
  <c r="L26" i="36"/>
  <c r="W26" i="34"/>
  <c r="U26" i="34"/>
  <c r="S26" i="34"/>
  <c r="X26" i="34"/>
  <c r="V26" i="34"/>
  <c r="T26" i="34"/>
  <c r="Q31" i="36"/>
  <c r="AH31" i="34"/>
  <c r="AF31" i="34"/>
  <c r="AD31" i="34"/>
  <c r="AI31" i="34"/>
  <c r="AG31" i="34"/>
  <c r="AE31" i="34"/>
  <c r="I11" i="37"/>
  <c r="G11" i="37"/>
  <c r="K11" i="37"/>
  <c r="L11" i="37"/>
  <c r="J11" i="37"/>
  <c r="H11" i="37"/>
  <c r="AC13" i="37"/>
  <c r="AA13" i="37"/>
  <c r="AE13" i="37"/>
  <c r="AF13" i="37"/>
  <c r="AD13" i="37"/>
  <c r="AB13" i="37"/>
  <c r="F8" i="38"/>
  <c r="E8" i="39"/>
  <c r="V8" i="38"/>
  <c r="U8" i="39"/>
  <c r="AL8" i="38"/>
  <c r="AK8" i="39"/>
  <c r="BB8" i="38"/>
  <c r="BA8" i="39"/>
  <c r="BR8" i="38"/>
  <c r="BQ8" i="39"/>
  <c r="CH8" i="38"/>
  <c r="CG8" i="39"/>
  <c r="CX8" i="38"/>
  <c r="CW8" i="39"/>
  <c r="DN8" i="38"/>
  <c r="DM8" i="39"/>
  <c r="ED8" i="38"/>
  <c r="EC8" i="39"/>
  <c r="R9" i="38"/>
  <c r="Q9" i="39"/>
  <c r="AH9" i="38"/>
  <c r="AG9" i="39"/>
  <c r="AX9" i="38"/>
  <c r="AW9" i="39"/>
  <c r="BN9" i="38"/>
  <c r="BM9" i="39"/>
  <c r="CD9" i="38"/>
  <c r="CC9" i="39"/>
  <c r="CT9" i="38"/>
  <c r="CS9" i="39"/>
  <c r="DJ9" i="38"/>
  <c r="DI9" i="39"/>
  <c r="DZ9" i="38"/>
  <c r="DY9" i="39"/>
  <c r="N10" i="38"/>
  <c r="M10" i="39"/>
  <c r="AD10" i="38"/>
  <c r="AC10" i="39"/>
  <c r="AT10" i="38"/>
  <c r="AS10" i="39"/>
  <c r="BJ10" i="38"/>
  <c r="BI10" i="39"/>
  <c r="BZ10" i="38"/>
  <c r="BY10" i="39"/>
  <c r="CP10" i="38"/>
  <c r="CO10" i="39"/>
  <c r="DF10" i="38"/>
  <c r="DE10" i="39"/>
  <c r="DV10" i="38"/>
  <c r="DU10" i="39"/>
  <c r="J11" i="38"/>
  <c r="I11" i="39"/>
  <c r="Z11" i="38"/>
  <c r="Y11" i="39"/>
  <c r="AP11" i="38"/>
  <c r="AO11" i="39"/>
  <c r="BF11" i="38"/>
  <c r="BE11" i="39"/>
  <c r="BV11" i="38"/>
  <c r="BU11" i="39"/>
  <c r="CL11" i="38"/>
  <c r="CK11" i="39"/>
  <c r="DB11" i="38"/>
  <c r="DA11" i="39"/>
  <c r="DR11" i="38"/>
  <c r="DQ11" i="39"/>
  <c r="F12" i="38"/>
  <c r="E12" i="39"/>
  <c r="V12" i="38"/>
  <c r="U12" i="39"/>
  <c r="AL12" i="38"/>
  <c r="AK12" i="39"/>
  <c r="BB12" i="38"/>
  <c r="BA12" i="39"/>
  <c r="BR12" i="38"/>
  <c r="BQ12" i="39"/>
  <c r="CH12" i="38"/>
  <c r="CG12" i="39"/>
  <c r="CX12" i="38"/>
  <c r="CW12" i="39"/>
  <c r="DN12" i="38"/>
  <c r="DM12" i="39"/>
  <c r="ED12" i="38"/>
  <c r="EC12" i="39"/>
  <c r="R13" i="38"/>
  <c r="Q13" i="39"/>
  <c r="AH13" i="38"/>
  <c r="AG13" i="39"/>
  <c r="AX13" i="38"/>
  <c r="AW13" i="39"/>
  <c r="BN13" i="38"/>
  <c r="BM13" i="39"/>
  <c r="CD13" i="38"/>
  <c r="CC13" i="39"/>
  <c r="CT13" i="38"/>
  <c r="CS13" i="39"/>
  <c r="DJ13" i="38"/>
  <c r="DI13" i="39"/>
  <c r="DZ13" i="38"/>
  <c r="DY13" i="39"/>
  <c r="M14" i="39"/>
  <c r="N14" i="38"/>
  <c r="AC14" i="39"/>
  <c r="AD14" i="38"/>
  <c r="AS14" i="39"/>
  <c r="AT14" i="38"/>
  <c r="BI14" i="39"/>
  <c r="BJ14" i="38"/>
  <c r="BY14" i="39"/>
  <c r="BZ14" i="38"/>
  <c r="CO14" i="39"/>
  <c r="CP14" i="38"/>
  <c r="DE14" i="39"/>
  <c r="DF14" i="38"/>
  <c r="DU14" i="39"/>
  <c r="DV14" i="38"/>
  <c r="J15" i="38"/>
  <c r="I15" i="39"/>
  <c r="Z15" i="38"/>
  <c r="Y15" i="39"/>
  <c r="AP15" i="38"/>
  <c r="AO15" i="39"/>
  <c r="BF15" i="38"/>
  <c r="BE15" i="39"/>
  <c r="BV15" i="38"/>
  <c r="BU15" i="39"/>
  <c r="CL15" i="38"/>
  <c r="CK15" i="39"/>
  <c r="DB15" i="38"/>
  <c r="DA15" i="39"/>
  <c r="DR15" i="38"/>
  <c r="DQ15" i="39"/>
  <c r="F16" i="38"/>
  <c r="E16" i="39"/>
  <c r="V16" i="38"/>
  <c r="U16" i="39"/>
  <c r="AL16" i="38"/>
  <c r="AK16" i="39"/>
  <c r="BB16" i="38"/>
  <c r="BA16" i="39"/>
  <c r="BR16" i="38"/>
  <c r="BQ16" i="39"/>
  <c r="CH16" i="38"/>
  <c r="CG16" i="39"/>
  <c r="CX16" i="38"/>
  <c r="CW16" i="39"/>
  <c r="DN16" i="38"/>
  <c r="DM16" i="39"/>
  <c r="ED16" i="38"/>
  <c r="EC16" i="39"/>
  <c r="R17" i="38"/>
  <c r="Q17" i="39"/>
  <c r="AH17" i="38"/>
  <c r="AG17" i="39"/>
  <c r="AX17" i="38"/>
  <c r="AW17" i="39"/>
  <c r="BN17" i="38"/>
  <c r="BM17" i="39"/>
  <c r="CD17" i="38"/>
  <c r="CC17" i="39"/>
  <c r="CT17" i="38"/>
  <c r="CS17" i="39"/>
  <c r="DJ17" i="38"/>
  <c r="DI17" i="39"/>
  <c r="DZ17" i="38"/>
  <c r="DY17" i="39"/>
  <c r="N18" i="38"/>
  <c r="M18" i="39"/>
  <c r="AD18" i="38"/>
  <c r="AC18" i="39"/>
  <c r="AT18" i="38"/>
  <c r="AS18" i="39"/>
  <c r="BJ18" i="38"/>
  <c r="BI18" i="39"/>
  <c r="BZ18" i="38"/>
  <c r="BY18" i="39"/>
  <c r="CP18" i="38"/>
  <c r="CO18" i="39"/>
  <c r="DF18" i="38"/>
  <c r="DE18" i="39"/>
  <c r="DV18" i="38"/>
  <c r="DU18" i="39"/>
  <c r="J19" i="38"/>
  <c r="I19" i="39"/>
  <c r="Z19" i="38"/>
  <c r="Y19" i="39"/>
  <c r="AP19" i="38"/>
  <c r="AO19" i="39"/>
  <c r="BF19" i="38"/>
  <c r="BE19" i="39"/>
  <c r="BV19" i="38"/>
  <c r="BU19" i="39"/>
  <c r="CL19" i="38"/>
  <c r="CK19" i="39"/>
  <c r="DB19" i="38"/>
  <c r="DA19" i="39"/>
  <c r="DR19" i="38"/>
  <c r="DQ19" i="39"/>
  <c r="N31" i="2"/>
  <c r="O31" i="2"/>
  <c r="N142" i="4"/>
  <c r="O142" i="4"/>
  <c r="N19" i="5"/>
  <c r="O19" i="5"/>
  <c r="N53" i="5"/>
  <c r="O53" i="5"/>
  <c r="O36" i="2"/>
  <c r="N36" i="2"/>
  <c r="N214" i="2"/>
  <c r="O214" i="2"/>
  <c r="L220" i="2"/>
  <c r="R203" i="2" s="1"/>
  <c r="N127" i="4"/>
  <c r="O127" i="4"/>
  <c r="N171" i="4"/>
  <c r="O171" i="4"/>
  <c r="N240" i="4"/>
  <c r="O240" i="4"/>
  <c r="N215" i="5"/>
  <c r="O215" i="5"/>
  <c r="N235" i="6"/>
  <c r="O235" i="6"/>
  <c r="H50" i="7"/>
  <c r="L50" i="7"/>
  <c r="J50" i="7"/>
  <c r="K50" i="7"/>
  <c r="I50" i="7"/>
  <c r="F26" i="8"/>
  <c r="F25" i="8"/>
  <c r="F24" i="8"/>
  <c r="F27" i="8"/>
  <c r="F23" i="8"/>
  <c r="H48" i="8"/>
  <c r="H51" i="8"/>
  <c r="H47" i="8"/>
  <c r="H50" i="8"/>
  <c r="H49" i="8"/>
  <c r="M15" i="9"/>
  <c r="M14" i="9"/>
  <c r="M13" i="9"/>
  <c r="M12" i="9"/>
  <c r="M11" i="9"/>
  <c r="L23" i="9"/>
  <c r="L27" i="9"/>
  <c r="L26" i="9"/>
  <c r="L24" i="9"/>
  <c r="L25" i="9"/>
  <c r="H38" i="9"/>
  <c r="H37" i="9"/>
  <c r="H36" i="9"/>
  <c r="H39" i="9"/>
  <c r="H35" i="9"/>
  <c r="I72" i="9"/>
  <c r="I75" i="9"/>
  <c r="I71" i="9"/>
  <c r="I74" i="9"/>
  <c r="I73" i="9"/>
  <c r="N51" i="12"/>
  <c r="E44" i="12"/>
  <c r="R7" i="13"/>
  <c r="F10" i="13"/>
  <c r="N12" i="13"/>
  <c r="F14" i="13"/>
  <c r="F18" i="13"/>
  <c r="K26" i="13"/>
  <c r="I26" i="13"/>
  <c r="G26" i="13"/>
  <c r="L26" i="13"/>
  <c r="J26" i="13"/>
  <c r="H26" i="13"/>
  <c r="I62" i="13"/>
  <c r="G62" i="13"/>
  <c r="K62" i="13"/>
  <c r="L62" i="13"/>
  <c r="J62" i="13"/>
  <c r="H62" i="13"/>
  <c r="K77" i="13"/>
  <c r="I77" i="13"/>
  <c r="G77" i="13"/>
  <c r="L77" i="13"/>
  <c r="J77" i="13"/>
  <c r="H77" i="13"/>
  <c r="U9" i="14"/>
  <c r="S9" i="14"/>
  <c r="W9" i="14"/>
  <c r="V9" i="14"/>
  <c r="T9" i="14"/>
  <c r="J24" i="14"/>
  <c r="H24" i="14"/>
  <c r="M24" i="14"/>
  <c r="K24" i="14"/>
  <c r="I24" i="14"/>
  <c r="U41" i="14"/>
  <c r="S41" i="14"/>
  <c r="W41" i="14"/>
  <c r="V41" i="14"/>
  <c r="T41" i="14"/>
  <c r="U58" i="14"/>
  <c r="S58" i="14"/>
  <c r="W58" i="14"/>
  <c r="V58" i="14"/>
  <c r="T58" i="14"/>
  <c r="J138" i="14"/>
  <c r="H138" i="14"/>
  <c r="M138" i="14"/>
  <c r="K138" i="14"/>
  <c r="I138" i="14"/>
  <c r="H53" i="15"/>
  <c r="J53" i="15"/>
  <c r="M53" i="15"/>
  <c r="K53" i="15"/>
  <c r="I53" i="15"/>
  <c r="N76" i="2"/>
  <c r="O76" i="2"/>
  <c r="N78" i="2"/>
  <c r="O78" i="2"/>
  <c r="O79" i="2"/>
  <c r="N79" i="2"/>
  <c r="N80" i="2"/>
  <c r="O80" i="2"/>
  <c r="N82" i="2"/>
  <c r="L88" i="2"/>
  <c r="R71" i="2" s="1"/>
  <c r="O143" i="2"/>
  <c r="N143" i="2"/>
  <c r="N239" i="2"/>
  <c r="O239" i="2"/>
  <c r="N17" i="4"/>
  <c r="O17" i="4"/>
  <c r="N42" i="4"/>
  <c r="O42" i="4"/>
  <c r="N87" i="4"/>
  <c r="O87" i="4"/>
  <c r="N131" i="4"/>
  <c r="O131" i="4"/>
  <c r="N175" i="4"/>
  <c r="O175" i="4"/>
  <c r="N219" i="4"/>
  <c r="O219" i="4"/>
  <c r="N17" i="5"/>
  <c r="O17" i="5"/>
  <c r="N42" i="5"/>
  <c r="O42" i="5"/>
  <c r="N87" i="5"/>
  <c r="O87" i="5"/>
  <c r="N131" i="5"/>
  <c r="O131" i="5"/>
  <c r="N175" i="5"/>
  <c r="O175" i="5"/>
  <c r="N219" i="5"/>
  <c r="O219" i="5"/>
  <c r="N12" i="6"/>
  <c r="O12" i="6"/>
  <c r="N62" i="6"/>
  <c r="O62" i="6"/>
  <c r="N107" i="6"/>
  <c r="O107" i="6"/>
  <c r="N151" i="6"/>
  <c r="O151" i="6"/>
  <c r="N195" i="6"/>
  <c r="O195" i="6"/>
  <c r="N239" i="6"/>
  <c r="O239" i="6"/>
  <c r="L40" i="7"/>
  <c r="J40" i="7"/>
  <c r="H40" i="7"/>
  <c r="I40" i="7"/>
  <c r="K40" i="7"/>
  <c r="L46" i="7"/>
  <c r="J46" i="7"/>
  <c r="H46" i="7"/>
  <c r="I46" i="7"/>
  <c r="K46" i="7"/>
  <c r="L51" i="7"/>
  <c r="J51" i="7"/>
  <c r="H51" i="7"/>
  <c r="I51" i="7"/>
  <c r="K51" i="7"/>
  <c r="L56" i="7"/>
  <c r="J56" i="7"/>
  <c r="H56" i="7"/>
  <c r="I56" i="7"/>
  <c r="K56" i="7"/>
  <c r="K39" i="8"/>
  <c r="K35" i="8"/>
  <c r="K38" i="8"/>
  <c r="K37" i="8"/>
  <c r="K36" i="8"/>
  <c r="L50" i="8"/>
  <c r="L49" i="8"/>
  <c r="L48" i="8"/>
  <c r="L51" i="8"/>
  <c r="L47" i="8"/>
  <c r="J63" i="8"/>
  <c r="J59" i="8"/>
  <c r="J62" i="8"/>
  <c r="J61" i="8"/>
  <c r="J60" i="8"/>
  <c r="Q14" i="9"/>
  <c r="Q13" i="9"/>
  <c r="Q12" i="9"/>
  <c r="Q11" i="9"/>
  <c r="Q15" i="9"/>
  <c r="E24" i="9"/>
  <c r="E27" i="9"/>
  <c r="E23" i="9"/>
  <c r="E26" i="9"/>
  <c r="E25" i="9"/>
  <c r="L36" i="9"/>
  <c r="L39" i="9"/>
  <c r="L35" i="9"/>
  <c r="L38" i="9"/>
  <c r="L37" i="9"/>
  <c r="C48" i="9"/>
  <c r="C51" i="9"/>
  <c r="C47" i="9"/>
  <c r="C50" i="9"/>
  <c r="C49" i="9"/>
  <c r="R71" i="9"/>
  <c r="R75" i="9"/>
  <c r="R74" i="9"/>
  <c r="R73" i="9"/>
  <c r="R72" i="9"/>
  <c r="L44" i="10"/>
  <c r="J44" i="10"/>
  <c r="H44" i="10"/>
  <c r="K44" i="10"/>
  <c r="I44" i="10"/>
  <c r="L55" i="10"/>
  <c r="J55" i="10"/>
  <c r="H55" i="10"/>
  <c r="K55" i="10"/>
  <c r="I55" i="10"/>
  <c r="L55" i="11"/>
  <c r="J55" i="11"/>
  <c r="H55" i="11"/>
  <c r="K55" i="11"/>
  <c r="I55" i="11"/>
  <c r="G55" i="11"/>
  <c r="I105" i="11"/>
  <c r="G105" i="11"/>
  <c r="K105" i="11"/>
  <c r="L105" i="11"/>
  <c r="J105" i="11"/>
  <c r="H105" i="11"/>
  <c r="L52" i="12"/>
  <c r="J52" i="12"/>
  <c r="H52" i="12"/>
  <c r="G52" i="12"/>
  <c r="K52" i="12"/>
  <c r="I52" i="12"/>
  <c r="K71" i="12"/>
  <c r="I71" i="12"/>
  <c r="G71" i="12"/>
  <c r="L71" i="12"/>
  <c r="J71" i="12"/>
  <c r="H71" i="12"/>
  <c r="F105" i="12"/>
  <c r="G91" i="12"/>
  <c r="K91" i="12"/>
  <c r="I91" i="12"/>
  <c r="L91" i="12"/>
  <c r="J91" i="12"/>
  <c r="H91" i="12"/>
  <c r="F7" i="13"/>
  <c r="V7" i="13"/>
  <c r="N9" i="13"/>
  <c r="F11" i="13"/>
  <c r="V11" i="13"/>
  <c r="N13" i="13"/>
  <c r="F15" i="13"/>
  <c r="V15" i="13"/>
  <c r="F19" i="13"/>
  <c r="N21" i="13"/>
  <c r="K119" i="13"/>
  <c r="I119" i="13"/>
  <c r="G119" i="13"/>
  <c r="L119" i="13"/>
  <c r="J119" i="13"/>
  <c r="H119" i="13"/>
  <c r="J17" i="15"/>
  <c r="H17" i="15"/>
  <c r="M17" i="15"/>
  <c r="K17" i="15"/>
  <c r="I17" i="15"/>
  <c r="J33" i="15"/>
  <c r="H33" i="15"/>
  <c r="M33" i="15"/>
  <c r="K33" i="15"/>
  <c r="I33" i="15"/>
  <c r="J49" i="15"/>
  <c r="H49" i="15"/>
  <c r="M49" i="15"/>
  <c r="K49" i="15"/>
  <c r="I49" i="15"/>
  <c r="J66" i="15"/>
  <c r="H66" i="15"/>
  <c r="M66" i="15"/>
  <c r="K66" i="15"/>
  <c r="I66" i="15"/>
  <c r="J82" i="15"/>
  <c r="H82" i="15"/>
  <c r="M82" i="15"/>
  <c r="K82" i="15"/>
  <c r="I82" i="15"/>
  <c r="J98" i="15"/>
  <c r="H98" i="15"/>
  <c r="M98" i="15"/>
  <c r="K98" i="15"/>
  <c r="I98" i="15"/>
  <c r="J115" i="15"/>
  <c r="H115" i="15"/>
  <c r="M115" i="15"/>
  <c r="K115" i="15"/>
  <c r="I115" i="15"/>
  <c r="J131" i="15"/>
  <c r="H131" i="15"/>
  <c r="M131" i="15"/>
  <c r="K131" i="15"/>
  <c r="I131" i="15"/>
  <c r="J147" i="15"/>
  <c r="H147" i="15"/>
  <c r="M147" i="15"/>
  <c r="K147" i="15"/>
  <c r="I147" i="15"/>
  <c r="L9" i="32"/>
  <c r="J9" i="32"/>
  <c r="H9" i="32"/>
  <c r="M9" i="32"/>
  <c r="K9" i="32"/>
  <c r="I9" i="32"/>
  <c r="W10" i="32"/>
  <c r="U10" i="32"/>
  <c r="S10" i="32"/>
  <c r="V10" i="32"/>
  <c r="T10" i="32"/>
  <c r="AF11" i="32"/>
  <c r="AL11" i="32"/>
  <c r="AD11" i="32"/>
  <c r="AM11" i="32"/>
  <c r="AG11" i="32"/>
  <c r="AE11" i="32"/>
  <c r="J29" i="32"/>
  <c r="H29" i="32"/>
  <c r="L29" i="32"/>
  <c r="M29" i="32"/>
  <c r="K29" i="32"/>
  <c r="I29" i="32"/>
  <c r="U30" i="32"/>
  <c r="S30" i="32"/>
  <c r="W30" i="32"/>
  <c r="X30" i="32"/>
  <c r="V30" i="32"/>
  <c r="T30" i="32"/>
  <c r="AF31" i="32"/>
  <c r="AL31" i="32"/>
  <c r="AD31" i="32"/>
  <c r="AM31" i="32"/>
  <c r="AG31" i="32"/>
  <c r="AE31" i="32"/>
  <c r="S10" i="34"/>
  <c r="W10" i="34"/>
  <c r="U10" i="34"/>
  <c r="L10" i="36"/>
  <c r="X10" i="34"/>
  <c r="V10" i="34"/>
  <c r="T10" i="34"/>
  <c r="AD15" i="34"/>
  <c r="AH15" i="34"/>
  <c r="AF15" i="34"/>
  <c r="Q15" i="36"/>
  <c r="AI15" i="34"/>
  <c r="AG15" i="34"/>
  <c r="AE15" i="34"/>
  <c r="J23" i="34"/>
  <c r="G23" i="36"/>
  <c r="H23" i="34"/>
  <c r="L23" i="34"/>
  <c r="M23" i="34"/>
  <c r="K23" i="34"/>
  <c r="I23" i="34"/>
  <c r="U28" i="34"/>
  <c r="L28" i="36"/>
  <c r="S28" i="34"/>
  <c r="W28" i="34"/>
  <c r="X28" i="34"/>
  <c r="V28" i="34"/>
  <c r="T28" i="34"/>
  <c r="G10" i="37"/>
  <c r="K10" i="37"/>
  <c r="I10" i="37"/>
  <c r="L10" i="37"/>
  <c r="J10" i="37"/>
  <c r="H10" i="37"/>
  <c r="AA12" i="37"/>
  <c r="AE12" i="37"/>
  <c r="AC12" i="37"/>
  <c r="AF12" i="37"/>
  <c r="AD12" i="37"/>
  <c r="AB12" i="37"/>
  <c r="G18" i="37"/>
  <c r="K18" i="37"/>
  <c r="I18" i="37"/>
  <c r="L18" i="37"/>
  <c r="J18" i="37"/>
  <c r="H18" i="37"/>
  <c r="G8" i="39"/>
  <c r="H8" i="38"/>
  <c r="W8" i="39"/>
  <c r="X8" i="38"/>
  <c r="AM8" i="39"/>
  <c r="AN8" i="38"/>
  <c r="BC8" i="39"/>
  <c r="BD8" i="38"/>
  <c r="BS8" i="39"/>
  <c r="BT8" i="38"/>
  <c r="CI8" i="39"/>
  <c r="CJ8" i="38"/>
  <c r="CY8" i="39"/>
  <c r="CZ8" i="38"/>
  <c r="DO8" i="39"/>
  <c r="DP8" i="38"/>
  <c r="C9" i="39"/>
  <c r="D9" i="38"/>
  <c r="S9" i="39"/>
  <c r="T9" i="38"/>
  <c r="AI9" i="39"/>
  <c r="AJ9" i="38"/>
  <c r="AY9" i="39"/>
  <c r="AZ9" i="38"/>
  <c r="BO9" i="39"/>
  <c r="BP9" i="38"/>
  <c r="CE9" i="39"/>
  <c r="CF9" i="38"/>
  <c r="CU9" i="39"/>
  <c r="CV9" i="38"/>
  <c r="DK9" i="39"/>
  <c r="DL9" i="38"/>
  <c r="EA9" i="39"/>
  <c r="EB9" i="38"/>
  <c r="O10" i="39"/>
  <c r="P10" i="38"/>
  <c r="AE10" i="39"/>
  <c r="AF10" i="38"/>
  <c r="AU10" i="39"/>
  <c r="AV10" i="38"/>
  <c r="BK10" i="39"/>
  <c r="BL10" i="38"/>
  <c r="CA10" i="39"/>
  <c r="CB10" i="38"/>
  <c r="CQ10" i="39"/>
  <c r="CR10" i="38"/>
  <c r="DG10" i="39"/>
  <c r="DH10" i="38"/>
  <c r="DW10" i="39"/>
  <c r="DX10" i="38"/>
  <c r="K11" i="39"/>
  <c r="L11" i="38"/>
  <c r="AA11" i="39"/>
  <c r="AB11" i="38"/>
  <c r="AQ11" i="39"/>
  <c r="AR11" i="38"/>
  <c r="BG11" i="39"/>
  <c r="BH11" i="38"/>
  <c r="BW11" i="39"/>
  <c r="BX11" i="38"/>
  <c r="CM11" i="39"/>
  <c r="CN11" i="38"/>
  <c r="DC11" i="39"/>
  <c r="DD11" i="38"/>
  <c r="DS11" i="39"/>
  <c r="DT11" i="38"/>
  <c r="G12" i="39"/>
  <c r="H12" i="38"/>
  <c r="W12" i="39"/>
  <c r="X12" i="38"/>
  <c r="AM12" i="39"/>
  <c r="AN12" i="38"/>
  <c r="BC12" i="39"/>
  <c r="BD12" i="38"/>
  <c r="BS12" i="39"/>
  <c r="BT12" i="38"/>
  <c r="CI12" i="39"/>
  <c r="CJ12" i="38"/>
  <c r="CY12" i="39"/>
  <c r="CZ12" i="38"/>
  <c r="DO12" i="39"/>
  <c r="DP12" i="38"/>
  <c r="C13" i="39"/>
  <c r="D13" i="38"/>
  <c r="S13" i="39"/>
  <c r="T13" i="38"/>
  <c r="AJ13" i="38"/>
  <c r="AI13" i="39"/>
  <c r="AZ13" i="38"/>
  <c r="AY13" i="39"/>
  <c r="BP13" i="38"/>
  <c r="BO13" i="39"/>
  <c r="CF13" i="38"/>
  <c r="CE13" i="39"/>
  <c r="CV13" i="38"/>
  <c r="CU13" i="39"/>
  <c r="DL13" i="38"/>
  <c r="DK13" i="39"/>
  <c r="EA13" i="39"/>
  <c r="EB13" i="38"/>
  <c r="O14" i="39"/>
  <c r="P14" i="38"/>
  <c r="AE14" i="39"/>
  <c r="AF14" i="38"/>
  <c r="AU14" i="39"/>
  <c r="AV14" i="38"/>
  <c r="BK14" i="39"/>
  <c r="BL14" i="38"/>
  <c r="CA14" i="39"/>
  <c r="CB14" i="38"/>
  <c r="CQ14" i="39"/>
  <c r="CR14" i="38"/>
  <c r="DG14" i="39"/>
  <c r="DH14" i="38"/>
  <c r="DW14" i="39"/>
  <c r="DX14" i="38"/>
  <c r="K15" i="39"/>
  <c r="L15" i="38"/>
  <c r="AA15" i="39"/>
  <c r="AB15" i="38"/>
  <c r="AQ15" i="39"/>
  <c r="AR15" i="38"/>
  <c r="BG15" i="39"/>
  <c r="BH15" i="38"/>
  <c r="BW15" i="39"/>
  <c r="BX15" i="38"/>
  <c r="CM15" i="39"/>
  <c r="CN15" i="38"/>
  <c r="DC15" i="39"/>
  <c r="DD15" i="38"/>
  <c r="DS15" i="39"/>
  <c r="DT15" i="38"/>
  <c r="G16" i="39"/>
  <c r="H16" i="38"/>
  <c r="W16" i="39"/>
  <c r="X16" i="38"/>
  <c r="AM16" i="39"/>
  <c r="AN16" i="38"/>
  <c r="BC16" i="39"/>
  <c r="BD16" i="38"/>
  <c r="BS16" i="39"/>
  <c r="BT16" i="38"/>
  <c r="CI16" i="39"/>
  <c r="CJ16" i="38"/>
  <c r="CY16" i="39"/>
  <c r="CZ16" i="38"/>
  <c r="DO16" i="39"/>
  <c r="DP16" i="38"/>
  <c r="C17" i="39"/>
  <c r="D17" i="38"/>
  <c r="S17" i="39"/>
  <c r="T17" i="38"/>
  <c r="AI17" i="39"/>
  <c r="AJ17" i="38"/>
  <c r="AY17" i="39"/>
  <c r="AZ17" i="38"/>
  <c r="BO17" i="39"/>
  <c r="BP17" i="38"/>
  <c r="CE17" i="39"/>
  <c r="CF17" i="38"/>
  <c r="CU17" i="39"/>
  <c r="CV17" i="38"/>
  <c r="DK17" i="39"/>
  <c r="DL17" i="38"/>
  <c r="EA17" i="39"/>
  <c r="EB17" i="38"/>
  <c r="O18" i="39"/>
  <c r="P18" i="38"/>
  <c r="AE18" i="39"/>
  <c r="AF18" i="38"/>
  <c r="AU18" i="39"/>
  <c r="AV18" i="38"/>
  <c r="BK18" i="39"/>
  <c r="BL18" i="38"/>
  <c r="CA18" i="39"/>
  <c r="CB18" i="38"/>
  <c r="CQ18" i="39"/>
  <c r="CR18" i="38"/>
  <c r="DG18" i="39"/>
  <c r="DH18" i="38"/>
  <c r="DW18" i="39"/>
  <c r="DX18" i="38"/>
  <c r="K19" i="39"/>
  <c r="L19" i="38"/>
  <c r="AA19" i="39"/>
  <c r="AB19" i="38"/>
  <c r="AQ19" i="39"/>
  <c r="AR19" i="38"/>
  <c r="BG19" i="39"/>
  <c r="BH19" i="38"/>
  <c r="BW19" i="39"/>
  <c r="BX19" i="38"/>
  <c r="CM19" i="39"/>
  <c r="CN19" i="38"/>
  <c r="DC19" i="39"/>
  <c r="DD19" i="38"/>
  <c r="DS19" i="39"/>
  <c r="DT19" i="38"/>
  <c r="N35" i="2"/>
  <c r="O35" i="2"/>
  <c r="O53" i="2"/>
  <c r="N53" i="2"/>
  <c r="N212" i="2"/>
  <c r="O212" i="2"/>
  <c r="N38" i="4"/>
  <c r="O38" i="4"/>
  <c r="N108" i="5"/>
  <c r="O108" i="5"/>
  <c r="N240" i="5"/>
  <c r="O240" i="5"/>
  <c r="N86" i="2"/>
  <c r="O86" i="2"/>
  <c r="O99" i="2"/>
  <c r="N99" i="2"/>
  <c r="N149" i="2"/>
  <c r="O149" i="2"/>
  <c r="N61" i="4"/>
  <c r="O61" i="4"/>
  <c r="N81" i="4"/>
  <c r="O81" i="4"/>
  <c r="N150" i="4"/>
  <c r="O150" i="4"/>
  <c r="N213" i="4"/>
  <c r="O213" i="4"/>
  <c r="N125" i="5"/>
  <c r="O125" i="5"/>
  <c r="N150" i="5"/>
  <c r="O150" i="5"/>
  <c r="N194" i="5"/>
  <c r="O194" i="5"/>
  <c r="N213" i="5"/>
  <c r="O213" i="5"/>
  <c r="N238" i="5"/>
  <c r="O238" i="5"/>
  <c r="N37" i="6"/>
  <c r="O37" i="6"/>
  <c r="N126" i="6"/>
  <c r="O126" i="6"/>
  <c r="N170" i="6"/>
  <c r="O170" i="6"/>
  <c r="N214" i="6"/>
  <c r="O214" i="6"/>
  <c r="N233" i="6"/>
  <c r="O233" i="6"/>
  <c r="T59" i="7"/>
  <c r="R59" i="7"/>
  <c r="V59" i="7"/>
  <c r="U59" i="7"/>
  <c r="S59" i="7"/>
  <c r="D14" i="8"/>
  <c r="D13" i="8"/>
  <c r="D12" i="8"/>
  <c r="D11" i="8"/>
  <c r="D15" i="8"/>
  <c r="L27" i="8"/>
  <c r="L23" i="8"/>
  <c r="L26" i="8"/>
  <c r="L25" i="8"/>
  <c r="L24" i="8"/>
  <c r="R35" i="8"/>
  <c r="R39" i="8"/>
  <c r="R38" i="8"/>
  <c r="R37" i="8"/>
  <c r="R36" i="8"/>
  <c r="S47" i="8"/>
  <c r="S51" i="8"/>
  <c r="S50" i="8"/>
  <c r="S49" i="8"/>
  <c r="S48" i="8"/>
  <c r="C62" i="8"/>
  <c r="C61" i="8"/>
  <c r="C60" i="8"/>
  <c r="C63" i="8"/>
  <c r="C59" i="8"/>
  <c r="C13" i="9"/>
  <c r="C12" i="9"/>
  <c r="C11" i="9"/>
  <c r="C15" i="9"/>
  <c r="C14" i="9"/>
  <c r="S13" i="9"/>
  <c r="S12" i="9"/>
  <c r="S11" i="9"/>
  <c r="S14" i="9"/>
  <c r="S15" i="9"/>
  <c r="G27" i="9"/>
  <c r="G23" i="9"/>
  <c r="G26" i="9"/>
  <c r="G25" i="9"/>
  <c r="G24" i="9"/>
  <c r="S36" i="9"/>
  <c r="S35" i="9"/>
  <c r="S39" i="9"/>
  <c r="S37" i="9"/>
  <c r="S38" i="9"/>
  <c r="E51" i="9"/>
  <c r="E47" i="9"/>
  <c r="E50" i="9"/>
  <c r="E49" i="9"/>
  <c r="E48" i="9"/>
  <c r="L40" i="10"/>
  <c r="J40" i="10"/>
  <c r="H40" i="10"/>
  <c r="K40" i="10"/>
  <c r="I40" i="10"/>
  <c r="L51" i="10"/>
  <c r="J51" i="10"/>
  <c r="H51" i="10"/>
  <c r="K51" i="10"/>
  <c r="I51" i="10"/>
  <c r="I28" i="11"/>
  <c r="G28" i="11"/>
  <c r="K28" i="11"/>
  <c r="L28" i="11"/>
  <c r="J28" i="11"/>
  <c r="H28" i="11"/>
  <c r="K48" i="11"/>
  <c r="I48" i="11"/>
  <c r="G48" i="11"/>
  <c r="L48" i="11"/>
  <c r="J48" i="11"/>
  <c r="H48" i="11"/>
  <c r="J104" i="11"/>
  <c r="H104" i="11"/>
  <c r="L104" i="11"/>
  <c r="I104" i="11"/>
  <c r="G104" i="11"/>
  <c r="K104" i="11"/>
  <c r="V6" i="12"/>
  <c r="R7" i="12"/>
  <c r="N8" i="12"/>
  <c r="K22" i="12"/>
  <c r="N22" i="12" s="1"/>
  <c r="J9" i="12"/>
  <c r="V10" i="12"/>
  <c r="V3" i="12"/>
  <c r="R11" i="12"/>
  <c r="N12" i="12"/>
  <c r="J13" i="12"/>
  <c r="V14" i="12"/>
  <c r="R15" i="12"/>
  <c r="J21" i="12"/>
  <c r="K48" i="12"/>
  <c r="I48" i="12"/>
  <c r="G48" i="12"/>
  <c r="L48" i="12"/>
  <c r="J48" i="12"/>
  <c r="H48" i="12"/>
  <c r="K53" i="12"/>
  <c r="I53" i="12"/>
  <c r="G53" i="12"/>
  <c r="L53" i="12"/>
  <c r="J53" i="12"/>
  <c r="H53" i="12"/>
  <c r="I73" i="12"/>
  <c r="G73" i="12"/>
  <c r="K73" i="12"/>
  <c r="L73" i="12"/>
  <c r="J73" i="12"/>
  <c r="H73" i="12"/>
  <c r="K93" i="12"/>
  <c r="I93" i="12"/>
  <c r="G93" i="12"/>
  <c r="L93" i="12"/>
  <c r="J93" i="12"/>
  <c r="H93" i="12"/>
  <c r="K111" i="12"/>
  <c r="I111" i="12"/>
  <c r="G111" i="12"/>
  <c r="L111" i="12"/>
  <c r="J111" i="12"/>
  <c r="H111" i="12"/>
  <c r="G32" i="13"/>
  <c r="K32" i="13"/>
  <c r="I32" i="13"/>
  <c r="L32" i="13"/>
  <c r="J32" i="13"/>
  <c r="H32" i="13"/>
  <c r="L76" i="13"/>
  <c r="J76" i="13"/>
  <c r="H76" i="13"/>
  <c r="K76" i="13"/>
  <c r="I76" i="13"/>
  <c r="G76" i="13"/>
  <c r="I126" i="13"/>
  <c r="G126" i="13"/>
  <c r="T22" i="13"/>
  <c r="K126" i="13"/>
  <c r="L126" i="13"/>
  <c r="J126" i="13"/>
  <c r="H126" i="13"/>
  <c r="U22" i="13"/>
  <c r="J22" i="14"/>
  <c r="H22" i="14"/>
  <c r="M22" i="14"/>
  <c r="K22" i="14"/>
  <c r="I22" i="14"/>
  <c r="J38" i="14"/>
  <c r="H38" i="14"/>
  <c r="M38" i="14"/>
  <c r="K38" i="14"/>
  <c r="I38" i="14"/>
  <c r="J54" i="14"/>
  <c r="H54" i="14"/>
  <c r="M54" i="14"/>
  <c r="K54" i="14"/>
  <c r="I54" i="14"/>
  <c r="J71" i="14"/>
  <c r="H71" i="14"/>
  <c r="M71" i="14"/>
  <c r="K71" i="14"/>
  <c r="I71" i="14"/>
  <c r="J87" i="14"/>
  <c r="H87" i="14"/>
  <c r="M87" i="14"/>
  <c r="K87" i="14"/>
  <c r="I87" i="14"/>
  <c r="J103" i="14"/>
  <c r="H103" i="14"/>
  <c r="M103" i="14"/>
  <c r="K103" i="14"/>
  <c r="I103" i="14"/>
  <c r="J120" i="14"/>
  <c r="H120" i="14"/>
  <c r="M120" i="14"/>
  <c r="K120" i="14"/>
  <c r="I120" i="14"/>
  <c r="J136" i="14"/>
  <c r="H136" i="14"/>
  <c r="M136" i="14"/>
  <c r="K136" i="14"/>
  <c r="I136" i="14"/>
  <c r="J152" i="14"/>
  <c r="H152" i="14"/>
  <c r="M152" i="14"/>
  <c r="K152" i="14"/>
  <c r="I152" i="14"/>
  <c r="M146" i="15"/>
  <c r="K146" i="15"/>
  <c r="I146" i="15"/>
  <c r="J146" i="15"/>
  <c r="H146" i="15"/>
  <c r="J23" i="15"/>
  <c r="H23" i="15"/>
  <c r="M23" i="15"/>
  <c r="K23" i="15"/>
  <c r="I23" i="15"/>
  <c r="J39" i="15"/>
  <c r="H39" i="15"/>
  <c r="M39" i="15"/>
  <c r="K39" i="15"/>
  <c r="I39" i="15"/>
  <c r="J55" i="15"/>
  <c r="H55" i="15"/>
  <c r="M55" i="15"/>
  <c r="K55" i="15"/>
  <c r="I55" i="15"/>
  <c r="J72" i="15"/>
  <c r="H72" i="15"/>
  <c r="M72" i="15"/>
  <c r="K72" i="15"/>
  <c r="I72" i="15"/>
  <c r="J88" i="15"/>
  <c r="H88" i="15"/>
  <c r="M88" i="15"/>
  <c r="K88" i="15"/>
  <c r="I88" i="15"/>
  <c r="J104" i="15"/>
  <c r="H104" i="15"/>
  <c r="M104" i="15"/>
  <c r="K104" i="15"/>
  <c r="I104" i="15"/>
  <c r="J121" i="15"/>
  <c r="H121" i="15"/>
  <c r="M121" i="15"/>
  <c r="K121" i="15"/>
  <c r="I121" i="15"/>
  <c r="J137" i="15"/>
  <c r="H137" i="15"/>
  <c r="M137" i="15"/>
  <c r="K137" i="15"/>
  <c r="I137" i="15"/>
  <c r="J153" i="15"/>
  <c r="H153" i="15"/>
  <c r="M153" i="15"/>
  <c r="K153" i="15"/>
  <c r="I153" i="15"/>
  <c r="L9" i="17"/>
  <c r="J9" i="17"/>
  <c r="H9" i="17"/>
  <c r="K9" i="17"/>
  <c r="I9" i="17"/>
  <c r="L19" i="17"/>
  <c r="J19" i="17"/>
  <c r="H19" i="17"/>
  <c r="K19" i="17"/>
  <c r="I19" i="17"/>
  <c r="L30" i="17"/>
  <c r="J30" i="17"/>
  <c r="H30" i="17"/>
  <c r="K30" i="17"/>
  <c r="I30" i="17"/>
  <c r="L42" i="17"/>
  <c r="J42" i="17"/>
  <c r="H42" i="17"/>
  <c r="K42" i="17"/>
  <c r="I42" i="17"/>
  <c r="L52" i="17"/>
  <c r="J52" i="17"/>
  <c r="H52" i="17"/>
  <c r="K52" i="17"/>
  <c r="I52" i="17"/>
  <c r="L63" i="17"/>
  <c r="J63" i="17"/>
  <c r="H63" i="17"/>
  <c r="K63" i="17"/>
  <c r="I63" i="17"/>
  <c r="L75" i="17"/>
  <c r="J75" i="17"/>
  <c r="H75" i="17"/>
  <c r="K75" i="17"/>
  <c r="I75" i="17"/>
  <c r="L85" i="17"/>
  <c r="J85" i="17"/>
  <c r="H85" i="17"/>
  <c r="K85" i="17"/>
  <c r="I85" i="17"/>
  <c r="L96" i="17"/>
  <c r="J96" i="17"/>
  <c r="H96" i="17"/>
  <c r="K96" i="17"/>
  <c r="I96" i="17"/>
  <c r="L108" i="17"/>
  <c r="J108" i="17"/>
  <c r="H108" i="17"/>
  <c r="K108" i="17"/>
  <c r="I108" i="17"/>
  <c r="L118" i="17"/>
  <c r="J118" i="17"/>
  <c r="H118" i="17"/>
  <c r="K118" i="17"/>
  <c r="I118" i="17"/>
  <c r="L129" i="17"/>
  <c r="J129" i="17"/>
  <c r="H129" i="17"/>
  <c r="K129" i="17"/>
  <c r="I129" i="17"/>
  <c r="L141" i="17"/>
  <c r="J141" i="17"/>
  <c r="H141" i="17"/>
  <c r="K141" i="17"/>
  <c r="I141" i="17"/>
  <c r="L151" i="17"/>
  <c r="J151" i="17"/>
  <c r="H151" i="17"/>
  <c r="K151" i="17"/>
  <c r="I151" i="17"/>
  <c r="L162" i="17"/>
  <c r="J162" i="17"/>
  <c r="H162" i="17"/>
  <c r="K162" i="17"/>
  <c r="I162" i="17"/>
  <c r="L174" i="17"/>
  <c r="J174" i="17"/>
  <c r="H174" i="17"/>
  <c r="K174" i="17"/>
  <c r="I174" i="17"/>
  <c r="L184" i="17"/>
  <c r="J184" i="17"/>
  <c r="H184" i="17"/>
  <c r="K184" i="17"/>
  <c r="I184" i="17"/>
  <c r="L195" i="17"/>
  <c r="J195" i="17"/>
  <c r="H195" i="17"/>
  <c r="K195" i="17"/>
  <c r="I195" i="17"/>
  <c r="T12" i="18"/>
  <c r="R12" i="18"/>
  <c r="W12" i="18"/>
  <c r="U12" i="18"/>
  <c r="S12" i="18"/>
  <c r="I17" i="18"/>
  <c r="G17" i="18"/>
  <c r="L17" i="18"/>
  <c r="J17" i="18"/>
  <c r="H17" i="18"/>
  <c r="T28" i="18"/>
  <c r="R28" i="18"/>
  <c r="W28" i="18"/>
  <c r="U28" i="18"/>
  <c r="S28" i="18"/>
  <c r="I33" i="18"/>
  <c r="G33" i="18"/>
  <c r="L33" i="18"/>
  <c r="J33" i="18"/>
  <c r="H33" i="18"/>
  <c r="T44" i="18"/>
  <c r="R44" i="18"/>
  <c r="W44" i="18"/>
  <c r="U44" i="18"/>
  <c r="S44" i="18"/>
  <c r="I49" i="18"/>
  <c r="G49" i="18"/>
  <c r="L49" i="18"/>
  <c r="J49" i="18"/>
  <c r="H49" i="18"/>
  <c r="T60" i="18"/>
  <c r="R60" i="18"/>
  <c r="W60" i="18"/>
  <c r="U60" i="18"/>
  <c r="S60" i="18"/>
  <c r="I65" i="18"/>
  <c r="G65" i="18"/>
  <c r="L65" i="18"/>
  <c r="J65" i="18"/>
  <c r="H65" i="18"/>
  <c r="K63" i="19"/>
  <c r="I63" i="19"/>
  <c r="L63" i="19"/>
  <c r="J63" i="19"/>
  <c r="H63" i="19"/>
  <c r="H11" i="22"/>
  <c r="L11" i="22"/>
  <c r="J11" i="22"/>
  <c r="K11" i="22"/>
  <c r="I11" i="22"/>
  <c r="H23" i="22"/>
  <c r="L23" i="22"/>
  <c r="J23" i="22"/>
  <c r="K23" i="22"/>
  <c r="I23" i="22"/>
  <c r="H35" i="22"/>
  <c r="L35" i="22"/>
  <c r="J35" i="22"/>
  <c r="K35" i="22"/>
  <c r="I35" i="22"/>
  <c r="H45" i="22"/>
  <c r="L45" i="22"/>
  <c r="J45" i="22"/>
  <c r="K45" i="22"/>
  <c r="I45" i="22"/>
  <c r="H57" i="22"/>
  <c r="L57" i="22"/>
  <c r="J57" i="22"/>
  <c r="K57" i="22"/>
  <c r="I57" i="22"/>
  <c r="H69" i="22"/>
  <c r="L69" i="22"/>
  <c r="J69" i="22"/>
  <c r="K69" i="22"/>
  <c r="I69" i="22"/>
  <c r="H80" i="22"/>
  <c r="L80" i="22"/>
  <c r="J80" i="22"/>
  <c r="K80" i="22"/>
  <c r="I80" i="22"/>
  <c r="H11" i="23"/>
  <c r="L11" i="23"/>
  <c r="J11" i="23"/>
  <c r="K11" i="23"/>
  <c r="I11" i="23"/>
  <c r="H15" i="23"/>
  <c r="L15" i="23"/>
  <c r="J15" i="23"/>
  <c r="K15" i="23"/>
  <c r="I15" i="23"/>
  <c r="H19" i="23"/>
  <c r="L19" i="23"/>
  <c r="J19" i="23"/>
  <c r="K19" i="23"/>
  <c r="I19" i="23"/>
  <c r="H23" i="23"/>
  <c r="L23" i="23"/>
  <c r="J23" i="23"/>
  <c r="K23" i="23"/>
  <c r="I23" i="23"/>
  <c r="H27" i="23"/>
  <c r="L27" i="23"/>
  <c r="J27" i="23"/>
  <c r="K27" i="23"/>
  <c r="I27" i="23"/>
  <c r="H31" i="23"/>
  <c r="L31" i="23"/>
  <c r="J31" i="23"/>
  <c r="K31" i="23"/>
  <c r="I31" i="23"/>
  <c r="H35" i="23"/>
  <c r="L35" i="23"/>
  <c r="J35" i="23"/>
  <c r="K35" i="23"/>
  <c r="I35" i="23"/>
  <c r="H40" i="23"/>
  <c r="L40" i="23"/>
  <c r="J40" i="23"/>
  <c r="K40" i="23"/>
  <c r="I40" i="23"/>
  <c r="H44" i="23"/>
  <c r="L44" i="23"/>
  <c r="J44" i="23"/>
  <c r="K44" i="23"/>
  <c r="I44" i="23"/>
  <c r="H48" i="23"/>
  <c r="L48" i="23"/>
  <c r="J48" i="23"/>
  <c r="K48" i="23"/>
  <c r="I48" i="23"/>
  <c r="H52" i="23"/>
  <c r="L52" i="23"/>
  <c r="J52" i="23"/>
  <c r="K52" i="23"/>
  <c r="I52" i="23"/>
  <c r="H56" i="23"/>
  <c r="L56" i="23"/>
  <c r="J56" i="23"/>
  <c r="K56" i="23"/>
  <c r="I56" i="23"/>
  <c r="H60" i="23"/>
  <c r="L60" i="23"/>
  <c r="J60" i="23"/>
  <c r="K60" i="23"/>
  <c r="I60" i="23"/>
  <c r="H64" i="23"/>
  <c r="L64" i="23"/>
  <c r="J64" i="23"/>
  <c r="K64" i="23"/>
  <c r="I64" i="23"/>
  <c r="H68" i="23"/>
  <c r="L68" i="23"/>
  <c r="J68" i="23"/>
  <c r="K68" i="23"/>
  <c r="I68" i="23"/>
  <c r="H73" i="23"/>
  <c r="L73" i="23"/>
  <c r="J73" i="23"/>
  <c r="K73" i="23"/>
  <c r="I73" i="23"/>
  <c r="H77" i="23"/>
  <c r="L77" i="23"/>
  <c r="J77" i="23"/>
  <c r="K77" i="23"/>
  <c r="I77" i="23"/>
  <c r="H81" i="23"/>
  <c r="L81" i="23"/>
  <c r="J81" i="23"/>
  <c r="K81" i="23"/>
  <c r="I81" i="23"/>
  <c r="H85" i="23"/>
  <c r="L85" i="23"/>
  <c r="J85" i="23"/>
  <c r="K85" i="23"/>
  <c r="I85" i="23"/>
  <c r="H89" i="23"/>
  <c r="L89" i="23"/>
  <c r="J89" i="23"/>
  <c r="K89" i="23"/>
  <c r="I89" i="23"/>
  <c r="H93" i="23"/>
  <c r="L93" i="23"/>
  <c r="J93" i="23"/>
  <c r="K93" i="23"/>
  <c r="I93" i="23"/>
  <c r="H97" i="23"/>
  <c r="L97" i="23"/>
  <c r="J97" i="23"/>
  <c r="K97" i="23"/>
  <c r="I97" i="23"/>
  <c r="J12" i="28"/>
  <c r="H12" i="28"/>
  <c r="L12" i="28"/>
  <c r="K12" i="28"/>
  <c r="I12" i="28"/>
  <c r="J20" i="28"/>
  <c r="H20" i="28"/>
  <c r="L20" i="28"/>
  <c r="K20" i="28"/>
  <c r="I20" i="28"/>
  <c r="J28" i="28"/>
  <c r="H28" i="28"/>
  <c r="L28" i="28"/>
  <c r="K28" i="28"/>
  <c r="I28" i="28"/>
  <c r="J36" i="28"/>
  <c r="H36" i="28"/>
  <c r="L36" i="28"/>
  <c r="K36" i="28"/>
  <c r="I36" i="28"/>
  <c r="J45" i="28"/>
  <c r="H45" i="28"/>
  <c r="L45" i="28"/>
  <c r="K45" i="28"/>
  <c r="I45" i="28"/>
  <c r="J53" i="28"/>
  <c r="H53" i="28"/>
  <c r="L53" i="28"/>
  <c r="K53" i="28"/>
  <c r="I53" i="28"/>
  <c r="J61" i="28"/>
  <c r="H61" i="28"/>
  <c r="L61" i="28"/>
  <c r="K61" i="28"/>
  <c r="I61" i="28"/>
  <c r="J70" i="28"/>
  <c r="H70" i="28"/>
  <c r="L70" i="28"/>
  <c r="K70" i="28"/>
  <c r="I70" i="28"/>
  <c r="J78" i="28"/>
  <c r="H78" i="28"/>
  <c r="L78" i="28"/>
  <c r="K78" i="28"/>
  <c r="I78" i="28"/>
  <c r="J86" i="28"/>
  <c r="H86" i="28"/>
  <c r="L86" i="28"/>
  <c r="K86" i="28"/>
  <c r="I86" i="28"/>
  <c r="J94" i="28"/>
  <c r="H94" i="28"/>
  <c r="L94" i="28"/>
  <c r="K94" i="28"/>
  <c r="I94" i="28"/>
  <c r="L15" i="30"/>
  <c r="J15" i="30"/>
  <c r="H15" i="30"/>
  <c r="K15" i="30"/>
  <c r="I15" i="30"/>
  <c r="L26" i="30"/>
  <c r="J26" i="30"/>
  <c r="H26" i="30"/>
  <c r="K26" i="30"/>
  <c r="I26" i="30"/>
  <c r="L38" i="30"/>
  <c r="J38" i="30"/>
  <c r="H38" i="30"/>
  <c r="K38" i="30"/>
  <c r="I38" i="30"/>
  <c r="L48" i="30"/>
  <c r="J48" i="30"/>
  <c r="H48" i="30"/>
  <c r="K48" i="30"/>
  <c r="I48" i="30"/>
  <c r="L60" i="30"/>
  <c r="J60" i="30"/>
  <c r="H60" i="30"/>
  <c r="K60" i="30"/>
  <c r="I60" i="30"/>
  <c r="L72" i="30"/>
  <c r="J72" i="30"/>
  <c r="H72" i="30"/>
  <c r="K72" i="30"/>
  <c r="I72" i="30"/>
  <c r="L82" i="30"/>
  <c r="J82" i="30"/>
  <c r="H82" i="30"/>
  <c r="K82" i="30"/>
  <c r="I82" i="30"/>
  <c r="L94" i="30"/>
  <c r="J94" i="30"/>
  <c r="H94" i="30"/>
  <c r="K94" i="30"/>
  <c r="I94" i="30"/>
  <c r="L105" i="30"/>
  <c r="J105" i="30"/>
  <c r="H105" i="30"/>
  <c r="K105" i="30"/>
  <c r="I105" i="30"/>
  <c r="L116" i="30"/>
  <c r="J116" i="30"/>
  <c r="H116" i="30"/>
  <c r="K116" i="30"/>
  <c r="I116" i="30"/>
  <c r="L127" i="30"/>
  <c r="J127" i="30"/>
  <c r="H127" i="30"/>
  <c r="K127" i="30"/>
  <c r="I127" i="30"/>
  <c r="N19" i="32"/>
  <c r="X8" i="32"/>
  <c r="H23" i="32"/>
  <c r="L23" i="32"/>
  <c r="J23" i="32"/>
  <c r="M23" i="32"/>
  <c r="K23" i="32"/>
  <c r="I23" i="32"/>
  <c r="S24" i="32"/>
  <c r="W24" i="32"/>
  <c r="U24" i="32"/>
  <c r="X24" i="32"/>
  <c r="V24" i="32"/>
  <c r="T24" i="32"/>
  <c r="AL25" i="32"/>
  <c r="AD25" i="32"/>
  <c r="AF25" i="32"/>
  <c r="AG25" i="32"/>
  <c r="AE25" i="32"/>
  <c r="AM25" i="32"/>
  <c r="W12" i="34"/>
  <c r="U12" i="34"/>
  <c r="S12" i="34"/>
  <c r="L12" i="36"/>
  <c r="X12" i="34"/>
  <c r="V12" i="34"/>
  <c r="T12" i="34"/>
  <c r="AH17" i="34"/>
  <c r="AF17" i="34"/>
  <c r="AD17" i="34"/>
  <c r="Q17" i="36"/>
  <c r="AI17" i="34"/>
  <c r="AG17" i="34"/>
  <c r="AE17" i="34"/>
  <c r="H25" i="34"/>
  <c r="G25" i="36"/>
  <c r="L25" i="34"/>
  <c r="J25" i="34"/>
  <c r="M25" i="34"/>
  <c r="K25" i="34"/>
  <c r="I25" i="34"/>
  <c r="S30" i="34"/>
  <c r="L30" i="36"/>
  <c r="W30" i="34"/>
  <c r="U30" i="34"/>
  <c r="X30" i="34"/>
  <c r="V30" i="34"/>
  <c r="T30" i="34"/>
  <c r="K9" i="37"/>
  <c r="I9" i="37"/>
  <c r="G9" i="37"/>
  <c r="L9" i="37"/>
  <c r="J9" i="37"/>
  <c r="H9" i="37"/>
  <c r="AE11" i="37"/>
  <c r="AC11" i="37"/>
  <c r="AA11" i="37"/>
  <c r="AF11" i="37"/>
  <c r="AD11" i="37"/>
  <c r="AB11" i="37"/>
  <c r="K17" i="37"/>
  <c r="I17" i="37"/>
  <c r="G17" i="37"/>
  <c r="L17" i="37"/>
  <c r="J17" i="37"/>
  <c r="H17" i="37"/>
  <c r="I8" i="39"/>
  <c r="J8" i="38"/>
  <c r="Y8" i="39"/>
  <c r="Z8" i="38"/>
  <c r="AO8" i="39"/>
  <c r="AP8" i="38"/>
  <c r="BE8" i="39"/>
  <c r="BF8" i="38"/>
  <c r="BU8" i="39"/>
  <c r="BV8" i="38"/>
  <c r="CK8" i="39"/>
  <c r="CL8" i="38"/>
  <c r="DA8" i="39"/>
  <c r="DB8" i="38"/>
  <c r="DQ8" i="39"/>
  <c r="DR8" i="38"/>
  <c r="E9" i="39"/>
  <c r="F9" i="38"/>
  <c r="U9" i="39"/>
  <c r="V9" i="38"/>
  <c r="AK9" i="39"/>
  <c r="AL9" i="38"/>
  <c r="BA9" i="39"/>
  <c r="BB9" i="38"/>
  <c r="BQ9" i="39"/>
  <c r="BR9" i="38"/>
  <c r="CG9" i="39"/>
  <c r="CH9" i="38"/>
  <c r="CW9" i="39"/>
  <c r="CX9" i="38"/>
  <c r="DM9" i="39"/>
  <c r="DN9" i="38"/>
  <c r="EC9" i="39"/>
  <c r="ED9" i="38"/>
  <c r="Q10" i="39"/>
  <c r="R10" i="38"/>
  <c r="AG10" i="39"/>
  <c r="AH10" i="38"/>
  <c r="AW10" i="39"/>
  <c r="AX10" i="38"/>
  <c r="BM10" i="39"/>
  <c r="BN10" i="38"/>
  <c r="CC10" i="39"/>
  <c r="CD10" i="38"/>
  <c r="CS10" i="39"/>
  <c r="CT10" i="38"/>
  <c r="DI10" i="39"/>
  <c r="DJ10" i="38"/>
  <c r="DY10" i="39"/>
  <c r="DZ10" i="38"/>
  <c r="M11" i="39"/>
  <c r="N11" i="38"/>
  <c r="AD11" i="38"/>
  <c r="AC11" i="39"/>
  <c r="AT11" i="38"/>
  <c r="AS11" i="39"/>
  <c r="BJ11" i="38"/>
  <c r="BI11" i="39"/>
  <c r="BZ11" i="38"/>
  <c r="BY11" i="39"/>
  <c r="CO11" i="39"/>
  <c r="CP11" i="38"/>
  <c r="DE11" i="39"/>
  <c r="DF11" i="38"/>
  <c r="DU11" i="39"/>
  <c r="DV11" i="38"/>
  <c r="J12" i="38"/>
  <c r="I12" i="39"/>
  <c r="Z12" i="38"/>
  <c r="Y12" i="39"/>
  <c r="AP12" i="38"/>
  <c r="AO12" i="39"/>
  <c r="BF12" i="38"/>
  <c r="BE12" i="39"/>
  <c r="BV12" i="38"/>
  <c r="BU12" i="39"/>
  <c r="CL12" i="38"/>
  <c r="CK12" i="39"/>
  <c r="DB12" i="38"/>
  <c r="DA12" i="39"/>
  <c r="DR12" i="38"/>
  <c r="DQ12" i="39"/>
  <c r="F13" i="38"/>
  <c r="E13" i="39"/>
  <c r="V13" i="38"/>
  <c r="U13" i="39"/>
  <c r="AL13" i="38"/>
  <c r="AK13" i="39"/>
  <c r="BB13" i="38"/>
  <c r="BA13" i="39"/>
  <c r="BR13" i="38"/>
  <c r="BQ13" i="39"/>
  <c r="CH13" i="38"/>
  <c r="CG13" i="39"/>
  <c r="CX13" i="38"/>
  <c r="CW13" i="39"/>
  <c r="DN13" i="38"/>
  <c r="DM13" i="39"/>
  <c r="ED13" i="38"/>
  <c r="EC13" i="39"/>
  <c r="Q14" i="39"/>
  <c r="R14" i="38"/>
  <c r="AG14" i="39"/>
  <c r="AH14" i="38"/>
  <c r="AW14" i="39"/>
  <c r="AX14" i="38"/>
  <c r="BM14" i="39"/>
  <c r="BN14" i="38"/>
  <c r="CC14" i="39"/>
  <c r="CD14" i="38"/>
  <c r="CS14" i="39"/>
  <c r="CT14" i="38"/>
  <c r="DI14" i="39"/>
  <c r="DJ14" i="38"/>
  <c r="DY14" i="39"/>
  <c r="DZ14" i="38"/>
  <c r="M15" i="39"/>
  <c r="N15" i="38"/>
  <c r="AC15" i="39"/>
  <c r="AD15" i="38"/>
  <c r="AS15" i="39"/>
  <c r="AT15" i="38"/>
  <c r="BI15" i="39"/>
  <c r="BJ15" i="38"/>
  <c r="BY15" i="39"/>
  <c r="BZ15" i="38"/>
  <c r="CO15" i="39"/>
  <c r="CP15" i="38"/>
  <c r="DE15" i="39"/>
  <c r="DF15" i="38"/>
  <c r="DU15" i="39"/>
  <c r="DV15" i="38"/>
  <c r="I16" i="39"/>
  <c r="J16" i="38"/>
  <c r="Y16" i="39"/>
  <c r="Z16" i="38"/>
  <c r="AO16" i="39"/>
  <c r="AP16" i="38"/>
  <c r="BE16" i="39"/>
  <c r="BF16" i="38"/>
  <c r="BU16" i="39"/>
  <c r="BV16" i="38"/>
  <c r="CK16" i="39"/>
  <c r="CL16" i="38"/>
  <c r="DA16" i="39"/>
  <c r="DB16" i="38"/>
  <c r="DQ16" i="39"/>
  <c r="DR16" i="38"/>
  <c r="E17" i="39"/>
  <c r="F17" i="38"/>
  <c r="U17" i="39"/>
  <c r="V17" i="38"/>
  <c r="AK17" i="39"/>
  <c r="AL17" i="38"/>
  <c r="BA17" i="39"/>
  <c r="BB17" i="38"/>
  <c r="BQ17" i="39"/>
  <c r="BR17" i="38"/>
  <c r="CG17" i="39"/>
  <c r="CH17" i="38"/>
  <c r="CW17" i="39"/>
  <c r="CX17" i="38"/>
  <c r="DM17" i="39"/>
  <c r="DN17" i="38"/>
  <c r="EC17" i="39"/>
  <c r="ED17" i="38"/>
  <c r="Q18" i="39"/>
  <c r="R18" i="38"/>
  <c r="AG18" i="39"/>
  <c r="AH18" i="38"/>
  <c r="AW18" i="39"/>
  <c r="AX18" i="38"/>
  <c r="BM18" i="39"/>
  <c r="BN18" i="38"/>
  <c r="CC18" i="39"/>
  <c r="CD18" i="38"/>
  <c r="CS18" i="39"/>
  <c r="CT18" i="38"/>
  <c r="DI18" i="39"/>
  <c r="DJ18" i="38"/>
  <c r="DY18" i="39"/>
  <c r="DZ18" i="38"/>
  <c r="M19" i="39"/>
  <c r="N19" i="38"/>
  <c r="AC19" i="39"/>
  <c r="AD19" i="38"/>
  <c r="AT19" i="38"/>
  <c r="AS19" i="39"/>
  <c r="BJ19" i="38"/>
  <c r="BI19" i="39"/>
  <c r="BZ19" i="38"/>
  <c r="BY19" i="39"/>
  <c r="CP19" i="38"/>
  <c r="CO19" i="39"/>
  <c r="DF19" i="38"/>
  <c r="DE19" i="39"/>
  <c r="DV19" i="38"/>
  <c r="DU19" i="39"/>
  <c r="N19" i="4"/>
  <c r="O19" i="4"/>
  <c r="N54" i="2"/>
  <c r="O54" i="2"/>
  <c r="N210" i="2"/>
  <c r="O210" i="2"/>
  <c r="O216" i="2"/>
  <c r="N216" i="2"/>
  <c r="N13" i="5"/>
  <c r="O13" i="5"/>
  <c r="N171" i="5"/>
  <c r="O171" i="5"/>
  <c r="N39" i="6"/>
  <c r="O39" i="6"/>
  <c r="N164" i="2"/>
  <c r="O164" i="2"/>
  <c r="O168" i="2"/>
  <c r="N168" i="2"/>
  <c r="L21" i="4"/>
  <c r="R4" i="4"/>
  <c r="N55" i="4"/>
  <c r="O55" i="4"/>
  <c r="L65" i="4"/>
  <c r="R48" i="4"/>
  <c r="N100" i="4"/>
  <c r="O100" i="4"/>
  <c r="L110" i="4"/>
  <c r="R93" i="4"/>
  <c r="N144" i="4"/>
  <c r="O144" i="4"/>
  <c r="L154" i="4"/>
  <c r="R137" i="4"/>
  <c r="N188" i="4"/>
  <c r="O188" i="4"/>
  <c r="L198" i="4"/>
  <c r="R181" i="4"/>
  <c r="N232" i="4"/>
  <c r="O232" i="4"/>
  <c r="L242" i="4"/>
  <c r="R225" i="4"/>
  <c r="L21" i="5"/>
  <c r="R4" i="5"/>
  <c r="N55" i="5"/>
  <c r="O55" i="5"/>
  <c r="L65" i="5"/>
  <c r="R48" i="5" s="1"/>
  <c r="N100" i="5"/>
  <c r="O100" i="5"/>
  <c r="L110" i="5"/>
  <c r="R93" i="5"/>
  <c r="N144" i="5"/>
  <c r="O144" i="5"/>
  <c r="L154" i="5"/>
  <c r="R137" i="5" s="1"/>
  <c r="N188" i="5"/>
  <c r="O188" i="5"/>
  <c r="L198" i="5"/>
  <c r="R181" i="5"/>
  <c r="N232" i="5"/>
  <c r="O232" i="5"/>
  <c r="L242" i="5"/>
  <c r="R225" i="5" s="1"/>
  <c r="N16" i="6"/>
  <c r="O16" i="6"/>
  <c r="N31" i="6"/>
  <c r="O31" i="6"/>
  <c r="N76" i="6"/>
  <c r="O76" i="6"/>
  <c r="N120" i="6"/>
  <c r="O120" i="6"/>
  <c r="N164" i="6"/>
  <c r="O164" i="6"/>
  <c r="N208" i="6"/>
  <c r="O208" i="6"/>
  <c r="K27" i="7"/>
  <c r="I27" i="7"/>
  <c r="L27" i="7"/>
  <c r="J27" i="7"/>
  <c r="H27" i="7"/>
  <c r="U27" i="7"/>
  <c r="S27" i="7"/>
  <c r="T27" i="7"/>
  <c r="V27" i="7"/>
  <c r="R27" i="7"/>
  <c r="H42" i="7"/>
  <c r="L42" i="7"/>
  <c r="J42" i="7"/>
  <c r="K42" i="7"/>
  <c r="I42" i="7"/>
  <c r="H47" i="7"/>
  <c r="L47" i="7"/>
  <c r="J47" i="7"/>
  <c r="K47" i="7"/>
  <c r="I47" i="7"/>
  <c r="H52" i="7"/>
  <c r="L52" i="7"/>
  <c r="J52" i="7"/>
  <c r="K52" i="7"/>
  <c r="I52" i="7"/>
  <c r="H58" i="7"/>
  <c r="L58" i="7"/>
  <c r="J58" i="7"/>
  <c r="K58" i="7"/>
  <c r="I58" i="7"/>
  <c r="F13" i="8"/>
  <c r="F12" i="8"/>
  <c r="F11" i="8"/>
  <c r="F15" i="8"/>
  <c r="F14" i="8"/>
  <c r="S23" i="8"/>
  <c r="S27" i="8"/>
  <c r="S26" i="8"/>
  <c r="S25" i="8"/>
  <c r="S24" i="8"/>
  <c r="E61" i="8"/>
  <c r="E60" i="8"/>
  <c r="E63" i="8"/>
  <c r="E59" i="8"/>
  <c r="E62" i="8"/>
  <c r="E12" i="9"/>
  <c r="E11" i="9"/>
  <c r="E15" i="9"/>
  <c r="E14" i="9"/>
  <c r="E13" i="9"/>
  <c r="I26" i="9"/>
  <c r="I25" i="9"/>
  <c r="I24" i="9"/>
  <c r="I27" i="9"/>
  <c r="I23" i="9"/>
  <c r="G50" i="9"/>
  <c r="G49" i="9"/>
  <c r="G48" i="9"/>
  <c r="G51" i="9"/>
  <c r="G47" i="9"/>
  <c r="L74" i="9"/>
  <c r="L73" i="9"/>
  <c r="L72" i="9"/>
  <c r="L75" i="9"/>
  <c r="L71" i="9"/>
  <c r="J47" i="10"/>
  <c r="H47" i="10"/>
  <c r="L47" i="10"/>
  <c r="K47" i="10"/>
  <c r="I47" i="10"/>
  <c r="J58" i="10"/>
  <c r="H58" i="10"/>
  <c r="L58" i="10"/>
  <c r="K58" i="10"/>
  <c r="I58" i="10"/>
  <c r="K50" i="11"/>
  <c r="I50" i="11"/>
  <c r="G50" i="11"/>
  <c r="L50" i="11"/>
  <c r="J50" i="11"/>
  <c r="H50" i="11"/>
  <c r="K50" i="12"/>
  <c r="I50" i="12"/>
  <c r="G50" i="12"/>
  <c r="L50" i="12"/>
  <c r="J50" i="12"/>
  <c r="H50" i="12"/>
  <c r="K55" i="12"/>
  <c r="I55" i="12"/>
  <c r="G55" i="12"/>
  <c r="L55" i="12"/>
  <c r="J55" i="12"/>
  <c r="H55" i="12"/>
  <c r="G75" i="12"/>
  <c r="K75" i="12"/>
  <c r="I75" i="12"/>
  <c r="L75" i="12"/>
  <c r="J75" i="12"/>
  <c r="H75" i="12"/>
  <c r="K95" i="12"/>
  <c r="I95" i="12"/>
  <c r="G95" i="12"/>
  <c r="L95" i="12"/>
  <c r="J95" i="12"/>
  <c r="H95" i="12"/>
  <c r="I113" i="12"/>
  <c r="G113" i="12"/>
  <c r="K113" i="12"/>
  <c r="L113" i="12"/>
  <c r="J113" i="12"/>
  <c r="H113" i="12"/>
  <c r="N6" i="13"/>
  <c r="F8" i="13"/>
  <c r="C22" i="13"/>
  <c r="F22" i="13" s="1"/>
  <c r="V8" i="13"/>
  <c r="S22" i="13"/>
  <c r="V22" i="13" s="1"/>
  <c r="N10" i="13"/>
  <c r="F12" i="13"/>
  <c r="V12" i="13"/>
  <c r="N14" i="13"/>
  <c r="F16" i="13"/>
  <c r="F20" i="13"/>
  <c r="K69" i="13"/>
  <c r="I69" i="13"/>
  <c r="G69" i="13"/>
  <c r="L69" i="13"/>
  <c r="J69" i="13"/>
  <c r="H69" i="13"/>
  <c r="J125" i="13"/>
  <c r="H125" i="13"/>
  <c r="L125" i="13"/>
  <c r="G125" i="13"/>
  <c r="I125" i="13"/>
  <c r="K125" i="13"/>
  <c r="H13" i="15"/>
  <c r="J13" i="15"/>
  <c r="M13" i="15"/>
  <c r="K13" i="15"/>
  <c r="I13" i="15"/>
  <c r="H29" i="15"/>
  <c r="J29" i="15"/>
  <c r="M29" i="15"/>
  <c r="K29" i="15"/>
  <c r="I29" i="15"/>
  <c r="H45" i="15"/>
  <c r="J45" i="15"/>
  <c r="M45" i="15"/>
  <c r="K45" i="15"/>
  <c r="I45" i="15"/>
  <c r="H62" i="15"/>
  <c r="J62" i="15"/>
  <c r="M62" i="15"/>
  <c r="K62" i="15"/>
  <c r="I62" i="15"/>
  <c r="H78" i="15"/>
  <c r="J78" i="15"/>
  <c r="M78" i="15"/>
  <c r="K78" i="15"/>
  <c r="I78" i="15"/>
  <c r="H94" i="15"/>
  <c r="J94" i="15"/>
  <c r="M94" i="15"/>
  <c r="K94" i="15"/>
  <c r="I94" i="15"/>
  <c r="H111" i="15"/>
  <c r="J111" i="15"/>
  <c r="M111" i="15"/>
  <c r="K111" i="15"/>
  <c r="I111" i="15"/>
  <c r="H127" i="15"/>
  <c r="J127" i="15"/>
  <c r="M127" i="15"/>
  <c r="K127" i="15"/>
  <c r="I127" i="15"/>
  <c r="H143" i="15"/>
  <c r="J143" i="15"/>
  <c r="M143" i="15"/>
  <c r="K143" i="15"/>
  <c r="I143" i="15"/>
  <c r="U204" i="16"/>
  <c r="S204" i="16"/>
  <c r="T204" i="16"/>
  <c r="R204" i="16"/>
  <c r="V204" i="16"/>
  <c r="J13" i="32"/>
  <c r="H13" i="32"/>
  <c r="L13" i="32"/>
  <c r="M13" i="32"/>
  <c r="K13" i="32"/>
  <c r="I13" i="32"/>
  <c r="U14" i="32"/>
  <c r="S14" i="32"/>
  <c r="W14" i="32"/>
  <c r="V14" i="32"/>
  <c r="T14" i="32"/>
  <c r="AF15" i="32"/>
  <c r="AL15" i="32"/>
  <c r="AD15" i="32"/>
  <c r="AG15" i="32"/>
  <c r="AE15" i="32"/>
  <c r="AM15" i="32"/>
  <c r="L9" i="34"/>
  <c r="J9" i="34"/>
  <c r="H9" i="34"/>
  <c r="M9" i="34"/>
  <c r="K9" i="34"/>
  <c r="G9" i="36"/>
  <c r="I9" i="34"/>
  <c r="W14" i="34"/>
  <c r="U14" i="34"/>
  <c r="S14" i="34"/>
  <c r="X14" i="34"/>
  <c r="V14" i="34"/>
  <c r="L14" i="36"/>
  <c r="T14" i="34"/>
  <c r="L27" i="34"/>
  <c r="J27" i="34"/>
  <c r="G27" i="36"/>
  <c r="H27" i="34"/>
  <c r="M27" i="34"/>
  <c r="K27" i="34"/>
  <c r="I27" i="34"/>
  <c r="W32" i="34"/>
  <c r="U32" i="34"/>
  <c r="L32" i="36"/>
  <c r="S32" i="34"/>
  <c r="X32" i="34"/>
  <c r="V32" i="34"/>
  <c r="T32" i="34"/>
  <c r="K8" i="37"/>
  <c r="I8" i="37"/>
  <c r="G8" i="37"/>
  <c r="L8" i="37"/>
  <c r="J8" i="37"/>
  <c r="H8" i="37"/>
  <c r="F19" i="37"/>
  <c r="AE10" i="37"/>
  <c r="AC10" i="37"/>
  <c r="AA10" i="37"/>
  <c r="AF10" i="37"/>
  <c r="AD10" i="37"/>
  <c r="AB10" i="37"/>
  <c r="K16" i="37"/>
  <c r="I16" i="37"/>
  <c r="G16" i="37"/>
  <c r="L16" i="37"/>
  <c r="J16" i="37"/>
  <c r="H16" i="37"/>
  <c r="AE18" i="37"/>
  <c r="AC18" i="37"/>
  <c r="AA18" i="37"/>
  <c r="AF18" i="37"/>
  <c r="AD18" i="37"/>
  <c r="AB18" i="37"/>
  <c r="K8" i="39"/>
  <c r="L8" i="38"/>
  <c r="AA8" i="39"/>
  <c r="AB8" i="38"/>
  <c r="AQ8" i="39"/>
  <c r="AR8" i="38"/>
  <c r="BG8" i="39"/>
  <c r="BH8" i="38"/>
  <c r="BW8" i="39"/>
  <c r="BX8" i="38"/>
  <c r="CM8" i="39"/>
  <c r="CN8" i="38"/>
  <c r="DC8" i="39"/>
  <c r="DD8" i="38"/>
  <c r="DS8" i="39"/>
  <c r="DT8" i="38"/>
  <c r="H9" i="38"/>
  <c r="G9" i="39"/>
  <c r="X9" i="38"/>
  <c r="W9" i="39"/>
  <c r="AN9" i="38"/>
  <c r="AM9" i="39"/>
  <c r="BC9" i="39"/>
  <c r="BD9" i="38"/>
  <c r="BS9" i="39"/>
  <c r="BT9" i="38"/>
  <c r="CJ9" i="38"/>
  <c r="CI9" i="39"/>
  <c r="CY9" i="39"/>
  <c r="CZ9" i="38"/>
  <c r="DO9" i="39"/>
  <c r="DP9" i="38"/>
  <c r="D10" i="38"/>
  <c r="C10" i="39"/>
  <c r="T10" i="38"/>
  <c r="S10" i="39"/>
  <c r="AJ10" i="38"/>
  <c r="AI10" i="39"/>
  <c r="AZ10" i="38"/>
  <c r="AY10" i="39"/>
  <c r="BP10" i="38"/>
  <c r="BO10" i="39"/>
  <c r="CF10" i="38"/>
  <c r="CE10" i="39"/>
  <c r="CV10" i="38"/>
  <c r="CU10" i="39"/>
  <c r="DL10" i="38"/>
  <c r="DK10" i="39"/>
  <c r="EB10" i="38"/>
  <c r="EA10" i="39"/>
  <c r="P11" i="38"/>
  <c r="O11" i="39"/>
  <c r="AF11" i="38"/>
  <c r="AE11" i="39"/>
  <c r="AV11" i="38"/>
  <c r="AU11" i="39"/>
  <c r="BL11" i="38"/>
  <c r="BK11" i="39"/>
  <c r="CB11" i="38"/>
  <c r="CA11" i="39"/>
  <c r="CR11" i="38"/>
  <c r="CQ11" i="39"/>
  <c r="DH11" i="38"/>
  <c r="DG11" i="39"/>
  <c r="DX11" i="38"/>
  <c r="DW11" i="39"/>
  <c r="L12" i="38"/>
  <c r="K12" i="39"/>
  <c r="AB12" i="38"/>
  <c r="AA12" i="39"/>
  <c r="AR12" i="38"/>
  <c r="AQ12" i="39"/>
  <c r="BH12" i="38"/>
  <c r="BG12" i="39"/>
  <c r="BX12" i="38"/>
  <c r="BW12" i="39"/>
  <c r="CN12" i="38"/>
  <c r="CM12" i="39"/>
  <c r="DD12" i="38"/>
  <c r="DC12" i="39"/>
  <c r="DT12" i="38"/>
  <c r="DS12" i="39"/>
  <c r="H13" i="38"/>
  <c r="G13" i="39"/>
  <c r="X13" i="38"/>
  <c r="W13" i="39"/>
  <c r="AN13" i="38"/>
  <c r="AM13" i="39"/>
  <c r="BD13" i="38"/>
  <c r="BC13" i="39"/>
  <c r="BT13" i="38"/>
  <c r="BS13" i="39"/>
  <c r="CJ13" i="38"/>
  <c r="CI13" i="39"/>
  <c r="CZ13" i="38"/>
  <c r="CY13" i="39"/>
  <c r="DP13" i="38"/>
  <c r="DO13" i="39"/>
  <c r="C14" i="39"/>
  <c r="D14" i="38"/>
  <c r="S14" i="39"/>
  <c r="T14" i="38"/>
  <c r="AI14" i="39"/>
  <c r="AJ14" i="38"/>
  <c r="AY14" i="39"/>
  <c r="AZ14" i="38"/>
  <c r="BO14" i="39"/>
  <c r="BP14" i="38"/>
  <c r="CE14" i="39"/>
  <c r="CF14" i="38"/>
  <c r="CU14" i="39"/>
  <c r="CV14" i="38"/>
  <c r="DK14" i="39"/>
  <c r="DL14" i="38"/>
  <c r="EA14" i="39"/>
  <c r="EB14" i="38"/>
  <c r="O15" i="39"/>
  <c r="P15" i="38"/>
  <c r="AE15" i="39"/>
  <c r="AF15" i="38"/>
  <c r="AU15" i="39"/>
  <c r="AV15" i="38"/>
  <c r="BK15" i="39"/>
  <c r="BL15" i="38"/>
  <c r="CA15" i="39"/>
  <c r="CB15" i="38"/>
  <c r="CQ15" i="39"/>
  <c r="CR15" i="38"/>
  <c r="DG15" i="39"/>
  <c r="DH15" i="38"/>
  <c r="DW15" i="39"/>
  <c r="DX15" i="38"/>
  <c r="K16" i="39"/>
  <c r="L16" i="38"/>
  <c r="AA16" i="39"/>
  <c r="AB16" i="38"/>
  <c r="AQ16" i="39"/>
  <c r="AR16" i="38"/>
  <c r="BG16" i="39"/>
  <c r="BH16" i="38"/>
  <c r="BW16" i="39"/>
  <c r="BX16" i="38"/>
  <c r="CM16" i="39"/>
  <c r="CN16" i="38"/>
  <c r="DC16" i="39"/>
  <c r="DD16" i="38"/>
  <c r="DS16" i="39"/>
  <c r="DT16" i="38"/>
  <c r="H17" i="38"/>
  <c r="G17" i="39"/>
  <c r="X17" i="38"/>
  <c r="W17" i="39"/>
  <c r="AN17" i="38"/>
  <c r="AM17" i="39"/>
  <c r="BD17" i="38"/>
  <c r="BC17" i="39"/>
  <c r="BT17" i="38"/>
  <c r="BS17" i="39"/>
  <c r="CJ17" i="38"/>
  <c r="CI17" i="39"/>
  <c r="CZ17" i="38"/>
  <c r="CY17" i="39"/>
  <c r="DP17" i="38"/>
  <c r="DO17" i="39"/>
  <c r="D18" i="38"/>
  <c r="C18" i="39"/>
  <c r="T18" i="38"/>
  <c r="S18" i="39"/>
  <c r="AJ18" i="38"/>
  <c r="AI18" i="39"/>
  <c r="AZ18" i="38"/>
  <c r="AY18" i="39"/>
  <c r="BP18" i="38"/>
  <c r="BO18" i="39"/>
  <c r="CF18" i="38"/>
  <c r="CE18" i="39"/>
  <c r="CV18" i="38"/>
  <c r="CU18" i="39"/>
  <c r="DL18" i="38"/>
  <c r="DK18" i="39"/>
  <c r="EB18" i="38"/>
  <c r="EA18" i="39"/>
  <c r="P19" i="38"/>
  <c r="O19" i="39"/>
  <c r="AF19" i="38"/>
  <c r="AE19" i="39"/>
  <c r="AV19" i="38"/>
  <c r="AU19" i="39"/>
  <c r="BL19" i="38"/>
  <c r="BK19" i="39"/>
  <c r="CB19" i="38"/>
  <c r="CA19" i="39"/>
  <c r="CR19" i="38"/>
  <c r="CQ19" i="39"/>
  <c r="DH19" i="38"/>
  <c r="DG19" i="39"/>
  <c r="DX19" i="38"/>
  <c r="DW19" i="39"/>
  <c r="N37" i="2"/>
  <c r="O37" i="2"/>
  <c r="O56" i="2"/>
  <c r="N56" i="2"/>
  <c r="O213" i="2"/>
  <c r="N213" i="2"/>
  <c r="N152" i="4"/>
  <c r="O152" i="4"/>
  <c r="N63" i="5"/>
  <c r="O63" i="5"/>
  <c r="N84" i="6"/>
  <c r="O84" i="6"/>
  <c r="N103" i="6"/>
  <c r="O103" i="6"/>
  <c r="N216" i="6"/>
  <c r="O216" i="6"/>
  <c r="H39" i="7"/>
  <c r="L39" i="7"/>
  <c r="J39" i="7"/>
  <c r="K39" i="7"/>
  <c r="I39" i="7"/>
  <c r="N84" i="2"/>
  <c r="O84" i="2"/>
  <c r="N147" i="2"/>
  <c r="O147" i="2"/>
  <c r="O151" i="2"/>
  <c r="N151" i="2"/>
  <c r="N233" i="2"/>
  <c r="O233" i="2"/>
  <c r="N11" i="4"/>
  <c r="O11" i="4"/>
  <c r="N36" i="4"/>
  <c r="O36" i="4"/>
  <c r="N106" i="4"/>
  <c r="O106" i="4"/>
  <c r="N125" i="4"/>
  <c r="O125" i="4"/>
  <c r="N169" i="4"/>
  <c r="O169" i="4"/>
  <c r="N36" i="5"/>
  <c r="O36" i="5"/>
  <c r="N61" i="5"/>
  <c r="O61" i="5"/>
  <c r="N106" i="5"/>
  <c r="O106" i="5"/>
  <c r="N169" i="5"/>
  <c r="O169" i="5"/>
  <c r="N82" i="6"/>
  <c r="O82" i="6"/>
  <c r="N189" i="6"/>
  <c r="O189" i="6"/>
  <c r="T38" i="7"/>
  <c r="R38" i="7"/>
  <c r="V38" i="7"/>
  <c r="U38" i="7"/>
  <c r="S38" i="7"/>
  <c r="N103" i="2"/>
  <c r="O103" i="2"/>
  <c r="N105" i="2"/>
  <c r="O105" i="2"/>
  <c r="J132" i="2"/>
  <c r="I135" i="2"/>
  <c r="N166" i="2"/>
  <c r="O166" i="2"/>
  <c r="L176" i="2"/>
  <c r="R159" i="2" s="1"/>
  <c r="N10" i="2"/>
  <c r="O10" i="2"/>
  <c r="N12" i="2"/>
  <c r="O12" i="2"/>
  <c r="O13" i="2"/>
  <c r="N13" i="2"/>
  <c r="N14" i="2"/>
  <c r="O14" i="2"/>
  <c r="N16" i="2"/>
  <c r="N109" i="2"/>
  <c r="O109" i="2"/>
  <c r="N120" i="2"/>
  <c r="O120" i="2"/>
  <c r="O121" i="2"/>
  <c r="N121" i="2"/>
  <c r="N122" i="2"/>
  <c r="O122" i="2"/>
  <c r="N124" i="2"/>
  <c r="O124" i="2"/>
  <c r="K135" i="2"/>
  <c r="L132" i="2"/>
  <c r="R115" i="2"/>
  <c r="N170" i="2"/>
  <c r="O170" i="2"/>
  <c r="N172" i="2"/>
  <c r="O172" i="2"/>
  <c r="O173" i="2"/>
  <c r="N173" i="2"/>
  <c r="N174" i="2"/>
  <c r="O174" i="2"/>
  <c r="N187" i="2"/>
  <c r="O187" i="2"/>
  <c r="N189" i="2"/>
  <c r="O189" i="2"/>
  <c r="O190" i="2"/>
  <c r="N190" i="2"/>
  <c r="N191" i="2"/>
  <c r="O191" i="2"/>
  <c r="N193" i="2"/>
  <c r="O193" i="2"/>
  <c r="N237" i="2"/>
  <c r="O237" i="2"/>
  <c r="N15" i="4"/>
  <c r="O15" i="4"/>
  <c r="N40" i="4"/>
  <c r="O40" i="4"/>
  <c r="N85" i="4"/>
  <c r="O85" i="4"/>
  <c r="N129" i="4"/>
  <c r="O129" i="4"/>
  <c r="N173" i="4"/>
  <c r="O173" i="4"/>
  <c r="N217" i="4"/>
  <c r="O217" i="4"/>
  <c r="N15" i="5"/>
  <c r="O15" i="5"/>
  <c r="N40" i="5"/>
  <c r="O40" i="5"/>
  <c r="N85" i="5"/>
  <c r="O85" i="5"/>
  <c r="N129" i="5"/>
  <c r="O129" i="5"/>
  <c r="N173" i="5"/>
  <c r="O173" i="5"/>
  <c r="N217" i="5"/>
  <c r="O217" i="5"/>
  <c r="N10" i="6"/>
  <c r="O10" i="6"/>
  <c r="N41" i="6"/>
  <c r="O41" i="6"/>
  <c r="N60" i="6"/>
  <c r="O60" i="6"/>
  <c r="N86" i="6"/>
  <c r="O86" i="6"/>
  <c r="N105" i="6"/>
  <c r="O105" i="6"/>
  <c r="N130" i="6"/>
  <c r="O130" i="6"/>
  <c r="N149" i="6"/>
  <c r="O149" i="6"/>
  <c r="N174" i="6"/>
  <c r="O174" i="6"/>
  <c r="N193" i="6"/>
  <c r="O193" i="6"/>
  <c r="N218" i="6"/>
  <c r="O218" i="6"/>
  <c r="N237" i="6"/>
  <c r="O237" i="6"/>
  <c r="V39" i="7"/>
  <c r="T39" i="7"/>
  <c r="R39" i="7"/>
  <c r="U39" i="7"/>
  <c r="S39" i="7"/>
  <c r="V44" i="7"/>
  <c r="T44" i="7"/>
  <c r="R44" i="7"/>
  <c r="U44" i="7"/>
  <c r="S44" i="7"/>
  <c r="V50" i="7"/>
  <c r="T50" i="7"/>
  <c r="R50" i="7"/>
  <c r="U50" i="7"/>
  <c r="S50" i="7"/>
  <c r="V55" i="7"/>
  <c r="T55" i="7"/>
  <c r="R55" i="7"/>
  <c r="U55" i="7"/>
  <c r="S55" i="7"/>
  <c r="V60" i="7"/>
  <c r="T60" i="7"/>
  <c r="R60" i="7"/>
  <c r="U60" i="7"/>
  <c r="S60" i="7"/>
  <c r="J37" i="8"/>
  <c r="J36" i="8"/>
  <c r="J39" i="8"/>
  <c r="J38" i="8"/>
  <c r="J35" i="8"/>
  <c r="G60" i="8"/>
  <c r="G63" i="8"/>
  <c r="G59" i="8"/>
  <c r="G62" i="8"/>
  <c r="G61" i="8"/>
  <c r="G12" i="9"/>
  <c r="G11" i="9"/>
  <c r="G15" i="9"/>
  <c r="G14" i="9"/>
  <c r="G13" i="9"/>
  <c r="K25" i="9"/>
  <c r="K24" i="9"/>
  <c r="K27" i="9"/>
  <c r="K23" i="9"/>
  <c r="K26" i="9"/>
  <c r="I49" i="9"/>
  <c r="I48" i="9"/>
  <c r="I51" i="9"/>
  <c r="I47" i="9"/>
  <c r="I50" i="9"/>
  <c r="C75" i="9"/>
  <c r="C71" i="9"/>
  <c r="C74" i="9"/>
  <c r="C73" i="9"/>
  <c r="C72" i="9"/>
  <c r="H43" i="10"/>
  <c r="L43" i="10"/>
  <c r="J43" i="10"/>
  <c r="K43" i="10"/>
  <c r="I43" i="10"/>
  <c r="H54" i="10"/>
  <c r="L54" i="10"/>
  <c r="J54" i="10"/>
  <c r="K54" i="10"/>
  <c r="I54" i="10"/>
  <c r="I52" i="11"/>
  <c r="G52" i="11"/>
  <c r="K52" i="11"/>
  <c r="J52" i="11"/>
  <c r="H52" i="11"/>
  <c r="L52" i="11"/>
  <c r="K90" i="11"/>
  <c r="I90" i="11"/>
  <c r="G90" i="11"/>
  <c r="J90" i="11"/>
  <c r="H90" i="11"/>
  <c r="L90" i="11"/>
  <c r="V7" i="12"/>
  <c r="N9" i="12"/>
  <c r="V11" i="12"/>
  <c r="N13" i="12"/>
  <c r="V15" i="12"/>
  <c r="N21" i="12"/>
  <c r="I62" i="12"/>
  <c r="G62" i="12"/>
  <c r="K62" i="12"/>
  <c r="J62" i="12"/>
  <c r="H62" i="12"/>
  <c r="L62" i="12"/>
  <c r="K77" i="12"/>
  <c r="I77" i="12"/>
  <c r="G77" i="12"/>
  <c r="J77" i="12"/>
  <c r="H77" i="12"/>
  <c r="L77" i="12"/>
  <c r="G115" i="12"/>
  <c r="K115" i="12"/>
  <c r="I115" i="12"/>
  <c r="J115" i="12"/>
  <c r="H115" i="12"/>
  <c r="L115" i="12"/>
  <c r="K71" i="13"/>
  <c r="I71" i="13"/>
  <c r="G71" i="13"/>
  <c r="J71" i="13"/>
  <c r="H71" i="13"/>
  <c r="L71" i="13"/>
  <c r="J19" i="15"/>
  <c r="H19" i="15"/>
  <c r="K19" i="15"/>
  <c r="I19" i="15"/>
  <c r="M19" i="15"/>
  <c r="J35" i="15"/>
  <c r="H35" i="15"/>
  <c r="K35" i="15"/>
  <c r="I35" i="15"/>
  <c r="M35" i="15"/>
  <c r="J51" i="15"/>
  <c r="H51" i="15"/>
  <c r="K51" i="15"/>
  <c r="I51" i="15"/>
  <c r="M51" i="15"/>
  <c r="J68" i="15"/>
  <c r="H68" i="15"/>
  <c r="K68" i="15"/>
  <c r="I68" i="15"/>
  <c r="M68" i="15"/>
  <c r="J84" i="15"/>
  <c r="H84" i="15"/>
  <c r="K84" i="15"/>
  <c r="I84" i="15"/>
  <c r="M84" i="15"/>
  <c r="J100" i="15"/>
  <c r="H100" i="15"/>
  <c r="K100" i="15"/>
  <c r="I100" i="15"/>
  <c r="M100" i="15"/>
  <c r="J117" i="15"/>
  <c r="H117" i="15"/>
  <c r="K117" i="15"/>
  <c r="I117" i="15"/>
  <c r="M117" i="15"/>
  <c r="J133" i="15"/>
  <c r="H133" i="15"/>
  <c r="K133" i="15"/>
  <c r="I133" i="15"/>
  <c r="M133" i="15"/>
  <c r="J149" i="15"/>
  <c r="H149" i="15"/>
  <c r="K149" i="15"/>
  <c r="I149" i="15"/>
  <c r="M149" i="15"/>
  <c r="U132" i="25"/>
  <c r="S132" i="25"/>
  <c r="V132" i="25"/>
  <c r="T132" i="25"/>
  <c r="R132" i="25"/>
  <c r="U99" i="27"/>
  <c r="S99" i="27"/>
  <c r="V99" i="27"/>
  <c r="T99" i="27"/>
  <c r="R99" i="27"/>
  <c r="S8" i="32"/>
  <c r="R19" i="32"/>
  <c r="W8" i="32"/>
  <c r="U8" i="32"/>
  <c r="V8" i="32"/>
  <c r="T8" i="32"/>
  <c r="AL9" i="32"/>
  <c r="AD9" i="32"/>
  <c r="AF9" i="32"/>
  <c r="AG9" i="32"/>
  <c r="AE9" i="32"/>
  <c r="AM9" i="32"/>
  <c r="L27" i="32"/>
  <c r="J27" i="32"/>
  <c r="H27" i="32"/>
  <c r="K27" i="32"/>
  <c r="I27" i="32"/>
  <c r="M27" i="32"/>
  <c r="W28" i="32"/>
  <c r="U28" i="32"/>
  <c r="S28" i="32"/>
  <c r="V28" i="32"/>
  <c r="T28" i="32"/>
  <c r="X28" i="32"/>
  <c r="AF29" i="32"/>
  <c r="AL29" i="32"/>
  <c r="AD29" i="32"/>
  <c r="AG29" i="32"/>
  <c r="AE29" i="32"/>
  <c r="AM29" i="32"/>
  <c r="K30" i="34"/>
  <c r="I30" i="34"/>
  <c r="M30" i="34"/>
  <c r="J30" i="34"/>
  <c r="H30" i="34"/>
  <c r="G30" i="36"/>
  <c r="L30" i="34"/>
  <c r="J11" i="34"/>
  <c r="H11" i="34"/>
  <c r="L11" i="34"/>
  <c r="K11" i="34"/>
  <c r="I11" i="34"/>
  <c r="G11" i="36"/>
  <c r="M11" i="34"/>
  <c r="U16" i="34"/>
  <c r="S16" i="34"/>
  <c r="W16" i="34"/>
  <c r="V16" i="34"/>
  <c r="T16" i="34"/>
  <c r="L16" i="36"/>
  <c r="X16" i="34"/>
  <c r="H22" i="36"/>
  <c r="N33" i="34"/>
  <c r="Q23" i="36"/>
  <c r="AH23" i="34"/>
  <c r="AF23" i="34"/>
  <c r="AD23" i="34"/>
  <c r="AG23" i="34"/>
  <c r="AE23" i="34"/>
  <c r="AI23" i="34"/>
  <c r="G29" i="36"/>
  <c r="L29" i="34"/>
  <c r="J29" i="34"/>
  <c r="H29" i="34"/>
  <c r="K29" i="34"/>
  <c r="I29" i="34"/>
  <c r="M29" i="34"/>
  <c r="AC9" i="37"/>
  <c r="AA9" i="37"/>
  <c r="AE9" i="37"/>
  <c r="AD9" i="37"/>
  <c r="AB9" i="37"/>
  <c r="AF9" i="37"/>
  <c r="I15" i="37"/>
  <c r="G15" i="37"/>
  <c r="K15" i="37"/>
  <c r="J15" i="37"/>
  <c r="H15" i="37"/>
  <c r="L15" i="37"/>
  <c r="AC17" i="37"/>
  <c r="AA17" i="37"/>
  <c r="AE17" i="37"/>
  <c r="AD17" i="37"/>
  <c r="AB17" i="37"/>
  <c r="AF17" i="37"/>
  <c r="N8" i="38"/>
  <c r="M8" i="39"/>
  <c r="AD8" i="38"/>
  <c r="AC8" i="39"/>
  <c r="AT8" i="38"/>
  <c r="AS8" i="39"/>
  <c r="BJ8" i="38"/>
  <c r="BI8" i="39"/>
  <c r="BZ8" i="38"/>
  <c r="BY8" i="39"/>
  <c r="CP8" i="38"/>
  <c r="CO8" i="39"/>
  <c r="DF8" i="38"/>
  <c r="DE8" i="39"/>
  <c r="DV8" i="38"/>
  <c r="DU8" i="39"/>
  <c r="J9" i="38"/>
  <c r="I9" i="39"/>
  <c r="Z9" i="38"/>
  <c r="Y9" i="39"/>
  <c r="AP9" i="38"/>
  <c r="AO9" i="39"/>
  <c r="BF9" i="38"/>
  <c r="BE9" i="39"/>
  <c r="BV9" i="38"/>
  <c r="BU9" i="39"/>
  <c r="CL9" i="38"/>
  <c r="CK9" i="39"/>
  <c r="DB9" i="38"/>
  <c r="DA9" i="39"/>
  <c r="DR9" i="38"/>
  <c r="DQ9" i="39"/>
  <c r="F10" i="38"/>
  <c r="E10" i="39"/>
  <c r="V10" i="38"/>
  <c r="U10" i="39"/>
  <c r="AL10" i="38"/>
  <c r="AK10" i="39"/>
  <c r="BB10" i="38"/>
  <c r="BA10" i="39"/>
  <c r="BR10" i="38"/>
  <c r="BQ10" i="39"/>
  <c r="CH10" i="38"/>
  <c r="CG10" i="39"/>
  <c r="CX10" i="38"/>
  <c r="CW10" i="39"/>
  <c r="DN10" i="38"/>
  <c r="DM10" i="39"/>
  <c r="ED10" i="38"/>
  <c r="EC10" i="39"/>
  <c r="R11" i="38"/>
  <c r="Q11" i="39"/>
  <c r="AH11" i="38"/>
  <c r="AG11" i="39"/>
  <c r="AX11" i="38"/>
  <c r="AW11" i="39"/>
  <c r="BN11" i="38"/>
  <c r="BM11" i="39"/>
  <c r="CD11" i="38"/>
  <c r="CC11" i="39"/>
  <c r="CT11" i="38"/>
  <c r="CS11" i="39"/>
  <c r="DJ11" i="38"/>
  <c r="DI11" i="39"/>
  <c r="DZ11" i="38"/>
  <c r="DY11" i="39"/>
  <c r="N12" i="38"/>
  <c r="M12" i="39"/>
  <c r="AD12" i="38"/>
  <c r="AC12" i="39"/>
  <c r="AT12" i="38"/>
  <c r="AS12" i="39"/>
  <c r="BJ12" i="38"/>
  <c r="BI12" i="39"/>
  <c r="BZ12" i="38"/>
  <c r="BY12" i="39"/>
  <c r="CP12" i="38"/>
  <c r="CO12" i="39"/>
  <c r="DF12" i="38"/>
  <c r="DE12" i="39"/>
  <c r="DV12" i="38"/>
  <c r="DU12" i="39"/>
  <c r="J13" i="38"/>
  <c r="I13" i="39"/>
  <c r="Z13" i="38"/>
  <c r="Y13" i="39"/>
  <c r="AP13" i="38"/>
  <c r="AO13" i="39"/>
  <c r="BF13" i="38"/>
  <c r="BE13" i="39"/>
  <c r="BV13" i="38"/>
  <c r="BU13" i="39"/>
  <c r="CL13" i="38"/>
  <c r="CK13" i="39"/>
  <c r="DB13" i="38"/>
  <c r="DA13" i="39"/>
  <c r="DR13" i="38"/>
  <c r="DQ13" i="39"/>
  <c r="E14" i="39"/>
  <c r="F14" i="38"/>
  <c r="U14" i="39"/>
  <c r="V14" i="38"/>
  <c r="AK14" i="39"/>
  <c r="AL14" i="38"/>
  <c r="BA14" i="39"/>
  <c r="BB14" i="38"/>
  <c r="BQ14" i="39"/>
  <c r="BR14" i="38"/>
  <c r="CG14" i="39"/>
  <c r="CH14" i="38"/>
  <c r="CW14" i="39"/>
  <c r="CX14" i="38"/>
  <c r="DM14" i="39"/>
  <c r="DN14" i="38"/>
  <c r="EC14" i="39"/>
  <c r="ED14" i="38"/>
  <c r="Q15" i="39"/>
  <c r="R15" i="38"/>
  <c r="AG15" i="39"/>
  <c r="AH15" i="38"/>
  <c r="AW15" i="39"/>
  <c r="AX15" i="38"/>
  <c r="BM15" i="39"/>
  <c r="BN15" i="38"/>
  <c r="CC15" i="39"/>
  <c r="CD15" i="38"/>
  <c r="CS15" i="39"/>
  <c r="CT15" i="38"/>
  <c r="DI15" i="39"/>
  <c r="DJ15" i="38"/>
  <c r="DY15" i="39"/>
  <c r="DZ15" i="38"/>
  <c r="N16" i="38"/>
  <c r="M16" i="39"/>
  <c r="AD16" i="38"/>
  <c r="AC16" i="39"/>
  <c r="AT16" i="38"/>
  <c r="AS16" i="39"/>
  <c r="BJ16" i="38"/>
  <c r="BI16" i="39"/>
  <c r="BZ16" i="38"/>
  <c r="BY16" i="39"/>
  <c r="CP16" i="38"/>
  <c r="CO16" i="39"/>
  <c r="DF16" i="38"/>
  <c r="DE16" i="39"/>
  <c r="DV16" i="38"/>
  <c r="DU16" i="39"/>
  <c r="J17" i="38"/>
  <c r="I17" i="39"/>
  <c r="Z17" i="38"/>
  <c r="Y17" i="39"/>
  <c r="AP17" i="38"/>
  <c r="AO17" i="39"/>
  <c r="BF17" i="38"/>
  <c r="BE17" i="39"/>
  <c r="BV17" i="38"/>
  <c r="BU17" i="39"/>
  <c r="CL17" i="38"/>
  <c r="CK17" i="39"/>
  <c r="DB17" i="38"/>
  <c r="DA17" i="39"/>
  <c r="DR17" i="38"/>
  <c r="DQ17" i="39"/>
  <c r="F18" i="38"/>
  <c r="E18" i="39"/>
  <c r="V18" i="38"/>
  <c r="U18" i="39"/>
  <c r="AL18" i="38"/>
  <c r="AK18" i="39"/>
  <c r="BB18" i="38"/>
  <c r="BA18" i="39"/>
  <c r="BR18" i="38"/>
  <c r="BQ18" i="39"/>
  <c r="CH18" i="38"/>
  <c r="CG18" i="39"/>
  <c r="CX18" i="38"/>
  <c r="CW18" i="39"/>
  <c r="DN18" i="38"/>
  <c r="DM18" i="39"/>
  <c r="ED18" i="38"/>
  <c r="EC18" i="39"/>
  <c r="R19" i="38"/>
  <c r="Q19" i="39"/>
  <c r="AH19" i="38"/>
  <c r="AG19" i="39"/>
  <c r="AX19" i="38"/>
  <c r="AW19" i="39"/>
  <c r="BN19" i="38"/>
  <c r="BM19" i="39"/>
  <c r="CD19" i="38"/>
  <c r="CC19" i="39"/>
  <c r="CT19" i="38"/>
  <c r="CS19" i="39"/>
  <c r="DJ19" i="38"/>
  <c r="DI19" i="39"/>
  <c r="DZ19" i="38"/>
  <c r="DY19" i="39"/>
  <c r="L43" i="2"/>
  <c r="R26" i="2" s="1"/>
  <c r="C135" i="2"/>
  <c r="N235" i="2"/>
  <c r="O235" i="2"/>
  <c r="N108" i="4"/>
  <c r="O108" i="4"/>
  <c r="N127" i="5"/>
  <c r="O127" i="5"/>
  <c r="N58" i="6"/>
  <c r="O58" i="6"/>
  <c r="H55" i="7"/>
  <c r="L55" i="7"/>
  <c r="J55" i="7"/>
  <c r="K55" i="7"/>
  <c r="I55" i="7"/>
  <c r="O87" i="2"/>
  <c r="N87" i="2"/>
  <c r="H132" i="2"/>
  <c r="G135" i="2"/>
  <c r="N145" i="2"/>
  <c r="O145" i="2"/>
  <c r="O148" i="2"/>
  <c r="N148" i="2"/>
  <c r="N194" i="4"/>
  <c r="O194" i="4"/>
  <c r="N238" i="4"/>
  <c r="O238" i="4"/>
  <c r="N11" i="5"/>
  <c r="O11" i="5"/>
  <c r="N81" i="5"/>
  <c r="O81" i="5"/>
  <c r="N56" i="6"/>
  <c r="O56" i="6"/>
  <c r="N101" i="6"/>
  <c r="O101" i="6"/>
  <c r="N145" i="6"/>
  <c r="O145" i="6"/>
  <c r="T43" i="7"/>
  <c r="R43" i="7"/>
  <c r="V43" i="7"/>
  <c r="U43" i="7"/>
  <c r="S43" i="7"/>
  <c r="T48" i="7"/>
  <c r="R48" i="7"/>
  <c r="V48" i="7"/>
  <c r="U48" i="7"/>
  <c r="S48" i="7"/>
  <c r="T54" i="7"/>
  <c r="R54" i="7"/>
  <c r="V54" i="7"/>
  <c r="U54" i="7"/>
  <c r="S54" i="7"/>
  <c r="N101" i="2"/>
  <c r="O101" i="2"/>
  <c r="O104" i="2"/>
  <c r="N104" i="2"/>
  <c r="N107" i="2"/>
  <c r="N153" i="2"/>
  <c r="O153" i="2"/>
  <c r="O165" i="2"/>
  <c r="N165" i="2"/>
  <c r="N18" i="2"/>
  <c r="O18" i="2"/>
  <c r="N20" i="2"/>
  <c r="O20" i="2"/>
  <c r="L21" i="2"/>
  <c r="R4" i="2" s="1"/>
  <c r="N126" i="2"/>
  <c r="O126" i="2"/>
  <c r="N128" i="2"/>
  <c r="O128" i="2"/>
  <c r="O129" i="2"/>
  <c r="N129" i="2"/>
  <c r="N130" i="2"/>
  <c r="O130" i="2"/>
  <c r="M135" i="2"/>
  <c r="N195" i="2"/>
  <c r="O195" i="2"/>
  <c r="N197" i="2"/>
  <c r="O197" i="2"/>
  <c r="N231" i="2"/>
  <c r="O231" i="2"/>
  <c r="N9" i="4"/>
  <c r="O9" i="4"/>
  <c r="N34" i="4"/>
  <c r="O34" i="4"/>
  <c r="N59" i="4"/>
  <c r="O59" i="4"/>
  <c r="N79" i="4"/>
  <c r="O79" i="4"/>
  <c r="N104" i="4"/>
  <c r="O104" i="4"/>
  <c r="N123" i="4"/>
  <c r="O123" i="4"/>
  <c r="N148" i="4"/>
  <c r="O148" i="4"/>
  <c r="N167" i="4"/>
  <c r="O167" i="4"/>
  <c r="N192" i="4"/>
  <c r="O192" i="4"/>
  <c r="N211" i="4"/>
  <c r="O211" i="4"/>
  <c r="N236" i="4"/>
  <c r="O236" i="4"/>
  <c r="N9" i="5"/>
  <c r="O9" i="5"/>
  <c r="N34" i="5"/>
  <c r="O34" i="5"/>
  <c r="N59" i="5"/>
  <c r="O59" i="5"/>
  <c r="N79" i="5"/>
  <c r="O79" i="5"/>
  <c r="N104" i="5"/>
  <c r="O104" i="5"/>
  <c r="N123" i="5"/>
  <c r="O123" i="5"/>
  <c r="N148" i="5"/>
  <c r="O148" i="5"/>
  <c r="N167" i="5"/>
  <c r="O167" i="5"/>
  <c r="N192" i="5"/>
  <c r="O192" i="5"/>
  <c r="N211" i="5"/>
  <c r="O211" i="5"/>
  <c r="N236" i="5"/>
  <c r="O236" i="5"/>
  <c r="N20" i="6"/>
  <c r="O20" i="6"/>
  <c r="N35" i="6"/>
  <c r="O35" i="6"/>
  <c r="N54" i="6"/>
  <c r="O54" i="6"/>
  <c r="N80" i="6"/>
  <c r="O80" i="6"/>
  <c r="N99" i="6"/>
  <c r="O99" i="6"/>
  <c r="N124" i="6"/>
  <c r="O124" i="6"/>
  <c r="N143" i="6"/>
  <c r="O143" i="6"/>
  <c r="N168" i="6"/>
  <c r="O168" i="6"/>
  <c r="N187" i="6"/>
  <c r="O187" i="6"/>
  <c r="N212" i="6"/>
  <c r="O212" i="6"/>
  <c r="N231" i="6"/>
  <c r="O231" i="6"/>
  <c r="L38" i="7"/>
  <c r="J38" i="7"/>
  <c r="H38" i="7"/>
  <c r="I38" i="7"/>
  <c r="K38" i="7"/>
  <c r="L43" i="7"/>
  <c r="J43" i="7"/>
  <c r="H43" i="7"/>
  <c r="I43" i="7"/>
  <c r="K43" i="7"/>
  <c r="L48" i="7"/>
  <c r="J48" i="7"/>
  <c r="H48" i="7"/>
  <c r="I48" i="7"/>
  <c r="K48" i="7"/>
  <c r="L54" i="7"/>
  <c r="J54" i="7"/>
  <c r="H54" i="7"/>
  <c r="I54" i="7"/>
  <c r="K54" i="7"/>
  <c r="L59" i="7"/>
  <c r="J59" i="7"/>
  <c r="H59" i="7"/>
  <c r="I59" i="7"/>
  <c r="K59" i="7"/>
  <c r="J11" i="8"/>
  <c r="J15" i="8"/>
  <c r="J14" i="8"/>
  <c r="J13" i="8"/>
  <c r="J12" i="8"/>
  <c r="C39" i="8"/>
  <c r="C35" i="8"/>
  <c r="C38" i="8"/>
  <c r="C37" i="8"/>
  <c r="C36" i="8"/>
  <c r="D50" i="8"/>
  <c r="D49" i="8"/>
  <c r="D48" i="8"/>
  <c r="D51" i="8"/>
  <c r="D47" i="8"/>
  <c r="I63" i="8"/>
  <c r="I59" i="8"/>
  <c r="I62" i="8"/>
  <c r="I61" i="8"/>
  <c r="I60" i="8"/>
  <c r="I11" i="9"/>
  <c r="I15" i="9"/>
  <c r="I14" i="9"/>
  <c r="I13" i="9"/>
  <c r="I12" i="9"/>
  <c r="R27" i="9"/>
  <c r="R26" i="9"/>
  <c r="R25" i="9"/>
  <c r="R24" i="9"/>
  <c r="R23" i="9"/>
  <c r="D36" i="9"/>
  <c r="D39" i="9"/>
  <c r="D35" i="9"/>
  <c r="D38" i="9"/>
  <c r="D37" i="9"/>
  <c r="K48" i="9"/>
  <c r="K51" i="9"/>
  <c r="K47" i="9"/>
  <c r="K50" i="9"/>
  <c r="K49" i="9"/>
  <c r="E74" i="9"/>
  <c r="E73" i="9"/>
  <c r="E72" i="9"/>
  <c r="E75" i="9"/>
  <c r="E71" i="9"/>
  <c r="L39" i="10"/>
  <c r="J39" i="10"/>
  <c r="H39" i="10"/>
  <c r="I39" i="10"/>
  <c r="K39" i="10"/>
  <c r="L50" i="10"/>
  <c r="J50" i="10"/>
  <c r="H50" i="10"/>
  <c r="I50" i="10"/>
  <c r="K50" i="10"/>
  <c r="L60" i="10"/>
  <c r="J60" i="10"/>
  <c r="H60" i="10"/>
  <c r="I60" i="10"/>
  <c r="K60" i="10"/>
  <c r="G54" i="11"/>
  <c r="K54" i="11"/>
  <c r="I54" i="11"/>
  <c r="H54" i="11"/>
  <c r="J54" i="11"/>
  <c r="L54" i="11"/>
  <c r="I92" i="11"/>
  <c r="G92" i="11"/>
  <c r="K92" i="11"/>
  <c r="H92" i="11"/>
  <c r="J92" i="11"/>
  <c r="L92" i="11"/>
  <c r="G104" i="12"/>
  <c r="K104" i="12"/>
  <c r="I104" i="12"/>
  <c r="H104" i="12"/>
  <c r="L104" i="12"/>
  <c r="J104" i="12"/>
  <c r="K117" i="12"/>
  <c r="I117" i="12"/>
  <c r="G117" i="12"/>
  <c r="H117" i="12"/>
  <c r="L117" i="12"/>
  <c r="J117" i="12"/>
  <c r="R6" i="13"/>
  <c r="N7" i="13"/>
  <c r="F9" i="13"/>
  <c r="V9" i="13"/>
  <c r="N11" i="13"/>
  <c r="F13" i="13"/>
  <c r="V13" i="13"/>
  <c r="N15" i="13"/>
  <c r="F17" i="13"/>
  <c r="F21" i="13"/>
  <c r="V21" i="13"/>
  <c r="I73" i="13"/>
  <c r="G73" i="13"/>
  <c r="K73" i="13"/>
  <c r="H73" i="13"/>
  <c r="L73" i="13"/>
  <c r="J73" i="13"/>
  <c r="K111" i="13"/>
  <c r="I111" i="13"/>
  <c r="G111" i="13"/>
  <c r="H111" i="13"/>
  <c r="J111" i="13"/>
  <c r="L111" i="13"/>
  <c r="J9" i="15"/>
  <c r="H9" i="15"/>
  <c r="I9" i="15"/>
  <c r="K9" i="15"/>
  <c r="M9" i="15"/>
  <c r="J25" i="15"/>
  <c r="H25" i="15"/>
  <c r="I25" i="15"/>
  <c r="M25" i="15"/>
  <c r="K25" i="15"/>
  <c r="J41" i="15"/>
  <c r="H41" i="15"/>
  <c r="I41" i="15"/>
  <c r="M41" i="15"/>
  <c r="K41" i="15"/>
  <c r="J58" i="15"/>
  <c r="H58" i="15"/>
  <c r="I58" i="15"/>
  <c r="M58" i="15"/>
  <c r="K58" i="15"/>
  <c r="J74" i="15"/>
  <c r="H74" i="15"/>
  <c r="I74" i="15"/>
  <c r="M74" i="15"/>
  <c r="K74" i="15"/>
  <c r="J90" i="15"/>
  <c r="H90" i="15"/>
  <c r="I90" i="15"/>
  <c r="M90" i="15"/>
  <c r="K90" i="15"/>
  <c r="J107" i="15"/>
  <c r="H107" i="15"/>
  <c r="I107" i="15"/>
  <c r="K107" i="15"/>
  <c r="M107" i="15"/>
  <c r="J123" i="15"/>
  <c r="H123" i="15"/>
  <c r="I123" i="15"/>
  <c r="M123" i="15"/>
  <c r="K123" i="15"/>
  <c r="J139" i="15"/>
  <c r="H139" i="15"/>
  <c r="I139" i="15"/>
  <c r="M139" i="15"/>
  <c r="K139" i="15"/>
  <c r="K84" i="21"/>
  <c r="I84" i="21"/>
  <c r="H84" i="21"/>
  <c r="L84" i="21"/>
  <c r="J84" i="21"/>
  <c r="J10" i="22"/>
  <c r="H10" i="22"/>
  <c r="L10" i="22"/>
  <c r="I10" i="22"/>
  <c r="K10" i="22"/>
  <c r="L17" i="32"/>
  <c r="J17" i="32"/>
  <c r="H17" i="32"/>
  <c r="I17" i="32"/>
  <c r="M17" i="32"/>
  <c r="K17" i="32"/>
  <c r="W18" i="32"/>
  <c r="U18" i="32"/>
  <c r="S18" i="32"/>
  <c r="T18" i="32"/>
  <c r="V18" i="32"/>
  <c r="U22" i="32"/>
  <c r="S22" i="32"/>
  <c r="R33" i="32"/>
  <c r="W22" i="32"/>
  <c r="T22" i="32"/>
  <c r="X22" i="32"/>
  <c r="V22" i="32"/>
  <c r="AF23" i="32"/>
  <c r="AL23" i="32"/>
  <c r="AD23" i="32"/>
  <c r="AE23" i="32"/>
  <c r="AM23" i="32"/>
  <c r="AG23" i="32"/>
  <c r="X31" i="34"/>
  <c r="V31" i="34"/>
  <c r="T31" i="34"/>
  <c r="W31" i="34"/>
  <c r="L31" i="36"/>
  <c r="U31" i="34"/>
  <c r="S31" i="34"/>
  <c r="AI28" i="34"/>
  <c r="AG28" i="34"/>
  <c r="AE28" i="34"/>
  <c r="AH28" i="34"/>
  <c r="Q28" i="36"/>
  <c r="AF28" i="34"/>
  <c r="AD28" i="34"/>
  <c r="H13" i="34"/>
  <c r="L13" i="34"/>
  <c r="J13" i="34"/>
  <c r="I13" i="34"/>
  <c r="G13" i="36"/>
  <c r="M13" i="34"/>
  <c r="K13" i="34"/>
  <c r="S18" i="34"/>
  <c r="W18" i="34"/>
  <c r="U18" i="34"/>
  <c r="T18" i="34"/>
  <c r="L18" i="36"/>
  <c r="X18" i="34"/>
  <c r="V18" i="34"/>
  <c r="P33" i="34"/>
  <c r="J22" i="36"/>
  <c r="AF25" i="34"/>
  <c r="Q25" i="36"/>
  <c r="AD25" i="34"/>
  <c r="AH25" i="34"/>
  <c r="AE25" i="34"/>
  <c r="AI25" i="34"/>
  <c r="AG25" i="34"/>
  <c r="J31" i="34"/>
  <c r="G31" i="36"/>
  <c r="H31" i="34"/>
  <c r="L31" i="34"/>
  <c r="I31" i="34"/>
  <c r="M31" i="34"/>
  <c r="K31" i="34"/>
  <c r="AA8" i="37"/>
  <c r="AE8" i="37"/>
  <c r="AC8" i="37"/>
  <c r="AB8" i="37"/>
  <c r="Z19" i="37"/>
  <c r="AF8" i="37"/>
  <c r="AD8" i="37"/>
  <c r="G14" i="37"/>
  <c r="K14" i="37"/>
  <c r="I14" i="37"/>
  <c r="H14" i="37"/>
  <c r="L14" i="37"/>
  <c r="J14" i="37"/>
  <c r="AA16" i="37"/>
  <c r="AE16" i="37"/>
  <c r="AC16" i="37"/>
  <c r="AB16" i="37"/>
  <c r="AF16" i="37"/>
  <c r="AD16" i="37"/>
  <c r="O8" i="39"/>
  <c r="P8" i="38"/>
  <c r="AE8" i="39"/>
  <c r="AF8" i="38"/>
  <c r="AU8" i="39"/>
  <c r="AV8" i="38"/>
  <c r="BK8" i="39"/>
  <c r="BL8" i="38"/>
  <c r="CA8" i="39"/>
  <c r="CB8" i="38"/>
  <c r="CQ8" i="39"/>
  <c r="CR8" i="38"/>
  <c r="DG8" i="39"/>
  <c r="DH8" i="38"/>
  <c r="DW8" i="39"/>
  <c r="DX8" i="38"/>
  <c r="K9" i="39"/>
  <c r="L9" i="38"/>
  <c r="AA9" i="39"/>
  <c r="AB9" i="38"/>
  <c r="AQ9" i="39"/>
  <c r="AR9" i="38"/>
  <c r="BG9" i="39"/>
  <c r="BH9" i="38"/>
  <c r="BW9" i="39"/>
  <c r="BX9" i="38"/>
  <c r="CM9" i="39"/>
  <c r="CN9" i="38"/>
  <c r="DC9" i="39"/>
  <c r="DD9" i="38"/>
  <c r="DS9" i="39"/>
  <c r="DT9" i="38"/>
  <c r="G10" i="39"/>
  <c r="H10" i="38"/>
  <c r="W10" i="39"/>
  <c r="X10" i="38"/>
  <c r="AM10" i="39"/>
  <c r="AN10" i="38"/>
  <c r="BC10" i="39"/>
  <c r="BD10" i="38"/>
  <c r="BS10" i="39"/>
  <c r="BT10" i="38"/>
  <c r="CI10" i="39"/>
  <c r="CJ10" i="38"/>
  <c r="CY10" i="39"/>
  <c r="CZ10" i="38"/>
  <c r="DO10" i="39"/>
  <c r="DP10" i="38"/>
  <c r="C11" i="39"/>
  <c r="D11" i="38"/>
  <c r="S11" i="39"/>
  <c r="T11" i="38"/>
  <c r="AI11" i="39"/>
  <c r="AJ11" i="38"/>
  <c r="AY11" i="39"/>
  <c r="AZ11" i="38"/>
  <c r="BO11" i="39"/>
  <c r="BP11" i="38"/>
  <c r="CE11" i="39"/>
  <c r="CF11" i="38"/>
  <c r="CU11" i="39"/>
  <c r="CV11" i="38"/>
  <c r="DK11" i="39"/>
  <c r="DL11" i="38"/>
  <c r="EA11" i="39"/>
  <c r="EB11" i="38"/>
  <c r="O12" i="39"/>
  <c r="P12" i="38"/>
  <c r="AE12" i="39"/>
  <c r="AF12" i="38"/>
  <c r="AU12" i="39"/>
  <c r="AV12" i="38"/>
  <c r="BK12" i="39"/>
  <c r="BL12" i="38"/>
  <c r="CA12" i="39"/>
  <c r="CB12" i="38"/>
  <c r="CQ12" i="39"/>
  <c r="CR12" i="38"/>
  <c r="DG12" i="39"/>
  <c r="DH12" i="38"/>
  <c r="DW12" i="39"/>
  <c r="DX12" i="38"/>
  <c r="L13" i="38"/>
  <c r="K13" i="39"/>
  <c r="AA13" i="39"/>
  <c r="AB13" i="38"/>
  <c r="AQ13" i="39"/>
  <c r="AR13" i="38"/>
  <c r="BG13" i="39"/>
  <c r="BH13" i="38"/>
  <c r="BW13" i="39"/>
  <c r="BX13" i="38"/>
  <c r="CM13" i="39"/>
  <c r="CN13" i="38"/>
  <c r="DC13" i="39"/>
  <c r="DD13" i="38"/>
  <c r="DT13" i="38"/>
  <c r="DS13" i="39"/>
  <c r="G14" i="39"/>
  <c r="H14" i="38"/>
  <c r="W14" i="39"/>
  <c r="X14" i="38"/>
  <c r="AM14" i="39"/>
  <c r="AN14" i="38"/>
  <c r="BC14" i="39"/>
  <c r="BD14" i="38"/>
  <c r="BS14" i="39"/>
  <c r="BT14" i="38"/>
  <c r="CI14" i="39"/>
  <c r="CJ14" i="38"/>
  <c r="CY14" i="39"/>
  <c r="CZ14" i="38"/>
  <c r="DO14" i="39"/>
  <c r="DP14" i="38"/>
  <c r="C15" i="39"/>
  <c r="D15" i="38"/>
  <c r="S15" i="39"/>
  <c r="T15" i="38"/>
  <c r="AI15" i="39"/>
  <c r="AJ15" i="38"/>
  <c r="AY15" i="39"/>
  <c r="AZ15" i="38"/>
  <c r="BO15" i="39"/>
  <c r="BP15" i="38"/>
  <c r="CE15" i="39"/>
  <c r="CF15" i="38"/>
  <c r="CU15" i="39"/>
  <c r="CV15" i="38"/>
  <c r="DK15" i="39"/>
  <c r="DL15" i="38"/>
  <c r="EA15" i="39"/>
  <c r="EB15" i="38"/>
  <c r="O16" i="39"/>
  <c r="P16" i="38"/>
  <c r="AE16" i="39"/>
  <c r="AF16" i="38"/>
  <c r="AU16" i="39"/>
  <c r="AV16" i="38"/>
  <c r="BK16" i="39"/>
  <c r="BL16" i="38"/>
  <c r="CA16" i="39"/>
  <c r="CB16" i="38"/>
  <c r="CQ16" i="39"/>
  <c r="CR16" i="38"/>
  <c r="DG16" i="39"/>
  <c r="DH16" i="38"/>
  <c r="DW16" i="39"/>
  <c r="DX16" i="38"/>
  <c r="K17" i="39"/>
  <c r="L17" i="38"/>
  <c r="AA17" i="39"/>
  <c r="AB17" i="38"/>
  <c r="AQ17" i="39"/>
  <c r="AR17" i="38"/>
  <c r="BG17" i="39"/>
  <c r="BH17" i="38"/>
  <c r="BW17" i="39"/>
  <c r="BX17" i="38"/>
  <c r="CM17" i="39"/>
  <c r="CN17" i="38"/>
  <c r="DC17" i="39"/>
  <c r="DD17" i="38"/>
  <c r="DS17" i="39"/>
  <c r="DT17" i="38"/>
  <c r="G18" i="39"/>
  <c r="H18" i="38"/>
  <c r="W18" i="39"/>
  <c r="X18" i="38"/>
  <c r="AM18" i="39"/>
  <c r="AN18" i="38"/>
  <c r="BC18" i="39"/>
  <c r="BD18" i="38"/>
  <c r="BS18" i="39"/>
  <c r="BT18" i="38"/>
  <c r="CI18" i="39"/>
  <c r="CJ18" i="38"/>
  <c r="CY18" i="39"/>
  <c r="CZ18" i="38"/>
  <c r="DO18" i="39"/>
  <c r="DP18" i="38"/>
  <c r="C19" i="39"/>
  <c r="D19" i="38"/>
  <c r="S19" i="39"/>
  <c r="T19" i="38"/>
  <c r="AI19" i="39"/>
  <c r="AJ19" i="38"/>
  <c r="AY19" i="39"/>
  <c r="AZ19" i="38"/>
  <c r="BO19" i="39"/>
  <c r="BP19" i="38"/>
  <c r="CE19" i="39"/>
  <c r="CF19" i="38"/>
  <c r="CU19" i="39"/>
  <c r="CV19" i="38"/>
  <c r="DK19" i="39"/>
  <c r="DL19" i="38"/>
  <c r="EA19" i="39"/>
  <c r="EB19" i="38"/>
  <c r="N241" i="2"/>
  <c r="O241" i="2"/>
  <c r="N98" i="4"/>
  <c r="O98" i="4"/>
  <c r="N98" i="5"/>
  <c r="O98" i="5"/>
  <c r="N142" i="5"/>
  <c r="O142" i="5"/>
  <c r="N186" i="5"/>
  <c r="O186" i="5"/>
  <c r="N230" i="5"/>
  <c r="O230" i="5"/>
  <c r="N14" i="6"/>
  <c r="O14" i="6"/>
  <c r="N64" i="6"/>
  <c r="O64" i="6"/>
  <c r="N109" i="6"/>
  <c r="O109" i="6"/>
  <c r="N153" i="6"/>
  <c r="O153" i="6"/>
  <c r="N197" i="6"/>
  <c r="O197" i="6"/>
  <c r="N241" i="6"/>
  <c r="O241" i="6"/>
  <c r="T40" i="7"/>
  <c r="R40" i="7"/>
  <c r="V40" i="7"/>
  <c r="S40" i="7"/>
  <c r="U40" i="7"/>
  <c r="T46" i="7"/>
  <c r="R46" i="7"/>
  <c r="V46" i="7"/>
  <c r="U46" i="7"/>
  <c r="S46" i="7"/>
  <c r="T51" i="7"/>
  <c r="R51" i="7"/>
  <c r="V51" i="7"/>
  <c r="S51" i="7"/>
  <c r="U51" i="7"/>
  <c r="T56" i="7"/>
  <c r="R56" i="7"/>
  <c r="V56" i="7"/>
  <c r="S56" i="7"/>
  <c r="U56" i="7"/>
  <c r="L15" i="8"/>
  <c r="L14" i="8"/>
  <c r="L13" i="8"/>
  <c r="L12" i="8"/>
  <c r="L11" i="8"/>
  <c r="D27" i="8"/>
  <c r="D23" i="8"/>
  <c r="D26" i="8"/>
  <c r="D25" i="8"/>
  <c r="D24" i="8"/>
  <c r="E38" i="8"/>
  <c r="E37" i="8"/>
  <c r="E36" i="8"/>
  <c r="E39" i="8"/>
  <c r="E35" i="8"/>
  <c r="F49" i="8"/>
  <c r="F48" i="8"/>
  <c r="F51" i="8"/>
  <c r="F47" i="8"/>
  <c r="F50" i="8"/>
  <c r="K62" i="8"/>
  <c r="K61" i="8"/>
  <c r="K60" i="8"/>
  <c r="K63" i="8"/>
  <c r="K59" i="8"/>
  <c r="K15" i="9"/>
  <c r="K14" i="9"/>
  <c r="K13" i="9"/>
  <c r="K12" i="9"/>
  <c r="K11" i="9"/>
  <c r="F39" i="9"/>
  <c r="F35" i="9"/>
  <c r="F38" i="9"/>
  <c r="F37" i="9"/>
  <c r="F36" i="9"/>
  <c r="R50" i="9"/>
  <c r="R49" i="9"/>
  <c r="R48" i="9"/>
  <c r="R47" i="9"/>
  <c r="R51" i="9"/>
  <c r="G73" i="9"/>
  <c r="G72" i="9"/>
  <c r="G75" i="9"/>
  <c r="G71" i="9"/>
  <c r="G74" i="9"/>
  <c r="L46" i="10"/>
  <c r="J46" i="10"/>
  <c r="H46" i="10"/>
  <c r="I46" i="10"/>
  <c r="K46" i="10"/>
  <c r="L56" i="10"/>
  <c r="J56" i="10"/>
  <c r="H56" i="10"/>
  <c r="K56" i="10"/>
  <c r="I56" i="10"/>
  <c r="K5" i="11"/>
  <c r="I5" i="11"/>
  <c r="G5" i="11"/>
  <c r="L5" i="11"/>
  <c r="J5" i="11"/>
  <c r="H5" i="11"/>
  <c r="K21" i="11"/>
  <c r="I21" i="11"/>
  <c r="G21" i="11"/>
  <c r="L21" i="11"/>
  <c r="J21" i="11"/>
  <c r="H21" i="11"/>
  <c r="I41" i="11"/>
  <c r="G41" i="11"/>
  <c r="K41" i="11"/>
  <c r="L41" i="11"/>
  <c r="J41" i="11"/>
  <c r="H41" i="11"/>
  <c r="K56" i="11"/>
  <c r="I56" i="11"/>
  <c r="G56" i="11"/>
  <c r="L56" i="11"/>
  <c r="J56" i="11"/>
  <c r="H56" i="11"/>
  <c r="G94" i="11"/>
  <c r="K94" i="11"/>
  <c r="I94" i="11"/>
  <c r="L94" i="11"/>
  <c r="J94" i="11"/>
  <c r="H94" i="11"/>
  <c r="N6" i="12"/>
  <c r="J7" i="12"/>
  <c r="F8" i="12"/>
  <c r="C22" i="12"/>
  <c r="F22" i="12" s="1"/>
  <c r="V8" i="12"/>
  <c r="S22" i="12"/>
  <c r="V22" i="12" s="1"/>
  <c r="R9" i="12"/>
  <c r="N10" i="12"/>
  <c r="N3" i="12"/>
  <c r="J11" i="12"/>
  <c r="F12" i="12"/>
  <c r="V12" i="12"/>
  <c r="R13" i="12"/>
  <c r="N14" i="12"/>
  <c r="J15" i="12"/>
  <c r="F16" i="12"/>
  <c r="F20" i="12"/>
  <c r="R21" i="12"/>
  <c r="K119" i="12"/>
  <c r="I119" i="12"/>
  <c r="G119" i="12"/>
  <c r="L119" i="12"/>
  <c r="J119" i="12"/>
  <c r="H119" i="12"/>
  <c r="G40" i="13"/>
  <c r="K40" i="13"/>
  <c r="I40" i="13"/>
  <c r="L40" i="13"/>
  <c r="J40" i="13"/>
  <c r="H40" i="13"/>
  <c r="G75" i="13"/>
  <c r="K75" i="13"/>
  <c r="I75" i="13"/>
  <c r="L75" i="13"/>
  <c r="J75" i="13"/>
  <c r="H75" i="13"/>
  <c r="I113" i="13"/>
  <c r="G113" i="13"/>
  <c r="K113" i="13"/>
  <c r="L113" i="13"/>
  <c r="H113" i="13"/>
  <c r="J113" i="13"/>
  <c r="J14" i="14"/>
  <c r="H14" i="14"/>
  <c r="M14" i="14"/>
  <c r="K14" i="14"/>
  <c r="I14" i="14"/>
  <c r="W15" i="14"/>
  <c r="U15" i="14"/>
  <c r="S15" i="14"/>
  <c r="V15" i="14"/>
  <c r="T15" i="14"/>
  <c r="J30" i="14"/>
  <c r="H30" i="14"/>
  <c r="M30" i="14"/>
  <c r="K30" i="14"/>
  <c r="I30" i="14"/>
  <c r="W31" i="14"/>
  <c r="U31" i="14"/>
  <c r="S31" i="14"/>
  <c r="V31" i="14"/>
  <c r="T31" i="14"/>
  <c r="J46" i="14"/>
  <c r="H46" i="14"/>
  <c r="M46" i="14"/>
  <c r="K46" i="14"/>
  <c r="I46" i="14"/>
  <c r="W47" i="14"/>
  <c r="U47" i="14"/>
  <c r="S47" i="14"/>
  <c r="T47" i="14"/>
  <c r="V47" i="14"/>
  <c r="J63" i="14"/>
  <c r="H63" i="14"/>
  <c r="M63" i="14"/>
  <c r="K63" i="14"/>
  <c r="I63" i="14"/>
  <c r="W64" i="14"/>
  <c r="U64" i="14"/>
  <c r="S64" i="14"/>
  <c r="V64" i="14"/>
  <c r="T64" i="14"/>
  <c r="J79" i="14"/>
  <c r="H79" i="14"/>
  <c r="M79" i="14"/>
  <c r="I79" i="14"/>
  <c r="K79" i="14"/>
  <c r="W80" i="14"/>
  <c r="U80" i="14"/>
  <c r="S80" i="14"/>
  <c r="V80" i="14"/>
  <c r="T80" i="14"/>
  <c r="J95" i="14"/>
  <c r="H95" i="14"/>
  <c r="M95" i="14"/>
  <c r="K95" i="14"/>
  <c r="I95" i="14"/>
  <c r="W96" i="14"/>
  <c r="U96" i="14"/>
  <c r="S96" i="14"/>
  <c r="V96" i="14"/>
  <c r="T96" i="14"/>
  <c r="J112" i="14"/>
  <c r="H112" i="14"/>
  <c r="M112" i="14"/>
  <c r="K112" i="14"/>
  <c r="I112" i="14"/>
  <c r="W113" i="14"/>
  <c r="U113" i="14"/>
  <c r="S113" i="14"/>
  <c r="V113" i="14"/>
  <c r="T113" i="14"/>
  <c r="J128" i="14"/>
  <c r="H128" i="14"/>
  <c r="M128" i="14"/>
  <c r="I128" i="14"/>
  <c r="K128" i="14"/>
  <c r="W129" i="14"/>
  <c r="U129" i="14"/>
  <c r="S129" i="14"/>
  <c r="V129" i="14"/>
  <c r="T129" i="14"/>
  <c r="J144" i="14"/>
  <c r="H144" i="14"/>
  <c r="M144" i="14"/>
  <c r="K144" i="14"/>
  <c r="I144" i="14"/>
  <c r="W145" i="14"/>
  <c r="U145" i="14"/>
  <c r="S145" i="14"/>
  <c r="V145" i="14"/>
  <c r="T145" i="14"/>
  <c r="J15" i="15"/>
  <c r="H15" i="15"/>
  <c r="M15" i="15"/>
  <c r="I15" i="15"/>
  <c r="K15" i="15"/>
  <c r="J31" i="15"/>
  <c r="H31" i="15"/>
  <c r="M31" i="15"/>
  <c r="I31" i="15"/>
  <c r="K31" i="15"/>
  <c r="J47" i="15"/>
  <c r="H47" i="15"/>
  <c r="M47" i="15"/>
  <c r="K47" i="15"/>
  <c r="I47" i="15"/>
  <c r="J64" i="15"/>
  <c r="H64" i="15"/>
  <c r="M64" i="15"/>
  <c r="I64" i="15"/>
  <c r="K64" i="15"/>
  <c r="J80" i="15"/>
  <c r="H80" i="15"/>
  <c r="M80" i="15"/>
  <c r="I80" i="15"/>
  <c r="K80" i="15"/>
  <c r="J96" i="15"/>
  <c r="H96" i="15"/>
  <c r="M96" i="15"/>
  <c r="K96" i="15"/>
  <c r="I96" i="15"/>
  <c r="J113" i="15"/>
  <c r="H113" i="15"/>
  <c r="M113" i="15"/>
  <c r="I113" i="15"/>
  <c r="K113" i="15"/>
  <c r="J129" i="15"/>
  <c r="H129" i="15"/>
  <c r="M129" i="15"/>
  <c r="K129" i="15"/>
  <c r="I129" i="15"/>
  <c r="J145" i="15"/>
  <c r="H145" i="15"/>
  <c r="M145" i="15"/>
  <c r="K145" i="15"/>
  <c r="I145" i="15"/>
  <c r="L14" i="17"/>
  <c r="J14" i="17"/>
  <c r="H14" i="17"/>
  <c r="K14" i="17"/>
  <c r="I14" i="17"/>
  <c r="L25" i="17"/>
  <c r="J25" i="17"/>
  <c r="H25" i="17"/>
  <c r="K25" i="17"/>
  <c r="I25" i="17"/>
  <c r="L35" i="17"/>
  <c r="J35" i="17"/>
  <c r="H35" i="17"/>
  <c r="K35" i="17"/>
  <c r="I35" i="17"/>
  <c r="L47" i="17"/>
  <c r="J47" i="17"/>
  <c r="H47" i="17"/>
  <c r="K47" i="17"/>
  <c r="I47" i="17"/>
  <c r="L58" i="17"/>
  <c r="J58" i="17"/>
  <c r="H58" i="17"/>
  <c r="K58" i="17"/>
  <c r="I58" i="17"/>
  <c r="L68" i="17"/>
  <c r="J68" i="17"/>
  <c r="H68" i="17"/>
  <c r="K68" i="17"/>
  <c r="I68" i="17"/>
  <c r="L80" i="17"/>
  <c r="J80" i="17"/>
  <c r="H80" i="17"/>
  <c r="K80" i="17"/>
  <c r="I80" i="17"/>
  <c r="L91" i="17"/>
  <c r="J91" i="17"/>
  <c r="H91" i="17"/>
  <c r="K91" i="17"/>
  <c r="I91" i="17"/>
  <c r="L101" i="17"/>
  <c r="J101" i="17"/>
  <c r="H101" i="17"/>
  <c r="K101" i="17"/>
  <c r="I101" i="17"/>
  <c r="L113" i="17"/>
  <c r="J113" i="17"/>
  <c r="H113" i="17"/>
  <c r="K113" i="17"/>
  <c r="I113" i="17"/>
  <c r="L124" i="17"/>
  <c r="J124" i="17"/>
  <c r="H124" i="17"/>
  <c r="K124" i="17"/>
  <c r="I124" i="17"/>
  <c r="L134" i="17"/>
  <c r="J134" i="17"/>
  <c r="H134" i="17"/>
  <c r="K134" i="17"/>
  <c r="I134" i="17"/>
  <c r="L146" i="17"/>
  <c r="J146" i="17"/>
  <c r="H146" i="17"/>
  <c r="K146" i="17"/>
  <c r="I146" i="17"/>
  <c r="L157" i="17"/>
  <c r="J157" i="17"/>
  <c r="H157" i="17"/>
  <c r="K157" i="17"/>
  <c r="I157" i="17"/>
  <c r="L167" i="17"/>
  <c r="J167" i="17"/>
  <c r="H167" i="17"/>
  <c r="K167" i="17"/>
  <c r="I167" i="17"/>
  <c r="L179" i="17"/>
  <c r="J179" i="17"/>
  <c r="H179" i="17"/>
  <c r="K179" i="17"/>
  <c r="I179" i="17"/>
  <c r="L190" i="17"/>
  <c r="J190" i="17"/>
  <c r="H190" i="17"/>
  <c r="K190" i="17"/>
  <c r="I190" i="17"/>
  <c r="L200" i="17"/>
  <c r="J200" i="17"/>
  <c r="H200" i="17"/>
  <c r="K200" i="17"/>
  <c r="I200" i="17"/>
  <c r="I9" i="18"/>
  <c r="G9" i="18"/>
  <c r="L9" i="18"/>
  <c r="J9" i="18"/>
  <c r="H9" i="18"/>
  <c r="AE15" i="18"/>
  <c r="AC15" i="18"/>
  <c r="AG15" i="18"/>
  <c r="AF15" i="18"/>
  <c r="AD15" i="18"/>
  <c r="T20" i="18"/>
  <c r="R20" i="18"/>
  <c r="W20" i="18"/>
  <c r="U20" i="18"/>
  <c r="S20" i="18"/>
  <c r="I25" i="18"/>
  <c r="G25" i="18"/>
  <c r="L25" i="18"/>
  <c r="J25" i="18"/>
  <c r="H25" i="18"/>
  <c r="AE31" i="18"/>
  <c r="AC31" i="18"/>
  <c r="AG31" i="18"/>
  <c r="AF31" i="18"/>
  <c r="AD31" i="18"/>
  <c r="T36" i="18"/>
  <c r="R36" i="18"/>
  <c r="W36" i="18"/>
  <c r="U36" i="18"/>
  <c r="S36" i="18"/>
  <c r="I41" i="18"/>
  <c r="G41" i="18"/>
  <c r="L41" i="18"/>
  <c r="J41" i="18"/>
  <c r="H41" i="18"/>
  <c r="AE47" i="18"/>
  <c r="AC47" i="18"/>
  <c r="AG47" i="18"/>
  <c r="AF47" i="18"/>
  <c r="AD47" i="18"/>
  <c r="T52" i="18"/>
  <c r="R52" i="18"/>
  <c r="W52" i="18"/>
  <c r="U52" i="18"/>
  <c r="S52" i="18"/>
  <c r="I57" i="18"/>
  <c r="G57" i="18"/>
  <c r="L57" i="18"/>
  <c r="J57" i="18"/>
  <c r="H57" i="18"/>
  <c r="AE63" i="18"/>
  <c r="AC63" i="18"/>
  <c r="AG63" i="18"/>
  <c r="AF63" i="18"/>
  <c r="AD63" i="18"/>
  <c r="T68" i="18"/>
  <c r="R68" i="18"/>
  <c r="W68" i="18"/>
  <c r="U68" i="18"/>
  <c r="S68" i="18"/>
  <c r="H17" i="22"/>
  <c r="L17" i="22"/>
  <c r="J17" i="22"/>
  <c r="K17" i="22"/>
  <c r="I17" i="22"/>
  <c r="H28" i="22"/>
  <c r="L28" i="22"/>
  <c r="J28" i="22"/>
  <c r="K28" i="22"/>
  <c r="I28" i="22"/>
  <c r="H40" i="22"/>
  <c r="L40" i="22"/>
  <c r="J40" i="22"/>
  <c r="K40" i="22"/>
  <c r="I40" i="22"/>
  <c r="H52" i="22"/>
  <c r="L52" i="22"/>
  <c r="J52" i="22"/>
  <c r="K52" i="22"/>
  <c r="I52" i="22"/>
  <c r="H63" i="22"/>
  <c r="L63" i="22"/>
  <c r="J63" i="22"/>
  <c r="K63" i="22"/>
  <c r="I63" i="22"/>
  <c r="H75" i="22"/>
  <c r="L75" i="22"/>
  <c r="J75" i="22"/>
  <c r="K75" i="22"/>
  <c r="I75" i="22"/>
  <c r="H9" i="23"/>
  <c r="L9" i="23"/>
  <c r="J9" i="23"/>
  <c r="K9" i="23"/>
  <c r="I9" i="23"/>
  <c r="H13" i="23"/>
  <c r="L13" i="23"/>
  <c r="J13" i="23"/>
  <c r="K13" i="23"/>
  <c r="I13" i="23"/>
  <c r="H17" i="23"/>
  <c r="L17" i="23"/>
  <c r="J17" i="23"/>
  <c r="K17" i="23"/>
  <c r="I17" i="23"/>
  <c r="H21" i="23"/>
  <c r="L21" i="23"/>
  <c r="J21" i="23"/>
  <c r="K21" i="23"/>
  <c r="I21" i="23"/>
  <c r="H25" i="23"/>
  <c r="L25" i="23"/>
  <c r="J25" i="23"/>
  <c r="K25" i="23"/>
  <c r="I25" i="23"/>
  <c r="H29" i="23"/>
  <c r="L29" i="23"/>
  <c r="J29" i="23"/>
  <c r="K29" i="23"/>
  <c r="I29" i="23"/>
  <c r="H33" i="23"/>
  <c r="L33" i="23"/>
  <c r="J33" i="23"/>
  <c r="K33" i="23"/>
  <c r="I33" i="23"/>
  <c r="H37" i="23"/>
  <c r="L37" i="23"/>
  <c r="J37" i="23"/>
  <c r="K37" i="23"/>
  <c r="I37" i="23"/>
  <c r="H42" i="23"/>
  <c r="L42" i="23"/>
  <c r="J42" i="23"/>
  <c r="K42" i="23"/>
  <c r="I42" i="23"/>
  <c r="H46" i="23"/>
  <c r="L46" i="23"/>
  <c r="J46" i="23"/>
  <c r="K46" i="23"/>
  <c r="I46" i="23"/>
  <c r="H50" i="23"/>
  <c r="L50" i="23"/>
  <c r="J50" i="23"/>
  <c r="K50" i="23"/>
  <c r="I50" i="23"/>
  <c r="H54" i="23"/>
  <c r="L54" i="23"/>
  <c r="J54" i="23"/>
  <c r="K54" i="23"/>
  <c r="I54" i="23"/>
  <c r="H58" i="23"/>
  <c r="L58" i="23"/>
  <c r="J58" i="23"/>
  <c r="K58" i="23"/>
  <c r="I58" i="23"/>
  <c r="H62" i="23"/>
  <c r="L62" i="23"/>
  <c r="J62" i="23"/>
  <c r="K62" i="23"/>
  <c r="I62" i="23"/>
  <c r="H66" i="23"/>
  <c r="L66" i="23"/>
  <c r="J66" i="23"/>
  <c r="K66" i="23"/>
  <c r="I66" i="23"/>
  <c r="H71" i="23"/>
  <c r="L71" i="23"/>
  <c r="J71" i="23"/>
  <c r="K71" i="23"/>
  <c r="I71" i="23"/>
  <c r="H75" i="23"/>
  <c r="L75" i="23"/>
  <c r="J75" i="23"/>
  <c r="K75" i="23"/>
  <c r="I75" i="23"/>
  <c r="H79" i="23"/>
  <c r="L79" i="23"/>
  <c r="J79" i="23"/>
  <c r="K79" i="23"/>
  <c r="I79" i="23"/>
  <c r="H83" i="23"/>
  <c r="L83" i="23"/>
  <c r="J83" i="23"/>
  <c r="K83" i="23"/>
  <c r="I83" i="23"/>
  <c r="H87" i="23"/>
  <c r="L87" i="23"/>
  <c r="J87" i="23"/>
  <c r="K87" i="23"/>
  <c r="I87" i="23"/>
  <c r="H91" i="23"/>
  <c r="L91" i="23"/>
  <c r="J91" i="23"/>
  <c r="K91" i="23"/>
  <c r="I91" i="23"/>
  <c r="H95" i="23"/>
  <c r="L95" i="23"/>
  <c r="J95" i="23"/>
  <c r="K95" i="23"/>
  <c r="I95" i="23"/>
  <c r="H99" i="23"/>
  <c r="L99" i="23"/>
  <c r="J99" i="23"/>
  <c r="K99" i="23"/>
  <c r="I99" i="23"/>
  <c r="L11" i="24"/>
  <c r="J11" i="24"/>
  <c r="H11" i="24"/>
  <c r="K11" i="24"/>
  <c r="I11" i="24"/>
  <c r="L19" i="24"/>
  <c r="J19" i="24"/>
  <c r="H19" i="24"/>
  <c r="K19" i="24"/>
  <c r="I19" i="24"/>
  <c r="L27" i="24"/>
  <c r="J27" i="24"/>
  <c r="H27" i="24"/>
  <c r="K27" i="24"/>
  <c r="I27" i="24"/>
  <c r="L35" i="24"/>
  <c r="J35" i="24"/>
  <c r="H35" i="24"/>
  <c r="K35" i="24"/>
  <c r="I35" i="24"/>
  <c r="L44" i="24"/>
  <c r="J44" i="24"/>
  <c r="H44" i="24"/>
  <c r="K44" i="24"/>
  <c r="I44" i="24"/>
  <c r="L52" i="24"/>
  <c r="J52" i="24"/>
  <c r="H52" i="24"/>
  <c r="K52" i="24"/>
  <c r="I52" i="24"/>
  <c r="L60" i="24"/>
  <c r="J60" i="24"/>
  <c r="H60" i="24"/>
  <c r="K60" i="24"/>
  <c r="I60" i="24"/>
  <c r="L68" i="24"/>
  <c r="J68" i="24"/>
  <c r="H68" i="24"/>
  <c r="K68" i="24"/>
  <c r="I68" i="24"/>
  <c r="L77" i="24"/>
  <c r="J77" i="24"/>
  <c r="H77" i="24"/>
  <c r="K77" i="24"/>
  <c r="I77" i="24"/>
  <c r="L85" i="24"/>
  <c r="J85" i="24"/>
  <c r="H85" i="24"/>
  <c r="K85" i="24"/>
  <c r="I85" i="24"/>
  <c r="L93" i="24"/>
  <c r="J93" i="24"/>
  <c r="H93" i="24"/>
  <c r="K93" i="24"/>
  <c r="I93" i="24"/>
  <c r="H13" i="26"/>
  <c r="L13" i="26"/>
  <c r="J13" i="26"/>
  <c r="K13" i="26"/>
  <c r="I13" i="26"/>
  <c r="H23" i="26"/>
  <c r="L23" i="26"/>
  <c r="J23" i="26"/>
  <c r="K23" i="26"/>
  <c r="I23" i="26"/>
  <c r="H35" i="26"/>
  <c r="L35" i="26"/>
  <c r="J35" i="26"/>
  <c r="K35" i="26"/>
  <c r="I35" i="26"/>
  <c r="H46" i="26"/>
  <c r="L46" i="26"/>
  <c r="J46" i="26"/>
  <c r="K46" i="26"/>
  <c r="I46" i="26"/>
  <c r="H57" i="26"/>
  <c r="L57" i="26"/>
  <c r="J57" i="26"/>
  <c r="K57" i="26"/>
  <c r="I57" i="26"/>
  <c r="H68" i="26"/>
  <c r="L68" i="26"/>
  <c r="J68" i="26"/>
  <c r="K68" i="26"/>
  <c r="I68" i="26"/>
  <c r="H80" i="26"/>
  <c r="L80" i="26"/>
  <c r="J80" i="26"/>
  <c r="K80" i="26"/>
  <c r="I80" i="26"/>
  <c r="H90" i="26"/>
  <c r="L90" i="26"/>
  <c r="J90" i="26"/>
  <c r="K90" i="26"/>
  <c r="I90" i="26"/>
  <c r="H102" i="26"/>
  <c r="L102" i="26"/>
  <c r="J102" i="26"/>
  <c r="K102" i="26"/>
  <c r="I102" i="26"/>
  <c r="H114" i="26"/>
  <c r="L114" i="26"/>
  <c r="J114" i="26"/>
  <c r="K114" i="26"/>
  <c r="I114" i="26"/>
  <c r="H124" i="26"/>
  <c r="L124" i="26"/>
  <c r="J124" i="26"/>
  <c r="K124" i="26"/>
  <c r="I124" i="26"/>
  <c r="J8" i="28"/>
  <c r="H8" i="28"/>
  <c r="L8" i="28"/>
  <c r="K8" i="28"/>
  <c r="I8" i="28"/>
  <c r="J16" i="28"/>
  <c r="H16" i="28"/>
  <c r="L16" i="28"/>
  <c r="K16" i="28"/>
  <c r="I16" i="28"/>
  <c r="J24" i="28"/>
  <c r="H24" i="28"/>
  <c r="L24" i="28"/>
  <c r="K24" i="28"/>
  <c r="I24" i="28"/>
  <c r="J32" i="28"/>
  <c r="H32" i="28"/>
  <c r="L32" i="28"/>
  <c r="K32" i="28"/>
  <c r="I32" i="28"/>
  <c r="J41" i="28"/>
  <c r="H41" i="28"/>
  <c r="L41" i="28"/>
  <c r="K41" i="28"/>
  <c r="I41" i="28"/>
  <c r="J49" i="28"/>
  <c r="H49" i="28"/>
  <c r="L49" i="28"/>
  <c r="K49" i="28"/>
  <c r="I49" i="28"/>
  <c r="J57" i="28"/>
  <c r="H57" i="28"/>
  <c r="L57" i="28"/>
  <c r="K57" i="28"/>
  <c r="I57" i="28"/>
  <c r="J65" i="28"/>
  <c r="H65" i="28"/>
  <c r="L65" i="28"/>
  <c r="K65" i="28"/>
  <c r="I65" i="28"/>
  <c r="J74" i="28"/>
  <c r="H74" i="28"/>
  <c r="L74" i="28"/>
  <c r="K74" i="28"/>
  <c r="I74" i="28"/>
  <c r="J82" i="28"/>
  <c r="H82" i="28"/>
  <c r="L82" i="28"/>
  <c r="K82" i="28"/>
  <c r="I82" i="28"/>
  <c r="J90" i="28"/>
  <c r="H90" i="28"/>
  <c r="L90" i="28"/>
  <c r="K90" i="28"/>
  <c r="I90" i="28"/>
  <c r="J98" i="28"/>
  <c r="H98" i="28"/>
  <c r="L98" i="28"/>
  <c r="K98" i="28"/>
  <c r="I98" i="28"/>
  <c r="J9" i="29"/>
  <c r="H9" i="29"/>
  <c r="L9" i="29"/>
  <c r="K9" i="29"/>
  <c r="I9" i="29"/>
  <c r="J14" i="29"/>
  <c r="H14" i="29"/>
  <c r="L14" i="29"/>
  <c r="K14" i="29"/>
  <c r="I14" i="29"/>
  <c r="J19" i="29"/>
  <c r="H19" i="29"/>
  <c r="L19" i="29"/>
  <c r="K19" i="29"/>
  <c r="I19" i="29"/>
  <c r="J25" i="29"/>
  <c r="H25" i="29"/>
  <c r="L25" i="29"/>
  <c r="K25" i="29"/>
  <c r="I25" i="29"/>
  <c r="J31" i="29"/>
  <c r="H31" i="29"/>
  <c r="L31" i="29"/>
  <c r="K31" i="29"/>
  <c r="I31" i="29"/>
  <c r="J36" i="29"/>
  <c r="H36" i="29"/>
  <c r="L36" i="29"/>
  <c r="K36" i="29"/>
  <c r="I36" i="29"/>
  <c r="J42" i="29"/>
  <c r="H42" i="29"/>
  <c r="L42" i="29"/>
  <c r="K42" i="29"/>
  <c r="I42" i="29"/>
  <c r="J47" i="29"/>
  <c r="H47" i="29"/>
  <c r="L47" i="29"/>
  <c r="K47" i="29"/>
  <c r="I47" i="29"/>
  <c r="J53" i="29"/>
  <c r="H53" i="29"/>
  <c r="L53" i="29"/>
  <c r="K53" i="29"/>
  <c r="I53" i="29"/>
  <c r="J59" i="29"/>
  <c r="H59" i="29"/>
  <c r="L59" i="29"/>
  <c r="K59" i="29"/>
  <c r="I59" i="29"/>
  <c r="J64" i="29"/>
  <c r="H64" i="29"/>
  <c r="L64" i="29"/>
  <c r="K64" i="29"/>
  <c r="I64" i="29"/>
  <c r="J69" i="29"/>
  <c r="H69" i="29"/>
  <c r="L69" i="29"/>
  <c r="K69" i="29"/>
  <c r="I69" i="29"/>
  <c r="J76" i="29"/>
  <c r="H76" i="29"/>
  <c r="L76" i="29"/>
  <c r="K76" i="29"/>
  <c r="I76" i="29"/>
  <c r="J81" i="29"/>
  <c r="H81" i="29"/>
  <c r="L81" i="29"/>
  <c r="K81" i="29"/>
  <c r="I81" i="29"/>
  <c r="J86" i="29"/>
  <c r="H86" i="29"/>
  <c r="L86" i="29"/>
  <c r="K86" i="29"/>
  <c r="I86" i="29"/>
  <c r="J93" i="29"/>
  <c r="H93" i="29"/>
  <c r="L93" i="29"/>
  <c r="K93" i="29"/>
  <c r="I93" i="29"/>
  <c r="J98" i="29"/>
  <c r="H98" i="29"/>
  <c r="L98" i="29"/>
  <c r="K98" i="29"/>
  <c r="I98" i="29"/>
  <c r="J103" i="29"/>
  <c r="H103" i="29"/>
  <c r="L103" i="29"/>
  <c r="K103" i="29"/>
  <c r="I103" i="29"/>
  <c r="J109" i="29"/>
  <c r="H109" i="29"/>
  <c r="L109" i="29"/>
  <c r="K109" i="29"/>
  <c r="I109" i="29"/>
  <c r="J115" i="29"/>
  <c r="H115" i="29"/>
  <c r="L115" i="29"/>
  <c r="K115" i="29"/>
  <c r="I115" i="29"/>
  <c r="J120" i="29"/>
  <c r="H120" i="29"/>
  <c r="L120" i="29"/>
  <c r="K120" i="29"/>
  <c r="I120" i="29"/>
  <c r="J126" i="29"/>
  <c r="H126" i="29"/>
  <c r="L126" i="29"/>
  <c r="K126" i="29"/>
  <c r="I126" i="29"/>
  <c r="J131" i="29"/>
  <c r="H131" i="29"/>
  <c r="L131" i="29"/>
  <c r="K131" i="29"/>
  <c r="I131" i="29"/>
  <c r="L10" i="30"/>
  <c r="J10" i="30"/>
  <c r="H10" i="30"/>
  <c r="K10" i="30"/>
  <c r="I10" i="30"/>
  <c r="L21" i="30"/>
  <c r="J21" i="30"/>
  <c r="H21" i="30"/>
  <c r="K21" i="30"/>
  <c r="I21" i="30"/>
  <c r="L32" i="30"/>
  <c r="J32" i="30"/>
  <c r="H32" i="30"/>
  <c r="K32" i="30"/>
  <c r="I32" i="30"/>
  <c r="L43" i="30"/>
  <c r="J43" i="30"/>
  <c r="H43" i="30"/>
  <c r="K43" i="30"/>
  <c r="I43" i="30"/>
  <c r="L55" i="30"/>
  <c r="J55" i="30"/>
  <c r="H55" i="30"/>
  <c r="K55" i="30"/>
  <c r="I55" i="30"/>
  <c r="L65" i="30"/>
  <c r="J65" i="30"/>
  <c r="H65" i="30"/>
  <c r="K65" i="30"/>
  <c r="I65" i="30"/>
  <c r="L77" i="30"/>
  <c r="J77" i="30"/>
  <c r="H77" i="30"/>
  <c r="K77" i="30"/>
  <c r="I77" i="30"/>
  <c r="L88" i="30"/>
  <c r="J88" i="30"/>
  <c r="H88" i="30"/>
  <c r="K88" i="30"/>
  <c r="I88" i="30"/>
  <c r="L99" i="30"/>
  <c r="J99" i="30"/>
  <c r="H99" i="30"/>
  <c r="K99" i="30"/>
  <c r="I99" i="30"/>
  <c r="L110" i="30"/>
  <c r="J110" i="30"/>
  <c r="H110" i="30"/>
  <c r="K110" i="30"/>
  <c r="I110" i="30"/>
  <c r="L122" i="30"/>
  <c r="J122" i="30"/>
  <c r="H122" i="30"/>
  <c r="K122" i="30"/>
  <c r="I122" i="30"/>
  <c r="L132" i="30"/>
  <c r="J132" i="30"/>
  <c r="H132" i="30"/>
  <c r="K132" i="30"/>
  <c r="I132" i="30"/>
  <c r="AH10" i="31"/>
  <c r="AF10" i="31"/>
  <c r="AD10" i="31"/>
  <c r="AI10" i="31"/>
  <c r="AG10" i="31"/>
  <c r="AE10" i="31"/>
  <c r="K32" i="32"/>
  <c r="I32" i="32"/>
  <c r="M32" i="32"/>
  <c r="L32" i="32"/>
  <c r="J32" i="32"/>
  <c r="H32" i="32"/>
  <c r="V25" i="32"/>
  <c r="T25" i="32"/>
  <c r="X25" i="32"/>
  <c r="U25" i="32"/>
  <c r="S25" i="32"/>
  <c r="W25" i="32"/>
  <c r="L11" i="32"/>
  <c r="J11" i="32"/>
  <c r="H11" i="32"/>
  <c r="M11" i="32"/>
  <c r="K11" i="32"/>
  <c r="I11" i="32"/>
  <c r="W12" i="32"/>
  <c r="U12" i="32"/>
  <c r="S12" i="32"/>
  <c r="V12" i="32"/>
  <c r="T12" i="32"/>
  <c r="AF13" i="32"/>
  <c r="AL13" i="32"/>
  <c r="AD13" i="32"/>
  <c r="AM13" i="32"/>
  <c r="AG13" i="32"/>
  <c r="AE13" i="32"/>
  <c r="H31" i="32"/>
  <c r="L31" i="32"/>
  <c r="J31" i="32"/>
  <c r="M31" i="32"/>
  <c r="K31" i="32"/>
  <c r="I31" i="32"/>
  <c r="S32" i="32"/>
  <c r="W32" i="32"/>
  <c r="U32" i="32"/>
  <c r="X32" i="32"/>
  <c r="V32" i="32"/>
  <c r="T32" i="32"/>
  <c r="G19" i="33"/>
  <c r="L8" i="33"/>
  <c r="J8" i="33"/>
  <c r="H8" i="33"/>
  <c r="M8" i="33"/>
  <c r="K8" i="33"/>
  <c r="I8" i="33"/>
  <c r="W9" i="33"/>
  <c r="U9" i="33"/>
  <c r="S9" i="33"/>
  <c r="V9" i="33"/>
  <c r="T9" i="33"/>
  <c r="N19" i="34"/>
  <c r="H8" i="36"/>
  <c r="AH9" i="34"/>
  <c r="AF9" i="34"/>
  <c r="AD9" i="34"/>
  <c r="Q9" i="36"/>
  <c r="AI9" i="34"/>
  <c r="AG9" i="34"/>
  <c r="AE9" i="34"/>
  <c r="L15" i="34"/>
  <c r="J15" i="34"/>
  <c r="H15" i="34"/>
  <c r="G15" i="36"/>
  <c r="M15" i="34"/>
  <c r="K15" i="34"/>
  <c r="I15" i="34"/>
  <c r="S22" i="34"/>
  <c r="L22" i="36"/>
  <c r="W22" i="34"/>
  <c r="R33" i="34"/>
  <c r="U22" i="34"/>
  <c r="X22" i="34"/>
  <c r="V22" i="34"/>
  <c r="T22" i="34"/>
  <c r="AD27" i="34"/>
  <c r="Q27" i="36"/>
  <c r="AH27" i="34"/>
  <c r="AF27" i="34"/>
  <c r="AI27" i="34"/>
  <c r="AG27" i="34"/>
  <c r="AE27" i="34"/>
  <c r="AD29" i="37"/>
  <c r="AB29" i="37"/>
  <c r="AF29" i="37"/>
  <c r="AA29" i="37"/>
  <c r="AE29" i="37"/>
  <c r="AC29" i="37"/>
  <c r="K13" i="37"/>
  <c r="I13" i="37"/>
  <c r="G13" i="37"/>
  <c r="L13" i="37"/>
  <c r="J13" i="37"/>
  <c r="H13" i="37"/>
  <c r="AE15" i="37"/>
  <c r="AC15" i="37"/>
  <c r="AA15" i="37"/>
  <c r="AF15" i="37"/>
  <c r="AD15" i="37"/>
  <c r="AB15" i="37"/>
  <c r="Q8" i="39"/>
  <c r="R8" i="38"/>
  <c r="AG8" i="39"/>
  <c r="AH8" i="38"/>
  <c r="AW8" i="39"/>
  <c r="AX8" i="38"/>
  <c r="BM8" i="39"/>
  <c r="BN8" i="38"/>
  <c r="CC8" i="39"/>
  <c r="CD8" i="38"/>
  <c r="CS8" i="39"/>
  <c r="CT8" i="38"/>
  <c r="DI8" i="39"/>
  <c r="DJ8" i="38"/>
  <c r="DY8" i="39"/>
  <c r="DZ8" i="38"/>
  <c r="M9" i="39"/>
  <c r="N9" i="38"/>
  <c r="AC9" i="39"/>
  <c r="AD9" i="38"/>
  <c r="AS9" i="39"/>
  <c r="AT9" i="38"/>
  <c r="BI9" i="39"/>
  <c r="BJ9" i="38"/>
  <c r="BY9" i="39"/>
  <c r="BZ9" i="38"/>
  <c r="CO9" i="39"/>
  <c r="CP9" i="38"/>
  <c r="DE9" i="39"/>
  <c r="DF9" i="38"/>
  <c r="DU9" i="39"/>
  <c r="DV9" i="38"/>
  <c r="I10" i="39"/>
  <c r="J10" i="38"/>
  <c r="Y10" i="39"/>
  <c r="Z10" i="38"/>
  <c r="AO10" i="39"/>
  <c r="AP10" i="38"/>
  <c r="BE10" i="39"/>
  <c r="BF10" i="38"/>
  <c r="BU10" i="39"/>
  <c r="BV10" i="38"/>
  <c r="CK10" i="39"/>
  <c r="CL10" i="38"/>
  <c r="DA10" i="39"/>
  <c r="DB10" i="38"/>
  <c r="DQ10" i="39"/>
  <c r="DR10" i="38"/>
  <c r="F11" i="38"/>
  <c r="E11" i="39"/>
  <c r="U11" i="39"/>
  <c r="V11" i="38"/>
  <c r="AK11" i="39"/>
  <c r="AL11" i="38"/>
  <c r="BA11" i="39"/>
  <c r="BB11" i="38"/>
  <c r="BQ11" i="39"/>
  <c r="BR11" i="38"/>
  <c r="CG11" i="39"/>
  <c r="CH11" i="38"/>
  <c r="CX11" i="38"/>
  <c r="CW11" i="39"/>
  <c r="DN11" i="38"/>
  <c r="DM11" i="39"/>
  <c r="ED11" i="38"/>
  <c r="EC11" i="39"/>
  <c r="R12" i="38"/>
  <c r="Q12" i="39"/>
  <c r="AH12" i="38"/>
  <c r="AG12" i="39"/>
  <c r="AX12" i="38"/>
  <c r="AW12" i="39"/>
  <c r="BN12" i="38"/>
  <c r="BM12" i="39"/>
  <c r="CD12" i="38"/>
  <c r="CC12" i="39"/>
  <c r="CT12" i="38"/>
  <c r="CS12" i="39"/>
  <c r="DJ12" i="38"/>
  <c r="DI12" i="39"/>
  <c r="DZ12" i="38"/>
  <c r="DY12" i="39"/>
  <c r="N13" i="38"/>
  <c r="M13" i="39"/>
  <c r="AD13" i="38"/>
  <c r="AC13" i="39"/>
  <c r="AT13" i="38"/>
  <c r="AS13" i="39"/>
  <c r="BJ13" i="38"/>
  <c r="BI13" i="39"/>
  <c r="BZ13" i="38"/>
  <c r="BY13" i="39"/>
  <c r="CP13" i="38"/>
  <c r="CO13" i="39"/>
  <c r="DF13" i="38"/>
  <c r="DE13" i="39"/>
  <c r="DV13" i="38"/>
  <c r="DU13" i="39"/>
  <c r="I14" i="39"/>
  <c r="J14" i="38"/>
  <c r="Y14" i="39"/>
  <c r="Z14" i="38"/>
  <c r="AO14" i="39"/>
  <c r="AP14" i="38"/>
  <c r="BE14" i="39"/>
  <c r="BF14" i="38"/>
  <c r="BU14" i="39"/>
  <c r="BV14" i="38"/>
  <c r="CK14" i="39"/>
  <c r="CL14" i="38"/>
  <c r="DA14" i="39"/>
  <c r="DB14" i="38"/>
  <c r="DQ14" i="39"/>
  <c r="DR14" i="38"/>
  <c r="E15" i="39"/>
  <c r="F15" i="38"/>
  <c r="U15" i="39"/>
  <c r="V15" i="38"/>
  <c r="AK15" i="39"/>
  <c r="AL15" i="38"/>
  <c r="BA15" i="39"/>
  <c r="BB15" i="38"/>
  <c r="BQ15" i="39"/>
  <c r="BR15" i="38"/>
  <c r="CG15" i="39"/>
  <c r="CH15" i="38"/>
  <c r="CW15" i="39"/>
  <c r="CX15" i="38"/>
  <c r="DM15" i="39"/>
  <c r="DN15" i="38"/>
  <c r="EC15" i="39"/>
  <c r="ED15" i="38"/>
  <c r="Q16" i="39"/>
  <c r="R16" i="38"/>
  <c r="AG16" i="39"/>
  <c r="AH16" i="38"/>
  <c r="AW16" i="39"/>
  <c r="AX16" i="38"/>
  <c r="BM16" i="39"/>
  <c r="BN16" i="38"/>
  <c r="CC16" i="39"/>
  <c r="CD16" i="38"/>
  <c r="CS16" i="39"/>
  <c r="CT16" i="38"/>
  <c r="DI16" i="39"/>
  <c r="DJ16" i="38"/>
  <c r="DY16" i="39"/>
  <c r="DZ16" i="38"/>
  <c r="M17" i="39"/>
  <c r="N17" i="38"/>
  <c r="AC17" i="39"/>
  <c r="AD17" i="38"/>
  <c r="AS17" i="39"/>
  <c r="AT17" i="38"/>
  <c r="BI17" i="39"/>
  <c r="BJ17" i="38"/>
  <c r="BY17" i="39"/>
  <c r="BZ17" i="38"/>
  <c r="CO17" i="39"/>
  <c r="CP17" i="38"/>
  <c r="DE17" i="39"/>
  <c r="DF17" i="38"/>
  <c r="DU17" i="39"/>
  <c r="DV17" i="38"/>
  <c r="I18" i="39"/>
  <c r="J18" i="38"/>
  <c r="Y18" i="39"/>
  <c r="Z18" i="38"/>
  <c r="AO18" i="39"/>
  <c r="AP18" i="38"/>
  <c r="BE18" i="39"/>
  <c r="BF18" i="38"/>
  <c r="BU18" i="39"/>
  <c r="BV18" i="38"/>
  <c r="CK18" i="39"/>
  <c r="CL18" i="38"/>
  <c r="DA18" i="39"/>
  <c r="DB18" i="38"/>
  <c r="DQ18" i="39"/>
  <c r="DR18" i="38"/>
  <c r="F19" i="38"/>
  <c r="E19" i="39"/>
  <c r="V19" i="38"/>
  <c r="U19" i="39"/>
  <c r="AL19" i="38"/>
  <c r="AK19" i="39"/>
  <c r="BA19" i="39"/>
  <c r="BB19" i="38"/>
  <c r="BQ19" i="39"/>
  <c r="BR19" i="38"/>
  <c r="CG19" i="39"/>
  <c r="CH19" i="38"/>
  <c r="CX19" i="38"/>
  <c r="CW19" i="39"/>
  <c r="DM19" i="39"/>
  <c r="DN19" i="38"/>
  <c r="ED19" i="38"/>
  <c r="EC19" i="39"/>
  <c r="O9" i="2"/>
  <c r="N9" i="2"/>
  <c r="O17" i="2"/>
  <c r="N17" i="2"/>
  <c r="O32" i="2"/>
  <c r="N32" i="2"/>
  <c r="O40" i="2"/>
  <c r="N40" i="2"/>
  <c r="O57" i="2"/>
  <c r="N57" i="2"/>
  <c r="O83" i="2"/>
  <c r="N83" i="2"/>
  <c r="O100" i="2"/>
  <c r="N100" i="2"/>
  <c r="O108" i="2"/>
  <c r="N108" i="2"/>
  <c r="L110" i="2"/>
  <c r="R93" i="2" s="1"/>
  <c r="O125" i="2"/>
  <c r="N125" i="2"/>
  <c r="N144" i="2"/>
  <c r="O152" i="2"/>
  <c r="N152" i="2"/>
  <c r="R137" i="2"/>
  <c r="L154" i="2"/>
  <c r="N169" i="2"/>
  <c r="O186" i="2"/>
  <c r="N186" i="2"/>
  <c r="O194" i="2"/>
  <c r="N194" i="2"/>
  <c r="J198" i="2"/>
  <c r="I200" i="2"/>
  <c r="O209" i="2"/>
  <c r="N209" i="2"/>
  <c r="O217" i="2"/>
  <c r="N217" i="2"/>
  <c r="O234" i="2"/>
  <c r="N234" i="2"/>
  <c r="O14" i="4"/>
  <c r="N14" i="4"/>
  <c r="O37" i="4"/>
  <c r="N37" i="4"/>
  <c r="O54" i="4"/>
  <c r="N54" i="4"/>
  <c r="O62" i="4"/>
  <c r="N62" i="4"/>
  <c r="O80" i="4"/>
  <c r="N80" i="4"/>
  <c r="O105" i="4"/>
  <c r="N105" i="4"/>
  <c r="O122" i="4"/>
  <c r="N122" i="4"/>
  <c r="O130" i="4"/>
  <c r="N130" i="4"/>
  <c r="R115" i="4"/>
  <c r="L132" i="4"/>
  <c r="O147" i="4"/>
  <c r="N147" i="4"/>
  <c r="O164" i="4"/>
  <c r="N164" i="4"/>
  <c r="O172" i="4"/>
  <c r="N172" i="4"/>
  <c r="O189" i="4"/>
  <c r="N189" i="4"/>
  <c r="O197" i="4"/>
  <c r="N197" i="4"/>
  <c r="O214" i="4"/>
  <c r="N214" i="4"/>
  <c r="O231" i="4"/>
  <c r="N231" i="4"/>
  <c r="O239" i="4"/>
  <c r="N239" i="4"/>
  <c r="O14" i="5"/>
  <c r="N14" i="5"/>
  <c r="O37" i="5"/>
  <c r="N37" i="5"/>
  <c r="O54" i="5"/>
  <c r="N54" i="5"/>
  <c r="O62" i="5"/>
  <c r="N62" i="5"/>
  <c r="O80" i="5"/>
  <c r="N80" i="5"/>
  <c r="O105" i="5"/>
  <c r="N105" i="5"/>
  <c r="O122" i="5"/>
  <c r="N122" i="5"/>
  <c r="O130" i="5"/>
  <c r="N130" i="5"/>
  <c r="R115" i="5"/>
  <c r="L132" i="5"/>
  <c r="O147" i="5"/>
  <c r="N147" i="5"/>
  <c r="O164" i="5"/>
  <c r="N164" i="5"/>
  <c r="O172" i="5"/>
  <c r="N172" i="5"/>
  <c r="O189" i="5"/>
  <c r="N189" i="5"/>
  <c r="O197" i="5"/>
  <c r="N197" i="5"/>
  <c r="O214" i="5"/>
  <c r="N214" i="5"/>
  <c r="O231" i="5"/>
  <c r="N231" i="5"/>
  <c r="O239" i="5"/>
  <c r="N239" i="5"/>
  <c r="O9" i="6"/>
  <c r="N9" i="6"/>
  <c r="O17" i="6"/>
  <c r="N17" i="6"/>
  <c r="O32" i="6"/>
  <c r="N32" i="6"/>
  <c r="O40" i="6"/>
  <c r="N40" i="6"/>
  <c r="O57" i="6"/>
  <c r="N57" i="6"/>
  <c r="O83" i="6"/>
  <c r="N83" i="6"/>
  <c r="O100" i="6"/>
  <c r="N100" i="6"/>
  <c r="O108" i="6"/>
  <c r="N108" i="6"/>
  <c r="L110" i="6"/>
  <c r="R93" i="6" s="1"/>
  <c r="O125" i="6"/>
  <c r="N125" i="6"/>
  <c r="O142" i="6"/>
  <c r="N142" i="6"/>
  <c r="O150" i="6"/>
  <c r="N150" i="6"/>
  <c r="O167" i="6"/>
  <c r="N167" i="6"/>
  <c r="O175" i="6"/>
  <c r="N175" i="6"/>
  <c r="O192" i="6"/>
  <c r="N192" i="6"/>
  <c r="O209" i="6"/>
  <c r="N209" i="6"/>
  <c r="O217" i="6"/>
  <c r="N217" i="6"/>
  <c r="O234" i="6"/>
  <c r="N234" i="6"/>
  <c r="L24" i="37"/>
  <c r="J24" i="37"/>
  <c r="H24" i="37"/>
  <c r="K24" i="37"/>
  <c r="I24" i="37"/>
  <c r="G24" i="37"/>
  <c r="L28" i="37"/>
  <c r="J28" i="37"/>
  <c r="H28" i="37"/>
  <c r="I28" i="37"/>
  <c r="G28" i="37"/>
  <c r="K28" i="37"/>
  <c r="L32" i="37"/>
  <c r="J32" i="37"/>
  <c r="H32" i="37"/>
  <c r="K32" i="37"/>
  <c r="I32" i="37"/>
  <c r="G32" i="37"/>
  <c r="G20" i="39"/>
  <c r="O20" i="39"/>
  <c r="W20" i="39"/>
  <c r="AE20" i="39"/>
  <c r="AM20" i="39"/>
  <c r="AU20" i="39"/>
  <c r="BC20" i="39"/>
  <c r="BK20" i="39"/>
  <c r="BS20" i="39"/>
  <c r="CA20" i="39"/>
  <c r="CI20" i="39"/>
  <c r="CQ20" i="39"/>
  <c r="CY20" i="39"/>
  <c r="DG20" i="39"/>
  <c r="DO20" i="39"/>
  <c r="DW20" i="39"/>
  <c r="C21" i="39"/>
  <c r="C33" i="38"/>
  <c r="D21" i="38"/>
  <c r="K21" i="39"/>
  <c r="K33" i="38"/>
  <c r="L21" i="38"/>
  <c r="S21" i="39"/>
  <c r="S33" i="38"/>
  <c r="T21" i="38"/>
  <c r="AA21" i="39"/>
  <c r="AA33" i="38"/>
  <c r="AB21" i="38"/>
  <c r="AI21" i="39"/>
  <c r="AI33" i="38"/>
  <c r="AJ21" i="38"/>
  <c r="AQ21" i="39"/>
  <c r="AQ33" i="38"/>
  <c r="AR21" i="38"/>
  <c r="AY21" i="39"/>
  <c r="AY33" i="38"/>
  <c r="AZ21" i="38"/>
  <c r="BG21" i="39"/>
  <c r="BG33" i="38"/>
  <c r="BH21" i="38"/>
  <c r="BO21" i="39"/>
  <c r="BO33" i="38"/>
  <c r="BP21" i="38"/>
  <c r="BW21" i="39"/>
  <c r="BW33" i="38"/>
  <c r="BX21" i="38"/>
  <c r="CE21" i="39"/>
  <c r="CE33" i="38"/>
  <c r="CF21" i="38"/>
  <c r="CM21" i="39"/>
  <c r="CM33" i="38"/>
  <c r="CN21" i="38"/>
  <c r="CU21" i="39"/>
  <c r="CU33" i="38"/>
  <c r="CV21" i="38"/>
  <c r="DC21" i="39"/>
  <c r="DC33" i="38"/>
  <c r="DD21" i="38"/>
  <c r="DK21" i="39"/>
  <c r="DK33" i="38"/>
  <c r="DL21" i="38"/>
  <c r="DS21" i="39"/>
  <c r="DS33" i="38"/>
  <c r="DT21" i="38"/>
  <c r="EA21" i="39"/>
  <c r="EA33" i="38"/>
  <c r="EB21" i="38"/>
  <c r="G22" i="39"/>
  <c r="H22" i="38"/>
  <c r="O22" i="39"/>
  <c r="P22" i="38"/>
  <c r="W22" i="39"/>
  <c r="X22" i="38"/>
  <c r="AE22" i="39"/>
  <c r="AF22" i="38"/>
  <c r="AM22" i="39"/>
  <c r="AN22" i="38"/>
  <c r="AU22" i="39"/>
  <c r="AV22" i="38"/>
  <c r="BC22" i="39"/>
  <c r="BD22" i="38"/>
  <c r="BK22" i="39"/>
  <c r="BL22" i="38"/>
  <c r="BS22" i="39"/>
  <c r="BT22" i="38"/>
  <c r="CA22" i="39"/>
  <c r="CB22" i="38"/>
  <c r="CI22" i="39"/>
  <c r="CJ22" i="38"/>
  <c r="CQ22" i="39"/>
  <c r="CR22" i="38"/>
  <c r="CY22" i="39"/>
  <c r="CZ22" i="38"/>
  <c r="DG22" i="39"/>
  <c r="DH22" i="38"/>
  <c r="DO22" i="39"/>
  <c r="DP22" i="38"/>
  <c r="DW22" i="39"/>
  <c r="DX22" i="38"/>
  <c r="C23" i="39"/>
  <c r="D23" i="38"/>
  <c r="K23" i="39"/>
  <c r="L23" i="38"/>
  <c r="S23" i="39"/>
  <c r="T23" i="38"/>
  <c r="AA23" i="39"/>
  <c r="AB23" i="38"/>
  <c r="AI23" i="39"/>
  <c r="AJ23" i="38"/>
  <c r="AQ23" i="39"/>
  <c r="AR23" i="38"/>
  <c r="AY23" i="39"/>
  <c r="AZ23" i="38"/>
  <c r="BG23" i="39"/>
  <c r="BH23" i="38"/>
  <c r="BO23" i="39"/>
  <c r="BP23" i="38"/>
  <c r="BW23" i="39"/>
  <c r="BX23" i="38"/>
  <c r="CE23" i="39"/>
  <c r="CF23" i="38"/>
  <c r="CM23" i="39"/>
  <c r="CN23" i="38"/>
  <c r="CU23" i="39"/>
  <c r="CV23" i="38"/>
  <c r="DC23" i="39"/>
  <c r="DD23" i="38"/>
  <c r="DK23" i="39"/>
  <c r="DL23" i="38"/>
  <c r="DS23" i="39"/>
  <c r="DT23" i="38"/>
  <c r="EA23" i="39"/>
  <c r="EB23" i="38"/>
  <c r="G24" i="39"/>
  <c r="H24" i="38"/>
  <c r="O24" i="39"/>
  <c r="P24" i="38"/>
  <c r="W24" i="39"/>
  <c r="X24" i="38"/>
  <c r="AE24" i="39"/>
  <c r="AF24" i="38"/>
  <c r="AM24" i="39"/>
  <c r="AN24" i="38"/>
  <c r="AU24" i="39"/>
  <c r="AV24" i="38"/>
  <c r="BC24" i="39"/>
  <c r="BD24" i="38"/>
  <c r="BK24" i="39"/>
  <c r="BL24" i="38"/>
  <c r="BS24" i="39"/>
  <c r="BT24" i="38"/>
  <c r="CA24" i="39"/>
  <c r="CB24" i="38"/>
  <c r="CI24" i="39"/>
  <c r="CJ24" i="38"/>
  <c r="CQ24" i="39"/>
  <c r="CR24" i="38"/>
  <c r="CY24" i="39"/>
  <c r="CZ24" i="38"/>
  <c r="DG24" i="39"/>
  <c r="DH24" i="38"/>
  <c r="DO24" i="39"/>
  <c r="DP24" i="38"/>
  <c r="DW24" i="39"/>
  <c r="DX24" i="38"/>
  <c r="C25" i="39"/>
  <c r="D25" i="38"/>
  <c r="K25" i="39"/>
  <c r="L25" i="38"/>
  <c r="S25" i="39"/>
  <c r="T25" i="38"/>
  <c r="AA25" i="39"/>
  <c r="AB25" i="38"/>
  <c r="AI25" i="39"/>
  <c r="AJ25" i="38"/>
  <c r="AQ25" i="39"/>
  <c r="AR25" i="38"/>
  <c r="AY25" i="39"/>
  <c r="AZ25" i="38"/>
  <c r="BG25" i="39"/>
  <c r="BH25" i="38"/>
  <c r="BO25" i="39"/>
  <c r="BP25" i="38"/>
  <c r="BW25" i="39"/>
  <c r="BX25" i="38"/>
  <c r="CE25" i="39"/>
  <c r="CF25" i="38"/>
  <c r="CM25" i="39"/>
  <c r="CN25" i="38"/>
  <c r="CU25" i="39"/>
  <c r="CV25" i="38"/>
  <c r="DC25" i="39"/>
  <c r="DD25" i="38"/>
  <c r="DK25" i="39"/>
  <c r="DL25" i="38"/>
  <c r="DS25" i="39"/>
  <c r="DT25" i="38"/>
  <c r="EA25" i="39"/>
  <c r="EB25" i="38"/>
  <c r="G26" i="39"/>
  <c r="H26" i="38"/>
  <c r="O26" i="39"/>
  <c r="P26" i="38"/>
  <c r="W26" i="39"/>
  <c r="X26" i="38"/>
  <c r="AE26" i="39"/>
  <c r="AF26" i="38"/>
  <c r="AM26" i="39"/>
  <c r="AN26" i="38"/>
  <c r="AU26" i="39"/>
  <c r="AV26" i="38"/>
  <c r="BC26" i="39"/>
  <c r="BD26" i="38"/>
  <c r="BK26" i="39"/>
  <c r="BL26" i="38"/>
  <c r="BS26" i="39"/>
  <c r="BT26" i="38"/>
  <c r="CA26" i="39"/>
  <c r="CB26" i="38"/>
  <c r="CI26" i="39"/>
  <c r="CJ26" i="38"/>
  <c r="CQ26" i="39"/>
  <c r="CR26" i="38"/>
  <c r="CY26" i="39"/>
  <c r="CZ26" i="38"/>
  <c r="DG26" i="39"/>
  <c r="DH26" i="38"/>
  <c r="DO26" i="39"/>
  <c r="DP26" i="38"/>
  <c r="DW26" i="39"/>
  <c r="DX26" i="38"/>
  <c r="C27" i="39"/>
  <c r="D27" i="38"/>
  <c r="K27" i="39"/>
  <c r="L27" i="38"/>
  <c r="S27" i="39"/>
  <c r="T27" i="38"/>
  <c r="AA27" i="39"/>
  <c r="AB27" i="38"/>
  <c r="AI27" i="39"/>
  <c r="AJ27" i="38"/>
  <c r="AQ27" i="39"/>
  <c r="AR27" i="38"/>
  <c r="AY27" i="39"/>
  <c r="AZ27" i="38"/>
  <c r="BG27" i="39"/>
  <c r="BH27" i="38"/>
  <c r="BO27" i="39"/>
  <c r="BP27" i="38"/>
  <c r="BW27" i="39"/>
  <c r="BX27" i="38"/>
  <c r="CE27" i="39"/>
  <c r="CF27" i="38"/>
  <c r="CM27" i="39"/>
  <c r="CN27" i="38"/>
  <c r="CU27" i="39"/>
  <c r="CV27" i="38"/>
  <c r="DC27" i="39"/>
  <c r="DD27" i="38"/>
  <c r="DK27" i="39"/>
  <c r="DL27" i="38"/>
  <c r="DS27" i="39"/>
  <c r="DT27" i="38"/>
  <c r="EA27" i="39"/>
  <c r="EB27" i="38"/>
  <c r="G28" i="39"/>
  <c r="H28" i="38"/>
  <c r="O28" i="39"/>
  <c r="P28" i="38"/>
  <c r="W28" i="39"/>
  <c r="X28" i="38"/>
  <c r="AE28" i="39"/>
  <c r="AF28" i="38"/>
  <c r="AM28" i="39"/>
  <c r="AN28" i="38"/>
  <c r="AU28" i="39"/>
  <c r="AV28" i="38"/>
  <c r="BC28" i="39"/>
  <c r="BD28" i="38"/>
  <c r="BK28" i="39"/>
  <c r="BL28" i="38"/>
  <c r="BS28" i="39"/>
  <c r="BT28" i="38"/>
  <c r="CA28" i="39"/>
  <c r="CB28" i="38"/>
  <c r="CI28" i="39"/>
  <c r="CJ28" i="38"/>
  <c r="CQ28" i="39"/>
  <c r="CR28" i="38"/>
  <c r="CY28" i="39"/>
  <c r="CZ28" i="38"/>
  <c r="DG28" i="39"/>
  <c r="DH28" i="38"/>
  <c r="DO28" i="39"/>
  <c r="DP28" i="38"/>
  <c r="DW28" i="39"/>
  <c r="DX28" i="38"/>
  <c r="C29" i="39"/>
  <c r="D29" i="38"/>
  <c r="K29" i="39"/>
  <c r="L29" i="38"/>
  <c r="S29" i="39"/>
  <c r="T29" i="38"/>
  <c r="AA29" i="39"/>
  <c r="AB29" i="38"/>
  <c r="AI29" i="39"/>
  <c r="AJ29" i="38"/>
  <c r="AQ29" i="39"/>
  <c r="AR29" i="38"/>
  <c r="AY29" i="39"/>
  <c r="AZ29" i="38"/>
  <c r="BG29" i="39"/>
  <c r="BH29" i="38"/>
  <c r="BO29" i="39"/>
  <c r="BP29" i="38"/>
  <c r="BW29" i="39"/>
  <c r="BX29" i="38"/>
  <c r="CE29" i="39"/>
  <c r="CF29" i="38"/>
  <c r="CM29" i="39"/>
  <c r="CN29" i="38"/>
  <c r="CU29" i="39"/>
  <c r="CV29" i="38"/>
  <c r="DC29" i="39"/>
  <c r="DD29" i="38"/>
  <c r="DK29" i="39"/>
  <c r="DL29" i="38"/>
  <c r="DS29" i="39"/>
  <c r="DT29" i="38"/>
  <c r="EA29" i="39"/>
  <c r="EB29" i="38"/>
  <c r="G30" i="39"/>
  <c r="H30" i="38"/>
  <c r="O30" i="39"/>
  <c r="P30" i="38"/>
  <c r="W30" i="39"/>
  <c r="X30" i="38"/>
  <c r="AE30" i="39"/>
  <c r="AF30" i="38"/>
  <c r="AM30" i="39"/>
  <c r="AN30" i="38"/>
  <c r="AU30" i="39"/>
  <c r="AV30" i="38"/>
  <c r="BC30" i="39"/>
  <c r="BD30" i="38"/>
  <c r="BK30" i="39"/>
  <c r="BL30" i="38"/>
  <c r="BS30" i="39"/>
  <c r="BT30" i="38"/>
  <c r="CA30" i="39"/>
  <c r="CB30" i="38"/>
  <c r="CI30" i="39"/>
  <c r="CJ30" i="38"/>
  <c r="CQ30" i="39"/>
  <c r="CR30" i="38"/>
  <c r="CY30" i="39"/>
  <c r="CZ30" i="38"/>
  <c r="DG30" i="39"/>
  <c r="DH30" i="38"/>
  <c r="DO30" i="39"/>
  <c r="DP30" i="38"/>
  <c r="DW30" i="39"/>
  <c r="DX30" i="38"/>
  <c r="C31" i="39"/>
  <c r="D31" i="38"/>
  <c r="K31" i="39"/>
  <c r="L31" i="38"/>
  <c r="S31" i="39"/>
  <c r="T31" i="38"/>
  <c r="AA31" i="39"/>
  <c r="AB31" i="38"/>
  <c r="AI31" i="39"/>
  <c r="AJ31" i="38"/>
  <c r="AQ31" i="39"/>
  <c r="AR31" i="38"/>
  <c r="AY31" i="39"/>
  <c r="AZ31" i="38"/>
  <c r="BG31" i="39"/>
  <c r="BH31" i="38"/>
  <c r="BO31" i="39"/>
  <c r="BP31" i="38"/>
  <c r="BW31" i="39"/>
  <c r="BX31" i="38"/>
  <c r="CE31" i="39"/>
  <c r="CF31" i="38"/>
  <c r="CM31" i="39"/>
  <c r="CN31" i="38"/>
  <c r="CU31" i="39"/>
  <c r="CV31" i="38"/>
  <c r="DC31" i="39"/>
  <c r="DD31" i="38"/>
  <c r="DK31" i="39"/>
  <c r="DL31" i="38"/>
  <c r="DS31" i="39"/>
  <c r="DT31" i="38"/>
  <c r="EA31" i="39"/>
  <c r="EB31" i="38"/>
  <c r="G32" i="39"/>
  <c r="H32" i="38"/>
  <c r="O32" i="39"/>
  <c r="P32" i="38"/>
  <c r="W32" i="39"/>
  <c r="X32" i="38"/>
  <c r="AE32" i="39"/>
  <c r="AF32" i="38"/>
  <c r="AM32" i="39"/>
  <c r="AN32" i="38"/>
  <c r="AU32" i="39"/>
  <c r="AV32" i="38"/>
  <c r="BC32" i="39"/>
  <c r="BD32" i="38"/>
  <c r="BK32" i="39"/>
  <c r="BL32" i="38"/>
  <c r="BS32" i="39"/>
  <c r="BT32" i="38"/>
  <c r="CA32" i="39"/>
  <c r="CB32" i="38"/>
  <c r="CI32" i="39"/>
  <c r="CJ32" i="38"/>
  <c r="CQ32" i="39"/>
  <c r="CR32" i="38"/>
  <c r="CY32" i="39"/>
  <c r="CZ32" i="38"/>
  <c r="DG32" i="39"/>
  <c r="DH32" i="38"/>
  <c r="DO32" i="39"/>
  <c r="DP32" i="38"/>
  <c r="DW32" i="39"/>
  <c r="DX32" i="38"/>
  <c r="G34" i="39"/>
  <c r="G46" i="38"/>
  <c r="H34" i="38"/>
  <c r="O34" i="39"/>
  <c r="O46" i="38"/>
  <c r="P34" i="38"/>
  <c r="W34" i="39"/>
  <c r="W46" i="38"/>
  <c r="X34" i="38"/>
  <c r="AE34" i="39"/>
  <c r="AE46" i="38"/>
  <c r="AF34" i="38"/>
  <c r="AM34" i="39"/>
  <c r="AM46" i="38"/>
  <c r="AN34" i="38"/>
  <c r="AU34" i="39"/>
  <c r="AU46" i="38"/>
  <c r="AV34" i="38"/>
  <c r="BC34" i="39"/>
  <c r="BC46" i="38"/>
  <c r="BD34" i="38"/>
  <c r="BK34" i="39"/>
  <c r="BK46" i="38"/>
  <c r="BL34" i="38"/>
  <c r="BS34" i="39"/>
  <c r="BS46" i="38"/>
  <c r="BT34" i="38"/>
  <c r="CA34" i="39"/>
  <c r="CA46" i="38"/>
  <c r="CB34" i="38"/>
  <c r="CI34" i="39"/>
  <c r="CI46" i="38"/>
  <c r="CJ34" i="38"/>
  <c r="CQ34" i="39"/>
  <c r="CQ46" i="38"/>
  <c r="CR34" i="38"/>
  <c r="CY34" i="39"/>
  <c r="CY46" i="38"/>
  <c r="CZ34" i="38"/>
  <c r="DG34" i="39"/>
  <c r="DG46" i="38"/>
  <c r="DH34" i="38"/>
  <c r="DO34" i="39"/>
  <c r="DO46" i="38"/>
  <c r="DP34" i="38"/>
  <c r="DW34" i="39"/>
  <c r="DW46" i="38"/>
  <c r="DX34" i="38"/>
  <c r="C35" i="39"/>
  <c r="D35" i="38"/>
  <c r="K35" i="39"/>
  <c r="L35" i="38"/>
  <c r="S35" i="39"/>
  <c r="T35" i="38"/>
  <c r="AA35" i="39"/>
  <c r="AB35" i="38"/>
  <c r="AI35" i="39"/>
  <c r="AJ35" i="38"/>
  <c r="AQ35" i="39"/>
  <c r="AR35" i="38"/>
  <c r="AY35" i="39"/>
  <c r="AZ35" i="38"/>
  <c r="BG35" i="39"/>
  <c r="BH35" i="38"/>
  <c r="BO35" i="39"/>
  <c r="BP35" i="38"/>
  <c r="BW35" i="39"/>
  <c r="BX35" i="38"/>
  <c r="CE35" i="39"/>
  <c r="CF35" i="38"/>
  <c r="CM35" i="39"/>
  <c r="CN35" i="38"/>
  <c r="CU35" i="39"/>
  <c r="CV35" i="38"/>
  <c r="DC35" i="39"/>
  <c r="DD35" i="38"/>
  <c r="DK35" i="39"/>
  <c r="DL35" i="38"/>
  <c r="DS35" i="39"/>
  <c r="DT35" i="38"/>
  <c r="EA35" i="39"/>
  <c r="EB35" i="38"/>
  <c r="G36" i="39"/>
  <c r="H36" i="38"/>
  <c r="O36" i="39"/>
  <c r="P36" i="38"/>
  <c r="W36" i="39"/>
  <c r="X36" i="38"/>
  <c r="AE36" i="39"/>
  <c r="AF36" i="38"/>
  <c r="AM36" i="39"/>
  <c r="AN36" i="38"/>
  <c r="AU36" i="39"/>
  <c r="AV36" i="38"/>
  <c r="BC36" i="39"/>
  <c r="BD36" i="38"/>
  <c r="BK36" i="39"/>
  <c r="BL36" i="38"/>
  <c r="BS36" i="39"/>
  <c r="BT36" i="38"/>
  <c r="CA36" i="39"/>
  <c r="CB36" i="38"/>
  <c r="CI36" i="39"/>
  <c r="CJ36" i="38"/>
  <c r="CQ36" i="39"/>
  <c r="CR36" i="38"/>
  <c r="CY36" i="39"/>
  <c r="CZ36" i="38"/>
  <c r="DG36" i="39"/>
  <c r="DH36" i="38"/>
  <c r="DO36" i="39"/>
  <c r="DP36" i="38"/>
  <c r="DW36" i="39"/>
  <c r="DX36" i="38"/>
  <c r="C37" i="39"/>
  <c r="D37" i="38"/>
  <c r="K37" i="39"/>
  <c r="L37" i="38"/>
  <c r="S37" i="39"/>
  <c r="T37" i="38"/>
  <c r="AA37" i="39"/>
  <c r="AB37" i="38"/>
  <c r="AI37" i="39"/>
  <c r="AJ37" i="38"/>
  <c r="AQ37" i="39"/>
  <c r="AR37" i="38"/>
  <c r="AY37" i="39"/>
  <c r="AZ37" i="38"/>
  <c r="BG37" i="39"/>
  <c r="BH37" i="38"/>
  <c r="BO37" i="39"/>
  <c r="BP37" i="38"/>
  <c r="BW37" i="39"/>
  <c r="BX37" i="38"/>
  <c r="CE37" i="39"/>
  <c r="CF37" i="38"/>
  <c r="CM37" i="39"/>
  <c r="CN37" i="38"/>
  <c r="CU37" i="39"/>
  <c r="CV37" i="38"/>
  <c r="DC37" i="39"/>
  <c r="DD37" i="38"/>
  <c r="DK37" i="39"/>
  <c r="DL37" i="38"/>
  <c r="DS37" i="39"/>
  <c r="DT37" i="38"/>
  <c r="EA37" i="39"/>
  <c r="EB37" i="38"/>
  <c r="G38" i="39"/>
  <c r="H38" i="38"/>
  <c r="O38" i="39"/>
  <c r="P38" i="38"/>
  <c r="W38" i="39"/>
  <c r="X38" i="38"/>
  <c r="AE38" i="39"/>
  <c r="AF38" i="38"/>
  <c r="AM38" i="39"/>
  <c r="AN38" i="38"/>
  <c r="AU38" i="39"/>
  <c r="AV38" i="38"/>
  <c r="BC38" i="39"/>
  <c r="BD38" i="38"/>
  <c r="BK38" i="39"/>
  <c r="BL38" i="38"/>
  <c r="BS38" i="39"/>
  <c r="BT38" i="38"/>
  <c r="CA38" i="39"/>
  <c r="CB38" i="38"/>
  <c r="CI38" i="39"/>
  <c r="CJ38" i="38"/>
  <c r="CQ38" i="39"/>
  <c r="CR38" i="38"/>
  <c r="CY38" i="39"/>
  <c r="CZ38" i="38"/>
  <c r="DG38" i="39"/>
  <c r="DH38" i="38"/>
  <c r="DO38" i="39"/>
  <c r="DP38" i="38"/>
  <c r="DW38" i="39"/>
  <c r="DX38" i="38"/>
  <c r="C39" i="39"/>
  <c r="D39" i="38"/>
  <c r="K39" i="39"/>
  <c r="L39" i="38"/>
  <c r="S39" i="39"/>
  <c r="T39" i="38"/>
  <c r="AA39" i="39"/>
  <c r="AB39" i="38"/>
  <c r="AI39" i="39"/>
  <c r="AJ39" i="38"/>
  <c r="AQ39" i="39"/>
  <c r="AR39" i="38"/>
  <c r="AY39" i="39"/>
  <c r="AZ39" i="38"/>
  <c r="BG39" i="39"/>
  <c r="BH39" i="38"/>
  <c r="BO39" i="39"/>
  <c r="BP39" i="38"/>
  <c r="BW39" i="39"/>
  <c r="BX39" i="38"/>
  <c r="CE39" i="39"/>
  <c r="CF39" i="38"/>
  <c r="CM39" i="39"/>
  <c r="CN39" i="38"/>
  <c r="CU39" i="39"/>
  <c r="CV39" i="38"/>
  <c r="DC39" i="39"/>
  <c r="DD39" i="38"/>
  <c r="DK39" i="39"/>
  <c r="DL39" i="38"/>
  <c r="DS39" i="39"/>
  <c r="DT39" i="38"/>
  <c r="EA39" i="39"/>
  <c r="EB39" i="38"/>
  <c r="G40" i="39"/>
  <c r="H40" i="38"/>
  <c r="O40" i="39"/>
  <c r="P40" i="38"/>
  <c r="W40" i="39"/>
  <c r="X40" i="38"/>
  <c r="AE40" i="39"/>
  <c r="AF40" i="38"/>
  <c r="AM40" i="39"/>
  <c r="AN40" i="38"/>
  <c r="AU40" i="39"/>
  <c r="AV40" i="38"/>
  <c r="BC40" i="39"/>
  <c r="BD40" i="38"/>
  <c r="BK40" i="39"/>
  <c r="BL40" i="38"/>
  <c r="BS40" i="39"/>
  <c r="BT40" i="38"/>
  <c r="CA40" i="39"/>
  <c r="CB40" i="38"/>
  <c r="CI40" i="39"/>
  <c r="CJ40" i="38"/>
  <c r="CQ40" i="39"/>
  <c r="CR40" i="38"/>
  <c r="CY40" i="39"/>
  <c r="CZ40" i="38"/>
  <c r="DG40" i="39"/>
  <c r="DH40" i="38"/>
  <c r="DO40" i="39"/>
  <c r="DP40" i="38"/>
  <c r="DW40" i="39"/>
  <c r="DX40" i="38"/>
  <c r="C41" i="39"/>
  <c r="D41" i="38"/>
  <c r="K41" i="39"/>
  <c r="L41" i="38"/>
  <c r="S41" i="39"/>
  <c r="T41" i="38"/>
  <c r="AA41" i="39"/>
  <c r="AB41" i="38"/>
  <c r="AI41" i="39"/>
  <c r="AJ41" i="38"/>
  <c r="AQ41" i="39"/>
  <c r="AR41" i="38"/>
  <c r="AY41" i="39"/>
  <c r="AZ41" i="38"/>
  <c r="BG41" i="39"/>
  <c r="BH41" i="38"/>
  <c r="BO41" i="39"/>
  <c r="BP41" i="38"/>
  <c r="BW41" i="39"/>
  <c r="BX41" i="38"/>
  <c r="CE41" i="39"/>
  <c r="CF41" i="38"/>
  <c r="CM41" i="39"/>
  <c r="CN41" i="38"/>
  <c r="CU41" i="39"/>
  <c r="CV41" i="38"/>
  <c r="DC41" i="39"/>
  <c r="DD41" i="38"/>
  <c r="DK41" i="39"/>
  <c r="DL41" i="38"/>
  <c r="DS41" i="39"/>
  <c r="DT41" i="38"/>
  <c r="EA41" i="39"/>
  <c r="EB41" i="38"/>
  <c r="G42" i="39"/>
  <c r="H42" i="38"/>
  <c r="O42" i="39"/>
  <c r="P42" i="38"/>
  <c r="W42" i="39"/>
  <c r="X42" i="38"/>
  <c r="AE42" i="39"/>
  <c r="AF42" i="38"/>
  <c r="AM42" i="39"/>
  <c r="AN42" i="38"/>
  <c r="AU42" i="39"/>
  <c r="AV42" i="38"/>
  <c r="BC42" i="39"/>
  <c r="BD42" i="38"/>
  <c r="BK42" i="39"/>
  <c r="BL42" i="38"/>
  <c r="BS42" i="39"/>
  <c r="BT42" i="38"/>
  <c r="CA42" i="39"/>
  <c r="CB42" i="38"/>
  <c r="CI42" i="39"/>
  <c r="CJ42" i="38"/>
  <c r="CQ42" i="39"/>
  <c r="CR42" i="38"/>
  <c r="CY42" i="39"/>
  <c r="CZ42" i="38"/>
  <c r="DG42" i="39"/>
  <c r="DH42" i="38"/>
  <c r="DO42" i="39"/>
  <c r="DP42" i="38"/>
  <c r="DW42" i="39"/>
  <c r="DX42" i="38"/>
  <c r="C43" i="39"/>
  <c r="D43" i="38"/>
  <c r="K43" i="39"/>
  <c r="L43" i="38"/>
  <c r="S43" i="39"/>
  <c r="T43" i="38"/>
  <c r="AA43" i="39"/>
  <c r="AB43" i="38"/>
  <c r="AI43" i="39"/>
  <c r="AJ43" i="38"/>
  <c r="AQ43" i="39"/>
  <c r="AR43" i="38"/>
  <c r="AY43" i="39"/>
  <c r="AZ43" i="38"/>
  <c r="BG43" i="39"/>
  <c r="BH43" i="38"/>
  <c r="BO43" i="39"/>
  <c r="BP43" i="38"/>
  <c r="BW43" i="39"/>
  <c r="BX43" i="38"/>
  <c r="CE43" i="39"/>
  <c r="CF43" i="38"/>
  <c r="CM43" i="39"/>
  <c r="CN43" i="38"/>
  <c r="CU43" i="39"/>
  <c r="CV43" i="38"/>
  <c r="DC43" i="39"/>
  <c r="DD43" i="38"/>
  <c r="DK43" i="39"/>
  <c r="DL43" i="38"/>
  <c r="DS43" i="39"/>
  <c r="DT43" i="38"/>
  <c r="EA43" i="39"/>
  <c r="EB43" i="38"/>
  <c r="G44" i="39"/>
  <c r="H44" i="38"/>
  <c r="O44" i="39"/>
  <c r="P44" i="38"/>
  <c r="W44" i="39"/>
  <c r="X44" i="38"/>
  <c r="AE44" i="39"/>
  <c r="AF44" i="38"/>
  <c r="AM44" i="39"/>
  <c r="AN44" i="38"/>
  <c r="AU44" i="39"/>
  <c r="AV44" i="38"/>
  <c r="BC44" i="39"/>
  <c r="BD44" i="38"/>
  <c r="BK44" i="39"/>
  <c r="BL44" i="38"/>
  <c r="BS44" i="39"/>
  <c r="BT44" i="38"/>
  <c r="CA44" i="39"/>
  <c r="CB44" i="38"/>
  <c r="CI44" i="39"/>
  <c r="CJ44" i="38"/>
  <c r="CQ44" i="39"/>
  <c r="CR44" i="38"/>
  <c r="CY44" i="39"/>
  <c r="CZ44" i="38"/>
  <c r="DG44" i="39"/>
  <c r="DH44" i="38"/>
  <c r="DO44" i="39"/>
  <c r="DP44" i="38"/>
  <c r="DW44" i="39"/>
  <c r="DX44" i="38"/>
  <c r="C45" i="39"/>
  <c r="D45" i="38"/>
  <c r="K45" i="39"/>
  <c r="L45" i="38"/>
  <c r="S45" i="39"/>
  <c r="T45" i="38"/>
  <c r="AA45" i="39"/>
  <c r="AB45" i="38"/>
  <c r="AI45" i="39"/>
  <c r="AJ45" i="38"/>
  <c r="AQ45" i="39"/>
  <c r="AR45" i="38"/>
  <c r="AY45" i="39"/>
  <c r="AZ45" i="38"/>
  <c r="BG45" i="39"/>
  <c r="BH45" i="38"/>
  <c r="BO45" i="39"/>
  <c r="BP45" i="38"/>
  <c r="BW45" i="39"/>
  <c r="BX45" i="38"/>
  <c r="CE45" i="39"/>
  <c r="CF45" i="38"/>
  <c r="CM45" i="39"/>
  <c r="CN45" i="38"/>
  <c r="CU45" i="39"/>
  <c r="CV45" i="38"/>
  <c r="DC45" i="39"/>
  <c r="DD45" i="38"/>
  <c r="DK45" i="39"/>
  <c r="DL45" i="38"/>
  <c r="DS45" i="39"/>
  <c r="DT45" i="38"/>
  <c r="EA45" i="39"/>
  <c r="EB45" i="38"/>
  <c r="C47" i="39"/>
  <c r="C59" i="38"/>
  <c r="D47" i="38"/>
  <c r="K47" i="39"/>
  <c r="K59" i="38"/>
  <c r="L47" i="38"/>
  <c r="S47" i="39"/>
  <c r="S59" i="38"/>
  <c r="T47" i="38"/>
  <c r="AA47" i="39"/>
  <c r="AA59" i="38"/>
  <c r="AB47" i="38"/>
  <c r="AI47" i="39"/>
  <c r="AI59" i="38"/>
  <c r="AJ47" i="38"/>
  <c r="AQ47" i="39"/>
  <c r="AQ59" i="38"/>
  <c r="AR47" i="38"/>
  <c r="AY47" i="39"/>
  <c r="AY59" i="38"/>
  <c r="AZ47" i="38"/>
  <c r="BG47" i="39"/>
  <c r="BG59" i="38"/>
  <c r="BH47" i="38"/>
  <c r="BO47" i="39"/>
  <c r="BO59" i="38"/>
  <c r="BP47" i="38"/>
  <c r="BW47" i="39"/>
  <c r="BW59" i="38"/>
  <c r="BX47" i="38"/>
  <c r="CE47" i="39"/>
  <c r="CE59" i="38"/>
  <c r="CF47" i="38"/>
  <c r="CM47" i="39"/>
  <c r="CM59" i="38"/>
  <c r="CN47" i="38"/>
  <c r="CU47" i="39"/>
  <c r="CU59" i="38"/>
  <c r="CV47" i="38"/>
  <c r="DC47" i="39"/>
  <c r="DC59" i="38"/>
  <c r="DD47" i="38"/>
  <c r="DK47" i="39"/>
  <c r="DK59" i="38"/>
  <c r="DL47" i="38"/>
  <c r="DS47" i="39"/>
  <c r="DS59" i="38"/>
  <c r="DT47" i="38"/>
  <c r="EA47" i="39"/>
  <c r="EA59" i="38"/>
  <c r="EB47" i="38"/>
  <c r="G48" i="39"/>
  <c r="H48" i="38"/>
  <c r="O48" i="39"/>
  <c r="P48" i="38"/>
  <c r="W48" i="39"/>
  <c r="X48" i="38"/>
  <c r="AE48" i="39"/>
  <c r="AF48" i="38"/>
  <c r="AM48" i="39"/>
  <c r="AN48" i="38"/>
  <c r="AU48" i="39"/>
  <c r="AV48" i="38"/>
  <c r="BC48" i="39"/>
  <c r="BD48" i="38"/>
  <c r="BK48" i="39"/>
  <c r="BL48" i="38"/>
  <c r="BS48" i="39"/>
  <c r="BT48" i="38"/>
  <c r="CA48" i="39"/>
  <c r="CB48" i="38"/>
  <c r="CI48" i="39"/>
  <c r="CJ48" i="38"/>
  <c r="CQ48" i="39"/>
  <c r="CR48" i="38"/>
  <c r="CY48" i="39"/>
  <c r="CZ48" i="38"/>
  <c r="DG48" i="39"/>
  <c r="DH48" i="38"/>
  <c r="DO48" i="39"/>
  <c r="DP48" i="38"/>
  <c r="DW48" i="39"/>
  <c r="DX48" i="38"/>
  <c r="C49" i="39"/>
  <c r="D49" i="38"/>
  <c r="K49" i="39"/>
  <c r="L49" i="38"/>
  <c r="S49" i="39"/>
  <c r="T49" i="38"/>
  <c r="AA49" i="39"/>
  <c r="AB49" i="38"/>
  <c r="AI49" i="39"/>
  <c r="AJ49" i="38"/>
  <c r="AQ49" i="39"/>
  <c r="AR49" i="38"/>
  <c r="AY49" i="39"/>
  <c r="AZ49" i="38"/>
  <c r="BG49" i="39"/>
  <c r="BH49" i="38"/>
  <c r="BO49" i="39"/>
  <c r="BP49" i="38"/>
  <c r="BW49" i="39"/>
  <c r="BX49" i="38"/>
  <c r="CE49" i="39"/>
  <c r="CF49" i="38"/>
  <c r="CM49" i="39"/>
  <c r="CN49" i="38"/>
  <c r="CU49" i="39"/>
  <c r="CV49" i="38"/>
  <c r="DC49" i="39"/>
  <c r="DD49" i="38"/>
  <c r="DK49" i="39"/>
  <c r="DL49" i="38"/>
  <c r="DS49" i="39"/>
  <c r="DT49" i="38"/>
  <c r="EA49" i="39"/>
  <c r="EB49" i="38"/>
  <c r="G50" i="39"/>
  <c r="H50" i="38"/>
  <c r="O50" i="39"/>
  <c r="P50" i="38"/>
  <c r="W50" i="39"/>
  <c r="X50" i="38"/>
  <c r="AE50" i="39"/>
  <c r="AF50" i="38"/>
  <c r="AM50" i="39"/>
  <c r="AN50" i="38"/>
  <c r="AU50" i="39"/>
  <c r="AV50" i="38"/>
  <c r="BC50" i="39"/>
  <c r="BD50" i="38"/>
  <c r="BK50" i="39"/>
  <c r="BL50" i="38"/>
  <c r="BS50" i="39"/>
  <c r="BT50" i="38"/>
  <c r="CA50" i="39"/>
  <c r="CB50" i="38"/>
  <c r="CI50" i="39"/>
  <c r="CJ50" i="38"/>
  <c r="CQ50" i="39"/>
  <c r="CR50" i="38"/>
  <c r="CY50" i="39"/>
  <c r="CZ50" i="38"/>
  <c r="DG50" i="39"/>
  <c r="DH50" i="38"/>
  <c r="DO50" i="39"/>
  <c r="DP50" i="38"/>
  <c r="DW50" i="39"/>
  <c r="DX50" i="38"/>
  <c r="C51" i="39"/>
  <c r="D51" i="38"/>
  <c r="K51" i="39"/>
  <c r="L51" i="38"/>
  <c r="S51" i="39"/>
  <c r="T51" i="38"/>
  <c r="AA51" i="39"/>
  <c r="AB51" i="38"/>
  <c r="AI51" i="39"/>
  <c r="AJ51" i="38"/>
  <c r="AQ51" i="39"/>
  <c r="AR51" i="38"/>
  <c r="AY51" i="39"/>
  <c r="AZ51" i="38"/>
  <c r="BG51" i="39"/>
  <c r="BH51" i="38"/>
  <c r="BO51" i="39"/>
  <c r="BP51" i="38"/>
  <c r="BW51" i="39"/>
  <c r="BX51" i="38"/>
  <c r="CE51" i="39"/>
  <c r="CF51" i="38"/>
  <c r="CM51" i="39"/>
  <c r="CN51" i="38"/>
  <c r="CU51" i="39"/>
  <c r="CV51" i="38"/>
  <c r="DC51" i="39"/>
  <c r="DD51" i="38"/>
  <c r="DK51" i="39"/>
  <c r="DL51" i="38"/>
  <c r="DS51" i="39"/>
  <c r="DT51" i="38"/>
  <c r="EA51" i="39"/>
  <c r="EB51" i="38"/>
  <c r="G52" i="39"/>
  <c r="H52" i="38"/>
  <c r="O52" i="39"/>
  <c r="P52" i="38"/>
  <c r="W52" i="39"/>
  <c r="X52" i="38"/>
  <c r="AE52" i="39"/>
  <c r="AF52" i="38"/>
  <c r="AM52" i="39"/>
  <c r="AN52" i="38"/>
  <c r="AU52" i="39"/>
  <c r="AV52" i="38"/>
  <c r="BC52" i="39"/>
  <c r="BD52" i="38"/>
  <c r="BK52" i="39"/>
  <c r="BL52" i="38"/>
  <c r="BS52" i="39"/>
  <c r="BT52" i="38"/>
  <c r="CA52" i="39"/>
  <c r="CB52" i="38"/>
  <c r="CI52" i="39"/>
  <c r="CJ52" i="38"/>
  <c r="CQ52" i="39"/>
  <c r="CR52" i="38"/>
  <c r="CY52" i="39"/>
  <c r="CZ52" i="38"/>
  <c r="DG52" i="39"/>
  <c r="DH52" i="38"/>
  <c r="DO52" i="39"/>
  <c r="DP52" i="38"/>
  <c r="DW52" i="39"/>
  <c r="DX52" i="38"/>
  <c r="C53" i="39"/>
  <c r="D53" i="38"/>
  <c r="K53" i="39"/>
  <c r="L53" i="38"/>
  <c r="S53" i="39"/>
  <c r="T53" i="38"/>
  <c r="AA53" i="39"/>
  <c r="AB53" i="38"/>
  <c r="AI53" i="39"/>
  <c r="AJ53" i="38"/>
  <c r="AQ53" i="39"/>
  <c r="AR53" i="38"/>
  <c r="AY53" i="39"/>
  <c r="AZ53" i="38"/>
  <c r="BG53" i="39"/>
  <c r="BH53" i="38"/>
  <c r="BO53" i="39"/>
  <c r="BP53" i="38"/>
  <c r="BW53" i="39"/>
  <c r="BX53" i="38"/>
  <c r="CE53" i="39"/>
  <c r="CF53" i="38"/>
  <c r="CM53" i="39"/>
  <c r="CN53" i="38"/>
  <c r="CU53" i="39"/>
  <c r="CV53" i="38"/>
  <c r="DC53" i="39"/>
  <c r="DD53" i="38"/>
  <c r="DK53" i="39"/>
  <c r="DL53" i="38"/>
  <c r="DS53" i="39"/>
  <c r="DT53" i="38"/>
  <c r="EA53" i="39"/>
  <c r="EB53" i="38"/>
  <c r="G54" i="39"/>
  <c r="H54" i="38"/>
  <c r="O54" i="39"/>
  <c r="P54" i="38"/>
  <c r="W54" i="39"/>
  <c r="X54" i="38"/>
  <c r="AE54" i="39"/>
  <c r="AF54" i="38"/>
  <c r="AM54" i="39"/>
  <c r="AN54" i="38"/>
  <c r="AU54" i="39"/>
  <c r="AV54" i="38"/>
  <c r="BC54" i="39"/>
  <c r="BD54" i="38"/>
  <c r="BK54" i="39"/>
  <c r="BL54" i="38"/>
  <c r="BS54" i="39"/>
  <c r="BT54" i="38"/>
  <c r="CA54" i="39"/>
  <c r="CB54" i="38"/>
  <c r="CI54" i="39"/>
  <c r="CJ54" i="38"/>
  <c r="CQ54" i="39"/>
  <c r="CR54" i="38"/>
  <c r="CY54" i="39"/>
  <c r="CZ54" i="38"/>
  <c r="DG54" i="39"/>
  <c r="DH54" i="38"/>
  <c r="DO54" i="39"/>
  <c r="DP54" i="38"/>
  <c r="DW54" i="39"/>
  <c r="DX54" i="38"/>
  <c r="C55" i="39"/>
  <c r="D55" i="38"/>
  <c r="K55" i="39"/>
  <c r="L55" i="38"/>
  <c r="S55" i="39"/>
  <c r="T55" i="38"/>
  <c r="AA55" i="39"/>
  <c r="AB55" i="38"/>
  <c r="AI55" i="39"/>
  <c r="AJ55" i="38"/>
  <c r="AQ55" i="39"/>
  <c r="AR55" i="38"/>
  <c r="AY55" i="39"/>
  <c r="AZ55" i="38"/>
  <c r="BG55" i="39"/>
  <c r="BH55" i="38"/>
  <c r="BO55" i="39"/>
  <c r="BP55" i="38"/>
  <c r="BW55" i="39"/>
  <c r="BX55" i="38"/>
  <c r="CE55" i="39"/>
  <c r="CF55" i="38"/>
  <c r="CM55" i="39"/>
  <c r="CN55" i="38"/>
  <c r="CU55" i="39"/>
  <c r="CV55" i="38"/>
  <c r="DC55" i="39"/>
  <c r="DD55" i="38"/>
  <c r="DK55" i="39"/>
  <c r="DL55" i="38"/>
  <c r="DS55" i="39"/>
  <c r="DT55" i="38"/>
  <c r="EA55" i="39"/>
  <c r="EB55" i="38"/>
  <c r="G56" i="39"/>
  <c r="H56" i="38"/>
  <c r="O56" i="39"/>
  <c r="P56" i="38"/>
  <c r="W56" i="39"/>
  <c r="X56" i="38"/>
  <c r="AE56" i="39"/>
  <c r="AF56" i="38"/>
  <c r="AM56" i="39"/>
  <c r="AN56" i="38"/>
  <c r="AU56" i="39"/>
  <c r="AV56" i="38"/>
  <c r="BC56" i="39"/>
  <c r="BD56" i="38"/>
  <c r="BK56" i="39"/>
  <c r="BL56" i="38"/>
  <c r="BS56" i="39"/>
  <c r="BT56" i="38"/>
  <c r="CA56" i="39"/>
  <c r="CB56" i="38"/>
  <c r="CI56" i="39"/>
  <c r="CJ56" i="38"/>
  <c r="CQ56" i="39"/>
  <c r="CR56" i="38"/>
  <c r="CY56" i="39"/>
  <c r="CZ56" i="38"/>
  <c r="DG56" i="39"/>
  <c r="DH56" i="38"/>
  <c r="DO56" i="39"/>
  <c r="DP56" i="38"/>
  <c r="DW56" i="39"/>
  <c r="DX56" i="38"/>
  <c r="C57" i="39"/>
  <c r="D57" i="38"/>
  <c r="K57" i="39"/>
  <c r="L57" i="38"/>
  <c r="S57" i="39"/>
  <c r="T57" i="38"/>
  <c r="AA57" i="39"/>
  <c r="AB57" i="38"/>
  <c r="AI57" i="39"/>
  <c r="AJ57" i="38"/>
  <c r="AQ57" i="39"/>
  <c r="AR57" i="38"/>
  <c r="AY57" i="39"/>
  <c r="AZ57" i="38"/>
  <c r="BG57" i="39"/>
  <c r="BH57" i="38"/>
  <c r="BO57" i="39"/>
  <c r="BP57" i="38"/>
  <c r="BW57" i="39"/>
  <c r="BX57" i="38"/>
  <c r="CE57" i="39"/>
  <c r="CF57" i="38"/>
  <c r="CM57" i="39"/>
  <c r="CN57" i="38"/>
  <c r="CU57" i="39"/>
  <c r="CV57" i="38"/>
  <c r="DC57" i="39"/>
  <c r="DD57" i="38"/>
  <c r="DK57" i="39"/>
  <c r="DL57" i="38"/>
  <c r="DS57" i="39"/>
  <c r="DT57" i="38"/>
  <c r="EA57" i="39"/>
  <c r="EB57" i="38"/>
  <c r="G58" i="39"/>
  <c r="H58" i="38"/>
  <c r="O58" i="39"/>
  <c r="P58" i="38"/>
  <c r="W58" i="39"/>
  <c r="X58" i="38"/>
  <c r="AE58" i="39"/>
  <c r="AF58" i="38"/>
  <c r="AM58" i="39"/>
  <c r="AN58" i="38"/>
  <c r="AU58" i="39"/>
  <c r="AV58" i="38"/>
  <c r="BC58" i="39"/>
  <c r="BD58" i="38"/>
  <c r="BK58" i="39"/>
  <c r="BL58" i="38"/>
  <c r="BS58" i="39"/>
  <c r="BT58" i="38"/>
  <c r="CA58" i="39"/>
  <c r="CB58" i="38"/>
  <c r="CI58" i="39"/>
  <c r="CJ58" i="38"/>
  <c r="CQ58" i="39"/>
  <c r="CR58" i="38"/>
  <c r="CY58" i="39"/>
  <c r="CZ58" i="38"/>
  <c r="DG58" i="39"/>
  <c r="DH58" i="38"/>
  <c r="DO58" i="39"/>
  <c r="DP58" i="38"/>
  <c r="DW58" i="39"/>
  <c r="DX58" i="38"/>
  <c r="G60" i="39"/>
  <c r="H60" i="38"/>
  <c r="G72" i="38"/>
  <c r="O60" i="39"/>
  <c r="P60" i="38"/>
  <c r="O72" i="38"/>
  <c r="W60" i="39"/>
  <c r="X60" i="38"/>
  <c r="W72" i="38"/>
  <c r="AE60" i="39"/>
  <c r="AF60" i="38"/>
  <c r="AE72" i="38"/>
  <c r="AM60" i="39"/>
  <c r="AN60" i="38"/>
  <c r="AM72" i="38"/>
  <c r="AU60" i="39"/>
  <c r="AV60" i="38"/>
  <c r="AU72" i="38"/>
  <c r="BC60" i="39"/>
  <c r="BD60" i="38"/>
  <c r="BC72" i="38"/>
  <c r="BK60" i="39"/>
  <c r="BL60" i="38"/>
  <c r="BK72" i="38"/>
  <c r="BS60" i="39"/>
  <c r="BT60" i="38"/>
  <c r="BS72" i="38"/>
  <c r="CA60" i="39"/>
  <c r="CB60" i="38"/>
  <c r="CA72" i="38"/>
  <c r="CI60" i="39"/>
  <c r="CJ60" i="38"/>
  <c r="CI72" i="38"/>
  <c r="CQ60" i="39"/>
  <c r="CR60" i="38"/>
  <c r="CQ72" i="38"/>
  <c r="CY60" i="39"/>
  <c r="CZ60" i="38"/>
  <c r="CY72" i="38"/>
  <c r="DG60" i="39"/>
  <c r="DH60" i="38"/>
  <c r="DG72" i="38"/>
  <c r="DO60" i="39"/>
  <c r="DP60" i="38"/>
  <c r="DO72" i="38"/>
  <c r="DW60" i="39"/>
  <c r="DX60" i="38"/>
  <c r="DW72" i="38"/>
  <c r="C61" i="39"/>
  <c r="D61" i="38"/>
  <c r="K61" i="39"/>
  <c r="L61" i="38"/>
  <c r="S61" i="39"/>
  <c r="T61" i="38"/>
  <c r="AA61" i="39"/>
  <c r="AB61" i="38"/>
  <c r="AI61" i="39"/>
  <c r="AJ61" i="38"/>
  <c r="AQ61" i="39"/>
  <c r="AR61" i="38"/>
  <c r="AY61" i="39"/>
  <c r="AZ61" i="38"/>
  <c r="BG61" i="39"/>
  <c r="BH61" i="38"/>
  <c r="BO61" i="39"/>
  <c r="BP61" i="38"/>
  <c r="BW61" i="39"/>
  <c r="BX61" i="38"/>
  <c r="CE61" i="39"/>
  <c r="CF61" i="38"/>
  <c r="CM61" i="39"/>
  <c r="CN61" i="38"/>
  <c r="CU61" i="39"/>
  <c r="CV61" i="38"/>
  <c r="DC61" i="39"/>
  <c r="DD61" i="38"/>
  <c r="DK61" i="39"/>
  <c r="DL61" i="38"/>
  <c r="DS61" i="39"/>
  <c r="DT61" i="38"/>
  <c r="EA61" i="39"/>
  <c r="EB61" i="38"/>
  <c r="G62" i="39"/>
  <c r="H62" i="38"/>
  <c r="O62" i="39"/>
  <c r="P62" i="38"/>
  <c r="W62" i="39"/>
  <c r="X62" i="38"/>
  <c r="AE62" i="39"/>
  <c r="AF62" i="38"/>
  <c r="AM62" i="39"/>
  <c r="AN62" i="38"/>
  <c r="AU62" i="39"/>
  <c r="AV62" i="38"/>
  <c r="BC62" i="39"/>
  <c r="BD62" i="38"/>
  <c r="BK62" i="39"/>
  <c r="BL62" i="38"/>
  <c r="BS62" i="39"/>
  <c r="BT62" i="38"/>
  <c r="CA62" i="39"/>
  <c r="CB62" i="38"/>
  <c r="CI62" i="39"/>
  <c r="CJ62" i="38"/>
  <c r="CQ62" i="39"/>
  <c r="CR62" i="38"/>
  <c r="CY62" i="39"/>
  <c r="CZ62" i="38"/>
  <c r="DG62" i="39"/>
  <c r="DH62" i="38"/>
  <c r="DO62" i="39"/>
  <c r="DP62" i="38"/>
  <c r="DW62" i="39"/>
  <c r="DX62" i="38"/>
  <c r="C63" i="39"/>
  <c r="D63" i="38"/>
  <c r="K63" i="39"/>
  <c r="L63" i="38"/>
  <c r="S63" i="39"/>
  <c r="T63" i="38"/>
  <c r="AA63" i="39"/>
  <c r="AB63" i="38"/>
  <c r="AI63" i="39"/>
  <c r="AJ63" i="38"/>
  <c r="AQ63" i="39"/>
  <c r="AR63" i="38"/>
  <c r="AY63" i="39"/>
  <c r="AZ63" i="38"/>
  <c r="BG63" i="39"/>
  <c r="BH63" i="38"/>
  <c r="BO63" i="39"/>
  <c r="BP63" i="38"/>
  <c r="BW63" i="39"/>
  <c r="BX63" i="38"/>
  <c r="CE63" i="39"/>
  <c r="CF63" i="38"/>
  <c r="CM63" i="39"/>
  <c r="CN63" i="38"/>
  <c r="CU63" i="39"/>
  <c r="CV63" i="38"/>
  <c r="DC63" i="39"/>
  <c r="DD63" i="38"/>
  <c r="DK63" i="39"/>
  <c r="DL63" i="38"/>
  <c r="DS63" i="39"/>
  <c r="DT63" i="38"/>
  <c r="EA63" i="39"/>
  <c r="EB63" i="38"/>
  <c r="G64" i="39"/>
  <c r="H64" i="38"/>
  <c r="O64" i="39"/>
  <c r="P64" i="38"/>
  <c r="W64" i="39"/>
  <c r="X64" i="38"/>
  <c r="AE64" i="39"/>
  <c r="AF64" i="38"/>
  <c r="AM64" i="39"/>
  <c r="AN64" i="38"/>
  <c r="AU64" i="39"/>
  <c r="AV64" i="38"/>
  <c r="BC64" i="39"/>
  <c r="BD64" i="38"/>
  <c r="BK64" i="39"/>
  <c r="BL64" i="38"/>
  <c r="BS64" i="39"/>
  <c r="BT64" i="38"/>
  <c r="CA64" i="39"/>
  <c r="CB64" i="38"/>
  <c r="CI64" i="39"/>
  <c r="CJ64" i="38"/>
  <c r="CQ64" i="39"/>
  <c r="CR64" i="38"/>
  <c r="CY64" i="39"/>
  <c r="CZ64" i="38"/>
  <c r="DG64" i="39"/>
  <c r="DH64" i="38"/>
  <c r="DO64" i="39"/>
  <c r="DP64" i="38"/>
  <c r="DW64" i="39"/>
  <c r="DX64" i="38"/>
  <c r="C65" i="39"/>
  <c r="D65" i="38"/>
  <c r="K65" i="39"/>
  <c r="L65" i="38"/>
  <c r="S65" i="39"/>
  <c r="T65" i="38"/>
  <c r="AA65" i="39"/>
  <c r="AB65" i="38"/>
  <c r="AI65" i="39"/>
  <c r="AJ65" i="38"/>
  <c r="AQ65" i="39"/>
  <c r="AR65" i="38"/>
  <c r="AY65" i="39"/>
  <c r="AZ65" i="38"/>
  <c r="BG65" i="39"/>
  <c r="BH65" i="38"/>
  <c r="BO65" i="39"/>
  <c r="BP65" i="38"/>
  <c r="BW65" i="39"/>
  <c r="BX65" i="38"/>
  <c r="CE65" i="39"/>
  <c r="CF65" i="38"/>
  <c r="CM65" i="39"/>
  <c r="CN65" i="38"/>
  <c r="CU65" i="39"/>
  <c r="CV65" i="38"/>
  <c r="DC65" i="39"/>
  <c r="DD65" i="38"/>
  <c r="DK65" i="39"/>
  <c r="DL65" i="38"/>
  <c r="DS65" i="39"/>
  <c r="DT65" i="38"/>
  <c r="EA65" i="39"/>
  <c r="EB65" i="38"/>
  <c r="G66" i="39"/>
  <c r="H66" i="38"/>
  <c r="O66" i="39"/>
  <c r="P66" i="38"/>
  <c r="W66" i="39"/>
  <c r="X66" i="38"/>
  <c r="AE66" i="39"/>
  <c r="AF66" i="38"/>
  <c r="AM66" i="39"/>
  <c r="AN66" i="38"/>
  <c r="AU66" i="39"/>
  <c r="AV66" i="38"/>
  <c r="BC66" i="39"/>
  <c r="BD66" i="38"/>
  <c r="BK66" i="39"/>
  <c r="BL66" i="38"/>
  <c r="BS66" i="39"/>
  <c r="BT66" i="38"/>
  <c r="CA66" i="39"/>
  <c r="CB66" i="38"/>
  <c r="CI66" i="39"/>
  <c r="CJ66" i="38"/>
  <c r="CQ66" i="39"/>
  <c r="CR66" i="38"/>
  <c r="CY66" i="39"/>
  <c r="CZ66" i="38"/>
  <c r="DG66" i="39"/>
  <c r="DH66" i="38"/>
  <c r="DO66" i="39"/>
  <c r="DP66" i="38"/>
  <c r="DW66" i="39"/>
  <c r="DX66" i="38"/>
  <c r="C67" i="39"/>
  <c r="D67" i="38"/>
  <c r="K67" i="39"/>
  <c r="L67" i="38"/>
  <c r="S67" i="39"/>
  <c r="T67" i="38"/>
  <c r="AA67" i="39"/>
  <c r="AB67" i="38"/>
  <c r="AI67" i="39"/>
  <c r="AJ67" i="38"/>
  <c r="AQ67" i="39"/>
  <c r="AR67" i="38"/>
  <c r="AY67" i="39"/>
  <c r="AZ67" i="38"/>
  <c r="BG67" i="39"/>
  <c r="BH67" i="38"/>
  <c r="BO67" i="39"/>
  <c r="BP67" i="38"/>
  <c r="BW67" i="39"/>
  <c r="BX67" i="38"/>
  <c r="CE67" i="39"/>
  <c r="CF67" i="38"/>
  <c r="CM67" i="39"/>
  <c r="CN67" i="38"/>
  <c r="CU67" i="39"/>
  <c r="CV67" i="38"/>
  <c r="DC67" i="39"/>
  <c r="DD67" i="38"/>
  <c r="DK67" i="39"/>
  <c r="DL67" i="38"/>
  <c r="DS67" i="39"/>
  <c r="DT67" i="38"/>
  <c r="EA67" i="39"/>
  <c r="EB67" i="38"/>
  <c r="G68" i="39"/>
  <c r="H68" i="38"/>
  <c r="O68" i="39"/>
  <c r="P68" i="38"/>
  <c r="W68" i="39"/>
  <c r="X68" i="38"/>
  <c r="AE68" i="39"/>
  <c r="AF68" i="38"/>
  <c r="AM68" i="39"/>
  <c r="AN68" i="38"/>
  <c r="AU68" i="39"/>
  <c r="AV68" i="38"/>
  <c r="BC68" i="39"/>
  <c r="BD68" i="38"/>
  <c r="BK68" i="39"/>
  <c r="BL68" i="38"/>
  <c r="BS68" i="39"/>
  <c r="BT68" i="38"/>
  <c r="CA68" i="39"/>
  <c r="CB68" i="38"/>
  <c r="CI68" i="39"/>
  <c r="CJ68" i="38"/>
  <c r="CQ68" i="39"/>
  <c r="CR68" i="38"/>
  <c r="CY68" i="39"/>
  <c r="CZ68" i="38"/>
  <c r="DG68" i="39"/>
  <c r="DH68" i="38"/>
  <c r="DO68" i="39"/>
  <c r="DP68" i="38"/>
  <c r="DW68" i="39"/>
  <c r="DX68" i="38"/>
  <c r="C69" i="39"/>
  <c r="D69" i="38"/>
  <c r="K69" i="39"/>
  <c r="L69" i="38"/>
  <c r="S69" i="39"/>
  <c r="T69" i="38"/>
  <c r="AA69" i="39"/>
  <c r="AB69" i="38"/>
  <c r="AI69" i="39"/>
  <c r="AJ69" i="38"/>
  <c r="AQ69" i="39"/>
  <c r="AR69" i="38"/>
  <c r="AY69" i="39"/>
  <c r="AZ69" i="38"/>
  <c r="BG69" i="39"/>
  <c r="BH69" i="38"/>
  <c r="BO69" i="39"/>
  <c r="BP69" i="38"/>
  <c r="BW69" i="39"/>
  <c r="BX69" i="38"/>
  <c r="CE69" i="39"/>
  <c r="CF69" i="38"/>
  <c r="CM69" i="39"/>
  <c r="CN69" i="38"/>
  <c r="CU69" i="39"/>
  <c r="CV69" i="38"/>
  <c r="DC69" i="39"/>
  <c r="DD69" i="38"/>
  <c r="DK69" i="39"/>
  <c r="DL69" i="38"/>
  <c r="DS69" i="39"/>
  <c r="DT69" i="38"/>
  <c r="EA69" i="39"/>
  <c r="EB69" i="38"/>
  <c r="G70" i="39"/>
  <c r="H70" i="38"/>
  <c r="O70" i="39"/>
  <c r="P70" i="38"/>
  <c r="W70" i="39"/>
  <c r="X70" i="38"/>
  <c r="AE70" i="39"/>
  <c r="AF70" i="38"/>
  <c r="AM70" i="39"/>
  <c r="AN70" i="38"/>
  <c r="AU70" i="39"/>
  <c r="AV70" i="38"/>
  <c r="BC70" i="39"/>
  <c r="BD70" i="38"/>
  <c r="BK70" i="39"/>
  <c r="BL70" i="38"/>
  <c r="BS70" i="39"/>
  <c r="BT70" i="38"/>
  <c r="CA70" i="39"/>
  <c r="CB70" i="38"/>
  <c r="CI70" i="39"/>
  <c r="CJ70" i="38"/>
  <c r="CQ70" i="39"/>
  <c r="CR70" i="38"/>
  <c r="CY70" i="39"/>
  <c r="CZ70" i="38"/>
  <c r="DG70" i="39"/>
  <c r="DH70" i="38"/>
  <c r="DO70" i="39"/>
  <c r="DP70" i="38"/>
  <c r="DW70" i="39"/>
  <c r="DX70" i="38"/>
  <c r="C71" i="39"/>
  <c r="D71" i="38"/>
  <c r="K71" i="39"/>
  <c r="L71" i="38"/>
  <c r="S71" i="39"/>
  <c r="T71" i="38"/>
  <c r="AA71" i="39"/>
  <c r="AB71" i="38"/>
  <c r="AI71" i="39"/>
  <c r="AJ71" i="38"/>
  <c r="AQ71" i="39"/>
  <c r="AR71" i="38"/>
  <c r="AY71" i="39"/>
  <c r="AZ71" i="38"/>
  <c r="BG71" i="39"/>
  <c r="BH71" i="38"/>
  <c r="BO71" i="39"/>
  <c r="BP71" i="38"/>
  <c r="BW71" i="39"/>
  <c r="BX71" i="38"/>
  <c r="CE71" i="39"/>
  <c r="CF71" i="38"/>
  <c r="CM71" i="39"/>
  <c r="CN71" i="38"/>
  <c r="CU71" i="39"/>
  <c r="CV71" i="38"/>
  <c r="DC71" i="39"/>
  <c r="DD71" i="38"/>
  <c r="DK71" i="39"/>
  <c r="DL71" i="38"/>
  <c r="DS71" i="39"/>
  <c r="DT71" i="38"/>
  <c r="EA71" i="39"/>
  <c r="EB71" i="38"/>
  <c r="C73" i="39"/>
  <c r="D73" i="38"/>
  <c r="C85" i="38"/>
  <c r="K73" i="39"/>
  <c r="L73" i="38"/>
  <c r="K85" i="38"/>
  <c r="S73" i="39"/>
  <c r="T73" i="38"/>
  <c r="S85" i="38"/>
  <c r="AA73" i="39"/>
  <c r="AB73" i="38"/>
  <c r="AA85" i="38"/>
  <c r="AI73" i="39"/>
  <c r="AJ73" i="38"/>
  <c r="AI85" i="38"/>
  <c r="AQ73" i="39"/>
  <c r="AR73" i="38"/>
  <c r="AQ85" i="38"/>
  <c r="AY73" i="39"/>
  <c r="AZ73" i="38"/>
  <c r="AY85" i="38"/>
  <c r="BG73" i="39"/>
  <c r="BH73" i="38"/>
  <c r="BG85" i="38"/>
  <c r="BO73" i="39"/>
  <c r="BP73" i="38"/>
  <c r="BO85" i="38"/>
  <c r="BW73" i="39"/>
  <c r="BX73" i="38"/>
  <c r="BW85" i="38"/>
  <c r="CE73" i="39"/>
  <c r="CF73" i="38"/>
  <c r="CE85" i="38"/>
  <c r="CM73" i="39"/>
  <c r="CN73" i="38"/>
  <c r="CM85" i="38"/>
  <c r="CU73" i="39"/>
  <c r="CV73" i="38"/>
  <c r="CU85" i="38"/>
  <c r="DC73" i="39"/>
  <c r="DD73" i="38"/>
  <c r="DC85" i="38"/>
  <c r="DK73" i="39"/>
  <c r="DL73" i="38"/>
  <c r="DK85" i="38"/>
  <c r="DS73" i="39"/>
  <c r="DT73" i="38"/>
  <c r="DS85" i="38"/>
  <c r="EA73" i="39"/>
  <c r="EB73" i="38"/>
  <c r="EA85" i="38"/>
  <c r="G74" i="39"/>
  <c r="H74" i="38"/>
  <c r="O74" i="39"/>
  <c r="P74" i="38"/>
  <c r="W74" i="39"/>
  <c r="X74" i="38"/>
  <c r="AE74" i="39"/>
  <c r="AF74" i="38"/>
  <c r="AM74" i="39"/>
  <c r="AN74" i="38"/>
  <c r="AU74" i="39"/>
  <c r="AV74" i="38"/>
  <c r="BC74" i="39"/>
  <c r="BD74" i="38"/>
  <c r="BK74" i="39"/>
  <c r="BL74" i="38"/>
  <c r="BS74" i="39"/>
  <c r="BT74" i="38"/>
  <c r="CA74" i="39"/>
  <c r="CB74" i="38"/>
  <c r="CI74" i="39"/>
  <c r="CJ74" i="38"/>
  <c r="CQ74" i="39"/>
  <c r="CR74" i="38"/>
  <c r="CY74" i="39"/>
  <c r="CZ74" i="38"/>
  <c r="DG74" i="39"/>
  <c r="DH74" i="38"/>
  <c r="DO74" i="39"/>
  <c r="DP74" i="38"/>
  <c r="DW74" i="39"/>
  <c r="DX74" i="38"/>
  <c r="C75" i="39"/>
  <c r="D75" i="38"/>
  <c r="K75" i="39"/>
  <c r="L75" i="38"/>
  <c r="S75" i="39"/>
  <c r="T75" i="38"/>
  <c r="AA75" i="39"/>
  <c r="AB75" i="38"/>
  <c r="AI75" i="39"/>
  <c r="AJ75" i="38"/>
  <c r="AQ75" i="39"/>
  <c r="AR75" i="38"/>
  <c r="AY75" i="39"/>
  <c r="AZ75" i="38"/>
  <c r="BG75" i="39"/>
  <c r="BH75" i="38"/>
  <c r="BO75" i="39"/>
  <c r="BP75" i="38"/>
  <c r="BW75" i="39"/>
  <c r="BX75" i="38"/>
  <c r="CE75" i="39"/>
  <c r="CF75" i="38"/>
  <c r="CM75" i="39"/>
  <c r="CN75" i="38"/>
  <c r="CU75" i="39"/>
  <c r="CV75" i="38"/>
  <c r="DC75" i="39"/>
  <c r="DD75" i="38"/>
  <c r="DK75" i="39"/>
  <c r="DL75" i="38"/>
  <c r="DS75" i="39"/>
  <c r="DT75" i="38"/>
  <c r="EA75" i="39"/>
  <c r="EB75" i="38"/>
  <c r="G76" i="39"/>
  <c r="H76" i="38"/>
  <c r="O76" i="39"/>
  <c r="P76" i="38"/>
  <c r="W76" i="39"/>
  <c r="X76" i="38"/>
  <c r="AE76" i="39"/>
  <c r="AF76" i="38"/>
  <c r="AM76" i="39"/>
  <c r="AN76" i="38"/>
  <c r="AU76" i="39"/>
  <c r="AV76" i="38"/>
  <c r="BC76" i="39"/>
  <c r="BD76" i="38"/>
  <c r="BK76" i="39"/>
  <c r="BL76" i="38"/>
  <c r="BS76" i="39"/>
  <c r="BT76" i="38"/>
  <c r="CA76" i="39"/>
  <c r="CB76" i="38"/>
  <c r="CI76" i="39"/>
  <c r="CJ76" i="38"/>
  <c r="CQ76" i="39"/>
  <c r="CR76" i="38"/>
  <c r="CY76" i="39"/>
  <c r="CZ76" i="38"/>
  <c r="DG76" i="39"/>
  <c r="DH76" i="38"/>
  <c r="DO76" i="39"/>
  <c r="DP76" i="38"/>
  <c r="DW76" i="39"/>
  <c r="DX76" i="38"/>
  <c r="C77" i="39"/>
  <c r="D77" i="38"/>
  <c r="K77" i="39"/>
  <c r="L77" i="38"/>
  <c r="S77" i="39"/>
  <c r="T77" i="38"/>
  <c r="AA77" i="39"/>
  <c r="AB77" i="38"/>
  <c r="AI77" i="39"/>
  <c r="AJ77" i="38"/>
  <c r="AQ77" i="39"/>
  <c r="AR77" i="38"/>
  <c r="AY77" i="39"/>
  <c r="AZ77" i="38"/>
  <c r="BG77" i="39"/>
  <c r="BH77" i="38"/>
  <c r="BO77" i="39"/>
  <c r="BP77" i="38"/>
  <c r="BW77" i="39"/>
  <c r="BX77" i="38"/>
  <c r="CE77" i="39"/>
  <c r="CF77" i="38"/>
  <c r="CM77" i="39"/>
  <c r="CN77" i="38"/>
  <c r="CU77" i="39"/>
  <c r="CV77" i="38"/>
  <c r="DC77" i="39"/>
  <c r="DD77" i="38"/>
  <c r="DK77" i="39"/>
  <c r="DL77" i="38"/>
  <c r="DS77" i="39"/>
  <c r="DT77" i="38"/>
  <c r="EA77" i="39"/>
  <c r="EB77" i="38"/>
  <c r="G78" i="39"/>
  <c r="H78" i="38"/>
  <c r="O78" i="39"/>
  <c r="P78" i="38"/>
  <c r="W78" i="39"/>
  <c r="X78" i="38"/>
  <c r="AE78" i="39"/>
  <c r="AF78" i="38"/>
  <c r="AM78" i="39"/>
  <c r="AN78" i="38"/>
  <c r="AU78" i="39"/>
  <c r="AV78" i="38"/>
  <c r="BC78" i="39"/>
  <c r="BD78" i="38"/>
  <c r="BK78" i="39"/>
  <c r="BL78" i="38"/>
  <c r="BS78" i="39"/>
  <c r="BT78" i="38"/>
  <c r="CA78" i="39"/>
  <c r="CB78" i="38"/>
  <c r="CI78" i="39"/>
  <c r="CJ78" i="38"/>
  <c r="CQ78" i="39"/>
  <c r="CR78" i="38"/>
  <c r="CY78" i="39"/>
  <c r="CZ78" i="38"/>
  <c r="DG78" i="39"/>
  <c r="DH78" i="38"/>
  <c r="DO78" i="39"/>
  <c r="DP78" i="38"/>
  <c r="DW78" i="39"/>
  <c r="DX78" i="38"/>
  <c r="C79" i="39"/>
  <c r="D79" i="38"/>
  <c r="K79" i="39"/>
  <c r="L79" i="38"/>
  <c r="S79" i="39"/>
  <c r="T79" i="38"/>
  <c r="AA79" i="39"/>
  <c r="AB79" i="38"/>
  <c r="AI79" i="39"/>
  <c r="AJ79" i="38"/>
  <c r="AQ79" i="39"/>
  <c r="AR79" i="38"/>
  <c r="AY79" i="39"/>
  <c r="AZ79" i="38"/>
  <c r="BG79" i="39"/>
  <c r="BH79" i="38"/>
  <c r="BO79" i="39"/>
  <c r="BP79" i="38"/>
  <c r="BW79" i="39"/>
  <c r="BX79" i="38"/>
  <c r="CE79" i="39"/>
  <c r="CF79" i="38"/>
  <c r="CM79" i="39"/>
  <c r="CN79" i="38"/>
  <c r="CU79" i="39"/>
  <c r="CV79" i="38"/>
  <c r="DC79" i="39"/>
  <c r="DD79" i="38"/>
  <c r="DK79" i="39"/>
  <c r="DL79" i="38"/>
  <c r="DS79" i="39"/>
  <c r="DT79" i="38"/>
  <c r="EA79" i="39"/>
  <c r="EB79" i="38"/>
  <c r="G80" i="39"/>
  <c r="H80" i="38"/>
  <c r="O80" i="39"/>
  <c r="P80" i="38"/>
  <c r="W80" i="39"/>
  <c r="X80" i="38"/>
  <c r="AE80" i="39"/>
  <c r="AF80" i="38"/>
  <c r="AM80" i="39"/>
  <c r="AN80" i="38"/>
  <c r="AU80" i="39"/>
  <c r="AV80" i="38"/>
  <c r="BC80" i="39"/>
  <c r="BD80" i="38"/>
  <c r="BK80" i="39"/>
  <c r="BL80" i="38"/>
  <c r="BS80" i="39"/>
  <c r="BT80" i="38"/>
  <c r="CA80" i="39"/>
  <c r="CB80" i="38"/>
  <c r="CI80" i="39"/>
  <c r="CJ80" i="38"/>
  <c r="CQ80" i="39"/>
  <c r="CR80" i="38"/>
  <c r="CY80" i="39"/>
  <c r="CZ80" i="38"/>
  <c r="DG80" i="39"/>
  <c r="DH80" i="38"/>
  <c r="DO80" i="39"/>
  <c r="DP80" i="38"/>
  <c r="DW80" i="39"/>
  <c r="DX80" i="38"/>
  <c r="C81" i="39"/>
  <c r="D81" i="38"/>
  <c r="K81" i="39"/>
  <c r="L81" i="38"/>
  <c r="S81" i="39"/>
  <c r="T81" i="38"/>
  <c r="AA81" i="39"/>
  <c r="AB81" i="38"/>
  <c r="AI81" i="39"/>
  <c r="AJ81" i="38"/>
  <c r="AQ81" i="39"/>
  <c r="AR81" i="38"/>
  <c r="AY81" i="39"/>
  <c r="AZ81" i="38"/>
  <c r="BG81" i="39"/>
  <c r="BH81" i="38"/>
  <c r="BO81" i="39"/>
  <c r="BP81" i="38"/>
  <c r="BW81" i="39"/>
  <c r="BX81" i="38"/>
  <c r="CE81" i="39"/>
  <c r="CF81" i="38"/>
  <c r="CM81" i="39"/>
  <c r="CN81" i="38"/>
  <c r="CU81" i="39"/>
  <c r="CV81" i="38"/>
  <c r="DC81" i="39"/>
  <c r="DD81" i="38"/>
  <c r="DK81" i="39"/>
  <c r="DL81" i="38"/>
  <c r="DS81" i="39"/>
  <c r="DT81" i="38"/>
  <c r="EA81" i="39"/>
  <c r="EB81" i="38"/>
  <c r="G82" i="39"/>
  <c r="H82" i="38"/>
  <c r="O82" i="39"/>
  <c r="P82" i="38"/>
  <c r="W82" i="39"/>
  <c r="X82" i="38"/>
  <c r="AE82" i="39"/>
  <c r="AF82" i="38"/>
  <c r="AM82" i="39"/>
  <c r="AN82" i="38"/>
  <c r="AU82" i="39"/>
  <c r="AV82" i="38"/>
  <c r="BC82" i="39"/>
  <c r="BD82" i="38"/>
  <c r="BK82" i="39"/>
  <c r="BL82" i="38"/>
  <c r="BS82" i="39"/>
  <c r="BT82" i="38"/>
  <c r="CA82" i="39"/>
  <c r="CB82" i="38"/>
  <c r="CI82" i="39"/>
  <c r="CJ82" i="38"/>
  <c r="CQ82" i="39"/>
  <c r="CR82" i="38"/>
  <c r="CY82" i="39"/>
  <c r="CZ82" i="38"/>
  <c r="DG82" i="39"/>
  <c r="DH82" i="38"/>
  <c r="DO82" i="39"/>
  <c r="DP82" i="38"/>
  <c r="DW82" i="39"/>
  <c r="DX82" i="38"/>
  <c r="C83" i="39"/>
  <c r="D83" i="38"/>
  <c r="K83" i="39"/>
  <c r="L83" i="38"/>
  <c r="S83" i="39"/>
  <c r="T83" i="38"/>
  <c r="AA83" i="39"/>
  <c r="AB83" i="38"/>
  <c r="AI83" i="39"/>
  <c r="AJ83" i="38"/>
  <c r="AQ83" i="39"/>
  <c r="AR83" i="38"/>
  <c r="AY83" i="39"/>
  <c r="AZ83" i="38"/>
  <c r="BG83" i="39"/>
  <c r="BH83" i="38"/>
  <c r="BO83" i="39"/>
  <c r="BP83" i="38"/>
  <c r="BW83" i="39"/>
  <c r="BX83" i="38"/>
  <c r="CE83" i="39"/>
  <c r="CF83" i="38"/>
  <c r="CM83" i="39"/>
  <c r="CN83" i="38"/>
  <c r="CU83" i="39"/>
  <c r="CV83" i="38"/>
  <c r="DC83" i="39"/>
  <c r="DD83" i="38"/>
  <c r="DK83" i="39"/>
  <c r="DL83" i="38"/>
  <c r="DS83" i="39"/>
  <c r="DT83" i="38"/>
  <c r="EA83" i="39"/>
  <c r="EB83" i="38"/>
  <c r="G84" i="39"/>
  <c r="H84" i="38"/>
  <c r="O84" i="39"/>
  <c r="P84" i="38"/>
  <c r="W84" i="39"/>
  <c r="X84" i="38"/>
  <c r="AE84" i="39"/>
  <c r="AF84" i="38"/>
  <c r="AM84" i="39"/>
  <c r="AN84" i="38"/>
  <c r="AU84" i="39"/>
  <c r="AV84" i="38"/>
  <c r="BC84" i="39"/>
  <c r="BD84" i="38"/>
  <c r="BK84" i="39"/>
  <c r="BL84" i="38"/>
  <c r="BS84" i="39"/>
  <c r="BT84" i="38"/>
  <c r="CA84" i="39"/>
  <c r="CB84" i="38"/>
  <c r="CI84" i="39"/>
  <c r="CJ84" i="38"/>
  <c r="CQ84" i="39"/>
  <c r="CR84" i="38"/>
  <c r="CY84" i="39"/>
  <c r="CZ84" i="38"/>
  <c r="DG84" i="39"/>
  <c r="DH84" i="38"/>
  <c r="DO84" i="39"/>
  <c r="DP84" i="38"/>
  <c r="DW84" i="39"/>
  <c r="DX84" i="38"/>
  <c r="G86" i="39"/>
  <c r="H86" i="38"/>
  <c r="G98" i="38"/>
  <c r="O86" i="39"/>
  <c r="P86" i="38"/>
  <c r="O98" i="38"/>
  <c r="W86" i="39"/>
  <c r="X86" i="38"/>
  <c r="W98" i="38"/>
  <c r="AE86" i="39"/>
  <c r="AF86" i="38"/>
  <c r="AE98" i="38"/>
  <c r="AM86" i="39"/>
  <c r="AN86" i="38"/>
  <c r="AM98" i="38"/>
  <c r="AU86" i="39"/>
  <c r="AV86" i="38"/>
  <c r="AU98" i="38"/>
  <c r="BC86" i="39"/>
  <c r="BD86" i="38"/>
  <c r="BC98" i="38"/>
  <c r="BK86" i="39"/>
  <c r="BL86" i="38"/>
  <c r="BK98" i="38"/>
  <c r="BS86" i="39"/>
  <c r="BT86" i="38"/>
  <c r="BS98" i="38"/>
  <c r="CA86" i="39"/>
  <c r="CB86" i="38"/>
  <c r="CA98" i="38"/>
  <c r="CI86" i="39"/>
  <c r="CJ86" i="38"/>
  <c r="CI98" i="38"/>
  <c r="CQ86" i="39"/>
  <c r="CR86" i="38"/>
  <c r="CQ98" i="38"/>
  <c r="CY86" i="39"/>
  <c r="CZ86" i="38"/>
  <c r="CY98" i="38"/>
  <c r="DG86" i="39"/>
  <c r="DH86" i="38"/>
  <c r="DG98" i="38"/>
  <c r="DO86" i="39"/>
  <c r="DP86" i="38"/>
  <c r="DO98" i="38"/>
  <c r="DW86" i="39"/>
  <c r="DX86" i="38"/>
  <c r="DW98" i="38"/>
  <c r="C87" i="39"/>
  <c r="D87" i="38"/>
  <c r="K87" i="39"/>
  <c r="L87" i="38"/>
  <c r="S87" i="39"/>
  <c r="T87" i="38"/>
  <c r="AA87" i="39"/>
  <c r="AB87" i="38"/>
  <c r="AI87" i="39"/>
  <c r="AJ87" i="38"/>
  <c r="AQ87" i="39"/>
  <c r="AR87" i="38"/>
  <c r="AY87" i="39"/>
  <c r="AZ87" i="38"/>
  <c r="BG87" i="39"/>
  <c r="BH87" i="38"/>
  <c r="BO87" i="39"/>
  <c r="BP87" i="38"/>
  <c r="BW87" i="39"/>
  <c r="BX87" i="38"/>
  <c r="CE87" i="39"/>
  <c r="CF87" i="38"/>
  <c r="CM87" i="39"/>
  <c r="CN87" i="38"/>
  <c r="CU87" i="39"/>
  <c r="CV87" i="38"/>
  <c r="DC87" i="39"/>
  <c r="DD87" i="38"/>
  <c r="DK87" i="39"/>
  <c r="DL87" i="38"/>
  <c r="DS87" i="39"/>
  <c r="DT87" i="38"/>
  <c r="EA87" i="39"/>
  <c r="EB87" i="38"/>
  <c r="G88" i="39"/>
  <c r="H88" i="38"/>
  <c r="O88" i="39"/>
  <c r="P88" i="38"/>
  <c r="W88" i="39"/>
  <c r="X88" i="38"/>
  <c r="AE88" i="39"/>
  <c r="AF88" i="38"/>
  <c r="AM88" i="39"/>
  <c r="AN88" i="38"/>
  <c r="AU88" i="39"/>
  <c r="AV88" i="38"/>
  <c r="BC88" i="39"/>
  <c r="BD88" i="38"/>
  <c r="BK88" i="39"/>
  <c r="BL88" i="38"/>
  <c r="BS88" i="39"/>
  <c r="BT88" i="38"/>
  <c r="CA88" i="39"/>
  <c r="CB88" i="38"/>
  <c r="CI88" i="39"/>
  <c r="CJ88" i="38"/>
  <c r="CQ88" i="39"/>
  <c r="CR88" i="38"/>
  <c r="CY88" i="39"/>
  <c r="CZ88" i="38"/>
  <c r="DG88" i="39"/>
  <c r="DH88" i="38"/>
  <c r="DO88" i="39"/>
  <c r="DP88" i="38"/>
  <c r="DW88" i="39"/>
  <c r="DX88" i="38"/>
  <c r="C89" i="39"/>
  <c r="D89" i="38"/>
  <c r="K89" i="39"/>
  <c r="L89" i="38"/>
  <c r="S89" i="39"/>
  <c r="T89" i="38"/>
  <c r="AA89" i="39"/>
  <c r="AB89" i="38"/>
  <c r="AI89" i="39"/>
  <c r="AJ89" i="38"/>
  <c r="AQ89" i="39"/>
  <c r="AR89" i="38"/>
  <c r="AY89" i="39"/>
  <c r="AZ89" i="38"/>
  <c r="BG89" i="39"/>
  <c r="BH89" i="38"/>
  <c r="BO89" i="39"/>
  <c r="BP89" i="38"/>
  <c r="BW89" i="39"/>
  <c r="BX89" i="38"/>
  <c r="CE89" i="39"/>
  <c r="CF89" i="38"/>
  <c r="CM89" i="39"/>
  <c r="CN89" i="38"/>
  <c r="CU89" i="39"/>
  <c r="CV89" i="38"/>
  <c r="DC89" i="39"/>
  <c r="DD89" i="38"/>
  <c r="DK89" i="39"/>
  <c r="DL89" i="38"/>
  <c r="DS89" i="39"/>
  <c r="DT89" i="38"/>
  <c r="EA89" i="39"/>
  <c r="EB89" i="38"/>
  <c r="G90" i="39"/>
  <c r="H90" i="38"/>
  <c r="O90" i="39"/>
  <c r="P90" i="38"/>
  <c r="W90" i="39"/>
  <c r="X90" i="38"/>
  <c r="AE90" i="39"/>
  <c r="AF90" i="38"/>
  <c r="AM90" i="39"/>
  <c r="AN90" i="38"/>
  <c r="AU90" i="39"/>
  <c r="AV90" i="38"/>
  <c r="BC90" i="39"/>
  <c r="BD90" i="38"/>
  <c r="BK90" i="39"/>
  <c r="BL90" i="38"/>
  <c r="BS90" i="39"/>
  <c r="BT90" i="38"/>
  <c r="CA90" i="39"/>
  <c r="CB90" i="38"/>
  <c r="CI90" i="39"/>
  <c r="CJ90" i="38"/>
  <c r="CQ90" i="39"/>
  <c r="CR90" i="38"/>
  <c r="CY90" i="39"/>
  <c r="CZ90" i="38"/>
  <c r="DG90" i="39"/>
  <c r="DH90" i="38"/>
  <c r="DO90" i="39"/>
  <c r="DP90" i="38"/>
  <c r="DW90" i="39"/>
  <c r="DX90" i="38"/>
  <c r="C91" i="39"/>
  <c r="D91" i="38"/>
  <c r="K91" i="39"/>
  <c r="L91" i="38"/>
  <c r="S91" i="39"/>
  <c r="T91" i="38"/>
  <c r="AA91" i="39"/>
  <c r="AB91" i="38"/>
  <c r="AI91" i="39"/>
  <c r="AJ91" i="38"/>
  <c r="AQ91" i="39"/>
  <c r="AR91" i="38"/>
  <c r="AY91" i="39"/>
  <c r="AZ91" i="38"/>
  <c r="BG91" i="39"/>
  <c r="BH91" i="38"/>
  <c r="BO91" i="39"/>
  <c r="BP91" i="38"/>
  <c r="BW91" i="39"/>
  <c r="BX91" i="38"/>
  <c r="CE91" i="39"/>
  <c r="CF91" i="38"/>
  <c r="CM91" i="39"/>
  <c r="CN91" i="38"/>
  <c r="CU91" i="39"/>
  <c r="CV91" i="38"/>
  <c r="DC91" i="39"/>
  <c r="DD91" i="38"/>
  <c r="DK91" i="39"/>
  <c r="DL91" i="38"/>
  <c r="DS91" i="39"/>
  <c r="DT91" i="38"/>
  <c r="EA91" i="39"/>
  <c r="EB91" i="38"/>
  <c r="G92" i="39"/>
  <c r="H92" i="38"/>
  <c r="O92" i="39"/>
  <c r="P92" i="38"/>
  <c r="W92" i="39"/>
  <c r="X92" i="38"/>
  <c r="AE92" i="39"/>
  <c r="AF92" i="38"/>
  <c r="AM92" i="39"/>
  <c r="AN92" i="38"/>
  <c r="AU92" i="39"/>
  <c r="AV92" i="38"/>
  <c r="BC92" i="39"/>
  <c r="BD92" i="38"/>
  <c r="BK92" i="39"/>
  <c r="BL92" i="38"/>
  <c r="BS92" i="39"/>
  <c r="BT92" i="38"/>
  <c r="CA92" i="39"/>
  <c r="CB92" i="38"/>
  <c r="CI92" i="39"/>
  <c r="CJ92" i="38"/>
  <c r="CQ92" i="39"/>
  <c r="CR92" i="38"/>
  <c r="CY92" i="39"/>
  <c r="CZ92" i="38"/>
  <c r="DG92" i="39"/>
  <c r="DH92" i="38"/>
  <c r="DO92" i="39"/>
  <c r="DP92" i="38"/>
  <c r="DW92" i="39"/>
  <c r="DX92" i="38"/>
  <c r="C93" i="39"/>
  <c r="D93" i="38"/>
  <c r="K93" i="39"/>
  <c r="L93" i="38"/>
  <c r="S93" i="39"/>
  <c r="T93" i="38"/>
  <c r="AA93" i="39"/>
  <c r="AB93" i="38"/>
  <c r="AI93" i="39"/>
  <c r="AJ93" i="38"/>
  <c r="AQ93" i="39"/>
  <c r="AR93" i="38"/>
  <c r="AY93" i="39"/>
  <c r="AZ93" i="38"/>
  <c r="BG93" i="39"/>
  <c r="BH93" i="38"/>
  <c r="BO93" i="39"/>
  <c r="BP93" i="38"/>
  <c r="BW93" i="39"/>
  <c r="BX93" i="38"/>
  <c r="CE93" i="39"/>
  <c r="CF93" i="38"/>
  <c r="CM93" i="39"/>
  <c r="CN93" i="38"/>
  <c r="CU93" i="39"/>
  <c r="CV93" i="38"/>
  <c r="DC93" i="39"/>
  <c r="DD93" i="38"/>
  <c r="DK93" i="39"/>
  <c r="DL93" i="38"/>
  <c r="DS93" i="39"/>
  <c r="DT93" i="38"/>
  <c r="EA93" i="39"/>
  <c r="EB93" i="38"/>
  <c r="G94" i="39"/>
  <c r="H94" i="38"/>
  <c r="O94" i="39"/>
  <c r="P94" i="38"/>
  <c r="W94" i="39"/>
  <c r="X94" i="38"/>
  <c r="AE94" i="39"/>
  <c r="AF94" i="38"/>
  <c r="AM94" i="39"/>
  <c r="AN94" i="38"/>
  <c r="AU94" i="39"/>
  <c r="AV94" i="38"/>
  <c r="BC94" i="39"/>
  <c r="BD94" i="38"/>
  <c r="BK94" i="39"/>
  <c r="BL94" i="38"/>
  <c r="BS94" i="39"/>
  <c r="BT94" i="38"/>
  <c r="CA94" i="39"/>
  <c r="CB94" i="38"/>
  <c r="CI94" i="39"/>
  <c r="CJ94" i="38"/>
  <c r="CQ94" i="39"/>
  <c r="CR94" i="38"/>
  <c r="CY94" i="39"/>
  <c r="CZ94" i="38"/>
  <c r="DG94" i="39"/>
  <c r="DH94" i="38"/>
  <c r="DO94" i="39"/>
  <c r="DP94" i="38"/>
  <c r="DW94" i="39"/>
  <c r="DX94" i="38"/>
  <c r="C95" i="39"/>
  <c r="D95" i="38"/>
  <c r="K95" i="39"/>
  <c r="L95" i="38"/>
  <c r="S95" i="39"/>
  <c r="T95" i="38"/>
  <c r="AA95" i="39"/>
  <c r="AB95" i="38"/>
  <c r="AI95" i="39"/>
  <c r="AJ95" i="38"/>
  <c r="AQ95" i="39"/>
  <c r="AR95" i="38"/>
  <c r="AY95" i="39"/>
  <c r="AZ95" i="38"/>
  <c r="BG95" i="39"/>
  <c r="BH95" i="38"/>
  <c r="BO95" i="39"/>
  <c r="BP95" i="38"/>
  <c r="BW95" i="39"/>
  <c r="BX95" i="38"/>
  <c r="CE95" i="39"/>
  <c r="CF95" i="38"/>
  <c r="CM95" i="39"/>
  <c r="CN95" i="38"/>
  <c r="CU95" i="39"/>
  <c r="CV95" i="38"/>
  <c r="DC95" i="39"/>
  <c r="DD95" i="38"/>
  <c r="DK95" i="39"/>
  <c r="DL95" i="38"/>
  <c r="DS95" i="39"/>
  <c r="DT95" i="38"/>
  <c r="EA95" i="39"/>
  <c r="EB95" i="38"/>
  <c r="G96" i="39"/>
  <c r="H96" i="38"/>
  <c r="O96" i="39"/>
  <c r="P96" i="38"/>
  <c r="W96" i="39"/>
  <c r="X96" i="38"/>
  <c r="AE96" i="39"/>
  <c r="AF96" i="38"/>
  <c r="AM96" i="39"/>
  <c r="AN96" i="38"/>
  <c r="AU96" i="39"/>
  <c r="AV96" i="38"/>
  <c r="BC96" i="39"/>
  <c r="BD96" i="38"/>
  <c r="BK96" i="39"/>
  <c r="BL96" i="38"/>
  <c r="BS96" i="39"/>
  <c r="BT96" i="38"/>
  <c r="CA96" i="39"/>
  <c r="CB96" i="38"/>
  <c r="CI96" i="39"/>
  <c r="CJ96" i="38"/>
  <c r="CQ96" i="39"/>
  <c r="CR96" i="38"/>
  <c r="CY96" i="39"/>
  <c r="CZ96" i="38"/>
  <c r="DG96" i="39"/>
  <c r="DH96" i="38"/>
  <c r="DO96" i="39"/>
  <c r="DP96" i="38"/>
  <c r="DW96" i="39"/>
  <c r="DX96" i="38"/>
  <c r="C97" i="39"/>
  <c r="D97" i="38"/>
  <c r="K97" i="39"/>
  <c r="L97" i="38"/>
  <c r="S97" i="39"/>
  <c r="T97" i="38"/>
  <c r="AA97" i="39"/>
  <c r="AB97" i="38"/>
  <c r="AI97" i="39"/>
  <c r="AJ97" i="38"/>
  <c r="AQ97" i="39"/>
  <c r="AR97" i="38"/>
  <c r="AY97" i="39"/>
  <c r="AZ97" i="38"/>
  <c r="BG97" i="39"/>
  <c r="BH97" i="38"/>
  <c r="BO97" i="39"/>
  <c r="BP97" i="38"/>
  <c r="BW97" i="39"/>
  <c r="BX97" i="38"/>
  <c r="CE97" i="39"/>
  <c r="CF97" i="38"/>
  <c r="CM97" i="39"/>
  <c r="CN97" i="38"/>
  <c r="CU97" i="39"/>
  <c r="CV97" i="38"/>
  <c r="DC97" i="39"/>
  <c r="DD97" i="38"/>
  <c r="DK97" i="39"/>
  <c r="DL97" i="38"/>
  <c r="DS97" i="39"/>
  <c r="DT97" i="38"/>
  <c r="EA97" i="39"/>
  <c r="EB97" i="38"/>
  <c r="C99" i="39"/>
  <c r="D99" i="38"/>
  <c r="C111" i="38"/>
  <c r="K99" i="39"/>
  <c r="L99" i="38"/>
  <c r="K111" i="38"/>
  <c r="S99" i="39"/>
  <c r="T99" i="38"/>
  <c r="S111" i="38"/>
  <c r="AA99" i="39"/>
  <c r="AB99" i="38"/>
  <c r="AA111" i="38"/>
  <c r="AI99" i="39"/>
  <c r="AJ99" i="38"/>
  <c r="AI111" i="38"/>
  <c r="AQ99" i="39"/>
  <c r="AR99" i="38"/>
  <c r="AQ111" i="38"/>
  <c r="AY99" i="39"/>
  <c r="AZ99" i="38"/>
  <c r="AY111" i="38"/>
  <c r="BG99" i="39"/>
  <c r="BH99" i="38"/>
  <c r="BG111" i="38"/>
  <c r="BO99" i="39"/>
  <c r="BP99" i="38"/>
  <c r="BO111" i="38"/>
  <c r="BW99" i="39"/>
  <c r="BX99" i="38"/>
  <c r="BW111" i="38"/>
  <c r="CE99" i="39"/>
  <c r="CF99" i="38"/>
  <c r="CE111" i="38"/>
  <c r="CM99" i="39"/>
  <c r="CN99" i="38"/>
  <c r="CM111" i="38"/>
  <c r="CU99" i="39"/>
  <c r="CV99" i="38"/>
  <c r="CU111" i="38"/>
  <c r="DC99" i="39"/>
  <c r="DD99" i="38"/>
  <c r="DC111" i="38"/>
  <c r="DK99" i="39"/>
  <c r="DL99" i="38"/>
  <c r="DK111" i="38"/>
  <c r="DS99" i="39"/>
  <c r="DT99" i="38"/>
  <c r="DS111" i="38"/>
  <c r="EA99" i="39"/>
  <c r="EB99" i="38"/>
  <c r="EA111" i="38"/>
  <c r="G100" i="39"/>
  <c r="H100" i="38"/>
  <c r="O100" i="39"/>
  <c r="P100" i="38"/>
  <c r="W100" i="39"/>
  <c r="X100" i="38"/>
  <c r="AE100" i="39"/>
  <c r="AF100" i="38"/>
  <c r="AM100" i="39"/>
  <c r="AN100" i="38"/>
  <c r="AU100" i="39"/>
  <c r="AV100" i="38"/>
  <c r="BC100" i="39"/>
  <c r="BD100" i="38"/>
  <c r="BK100" i="39"/>
  <c r="BL100" i="38"/>
  <c r="BS100" i="39"/>
  <c r="BT100" i="38"/>
  <c r="CA100" i="39"/>
  <c r="CB100" i="38"/>
  <c r="CI100" i="39"/>
  <c r="CJ100" i="38"/>
  <c r="CQ100" i="39"/>
  <c r="CR100" i="38"/>
  <c r="CY100" i="39"/>
  <c r="CZ100" i="38"/>
  <c r="DG100" i="39"/>
  <c r="DH100" i="38"/>
  <c r="DO100" i="39"/>
  <c r="DP100" i="38"/>
  <c r="DW100" i="39"/>
  <c r="DX100" i="38"/>
  <c r="C101" i="39"/>
  <c r="D101" i="38"/>
  <c r="K101" i="39"/>
  <c r="L101" i="38"/>
  <c r="S101" i="39"/>
  <c r="T101" i="38"/>
  <c r="AA101" i="39"/>
  <c r="AB101" i="38"/>
  <c r="AI101" i="39"/>
  <c r="AJ101" i="38"/>
  <c r="AQ101" i="39"/>
  <c r="AR101" i="38"/>
  <c r="AY101" i="39"/>
  <c r="AZ101" i="38"/>
  <c r="BG101" i="39"/>
  <c r="BH101" i="38"/>
  <c r="BO101" i="39"/>
  <c r="BP101" i="38"/>
  <c r="BW101" i="39"/>
  <c r="BX101" i="38"/>
  <c r="CE101" i="39"/>
  <c r="CF101" i="38"/>
  <c r="CM101" i="39"/>
  <c r="CN101" i="38"/>
  <c r="CU101" i="39"/>
  <c r="CV101" i="38"/>
  <c r="DC101" i="39"/>
  <c r="DD101" i="38"/>
  <c r="DK101" i="39"/>
  <c r="DL101" i="38"/>
  <c r="DS101" i="39"/>
  <c r="DT101" i="38"/>
  <c r="EA101" i="39"/>
  <c r="EB101" i="38"/>
  <c r="G102" i="39"/>
  <c r="H102" i="38"/>
  <c r="O102" i="39"/>
  <c r="P102" i="38"/>
  <c r="W102" i="39"/>
  <c r="X102" i="38"/>
  <c r="AE102" i="39"/>
  <c r="AF102" i="38"/>
  <c r="AM102" i="39"/>
  <c r="AN102" i="38"/>
  <c r="AU102" i="39"/>
  <c r="AV102" i="38"/>
  <c r="BC102" i="39"/>
  <c r="BD102" i="38"/>
  <c r="BK102" i="39"/>
  <c r="BL102" i="38"/>
  <c r="BS102" i="39"/>
  <c r="BT102" i="38"/>
  <c r="CA102" i="39"/>
  <c r="CB102" i="38"/>
  <c r="CI102" i="39"/>
  <c r="CJ102" i="38"/>
  <c r="CQ102" i="39"/>
  <c r="CR102" i="38"/>
  <c r="CY102" i="39"/>
  <c r="CZ102" i="38"/>
  <c r="DG102" i="39"/>
  <c r="DH102" i="38"/>
  <c r="DO102" i="39"/>
  <c r="DP102" i="38"/>
  <c r="DW102" i="39"/>
  <c r="DX102" i="38"/>
  <c r="C103" i="39"/>
  <c r="D103" i="38"/>
  <c r="K103" i="39"/>
  <c r="L103" i="38"/>
  <c r="S103" i="39"/>
  <c r="T103" i="38"/>
  <c r="AA103" i="39"/>
  <c r="AB103" i="38"/>
  <c r="AI103" i="39"/>
  <c r="AJ103" i="38"/>
  <c r="AQ103" i="39"/>
  <c r="AR103" i="38"/>
  <c r="AY103" i="39"/>
  <c r="AZ103" i="38"/>
  <c r="BG103" i="39"/>
  <c r="BH103" i="38"/>
  <c r="BO103" i="39"/>
  <c r="BP103" i="38"/>
  <c r="BW103" i="39"/>
  <c r="BX103" i="38"/>
  <c r="CE103" i="39"/>
  <c r="CF103" i="38"/>
  <c r="CM103" i="39"/>
  <c r="CN103" i="38"/>
  <c r="CU103" i="39"/>
  <c r="CV103" i="38"/>
  <c r="DC103" i="39"/>
  <c r="DD103" i="38"/>
  <c r="DK103" i="39"/>
  <c r="DL103" i="38"/>
  <c r="DS103" i="39"/>
  <c r="DT103" i="38"/>
  <c r="EA103" i="39"/>
  <c r="EB103" i="38"/>
  <c r="G104" i="39"/>
  <c r="H104" i="38"/>
  <c r="O104" i="39"/>
  <c r="P104" i="38"/>
  <c r="W104" i="39"/>
  <c r="X104" i="38"/>
  <c r="AE104" i="39"/>
  <c r="AF104" i="38"/>
  <c r="AM104" i="39"/>
  <c r="AN104" i="38"/>
  <c r="AU104" i="39"/>
  <c r="AV104" i="38"/>
  <c r="BC104" i="39"/>
  <c r="BD104" i="38"/>
  <c r="BK104" i="39"/>
  <c r="BL104" i="38"/>
  <c r="BS104" i="39"/>
  <c r="BT104" i="38"/>
  <c r="CA104" i="39"/>
  <c r="CB104" i="38"/>
  <c r="CI104" i="39"/>
  <c r="CJ104" i="38"/>
  <c r="CQ104" i="39"/>
  <c r="CR104" i="38"/>
  <c r="CY104" i="39"/>
  <c r="CZ104" i="38"/>
  <c r="DG104" i="39"/>
  <c r="DH104" i="38"/>
  <c r="DO104" i="39"/>
  <c r="DP104" i="38"/>
  <c r="DW104" i="39"/>
  <c r="DX104" i="38"/>
  <c r="C105" i="39"/>
  <c r="D105" i="38"/>
  <c r="K105" i="39"/>
  <c r="L105" i="38"/>
  <c r="S105" i="39"/>
  <c r="T105" i="38"/>
  <c r="AA105" i="39"/>
  <c r="AB105" i="38"/>
  <c r="AI105" i="39"/>
  <c r="AJ105" i="38"/>
  <c r="AQ105" i="39"/>
  <c r="AR105" i="38"/>
  <c r="AY105" i="39"/>
  <c r="AZ105" i="38"/>
  <c r="BG105" i="39"/>
  <c r="BH105" i="38"/>
  <c r="BO105" i="39"/>
  <c r="BP105" i="38"/>
  <c r="BW105" i="39"/>
  <c r="BX105" i="38"/>
  <c r="CE105" i="39"/>
  <c r="CF105" i="38"/>
  <c r="CM105" i="39"/>
  <c r="CN105" i="38"/>
  <c r="CU105" i="39"/>
  <c r="CV105" i="38"/>
  <c r="DC105" i="39"/>
  <c r="DD105" i="38"/>
  <c r="DK105" i="39"/>
  <c r="DL105" i="38"/>
  <c r="DS105" i="39"/>
  <c r="DT105" i="38"/>
  <c r="EA105" i="39"/>
  <c r="EB105" i="38"/>
  <c r="G106" i="39"/>
  <c r="H106" i="38"/>
  <c r="O106" i="39"/>
  <c r="P106" i="38"/>
  <c r="W106" i="39"/>
  <c r="X106" i="38"/>
  <c r="AE106" i="39"/>
  <c r="AF106" i="38"/>
  <c r="AM106" i="39"/>
  <c r="AN106" i="38"/>
  <c r="AU106" i="39"/>
  <c r="AV106" i="38"/>
  <c r="BC106" i="39"/>
  <c r="BD106" i="38"/>
  <c r="BK106" i="39"/>
  <c r="BL106" i="38"/>
  <c r="BS106" i="39"/>
  <c r="BT106" i="38"/>
  <c r="CA106" i="39"/>
  <c r="CB106" i="38"/>
  <c r="CI106" i="39"/>
  <c r="CJ106" i="38"/>
  <c r="CQ106" i="39"/>
  <c r="CR106" i="38"/>
  <c r="CY106" i="39"/>
  <c r="CZ106" i="38"/>
  <c r="DG106" i="39"/>
  <c r="DH106" i="38"/>
  <c r="DO106" i="39"/>
  <c r="DP106" i="38"/>
  <c r="DW106" i="39"/>
  <c r="DX106" i="38"/>
  <c r="C107" i="39"/>
  <c r="D107" i="38"/>
  <c r="K107" i="39"/>
  <c r="L107" i="38"/>
  <c r="S107" i="39"/>
  <c r="T107" i="38"/>
  <c r="AA107" i="39"/>
  <c r="AB107" i="38"/>
  <c r="AI107" i="39"/>
  <c r="AJ107" i="38"/>
  <c r="AQ107" i="39"/>
  <c r="AR107" i="38"/>
  <c r="AY107" i="39"/>
  <c r="AZ107" i="38"/>
  <c r="BG107" i="39"/>
  <c r="BH107" i="38"/>
  <c r="BO107" i="39"/>
  <c r="BP107" i="38"/>
  <c r="BW107" i="39"/>
  <c r="BX107" i="38"/>
  <c r="CE107" i="39"/>
  <c r="CF107" i="38"/>
  <c r="CM107" i="39"/>
  <c r="CN107" i="38"/>
  <c r="CU107" i="39"/>
  <c r="CV107" i="38"/>
  <c r="DC107" i="39"/>
  <c r="DD107" i="38"/>
  <c r="DK107" i="39"/>
  <c r="DL107" i="38"/>
  <c r="DS107" i="39"/>
  <c r="DT107" i="38"/>
  <c r="EA107" i="39"/>
  <c r="EB107" i="38"/>
  <c r="G108" i="39"/>
  <c r="H108" i="38"/>
  <c r="O108" i="39"/>
  <c r="P108" i="38"/>
  <c r="W108" i="39"/>
  <c r="X108" i="38"/>
  <c r="AE108" i="39"/>
  <c r="AF108" i="38"/>
  <c r="AM108" i="39"/>
  <c r="AN108" i="38"/>
  <c r="AU108" i="39"/>
  <c r="AV108" i="38"/>
  <c r="BC108" i="39"/>
  <c r="BD108" i="38"/>
  <c r="BK108" i="39"/>
  <c r="BL108" i="38"/>
  <c r="BS108" i="39"/>
  <c r="BT108" i="38"/>
  <c r="CA108" i="39"/>
  <c r="CB108" i="38"/>
  <c r="CI108" i="39"/>
  <c r="CJ108" i="38"/>
  <c r="CQ108" i="39"/>
  <c r="CR108" i="38"/>
  <c r="CY108" i="39"/>
  <c r="CZ108" i="38"/>
  <c r="DG108" i="39"/>
  <c r="DH108" i="38"/>
  <c r="DO108" i="39"/>
  <c r="DP108" i="38"/>
  <c r="DW108" i="39"/>
  <c r="DX108" i="38"/>
  <c r="C109" i="39"/>
  <c r="D109" i="38"/>
  <c r="K109" i="39"/>
  <c r="L109" i="38"/>
  <c r="S109" i="39"/>
  <c r="T109" i="38"/>
  <c r="AA109" i="39"/>
  <c r="AB109" i="38"/>
  <c r="AI109" i="39"/>
  <c r="AJ109" i="38"/>
  <c r="AQ109" i="39"/>
  <c r="AR109" i="38"/>
  <c r="AY109" i="39"/>
  <c r="AZ109" i="38"/>
  <c r="BG109" i="39"/>
  <c r="BH109" i="38"/>
  <c r="BO109" i="39"/>
  <c r="BP109" i="38"/>
  <c r="BW109" i="39"/>
  <c r="BX109" i="38"/>
  <c r="CE109" i="39"/>
  <c r="CF109" i="38"/>
  <c r="CM109" i="39"/>
  <c r="CN109" i="38"/>
  <c r="CU109" i="39"/>
  <c r="CV109" i="38"/>
  <c r="DC109" i="39"/>
  <c r="DD109" i="38"/>
  <c r="DK109" i="39"/>
  <c r="DL109" i="38"/>
  <c r="DS109" i="39"/>
  <c r="DT109" i="38"/>
  <c r="EA109" i="39"/>
  <c r="EB109" i="38"/>
  <c r="G110" i="39"/>
  <c r="H110" i="38"/>
  <c r="O110" i="39"/>
  <c r="P110" i="38"/>
  <c r="W110" i="39"/>
  <c r="X110" i="38"/>
  <c r="AE110" i="39"/>
  <c r="AF110" i="38"/>
  <c r="AM110" i="39"/>
  <c r="AN110" i="38"/>
  <c r="AU110" i="39"/>
  <c r="AV110" i="38"/>
  <c r="BC110" i="39"/>
  <c r="BD110" i="38"/>
  <c r="BK110" i="39"/>
  <c r="BL110" i="38"/>
  <c r="BS110" i="39"/>
  <c r="BT110" i="38"/>
  <c r="CA110" i="39"/>
  <c r="CB110" i="38"/>
  <c r="CI110" i="39"/>
  <c r="CJ110" i="38"/>
  <c r="CQ110" i="39"/>
  <c r="CR110" i="38"/>
  <c r="CY110" i="39"/>
  <c r="CZ110" i="38"/>
  <c r="DG110" i="39"/>
  <c r="DH110" i="38"/>
  <c r="DO110" i="39"/>
  <c r="DP110" i="38"/>
  <c r="DW110" i="39"/>
  <c r="DX110" i="38"/>
  <c r="G112" i="39"/>
  <c r="H112" i="38"/>
  <c r="G124" i="38"/>
  <c r="O112" i="39"/>
  <c r="P112" i="38"/>
  <c r="O124" i="38"/>
  <c r="W112" i="39"/>
  <c r="X112" i="38"/>
  <c r="W124" i="38"/>
  <c r="AE112" i="39"/>
  <c r="AF112" i="38"/>
  <c r="AE124" i="38"/>
  <c r="AM112" i="39"/>
  <c r="AN112" i="38"/>
  <c r="AM124" i="38"/>
  <c r="AU112" i="39"/>
  <c r="AV112" i="38"/>
  <c r="AU124" i="38"/>
  <c r="BC112" i="39"/>
  <c r="BD112" i="38"/>
  <c r="BC124" i="38"/>
  <c r="BK112" i="39"/>
  <c r="BL112" i="38"/>
  <c r="BK124" i="38"/>
  <c r="BS112" i="39"/>
  <c r="BT112" i="38"/>
  <c r="BS124" i="38"/>
  <c r="CA112" i="39"/>
  <c r="CB112" i="38"/>
  <c r="CA124" i="38"/>
  <c r="CI112" i="39"/>
  <c r="CJ112" i="38"/>
  <c r="CI124" i="38"/>
  <c r="CQ112" i="39"/>
  <c r="CR112" i="38"/>
  <c r="CQ124" i="38"/>
  <c r="CY112" i="39"/>
  <c r="CZ112" i="38"/>
  <c r="CY124" i="38"/>
  <c r="DG112" i="39"/>
  <c r="DH112" i="38"/>
  <c r="DG124" i="38"/>
  <c r="DO112" i="39"/>
  <c r="DP112" i="38"/>
  <c r="DO124" i="38"/>
  <c r="DW112" i="39"/>
  <c r="DX112" i="38"/>
  <c r="DW124" i="38"/>
  <c r="C113" i="39"/>
  <c r="D113" i="38"/>
  <c r="K113" i="39"/>
  <c r="L113" i="38"/>
  <c r="S113" i="39"/>
  <c r="T113" i="38"/>
  <c r="AA113" i="39"/>
  <c r="AB113" i="38"/>
  <c r="AI113" i="39"/>
  <c r="AJ113" i="38"/>
  <c r="AQ113" i="39"/>
  <c r="AR113" i="38"/>
  <c r="AY113" i="39"/>
  <c r="AZ113" i="38"/>
  <c r="BG113" i="39"/>
  <c r="BH113" i="38"/>
  <c r="BO113" i="39"/>
  <c r="BP113" i="38"/>
  <c r="BW113" i="39"/>
  <c r="BX113" i="38"/>
  <c r="CE113" i="39"/>
  <c r="CF113" i="38"/>
  <c r="CM113" i="39"/>
  <c r="CN113" i="38"/>
  <c r="CU113" i="39"/>
  <c r="CV113" i="38"/>
  <c r="DC113" i="39"/>
  <c r="DD113" i="38"/>
  <c r="DK113" i="39"/>
  <c r="DL113" i="38"/>
  <c r="DS113" i="39"/>
  <c r="DT113" i="38"/>
  <c r="EA113" i="39"/>
  <c r="EB113" i="38"/>
  <c r="G114" i="39"/>
  <c r="H114" i="38"/>
  <c r="O114" i="39"/>
  <c r="P114" i="38"/>
  <c r="W114" i="39"/>
  <c r="X114" i="38"/>
  <c r="AE114" i="39"/>
  <c r="AF114" i="38"/>
  <c r="AM114" i="39"/>
  <c r="AN114" i="38"/>
  <c r="AU114" i="39"/>
  <c r="AV114" i="38"/>
  <c r="BC114" i="39"/>
  <c r="BD114" i="38"/>
  <c r="BK114" i="39"/>
  <c r="BL114" i="38"/>
  <c r="BS114" i="39"/>
  <c r="BT114" i="38"/>
  <c r="CA114" i="39"/>
  <c r="CB114" i="38"/>
  <c r="CI114" i="39"/>
  <c r="CJ114" i="38"/>
  <c r="CQ114" i="39"/>
  <c r="CR114" i="38"/>
  <c r="CY114" i="39"/>
  <c r="CZ114" i="38"/>
  <c r="DG114" i="39"/>
  <c r="DH114" i="38"/>
  <c r="DO114" i="39"/>
  <c r="DP114" i="38"/>
  <c r="DW114" i="39"/>
  <c r="DX114" i="38"/>
  <c r="C115" i="39"/>
  <c r="D115" i="38"/>
  <c r="K115" i="39"/>
  <c r="L115" i="38"/>
  <c r="S115" i="39"/>
  <c r="T115" i="38"/>
  <c r="AA115" i="39"/>
  <c r="AB115" i="38"/>
  <c r="AI115" i="39"/>
  <c r="AJ115" i="38"/>
  <c r="AQ115" i="39"/>
  <c r="AR115" i="38"/>
  <c r="AY115" i="39"/>
  <c r="AZ115" i="38"/>
  <c r="BG115" i="39"/>
  <c r="BH115" i="38"/>
  <c r="BO115" i="39"/>
  <c r="BP115" i="38"/>
  <c r="BW115" i="39"/>
  <c r="BX115" i="38"/>
  <c r="CE115" i="39"/>
  <c r="CF115" i="38"/>
  <c r="CM115" i="39"/>
  <c r="CN115" i="38"/>
  <c r="CU115" i="39"/>
  <c r="CV115" i="38"/>
  <c r="DC115" i="39"/>
  <c r="DD115" i="38"/>
  <c r="DK115" i="39"/>
  <c r="DL115" i="38"/>
  <c r="DS115" i="39"/>
  <c r="DT115" i="38"/>
  <c r="EA115" i="39"/>
  <c r="EB115" i="38"/>
  <c r="G116" i="39"/>
  <c r="H116" i="38"/>
  <c r="O116" i="39"/>
  <c r="P116" i="38"/>
  <c r="W116" i="39"/>
  <c r="X116" i="38"/>
  <c r="AE116" i="39"/>
  <c r="AF116" i="38"/>
  <c r="AM116" i="39"/>
  <c r="AN116" i="38"/>
  <c r="AU116" i="39"/>
  <c r="AV116" i="38"/>
  <c r="BC116" i="39"/>
  <c r="BD116" i="38"/>
  <c r="BK116" i="39"/>
  <c r="BL116" i="38"/>
  <c r="BS116" i="39"/>
  <c r="BT116" i="38"/>
  <c r="CA116" i="39"/>
  <c r="CB116" i="38"/>
  <c r="CI116" i="39"/>
  <c r="CJ116" i="38"/>
  <c r="CQ116" i="39"/>
  <c r="CR116" i="38"/>
  <c r="CY116" i="39"/>
  <c r="CZ116" i="38"/>
  <c r="DG116" i="39"/>
  <c r="DH116" i="38"/>
  <c r="DO116" i="39"/>
  <c r="DP116" i="38"/>
  <c r="DW116" i="39"/>
  <c r="DX116" i="38"/>
  <c r="C117" i="39"/>
  <c r="D117" i="38"/>
  <c r="K117" i="39"/>
  <c r="L117" i="38"/>
  <c r="S117" i="39"/>
  <c r="T117" i="38"/>
  <c r="AA117" i="39"/>
  <c r="AB117" i="38"/>
  <c r="AI117" i="39"/>
  <c r="AJ117" i="38"/>
  <c r="AQ117" i="39"/>
  <c r="AR117" i="38"/>
  <c r="AY117" i="39"/>
  <c r="AZ117" i="38"/>
  <c r="BG117" i="39"/>
  <c r="BH117" i="38"/>
  <c r="BO117" i="39"/>
  <c r="BP117" i="38"/>
  <c r="BW117" i="39"/>
  <c r="BX117" i="38"/>
  <c r="CE117" i="39"/>
  <c r="CF117" i="38"/>
  <c r="CM117" i="39"/>
  <c r="CN117" i="38"/>
  <c r="CU117" i="39"/>
  <c r="CV117" i="38"/>
  <c r="DC117" i="39"/>
  <c r="DD117" i="38"/>
  <c r="DK117" i="39"/>
  <c r="DL117" i="38"/>
  <c r="DS117" i="39"/>
  <c r="DT117" i="38"/>
  <c r="EA117" i="39"/>
  <c r="EB117" i="38"/>
  <c r="G118" i="39"/>
  <c r="H118" i="38"/>
  <c r="O118" i="39"/>
  <c r="P118" i="38"/>
  <c r="W118" i="39"/>
  <c r="X118" i="38"/>
  <c r="AE118" i="39"/>
  <c r="AF118" i="38"/>
  <c r="AM118" i="39"/>
  <c r="AN118" i="38"/>
  <c r="AU118" i="39"/>
  <c r="AV118" i="38"/>
  <c r="BC118" i="39"/>
  <c r="BD118" i="38"/>
  <c r="BK118" i="39"/>
  <c r="BL118" i="38"/>
  <c r="BS118" i="39"/>
  <c r="BT118" i="38"/>
  <c r="CA118" i="39"/>
  <c r="CB118" i="38"/>
  <c r="CI118" i="39"/>
  <c r="CJ118" i="38"/>
  <c r="CQ118" i="39"/>
  <c r="CR118" i="38"/>
  <c r="CY118" i="39"/>
  <c r="CZ118" i="38"/>
  <c r="DG118" i="39"/>
  <c r="DH118" i="38"/>
  <c r="DO118" i="39"/>
  <c r="DP118" i="38"/>
  <c r="DW118" i="39"/>
  <c r="DX118" i="38"/>
  <c r="C119" i="39"/>
  <c r="D119" i="38"/>
  <c r="K119" i="39"/>
  <c r="L119" i="38"/>
  <c r="S119" i="39"/>
  <c r="T119" i="38"/>
  <c r="AA119" i="39"/>
  <c r="AB119" i="38"/>
  <c r="AI119" i="39"/>
  <c r="AJ119" i="38"/>
  <c r="AQ119" i="39"/>
  <c r="AR119" i="38"/>
  <c r="AY119" i="39"/>
  <c r="AZ119" i="38"/>
  <c r="BG119" i="39"/>
  <c r="BH119" i="38"/>
  <c r="BO119" i="39"/>
  <c r="BP119" i="38"/>
  <c r="BW119" i="39"/>
  <c r="BX119" i="38"/>
  <c r="CE119" i="39"/>
  <c r="CF119" i="38"/>
  <c r="CM119" i="39"/>
  <c r="CN119" i="38"/>
  <c r="CU119" i="39"/>
  <c r="CV119" i="38"/>
  <c r="DC119" i="39"/>
  <c r="DD119" i="38"/>
  <c r="DK119" i="39"/>
  <c r="DL119" i="38"/>
  <c r="DS119" i="39"/>
  <c r="DT119" i="38"/>
  <c r="EA119" i="39"/>
  <c r="EB119" i="38"/>
  <c r="G120" i="39"/>
  <c r="H120" i="38"/>
  <c r="O120" i="39"/>
  <c r="P120" i="38"/>
  <c r="W120" i="39"/>
  <c r="X120" i="38"/>
  <c r="AE120" i="39"/>
  <c r="AF120" i="38"/>
  <c r="AM120" i="39"/>
  <c r="AN120" i="38"/>
  <c r="AU120" i="39"/>
  <c r="AV120" i="38"/>
  <c r="BC120" i="39"/>
  <c r="BD120" i="38"/>
  <c r="BK120" i="39"/>
  <c r="BL120" i="38"/>
  <c r="BS120" i="39"/>
  <c r="BT120" i="38"/>
  <c r="CA120" i="39"/>
  <c r="CB120" i="38"/>
  <c r="CI120" i="39"/>
  <c r="CJ120" i="38"/>
  <c r="CQ120" i="39"/>
  <c r="CR120" i="38"/>
  <c r="CY120" i="39"/>
  <c r="CZ120" i="38"/>
  <c r="DG120" i="39"/>
  <c r="DH120" i="38"/>
  <c r="DO120" i="39"/>
  <c r="DP120" i="38"/>
  <c r="DW120" i="39"/>
  <c r="DX120" i="38"/>
  <c r="C121" i="39"/>
  <c r="D121" i="38"/>
  <c r="K121" i="39"/>
  <c r="L121" i="38"/>
  <c r="S121" i="39"/>
  <c r="T121" i="38"/>
  <c r="AA121" i="39"/>
  <c r="AB121" i="38"/>
  <c r="AI121" i="39"/>
  <c r="AJ121" i="38"/>
  <c r="AQ121" i="39"/>
  <c r="AR121" i="38"/>
  <c r="AY121" i="39"/>
  <c r="AZ121" i="38"/>
  <c r="BG121" i="39"/>
  <c r="BH121" i="38"/>
  <c r="BO121" i="39"/>
  <c r="BP121" i="38"/>
  <c r="BW121" i="39"/>
  <c r="BX121" i="38"/>
  <c r="CE121" i="39"/>
  <c r="CF121" i="38"/>
  <c r="CM121" i="39"/>
  <c r="CN121" i="38"/>
  <c r="CU121" i="39"/>
  <c r="CV121" i="38"/>
  <c r="DC121" i="39"/>
  <c r="DD121" i="38"/>
  <c r="DK121" i="39"/>
  <c r="DL121" i="38"/>
  <c r="DS121" i="39"/>
  <c r="DT121" i="38"/>
  <c r="EA121" i="39"/>
  <c r="EB121" i="38"/>
  <c r="G122" i="39"/>
  <c r="H122" i="38"/>
  <c r="O122" i="39"/>
  <c r="P122" i="38"/>
  <c r="W122" i="39"/>
  <c r="X122" i="38"/>
  <c r="AE122" i="39"/>
  <c r="AF122" i="38"/>
  <c r="AM122" i="39"/>
  <c r="AN122" i="38"/>
  <c r="AU122" i="39"/>
  <c r="AV122" i="38"/>
  <c r="BC122" i="39"/>
  <c r="BD122" i="38"/>
  <c r="BK122" i="39"/>
  <c r="BL122" i="38"/>
  <c r="BS122" i="39"/>
  <c r="BT122" i="38"/>
  <c r="CA122" i="39"/>
  <c r="CB122" i="38"/>
  <c r="CI122" i="39"/>
  <c r="CJ122" i="38"/>
  <c r="CQ122" i="39"/>
  <c r="CR122" i="38"/>
  <c r="CY122" i="39"/>
  <c r="CZ122" i="38"/>
  <c r="DG122" i="39"/>
  <c r="DH122" i="38"/>
  <c r="DO122" i="39"/>
  <c r="DP122" i="38"/>
  <c r="DW122" i="39"/>
  <c r="DX122" i="38"/>
  <c r="C123" i="39"/>
  <c r="D123" i="38"/>
  <c r="K123" i="39"/>
  <c r="L123" i="38"/>
  <c r="S123" i="39"/>
  <c r="T123" i="38"/>
  <c r="AA123" i="39"/>
  <c r="AB123" i="38"/>
  <c r="AI123" i="39"/>
  <c r="AJ123" i="38"/>
  <c r="AQ123" i="39"/>
  <c r="AR123" i="38"/>
  <c r="AY123" i="39"/>
  <c r="AZ123" i="38"/>
  <c r="BG123" i="39"/>
  <c r="BH123" i="38"/>
  <c r="BO123" i="39"/>
  <c r="BP123" i="38"/>
  <c r="BW123" i="39"/>
  <c r="BX123" i="38"/>
  <c r="CE123" i="39"/>
  <c r="CF123" i="38"/>
  <c r="CM123" i="39"/>
  <c r="CN123" i="38"/>
  <c r="CU123" i="39"/>
  <c r="CV123" i="38"/>
  <c r="DC123" i="39"/>
  <c r="DD123" i="38"/>
  <c r="DK123" i="39"/>
  <c r="DL123" i="38"/>
  <c r="DS123" i="39"/>
  <c r="DT123" i="38"/>
  <c r="EA123" i="39"/>
  <c r="EB123" i="38"/>
  <c r="C125" i="39"/>
  <c r="D125" i="38"/>
  <c r="C137" i="38"/>
  <c r="K125" i="39"/>
  <c r="L125" i="38"/>
  <c r="K137" i="38"/>
  <c r="S125" i="39"/>
  <c r="T125" i="38"/>
  <c r="S137" i="38"/>
  <c r="AA125" i="39"/>
  <c r="AB125" i="38"/>
  <c r="AA137" i="38"/>
  <c r="AI125" i="39"/>
  <c r="AJ125" i="38"/>
  <c r="AI137" i="38"/>
  <c r="AQ125" i="39"/>
  <c r="AR125" i="38"/>
  <c r="AQ137" i="38"/>
  <c r="AY125" i="39"/>
  <c r="AZ125" i="38"/>
  <c r="AY137" i="38"/>
  <c r="BG125" i="39"/>
  <c r="BH125" i="38"/>
  <c r="BG137" i="38"/>
  <c r="BO125" i="39"/>
  <c r="BP125" i="38"/>
  <c r="BO137" i="38"/>
  <c r="BW125" i="39"/>
  <c r="BX125" i="38"/>
  <c r="BW137" i="38"/>
  <c r="CE125" i="39"/>
  <c r="CF125" i="38"/>
  <c r="CE137" i="38"/>
  <c r="CM125" i="39"/>
  <c r="CN125" i="38"/>
  <c r="CM137" i="38"/>
  <c r="CU125" i="39"/>
  <c r="CV125" i="38"/>
  <c r="CU137" i="38"/>
  <c r="DC125" i="39"/>
  <c r="DD125" i="38"/>
  <c r="DC137" i="38"/>
  <c r="DK125" i="39"/>
  <c r="DL125" i="38"/>
  <c r="DK137" i="38"/>
  <c r="DS125" i="39"/>
  <c r="DT125" i="38"/>
  <c r="DS137" i="38"/>
  <c r="EA125" i="39"/>
  <c r="EB125" i="38"/>
  <c r="EA137" i="38"/>
  <c r="G126" i="39"/>
  <c r="H126" i="38"/>
  <c r="O126" i="39"/>
  <c r="P126" i="38"/>
  <c r="W126" i="39"/>
  <c r="X126" i="38"/>
  <c r="AE126" i="39"/>
  <c r="AF126" i="38"/>
  <c r="AM126" i="39"/>
  <c r="AN126" i="38"/>
  <c r="AU126" i="39"/>
  <c r="AV126" i="38"/>
  <c r="BC126" i="39"/>
  <c r="BD126" i="38"/>
  <c r="BK126" i="39"/>
  <c r="BL126" i="38"/>
  <c r="BS126" i="39"/>
  <c r="BT126" i="38"/>
  <c r="CA126" i="39"/>
  <c r="CB126" i="38"/>
  <c r="CI126" i="39"/>
  <c r="CJ126" i="38"/>
  <c r="CQ126" i="39"/>
  <c r="CR126" i="38"/>
  <c r="CY126" i="39"/>
  <c r="CZ126" i="38"/>
  <c r="DG126" i="39"/>
  <c r="DH126" i="38"/>
  <c r="DO126" i="39"/>
  <c r="DP126" i="38"/>
  <c r="DW126" i="39"/>
  <c r="DX126" i="38"/>
  <c r="C127" i="39"/>
  <c r="D127" i="38"/>
  <c r="K127" i="39"/>
  <c r="L127" i="38"/>
  <c r="S127" i="39"/>
  <c r="T127" i="38"/>
  <c r="AA127" i="39"/>
  <c r="AB127" i="38"/>
  <c r="AI127" i="39"/>
  <c r="AJ127" i="38"/>
  <c r="AQ127" i="39"/>
  <c r="AR127" i="38"/>
  <c r="AY127" i="39"/>
  <c r="AZ127" i="38"/>
  <c r="BG127" i="39"/>
  <c r="BH127" i="38"/>
  <c r="BO127" i="39"/>
  <c r="BP127" i="38"/>
  <c r="BW127" i="39"/>
  <c r="BX127" i="38"/>
  <c r="CE127" i="39"/>
  <c r="CF127" i="38"/>
  <c r="CM127" i="39"/>
  <c r="CN127" i="38"/>
  <c r="CU127" i="39"/>
  <c r="CV127" i="38"/>
  <c r="DC127" i="39"/>
  <c r="DD127" i="38"/>
  <c r="DK127" i="39"/>
  <c r="DL127" i="38"/>
  <c r="DS127" i="39"/>
  <c r="DT127" i="38"/>
  <c r="EA127" i="39"/>
  <c r="EB127" i="38"/>
  <c r="G128" i="39"/>
  <c r="H128" i="38"/>
  <c r="O128" i="39"/>
  <c r="P128" i="38"/>
  <c r="W128" i="39"/>
  <c r="X128" i="38"/>
  <c r="AE128" i="39"/>
  <c r="AF128" i="38"/>
  <c r="AM128" i="39"/>
  <c r="AN128" i="38"/>
  <c r="AU128" i="39"/>
  <c r="AV128" i="38"/>
  <c r="BC128" i="39"/>
  <c r="BD128" i="38"/>
  <c r="BK128" i="39"/>
  <c r="BL128" i="38"/>
  <c r="BS128" i="39"/>
  <c r="BT128" i="38"/>
  <c r="CA128" i="39"/>
  <c r="CB128" i="38"/>
  <c r="CI128" i="39"/>
  <c r="CJ128" i="38"/>
  <c r="CQ128" i="39"/>
  <c r="CR128" i="38"/>
  <c r="CY128" i="39"/>
  <c r="CZ128" i="38"/>
  <c r="DG128" i="39"/>
  <c r="DH128" i="38"/>
  <c r="DO128" i="39"/>
  <c r="DP128" i="38"/>
  <c r="DW128" i="39"/>
  <c r="DX128" i="38"/>
  <c r="C129" i="39"/>
  <c r="D129" i="38"/>
  <c r="K129" i="39"/>
  <c r="L129" i="38"/>
  <c r="S129" i="39"/>
  <c r="T129" i="38"/>
  <c r="AA129" i="39"/>
  <c r="AB129" i="38"/>
  <c r="AI129" i="39"/>
  <c r="AJ129" i="38"/>
  <c r="AQ129" i="39"/>
  <c r="AR129" i="38"/>
  <c r="AY129" i="39"/>
  <c r="AZ129" i="38"/>
  <c r="BG129" i="39"/>
  <c r="BH129" i="38"/>
  <c r="BO129" i="39"/>
  <c r="BP129" i="38"/>
  <c r="BW129" i="39"/>
  <c r="BX129" i="38"/>
  <c r="CE129" i="39"/>
  <c r="CF129" i="38"/>
  <c r="CM129" i="39"/>
  <c r="CN129" i="38"/>
  <c r="CU129" i="39"/>
  <c r="CV129" i="38"/>
  <c r="DC129" i="39"/>
  <c r="DD129" i="38"/>
  <c r="DK129" i="39"/>
  <c r="DL129" i="38"/>
  <c r="DS129" i="39"/>
  <c r="DT129" i="38"/>
  <c r="EA129" i="39"/>
  <c r="EB129" i="38"/>
  <c r="G130" i="39"/>
  <c r="H130" i="38"/>
  <c r="O130" i="39"/>
  <c r="P130" i="38"/>
  <c r="W130" i="39"/>
  <c r="X130" i="38"/>
  <c r="AE130" i="39"/>
  <c r="AF130" i="38"/>
  <c r="AM130" i="39"/>
  <c r="AN130" i="38"/>
  <c r="AU130" i="39"/>
  <c r="AV130" i="38"/>
  <c r="BC130" i="39"/>
  <c r="BD130" i="38"/>
  <c r="BK130" i="39"/>
  <c r="BL130" i="38"/>
  <c r="BS130" i="39"/>
  <c r="BT130" i="38"/>
  <c r="CA130" i="39"/>
  <c r="CB130" i="38"/>
  <c r="CI130" i="39"/>
  <c r="CJ130" i="38"/>
  <c r="CQ130" i="39"/>
  <c r="CR130" i="38"/>
  <c r="CY130" i="39"/>
  <c r="CZ130" i="38"/>
  <c r="DG130" i="39"/>
  <c r="DH130" i="38"/>
  <c r="DO130" i="39"/>
  <c r="DP130" i="38"/>
  <c r="DW130" i="39"/>
  <c r="DX130" i="38"/>
  <c r="C131" i="39"/>
  <c r="D131" i="38"/>
  <c r="K131" i="39"/>
  <c r="L131" i="38"/>
  <c r="S131" i="39"/>
  <c r="T131" i="38"/>
  <c r="AA131" i="39"/>
  <c r="AB131" i="38"/>
  <c r="AI131" i="39"/>
  <c r="AJ131" i="38"/>
  <c r="AQ131" i="39"/>
  <c r="AR131" i="38"/>
  <c r="AY131" i="39"/>
  <c r="AZ131" i="38"/>
  <c r="BG131" i="39"/>
  <c r="BH131" i="38"/>
  <c r="BO131" i="39"/>
  <c r="BP131" i="38"/>
  <c r="BW131" i="39"/>
  <c r="BX131" i="38"/>
  <c r="CE131" i="39"/>
  <c r="CF131" i="38"/>
  <c r="CM131" i="39"/>
  <c r="CN131" i="38"/>
  <c r="CU131" i="39"/>
  <c r="CV131" i="38"/>
  <c r="DC131" i="39"/>
  <c r="DD131" i="38"/>
  <c r="DK131" i="39"/>
  <c r="DL131" i="38"/>
  <c r="DS131" i="39"/>
  <c r="DT131" i="38"/>
  <c r="EA131" i="39"/>
  <c r="EB131" i="38"/>
  <c r="G132" i="39"/>
  <c r="H132" i="38"/>
  <c r="O132" i="39"/>
  <c r="P132" i="38"/>
  <c r="W132" i="39"/>
  <c r="X132" i="38"/>
  <c r="AE132" i="39"/>
  <c r="AF132" i="38"/>
  <c r="AM132" i="39"/>
  <c r="AN132" i="38"/>
  <c r="AU132" i="39"/>
  <c r="AV132" i="38"/>
  <c r="BC132" i="39"/>
  <c r="BD132" i="38"/>
  <c r="BK132" i="39"/>
  <c r="BL132" i="38"/>
  <c r="BS132" i="39"/>
  <c r="BT132" i="38"/>
  <c r="CA132" i="39"/>
  <c r="CB132" i="38"/>
  <c r="CI132" i="39"/>
  <c r="CJ132" i="38"/>
  <c r="CQ132" i="39"/>
  <c r="CR132" i="38"/>
  <c r="CY132" i="39"/>
  <c r="CZ132" i="38"/>
  <c r="DG132" i="39"/>
  <c r="DH132" i="38"/>
  <c r="DO132" i="39"/>
  <c r="DP132" i="38"/>
  <c r="DW132" i="39"/>
  <c r="DX132" i="38"/>
  <c r="C133" i="39"/>
  <c r="D133" i="38"/>
  <c r="K133" i="39"/>
  <c r="L133" i="38"/>
  <c r="S133" i="39"/>
  <c r="T133" i="38"/>
  <c r="AA133" i="39"/>
  <c r="AB133" i="38"/>
  <c r="AI133" i="39"/>
  <c r="AJ133" i="38"/>
  <c r="AQ133" i="39"/>
  <c r="AR133" i="38"/>
  <c r="AY133" i="39"/>
  <c r="AZ133" i="38"/>
  <c r="BG133" i="39"/>
  <c r="BH133" i="38"/>
  <c r="BO133" i="39"/>
  <c r="BP133" i="38"/>
  <c r="BW133" i="39"/>
  <c r="BX133" i="38"/>
  <c r="CE133" i="39"/>
  <c r="CF133" i="38"/>
  <c r="CM133" i="39"/>
  <c r="CN133" i="38"/>
  <c r="CU133" i="39"/>
  <c r="CV133" i="38"/>
  <c r="DC133" i="39"/>
  <c r="DD133" i="38"/>
  <c r="DK133" i="39"/>
  <c r="DL133" i="38"/>
  <c r="DS133" i="39"/>
  <c r="DT133" i="38"/>
  <c r="EA133" i="39"/>
  <c r="EB133" i="38"/>
  <c r="G134" i="39"/>
  <c r="H134" i="38"/>
  <c r="O134" i="39"/>
  <c r="P134" i="38"/>
  <c r="W134" i="39"/>
  <c r="X134" i="38"/>
  <c r="AE134" i="39"/>
  <c r="AF134" i="38"/>
  <c r="AM134" i="39"/>
  <c r="AN134" i="38"/>
  <c r="AU134" i="39"/>
  <c r="AV134" i="38"/>
  <c r="BC134" i="39"/>
  <c r="BD134" i="38"/>
  <c r="BK134" i="39"/>
  <c r="BL134" i="38"/>
  <c r="BS134" i="39"/>
  <c r="BT134" i="38"/>
  <c r="CA134" i="39"/>
  <c r="CB134" i="38"/>
  <c r="CI134" i="39"/>
  <c r="CJ134" i="38"/>
  <c r="CQ134" i="39"/>
  <c r="CR134" i="38"/>
  <c r="CY134" i="39"/>
  <c r="CZ134" i="38"/>
  <c r="DG134" i="39"/>
  <c r="DH134" i="38"/>
  <c r="DO134" i="39"/>
  <c r="DP134" i="38"/>
  <c r="DW134" i="39"/>
  <c r="DX134" i="38"/>
  <c r="C135" i="39"/>
  <c r="D135" i="38"/>
  <c r="K135" i="39"/>
  <c r="L135" i="38"/>
  <c r="S135" i="39"/>
  <c r="T135" i="38"/>
  <c r="AA135" i="39"/>
  <c r="AB135" i="38"/>
  <c r="AI135" i="39"/>
  <c r="AJ135" i="38"/>
  <c r="AQ135" i="39"/>
  <c r="AR135" i="38"/>
  <c r="AY135" i="39"/>
  <c r="AZ135" i="38"/>
  <c r="BG135" i="39"/>
  <c r="BH135" i="38"/>
  <c r="BO135" i="39"/>
  <c r="BP135" i="38"/>
  <c r="BW135" i="39"/>
  <c r="BX135" i="38"/>
  <c r="CE135" i="39"/>
  <c r="CF135" i="38"/>
  <c r="CM135" i="39"/>
  <c r="CN135" i="38"/>
  <c r="CU135" i="39"/>
  <c r="CV135" i="38"/>
  <c r="DC135" i="39"/>
  <c r="DD135" i="38"/>
  <c r="DK135" i="39"/>
  <c r="DL135" i="38"/>
  <c r="DS135" i="39"/>
  <c r="DT135" i="38"/>
  <c r="EA135" i="39"/>
  <c r="EB135" i="38"/>
  <c r="G136" i="39"/>
  <c r="H136" i="38"/>
  <c r="O136" i="39"/>
  <c r="P136" i="38"/>
  <c r="W136" i="39"/>
  <c r="X136" i="38"/>
  <c r="AE136" i="39"/>
  <c r="AF136" i="38"/>
  <c r="AM136" i="39"/>
  <c r="AN136" i="38"/>
  <c r="AU136" i="39"/>
  <c r="AV136" i="38"/>
  <c r="BC136" i="39"/>
  <c r="BD136" i="38"/>
  <c r="BK136" i="39"/>
  <c r="BL136" i="38"/>
  <c r="BS136" i="39"/>
  <c r="BT136" i="38"/>
  <c r="CA136" i="39"/>
  <c r="CB136" i="38"/>
  <c r="CI136" i="39"/>
  <c r="CJ136" i="38"/>
  <c r="CQ136" i="39"/>
  <c r="CR136" i="38"/>
  <c r="CY136" i="39"/>
  <c r="CZ136" i="38"/>
  <c r="DG136" i="39"/>
  <c r="DH136" i="38"/>
  <c r="DO136" i="39"/>
  <c r="DP136" i="38"/>
  <c r="DW136" i="39"/>
  <c r="DX136" i="38"/>
  <c r="G138" i="39"/>
  <c r="H138" i="38"/>
  <c r="G150" i="38"/>
  <c r="O138" i="39"/>
  <c r="P138" i="38"/>
  <c r="O150" i="38"/>
  <c r="W138" i="39"/>
  <c r="X138" i="38"/>
  <c r="W150" i="38"/>
  <c r="AE138" i="39"/>
  <c r="AF138" i="38"/>
  <c r="AE150" i="38"/>
  <c r="AM138" i="39"/>
  <c r="AN138" i="38"/>
  <c r="AM150" i="38"/>
  <c r="AU138" i="39"/>
  <c r="AV138" i="38"/>
  <c r="AU150" i="38"/>
  <c r="BC138" i="39"/>
  <c r="BD138" i="38"/>
  <c r="BC150" i="38"/>
  <c r="BK138" i="39"/>
  <c r="BL138" i="38"/>
  <c r="BK150" i="38"/>
  <c r="BS138" i="39"/>
  <c r="BT138" i="38"/>
  <c r="BS150" i="38"/>
  <c r="CA138" i="39"/>
  <c r="CB138" i="38"/>
  <c r="CA150" i="38"/>
  <c r="CI138" i="39"/>
  <c r="CJ138" i="38"/>
  <c r="CI150" i="38"/>
  <c r="CQ138" i="39"/>
  <c r="CR138" i="38"/>
  <c r="CQ150" i="38"/>
  <c r="CY138" i="39"/>
  <c r="CZ138" i="38"/>
  <c r="CY150" i="38"/>
  <c r="DG138" i="39"/>
  <c r="DH138" i="38"/>
  <c r="DG150" i="38"/>
  <c r="DO138" i="39"/>
  <c r="DP138" i="38"/>
  <c r="DO150" i="38"/>
  <c r="DW138" i="39"/>
  <c r="DX138" i="38"/>
  <c r="DW150" i="38"/>
  <c r="C139" i="39"/>
  <c r="D139" i="38"/>
  <c r="K139" i="39"/>
  <c r="L139" i="38"/>
  <c r="S139" i="39"/>
  <c r="T139" i="38"/>
  <c r="AA139" i="39"/>
  <c r="AB139" i="38"/>
  <c r="AI139" i="39"/>
  <c r="AJ139" i="38"/>
  <c r="AQ139" i="39"/>
  <c r="AR139" i="38"/>
  <c r="AY139" i="39"/>
  <c r="AZ139" i="38"/>
  <c r="BG139" i="39"/>
  <c r="BH139" i="38"/>
  <c r="BO139" i="39"/>
  <c r="BP139" i="38"/>
  <c r="BW139" i="39"/>
  <c r="BX139" i="38"/>
  <c r="CE139" i="39"/>
  <c r="CF139" i="38"/>
  <c r="CM139" i="39"/>
  <c r="CN139" i="38"/>
  <c r="CU139" i="39"/>
  <c r="CV139" i="38"/>
  <c r="DC139" i="39"/>
  <c r="DD139" i="38"/>
  <c r="DK139" i="39"/>
  <c r="DL139" i="38"/>
  <c r="DS139" i="39"/>
  <c r="DT139" i="38"/>
  <c r="EA139" i="39"/>
  <c r="EB139" i="38"/>
  <c r="G140" i="39"/>
  <c r="H140" i="38"/>
  <c r="O140" i="39"/>
  <c r="P140" i="38"/>
  <c r="W140" i="39"/>
  <c r="X140" i="38"/>
  <c r="AE140" i="39"/>
  <c r="AF140" i="38"/>
  <c r="AM140" i="39"/>
  <c r="AN140" i="38"/>
  <c r="AU140" i="39"/>
  <c r="AV140" i="38"/>
  <c r="BC140" i="39"/>
  <c r="BD140" i="38"/>
  <c r="BK140" i="39"/>
  <c r="BL140" i="38"/>
  <c r="BS140" i="39"/>
  <c r="BT140" i="38"/>
  <c r="CA140" i="39"/>
  <c r="CB140" i="38"/>
  <c r="CI140" i="39"/>
  <c r="CJ140" i="38"/>
  <c r="CQ140" i="39"/>
  <c r="CR140" i="38"/>
  <c r="CY140" i="39"/>
  <c r="CZ140" i="38"/>
  <c r="DG140" i="39"/>
  <c r="DH140" i="38"/>
  <c r="DO140" i="39"/>
  <c r="DP140" i="38"/>
  <c r="DW140" i="39"/>
  <c r="DX140" i="38"/>
  <c r="C141" i="39"/>
  <c r="D141" i="38"/>
  <c r="K141" i="39"/>
  <c r="L141" i="38"/>
  <c r="S141" i="39"/>
  <c r="T141" i="38"/>
  <c r="AA141" i="39"/>
  <c r="AB141" i="38"/>
  <c r="AI141" i="39"/>
  <c r="AJ141" i="38"/>
  <c r="AQ141" i="39"/>
  <c r="AR141" i="38"/>
  <c r="AY141" i="39"/>
  <c r="AZ141" i="38"/>
  <c r="BG141" i="39"/>
  <c r="BH141" i="38"/>
  <c r="BO141" i="39"/>
  <c r="BP141" i="38"/>
  <c r="BW141" i="39"/>
  <c r="BX141" i="38"/>
  <c r="CE141" i="39"/>
  <c r="CF141" i="38"/>
  <c r="CM141" i="39"/>
  <c r="CN141" i="38"/>
  <c r="CU141" i="39"/>
  <c r="CV141" i="38"/>
  <c r="DC141" i="39"/>
  <c r="DD141" i="38"/>
  <c r="DK141" i="39"/>
  <c r="DL141" i="38"/>
  <c r="DS141" i="39"/>
  <c r="DT141" i="38"/>
  <c r="EA141" i="39"/>
  <c r="EB141" i="38"/>
  <c r="G142" i="39"/>
  <c r="H142" i="38"/>
  <c r="O142" i="39"/>
  <c r="P142" i="38"/>
  <c r="W142" i="39"/>
  <c r="X142" i="38"/>
  <c r="AE142" i="39"/>
  <c r="AF142" i="38"/>
  <c r="AM142" i="39"/>
  <c r="AN142" i="38"/>
  <c r="AU142" i="39"/>
  <c r="AV142" i="38"/>
  <c r="BC142" i="39"/>
  <c r="BD142" i="38"/>
  <c r="BK142" i="39"/>
  <c r="BL142" i="38"/>
  <c r="BS142" i="39"/>
  <c r="BT142" i="38"/>
  <c r="CA142" i="39"/>
  <c r="CB142" i="38"/>
  <c r="CI142" i="39"/>
  <c r="CJ142" i="38"/>
  <c r="CQ142" i="39"/>
  <c r="CR142" i="38"/>
  <c r="CY142" i="39"/>
  <c r="CZ142" i="38"/>
  <c r="DG142" i="39"/>
  <c r="DH142" i="38"/>
  <c r="DO142" i="39"/>
  <c r="DP142" i="38"/>
  <c r="DW142" i="39"/>
  <c r="DX142" i="38"/>
  <c r="C143" i="39"/>
  <c r="D143" i="38"/>
  <c r="K143" i="39"/>
  <c r="L143" i="38"/>
  <c r="S143" i="39"/>
  <c r="T143" i="38"/>
  <c r="AA143" i="39"/>
  <c r="AB143" i="38"/>
  <c r="AI143" i="39"/>
  <c r="AJ143" i="38"/>
  <c r="AQ143" i="39"/>
  <c r="AR143" i="38"/>
  <c r="AY143" i="39"/>
  <c r="AZ143" i="38"/>
  <c r="BG143" i="39"/>
  <c r="BH143" i="38"/>
  <c r="BO143" i="39"/>
  <c r="BP143" i="38"/>
  <c r="BW143" i="39"/>
  <c r="BX143" i="38"/>
  <c r="CE143" i="39"/>
  <c r="CF143" i="38"/>
  <c r="CM143" i="39"/>
  <c r="CN143" i="38"/>
  <c r="CU143" i="39"/>
  <c r="CV143" i="38"/>
  <c r="DC143" i="39"/>
  <c r="DD143" i="38"/>
  <c r="DK143" i="39"/>
  <c r="DL143" i="38"/>
  <c r="DS143" i="39"/>
  <c r="DT143" i="38"/>
  <c r="EA143" i="39"/>
  <c r="EB143" i="38"/>
  <c r="G144" i="39"/>
  <c r="H144" i="38"/>
  <c r="O144" i="39"/>
  <c r="P144" i="38"/>
  <c r="W144" i="39"/>
  <c r="X144" i="38"/>
  <c r="AE144" i="39"/>
  <c r="AF144" i="38"/>
  <c r="AM144" i="39"/>
  <c r="AN144" i="38"/>
  <c r="AU144" i="39"/>
  <c r="AV144" i="38"/>
  <c r="BC144" i="39"/>
  <c r="BD144" i="38"/>
  <c r="BK144" i="39"/>
  <c r="BL144" i="38"/>
  <c r="BS144" i="39"/>
  <c r="BT144" i="38"/>
  <c r="CA144" i="39"/>
  <c r="CB144" i="38"/>
  <c r="CI144" i="39"/>
  <c r="CJ144" i="38"/>
  <c r="CQ144" i="39"/>
  <c r="CR144" i="38"/>
  <c r="CY144" i="39"/>
  <c r="CZ144" i="38"/>
  <c r="DG144" i="39"/>
  <c r="DH144" i="38"/>
  <c r="DO144" i="39"/>
  <c r="DP144" i="38"/>
  <c r="DW144" i="39"/>
  <c r="DX144" i="38"/>
  <c r="C145" i="39"/>
  <c r="D145" i="38"/>
  <c r="K145" i="39"/>
  <c r="L145" i="38"/>
  <c r="S145" i="39"/>
  <c r="T145" i="38"/>
  <c r="AA145" i="39"/>
  <c r="AB145" i="38"/>
  <c r="AI145" i="39"/>
  <c r="AJ145" i="38"/>
  <c r="AQ145" i="39"/>
  <c r="AR145" i="38"/>
  <c r="AY145" i="39"/>
  <c r="AZ145" i="38"/>
  <c r="BG145" i="39"/>
  <c r="BH145" i="38"/>
  <c r="BO145" i="39"/>
  <c r="BP145" i="38"/>
  <c r="BW145" i="39"/>
  <c r="BX145" i="38"/>
  <c r="CE145" i="39"/>
  <c r="CF145" i="38"/>
  <c r="CM145" i="39"/>
  <c r="CN145" i="38"/>
  <c r="CU145" i="39"/>
  <c r="CV145" i="38"/>
  <c r="DC145" i="39"/>
  <c r="DD145" i="38"/>
  <c r="DK145" i="39"/>
  <c r="DL145" i="38"/>
  <c r="DS145" i="39"/>
  <c r="DT145" i="38"/>
  <c r="EA145" i="39"/>
  <c r="EB145" i="38"/>
  <c r="G146" i="39"/>
  <c r="H146" i="38"/>
  <c r="O146" i="39"/>
  <c r="P146" i="38"/>
  <c r="W146" i="39"/>
  <c r="X146" i="38"/>
  <c r="AE146" i="39"/>
  <c r="AF146" i="38"/>
  <c r="AM146" i="39"/>
  <c r="AN146" i="38"/>
  <c r="AU146" i="39"/>
  <c r="AV146" i="38"/>
  <c r="BC146" i="39"/>
  <c r="BD146" i="38"/>
  <c r="BK146" i="39"/>
  <c r="BL146" i="38"/>
  <c r="BS146" i="39"/>
  <c r="BT146" i="38"/>
  <c r="CA146" i="39"/>
  <c r="CB146" i="38"/>
  <c r="CI146" i="39"/>
  <c r="CJ146" i="38"/>
  <c r="CQ146" i="39"/>
  <c r="CR146" i="38"/>
  <c r="CY146" i="39"/>
  <c r="CZ146" i="38"/>
  <c r="DG146" i="39"/>
  <c r="DH146" i="38"/>
  <c r="DO146" i="39"/>
  <c r="DP146" i="38"/>
  <c r="DW146" i="39"/>
  <c r="DX146" i="38"/>
  <c r="C147" i="39"/>
  <c r="D147" i="38"/>
  <c r="K147" i="39"/>
  <c r="L147" i="38"/>
  <c r="S147" i="39"/>
  <c r="T147" i="38"/>
  <c r="AA147" i="39"/>
  <c r="AB147" i="38"/>
  <c r="AI147" i="39"/>
  <c r="AJ147" i="38"/>
  <c r="AQ147" i="39"/>
  <c r="AR147" i="38"/>
  <c r="AY147" i="39"/>
  <c r="AZ147" i="38"/>
  <c r="BG147" i="39"/>
  <c r="BH147" i="38"/>
  <c r="BO147" i="39"/>
  <c r="BP147" i="38"/>
  <c r="BW147" i="39"/>
  <c r="BX147" i="38"/>
  <c r="CE147" i="39"/>
  <c r="CF147" i="38"/>
  <c r="CM147" i="39"/>
  <c r="CN147" i="38"/>
  <c r="CU147" i="39"/>
  <c r="CV147" i="38"/>
  <c r="DC147" i="39"/>
  <c r="DD147" i="38"/>
  <c r="DK147" i="39"/>
  <c r="DL147" i="38"/>
  <c r="DS147" i="39"/>
  <c r="DT147" i="38"/>
  <c r="EA147" i="39"/>
  <c r="EB147" i="38"/>
  <c r="G148" i="39"/>
  <c r="H148" i="38"/>
  <c r="O148" i="39"/>
  <c r="P148" i="38"/>
  <c r="W148" i="39"/>
  <c r="X148" i="38"/>
  <c r="AE148" i="39"/>
  <c r="AF148" i="38"/>
  <c r="AM148" i="39"/>
  <c r="AN148" i="38"/>
  <c r="AU148" i="39"/>
  <c r="AV148" i="38"/>
  <c r="BC148" i="39"/>
  <c r="BD148" i="38"/>
  <c r="BK148" i="39"/>
  <c r="BL148" i="38"/>
  <c r="BS148" i="39"/>
  <c r="BT148" i="38"/>
  <c r="CA148" i="39"/>
  <c r="CB148" i="38"/>
  <c r="CI148" i="39"/>
  <c r="CJ148" i="38"/>
  <c r="CQ148" i="39"/>
  <c r="CR148" i="38"/>
  <c r="CY148" i="39"/>
  <c r="CZ148" i="38"/>
  <c r="DG148" i="39"/>
  <c r="DH148" i="38"/>
  <c r="DO148" i="39"/>
  <c r="DP148" i="38"/>
  <c r="DW148" i="39"/>
  <c r="DX148" i="38"/>
  <c r="C149" i="39"/>
  <c r="D149" i="38"/>
  <c r="K149" i="39"/>
  <c r="L149" i="38"/>
  <c r="S149" i="39"/>
  <c r="T149" i="38"/>
  <c r="AA149" i="39"/>
  <c r="AB149" i="38"/>
  <c r="AI149" i="39"/>
  <c r="AJ149" i="38"/>
  <c r="AQ149" i="39"/>
  <c r="AR149" i="38"/>
  <c r="AY149" i="39"/>
  <c r="AZ149" i="38"/>
  <c r="BG149" i="39"/>
  <c r="BH149" i="38"/>
  <c r="BO149" i="39"/>
  <c r="BP149" i="38"/>
  <c r="BW149" i="39"/>
  <c r="BX149" i="38"/>
  <c r="CE149" i="39"/>
  <c r="CF149" i="38"/>
  <c r="CM149" i="39"/>
  <c r="CN149" i="38"/>
  <c r="CU149" i="39"/>
  <c r="CV149" i="38"/>
  <c r="DC149" i="39"/>
  <c r="DD149" i="38"/>
  <c r="DK149" i="39"/>
  <c r="DL149" i="38"/>
  <c r="DS149" i="39"/>
  <c r="DT149" i="38"/>
  <c r="EA149" i="39"/>
  <c r="EB149" i="38"/>
  <c r="C151" i="39"/>
  <c r="D151" i="38"/>
  <c r="C163" i="38"/>
  <c r="K151" i="39"/>
  <c r="L151" i="38"/>
  <c r="K163" i="38"/>
  <c r="S151" i="39"/>
  <c r="T151" i="38"/>
  <c r="S163" i="38"/>
  <c r="AA151" i="39"/>
  <c r="AB151" i="38"/>
  <c r="AA163" i="38"/>
  <c r="AI151" i="39"/>
  <c r="AJ151" i="38"/>
  <c r="AI163" i="38"/>
  <c r="AQ151" i="39"/>
  <c r="AR151" i="38"/>
  <c r="AQ163" i="38"/>
  <c r="AY151" i="39"/>
  <c r="AZ151" i="38"/>
  <c r="AY163" i="38"/>
  <c r="BG151" i="39"/>
  <c r="BH151" i="38"/>
  <c r="BG163" i="38"/>
  <c r="BO151" i="39"/>
  <c r="BP151" i="38"/>
  <c r="BO163" i="38"/>
  <c r="BW151" i="39"/>
  <c r="BX151" i="38"/>
  <c r="BW163" i="38"/>
  <c r="CE151" i="39"/>
  <c r="CF151" i="38"/>
  <c r="CE163" i="38"/>
  <c r="CM151" i="39"/>
  <c r="CN151" i="38"/>
  <c r="CM163" i="38"/>
  <c r="CU151" i="39"/>
  <c r="CV151" i="38"/>
  <c r="CU163" i="38"/>
  <c r="DC151" i="39"/>
  <c r="DD151" i="38"/>
  <c r="DC163" i="38"/>
  <c r="DK151" i="39"/>
  <c r="DL151" i="38"/>
  <c r="DK163" i="38"/>
  <c r="DS151" i="39"/>
  <c r="DT151" i="38"/>
  <c r="DS163" i="38"/>
  <c r="EA151" i="39"/>
  <c r="EB151" i="38"/>
  <c r="EA163" i="38"/>
  <c r="G152" i="39"/>
  <c r="H152" i="38"/>
  <c r="O152" i="39"/>
  <c r="P152" i="38"/>
  <c r="W152" i="39"/>
  <c r="X152" i="38"/>
  <c r="AE152" i="39"/>
  <c r="AF152" i="38"/>
  <c r="AM152" i="39"/>
  <c r="AN152" i="38"/>
  <c r="AU152" i="39"/>
  <c r="AV152" i="38"/>
  <c r="BC152" i="39"/>
  <c r="BD152" i="38"/>
  <c r="BK152" i="39"/>
  <c r="BL152" i="38"/>
  <c r="BS152" i="39"/>
  <c r="BT152" i="38"/>
  <c r="CA152" i="39"/>
  <c r="CB152" i="38"/>
  <c r="CI152" i="39"/>
  <c r="CJ152" i="38"/>
  <c r="CQ152" i="39"/>
  <c r="CR152" i="38"/>
  <c r="CY152" i="39"/>
  <c r="CZ152" i="38"/>
  <c r="DG152" i="39"/>
  <c r="DH152" i="38"/>
  <c r="DO152" i="39"/>
  <c r="DP152" i="38"/>
  <c r="DW152" i="39"/>
  <c r="DX152" i="38"/>
  <c r="C153" i="39"/>
  <c r="D153" i="38"/>
  <c r="K153" i="39"/>
  <c r="L153" i="38"/>
  <c r="S153" i="39"/>
  <c r="T153" i="38"/>
  <c r="AA153" i="39"/>
  <c r="AB153" i="38"/>
  <c r="AI153" i="39"/>
  <c r="AJ153" i="38"/>
  <c r="AQ153" i="39"/>
  <c r="AR153" i="38"/>
  <c r="AY153" i="39"/>
  <c r="AZ153" i="38"/>
  <c r="BG153" i="39"/>
  <c r="BH153" i="38"/>
  <c r="BO153" i="39"/>
  <c r="BP153" i="38"/>
  <c r="BW153" i="39"/>
  <c r="BX153" i="38"/>
  <c r="CE153" i="39"/>
  <c r="CF153" i="38"/>
  <c r="CM153" i="39"/>
  <c r="CN153" i="38"/>
  <c r="CU153" i="39"/>
  <c r="CV153" i="38"/>
  <c r="DC153" i="39"/>
  <c r="DD153" i="38"/>
  <c r="DK153" i="39"/>
  <c r="DL153" i="38"/>
  <c r="DS153" i="39"/>
  <c r="DT153" i="38"/>
  <c r="EA153" i="39"/>
  <c r="EB153" i="38"/>
  <c r="G154" i="39"/>
  <c r="H154" i="38"/>
  <c r="O154" i="39"/>
  <c r="P154" i="38"/>
  <c r="W154" i="39"/>
  <c r="X154" i="38"/>
  <c r="AE154" i="39"/>
  <c r="AF154" i="38"/>
  <c r="AM154" i="39"/>
  <c r="AN154" i="38"/>
  <c r="AU154" i="39"/>
  <c r="AV154" i="38"/>
  <c r="BC154" i="39"/>
  <c r="BD154" i="38"/>
  <c r="BK154" i="39"/>
  <c r="BL154" i="38"/>
  <c r="BS154" i="39"/>
  <c r="BT154" i="38"/>
  <c r="CA154" i="39"/>
  <c r="CB154" i="38"/>
  <c r="CI154" i="39"/>
  <c r="CJ154" i="38"/>
  <c r="CQ154" i="39"/>
  <c r="CR154" i="38"/>
  <c r="CY154" i="39"/>
  <c r="CZ154" i="38"/>
  <c r="DG154" i="39"/>
  <c r="DH154" i="38"/>
  <c r="DO154" i="39"/>
  <c r="DP154" i="38"/>
  <c r="DW154" i="39"/>
  <c r="DX154" i="38"/>
  <c r="C155" i="39"/>
  <c r="D155" i="38"/>
  <c r="K155" i="39"/>
  <c r="L155" i="38"/>
  <c r="S155" i="39"/>
  <c r="T155" i="38"/>
  <c r="AA155" i="39"/>
  <c r="AB155" i="38"/>
  <c r="AI155" i="39"/>
  <c r="AJ155" i="38"/>
  <c r="AQ155" i="39"/>
  <c r="AR155" i="38"/>
  <c r="AY155" i="39"/>
  <c r="AZ155" i="38"/>
  <c r="BG155" i="39"/>
  <c r="BH155" i="38"/>
  <c r="BO155" i="39"/>
  <c r="BP155" i="38"/>
  <c r="BW155" i="39"/>
  <c r="BX155" i="38"/>
  <c r="CE155" i="39"/>
  <c r="CF155" i="38"/>
  <c r="CM155" i="39"/>
  <c r="CN155" i="38"/>
  <c r="CU155" i="39"/>
  <c r="CV155" i="38"/>
  <c r="DC155" i="39"/>
  <c r="DD155" i="38"/>
  <c r="DK155" i="39"/>
  <c r="DL155" i="38"/>
  <c r="DS155" i="39"/>
  <c r="DT155" i="38"/>
  <c r="EA155" i="39"/>
  <c r="EB155" i="38"/>
  <c r="G156" i="39"/>
  <c r="H156" i="38"/>
  <c r="O156" i="39"/>
  <c r="P156" i="38"/>
  <c r="W156" i="39"/>
  <c r="X156" i="38"/>
  <c r="AE156" i="39"/>
  <c r="AF156" i="38"/>
  <c r="AM156" i="39"/>
  <c r="AN156" i="38"/>
  <c r="AU156" i="39"/>
  <c r="AV156" i="38"/>
  <c r="BC156" i="39"/>
  <c r="BD156" i="38"/>
  <c r="BK156" i="39"/>
  <c r="BL156" i="38"/>
  <c r="BS156" i="39"/>
  <c r="BT156" i="38"/>
  <c r="CA156" i="39"/>
  <c r="CB156" i="38"/>
  <c r="CI156" i="39"/>
  <c r="CJ156" i="38"/>
  <c r="CQ156" i="39"/>
  <c r="CR156" i="38"/>
  <c r="CY156" i="39"/>
  <c r="CZ156" i="38"/>
  <c r="DG156" i="39"/>
  <c r="DH156" i="38"/>
  <c r="DO156" i="39"/>
  <c r="DP156" i="38"/>
  <c r="DW156" i="39"/>
  <c r="DX156" i="38"/>
  <c r="C157" i="39"/>
  <c r="D157" i="38"/>
  <c r="K157" i="39"/>
  <c r="L157" i="38"/>
  <c r="S157" i="39"/>
  <c r="T157" i="38"/>
  <c r="AA157" i="39"/>
  <c r="AB157" i="38"/>
  <c r="AI157" i="39"/>
  <c r="AJ157" i="38"/>
  <c r="AQ157" i="39"/>
  <c r="AR157" i="38"/>
  <c r="AY157" i="39"/>
  <c r="AZ157" i="38"/>
  <c r="BG157" i="39"/>
  <c r="BH157" i="38"/>
  <c r="BO157" i="39"/>
  <c r="BP157" i="38"/>
  <c r="BW157" i="39"/>
  <c r="BX157" i="38"/>
  <c r="CE157" i="39"/>
  <c r="CF157" i="38"/>
  <c r="CM157" i="39"/>
  <c r="CN157" i="38"/>
  <c r="CU157" i="39"/>
  <c r="CV157" i="38"/>
  <c r="DC157" i="39"/>
  <c r="DD157" i="38"/>
  <c r="DK157" i="39"/>
  <c r="DL157" i="38"/>
  <c r="DS157" i="39"/>
  <c r="DT157" i="38"/>
  <c r="EA157" i="39"/>
  <c r="EB157" i="38"/>
  <c r="G158" i="39"/>
  <c r="H158" i="38"/>
  <c r="O158" i="39"/>
  <c r="P158" i="38"/>
  <c r="W158" i="39"/>
  <c r="X158" i="38"/>
  <c r="AE158" i="39"/>
  <c r="AF158" i="38"/>
  <c r="AM158" i="39"/>
  <c r="AN158" i="38"/>
  <c r="AU158" i="39"/>
  <c r="AV158" i="38"/>
  <c r="BC158" i="39"/>
  <c r="BD158" i="38"/>
  <c r="BK158" i="39"/>
  <c r="BL158" i="38"/>
  <c r="BS158" i="39"/>
  <c r="BT158" i="38"/>
  <c r="CA158" i="39"/>
  <c r="CB158" i="38"/>
  <c r="CI158" i="39"/>
  <c r="CJ158" i="38"/>
  <c r="CQ158" i="39"/>
  <c r="CR158" i="38"/>
  <c r="CY158" i="39"/>
  <c r="CZ158" i="38"/>
  <c r="DG158" i="39"/>
  <c r="DH158" i="38"/>
  <c r="DO158" i="39"/>
  <c r="DP158" i="38"/>
  <c r="DW158" i="39"/>
  <c r="DX158" i="38"/>
  <c r="C159" i="39"/>
  <c r="D159" i="38"/>
  <c r="K159" i="39"/>
  <c r="L159" i="38"/>
  <c r="S159" i="39"/>
  <c r="T159" i="38"/>
  <c r="AA159" i="39"/>
  <c r="AB159" i="38"/>
  <c r="AI159" i="39"/>
  <c r="AJ159" i="38"/>
  <c r="AQ159" i="39"/>
  <c r="AR159" i="38"/>
  <c r="AY159" i="39"/>
  <c r="AZ159" i="38"/>
  <c r="BG159" i="39"/>
  <c r="BH159" i="38"/>
  <c r="BO159" i="39"/>
  <c r="BP159" i="38"/>
  <c r="BW159" i="39"/>
  <c r="BX159" i="38"/>
  <c r="CE159" i="39"/>
  <c r="CF159" i="38"/>
  <c r="CM159" i="39"/>
  <c r="CN159" i="38"/>
  <c r="CU159" i="39"/>
  <c r="CV159" i="38"/>
  <c r="DC159" i="39"/>
  <c r="DD159" i="38"/>
  <c r="DK159" i="39"/>
  <c r="DL159" i="38"/>
  <c r="DS159" i="39"/>
  <c r="DT159" i="38"/>
  <c r="EA159" i="39"/>
  <c r="EB159" i="38"/>
  <c r="G160" i="39"/>
  <c r="H160" i="38"/>
  <c r="O160" i="39"/>
  <c r="P160" i="38"/>
  <c r="W160" i="39"/>
  <c r="X160" i="38"/>
  <c r="AE160" i="39"/>
  <c r="AF160" i="38"/>
  <c r="AM160" i="39"/>
  <c r="AN160" i="38"/>
  <c r="AU160" i="39"/>
  <c r="AV160" i="38"/>
  <c r="BC160" i="39"/>
  <c r="BD160" i="38"/>
  <c r="BK160" i="39"/>
  <c r="BL160" i="38"/>
  <c r="BS160" i="39"/>
  <c r="BT160" i="38"/>
  <c r="CA160" i="39"/>
  <c r="CB160" i="38"/>
  <c r="CI160" i="39"/>
  <c r="CJ160" i="38"/>
  <c r="CQ160" i="39"/>
  <c r="CR160" i="38"/>
  <c r="CY160" i="39"/>
  <c r="CZ160" i="38"/>
  <c r="DG160" i="39"/>
  <c r="DH160" i="38"/>
  <c r="DO160" i="39"/>
  <c r="DP160" i="38"/>
  <c r="DW160" i="39"/>
  <c r="DX160" i="38"/>
  <c r="C161" i="39"/>
  <c r="D161" i="38"/>
  <c r="K161" i="39"/>
  <c r="L161" i="38"/>
  <c r="S161" i="39"/>
  <c r="T161" i="38"/>
  <c r="AA161" i="39"/>
  <c r="AB161" i="38"/>
  <c r="AI161" i="39"/>
  <c r="AJ161" i="38"/>
  <c r="AQ161" i="39"/>
  <c r="AR161" i="38"/>
  <c r="AY161" i="39"/>
  <c r="AZ161" i="38"/>
  <c r="BG161" i="39"/>
  <c r="BH161" i="38"/>
  <c r="BO161" i="39"/>
  <c r="BP161" i="38"/>
  <c r="BW161" i="39"/>
  <c r="BX161" i="38"/>
  <c r="CE161" i="39"/>
  <c r="CF161" i="38"/>
  <c r="CM161" i="39"/>
  <c r="CN161" i="38"/>
  <c r="CU161" i="39"/>
  <c r="CV161" i="38"/>
  <c r="DC161" i="39"/>
  <c r="DD161" i="38"/>
  <c r="DK161" i="39"/>
  <c r="DL161" i="38"/>
  <c r="DS161" i="39"/>
  <c r="DT161" i="38"/>
  <c r="EA161" i="39"/>
  <c r="EB161" i="38"/>
  <c r="G162" i="39"/>
  <c r="H162" i="38"/>
  <c r="O162" i="39"/>
  <c r="P162" i="38"/>
  <c r="W162" i="39"/>
  <c r="X162" i="38"/>
  <c r="AE162" i="39"/>
  <c r="AF162" i="38"/>
  <c r="AM162" i="39"/>
  <c r="AN162" i="38"/>
  <c r="AU162" i="39"/>
  <c r="AV162" i="38"/>
  <c r="BC162" i="39"/>
  <c r="BD162" i="38"/>
  <c r="BK162" i="39"/>
  <c r="BL162" i="38"/>
  <c r="BS162" i="39"/>
  <c r="BT162" i="38"/>
  <c r="CA162" i="39"/>
  <c r="CB162" i="38"/>
  <c r="CI162" i="39"/>
  <c r="CJ162" i="38"/>
  <c r="CQ162" i="39"/>
  <c r="CR162" i="38"/>
  <c r="CY162" i="39"/>
  <c r="CZ162" i="38"/>
  <c r="DG162" i="39"/>
  <c r="DH162" i="38"/>
  <c r="DO162" i="39"/>
  <c r="DP162" i="38"/>
  <c r="DW162" i="39"/>
  <c r="DX162" i="38"/>
  <c r="G164" i="39"/>
  <c r="H164" i="38"/>
  <c r="G176" i="38"/>
  <c r="O164" i="39"/>
  <c r="P164" i="38"/>
  <c r="O176" i="38"/>
  <c r="W164" i="39"/>
  <c r="X164" i="38"/>
  <c r="W176" i="38"/>
  <c r="AE164" i="39"/>
  <c r="AF164" i="38"/>
  <c r="AE176" i="38"/>
  <c r="AM164" i="39"/>
  <c r="AN164" i="38"/>
  <c r="AM176" i="38"/>
  <c r="AU164" i="39"/>
  <c r="AV164" i="38"/>
  <c r="AU176" i="38"/>
  <c r="BC164" i="39"/>
  <c r="BD164" i="38"/>
  <c r="BC176" i="38"/>
  <c r="BK164" i="39"/>
  <c r="BL164" i="38"/>
  <c r="BK176" i="38"/>
  <c r="BS164" i="39"/>
  <c r="BT164" i="38"/>
  <c r="BS176" i="38"/>
  <c r="CA164" i="39"/>
  <c r="CB164" i="38"/>
  <c r="CA176" i="38"/>
  <c r="CI164" i="39"/>
  <c r="CJ164" i="38"/>
  <c r="CI176" i="38"/>
  <c r="CQ164" i="39"/>
  <c r="CR164" i="38"/>
  <c r="CQ176" i="38"/>
  <c r="CY164" i="39"/>
  <c r="CZ164" i="38"/>
  <c r="CY176" i="38"/>
  <c r="DG164" i="39"/>
  <c r="DH164" i="38"/>
  <c r="DG176" i="38"/>
  <c r="DO164" i="39"/>
  <c r="DP164" i="38"/>
  <c r="DO176" i="38"/>
  <c r="DW164" i="39"/>
  <c r="DX164" i="38"/>
  <c r="DW176" i="38"/>
  <c r="C165" i="39"/>
  <c r="D165" i="38"/>
  <c r="K165" i="39"/>
  <c r="L165" i="38"/>
  <c r="S165" i="39"/>
  <c r="T165" i="38"/>
  <c r="AA165" i="39"/>
  <c r="AB165" i="38"/>
  <c r="AI165" i="39"/>
  <c r="AJ165" i="38"/>
  <c r="AQ165" i="39"/>
  <c r="AR165" i="38"/>
  <c r="AY165" i="39"/>
  <c r="AZ165" i="38"/>
  <c r="BG165" i="39"/>
  <c r="BH165" i="38"/>
  <c r="BO165" i="39"/>
  <c r="BP165" i="38"/>
  <c r="BW165" i="39"/>
  <c r="BX165" i="38"/>
  <c r="CE165" i="39"/>
  <c r="CF165" i="38"/>
  <c r="CM165" i="39"/>
  <c r="CN165" i="38"/>
  <c r="CU165" i="39"/>
  <c r="CV165" i="38"/>
  <c r="DC165" i="39"/>
  <c r="DD165" i="38"/>
  <c r="DK165" i="39"/>
  <c r="DL165" i="38"/>
  <c r="DS165" i="39"/>
  <c r="DT165" i="38"/>
  <c r="EA165" i="39"/>
  <c r="EB165" i="38"/>
  <c r="G166" i="39"/>
  <c r="H166" i="38"/>
  <c r="O166" i="39"/>
  <c r="P166" i="38"/>
  <c r="W166" i="39"/>
  <c r="X166" i="38"/>
  <c r="AE166" i="39"/>
  <c r="AF166" i="38"/>
  <c r="AM166" i="39"/>
  <c r="AN166" i="38"/>
  <c r="AU166" i="39"/>
  <c r="AV166" i="38"/>
  <c r="BC166" i="39"/>
  <c r="BD166" i="38"/>
  <c r="BK166" i="39"/>
  <c r="BL166" i="38"/>
  <c r="BS166" i="39"/>
  <c r="BT166" i="38"/>
  <c r="CA166" i="39"/>
  <c r="CB166" i="38"/>
  <c r="CI166" i="39"/>
  <c r="CJ166" i="38"/>
  <c r="CQ166" i="39"/>
  <c r="CR166" i="38"/>
  <c r="CY166" i="39"/>
  <c r="CZ166" i="38"/>
  <c r="DG166" i="39"/>
  <c r="DH166" i="38"/>
  <c r="DO166" i="39"/>
  <c r="DP166" i="38"/>
  <c r="DW166" i="39"/>
  <c r="DX166" i="38"/>
  <c r="C167" i="39"/>
  <c r="D167" i="38"/>
  <c r="K167" i="39"/>
  <c r="L167" i="38"/>
  <c r="S167" i="39"/>
  <c r="T167" i="38"/>
  <c r="AA167" i="39"/>
  <c r="AB167" i="38"/>
  <c r="AI167" i="39"/>
  <c r="AJ167" i="38"/>
  <c r="AQ167" i="39"/>
  <c r="AR167" i="38"/>
  <c r="AY167" i="39"/>
  <c r="AZ167" i="38"/>
  <c r="BG167" i="39"/>
  <c r="BH167" i="38"/>
  <c r="BO167" i="39"/>
  <c r="BP167" i="38"/>
  <c r="BW167" i="39"/>
  <c r="BX167" i="38"/>
  <c r="CE167" i="39"/>
  <c r="CF167" i="38"/>
  <c r="CM167" i="39"/>
  <c r="CN167" i="38"/>
  <c r="CU167" i="39"/>
  <c r="CV167" i="38"/>
  <c r="DC167" i="39"/>
  <c r="DD167" i="38"/>
  <c r="DK167" i="39"/>
  <c r="DL167" i="38"/>
  <c r="DS167" i="39"/>
  <c r="DT167" i="38"/>
  <c r="EA167" i="39"/>
  <c r="EB167" i="38"/>
  <c r="G168" i="39"/>
  <c r="H168" i="38"/>
  <c r="O168" i="39"/>
  <c r="P168" i="38"/>
  <c r="W168" i="39"/>
  <c r="X168" i="38"/>
  <c r="AE168" i="39"/>
  <c r="AF168" i="38"/>
  <c r="AM168" i="39"/>
  <c r="AN168" i="38"/>
  <c r="AU168" i="39"/>
  <c r="AV168" i="38"/>
  <c r="BC168" i="39"/>
  <c r="BD168" i="38"/>
  <c r="BK168" i="39"/>
  <c r="BL168" i="38"/>
  <c r="BS168" i="39"/>
  <c r="BT168" i="38"/>
  <c r="CA168" i="39"/>
  <c r="CB168" i="38"/>
  <c r="CI168" i="39"/>
  <c r="CJ168" i="38"/>
  <c r="CQ168" i="39"/>
  <c r="CR168" i="38"/>
  <c r="CY168" i="39"/>
  <c r="CZ168" i="38"/>
  <c r="DG168" i="39"/>
  <c r="DH168" i="38"/>
  <c r="DO168" i="39"/>
  <c r="DP168" i="38"/>
  <c r="DW168" i="39"/>
  <c r="DX168" i="38"/>
  <c r="C169" i="39"/>
  <c r="D169" i="38"/>
  <c r="K169" i="39"/>
  <c r="L169" i="38"/>
  <c r="S169" i="39"/>
  <c r="T169" i="38"/>
  <c r="AA169" i="39"/>
  <c r="AB169" i="38"/>
  <c r="AI169" i="39"/>
  <c r="AJ169" i="38"/>
  <c r="AQ169" i="39"/>
  <c r="AR169" i="38"/>
  <c r="AY169" i="39"/>
  <c r="AZ169" i="38"/>
  <c r="BG169" i="39"/>
  <c r="BH169" i="38"/>
  <c r="BO169" i="39"/>
  <c r="BP169" i="38"/>
  <c r="BW169" i="39"/>
  <c r="BX169" i="38"/>
  <c r="CE169" i="39"/>
  <c r="CF169" i="38"/>
  <c r="CM169" i="39"/>
  <c r="CN169" i="38"/>
  <c r="CU169" i="39"/>
  <c r="CV169" i="38"/>
  <c r="DC169" i="39"/>
  <c r="DD169" i="38"/>
  <c r="DK169" i="39"/>
  <c r="DL169" i="38"/>
  <c r="DS169" i="39"/>
  <c r="DT169" i="38"/>
  <c r="EA169" i="39"/>
  <c r="EB169" i="38"/>
  <c r="G170" i="39"/>
  <c r="H170" i="38"/>
  <c r="O170" i="39"/>
  <c r="P170" i="38"/>
  <c r="W170" i="39"/>
  <c r="X170" i="38"/>
  <c r="AE170" i="39"/>
  <c r="AF170" i="38"/>
  <c r="AM170" i="39"/>
  <c r="AN170" i="38"/>
  <c r="AU170" i="39"/>
  <c r="AV170" i="38"/>
  <c r="BC170" i="39"/>
  <c r="BD170" i="38"/>
  <c r="BK170" i="39"/>
  <c r="BL170" i="38"/>
  <c r="BS170" i="39"/>
  <c r="BT170" i="38"/>
  <c r="CA170" i="39"/>
  <c r="CB170" i="38"/>
  <c r="CI170" i="39"/>
  <c r="CJ170" i="38"/>
  <c r="CQ170" i="39"/>
  <c r="CR170" i="38"/>
  <c r="CY170" i="39"/>
  <c r="CZ170" i="38"/>
  <c r="DG170" i="39"/>
  <c r="DH170" i="38"/>
  <c r="DO170" i="39"/>
  <c r="DP170" i="38"/>
  <c r="DW170" i="39"/>
  <c r="DX170" i="38"/>
  <c r="C171" i="39"/>
  <c r="D171" i="38"/>
  <c r="K171" i="39"/>
  <c r="L171" i="38"/>
  <c r="S171" i="39"/>
  <c r="T171" i="38"/>
  <c r="AA171" i="39"/>
  <c r="AB171" i="38"/>
  <c r="AI171" i="39"/>
  <c r="AJ171" i="38"/>
  <c r="AQ171" i="39"/>
  <c r="AR171" i="38"/>
  <c r="AY171" i="39"/>
  <c r="AZ171" i="38"/>
  <c r="BG171" i="39"/>
  <c r="BH171" i="38"/>
  <c r="BO171" i="39"/>
  <c r="BP171" i="38"/>
  <c r="BW171" i="39"/>
  <c r="BX171" i="38"/>
  <c r="CE171" i="39"/>
  <c r="CF171" i="38"/>
  <c r="CM171" i="39"/>
  <c r="CN171" i="38"/>
  <c r="CU171" i="39"/>
  <c r="CV171" i="38"/>
  <c r="DC171" i="39"/>
  <c r="DD171" i="38"/>
  <c r="DK171" i="39"/>
  <c r="DL171" i="38"/>
  <c r="DS171" i="39"/>
  <c r="DT171" i="38"/>
  <c r="EA171" i="39"/>
  <c r="EB171" i="38"/>
  <c r="G172" i="39"/>
  <c r="H172" i="38"/>
  <c r="O172" i="39"/>
  <c r="P172" i="38"/>
  <c r="W172" i="39"/>
  <c r="X172" i="38"/>
  <c r="AE172" i="39"/>
  <c r="AF172" i="38"/>
  <c r="AM172" i="39"/>
  <c r="AN172" i="38"/>
  <c r="AU172" i="39"/>
  <c r="AV172" i="38"/>
  <c r="BC172" i="39"/>
  <c r="BD172" i="38"/>
  <c r="BK172" i="39"/>
  <c r="BL172" i="38"/>
  <c r="BS172" i="39"/>
  <c r="BT172" i="38"/>
  <c r="CA172" i="39"/>
  <c r="CB172" i="38"/>
  <c r="CI172" i="39"/>
  <c r="CJ172" i="38"/>
  <c r="CQ172" i="39"/>
  <c r="CR172" i="38"/>
  <c r="CY172" i="39"/>
  <c r="CZ172" i="38"/>
  <c r="DG172" i="39"/>
  <c r="DH172" i="38"/>
  <c r="DO172" i="39"/>
  <c r="DP172" i="38"/>
  <c r="DW172" i="39"/>
  <c r="DX172" i="38"/>
  <c r="C173" i="39"/>
  <c r="D173" i="38"/>
  <c r="K173" i="39"/>
  <c r="L173" i="38"/>
  <c r="S173" i="39"/>
  <c r="T173" i="38"/>
  <c r="AA173" i="39"/>
  <c r="AB173" i="38"/>
  <c r="AI173" i="39"/>
  <c r="AJ173" i="38"/>
  <c r="AQ173" i="39"/>
  <c r="AR173" i="38"/>
  <c r="AY173" i="39"/>
  <c r="AZ173" i="38"/>
  <c r="BG173" i="39"/>
  <c r="BH173" i="38"/>
  <c r="BO173" i="39"/>
  <c r="BP173" i="38"/>
  <c r="BW173" i="39"/>
  <c r="BX173" i="38"/>
  <c r="CE173" i="39"/>
  <c r="CF173" i="38"/>
  <c r="CM173" i="39"/>
  <c r="CN173" i="38"/>
  <c r="CU173" i="39"/>
  <c r="CV173" i="38"/>
  <c r="DC173" i="39"/>
  <c r="DD173" i="38"/>
  <c r="DK173" i="39"/>
  <c r="DL173" i="38"/>
  <c r="DS173" i="39"/>
  <c r="DT173" i="38"/>
  <c r="EA173" i="39"/>
  <c r="EB173" i="38"/>
  <c r="G174" i="39"/>
  <c r="H174" i="38"/>
  <c r="O174" i="39"/>
  <c r="P174" i="38"/>
  <c r="W174" i="39"/>
  <c r="X174" i="38"/>
  <c r="AE174" i="39"/>
  <c r="AF174" i="38"/>
  <c r="AM174" i="39"/>
  <c r="AN174" i="38"/>
  <c r="AU174" i="39"/>
  <c r="AV174" i="38"/>
  <c r="BC174" i="39"/>
  <c r="BD174" i="38"/>
  <c r="BK174" i="39"/>
  <c r="BL174" i="38"/>
  <c r="BS174" i="39"/>
  <c r="BT174" i="38"/>
  <c r="CA174" i="39"/>
  <c r="CB174" i="38"/>
  <c r="CI174" i="39"/>
  <c r="CJ174" i="38"/>
  <c r="CQ174" i="39"/>
  <c r="CR174" i="38"/>
  <c r="CY174" i="39"/>
  <c r="CZ174" i="38"/>
  <c r="DG174" i="39"/>
  <c r="DH174" i="38"/>
  <c r="DO174" i="39"/>
  <c r="DP174" i="38"/>
  <c r="DW174" i="39"/>
  <c r="DX174" i="38"/>
  <c r="C175" i="39"/>
  <c r="D175" i="38"/>
  <c r="K175" i="39"/>
  <c r="L175" i="38"/>
  <c r="S175" i="39"/>
  <c r="T175" i="38"/>
  <c r="AA175" i="39"/>
  <c r="AB175" i="38"/>
  <c r="AI175" i="39"/>
  <c r="AJ175" i="38"/>
  <c r="AQ175" i="39"/>
  <c r="AR175" i="38"/>
  <c r="AY175" i="39"/>
  <c r="AZ175" i="38"/>
  <c r="BG175" i="39"/>
  <c r="BH175" i="38"/>
  <c r="BO175" i="39"/>
  <c r="BP175" i="38"/>
  <c r="BW175" i="39"/>
  <c r="BX175" i="38"/>
  <c r="CE175" i="39"/>
  <c r="CF175" i="38"/>
  <c r="CM175" i="39"/>
  <c r="CN175" i="38"/>
  <c r="CU175" i="39"/>
  <c r="CV175" i="38"/>
  <c r="DC175" i="39"/>
  <c r="DD175" i="38"/>
  <c r="DK175" i="39"/>
  <c r="DL175" i="38"/>
  <c r="DS175" i="39"/>
  <c r="DT175" i="38"/>
  <c r="EA175" i="39"/>
  <c r="EB175" i="38"/>
  <c r="C177" i="39"/>
  <c r="D177" i="39" s="1"/>
  <c r="D177" i="38"/>
  <c r="C189" i="38"/>
  <c r="K177" i="39"/>
  <c r="L177" i="39" s="1"/>
  <c r="L177" i="38"/>
  <c r="K189" i="38"/>
  <c r="S177" i="39"/>
  <c r="T177" i="39" s="1"/>
  <c r="T177" i="38"/>
  <c r="S189" i="38"/>
  <c r="AA177" i="39"/>
  <c r="AB177" i="39" s="1"/>
  <c r="AB177" i="38"/>
  <c r="AA189" i="38"/>
  <c r="AI177" i="39"/>
  <c r="AJ177" i="39" s="1"/>
  <c r="AJ177" i="38"/>
  <c r="AI189" i="38"/>
  <c r="AQ177" i="39"/>
  <c r="AR177" i="39" s="1"/>
  <c r="AR177" i="38"/>
  <c r="AQ189" i="38"/>
  <c r="AY177" i="39"/>
  <c r="AZ177" i="39" s="1"/>
  <c r="AZ177" i="38"/>
  <c r="AY189" i="38"/>
  <c r="BG177" i="39"/>
  <c r="BH177" i="39" s="1"/>
  <c r="BH177" i="38"/>
  <c r="BG189" i="38"/>
  <c r="BO177" i="39"/>
  <c r="BP177" i="39" s="1"/>
  <c r="BP177" i="38"/>
  <c r="BO189" i="38"/>
  <c r="BW177" i="39"/>
  <c r="BX177" i="39" s="1"/>
  <c r="BX177" i="38"/>
  <c r="BW189" i="38"/>
  <c r="CE177" i="39"/>
  <c r="CF177" i="39" s="1"/>
  <c r="CF177" i="38"/>
  <c r="CE189" i="38"/>
  <c r="CM177" i="39"/>
  <c r="CN177" i="39" s="1"/>
  <c r="CN177" i="38"/>
  <c r="CM189" i="38"/>
  <c r="CU177" i="39"/>
  <c r="CV177" i="39" s="1"/>
  <c r="CV177" i="38"/>
  <c r="CU189" i="38"/>
  <c r="DC177" i="39"/>
  <c r="DD177" i="39" s="1"/>
  <c r="DD177" i="38"/>
  <c r="DC189" i="38"/>
  <c r="DK177" i="39"/>
  <c r="DL177" i="39" s="1"/>
  <c r="DL177" i="38"/>
  <c r="DK189" i="38"/>
  <c r="DS177" i="39"/>
  <c r="DT177" i="39" s="1"/>
  <c r="DT177" i="38"/>
  <c r="DS189" i="38"/>
  <c r="EA177" i="39"/>
  <c r="EB177" i="39" s="1"/>
  <c r="EB177" i="38"/>
  <c r="EA189" i="38"/>
  <c r="G178" i="39"/>
  <c r="H178" i="39" s="1"/>
  <c r="H178" i="38"/>
  <c r="O178" i="39"/>
  <c r="P178" i="39" s="1"/>
  <c r="P178" i="38"/>
  <c r="W178" i="39"/>
  <c r="X178" i="39" s="1"/>
  <c r="X178" i="38"/>
  <c r="AE178" i="39"/>
  <c r="AF178" i="39" s="1"/>
  <c r="AF178" i="38"/>
  <c r="AM178" i="39"/>
  <c r="AN178" i="39" s="1"/>
  <c r="AN178" i="38"/>
  <c r="AU178" i="39"/>
  <c r="AV178" i="39" s="1"/>
  <c r="AV178" i="38"/>
  <c r="BC178" i="39"/>
  <c r="BD178" i="39" s="1"/>
  <c r="BD178" i="38"/>
  <c r="BK178" i="39"/>
  <c r="BL178" i="39" s="1"/>
  <c r="BL178" i="38"/>
  <c r="BS178" i="39"/>
  <c r="BT178" i="39" s="1"/>
  <c r="BT178" i="38"/>
  <c r="CA178" i="39"/>
  <c r="CB178" i="39" s="1"/>
  <c r="CB178" i="38"/>
  <c r="CI178" i="39"/>
  <c r="CJ178" i="39" s="1"/>
  <c r="CJ178" i="38"/>
  <c r="CQ178" i="39"/>
  <c r="CR178" i="39" s="1"/>
  <c r="CR178" i="38"/>
  <c r="CY178" i="39"/>
  <c r="CZ178" i="39" s="1"/>
  <c r="CZ178" i="38"/>
  <c r="DG178" i="39"/>
  <c r="DH178" i="39" s="1"/>
  <c r="DH178" i="38"/>
  <c r="DO178" i="39"/>
  <c r="DP178" i="39" s="1"/>
  <c r="DP178" i="38"/>
  <c r="DW178" i="39"/>
  <c r="DX178" i="39" s="1"/>
  <c r="DX178" i="38"/>
  <c r="C179" i="39"/>
  <c r="D179" i="39" s="1"/>
  <c r="D179" i="38"/>
  <c r="K179" i="39"/>
  <c r="L179" i="39" s="1"/>
  <c r="L179" i="38"/>
  <c r="S179" i="39"/>
  <c r="T179" i="39" s="1"/>
  <c r="T179" i="38"/>
  <c r="AA179" i="39"/>
  <c r="AB179" i="39" s="1"/>
  <c r="AB179" i="38"/>
  <c r="AI179" i="39"/>
  <c r="AJ179" i="39" s="1"/>
  <c r="AJ179" i="38"/>
  <c r="AQ179" i="39"/>
  <c r="AR179" i="39" s="1"/>
  <c r="AR179" i="38"/>
  <c r="AY179" i="39"/>
  <c r="AZ179" i="39" s="1"/>
  <c r="AZ179" i="38"/>
  <c r="BG179" i="39"/>
  <c r="BH179" i="39" s="1"/>
  <c r="BH179" i="38"/>
  <c r="BO179" i="39"/>
  <c r="BP179" i="39" s="1"/>
  <c r="BP179" i="38"/>
  <c r="BW179" i="39"/>
  <c r="BX179" i="39" s="1"/>
  <c r="BX179" i="38"/>
  <c r="CE179" i="39"/>
  <c r="CF179" i="39" s="1"/>
  <c r="CF179" i="38"/>
  <c r="CM179" i="39"/>
  <c r="CN179" i="39" s="1"/>
  <c r="CN179" i="38"/>
  <c r="CU179" i="39"/>
  <c r="CV179" i="39" s="1"/>
  <c r="CV179" i="38"/>
  <c r="DC179" i="39"/>
  <c r="DD179" i="39" s="1"/>
  <c r="DD179" i="38"/>
  <c r="DK179" i="39"/>
  <c r="DL179" i="39" s="1"/>
  <c r="DL179" i="38"/>
  <c r="DS179" i="39"/>
  <c r="DT179" i="39" s="1"/>
  <c r="DT179" i="38"/>
  <c r="EA179" i="39"/>
  <c r="EB179" i="39" s="1"/>
  <c r="EB179" i="38"/>
  <c r="G180" i="39"/>
  <c r="H180" i="39" s="1"/>
  <c r="H180" i="38"/>
  <c r="O180" i="39"/>
  <c r="P180" i="39" s="1"/>
  <c r="P180" i="38"/>
  <c r="W180" i="39"/>
  <c r="X180" i="39" s="1"/>
  <c r="X180" i="38"/>
  <c r="AE180" i="39"/>
  <c r="AF180" i="39" s="1"/>
  <c r="AF180" i="38"/>
  <c r="AM180" i="39"/>
  <c r="AN180" i="39" s="1"/>
  <c r="AN180" i="38"/>
  <c r="AU180" i="39"/>
  <c r="AV180" i="39" s="1"/>
  <c r="AV180" i="38"/>
  <c r="BC180" i="39"/>
  <c r="BD180" i="39" s="1"/>
  <c r="BD180" i="38"/>
  <c r="BK180" i="39"/>
  <c r="BL180" i="39" s="1"/>
  <c r="BL180" i="38"/>
  <c r="BS180" i="39"/>
  <c r="BT180" i="39" s="1"/>
  <c r="BT180" i="38"/>
  <c r="CA180" i="39"/>
  <c r="CB180" i="39" s="1"/>
  <c r="CB180" i="38"/>
  <c r="CI180" i="39"/>
  <c r="CJ180" i="39" s="1"/>
  <c r="CJ180" i="38"/>
  <c r="CQ180" i="39"/>
  <c r="CR180" i="39" s="1"/>
  <c r="CR180" i="38"/>
  <c r="CY180" i="39"/>
  <c r="CZ180" i="39" s="1"/>
  <c r="CZ180" i="38"/>
  <c r="DG180" i="39"/>
  <c r="DH180" i="39" s="1"/>
  <c r="DH180" i="38"/>
  <c r="DO180" i="39"/>
  <c r="DP180" i="39" s="1"/>
  <c r="DP180" i="38"/>
  <c r="DW180" i="39"/>
  <c r="DX180" i="39" s="1"/>
  <c r="DX180" i="38"/>
  <c r="C181" i="39"/>
  <c r="D181" i="39" s="1"/>
  <c r="D181" i="38"/>
  <c r="K181" i="39"/>
  <c r="L181" i="39" s="1"/>
  <c r="L181" i="38"/>
  <c r="S181" i="39"/>
  <c r="T181" i="39" s="1"/>
  <c r="T181" i="38"/>
  <c r="AA181" i="39"/>
  <c r="AB181" i="39" s="1"/>
  <c r="AB181" i="38"/>
  <c r="AI181" i="39"/>
  <c r="AJ181" i="39" s="1"/>
  <c r="AJ181" i="38"/>
  <c r="AQ181" i="39"/>
  <c r="AR181" i="39" s="1"/>
  <c r="AR181" i="38"/>
  <c r="AY181" i="39"/>
  <c r="AZ181" i="39" s="1"/>
  <c r="AZ181" i="38"/>
  <c r="BG181" i="39"/>
  <c r="BH181" i="39" s="1"/>
  <c r="BH181" i="38"/>
  <c r="BO181" i="39"/>
  <c r="BP181" i="39" s="1"/>
  <c r="BP181" i="38"/>
  <c r="BW181" i="39"/>
  <c r="BX181" i="39" s="1"/>
  <c r="BX181" i="38"/>
  <c r="CE181" i="39"/>
  <c r="CF181" i="39" s="1"/>
  <c r="CF181" i="38"/>
  <c r="CM181" i="39"/>
  <c r="CN181" i="39" s="1"/>
  <c r="CN181" i="38"/>
  <c r="CU181" i="39"/>
  <c r="CV181" i="39" s="1"/>
  <c r="CV181" i="38"/>
  <c r="DC181" i="39"/>
  <c r="DD181" i="39" s="1"/>
  <c r="DD181" i="38"/>
  <c r="DK181" i="39"/>
  <c r="DL181" i="39" s="1"/>
  <c r="DL181" i="38"/>
  <c r="DS181" i="39"/>
  <c r="DT181" i="39" s="1"/>
  <c r="DT181" i="38"/>
  <c r="EA181" i="39"/>
  <c r="EB181" i="39" s="1"/>
  <c r="EB181" i="38"/>
  <c r="G182" i="39"/>
  <c r="H182" i="39" s="1"/>
  <c r="H182" i="38"/>
  <c r="O182" i="39"/>
  <c r="P182" i="39" s="1"/>
  <c r="P182" i="38"/>
  <c r="W182" i="39"/>
  <c r="X182" i="39" s="1"/>
  <c r="X182" i="38"/>
  <c r="AE182" i="39"/>
  <c r="AF182" i="39" s="1"/>
  <c r="AF182" i="38"/>
  <c r="AM182" i="39"/>
  <c r="AN182" i="39" s="1"/>
  <c r="AN182" i="38"/>
  <c r="AU182" i="39"/>
  <c r="AV182" i="39" s="1"/>
  <c r="AV182" i="38"/>
  <c r="BC182" i="39"/>
  <c r="BD182" i="39" s="1"/>
  <c r="BD182" i="38"/>
  <c r="BK182" i="39"/>
  <c r="BL182" i="39" s="1"/>
  <c r="BL182" i="38"/>
  <c r="BS182" i="39"/>
  <c r="BT182" i="39" s="1"/>
  <c r="BT182" i="38"/>
  <c r="CA182" i="39"/>
  <c r="CB182" i="39" s="1"/>
  <c r="CB182" i="38"/>
  <c r="CI182" i="39"/>
  <c r="CJ182" i="39" s="1"/>
  <c r="CJ182" i="38"/>
  <c r="CQ182" i="39"/>
  <c r="CR182" i="39" s="1"/>
  <c r="CR182" i="38"/>
  <c r="CY182" i="39"/>
  <c r="CZ182" i="39" s="1"/>
  <c r="CZ182" i="38"/>
  <c r="DG182" i="39"/>
  <c r="DH182" i="39" s="1"/>
  <c r="DH182" i="38"/>
  <c r="DO182" i="39"/>
  <c r="DP182" i="39" s="1"/>
  <c r="DP182" i="38"/>
  <c r="DW182" i="39"/>
  <c r="DX182" i="39" s="1"/>
  <c r="DX182" i="38"/>
  <c r="C183" i="39"/>
  <c r="D183" i="39" s="1"/>
  <c r="D183" i="38"/>
  <c r="K183" i="39"/>
  <c r="L183" i="39" s="1"/>
  <c r="L183" i="38"/>
  <c r="S183" i="39"/>
  <c r="T183" i="39" s="1"/>
  <c r="T183" i="38"/>
  <c r="AA183" i="39"/>
  <c r="AB183" i="39" s="1"/>
  <c r="AB183" i="38"/>
  <c r="AI183" i="39"/>
  <c r="AJ183" i="39" s="1"/>
  <c r="AJ183" i="38"/>
  <c r="AQ183" i="39"/>
  <c r="AR183" i="39" s="1"/>
  <c r="AR183" i="38"/>
  <c r="AY183" i="39"/>
  <c r="AZ183" i="39" s="1"/>
  <c r="AZ183" i="38"/>
  <c r="BG183" i="39"/>
  <c r="BH183" i="39" s="1"/>
  <c r="BH183" i="38"/>
  <c r="BO183" i="39"/>
  <c r="BP183" i="39" s="1"/>
  <c r="BP183" i="38"/>
  <c r="BW183" i="39"/>
  <c r="BX183" i="39" s="1"/>
  <c r="BX183" i="38"/>
  <c r="CE183" i="39"/>
  <c r="CF183" i="39" s="1"/>
  <c r="CF183" i="38"/>
  <c r="CM183" i="39"/>
  <c r="CN183" i="39" s="1"/>
  <c r="CN183" i="38"/>
  <c r="CU183" i="39"/>
  <c r="CV183" i="39" s="1"/>
  <c r="CV183" i="38"/>
  <c r="DC183" i="39"/>
  <c r="DD183" i="39" s="1"/>
  <c r="DD183" i="38"/>
  <c r="DK183" i="39"/>
  <c r="DL183" i="39" s="1"/>
  <c r="DL183" i="38"/>
  <c r="DS183" i="39"/>
  <c r="DT183" i="39" s="1"/>
  <c r="DT183" i="38"/>
  <c r="EA183" i="39"/>
  <c r="EB183" i="39" s="1"/>
  <c r="EB183" i="38"/>
  <c r="G184" i="39"/>
  <c r="H184" i="39" s="1"/>
  <c r="H184" i="38"/>
  <c r="O184" i="39"/>
  <c r="P184" i="39" s="1"/>
  <c r="P184" i="38"/>
  <c r="W184" i="39"/>
  <c r="X184" i="39" s="1"/>
  <c r="X184" i="38"/>
  <c r="AE184" i="39"/>
  <c r="AF184" i="39" s="1"/>
  <c r="AF184" i="38"/>
  <c r="AM184" i="39"/>
  <c r="AN184" i="39" s="1"/>
  <c r="AN184" i="38"/>
  <c r="AU184" i="39"/>
  <c r="AV184" i="39" s="1"/>
  <c r="AV184" i="38"/>
  <c r="BC184" i="39"/>
  <c r="BD184" i="39" s="1"/>
  <c r="BD184" i="38"/>
  <c r="BK184" i="39"/>
  <c r="BL184" i="39" s="1"/>
  <c r="BL184" i="38"/>
  <c r="BS184" i="39"/>
  <c r="BT184" i="39" s="1"/>
  <c r="BT184" i="38"/>
  <c r="CA184" i="39"/>
  <c r="CB184" i="39" s="1"/>
  <c r="CB184" i="38"/>
  <c r="CI184" i="39"/>
  <c r="CJ184" i="39" s="1"/>
  <c r="CJ184" i="38"/>
  <c r="CQ184" i="39"/>
  <c r="CR184" i="39" s="1"/>
  <c r="CR184" i="38"/>
  <c r="CY184" i="39"/>
  <c r="CZ184" i="39" s="1"/>
  <c r="CZ184" i="38"/>
  <c r="DG184" i="39"/>
  <c r="DH184" i="39" s="1"/>
  <c r="DH184" i="38"/>
  <c r="DO184" i="39"/>
  <c r="DP184" i="39" s="1"/>
  <c r="DP184" i="38"/>
  <c r="DW184" i="39"/>
  <c r="DX184" i="39" s="1"/>
  <c r="DX184" i="38"/>
  <c r="C185" i="39"/>
  <c r="D185" i="39" s="1"/>
  <c r="D185" i="38"/>
  <c r="K185" i="39"/>
  <c r="L185" i="39" s="1"/>
  <c r="L185" i="38"/>
  <c r="S185" i="39"/>
  <c r="T185" i="39" s="1"/>
  <c r="T185" i="38"/>
  <c r="AA185" i="39"/>
  <c r="AB185" i="39" s="1"/>
  <c r="AB185" i="38"/>
  <c r="AI185" i="39"/>
  <c r="AJ185" i="39" s="1"/>
  <c r="AJ185" i="38"/>
  <c r="AQ185" i="39"/>
  <c r="AR185" i="39" s="1"/>
  <c r="AR185" i="38"/>
  <c r="AY185" i="39"/>
  <c r="AZ185" i="39" s="1"/>
  <c r="AZ185" i="38"/>
  <c r="BG185" i="39"/>
  <c r="BH185" i="39" s="1"/>
  <c r="BH185" i="38"/>
  <c r="BO185" i="39"/>
  <c r="BP185" i="39" s="1"/>
  <c r="BP185" i="38"/>
  <c r="BW185" i="39"/>
  <c r="BX185" i="39" s="1"/>
  <c r="BX185" i="38"/>
  <c r="CE185" i="39"/>
  <c r="CF185" i="39" s="1"/>
  <c r="CF185" i="38"/>
  <c r="CM185" i="39"/>
  <c r="CN185" i="39" s="1"/>
  <c r="CN185" i="38"/>
  <c r="CU185" i="39"/>
  <c r="CV185" i="39" s="1"/>
  <c r="CV185" i="38"/>
  <c r="DC185" i="39"/>
  <c r="DD185" i="39" s="1"/>
  <c r="DD185" i="38"/>
  <c r="DK185" i="39"/>
  <c r="DL185" i="39" s="1"/>
  <c r="DL185" i="38"/>
  <c r="DS185" i="39"/>
  <c r="DT185" i="39" s="1"/>
  <c r="DT185" i="38"/>
  <c r="EA185" i="39"/>
  <c r="EB185" i="39" s="1"/>
  <c r="EB185" i="38"/>
  <c r="G186" i="39"/>
  <c r="H186" i="39" s="1"/>
  <c r="H186" i="38"/>
  <c r="O186" i="39"/>
  <c r="P186" i="39" s="1"/>
  <c r="P186" i="38"/>
  <c r="W186" i="39"/>
  <c r="X186" i="39" s="1"/>
  <c r="X186" i="38"/>
  <c r="AE186" i="39"/>
  <c r="AF186" i="39" s="1"/>
  <c r="AF186" i="38"/>
  <c r="AM186" i="39"/>
  <c r="AN186" i="39" s="1"/>
  <c r="AN186" i="38"/>
  <c r="AU186" i="39"/>
  <c r="AV186" i="39" s="1"/>
  <c r="AV186" i="38"/>
  <c r="BC186" i="39"/>
  <c r="BD186" i="39" s="1"/>
  <c r="BD186" i="38"/>
  <c r="BK186" i="39"/>
  <c r="BL186" i="39" s="1"/>
  <c r="BL186" i="38"/>
  <c r="BS186" i="39"/>
  <c r="BT186" i="39" s="1"/>
  <c r="BT186" i="38"/>
  <c r="CA186" i="39"/>
  <c r="CB186" i="39" s="1"/>
  <c r="CB186" i="38"/>
  <c r="CI186" i="39"/>
  <c r="CJ186" i="39" s="1"/>
  <c r="CJ186" i="38"/>
  <c r="CQ186" i="39"/>
  <c r="CR186" i="39" s="1"/>
  <c r="CR186" i="38"/>
  <c r="CY186" i="39"/>
  <c r="CZ186" i="39" s="1"/>
  <c r="CZ186" i="38"/>
  <c r="DG186" i="39"/>
  <c r="DH186" i="39" s="1"/>
  <c r="DH186" i="38"/>
  <c r="DO186" i="39"/>
  <c r="DP186" i="39" s="1"/>
  <c r="DP186" i="38"/>
  <c r="DW186" i="39"/>
  <c r="DX186" i="39" s="1"/>
  <c r="DX186" i="38"/>
  <c r="C187" i="39"/>
  <c r="D187" i="39" s="1"/>
  <c r="D187" i="38"/>
  <c r="K187" i="39"/>
  <c r="L187" i="39" s="1"/>
  <c r="L187" i="38"/>
  <c r="S187" i="39"/>
  <c r="T187" i="39" s="1"/>
  <c r="T187" i="38"/>
  <c r="AA187" i="39"/>
  <c r="AB187" i="39" s="1"/>
  <c r="AB187" i="38"/>
  <c r="AI187" i="39"/>
  <c r="AJ187" i="39" s="1"/>
  <c r="AJ187" i="38"/>
  <c r="AQ187" i="39"/>
  <c r="AR187" i="39" s="1"/>
  <c r="AR187" i="38"/>
  <c r="AY187" i="39"/>
  <c r="AZ187" i="39" s="1"/>
  <c r="AZ187" i="38"/>
  <c r="BG187" i="39"/>
  <c r="BH187" i="39" s="1"/>
  <c r="BH187" i="38"/>
  <c r="BO187" i="39"/>
  <c r="BP187" i="39" s="1"/>
  <c r="BP187" i="38"/>
  <c r="BW187" i="39"/>
  <c r="BX187" i="39" s="1"/>
  <c r="BX187" i="38"/>
  <c r="CE187" i="39"/>
  <c r="CF187" i="39" s="1"/>
  <c r="CF187" i="38"/>
  <c r="CM187" i="39"/>
  <c r="CN187" i="39" s="1"/>
  <c r="CN187" i="38"/>
  <c r="CU187" i="39"/>
  <c r="CV187" i="39" s="1"/>
  <c r="CV187" i="38"/>
  <c r="DC187" i="39"/>
  <c r="DD187" i="39" s="1"/>
  <c r="DD187" i="38"/>
  <c r="DK187" i="39"/>
  <c r="DL187" i="39" s="1"/>
  <c r="DL187" i="38"/>
  <c r="DS187" i="39"/>
  <c r="DT187" i="39" s="1"/>
  <c r="DT187" i="38"/>
  <c r="EA187" i="39"/>
  <c r="EB187" i="39" s="1"/>
  <c r="EB187" i="38"/>
  <c r="G188" i="39"/>
  <c r="H188" i="39" s="1"/>
  <c r="H188" i="38"/>
  <c r="O188" i="39"/>
  <c r="P188" i="39" s="1"/>
  <c r="P188" i="38"/>
  <c r="W188" i="39"/>
  <c r="X188" i="39" s="1"/>
  <c r="X188" i="38"/>
  <c r="AE188" i="39"/>
  <c r="AF188" i="39" s="1"/>
  <c r="AF188" i="38"/>
  <c r="AM188" i="39"/>
  <c r="AN188" i="39" s="1"/>
  <c r="AN188" i="38"/>
  <c r="AU188" i="39"/>
  <c r="AV188" i="39" s="1"/>
  <c r="AV188" i="38"/>
  <c r="BC188" i="39"/>
  <c r="BD188" i="39" s="1"/>
  <c r="BD188" i="38"/>
  <c r="BK188" i="39"/>
  <c r="BL188" i="39" s="1"/>
  <c r="BL188" i="38"/>
  <c r="BS188" i="39"/>
  <c r="BT188" i="39" s="1"/>
  <c r="BT188" i="38"/>
  <c r="CA188" i="39"/>
  <c r="CB188" i="39" s="1"/>
  <c r="CB188" i="38"/>
  <c r="CI188" i="39"/>
  <c r="CJ188" i="39" s="1"/>
  <c r="CJ188" i="38"/>
  <c r="CQ188" i="39"/>
  <c r="CR188" i="39" s="1"/>
  <c r="CR188" i="38"/>
  <c r="CY188" i="39"/>
  <c r="CZ188" i="39" s="1"/>
  <c r="CZ188" i="38"/>
  <c r="DG188" i="39"/>
  <c r="DH188" i="39" s="1"/>
  <c r="DH188" i="38"/>
  <c r="DO188" i="39"/>
  <c r="DP188" i="39" s="1"/>
  <c r="DP188" i="38"/>
  <c r="DW188" i="39"/>
  <c r="DX188" i="39" s="1"/>
  <c r="DX188" i="38"/>
  <c r="NG21" i="40"/>
  <c r="F9" i="40"/>
  <c r="N9" i="40"/>
  <c r="V9" i="40"/>
  <c r="AD9" i="40"/>
  <c r="AL9" i="40"/>
  <c r="MS9" i="40"/>
  <c r="AT9" i="40"/>
  <c r="NA9" i="40"/>
  <c r="BB9" i="40"/>
  <c r="NI9" i="40"/>
  <c r="BJ9" i="40"/>
  <c r="NQ9" i="40"/>
  <c r="BR9" i="40"/>
  <c r="BZ9" i="40"/>
  <c r="CH9" i="40"/>
  <c r="CP9" i="40"/>
  <c r="CX9" i="40"/>
  <c r="DF9" i="40"/>
  <c r="DN9" i="40"/>
  <c r="DV9" i="40"/>
  <c r="ED9" i="40"/>
  <c r="EL9" i="40"/>
  <c r="ET9" i="40"/>
  <c r="FB9" i="40"/>
  <c r="FJ9" i="40"/>
  <c r="FR9" i="40"/>
  <c r="FZ9" i="40"/>
  <c r="GH9" i="40"/>
  <c r="GP9" i="40"/>
  <c r="GX9" i="40"/>
  <c r="HF9" i="40"/>
  <c r="HN9" i="40"/>
  <c r="HV9" i="40"/>
  <c r="ID9" i="40"/>
  <c r="IL9" i="40"/>
  <c r="IT9" i="40"/>
  <c r="JB9" i="40"/>
  <c r="JJ9" i="40"/>
  <c r="JR9" i="40"/>
  <c r="JZ9" i="40"/>
  <c r="KH9" i="40"/>
  <c r="KP9" i="40"/>
  <c r="KX9" i="40"/>
  <c r="LF9" i="40"/>
  <c r="LN9" i="40"/>
  <c r="LV9" i="40"/>
  <c r="MD9" i="40"/>
  <c r="ML9" i="40"/>
  <c r="F10" i="40"/>
  <c r="N10" i="40"/>
  <c r="V10" i="40"/>
  <c r="AD10" i="40"/>
  <c r="AL10" i="40"/>
  <c r="MS10" i="40"/>
  <c r="AT10" i="40"/>
  <c r="NA10" i="40"/>
  <c r="BB10" i="40"/>
  <c r="NI10" i="40"/>
  <c r="BJ10" i="40"/>
  <c r="NQ10" i="40"/>
  <c r="BR10" i="40"/>
  <c r="BZ10" i="40"/>
  <c r="CH10" i="40"/>
  <c r="CP10" i="40"/>
  <c r="CX10" i="40"/>
  <c r="DF10" i="40"/>
  <c r="DN10" i="40"/>
  <c r="DV10" i="40"/>
  <c r="ED10" i="40"/>
  <c r="EL10" i="40"/>
  <c r="ET10" i="40"/>
  <c r="FB10" i="40"/>
  <c r="FJ10" i="40"/>
  <c r="FR10" i="40"/>
  <c r="FZ10" i="40"/>
  <c r="GH10" i="40"/>
  <c r="GP10" i="40"/>
  <c r="GX10" i="40"/>
  <c r="HF10" i="40"/>
  <c r="HN10" i="40"/>
  <c r="HV10" i="40"/>
  <c r="ID10" i="40"/>
  <c r="IL10" i="40"/>
  <c r="IT10" i="40"/>
  <c r="JB10" i="40"/>
  <c r="JJ10" i="40"/>
  <c r="JR10" i="40"/>
  <c r="JZ10" i="40"/>
  <c r="KH10" i="40"/>
  <c r="KP10" i="40"/>
  <c r="KX10" i="40"/>
  <c r="LF10" i="40"/>
  <c r="LN10" i="40"/>
  <c r="LV10" i="40"/>
  <c r="MD10" i="40"/>
  <c r="ML10" i="40"/>
  <c r="F11" i="40"/>
  <c r="N11" i="40"/>
  <c r="V11" i="40"/>
  <c r="AD11" i="40"/>
  <c r="AL11" i="40"/>
  <c r="MS11" i="40"/>
  <c r="AT11" i="40"/>
  <c r="NA11" i="40"/>
  <c r="BB11" i="40"/>
  <c r="NI11" i="40"/>
  <c r="BJ11" i="40"/>
  <c r="NQ11" i="40"/>
  <c r="BR11" i="40"/>
  <c r="BZ11" i="40"/>
  <c r="CH11" i="40"/>
  <c r="CP11" i="40"/>
  <c r="CX11" i="40"/>
  <c r="DF11" i="40"/>
  <c r="DN11" i="40"/>
  <c r="DV11" i="40"/>
  <c r="ED11" i="40"/>
  <c r="EL11" i="40"/>
  <c r="ET11" i="40"/>
  <c r="FB11" i="40"/>
  <c r="FJ11" i="40"/>
  <c r="FR11" i="40"/>
  <c r="FZ11" i="40"/>
  <c r="GH11" i="40"/>
  <c r="GP11" i="40"/>
  <c r="GX11" i="40"/>
  <c r="HF11" i="40"/>
  <c r="HN11" i="40"/>
  <c r="HV11" i="40"/>
  <c r="ID11" i="40"/>
  <c r="IL11" i="40"/>
  <c r="IT11" i="40"/>
  <c r="JB11" i="40"/>
  <c r="JJ11" i="40"/>
  <c r="JR11" i="40"/>
  <c r="JZ11" i="40"/>
  <c r="KH11" i="40"/>
  <c r="KP11" i="40"/>
  <c r="KX11" i="40"/>
  <c r="LF11" i="40"/>
  <c r="LN11" i="40"/>
  <c r="LV11" i="40"/>
  <c r="MD11" i="40"/>
  <c r="ML11" i="40"/>
  <c r="F12" i="40"/>
  <c r="N12" i="40"/>
  <c r="V12" i="40"/>
  <c r="AD12" i="40"/>
  <c r="AL12" i="40"/>
  <c r="MS12" i="40"/>
  <c r="AT12" i="40"/>
  <c r="NA12" i="40"/>
  <c r="BB12" i="40"/>
  <c r="NI12" i="40"/>
  <c r="BJ12" i="40"/>
  <c r="NQ12" i="40"/>
  <c r="BR12" i="40"/>
  <c r="BZ12" i="40"/>
  <c r="CH12" i="40"/>
  <c r="CP12" i="40"/>
  <c r="CX12" i="40"/>
  <c r="DF12" i="40"/>
  <c r="DN12" i="40"/>
  <c r="DV12" i="40"/>
  <c r="ED12" i="40"/>
  <c r="EL12" i="40"/>
  <c r="ET12" i="40"/>
  <c r="FB12" i="40"/>
  <c r="FJ12" i="40"/>
  <c r="FR12" i="40"/>
  <c r="FZ12" i="40"/>
  <c r="GH12" i="40"/>
  <c r="GP12" i="40"/>
  <c r="GX12" i="40"/>
  <c r="HF12" i="40"/>
  <c r="HN12" i="40"/>
  <c r="HV12" i="40"/>
  <c r="ID12" i="40"/>
  <c r="IL12" i="40"/>
  <c r="IT12" i="40"/>
  <c r="JB12" i="40"/>
  <c r="JJ12" i="40"/>
  <c r="JR12" i="40"/>
  <c r="JZ12" i="40"/>
  <c r="KH12" i="40"/>
  <c r="KP12" i="40"/>
  <c r="KX12" i="40"/>
  <c r="LF12" i="40"/>
  <c r="LN12" i="40"/>
  <c r="LV12" i="40"/>
  <c r="MD12" i="40"/>
  <c r="ML12" i="40"/>
  <c r="F13" i="40"/>
  <c r="N13" i="40"/>
  <c r="V13" i="40"/>
  <c r="AD13" i="40"/>
  <c r="AL13" i="40"/>
  <c r="MS13" i="40"/>
  <c r="AT13" i="40"/>
  <c r="NA13" i="40"/>
  <c r="BB13" i="40"/>
  <c r="NI13" i="40"/>
  <c r="BJ13" i="40"/>
  <c r="NQ13" i="40"/>
  <c r="BR13" i="40"/>
  <c r="BZ13" i="40"/>
  <c r="CH13" i="40"/>
  <c r="CP13" i="40"/>
  <c r="CX13" i="40"/>
  <c r="DF13" i="40"/>
  <c r="DN13" i="40"/>
  <c r="DV13" i="40"/>
  <c r="ED13" i="40"/>
  <c r="EL13" i="40"/>
  <c r="ET13" i="40"/>
  <c r="FB13" i="40"/>
  <c r="FJ13" i="40"/>
  <c r="FR13" i="40"/>
  <c r="FZ13" i="40"/>
  <c r="GH13" i="40"/>
  <c r="GP13" i="40"/>
  <c r="GX13" i="40"/>
  <c r="HF13" i="40"/>
  <c r="HN13" i="40"/>
  <c r="HV13" i="40"/>
  <c r="ID13" i="40"/>
  <c r="IL13" i="40"/>
  <c r="IT13" i="40"/>
  <c r="JB13" i="40"/>
  <c r="JJ13" i="40"/>
  <c r="JR13" i="40"/>
  <c r="JZ13" i="40"/>
  <c r="KH13" i="40"/>
  <c r="KP13" i="40"/>
  <c r="KX13" i="40"/>
  <c r="LF13" i="40"/>
  <c r="LN13" i="40"/>
  <c r="LV13" i="40"/>
  <c r="MD13" i="40"/>
  <c r="ML13" i="40"/>
  <c r="F14" i="40"/>
  <c r="N14" i="40"/>
  <c r="V14" i="40"/>
  <c r="AD14" i="40"/>
  <c r="AL14" i="40"/>
  <c r="MS14" i="40"/>
  <c r="AT14" i="40"/>
  <c r="NA14" i="40"/>
  <c r="BB14" i="40"/>
  <c r="NI14" i="40"/>
  <c r="BJ14" i="40"/>
  <c r="NQ14" i="40"/>
  <c r="BR14" i="40"/>
  <c r="BZ14" i="40"/>
  <c r="CH14" i="40"/>
  <c r="CP14" i="40"/>
  <c r="CX14" i="40"/>
  <c r="DF14" i="40"/>
  <c r="DN14" i="40"/>
  <c r="DV14" i="40"/>
  <c r="ED14" i="40"/>
  <c r="EL14" i="40"/>
  <c r="ET14" i="40"/>
  <c r="FB14" i="40"/>
  <c r="FJ14" i="40"/>
  <c r="FR14" i="40"/>
  <c r="FZ14" i="40"/>
  <c r="GH14" i="40"/>
  <c r="GP14" i="40"/>
  <c r="GX14" i="40"/>
  <c r="HF14" i="40"/>
  <c r="HN14" i="40"/>
  <c r="HV14" i="40"/>
  <c r="ID14" i="40"/>
  <c r="IL14" i="40"/>
  <c r="IT14" i="40"/>
  <c r="JB14" i="40"/>
  <c r="JJ14" i="40"/>
  <c r="JR14" i="40"/>
  <c r="JZ14" i="40"/>
  <c r="KH14" i="40"/>
  <c r="KP14" i="40"/>
  <c r="KX14" i="40"/>
  <c r="LF14" i="40"/>
  <c r="LN14" i="40"/>
  <c r="LV14" i="40"/>
  <c r="MD14" i="40"/>
  <c r="ML14" i="40"/>
  <c r="F15" i="40"/>
  <c r="N15" i="40"/>
  <c r="V15" i="40"/>
  <c r="AD15" i="40"/>
  <c r="AL15" i="40"/>
  <c r="MS15" i="40"/>
  <c r="AT15" i="40"/>
  <c r="NA15" i="40"/>
  <c r="BB15" i="40"/>
  <c r="NI15" i="40"/>
  <c r="BJ15" i="40"/>
  <c r="NQ15" i="40"/>
  <c r="BR15" i="40"/>
  <c r="BZ15" i="40"/>
  <c r="CH15" i="40"/>
  <c r="CP15" i="40"/>
  <c r="CX15" i="40"/>
  <c r="DF15" i="40"/>
  <c r="DN15" i="40"/>
  <c r="DV15" i="40"/>
  <c r="ED15" i="40"/>
  <c r="EL15" i="40"/>
  <c r="ET15" i="40"/>
  <c r="FB15" i="40"/>
  <c r="FJ15" i="40"/>
  <c r="FR15" i="40"/>
  <c r="FZ15" i="40"/>
  <c r="GH15" i="40"/>
  <c r="GP15" i="40"/>
  <c r="GX15" i="40"/>
  <c r="HF15" i="40"/>
  <c r="HN15" i="40"/>
  <c r="HV15" i="40"/>
  <c r="ID15" i="40"/>
  <c r="IL15" i="40"/>
  <c r="IT15" i="40"/>
  <c r="JB15" i="40"/>
  <c r="JJ15" i="40"/>
  <c r="JR15" i="40"/>
  <c r="JZ15" i="40"/>
  <c r="KH15" i="40"/>
  <c r="KP15" i="40"/>
  <c r="KX15" i="40"/>
  <c r="LF15" i="40"/>
  <c r="LN15" i="40"/>
  <c r="LV15" i="40"/>
  <c r="MD15" i="40"/>
  <c r="ML15" i="40"/>
  <c r="F16" i="40"/>
  <c r="N16" i="40"/>
  <c r="V16" i="40"/>
  <c r="AD16" i="40"/>
  <c r="AL16" i="40"/>
  <c r="MS16" i="40"/>
  <c r="AT16" i="40"/>
  <c r="NA16" i="40"/>
  <c r="BB16" i="40"/>
  <c r="NI16" i="40"/>
  <c r="BJ16" i="40"/>
  <c r="NQ16" i="40"/>
  <c r="BR16" i="40"/>
  <c r="BZ16" i="40"/>
  <c r="CH16" i="40"/>
  <c r="CP16" i="40"/>
  <c r="CX16" i="40"/>
  <c r="DF16" i="40"/>
  <c r="DN16" i="40"/>
  <c r="DV16" i="40"/>
  <c r="ED16" i="40"/>
  <c r="EL16" i="40"/>
  <c r="ET16" i="40"/>
  <c r="FB16" i="40"/>
  <c r="FJ16" i="40"/>
  <c r="FR16" i="40"/>
  <c r="FZ16" i="40"/>
  <c r="GH16" i="40"/>
  <c r="GP16" i="40"/>
  <c r="GX16" i="40"/>
  <c r="HF16" i="40"/>
  <c r="HN16" i="40"/>
  <c r="HV16" i="40"/>
  <c r="ID16" i="40"/>
  <c r="IL16" i="40"/>
  <c r="IT16" i="40"/>
  <c r="JB16" i="40"/>
  <c r="JJ16" i="40"/>
  <c r="JR16" i="40"/>
  <c r="JZ16" i="40"/>
  <c r="KH16" i="40"/>
  <c r="KP16" i="40"/>
  <c r="KX16" i="40"/>
  <c r="LF16" i="40"/>
  <c r="LN16" i="40"/>
  <c r="LV16" i="40"/>
  <c r="MD16" i="40"/>
  <c r="ML16" i="40"/>
  <c r="F17" i="40"/>
  <c r="N17" i="40"/>
  <c r="V17" i="40"/>
  <c r="AD17" i="40"/>
  <c r="AL17" i="40"/>
  <c r="MS17" i="40"/>
  <c r="AT17" i="40"/>
  <c r="NA17" i="40"/>
  <c r="BB17" i="40"/>
  <c r="NI17" i="40"/>
  <c r="BR17" i="40"/>
  <c r="BZ17" i="40"/>
  <c r="CH17" i="40"/>
  <c r="CP17" i="40"/>
  <c r="CX17" i="40"/>
  <c r="DF17" i="40"/>
  <c r="DN17" i="40"/>
  <c r="DV17" i="40"/>
  <c r="ED17" i="40"/>
  <c r="EL17" i="40"/>
  <c r="ET17" i="40"/>
  <c r="FB17" i="40"/>
  <c r="FJ17" i="40"/>
  <c r="FR17" i="40"/>
  <c r="FZ17" i="40"/>
  <c r="GH17" i="40"/>
  <c r="GP17" i="40"/>
  <c r="GX17" i="40"/>
  <c r="HF17" i="40"/>
  <c r="HN17" i="40"/>
  <c r="HV17" i="40"/>
  <c r="ID17" i="40"/>
  <c r="IL17" i="40"/>
  <c r="IT17" i="40"/>
  <c r="JB17" i="40"/>
  <c r="JJ17" i="40"/>
  <c r="JR17" i="40"/>
  <c r="JZ17" i="40"/>
  <c r="KH17" i="40"/>
  <c r="KP17" i="40"/>
  <c r="KX17" i="40"/>
  <c r="LF17" i="40"/>
  <c r="LN17" i="40"/>
  <c r="LV17" i="40"/>
  <c r="MD17" i="40"/>
  <c r="ML17" i="40"/>
  <c r="F18" i="40"/>
  <c r="N18" i="40"/>
  <c r="V18" i="40"/>
  <c r="AD18" i="40"/>
  <c r="AL18" i="40"/>
  <c r="MS18" i="40"/>
  <c r="AT18" i="40"/>
  <c r="NA18" i="40"/>
  <c r="BB18" i="40"/>
  <c r="NI18" i="40"/>
  <c r="BJ18" i="40"/>
  <c r="NQ18" i="40"/>
  <c r="BR18" i="40"/>
  <c r="BZ18" i="40"/>
  <c r="CH18" i="40"/>
  <c r="CP18" i="40"/>
  <c r="CX18" i="40"/>
  <c r="DF18" i="40"/>
  <c r="DN18" i="40"/>
  <c r="DV18" i="40"/>
  <c r="ED18" i="40"/>
  <c r="EL18" i="40"/>
  <c r="ET18" i="40"/>
  <c r="FB18" i="40"/>
  <c r="FJ18" i="40"/>
  <c r="FR18" i="40"/>
  <c r="FZ18" i="40"/>
  <c r="GH18" i="40"/>
  <c r="GP18" i="40"/>
  <c r="GX18" i="40"/>
  <c r="HF18" i="40"/>
  <c r="HN18" i="40"/>
  <c r="HV18" i="40"/>
  <c r="ID18" i="40"/>
  <c r="IL18" i="40"/>
  <c r="IT18" i="40"/>
  <c r="JB18" i="40"/>
  <c r="JJ18" i="40"/>
  <c r="JR18" i="40"/>
  <c r="JZ18" i="40"/>
  <c r="KH18" i="40"/>
  <c r="KP18" i="40"/>
  <c r="KX18" i="40"/>
  <c r="LF18" i="40"/>
  <c r="LN18" i="40"/>
  <c r="LV18" i="40"/>
  <c r="MD18" i="40"/>
  <c r="ML18" i="40"/>
  <c r="F19" i="40"/>
  <c r="N19" i="40"/>
  <c r="V19" i="40"/>
  <c r="AD19" i="40"/>
  <c r="AL19" i="40"/>
  <c r="MS19" i="40"/>
  <c r="AT19" i="40"/>
  <c r="NA19" i="40"/>
  <c r="BB19" i="40"/>
  <c r="NI19" i="40"/>
  <c r="BJ19" i="40"/>
  <c r="NQ19" i="40"/>
  <c r="BR19" i="40"/>
  <c r="BZ19" i="40"/>
  <c r="CH19" i="40"/>
  <c r="CP19" i="40"/>
  <c r="CX19" i="40"/>
  <c r="DF19" i="40"/>
  <c r="DN19" i="40"/>
  <c r="DV19" i="40"/>
  <c r="ED19" i="40"/>
  <c r="EL19" i="40"/>
  <c r="ET19" i="40"/>
  <c r="FB19" i="40"/>
  <c r="FJ19" i="40"/>
  <c r="FR19" i="40"/>
  <c r="FZ19" i="40"/>
  <c r="GH19" i="40"/>
  <c r="GP19" i="40"/>
  <c r="GX19" i="40"/>
  <c r="HF19" i="40"/>
  <c r="HN19" i="40"/>
  <c r="HV19" i="40"/>
  <c r="ID19" i="40"/>
  <c r="IL19" i="40"/>
  <c r="IT19" i="40"/>
  <c r="JB19" i="40"/>
  <c r="JJ19" i="40"/>
  <c r="JR19" i="40"/>
  <c r="JZ19" i="40"/>
  <c r="KH19" i="40"/>
  <c r="KP19" i="40"/>
  <c r="KX19" i="40"/>
  <c r="LF19" i="40"/>
  <c r="LN19" i="40"/>
  <c r="LV19" i="40"/>
  <c r="MD19" i="40"/>
  <c r="ML19" i="40"/>
  <c r="F20" i="40"/>
  <c r="N20" i="40"/>
  <c r="V20" i="40"/>
  <c r="AD20" i="40"/>
  <c r="AL20" i="40"/>
  <c r="MS20" i="40"/>
  <c r="AT20" i="40"/>
  <c r="NA20" i="40"/>
  <c r="BB20" i="40"/>
  <c r="NI20" i="40"/>
  <c r="BJ20" i="40"/>
  <c r="NQ20" i="40"/>
  <c r="BR20" i="40"/>
  <c r="BZ20" i="40"/>
  <c r="CH20" i="40"/>
  <c r="CP20" i="40"/>
  <c r="CX20" i="40"/>
  <c r="DF20" i="40"/>
  <c r="DN20" i="40"/>
  <c r="DV20" i="40"/>
  <c r="ED20" i="40"/>
  <c r="EL20" i="40"/>
  <c r="ET20" i="40"/>
  <c r="FB20" i="40"/>
  <c r="FJ20" i="40"/>
  <c r="FR20" i="40"/>
  <c r="FZ20" i="40"/>
  <c r="GH20" i="40"/>
  <c r="GP20" i="40"/>
  <c r="GX20" i="40"/>
  <c r="HF20" i="40"/>
  <c r="HN20" i="40"/>
  <c r="HV20" i="40"/>
  <c r="ID20" i="40"/>
  <c r="IL20" i="40"/>
  <c r="IT20" i="40"/>
  <c r="JB20" i="40"/>
  <c r="JJ20" i="40"/>
  <c r="JR20" i="40"/>
  <c r="JZ20" i="40"/>
  <c r="KH20" i="40"/>
  <c r="KP20" i="40"/>
  <c r="KX20" i="40"/>
  <c r="LF20" i="40"/>
  <c r="LN20" i="40"/>
  <c r="LV20" i="40"/>
  <c r="MD20" i="40"/>
  <c r="ML20" i="40"/>
  <c r="MS21" i="40"/>
  <c r="NI21" i="40"/>
  <c r="L22" i="40"/>
  <c r="T22" i="40"/>
  <c r="AB22" i="40"/>
  <c r="AJ22" i="40"/>
  <c r="MQ22" i="40"/>
  <c r="MR22" i="40" s="1"/>
  <c r="AR22" i="40"/>
  <c r="MY22" i="40"/>
  <c r="AZ22" i="40"/>
  <c r="NG22" i="40"/>
  <c r="BH22" i="40"/>
  <c r="NO22" i="40"/>
  <c r="BX22" i="40"/>
  <c r="CF22" i="40"/>
  <c r="CN22" i="40"/>
  <c r="DD22" i="40"/>
  <c r="DL22" i="40"/>
  <c r="DT22" i="40"/>
  <c r="EJ22" i="40"/>
  <c r="ER22" i="40"/>
  <c r="EZ22" i="40"/>
  <c r="FP22" i="40"/>
  <c r="FX22" i="40"/>
  <c r="GF22" i="40"/>
  <c r="GV22" i="40"/>
  <c r="HD22" i="40"/>
  <c r="HL22" i="40"/>
  <c r="IB22" i="40"/>
  <c r="IJ22" i="40"/>
  <c r="IR22" i="40"/>
  <c r="JH22" i="40"/>
  <c r="JP22" i="40"/>
  <c r="JX22" i="40"/>
  <c r="KN22" i="40"/>
  <c r="KV22" i="40"/>
  <c r="LD22" i="40"/>
  <c r="LT22" i="40"/>
  <c r="MB22" i="40"/>
  <c r="MJ22" i="40"/>
  <c r="L23" i="40"/>
  <c r="T23" i="40"/>
  <c r="AB23" i="40"/>
  <c r="AJ23" i="40"/>
  <c r="MQ23" i="40"/>
  <c r="AR23" i="40"/>
  <c r="MY23" i="40"/>
  <c r="MZ23" i="40" s="1"/>
  <c r="AZ23" i="40"/>
  <c r="NG23" i="40"/>
  <c r="BH23" i="40"/>
  <c r="NO23" i="40"/>
  <c r="L24" i="40"/>
  <c r="T24" i="40"/>
  <c r="AB24" i="40"/>
  <c r="AJ24" i="40"/>
  <c r="MQ24" i="40"/>
  <c r="AR24" i="40"/>
  <c r="MY24" i="40"/>
  <c r="AZ24" i="40"/>
  <c r="NG24" i="40"/>
  <c r="NH24" i="40" s="1"/>
  <c r="BH24" i="40"/>
  <c r="NO24" i="40"/>
  <c r="L25" i="40"/>
  <c r="T25" i="40"/>
  <c r="AB25" i="40"/>
  <c r="AJ25" i="40"/>
  <c r="MQ25" i="40"/>
  <c r="AR25" i="40"/>
  <c r="MY25" i="40"/>
  <c r="AZ25" i="40"/>
  <c r="NG25" i="40"/>
  <c r="BH25" i="40"/>
  <c r="NO25" i="40"/>
  <c r="NP25" i="40" s="1"/>
  <c r="L26" i="40"/>
  <c r="T26" i="40"/>
  <c r="AB26" i="40"/>
  <c r="AJ26" i="40"/>
  <c r="MQ26" i="40"/>
  <c r="MR26" i="40" s="1"/>
  <c r="AR26" i="40"/>
  <c r="MY26" i="40"/>
  <c r="AZ26" i="40"/>
  <c r="NG26" i="40"/>
  <c r="BH26" i="40"/>
  <c r="NO26" i="40"/>
  <c r="L27" i="40"/>
  <c r="T27" i="40"/>
  <c r="AB27" i="40"/>
  <c r="AJ27" i="40"/>
  <c r="MQ27" i="40"/>
  <c r="AR27" i="40"/>
  <c r="MY27" i="40"/>
  <c r="MZ27" i="40" s="1"/>
  <c r="AZ27" i="40"/>
  <c r="NG27" i="40"/>
  <c r="BH27" i="40"/>
  <c r="NO27" i="40"/>
  <c r="L28" i="40"/>
  <c r="T28" i="40"/>
  <c r="AB28" i="40"/>
  <c r="AJ28" i="40"/>
  <c r="MQ28" i="40"/>
  <c r="AR28" i="40"/>
  <c r="MY28" i="40"/>
  <c r="AZ28" i="40"/>
  <c r="NG28" i="40"/>
  <c r="NH28" i="40" s="1"/>
  <c r="BH28" i="40"/>
  <c r="NO28" i="40"/>
  <c r="L29" i="40"/>
  <c r="T29" i="40"/>
  <c r="AB29" i="40"/>
  <c r="AJ29" i="40"/>
  <c r="MQ29" i="40"/>
  <c r="AR29" i="40"/>
  <c r="MY29" i="40"/>
  <c r="AZ29" i="40"/>
  <c r="NG29" i="40"/>
  <c r="BH29" i="40"/>
  <c r="NO29" i="40"/>
  <c r="NP29" i="40" s="1"/>
  <c r="L30" i="40"/>
  <c r="T30" i="40"/>
  <c r="AB30" i="40"/>
  <c r="AJ30" i="40"/>
  <c r="MQ30" i="40"/>
  <c r="MR30" i="40" s="1"/>
  <c r="AR30" i="40"/>
  <c r="MY30" i="40"/>
  <c r="AZ30" i="40"/>
  <c r="NG30" i="40"/>
  <c r="BH30" i="40"/>
  <c r="NO30" i="40"/>
  <c r="L31" i="40"/>
  <c r="T31" i="40"/>
  <c r="AB31" i="40"/>
  <c r="AJ31" i="40"/>
  <c r="MQ31" i="40"/>
  <c r="AR31" i="40"/>
  <c r="MY31" i="40"/>
  <c r="MZ31" i="40" s="1"/>
  <c r="AZ31" i="40"/>
  <c r="NG31" i="40"/>
  <c r="BH31" i="40"/>
  <c r="NO31" i="40"/>
  <c r="L32" i="40"/>
  <c r="T32" i="40"/>
  <c r="AB32" i="40"/>
  <c r="AJ32" i="40"/>
  <c r="MQ32" i="40"/>
  <c r="AR32" i="40"/>
  <c r="MY32" i="40"/>
  <c r="AZ32" i="40"/>
  <c r="NG32" i="40"/>
  <c r="NH32" i="40" s="1"/>
  <c r="BH32" i="40"/>
  <c r="NO32" i="40"/>
  <c r="L33" i="40"/>
  <c r="T33" i="40"/>
  <c r="AB33" i="40"/>
  <c r="AJ33" i="40"/>
  <c r="MQ33" i="40"/>
  <c r="AR33" i="40"/>
  <c r="MY33" i="40"/>
  <c r="AZ33" i="40"/>
  <c r="NG33" i="40"/>
  <c r="BH33" i="40"/>
  <c r="NO33" i="40"/>
  <c r="NP33" i="40" s="1"/>
  <c r="L34" i="40"/>
  <c r="T34" i="40"/>
  <c r="AB34" i="40"/>
  <c r="AJ34" i="40"/>
  <c r="MQ34" i="40"/>
  <c r="MR34" i="40" s="1"/>
  <c r="AR34" i="40"/>
  <c r="MY34" i="40"/>
  <c r="AZ34" i="40"/>
  <c r="NG34" i="40"/>
  <c r="BH34" i="40"/>
  <c r="NO34" i="40"/>
  <c r="L35" i="40"/>
  <c r="T35" i="40"/>
  <c r="AB35" i="40"/>
  <c r="AJ35" i="40"/>
  <c r="MQ35" i="40"/>
  <c r="AR35" i="40"/>
  <c r="MY35" i="40"/>
  <c r="MZ35" i="40" s="1"/>
  <c r="AZ35" i="40"/>
  <c r="NG35" i="40"/>
  <c r="BH35" i="40"/>
  <c r="NO35" i="40"/>
  <c r="L36" i="40"/>
  <c r="T36" i="40"/>
  <c r="AB36" i="40"/>
  <c r="AJ36" i="40"/>
  <c r="MQ36" i="40"/>
  <c r="AR36" i="40"/>
  <c r="MY36" i="40"/>
  <c r="AZ36" i="40"/>
  <c r="NG36" i="40"/>
  <c r="NH36" i="40" s="1"/>
  <c r="BH36" i="40"/>
  <c r="NO36" i="40"/>
  <c r="L37" i="40"/>
  <c r="T37" i="40"/>
  <c r="AB37" i="40"/>
  <c r="AJ37" i="40"/>
  <c r="MQ37" i="40"/>
  <c r="AR37" i="40"/>
  <c r="MY37" i="40"/>
  <c r="AZ37" i="40"/>
  <c r="NG37" i="40"/>
  <c r="BH37" i="40"/>
  <c r="NO37" i="40"/>
  <c r="NP37" i="40" s="1"/>
  <c r="L38" i="40"/>
  <c r="T38" i="40"/>
  <c r="AB38" i="40"/>
  <c r="AJ38" i="40"/>
  <c r="MQ38" i="40"/>
  <c r="MR38" i="40" s="1"/>
  <c r="AR38" i="40"/>
  <c r="MY38" i="40"/>
  <c r="AZ38" i="40"/>
  <c r="NG38" i="40"/>
  <c r="BH38" i="40"/>
  <c r="NO38" i="40"/>
  <c r="L39" i="40"/>
  <c r="T39" i="40"/>
  <c r="AB39" i="40"/>
  <c r="AJ39" i="40"/>
  <c r="MQ39" i="40"/>
  <c r="AR39" i="40"/>
  <c r="MY39" i="40"/>
  <c r="MZ39" i="40" s="1"/>
  <c r="AZ39" i="40"/>
  <c r="NG39" i="40"/>
  <c r="BH39" i="40"/>
  <c r="NO39" i="40"/>
  <c r="L40" i="40"/>
  <c r="T40" i="40"/>
  <c r="AB40" i="40"/>
  <c r="AJ40" i="40"/>
  <c r="MQ40" i="40"/>
  <c r="AR40" i="40"/>
  <c r="MY40" i="40"/>
  <c r="AZ40" i="40"/>
  <c r="NG40" i="40"/>
  <c r="NH40" i="40" s="1"/>
  <c r="BH40" i="40"/>
  <c r="NO40" i="40"/>
  <c r="L41" i="40"/>
  <c r="T41" i="40"/>
  <c r="AB41" i="40"/>
  <c r="AJ41" i="40"/>
  <c r="MQ41" i="40"/>
  <c r="AR41" i="40"/>
  <c r="MY41" i="40"/>
  <c r="AZ41" i="40"/>
  <c r="NG41" i="40"/>
  <c r="BH41" i="40"/>
  <c r="NO41" i="40"/>
  <c r="NP41" i="40" s="1"/>
  <c r="L42" i="40"/>
  <c r="T42" i="40"/>
  <c r="AB42" i="40"/>
  <c r="AJ42" i="40"/>
  <c r="MQ42" i="40"/>
  <c r="MR42" i="40" s="1"/>
  <c r="AR42" i="40"/>
  <c r="MY42" i="40"/>
  <c r="AZ42" i="40"/>
  <c r="NG42" i="40"/>
  <c r="BH42" i="40"/>
  <c r="NO42" i="40"/>
  <c r="L43" i="40"/>
  <c r="T43" i="40"/>
  <c r="AB43" i="40"/>
  <c r="AJ43" i="40"/>
  <c r="MQ43" i="40"/>
  <c r="AR43" i="40"/>
  <c r="MY43" i="40"/>
  <c r="MZ43" i="40" s="1"/>
  <c r="AZ43" i="40"/>
  <c r="NG43" i="40"/>
  <c r="BH43" i="40"/>
  <c r="NO43" i="40"/>
  <c r="L44" i="40"/>
  <c r="T44" i="40"/>
  <c r="AB44" i="40"/>
  <c r="AJ44" i="40"/>
  <c r="MQ44" i="40"/>
  <c r="AR44" i="40"/>
  <c r="MY44" i="40"/>
  <c r="AZ44" i="40"/>
  <c r="NG44" i="40"/>
  <c r="NH44" i="40" s="1"/>
  <c r="BH44" i="40"/>
  <c r="NO44" i="40"/>
  <c r="L45" i="40"/>
  <c r="T45" i="40"/>
  <c r="AB45" i="40"/>
  <c r="AJ45" i="40"/>
  <c r="MQ45" i="40"/>
  <c r="AR45" i="40"/>
  <c r="MY45" i="40"/>
  <c r="AZ45" i="40"/>
  <c r="NG45" i="40"/>
  <c r="BH45" i="40"/>
  <c r="NO45" i="40"/>
  <c r="NP45" i="40" s="1"/>
  <c r="L46" i="40"/>
  <c r="T46" i="40"/>
  <c r="AB46" i="40"/>
  <c r="AJ46" i="40"/>
  <c r="MQ46" i="40"/>
  <c r="MR46" i="40" s="1"/>
  <c r="AR46" i="40"/>
  <c r="MY46" i="40"/>
  <c r="AZ46" i="40"/>
  <c r="NG46" i="40"/>
  <c r="BH46" i="40"/>
  <c r="NO46" i="40"/>
  <c r="L47" i="40"/>
  <c r="T47" i="40"/>
  <c r="AB47" i="40"/>
  <c r="AJ47" i="40"/>
  <c r="MQ47" i="40"/>
  <c r="AR47" i="40"/>
  <c r="MY47" i="40"/>
  <c r="MZ47" i="40" s="1"/>
  <c r="AZ47" i="40"/>
  <c r="NG47" i="40"/>
  <c r="BH47" i="40"/>
  <c r="NO47" i="40"/>
  <c r="L48" i="40"/>
  <c r="T48" i="40"/>
  <c r="AB48" i="40"/>
  <c r="AJ48" i="40"/>
  <c r="MQ48" i="40"/>
  <c r="AR48" i="40"/>
  <c r="MY48" i="40"/>
  <c r="AZ48" i="40"/>
  <c r="NG48" i="40"/>
  <c r="NH48" i="40" s="1"/>
  <c r="BH48" i="40"/>
  <c r="NO48" i="40"/>
  <c r="L49" i="40"/>
  <c r="T49" i="40"/>
  <c r="AB49" i="40"/>
  <c r="AJ49" i="40"/>
  <c r="MQ49" i="40"/>
  <c r="AR49" i="40"/>
  <c r="MY49" i="40"/>
  <c r="AZ49" i="40"/>
  <c r="NG49" i="40"/>
  <c r="BH49" i="40"/>
  <c r="NO49" i="40"/>
  <c r="NP49" i="40" s="1"/>
  <c r="L50" i="40"/>
  <c r="T50" i="40"/>
  <c r="AB50" i="40"/>
  <c r="AJ50" i="40"/>
  <c r="MQ50" i="40"/>
  <c r="MR50" i="40" s="1"/>
  <c r="AR50" i="40"/>
  <c r="MY50" i="40"/>
  <c r="AZ50" i="40"/>
  <c r="NG50" i="40"/>
  <c r="BH50" i="40"/>
  <c r="NO50" i="40"/>
  <c r="L51" i="40"/>
  <c r="T51" i="40"/>
  <c r="AB51" i="40"/>
  <c r="AJ51" i="40"/>
  <c r="MQ51" i="40"/>
  <c r="AR51" i="40"/>
  <c r="MY51" i="40"/>
  <c r="MZ51" i="40" s="1"/>
  <c r="AZ51" i="40"/>
  <c r="NG51" i="40"/>
  <c r="BH51" i="40"/>
  <c r="NO51" i="40"/>
  <c r="L52" i="40"/>
  <c r="T52" i="40"/>
  <c r="AB52" i="40"/>
  <c r="AJ52" i="40"/>
  <c r="MQ52" i="40"/>
  <c r="AR52" i="40"/>
  <c r="MY52" i="40"/>
  <c r="AZ52" i="40"/>
  <c r="NG52" i="40"/>
  <c r="NH52" i="40" s="1"/>
  <c r="BH52" i="40"/>
  <c r="NO52" i="40"/>
  <c r="L53" i="40"/>
  <c r="T53" i="40"/>
  <c r="AB53" i="40"/>
  <c r="AJ53" i="40"/>
  <c r="MQ53" i="40"/>
  <c r="AR53" i="40"/>
  <c r="MY53" i="40"/>
  <c r="AZ53" i="40"/>
  <c r="NG53" i="40"/>
  <c r="BH53" i="40"/>
  <c r="NO53" i="40"/>
  <c r="NP53" i="40" s="1"/>
  <c r="L54" i="40"/>
  <c r="T54" i="40"/>
  <c r="AB54" i="40"/>
  <c r="AJ54" i="40"/>
  <c r="MQ54" i="40"/>
  <c r="MR54" i="40" s="1"/>
  <c r="AR54" i="40"/>
  <c r="MY54" i="40"/>
  <c r="AZ54" i="40"/>
  <c r="NG54" i="40"/>
  <c r="BH54" i="40"/>
  <c r="NO54" i="40"/>
  <c r="L55" i="40"/>
  <c r="T55" i="40"/>
  <c r="AB55" i="40"/>
  <c r="AJ55" i="40"/>
  <c r="MQ55" i="40"/>
  <c r="AR55" i="40"/>
  <c r="MY55" i="40"/>
  <c r="MZ55" i="40" s="1"/>
  <c r="AZ55" i="40"/>
  <c r="NG55" i="40"/>
  <c r="BH55" i="40"/>
  <c r="NO55" i="40"/>
  <c r="L56" i="40"/>
  <c r="T56" i="40"/>
  <c r="AB56" i="40"/>
  <c r="AJ56" i="40"/>
  <c r="MQ56" i="40"/>
  <c r="AR56" i="40"/>
  <c r="MY56" i="40"/>
  <c r="AZ56" i="40"/>
  <c r="NG56" i="40"/>
  <c r="NH56" i="40" s="1"/>
  <c r="BH56" i="40"/>
  <c r="NO56" i="40"/>
  <c r="L57" i="40"/>
  <c r="T57" i="40"/>
  <c r="AB57" i="40"/>
  <c r="AJ57" i="40"/>
  <c r="MQ57" i="40"/>
  <c r="AR57" i="40"/>
  <c r="MY57" i="40"/>
  <c r="AZ57" i="40"/>
  <c r="NG57" i="40"/>
  <c r="BH57" i="40"/>
  <c r="NO57" i="40"/>
  <c r="NP57" i="40" s="1"/>
  <c r="L58" i="40"/>
  <c r="T58" i="40"/>
  <c r="AB58" i="40"/>
  <c r="AJ58" i="40"/>
  <c r="MQ58" i="40"/>
  <c r="MR58" i="40" s="1"/>
  <c r="AR58" i="40"/>
  <c r="MY58" i="40"/>
  <c r="AZ58" i="40"/>
  <c r="NG58" i="40"/>
  <c r="BH58" i="40"/>
  <c r="NO58" i="40"/>
  <c r="L59" i="40"/>
  <c r="T59" i="40"/>
  <c r="AB59" i="40"/>
  <c r="AJ59" i="40"/>
  <c r="MQ59" i="40"/>
  <c r="AR59" i="40"/>
  <c r="MY59" i="40"/>
  <c r="MZ59" i="40" s="1"/>
  <c r="AZ59" i="40"/>
  <c r="NG59" i="40"/>
  <c r="BH59" i="40"/>
  <c r="NO59" i="40"/>
  <c r="L60" i="40"/>
  <c r="T60" i="40"/>
  <c r="AB60" i="40"/>
  <c r="AJ60" i="40"/>
  <c r="MQ60" i="40"/>
  <c r="AR60" i="40"/>
  <c r="MY60" i="40"/>
  <c r="AZ60" i="40"/>
  <c r="NG60" i="40"/>
  <c r="NH60" i="40" s="1"/>
  <c r="BH60" i="40"/>
  <c r="NO60" i="40"/>
  <c r="L61" i="40"/>
  <c r="T61" i="40"/>
  <c r="AB61" i="40"/>
  <c r="AJ61" i="40"/>
  <c r="MQ61" i="40"/>
  <c r="AR61" i="40"/>
  <c r="MY61" i="40"/>
  <c r="AZ61" i="40"/>
  <c r="NG61" i="40"/>
  <c r="BH61" i="40"/>
  <c r="NO61" i="40"/>
  <c r="NP61" i="40" s="1"/>
  <c r="L62" i="40"/>
  <c r="T62" i="40"/>
  <c r="AB62" i="40"/>
  <c r="AJ62" i="40"/>
  <c r="MQ62" i="40"/>
  <c r="MR62" i="40" s="1"/>
  <c r="AR62" i="40"/>
  <c r="MY62" i="40"/>
  <c r="AZ62" i="40"/>
  <c r="NG62" i="40"/>
  <c r="BH62" i="40"/>
  <c r="NO62" i="40"/>
  <c r="L63" i="40"/>
  <c r="T63" i="40"/>
  <c r="AB63" i="40"/>
  <c r="AJ63" i="40"/>
  <c r="MQ63" i="40"/>
  <c r="AR63" i="40"/>
  <c r="MY63" i="40"/>
  <c r="MZ63" i="40" s="1"/>
  <c r="AZ63" i="40"/>
  <c r="NG63" i="40"/>
  <c r="BH63" i="40"/>
  <c r="NO63" i="40"/>
  <c r="L64" i="40"/>
  <c r="T64" i="40"/>
  <c r="AB64" i="40"/>
  <c r="AJ64" i="40"/>
  <c r="MQ64" i="40"/>
  <c r="AR64" i="40"/>
  <c r="MY64" i="40"/>
  <c r="AZ64" i="40"/>
  <c r="NG64" i="40"/>
  <c r="NH64" i="40" s="1"/>
  <c r="BH64" i="40"/>
  <c r="NO64" i="40"/>
  <c r="L65" i="40"/>
  <c r="T65" i="40"/>
  <c r="AB65" i="40"/>
  <c r="AJ65" i="40"/>
  <c r="MQ65" i="40"/>
  <c r="AR65" i="40"/>
  <c r="MY65" i="40"/>
  <c r="AZ65" i="40"/>
  <c r="NG65" i="40"/>
  <c r="BH65" i="40"/>
  <c r="NO65" i="40"/>
  <c r="NP65" i="40" s="1"/>
  <c r="L66" i="40"/>
  <c r="T66" i="40"/>
  <c r="AB66" i="40"/>
  <c r="AJ66" i="40"/>
  <c r="MQ66" i="40"/>
  <c r="MR66" i="40" s="1"/>
  <c r="AR66" i="40"/>
  <c r="MY66" i="40"/>
  <c r="AZ66" i="40"/>
  <c r="NG66" i="40"/>
  <c r="BH66" i="40"/>
  <c r="NO66" i="40"/>
  <c r="L67" i="40"/>
  <c r="T67" i="40"/>
  <c r="AB67" i="40"/>
  <c r="AJ67" i="40"/>
  <c r="MQ67" i="40"/>
  <c r="AR67" i="40"/>
  <c r="MY67" i="40"/>
  <c r="MZ67" i="40" s="1"/>
  <c r="AZ67" i="40"/>
  <c r="NG67" i="40"/>
  <c r="BH67" i="40"/>
  <c r="NO67" i="40"/>
  <c r="L68" i="40"/>
  <c r="T68" i="40"/>
  <c r="AB68" i="40"/>
  <c r="AJ68" i="40"/>
  <c r="MQ68" i="40"/>
  <c r="AR68" i="40"/>
  <c r="MY68" i="40"/>
  <c r="AZ68" i="40"/>
  <c r="NG68" i="40"/>
  <c r="NH68" i="40" s="1"/>
  <c r="BH68" i="40"/>
  <c r="NO68" i="40"/>
  <c r="L69" i="40"/>
  <c r="T69" i="40"/>
  <c r="AB69" i="40"/>
  <c r="AJ69" i="40"/>
  <c r="MQ69" i="40"/>
  <c r="AR69" i="40"/>
  <c r="MY69" i="40"/>
  <c r="AZ69" i="40"/>
  <c r="NG69" i="40"/>
  <c r="BH69" i="40"/>
  <c r="NO69" i="40"/>
  <c r="NP69" i="40" s="1"/>
  <c r="L70" i="40"/>
  <c r="T70" i="40"/>
  <c r="AB70" i="40"/>
  <c r="AJ70" i="40"/>
  <c r="MQ70" i="40"/>
  <c r="MR70" i="40" s="1"/>
  <c r="AR70" i="40"/>
  <c r="MY70" i="40"/>
  <c r="AZ70" i="40"/>
  <c r="NG70" i="40"/>
  <c r="BH70" i="40"/>
  <c r="NO70" i="40"/>
  <c r="L71" i="40"/>
  <c r="T71" i="40"/>
  <c r="AB71" i="40"/>
  <c r="AJ71" i="40"/>
  <c r="MQ71" i="40"/>
  <c r="AR71" i="40"/>
  <c r="MY71" i="40"/>
  <c r="MZ71" i="40" s="1"/>
  <c r="AZ71" i="40"/>
  <c r="NG71" i="40"/>
  <c r="BH71" i="40"/>
  <c r="NO71" i="40"/>
  <c r="L72" i="40"/>
  <c r="T72" i="40"/>
  <c r="AB72" i="40"/>
  <c r="AJ72" i="40"/>
  <c r="MQ72" i="40"/>
  <c r="AR72" i="40"/>
  <c r="MY72" i="40"/>
  <c r="AZ72" i="40"/>
  <c r="NG72" i="40"/>
  <c r="NH72" i="40" s="1"/>
  <c r="BH72" i="40"/>
  <c r="NO72" i="40"/>
  <c r="L73" i="40"/>
  <c r="T73" i="40"/>
  <c r="AB73" i="40"/>
  <c r="AJ73" i="40"/>
  <c r="MQ73" i="40"/>
  <c r="AR73" i="40"/>
  <c r="MY73" i="40"/>
  <c r="AZ73" i="40"/>
  <c r="NG73" i="40"/>
  <c r="BH73" i="40"/>
  <c r="NO73" i="40"/>
  <c r="NP73" i="40" s="1"/>
  <c r="L74" i="40"/>
  <c r="T74" i="40"/>
  <c r="AB74" i="40"/>
  <c r="AJ74" i="40"/>
  <c r="MQ74" i="40"/>
  <c r="MR74" i="40" s="1"/>
  <c r="AR74" i="40"/>
  <c r="MY74" i="40"/>
  <c r="AZ74" i="40"/>
  <c r="NG74" i="40"/>
  <c r="BH74" i="40"/>
  <c r="NO74" i="40"/>
  <c r="L75" i="40"/>
  <c r="T75" i="40"/>
  <c r="AB75" i="40"/>
  <c r="AJ75" i="40"/>
  <c r="MQ75" i="40"/>
  <c r="AR75" i="40"/>
  <c r="MY75" i="40"/>
  <c r="MZ75" i="40" s="1"/>
  <c r="AZ75" i="40"/>
  <c r="NG75" i="40"/>
  <c r="BH75" i="40"/>
  <c r="NO75" i="40"/>
  <c r="L76" i="40"/>
  <c r="T76" i="40"/>
  <c r="AB76" i="40"/>
  <c r="AJ76" i="40"/>
  <c r="MQ76" i="40"/>
  <c r="AR76" i="40"/>
  <c r="MY76" i="40"/>
  <c r="AZ76" i="40"/>
  <c r="NG76" i="40"/>
  <c r="NH76" i="40" s="1"/>
  <c r="BH76" i="40"/>
  <c r="NO76" i="40"/>
  <c r="L77" i="40"/>
  <c r="T77" i="40"/>
  <c r="AB77" i="40"/>
  <c r="AJ77" i="40"/>
  <c r="MQ77" i="40"/>
  <c r="AR77" i="40"/>
  <c r="MY77" i="40"/>
  <c r="AZ77" i="40"/>
  <c r="NG77" i="40"/>
  <c r="BH77" i="40"/>
  <c r="NO77" i="40"/>
  <c r="NP77" i="40" s="1"/>
  <c r="L78" i="40"/>
  <c r="T78" i="40"/>
  <c r="AB78" i="40"/>
  <c r="AJ78" i="40"/>
  <c r="MQ78" i="40"/>
  <c r="MR78" i="40" s="1"/>
  <c r="AR78" i="40"/>
  <c r="MY78" i="40"/>
  <c r="AZ78" i="40"/>
  <c r="NG78" i="40"/>
  <c r="BH78" i="40"/>
  <c r="NO78" i="40"/>
  <c r="L79" i="40"/>
  <c r="T79" i="40"/>
  <c r="AB79" i="40"/>
  <c r="AJ79" i="40"/>
  <c r="MQ79" i="40"/>
  <c r="AR79" i="40"/>
  <c r="MY79" i="40"/>
  <c r="MZ79" i="40" s="1"/>
  <c r="AZ79" i="40"/>
  <c r="NG79" i="40"/>
  <c r="BH79" i="40"/>
  <c r="NO79" i="40"/>
  <c r="L80" i="40"/>
  <c r="T80" i="40"/>
  <c r="AB80" i="40"/>
  <c r="AJ80" i="40"/>
  <c r="MQ80" i="40"/>
  <c r="AR80" i="40"/>
  <c r="MY80" i="40"/>
  <c r="AZ80" i="40"/>
  <c r="NG80" i="40"/>
  <c r="NH80" i="40" s="1"/>
  <c r="BH80" i="40"/>
  <c r="NO80" i="40"/>
  <c r="L81" i="40"/>
  <c r="T81" i="40"/>
  <c r="AB81" i="40"/>
  <c r="AJ81" i="40"/>
  <c r="MQ81" i="40"/>
  <c r="AR81" i="40"/>
  <c r="MY81" i="40"/>
  <c r="AZ81" i="40"/>
  <c r="NG81" i="40"/>
  <c r="BH81" i="40"/>
  <c r="NO81" i="40"/>
  <c r="NP81" i="40" s="1"/>
  <c r="L82" i="40"/>
  <c r="T82" i="40"/>
  <c r="AB82" i="40"/>
  <c r="AJ82" i="40"/>
  <c r="MQ82" i="40"/>
  <c r="MR82" i="40" s="1"/>
  <c r="AR82" i="40"/>
  <c r="MY82" i="40"/>
  <c r="AZ82" i="40"/>
  <c r="NG82" i="40"/>
  <c r="BH82" i="40"/>
  <c r="NO82" i="40"/>
  <c r="L83" i="40"/>
  <c r="T83" i="40"/>
  <c r="AB83" i="40"/>
  <c r="AJ83" i="40"/>
  <c r="MQ83" i="40"/>
  <c r="AR83" i="40"/>
  <c r="MY83" i="40"/>
  <c r="MZ83" i="40" s="1"/>
  <c r="AZ83" i="40"/>
  <c r="NG83" i="40"/>
  <c r="BH83" i="40"/>
  <c r="NO83" i="40"/>
  <c r="L84" i="40"/>
  <c r="T84" i="40"/>
  <c r="AB84" i="40"/>
  <c r="AJ84" i="40"/>
  <c r="MQ84" i="40"/>
  <c r="AR84" i="40"/>
  <c r="MY84" i="40"/>
  <c r="AZ84" i="40"/>
  <c r="NG84" i="40"/>
  <c r="NH84" i="40" s="1"/>
  <c r="BH84" i="40"/>
  <c r="NO84" i="40"/>
  <c r="L85" i="40"/>
  <c r="T85" i="40"/>
  <c r="AB85" i="40"/>
  <c r="AJ85" i="40"/>
  <c r="MQ85" i="40"/>
  <c r="AR85" i="40"/>
  <c r="MY85" i="40"/>
  <c r="AZ85" i="40"/>
  <c r="NG85" i="40"/>
  <c r="BH85" i="40"/>
  <c r="NO85" i="40"/>
  <c r="NP85" i="40" s="1"/>
  <c r="L86" i="40"/>
  <c r="T86" i="40"/>
  <c r="AB86" i="40"/>
  <c r="AJ86" i="40"/>
  <c r="MQ86" i="40"/>
  <c r="MR86" i="40" s="1"/>
  <c r="AR86" i="40"/>
  <c r="MY86" i="40"/>
  <c r="AZ86" i="40"/>
  <c r="NG86" i="40"/>
  <c r="BH86" i="40"/>
  <c r="NO86" i="40"/>
  <c r="L87" i="40"/>
  <c r="T87" i="40"/>
  <c r="AB87" i="40"/>
  <c r="AJ87" i="40"/>
  <c r="MQ87" i="40"/>
  <c r="AR87" i="40"/>
  <c r="MY87" i="40"/>
  <c r="MZ87" i="40" s="1"/>
  <c r="AZ87" i="40"/>
  <c r="NG87" i="40"/>
  <c r="BH87" i="40"/>
  <c r="NO87" i="40"/>
  <c r="L88" i="40"/>
  <c r="T88" i="40"/>
  <c r="AB88" i="40"/>
  <c r="AJ88" i="40"/>
  <c r="MQ88" i="40"/>
  <c r="AR88" i="40"/>
  <c r="MY88" i="40"/>
  <c r="AZ88" i="40"/>
  <c r="NG88" i="40"/>
  <c r="NH88" i="40" s="1"/>
  <c r="BH88" i="40"/>
  <c r="NO88" i="40"/>
  <c r="L89" i="40"/>
  <c r="T89" i="40"/>
  <c r="AB89" i="40"/>
  <c r="AJ89" i="40"/>
  <c r="MQ89" i="40"/>
  <c r="MR89" i="40" s="1"/>
  <c r="AR89" i="40"/>
  <c r="MY89" i="40"/>
  <c r="MZ89" i="40" s="1"/>
  <c r="AZ89" i="40"/>
  <c r="NG89" i="40"/>
  <c r="NH89" i="40" s="1"/>
  <c r="BH89" i="40"/>
  <c r="NO89" i="40"/>
  <c r="NP89" i="40" s="1"/>
  <c r="L90" i="40"/>
  <c r="T90" i="40"/>
  <c r="AB90" i="40"/>
  <c r="AJ90" i="40"/>
  <c r="MQ90" i="40"/>
  <c r="MR90" i="40" s="1"/>
  <c r="AR90" i="40"/>
  <c r="MY90" i="40"/>
  <c r="MZ90" i="40" s="1"/>
  <c r="AZ90" i="40"/>
  <c r="NG90" i="40"/>
  <c r="NH90" i="40" s="1"/>
  <c r="BH90" i="40"/>
  <c r="NO90" i="40"/>
  <c r="NP90" i="40" s="1"/>
  <c r="L91" i="40"/>
  <c r="T91" i="40"/>
  <c r="AB91" i="40"/>
  <c r="AJ91" i="40"/>
  <c r="MQ91" i="40"/>
  <c r="MR91" i="40" s="1"/>
  <c r="AR91" i="40"/>
  <c r="MY91" i="40"/>
  <c r="MZ91" i="40" s="1"/>
  <c r="AZ91" i="40"/>
  <c r="NG91" i="40"/>
  <c r="NH91" i="40" s="1"/>
  <c r="BH91" i="40"/>
  <c r="NO91" i="40"/>
  <c r="NP91" i="40" s="1"/>
  <c r="L92" i="40"/>
  <c r="T92" i="40"/>
  <c r="AB92" i="40"/>
  <c r="AJ92" i="40"/>
  <c r="MQ92" i="40"/>
  <c r="MR92" i="40" s="1"/>
  <c r="AR92" i="40"/>
  <c r="MY92" i="40"/>
  <c r="MZ92" i="40" s="1"/>
  <c r="AZ92" i="40"/>
  <c r="NG92" i="40"/>
  <c r="NH92" i="40" s="1"/>
  <c r="BH92" i="40"/>
  <c r="NO92" i="40"/>
  <c r="NP92" i="40" s="1"/>
  <c r="L93" i="40"/>
  <c r="T93" i="40"/>
  <c r="AB93" i="40"/>
  <c r="AJ93" i="40"/>
  <c r="MQ93" i="40"/>
  <c r="MR93" i="40" s="1"/>
  <c r="AR93" i="40"/>
  <c r="MY93" i="40"/>
  <c r="MZ93" i="40" s="1"/>
  <c r="AZ93" i="40"/>
  <c r="NG93" i="40"/>
  <c r="NH93" i="40" s="1"/>
  <c r="BH93" i="40"/>
  <c r="NO93" i="40"/>
  <c r="NP93" i="40" s="1"/>
  <c r="L94" i="40"/>
  <c r="T94" i="40"/>
  <c r="AB94" i="40"/>
  <c r="AJ94" i="40"/>
  <c r="MQ94" i="40"/>
  <c r="MR94" i="40" s="1"/>
  <c r="AR94" i="40"/>
  <c r="MY94" i="40"/>
  <c r="MZ94" i="40" s="1"/>
  <c r="AZ94" i="40"/>
  <c r="NG94" i="40"/>
  <c r="NH94" i="40" s="1"/>
  <c r="BH94" i="40"/>
  <c r="NO94" i="40"/>
  <c r="NP94" i="40" s="1"/>
  <c r="L95" i="40"/>
  <c r="T95" i="40"/>
  <c r="AB95" i="40"/>
  <c r="AJ95" i="40"/>
  <c r="MQ95" i="40"/>
  <c r="MR95" i="40" s="1"/>
  <c r="AR95" i="40"/>
  <c r="MY95" i="40"/>
  <c r="MZ95" i="40" s="1"/>
  <c r="AZ95" i="40"/>
  <c r="NG95" i="40"/>
  <c r="NH95" i="40" s="1"/>
  <c r="BH95" i="40"/>
  <c r="NO95" i="40"/>
  <c r="NP95" i="40" s="1"/>
  <c r="L96" i="40"/>
  <c r="T96" i="40"/>
  <c r="AB96" i="40"/>
  <c r="AJ96" i="40"/>
  <c r="MQ96" i="40"/>
  <c r="MR96" i="40" s="1"/>
  <c r="AR96" i="40"/>
  <c r="MY96" i="40"/>
  <c r="MZ96" i="40" s="1"/>
  <c r="AZ96" i="40"/>
  <c r="NG96" i="40"/>
  <c r="NH96" i="40" s="1"/>
  <c r="BH96" i="40"/>
  <c r="NO96" i="40"/>
  <c r="NP96" i="40" s="1"/>
  <c r="L97" i="40"/>
  <c r="T97" i="40"/>
  <c r="AB97" i="40"/>
  <c r="AJ97" i="40"/>
  <c r="MQ97" i="40"/>
  <c r="MR97" i="40" s="1"/>
  <c r="AR97" i="40"/>
  <c r="MY97" i="40"/>
  <c r="MZ97" i="40" s="1"/>
  <c r="AZ97" i="40"/>
  <c r="NG97" i="40"/>
  <c r="NH97" i="40" s="1"/>
  <c r="BH97" i="40"/>
  <c r="NO97" i="40"/>
  <c r="NP97" i="40" s="1"/>
  <c r="L98" i="40"/>
  <c r="T98" i="40"/>
  <c r="AB98" i="40"/>
  <c r="AJ98" i="40"/>
  <c r="MQ98" i="40"/>
  <c r="MR98" i="40" s="1"/>
  <c r="AR98" i="40"/>
  <c r="MY98" i="40"/>
  <c r="MZ98" i="40" s="1"/>
  <c r="AZ98" i="40"/>
  <c r="NG98" i="40"/>
  <c r="NH98" i="40" s="1"/>
  <c r="BH98" i="40"/>
  <c r="NO98" i="40"/>
  <c r="NP98" i="40" s="1"/>
  <c r="L99" i="40"/>
  <c r="T99" i="40"/>
  <c r="AB99" i="40"/>
  <c r="AJ99" i="40"/>
  <c r="MQ99" i="40"/>
  <c r="MR99" i="40" s="1"/>
  <c r="AR99" i="40"/>
  <c r="MY99" i="40"/>
  <c r="MZ99" i="40" s="1"/>
  <c r="AZ99" i="40"/>
  <c r="NG99" i="40"/>
  <c r="NH99" i="40" s="1"/>
  <c r="BH99" i="40"/>
  <c r="NO99" i="40"/>
  <c r="NP99" i="40" s="1"/>
  <c r="L100" i="40"/>
  <c r="T100" i="40"/>
  <c r="AB100" i="40"/>
  <c r="AJ100" i="40"/>
  <c r="MQ100" i="40"/>
  <c r="MR100" i="40" s="1"/>
  <c r="AR100" i="40"/>
  <c r="MY100" i="40"/>
  <c r="MZ100" i="40" s="1"/>
  <c r="AZ100" i="40"/>
  <c r="NG100" i="40"/>
  <c r="NH100" i="40" s="1"/>
  <c r="BH100" i="40"/>
  <c r="NO100" i="40"/>
  <c r="NP100" i="40" s="1"/>
  <c r="L101" i="40"/>
  <c r="T101" i="40"/>
  <c r="AB101" i="40"/>
  <c r="AJ101" i="40"/>
  <c r="MQ101" i="40"/>
  <c r="MR101" i="40" s="1"/>
  <c r="AR101" i="40"/>
  <c r="MY101" i="40"/>
  <c r="MZ101" i="40" s="1"/>
  <c r="AZ101" i="40"/>
  <c r="NG101" i="40"/>
  <c r="NH101" i="40" s="1"/>
  <c r="BH101" i="40"/>
  <c r="NO101" i="40"/>
  <c r="NP101" i="40" s="1"/>
  <c r="L102" i="40"/>
  <c r="BJ17" i="40"/>
  <c r="NQ17" i="40"/>
  <c r="O11" i="2"/>
  <c r="N11" i="2"/>
  <c r="N19" i="2"/>
  <c r="O19" i="2"/>
  <c r="N34" i="2"/>
  <c r="O34" i="2"/>
  <c r="O42" i="2"/>
  <c r="N42" i="2"/>
  <c r="O59" i="2"/>
  <c r="N59" i="2"/>
  <c r="O77" i="2"/>
  <c r="N77" i="2"/>
  <c r="O85" i="2"/>
  <c r="N85" i="2"/>
  <c r="N102" i="2"/>
  <c r="O102" i="2"/>
  <c r="N127" i="2"/>
  <c r="O146" i="2"/>
  <c r="N146" i="2"/>
  <c r="O171" i="2"/>
  <c r="N171" i="2"/>
  <c r="O188" i="2"/>
  <c r="N188" i="2"/>
  <c r="O196" i="2"/>
  <c r="N196" i="2"/>
  <c r="L200" i="2"/>
  <c r="L198" i="2"/>
  <c r="R181" i="2" s="1"/>
  <c r="N211" i="2"/>
  <c r="O211" i="2"/>
  <c r="O219" i="2"/>
  <c r="N219" i="2"/>
  <c r="O236" i="2"/>
  <c r="N236" i="2"/>
  <c r="O16" i="4"/>
  <c r="N16" i="4"/>
  <c r="O31" i="4"/>
  <c r="N31" i="4"/>
  <c r="O39" i="4"/>
  <c r="N39" i="4"/>
  <c r="O56" i="4"/>
  <c r="N56" i="4"/>
  <c r="O64" i="4"/>
  <c r="N64" i="4"/>
  <c r="O82" i="4"/>
  <c r="N82" i="4"/>
  <c r="O99" i="4"/>
  <c r="N99" i="4"/>
  <c r="O107" i="4"/>
  <c r="N107" i="4"/>
  <c r="O124" i="4"/>
  <c r="N124" i="4"/>
  <c r="O149" i="4"/>
  <c r="N149" i="4"/>
  <c r="O166" i="4"/>
  <c r="N166" i="4"/>
  <c r="O174" i="4"/>
  <c r="N174" i="4"/>
  <c r="L176" i="4"/>
  <c r="R159" i="4" s="1"/>
  <c r="O191" i="4"/>
  <c r="N191" i="4"/>
  <c r="O208" i="4"/>
  <c r="N208" i="4"/>
  <c r="O216" i="4"/>
  <c r="N216" i="4"/>
  <c r="O233" i="4"/>
  <c r="N233" i="4"/>
  <c r="O241" i="4"/>
  <c r="N241" i="4"/>
  <c r="O16" i="5"/>
  <c r="N16" i="5"/>
  <c r="O31" i="5"/>
  <c r="N31" i="5"/>
  <c r="O39" i="5"/>
  <c r="N39" i="5"/>
  <c r="O56" i="5"/>
  <c r="N56" i="5"/>
  <c r="O64" i="5"/>
  <c r="N64" i="5"/>
  <c r="O82" i="5"/>
  <c r="N82" i="5"/>
  <c r="O99" i="5"/>
  <c r="N99" i="5"/>
  <c r="O107" i="5"/>
  <c r="N107" i="5"/>
  <c r="O124" i="5"/>
  <c r="N124" i="5"/>
  <c r="O149" i="5"/>
  <c r="N149" i="5"/>
  <c r="O166" i="5"/>
  <c r="N166" i="5"/>
  <c r="O174" i="5"/>
  <c r="N174" i="5"/>
  <c r="L176" i="5"/>
  <c r="R159" i="5" s="1"/>
  <c r="O191" i="5"/>
  <c r="N191" i="5"/>
  <c r="O208" i="5"/>
  <c r="N208" i="5"/>
  <c r="O216" i="5"/>
  <c r="N216" i="5"/>
  <c r="O233" i="5"/>
  <c r="N233" i="5"/>
  <c r="O241" i="5"/>
  <c r="N241" i="5"/>
  <c r="O11" i="6"/>
  <c r="N11" i="6"/>
  <c r="O19" i="6"/>
  <c r="N19" i="6"/>
  <c r="O34" i="6"/>
  <c r="N34" i="6"/>
  <c r="O42" i="6"/>
  <c r="N42" i="6"/>
  <c r="O59" i="6"/>
  <c r="N59" i="6"/>
  <c r="O77" i="6"/>
  <c r="N77" i="6"/>
  <c r="O85" i="6"/>
  <c r="N85" i="6"/>
  <c r="O102" i="6"/>
  <c r="N102" i="6"/>
  <c r="O127" i="6"/>
  <c r="N127" i="6"/>
  <c r="O144" i="6"/>
  <c r="N144" i="6"/>
  <c r="O152" i="6"/>
  <c r="N152" i="6"/>
  <c r="L154" i="6"/>
  <c r="R137" i="6" s="1"/>
  <c r="O169" i="6"/>
  <c r="N169" i="6"/>
  <c r="O186" i="6"/>
  <c r="N186" i="6"/>
  <c r="O194" i="6"/>
  <c r="N194" i="6"/>
  <c r="O211" i="6"/>
  <c r="N211" i="6"/>
  <c r="O219" i="6"/>
  <c r="N219" i="6"/>
  <c r="O236" i="6"/>
  <c r="N236" i="6"/>
  <c r="D39" i="8"/>
  <c r="D38" i="8"/>
  <c r="D35" i="8"/>
  <c r="D37" i="8"/>
  <c r="D36" i="8"/>
  <c r="L36" i="8"/>
  <c r="L39" i="8"/>
  <c r="L38" i="8"/>
  <c r="L35" i="8"/>
  <c r="L37" i="8"/>
  <c r="J112" i="12"/>
  <c r="H112" i="12"/>
  <c r="L112" i="12"/>
  <c r="K112" i="12"/>
  <c r="I112" i="12"/>
  <c r="G112" i="12"/>
  <c r="F126" i="12"/>
  <c r="J125" i="12"/>
  <c r="H125" i="12"/>
  <c r="L125" i="12"/>
  <c r="K125" i="12"/>
  <c r="I125" i="12"/>
  <c r="G125" i="12"/>
  <c r="J23" i="37"/>
  <c r="H23" i="37"/>
  <c r="L23" i="37"/>
  <c r="K23" i="37"/>
  <c r="I23" i="37"/>
  <c r="G23" i="37"/>
  <c r="J27" i="37"/>
  <c r="H27" i="37"/>
  <c r="L27" i="37"/>
  <c r="G27" i="37"/>
  <c r="K27" i="37"/>
  <c r="I27" i="37"/>
  <c r="J31" i="37"/>
  <c r="H31" i="37"/>
  <c r="L31" i="37"/>
  <c r="K31" i="37"/>
  <c r="I31" i="37"/>
  <c r="G31" i="37"/>
  <c r="I20" i="39"/>
  <c r="Q20" i="39"/>
  <c r="Y20" i="39"/>
  <c r="AG20" i="39"/>
  <c r="AO20" i="39"/>
  <c r="AW20" i="39"/>
  <c r="BE20" i="39"/>
  <c r="BM20" i="39"/>
  <c r="BU20" i="39"/>
  <c r="CC20" i="39"/>
  <c r="CK20" i="39"/>
  <c r="CS20" i="39"/>
  <c r="DA20" i="39"/>
  <c r="DI20" i="39"/>
  <c r="DQ20" i="39"/>
  <c r="DY20" i="39"/>
  <c r="E21" i="39"/>
  <c r="E33" i="38"/>
  <c r="F21" i="38"/>
  <c r="M21" i="39"/>
  <c r="M33" i="38"/>
  <c r="N21" i="38"/>
  <c r="U21" i="39"/>
  <c r="U33" i="38"/>
  <c r="V21" i="38"/>
  <c r="AC21" i="39"/>
  <c r="AC33" i="38"/>
  <c r="AD21" i="38"/>
  <c r="AK21" i="39"/>
  <c r="AK33" i="38"/>
  <c r="AL21" i="38"/>
  <c r="AS21" i="39"/>
  <c r="AS33" i="38"/>
  <c r="AT21" i="38"/>
  <c r="BA21" i="39"/>
  <c r="BA33" i="38"/>
  <c r="BB21" i="38"/>
  <c r="BI21" i="39"/>
  <c r="BI33" i="38"/>
  <c r="BJ21" i="38"/>
  <c r="BQ21" i="39"/>
  <c r="BQ33" i="38"/>
  <c r="BR21" i="38"/>
  <c r="BY21" i="39"/>
  <c r="BY33" i="38"/>
  <c r="BZ21" i="38"/>
  <c r="CG21" i="39"/>
  <c r="CG33" i="38"/>
  <c r="CH21" i="38"/>
  <c r="CO21" i="39"/>
  <c r="CO33" i="38"/>
  <c r="CP21" i="38"/>
  <c r="CW21" i="39"/>
  <c r="CW33" i="38"/>
  <c r="CX21" i="38"/>
  <c r="DE21" i="39"/>
  <c r="DE33" i="38"/>
  <c r="DF21" i="38"/>
  <c r="DM21" i="39"/>
  <c r="DM33" i="38"/>
  <c r="DN21" i="38"/>
  <c r="DU21" i="39"/>
  <c r="DU33" i="38"/>
  <c r="DV21" i="38"/>
  <c r="EC21" i="39"/>
  <c r="EC33" i="38"/>
  <c r="ED21" i="38"/>
  <c r="I22" i="39"/>
  <c r="J22" i="38"/>
  <c r="Q22" i="39"/>
  <c r="R22" i="38"/>
  <c r="Y22" i="39"/>
  <c r="Z22" i="38"/>
  <c r="AG22" i="39"/>
  <c r="AH22" i="38"/>
  <c r="AO22" i="39"/>
  <c r="AP22" i="38"/>
  <c r="AW22" i="39"/>
  <c r="AX22" i="38"/>
  <c r="BE22" i="39"/>
  <c r="BF22" i="38"/>
  <c r="BM22" i="39"/>
  <c r="BN22" i="38"/>
  <c r="BU22" i="39"/>
  <c r="BV22" i="38"/>
  <c r="CC22" i="39"/>
  <c r="CD22" i="38"/>
  <c r="CK22" i="39"/>
  <c r="CL22" i="38"/>
  <c r="CS22" i="39"/>
  <c r="CT22" i="38"/>
  <c r="DA22" i="39"/>
  <c r="DB22" i="38"/>
  <c r="DI22" i="39"/>
  <c r="DJ22" i="38"/>
  <c r="DQ22" i="39"/>
  <c r="DR22" i="38"/>
  <c r="DY22" i="39"/>
  <c r="DZ22" i="38"/>
  <c r="E23" i="39"/>
  <c r="F23" i="38"/>
  <c r="M23" i="39"/>
  <c r="N23" i="38"/>
  <c r="U23" i="39"/>
  <c r="V23" i="38"/>
  <c r="AC23" i="39"/>
  <c r="AD23" i="38"/>
  <c r="AK23" i="39"/>
  <c r="AL23" i="38"/>
  <c r="AS23" i="39"/>
  <c r="AT23" i="38"/>
  <c r="BA23" i="39"/>
  <c r="BB23" i="38"/>
  <c r="BI23" i="39"/>
  <c r="BJ23" i="38"/>
  <c r="BQ23" i="39"/>
  <c r="BR23" i="38"/>
  <c r="BY23" i="39"/>
  <c r="BZ23" i="38"/>
  <c r="CG23" i="39"/>
  <c r="CH23" i="38"/>
  <c r="CO23" i="39"/>
  <c r="CP23" i="38"/>
  <c r="CW23" i="39"/>
  <c r="CX23" i="38"/>
  <c r="DE23" i="39"/>
  <c r="DF23" i="38"/>
  <c r="DM23" i="39"/>
  <c r="DN23" i="38"/>
  <c r="DU23" i="39"/>
  <c r="DV23" i="38"/>
  <c r="EC23" i="39"/>
  <c r="ED23" i="38"/>
  <c r="I24" i="39"/>
  <c r="J24" i="38"/>
  <c r="Q24" i="39"/>
  <c r="R24" i="38"/>
  <c r="Y24" i="39"/>
  <c r="Z24" i="38"/>
  <c r="AG24" i="39"/>
  <c r="AH24" i="38"/>
  <c r="AO24" i="39"/>
  <c r="AP24" i="38"/>
  <c r="AW24" i="39"/>
  <c r="AX24" i="38"/>
  <c r="BE24" i="39"/>
  <c r="BF24" i="38"/>
  <c r="BM24" i="39"/>
  <c r="BN24" i="38"/>
  <c r="BU24" i="39"/>
  <c r="BV24" i="38"/>
  <c r="CC24" i="39"/>
  <c r="CD24" i="38"/>
  <c r="CK24" i="39"/>
  <c r="CL24" i="38"/>
  <c r="CS24" i="39"/>
  <c r="CT24" i="38"/>
  <c r="DA24" i="39"/>
  <c r="DB24" i="38"/>
  <c r="DI24" i="39"/>
  <c r="DJ24" i="38"/>
  <c r="DQ24" i="39"/>
  <c r="DR24" i="38"/>
  <c r="DY24" i="39"/>
  <c r="DZ24" i="38"/>
  <c r="E25" i="39"/>
  <c r="F25" i="38"/>
  <c r="M25" i="39"/>
  <c r="N25" i="38"/>
  <c r="U25" i="39"/>
  <c r="V25" i="38"/>
  <c r="AC25" i="39"/>
  <c r="AD25" i="38"/>
  <c r="AK25" i="39"/>
  <c r="AL25" i="38"/>
  <c r="AS25" i="39"/>
  <c r="AT25" i="38"/>
  <c r="BA25" i="39"/>
  <c r="BB25" i="38"/>
  <c r="BI25" i="39"/>
  <c r="BJ25" i="38"/>
  <c r="BQ25" i="39"/>
  <c r="BR25" i="38"/>
  <c r="BY25" i="39"/>
  <c r="BZ25" i="38"/>
  <c r="CG25" i="39"/>
  <c r="CH25" i="38"/>
  <c r="CO25" i="39"/>
  <c r="CP25" i="38"/>
  <c r="CW25" i="39"/>
  <c r="CX25" i="38"/>
  <c r="DE25" i="39"/>
  <c r="DF25" i="38"/>
  <c r="DM25" i="39"/>
  <c r="DN25" i="38"/>
  <c r="DU25" i="39"/>
  <c r="DV25" i="38"/>
  <c r="EC25" i="39"/>
  <c r="ED25" i="38"/>
  <c r="I26" i="39"/>
  <c r="J26" i="38"/>
  <c r="Q26" i="39"/>
  <c r="R26" i="38"/>
  <c r="Y26" i="39"/>
  <c r="Z26" i="38"/>
  <c r="AG26" i="39"/>
  <c r="AH26" i="38"/>
  <c r="AO26" i="39"/>
  <c r="AP26" i="38"/>
  <c r="AW26" i="39"/>
  <c r="AX26" i="38"/>
  <c r="BE26" i="39"/>
  <c r="BF26" i="38"/>
  <c r="BM26" i="39"/>
  <c r="BN26" i="38"/>
  <c r="BU26" i="39"/>
  <c r="BV26" i="38"/>
  <c r="CC26" i="39"/>
  <c r="CD26" i="38"/>
  <c r="CK26" i="39"/>
  <c r="CL26" i="38"/>
  <c r="CS26" i="39"/>
  <c r="CT26" i="38"/>
  <c r="DA26" i="39"/>
  <c r="DB26" i="38"/>
  <c r="DI26" i="39"/>
  <c r="DJ26" i="38"/>
  <c r="DQ26" i="39"/>
  <c r="DR26" i="38"/>
  <c r="DY26" i="39"/>
  <c r="DZ26" i="38"/>
  <c r="E27" i="39"/>
  <c r="F27" i="38"/>
  <c r="M27" i="39"/>
  <c r="N27" i="38"/>
  <c r="U27" i="39"/>
  <c r="V27" i="38"/>
  <c r="AC27" i="39"/>
  <c r="AD27" i="38"/>
  <c r="AK27" i="39"/>
  <c r="AL27" i="38"/>
  <c r="AS27" i="39"/>
  <c r="AT27" i="38"/>
  <c r="BA27" i="39"/>
  <c r="BB27" i="38"/>
  <c r="BI27" i="39"/>
  <c r="BJ27" i="38"/>
  <c r="BQ27" i="39"/>
  <c r="BR27" i="38"/>
  <c r="BY27" i="39"/>
  <c r="BZ27" i="38"/>
  <c r="CG27" i="39"/>
  <c r="CH27" i="38"/>
  <c r="CO27" i="39"/>
  <c r="CP27" i="38"/>
  <c r="CW27" i="39"/>
  <c r="CX27" i="38"/>
  <c r="DE27" i="39"/>
  <c r="DF27" i="38"/>
  <c r="DM27" i="39"/>
  <c r="DN27" i="38"/>
  <c r="DU27" i="39"/>
  <c r="DV27" i="38"/>
  <c r="EC27" i="39"/>
  <c r="ED27" i="38"/>
  <c r="I28" i="39"/>
  <c r="J28" i="38"/>
  <c r="Q28" i="39"/>
  <c r="R28" i="38"/>
  <c r="Y28" i="39"/>
  <c r="Z28" i="38"/>
  <c r="AG28" i="39"/>
  <c r="AH28" i="38"/>
  <c r="AO28" i="39"/>
  <c r="AP28" i="38"/>
  <c r="AW28" i="39"/>
  <c r="AX28" i="38"/>
  <c r="BE28" i="39"/>
  <c r="BF28" i="38"/>
  <c r="BM28" i="39"/>
  <c r="BN28" i="38"/>
  <c r="BU28" i="39"/>
  <c r="BV28" i="38"/>
  <c r="CC28" i="39"/>
  <c r="CD28" i="38"/>
  <c r="CK28" i="39"/>
  <c r="CL28" i="38"/>
  <c r="CS28" i="39"/>
  <c r="CT28" i="38"/>
  <c r="DA28" i="39"/>
  <c r="DB28" i="38"/>
  <c r="DI28" i="39"/>
  <c r="DJ28" i="38"/>
  <c r="DQ28" i="39"/>
  <c r="DR28" i="38"/>
  <c r="DY28" i="39"/>
  <c r="DZ28" i="38"/>
  <c r="E29" i="39"/>
  <c r="F29" i="38"/>
  <c r="M29" i="39"/>
  <c r="N29" i="38"/>
  <c r="U29" i="39"/>
  <c r="V29" i="38"/>
  <c r="AC29" i="39"/>
  <c r="AD29" i="38"/>
  <c r="AK29" i="39"/>
  <c r="AL29" i="38"/>
  <c r="AS29" i="39"/>
  <c r="AT29" i="38"/>
  <c r="BA29" i="39"/>
  <c r="BB29" i="38"/>
  <c r="BI29" i="39"/>
  <c r="BJ29" i="38"/>
  <c r="BQ29" i="39"/>
  <c r="BR29" i="38"/>
  <c r="BY29" i="39"/>
  <c r="BZ29" i="38"/>
  <c r="CG29" i="39"/>
  <c r="CH29" i="38"/>
  <c r="CO29" i="39"/>
  <c r="CP29" i="38"/>
  <c r="CW29" i="39"/>
  <c r="CX29" i="38"/>
  <c r="DE29" i="39"/>
  <c r="DF29" i="38"/>
  <c r="DM29" i="39"/>
  <c r="DN29" i="38"/>
  <c r="DU29" i="39"/>
  <c r="DV29" i="38"/>
  <c r="EC29" i="39"/>
  <c r="ED29" i="38"/>
  <c r="I30" i="39"/>
  <c r="J30" i="38"/>
  <c r="Q30" i="39"/>
  <c r="R30" i="38"/>
  <c r="Y30" i="39"/>
  <c r="Z30" i="38"/>
  <c r="AG30" i="39"/>
  <c r="AH30" i="38"/>
  <c r="AO30" i="39"/>
  <c r="AP30" i="38"/>
  <c r="AW30" i="39"/>
  <c r="AX30" i="38"/>
  <c r="BE30" i="39"/>
  <c r="BF30" i="38"/>
  <c r="BM30" i="39"/>
  <c r="BN30" i="38"/>
  <c r="BU30" i="39"/>
  <c r="BV30" i="38"/>
  <c r="CC30" i="39"/>
  <c r="CD30" i="38"/>
  <c r="CK30" i="39"/>
  <c r="CL30" i="38"/>
  <c r="CS30" i="39"/>
  <c r="CT30" i="38"/>
  <c r="DA30" i="39"/>
  <c r="DB30" i="38"/>
  <c r="DI30" i="39"/>
  <c r="DJ30" i="38"/>
  <c r="DQ30" i="39"/>
  <c r="DR30" i="38"/>
  <c r="DY30" i="39"/>
  <c r="DZ30" i="38"/>
  <c r="E31" i="39"/>
  <c r="F31" i="38"/>
  <c r="M31" i="39"/>
  <c r="N31" i="38"/>
  <c r="U31" i="39"/>
  <c r="V31" i="38"/>
  <c r="AC31" i="39"/>
  <c r="AD31" i="38"/>
  <c r="AK31" i="39"/>
  <c r="AL31" i="38"/>
  <c r="AS31" i="39"/>
  <c r="AT31" i="38"/>
  <c r="BA31" i="39"/>
  <c r="BB31" i="38"/>
  <c r="BI31" i="39"/>
  <c r="BJ31" i="38"/>
  <c r="BQ31" i="39"/>
  <c r="BR31" i="38"/>
  <c r="BY31" i="39"/>
  <c r="BZ31" i="38"/>
  <c r="CG31" i="39"/>
  <c r="CH31" i="38"/>
  <c r="CO31" i="39"/>
  <c r="CP31" i="38"/>
  <c r="CW31" i="39"/>
  <c r="CX31" i="38"/>
  <c r="DE31" i="39"/>
  <c r="DF31" i="38"/>
  <c r="DM31" i="39"/>
  <c r="DN31" i="38"/>
  <c r="DU31" i="39"/>
  <c r="DV31" i="38"/>
  <c r="EC31" i="39"/>
  <c r="ED31" i="38"/>
  <c r="I32" i="39"/>
  <c r="J32" i="38"/>
  <c r="Q32" i="39"/>
  <c r="R32" i="38"/>
  <c r="Y32" i="39"/>
  <c r="Z32" i="38"/>
  <c r="AG32" i="39"/>
  <c r="AH32" i="38"/>
  <c r="AO32" i="39"/>
  <c r="AP32" i="38"/>
  <c r="AW32" i="39"/>
  <c r="AX32" i="38"/>
  <c r="BE32" i="39"/>
  <c r="BF32" i="38"/>
  <c r="BM32" i="39"/>
  <c r="BN32" i="38"/>
  <c r="BU32" i="39"/>
  <c r="BV32" i="38"/>
  <c r="CC32" i="39"/>
  <c r="CD32" i="38"/>
  <c r="CK32" i="39"/>
  <c r="CL32" i="38"/>
  <c r="CS32" i="39"/>
  <c r="CT32" i="38"/>
  <c r="DA32" i="39"/>
  <c r="DB32" i="38"/>
  <c r="DI32" i="39"/>
  <c r="DJ32" i="38"/>
  <c r="DQ32" i="39"/>
  <c r="DR32" i="38"/>
  <c r="DY32" i="39"/>
  <c r="DZ32" i="38"/>
  <c r="I34" i="39"/>
  <c r="I46" i="38"/>
  <c r="J34" i="38"/>
  <c r="Q34" i="39"/>
  <c r="Q46" i="38"/>
  <c r="R34" i="38"/>
  <c r="Y34" i="39"/>
  <c r="Y46" i="38"/>
  <c r="Z34" i="38"/>
  <c r="AG34" i="39"/>
  <c r="AG46" i="38"/>
  <c r="AH34" i="38"/>
  <c r="AO34" i="39"/>
  <c r="AO46" i="38"/>
  <c r="AP34" i="38"/>
  <c r="AW34" i="39"/>
  <c r="AW46" i="38"/>
  <c r="AX34" i="38"/>
  <c r="BE34" i="39"/>
  <c r="BE46" i="38"/>
  <c r="BF34" i="38"/>
  <c r="BM34" i="39"/>
  <c r="BM46" i="38"/>
  <c r="BN34" i="38"/>
  <c r="BU34" i="39"/>
  <c r="BU46" i="38"/>
  <c r="BV34" i="38"/>
  <c r="CC34" i="39"/>
  <c r="CC46" i="38"/>
  <c r="CD34" i="38"/>
  <c r="CK34" i="39"/>
  <c r="CK46" i="38"/>
  <c r="CL34" i="38"/>
  <c r="CS34" i="39"/>
  <c r="CS46" i="38"/>
  <c r="CT34" i="38"/>
  <c r="DA34" i="39"/>
  <c r="DA46" i="38"/>
  <c r="DB34" i="38"/>
  <c r="DI34" i="39"/>
  <c r="DI46" i="38"/>
  <c r="DJ34" i="38"/>
  <c r="DQ34" i="39"/>
  <c r="DQ46" i="38"/>
  <c r="DR34" i="38"/>
  <c r="DY34" i="39"/>
  <c r="DY46" i="38"/>
  <c r="DZ34" i="38"/>
  <c r="E35" i="39"/>
  <c r="F35" i="38"/>
  <c r="M35" i="39"/>
  <c r="N35" i="38"/>
  <c r="U35" i="39"/>
  <c r="V35" i="38"/>
  <c r="AC35" i="39"/>
  <c r="AD35" i="38"/>
  <c r="AK35" i="39"/>
  <c r="AL35" i="38"/>
  <c r="AS35" i="39"/>
  <c r="AT35" i="38"/>
  <c r="BA35" i="39"/>
  <c r="BB35" i="38"/>
  <c r="BI35" i="39"/>
  <c r="BJ35" i="38"/>
  <c r="BQ35" i="39"/>
  <c r="BR35" i="38"/>
  <c r="BY35" i="39"/>
  <c r="BZ35" i="38"/>
  <c r="CG35" i="39"/>
  <c r="CH35" i="38"/>
  <c r="CO35" i="39"/>
  <c r="CP35" i="38"/>
  <c r="CW35" i="39"/>
  <c r="CX35" i="38"/>
  <c r="DE35" i="39"/>
  <c r="DF35" i="38"/>
  <c r="DM35" i="39"/>
  <c r="DN35" i="38"/>
  <c r="DU35" i="39"/>
  <c r="DV35" i="38"/>
  <c r="EC35" i="39"/>
  <c r="ED35" i="38"/>
  <c r="I36" i="39"/>
  <c r="J36" i="38"/>
  <c r="Q36" i="39"/>
  <c r="R36" i="38"/>
  <c r="Y36" i="39"/>
  <c r="Z36" i="38"/>
  <c r="AG36" i="39"/>
  <c r="AH36" i="38"/>
  <c r="AO36" i="39"/>
  <c r="AP36" i="38"/>
  <c r="AW36" i="39"/>
  <c r="AX36" i="38"/>
  <c r="BE36" i="39"/>
  <c r="BF36" i="38"/>
  <c r="BM36" i="39"/>
  <c r="BN36" i="38"/>
  <c r="BU36" i="39"/>
  <c r="BV36" i="38"/>
  <c r="CC36" i="39"/>
  <c r="CD36" i="38"/>
  <c r="CK36" i="39"/>
  <c r="CL36" i="38"/>
  <c r="CS36" i="39"/>
  <c r="CT36" i="38"/>
  <c r="DA36" i="39"/>
  <c r="DB36" i="38"/>
  <c r="DI36" i="39"/>
  <c r="DJ36" i="38"/>
  <c r="DQ36" i="39"/>
  <c r="DR36" i="38"/>
  <c r="DY36" i="39"/>
  <c r="DZ36" i="38"/>
  <c r="E37" i="39"/>
  <c r="F37" i="38"/>
  <c r="M37" i="39"/>
  <c r="N37" i="38"/>
  <c r="U37" i="39"/>
  <c r="V37" i="38"/>
  <c r="AC37" i="39"/>
  <c r="AD37" i="38"/>
  <c r="AK37" i="39"/>
  <c r="AL37" i="38"/>
  <c r="AS37" i="39"/>
  <c r="AT37" i="38"/>
  <c r="BA37" i="39"/>
  <c r="BB37" i="38"/>
  <c r="BI37" i="39"/>
  <c r="BJ37" i="38"/>
  <c r="BQ37" i="39"/>
  <c r="BR37" i="38"/>
  <c r="BY37" i="39"/>
  <c r="BZ37" i="38"/>
  <c r="CG37" i="39"/>
  <c r="CH37" i="38"/>
  <c r="CO37" i="39"/>
  <c r="CP37" i="38"/>
  <c r="CW37" i="39"/>
  <c r="CX37" i="38"/>
  <c r="DE37" i="39"/>
  <c r="DF37" i="38"/>
  <c r="DM37" i="39"/>
  <c r="DN37" i="38"/>
  <c r="DU37" i="39"/>
  <c r="DV37" i="38"/>
  <c r="EC37" i="39"/>
  <c r="ED37" i="38"/>
  <c r="I38" i="39"/>
  <c r="J38" i="38"/>
  <c r="Q38" i="39"/>
  <c r="R38" i="38"/>
  <c r="Y38" i="39"/>
  <c r="Z38" i="38"/>
  <c r="AG38" i="39"/>
  <c r="AH38" i="38"/>
  <c r="AO38" i="39"/>
  <c r="AP38" i="38"/>
  <c r="AW38" i="39"/>
  <c r="AX38" i="38"/>
  <c r="BE38" i="39"/>
  <c r="BF38" i="38"/>
  <c r="BM38" i="39"/>
  <c r="BN38" i="38"/>
  <c r="BU38" i="39"/>
  <c r="BV38" i="38"/>
  <c r="CC38" i="39"/>
  <c r="CD38" i="38"/>
  <c r="CK38" i="39"/>
  <c r="CL38" i="38"/>
  <c r="CS38" i="39"/>
  <c r="CT38" i="38"/>
  <c r="DA38" i="39"/>
  <c r="DB38" i="38"/>
  <c r="DI38" i="39"/>
  <c r="DJ38" i="38"/>
  <c r="DQ38" i="39"/>
  <c r="DR38" i="38"/>
  <c r="DY38" i="39"/>
  <c r="DZ38" i="38"/>
  <c r="E39" i="39"/>
  <c r="F39" i="38"/>
  <c r="M39" i="39"/>
  <c r="N39" i="38"/>
  <c r="U39" i="39"/>
  <c r="V39" i="38"/>
  <c r="AC39" i="39"/>
  <c r="AD39" i="38"/>
  <c r="AK39" i="39"/>
  <c r="AL39" i="38"/>
  <c r="AS39" i="39"/>
  <c r="AT39" i="38"/>
  <c r="BA39" i="39"/>
  <c r="BB39" i="38"/>
  <c r="BI39" i="39"/>
  <c r="BJ39" i="38"/>
  <c r="BQ39" i="39"/>
  <c r="BR39" i="38"/>
  <c r="BY39" i="39"/>
  <c r="BZ39" i="38"/>
  <c r="CG39" i="39"/>
  <c r="CH39" i="38"/>
  <c r="CO39" i="39"/>
  <c r="CP39" i="38"/>
  <c r="CW39" i="39"/>
  <c r="CX39" i="38"/>
  <c r="DE39" i="39"/>
  <c r="DF39" i="38"/>
  <c r="DM39" i="39"/>
  <c r="DN39" i="38"/>
  <c r="DU39" i="39"/>
  <c r="DV39" i="38"/>
  <c r="EC39" i="39"/>
  <c r="ED39" i="38"/>
  <c r="I40" i="39"/>
  <c r="J40" i="38"/>
  <c r="Q40" i="39"/>
  <c r="R40" i="38"/>
  <c r="Y40" i="39"/>
  <c r="Z40" i="38"/>
  <c r="AG40" i="39"/>
  <c r="AH40" i="38"/>
  <c r="AO40" i="39"/>
  <c r="AP40" i="38"/>
  <c r="AW40" i="39"/>
  <c r="AX40" i="38"/>
  <c r="BE40" i="39"/>
  <c r="BF40" i="38"/>
  <c r="BM40" i="39"/>
  <c r="BN40" i="38"/>
  <c r="BU40" i="39"/>
  <c r="BV40" i="38"/>
  <c r="CC40" i="39"/>
  <c r="CD40" i="38"/>
  <c r="CK40" i="39"/>
  <c r="CL40" i="38"/>
  <c r="CS40" i="39"/>
  <c r="CT40" i="38"/>
  <c r="DA40" i="39"/>
  <c r="DB40" i="38"/>
  <c r="DI40" i="39"/>
  <c r="DJ40" i="38"/>
  <c r="DQ40" i="39"/>
  <c r="DR40" i="38"/>
  <c r="DY40" i="39"/>
  <c r="DZ40" i="38"/>
  <c r="E41" i="39"/>
  <c r="F41" i="38"/>
  <c r="M41" i="39"/>
  <c r="N41" i="38"/>
  <c r="U41" i="39"/>
  <c r="V41" i="38"/>
  <c r="AC41" i="39"/>
  <c r="AD41" i="38"/>
  <c r="AK41" i="39"/>
  <c r="AL41" i="38"/>
  <c r="AS41" i="39"/>
  <c r="AT41" i="38"/>
  <c r="BA41" i="39"/>
  <c r="BB41" i="38"/>
  <c r="BI41" i="39"/>
  <c r="BJ41" i="38"/>
  <c r="BQ41" i="39"/>
  <c r="BR41" i="38"/>
  <c r="BY41" i="39"/>
  <c r="BZ41" i="38"/>
  <c r="CG41" i="39"/>
  <c r="CH41" i="38"/>
  <c r="CO41" i="39"/>
  <c r="CP41" i="38"/>
  <c r="CW41" i="39"/>
  <c r="CX41" i="38"/>
  <c r="DE41" i="39"/>
  <c r="DF41" i="38"/>
  <c r="DM41" i="39"/>
  <c r="DN41" i="38"/>
  <c r="DU41" i="39"/>
  <c r="DV41" i="38"/>
  <c r="EC41" i="39"/>
  <c r="ED41" i="38"/>
  <c r="I42" i="39"/>
  <c r="J42" i="38"/>
  <c r="Q42" i="39"/>
  <c r="R42" i="38"/>
  <c r="Y42" i="39"/>
  <c r="Z42" i="38"/>
  <c r="AG42" i="39"/>
  <c r="AH42" i="38"/>
  <c r="AO42" i="39"/>
  <c r="AP42" i="38"/>
  <c r="AW42" i="39"/>
  <c r="AX42" i="38"/>
  <c r="BE42" i="39"/>
  <c r="BF42" i="38"/>
  <c r="BM42" i="39"/>
  <c r="BN42" i="38"/>
  <c r="BU42" i="39"/>
  <c r="BV42" i="38"/>
  <c r="CC42" i="39"/>
  <c r="CD42" i="38"/>
  <c r="CK42" i="39"/>
  <c r="CL42" i="38"/>
  <c r="CS42" i="39"/>
  <c r="CT42" i="38"/>
  <c r="DA42" i="39"/>
  <c r="DB42" i="38"/>
  <c r="DI42" i="39"/>
  <c r="DJ42" i="38"/>
  <c r="DQ42" i="39"/>
  <c r="DR42" i="38"/>
  <c r="DY42" i="39"/>
  <c r="DZ42" i="38"/>
  <c r="E43" i="39"/>
  <c r="F43" i="38"/>
  <c r="M43" i="39"/>
  <c r="N43" i="38"/>
  <c r="U43" i="39"/>
  <c r="V43" i="38"/>
  <c r="AC43" i="39"/>
  <c r="AD43" i="38"/>
  <c r="AK43" i="39"/>
  <c r="AL43" i="38"/>
  <c r="AS43" i="39"/>
  <c r="AT43" i="38"/>
  <c r="BA43" i="39"/>
  <c r="BB43" i="38"/>
  <c r="BI43" i="39"/>
  <c r="BJ43" i="38"/>
  <c r="BQ43" i="39"/>
  <c r="BR43" i="38"/>
  <c r="BY43" i="39"/>
  <c r="BZ43" i="38"/>
  <c r="CG43" i="39"/>
  <c r="CH43" i="38"/>
  <c r="CO43" i="39"/>
  <c r="CP43" i="38"/>
  <c r="CW43" i="39"/>
  <c r="CX43" i="38"/>
  <c r="DE43" i="39"/>
  <c r="DF43" i="38"/>
  <c r="DM43" i="39"/>
  <c r="DN43" i="38"/>
  <c r="DU43" i="39"/>
  <c r="DV43" i="38"/>
  <c r="EC43" i="39"/>
  <c r="ED43" i="38"/>
  <c r="I44" i="39"/>
  <c r="J44" i="38"/>
  <c r="Q44" i="39"/>
  <c r="R44" i="38"/>
  <c r="Y44" i="39"/>
  <c r="Z44" i="38"/>
  <c r="AG44" i="39"/>
  <c r="AH44" i="38"/>
  <c r="AO44" i="39"/>
  <c r="AP44" i="38"/>
  <c r="AW44" i="39"/>
  <c r="AX44" i="38"/>
  <c r="BE44" i="39"/>
  <c r="BF44" i="38"/>
  <c r="BM44" i="39"/>
  <c r="BN44" i="38"/>
  <c r="BU44" i="39"/>
  <c r="BV44" i="38"/>
  <c r="CC44" i="39"/>
  <c r="CD44" i="38"/>
  <c r="CK44" i="39"/>
  <c r="CL44" i="38"/>
  <c r="CS44" i="39"/>
  <c r="CT44" i="38"/>
  <c r="DA44" i="39"/>
  <c r="DB44" i="38"/>
  <c r="DI44" i="39"/>
  <c r="DJ44" i="38"/>
  <c r="DQ44" i="39"/>
  <c r="DR44" i="38"/>
  <c r="DY44" i="39"/>
  <c r="DZ44" i="38"/>
  <c r="E45" i="39"/>
  <c r="F45" i="38"/>
  <c r="M45" i="39"/>
  <c r="N45" i="38"/>
  <c r="U45" i="39"/>
  <c r="V45" i="38"/>
  <c r="AC45" i="39"/>
  <c r="AD45" i="38"/>
  <c r="AK45" i="39"/>
  <c r="AL45" i="38"/>
  <c r="AS45" i="39"/>
  <c r="AT45" i="38"/>
  <c r="BA45" i="39"/>
  <c r="BB45" i="38"/>
  <c r="BI45" i="39"/>
  <c r="BJ45" i="38"/>
  <c r="BQ45" i="39"/>
  <c r="BR45" i="38"/>
  <c r="BY45" i="39"/>
  <c r="BZ45" i="38"/>
  <c r="CG45" i="39"/>
  <c r="CH45" i="38"/>
  <c r="CO45" i="39"/>
  <c r="CP45" i="38"/>
  <c r="CW45" i="39"/>
  <c r="CX45" i="38"/>
  <c r="DE45" i="39"/>
  <c r="DF45" i="38"/>
  <c r="DM45" i="39"/>
  <c r="DN45" i="38"/>
  <c r="DU45" i="39"/>
  <c r="DV45" i="38"/>
  <c r="EC45" i="39"/>
  <c r="ED45" i="38"/>
  <c r="E47" i="39"/>
  <c r="E59" i="38"/>
  <c r="F47" i="38"/>
  <c r="M47" i="39"/>
  <c r="M59" i="38"/>
  <c r="N47" i="38"/>
  <c r="U47" i="39"/>
  <c r="U59" i="38"/>
  <c r="V47" i="38"/>
  <c r="AC47" i="39"/>
  <c r="AC59" i="38"/>
  <c r="AD47" i="38"/>
  <c r="AK47" i="39"/>
  <c r="AK59" i="38"/>
  <c r="AL47" i="38"/>
  <c r="AS47" i="39"/>
  <c r="AS59" i="38"/>
  <c r="AT47" i="38"/>
  <c r="BA47" i="39"/>
  <c r="BA59" i="38"/>
  <c r="BB47" i="38"/>
  <c r="BI47" i="39"/>
  <c r="BI59" i="38"/>
  <c r="BJ47" i="38"/>
  <c r="BQ47" i="39"/>
  <c r="BQ59" i="38"/>
  <c r="BR47" i="38"/>
  <c r="BY47" i="39"/>
  <c r="BY59" i="38"/>
  <c r="BZ47" i="38"/>
  <c r="CG47" i="39"/>
  <c r="CG59" i="38"/>
  <c r="CH47" i="38"/>
  <c r="CO47" i="39"/>
  <c r="CO59" i="38"/>
  <c r="CP47" i="38"/>
  <c r="CW47" i="39"/>
  <c r="CW59" i="38"/>
  <c r="CX47" i="38"/>
  <c r="DE47" i="39"/>
  <c r="DE59" i="38"/>
  <c r="DF47" i="38"/>
  <c r="DM47" i="39"/>
  <c r="DM59" i="38"/>
  <c r="DN47" i="38"/>
  <c r="DU47" i="39"/>
  <c r="DU59" i="38"/>
  <c r="DV47" i="38"/>
  <c r="EC47" i="39"/>
  <c r="EC59" i="38"/>
  <c r="ED47" i="38"/>
  <c r="I48" i="39"/>
  <c r="J48" i="38"/>
  <c r="Q48" i="39"/>
  <c r="R48" i="38"/>
  <c r="Y48" i="39"/>
  <c r="Z48" i="38"/>
  <c r="AG48" i="39"/>
  <c r="AH48" i="38"/>
  <c r="AO48" i="39"/>
  <c r="AP48" i="38"/>
  <c r="AW48" i="39"/>
  <c r="AX48" i="38"/>
  <c r="BE48" i="39"/>
  <c r="BF48" i="38"/>
  <c r="BM48" i="39"/>
  <c r="BN48" i="38"/>
  <c r="BU48" i="39"/>
  <c r="BV48" i="38"/>
  <c r="CC48" i="39"/>
  <c r="CD48" i="38"/>
  <c r="CK48" i="39"/>
  <c r="CL48" i="38"/>
  <c r="CS48" i="39"/>
  <c r="CT48" i="38"/>
  <c r="DA48" i="39"/>
  <c r="DB48" i="38"/>
  <c r="DI48" i="39"/>
  <c r="DJ48" i="38"/>
  <c r="DQ48" i="39"/>
  <c r="DR48" i="38"/>
  <c r="DY48" i="39"/>
  <c r="DZ48" i="38"/>
  <c r="E49" i="39"/>
  <c r="F49" i="38"/>
  <c r="M49" i="39"/>
  <c r="N49" i="38"/>
  <c r="U49" i="39"/>
  <c r="V49" i="38"/>
  <c r="AC49" i="39"/>
  <c r="AD49" i="38"/>
  <c r="AK49" i="39"/>
  <c r="AL49" i="38"/>
  <c r="AS49" i="39"/>
  <c r="AT49" i="38"/>
  <c r="BA49" i="39"/>
  <c r="BB49" i="38"/>
  <c r="BI49" i="39"/>
  <c r="BJ49" i="38"/>
  <c r="BQ49" i="39"/>
  <c r="BR49" i="38"/>
  <c r="BY49" i="39"/>
  <c r="BZ49" i="38"/>
  <c r="CG49" i="39"/>
  <c r="CH49" i="38"/>
  <c r="CO49" i="39"/>
  <c r="CP49" i="38"/>
  <c r="CW49" i="39"/>
  <c r="CX49" i="38"/>
  <c r="DE49" i="39"/>
  <c r="DF49" i="38"/>
  <c r="DM49" i="39"/>
  <c r="DN49" i="38"/>
  <c r="DU49" i="39"/>
  <c r="DV49" i="38"/>
  <c r="EC49" i="39"/>
  <c r="ED49" i="38"/>
  <c r="I50" i="39"/>
  <c r="J50" i="38"/>
  <c r="Q50" i="39"/>
  <c r="R50" i="38"/>
  <c r="Y50" i="39"/>
  <c r="Z50" i="38"/>
  <c r="AG50" i="39"/>
  <c r="AH50" i="38"/>
  <c r="AO50" i="39"/>
  <c r="AP50" i="38"/>
  <c r="AW50" i="39"/>
  <c r="AX50" i="38"/>
  <c r="BE50" i="39"/>
  <c r="BF50" i="38"/>
  <c r="BM50" i="39"/>
  <c r="BN50" i="38"/>
  <c r="BU50" i="39"/>
  <c r="BV50" i="38"/>
  <c r="CC50" i="39"/>
  <c r="CD50" i="38"/>
  <c r="CK50" i="39"/>
  <c r="CL50" i="38"/>
  <c r="CS50" i="39"/>
  <c r="CT50" i="38"/>
  <c r="DA50" i="39"/>
  <c r="DB50" i="38"/>
  <c r="DI50" i="39"/>
  <c r="DJ50" i="38"/>
  <c r="DQ50" i="39"/>
  <c r="DR50" i="38"/>
  <c r="DY50" i="39"/>
  <c r="DZ50" i="38"/>
  <c r="E51" i="39"/>
  <c r="F51" i="38"/>
  <c r="M51" i="39"/>
  <c r="N51" i="38"/>
  <c r="U51" i="39"/>
  <c r="V51" i="38"/>
  <c r="AC51" i="39"/>
  <c r="AD51" i="38"/>
  <c r="AK51" i="39"/>
  <c r="AL51" i="38"/>
  <c r="AS51" i="39"/>
  <c r="AT51" i="38"/>
  <c r="BA51" i="39"/>
  <c r="BB51" i="38"/>
  <c r="BI51" i="39"/>
  <c r="BJ51" i="38"/>
  <c r="BQ51" i="39"/>
  <c r="BR51" i="38"/>
  <c r="BY51" i="39"/>
  <c r="BZ51" i="38"/>
  <c r="CG51" i="39"/>
  <c r="CH51" i="38"/>
  <c r="CO51" i="39"/>
  <c r="CP51" i="38"/>
  <c r="CW51" i="39"/>
  <c r="CX51" i="38"/>
  <c r="DE51" i="39"/>
  <c r="DF51" i="38"/>
  <c r="DM51" i="39"/>
  <c r="DN51" i="38"/>
  <c r="DU51" i="39"/>
  <c r="DV51" i="38"/>
  <c r="EC51" i="39"/>
  <c r="ED51" i="38"/>
  <c r="I52" i="39"/>
  <c r="J52" i="38"/>
  <c r="Q52" i="39"/>
  <c r="R52" i="38"/>
  <c r="Y52" i="39"/>
  <c r="Z52" i="38"/>
  <c r="AG52" i="39"/>
  <c r="AH52" i="38"/>
  <c r="AO52" i="39"/>
  <c r="AP52" i="38"/>
  <c r="AW52" i="39"/>
  <c r="AX52" i="38"/>
  <c r="BE52" i="39"/>
  <c r="BF52" i="38"/>
  <c r="BM52" i="39"/>
  <c r="BN52" i="38"/>
  <c r="BU52" i="39"/>
  <c r="BV52" i="38"/>
  <c r="CC52" i="39"/>
  <c r="CD52" i="38"/>
  <c r="CK52" i="39"/>
  <c r="CL52" i="38"/>
  <c r="CS52" i="39"/>
  <c r="CT52" i="38"/>
  <c r="DA52" i="39"/>
  <c r="DB52" i="38"/>
  <c r="DI52" i="39"/>
  <c r="DJ52" i="38"/>
  <c r="DQ52" i="39"/>
  <c r="DR52" i="38"/>
  <c r="DY52" i="39"/>
  <c r="DZ52" i="38"/>
  <c r="E53" i="39"/>
  <c r="F53" i="38"/>
  <c r="M53" i="39"/>
  <c r="N53" i="38"/>
  <c r="U53" i="39"/>
  <c r="V53" i="38"/>
  <c r="AC53" i="39"/>
  <c r="AD53" i="38"/>
  <c r="AK53" i="39"/>
  <c r="AL53" i="38"/>
  <c r="AS53" i="39"/>
  <c r="AT53" i="38"/>
  <c r="BA53" i="39"/>
  <c r="BB53" i="38"/>
  <c r="BI53" i="39"/>
  <c r="BJ53" i="38"/>
  <c r="BQ53" i="39"/>
  <c r="BR53" i="38"/>
  <c r="BY53" i="39"/>
  <c r="BZ53" i="38"/>
  <c r="CG53" i="39"/>
  <c r="CH53" i="38"/>
  <c r="CO53" i="39"/>
  <c r="CP53" i="38"/>
  <c r="CW53" i="39"/>
  <c r="CX53" i="38"/>
  <c r="DE53" i="39"/>
  <c r="DF53" i="38"/>
  <c r="DM53" i="39"/>
  <c r="DN53" i="38"/>
  <c r="DU53" i="39"/>
  <c r="DV53" i="38"/>
  <c r="EC53" i="39"/>
  <c r="ED53" i="38"/>
  <c r="I54" i="39"/>
  <c r="J54" i="38"/>
  <c r="Q54" i="39"/>
  <c r="R54" i="38"/>
  <c r="Y54" i="39"/>
  <c r="Z54" i="38"/>
  <c r="AG54" i="39"/>
  <c r="AH54" i="38"/>
  <c r="AO54" i="39"/>
  <c r="AP54" i="38"/>
  <c r="AW54" i="39"/>
  <c r="AX54" i="38"/>
  <c r="BE54" i="39"/>
  <c r="BF54" i="38"/>
  <c r="BM54" i="39"/>
  <c r="BN54" i="38"/>
  <c r="BU54" i="39"/>
  <c r="BV54" i="38"/>
  <c r="CC54" i="39"/>
  <c r="CD54" i="38"/>
  <c r="CK54" i="39"/>
  <c r="CL54" i="38"/>
  <c r="CS54" i="39"/>
  <c r="CT54" i="38"/>
  <c r="DA54" i="39"/>
  <c r="DB54" i="38"/>
  <c r="DI54" i="39"/>
  <c r="DJ54" i="38"/>
  <c r="DQ54" i="39"/>
  <c r="DR54" i="38"/>
  <c r="DY54" i="39"/>
  <c r="DZ54" i="38"/>
  <c r="E55" i="39"/>
  <c r="F55" i="38"/>
  <c r="M55" i="39"/>
  <c r="N55" i="38"/>
  <c r="U55" i="39"/>
  <c r="V55" i="38"/>
  <c r="AC55" i="39"/>
  <c r="AD55" i="38"/>
  <c r="AK55" i="39"/>
  <c r="AL55" i="38"/>
  <c r="AS55" i="39"/>
  <c r="AT55" i="38"/>
  <c r="BA55" i="39"/>
  <c r="BB55" i="38"/>
  <c r="BI55" i="39"/>
  <c r="BJ55" i="38"/>
  <c r="BQ55" i="39"/>
  <c r="BR55" i="38"/>
  <c r="BY55" i="39"/>
  <c r="BZ55" i="38"/>
  <c r="CG55" i="39"/>
  <c r="CH55" i="38"/>
  <c r="CO55" i="39"/>
  <c r="CP55" i="38"/>
  <c r="CW55" i="39"/>
  <c r="CX55" i="38"/>
  <c r="DE55" i="39"/>
  <c r="DF55" i="38"/>
  <c r="DM55" i="39"/>
  <c r="DN55" i="38"/>
  <c r="DU55" i="39"/>
  <c r="DV55" i="38"/>
  <c r="EC55" i="39"/>
  <c r="ED55" i="38"/>
  <c r="I56" i="39"/>
  <c r="J56" i="38"/>
  <c r="Q56" i="39"/>
  <c r="R56" i="38"/>
  <c r="Y56" i="39"/>
  <c r="Z56" i="38"/>
  <c r="AG56" i="39"/>
  <c r="AH56" i="38"/>
  <c r="AO56" i="39"/>
  <c r="AP56" i="38"/>
  <c r="AW56" i="39"/>
  <c r="AX56" i="38"/>
  <c r="BE56" i="39"/>
  <c r="BF56" i="38"/>
  <c r="BM56" i="39"/>
  <c r="BN56" i="38"/>
  <c r="BU56" i="39"/>
  <c r="BV56" i="38"/>
  <c r="CC56" i="39"/>
  <c r="CD56" i="38"/>
  <c r="CK56" i="39"/>
  <c r="CL56" i="38"/>
  <c r="CS56" i="39"/>
  <c r="CT56" i="38"/>
  <c r="DA56" i="39"/>
  <c r="DB56" i="38"/>
  <c r="DI56" i="39"/>
  <c r="DJ56" i="38"/>
  <c r="DQ56" i="39"/>
  <c r="DR56" i="38"/>
  <c r="DY56" i="39"/>
  <c r="DZ56" i="38"/>
  <c r="E57" i="39"/>
  <c r="F57" i="38"/>
  <c r="M57" i="39"/>
  <c r="N57" i="38"/>
  <c r="U57" i="39"/>
  <c r="V57" i="38"/>
  <c r="AC57" i="39"/>
  <c r="AD57" i="38"/>
  <c r="AK57" i="39"/>
  <c r="AL57" i="38"/>
  <c r="AS57" i="39"/>
  <c r="AT57" i="38"/>
  <c r="BA57" i="39"/>
  <c r="BB57" i="38"/>
  <c r="BI57" i="39"/>
  <c r="BJ57" i="38"/>
  <c r="BQ57" i="39"/>
  <c r="BR57" i="38"/>
  <c r="BY57" i="39"/>
  <c r="BZ57" i="38"/>
  <c r="CG57" i="39"/>
  <c r="CH57" i="38"/>
  <c r="CO57" i="39"/>
  <c r="CP57" i="38"/>
  <c r="CW57" i="39"/>
  <c r="CX57" i="38"/>
  <c r="DE57" i="39"/>
  <c r="DF57" i="38"/>
  <c r="DM57" i="39"/>
  <c r="DN57" i="38"/>
  <c r="DU57" i="39"/>
  <c r="DV57" i="38"/>
  <c r="EC57" i="39"/>
  <c r="ED57" i="38"/>
  <c r="I58" i="39"/>
  <c r="J58" i="38"/>
  <c r="Q58" i="39"/>
  <c r="R58" i="38"/>
  <c r="Y58" i="39"/>
  <c r="Z58" i="38"/>
  <c r="AG58" i="39"/>
  <c r="AH58" i="38"/>
  <c r="AO58" i="39"/>
  <c r="AP58" i="38"/>
  <c r="AW58" i="39"/>
  <c r="AX58" i="38"/>
  <c r="BE58" i="39"/>
  <c r="BF58" i="38"/>
  <c r="BM58" i="39"/>
  <c r="BN58" i="38"/>
  <c r="BU58" i="39"/>
  <c r="BV58" i="38"/>
  <c r="CC58" i="39"/>
  <c r="CD58" i="38"/>
  <c r="CK58" i="39"/>
  <c r="CL58" i="38"/>
  <c r="CS58" i="39"/>
  <c r="CT58" i="38"/>
  <c r="DA58" i="39"/>
  <c r="DB58" i="38"/>
  <c r="DI58" i="39"/>
  <c r="DJ58" i="38"/>
  <c r="DQ58" i="39"/>
  <c r="DR58" i="38"/>
  <c r="DY58" i="39"/>
  <c r="DZ58" i="38"/>
  <c r="I60" i="39"/>
  <c r="I72" i="38"/>
  <c r="J60" i="38"/>
  <c r="Q60" i="39"/>
  <c r="Q72" i="38"/>
  <c r="R60" i="38"/>
  <c r="Y60" i="39"/>
  <c r="Y72" i="38"/>
  <c r="Z60" i="38"/>
  <c r="AG60" i="39"/>
  <c r="AG72" i="38"/>
  <c r="AH60" i="38"/>
  <c r="AO60" i="39"/>
  <c r="AO72" i="38"/>
  <c r="AP60" i="38"/>
  <c r="AW60" i="39"/>
  <c r="AW72" i="38"/>
  <c r="AX60" i="38"/>
  <c r="BE60" i="39"/>
  <c r="BE72" i="38"/>
  <c r="BF60" i="38"/>
  <c r="BM60" i="39"/>
  <c r="BM72" i="38"/>
  <c r="BN60" i="38"/>
  <c r="BU60" i="39"/>
  <c r="BU72" i="38"/>
  <c r="BV60" i="38"/>
  <c r="CC60" i="39"/>
  <c r="CC72" i="38"/>
  <c r="CD60" i="38"/>
  <c r="CK60" i="39"/>
  <c r="CK72" i="38"/>
  <c r="CL60" i="38"/>
  <c r="CS60" i="39"/>
  <c r="CS72" i="38"/>
  <c r="CT60" i="38"/>
  <c r="DA60" i="39"/>
  <c r="DA72" i="38"/>
  <c r="DB60" i="38"/>
  <c r="DI60" i="39"/>
  <c r="DI72" i="38"/>
  <c r="DJ60" i="38"/>
  <c r="DQ60" i="39"/>
  <c r="DQ72" i="38"/>
  <c r="DR60" i="38"/>
  <c r="DY60" i="39"/>
  <c r="DY72" i="38"/>
  <c r="DZ60" i="38"/>
  <c r="E61" i="39"/>
  <c r="F61" i="38"/>
  <c r="M61" i="39"/>
  <c r="N61" i="38"/>
  <c r="U61" i="39"/>
  <c r="V61" i="38"/>
  <c r="AC61" i="39"/>
  <c r="AD61" i="38"/>
  <c r="AK61" i="39"/>
  <c r="AL61" i="38"/>
  <c r="AS61" i="39"/>
  <c r="AT61" i="38"/>
  <c r="BA61" i="39"/>
  <c r="BB61" i="38"/>
  <c r="BI61" i="39"/>
  <c r="BJ61" i="38"/>
  <c r="BQ61" i="39"/>
  <c r="BR61" i="38"/>
  <c r="BY61" i="39"/>
  <c r="BZ61" i="38"/>
  <c r="CG61" i="39"/>
  <c r="CH61" i="38"/>
  <c r="CO61" i="39"/>
  <c r="CP61" i="38"/>
  <c r="CW61" i="39"/>
  <c r="CX61" i="38"/>
  <c r="DE61" i="39"/>
  <c r="DF61" i="38"/>
  <c r="DM61" i="39"/>
  <c r="DN61" i="38"/>
  <c r="DU61" i="39"/>
  <c r="DV61" i="38"/>
  <c r="EC61" i="39"/>
  <c r="ED61" i="38"/>
  <c r="I62" i="39"/>
  <c r="J62" i="38"/>
  <c r="Q62" i="39"/>
  <c r="R62" i="38"/>
  <c r="Y62" i="39"/>
  <c r="Z62" i="38"/>
  <c r="AG62" i="39"/>
  <c r="AH62" i="38"/>
  <c r="AO62" i="39"/>
  <c r="AP62" i="38"/>
  <c r="AW62" i="39"/>
  <c r="AX62" i="38"/>
  <c r="BE62" i="39"/>
  <c r="BF62" i="38"/>
  <c r="BM62" i="39"/>
  <c r="BN62" i="38"/>
  <c r="BU62" i="39"/>
  <c r="BV62" i="38"/>
  <c r="CC62" i="39"/>
  <c r="CD62" i="38"/>
  <c r="CK62" i="39"/>
  <c r="CL62" i="38"/>
  <c r="CS62" i="39"/>
  <c r="CT62" i="38"/>
  <c r="DA62" i="39"/>
  <c r="DB62" i="38"/>
  <c r="DI62" i="39"/>
  <c r="DJ62" i="38"/>
  <c r="DQ62" i="39"/>
  <c r="DR62" i="38"/>
  <c r="DY62" i="39"/>
  <c r="DZ62" i="38"/>
  <c r="E63" i="39"/>
  <c r="F63" i="38"/>
  <c r="M63" i="39"/>
  <c r="N63" i="38"/>
  <c r="U63" i="39"/>
  <c r="V63" i="38"/>
  <c r="AC63" i="39"/>
  <c r="AD63" i="38"/>
  <c r="AK63" i="39"/>
  <c r="AL63" i="38"/>
  <c r="AS63" i="39"/>
  <c r="AT63" i="38"/>
  <c r="BA63" i="39"/>
  <c r="BB63" i="38"/>
  <c r="BI63" i="39"/>
  <c r="BJ63" i="38"/>
  <c r="BQ63" i="39"/>
  <c r="BR63" i="38"/>
  <c r="BY63" i="39"/>
  <c r="BZ63" i="38"/>
  <c r="CG63" i="39"/>
  <c r="CH63" i="38"/>
  <c r="CO63" i="39"/>
  <c r="CP63" i="38"/>
  <c r="CW63" i="39"/>
  <c r="CX63" i="38"/>
  <c r="DE63" i="39"/>
  <c r="DF63" i="38"/>
  <c r="DM63" i="39"/>
  <c r="DN63" i="38"/>
  <c r="DU63" i="39"/>
  <c r="DV63" i="38"/>
  <c r="EC63" i="39"/>
  <c r="ED63" i="38"/>
  <c r="I64" i="39"/>
  <c r="J64" i="38"/>
  <c r="Q64" i="39"/>
  <c r="R64" i="38"/>
  <c r="Y64" i="39"/>
  <c r="Z64" i="38"/>
  <c r="AG64" i="39"/>
  <c r="AH64" i="38"/>
  <c r="AO64" i="39"/>
  <c r="AP64" i="38"/>
  <c r="AW64" i="39"/>
  <c r="AX64" i="38"/>
  <c r="BE64" i="39"/>
  <c r="BF64" i="38"/>
  <c r="BM64" i="39"/>
  <c r="BN64" i="38"/>
  <c r="BU64" i="39"/>
  <c r="BV64" i="38"/>
  <c r="CC64" i="39"/>
  <c r="CD64" i="38"/>
  <c r="CK64" i="39"/>
  <c r="CL64" i="38"/>
  <c r="CS64" i="39"/>
  <c r="CT64" i="38"/>
  <c r="DA64" i="39"/>
  <c r="DB64" i="38"/>
  <c r="DI64" i="39"/>
  <c r="DJ64" i="38"/>
  <c r="DQ64" i="39"/>
  <c r="DR64" i="38"/>
  <c r="DY64" i="39"/>
  <c r="DZ64" i="38"/>
  <c r="E65" i="39"/>
  <c r="F65" i="38"/>
  <c r="M65" i="39"/>
  <c r="N65" i="38"/>
  <c r="U65" i="39"/>
  <c r="V65" i="38"/>
  <c r="AC65" i="39"/>
  <c r="AD65" i="38"/>
  <c r="AK65" i="39"/>
  <c r="AL65" i="38"/>
  <c r="AS65" i="39"/>
  <c r="AT65" i="38"/>
  <c r="BA65" i="39"/>
  <c r="BB65" i="38"/>
  <c r="BI65" i="39"/>
  <c r="BJ65" i="38"/>
  <c r="BQ65" i="39"/>
  <c r="BR65" i="38"/>
  <c r="BY65" i="39"/>
  <c r="BZ65" i="38"/>
  <c r="CG65" i="39"/>
  <c r="CH65" i="38"/>
  <c r="CO65" i="39"/>
  <c r="CP65" i="38"/>
  <c r="CW65" i="39"/>
  <c r="CX65" i="38"/>
  <c r="DE65" i="39"/>
  <c r="DF65" i="38"/>
  <c r="DM65" i="39"/>
  <c r="DN65" i="38"/>
  <c r="DU65" i="39"/>
  <c r="DV65" i="38"/>
  <c r="EC65" i="39"/>
  <c r="ED65" i="38"/>
  <c r="I66" i="39"/>
  <c r="J66" i="38"/>
  <c r="Q66" i="39"/>
  <c r="R66" i="38"/>
  <c r="Y66" i="39"/>
  <c r="Z66" i="38"/>
  <c r="AG66" i="39"/>
  <c r="AH66" i="38"/>
  <c r="AO66" i="39"/>
  <c r="AP66" i="38"/>
  <c r="AW66" i="39"/>
  <c r="AX66" i="38"/>
  <c r="BE66" i="39"/>
  <c r="BF66" i="38"/>
  <c r="BM66" i="39"/>
  <c r="BN66" i="38"/>
  <c r="BU66" i="39"/>
  <c r="BV66" i="38"/>
  <c r="CC66" i="39"/>
  <c r="CD66" i="38"/>
  <c r="CK66" i="39"/>
  <c r="CL66" i="38"/>
  <c r="CS66" i="39"/>
  <c r="CT66" i="38"/>
  <c r="DA66" i="39"/>
  <c r="DB66" i="38"/>
  <c r="DI66" i="39"/>
  <c r="DJ66" i="38"/>
  <c r="DQ66" i="39"/>
  <c r="DR66" i="38"/>
  <c r="DY66" i="39"/>
  <c r="DZ66" i="38"/>
  <c r="E67" i="39"/>
  <c r="F67" i="38"/>
  <c r="M67" i="39"/>
  <c r="N67" i="38"/>
  <c r="U67" i="39"/>
  <c r="V67" i="38"/>
  <c r="AC67" i="39"/>
  <c r="AD67" i="38"/>
  <c r="AK67" i="39"/>
  <c r="AL67" i="38"/>
  <c r="AS67" i="39"/>
  <c r="AT67" i="38"/>
  <c r="BA67" i="39"/>
  <c r="BB67" i="38"/>
  <c r="BI67" i="39"/>
  <c r="BJ67" i="38"/>
  <c r="BQ67" i="39"/>
  <c r="BR67" i="38"/>
  <c r="BY67" i="39"/>
  <c r="BZ67" i="38"/>
  <c r="CG67" i="39"/>
  <c r="CH67" i="38"/>
  <c r="CO67" i="39"/>
  <c r="CP67" i="38"/>
  <c r="CW67" i="39"/>
  <c r="CX67" i="38"/>
  <c r="DE67" i="39"/>
  <c r="DF67" i="38"/>
  <c r="DM67" i="39"/>
  <c r="DN67" i="38"/>
  <c r="DU67" i="39"/>
  <c r="DV67" i="38"/>
  <c r="EC67" i="39"/>
  <c r="ED67" i="38"/>
  <c r="I68" i="39"/>
  <c r="J68" i="38"/>
  <c r="Q68" i="39"/>
  <c r="R68" i="38"/>
  <c r="Y68" i="39"/>
  <c r="Z68" i="38"/>
  <c r="AG68" i="39"/>
  <c r="AH68" i="38"/>
  <c r="AO68" i="39"/>
  <c r="AP68" i="38"/>
  <c r="AW68" i="39"/>
  <c r="AX68" i="38"/>
  <c r="BE68" i="39"/>
  <c r="BF68" i="38"/>
  <c r="BM68" i="39"/>
  <c r="BN68" i="38"/>
  <c r="BU68" i="39"/>
  <c r="BV68" i="38"/>
  <c r="CC68" i="39"/>
  <c r="CD68" i="38"/>
  <c r="CK68" i="39"/>
  <c r="CL68" i="38"/>
  <c r="CS68" i="39"/>
  <c r="CT68" i="38"/>
  <c r="DA68" i="39"/>
  <c r="DB68" i="38"/>
  <c r="DI68" i="39"/>
  <c r="DJ68" i="38"/>
  <c r="DQ68" i="39"/>
  <c r="DR68" i="38"/>
  <c r="DY68" i="39"/>
  <c r="DZ68" i="38"/>
  <c r="E69" i="39"/>
  <c r="F69" i="38"/>
  <c r="M69" i="39"/>
  <c r="N69" i="38"/>
  <c r="U69" i="39"/>
  <c r="V69" i="38"/>
  <c r="AC69" i="39"/>
  <c r="AD69" i="38"/>
  <c r="AK69" i="39"/>
  <c r="AL69" i="38"/>
  <c r="AS69" i="39"/>
  <c r="AT69" i="38"/>
  <c r="BA69" i="39"/>
  <c r="BB69" i="38"/>
  <c r="BI69" i="39"/>
  <c r="BJ69" i="38"/>
  <c r="BQ69" i="39"/>
  <c r="BR69" i="38"/>
  <c r="BY69" i="39"/>
  <c r="BZ69" i="38"/>
  <c r="CG69" i="39"/>
  <c r="CH69" i="38"/>
  <c r="CO69" i="39"/>
  <c r="CP69" i="38"/>
  <c r="CW69" i="39"/>
  <c r="CX69" i="38"/>
  <c r="DE69" i="39"/>
  <c r="DF69" i="38"/>
  <c r="DM69" i="39"/>
  <c r="DN69" i="38"/>
  <c r="DU69" i="39"/>
  <c r="DV69" i="38"/>
  <c r="EC69" i="39"/>
  <c r="ED69" i="38"/>
  <c r="I70" i="39"/>
  <c r="J70" i="38"/>
  <c r="Q70" i="39"/>
  <c r="R70" i="38"/>
  <c r="Y70" i="39"/>
  <c r="Z70" i="38"/>
  <c r="AG70" i="39"/>
  <c r="AH70" i="38"/>
  <c r="AO70" i="39"/>
  <c r="AP70" i="38"/>
  <c r="AW70" i="39"/>
  <c r="AX70" i="38"/>
  <c r="BE70" i="39"/>
  <c r="BF70" i="38"/>
  <c r="BM70" i="39"/>
  <c r="BN70" i="38"/>
  <c r="BU70" i="39"/>
  <c r="BV70" i="38"/>
  <c r="CC70" i="39"/>
  <c r="CD70" i="38"/>
  <c r="CK70" i="39"/>
  <c r="CL70" i="38"/>
  <c r="CS70" i="39"/>
  <c r="CT70" i="38"/>
  <c r="DA70" i="39"/>
  <c r="DB70" i="38"/>
  <c r="DI70" i="39"/>
  <c r="DJ70" i="38"/>
  <c r="DQ70" i="39"/>
  <c r="DR70" i="38"/>
  <c r="DY70" i="39"/>
  <c r="DZ70" i="38"/>
  <c r="E71" i="39"/>
  <c r="F71" i="38"/>
  <c r="M71" i="39"/>
  <c r="N71" i="38"/>
  <c r="U71" i="39"/>
  <c r="V71" i="38"/>
  <c r="AC71" i="39"/>
  <c r="AD71" i="38"/>
  <c r="AK71" i="39"/>
  <c r="AL71" i="38"/>
  <c r="AS71" i="39"/>
  <c r="AT71" i="38"/>
  <c r="BA71" i="39"/>
  <c r="BB71" i="38"/>
  <c r="BI71" i="39"/>
  <c r="BJ71" i="38"/>
  <c r="BQ71" i="39"/>
  <c r="BR71" i="38"/>
  <c r="BY71" i="39"/>
  <c r="BZ71" i="38"/>
  <c r="CG71" i="39"/>
  <c r="CH71" i="38"/>
  <c r="CO71" i="39"/>
  <c r="CP71" i="38"/>
  <c r="CW71" i="39"/>
  <c r="CX71" i="38"/>
  <c r="DE71" i="39"/>
  <c r="DF71" i="38"/>
  <c r="DM71" i="39"/>
  <c r="DN71" i="38"/>
  <c r="DU71" i="39"/>
  <c r="DV71" i="38"/>
  <c r="EC71" i="39"/>
  <c r="ED71" i="38"/>
  <c r="E73" i="39"/>
  <c r="E85" i="38"/>
  <c r="F73" i="38"/>
  <c r="M73" i="39"/>
  <c r="M85" i="38"/>
  <c r="N73" i="38"/>
  <c r="U73" i="39"/>
  <c r="U85" i="38"/>
  <c r="V73" i="38"/>
  <c r="AC73" i="39"/>
  <c r="AC85" i="38"/>
  <c r="AD73" i="38"/>
  <c r="AK73" i="39"/>
  <c r="AK85" i="38"/>
  <c r="AL73" i="38"/>
  <c r="AS73" i="39"/>
  <c r="AS85" i="38"/>
  <c r="AT73" i="38"/>
  <c r="BA73" i="39"/>
  <c r="BA85" i="38"/>
  <c r="BB73" i="38"/>
  <c r="BI73" i="39"/>
  <c r="BI85" i="38"/>
  <c r="BJ73" i="38"/>
  <c r="BQ73" i="39"/>
  <c r="BQ85" i="38"/>
  <c r="BR73" i="38"/>
  <c r="BY73" i="39"/>
  <c r="BY85" i="38"/>
  <c r="BZ73" i="38"/>
  <c r="CG73" i="39"/>
  <c r="CG85" i="38"/>
  <c r="CH73" i="38"/>
  <c r="CO73" i="39"/>
  <c r="CO85" i="38"/>
  <c r="CP73" i="38"/>
  <c r="CW73" i="39"/>
  <c r="CW85" i="38"/>
  <c r="CX73" i="38"/>
  <c r="DE73" i="39"/>
  <c r="DE85" i="38"/>
  <c r="DF73" i="38"/>
  <c r="DM73" i="39"/>
  <c r="DM85" i="38"/>
  <c r="DN73" i="38"/>
  <c r="DU73" i="39"/>
  <c r="DU85" i="38"/>
  <c r="DV73" i="38"/>
  <c r="EC73" i="39"/>
  <c r="EC85" i="38"/>
  <c r="ED73" i="38"/>
  <c r="I74" i="39"/>
  <c r="J74" i="38"/>
  <c r="Q74" i="39"/>
  <c r="R74" i="38"/>
  <c r="Y74" i="39"/>
  <c r="Z74" i="38"/>
  <c r="AG74" i="39"/>
  <c r="AH74" i="38"/>
  <c r="AO74" i="39"/>
  <c r="AP74" i="38"/>
  <c r="AW74" i="39"/>
  <c r="AX74" i="38"/>
  <c r="BE74" i="39"/>
  <c r="BF74" i="38"/>
  <c r="BM74" i="39"/>
  <c r="BN74" i="38"/>
  <c r="BU74" i="39"/>
  <c r="BV74" i="38"/>
  <c r="CC74" i="39"/>
  <c r="CD74" i="38"/>
  <c r="CK74" i="39"/>
  <c r="CL74" i="38"/>
  <c r="CS74" i="39"/>
  <c r="CT74" i="38"/>
  <c r="DA74" i="39"/>
  <c r="DB74" i="38"/>
  <c r="DI74" i="39"/>
  <c r="DJ74" i="38"/>
  <c r="DQ74" i="39"/>
  <c r="DR74" i="38"/>
  <c r="DY74" i="39"/>
  <c r="DZ74" i="38"/>
  <c r="E75" i="39"/>
  <c r="F75" i="38"/>
  <c r="M75" i="39"/>
  <c r="N75" i="38"/>
  <c r="U75" i="39"/>
  <c r="V75" i="38"/>
  <c r="AC75" i="39"/>
  <c r="AD75" i="38"/>
  <c r="AK75" i="39"/>
  <c r="AL75" i="38"/>
  <c r="AS75" i="39"/>
  <c r="AT75" i="38"/>
  <c r="BA75" i="39"/>
  <c r="BB75" i="38"/>
  <c r="BI75" i="39"/>
  <c r="BJ75" i="38"/>
  <c r="BQ75" i="39"/>
  <c r="BR75" i="38"/>
  <c r="BY75" i="39"/>
  <c r="BZ75" i="38"/>
  <c r="CG75" i="39"/>
  <c r="CH75" i="38"/>
  <c r="CO75" i="39"/>
  <c r="CP75" i="38"/>
  <c r="CW75" i="39"/>
  <c r="CX75" i="38"/>
  <c r="DE75" i="39"/>
  <c r="DF75" i="38"/>
  <c r="DM75" i="39"/>
  <c r="DN75" i="38"/>
  <c r="DU75" i="39"/>
  <c r="DV75" i="38"/>
  <c r="EC75" i="39"/>
  <c r="ED75" i="38"/>
  <c r="I76" i="39"/>
  <c r="J76" i="38"/>
  <c r="Q76" i="39"/>
  <c r="R76" i="38"/>
  <c r="Y76" i="39"/>
  <c r="Z76" i="38"/>
  <c r="AG76" i="39"/>
  <c r="AH76" i="38"/>
  <c r="AO76" i="39"/>
  <c r="AP76" i="38"/>
  <c r="AW76" i="39"/>
  <c r="AX76" i="38"/>
  <c r="BE76" i="39"/>
  <c r="BF76" i="38"/>
  <c r="BM76" i="39"/>
  <c r="BN76" i="38"/>
  <c r="BU76" i="39"/>
  <c r="BV76" i="38"/>
  <c r="CC76" i="39"/>
  <c r="CD76" i="38"/>
  <c r="CK76" i="39"/>
  <c r="CL76" i="38"/>
  <c r="CS76" i="39"/>
  <c r="CT76" i="38"/>
  <c r="DA76" i="39"/>
  <c r="DB76" i="38"/>
  <c r="DI76" i="39"/>
  <c r="DJ76" i="38"/>
  <c r="DQ76" i="39"/>
  <c r="DR76" i="38"/>
  <c r="DY76" i="39"/>
  <c r="DZ76" i="38"/>
  <c r="E77" i="39"/>
  <c r="F77" i="38"/>
  <c r="M77" i="39"/>
  <c r="N77" i="38"/>
  <c r="U77" i="39"/>
  <c r="V77" i="38"/>
  <c r="AC77" i="39"/>
  <c r="AD77" i="38"/>
  <c r="AK77" i="39"/>
  <c r="AL77" i="38"/>
  <c r="AS77" i="39"/>
  <c r="AT77" i="38"/>
  <c r="BA77" i="39"/>
  <c r="BB77" i="38"/>
  <c r="BI77" i="39"/>
  <c r="BJ77" i="38"/>
  <c r="BQ77" i="39"/>
  <c r="BR77" i="38"/>
  <c r="BY77" i="39"/>
  <c r="BZ77" i="38"/>
  <c r="CG77" i="39"/>
  <c r="CH77" i="38"/>
  <c r="CO77" i="39"/>
  <c r="CP77" i="38"/>
  <c r="CW77" i="39"/>
  <c r="CX77" i="38"/>
  <c r="DE77" i="39"/>
  <c r="DF77" i="38"/>
  <c r="DM77" i="39"/>
  <c r="DN77" i="38"/>
  <c r="DU77" i="39"/>
  <c r="DV77" i="38"/>
  <c r="EC77" i="39"/>
  <c r="ED77" i="38"/>
  <c r="I78" i="39"/>
  <c r="J78" i="38"/>
  <c r="Q78" i="39"/>
  <c r="R78" i="38"/>
  <c r="Y78" i="39"/>
  <c r="Z78" i="38"/>
  <c r="AG78" i="39"/>
  <c r="AH78" i="38"/>
  <c r="AO78" i="39"/>
  <c r="AP78" i="38"/>
  <c r="AW78" i="39"/>
  <c r="AX78" i="38"/>
  <c r="BE78" i="39"/>
  <c r="BF78" i="38"/>
  <c r="BM78" i="39"/>
  <c r="BN78" i="38"/>
  <c r="BU78" i="39"/>
  <c r="BV78" i="38"/>
  <c r="CC78" i="39"/>
  <c r="CD78" i="38"/>
  <c r="CK78" i="39"/>
  <c r="CL78" i="38"/>
  <c r="CS78" i="39"/>
  <c r="CT78" i="38"/>
  <c r="DA78" i="39"/>
  <c r="DB78" i="38"/>
  <c r="DI78" i="39"/>
  <c r="DJ78" i="38"/>
  <c r="DQ78" i="39"/>
  <c r="DR78" i="38"/>
  <c r="DY78" i="39"/>
  <c r="DZ78" i="38"/>
  <c r="E79" i="39"/>
  <c r="F79" i="38"/>
  <c r="M79" i="39"/>
  <c r="N79" i="38"/>
  <c r="U79" i="39"/>
  <c r="V79" i="38"/>
  <c r="AC79" i="39"/>
  <c r="AD79" i="38"/>
  <c r="AK79" i="39"/>
  <c r="AL79" i="38"/>
  <c r="AS79" i="39"/>
  <c r="AT79" i="38"/>
  <c r="BA79" i="39"/>
  <c r="BB79" i="38"/>
  <c r="BI79" i="39"/>
  <c r="BJ79" i="38"/>
  <c r="BQ79" i="39"/>
  <c r="BR79" i="38"/>
  <c r="BY79" i="39"/>
  <c r="BZ79" i="38"/>
  <c r="CG79" i="39"/>
  <c r="CH79" i="38"/>
  <c r="CO79" i="39"/>
  <c r="CP79" i="38"/>
  <c r="CW79" i="39"/>
  <c r="CX79" i="38"/>
  <c r="DE79" i="39"/>
  <c r="DF79" i="38"/>
  <c r="DM79" i="39"/>
  <c r="DN79" i="38"/>
  <c r="DU79" i="39"/>
  <c r="DV79" i="38"/>
  <c r="EC79" i="39"/>
  <c r="ED79" i="38"/>
  <c r="I80" i="39"/>
  <c r="J80" i="38"/>
  <c r="Q80" i="39"/>
  <c r="R80" i="38"/>
  <c r="Y80" i="39"/>
  <c r="Z80" i="38"/>
  <c r="AG80" i="39"/>
  <c r="AH80" i="38"/>
  <c r="AO80" i="39"/>
  <c r="AP80" i="38"/>
  <c r="AW80" i="39"/>
  <c r="AX80" i="38"/>
  <c r="BE80" i="39"/>
  <c r="BF80" i="38"/>
  <c r="BM80" i="39"/>
  <c r="BN80" i="38"/>
  <c r="BU80" i="39"/>
  <c r="BV80" i="38"/>
  <c r="CC80" i="39"/>
  <c r="CD80" i="38"/>
  <c r="CK80" i="39"/>
  <c r="CL80" i="38"/>
  <c r="CS80" i="39"/>
  <c r="CT80" i="38"/>
  <c r="DA80" i="39"/>
  <c r="DB80" i="38"/>
  <c r="DI80" i="39"/>
  <c r="DJ80" i="38"/>
  <c r="DQ80" i="39"/>
  <c r="DR80" i="38"/>
  <c r="DY80" i="39"/>
  <c r="DZ80" i="38"/>
  <c r="E81" i="39"/>
  <c r="F81" i="38"/>
  <c r="M81" i="39"/>
  <c r="N81" i="38"/>
  <c r="U81" i="39"/>
  <c r="V81" i="38"/>
  <c r="AC81" i="39"/>
  <c r="AD81" i="38"/>
  <c r="AK81" i="39"/>
  <c r="AL81" i="38"/>
  <c r="AS81" i="39"/>
  <c r="AT81" i="38"/>
  <c r="BA81" i="39"/>
  <c r="BB81" i="38"/>
  <c r="BI81" i="39"/>
  <c r="BJ81" i="38"/>
  <c r="BQ81" i="39"/>
  <c r="BR81" i="38"/>
  <c r="BY81" i="39"/>
  <c r="BZ81" i="38"/>
  <c r="CG81" i="39"/>
  <c r="CH81" i="38"/>
  <c r="CO81" i="39"/>
  <c r="CP81" i="38"/>
  <c r="CW81" i="39"/>
  <c r="CX81" i="38"/>
  <c r="DE81" i="39"/>
  <c r="DF81" i="38"/>
  <c r="DM81" i="39"/>
  <c r="DN81" i="38"/>
  <c r="DU81" i="39"/>
  <c r="DV81" i="38"/>
  <c r="EC81" i="39"/>
  <c r="ED81" i="38"/>
  <c r="I82" i="39"/>
  <c r="J82" i="38"/>
  <c r="Q82" i="39"/>
  <c r="R82" i="38"/>
  <c r="Y82" i="39"/>
  <c r="Z82" i="38"/>
  <c r="AG82" i="39"/>
  <c r="AH82" i="38"/>
  <c r="AO82" i="39"/>
  <c r="AP82" i="38"/>
  <c r="AW82" i="39"/>
  <c r="AX82" i="38"/>
  <c r="BE82" i="39"/>
  <c r="BF82" i="38"/>
  <c r="BM82" i="39"/>
  <c r="BN82" i="38"/>
  <c r="BU82" i="39"/>
  <c r="BV82" i="38"/>
  <c r="CC82" i="39"/>
  <c r="CD82" i="38"/>
  <c r="CK82" i="39"/>
  <c r="CL82" i="38"/>
  <c r="CS82" i="39"/>
  <c r="CT82" i="38"/>
  <c r="DA82" i="39"/>
  <c r="DB82" i="38"/>
  <c r="DI82" i="39"/>
  <c r="DJ82" i="38"/>
  <c r="DQ82" i="39"/>
  <c r="DR82" i="38"/>
  <c r="DY82" i="39"/>
  <c r="DZ82" i="38"/>
  <c r="E83" i="39"/>
  <c r="F83" i="38"/>
  <c r="M83" i="39"/>
  <c r="N83" i="38"/>
  <c r="U83" i="39"/>
  <c r="V83" i="38"/>
  <c r="AC83" i="39"/>
  <c r="AD83" i="38"/>
  <c r="AK83" i="39"/>
  <c r="AL83" i="38"/>
  <c r="AS83" i="39"/>
  <c r="AT83" i="38"/>
  <c r="BA83" i="39"/>
  <c r="BB83" i="38"/>
  <c r="BI83" i="39"/>
  <c r="BJ83" i="38"/>
  <c r="BQ83" i="39"/>
  <c r="BR83" i="38"/>
  <c r="BY83" i="39"/>
  <c r="BZ83" i="38"/>
  <c r="CG83" i="39"/>
  <c r="CH83" i="38"/>
  <c r="CO83" i="39"/>
  <c r="CP83" i="38"/>
  <c r="CW83" i="39"/>
  <c r="CX83" i="38"/>
  <c r="DE83" i="39"/>
  <c r="DF83" i="38"/>
  <c r="DM83" i="39"/>
  <c r="DN83" i="38"/>
  <c r="DU83" i="39"/>
  <c r="DV83" i="38"/>
  <c r="EC83" i="39"/>
  <c r="ED83" i="38"/>
  <c r="I84" i="39"/>
  <c r="J84" i="38"/>
  <c r="Q84" i="39"/>
  <c r="R84" i="38"/>
  <c r="Y84" i="39"/>
  <c r="Z84" i="38"/>
  <c r="AG84" i="39"/>
  <c r="AH84" i="38"/>
  <c r="AO84" i="39"/>
  <c r="AP84" i="38"/>
  <c r="AW84" i="39"/>
  <c r="AX84" i="38"/>
  <c r="BE84" i="39"/>
  <c r="BF84" i="38"/>
  <c r="BM84" i="39"/>
  <c r="BN84" i="38"/>
  <c r="BU84" i="39"/>
  <c r="BV84" i="38"/>
  <c r="CC84" i="39"/>
  <c r="CD84" i="38"/>
  <c r="CK84" i="39"/>
  <c r="CL84" i="38"/>
  <c r="CS84" i="39"/>
  <c r="CT84" i="38"/>
  <c r="DA84" i="39"/>
  <c r="DB84" i="38"/>
  <c r="DI84" i="39"/>
  <c r="DJ84" i="38"/>
  <c r="DQ84" i="39"/>
  <c r="DR84" i="38"/>
  <c r="DY84" i="39"/>
  <c r="DZ84" i="38"/>
  <c r="I86" i="39"/>
  <c r="I98" i="38"/>
  <c r="J86" i="38"/>
  <c r="Q86" i="39"/>
  <c r="Q98" i="38"/>
  <c r="R86" i="38"/>
  <c r="Y86" i="39"/>
  <c r="Y98" i="38"/>
  <c r="Z86" i="38"/>
  <c r="AG86" i="39"/>
  <c r="AG98" i="38"/>
  <c r="AH86" i="38"/>
  <c r="AO86" i="39"/>
  <c r="AO98" i="38"/>
  <c r="AP86" i="38"/>
  <c r="AW86" i="39"/>
  <c r="AW98" i="38"/>
  <c r="AX86" i="38"/>
  <c r="BE86" i="39"/>
  <c r="BE98" i="38"/>
  <c r="BF86" i="38"/>
  <c r="BM86" i="39"/>
  <c r="BM98" i="38"/>
  <c r="BN86" i="38"/>
  <c r="BU86" i="39"/>
  <c r="BU98" i="38"/>
  <c r="BV86" i="38"/>
  <c r="CC86" i="39"/>
  <c r="CC98" i="38"/>
  <c r="CD86" i="38"/>
  <c r="CK86" i="39"/>
  <c r="CK98" i="38"/>
  <c r="CL86" i="38"/>
  <c r="CS86" i="39"/>
  <c r="CS98" i="38"/>
  <c r="CT86" i="38"/>
  <c r="DA86" i="39"/>
  <c r="DA98" i="38"/>
  <c r="DB86" i="38"/>
  <c r="DI86" i="39"/>
  <c r="DI98" i="38"/>
  <c r="DJ86" i="38"/>
  <c r="DQ86" i="39"/>
  <c r="DQ98" i="38"/>
  <c r="DR86" i="38"/>
  <c r="DY86" i="39"/>
  <c r="DY98" i="38"/>
  <c r="DZ86" i="38"/>
  <c r="E87" i="39"/>
  <c r="F87" i="38"/>
  <c r="M87" i="39"/>
  <c r="N87" i="38"/>
  <c r="U87" i="39"/>
  <c r="V87" i="38"/>
  <c r="AC87" i="39"/>
  <c r="AD87" i="38"/>
  <c r="AK87" i="39"/>
  <c r="AL87" i="38"/>
  <c r="AS87" i="39"/>
  <c r="AT87" i="38"/>
  <c r="BA87" i="39"/>
  <c r="BB87" i="38"/>
  <c r="BI87" i="39"/>
  <c r="BJ87" i="38"/>
  <c r="BQ87" i="39"/>
  <c r="BR87" i="38"/>
  <c r="BY87" i="39"/>
  <c r="BZ87" i="38"/>
  <c r="CG87" i="39"/>
  <c r="CH87" i="38"/>
  <c r="CO87" i="39"/>
  <c r="CP87" i="38"/>
  <c r="CW87" i="39"/>
  <c r="CX87" i="38"/>
  <c r="DE87" i="39"/>
  <c r="DF87" i="38"/>
  <c r="DM87" i="39"/>
  <c r="DN87" i="38"/>
  <c r="DU87" i="39"/>
  <c r="DV87" i="38"/>
  <c r="EC87" i="39"/>
  <c r="ED87" i="38"/>
  <c r="I88" i="39"/>
  <c r="J88" i="38"/>
  <c r="Q88" i="39"/>
  <c r="R88" i="38"/>
  <c r="Y88" i="39"/>
  <c r="Z88" i="38"/>
  <c r="AG88" i="39"/>
  <c r="AH88" i="38"/>
  <c r="AO88" i="39"/>
  <c r="AP88" i="38"/>
  <c r="AW88" i="39"/>
  <c r="AX88" i="38"/>
  <c r="BE88" i="39"/>
  <c r="BF88" i="38"/>
  <c r="BM88" i="39"/>
  <c r="BN88" i="38"/>
  <c r="BU88" i="39"/>
  <c r="BV88" i="38"/>
  <c r="CC88" i="39"/>
  <c r="CD88" i="38"/>
  <c r="CK88" i="39"/>
  <c r="CL88" i="38"/>
  <c r="CS88" i="39"/>
  <c r="CT88" i="38"/>
  <c r="DA88" i="39"/>
  <c r="DB88" i="38"/>
  <c r="DI88" i="39"/>
  <c r="DJ88" i="38"/>
  <c r="DQ88" i="39"/>
  <c r="DR88" i="38"/>
  <c r="DY88" i="39"/>
  <c r="DZ88" i="38"/>
  <c r="E89" i="39"/>
  <c r="F89" i="38"/>
  <c r="M89" i="39"/>
  <c r="N89" i="38"/>
  <c r="U89" i="39"/>
  <c r="V89" i="38"/>
  <c r="AC89" i="39"/>
  <c r="AD89" i="38"/>
  <c r="AK89" i="39"/>
  <c r="AL89" i="38"/>
  <c r="AS89" i="39"/>
  <c r="AT89" i="38"/>
  <c r="BA89" i="39"/>
  <c r="BB89" i="38"/>
  <c r="BI89" i="39"/>
  <c r="BJ89" i="38"/>
  <c r="BQ89" i="39"/>
  <c r="BR89" i="38"/>
  <c r="BY89" i="39"/>
  <c r="BZ89" i="38"/>
  <c r="CG89" i="39"/>
  <c r="CH89" i="38"/>
  <c r="CO89" i="39"/>
  <c r="CP89" i="38"/>
  <c r="CW89" i="39"/>
  <c r="CX89" i="38"/>
  <c r="DE89" i="39"/>
  <c r="DF89" i="38"/>
  <c r="DM89" i="39"/>
  <c r="DN89" i="38"/>
  <c r="DU89" i="39"/>
  <c r="DV89" i="38"/>
  <c r="EC89" i="39"/>
  <c r="ED89" i="38"/>
  <c r="I90" i="39"/>
  <c r="J90" i="38"/>
  <c r="Q90" i="39"/>
  <c r="R90" i="38"/>
  <c r="Y90" i="39"/>
  <c r="Z90" i="38"/>
  <c r="AG90" i="39"/>
  <c r="AH90" i="38"/>
  <c r="AO90" i="39"/>
  <c r="AP90" i="38"/>
  <c r="AW90" i="39"/>
  <c r="AX90" i="38"/>
  <c r="BE90" i="39"/>
  <c r="BF90" i="38"/>
  <c r="BM90" i="39"/>
  <c r="BN90" i="38"/>
  <c r="BU90" i="39"/>
  <c r="BV90" i="38"/>
  <c r="CC90" i="39"/>
  <c r="CD90" i="38"/>
  <c r="CK90" i="39"/>
  <c r="CL90" i="38"/>
  <c r="CS90" i="39"/>
  <c r="CT90" i="38"/>
  <c r="DA90" i="39"/>
  <c r="DB90" i="38"/>
  <c r="DI90" i="39"/>
  <c r="DJ90" i="38"/>
  <c r="DQ90" i="39"/>
  <c r="DR90" i="38"/>
  <c r="DY90" i="39"/>
  <c r="DZ90" i="38"/>
  <c r="E91" i="39"/>
  <c r="F91" i="38"/>
  <c r="M91" i="39"/>
  <c r="N91" i="38"/>
  <c r="U91" i="39"/>
  <c r="V91" i="38"/>
  <c r="AC91" i="39"/>
  <c r="AD91" i="38"/>
  <c r="AK91" i="39"/>
  <c r="AL91" i="38"/>
  <c r="AS91" i="39"/>
  <c r="AT91" i="38"/>
  <c r="BA91" i="39"/>
  <c r="BB91" i="38"/>
  <c r="BI91" i="39"/>
  <c r="BJ91" i="38"/>
  <c r="BQ91" i="39"/>
  <c r="BR91" i="38"/>
  <c r="BY91" i="39"/>
  <c r="BZ91" i="38"/>
  <c r="CG91" i="39"/>
  <c r="CH91" i="38"/>
  <c r="CO91" i="39"/>
  <c r="CP91" i="38"/>
  <c r="CW91" i="39"/>
  <c r="CX91" i="38"/>
  <c r="DE91" i="39"/>
  <c r="DF91" i="38"/>
  <c r="DM91" i="39"/>
  <c r="DN91" i="38"/>
  <c r="DU91" i="39"/>
  <c r="DV91" i="38"/>
  <c r="EC91" i="39"/>
  <c r="ED91" i="38"/>
  <c r="I92" i="39"/>
  <c r="J92" i="38"/>
  <c r="Q92" i="39"/>
  <c r="R92" i="38"/>
  <c r="Y92" i="39"/>
  <c r="Z92" i="38"/>
  <c r="AG92" i="39"/>
  <c r="AH92" i="38"/>
  <c r="AO92" i="39"/>
  <c r="AP92" i="38"/>
  <c r="AW92" i="39"/>
  <c r="AX92" i="38"/>
  <c r="BE92" i="39"/>
  <c r="BF92" i="38"/>
  <c r="BM92" i="39"/>
  <c r="BN92" i="38"/>
  <c r="BU92" i="39"/>
  <c r="BV92" i="38"/>
  <c r="CC92" i="39"/>
  <c r="CD92" i="38"/>
  <c r="CK92" i="39"/>
  <c r="CL92" i="38"/>
  <c r="CS92" i="39"/>
  <c r="CT92" i="38"/>
  <c r="DA92" i="39"/>
  <c r="DB92" i="38"/>
  <c r="DI92" i="39"/>
  <c r="DJ92" i="38"/>
  <c r="DQ92" i="39"/>
  <c r="DR92" i="38"/>
  <c r="DY92" i="39"/>
  <c r="DZ92" i="38"/>
  <c r="E93" i="39"/>
  <c r="F93" i="38"/>
  <c r="M93" i="39"/>
  <c r="N93" i="38"/>
  <c r="U93" i="39"/>
  <c r="V93" i="38"/>
  <c r="AC93" i="39"/>
  <c r="AD93" i="38"/>
  <c r="AK93" i="39"/>
  <c r="AL93" i="38"/>
  <c r="AS93" i="39"/>
  <c r="AT93" i="38"/>
  <c r="BA93" i="39"/>
  <c r="BB93" i="38"/>
  <c r="BI93" i="39"/>
  <c r="BJ93" i="38"/>
  <c r="BQ93" i="39"/>
  <c r="BR93" i="38"/>
  <c r="BY93" i="39"/>
  <c r="BZ93" i="38"/>
  <c r="CG93" i="39"/>
  <c r="CH93" i="38"/>
  <c r="CO93" i="39"/>
  <c r="CP93" i="38"/>
  <c r="CW93" i="39"/>
  <c r="CX93" i="38"/>
  <c r="DE93" i="39"/>
  <c r="DF93" i="38"/>
  <c r="DM93" i="39"/>
  <c r="DN93" i="38"/>
  <c r="DU93" i="39"/>
  <c r="DV93" i="38"/>
  <c r="EC93" i="39"/>
  <c r="ED93" i="38"/>
  <c r="I94" i="39"/>
  <c r="J94" i="38"/>
  <c r="Q94" i="39"/>
  <c r="R94" i="38"/>
  <c r="Y94" i="39"/>
  <c r="Z94" i="38"/>
  <c r="AG94" i="39"/>
  <c r="AH94" i="38"/>
  <c r="AO94" i="39"/>
  <c r="AP94" i="38"/>
  <c r="AW94" i="39"/>
  <c r="AX94" i="38"/>
  <c r="BE94" i="39"/>
  <c r="BF94" i="38"/>
  <c r="BM94" i="39"/>
  <c r="BN94" i="38"/>
  <c r="BU94" i="39"/>
  <c r="BV94" i="38"/>
  <c r="CC94" i="39"/>
  <c r="CD94" i="38"/>
  <c r="CK94" i="39"/>
  <c r="CL94" i="38"/>
  <c r="CS94" i="39"/>
  <c r="CT94" i="38"/>
  <c r="DA94" i="39"/>
  <c r="DB94" i="38"/>
  <c r="DI94" i="39"/>
  <c r="DJ94" i="38"/>
  <c r="DQ94" i="39"/>
  <c r="DR94" i="38"/>
  <c r="DY94" i="39"/>
  <c r="DZ94" i="38"/>
  <c r="E95" i="39"/>
  <c r="F95" i="38"/>
  <c r="M95" i="39"/>
  <c r="N95" i="38"/>
  <c r="U95" i="39"/>
  <c r="V95" i="38"/>
  <c r="AC95" i="39"/>
  <c r="AD95" i="38"/>
  <c r="AK95" i="39"/>
  <c r="AL95" i="38"/>
  <c r="AS95" i="39"/>
  <c r="AT95" i="38"/>
  <c r="BA95" i="39"/>
  <c r="BB95" i="38"/>
  <c r="BI95" i="39"/>
  <c r="BJ95" i="38"/>
  <c r="BQ95" i="39"/>
  <c r="BR95" i="38"/>
  <c r="BY95" i="39"/>
  <c r="BZ95" i="38"/>
  <c r="CG95" i="39"/>
  <c r="CH95" i="38"/>
  <c r="CO95" i="39"/>
  <c r="CP95" i="38"/>
  <c r="CW95" i="39"/>
  <c r="CX95" i="38"/>
  <c r="DE95" i="39"/>
  <c r="DF95" i="38"/>
  <c r="DM95" i="39"/>
  <c r="DN95" i="38"/>
  <c r="DU95" i="39"/>
  <c r="DV95" i="38"/>
  <c r="EC95" i="39"/>
  <c r="ED95" i="38"/>
  <c r="I96" i="39"/>
  <c r="J96" i="38"/>
  <c r="Q96" i="39"/>
  <c r="R96" i="38"/>
  <c r="Y96" i="39"/>
  <c r="Z96" i="38"/>
  <c r="AG96" i="39"/>
  <c r="AH96" i="38"/>
  <c r="AO96" i="39"/>
  <c r="AP96" i="38"/>
  <c r="AW96" i="39"/>
  <c r="AX96" i="38"/>
  <c r="BE96" i="39"/>
  <c r="BF96" i="38"/>
  <c r="BM96" i="39"/>
  <c r="BN96" i="38"/>
  <c r="BU96" i="39"/>
  <c r="BV96" i="38"/>
  <c r="CC96" i="39"/>
  <c r="CD96" i="38"/>
  <c r="CK96" i="39"/>
  <c r="CL96" i="38"/>
  <c r="CS96" i="39"/>
  <c r="CT96" i="38"/>
  <c r="DA96" i="39"/>
  <c r="DB96" i="38"/>
  <c r="DI96" i="39"/>
  <c r="DJ96" i="38"/>
  <c r="DQ96" i="39"/>
  <c r="DR96" i="38"/>
  <c r="DY96" i="39"/>
  <c r="DZ96" i="38"/>
  <c r="E97" i="39"/>
  <c r="F97" i="38"/>
  <c r="M97" i="39"/>
  <c r="N97" i="38"/>
  <c r="U97" i="39"/>
  <c r="V97" i="38"/>
  <c r="AC97" i="39"/>
  <c r="AD97" i="38"/>
  <c r="AK97" i="39"/>
  <c r="AL97" i="38"/>
  <c r="AS97" i="39"/>
  <c r="AT97" i="38"/>
  <c r="BA97" i="39"/>
  <c r="BB97" i="38"/>
  <c r="BI97" i="39"/>
  <c r="BJ97" i="38"/>
  <c r="BQ97" i="39"/>
  <c r="BR97" i="38"/>
  <c r="BY97" i="39"/>
  <c r="BZ97" i="38"/>
  <c r="CG97" i="39"/>
  <c r="CH97" i="38"/>
  <c r="CO97" i="39"/>
  <c r="CP97" i="38"/>
  <c r="CW97" i="39"/>
  <c r="CX97" i="38"/>
  <c r="DE97" i="39"/>
  <c r="DF97" i="38"/>
  <c r="DM97" i="39"/>
  <c r="DN97" i="38"/>
  <c r="DU97" i="39"/>
  <c r="DV97" i="38"/>
  <c r="EC97" i="39"/>
  <c r="ED97" i="38"/>
  <c r="E99" i="39"/>
  <c r="E111" i="38"/>
  <c r="F99" i="38"/>
  <c r="M99" i="39"/>
  <c r="M111" i="38"/>
  <c r="N99" i="38"/>
  <c r="U99" i="39"/>
  <c r="U111" i="38"/>
  <c r="V99" i="38"/>
  <c r="AC99" i="39"/>
  <c r="AC111" i="38"/>
  <c r="AD99" i="38"/>
  <c r="AK99" i="39"/>
  <c r="AK111" i="38"/>
  <c r="AL99" i="38"/>
  <c r="AS99" i="39"/>
  <c r="AS111" i="38"/>
  <c r="AT99" i="38"/>
  <c r="BA99" i="39"/>
  <c r="BA111" i="38"/>
  <c r="BB99" i="38"/>
  <c r="BI99" i="39"/>
  <c r="BI111" i="38"/>
  <c r="BJ99" i="38"/>
  <c r="BQ99" i="39"/>
  <c r="BQ111" i="38"/>
  <c r="BR99" i="38"/>
  <c r="BY99" i="39"/>
  <c r="BY111" i="38"/>
  <c r="BZ99" i="38"/>
  <c r="CG99" i="39"/>
  <c r="CG111" i="38"/>
  <c r="CH99" i="38"/>
  <c r="CO99" i="39"/>
  <c r="CO111" i="38"/>
  <c r="CP99" i="38"/>
  <c r="CW99" i="39"/>
  <c r="CW111" i="38"/>
  <c r="CX99" i="38"/>
  <c r="DE99" i="39"/>
  <c r="DE111" i="38"/>
  <c r="DF99" i="38"/>
  <c r="DM99" i="39"/>
  <c r="DM111" i="38"/>
  <c r="DN99" i="38"/>
  <c r="DU99" i="39"/>
  <c r="DU111" i="38"/>
  <c r="DV99" i="38"/>
  <c r="EC99" i="39"/>
  <c r="EC111" i="38"/>
  <c r="ED99" i="38"/>
  <c r="I100" i="39"/>
  <c r="J100" i="38"/>
  <c r="Q100" i="39"/>
  <c r="R100" i="38"/>
  <c r="Y100" i="39"/>
  <c r="Z100" i="38"/>
  <c r="AG100" i="39"/>
  <c r="AH100" i="38"/>
  <c r="AO100" i="39"/>
  <c r="AP100" i="38"/>
  <c r="AW100" i="39"/>
  <c r="AX100" i="38"/>
  <c r="BE100" i="39"/>
  <c r="BF100" i="38"/>
  <c r="BM100" i="39"/>
  <c r="BN100" i="38"/>
  <c r="BU100" i="39"/>
  <c r="BV100" i="38"/>
  <c r="CC100" i="39"/>
  <c r="CD100" i="38"/>
  <c r="CK100" i="39"/>
  <c r="CL100" i="38"/>
  <c r="CS100" i="39"/>
  <c r="CT100" i="38"/>
  <c r="DA100" i="39"/>
  <c r="DB100" i="38"/>
  <c r="DI100" i="39"/>
  <c r="DJ100" i="38"/>
  <c r="DQ100" i="39"/>
  <c r="DR100" i="38"/>
  <c r="DY100" i="39"/>
  <c r="DZ100" i="38"/>
  <c r="E101" i="39"/>
  <c r="F101" i="38"/>
  <c r="M101" i="39"/>
  <c r="N101" i="38"/>
  <c r="U101" i="39"/>
  <c r="V101" i="38"/>
  <c r="AC101" i="39"/>
  <c r="AD101" i="38"/>
  <c r="AK101" i="39"/>
  <c r="AL101" i="38"/>
  <c r="AS101" i="39"/>
  <c r="AT101" i="38"/>
  <c r="BA101" i="39"/>
  <c r="BB101" i="38"/>
  <c r="BI101" i="39"/>
  <c r="BJ101" i="38"/>
  <c r="BQ101" i="39"/>
  <c r="BR101" i="38"/>
  <c r="BY101" i="39"/>
  <c r="BZ101" i="38"/>
  <c r="CG101" i="39"/>
  <c r="CH101" i="38"/>
  <c r="CO101" i="39"/>
  <c r="CP101" i="38"/>
  <c r="CW101" i="39"/>
  <c r="CX101" i="38"/>
  <c r="DE101" i="39"/>
  <c r="DF101" i="38"/>
  <c r="DM101" i="39"/>
  <c r="DN101" i="38"/>
  <c r="DU101" i="39"/>
  <c r="DV101" i="38"/>
  <c r="EC101" i="39"/>
  <c r="ED101" i="38"/>
  <c r="I102" i="39"/>
  <c r="J102" i="38"/>
  <c r="Q102" i="39"/>
  <c r="R102" i="38"/>
  <c r="Y102" i="39"/>
  <c r="Z102" i="38"/>
  <c r="AG102" i="39"/>
  <c r="AH102" i="38"/>
  <c r="AO102" i="39"/>
  <c r="AP102" i="38"/>
  <c r="AW102" i="39"/>
  <c r="AX102" i="38"/>
  <c r="BE102" i="39"/>
  <c r="BF102" i="38"/>
  <c r="BM102" i="39"/>
  <c r="BN102" i="38"/>
  <c r="BU102" i="39"/>
  <c r="BV102" i="38"/>
  <c r="CC102" i="39"/>
  <c r="CD102" i="38"/>
  <c r="CK102" i="39"/>
  <c r="CL102" i="38"/>
  <c r="CS102" i="39"/>
  <c r="CT102" i="38"/>
  <c r="DA102" i="39"/>
  <c r="DB102" i="38"/>
  <c r="DI102" i="39"/>
  <c r="DJ102" i="38"/>
  <c r="DQ102" i="39"/>
  <c r="DR102" i="38"/>
  <c r="DY102" i="39"/>
  <c r="DZ102" i="38"/>
  <c r="E103" i="39"/>
  <c r="F103" i="38"/>
  <c r="M103" i="39"/>
  <c r="N103" i="38"/>
  <c r="U103" i="39"/>
  <c r="V103" i="38"/>
  <c r="AC103" i="39"/>
  <c r="AD103" i="38"/>
  <c r="AK103" i="39"/>
  <c r="AL103" i="38"/>
  <c r="AS103" i="39"/>
  <c r="AT103" i="38"/>
  <c r="BA103" i="39"/>
  <c r="BB103" i="38"/>
  <c r="BI103" i="39"/>
  <c r="BJ103" i="38"/>
  <c r="BQ103" i="39"/>
  <c r="BR103" i="38"/>
  <c r="BY103" i="39"/>
  <c r="BZ103" i="38"/>
  <c r="CG103" i="39"/>
  <c r="CH103" i="38"/>
  <c r="CO103" i="39"/>
  <c r="CP103" i="38"/>
  <c r="CW103" i="39"/>
  <c r="CX103" i="38"/>
  <c r="DE103" i="39"/>
  <c r="DF103" i="38"/>
  <c r="DM103" i="39"/>
  <c r="DN103" i="38"/>
  <c r="DU103" i="39"/>
  <c r="DV103" i="38"/>
  <c r="EC103" i="39"/>
  <c r="ED103" i="38"/>
  <c r="I104" i="39"/>
  <c r="J104" i="38"/>
  <c r="Q104" i="39"/>
  <c r="R104" i="38"/>
  <c r="Y104" i="39"/>
  <c r="Z104" i="38"/>
  <c r="AG104" i="39"/>
  <c r="AH104" i="38"/>
  <c r="AO104" i="39"/>
  <c r="AP104" i="38"/>
  <c r="AW104" i="39"/>
  <c r="AX104" i="38"/>
  <c r="BE104" i="39"/>
  <c r="BF104" i="38"/>
  <c r="BM104" i="39"/>
  <c r="BN104" i="38"/>
  <c r="BU104" i="39"/>
  <c r="BV104" i="38"/>
  <c r="CC104" i="39"/>
  <c r="CD104" i="38"/>
  <c r="CK104" i="39"/>
  <c r="CL104" i="38"/>
  <c r="CS104" i="39"/>
  <c r="CT104" i="38"/>
  <c r="DA104" i="39"/>
  <c r="DB104" i="38"/>
  <c r="DI104" i="39"/>
  <c r="DJ104" i="38"/>
  <c r="DQ104" i="39"/>
  <c r="DR104" i="38"/>
  <c r="DY104" i="39"/>
  <c r="DZ104" i="38"/>
  <c r="E105" i="39"/>
  <c r="F105" i="38"/>
  <c r="M105" i="39"/>
  <c r="N105" i="38"/>
  <c r="U105" i="39"/>
  <c r="V105" i="38"/>
  <c r="AC105" i="39"/>
  <c r="AD105" i="38"/>
  <c r="AK105" i="39"/>
  <c r="AL105" i="38"/>
  <c r="AS105" i="39"/>
  <c r="AT105" i="38"/>
  <c r="BA105" i="39"/>
  <c r="BB105" i="38"/>
  <c r="BI105" i="39"/>
  <c r="BJ105" i="38"/>
  <c r="BQ105" i="39"/>
  <c r="BR105" i="38"/>
  <c r="BY105" i="39"/>
  <c r="BZ105" i="38"/>
  <c r="CG105" i="39"/>
  <c r="CH105" i="38"/>
  <c r="CO105" i="39"/>
  <c r="CP105" i="38"/>
  <c r="CW105" i="39"/>
  <c r="CX105" i="38"/>
  <c r="DE105" i="39"/>
  <c r="DF105" i="38"/>
  <c r="DM105" i="39"/>
  <c r="DN105" i="38"/>
  <c r="DU105" i="39"/>
  <c r="DV105" i="38"/>
  <c r="EC105" i="39"/>
  <c r="ED105" i="38"/>
  <c r="I106" i="39"/>
  <c r="J106" i="38"/>
  <c r="Q106" i="39"/>
  <c r="R106" i="38"/>
  <c r="Y106" i="39"/>
  <c r="Z106" i="38"/>
  <c r="AG106" i="39"/>
  <c r="AH106" i="38"/>
  <c r="AO106" i="39"/>
  <c r="AP106" i="38"/>
  <c r="AW106" i="39"/>
  <c r="AX106" i="38"/>
  <c r="BE106" i="39"/>
  <c r="BF106" i="38"/>
  <c r="BM106" i="39"/>
  <c r="BN106" i="38"/>
  <c r="BU106" i="39"/>
  <c r="BV106" i="38"/>
  <c r="CC106" i="39"/>
  <c r="CD106" i="38"/>
  <c r="CK106" i="39"/>
  <c r="CL106" i="38"/>
  <c r="CS106" i="39"/>
  <c r="CT106" i="38"/>
  <c r="DA106" i="39"/>
  <c r="DB106" i="38"/>
  <c r="DI106" i="39"/>
  <c r="DJ106" i="38"/>
  <c r="DQ106" i="39"/>
  <c r="DR106" i="38"/>
  <c r="DY106" i="39"/>
  <c r="DZ106" i="38"/>
  <c r="E107" i="39"/>
  <c r="F107" i="38"/>
  <c r="M107" i="39"/>
  <c r="N107" i="38"/>
  <c r="U107" i="39"/>
  <c r="V107" i="38"/>
  <c r="AC107" i="39"/>
  <c r="AD107" i="38"/>
  <c r="AK107" i="39"/>
  <c r="AL107" i="38"/>
  <c r="AS107" i="39"/>
  <c r="AT107" i="38"/>
  <c r="BA107" i="39"/>
  <c r="BB107" i="38"/>
  <c r="BI107" i="39"/>
  <c r="BJ107" i="38"/>
  <c r="BQ107" i="39"/>
  <c r="BR107" i="38"/>
  <c r="BY107" i="39"/>
  <c r="BZ107" i="38"/>
  <c r="CG107" i="39"/>
  <c r="CH107" i="38"/>
  <c r="CO107" i="39"/>
  <c r="CP107" i="38"/>
  <c r="CW107" i="39"/>
  <c r="CX107" i="38"/>
  <c r="DE107" i="39"/>
  <c r="DF107" i="38"/>
  <c r="DM107" i="39"/>
  <c r="DN107" i="38"/>
  <c r="DU107" i="39"/>
  <c r="DV107" i="38"/>
  <c r="EC107" i="39"/>
  <c r="ED107" i="38"/>
  <c r="I108" i="39"/>
  <c r="J108" i="38"/>
  <c r="Q108" i="39"/>
  <c r="R108" i="38"/>
  <c r="Y108" i="39"/>
  <c r="Z108" i="38"/>
  <c r="AG108" i="39"/>
  <c r="AH108" i="38"/>
  <c r="AO108" i="39"/>
  <c r="AP108" i="38"/>
  <c r="AW108" i="39"/>
  <c r="AX108" i="38"/>
  <c r="BE108" i="39"/>
  <c r="BF108" i="38"/>
  <c r="BM108" i="39"/>
  <c r="BN108" i="38"/>
  <c r="BU108" i="39"/>
  <c r="BV108" i="38"/>
  <c r="CC108" i="39"/>
  <c r="CD108" i="38"/>
  <c r="CK108" i="39"/>
  <c r="CL108" i="38"/>
  <c r="CS108" i="39"/>
  <c r="CT108" i="38"/>
  <c r="DA108" i="39"/>
  <c r="DB108" i="38"/>
  <c r="DI108" i="39"/>
  <c r="DJ108" i="38"/>
  <c r="DQ108" i="39"/>
  <c r="DR108" i="38"/>
  <c r="DY108" i="39"/>
  <c r="DZ108" i="38"/>
  <c r="E109" i="39"/>
  <c r="F109" i="38"/>
  <c r="M109" i="39"/>
  <c r="N109" i="38"/>
  <c r="U109" i="39"/>
  <c r="V109" i="38"/>
  <c r="AC109" i="39"/>
  <c r="AD109" i="38"/>
  <c r="AK109" i="39"/>
  <c r="AL109" i="38"/>
  <c r="AS109" i="39"/>
  <c r="AT109" i="38"/>
  <c r="BA109" i="39"/>
  <c r="BB109" i="38"/>
  <c r="BI109" i="39"/>
  <c r="BJ109" i="38"/>
  <c r="BQ109" i="39"/>
  <c r="BR109" i="38"/>
  <c r="BY109" i="39"/>
  <c r="BZ109" i="38"/>
  <c r="CG109" i="39"/>
  <c r="CH109" i="38"/>
  <c r="CO109" i="39"/>
  <c r="CP109" i="38"/>
  <c r="CW109" i="39"/>
  <c r="CX109" i="38"/>
  <c r="DE109" i="39"/>
  <c r="DF109" i="38"/>
  <c r="DM109" i="39"/>
  <c r="DN109" i="38"/>
  <c r="DU109" i="39"/>
  <c r="DV109" i="38"/>
  <c r="EC109" i="39"/>
  <c r="ED109" i="38"/>
  <c r="I110" i="39"/>
  <c r="J110" i="38"/>
  <c r="Q110" i="39"/>
  <c r="R110" i="38"/>
  <c r="Y110" i="39"/>
  <c r="Z110" i="38"/>
  <c r="AG110" i="39"/>
  <c r="AH110" i="38"/>
  <c r="AO110" i="39"/>
  <c r="AP110" i="38"/>
  <c r="AW110" i="39"/>
  <c r="AX110" i="38"/>
  <c r="BE110" i="39"/>
  <c r="BF110" i="38"/>
  <c r="BM110" i="39"/>
  <c r="BN110" i="38"/>
  <c r="BU110" i="39"/>
  <c r="BV110" i="38"/>
  <c r="CC110" i="39"/>
  <c r="CD110" i="38"/>
  <c r="CK110" i="39"/>
  <c r="CL110" i="38"/>
  <c r="CS110" i="39"/>
  <c r="CT110" i="38"/>
  <c r="DA110" i="39"/>
  <c r="DB110" i="38"/>
  <c r="DI110" i="39"/>
  <c r="DJ110" i="38"/>
  <c r="DQ110" i="39"/>
  <c r="DR110" i="38"/>
  <c r="DY110" i="39"/>
  <c r="DZ110" i="38"/>
  <c r="I112" i="39"/>
  <c r="I124" i="38"/>
  <c r="J112" i="38"/>
  <c r="Q112" i="39"/>
  <c r="Q124" i="38"/>
  <c r="R112" i="38"/>
  <c r="Y112" i="39"/>
  <c r="Y124" i="38"/>
  <c r="Z112" i="38"/>
  <c r="AG112" i="39"/>
  <c r="AG124" i="38"/>
  <c r="AH112" i="38"/>
  <c r="AO112" i="39"/>
  <c r="AO124" i="38"/>
  <c r="AP112" i="38"/>
  <c r="AW112" i="39"/>
  <c r="AW124" i="38"/>
  <c r="AX112" i="38"/>
  <c r="BE112" i="39"/>
  <c r="BE124" i="38"/>
  <c r="BF112" i="38"/>
  <c r="BM112" i="39"/>
  <c r="BM124" i="38"/>
  <c r="BN112" i="38"/>
  <c r="BU112" i="39"/>
  <c r="BU124" i="38"/>
  <c r="BV112" i="38"/>
  <c r="CC112" i="39"/>
  <c r="CC124" i="38"/>
  <c r="CD112" i="38"/>
  <c r="CK112" i="39"/>
  <c r="CK124" i="38"/>
  <c r="CL112" i="38"/>
  <c r="CS112" i="39"/>
  <c r="CS124" i="38"/>
  <c r="CT112" i="38"/>
  <c r="DA112" i="39"/>
  <c r="DA124" i="38"/>
  <c r="DB112" i="38"/>
  <c r="DI112" i="39"/>
  <c r="DI124" i="38"/>
  <c r="DJ112" i="38"/>
  <c r="DQ112" i="39"/>
  <c r="DQ124" i="38"/>
  <c r="DR112" i="38"/>
  <c r="DY112" i="39"/>
  <c r="DY124" i="38"/>
  <c r="DZ112" i="38"/>
  <c r="E113" i="39"/>
  <c r="F113" i="38"/>
  <c r="M113" i="39"/>
  <c r="N113" i="38"/>
  <c r="U113" i="39"/>
  <c r="V113" i="38"/>
  <c r="AC113" i="39"/>
  <c r="AD113" i="38"/>
  <c r="AK113" i="39"/>
  <c r="AL113" i="38"/>
  <c r="AS113" i="39"/>
  <c r="AT113" i="38"/>
  <c r="BA113" i="39"/>
  <c r="BB113" i="38"/>
  <c r="BI113" i="39"/>
  <c r="BJ113" i="38"/>
  <c r="BQ113" i="39"/>
  <c r="BR113" i="38"/>
  <c r="BY113" i="39"/>
  <c r="BZ113" i="38"/>
  <c r="CG113" i="39"/>
  <c r="CH113" i="38"/>
  <c r="CO113" i="39"/>
  <c r="CP113" i="38"/>
  <c r="CW113" i="39"/>
  <c r="CX113" i="38"/>
  <c r="DE113" i="39"/>
  <c r="DF113" i="38"/>
  <c r="DM113" i="39"/>
  <c r="DN113" i="38"/>
  <c r="DU113" i="39"/>
  <c r="DV113" i="38"/>
  <c r="EC113" i="39"/>
  <c r="ED113" i="38"/>
  <c r="I114" i="39"/>
  <c r="J114" i="38"/>
  <c r="Q114" i="39"/>
  <c r="R114" i="38"/>
  <c r="Y114" i="39"/>
  <c r="Z114" i="38"/>
  <c r="AG114" i="39"/>
  <c r="AH114" i="38"/>
  <c r="AO114" i="39"/>
  <c r="AP114" i="38"/>
  <c r="AW114" i="39"/>
  <c r="AX114" i="38"/>
  <c r="BE114" i="39"/>
  <c r="BF114" i="38"/>
  <c r="BM114" i="39"/>
  <c r="BN114" i="38"/>
  <c r="BU114" i="39"/>
  <c r="BV114" i="38"/>
  <c r="CC114" i="39"/>
  <c r="CD114" i="38"/>
  <c r="CK114" i="39"/>
  <c r="CL114" i="38"/>
  <c r="CS114" i="39"/>
  <c r="CT114" i="38"/>
  <c r="DA114" i="39"/>
  <c r="DB114" i="38"/>
  <c r="DI114" i="39"/>
  <c r="DJ114" i="38"/>
  <c r="DQ114" i="39"/>
  <c r="DR114" i="38"/>
  <c r="DY114" i="39"/>
  <c r="DZ114" i="38"/>
  <c r="E115" i="39"/>
  <c r="F115" i="38"/>
  <c r="M115" i="39"/>
  <c r="N115" i="38"/>
  <c r="U115" i="39"/>
  <c r="V115" i="38"/>
  <c r="AC115" i="39"/>
  <c r="AD115" i="38"/>
  <c r="AK115" i="39"/>
  <c r="AL115" i="38"/>
  <c r="AS115" i="39"/>
  <c r="AT115" i="38"/>
  <c r="BA115" i="39"/>
  <c r="BB115" i="38"/>
  <c r="BI115" i="39"/>
  <c r="BJ115" i="38"/>
  <c r="BQ115" i="39"/>
  <c r="BR115" i="38"/>
  <c r="BY115" i="39"/>
  <c r="BZ115" i="38"/>
  <c r="CG115" i="39"/>
  <c r="CH115" i="38"/>
  <c r="CO115" i="39"/>
  <c r="CP115" i="38"/>
  <c r="CW115" i="39"/>
  <c r="CX115" i="38"/>
  <c r="DE115" i="39"/>
  <c r="DF115" i="38"/>
  <c r="DM115" i="39"/>
  <c r="DN115" i="38"/>
  <c r="DU115" i="39"/>
  <c r="DV115" i="38"/>
  <c r="EC115" i="39"/>
  <c r="ED115" i="38"/>
  <c r="I116" i="39"/>
  <c r="J116" i="38"/>
  <c r="Q116" i="39"/>
  <c r="R116" i="38"/>
  <c r="Y116" i="39"/>
  <c r="Z116" i="38"/>
  <c r="AG116" i="39"/>
  <c r="AH116" i="38"/>
  <c r="AO116" i="39"/>
  <c r="AP116" i="38"/>
  <c r="AW116" i="39"/>
  <c r="AX116" i="38"/>
  <c r="BE116" i="39"/>
  <c r="BF116" i="38"/>
  <c r="BM116" i="39"/>
  <c r="BN116" i="38"/>
  <c r="BU116" i="39"/>
  <c r="BV116" i="38"/>
  <c r="CC116" i="39"/>
  <c r="CD116" i="38"/>
  <c r="CK116" i="39"/>
  <c r="CL116" i="38"/>
  <c r="CS116" i="39"/>
  <c r="CT116" i="38"/>
  <c r="DA116" i="39"/>
  <c r="DB116" i="38"/>
  <c r="DI116" i="39"/>
  <c r="DJ116" i="38"/>
  <c r="DQ116" i="39"/>
  <c r="DR116" i="38"/>
  <c r="DY116" i="39"/>
  <c r="DZ116" i="38"/>
  <c r="E117" i="39"/>
  <c r="F117" i="38"/>
  <c r="M117" i="39"/>
  <c r="N117" i="38"/>
  <c r="U117" i="39"/>
  <c r="V117" i="38"/>
  <c r="AC117" i="39"/>
  <c r="AD117" i="38"/>
  <c r="AK117" i="39"/>
  <c r="AL117" i="38"/>
  <c r="AS117" i="39"/>
  <c r="AT117" i="38"/>
  <c r="BA117" i="39"/>
  <c r="BB117" i="38"/>
  <c r="BI117" i="39"/>
  <c r="BJ117" i="38"/>
  <c r="BQ117" i="39"/>
  <c r="BR117" i="38"/>
  <c r="BY117" i="39"/>
  <c r="BZ117" i="38"/>
  <c r="CG117" i="39"/>
  <c r="CH117" i="38"/>
  <c r="CO117" i="39"/>
  <c r="CP117" i="38"/>
  <c r="CW117" i="39"/>
  <c r="CX117" i="38"/>
  <c r="DE117" i="39"/>
  <c r="DF117" i="38"/>
  <c r="DM117" i="39"/>
  <c r="DN117" i="38"/>
  <c r="DU117" i="39"/>
  <c r="DV117" i="38"/>
  <c r="EC117" i="39"/>
  <c r="ED117" i="38"/>
  <c r="I118" i="39"/>
  <c r="J118" i="38"/>
  <c r="Q118" i="39"/>
  <c r="R118" i="38"/>
  <c r="Y118" i="39"/>
  <c r="Z118" i="38"/>
  <c r="AG118" i="39"/>
  <c r="AH118" i="38"/>
  <c r="AO118" i="39"/>
  <c r="AP118" i="38"/>
  <c r="AW118" i="39"/>
  <c r="AX118" i="38"/>
  <c r="BE118" i="39"/>
  <c r="BF118" i="38"/>
  <c r="BM118" i="39"/>
  <c r="BN118" i="38"/>
  <c r="BU118" i="39"/>
  <c r="BV118" i="38"/>
  <c r="CC118" i="39"/>
  <c r="CD118" i="38"/>
  <c r="CK118" i="39"/>
  <c r="CL118" i="38"/>
  <c r="CS118" i="39"/>
  <c r="CT118" i="38"/>
  <c r="DA118" i="39"/>
  <c r="DB118" i="38"/>
  <c r="DI118" i="39"/>
  <c r="DJ118" i="38"/>
  <c r="DQ118" i="39"/>
  <c r="DR118" i="38"/>
  <c r="DY118" i="39"/>
  <c r="DZ118" i="38"/>
  <c r="E119" i="39"/>
  <c r="F119" i="38"/>
  <c r="M119" i="39"/>
  <c r="N119" i="38"/>
  <c r="U119" i="39"/>
  <c r="V119" i="38"/>
  <c r="AC119" i="39"/>
  <c r="AD119" i="38"/>
  <c r="AK119" i="39"/>
  <c r="AL119" i="38"/>
  <c r="AS119" i="39"/>
  <c r="AT119" i="38"/>
  <c r="BA119" i="39"/>
  <c r="BB119" i="38"/>
  <c r="BI119" i="39"/>
  <c r="BJ119" i="38"/>
  <c r="BQ119" i="39"/>
  <c r="BR119" i="38"/>
  <c r="BY119" i="39"/>
  <c r="BZ119" i="38"/>
  <c r="CG119" i="39"/>
  <c r="CH119" i="38"/>
  <c r="CO119" i="39"/>
  <c r="CP119" i="38"/>
  <c r="CW119" i="39"/>
  <c r="CX119" i="38"/>
  <c r="DE119" i="39"/>
  <c r="DF119" i="38"/>
  <c r="DM119" i="39"/>
  <c r="DN119" i="38"/>
  <c r="DU119" i="39"/>
  <c r="DV119" i="38"/>
  <c r="EC119" i="39"/>
  <c r="ED119" i="38"/>
  <c r="I120" i="39"/>
  <c r="J120" i="38"/>
  <c r="Q120" i="39"/>
  <c r="R120" i="38"/>
  <c r="Y120" i="39"/>
  <c r="Z120" i="38"/>
  <c r="AG120" i="39"/>
  <c r="AH120" i="38"/>
  <c r="AO120" i="39"/>
  <c r="AP120" i="38"/>
  <c r="AW120" i="39"/>
  <c r="AX120" i="38"/>
  <c r="BE120" i="39"/>
  <c r="BF120" i="38"/>
  <c r="BM120" i="39"/>
  <c r="BN120" i="38"/>
  <c r="BU120" i="39"/>
  <c r="BV120" i="38"/>
  <c r="CC120" i="39"/>
  <c r="CD120" i="38"/>
  <c r="CK120" i="39"/>
  <c r="CL120" i="38"/>
  <c r="CS120" i="39"/>
  <c r="CT120" i="38"/>
  <c r="DA120" i="39"/>
  <c r="DB120" i="38"/>
  <c r="DI120" i="39"/>
  <c r="DJ120" i="38"/>
  <c r="DQ120" i="39"/>
  <c r="DR120" i="38"/>
  <c r="DY120" i="39"/>
  <c r="DZ120" i="38"/>
  <c r="E121" i="39"/>
  <c r="F121" i="38"/>
  <c r="M121" i="39"/>
  <c r="N121" i="38"/>
  <c r="U121" i="39"/>
  <c r="V121" i="38"/>
  <c r="AC121" i="39"/>
  <c r="AD121" i="38"/>
  <c r="AK121" i="39"/>
  <c r="AL121" i="38"/>
  <c r="AS121" i="39"/>
  <c r="AT121" i="38"/>
  <c r="BA121" i="39"/>
  <c r="BB121" i="38"/>
  <c r="BI121" i="39"/>
  <c r="BJ121" i="38"/>
  <c r="BQ121" i="39"/>
  <c r="BR121" i="38"/>
  <c r="BY121" i="39"/>
  <c r="BZ121" i="38"/>
  <c r="CG121" i="39"/>
  <c r="CH121" i="38"/>
  <c r="CO121" i="39"/>
  <c r="CP121" i="38"/>
  <c r="CW121" i="39"/>
  <c r="CX121" i="38"/>
  <c r="DE121" i="39"/>
  <c r="DF121" i="38"/>
  <c r="DM121" i="39"/>
  <c r="DN121" i="38"/>
  <c r="DU121" i="39"/>
  <c r="DV121" i="38"/>
  <c r="EC121" i="39"/>
  <c r="ED121" i="38"/>
  <c r="I122" i="39"/>
  <c r="J122" i="38"/>
  <c r="Q122" i="39"/>
  <c r="R122" i="38"/>
  <c r="Y122" i="39"/>
  <c r="Z122" i="38"/>
  <c r="AG122" i="39"/>
  <c r="AH122" i="38"/>
  <c r="AO122" i="39"/>
  <c r="AP122" i="38"/>
  <c r="AW122" i="39"/>
  <c r="AX122" i="38"/>
  <c r="BE122" i="39"/>
  <c r="BF122" i="38"/>
  <c r="BM122" i="39"/>
  <c r="BN122" i="38"/>
  <c r="BU122" i="39"/>
  <c r="BV122" i="38"/>
  <c r="CC122" i="39"/>
  <c r="CD122" i="38"/>
  <c r="CK122" i="39"/>
  <c r="CL122" i="38"/>
  <c r="CS122" i="39"/>
  <c r="CT122" i="38"/>
  <c r="DA122" i="39"/>
  <c r="DB122" i="38"/>
  <c r="DI122" i="39"/>
  <c r="DJ122" i="38"/>
  <c r="DQ122" i="39"/>
  <c r="DR122" i="38"/>
  <c r="DY122" i="39"/>
  <c r="DZ122" i="38"/>
  <c r="E123" i="39"/>
  <c r="F123" i="38"/>
  <c r="M123" i="39"/>
  <c r="N123" i="38"/>
  <c r="U123" i="39"/>
  <c r="V123" i="38"/>
  <c r="AC123" i="39"/>
  <c r="AD123" i="38"/>
  <c r="AK123" i="39"/>
  <c r="AL123" i="38"/>
  <c r="AS123" i="39"/>
  <c r="AT123" i="38"/>
  <c r="BA123" i="39"/>
  <c r="BB123" i="38"/>
  <c r="BI123" i="39"/>
  <c r="BJ123" i="38"/>
  <c r="BQ123" i="39"/>
  <c r="BR123" i="38"/>
  <c r="BY123" i="39"/>
  <c r="BZ123" i="38"/>
  <c r="CG123" i="39"/>
  <c r="CH123" i="38"/>
  <c r="CO123" i="39"/>
  <c r="CP123" i="38"/>
  <c r="CW123" i="39"/>
  <c r="CX123" i="38"/>
  <c r="DE123" i="39"/>
  <c r="DF123" i="38"/>
  <c r="DM123" i="39"/>
  <c r="DN123" i="38"/>
  <c r="DU123" i="39"/>
  <c r="DV123" i="38"/>
  <c r="EC123" i="39"/>
  <c r="ED123" i="38"/>
  <c r="E125" i="39"/>
  <c r="E137" i="38"/>
  <c r="F125" i="38"/>
  <c r="M125" i="39"/>
  <c r="M137" i="38"/>
  <c r="N125" i="38"/>
  <c r="U125" i="39"/>
  <c r="U137" i="38"/>
  <c r="V125" i="38"/>
  <c r="AC125" i="39"/>
  <c r="AC137" i="38"/>
  <c r="AD125" i="38"/>
  <c r="AK125" i="39"/>
  <c r="AK137" i="38"/>
  <c r="AL125" i="38"/>
  <c r="AS125" i="39"/>
  <c r="AS137" i="38"/>
  <c r="AT125" i="38"/>
  <c r="BA125" i="39"/>
  <c r="BA137" i="38"/>
  <c r="BB125" i="38"/>
  <c r="BI125" i="39"/>
  <c r="BI137" i="38"/>
  <c r="BJ125" i="38"/>
  <c r="BQ125" i="39"/>
  <c r="BQ137" i="38"/>
  <c r="BR125" i="38"/>
  <c r="BY125" i="39"/>
  <c r="BY137" i="38"/>
  <c r="BZ125" i="38"/>
  <c r="CG125" i="39"/>
  <c r="CG137" i="38"/>
  <c r="CH125" i="38"/>
  <c r="CO125" i="39"/>
  <c r="CO137" i="38"/>
  <c r="CP125" i="38"/>
  <c r="CW125" i="39"/>
  <c r="CW137" i="38"/>
  <c r="CX125" i="38"/>
  <c r="DE125" i="39"/>
  <c r="DE137" i="38"/>
  <c r="DF125" i="38"/>
  <c r="DM125" i="39"/>
  <c r="DM137" i="38"/>
  <c r="DN125" i="38"/>
  <c r="DU125" i="39"/>
  <c r="DU137" i="38"/>
  <c r="DV125" i="38"/>
  <c r="EC125" i="39"/>
  <c r="EC137" i="38"/>
  <c r="ED125" i="38"/>
  <c r="I126" i="39"/>
  <c r="J126" i="38"/>
  <c r="Q126" i="39"/>
  <c r="R126" i="38"/>
  <c r="Y126" i="39"/>
  <c r="Z126" i="38"/>
  <c r="AG126" i="39"/>
  <c r="AH126" i="38"/>
  <c r="AO126" i="39"/>
  <c r="AP126" i="38"/>
  <c r="AW126" i="39"/>
  <c r="AX126" i="38"/>
  <c r="BE126" i="39"/>
  <c r="BF126" i="38"/>
  <c r="BM126" i="39"/>
  <c r="BN126" i="38"/>
  <c r="BU126" i="39"/>
  <c r="BV126" i="38"/>
  <c r="CC126" i="39"/>
  <c r="CD126" i="38"/>
  <c r="CK126" i="39"/>
  <c r="CL126" i="38"/>
  <c r="CS126" i="39"/>
  <c r="CT126" i="38"/>
  <c r="DA126" i="39"/>
  <c r="DB126" i="38"/>
  <c r="DI126" i="39"/>
  <c r="DJ126" i="38"/>
  <c r="DQ126" i="39"/>
  <c r="DR126" i="38"/>
  <c r="DY126" i="39"/>
  <c r="DZ126" i="38"/>
  <c r="E127" i="39"/>
  <c r="F127" i="38"/>
  <c r="M127" i="39"/>
  <c r="N127" i="38"/>
  <c r="U127" i="39"/>
  <c r="V127" i="38"/>
  <c r="AC127" i="39"/>
  <c r="AD127" i="38"/>
  <c r="AK127" i="39"/>
  <c r="AL127" i="38"/>
  <c r="AS127" i="39"/>
  <c r="AT127" i="38"/>
  <c r="BA127" i="39"/>
  <c r="BB127" i="38"/>
  <c r="BI127" i="39"/>
  <c r="BJ127" i="38"/>
  <c r="BQ127" i="39"/>
  <c r="BR127" i="38"/>
  <c r="BY127" i="39"/>
  <c r="BZ127" i="38"/>
  <c r="CG127" i="39"/>
  <c r="CH127" i="38"/>
  <c r="CO127" i="39"/>
  <c r="CP127" i="38"/>
  <c r="CW127" i="39"/>
  <c r="CX127" i="38"/>
  <c r="DE127" i="39"/>
  <c r="DF127" i="38"/>
  <c r="DM127" i="39"/>
  <c r="DN127" i="38"/>
  <c r="DU127" i="39"/>
  <c r="DV127" i="38"/>
  <c r="EC127" i="39"/>
  <c r="ED127" i="38"/>
  <c r="I128" i="39"/>
  <c r="J128" i="38"/>
  <c r="Q128" i="39"/>
  <c r="R128" i="38"/>
  <c r="Y128" i="39"/>
  <c r="Z128" i="38"/>
  <c r="AG128" i="39"/>
  <c r="AH128" i="38"/>
  <c r="AO128" i="39"/>
  <c r="AP128" i="38"/>
  <c r="AW128" i="39"/>
  <c r="AX128" i="38"/>
  <c r="BE128" i="39"/>
  <c r="BF128" i="38"/>
  <c r="BM128" i="39"/>
  <c r="BN128" i="38"/>
  <c r="BU128" i="39"/>
  <c r="BV128" i="38"/>
  <c r="CC128" i="39"/>
  <c r="CD128" i="38"/>
  <c r="CK128" i="39"/>
  <c r="CL128" i="38"/>
  <c r="CS128" i="39"/>
  <c r="CT128" i="38"/>
  <c r="DA128" i="39"/>
  <c r="DB128" i="38"/>
  <c r="DI128" i="39"/>
  <c r="DJ128" i="38"/>
  <c r="DQ128" i="39"/>
  <c r="DR128" i="38"/>
  <c r="DY128" i="39"/>
  <c r="DZ128" i="38"/>
  <c r="E129" i="39"/>
  <c r="F129" i="38"/>
  <c r="M129" i="39"/>
  <c r="N129" i="38"/>
  <c r="U129" i="39"/>
  <c r="V129" i="38"/>
  <c r="AC129" i="39"/>
  <c r="AD129" i="38"/>
  <c r="AK129" i="39"/>
  <c r="AL129" i="38"/>
  <c r="AS129" i="39"/>
  <c r="AT129" i="38"/>
  <c r="BA129" i="39"/>
  <c r="BB129" i="38"/>
  <c r="BI129" i="39"/>
  <c r="BJ129" i="38"/>
  <c r="BQ129" i="39"/>
  <c r="BR129" i="38"/>
  <c r="BY129" i="39"/>
  <c r="BZ129" i="38"/>
  <c r="CG129" i="39"/>
  <c r="CH129" i="38"/>
  <c r="CO129" i="39"/>
  <c r="CP129" i="38"/>
  <c r="CW129" i="39"/>
  <c r="CX129" i="38"/>
  <c r="DE129" i="39"/>
  <c r="DF129" i="38"/>
  <c r="DM129" i="39"/>
  <c r="DN129" i="38"/>
  <c r="DU129" i="39"/>
  <c r="DV129" i="38"/>
  <c r="EC129" i="39"/>
  <c r="ED129" i="38"/>
  <c r="I130" i="39"/>
  <c r="J130" i="38"/>
  <c r="Q130" i="39"/>
  <c r="R130" i="38"/>
  <c r="Y130" i="39"/>
  <c r="Z130" i="38"/>
  <c r="AG130" i="39"/>
  <c r="AH130" i="38"/>
  <c r="AO130" i="39"/>
  <c r="AP130" i="38"/>
  <c r="AW130" i="39"/>
  <c r="AX130" i="38"/>
  <c r="BE130" i="39"/>
  <c r="BF130" i="38"/>
  <c r="BM130" i="39"/>
  <c r="BN130" i="38"/>
  <c r="BU130" i="39"/>
  <c r="BV130" i="38"/>
  <c r="CC130" i="39"/>
  <c r="CD130" i="38"/>
  <c r="CK130" i="39"/>
  <c r="CL130" i="38"/>
  <c r="CS130" i="39"/>
  <c r="CT130" i="38"/>
  <c r="DA130" i="39"/>
  <c r="DB130" i="38"/>
  <c r="DI130" i="39"/>
  <c r="DJ130" i="38"/>
  <c r="DQ130" i="39"/>
  <c r="DR130" i="38"/>
  <c r="DY130" i="39"/>
  <c r="DZ130" i="38"/>
  <c r="E131" i="39"/>
  <c r="F131" i="38"/>
  <c r="M131" i="39"/>
  <c r="N131" i="38"/>
  <c r="U131" i="39"/>
  <c r="V131" i="38"/>
  <c r="AC131" i="39"/>
  <c r="AD131" i="38"/>
  <c r="AK131" i="39"/>
  <c r="AL131" i="38"/>
  <c r="AS131" i="39"/>
  <c r="AT131" i="38"/>
  <c r="BA131" i="39"/>
  <c r="BB131" i="38"/>
  <c r="BI131" i="39"/>
  <c r="BJ131" i="38"/>
  <c r="BQ131" i="39"/>
  <c r="BR131" i="38"/>
  <c r="BY131" i="39"/>
  <c r="BZ131" i="38"/>
  <c r="CG131" i="39"/>
  <c r="CH131" i="38"/>
  <c r="CO131" i="39"/>
  <c r="CP131" i="38"/>
  <c r="CW131" i="39"/>
  <c r="CX131" i="38"/>
  <c r="DE131" i="39"/>
  <c r="DF131" i="38"/>
  <c r="DM131" i="39"/>
  <c r="DN131" i="38"/>
  <c r="DU131" i="39"/>
  <c r="DV131" i="38"/>
  <c r="EC131" i="39"/>
  <c r="ED131" i="38"/>
  <c r="I132" i="39"/>
  <c r="J132" i="38"/>
  <c r="Q132" i="39"/>
  <c r="R132" i="38"/>
  <c r="Y132" i="39"/>
  <c r="Z132" i="38"/>
  <c r="AG132" i="39"/>
  <c r="AH132" i="38"/>
  <c r="AO132" i="39"/>
  <c r="AP132" i="38"/>
  <c r="AW132" i="39"/>
  <c r="AX132" i="38"/>
  <c r="BE132" i="39"/>
  <c r="BF132" i="38"/>
  <c r="BM132" i="39"/>
  <c r="BN132" i="38"/>
  <c r="BU132" i="39"/>
  <c r="BV132" i="38"/>
  <c r="CC132" i="39"/>
  <c r="CD132" i="38"/>
  <c r="CK132" i="39"/>
  <c r="CL132" i="38"/>
  <c r="CS132" i="39"/>
  <c r="CT132" i="38"/>
  <c r="DA132" i="39"/>
  <c r="DB132" i="38"/>
  <c r="DI132" i="39"/>
  <c r="DJ132" i="38"/>
  <c r="DQ132" i="39"/>
  <c r="DR132" i="38"/>
  <c r="DY132" i="39"/>
  <c r="DZ132" i="38"/>
  <c r="E133" i="39"/>
  <c r="F133" i="38"/>
  <c r="M133" i="39"/>
  <c r="N133" i="38"/>
  <c r="U133" i="39"/>
  <c r="V133" i="38"/>
  <c r="AC133" i="39"/>
  <c r="AD133" i="38"/>
  <c r="AK133" i="39"/>
  <c r="AL133" i="38"/>
  <c r="AS133" i="39"/>
  <c r="AT133" i="38"/>
  <c r="BA133" i="39"/>
  <c r="BB133" i="38"/>
  <c r="BI133" i="39"/>
  <c r="BJ133" i="38"/>
  <c r="BQ133" i="39"/>
  <c r="BR133" i="38"/>
  <c r="BY133" i="39"/>
  <c r="BZ133" i="38"/>
  <c r="CG133" i="39"/>
  <c r="CH133" i="38"/>
  <c r="CO133" i="39"/>
  <c r="CP133" i="38"/>
  <c r="CW133" i="39"/>
  <c r="CX133" i="38"/>
  <c r="DE133" i="39"/>
  <c r="DF133" i="38"/>
  <c r="DM133" i="39"/>
  <c r="DN133" i="38"/>
  <c r="DU133" i="39"/>
  <c r="DV133" i="38"/>
  <c r="EC133" i="39"/>
  <c r="ED133" i="38"/>
  <c r="I134" i="39"/>
  <c r="J134" i="38"/>
  <c r="Q134" i="39"/>
  <c r="R134" i="38"/>
  <c r="Y134" i="39"/>
  <c r="Z134" i="38"/>
  <c r="AG134" i="39"/>
  <c r="AH134" i="38"/>
  <c r="AO134" i="39"/>
  <c r="AP134" i="38"/>
  <c r="AW134" i="39"/>
  <c r="AX134" i="38"/>
  <c r="BE134" i="39"/>
  <c r="BF134" i="38"/>
  <c r="BM134" i="39"/>
  <c r="BN134" i="38"/>
  <c r="BU134" i="39"/>
  <c r="BV134" i="38"/>
  <c r="CC134" i="39"/>
  <c r="CD134" i="38"/>
  <c r="CK134" i="39"/>
  <c r="CL134" i="38"/>
  <c r="CS134" i="39"/>
  <c r="CT134" i="38"/>
  <c r="DA134" i="39"/>
  <c r="DB134" i="38"/>
  <c r="DI134" i="39"/>
  <c r="DJ134" i="38"/>
  <c r="DQ134" i="39"/>
  <c r="DR134" i="38"/>
  <c r="DY134" i="39"/>
  <c r="DZ134" i="38"/>
  <c r="E135" i="39"/>
  <c r="F135" i="38"/>
  <c r="M135" i="39"/>
  <c r="N135" i="38"/>
  <c r="U135" i="39"/>
  <c r="V135" i="38"/>
  <c r="AC135" i="39"/>
  <c r="AD135" i="38"/>
  <c r="AK135" i="39"/>
  <c r="AL135" i="38"/>
  <c r="AS135" i="39"/>
  <c r="AT135" i="38"/>
  <c r="BA135" i="39"/>
  <c r="BB135" i="38"/>
  <c r="BI135" i="39"/>
  <c r="BJ135" i="38"/>
  <c r="BQ135" i="39"/>
  <c r="BR135" i="38"/>
  <c r="BY135" i="39"/>
  <c r="BZ135" i="38"/>
  <c r="CG135" i="39"/>
  <c r="CH135" i="38"/>
  <c r="CO135" i="39"/>
  <c r="CP135" i="38"/>
  <c r="CW135" i="39"/>
  <c r="CX135" i="38"/>
  <c r="DE135" i="39"/>
  <c r="DF135" i="38"/>
  <c r="DM135" i="39"/>
  <c r="DN135" i="38"/>
  <c r="DU135" i="39"/>
  <c r="DV135" i="38"/>
  <c r="EC135" i="39"/>
  <c r="ED135" i="38"/>
  <c r="I136" i="39"/>
  <c r="J136" i="38"/>
  <c r="Q136" i="39"/>
  <c r="R136" i="38"/>
  <c r="Y136" i="39"/>
  <c r="Z136" i="38"/>
  <c r="AG136" i="39"/>
  <c r="AH136" i="38"/>
  <c r="AO136" i="39"/>
  <c r="AP136" i="38"/>
  <c r="AW136" i="39"/>
  <c r="AX136" i="38"/>
  <c r="BE136" i="39"/>
  <c r="BF136" i="38"/>
  <c r="BM136" i="39"/>
  <c r="BN136" i="38"/>
  <c r="BU136" i="39"/>
  <c r="BV136" i="38"/>
  <c r="CC136" i="39"/>
  <c r="CD136" i="38"/>
  <c r="CK136" i="39"/>
  <c r="CL136" i="38"/>
  <c r="CS136" i="39"/>
  <c r="CT136" i="38"/>
  <c r="DA136" i="39"/>
  <c r="DB136" i="38"/>
  <c r="DI136" i="39"/>
  <c r="DJ136" i="38"/>
  <c r="DQ136" i="39"/>
  <c r="DR136" i="38"/>
  <c r="DY136" i="39"/>
  <c r="DZ136" i="38"/>
  <c r="I138" i="39"/>
  <c r="I150" i="38"/>
  <c r="J138" i="38"/>
  <c r="Q138" i="39"/>
  <c r="Q150" i="38"/>
  <c r="R138" i="38"/>
  <c r="Y138" i="39"/>
  <c r="Y150" i="38"/>
  <c r="Z138" i="38"/>
  <c r="AG138" i="39"/>
  <c r="AG150" i="38"/>
  <c r="AH138" i="38"/>
  <c r="AO138" i="39"/>
  <c r="AO150" i="38"/>
  <c r="AP138" i="38"/>
  <c r="AW138" i="39"/>
  <c r="AW150" i="38"/>
  <c r="AX138" i="38"/>
  <c r="BE138" i="39"/>
  <c r="BE150" i="38"/>
  <c r="BF138" i="38"/>
  <c r="BM138" i="39"/>
  <c r="BM150" i="38"/>
  <c r="BN138" i="38"/>
  <c r="BU138" i="39"/>
  <c r="BU150" i="38"/>
  <c r="BV138" i="38"/>
  <c r="CC138" i="39"/>
  <c r="CC150" i="38"/>
  <c r="CD138" i="38"/>
  <c r="CK138" i="39"/>
  <c r="CK150" i="38"/>
  <c r="CL138" i="38"/>
  <c r="CS138" i="39"/>
  <c r="CS150" i="38"/>
  <c r="CT138" i="38"/>
  <c r="DA138" i="39"/>
  <c r="DA150" i="38"/>
  <c r="DB138" i="38"/>
  <c r="DI138" i="39"/>
  <c r="DI150" i="38"/>
  <c r="DJ138" i="38"/>
  <c r="DQ138" i="39"/>
  <c r="DQ150" i="38"/>
  <c r="DR138" i="38"/>
  <c r="DY138" i="39"/>
  <c r="DY150" i="38"/>
  <c r="DZ138" i="38"/>
  <c r="E139" i="39"/>
  <c r="F139" i="38"/>
  <c r="M139" i="39"/>
  <c r="N139" i="38"/>
  <c r="U139" i="39"/>
  <c r="V139" i="38"/>
  <c r="AC139" i="39"/>
  <c r="AD139" i="38"/>
  <c r="AK139" i="39"/>
  <c r="AL139" i="38"/>
  <c r="AS139" i="39"/>
  <c r="AT139" i="38"/>
  <c r="BA139" i="39"/>
  <c r="BB139" i="38"/>
  <c r="BI139" i="39"/>
  <c r="BJ139" i="38"/>
  <c r="BQ139" i="39"/>
  <c r="BR139" i="38"/>
  <c r="BY139" i="39"/>
  <c r="BZ139" i="38"/>
  <c r="CG139" i="39"/>
  <c r="CH139" i="38"/>
  <c r="CO139" i="39"/>
  <c r="CP139" i="38"/>
  <c r="CW139" i="39"/>
  <c r="CX139" i="38"/>
  <c r="DE139" i="39"/>
  <c r="DF139" i="38"/>
  <c r="DM139" i="39"/>
  <c r="DN139" i="38"/>
  <c r="DU139" i="39"/>
  <c r="DV139" i="38"/>
  <c r="EC139" i="39"/>
  <c r="ED139" i="38"/>
  <c r="I140" i="39"/>
  <c r="J140" i="38"/>
  <c r="Q140" i="39"/>
  <c r="R140" i="38"/>
  <c r="Y140" i="39"/>
  <c r="Z140" i="38"/>
  <c r="AG140" i="39"/>
  <c r="AH140" i="38"/>
  <c r="AO140" i="39"/>
  <c r="AP140" i="38"/>
  <c r="AW140" i="39"/>
  <c r="AX140" i="38"/>
  <c r="BE140" i="39"/>
  <c r="BF140" i="38"/>
  <c r="BM140" i="39"/>
  <c r="BN140" i="38"/>
  <c r="BU140" i="39"/>
  <c r="BV140" i="38"/>
  <c r="CC140" i="39"/>
  <c r="CD140" i="38"/>
  <c r="CK140" i="39"/>
  <c r="CL140" i="38"/>
  <c r="CS140" i="39"/>
  <c r="CT140" i="38"/>
  <c r="DA140" i="39"/>
  <c r="DB140" i="38"/>
  <c r="DI140" i="39"/>
  <c r="DJ140" i="38"/>
  <c r="DQ140" i="39"/>
  <c r="DR140" i="38"/>
  <c r="DY140" i="39"/>
  <c r="DZ140" i="38"/>
  <c r="E141" i="39"/>
  <c r="F141" i="38"/>
  <c r="M141" i="39"/>
  <c r="N141" i="38"/>
  <c r="U141" i="39"/>
  <c r="V141" i="38"/>
  <c r="AC141" i="39"/>
  <c r="AD141" i="38"/>
  <c r="AK141" i="39"/>
  <c r="AL141" i="38"/>
  <c r="AS141" i="39"/>
  <c r="AT141" i="38"/>
  <c r="BA141" i="39"/>
  <c r="BB141" i="38"/>
  <c r="BI141" i="39"/>
  <c r="BJ141" i="38"/>
  <c r="BQ141" i="39"/>
  <c r="BR141" i="38"/>
  <c r="BY141" i="39"/>
  <c r="BZ141" i="38"/>
  <c r="CG141" i="39"/>
  <c r="CH141" i="38"/>
  <c r="CO141" i="39"/>
  <c r="CP141" i="38"/>
  <c r="CW141" i="39"/>
  <c r="CX141" i="38"/>
  <c r="DE141" i="39"/>
  <c r="DF141" i="38"/>
  <c r="DM141" i="39"/>
  <c r="DN141" i="38"/>
  <c r="DU141" i="39"/>
  <c r="DV141" i="38"/>
  <c r="EC141" i="39"/>
  <c r="ED141" i="38"/>
  <c r="I142" i="39"/>
  <c r="J142" i="38"/>
  <c r="Q142" i="39"/>
  <c r="R142" i="38"/>
  <c r="Y142" i="39"/>
  <c r="Z142" i="38"/>
  <c r="AG142" i="39"/>
  <c r="AH142" i="38"/>
  <c r="AO142" i="39"/>
  <c r="AP142" i="38"/>
  <c r="AW142" i="39"/>
  <c r="AX142" i="38"/>
  <c r="BE142" i="39"/>
  <c r="BF142" i="38"/>
  <c r="BM142" i="39"/>
  <c r="BN142" i="38"/>
  <c r="BU142" i="39"/>
  <c r="BV142" i="38"/>
  <c r="CC142" i="39"/>
  <c r="CD142" i="38"/>
  <c r="CK142" i="39"/>
  <c r="CL142" i="38"/>
  <c r="CS142" i="39"/>
  <c r="CT142" i="38"/>
  <c r="DA142" i="39"/>
  <c r="DB142" i="38"/>
  <c r="DI142" i="39"/>
  <c r="DJ142" i="38"/>
  <c r="DQ142" i="39"/>
  <c r="DR142" i="38"/>
  <c r="DY142" i="39"/>
  <c r="DZ142" i="38"/>
  <c r="E143" i="39"/>
  <c r="F143" i="38"/>
  <c r="M143" i="39"/>
  <c r="N143" i="38"/>
  <c r="U143" i="39"/>
  <c r="V143" i="38"/>
  <c r="AC143" i="39"/>
  <c r="AD143" i="38"/>
  <c r="AK143" i="39"/>
  <c r="AL143" i="38"/>
  <c r="AS143" i="39"/>
  <c r="AT143" i="38"/>
  <c r="BA143" i="39"/>
  <c r="BB143" i="38"/>
  <c r="BI143" i="39"/>
  <c r="BJ143" i="38"/>
  <c r="BQ143" i="39"/>
  <c r="BR143" i="38"/>
  <c r="BY143" i="39"/>
  <c r="BZ143" i="38"/>
  <c r="CG143" i="39"/>
  <c r="CH143" i="38"/>
  <c r="CO143" i="39"/>
  <c r="CP143" i="38"/>
  <c r="CW143" i="39"/>
  <c r="CX143" i="38"/>
  <c r="DE143" i="39"/>
  <c r="DF143" i="38"/>
  <c r="DM143" i="39"/>
  <c r="DN143" i="38"/>
  <c r="DU143" i="39"/>
  <c r="DV143" i="38"/>
  <c r="EC143" i="39"/>
  <c r="ED143" i="38"/>
  <c r="I144" i="39"/>
  <c r="J144" i="38"/>
  <c r="Q144" i="39"/>
  <c r="R144" i="38"/>
  <c r="Y144" i="39"/>
  <c r="Z144" i="38"/>
  <c r="AG144" i="39"/>
  <c r="AH144" i="38"/>
  <c r="AO144" i="39"/>
  <c r="AP144" i="38"/>
  <c r="AW144" i="39"/>
  <c r="AX144" i="38"/>
  <c r="BE144" i="39"/>
  <c r="BF144" i="38"/>
  <c r="BM144" i="39"/>
  <c r="BN144" i="38"/>
  <c r="BU144" i="39"/>
  <c r="BV144" i="38"/>
  <c r="CC144" i="39"/>
  <c r="CD144" i="38"/>
  <c r="CK144" i="39"/>
  <c r="CL144" i="38"/>
  <c r="CS144" i="39"/>
  <c r="CT144" i="38"/>
  <c r="DA144" i="39"/>
  <c r="DB144" i="38"/>
  <c r="DI144" i="39"/>
  <c r="DJ144" i="38"/>
  <c r="DQ144" i="39"/>
  <c r="DR144" i="38"/>
  <c r="DY144" i="39"/>
  <c r="DZ144" i="38"/>
  <c r="E145" i="39"/>
  <c r="F145" i="38"/>
  <c r="M145" i="39"/>
  <c r="N145" i="38"/>
  <c r="U145" i="39"/>
  <c r="V145" i="38"/>
  <c r="AC145" i="39"/>
  <c r="AD145" i="38"/>
  <c r="AK145" i="39"/>
  <c r="AL145" i="38"/>
  <c r="AS145" i="39"/>
  <c r="AT145" i="38"/>
  <c r="BA145" i="39"/>
  <c r="BB145" i="38"/>
  <c r="BI145" i="39"/>
  <c r="BJ145" i="38"/>
  <c r="BQ145" i="39"/>
  <c r="BR145" i="38"/>
  <c r="BY145" i="39"/>
  <c r="BZ145" i="38"/>
  <c r="CG145" i="39"/>
  <c r="CH145" i="38"/>
  <c r="CO145" i="39"/>
  <c r="CP145" i="38"/>
  <c r="CW145" i="39"/>
  <c r="CX145" i="38"/>
  <c r="DE145" i="39"/>
  <c r="DF145" i="38"/>
  <c r="DM145" i="39"/>
  <c r="DN145" i="38"/>
  <c r="DU145" i="39"/>
  <c r="DV145" i="38"/>
  <c r="EC145" i="39"/>
  <c r="ED145" i="38"/>
  <c r="I146" i="39"/>
  <c r="J146" i="38"/>
  <c r="Q146" i="39"/>
  <c r="R146" i="38"/>
  <c r="Y146" i="39"/>
  <c r="Z146" i="38"/>
  <c r="AG146" i="39"/>
  <c r="AH146" i="38"/>
  <c r="AO146" i="39"/>
  <c r="AP146" i="38"/>
  <c r="AW146" i="39"/>
  <c r="AX146" i="38"/>
  <c r="BE146" i="39"/>
  <c r="BF146" i="38"/>
  <c r="BM146" i="39"/>
  <c r="BN146" i="38"/>
  <c r="BU146" i="39"/>
  <c r="BV146" i="38"/>
  <c r="CC146" i="39"/>
  <c r="CD146" i="38"/>
  <c r="CK146" i="39"/>
  <c r="CL146" i="38"/>
  <c r="CS146" i="39"/>
  <c r="CT146" i="38"/>
  <c r="DA146" i="39"/>
  <c r="DB146" i="38"/>
  <c r="DI146" i="39"/>
  <c r="DJ146" i="38"/>
  <c r="DQ146" i="39"/>
  <c r="DR146" i="38"/>
  <c r="DY146" i="39"/>
  <c r="DZ146" i="38"/>
  <c r="E147" i="39"/>
  <c r="F147" i="38"/>
  <c r="M147" i="39"/>
  <c r="N147" i="38"/>
  <c r="U147" i="39"/>
  <c r="V147" i="38"/>
  <c r="AC147" i="39"/>
  <c r="AD147" i="38"/>
  <c r="AK147" i="39"/>
  <c r="AL147" i="38"/>
  <c r="AS147" i="39"/>
  <c r="AT147" i="38"/>
  <c r="BA147" i="39"/>
  <c r="BB147" i="38"/>
  <c r="BI147" i="39"/>
  <c r="BJ147" i="38"/>
  <c r="BQ147" i="39"/>
  <c r="BR147" i="38"/>
  <c r="BY147" i="39"/>
  <c r="BZ147" i="38"/>
  <c r="CG147" i="39"/>
  <c r="CH147" i="38"/>
  <c r="CO147" i="39"/>
  <c r="CP147" i="38"/>
  <c r="CW147" i="39"/>
  <c r="CX147" i="38"/>
  <c r="DE147" i="39"/>
  <c r="DF147" i="38"/>
  <c r="DM147" i="39"/>
  <c r="DN147" i="38"/>
  <c r="DU147" i="39"/>
  <c r="DV147" i="38"/>
  <c r="EC147" i="39"/>
  <c r="ED147" i="38"/>
  <c r="I148" i="39"/>
  <c r="J148" i="38"/>
  <c r="Q148" i="39"/>
  <c r="R148" i="38"/>
  <c r="Y148" i="39"/>
  <c r="Z148" i="38"/>
  <c r="AG148" i="39"/>
  <c r="AH148" i="38"/>
  <c r="AO148" i="39"/>
  <c r="AP148" i="38"/>
  <c r="AW148" i="39"/>
  <c r="AX148" i="38"/>
  <c r="BE148" i="39"/>
  <c r="BF148" i="38"/>
  <c r="BM148" i="39"/>
  <c r="BN148" i="38"/>
  <c r="BU148" i="39"/>
  <c r="BV148" i="38"/>
  <c r="CC148" i="39"/>
  <c r="CD148" i="38"/>
  <c r="CK148" i="39"/>
  <c r="CL148" i="38"/>
  <c r="CS148" i="39"/>
  <c r="CT148" i="38"/>
  <c r="DA148" i="39"/>
  <c r="DB148" i="38"/>
  <c r="DI148" i="39"/>
  <c r="DJ148" i="38"/>
  <c r="DQ148" i="39"/>
  <c r="DR148" i="38"/>
  <c r="DY148" i="39"/>
  <c r="DZ148" i="38"/>
  <c r="E149" i="39"/>
  <c r="F149" i="38"/>
  <c r="M149" i="39"/>
  <c r="N149" i="38"/>
  <c r="U149" i="39"/>
  <c r="V149" i="38"/>
  <c r="AC149" i="39"/>
  <c r="AD149" i="38"/>
  <c r="AK149" i="39"/>
  <c r="AL149" i="38"/>
  <c r="AS149" i="39"/>
  <c r="AT149" i="38"/>
  <c r="BA149" i="39"/>
  <c r="BB149" i="38"/>
  <c r="BI149" i="39"/>
  <c r="BJ149" i="38"/>
  <c r="BQ149" i="39"/>
  <c r="BR149" i="38"/>
  <c r="BY149" i="39"/>
  <c r="BZ149" i="38"/>
  <c r="CG149" i="39"/>
  <c r="CH149" i="38"/>
  <c r="CO149" i="39"/>
  <c r="CP149" i="38"/>
  <c r="CW149" i="39"/>
  <c r="CX149" i="38"/>
  <c r="DE149" i="39"/>
  <c r="DF149" i="38"/>
  <c r="DM149" i="39"/>
  <c r="DN149" i="38"/>
  <c r="DU149" i="39"/>
  <c r="DV149" i="38"/>
  <c r="EC149" i="39"/>
  <c r="ED149" i="38"/>
  <c r="E151" i="39"/>
  <c r="E163" i="38"/>
  <c r="F151" i="38"/>
  <c r="M151" i="39"/>
  <c r="M163" i="38"/>
  <c r="N151" i="38"/>
  <c r="U151" i="39"/>
  <c r="U163" i="38"/>
  <c r="V151" i="38"/>
  <c r="AC151" i="39"/>
  <c r="AC163" i="38"/>
  <c r="AD151" i="38"/>
  <c r="AK151" i="39"/>
  <c r="AK163" i="38"/>
  <c r="AL151" i="38"/>
  <c r="AS151" i="39"/>
  <c r="AS163" i="38"/>
  <c r="AT151" i="38"/>
  <c r="BA151" i="39"/>
  <c r="BA163" i="38"/>
  <c r="BB151" i="38"/>
  <c r="BI151" i="39"/>
  <c r="BI163" i="38"/>
  <c r="BJ151" i="38"/>
  <c r="BQ151" i="39"/>
  <c r="BQ163" i="38"/>
  <c r="BR151" i="38"/>
  <c r="BY151" i="39"/>
  <c r="BY163" i="38"/>
  <c r="BZ151" i="38"/>
  <c r="CG151" i="39"/>
  <c r="CG163" i="38"/>
  <c r="CH151" i="38"/>
  <c r="CO151" i="39"/>
  <c r="CO163" i="38"/>
  <c r="CP151" i="38"/>
  <c r="CW151" i="39"/>
  <c r="CW163" i="38"/>
  <c r="CX151" i="38"/>
  <c r="DE151" i="39"/>
  <c r="DE163" i="38"/>
  <c r="DF151" i="38"/>
  <c r="DM151" i="39"/>
  <c r="DM163" i="38"/>
  <c r="DN151" i="38"/>
  <c r="DU151" i="39"/>
  <c r="DU163" i="38"/>
  <c r="DV151" i="38"/>
  <c r="EC151" i="39"/>
  <c r="EC163" i="38"/>
  <c r="ED151" i="38"/>
  <c r="I152" i="39"/>
  <c r="J152" i="38"/>
  <c r="Q152" i="39"/>
  <c r="R152" i="38"/>
  <c r="Y152" i="39"/>
  <c r="Z152" i="38"/>
  <c r="AG152" i="39"/>
  <c r="AH152" i="38"/>
  <c r="AO152" i="39"/>
  <c r="AP152" i="38"/>
  <c r="AW152" i="39"/>
  <c r="AX152" i="38"/>
  <c r="BE152" i="39"/>
  <c r="BF152" i="38"/>
  <c r="BM152" i="39"/>
  <c r="BN152" i="38"/>
  <c r="BU152" i="39"/>
  <c r="BV152" i="38"/>
  <c r="CC152" i="39"/>
  <c r="CD152" i="38"/>
  <c r="CK152" i="39"/>
  <c r="CL152" i="38"/>
  <c r="CS152" i="39"/>
  <c r="CT152" i="38"/>
  <c r="DA152" i="39"/>
  <c r="DB152" i="38"/>
  <c r="DI152" i="39"/>
  <c r="DJ152" i="38"/>
  <c r="DQ152" i="39"/>
  <c r="DR152" i="38"/>
  <c r="DY152" i="39"/>
  <c r="DZ152" i="38"/>
  <c r="E153" i="39"/>
  <c r="F153" i="38"/>
  <c r="M153" i="39"/>
  <c r="N153" i="38"/>
  <c r="U153" i="39"/>
  <c r="V153" i="38"/>
  <c r="AC153" i="39"/>
  <c r="AD153" i="38"/>
  <c r="AK153" i="39"/>
  <c r="AL153" i="38"/>
  <c r="AS153" i="39"/>
  <c r="AT153" i="38"/>
  <c r="BA153" i="39"/>
  <c r="BB153" i="38"/>
  <c r="BI153" i="39"/>
  <c r="BJ153" i="38"/>
  <c r="BQ153" i="39"/>
  <c r="BR153" i="38"/>
  <c r="BY153" i="39"/>
  <c r="BZ153" i="38"/>
  <c r="CG153" i="39"/>
  <c r="CH153" i="38"/>
  <c r="CO153" i="39"/>
  <c r="CP153" i="38"/>
  <c r="CW153" i="39"/>
  <c r="CX153" i="38"/>
  <c r="DE153" i="39"/>
  <c r="DF153" i="38"/>
  <c r="DM153" i="39"/>
  <c r="DN153" i="38"/>
  <c r="DU153" i="39"/>
  <c r="DV153" i="38"/>
  <c r="EC153" i="39"/>
  <c r="ED153" i="38"/>
  <c r="I154" i="39"/>
  <c r="J154" i="38"/>
  <c r="Q154" i="39"/>
  <c r="R154" i="38"/>
  <c r="Y154" i="39"/>
  <c r="Z154" i="38"/>
  <c r="AG154" i="39"/>
  <c r="AH154" i="38"/>
  <c r="AO154" i="39"/>
  <c r="AP154" i="38"/>
  <c r="AW154" i="39"/>
  <c r="AX154" i="38"/>
  <c r="BE154" i="39"/>
  <c r="BF154" i="38"/>
  <c r="BM154" i="39"/>
  <c r="BN154" i="38"/>
  <c r="BU154" i="39"/>
  <c r="BV154" i="38"/>
  <c r="CC154" i="39"/>
  <c r="CD154" i="38"/>
  <c r="CK154" i="39"/>
  <c r="CL154" i="38"/>
  <c r="CS154" i="39"/>
  <c r="CT154" i="38"/>
  <c r="DA154" i="39"/>
  <c r="DB154" i="38"/>
  <c r="DI154" i="39"/>
  <c r="DJ154" i="38"/>
  <c r="DQ154" i="39"/>
  <c r="DR154" i="38"/>
  <c r="DY154" i="39"/>
  <c r="DZ154" i="38"/>
  <c r="E155" i="39"/>
  <c r="F155" i="38"/>
  <c r="M155" i="39"/>
  <c r="N155" i="38"/>
  <c r="U155" i="39"/>
  <c r="V155" i="38"/>
  <c r="AC155" i="39"/>
  <c r="AD155" i="38"/>
  <c r="AK155" i="39"/>
  <c r="AL155" i="38"/>
  <c r="AS155" i="39"/>
  <c r="AT155" i="38"/>
  <c r="BA155" i="39"/>
  <c r="BB155" i="38"/>
  <c r="BI155" i="39"/>
  <c r="BJ155" i="38"/>
  <c r="BQ155" i="39"/>
  <c r="BR155" i="38"/>
  <c r="BY155" i="39"/>
  <c r="BZ155" i="38"/>
  <c r="CG155" i="39"/>
  <c r="CH155" i="38"/>
  <c r="CO155" i="39"/>
  <c r="CP155" i="38"/>
  <c r="CW155" i="39"/>
  <c r="CX155" i="38"/>
  <c r="DE155" i="39"/>
  <c r="DF155" i="38"/>
  <c r="DM155" i="39"/>
  <c r="DN155" i="38"/>
  <c r="DU155" i="39"/>
  <c r="DV155" i="38"/>
  <c r="EC155" i="39"/>
  <c r="ED155" i="38"/>
  <c r="I156" i="39"/>
  <c r="J156" i="38"/>
  <c r="Q156" i="39"/>
  <c r="R156" i="38"/>
  <c r="Y156" i="39"/>
  <c r="Z156" i="38"/>
  <c r="AG156" i="39"/>
  <c r="AH156" i="38"/>
  <c r="AO156" i="39"/>
  <c r="AP156" i="38"/>
  <c r="AW156" i="39"/>
  <c r="AX156" i="38"/>
  <c r="BE156" i="39"/>
  <c r="BF156" i="38"/>
  <c r="BM156" i="39"/>
  <c r="BN156" i="38"/>
  <c r="BU156" i="39"/>
  <c r="BV156" i="38"/>
  <c r="CC156" i="39"/>
  <c r="CD156" i="38"/>
  <c r="CK156" i="39"/>
  <c r="CL156" i="38"/>
  <c r="CS156" i="39"/>
  <c r="CT156" i="38"/>
  <c r="DA156" i="39"/>
  <c r="DB156" i="38"/>
  <c r="DI156" i="39"/>
  <c r="DJ156" i="38"/>
  <c r="DQ156" i="39"/>
  <c r="DR156" i="38"/>
  <c r="DY156" i="39"/>
  <c r="DZ156" i="38"/>
  <c r="E157" i="39"/>
  <c r="F157" i="38"/>
  <c r="M157" i="39"/>
  <c r="N157" i="38"/>
  <c r="U157" i="39"/>
  <c r="V157" i="38"/>
  <c r="AC157" i="39"/>
  <c r="AD157" i="38"/>
  <c r="AK157" i="39"/>
  <c r="AL157" i="38"/>
  <c r="AS157" i="39"/>
  <c r="AT157" i="38"/>
  <c r="BA157" i="39"/>
  <c r="BB157" i="38"/>
  <c r="BI157" i="39"/>
  <c r="BJ157" i="38"/>
  <c r="BQ157" i="39"/>
  <c r="BR157" i="38"/>
  <c r="BY157" i="39"/>
  <c r="BZ157" i="38"/>
  <c r="CG157" i="39"/>
  <c r="CH157" i="38"/>
  <c r="CO157" i="39"/>
  <c r="CP157" i="38"/>
  <c r="CW157" i="39"/>
  <c r="CX157" i="38"/>
  <c r="DE157" i="39"/>
  <c r="DF157" i="38"/>
  <c r="DM157" i="39"/>
  <c r="DN157" i="38"/>
  <c r="DU157" i="39"/>
  <c r="DV157" i="38"/>
  <c r="EC157" i="39"/>
  <c r="ED157" i="38"/>
  <c r="I158" i="39"/>
  <c r="J158" i="38"/>
  <c r="Q158" i="39"/>
  <c r="R158" i="38"/>
  <c r="Y158" i="39"/>
  <c r="Z158" i="38"/>
  <c r="AG158" i="39"/>
  <c r="AH158" i="38"/>
  <c r="AO158" i="39"/>
  <c r="AP158" i="38"/>
  <c r="AW158" i="39"/>
  <c r="AX158" i="38"/>
  <c r="BE158" i="39"/>
  <c r="BF158" i="38"/>
  <c r="BM158" i="39"/>
  <c r="BN158" i="38"/>
  <c r="BU158" i="39"/>
  <c r="BV158" i="38"/>
  <c r="CC158" i="39"/>
  <c r="CD158" i="38"/>
  <c r="CK158" i="39"/>
  <c r="CL158" i="38"/>
  <c r="CS158" i="39"/>
  <c r="CT158" i="38"/>
  <c r="DA158" i="39"/>
  <c r="DB158" i="38"/>
  <c r="DI158" i="39"/>
  <c r="DJ158" i="38"/>
  <c r="DQ158" i="39"/>
  <c r="DR158" i="38"/>
  <c r="DY158" i="39"/>
  <c r="DZ158" i="38"/>
  <c r="E159" i="39"/>
  <c r="F159" i="38"/>
  <c r="M159" i="39"/>
  <c r="N159" i="38"/>
  <c r="U159" i="39"/>
  <c r="V159" i="38"/>
  <c r="AC159" i="39"/>
  <c r="AD159" i="38"/>
  <c r="AK159" i="39"/>
  <c r="AL159" i="38"/>
  <c r="AS159" i="39"/>
  <c r="AT159" i="38"/>
  <c r="BA159" i="39"/>
  <c r="BB159" i="38"/>
  <c r="BI159" i="39"/>
  <c r="BJ159" i="38"/>
  <c r="BQ159" i="39"/>
  <c r="BR159" i="38"/>
  <c r="BY159" i="39"/>
  <c r="BZ159" i="38"/>
  <c r="CG159" i="39"/>
  <c r="CH159" i="38"/>
  <c r="CO159" i="39"/>
  <c r="CP159" i="38"/>
  <c r="CW159" i="39"/>
  <c r="CX159" i="38"/>
  <c r="DE159" i="39"/>
  <c r="DF159" i="38"/>
  <c r="DM159" i="39"/>
  <c r="DN159" i="38"/>
  <c r="DU159" i="39"/>
  <c r="DV159" i="38"/>
  <c r="EC159" i="39"/>
  <c r="ED159" i="38"/>
  <c r="I160" i="39"/>
  <c r="J160" i="38"/>
  <c r="Q160" i="39"/>
  <c r="R160" i="38"/>
  <c r="Y160" i="39"/>
  <c r="Z160" i="38"/>
  <c r="AG160" i="39"/>
  <c r="AH160" i="38"/>
  <c r="AO160" i="39"/>
  <c r="AP160" i="38"/>
  <c r="AW160" i="39"/>
  <c r="AX160" i="38"/>
  <c r="BE160" i="39"/>
  <c r="BF160" i="38"/>
  <c r="BM160" i="39"/>
  <c r="BN160" i="38"/>
  <c r="BU160" i="39"/>
  <c r="BV160" i="38"/>
  <c r="CC160" i="39"/>
  <c r="CD160" i="38"/>
  <c r="CK160" i="39"/>
  <c r="CL160" i="38"/>
  <c r="CS160" i="39"/>
  <c r="CT160" i="38"/>
  <c r="DA160" i="39"/>
  <c r="DB160" i="38"/>
  <c r="DI160" i="39"/>
  <c r="DJ160" i="38"/>
  <c r="DQ160" i="39"/>
  <c r="DR160" i="38"/>
  <c r="DY160" i="39"/>
  <c r="DZ160" i="38"/>
  <c r="E161" i="39"/>
  <c r="F161" i="38"/>
  <c r="M161" i="39"/>
  <c r="N161" i="38"/>
  <c r="U161" i="39"/>
  <c r="V161" i="38"/>
  <c r="AC161" i="39"/>
  <c r="AD161" i="38"/>
  <c r="AK161" i="39"/>
  <c r="AL161" i="38"/>
  <c r="AS161" i="39"/>
  <c r="AT161" i="38"/>
  <c r="BA161" i="39"/>
  <c r="BB161" i="38"/>
  <c r="BI161" i="39"/>
  <c r="BJ161" i="38"/>
  <c r="BQ161" i="39"/>
  <c r="BR161" i="38"/>
  <c r="BY161" i="39"/>
  <c r="BZ161" i="38"/>
  <c r="CG161" i="39"/>
  <c r="CH161" i="38"/>
  <c r="CO161" i="39"/>
  <c r="CP161" i="38"/>
  <c r="CW161" i="39"/>
  <c r="CX161" i="38"/>
  <c r="DE161" i="39"/>
  <c r="DF161" i="38"/>
  <c r="DM161" i="39"/>
  <c r="DN161" i="38"/>
  <c r="DU161" i="39"/>
  <c r="DV161" i="38"/>
  <c r="EC161" i="39"/>
  <c r="ED161" i="38"/>
  <c r="I162" i="39"/>
  <c r="J162" i="38"/>
  <c r="Q162" i="39"/>
  <c r="R162" i="38"/>
  <c r="Y162" i="39"/>
  <c r="Z162" i="38"/>
  <c r="AG162" i="39"/>
  <c r="AH162" i="38"/>
  <c r="AO162" i="39"/>
  <c r="AP162" i="38"/>
  <c r="AW162" i="39"/>
  <c r="AX162" i="38"/>
  <c r="BE162" i="39"/>
  <c r="BF162" i="38"/>
  <c r="BM162" i="39"/>
  <c r="BN162" i="38"/>
  <c r="BU162" i="39"/>
  <c r="BV162" i="38"/>
  <c r="CC162" i="39"/>
  <c r="CD162" i="38"/>
  <c r="CK162" i="39"/>
  <c r="CL162" i="38"/>
  <c r="CS162" i="39"/>
  <c r="CT162" i="38"/>
  <c r="DA162" i="39"/>
  <c r="DB162" i="38"/>
  <c r="DI162" i="39"/>
  <c r="DJ162" i="38"/>
  <c r="DQ162" i="39"/>
  <c r="DR162" i="38"/>
  <c r="DY162" i="39"/>
  <c r="DZ162" i="38"/>
  <c r="I164" i="39"/>
  <c r="I176" i="38"/>
  <c r="J164" i="38"/>
  <c r="Q164" i="39"/>
  <c r="Q176" i="38"/>
  <c r="R164" i="38"/>
  <c r="Y164" i="39"/>
  <c r="Y176" i="38"/>
  <c r="Z164" i="38"/>
  <c r="AG164" i="39"/>
  <c r="AG176" i="38"/>
  <c r="AH164" i="38"/>
  <c r="AO164" i="39"/>
  <c r="AO176" i="38"/>
  <c r="AP164" i="38"/>
  <c r="AW164" i="39"/>
  <c r="AW176" i="38"/>
  <c r="AX164" i="38"/>
  <c r="BE164" i="39"/>
  <c r="BE176" i="38"/>
  <c r="BF164" i="38"/>
  <c r="BM164" i="39"/>
  <c r="BM176" i="38"/>
  <c r="BN164" i="38"/>
  <c r="BU164" i="39"/>
  <c r="BU176" i="38"/>
  <c r="BV164" i="38"/>
  <c r="CC164" i="39"/>
  <c r="CC176" i="38"/>
  <c r="CD164" i="38"/>
  <c r="CK164" i="39"/>
  <c r="CK176" i="38"/>
  <c r="CL164" i="38"/>
  <c r="CS164" i="39"/>
  <c r="CS176" i="38"/>
  <c r="CT164" i="38"/>
  <c r="DA164" i="39"/>
  <c r="DA176" i="38"/>
  <c r="DB164" i="38"/>
  <c r="DI164" i="39"/>
  <c r="DI176" i="38"/>
  <c r="DJ164" i="38"/>
  <c r="DQ164" i="39"/>
  <c r="DQ176" i="38"/>
  <c r="DR164" i="38"/>
  <c r="DY164" i="39"/>
  <c r="DY176" i="38"/>
  <c r="DZ164" i="38"/>
  <c r="E165" i="39"/>
  <c r="F165" i="38"/>
  <c r="M165" i="39"/>
  <c r="N165" i="38"/>
  <c r="U165" i="39"/>
  <c r="V165" i="38"/>
  <c r="AC165" i="39"/>
  <c r="AD165" i="38"/>
  <c r="AK165" i="39"/>
  <c r="AL165" i="38"/>
  <c r="AS165" i="39"/>
  <c r="AT165" i="38"/>
  <c r="BA165" i="39"/>
  <c r="BB165" i="38"/>
  <c r="BI165" i="39"/>
  <c r="BJ165" i="38"/>
  <c r="BQ165" i="39"/>
  <c r="BR165" i="38"/>
  <c r="BY165" i="39"/>
  <c r="BZ165" i="38"/>
  <c r="CG165" i="39"/>
  <c r="CH165" i="38"/>
  <c r="CO165" i="39"/>
  <c r="CP165" i="38"/>
  <c r="CW165" i="39"/>
  <c r="CX165" i="38"/>
  <c r="DE165" i="39"/>
  <c r="DF165" i="38"/>
  <c r="DM165" i="39"/>
  <c r="DN165" i="38"/>
  <c r="DU165" i="39"/>
  <c r="DV165" i="38"/>
  <c r="EC165" i="39"/>
  <c r="ED165" i="38"/>
  <c r="I166" i="39"/>
  <c r="J166" i="38"/>
  <c r="Q166" i="39"/>
  <c r="R166" i="38"/>
  <c r="Y166" i="39"/>
  <c r="Z166" i="38"/>
  <c r="AG166" i="39"/>
  <c r="AH166" i="38"/>
  <c r="AO166" i="39"/>
  <c r="AP166" i="38"/>
  <c r="AW166" i="39"/>
  <c r="AX166" i="38"/>
  <c r="BE166" i="39"/>
  <c r="BF166" i="38"/>
  <c r="BM166" i="39"/>
  <c r="BN166" i="38"/>
  <c r="BU166" i="39"/>
  <c r="BV166" i="38"/>
  <c r="CC166" i="39"/>
  <c r="CD166" i="38"/>
  <c r="CK166" i="39"/>
  <c r="CL166" i="38"/>
  <c r="CS166" i="39"/>
  <c r="CT166" i="38"/>
  <c r="DA166" i="39"/>
  <c r="DB166" i="38"/>
  <c r="DI166" i="39"/>
  <c r="DJ166" i="38"/>
  <c r="DQ166" i="39"/>
  <c r="DR166" i="38"/>
  <c r="DY166" i="39"/>
  <c r="DZ166" i="38"/>
  <c r="E167" i="39"/>
  <c r="F167" i="38"/>
  <c r="M167" i="39"/>
  <c r="N167" i="38"/>
  <c r="U167" i="39"/>
  <c r="V167" i="38"/>
  <c r="AC167" i="39"/>
  <c r="AD167" i="38"/>
  <c r="AK167" i="39"/>
  <c r="AL167" i="38"/>
  <c r="AS167" i="39"/>
  <c r="AT167" i="38"/>
  <c r="BA167" i="39"/>
  <c r="BB167" i="38"/>
  <c r="BI167" i="39"/>
  <c r="BJ167" i="38"/>
  <c r="BQ167" i="39"/>
  <c r="BR167" i="38"/>
  <c r="BY167" i="39"/>
  <c r="BZ167" i="38"/>
  <c r="CG167" i="39"/>
  <c r="CH167" i="38"/>
  <c r="CO167" i="39"/>
  <c r="CP167" i="38"/>
  <c r="CW167" i="39"/>
  <c r="CX167" i="38"/>
  <c r="DE167" i="39"/>
  <c r="DF167" i="38"/>
  <c r="DM167" i="39"/>
  <c r="DN167" i="38"/>
  <c r="DU167" i="39"/>
  <c r="DV167" i="38"/>
  <c r="EC167" i="39"/>
  <c r="ED167" i="38"/>
  <c r="I168" i="39"/>
  <c r="J168" i="38"/>
  <c r="Q168" i="39"/>
  <c r="R168" i="38"/>
  <c r="Y168" i="39"/>
  <c r="Z168" i="38"/>
  <c r="AG168" i="39"/>
  <c r="AH168" i="38"/>
  <c r="AO168" i="39"/>
  <c r="AP168" i="38"/>
  <c r="AW168" i="39"/>
  <c r="AX168" i="38"/>
  <c r="BE168" i="39"/>
  <c r="BF168" i="38"/>
  <c r="BM168" i="39"/>
  <c r="BN168" i="38"/>
  <c r="BU168" i="39"/>
  <c r="BV168" i="38"/>
  <c r="CC168" i="39"/>
  <c r="CD168" i="38"/>
  <c r="CK168" i="39"/>
  <c r="CL168" i="38"/>
  <c r="CS168" i="39"/>
  <c r="CT168" i="38"/>
  <c r="DA168" i="39"/>
  <c r="DB168" i="38"/>
  <c r="DI168" i="39"/>
  <c r="DJ168" i="38"/>
  <c r="DQ168" i="39"/>
  <c r="DR168" i="38"/>
  <c r="DY168" i="39"/>
  <c r="DZ168" i="38"/>
  <c r="E169" i="39"/>
  <c r="F169" i="38"/>
  <c r="M169" i="39"/>
  <c r="N169" i="38"/>
  <c r="U169" i="39"/>
  <c r="V169" i="38"/>
  <c r="AC169" i="39"/>
  <c r="AD169" i="38"/>
  <c r="AK169" i="39"/>
  <c r="AL169" i="38"/>
  <c r="AS169" i="39"/>
  <c r="AT169" i="38"/>
  <c r="BA169" i="39"/>
  <c r="BB169" i="38"/>
  <c r="BI169" i="39"/>
  <c r="BJ169" i="38"/>
  <c r="BQ169" i="39"/>
  <c r="BR169" i="38"/>
  <c r="BY169" i="39"/>
  <c r="BZ169" i="38"/>
  <c r="CG169" i="39"/>
  <c r="CH169" i="38"/>
  <c r="CO169" i="39"/>
  <c r="CP169" i="38"/>
  <c r="CW169" i="39"/>
  <c r="CX169" i="38"/>
  <c r="DE169" i="39"/>
  <c r="DF169" i="38"/>
  <c r="DM169" i="39"/>
  <c r="DN169" i="38"/>
  <c r="DU169" i="39"/>
  <c r="DV169" i="38"/>
  <c r="EC169" i="39"/>
  <c r="ED169" i="38"/>
  <c r="I170" i="39"/>
  <c r="J170" i="38"/>
  <c r="Q170" i="39"/>
  <c r="R170" i="38"/>
  <c r="Y170" i="39"/>
  <c r="Z170" i="38"/>
  <c r="AG170" i="39"/>
  <c r="AH170" i="38"/>
  <c r="AO170" i="39"/>
  <c r="AP170" i="38"/>
  <c r="AW170" i="39"/>
  <c r="AX170" i="38"/>
  <c r="BE170" i="39"/>
  <c r="BF170" i="38"/>
  <c r="BM170" i="39"/>
  <c r="BN170" i="38"/>
  <c r="BU170" i="39"/>
  <c r="BV170" i="38"/>
  <c r="CC170" i="39"/>
  <c r="CD170" i="38"/>
  <c r="CK170" i="39"/>
  <c r="CL170" i="38"/>
  <c r="CS170" i="39"/>
  <c r="CT170" i="38"/>
  <c r="DA170" i="39"/>
  <c r="DB170" i="38"/>
  <c r="DI170" i="39"/>
  <c r="DJ170" i="38"/>
  <c r="DQ170" i="39"/>
  <c r="DR170" i="38"/>
  <c r="DY170" i="39"/>
  <c r="DZ170" i="38"/>
  <c r="E171" i="39"/>
  <c r="F171" i="38"/>
  <c r="M171" i="39"/>
  <c r="N171" i="38"/>
  <c r="U171" i="39"/>
  <c r="V171" i="38"/>
  <c r="AC171" i="39"/>
  <c r="AD171" i="38"/>
  <c r="AK171" i="39"/>
  <c r="AL171" i="38"/>
  <c r="AS171" i="39"/>
  <c r="AT171" i="38"/>
  <c r="BA171" i="39"/>
  <c r="BB171" i="38"/>
  <c r="BI171" i="39"/>
  <c r="BJ171" i="38"/>
  <c r="BQ171" i="39"/>
  <c r="BR171" i="38"/>
  <c r="BY171" i="39"/>
  <c r="BZ171" i="38"/>
  <c r="CG171" i="39"/>
  <c r="CH171" i="38"/>
  <c r="CO171" i="39"/>
  <c r="CP171" i="38"/>
  <c r="CW171" i="39"/>
  <c r="CX171" i="38"/>
  <c r="DE171" i="39"/>
  <c r="DF171" i="38"/>
  <c r="DM171" i="39"/>
  <c r="DN171" i="38"/>
  <c r="DU171" i="39"/>
  <c r="DV171" i="38"/>
  <c r="EC171" i="39"/>
  <c r="ED171" i="38"/>
  <c r="I172" i="39"/>
  <c r="J172" i="38"/>
  <c r="Q172" i="39"/>
  <c r="R172" i="38"/>
  <c r="Y172" i="39"/>
  <c r="Z172" i="38"/>
  <c r="AG172" i="39"/>
  <c r="AH172" i="38"/>
  <c r="AO172" i="39"/>
  <c r="AP172" i="38"/>
  <c r="AW172" i="39"/>
  <c r="AX172" i="38"/>
  <c r="BE172" i="39"/>
  <c r="BF172" i="38"/>
  <c r="BM172" i="39"/>
  <c r="BN172" i="38"/>
  <c r="BU172" i="39"/>
  <c r="BV172" i="38"/>
  <c r="CC172" i="39"/>
  <c r="CD172" i="38"/>
  <c r="CK172" i="39"/>
  <c r="CL172" i="38"/>
  <c r="CS172" i="39"/>
  <c r="CT172" i="38"/>
  <c r="DA172" i="39"/>
  <c r="DB172" i="38"/>
  <c r="DI172" i="39"/>
  <c r="DJ172" i="38"/>
  <c r="DQ172" i="39"/>
  <c r="DR172" i="38"/>
  <c r="DY172" i="39"/>
  <c r="DZ172" i="38"/>
  <c r="E173" i="39"/>
  <c r="F173" i="38"/>
  <c r="M173" i="39"/>
  <c r="N173" i="38"/>
  <c r="U173" i="39"/>
  <c r="V173" i="38"/>
  <c r="AC173" i="39"/>
  <c r="AD173" i="38"/>
  <c r="AK173" i="39"/>
  <c r="AL173" i="38"/>
  <c r="AS173" i="39"/>
  <c r="AT173" i="38"/>
  <c r="BA173" i="39"/>
  <c r="BB173" i="38"/>
  <c r="BI173" i="39"/>
  <c r="BJ173" i="38"/>
  <c r="BQ173" i="39"/>
  <c r="BR173" i="38"/>
  <c r="BY173" i="39"/>
  <c r="BZ173" i="38"/>
  <c r="CG173" i="39"/>
  <c r="CH173" i="38"/>
  <c r="CO173" i="39"/>
  <c r="CP173" i="38"/>
  <c r="CW173" i="39"/>
  <c r="CX173" i="38"/>
  <c r="DE173" i="39"/>
  <c r="DF173" i="38"/>
  <c r="DM173" i="39"/>
  <c r="DN173" i="38"/>
  <c r="DU173" i="39"/>
  <c r="DV173" i="38"/>
  <c r="EC173" i="39"/>
  <c r="ED173" i="38"/>
  <c r="I174" i="39"/>
  <c r="J174" i="38"/>
  <c r="Q174" i="39"/>
  <c r="R174" i="38"/>
  <c r="Y174" i="39"/>
  <c r="Z174" i="38"/>
  <c r="AG174" i="39"/>
  <c r="AH174" i="38"/>
  <c r="AO174" i="39"/>
  <c r="AP174" i="38"/>
  <c r="AW174" i="39"/>
  <c r="AX174" i="38"/>
  <c r="BE174" i="39"/>
  <c r="BF174" i="38"/>
  <c r="BM174" i="39"/>
  <c r="BN174" i="38"/>
  <c r="BU174" i="39"/>
  <c r="BV174" i="38"/>
  <c r="CC174" i="39"/>
  <c r="CD174" i="38"/>
  <c r="CK174" i="39"/>
  <c r="CL174" i="38"/>
  <c r="CS174" i="39"/>
  <c r="CT174" i="38"/>
  <c r="DA174" i="39"/>
  <c r="DB174" i="38"/>
  <c r="DI174" i="39"/>
  <c r="DJ174" i="38"/>
  <c r="DQ174" i="39"/>
  <c r="DR174" i="38"/>
  <c r="DY174" i="39"/>
  <c r="DZ174" i="38"/>
  <c r="E175" i="39"/>
  <c r="F175" i="38"/>
  <c r="M175" i="39"/>
  <c r="N175" i="38"/>
  <c r="U175" i="39"/>
  <c r="V175" i="38"/>
  <c r="AC175" i="39"/>
  <c r="AD175" i="38"/>
  <c r="AK175" i="39"/>
  <c r="AL175" i="38"/>
  <c r="AS175" i="39"/>
  <c r="AT175" i="38"/>
  <c r="BA175" i="39"/>
  <c r="BB175" i="38"/>
  <c r="BI175" i="39"/>
  <c r="BJ175" i="38"/>
  <c r="BQ175" i="39"/>
  <c r="BR175" i="38"/>
  <c r="BY175" i="39"/>
  <c r="BZ175" i="38"/>
  <c r="CG175" i="39"/>
  <c r="CH175" i="38"/>
  <c r="CO175" i="39"/>
  <c r="CP175" i="38"/>
  <c r="CW175" i="39"/>
  <c r="CX175" i="38"/>
  <c r="DE175" i="39"/>
  <c r="DF175" i="38"/>
  <c r="DM175" i="39"/>
  <c r="DN175" i="38"/>
  <c r="DU175" i="39"/>
  <c r="DV175" i="38"/>
  <c r="EC175" i="39"/>
  <c r="ED175" i="38"/>
  <c r="E177" i="39"/>
  <c r="F177" i="39" s="1"/>
  <c r="F177" i="38"/>
  <c r="E189" i="38"/>
  <c r="M177" i="39"/>
  <c r="N177" i="39" s="1"/>
  <c r="N177" i="38"/>
  <c r="M189" i="38"/>
  <c r="U177" i="39"/>
  <c r="V177" i="39" s="1"/>
  <c r="V177" i="38"/>
  <c r="U189" i="38"/>
  <c r="AC177" i="39"/>
  <c r="AD177" i="39" s="1"/>
  <c r="AD177" i="38"/>
  <c r="AC189" i="38"/>
  <c r="AK177" i="39"/>
  <c r="AL177" i="39" s="1"/>
  <c r="AL177" i="38"/>
  <c r="AK189" i="38"/>
  <c r="AS177" i="39"/>
  <c r="AT177" i="39" s="1"/>
  <c r="AT177" i="38"/>
  <c r="AS189" i="38"/>
  <c r="BA177" i="39"/>
  <c r="BB177" i="39" s="1"/>
  <c r="BB177" i="38"/>
  <c r="BA189" i="38"/>
  <c r="BI177" i="39"/>
  <c r="BJ177" i="39" s="1"/>
  <c r="BJ177" i="38"/>
  <c r="BI189" i="38"/>
  <c r="BQ177" i="39"/>
  <c r="BR177" i="39" s="1"/>
  <c r="BR177" i="38"/>
  <c r="BQ189" i="38"/>
  <c r="BY177" i="39"/>
  <c r="BZ177" i="39" s="1"/>
  <c r="BZ177" i="38"/>
  <c r="BY189" i="38"/>
  <c r="CG177" i="39"/>
  <c r="CH177" i="39" s="1"/>
  <c r="CH177" i="38"/>
  <c r="CG189" i="38"/>
  <c r="CO177" i="39"/>
  <c r="CP177" i="39" s="1"/>
  <c r="CP177" i="38"/>
  <c r="CO189" i="38"/>
  <c r="CW177" i="39"/>
  <c r="CX177" i="39" s="1"/>
  <c r="CX177" i="38"/>
  <c r="CW189" i="38"/>
  <c r="DE177" i="39"/>
  <c r="DF177" i="39" s="1"/>
  <c r="DF177" i="38"/>
  <c r="DE189" i="38"/>
  <c r="DM177" i="39"/>
  <c r="DN177" i="39" s="1"/>
  <c r="DN177" i="38"/>
  <c r="DM189" i="38"/>
  <c r="DU177" i="39"/>
  <c r="DV177" i="39" s="1"/>
  <c r="DV177" i="38"/>
  <c r="DU189" i="38"/>
  <c r="EC177" i="39"/>
  <c r="ED177" i="39" s="1"/>
  <c r="ED177" i="38"/>
  <c r="EC189" i="38"/>
  <c r="I178" i="39"/>
  <c r="J178" i="39" s="1"/>
  <c r="J178" i="38"/>
  <c r="Q178" i="39"/>
  <c r="R178" i="39" s="1"/>
  <c r="R178" i="38"/>
  <c r="Y178" i="39"/>
  <c r="Z178" i="39" s="1"/>
  <c r="Z178" i="38"/>
  <c r="AG178" i="39"/>
  <c r="AH178" i="39" s="1"/>
  <c r="AH178" i="38"/>
  <c r="AO178" i="39"/>
  <c r="AP178" i="39" s="1"/>
  <c r="AP178" i="38"/>
  <c r="AW178" i="39"/>
  <c r="AX178" i="39" s="1"/>
  <c r="AX178" i="38"/>
  <c r="BE178" i="39"/>
  <c r="BF178" i="39" s="1"/>
  <c r="BF178" i="38"/>
  <c r="BM178" i="39"/>
  <c r="BN178" i="39" s="1"/>
  <c r="BN178" i="38"/>
  <c r="BU178" i="39"/>
  <c r="BV178" i="39" s="1"/>
  <c r="BV178" i="38"/>
  <c r="CC178" i="39"/>
  <c r="CD178" i="39" s="1"/>
  <c r="CD178" i="38"/>
  <c r="CK178" i="39"/>
  <c r="CL178" i="39" s="1"/>
  <c r="CL178" i="38"/>
  <c r="CS178" i="39"/>
  <c r="CT178" i="39" s="1"/>
  <c r="CT178" i="38"/>
  <c r="DA178" i="39"/>
  <c r="DB178" i="39" s="1"/>
  <c r="DB178" i="38"/>
  <c r="DI178" i="39"/>
  <c r="DJ178" i="39" s="1"/>
  <c r="DJ178" i="38"/>
  <c r="DQ178" i="39"/>
  <c r="DR178" i="39" s="1"/>
  <c r="DR178" i="38"/>
  <c r="DY178" i="39"/>
  <c r="DZ178" i="39" s="1"/>
  <c r="DZ178" i="38"/>
  <c r="E179" i="39"/>
  <c r="F179" i="39" s="1"/>
  <c r="F179" i="38"/>
  <c r="M179" i="39"/>
  <c r="N179" i="39" s="1"/>
  <c r="N179" i="38"/>
  <c r="U179" i="39"/>
  <c r="V179" i="39" s="1"/>
  <c r="V179" i="38"/>
  <c r="AC179" i="39"/>
  <c r="AD179" i="39" s="1"/>
  <c r="AD179" i="38"/>
  <c r="AK179" i="39"/>
  <c r="AL179" i="39" s="1"/>
  <c r="AL179" i="38"/>
  <c r="AS179" i="39"/>
  <c r="AT179" i="39" s="1"/>
  <c r="AT179" i="38"/>
  <c r="BA179" i="39"/>
  <c r="BB179" i="39" s="1"/>
  <c r="BB179" i="38"/>
  <c r="BI179" i="39"/>
  <c r="BJ179" i="39" s="1"/>
  <c r="BJ179" i="38"/>
  <c r="BQ179" i="39"/>
  <c r="BR179" i="39" s="1"/>
  <c r="BR179" i="38"/>
  <c r="BY179" i="39"/>
  <c r="BZ179" i="39" s="1"/>
  <c r="BZ179" i="38"/>
  <c r="CG179" i="39"/>
  <c r="CH179" i="39" s="1"/>
  <c r="CH179" i="38"/>
  <c r="CO179" i="39"/>
  <c r="CP179" i="39" s="1"/>
  <c r="CP179" i="38"/>
  <c r="CW179" i="39"/>
  <c r="CX179" i="39" s="1"/>
  <c r="CX179" i="38"/>
  <c r="DE179" i="39"/>
  <c r="DF179" i="39" s="1"/>
  <c r="DF179" i="38"/>
  <c r="DM179" i="39"/>
  <c r="DN179" i="39" s="1"/>
  <c r="DN179" i="38"/>
  <c r="DU179" i="39"/>
  <c r="DV179" i="39" s="1"/>
  <c r="DV179" i="38"/>
  <c r="EC179" i="39"/>
  <c r="ED179" i="39" s="1"/>
  <c r="ED179" i="38"/>
  <c r="I180" i="39"/>
  <c r="J180" i="39" s="1"/>
  <c r="J180" i="38"/>
  <c r="Q180" i="39"/>
  <c r="R180" i="39" s="1"/>
  <c r="R180" i="38"/>
  <c r="Y180" i="39"/>
  <c r="Z180" i="39" s="1"/>
  <c r="Z180" i="38"/>
  <c r="AG180" i="39"/>
  <c r="AH180" i="39" s="1"/>
  <c r="AH180" i="38"/>
  <c r="AO180" i="39"/>
  <c r="AP180" i="39" s="1"/>
  <c r="AP180" i="38"/>
  <c r="AW180" i="39"/>
  <c r="AX180" i="39" s="1"/>
  <c r="AX180" i="38"/>
  <c r="BE180" i="39"/>
  <c r="BF180" i="39" s="1"/>
  <c r="BF180" i="38"/>
  <c r="BM180" i="39"/>
  <c r="BN180" i="39" s="1"/>
  <c r="BN180" i="38"/>
  <c r="BU180" i="39"/>
  <c r="BV180" i="39" s="1"/>
  <c r="BV180" i="38"/>
  <c r="CC180" i="39"/>
  <c r="CD180" i="39" s="1"/>
  <c r="CD180" i="38"/>
  <c r="CK180" i="39"/>
  <c r="CL180" i="39" s="1"/>
  <c r="CL180" i="38"/>
  <c r="CS180" i="39"/>
  <c r="CT180" i="39" s="1"/>
  <c r="CT180" i="38"/>
  <c r="DA180" i="39"/>
  <c r="DB180" i="39" s="1"/>
  <c r="DB180" i="38"/>
  <c r="DI180" i="39"/>
  <c r="DJ180" i="39" s="1"/>
  <c r="DJ180" i="38"/>
  <c r="DQ180" i="39"/>
  <c r="DR180" i="39" s="1"/>
  <c r="DR180" i="38"/>
  <c r="DY180" i="39"/>
  <c r="DZ180" i="39" s="1"/>
  <c r="DZ180" i="38"/>
  <c r="E181" i="39"/>
  <c r="F181" i="39" s="1"/>
  <c r="F181" i="38"/>
  <c r="M181" i="39"/>
  <c r="N181" i="39" s="1"/>
  <c r="N181" i="38"/>
  <c r="U181" i="39"/>
  <c r="V181" i="39" s="1"/>
  <c r="V181" i="38"/>
  <c r="AC181" i="39"/>
  <c r="AD181" i="39" s="1"/>
  <c r="AD181" i="38"/>
  <c r="AK181" i="39"/>
  <c r="AL181" i="39" s="1"/>
  <c r="AL181" i="38"/>
  <c r="AS181" i="39"/>
  <c r="AT181" i="39" s="1"/>
  <c r="AT181" i="38"/>
  <c r="BA181" i="39"/>
  <c r="BB181" i="39" s="1"/>
  <c r="BB181" i="38"/>
  <c r="BI181" i="39"/>
  <c r="BJ181" i="39" s="1"/>
  <c r="BJ181" i="38"/>
  <c r="BQ181" i="39"/>
  <c r="BR181" i="39" s="1"/>
  <c r="BR181" i="38"/>
  <c r="BY181" i="39"/>
  <c r="BZ181" i="39" s="1"/>
  <c r="BZ181" i="38"/>
  <c r="CG181" i="39"/>
  <c r="CH181" i="39" s="1"/>
  <c r="CH181" i="38"/>
  <c r="CO181" i="39"/>
  <c r="CP181" i="39" s="1"/>
  <c r="CP181" i="38"/>
  <c r="CW181" i="39"/>
  <c r="CX181" i="39" s="1"/>
  <c r="CX181" i="38"/>
  <c r="DE181" i="39"/>
  <c r="DF181" i="39" s="1"/>
  <c r="DF181" i="38"/>
  <c r="DM181" i="39"/>
  <c r="DN181" i="39" s="1"/>
  <c r="DN181" i="38"/>
  <c r="DU181" i="39"/>
  <c r="DV181" i="39" s="1"/>
  <c r="DV181" i="38"/>
  <c r="EC181" i="39"/>
  <c r="ED181" i="39" s="1"/>
  <c r="ED181" i="38"/>
  <c r="I182" i="39"/>
  <c r="J182" i="39" s="1"/>
  <c r="J182" i="38"/>
  <c r="Q182" i="39"/>
  <c r="R182" i="39" s="1"/>
  <c r="R182" i="38"/>
  <c r="Y182" i="39"/>
  <c r="Z182" i="39" s="1"/>
  <c r="Z182" i="38"/>
  <c r="AG182" i="39"/>
  <c r="AH182" i="39" s="1"/>
  <c r="AH182" i="38"/>
  <c r="AO182" i="39"/>
  <c r="AP182" i="39" s="1"/>
  <c r="AP182" i="38"/>
  <c r="AW182" i="39"/>
  <c r="AX182" i="39" s="1"/>
  <c r="AX182" i="38"/>
  <c r="BE182" i="39"/>
  <c r="BF182" i="39" s="1"/>
  <c r="BF182" i="38"/>
  <c r="BM182" i="39"/>
  <c r="BN182" i="39" s="1"/>
  <c r="BN182" i="38"/>
  <c r="BU182" i="39"/>
  <c r="BV182" i="39" s="1"/>
  <c r="BV182" i="38"/>
  <c r="CC182" i="39"/>
  <c r="CD182" i="39" s="1"/>
  <c r="CD182" i="38"/>
  <c r="CK182" i="39"/>
  <c r="CL182" i="39" s="1"/>
  <c r="CL182" i="38"/>
  <c r="CS182" i="39"/>
  <c r="CT182" i="39" s="1"/>
  <c r="CT182" i="38"/>
  <c r="DA182" i="39"/>
  <c r="DB182" i="39" s="1"/>
  <c r="DB182" i="38"/>
  <c r="DI182" i="39"/>
  <c r="DJ182" i="39" s="1"/>
  <c r="DJ182" i="38"/>
  <c r="DQ182" i="39"/>
  <c r="DR182" i="39" s="1"/>
  <c r="DR182" i="38"/>
  <c r="DY182" i="39"/>
  <c r="DZ182" i="39" s="1"/>
  <c r="DZ182" i="38"/>
  <c r="E183" i="39"/>
  <c r="F183" i="39" s="1"/>
  <c r="F183" i="38"/>
  <c r="M183" i="39"/>
  <c r="N183" i="39" s="1"/>
  <c r="N183" i="38"/>
  <c r="U183" i="39"/>
  <c r="V183" i="39" s="1"/>
  <c r="V183" i="38"/>
  <c r="AC183" i="39"/>
  <c r="AD183" i="39" s="1"/>
  <c r="AD183" i="38"/>
  <c r="AK183" i="39"/>
  <c r="AL183" i="39" s="1"/>
  <c r="AL183" i="38"/>
  <c r="AS183" i="39"/>
  <c r="AT183" i="39" s="1"/>
  <c r="AT183" i="38"/>
  <c r="BA183" i="39"/>
  <c r="BB183" i="39" s="1"/>
  <c r="BB183" i="38"/>
  <c r="BI183" i="39"/>
  <c r="BJ183" i="39" s="1"/>
  <c r="BJ183" i="38"/>
  <c r="BQ183" i="39"/>
  <c r="BR183" i="39" s="1"/>
  <c r="BR183" i="38"/>
  <c r="BY183" i="39"/>
  <c r="BZ183" i="39" s="1"/>
  <c r="BZ183" i="38"/>
  <c r="CG183" i="39"/>
  <c r="CH183" i="39" s="1"/>
  <c r="CH183" i="38"/>
  <c r="CO183" i="39"/>
  <c r="CP183" i="39" s="1"/>
  <c r="CP183" i="38"/>
  <c r="CW183" i="39"/>
  <c r="CX183" i="39" s="1"/>
  <c r="CX183" i="38"/>
  <c r="DE183" i="39"/>
  <c r="DF183" i="39" s="1"/>
  <c r="DF183" i="38"/>
  <c r="DM183" i="39"/>
  <c r="DN183" i="39" s="1"/>
  <c r="DN183" i="38"/>
  <c r="DU183" i="39"/>
  <c r="DV183" i="39" s="1"/>
  <c r="DV183" i="38"/>
  <c r="EC183" i="39"/>
  <c r="ED183" i="39" s="1"/>
  <c r="ED183" i="38"/>
  <c r="I184" i="39"/>
  <c r="J184" i="39" s="1"/>
  <c r="J184" i="38"/>
  <c r="Q184" i="39"/>
  <c r="R184" i="39" s="1"/>
  <c r="R184" i="38"/>
  <c r="Y184" i="39"/>
  <c r="Z184" i="39" s="1"/>
  <c r="Z184" i="38"/>
  <c r="AG184" i="39"/>
  <c r="AH184" i="39" s="1"/>
  <c r="AH184" i="38"/>
  <c r="AO184" i="39"/>
  <c r="AP184" i="39" s="1"/>
  <c r="AP184" i="38"/>
  <c r="AW184" i="39"/>
  <c r="AX184" i="39" s="1"/>
  <c r="AX184" i="38"/>
  <c r="BE184" i="39"/>
  <c r="BF184" i="39" s="1"/>
  <c r="BF184" i="38"/>
  <c r="BM184" i="39"/>
  <c r="BN184" i="39" s="1"/>
  <c r="BN184" i="38"/>
  <c r="BU184" i="39"/>
  <c r="BV184" i="39" s="1"/>
  <c r="BV184" i="38"/>
  <c r="CC184" i="39"/>
  <c r="CD184" i="39" s="1"/>
  <c r="CD184" i="38"/>
  <c r="CK184" i="39"/>
  <c r="CL184" i="39" s="1"/>
  <c r="CL184" i="38"/>
  <c r="CS184" i="39"/>
  <c r="CT184" i="39" s="1"/>
  <c r="CT184" i="38"/>
  <c r="DA184" i="39"/>
  <c r="DB184" i="39" s="1"/>
  <c r="DB184" i="38"/>
  <c r="DI184" i="39"/>
  <c r="DJ184" i="39" s="1"/>
  <c r="DJ184" i="38"/>
  <c r="DQ184" i="39"/>
  <c r="DR184" i="39" s="1"/>
  <c r="DR184" i="38"/>
  <c r="DY184" i="39"/>
  <c r="DZ184" i="39" s="1"/>
  <c r="DZ184" i="38"/>
  <c r="E185" i="39"/>
  <c r="F185" i="39" s="1"/>
  <c r="F185" i="38"/>
  <c r="M185" i="39"/>
  <c r="N185" i="39" s="1"/>
  <c r="N185" i="38"/>
  <c r="U185" i="39"/>
  <c r="V185" i="39" s="1"/>
  <c r="V185" i="38"/>
  <c r="AC185" i="39"/>
  <c r="AD185" i="39" s="1"/>
  <c r="AD185" i="38"/>
  <c r="AK185" i="39"/>
  <c r="AL185" i="39" s="1"/>
  <c r="AL185" i="38"/>
  <c r="AS185" i="39"/>
  <c r="AT185" i="39" s="1"/>
  <c r="AT185" i="38"/>
  <c r="BA185" i="39"/>
  <c r="BB185" i="39" s="1"/>
  <c r="BB185" i="38"/>
  <c r="BI185" i="39"/>
  <c r="BJ185" i="39" s="1"/>
  <c r="BJ185" i="38"/>
  <c r="BQ185" i="39"/>
  <c r="BR185" i="39" s="1"/>
  <c r="BR185" i="38"/>
  <c r="BY185" i="39"/>
  <c r="BZ185" i="39" s="1"/>
  <c r="BZ185" i="38"/>
  <c r="CG185" i="39"/>
  <c r="CH185" i="39" s="1"/>
  <c r="CH185" i="38"/>
  <c r="CO185" i="39"/>
  <c r="CP185" i="39" s="1"/>
  <c r="CP185" i="38"/>
  <c r="CW185" i="39"/>
  <c r="CX185" i="39" s="1"/>
  <c r="CX185" i="38"/>
  <c r="DE185" i="39"/>
  <c r="DF185" i="39" s="1"/>
  <c r="DF185" i="38"/>
  <c r="DM185" i="39"/>
  <c r="DN185" i="39" s="1"/>
  <c r="DN185" i="38"/>
  <c r="DU185" i="39"/>
  <c r="DV185" i="39" s="1"/>
  <c r="DV185" i="38"/>
  <c r="EC185" i="39"/>
  <c r="ED185" i="39" s="1"/>
  <c r="ED185" i="38"/>
  <c r="I186" i="39"/>
  <c r="J186" i="39" s="1"/>
  <c r="J186" i="38"/>
  <c r="Q186" i="39"/>
  <c r="R186" i="39" s="1"/>
  <c r="R186" i="38"/>
  <c r="Y186" i="39"/>
  <c r="Z186" i="39" s="1"/>
  <c r="Z186" i="38"/>
  <c r="AG186" i="39"/>
  <c r="AH186" i="39" s="1"/>
  <c r="AH186" i="38"/>
  <c r="AO186" i="39"/>
  <c r="AP186" i="39" s="1"/>
  <c r="AP186" i="38"/>
  <c r="AW186" i="39"/>
  <c r="AX186" i="39" s="1"/>
  <c r="AX186" i="38"/>
  <c r="BE186" i="39"/>
  <c r="BF186" i="39" s="1"/>
  <c r="BF186" i="38"/>
  <c r="BM186" i="39"/>
  <c r="BN186" i="39" s="1"/>
  <c r="BN186" i="38"/>
  <c r="BU186" i="39"/>
  <c r="BV186" i="39" s="1"/>
  <c r="BV186" i="38"/>
  <c r="CC186" i="39"/>
  <c r="CD186" i="39" s="1"/>
  <c r="CD186" i="38"/>
  <c r="CK186" i="39"/>
  <c r="CL186" i="39" s="1"/>
  <c r="CL186" i="38"/>
  <c r="CS186" i="39"/>
  <c r="CT186" i="39" s="1"/>
  <c r="CT186" i="38"/>
  <c r="DA186" i="39"/>
  <c r="DB186" i="39" s="1"/>
  <c r="DB186" i="38"/>
  <c r="DI186" i="39"/>
  <c r="DJ186" i="39" s="1"/>
  <c r="DJ186" i="38"/>
  <c r="DQ186" i="39"/>
  <c r="DR186" i="39" s="1"/>
  <c r="DR186" i="38"/>
  <c r="DY186" i="39"/>
  <c r="DZ186" i="39" s="1"/>
  <c r="DZ186" i="38"/>
  <c r="E187" i="39"/>
  <c r="F187" i="39" s="1"/>
  <c r="F187" i="38"/>
  <c r="M187" i="39"/>
  <c r="N187" i="39" s="1"/>
  <c r="N187" i="38"/>
  <c r="U187" i="39"/>
  <c r="V187" i="39" s="1"/>
  <c r="V187" i="38"/>
  <c r="AC187" i="39"/>
  <c r="AD187" i="39" s="1"/>
  <c r="AD187" i="38"/>
  <c r="AK187" i="39"/>
  <c r="AL187" i="39" s="1"/>
  <c r="AL187" i="38"/>
  <c r="AS187" i="39"/>
  <c r="AT187" i="39" s="1"/>
  <c r="AT187" i="38"/>
  <c r="BA187" i="39"/>
  <c r="BB187" i="39" s="1"/>
  <c r="BB187" i="38"/>
  <c r="BI187" i="39"/>
  <c r="BJ187" i="39" s="1"/>
  <c r="BJ187" i="38"/>
  <c r="BQ187" i="39"/>
  <c r="BR187" i="39" s="1"/>
  <c r="BR187" i="38"/>
  <c r="BY187" i="39"/>
  <c r="BZ187" i="39" s="1"/>
  <c r="BZ187" i="38"/>
  <c r="CG187" i="39"/>
  <c r="CH187" i="39" s="1"/>
  <c r="CH187" i="38"/>
  <c r="CO187" i="39"/>
  <c r="CP187" i="39" s="1"/>
  <c r="CP187" i="38"/>
  <c r="CW187" i="39"/>
  <c r="CX187" i="39" s="1"/>
  <c r="CX187" i="38"/>
  <c r="DE187" i="39"/>
  <c r="DF187" i="39" s="1"/>
  <c r="DF187" i="38"/>
  <c r="DM187" i="39"/>
  <c r="DN187" i="39" s="1"/>
  <c r="DN187" i="38"/>
  <c r="DU187" i="39"/>
  <c r="DV187" i="39" s="1"/>
  <c r="DV187" i="38"/>
  <c r="EC187" i="39"/>
  <c r="ED187" i="39" s="1"/>
  <c r="ED187" i="38"/>
  <c r="I188" i="39"/>
  <c r="J188" i="39" s="1"/>
  <c r="J188" i="38"/>
  <c r="Q188" i="39"/>
  <c r="R188" i="39" s="1"/>
  <c r="R188" i="38"/>
  <c r="Y188" i="39"/>
  <c r="Z188" i="39" s="1"/>
  <c r="Z188" i="38"/>
  <c r="AG188" i="39"/>
  <c r="AH188" i="39" s="1"/>
  <c r="AH188" i="38"/>
  <c r="AO188" i="39"/>
  <c r="AP188" i="39" s="1"/>
  <c r="AP188" i="38"/>
  <c r="AW188" i="39"/>
  <c r="AX188" i="39" s="1"/>
  <c r="AX188" i="38"/>
  <c r="BE188" i="39"/>
  <c r="BF188" i="39" s="1"/>
  <c r="BF188" i="38"/>
  <c r="BM188" i="39"/>
  <c r="BN188" i="39" s="1"/>
  <c r="BN188" i="38"/>
  <c r="BU188" i="39"/>
  <c r="BV188" i="39" s="1"/>
  <c r="BV188" i="38"/>
  <c r="CC188" i="39"/>
  <c r="CD188" i="39" s="1"/>
  <c r="CD188" i="38"/>
  <c r="CK188" i="39"/>
  <c r="CL188" i="39" s="1"/>
  <c r="CL188" i="38"/>
  <c r="CS188" i="39"/>
  <c r="CT188" i="39" s="1"/>
  <c r="CT188" i="38"/>
  <c r="DA188" i="39"/>
  <c r="DB188" i="39" s="1"/>
  <c r="DB188" i="38"/>
  <c r="DI188" i="39"/>
  <c r="DJ188" i="39" s="1"/>
  <c r="DJ188" i="38"/>
  <c r="DQ188" i="39"/>
  <c r="DR188" i="39" s="1"/>
  <c r="DR188" i="38"/>
  <c r="DY188" i="39"/>
  <c r="DZ188" i="39" s="1"/>
  <c r="DZ188" i="38"/>
  <c r="MU21" i="40"/>
  <c r="NK21" i="40"/>
  <c r="H9" i="40"/>
  <c r="P9" i="40"/>
  <c r="X9" i="40"/>
  <c r="AF9" i="40"/>
  <c r="AN9" i="40"/>
  <c r="MU9" i="40"/>
  <c r="AV9" i="40"/>
  <c r="NC9" i="40"/>
  <c r="BD9" i="40"/>
  <c r="NK9" i="40"/>
  <c r="BL9" i="40"/>
  <c r="NS9" i="40"/>
  <c r="BT9" i="40"/>
  <c r="CB9" i="40"/>
  <c r="CJ9" i="40"/>
  <c r="CR9" i="40"/>
  <c r="CZ9" i="40"/>
  <c r="DH9" i="40"/>
  <c r="DP9" i="40"/>
  <c r="DX9" i="40"/>
  <c r="EF9" i="40"/>
  <c r="EN9" i="40"/>
  <c r="EV9" i="40"/>
  <c r="FD9" i="40"/>
  <c r="FL9" i="40"/>
  <c r="FT9" i="40"/>
  <c r="GB9" i="40"/>
  <c r="GJ9" i="40"/>
  <c r="GR9" i="40"/>
  <c r="GZ9" i="40"/>
  <c r="HH9" i="40"/>
  <c r="HP9" i="40"/>
  <c r="HX9" i="40"/>
  <c r="IF9" i="40"/>
  <c r="IN9" i="40"/>
  <c r="IV9" i="40"/>
  <c r="JD9" i="40"/>
  <c r="JL9" i="40"/>
  <c r="JT9" i="40"/>
  <c r="KB9" i="40"/>
  <c r="KJ9" i="40"/>
  <c r="KR9" i="40"/>
  <c r="KZ9" i="40"/>
  <c r="LH9" i="40"/>
  <c r="LP9" i="40"/>
  <c r="LX9" i="40"/>
  <c r="MF9" i="40"/>
  <c r="MN9" i="40"/>
  <c r="H10" i="40"/>
  <c r="P10" i="40"/>
  <c r="X10" i="40"/>
  <c r="AF10" i="40"/>
  <c r="AN10" i="40"/>
  <c r="MU10" i="40"/>
  <c r="AV10" i="40"/>
  <c r="NC10" i="40"/>
  <c r="BD10" i="40"/>
  <c r="NK10" i="40"/>
  <c r="BL10" i="40"/>
  <c r="NS10" i="40"/>
  <c r="BT10" i="40"/>
  <c r="CB10" i="40"/>
  <c r="CJ10" i="40"/>
  <c r="CR10" i="40"/>
  <c r="CZ10" i="40"/>
  <c r="DH10" i="40"/>
  <c r="DP10" i="40"/>
  <c r="DX10" i="40"/>
  <c r="EF10" i="40"/>
  <c r="EN10" i="40"/>
  <c r="EV10" i="40"/>
  <c r="FD10" i="40"/>
  <c r="FL10" i="40"/>
  <c r="FT10" i="40"/>
  <c r="GB10" i="40"/>
  <c r="GJ10" i="40"/>
  <c r="GR10" i="40"/>
  <c r="GZ10" i="40"/>
  <c r="HH10" i="40"/>
  <c r="HP10" i="40"/>
  <c r="HX10" i="40"/>
  <c r="IF10" i="40"/>
  <c r="IN10" i="40"/>
  <c r="IV10" i="40"/>
  <c r="JD10" i="40"/>
  <c r="JL10" i="40"/>
  <c r="JT10" i="40"/>
  <c r="KB10" i="40"/>
  <c r="KJ10" i="40"/>
  <c r="KR10" i="40"/>
  <c r="KZ10" i="40"/>
  <c r="LH10" i="40"/>
  <c r="LP10" i="40"/>
  <c r="LX10" i="40"/>
  <c r="MF10" i="40"/>
  <c r="MN10" i="40"/>
  <c r="H11" i="40"/>
  <c r="P11" i="40"/>
  <c r="X11" i="40"/>
  <c r="AF11" i="40"/>
  <c r="AN11" i="40"/>
  <c r="MU11" i="40"/>
  <c r="AV11" i="40"/>
  <c r="NC11" i="40"/>
  <c r="BD11" i="40"/>
  <c r="NK11" i="40"/>
  <c r="BL11" i="40"/>
  <c r="NS11" i="40"/>
  <c r="BT11" i="40"/>
  <c r="CB11" i="40"/>
  <c r="CJ11" i="40"/>
  <c r="CR11" i="40"/>
  <c r="CZ11" i="40"/>
  <c r="DH11" i="40"/>
  <c r="DP11" i="40"/>
  <c r="DX11" i="40"/>
  <c r="EF11" i="40"/>
  <c r="EN11" i="40"/>
  <c r="EV11" i="40"/>
  <c r="FD11" i="40"/>
  <c r="FL11" i="40"/>
  <c r="FT11" i="40"/>
  <c r="GB11" i="40"/>
  <c r="GJ11" i="40"/>
  <c r="GR11" i="40"/>
  <c r="GZ11" i="40"/>
  <c r="HH11" i="40"/>
  <c r="HP11" i="40"/>
  <c r="HX11" i="40"/>
  <c r="IF11" i="40"/>
  <c r="IN11" i="40"/>
  <c r="IV11" i="40"/>
  <c r="JD11" i="40"/>
  <c r="JL11" i="40"/>
  <c r="JT11" i="40"/>
  <c r="KB11" i="40"/>
  <c r="KJ11" i="40"/>
  <c r="KR11" i="40"/>
  <c r="KZ11" i="40"/>
  <c r="LH11" i="40"/>
  <c r="LP11" i="40"/>
  <c r="LX11" i="40"/>
  <c r="MF11" i="40"/>
  <c r="MN11" i="40"/>
  <c r="H12" i="40"/>
  <c r="P12" i="40"/>
  <c r="X12" i="40"/>
  <c r="AF12" i="40"/>
  <c r="AN12" i="40"/>
  <c r="MU12" i="40"/>
  <c r="AV12" i="40"/>
  <c r="NC12" i="40"/>
  <c r="BD12" i="40"/>
  <c r="NK12" i="40"/>
  <c r="BL12" i="40"/>
  <c r="NS12" i="40"/>
  <c r="BT12" i="40"/>
  <c r="CB12" i="40"/>
  <c r="CJ12" i="40"/>
  <c r="CR12" i="40"/>
  <c r="CZ12" i="40"/>
  <c r="DH12" i="40"/>
  <c r="DP12" i="40"/>
  <c r="DX12" i="40"/>
  <c r="EF12" i="40"/>
  <c r="EN12" i="40"/>
  <c r="EV12" i="40"/>
  <c r="FD12" i="40"/>
  <c r="FL12" i="40"/>
  <c r="FT12" i="40"/>
  <c r="GB12" i="40"/>
  <c r="GJ12" i="40"/>
  <c r="GR12" i="40"/>
  <c r="GZ12" i="40"/>
  <c r="HH12" i="40"/>
  <c r="HP12" i="40"/>
  <c r="HX12" i="40"/>
  <c r="IF12" i="40"/>
  <c r="IN12" i="40"/>
  <c r="IV12" i="40"/>
  <c r="JD12" i="40"/>
  <c r="JL12" i="40"/>
  <c r="JT12" i="40"/>
  <c r="KB12" i="40"/>
  <c r="KJ12" i="40"/>
  <c r="KR12" i="40"/>
  <c r="KZ12" i="40"/>
  <c r="LH12" i="40"/>
  <c r="LP12" i="40"/>
  <c r="LX12" i="40"/>
  <c r="MF12" i="40"/>
  <c r="MN12" i="40"/>
  <c r="H13" i="40"/>
  <c r="P13" i="40"/>
  <c r="X13" i="40"/>
  <c r="AF13" i="40"/>
  <c r="AN13" i="40"/>
  <c r="MU13" i="40"/>
  <c r="AV13" i="40"/>
  <c r="NC13" i="40"/>
  <c r="BD13" i="40"/>
  <c r="NK13" i="40"/>
  <c r="BL13" i="40"/>
  <c r="NS13" i="40"/>
  <c r="BT13" i="40"/>
  <c r="CB13" i="40"/>
  <c r="CJ13" i="40"/>
  <c r="CR13" i="40"/>
  <c r="CZ13" i="40"/>
  <c r="DH13" i="40"/>
  <c r="DP13" i="40"/>
  <c r="DX13" i="40"/>
  <c r="EF13" i="40"/>
  <c r="EN13" i="40"/>
  <c r="EV13" i="40"/>
  <c r="FD13" i="40"/>
  <c r="FL13" i="40"/>
  <c r="FT13" i="40"/>
  <c r="GB13" i="40"/>
  <c r="GJ13" i="40"/>
  <c r="GR13" i="40"/>
  <c r="GZ13" i="40"/>
  <c r="HH13" i="40"/>
  <c r="HP13" i="40"/>
  <c r="HX13" i="40"/>
  <c r="IF13" i="40"/>
  <c r="IN13" i="40"/>
  <c r="IV13" i="40"/>
  <c r="JD13" i="40"/>
  <c r="JL13" i="40"/>
  <c r="JT13" i="40"/>
  <c r="KB13" i="40"/>
  <c r="KJ13" i="40"/>
  <c r="KR13" i="40"/>
  <c r="KZ13" i="40"/>
  <c r="LH13" i="40"/>
  <c r="LP13" i="40"/>
  <c r="LX13" i="40"/>
  <c r="MF13" i="40"/>
  <c r="MN13" i="40"/>
  <c r="H14" i="40"/>
  <c r="P14" i="40"/>
  <c r="X14" i="40"/>
  <c r="AF14" i="40"/>
  <c r="AN14" i="40"/>
  <c r="MU14" i="40"/>
  <c r="AV14" i="40"/>
  <c r="NC14" i="40"/>
  <c r="BD14" i="40"/>
  <c r="NK14" i="40"/>
  <c r="BL14" i="40"/>
  <c r="NS14" i="40"/>
  <c r="BT14" i="40"/>
  <c r="CB14" i="40"/>
  <c r="CJ14" i="40"/>
  <c r="CR14" i="40"/>
  <c r="CZ14" i="40"/>
  <c r="DH14" i="40"/>
  <c r="DP14" i="40"/>
  <c r="DX14" i="40"/>
  <c r="EF14" i="40"/>
  <c r="EN14" i="40"/>
  <c r="EV14" i="40"/>
  <c r="FD14" i="40"/>
  <c r="FL14" i="40"/>
  <c r="FT14" i="40"/>
  <c r="GB14" i="40"/>
  <c r="GJ14" i="40"/>
  <c r="GR14" i="40"/>
  <c r="GZ14" i="40"/>
  <c r="HH14" i="40"/>
  <c r="HP14" i="40"/>
  <c r="HX14" i="40"/>
  <c r="IF14" i="40"/>
  <c r="IN14" i="40"/>
  <c r="IV14" i="40"/>
  <c r="JD14" i="40"/>
  <c r="JL14" i="40"/>
  <c r="JT14" i="40"/>
  <c r="KB14" i="40"/>
  <c r="KJ14" i="40"/>
  <c r="KR14" i="40"/>
  <c r="KZ14" i="40"/>
  <c r="LH14" i="40"/>
  <c r="LP14" i="40"/>
  <c r="LX14" i="40"/>
  <c r="MF14" i="40"/>
  <c r="MN14" i="40"/>
  <c r="H15" i="40"/>
  <c r="P15" i="40"/>
  <c r="X15" i="40"/>
  <c r="AF15" i="40"/>
  <c r="AN15" i="40"/>
  <c r="MU15" i="40"/>
  <c r="AV15" i="40"/>
  <c r="NC15" i="40"/>
  <c r="BD15" i="40"/>
  <c r="NK15" i="40"/>
  <c r="BL15" i="40"/>
  <c r="NS15" i="40"/>
  <c r="BT15" i="40"/>
  <c r="CB15" i="40"/>
  <c r="CJ15" i="40"/>
  <c r="CR15" i="40"/>
  <c r="CZ15" i="40"/>
  <c r="DH15" i="40"/>
  <c r="DP15" i="40"/>
  <c r="DX15" i="40"/>
  <c r="EF15" i="40"/>
  <c r="EN15" i="40"/>
  <c r="EV15" i="40"/>
  <c r="FD15" i="40"/>
  <c r="FL15" i="40"/>
  <c r="FT15" i="40"/>
  <c r="GB15" i="40"/>
  <c r="GJ15" i="40"/>
  <c r="GR15" i="40"/>
  <c r="GZ15" i="40"/>
  <c r="HH15" i="40"/>
  <c r="HP15" i="40"/>
  <c r="HX15" i="40"/>
  <c r="IF15" i="40"/>
  <c r="IN15" i="40"/>
  <c r="IV15" i="40"/>
  <c r="JD15" i="40"/>
  <c r="JL15" i="40"/>
  <c r="JT15" i="40"/>
  <c r="KB15" i="40"/>
  <c r="KJ15" i="40"/>
  <c r="KR15" i="40"/>
  <c r="KZ15" i="40"/>
  <c r="LH15" i="40"/>
  <c r="LP15" i="40"/>
  <c r="LX15" i="40"/>
  <c r="MF15" i="40"/>
  <c r="MN15" i="40"/>
  <c r="H16" i="40"/>
  <c r="P16" i="40"/>
  <c r="X16" i="40"/>
  <c r="AF16" i="40"/>
  <c r="AN16" i="40"/>
  <c r="MU16" i="40"/>
  <c r="AV16" i="40"/>
  <c r="NC16" i="40"/>
  <c r="BD16" i="40"/>
  <c r="NK16" i="40"/>
  <c r="BL16" i="40"/>
  <c r="NS16" i="40"/>
  <c r="BT16" i="40"/>
  <c r="CB16" i="40"/>
  <c r="CJ16" i="40"/>
  <c r="CR16" i="40"/>
  <c r="CZ16" i="40"/>
  <c r="DH16" i="40"/>
  <c r="DP16" i="40"/>
  <c r="DX16" i="40"/>
  <c r="EF16" i="40"/>
  <c r="EN16" i="40"/>
  <c r="EV16" i="40"/>
  <c r="FD16" i="40"/>
  <c r="FL16" i="40"/>
  <c r="FT16" i="40"/>
  <c r="GB16" i="40"/>
  <c r="GJ16" i="40"/>
  <c r="GR16" i="40"/>
  <c r="GZ16" i="40"/>
  <c r="HH16" i="40"/>
  <c r="HP16" i="40"/>
  <c r="HX16" i="40"/>
  <c r="IF16" i="40"/>
  <c r="IN16" i="40"/>
  <c r="IV16" i="40"/>
  <c r="JD16" i="40"/>
  <c r="JL16" i="40"/>
  <c r="JT16" i="40"/>
  <c r="KB16" i="40"/>
  <c r="KJ16" i="40"/>
  <c r="KR16" i="40"/>
  <c r="KZ16" i="40"/>
  <c r="LH16" i="40"/>
  <c r="LP16" i="40"/>
  <c r="LX16" i="40"/>
  <c r="MF16" i="40"/>
  <c r="MN16" i="40"/>
  <c r="H17" i="40"/>
  <c r="P17" i="40"/>
  <c r="X17" i="40"/>
  <c r="AF17" i="40"/>
  <c r="AN17" i="40"/>
  <c r="MU17" i="40"/>
  <c r="AV17" i="40"/>
  <c r="NC17" i="40"/>
  <c r="BD17" i="40"/>
  <c r="NK17" i="40"/>
  <c r="BL17" i="40"/>
  <c r="NS17" i="40"/>
  <c r="BT17" i="40"/>
  <c r="CB17" i="40"/>
  <c r="CJ17" i="40"/>
  <c r="CR17" i="40"/>
  <c r="CZ17" i="40"/>
  <c r="DH17" i="40"/>
  <c r="DP17" i="40"/>
  <c r="DX17" i="40"/>
  <c r="EF17" i="40"/>
  <c r="EN17" i="40"/>
  <c r="EV17" i="40"/>
  <c r="FD17" i="40"/>
  <c r="FL17" i="40"/>
  <c r="FT17" i="40"/>
  <c r="GB17" i="40"/>
  <c r="GJ17" i="40"/>
  <c r="GR17" i="40"/>
  <c r="GZ17" i="40"/>
  <c r="HH17" i="40"/>
  <c r="HP17" i="40"/>
  <c r="HX17" i="40"/>
  <c r="IF17" i="40"/>
  <c r="IN17" i="40"/>
  <c r="IV17" i="40"/>
  <c r="JD17" i="40"/>
  <c r="JL17" i="40"/>
  <c r="JT17" i="40"/>
  <c r="KB17" i="40"/>
  <c r="KJ17" i="40"/>
  <c r="KR17" i="40"/>
  <c r="KZ17" i="40"/>
  <c r="LH17" i="40"/>
  <c r="LP17" i="40"/>
  <c r="LX17" i="40"/>
  <c r="MF17" i="40"/>
  <c r="MN17" i="40"/>
  <c r="H18" i="40"/>
  <c r="P18" i="40"/>
  <c r="X18" i="40"/>
  <c r="AF18" i="40"/>
  <c r="AN18" i="40"/>
  <c r="MU18" i="40"/>
  <c r="AV18" i="40"/>
  <c r="NC18" i="40"/>
  <c r="BD18" i="40"/>
  <c r="NK18" i="40"/>
  <c r="BL18" i="40"/>
  <c r="NS18" i="40"/>
  <c r="BT18" i="40"/>
  <c r="CB18" i="40"/>
  <c r="CJ18" i="40"/>
  <c r="CR18" i="40"/>
  <c r="CZ18" i="40"/>
  <c r="DH18" i="40"/>
  <c r="DP18" i="40"/>
  <c r="DX18" i="40"/>
  <c r="EF18" i="40"/>
  <c r="EN18" i="40"/>
  <c r="EV18" i="40"/>
  <c r="FD18" i="40"/>
  <c r="FL18" i="40"/>
  <c r="FT18" i="40"/>
  <c r="GB18" i="40"/>
  <c r="GJ18" i="40"/>
  <c r="GR18" i="40"/>
  <c r="GZ18" i="40"/>
  <c r="HH18" i="40"/>
  <c r="HP18" i="40"/>
  <c r="HX18" i="40"/>
  <c r="IF18" i="40"/>
  <c r="IN18" i="40"/>
  <c r="IV18" i="40"/>
  <c r="JD18" i="40"/>
  <c r="JL18" i="40"/>
  <c r="JT18" i="40"/>
  <c r="KB18" i="40"/>
  <c r="KJ18" i="40"/>
  <c r="KR18" i="40"/>
  <c r="KZ18" i="40"/>
  <c r="LH18" i="40"/>
  <c r="LP18" i="40"/>
  <c r="LX18" i="40"/>
  <c r="MF18" i="40"/>
  <c r="MN18" i="40"/>
  <c r="H19" i="40"/>
  <c r="P19" i="40"/>
  <c r="X19" i="40"/>
  <c r="AF19" i="40"/>
  <c r="AN19" i="40"/>
  <c r="MU19" i="40"/>
  <c r="AV19" i="40"/>
  <c r="NC19" i="40"/>
  <c r="BD19" i="40"/>
  <c r="NK19" i="40"/>
  <c r="BL19" i="40"/>
  <c r="NS19" i="40"/>
  <c r="BT19" i="40"/>
  <c r="CB19" i="40"/>
  <c r="CJ19" i="40"/>
  <c r="CR19" i="40"/>
  <c r="CZ19" i="40"/>
  <c r="DH19" i="40"/>
  <c r="DP19" i="40"/>
  <c r="DX19" i="40"/>
  <c r="EF19" i="40"/>
  <c r="EN19" i="40"/>
  <c r="EV19" i="40"/>
  <c r="FD19" i="40"/>
  <c r="FL19" i="40"/>
  <c r="FT19" i="40"/>
  <c r="GB19" i="40"/>
  <c r="GJ19" i="40"/>
  <c r="GR19" i="40"/>
  <c r="GZ19" i="40"/>
  <c r="HH19" i="40"/>
  <c r="HP19" i="40"/>
  <c r="HX19" i="40"/>
  <c r="IF19" i="40"/>
  <c r="IN19" i="40"/>
  <c r="IV19" i="40"/>
  <c r="JD19" i="40"/>
  <c r="JL19" i="40"/>
  <c r="JT19" i="40"/>
  <c r="KB19" i="40"/>
  <c r="KJ19" i="40"/>
  <c r="KR19" i="40"/>
  <c r="KZ19" i="40"/>
  <c r="LH19" i="40"/>
  <c r="LP19" i="40"/>
  <c r="LX19" i="40"/>
  <c r="MF19" i="40"/>
  <c r="MN19" i="40"/>
  <c r="H20" i="40"/>
  <c r="P20" i="40"/>
  <c r="X20" i="40"/>
  <c r="AF20" i="40"/>
  <c r="AN20" i="40"/>
  <c r="MU20" i="40"/>
  <c r="AV20" i="40"/>
  <c r="NC20" i="40"/>
  <c r="BD20" i="40"/>
  <c r="NK20" i="40"/>
  <c r="BL20" i="40"/>
  <c r="NS20" i="40"/>
  <c r="BT20" i="40"/>
  <c r="CB20" i="40"/>
  <c r="CJ20" i="40"/>
  <c r="CR20" i="40"/>
  <c r="CZ20" i="40"/>
  <c r="DH20" i="40"/>
  <c r="DP20" i="40"/>
  <c r="DX20" i="40"/>
  <c r="EF20" i="40"/>
  <c r="EN20" i="40"/>
  <c r="EV20" i="40"/>
  <c r="FD20" i="40"/>
  <c r="FL20" i="40"/>
  <c r="FT20" i="40"/>
  <c r="GB20" i="40"/>
  <c r="GJ20" i="40"/>
  <c r="GR20" i="40"/>
  <c r="GZ20" i="40"/>
  <c r="HH20" i="40"/>
  <c r="HP20" i="40"/>
  <c r="HX20" i="40"/>
  <c r="IF20" i="40"/>
  <c r="IN20" i="40"/>
  <c r="IV20" i="40"/>
  <c r="JD20" i="40"/>
  <c r="JL20" i="40"/>
  <c r="JT20" i="40"/>
  <c r="KB20" i="40"/>
  <c r="KJ20" i="40"/>
  <c r="KR20" i="40"/>
  <c r="KZ20" i="40"/>
  <c r="LH20" i="40"/>
  <c r="LP20" i="40"/>
  <c r="LX20" i="40"/>
  <c r="MF20" i="40"/>
  <c r="MN20" i="40"/>
  <c r="MW21" i="40"/>
  <c r="NM21" i="40"/>
  <c r="F22" i="40"/>
  <c r="N22" i="40"/>
  <c r="V22" i="40"/>
  <c r="AD22" i="40"/>
  <c r="AL22" i="40"/>
  <c r="MS22" i="40"/>
  <c r="AT22" i="40"/>
  <c r="NA22" i="40"/>
  <c r="BB22" i="40"/>
  <c r="NI22" i="40"/>
  <c r="BJ22" i="40"/>
  <c r="NQ22" i="40"/>
  <c r="BR22" i="40"/>
  <c r="BZ22" i="40"/>
  <c r="CH22" i="40"/>
  <c r="CP22" i="40"/>
  <c r="CX22" i="40"/>
  <c r="DF22" i="40"/>
  <c r="DN22" i="40"/>
  <c r="DV22" i="40"/>
  <c r="ED22" i="40"/>
  <c r="EL22" i="40"/>
  <c r="ET22" i="40"/>
  <c r="FB22" i="40"/>
  <c r="FJ22" i="40"/>
  <c r="FR22" i="40"/>
  <c r="FZ22" i="40"/>
  <c r="GH22" i="40"/>
  <c r="GP22" i="40"/>
  <c r="GX22" i="40"/>
  <c r="HF22" i="40"/>
  <c r="HN22" i="40"/>
  <c r="HV22" i="40"/>
  <c r="ID22" i="40"/>
  <c r="IL22" i="40"/>
  <c r="IT22" i="40"/>
  <c r="JB22" i="40"/>
  <c r="JJ22" i="40"/>
  <c r="JR22" i="40"/>
  <c r="JZ22" i="40"/>
  <c r="KH22" i="40"/>
  <c r="KP22" i="40"/>
  <c r="KX22" i="40"/>
  <c r="LF22" i="40"/>
  <c r="LN22" i="40"/>
  <c r="LV22" i="40"/>
  <c r="MD22" i="40"/>
  <c r="ML22" i="40"/>
  <c r="F23" i="40"/>
  <c r="N23" i="40"/>
  <c r="V23" i="40"/>
  <c r="AD23" i="40"/>
  <c r="AL23" i="40"/>
  <c r="MS23" i="40"/>
  <c r="AT23" i="40"/>
  <c r="NA23" i="40"/>
  <c r="BB23" i="40"/>
  <c r="NI23" i="40"/>
  <c r="BJ23" i="40"/>
  <c r="NQ23" i="40"/>
  <c r="F24" i="40"/>
  <c r="N24" i="40"/>
  <c r="V24" i="40"/>
  <c r="AD24" i="40"/>
  <c r="AL24" i="40"/>
  <c r="MS24" i="40"/>
  <c r="AT24" i="40"/>
  <c r="NA24" i="40"/>
  <c r="BB24" i="40"/>
  <c r="NI24" i="40"/>
  <c r="BJ24" i="40"/>
  <c r="NQ24" i="40"/>
  <c r="F25" i="40"/>
  <c r="N25" i="40"/>
  <c r="V25" i="40"/>
  <c r="AD25" i="40"/>
  <c r="AL25" i="40"/>
  <c r="MS25" i="40"/>
  <c r="AT25" i="40"/>
  <c r="NA25" i="40"/>
  <c r="BB25" i="40"/>
  <c r="NI25" i="40"/>
  <c r="BJ25" i="40"/>
  <c r="NQ25" i="40"/>
  <c r="F26" i="40"/>
  <c r="N26" i="40"/>
  <c r="V26" i="40"/>
  <c r="AD26" i="40"/>
  <c r="AL26" i="40"/>
  <c r="MS26" i="40"/>
  <c r="AT26" i="40"/>
  <c r="NA26" i="40"/>
  <c r="BB26" i="40"/>
  <c r="NI26" i="40"/>
  <c r="BJ26" i="40"/>
  <c r="NQ26" i="40"/>
  <c r="F27" i="40"/>
  <c r="N27" i="40"/>
  <c r="V27" i="40"/>
  <c r="AD27" i="40"/>
  <c r="AL27" i="40"/>
  <c r="MS27" i="40"/>
  <c r="AT27" i="40"/>
  <c r="NA27" i="40"/>
  <c r="BB27" i="40"/>
  <c r="NI27" i="40"/>
  <c r="BJ27" i="40"/>
  <c r="NQ27" i="40"/>
  <c r="F28" i="40"/>
  <c r="N28" i="40"/>
  <c r="V28" i="40"/>
  <c r="AD28" i="40"/>
  <c r="AL28" i="40"/>
  <c r="MS28" i="40"/>
  <c r="AT28" i="40"/>
  <c r="NA28" i="40"/>
  <c r="BB28" i="40"/>
  <c r="NI28" i="40"/>
  <c r="BJ28" i="40"/>
  <c r="NQ28" i="40"/>
  <c r="F29" i="40"/>
  <c r="N29" i="40"/>
  <c r="V29" i="40"/>
  <c r="AD29" i="40"/>
  <c r="AL29" i="40"/>
  <c r="MS29" i="40"/>
  <c r="AT29" i="40"/>
  <c r="NA29" i="40"/>
  <c r="BB29" i="40"/>
  <c r="NI29" i="40"/>
  <c r="BJ29" i="40"/>
  <c r="NQ29" i="40"/>
  <c r="F30" i="40"/>
  <c r="N30" i="40"/>
  <c r="V30" i="40"/>
  <c r="AD30" i="40"/>
  <c r="AL30" i="40"/>
  <c r="MS30" i="40"/>
  <c r="AT30" i="40"/>
  <c r="NA30" i="40"/>
  <c r="BB30" i="40"/>
  <c r="NI30" i="40"/>
  <c r="BJ30" i="40"/>
  <c r="NQ30" i="40"/>
  <c r="F31" i="40"/>
  <c r="N31" i="40"/>
  <c r="V31" i="40"/>
  <c r="AD31" i="40"/>
  <c r="AL31" i="40"/>
  <c r="MS31" i="40"/>
  <c r="AT31" i="40"/>
  <c r="NA31" i="40"/>
  <c r="BB31" i="40"/>
  <c r="NI31" i="40"/>
  <c r="BJ31" i="40"/>
  <c r="NQ31" i="40"/>
  <c r="F32" i="40"/>
  <c r="N32" i="40"/>
  <c r="V32" i="40"/>
  <c r="AD32" i="40"/>
  <c r="AL32" i="40"/>
  <c r="MS32" i="40"/>
  <c r="AT32" i="40"/>
  <c r="NA32" i="40"/>
  <c r="BB32" i="40"/>
  <c r="NI32" i="40"/>
  <c r="BJ32" i="40"/>
  <c r="NQ32" i="40"/>
  <c r="F33" i="40"/>
  <c r="N33" i="40"/>
  <c r="V33" i="40"/>
  <c r="AD33" i="40"/>
  <c r="AL33" i="40"/>
  <c r="MS33" i="40"/>
  <c r="AT33" i="40"/>
  <c r="NA33" i="40"/>
  <c r="BB33" i="40"/>
  <c r="NI33" i="40"/>
  <c r="BJ33" i="40"/>
  <c r="NQ33" i="40"/>
  <c r="F34" i="40"/>
  <c r="N34" i="40"/>
  <c r="V34" i="40"/>
  <c r="AD34" i="40"/>
  <c r="AL34" i="40"/>
  <c r="MS34" i="40"/>
  <c r="AT34" i="40"/>
  <c r="NA34" i="40"/>
  <c r="BB34" i="40"/>
  <c r="NI34" i="40"/>
  <c r="BJ34" i="40"/>
  <c r="NQ34" i="40"/>
  <c r="F35" i="40"/>
  <c r="N35" i="40"/>
  <c r="V35" i="40"/>
  <c r="AD35" i="40"/>
  <c r="AL35" i="40"/>
  <c r="MS35" i="40"/>
  <c r="AT35" i="40"/>
  <c r="NA35" i="40"/>
  <c r="BB35" i="40"/>
  <c r="NI35" i="40"/>
  <c r="BJ35" i="40"/>
  <c r="NQ35" i="40"/>
  <c r="F36" i="40"/>
  <c r="N36" i="40"/>
  <c r="V36" i="40"/>
  <c r="AD36" i="40"/>
  <c r="AL36" i="40"/>
  <c r="MS36" i="40"/>
  <c r="AT36" i="40"/>
  <c r="NA36" i="40"/>
  <c r="BB36" i="40"/>
  <c r="NI36" i="40"/>
  <c r="BJ36" i="40"/>
  <c r="NQ36" i="40"/>
  <c r="F37" i="40"/>
  <c r="N37" i="40"/>
  <c r="V37" i="40"/>
  <c r="AD37" i="40"/>
  <c r="AL37" i="40"/>
  <c r="MS37" i="40"/>
  <c r="AT37" i="40"/>
  <c r="NA37" i="40"/>
  <c r="BB37" i="40"/>
  <c r="NI37" i="40"/>
  <c r="BJ37" i="40"/>
  <c r="NQ37" i="40"/>
  <c r="F38" i="40"/>
  <c r="N38" i="40"/>
  <c r="V38" i="40"/>
  <c r="AD38" i="40"/>
  <c r="AL38" i="40"/>
  <c r="MS38" i="40"/>
  <c r="AT38" i="40"/>
  <c r="NA38" i="40"/>
  <c r="BB38" i="40"/>
  <c r="NI38" i="40"/>
  <c r="BJ38" i="40"/>
  <c r="NQ38" i="40"/>
  <c r="F39" i="40"/>
  <c r="N39" i="40"/>
  <c r="V39" i="40"/>
  <c r="AD39" i="40"/>
  <c r="AL39" i="40"/>
  <c r="MS39" i="40"/>
  <c r="AT39" i="40"/>
  <c r="NA39" i="40"/>
  <c r="BB39" i="40"/>
  <c r="NI39" i="40"/>
  <c r="BJ39" i="40"/>
  <c r="NQ39" i="40"/>
  <c r="F40" i="40"/>
  <c r="N40" i="40"/>
  <c r="V40" i="40"/>
  <c r="AD40" i="40"/>
  <c r="AL40" i="40"/>
  <c r="MS40" i="40"/>
  <c r="AT40" i="40"/>
  <c r="NA40" i="40"/>
  <c r="BB40" i="40"/>
  <c r="NI40" i="40"/>
  <c r="BJ40" i="40"/>
  <c r="NQ40" i="40"/>
  <c r="F41" i="40"/>
  <c r="N41" i="40"/>
  <c r="V41" i="40"/>
  <c r="AD41" i="40"/>
  <c r="AL41" i="40"/>
  <c r="MS41" i="40"/>
  <c r="AT41" i="40"/>
  <c r="NA41" i="40"/>
  <c r="BB41" i="40"/>
  <c r="NI41" i="40"/>
  <c r="BJ41" i="40"/>
  <c r="NQ41" i="40"/>
  <c r="F42" i="40"/>
  <c r="N42" i="40"/>
  <c r="V42" i="40"/>
  <c r="AD42" i="40"/>
  <c r="AL42" i="40"/>
  <c r="MS42" i="40"/>
  <c r="AT42" i="40"/>
  <c r="NA42" i="40"/>
  <c r="BB42" i="40"/>
  <c r="NI42" i="40"/>
  <c r="BJ42" i="40"/>
  <c r="NQ42" i="40"/>
  <c r="F43" i="40"/>
  <c r="N43" i="40"/>
  <c r="V43" i="40"/>
  <c r="AD43" i="40"/>
  <c r="AL43" i="40"/>
  <c r="MS43" i="40"/>
  <c r="AT43" i="40"/>
  <c r="NA43" i="40"/>
  <c r="BB43" i="40"/>
  <c r="NI43" i="40"/>
  <c r="BJ43" i="40"/>
  <c r="NQ43" i="40"/>
  <c r="F44" i="40"/>
  <c r="N44" i="40"/>
  <c r="V44" i="40"/>
  <c r="AD44" i="40"/>
  <c r="AL44" i="40"/>
  <c r="MS44" i="40"/>
  <c r="AT44" i="40"/>
  <c r="NA44" i="40"/>
  <c r="BB44" i="40"/>
  <c r="NI44" i="40"/>
  <c r="BJ44" i="40"/>
  <c r="NQ44" i="40"/>
  <c r="F45" i="40"/>
  <c r="N45" i="40"/>
  <c r="V45" i="40"/>
  <c r="AD45" i="40"/>
  <c r="AL45" i="40"/>
  <c r="MS45" i="40"/>
  <c r="AT45" i="40"/>
  <c r="NA45" i="40"/>
  <c r="BB45" i="40"/>
  <c r="NI45" i="40"/>
  <c r="BJ45" i="40"/>
  <c r="NQ45" i="40"/>
  <c r="F46" i="40"/>
  <c r="N46" i="40"/>
  <c r="V46" i="40"/>
  <c r="AD46" i="40"/>
  <c r="AL46" i="40"/>
  <c r="MS46" i="40"/>
  <c r="AT46" i="40"/>
  <c r="NA46" i="40"/>
  <c r="BB46" i="40"/>
  <c r="NI46" i="40"/>
  <c r="BJ46" i="40"/>
  <c r="NQ46" i="40"/>
  <c r="F47" i="40"/>
  <c r="N47" i="40"/>
  <c r="V47" i="40"/>
  <c r="AD47" i="40"/>
  <c r="AL47" i="40"/>
  <c r="MS47" i="40"/>
  <c r="AT47" i="40"/>
  <c r="NA47" i="40"/>
  <c r="BB47" i="40"/>
  <c r="NI47" i="40"/>
  <c r="BJ47" i="40"/>
  <c r="NQ47" i="40"/>
  <c r="F48" i="40"/>
  <c r="N48" i="40"/>
  <c r="V48" i="40"/>
  <c r="AD48" i="40"/>
  <c r="AL48" i="40"/>
  <c r="MS48" i="40"/>
  <c r="AT48" i="40"/>
  <c r="NA48" i="40"/>
  <c r="BB48" i="40"/>
  <c r="NI48" i="40"/>
  <c r="BJ48" i="40"/>
  <c r="NQ48" i="40"/>
  <c r="F49" i="40"/>
  <c r="N49" i="40"/>
  <c r="V49" i="40"/>
  <c r="AD49" i="40"/>
  <c r="AL49" i="40"/>
  <c r="MS49" i="40"/>
  <c r="AT49" i="40"/>
  <c r="NA49" i="40"/>
  <c r="BB49" i="40"/>
  <c r="NI49" i="40"/>
  <c r="BJ49" i="40"/>
  <c r="NQ49" i="40"/>
  <c r="F50" i="40"/>
  <c r="N50" i="40"/>
  <c r="V50" i="40"/>
  <c r="AD50" i="40"/>
  <c r="AL50" i="40"/>
  <c r="MS50" i="40"/>
  <c r="AT50" i="40"/>
  <c r="NA50" i="40"/>
  <c r="BB50" i="40"/>
  <c r="NI50" i="40"/>
  <c r="BJ50" i="40"/>
  <c r="NQ50" i="40"/>
  <c r="F51" i="40"/>
  <c r="N51" i="40"/>
  <c r="V51" i="40"/>
  <c r="AD51" i="40"/>
  <c r="AL51" i="40"/>
  <c r="MS51" i="40"/>
  <c r="AT51" i="40"/>
  <c r="NA51" i="40"/>
  <c r="BB51" i="40"/>
  <c r="NI51" i="40"/>
  <c r="BJ51" i="40"/>
  <c r="NQ51" i="40"/>
  <c r="F52" i="40"/>
  <c r="N52" i="40"/>
  <c r="V52" i="40"/>
  <c r="AD52" i="40"/>
  <c r="AL52" i="40"/>
  <c r="MS52" i="40"/>
  <c r="AT52" i="40"/>
  <c r="NA52" i="40"/>
  <c r="BB52" i="40"/>
  <c r="NI52" i="40"/>
  <c r="BJ52" i="40"/>
  <c r="NQ52" i="40"/>
  <c r="F53" i="40"/>
  <c r="N53" i="40"/>
  <c r="V53" i="40"/>
  <c r="AD53" i="40"/>
  <c r="AL53" i="40"/>
  <c r="MS53" i="40"/>
  <c r="AT53" i="40"/>
  <c r="NA53" i="40"/>
  <c r="BB53" i="40"/>
  <c r="NI53" i="40"/>
  <c r="BJ53" i="40"/>
  <c r="NQ53" i="40"/>
  <c r="F54" i="40"/>
  <c r="N54" i="40"/>
  <c r="V54" i="40"/>
  <c r="AD54" i="40"/>
  <c r="AL54" i="40"/>
  <c r="MS54" i="40"/>
  <c r="AT54" i="40"/>
  <c r="NA54" i="40"/>
  <c r="BB54" i="40"/>
  <c r="NI54" i="40"/>
  <c r="BJ54" i="40"/>
  <c r="NQ54" i="40"/>
  <c r="F55" i="40"/>
  <c r="N55" i="40"/>
  <c r="V55" i="40"/>
  <c r="AD55" i="40"/>
  <c r="AL55" i="40"/>
  <c r="MS55" i="40"/>
  <c r="AT55" i="40"/>
  <c r="NA55" i="40"/>
  <c r="BB55" i="40"/>
  <c r="NI55" i="40"/>
  <c r="BJ55" i="40"/>
  <c r="NQ55" i="40"/>
  <c r="F56" i="40"/>
  <c r="N56" i="40"/>
  <c r="V56" i="40"/>
  <c r="AD56" i="40"/>
  <c r="AL56" i="40"/>
  <c r="MS56" i="40"/>
  <c r="AT56" i="40"/>
  <c r="NA56" i="40"/>
  <c r="BB56" i="40"/>
  <c r="NI56" i="40"/>
  <c r="BJ56" i="40"/>
  <c r="NQ56" i="40"/>
  <c r="F57" i="40"/>
  <c r="N57" i="40"/>
  <c r="V57" i="40"/>
  <c r="AD57" i="40"/>
  <c r="AL57" i="40"/>
  <c r="MS57" i="40"/>
  <c r="AT57" i="40"/>
  <c r="NA57" i="40"/>
  <c r="BB57" i="40"/>
  <c r="NI57" i="40"/>
  <c r="BJ57" i="40"/>
  <c r="NQ57" i="40"/>
  <c r="F58" i="40"/>
  <c r="N58" i="40"/>
  <c r="V58" i="40"/>
  <c r="AD58" i="40"/>
  <c r="AL58" i="40"/>
  <c r="MS58" i="40"/>
  <c r="AT58" i="40"/>
  <c r="NA58" i="40"/>
  <c r="BB58" i="40"/>
  <c r="NI58" i="40"/>
  <c r="BJ58" i="40"/>
  <c r="NQ58" i="40"/>
  <c r="F59" i="40"/>
  <c r="N59" i="40"/>
  <c r="V59" i="40"/>
  <c r="AD59" i="40"/>
  <c r="AL59" i="40"/>
  <c r="MS59" i="40"/>
  <c r="AT59" i="40"/>
  <c r="NA59" i="40"/>
  <c r="BB59" i="40"/>
  <c r="NI59" i="40"/>
  <c r="BJ59" i="40"/>
  <c r="NQ59" i="40"/>
  <c r="F60" i="40"/>
  <c r="N60" i="40"/>
  <c r="V60" i="40"/>
  <c r="AD60" i="40"/>
  <c r="AL60" i="40"/>
  <c r="MS60" i="40"/>
  <c r="AT60" i="40"/>
  <c r="NA60" i="40"/>
  <c r="BB60" i="40"/>
  <c r="NI60" i="40"/>
  <c r="BJ60" i="40"/>
  <c r="NQ60" i="40"/>
  <c r="F61" i="40"/>
  <c r="N61" i="40"/>
  <c r="V61" i="40"/>
  <c r="AD61" i="40"/>
  <c r="AL61" i="40"/>
  <c r="MS61" i="40"/>
  <c r="AT61" i="40"/>
  <c r="NA61" i="40"/>
  <c r="BB61" i="40"/>
  <c r="NI61" i="40"/>
  <c r="BJ61" i="40"/>
  <c r="NQ61" i="40"/>
  <c r="F62" i="40"/>
  <c r="N62" i="40"/>
  <c r="V62" i="40"/>
  <c r="AD62" i="40"/>
  <c r="AL62" i="40"/>
  <c r="MS62" i="40"/>
  <c r="AT62" i="40"/>
  <c r="NA62" i="40"/>
  <c r="BB62" i="40"/>
  <c r="NI62" i="40"/>
  <c r="BJ62" i="40"/>
  <c r="NQ62" i="40"/>
  <c r="F63" i="40"/>
  <c r="N63" i="40"/>
  <c r="V63" i="40"/>
  <c r="AD63" i="40"/>
  <c r="AL63" i="40"/>
  <c r="MS63" i="40"/>
  <c r="AT63" i="40"/>
  <c r="NA63" i="40"/>
  <c r="BB63" i="40"/>
  <c r="NI63" i="40"/>
  <c r="BJ63" i="40"/>
  <c r="NQ63" i="40"/>
  <c r="F64" i="40"/>
  <c r="N64" i="40"/>
  <c r="V64" i="40"/>
  <c r="AD64" i="40"/>
  <c r="AL64" i="40"/>
  <c r="MS64" i="40"/>
  <c r="AT64" i="40"/>
  <c r="NA64" i="40"/>
  <c r="BB64" i="40"/>
  <c r="NI64" i="40"/>
  <c r="BJ64" i="40"/>
  <c r="NQ64" i="40"/>
  <c r="F65" i="40"/>
  <c r="N65" i="40"/>
  <c r="V65" i="40"/>
  <c r="AD65" i="40"/>
  <c r="AL65" i="40"/>
  <c r="MS65" i="40"/>
  <c r="AT65" i="40"/>
  <c r="NA65" i="40"/>
  <c r="BB65" i="40"/>
  <c r="NI65" i="40"/>
  <c r="BJ65" i="40"/>
  <c r="NQ65" i="40"/>
  <c r="F66" i="40"/>
  <c r="N66" i="40"/>
  <c r="V66" i="40"/>
  <c r="AD66" i="40"/>
  <c r="AL66" i="40"/>
  <c r="MS66" i="40"/>
  <c r="AT66" i="40"/>
  <c r="NA66" i="40"/>
  <c r="BB66" i="40"/>
  <c r="NI66" i="40"/>
  <c r="BJ66" i="40"/>
  <c r="NQ66" i="40"/>
  <c r="F67" i="40"/>
  <c r="N67" i="40"/>
  <c r="V67" i="40"/>
  <c r="AD67" i="40"/>
  <c r="AL67" i="40"/>
  <c r="MS67" i="40"/>
  <c r="AT67" i="40"/>
  <c r="NA67" i="40"/>
  <c r="BB67" i="40"/>
  <c r="NI67" i="40"/>
  <c r="BJ67" i="40"/>
  <c r="NQ67" i="40"/>
  <c r="F68" i="40"/>
  <c r="N68" i="40"/>
  <c r="V68" i="40"/>
  <c r="AD68" i="40"/>
  <c r="AL68" i="40"/>
  <c r="MS68" i="40"/>
  <c r="AT68" i="40"/>
  <c r="NA68" i="40"/>
  <c r="BB68" i="40"/>
  <c r="NI68" i="40"/>
  <c r="BJ68" i="40"/>
  <c r="NQ68" i="40"/>
  <c r="F69" i="40"/>
  <c r="N69" i="40"/>
  <c r="V69" i="40"/>
  <c r="AD69" i="40"/>
  <c r="AL69" i="40"/>
  <c r="MS69" i="40"/>
  <c r="AT69" i="40"/>
  <c r="NA69" i="40"/>
  <c r="BB69" i="40"/>
  <c r="NI69" i="40"/>
  <c r="BJ69" i="40"/>
  <c r="NQ69" i="40"/>
  <c r="F70" i="40"/>
  <c r="N70" i="40"/>
  <c r="V70" i="40"/>
  <c r="AD70" i="40"/>
  <c r="AL70" i="40"/>
  <c r="MS70" i="40"/>
  <c r="AT70" i="40"/>
  <c r="NA70" i="40"/>
  <c r="BB70" i="40"/>
  <c r="NI70" i="40"/>
  <c r="BJ70" i="40"/>
  <c r="NQ70" i="40"/>
  <c r="F71" i="40"/>
  <c r="N71" i="40"/>
  <c r="V71" i="40"/>
  <c r="AD71" i="40"/>
  <c r="AL71" i="40"/>
  <c r="MS71" i="40"/>
  <c r="AT71" i="40"/>
  <c r="NA71" i="40"/>
  <c r="BB71" i="40"/>
  <c r="NI71" i="40"/>
  <c r="BJ71" i="40"/>
  <c r="NQ71" i="40"/>
  <c r="F72" i="40"/>
  <c r="N72" i="40"/>
  <c r="V72" i="40"/>
  <c r="AD72" i="40"/>
  <c r="AL72" i="40"/>
  <c r="MS72" i="40"/>
  <c r="AT72" i="40"/>
  <c r="NA72" i="40"/>
  <c r="BB72" i="40"/>
  <c r="NI72" i="40"/>
  <c r="BJ72" i="40"/>
  <c r="NQ72" i="40"/>
  <c r="F73" i="40"/>
  <c r="N73" i="40"/>
  <c r="V73" i="40"/>
  <c r="AD73" i="40"/>
  <c r="AL73" i="40"/>
  <c r="MS73" i="40"/>
  <c r="AT73" i="40"/>
  <c r="NA73" i="40"/>
  <c r="BB73" i="40"/>
  <c r="NI73" i="40"/>
  <c r="BJ73" i="40"/>
  <c r="NQ73" i="40"/>
  <c r="F74" i="40"/>
  <c r="N74" i="40"/>
  <c r="V74" i="40"/>
  <c r="AD74" i="40"/>
  <c r="AL74" i="40"/>
  <c r="MS74" i="40"/>
  <c r="AT74" i="40"/>
  <c r="NA74" i="40"/>
  <c r="BB74" i="40"/>
  <c r="NI74" i="40"/>
  <c r="BJ74" i="40"/>
  <c r="NQ74" i="40"/>
  <c r="F75" i="40"/>
  <c r="N75" i="40"/>
  <c r="V75" i="40"/>
  <c r="AD75" i="40"/>
  <c r="AL75" i="40"/>
  <c r="MS75" i="40"/>
  <c r="AT75" i="40"/>
  <c r="NA75" i="40"/>
  <c r="BB75" i="40"/>
  <c r="NI75" i="40"/>
  <c r="BJ75" i="40"/>
  <c r="NQ75" i="40"/>
  <c r="F76" i="40"/>
  <c r="N76" i="40"/>
  <c r="V76" i="40"/>
  <c r="AD76" i="40"/>
  <c r="AL76" i="40"/>
  <c r="MS76" i="40"/>
  <c r="AT76" i="40"/>
  <c r="NA76" i="40"/>
  <c r="BB76" i="40"/>
  <c r="NI76" i="40"/>
  <c r="BJ76" i="40"/>
  <c r="NQ76" i="40"/>
  <c r="F77" i="40"/>
  <c r="N77" i="40"/>
  <c r="V77" i="40"/>
  <c r="AD77" i="40"/>
  <c r="AL77" i="40"/>
  <c r="MS77" i="40"/>
  <c r="AT77" i="40"/>
  <c r="NA77" i="40"/>
  <c r="BB77" i="40"/>
  <c r="NI77" i="40"/>
  <c r="BJ77" i="40"/>
  <c r="NQ77" i="40"/>
  <c r="F78" i="40"/>
  <c r="N78" i="40"/>
  <c r="V78" i="40"/>
  <c r="AD78" i="40"/>
  <c r="AL78" i="40"/>
  <c r="MS78" i="40"/>
  <c r="AT78" i="40"/>
  <c r="NA78" i="40"/>
  <c r="BB78" i="40"/>
  <c r="NI78" i="40"/>
  <c r="BJ78" i="40"/>
  <c r="NQ78" i="40"/>
  <c r="F79" i="40"/>
  <c r="N79" i="40"/>
  <c r="V79" i="40"/>
  <c r="AD79" i="40"/>
  <c r="AL79" i="40"/>
  <c r="MS79" i="40"/>
  <c r="AT79" i="40"/>
  <c r="NA79" i="40"/>
  <c r="BB79" i="40"/>
  <c r="NI79" i="40"/>
  <c r="BJ79" i="40"/>
  <c r="NQ79" i="40"/>
  <c r="F80" i="40"/>
  <c r="N80" i="40"/>
  <c r="V80" i="40"/>
  <c r="AD80" i="40"/>
  <c r="AL80" i="40"/>
  <c r="MS80" i="40"/>
  <c r="AT80" i="40"/>
  <c r="NA80" i="40"/>
  <c r="BB80" i="40"/>
  <c r="NI80" i="40"/>
  <c r="BJ80" i="40"/>
  <c r="NQ80" i="40"/>
  <c r="F81" i="40"/>
  <c r="N81" i="40"/>
  <c r="V81" i="40"/>
  <c r="AD81" i="40"/>
  <c r="AL81" i="40"/>
  <c r="MS81" i="40"/>
  <c r="AT81" i="40"/>
  <c r="NA81" i="40"/>
  <c r="BB81" i="40"/>
  <c r="NI81" i="40"/>
  <c r="BJ81" i="40"/>
  <c r="NQ81" i="40"/>
  <c r="F82" i="40"/>
  <c r="N82" i="40"/>
  <c r="V82" i="40"/>
  <c r="AD82" i="40"/>
  <c r="AL82" i="40"/>
  <c r="MS82" i="40"/>
  <c r="AT82" i="40"/>
  <c r="NA82" i="40"/>
  <c r="BB82" i="40"/>
  <c r="NI82" i="40"/>
  <c r="BJ82" i="40"/>
  <c r="NQ82" i="40"/>
  <c r="F83" i="40"/>
  <c r="N83" i="40"/>
  <c r="V83" i="40"/>
  <c r="AD83" i="40"/>
  <c r="AL83" i="40"/>
  <c r="MS83" i="40"/>
  <c r="AT83" i="40"/>
  <c r="NA83" i="40"/>
  <c r="BB83" i="40"/>
  <c r="NI83" i="40"/>
  <c r="BJ83" i="40"/>
  <c r="NQ83" i="40"/>
  <c r="F84" i="40"/>
  <c r="N84" i="40"/>
  <c r="V84" i="40"/>
  <c r="AD84" i="40"/>
  <c r="AL84" i="40"/>
  <c r="MS84" i="40"/>
  <c r="AT84" i="40"/>
  <c r="NA84" i="40"/>
  <c r="BB84" i="40"/>
  <c r="NI84" i="40"/>
  <c r="BJ84" i="40"/>
  <c r="NQ84" i="40"/>
  <c r="F85" i="40"/>
  <c r="N85" i="40"/>
  <c r="V85" i="40"/>
  <c r="AD85" i="40"/>
  <c r="AL85" i="40"/>
  <c r="MS85" i="40"/>
  <c r="AT85" i="40"/>
  <c r="NA85" i="40"/>
  <c r="BB85" i="40"/>
  <c r="NI85" i="40"/>
  <c r="BJ85" i="40"/>
  <c r="NQ85" i="40"/>
  <c r="F86" i="40"/>
  <c r="N86" i="40"/>
  <c r="V86" i="40"/>
  <c r="AD86" i="40"/>
  <c r="AL86" i="40"/>
  <c r="MS86" i="40"/>
  <c r="AT86" i="40"/>
  <c r="NA86" i="40"/>
  <c r="BB86" i="40"/>
  <c r="NI86" i="40"/>
  <c r="BJ86" i="40"/>
  <c r="NQ86" i="40"/>
  <c r="F87" i="40"/>
  <c r="N87" i="40"/>
  <c r="V87" i="40"/>
  <c r="AD87" i="40"/>
  <c r="AL87" i="40"/>
  <c r="MS87" i="40"/>
  <c r="AT87" i="40"/>
  <c r="NA87" i="40"/>
  <c r="BB87" i="40"/>
  <c r="NI87" i="40"/>
  <c r="BJ87" i="40"/>
  <c r="NQ87" i="40"/>
  <c r="F88" i="40"/>
  <c r="N88" i="40"/>
  <c r="V88" i="40"/>
  <c r="AD88" i="40"/>
  <c r="AL88" i="40"/>
  <c r="MS88" i="40"/>
  <c r="AT88" i="40"/>
  <c r="NA88" i="40"/>
  <c r="BB88" i="40"/>
  <c r="NI88" i="40"/>
  <c r="BJ88" i="40"/>
  <c r="NQ88" i="40"/>
  <c r="F89" i="40"/>
  <c r="N89" i="40"/>
  <c r="V89" i="40"/>
  <c r="AD89" i="40"/>
  <c r="AL89" i="40"/>
  <c r="MS89" i="40"/>
  <c r="MT89" i="40" s="1"/>
  <c r="AT89" i="40"/>
  <c r="NA89" i="40"/>
  <c r="NB89" i="40" s="1"/>
  <c r="BB89" i="40"/>
  <c r="NI89" i="40"/>
  <c r="NJ89" i="40" s="1"/>
  <c r="BJ89" i="40"/>
  <c r="NQ89" i="40"/>
  <c r="NR89" i="40" s="1"/>
  <c r="F90" i="40"/>
  <c r="N90" i="40"/>
  <c r="V90" i="40"/>
  <c r="AD90" i="40"/>
  <c r="AL90" i="40"/>
  <c r="MS90" i="40"/>
  <c r="MT90" i="40" s="1"/>
  <c r="AT90" i="40"/>
  <c r="NA90" i="40"/>
  <c r="NB90" i="40" s="1"/>
  <c r="BB90" i="40"/>
  <c r="NI90" i="40"/>
  <c r="NJ90" i="40" s="1"/>
  <c r="BJ90" i="40"/>
  <c r="NQ90" i="40"/>
  <c r="NR90" i="40" s="1"/>
  <c r="F91" i="40"/>
  <c r="N91" i="40"/>
  <c r="V91" i="40"/>
  <c r="AD91" i="40"/>
  <c r="AL91" i="40"/>
  <c r="MS91" i="40"/>
  <c r="MT91" i="40" s="1"/>
  <c r="AT91" i="40"/>
  <c r="NA91" i="40"/>
  <c r="NB91" i="40" s="1"/>
  <c r="BB91" i="40"/>
  <c r="NI91" i="40"/>
  <c r="NJ91" i="40" s="1"/>
  <c r="BJ91" i="40"/>
  <c r="NQ91" i="40"/>
  <c r="NR91" i="40" s="1"/>
  <c r="F92" i="40"/>
  <c r="N92" i="40"/>
  <c r="V92" i="40"/>
  <c r="AD92" i="40"/>
  <c r="AL92" i="40"/>
  <c r="MS92" i="40"/>
  <c r="MT92" i="40" s="1"/>
  <c r="AT92" i="40"/>
  <c r="NA92" i="40"/>
  <c r="NB92" i="40" s="1"/>
  <c r="BB92" i="40"/>
  <c r="NI92" i="40"/>
  <c r="NJ92" i="40" s="1"/>
  <c r="BJ92" i="40"/>
  <c r="NQ92" i="40"/>
  <c r="NR92" i="40" s="1"/>
  <c r="F93" i="40"/>
  <c r="N93" i="40"/>
  <c r="V93" i="40"/>
  <c r="AD93" i="40"/>
  <c r="AL93" i="40"/>
  <c r="MS93" i="40"/>
  <c r="MT93" i="40" s="1"/>
  <c r="AT93" i="40"/>
  <c r="NA93" i="40"/>
  <c r="NB93" i="40" s="1"/>
  <c r="BB93" i="40"/>
  <c r="NI93" i="40"/>
  <c r="NJ93" i="40" s="1"/>
  <c r="BJ93" i="40"/>
  <c r="NQ93" i="40"/>
  <c r="NR93" i="40" s="1"/>
  <c r="F94" i="40"/>
  <c r="N94" i="40"/>
  <c r="V94" i="40"/>
  <c r="AD94" i="40"/>
  <c r="AL94" i="40"/>
  <c r="MS94" i="40"/>
  <c r="MT94" i="40" s="1"/>
  <c r="AT94" i="40"/>
  <c r="NA94" i="40"/>
  <c r="NB94" i="40" s="1"/>
  <c r="BB94" i="40"/>
  <c r="NI94" i="40"/>
  <c r="NJ94" i="40" s="1"/>
  <c r="BJ94" i="40"/>
  <c r="NQ94" i="40"/>
  <c r="NR94" i="40" s="1"/>
  <c r="F95" i="40"/>
  <c r="N95" i="40"/>
  <c r="V95" i="40"/>
  <c r="AD95" i="40"/>
  <c r="AL95" i="40"/>
  <c r="MS95" i="40"/>
  <c r="MT95" i="40" s="1"/>
  <c r="AT95" i="40"/>
  <c r="NA95" i="40"/>
  <c r="NB95" i="40" s="1"/>
  <c r="BB95" i="40"/>
  <c r="NI95" i="40"/>
  <c r="NJ95" i="40" s="1"/>
  <c r="BJ95" i="40"/>
  <c r="NQ95" i="40"/>
  <c r="NR95" i="40" s="1"/>
  <c r="F96" i="40"/>
  <c r="N96" i="40"/>
  <c r="V96" i="40"/>
  <c r="AD96" i="40"/>
  <c r="AL96" i="40"/>
  <c r="MS96" i="40"/>
  <c r="MT96" i="40" s="1"/>
  <c r="AT96" i="40"/>
  <c r="NA96" i="40"/>
  <c r="NB96" i="40" s="1"/>
  <c r="BB96" i="40"/>
  <c r="NI96" i="40"/>
  <c r="NJ96" i="40" s="1"/>
  <c r="BJ96" i="40"/>
  <c r="NQ96" i="40"/>
  <c r="NR96" i="40" s="1"/>
  <c r="F97" i="40"/>
  <c r="N97" i="40"/>
  <c r="V97" i="40"/>
  <c r="AD97" i="40"/>
  <c r="AL97" i="40"/>
  <c r="MS97" i="40"/>
  <c r="MT97" i="40" s="1"/>
  <c r="AT97" i="40"/>
  <c r="NA97" i="40"/>
  <c r="NB97" i="40" s="1"/>
  <c r="BB97" i="40"/>
  <c r="NI97" i="40"/>
  <c r="NJ97" i="40" s="1"/>
  <c r="BJ97" i="40"/>
  <c r="NQ97" i="40"/>
  <c r="NR97" i="40" s="1"/>
  <c r="F98" i="40"/>
  <c r="N98" i="40"/>
  <c r="V98" i="40"/>
  <c r="AD98" i="40"/>
  <c r="AL98" i="40"/>
  <c r="MS98" i="40"/>
  <c r="MT98" i="40" s="1"/>
  <c r="AT98" i="40"/>
  <c r="NA98" i="40"/>
  <c r="NB98" i="40" s="1"/>
  <c r="BB98" i="40"/>
  <c r="NI98" i="40"/>
  <c r="NJ98" i="40" s="1"/>
  <c r="BJ98" i="40"/>
  <c r="NQ98" i="40"/>
  <c r="NR98" i="40" s="1"/>
  <c r="F99" i="40"/>
  <c r="N99" i="40"/>
  <c r="V99" i="40"/>
  <c r="AD99" i="40"/>
  <c r="AL99" i="40"/>
  <c r="MS99" i="40"/>
  <c r="MT99" i="40" s="1"/>
  <c r="AT99" i="40"/>
  <c r="NA99" i="40"/>
  <c r="NB99" i="40" s="1"/>
  <c r="BB99" i="40"/>
  <c r="NI99" i="40"/>
  <c r="NJ99" i="40" s="1"/>
  <c r="BJ99" i="40"/>
  <c r="NQ99" i="40"/>
  <c r="NR99" i="40" s="1"/>
  <c r="F100" i="40"/>
  <c r="N100" i="40"/>
  <c r="V100" i="40"/>
  <c r="AD100" i="40"/>
  <c r="AL100" i="40"/>
  <c r="MS100" i="40"/>
  <c r="MT100" i="40" s="1"/>
  <c r="AT100" i="40"/>
  <c r="NA100" i="40"/>
  <c r="NB100" i="40" s="1"/>
  <c r="BB100" i="40"/>
  <c r="NI100" i="40"/>
  <c r="NJ100" i="40" s="1"/>
  <c r="BJ100" i="40"/>
  <c r="NQ100" i="40"/>
  <c r="NR100" i="40" s="1"/>
  <c r="F101" i="40"/>
  <c r="N101" i="40"/>
  <c r="V101" i="40"/>
  <c r="AD101" i="40"/>
  <c r="AL101" i="40"/>
  <c r="MS101" i="40"/>
  <c r="MT101" i="40" s="1"/>
  <c r="AT101" i="40"/>
  <c r="NA101" i="40"/>
  <c r="NB101" i="40" s="1"/>
  <c r="BB101" i="40"/>
  <c r="NI101" i="40"/>
  <c r="NJ101" i="40" s="1"/>
  <c r="BJ101" i="40"/>
  <c r="NQ101" i="40"/>
  <c r="NR101" i="40" s="1"/>
  <c r="F102" i="40"/>
  <c r="N102" i="40"/>
  <c r="O230" i="2"/>
  <c r="N230" i="2"/>
  <c r="N238" i="2"/>
  <c r="O10" i="4"/>
  <c r="N10" i="4"/>
  <c r="O18" i="4"/>
  <c r="N18" i="4"/>
  <c r="O33" i="4"/>
  <c r="N33" i="4"/>
  <c r="O41" i="4"/>
  <c r="N41" i="4"/>
  <c r="R26" i="4"/>
  <c r="L43" i="4"/>
  <c r="O58" i="4"/>
  <c r="N58" i="4"/>
  <c r="O76" i="4"/>
  <c r="N76" i="4"/>
  <c r="O84" i="4"/>
  <c r="N84" i="4"/>
  <c r="O101" i="4"/>
  <c r="N101" i="4"/>
  <c r="O109" i="4"/>
  <c r="N109" i="4"/>
  <c r="O126" i="4"/>
  <c r="N126" i="4"/>
  <c r="O143" i="4"/>
  <c r="N143" i="4"/>
  <c r="O151" i="4"/>
  <c r="N151" i="4"/>
  <c r="O168" i="4"/>
  <c r="N168" i="4"/>
  <c r="O193" i="4"/>
  <c r="N193" i="4"/>
  <c r="O210" i="4"/>
  <c r="N210" i="4"/>
  <c r="O218" i="4"/>
  <c r="N218" i="4"/>
  <c r="R203" i="4"/>
  <c r="L220" i="4"/>
  <c r="O235" i="4"/>
  <c r="N235" i="4"/>
  <c r="O10" i="5"/>
  <c r="N10" i="5"/>
  <c r="O18" i="5"/>
  <c r="N18" i="5"/>
  <c r="O33" i="5"/>
  <c r="N33" i="5"/>
  <c r="O41" i="5"/>
  <c r="N41" i="5"/>
  <c r="L43" i="5"/>
  <c r="R26" i="5" s="1"/>
  <c r="O58" i="5"/>
  <c r="N58" i="5"/>
  <c r="O76" i="5"/>
  <c r="N76" i="5"/>
  <c r="O84" i="5"/>
  <c r="N84" i="5"/>
  <c r="O101" i="5"/>
  <c r="N101" i="5"/>
  <c r="O109" i="5"/>
  <c r="N109" i="5"/>
  <c r="O126" i="5"/>
  <c r="N126" i="5"/>
  <c r="O143" i="5"/>
  <c r="N143" i="5"/>
  <c r="O151" i="5"/>
  <c r="N151" i="5"/>
  <c r="O168" i="5"/>
  <c r="N168" i="5"/>
  <c r="O193" i="5"/>
  <c r="N193" i="5"/>
  <c r="O210" i="5"/>
  <c r="N210" i="5"/>
  <c r="O218" i="5"/>
  <c r="N218" i="5"/>
  <c r="R203" i="5"/>
  <c r="L220" i="5"/>
  <c r="O235" i="5"/>
  <c r="N235" i="5"/>
  <c r="O13" i="6"/>
  <c r="N13" i="6"/>
  <c r="L21" i="6"/>
  <c r="R4" i="6" s="1"/>
  <c r="O36" i="6"/>
  <c r="N36" i="6"/>
  <c r="O53" i="6"/>
  <c r="N53" i="6"/>
  <c r="O61" i="6"/>
  <c r="N61" i="6"/>
  <c r="O79" i="6"/>
  <c r="N79" i="6"/>
  <c r="O87" i="6"/>
  <c r="N87" i="6"/>
  <c r="O104" i="6"/>
  <c r="N104" i="6"/>
  <c r="O121" i="6"/>
  <c r="N121" i="6"/>
  <c r="O129" i="6"/>
  <c r="N129" i="6"/>
  <c r="O146" i="6"/>
  <c r="N146" i="6"/>
  <c r="O171" i="6"/>
  <c r="N171" i="6"/>
  <c r="O188" i="6"/>
  <c r="N188" i="6"/>
  <c r="O196" i="6"/>
  <c r="N196" i="6"/>
  <c r="R181" i="6"/>
  <c r="L198" i="6"/>
  <c r="O213" i="6"/>
  <c r="N213" i="6"/>
  <c r="O230" i="6"/>
  <c r="N230" i="6"/>
  <c r="O238" i="6"/>
  <c r="N238" i="6"/>
  <c r="I8" i="7"/>
  <c r="K8" i="7"/>
  <c r="L8" i="7"/>
  <c r="H8" i="7"/>
  <c r="J8" i="7"/>
  <c r="I10" i="7"/>
  <c r="K10" i="7"/>
  <c r="H10" i="7"/>
  <c r="J10" i="7"/>
  <c r="L10" i="7"/>
  <c r="I12" i="7"/>
  <c r="K12" i="7"/>
  <c r="L12" i="7"/>
  <c r="H12" i="7"/>
  <c r="J12" i="7"/>
  <c r="I15" i="7"/>
  <c r="K15" i="7"/>
  <c r="H15" i="7"/>
  <c r="L15" i="7"/>
  <c r="J15" i="7"/>
  <c r="I17" i="7"/>
  <c r="K17" i="7"/>
  <c r="L17" i="7"/>
  <c r="J17" i="7"/>
  <c r="H17" i="7"/>
  <c r="I19" i="7"/>
  <c r="K19" i="7"/>
  <c r="H19" i="7"/>
  <c r="L19" i="7"/>
  <c r="J19" i="7"/>
  <c r="I22" i="7"/>
  <c r="K22" i="7"/>
  <c r="L22" i="7"/>
  <c r="H22" i="7"/>
  <c r="J22" i="7"/>
  <c r="I24" i="7"/>
  <c r="K24" i="7"/>
  <c r="H24" i="7"/>
  <c r="J24" i="7"/>
  <c r="L24" i="7"/>
  <c r="I26" i="7"/>
  <c r="K26" i="7"/>
  <c r="L26" i="7"/>
  <c r="H26" i="7"/>
  <c r="J26" i="7"/>
  <c r="F38" i="8"/>
  <c r="F35" i="8"/>
  <c r="F37" i="8"/>
  <c r="F36" i="8"/>
  <c r="F39" i="8"/>
  <c r="S39" i="8"/>
  <c r="S35" i="8"/>
  <c r="S38" i="8"/>
  <c r="S37" i="8"/>
  <c r="S36" i="8"/>
  <c r="D60" i="8"/>
  <c r="D63" i="8"/>
  <c r="D59" i="8"/>
  <c r="D61" i="8"/>
  <c r="D62" i="8"/>
  <c r="L63" i="8"/>
  <c r="L59" i="8"/>
  <c r="L62" i="8"/>
  <c r="L61" i="8"/>
  <c r="L60" i="8"/>
  <c r="H15" i="9"/>
  <c r="H11" i="9"/>
  <c r="H14" i="9"/>
  <c r="H13" i="9"/>
  <c r="H12" i="9"/>
  <c r="P15" i="9"/>
  <c r="P11" i="9"/>
  <c r="P14" i="9"/>
  <c r="P13" i="9"/>
  <c r="P12" i="9"/>
  <c r="H48" i="9"/>
  <c r="H51" i="9"/>
  <c r="H47" i="9"/>
  <c r="H50" i="9"/>
  <c r="H49" i="9"/>
  <c r="F75" i="9"/>
  <c r="F71" i="9"/>
  <c r="F74" i="9"/>
  <c r="F73" i="9"/>
  <c r="F72" i="9"/>
  <c r="S75" i="9"/>
  <c r="S71" i="9"/>
  <c r="S74" i="9"/>
  <c r="S73" i="9"/>
  <c r="S72" i="9"/>
  <c r="H53" i="11"/>
  <c r="L53" i="11"/>
  <c r="J53" i="11"/>
  <c r="K53" i="11"/>
  <c r="I53" i="11"/>
  <c r="G53" i="11"/>
  <c r="H93" i="11"/>
  <c r="L93" i="11"/>
  <c r="J93" i="11"/>
  <c r="K93" i="11"/>
  <c r="I93" i="11"/>
  <c r="G93" i="11"/>
  <c r="H74" i="12"/>
  <c r="L74" i="12"/>
  <c r="J74" i="12"/>
  <c r="K74" i="12"/>
  <c r="I74" i="12"/>
  <c r="G74" i="12"/>
  <c r="H114" i="12"/>
  <c r="L114" i="12"/>
  <c r="J114" i="12"/>
  <c r="K114" i="12"/>
  <c r="I114" i="12"/>
  <c r="G114" i="12"/>
  <c r="H74" i="13"/>
  <c r="L74" i="13"/>
  <c r="J74" i="13"/>
  <c r="K74" i="13"/>
  <c r="I74" i="13"/>
  <c r="G74" i="13"/>
  <c r="H114" i="13"/>
  <c r="L114" i="13"/>
  <c r="J114" i="13"/>
  <c r="K114" i="13"/>
  <c r="I114" i="13"/>
  <c r="G114" i="13"/>
  <c r="I9" i="16"/>
  <c r="K9" i="16"/>
  <c r="L9" i="16"/>
  <c r="J9" i="16"/>
  <c r="H9" i="16"/>
  <c r="I11" i="16"/>
  <c r="K11" i="16"/>
  <c r="H11" i="16"/>
  <c r="L11" i="16"/>
  <c r="J11" i="16"/>
  <c r="I14" i="16"/>
  <c r="K14" i="16"/>
  <c r="L14" i="16"/>
  <c r="J14" i="16"/>
  <c r="H14" i="16"/>
  <c r="I17" i="16"/>
  <c r="K17" i="16"/>
  <c r="H17" i="16"/>
  <c r="L17" i="16"/>
  <c r="J17" i="16"/>
  <c r="I19" i="16"/>
  <c r="K19" i="16"/>
  <c r="L19" i="16"/>
  <c r="J19" i="16"/>
  <c r="H19" i="16"/>
  <c r="I22" i="16"/>
  <c r="K22" i="16"/>
  <c r="H22" i="16"/>
  <c r="L22" i="16"/>
  <c r="J22" i="16"/>
  <c r="I25" i="16"/>
  <c r="K25" i="16"/>
  <c r="L25" i="16"/>
  <c r="J25" i="16"/>
  <c r="H25" i="16"/>
  <c r="I27" i="16"/>
  <c r="K27" i="16"/>
  <c r="H27" i="16"/>
  <c r="L27" i="16"/>
  <c r="J27" i="16"/>
  <c r="I30" i="16"/>
  <c r="K30" i="16"/>
  <c r="L30" i="16"/>
  <c r="J30" i="16"/>
  <c r="H30" i="16"/>
  <c r="I33" i="16"/>
  <c r="K33" i="16"/>
  <c r="H33" i="16"/>
  <c r="L33" i="16"/>
  <c r="J33" i="16"/>
  <c r="I35" i="16"/>
  <c r="K35" i="16"/>
  <c r="L35" i="16"/>
  <c r="J35" i="16"/>
  <c r="H35" i="16"/>
  <c r="I38" i="16"/>
  <c r="K38" i="16"/>
  <c r="H38" i="16"/>
  <c r="L38" i="16"/>
  <c r="J38" i="16"/>
  <c r="I42" i="16"/>
  <c r="K42" i="16"/>
  <c r="L42" i="16"/>
  <c r="J42" i="16"/>
  <c r="H42" i="16"/>
  <c r="I44" i="16"/>
  <c r="K44" i="16"/>
  <c r="H44" i="16"/>
  <c r="L44" i="16"/>
  <c r="J44" i="16"/>
  <c r="I47" i="16"/>
  <c r="K47" i="16"/>
  <c r="L47" i="16"/>
  <c r="J47" i="16"/>
  <c r="H47" i="16"/>
  <c r="I50" i="16"/>
  <c r="K50" i="16"/>
  <c r="H50" i="16"/>
  <c r="L50" i="16"/>
  <c r="J50" i="16"/>
  <c r="I52" i="16"/>
  <c r="K52" i="16"/>
  <c r="L52" i="16"/>
  <c r="J52" i="16"/>
  <c r="H52" i="16"/>
  <c r="I55" i="16"/>
  <c r="K55" i="16"/>
  <c r="H55" i="16"/>
  <c r="L55" i="16"/>
  <c r="J55" i="16"/>
  <c r="I58" i="16"/>
  <c r="K58" i="16"/>
  <c r="L58" i="16"/>
  <c r="J58" i="16"/>
  <c r="H58" i="16"/>
  <c r="I60" i="16"/>
  <c r="K60" i="16"/>
  <c r="H60" i="16"/>
  <c r="L60" i="16"/>
  <c r="J60" i="16"/>
  <c r="I63" i="16"/>
  <c r="K63" i="16"/>
  <c r="L63" i="16"/>
  <c r="J63" i="16"/>
  <c r="H63" i="16"/>
  <c r="I66" i="16"/>
  <c r="K66" i="16"/>
  <c r="H66" i="16"/>
  <c r="L66" i="16"/>
  <c r="J66" i="16"/>
  <c r="I68" i="16"/>
  <c r="K68" i="16"/>
  <c r="L68" i="16"/>
  <c r="J68" i="16"/>
  <c r="H68" i="16"/>
  <c r="I71" i="16"/>
  <c r="K71" i="16"/>
  <c r="H71" i="16"/>
  <c r="L71" i="16"/>
  <c r="J71" i="16"/>
  <c r="I75" i="16"/>
  <c r="K75" i="16"/>
  <c r="L75" i="16"/>
  <c r="J75" i="16"/>
  <c r="H75" i="16"/>
  <c r="I77" i="16"/>
  <c r="K77" i="16"/>
  <c r="H77" i="16"/>
  <c r="L77" i="16"/>
  <c r="J77" i="16"/>
  <c r="I80" i="16"/>
  <c r="K80" i="16"/>
  <c r="L80" i="16"/>
  <c r="J80" i="16"/>
  <c r="H80" i="16"/>
  <c r="I83" i="16"/>
  <c r="K83" i="16"/>
  <c r="H83" i="16"/>
  <c r="L83" i="16"/>
  <c r="J83" i="16"/>
  <c r="I85" i="16"/>
  <c r="K85" i="16"/>
  <c r="L85" i="16"/>
  <c r="J85" i="16"/>
  <c r="H85" i="16"/>
  <c r="I88" i="16"/>
  <c r="K88" i="16"/>
  <c r="H88" i="16"/>
  <c r="L88" i="16"/>
  <c r="J88" i="16"/>
  <c r="I91" i="16"/>
  <c r="K91" i="16"/>
  <c r="L91" i="16"/>
  <c r="J91" i="16"/>
  <c r="H91" i="16"/>
  <c r="I93" i="16"/>
  <c r="K93" i="16"/>
  <c r="H93" i="16"/>
  <c r="L93" i="16"/>
  <c r="J93" i="16"/>
  <c r="I96" i="16"/>
  <c r="K96" i="16"/>
  <c r="L96" i="16"/>
  <c r="J96" i="16"/>
  <c r="H96" i="16"/>
  <c r="I99" i="16"/>
  <c r="K99" i="16"/>
  <c r="H99" i="16"/>
  <c r="L99" i="16"/>
  <c r="J99" i="16"/>
  <c r="I101" i="16"/>
  <c r="K101" i="16"/>
  <c r="L101" i="16"/>
  <c r="J101" i="16"/>
  <c r="H101" i="16"/>
  <c r="I104" i="16"/>
  <c r="K104" i="16"/>
  <c r="H104" i="16"/>
  <c r="L104" i="16"/>
  <c r="J104" i="16"/>
  <c r="I108" i="16"/>
  <c r="K108" i="16"/>
  <c r="L108" i="16"/>
  <c r="J108" i="16"/>
  <c r="H108" i="16"/>
  <c r="I110" i="16"/>
  <c r="K110" i="16"/>
  <c r="H110" i="16"/>
  <c r="L110" i="16"/>
  <c r="J110" i="16"/>
  <c r="I113" i="16"/>
  <c r="K113" i="16"/>
  <c r="L113" i="16"/>
  <c r="J113" i="16"/>
  <c r="H113" i="16"/>
  <c r="I116" i="16"/>
  <c r="K116" i="16"/>
  <c r="H116" i="16"/>
  <c r="L116" i="16"/>
  <c r="J116" i="16"/>
  <c r="I118" i="16"/>
  <c r="K118" i="16"/>
  <c r="L118" i="16"/>
  <c r="J118" i="16"/>
  <c r="H118" i="16"/>
  <c r="I121" i="16"/>
  <c r="K121" i="16"/>
  <c r="H121" i="16"/>
  <c r="L121" i="16"/>
  <c r="J121" i="16"/>
  <c r="I124" i="16"/>
  <c r="K124" i="16"/>
  <c r="L124" i="16"/>
  <c r="J124" i="16"/>
  <c r="H124" i="16"/>
  <c r="I126" i="16"/>
  <c r="K126" i="16"/>
  <c r="H126" i="16"/>
  <c r="L126" i="16"/>
  <c r="J126" i="16"/>
  <c r="I129" i="16"/>
  <c r="K129" i="16"/>
  <c r="L129" i="16"/>
  <c r="J129" i="16"/>
  <c r="H129" i="16"/>
  <c r="I132" i="16"/>
  <c r="K132" i="16"/>
  <c r="H132" i="16"/>
  <c r="L132" i="16"/>
  <c r="J132" i="16"/>
  <c r="I134" i="16"/>
  <c r="K134" i="16"/>
  <c r="L134" i="16"/>
  <c r="J134" i="16"/>
  <c r="H134" i="16"/>
  <c r="I137" i="16"/>
  <c r="K137" i="16"/>
  <c r="H137" i="16"/>
  <c r="L137" i="16"/>
  <c r="J137" i="16"/>
  <c r="I141" i="16"/>
  <c r="K141" i="16"/>
  <c r="L141" i="16"/>
  <c r="J141" i="16"/>
  <c r="H141" i="16"/>
  <c r="I143" i="16"/>
  <c r="K143" i="16"/>
  <c r="H143" i="16"/>
  <c r="L143" i="16"/>
  <c r="J143" i="16"/>
  <c r="I146" i="16"/>
  <c r="K146" i="16"/>
  <c r="L146" i="16"/>
  <c r="J146" i="16"/>
  <c r="H146" i="16"/>
  <c r="I149" i="16"/>
  <c r="K149" i="16"/>
  <c r="H149" i="16"/>
  <c r="L149" i="16"/>
  <c r="J149" i="16"/>
  <c r="I151" i="16"/>
  <c r="K151" i="16"/>
  <c r="L151" i="16"/>
  <c r="J151" i="16"/>
  <c r="H151" i="16"/>
  <c r="I154" i="16"/>
  <c r="K154" i="16"/>
  <c r="H154" i="16"/>
  <c r="L154" i="16"/>
  <c r="J154" i="16"/>
  <c r="I157" i="16"/>
  <c r="K157" i="16"/>
  <c r="L157" i="16"/>
  <c r="J157" i="16"/>
  <c r="H157" i="16"/>
  <c r="I159" i="16"/>
  <c r="K159" i="16"/>
  <c r="H159" i="16"/>
  <c r="L159" i="16"/>
  <c r="J159" i="16"/>
  <c r="I162" i="16"/>
  <c r="K162" i="16"/>
  <c r="L162" i="16"/>
  <c r="J162" i="16"/>
  <c r="H162" i="16"/>
  <c r="I165" i="16"/>
  <c r="K165" i="16"/>
  <c r="H165" i="16"/>
  <c r="J165" i="16"/>
  <c r="L165" i="16"/>
  <c r="I167" i="16"/>
  <c r="K167" i="16"/>
  <c r="L167" i="16"/>
  <c r="J167" i="16"/>
  <c r="H167" i="16"/>
  <c r="I170" i="16"/>
  <c r="K170" i="16"/>
  <c r="H170" i="16"/>
  <c r="L170" i="16"/>
  <c r="J170" i="16"/>
  <c r="I174" i="16"/>
  <c r="K174" i="16"/>
  <c r="L174" i="16"/>
  <c r="J174" i="16"/>
  <c r="H174" i="16"/>
  <c r="I176" i="16"/>
  <c r="K176" i="16"/>
  <c r="H176" i="16"/>
  <c r="L176" i="16"/>
  <c r="J176" i="16"/>
  <c r="I179" i="16"/>
  <c r="K179" i="16"/>
  <c r="L179" i="16"/>
  <c r="J179" i="16"/>
  <c r="H179" i="16"/>
  <c r="I182" i="16"/>
  <c r="K182" i="16"/>
  <c r="H182" i="16"/>
  <c r="L182" i="16"/>
  <c r="J182" i="16"/>
  <c r="I184" i="16"/>
  <c r="K184" i="16"/>
  <c r="L184" i="16"/>
  <c r="J184" i="16"/>
  <c r="H184" i="16"/>
  <c r="I187" i="16"/>
  <c r="K187" i="16"/>
  <c r="H187" i="16"/>
  <c r="L187" i="16"/>
  <c r="J187" i="16"/>
  <c r="I190" i="16"/>
  <c r="K190" i="16"/>
  <c r="L190" i="16"/>
  <c r="J190" i="16"/>
  <c r="H190" i="16"/>
  <c r="I192" i="16"/>
  <c r="K192" i="16"/>
  <c r="H192" i="16"/>
  <c r="L192" i="16"/>
  <c r="J192" i="16"/>
  <c r="I195" i="16"/>
  <c r="K195" i="16"/>
  <c r="L195" i="16"/>
  <c r="J195" i="16"/>
  <c r="H195" i="16"/>
  <c r="I198" i="16"/>
  <c r="K198" i="16"/>
  <c r="H198" i="16"/>
  <c r="L198" i="16"/>
  <c r="J198" i="16"/>
  <c r="I200" i="16"/>
  <c r="K200" i="16"/>
  <c r="L200" i="16"/>
  <c r="J200" i="16"/>
  <c r="H200" i="16"/>
  <c r="I203" i="16"/>
  <c r="K203" i="16"/>
  <c r="H203" i="16"/>
  <c r="L203" i="16"/>
  <c r="J203" i="16"/>
  <c r="S8" i="19"/>
  <c r="U8" i="19"/>
  <c r="T8" i="19"/>
  <c r="R8" i="19"/>
  <c r="V8" i="19"/>
  <c r="S10" i="19"/>
  <c r="U10" i="19"/>
  <c r="V10" i="19"/>
  <c r="T10" i="19"/>
  <c r="R10" i="19"/>
  <c r="S12" i="19"/>
  <c r="U12" i="19"/>
  <c r="T12" i="19"/>
  <c r="R12" i="19"/>
  <c r="V12" i="19"/>
  <c r="S14" i="19"/>
  <c r="U14" i="19"/>
  <c r="V14" i="19"/>
  <c r="T14" i="19"/>
  <c r="R14" i="19"/>
  <c r="S16" i="19"/>
  <c r="U16" i="19"/>
  <c r="T16" i="19"/>
  <c r="R16" i="19"/>
  <c r="V16" i="19"/>
  <c r="S18" i="19"/>
  <c r="U18" i="19"/>
  <c r="V18" i="19"/>
  <c r="T18" i="19"/>
  <c r="R18" i="19"/>
  <c r="S20" i="19"/>
  <c r="U20" i="19"/>
  <c r="T20" i="19"/>
  <c r="R20" i="19"/>
  <c r="V20" i="19"/>
  <c r="S22" i="19"/>
  <c r="U22" i="19"/>
  <c r="V22" i="19"/>
  <c r="T22" i="19"/>
  <c r="R22" i="19"/>
  <c r="S24" i="19"/>
  <c r="U24" i="19"/>
  <c r="T24" i="19"/>
  <c r="R24" i="19"/>
  <c r="V24" i="19"/>
  <c r="S27" i="19"/>
  <c r="U27" i="19"/>
  <c r="V27" i="19"/>
  <c r="T27" i="19"/>
  <c r="R27" i="19"/>
  <c r="S29" i="19"/>
  <c r="U29" i="19"/>
  <c r="T29" i="19"/>
  <c r="R29" i="19"/>
  <c r="V29" i="19"/>
  <c r="S31" i="19"/>
  <c r="U31" i="19"/>
  <c r="V31" i="19"/>
  <c r="T31" i="19"/>
  <c r="R31" i="19"/>
  <c r="S33" i="19"/>
  <c r="U33" i="19"/>
  <c r="T33" i="19"/>
  <c r="R33" i="19"/>
  <c r="V33" i="19"/>
  <c r="S35" i="19"/>
  <c r="U35" i="19"/>
  <c r="V35" i="19"/>
  <c r="T35" i="19"/>
  <c r="R35" i="19"/>
  <c r="S37" i="19"/>
  <c r="U37" i="19"/>
  <c r="T37" i="19"/>
  <c r="R37" i="19"/>
  <c r="V37" i="19"/>
  <c r="S39" i="19"/>
  <c r="U39" i="19"/>
  <c r="V39" i="19"/>
  <c r="T39" i="19"/>
  <c r="R39" i="19"/>
  <c r="S41" i="19"/>
  <c r="U41" i="19"/>
  <c r="T41" i="19"/>
  <c r="R41" i="19"/>
  <c r="V41" i="19"/>
  <c r="S43" i="19"/>
  <c r="U43" i="19"/>
  <c r="V43" i="19"/>
  <c r="T43" i="19"/>
  <c r="R43" i="19"/>
  <c r="S46" i="19"/>
  <c r="U46" i="19"/>
  <c r="T46" i="19"/>
  <c r="R46" i="19"/>
  <c r="V46" i="19"/>
  <c r="S48" i="19"/>
  <c r="U48" i="19"/>
  <c r="V48" i="19"/>
  <c r="T48" i="19"/>
  <c r="R48" i="19"/>
  <c r="S50" i="19"/>
  <c r="U50" i="19"/>
  <c r="T50" i="19"/>
  <c r="R50" i="19"/>
  <c r="V50" i="19"/>
  <c r="S52" i="19"/>
  <c r="U52" i="19"/>
  <c r="V52" i="19"/>
  <c r="T52" i="19"/>
  <c r="R52" i="19"/>
  <c r="S54" i="19"/>
  <c r="U54" i="19"/>
  <c r="T54" i="19"/>
  <c r="R54" i="19"/>
  <c r="V54" i="19"/>
  <c r="S56" i="19"/>
  <c r="U56" i="19"/>
  <c r="V56" i="19"/>
  <c r="T56" i="19"/>
  <c r="R56" i="19"/>
  <c r="S58" i="19"/>
  <c r="U58" i="19"/>
  <c r="T58" i="19"/>
  <c r="R58" i="19"/>
  <c r="V58" i="19"/>
  <c r="S60" i="19"/>
  <c r="U60" i="19"/>
  <c r="V60" i="19"/>
  <c r="T60" i="19"/>
  <c r="R60" i="19"/>
  <c r="S62" i="19"/>
  <c r="U62" i="19"/>
  <c r="T62" i="19"/>
  <c r="R62" i="19"/>
  <c r="V62" i="19"/>
  <c r="I9" i="25"/>
  <c r="K9" i="25"/>
  <c r="L9" i="25"/>
  <c r="J9" i="25"/>
  <c r="H9" i="25"/>
  <c r="I11" i="25"/>
  <c r="K11" i="25"/>
  <c r="L11" i="25"/>
  <c r="J11" i="25"/>
  <c r="H11" i="25"/>
  <c r="I14" i="25"/>
  <c r="K14" i="25"/>
  <c r="L14" i="25"/>
  <c r="J14" i="25"/>
  <c r="H14" i="25"/>
  <c r="I17" i="25"/>
  <c r="K17" i="25"/>
  <c r="L17" i="25"/>
  <c r="J17" i="25"/>
  <c r="H17" i="25"/>
  <c r="I19" i="25"/>
  <c r="K19" i="25"/>
  <c r="L19" i="25"/>
  <c r="J19" i="25"/>
  <c r="H19" i="25"/>
  <c r="I22" i="25"/>
  <c r="K22" i="25"/>
  <c r="L22" i="25"/>
  <c r="J22" i="25"/>
  <c r="H22" i="25"/>
  <c r="I25" i="25"/>
  <c r="K25" i="25"/>
  <c r="L25" i="25"/>
  <c r="J25" i="25"/>
  <c r="H25" i="25"/>
  <c r="I27" i="25"/>
  <c r="K27" i="25"/>
  <c r="L27" i="25"/>
  <c r="J27" i="25"/>
  <c r="H27" i="25"/>
  <c r="I31" i="25"/>
  <c r="K31" i="25"/>
  <c r="L31" i="25"/>
  <c r="J31" i="25"/>
  <c r="H31" i="25"/>
  <c r="I34" i="25"/>
  <c r="K34" i="25"/>
  <c r="L34" i="25"/>
  <c r="J34" i="25"/>
  <c r="H34" i="25"/>
  <c r="I36" i="25"/>
  <c r="K36" i="25"/>
  <c r="L36" i="25"/>
  <c r="J36" i="25"/>
  <c r="H36" i="25"/>
  <c r="I39" i="25"/>
  <c r="K39" i="25"/>
  <c r="L39" i="25"/>
  <c r="J39" i="25"/>
  <c r="H39" i="25"/>
  <c r="I42" i="25"/>
  <c r="K42" i="25"/>
  <c r="L42" i="25"/>
  <c r="J42" i="25"/>
  <c r="H42" i="25"/>
  <c r="I44" i="25"/>
  <c r="K44" i="25"/>
  <c r="L44" i="25"/>
  <c r="J44" i="25"/>
  <c r="H44" i="25"/>
  <c r="I47" i="25"/>
  <c r="K47" i="25"/>
  <c r="L47" i="25"/>
  <c r="J47" i="25"/>
  <c r="H47" i="25"/>
  <c r="I51" i="25"/>
  <c r="K51" i="25"/>
  <c r="L51" i="25"/>
  <c r="J51" i="25"/>
  <c r="H51" i="25"/>
  <c r="I53" i="25"/>
  <c r="K53" i="25"/>
  <c r="L53" i="25"/>
  <c r="J53" i="25"/>
  <c r="H53" i="25"/>
  <c r="I56" i="25"/>
  <c r="K56" i="25"/>
  <c r="L56" i="25"/>
  <c r="J56" i="25"/>
  <c r="H56" i="25"/>
  <c r="I59" i="25"/>
  <c r="K59" i="25"/>
  <c r="L59" i="25"/>
  <c r="J59" i="25"/>
  <c r="H59" i="25"/>
  <c r="I61" i="25"/>
  <c r="K61" i="25"/>
  <c r="L61" i="25"/>
  <c r="J61" i="25"/>
  <c r="H61" i="25"/>
  <c r="I64" i="25"/>
  <c r="K64" i="25"/>
  <c r="L64" i="25"/>
  <c r="J64" i="25"/>
  <c r="H64" i="25"/>
  <c r="I67" i="25"/>
  <c r="K67" i="25"/>
  <c r="L67" i="25"/>
  <c r="J67" i="25"/>
  <c r="H67" i="25"/>
  <c r="I69" i="25"/>
  <c r="K69" i="25"/>
  <c r="L69" i="25"/>
  <c r="J69" i="25"/>
  <c r="H69" i="25"/>
  <c r="I73" i="25"/>
  <c r="K73" i="25"/>
  <c r="L73" i="25"/>
  <c r="J73" i="25"/>
  <c r="H73" i="25"/>
  <c r="I76" i="25"/>
  <c r="K76" i="25"/>
  <c r="L76" i="25"/>
  <c r="J76" i="25"/>
  <c r="H76" i="25"/>
  <c r="I78" i="25"/>
  <c r="K78" i="25"/>
  <c r="L78" i="25"/>
  <c r="J78" i="25"/>
  <c r="H78" i="25"/>
  <c r="I81" i="25"/>
  <c r="K81" i="25"/>
  <c r="L81" i="25"/>
  <c r="J81" i="25"/>
  <c r="H81" i="25"/>
  <c r="I84" i="25"/>
  <c r="K84" i="25"/>
  <c r="L84" i="25"/>
  <c r="J84" i="25"/>
  <c r="H84" i="25"/>
  <c r="I86" i="25"/>
  <c r="K86" i="25"/>
  <c r="L86" i="25"/>
  <c r="J86" i="25"/>
  <c r="H86" i="25"/>
  <c r="I89" i="25"/>
  <c r="K89" i="25"/>
  <c r="L89" i="25"/>
  <c r="J89" i="25"/>
  <c r="H89" i="25"/>
  <c r="I93" i="25"/>
  <c r="K93" i="25"/>
  <c r="L93" i="25"/>
  <c r="J93" i="25"/>
  <c r="H93" i="25"/>
  <c r="I95" i="25"/>
  <c r="K95" i="25"/>
  <c r="L95" i="25"/>
  <c r="J95" i="25"/>
  <c r="H95" i="25"/>
  <c r="I98" i="25"/>
  <c r="K98" i="25"/>
  <c r="L98" i="25"/>
  <c r="J98" i="25"/>
  <c r="H98" i="25"/>
  <c r="I101" i="25"/>
  <c r="K101" i="25"/>
  <c r="L101" i="25"/>
  <c r="J101" i="25"/>
  <c r="H101" i="25"/>
  <c r="I103" i="25"/>
  <c r="K103" i="25"/>
  <c r="L103" i="25"/>
  <c r="J103" i="25"/>
  <c r="H103" i="25"/>
  <c r="I106" i="25"/>
  <c r="K106" i="25"/>
  <c r="L106" i="25"/>
  <c r="J106" i="25"/>
  <c r="H106" i="25"/>
  <c r="I109" i="25"/>
  <c r="K109" i="25"/>
  <c r="L109" i="25"/>
  <c r="J109" i="25"/>
  <c r="H109" i="25"/>
  <c r="I111" i="25"/>
  <c r="K111" i="25"/>
  <c r="L111" i="25"/>
  <c r="J111" i="25"/>
  <c r="H111" i="25"/>
  <c r="I115" i="25"/>
  <c r="K115" i="25"/>
  <c r="L115" i="25"/>
  <c r="J115" i="25"/>
  <c r="H115" i="25"/>
  <c r="I118" i="25"/>
  <c r="K118" i="25"/>
  <c r="L118" i="25"/>
  <c r="J118" i="25"/>
  <c r="H118" i="25"/>
  <c r="I120" i="25"/>
  <c r="K120" i="25"/>
  <c r="L120" i="25"/>
  <c r="J120" i="25"/>
  <c r="H120" i="25"/>
  <c r="I123" i="25"/>
  <c r="K123" i="25"/>
  <c r="L123" i="25"/>
  <c r="J123" i="25"/>
  <c r="H123" i="25"/>
  <c r="I126" i="25"/>
  <c r="K126" i="25"/>
  <c r="L126" i="25"/>
  <c r="J126" i="25"/>
  <c r="H126" i="25"/>
  <c r="I128" i="25"/>
  <c r="K128" i="25"/>
  <c r="L128" i="25"/>
  <c r="J128" i="25"/>
  <c r="H128" i="25"/>
  <c r="I131" i="25"/>
  <c r="K131" i="25"/>
  <c r="L131" i="25"/>
  <c r="J131" i="25"/>
  <c r="H131" i="25"/>
  <c r="AH8" i="32"/>
  <c r="Y19" i="32"/>
  <c r="AH19" i="32" s="1"/>
  <c r="I10" i="32"/>
  <c r="M10" i="32"/>
  <c r="K10" i="32"/>
  <c r="L10" i="32"/>
  <c r="J10" i="32"/>
  <c r="H10" i="32"/>
  <c r="T11" i="32"/>
  <c r="V11" i="32"/>
  <c r="W11" i="32"/>
  <c r="U11" i="32"/>
  <c r="S11" i="32"/>
  <c r="I18" i="32"/>
  <c r="M18" i="32"/>
  <c r="K18" i="32"/>
  <c r="L18" i="32"/>
  <c r="J18" i="32"/>
  <c r="H18" i="32"/>
  <c r="AJ22" i="32"/>
  <c r="AA33" i="32"/>
  <c r="AJ33" i="32" s="1"/>
  <c r="I26" i="32"/>
  <c r="M26" i="32"/>
  <c r="K26" i="32"/>
  <c r="L26" i="32"/>
  <c r="J26" i="32"/>
  <c r="H26" i="32"/>
  <c r="T27" i="32"/>
  <c r="X27" i="32"/>
  <c r="V27" i="32"/>
  <c r="W27" i="32"/>
  <c r="U27" i="32"/>
  <c r="S27" i="32"/>
  <c r="AK8" i="33"/>
  <c r="AB19" i="33"/>
  <c r="AK19" i="33" s="1"/>
  <c r="C8" i="36"/>
  <c r="C19" i="34"/>
  <c r="C19" i="36" s="1"/>
  <c r="G12" i="36"/>
  <c r="I12" i="34"/>
  <c r="M12" i="34"/>
  <c r="K12" i="34"/>
  <c r="J12" i="34"/>
  <c r="H12" i="34"/>
  <c r="L12" i="34"/>
  <c r="M22" i="36"/>
  <c r="Y33" i="34"/>
  <c r="M33" i="36" s="1"/>
  <c r="I24" i="34"/>
  <c r="M24" i="34"/>
  <c r="K24" i="34"/>
  <c r="G24" i="36"/>
  <c r="L24" i="34"/>
  <c r="J24" i="34"/>
  <c r="H24" i="34"/>
  <c r="I32" i="34"/>
  <c r="M32" i="34"/>
  <c r="K32" i="34"/>
  <c r="H32" i="34"/>
  <c r="G32" i="36"/>
  <c r="L32" i="34"/>
  <c r="J32" i="34"/>
  <c r="F33" i="37"/>
  <c r="H22" i="37"/>
  <c r="L22" i="37"/>
  <c r="J22" i="37"/>
  <c r="K22" i="37"/>
  <c r="I22" i="37"/>
  <c r="G22" i="37"/>
  <c r="AB24" i="37"/>
  <c r="AF24" i="37"/>
  <c r="AD24" i="37"/>
  <c r="AE24" i="37"/>
  <c r="AC24" i="37"/>
  <c r="AA24" i="37"/>
  <c r="H26" i="37"/>
  <c r="L26" i="37"/>
  <c r="J26" i="37"/>
  <c r="K26" i="37"/>
  <c r="I26" i="37"/>
  <c r="G26" i="37"/>
  <c r="AB28" i="37"/>
  <c r="AF28" i="37"/>
  <c r="AD28" i="37"/>
  <c r="AE28" i="37"/>
  <c r="AC28" i="37"/>
  <c r="AA28" i="37"/>
  <c r="H30" i="37"/>
  <c r="L30" i="37"/>
  <c r="J30" i="37"/>
  <c r="K30" i="37"/>
  <c r="I30" i="37"/>
  <c r="G30" i="37"/>
  <c r="AB32" i="37"/>
  <c r="AF32" i="37"/>
  <c r="AD32" i="37"/>
  <c r="AE32" i="37"/>
  <c r="AC32" i="37"/>
  <c r="AA32" i="37"/>
  <c r="C20" i="39"/>
  <c r="K20" i="39"/>
  <c r="S20" i="39"/>
  <c r="AI20" i="39"/>
  <c r="AQ20" i="39"/>
  <c r="AY20" i="39"/>
  <c r="BG20" i="39"/>
  <c r="BO20" i="39"/>
  <c r="BW20" i="39"/>
  <c r="CE20" i="39"/>
  <c r="CM20" i="39"/>
  <c r="CU20" i="39"/>
  <c r="DC20" i="39"/>
  <c r="DK20" i="39"/>
  <c r="DS20" i="39"/>
  <c r="EA20" i="39"/>
  <c r="G21" i="39"/>
  <c r="H21" i="39" s="1"/>
  <c r="G33" i="38"/>
  <c r="H21" i="38"/>
  <c r="O21" i="39"/>
  <c r="P21" i="39" s="1"/>
  <c r="O33" i="38"/>
  <c r="P21" i="38"/>
  <c r="W21" i="39"/>
  <c r="X21" i="39" s="1"/>
  <c r="W33" i="38"/>
  <c r="X21" i="38"/>
  <c r="AE21" i="39"/>
  <c r="AF21" i="39" s="1"/>
  <c r="AE33" i="38"/>
  <c r="AF21" i="38"/>
  <c r="AM21" i="39"/>
  <c r="AN21" i="39" s="1"/>
  <c r="AM33" i="38"/>
  <c r="AN21" i="38"/>
  <c r="AU21" i="39"/>
  <c r="AV21" i="39" s="1"/>
  <c r="AU33" i="38"/>
  <c r="AV21" i="38"/>
  <c r="BC21" i="39"/>
  <c r="BD21" i="39" s="1"/>
  <c r="BC33" i="38"/>
  <c r="BD21" i="38"/>
  <c r="BK21" i="39"/>
  <c r="BL21" i="39" s="1"/>
  <c r="BK33" i="38"/>
  <c r="BL21" i="38"/>
  <c r="BS21" i="39"/>
  <c r="BT21" i="39" s="1"/>
  <c r="BS33" i="38"/>
  <c r="BT21" i="38"/>
  <c r="CA21" i="39"/>
  <c r="CB21" i="39" s="1"/>
  <c r="CA33" i="38"/>
  <c r="CB21" i="38"/>
  <c r="CI21" i="39"/>
  <c r="CJ21" i="39" s="1"/>
  <c r="CI33" i="38"/>
  <c r="CJ21" i="38"/>
  <c r="CQ21" i="39"/>
  <c r="CR21" i="39" s="1"/>
  <c r="CQ33" i="38"/>
  <c r="CR21" i="38"/>
  <c r="CY21" i="39"/>
  <c r="CZ21" i="39" s="1"/>
  <c r="CY33" i="38"/>
  <c r="CZ21" i="38"/>
  <c r="DG21" i="39"/>
  <c r="DH21" i="39" s="1"/>
  <c r="DG33" i="38"/>
  <c r="DH21" i="38"/>
  <c r="DO21" i="39"/>
  <c r="DP21" i="39" s="1"/>
  <c r="DO33" i="38"/>
  <c r="DP21" i="38"/>
  <c r="DW21" i="39"/>
  <c r="DX21" i="39" s="1"/>
  <c r="DW33" i="38"/>
  <c r="DX21" i="38"/>
  <c r="C22" i="39"/>
  <c r="D22" i="39" s="1"/>
  <c r="D22" i="38"/>
  <c r="K22" i="39"/>
  <c r="L22" i="39" s="1"/>
  <c r="L22" i="38"/>
  <c r="S22" i="39"/>
  <c r="T22" i="39" s="1"/>
  <c r="T22" i="38"/>
  <c r="AA22" i="39"/>
  <c r="AB22" i="39" s="1"/>
  <c r="AB22" i="38"/>
  <c r="AI22" i="39"/>
  <c r="AJ22" i="39" s="1"/>
  <c r="AJ22" i="38"/>
  <c r="AQ22" i="39"/>
  <c r="AR22" i="39" s="1"/>
  <c r="AR22" i="38"/>
  <c r="AY22" i="39"/>
  <c r="AZ22" i="39" s="1"/>
  <c r="AZ22" i="38"/>
  <c r="BG22" i="39"/>
  <c r="BH22" i="39" s="1"/>
  <c r="BH22" i="38"/>
  <c r="BO22" i="39"/>
  <c r="BP22" i="39" s="1"/>
  <c r="BP22" i="38"/>
  <c r="BW22" i="39"/>
  <c r="BX22" i="39" s="1"/>
  <c r="BX22" i="38"/>
  <c r="CE22" i="39"/>
  <c r="CF22" i="39" s="1"/>
  <c r="CF22" i="38"/>
  <c r="CM22" i="39"/>
  <c r="CN22" i="39" s="1"/>
  <c r="CN22" i="38"/>
  <c r="CU22" i="39"/>
  <c r="CV22" i="39" s="1"/>
  <c r="CV22" i="38"/>
  <c r="DC22" i="39"/>
  <c r="DD22" i="39" s="1"/>
  <c r="DD22" i="38"/>
  <c r="DK22" i="39"/>
  <c r="DL22" i="39" s="1"/>
  <c r="DL22" i="38"/>
  <c r="DS22" i="39"/>
  <c r="DT22" i="39" s="1"/>
  <c r="DT22" i="38"/>
  <c r="EA22" i="39"/>
  <c r="EB22" i="39" s="1"/>
  <c r="EB22" i="38"/>
  <c r="G23" i="39"/>
  <c r="H23" i="39" s="1"/>
  <c r="H23" i="38"/>
  <c r="O23" i="39"/>
  <c r="P23" i="39" s="1"/>
  <c r="P23" i="38"/>
  <c r="W23" i="39"/>
  <c r="X23" i="39" s="1"/>
  <c r="X23" i="38"/>
  <c r="AE23" i="39"/>
  <c r="AF23" i="39" s="1"/>
  <c r="AF23" i="38"/>
  <c r="AM23" i="39"/>
  <c r="AN23" i="39" s="1"/>
  <c r="AN23" i="38"/>
  <c r="AU23" i="39"/>
  <c r="AV23" i="39" s="1"/>
  <c r="AV23" i="38"/>
  <c r="BC23" i="39"/>
  <c r="BD23" i="39" s="1"/>
  <c r="BD23" i="38"/>
  <c r="BK23" i="39"/>
  <c r="BL23" i="39" s="1"/>
  <c r="BL23" i="38"/>
  <c r="BS23" i="39"/>
  <c r="BT23" i="39" s="1"/>
  <c r="BT23" i="38"/>
  <c r="CA23" i="39"/>
  <c r="CB23" i="39" s="1"/>
  <c r="CB23" i="38"/>
  <c r="CI23" i="39"/>
  <c r="CJ23" i="39" s="1"/>
  <c r="CJ23" i="38"/>
  <c r="CQ23" i="39"/>
  <c r="CR23" i="39" s="1"/>
  <c r="CR23" i="38"/>
  <c r="CY23" i="39"/>
  <c r="CZ23" i="39" s="1"/>
  <c r="CZ23" i="38"/>
  <c r="DG23" i="39"/>
  <c r="DH23" i="39" s="1"/>
  <c r="DH23" i="38"/>
  <c r="DO23" i="39"/>
  <c r="DP23" i="39" s="1"/>
  <c r="DP23" i="38"/>
  <c r="DW23" i="39"/>
  <c r="DX23" i="39" s="1"/>
  <c r="DX23" i="38"/>
  <c r="C24" i="39"/>
  <c r="D24" i="39" s="1"/>
  <c r="D24" i="38"/>
  <c r="K24" i="39"/>
  <c r="L24" i="39" s="1"/>
  <c r="L24" i="38"/>
  <c r="S24" i="39"/>
  <c r="T24" i="39" s="1"/>
  <c r="T24" i="38"/>
  <c r="AA24" i="39"/>
  <c r="AB24" i="39" s="1"/>
  <c r="AB24" i="38"/>
  <c r="AI24" i="39"/>
  <c r="AJ24" i="39" s="1"/>
  <c r="AJ24" i="38"/>
  <c r="AQ24" i="39"/>
  <c r="AR24" i="39" s="1"/>
  <c r="AR24" i="38"/>
  <c r="AY24" i="39"/>
  <c r="AZ24" i="39" s="1"/>
  <c r="AZ24" i="38"/>
  <c r="BG24" i="39"/>
  <c r="BH24" i="39" s="1"/>
  <c r="BH24" i="38"/>
  <c r="BO24" i="39"/>
  <c r="BP24" i="39" s="1"/>
  <c r="BP24" i="38"/>
  <c r="BW24" i="39"/>
  <c r="BX24" i="39" s="1"/>
  <c r="BX24" i="38"/>
  <c r="CE24" i="39"/>
  <c r="CF24" i="39" s="1"/>
  <c r="CF24" i="38"/>
  <c r="CM24" i="39"/>
  <c r="CN24" i="39" s="1"/>
  <c r="CN24" i="38"/>
  <c r="CU24" i="39"/>
  <c r="CV24" i="39" s="1"/>
  <c r="CV24" i="38"/>
  <c r="DC24" i="39"/>
  <c r="DD24" i="39" s="1"/>
  <c r="DD24" i="38"/>
  <c r="DK24" i="39"/>
  <c r="DL24" i="39" s="1"/>
  <c r="DL24" i="38"/>
  <c r="DS24" i="39"/>
  <c r="DT24" i="39" s="1"/>
  <c r="DT24" i="38"/>
  <c r="EA24" i="39"/>
  <c r="EB24" i="39" s="1"/>
  <c r="EB24" i="38"/>
  <c r="G25" i="39"/>
  <c r="H25" i="39" s="1"/>
  <c r="H25" i="38"/>
  <c r="O25" i="39"/>
  <c r="P25" i="39" s="1"/>
  <c r="P25" i="38"/>
  <c r="W25" i="39"/>
  <c r="X25" i="39" s="1"/>
  <c r="X25" i="38"/>
  <c r="AE25" i="39"/>
  <c r="AF25" i="39" s="1"/>
  <c r="AF25" i="38"/>
  <c r="AM25" i="39"/>
  <c r="AN25" i="39" s="1"/>
  <c r="AN25" i="38"/>
  <c r="AU25" i="39"/>
  <c r="AV25" i="39" s="1"/>
  <c r="AV25" i="38"/>
  <c r="BC25" i="39"/>
  <c r="BD25" i="39" s="1"/>
  <c r="BD25" i="38"/>
  <c r="BK25" i="39"/>
  <c r="BL25" i="39" s="1"/>
  <c r="BL25" i="38"/>
  <c r="BS25" i="39"/>
  <c r="BT25" i="39" s="1"/>
  <c r="BT25" i="38"/>
  <c r="CA25" i="39"/>
  <c r="CB25" i="39" s="1"/>
  <c r="CB25" i="38"/>
  <c r="CI25" i="39"/>
  <c r="CJ25" i="39" s="1"/>
  <c r="CJ25" i="38"/>
  <c r="CQ25" i="39"/>
  <c r="CR25" i="39" s="1"/>
  <c r="CR25" i="38"/>
  <c r="CY25" i="39"/>
  <c r="CZ25" i="39" s="1"/>
  <c r="CZ25" i="38"/>
  <c r="DG25" i="39"/>
  <c r="DH25" i="39" s="1"/>
  <c r="DH25" i="38"/>
  <c r="DO25" i="39"/>
  <c r="DP25" i="39" s="1"/>
  <c r="DP25" i="38"/>
  <c r="DW25" i="39"/>
  <c r="DX25" i="39" s="1"/>
  <c r="DX25" i="38"/>
  <c r="C26" i="39"/>
  <c r="D26" i="39" s="1"/>
  <c r="D26" i="38"/>
  <c r="K26" i="39"/>
  <c r="L26" i="39" s="1"/>
  <c r="L26" i="38"/>
  <c r="S26" i="39"/>
  <c r="T26" i="39" s="1"/>
  <c r="T26" i="38"/>
  <c r="AA26" i="39"/>
  <c r="AB26" i="39" s="1"/>
  <c r="AB26" i="38"/>
  <c r="AI26" i="39"/>
  <c r="AJ26" i="39" s="1"/>
  <c r="AJ26" i="38"/>
  <c r="AQ26" i="39"/>
  <c r="AR26" i="39" s="1"/>
  <c r="AR26" i="38"/>
  <c r="AY26" i="39"/>
  <c r="AZ26" i="39" s="1"/>
  <c r="AZ26" i="38"/>
  <c r="BG26" i="39"/>
  <c r="BH26" i="39" s="1"/>
  <c r="BH26" i="38"/>
  <c r="BO26" i="39"/>
  <c r="BP26" i="39" s="1"/>
  <c r="BP26" i="38"/>
  <c r="BW26" i="39"/>
  <c r="BX26" i="39" s="1"/>
  <c r="BX26" i="38"/>
  <c r="CE26" i="39"/>
  <c r="CF26" i="39" s="1"/>
  <c r="CF26" i="38"/>
  <c r="CM26" i="39"/>
  <c r="CN26" i="39" s="1"/>
  <c r="CN26" i="38"/>
  <c r="CU26" i="39"/>
  <c r="CV26" i="39" s="1"/>
  <c r="CV26" i="38"/>
  <c r="DC26" i="39"/>
  <c r="DD26" i="39" s="1"/>
  <c r="DD26" i="38"/>
  <c r="DK26" i="39"/>
  <c r="DL26" i="39" s="1"/>
  <c r="DL26" i="38"/>
  <c r="DS26" i="39"/>
  <c r="DT26" i="39" s="1"/>
  <c r="DT26" i="38"/>
  <c r="EA26" i="39"/>
  <c r="EB26" i="39" s="1"/>
  <c r="EB26" i="38"/>
  <c r="G27" i="39"/>
  <c r="H27" i="39" s="1"/>
  <c r="H27" i="38"/>
  <c r="O27" i="39"/>
  <c r="P27" i="39" s="1"/>
  <c r="P27" i="38"/>
  <c r="W27" i="39"/>
  <c r="X27" i="39" s="1"/>
  <c r="X27" i="38"/>
  <c r="AE27" i="39"/>
  <c r="AF27" i="39" s="1"/>
  <c r="AF27" i="38"/>
  <c r="AM27" i="39"/>
  <c r="AN27" i="39" s="1"/>
  <c r="AN27" i="38"/>
  <c r="AU27" i="39"/>
  <c r="AV27" i="39" s="1"/>
  <c r="AV27" i="38"/>
  <c r="BC27" i="39"/>
  <c r="BD27" i="39" s="1"/>
  <c r="BD27" i="38"/>
  <c r="BK27" i="39"/>
  <c r="BL27" i="39" s="1"/>
  <c r="BL27" i="38"/>
  <c r="BS27" i="39"/>
  <c r="BT27" i="39" s="1"/>
  <c r="BT27" i="38"/>
  <c r="CA27" i="39"/>
  <c r="CB27" i="39" s="1"/>
  <c r="CB27" i="38"/>
  <c r="CI27" i="39"/>
  <c r="CJ27" i="39" s="1"/>
  <c r="CJ27" i="38"/>
  <c r="CQ27" i="39"/>
  <c r="CR27" i="39" s="1"/>
  <c r="CR27" i="38"/>
  <c r="CY27" i="39"/>
  <c r="CZ27" i="39" s="1"/>
  <c r="CZ27" i="38"/>
  <c r="DG27" i="39"/>
  <c r="DH27" i="39" s="1"/>
  <c r="DH27" i="38"/>
  <c r="DO27" i="39"/>
  <c r="DP27" i="39" s="1"/>
  <c r="DP27" i="38"/>
  <c r="DW27" i="39"/>
  <c r="DX27" i="39" s="1"/>
  <c r="DX27" i="38"/>
  <c r="C28" i="39"/>
  <c r="D28" i="39" s="1"/>
  <c r="D28" i="38"/>
  <c r="K28" i="39"/>
  <c r="L28" i="39" s="1"/>
  <c r="L28" i="38"/>
  <c r="S28" i="39"/>
  <c r="T28" i="39" s="1"/>
  <c r="T28" i="38"/>
  <c r="AA28" i="39"/>
  <c r="AB28" i="39" s="1"/>
  <c r="AB28" i="38"/>
  <c r="AI28" i="39"/>
  <c r="AJ28" i="39" s="1"/>
  <c r="AJ28" i="38"/>
  <c r="AQ28" i="39"/>
  <c r="AR28" i="39" s="1"/>
  <c r="AR28" i="38"/>
  <c r="AY28" i="39"/>
  <c r="AZ28" i="39" s="1"/>
  <c r="AZ28" i="38"/>
  <c r="BG28" i="39"/>
  <c r="BH28" i="39" s="1"/>
  <c r="BH28" i="38"/>
  <c r="BO28" i="39"/>
  <c r="BP28" i="39" s="1"/>
  <c r="BP28" i="38"/>
  <c r="BW28" i="39"/>
  <c r="BX28" i="39" s="1"/>
  <c r="BX28" i="38"/>
  <c r="CE28" i="39"/>
  <c r="CF28" i="39" s="1"/>
  <c r="CF28" i="38"/>
  <c r="CM28" i="39"/>
  <c r="CN28" i="39" s="1"/>
  <c r="CN28" i="38"/>
  <c r="CU28" i="39"/>
  <c r="CV28" i="39" s="1"/>
  <c r="CV28" i="38"/>
  <c r="DC28" i="39"/>
  <c r="DD28" i="39" s="1"/>
  <c r="DD28" i="38"/>
  <c r="DK28" i="39"/>
  <c r="DL28" i="39" s="1"/>
  <c r="DL28" i="38"/>
  <c r="DS28" i="39"/>
  <c r="DT28" i="39" s="1"/>
  <c r="DT28" i="38"/>
  <c r="EA28" i="39"/>
  <c r="EB28" i="39" s="1"/>
  <c r="EB28" i="38"/>
  <c r="G29" i="39"/>
  <c r="H29" i="39" s="1"/>
  <c r="H29" i="38"/>
  <c r="O29" i="39"/>
  <c r="P29" i="39" s="1"/>
  <c r="P29" i="38"/>
  <c r="W29" i="39"/>
  <c r="X29" i="39" s="1"/>
  <c r="X29" i="38"/>
  <c r="AE29" i="39"/>
  <c r="AF29" i="39" s="1"/>
  <c r="AF29" i="38"/>
  <c r="AM29" i="39"/>
  <c r="AN29" i="39" s="1"/>
  <c r="AN29" i="38"/>
  <c r="AU29" i="39"/>
  <c r="AV29" i="39" s="1"/>
  <c r="AV29" i="38"/>
  <c r="BC29" i="39"/>
  <c r="BD29" i="39" s="1"/>
  <c r="BD29" i="38"/>
  <c r="BK29" i="39"/>
  <c r="BL29" i="39" s="1"/>
  <c r="BL29" i="38"/>
  <c r="BS29" i="39"/>
  <c r="BT29" i="39" s="1"/>
  <c r="BT29" i="38"/>
  <c r="CA29" i="39"/>
  <c r="CB29" i="39" s="1"/>
  <c r="CB29" i="38"/>
  <c r="CI29" i="39"/>
  <c r="CJ29" i="39" s="1"/>
  <c r="CJ29" i="38"/>
  <c r="CQ29" i="39"/>
  <c r="CR29" i="39" s="1"/>
  <c r="CR29" i="38"/>
  <c r="CY29" i="39"/>
  <c r="CZ29" i="39" s="1"/>
  <c r="CZ29" i="38"/>
  <c r="DG29" i="39"/>
  <c r="DH29" i="39" s="1"/>
  <c r="DH29" i="38"/>
  <c r="DO29" i="39"/>
  <c r="DP29" i="39" s="1"/>
  <c r="DP29" i="38"/>
  <c r="DW29" i="39"/>
  <c r="DX29" i="39" s="1"/>
  <c r="DX29" i="38"/>
  <c r="C30" i="39"/>
  <c r="D30" i="39" s="1"/>
  <c r="D30" i="38"/>
  <c r="K30" i="39"/>
  <c r="L30" i="39" s="1"/>
  <c r="L30" i="38"/>
  <c r="S30" i="39"/>
  <c r="T30" i="39" s="1"/>
  <c r="T30" i="38"/>
  <c r="AA30" i="39"/>
  <c r="AB30" i="39" s="1"/>
  <c r="AB30" i="38"/>
  <c r="AI30" i="39"/>
  <c r="AJ30" i="39" s="1"/>
  <c r="AJ30" i="38"/>
  <c r="AQ30" i="39"/>
  <c r="AR30" i="39" s="1"/>
  <c r="AR30" i="38"/>
  <c r="AY30" i="39"/>
  <c r="AZ30" i="39" s="1"/>
  <c r="AZ30" i="38"/>
  <c r="BG30" i="39"/>
  <c r="BH30" i="39" s="1"/>
  <c r="BH30" i="38"/>
  <c r="BO30" i="39"/>
  <c r="BP30" i="39" s="1"/>
  <c r="BP30" i="38"/>
  <c r="BW30" i="39"/>
  <c r="BX30" i="39" s="1"/>
  <c r="BX30" i="38"/>
  <c r="CE30" i="39"/>
  <c r="CF30" i="39" s="1"/>
  <c r="CF30" i="38"/>
  <c r="CM30" i="39"/>
  <c r="CN30" i="39" s="1"/>
  <c r="CN30" i="38"/>
  <c r="CU30" i="39"/>
  <c r="CV30" i="39" s="1"/>
  <c r="CV30" i="38"/>
  <c r="DC30" i="39"/>
  <c r="DD30" i="39" s="1"/>
  <c r="DD30" i="38"/>
  <c r="DK30" i="39"/>
  <c r="DL30" i="39" s="1"/>
  <c r="DL30" i="38"/>
  <c r="DS30" i="39"/>
  <c r="DT30" i="39" s="1"/>
  <c r="DT30" i="38"/>
  <c r="EA30" i="39"/>
  <c r="EB30" i="39" s="1"/>
  <c r="EB30" i="38"/>
  <c r="G31" i="39"/>
  <c r="H31" i="39" s="1"/>
  <c r="H31" i="38"/>
  <c r="O31" i="39"/>
  <c r="P31" i="39" s="1"/>
  <c r="P31" i="38"/>
  <c r="W31" i="39"/>
  <c r="X31" i="39" s="1"/>
  <c r="X31" i="38"/>
  <c r="AE31" i="39"/>
  <c r="AF31" i="39" s="1"/>
  <c r="AF31" i="38"/>
  <c r="AM31" i="39"/>
  <c r="AN31" i="39" s="1"/>
  <c r="AN31" i="38"/>
  <c r="AU31" i="39"/>
  <c r="AV31" i="39" s="1"/>
  <c r="AV31" i="38"/>
  <c r="BC31" i="39"/>
  <c r="BD31" i="39" s="1"/>
  <c r="BD31" i="38"/>
  <c r="BK31" i="39"/>
  <c r="BL31" i="39" s="1"/>
  <c r="BL31" i="38"/>
  <c r="BS31" i="39"/>
  <c r="BT31" i="39" s="1"/>
  <c r="BT31" i="38"/>
  <c r="CA31" i="39"/>
  <c r="CB31" i="39" s="1"/>
  <c r="CB31" i="38"/>
  <c r="CI31" i="39"/>
  <c r="CJ31" i="39" s="1"/>
  <c r="CJ31" i="38"/>
  <c r="CQ31" i="39"/>
  <c r="CR31" i="39" s="1"/>
  <c r="CR31" i="38"/>
  <c r="CY31" i="39"/>
  <c r="CZ31" i="39" s="1"/>
  <c r="CZ31" i="38"/>
  <c r="DG31" i="39"/>
  <c r="DH31" i="39" s="1"/>
  <c r="DH31" i="38"/>
  <c r="DO31" i="39"/>
  <c r="DP31" i="39" s="1"/>
  <c r="DP31" i="38"/>
  <c r="DW31" i="39"/>
  <c r="DX31" i="39" s="1"/>
  <c r="DX31" i="38"/>
  <c r="C32" i="39"/>
  <c r="D32" i="39" s="1"/>
  <c r="D32" i="38"/>
  <c r="K32" i="39"/>
  <c r="L32" i="39" s="1"/>
  <c r="L32" i="38"/>
  <c r="S32" i="39"/>
  <c r="T32" i="39" s="1"/>
  <c r="T32" i="38"/>
  <c r="AA32" i="39"/>
  <c r="AB32" i="39" s="1"/>
  <c r="AB32" i="38"/>
  <c r="AI32" i="39"/>
  <c r="AJ32" i="39" s="1"/>
  <c r="AJ32" i="38"/>
  <c r="AQ32" i="39"/>
  <c r="AR32" i="39" s="1"/>
  <c r="AR32" i="38"/>
  <c r="AY32" i="39"/>
  <c r="AZ32" i="39" s="1"/>
  <c r="AZ32" i="38"/>
  <c r="BG32" i="39"/>
  <c r="BH32" i="39" s="1"/>
  <c r="BH32" i="38"/>
  <c r="BO32" i="39"/>
  <c r="BP32" i="39" s="1"/>
  <c r="BP32" i="38"/>
  <c r="BW32" i="39"/>
  <c r="BX32" i="39" s="1"/>
  <c r="BX32" i="38"/>
  <c r="CE32" i="39"/>
  <c r="CF32" i="39" s="1"/>
  <c r="CF32" i="38"/>
  <c r="CM32" i="39"/>
  <c r="CN32" i="39" s="1"/>
  <c r="CN32" i="38"/>
  <c r="CU32" i="39"/>
  <c r="CV32" i="39" s="1"/>
  <c r="CV32" i="38"/>
  <c r="DC32" i="39"/>
  <c r="DD32" i="39" s="1"/>
  <c r="DD32" i="38"/>
  <c r="DK32" i="39"/>
  <c r="DL32" i="39" s="1"/>
  <c r="DL32" i="38"/>
  <c r="DS32" i="39"/>
  <c r="DT32" i="39" s="1"/>
  <c r="DT32" i="38"/>
  <c r="EA32" i="39"/>
  <c r="EB32" i="39" s="1"/>
  <c r="EB32" i="38"/>
  <c r="C34" i="39"/>
  <c r="D34" i="39" s="1"/>
  <c r="C46" i="38"/>
  <c r="D34" i="38"/>
  <c r="K34" i="39"/>
  <c r="L34" i="39" s="1"/>
  <c r="K46" i="38"/>
  <c r="L34" i="38"/>
  <c r="S34" i="39"/>
  <c r="T34" i="39" s="1"/>
  <c r="S46" i="38"/>
  <c r="T34" i="38"/>
  <c r="AA34" i="39"/>
  <c r="AB34" i="39" s="1"/>
  <c r="AA46" i="38"/>
  <c r="AB34" i="38"/>
  <c r="AI34" i="39"/>
  <c r="AJ34" i="39" s="1"/>
  <c r="AI46" i="38"/>
  <c r="AJ34" i="38"/>
  <c r="AQ34" i="39"/>
  <c r="AR34" i="39" s="1"/>
  <c r="AQ46" i="38"/>
  <c r="AR34" i="38"/>
  <c r="AY34" i="39"/>
  <c r="AZ34" i="39" s="1"/>
  <c r="AY46" i="38"/>
  <c r="AZ34" i="38"/>
  <c r="BG34" i="39"/>
  <c r="BH34" i="39" s="1"/>
  <c r="BG46" i="38"/>
  <c r="BH34" i="38"/>
  <c r="BO34" i="39"/>
  <c r="BP34" i="39" s="1"/>
  <c r="BO46" i="38"/>
  <c r="BP34" i="38"/>
  <c r="BW34" i="39"/>
  <c r="BX34" i="39" s="1"/>
  <c r="BW46" i="38"/>
  <c r="BX34" i="38"/>
  <c r="CE34" i="39"/>
  <c r="CF34" i="39" s="1"/>
  <c r="CE46" i="38"/>
  <c r="CF34" i="38"/>
  <c r="CM34" i="39"/>
  <c r="CN34" i="39" s="1"/>
  <c r="CM46" i="38"/>
  <c r="CN34" i="38"/>
  <c r="CU34" i="39"/>
  <c r="CV34" i="39" s="1"/>
  <c r="CU46" i="38"/>
  <c r="CV34" i="38"/>
  <c r="DC34" i="39"/>
  <c r="DD34" i="39" s="1"/>
  <c r="DC46" i="38"/>
  <c r="DD34" i="38"/>
  <c r="DK34" i="39"/>
  <c r="DL34" i="39" s="1"/>
  <c r="DK46" i="38"/>
  <c r="DL34" i="38"/>
  <c r="DS34" i="39"/>
  <c r="DT34" i="39" s="1"/>
  <c r="DS46" i="38"/>
  <c r="DT34" i="38"/>
  <c r="EA34" i="39"/>
  <c r="EB34" i="39" s="1"/>
  <c r="EA46" i="38"/>
  <c r="EB34" i="38"/>
  <c r="G35" i="39"/>
  <c r="H35" i="39" s="1"/>
  <c r="H35" i="38"/>
  <c r="O35" i="39"/>
  <c r="P35" i="39" s="1"/>
  <c r="P35" i="38"/>
  <c r="W35" i="39"/>
  <c r="X35" i="39" s="1"/>
  <c r="X35" i="38"/>
  <c r="AE35" i="39"/>
  <c r="AF35" i="39" s="1"/>
  <c r="AF35" i="38"/>
  <c r="AM35" i="39"/>
  <c r="AN35" i="39" s="1"/>
  <c r="AN35" i="38"/>
  <c r="AU35" i="39"/>
  <c r="AV35" i="39" s="1"/>
  <c r="AV35" i="38"/>
  <c r="BC35" i="39"/>
  <c r="BD35" i="39" s="1"/>
  <c r="BD35" i="38"/>
  <c r="BK35" i="39"/>
  <c r="BL35" i="39" s="1"/>
  <c r="BL35" i="38"/>
  <c r="BS35" i="39"/>
  <c r="BT35" i="39" s="1"/>
  <c r="BT35" i="38"/>
  <c r="CA35" i="39"/>
  <c r="CB35" i="39" s="1"/>
  <c r="CB35" i="38"/>
  <c r="CI35" i="39"/>
  <c r="CJ35" i="39" s="1"/>
  <c r="CJ35" i="38"/>
  <c r="CQ35" i="39"/>
  <c r="CR35" i="39" s="1"/>
  <c r="CR35" i="38"/>
  <c r="CY35" i="39"/>
  <c r="CZ35" i="39" s="1"/>
  <c r="CZ35" i="38"/>
  <c r="DG35" i="39"/>
  <c r="DH35" i="39" s="1"/>
  <c r="DH35" i="38"/>
  <c r="DO35" i="39"/>
  <c r="DP35" i="39" s="1"/>
  <c r="DP35" i="38"/>
  <c r="DW35" i="39"/>
  <c r="DX35" i="39" s="1"/>
  <c r="DX35" i="38"/>
  <c r="C36" i="39"/>
  <c r="D36" i="39" s="1"/>
  <c r="D36" i="38"/>
  <c r="K36" i="39"/>
  <c r="L36" i="39" s="1"/>
  <c r="L36" i="38"/>
  <c r="S36" i="39"/>
  <c r="T36" i="39" s="1"/>
  <c r="T36" i="38"/>
  <c r="AA36" i="39"/>
  <c r="AB36" i="39" s="1"/>
  <c r="AB36" i="38"/>
  <c r="AI36" i="39"/>
  <c r="AJ36" i="39" s="1"/>
  <c r="AJ36" i="38"/>
  <c r="AQ36" i="39"/>
  <c r="AR36" i="39" s="1"/>
  <c r="AR36" i="38"/>
  <c r="AY36" i="39"/>
  <c r="AZ36" i="39" s="1"/>
  <c r="AZ36" i="38"/>
  <c r="BG36" i="39"/>
  <c r="BH36" i="39" s="1"/>
  <c r="BH36" i="38"/>
  <c r="BO36" i="39"/>
  <c r="BP36" i="39" s="1"/>
  <c r="BP36" i="38"/>
  <c r="BW36" i="39"/>
  <c r="BX36" i="39" s="1"/>
  <c r="BX36" i="38"/>
  <c r="CE36" i="39"/>
  <c r="CF36" i="39" s="1"/>
  <c r="CF36" i="38"/>
  <c r="CM36" i="39"/>
  <c r="CN36" i="39" s="1"/>
  <c r="CN36" i="38"/>
  <c r="CU36" i="39"/>
  <c r="CV36" i="39" s="1"/>
  <c r="CV36" i="38"/>
  <c r="DC36" i="39"/>
  <c r="DD36" i="39" s="1"/>
  <c r="DD36" i="38"/>
  <c r="DK36" i="39"/>
  <c r="DL36" i="39" s="1"/>
  <c r="DL36" i="38"/>
  <c r="DS36" i="39"/>
  <c r="DT36" i="39" s="1"/>
  <c r="DT36" i="38"/>
  <c r="EA36" i="39"/>
  <c r="EB36" i="39" s="1"/>
  <c r="EB36" i="38"/>
  <c r="G37" i="39"/>
  <c r="H37" i="39" s="1"/>
  <c r="H37" i="38"/>
  <c r="O37" i="39"/>
  <c r="P37" i="39" s="1"/>
  <c r="P37" i="38"/>
  <c r="W37" i="39"/>
  <c r="X37" i="39" s="1"/>
  <c r="X37" i="38"/>
  <c r="AE37" i="39"/>
  <c r="AF37" i="39" s="1"/>
  <c r="AF37" i="38"/>
  <c r="AM37" i="39"/>
  <c r="AN37" i="39" s="1"/>
  <c r="AN37" i="38"/>
  <c r="AU37" i="39"/>
  <c r="AV37" i="39" s="1"/>
  <c r="AV37" i="38"/>
  <c r="BC37" i="39"/>
  <c r="BD37" i="39" s="1"/>
  <c r="BD37" i="38"/>
  <c r="BK37" i="39"/>
  <c r="BL37" i="39" s="1"/>
  <c r="BL37" i="38"/>
  <c r="BS37" i="39"/>
  <c r="BT37" i="39" s="1"/>
  <c r="BT37" i="38"/>
  <c r="CA37" i="39"/>
  <c r="CB37" i="39" s="1"/>
  <c r="CB37" i="38"/>
  <c r="CI37" i="39"/>
  <c r="CJ37" i="39" s="1"/>
  <c r="CJ37" i="38"/>
  <c r="CQ37" i="39"/>
  <c r="CR37" i="39" s="1"/>
  <c r="CR37" i="38"/>
  <c r="CY37" i="39"/>
  <c r="CZ37" i="39" s="1"/>
  <c r="CZ37" i="38"/>
  <c r="DG37" i="39"/>
  <c r="DH37" i="39" s="1"/>
  <c r="DH37" i="38"/>
  <c r="DO37" i="39"/>
  <c r="DP37" i="39" s="1"/>
  <c r="DP37" i="38"/>
  <c r="DW37" i="39"/>
  <c r="DX37" i="39" s="1"/>
  <c r="DX37" i="38"/>
  <c r="C38" i="39"/>
  <c r="D38" i="39" s="1"/>
  <c r="D38" i="38"/>
  <c r="K38" i="39"/>
  <c r="L38" i="39" s="1"/>
  <c r="L38" i="38"/>
  <c r="S38" i="39"/>
  <c r="T38" i="39" s="1"/>
  <c r="T38" i="38"/>
  <c r="AA38" i="39"/>
  <c r="AB38" i="39" s="1"/>
  <c r="AB38" i="38"/>
  <c r="AI38" i="39"/>
  <c r="AJ38" i="39" s="1"/>
  <c r="AJ38" i="38"/>
  <c r="AQ38" i="39"/>
  <c r="AR38" i="39" s="1"/>
  <c r="AR38" i="38"/>
  <c r="AY38" i="39"/>
  <c r="AZ38" i="39" s="1"/>
  <c r="AZ38" i="38"/>
  <c r="BG38" i="39"/>
  <c r="BH38" i="39" s="1"/>
  <c r="BH38" i="38"/>
  <c r="BO38" i="39"/>
  <c r="BP38" i="39" s="1"/>
  <c r="BP38" i="38"/>
  <c r="BW38" i="39"/>
  <c r="BX38" i="39" s="1"/>
  <c r="BX38" i="38"/>
  <c r="CE38" i="39"/>
  <c r="CF38" i="39" s="1"/>
  <c r="CF38" i="38"/>
  <c r="CM38" i="39"/>
  <c r="CN38" i="39" s="1"/>
  <c r="CN38" i="38"/>
  <c r="CU38" i="39"/>
  <c r="CV38" i="39" s="1"/>
  <c r="CV38" i="38"/>
  <c r="DC38" i="39"/>
  <c r="DD38" i="39" s="1"/>
  <c r="DD38" i="38"/>
  <c r="DK38" i="39"/>
  <c r="DL38" i="39" s="1"/>
  <c r="DL38" i="38"/>
  <c r="DS38" i="39"/>
  <c r="DT38" i="39" s="1"/>
  <c r="DT38" i="38"/>
  <c r="EA38" i="39"/>
  <c r="EB38" i="39" s="1"/>
  <c r="EB38" i="38"/>
  <c r="G39" i="39"/>
  <c r="H39" i="39" s="1"/>
  <c r="H39" i="38"/>
  <c r="O39" i="39"/>
  <c r="P39" i="39" s="1"/>
  <c r="P39" i="38"/>
  <c r="W39" i="39"/>
  <c r="X39" i="39" s="1"/>
  <c r="X39" i="38"/>
  <c r="AE39" i="39"/>
  <c r="AF39" i="39" s="1"/>
  <c r="AF39" i="38"/>
  <c r="AM39" i="39"/>
  <c r="AN39" i="39" s="1"/>
  <c r="AN39" i="38"/>
  <c r="AU39" i="39"/>
  <c r="AV39" i="39" s="1"/>
  <c r="AV39" i="38"/>
  <c r="BC39" i="39"/>
  <c r="BD39" i="39" s="1"/>
  <c r="BD39" i="38"/>
  <c r="BK39" i="39"/>
  <c r="BL39" i="39" s="1"/>
  <c r="BL39" i="38"/>
  <c r="BS39" i="39"/>
  <c r="BT39" i="39" s="1"/>
  <c r="BT39" i="38"/>
  <c r="CA39" i="39"/>
  <c r="CB39" i="39" s="1"/>
  <c r="CB39" i="38"/>
  <c r="CI39" i="39"/>
  <c r="CJ39" i="39" s="1"/>
  <c r="CJ39" i="38"/>
  <c r="CQ39" i="39"/>
  <c r="CR39" i="39" s="1"/>
  <c r="CR39" i="38"/>
  <c r="CY39" i="39"/>
  <c r="CZ39" i="39" s="1"/>
  <c r="CZ39" i="38"/>
  <c r="DG39" i="39"/>
  <c r="DH39" i="39" s="1"/>
  <c r="DH39" i="38"/>
  <c r="DO39" i="39"/>
  <c r="DP39" i="39" s="1"/>
  <c r="DP39" i="38"/>
  <c r="DW39" i="39"/>
  <c r="DX39" i="39" s="1"/>
  <c r="DX39" i="38"/>
  <c r="C40" i="39"/>
  <c r="D40" i="39" s="1"/>
  <c r="D40" i="38"/>
  <c r="K40" i="39"/>
  <c r="L40" i="39" s="1"/>
  <c r="L40" i="38"/>
  <c r="S40" i="39"/>
  <c r="T40" i="39" s="1"/>
  <c r="T40" i="38"/>
  <c r="AA40" i="39"/>
  <c r="AB40" i="39" s="1"/>
  <c r="AB40" i="38"/>
  <c r="AI40" i="39"/>
  <c r="AJ40" i="39" s="1"/>
  <c r="AJ40" i="38"/>
  <c r="AQ40" i="39"/>
  <c r="AR40" i="39" s="1"/>
  <c r="AR40" i="38"/>
  <c r="AY40" i="39"/>
  <c r="AZ40" i="39" s="1"/>
  <c r="AZ40" i="38"/>
  <c r="BG40" i="39"/>
  <c r="BH40" i="39" s="1"/>
  <c r="BH40" i="38"/>
  <c r="BO40" i="39"/>
  <c r="BP40" i="39" s="1"/>
  <c r="BP40" i="38"/>
  <c r="BW40" i="39"/>
  <c r="BX40" i="39" s="1"/>
  <c r="BX40" i="38"/>
  <c r="CE40" i="39"/>
  <c r="CF40" i="39" s="1"/>
  <c r="CF40" i="38"/>
  <c r="CM40" i="39"/>
  <c r="CN40" i="39" s="1"/>
  <c r="CN40" i="38"/>
  <c r="CU40" i="39"/>
  <c r="CV40" i="39" s="1"/>
  <c r="CV40" i="38"/>
  <c r="DC40" i="39"/>
  <c r="DD40" i="39" s="1"/>
  <c r="DD40" i="38"/>
  <c r="DK40" i="39"/>
  <c r="DL40" i="39" s="1"/>
  <c r="DL40" i="38"/>
  <c r="DS40" i="39"/>
  <c r="DT40" i="39" s="1"/>
  <c r="DT40" i="38"/>
  <c r="EA40" i="39"/>
  <c r="EB40" i="39" s="1"/>
  <c r="EB40" i="38"/>
  <c r="G41" i="39"/>
  <c r="H41" i="39" s="1"/>
  <c r="H41" i="38"/>
  <c r="O41" i="39"/>
  <c r="P41" i="39" s="1"/>
  <c r="P41" i="38"/>
  <c r="W41" i="39"/>
  <c r="X41" i="39" s="1"/>
  <c r="X41" i="38"/>
  <c r="AE41" i="39"/>
  <c r="AF41" i="39" s="1"/>
  <c r="AF41" i="38"/>
  <c r="AM41" i="39"/>
  <c r="AN41" i="39" s="1"/>
  <c r="AN41" i="38"/>
  <c r="AU41" i="39"/>
  <c r="AV41" i="39" s="1"/>
  <c r="AV41" i="38"/>
  <c r="BC41" i="39"/>
  <c r="BD41" i="39" s="1"/>
  <c r="BD41" i="38"/>
  <c r="BK41" i="39"/>
  <c r="BL41" i="39" s="1"/>
  <c r="BL41" i="38"/>
  <c r="BS41" i="39"/>
  <c r="BT41" i="39" s="1"/>
  <c r="BT41" i="38"/>
  <c r="CA41" i="39"/>
  <c r="CB41" i="39" s="1"/>
  <c r="CB41" i="38"/>
  <c r="CI41" i="39"/>
  <c r="CJ41" i="39" s="1"/>
  <c r="CJ41" i="38"/>
  <c r="CQ41" i="39"/>
  <c r="CR41" i="39" s="1"/>
  <c r="CR41" i="38"/>
  <c r="CY41" i="39"/>
  <c r="CZ41" i="39" s="1"/>
  <c r="CZ41" i="38"/>
  <c r="DG41" i="39"/>
  <c r="DH41" i="39" s="1"/>
  <c r="DH41" i="38"/>
  <c r="DO41" i="39"/>
  <c r="DP41" i="39" s="1"/>
  <c r="DP41" i="38"/>
  <c r="DW41" i="39"/>
  <c r="DX41" i="39" s="1"/>
  <c r="DX41" i="38"/>
  <c r="C42" i="39"/>
  <c r="D42" i="39" s="1"/>
  <c r="D42" i="38"/>
  <c r="K42" i="39"/>
  <c r="L42" i="39" s="1"/>
  <c r="L42" i="38"/>
  <c r="S42" i="39"/>
  <c r="T42" i="39" s="1"/>
  <c r="T42" i="38"/>
  <c r="AA42" i="39"/>
  <c r="AB42" i="39" s="1"/>
  <c r="AB42" i="38"/>
  <c r="AI42" i="39"/>
  <c r="AJ42" i="39" s="1"/>
  <c r="AJ42" i="38"/>
  <c r="AQ42" i="39"/>
  <c r="AR42" i="39" s="1"/>
  <c r="AR42" i="38"/>
  <c r="AY42" i="39"/>
  <c r="AZ42" i="39" s="1"/>
  <c r="AZ42" i="38"/>
  <c r="BG42" i="39"/>
  <c r="BH42" i="39" s="1"/>
  <c r="BH42" i="38"/>
  <c r="BO42" i="39"/>
  <c r="BP42" i="39" s="1"/>
  <c r="BP42" i="38"/>
  <c r="BW42" i="39"/>
  <c r="BX42" i="39" s="1"/>
  <c r="BX42" i="38"/>
  <c r="CE42" i="39"/>
  <c r="CF42" i="39" s="1"/>
  <c r="CF42" i="38"/>
  <c r="CM42" i="39"/>
  <c r="CN42" i="39" s="1"/>
  <c r="CN42" i="38"/>
  <c r="CU42" i="39"/>
  <c r="CV42" i="39" s="1"/>
  <c r="CV42" i="38"/>
  <c r="DC42" i="39"/>
  <c r="DD42" i="39" s="1"/>
  <c r="DD42" i="38"/>
  <c r="DK42" i="39"/>
  <c r="DL42" i="39" s="1"/>
  <c r="DL42" i="38"/>
  <c r="DS42" i="39"/>
  <c r="DT42" i="39" s="1"/>
  <c r="DT42" i="38"/>
  <c r="EA42" i="39"/>
  <c r="EB42" i="39" s="1"/>
  <c r="EB42" i="38"/>
  <c r="G43" i="39"/>
  <c r="H43" i="39" s="1"/>
  <c r="H43" i="38"/>
  <c r="O43" i="39"/>
  <c r="P43" i="39" s="1"/>
  <c r="P43" i="38"/>
  <c r="W43" i="39"/>
  <c r="X43" i="39" s="1"/>
  <c r="X43" i="38"/>
  <c r="AE43" i="39"/>
  <c r="AF43" i="39" s="1"/>
  <c r="AF43" i="38"/>
  <c r="AM43" i="39"/>
  <c r="AN43" i="39" s="1"/>
  <c r="AN43" i="38"/>
  <c r="AU43" i="39"/>
  <c r="AV43" i="39" s="1"/>
  <c r="AV43" i="38"/>
  <c r="BC43" i="39"/>
  <c r="BD43" i="39" s="1"/>
  <c r="BD43" i="38"/>
  <c r="BK43" i="39"/>
  <c r="BL43" i="39" s="1"/>
  <c r="BL43" i="38"/>
  <c r="BS43" i="39"/>
  <c r="BT43" i="39" s="1"/>
  <c r="BT43" i="38"/>
  <c r="CA43" i="39"/>
  <c r="CB43" i="39" s="1"/>
  <c r="CB43" i="38"/>
  <c r="CI43" i="39"/>
  <c r="CJ43" i="39" s="1"/>
  <c r="CJ43" i="38"/>
  <c r="CQ43" i="39"/>
  <c r="CR43" i="39" s="1"/>
  <c r="CR43" i="38"/>
  <c r="CY43" i="39"/>
  <c r="CZ43" i="39" s="1"/>
  <c r="CZ43" i="38"/>
  <c r="DG43" i="39"/>
  <c r="DH43" i="39" s="1"/>
  <c r="DH43" i="38"/>
  <c r="DO43" i="39"/>
  <c r="DP43" i="39" s="1"/>
  <c r="DP43" i="38"/>
  <c r="DW43" i="39"/>
  <c r="DX43" i="39" s="1"/>
  <c r="DX43" i="38"/>
  <c r="C44" i="39"/>
  <c r="D44" i="39" s="1"/>
  <c r="D44" i="38"/>
  <c r="K44" i="39"/>
  <c r="L44" i="39" s="1"/>
  <c r="L44" i="38"/>
  <c r="S44" i="39"/>
  <c r="T44" i="39" s="1"/>
  <c r="T44" i="38"/>
  <c r="AA44" i="39"/>
  <c r="AB44" i="39" s="1"/>
  <c r="AB44" i="38"/>
  <c r="AI44" i="39"/>
  <c r="AJ44" i="39" s="1"/>
  <c r="AJ44" i="38"/>
  <c r="AQ44" i="39"/>
  <c r="AR44" i="39" s="1"/>
  <c r="AR44" i="38"/>
  <c r="AY44" i="39"/>
  <c r="AZ44" i="39" s="1"/>
  <c r="AZ44" i="38"/>
  <c r="BG44" i="39"/>
  <c r="BH44" i="39" s="1"/>
  <c r="BH44" i="38"/>
  <c r="BO44" i="39"/>
  <c r="BP44" i="39" s="1"/>
  <c r="BP44" i="38"/>
  <c r="BW44" i="39"/>
  <c r="BX44" i="39" s="1"/>
  <c r="BX44" i="38"/>
  <c r="CE44" i="39"/>
  <c r="CF44" i="39" s="1"/>
  <c r="CF44" i="38"/>
  <c r="CM44" i="39"/>
  <c r="CN44" i="39" s="1"/>
  <c r="CN44" i="38"/>
  <c r="CU44" i="39"/>
  <c r="CV44" i="39" s="1"/>
  <c r="CV44" i="38"/>
  <c r="DC44" i="39"/>
  <c r="DD44" i="39" s="1"/>
  <c r="DD44" i="38"/>
  <c r="DK44" i="39"/>
  <c r="DL44" i="39" s="1"/>
  <c r="DL44" i="38"/>
  <c r="DS44" i="39"/>
  <c r="DT44" i="39" s="1"/>
  <c r="DT44" i="38"/>
  <c r="EA44" i="39"/>
  <c r="EB44" i="39" s="1"/>
  <c r="EB44" i="38"/>
  <c r="G45" i="39"/>
  <c r="H45" i="39" s="1"/>
  <c r="H45" i="38"/>
  <c r="O45" i="39"/>
  <c r="P45" i="39" s="1"/>
  <c r="P45" i="38"/>
  <c r="W45" i="39"/>
  <c r="X45" i="39" s="1"/>
  <c r="X45" i="38"/>
  <c r="AE45" i="39"/>
  <c r="AF45" i="39" s="1"/>
  <c r="AF45" i="38"/>
  <c r="AM45" i="39"/>
  <c r="AN45" i="39" s="1"/>
  <c r="AN45" i="38"/>
  <c r="AU45" i="39"/>
  <c r="AV45" i="39" s="1"/>
  <c r="AV45" i="38"/>
  <c r="BC45" i="39"/>
  <c r="BD45" i="39" s="1"/>
  <c r="BD45" i="38"/>
  <c r="BK45" i="39"/>
  <c r="BL45" i="39" s="1"/>
  <c r="BL45" i="38"/>
  <c r="BS45" i="39"/>
  <c r="BT45" i="39" s="1"/>
  <c r="BT45" i="38"/>
  <c r="CA45" i="39"/>
  <c r="CB45" i="39" s="1"/>
  <c r="CB45" i="38"/>
  <c r="CI45" i="39"/>
  <c r="CJ45" i="39" s="1"/>
  <c r="CJ45" i="38"/>
  <c r="CQ45" i="39"/>
  <c r="CR45" i="39" s="1"/>
  <c r="CR45" i="38"/>
  <c r="CY45" i="39"/>
  <c r="CZ45" i="39" s="1"/>
  <c r="CZ45" i="38"/>
  <c r="DG45" i="39"/>
  <c r="DH45" i="39" s="1"/>
  <c r="DH45" i="38"/>
  <c r="DO45" i="39"/>
  <c r="DP45" i="39" s="1"/>
  <c r="DP45" i="38"/>
  <c r="DW45" i="39"/>
  <c r="DX45" i="39" s="1"/>
  <c r="DX45" i="38"/>
  <c r="G47" i="39"/>
  <c r="H47" i="39" s="1"/>
  <c r="G59" i="38"/>
  <c r="H47" i="38"/>
  <c r="O47" i="39"/>
  <c r="P47" i="39" s="1"/>
  <c r="O59" i="38"/>
  <c r="P47" i="38"/>
  <c r="W47" i="39"/>
  <c r="X47" i="39" s="1"/>
  <c r="W59" i="38"/>
  <c r="X47" i="38"/>
  <c r="AE47" i="39"/>
  <c r="AF47" i="39" s="1"/>
  <c r="AE59" i="38"/>
  <c r="AF47" i="38"/>
  <c r="AM47" i="39"/>
  <c r="AN47" i="39" s="1"/>
  <c r="AM59" i="38"/>
  <c r="AN47" i="38"/>
  <c r="AU47" i="39"/>
  <c r="AV47" i="39" s="1"/>
  <c r="AU59" i="38"/>
  <c r="AV47" i="38"/>
  <c r="BC47" i="39"/>
  <c r="BD47" i="39" s="1"/>
  <c r="BC59" i="38"/>
  <c r="BD47" i="38"/>
  <c r="BK47" i="39"/>
  <c r="BL47" i="39" s="1"/>
  <c r="BK59" i="38"/>
  <c r="BL47" i="38"/>
  <c r="BS47" i="39"/>
  <c r="BT47" i="39" s="1"/>
  <c r="BS59" i="38"/>
  <c r="BT47" i="38"/>
  <c r="CA47" i="39"/>
  <c r="CB47" i="39" s="1"/>
  <c r="CA59" i="38"/>
  <c r="CB47" i="38"/>
  <c r="CI47" i="39"/>
  <c r="CJ47" i="39" s="1"/>
  <c r="CI59" i="38"/>
  <c r="CJ47" i="38"/>
  <c r="CQ47" i="39"/>
  <c r="CR47" i="39" s="1"/>
  <c r="CQ59" i="38"/>
  <c r="CR47" i="38"/>
  <c r="CY47" i="39"/>
  <c r="CZ47" i="39" s="1"/>
  <c r="CY59" i="38"/>
  <c r="CZ47" i="38"/>
  <c r="DG47" i="39"/>
  <c r="DH47" i="39" s="1"/>
  <c r="DG59" i="38"/>
  <c r="DH47" i="38"/>
  <c r="DO47" i="39"/>
  <c r="DP47" i="39" s="1"/>
  <c r="DO59" i="38"/>
  <c r="DP47" i="38"/>
  <c r="DW47" i="39"/>
  <c r="DX47" i="39" s="1"/>
  <c r="DW59" i="38"/>
  <c r="DX47" i="38"/>
  <c r="C48" i="39"/>
  <c r="D48" i="39" s="1"/>
  <c r="D48" i="38"/>
  <c r="K48" i="39"/>
  <c r="L48" i="39" s="1"/>
  <c r="L48" i="38"/>
  <c r="S48" i="39"/>
  <c r="T48" i="39" s="1"/>
  <c r="T48" i="38"/>
  <c r="AA48" i="39"/>
  <c r="AB48" i="39" s="1"/>
  <c r="AB48" i="38"/>
  <c r="AI48" i="39"/>
  <c r="AJ48" i="39" s="1"/>
  <c r="AJ48" i="38"/>
  <c r="AQ48" i="39"/>
  <c r="AR48" i="39" s="1"/>
  <c r="AR48" i="38"/>
  <c r="AY48" i="39"/>
  <c r="AZ48" i="39" s="1"/>
  <c r="AZ48" i="38"/>
  <c r="BG48" i="39"/>
  <c r="BH48" i="39" s="1"/>
  <c r="BH48" i="38"/>
  <c r="BO48" i="39"/>
  <c r="BP48" i="39" s="1"/>
  <c r="BP48" i="38"/>
  <c r="BW48" i="39"/>
  <c r="BX48" i="39" s="1"/>
  <c r="BX48" i="38"/>
  <c r="CE48" i="39"/>
  <c r="CF48" i="39" s="1"/>
  <c r="CF48" i="38"/>
  <c r="CM48" i="39"/>
  <c r="CN48" i="39" s="1"/>
  <c r="CN48" i="38"/>
  <c r="CU48" i="39"/>
  <c r="CV48" i="39" s="1"/>
  <c r="CV48" i="38"/>
  <c r="DC48" i="39"/>
  <c r="DD48" i="39" s="1"/>
  <c r="DD48" i="38"/>
  <c r="DK48" i="39"/>
  <c r="DL48" i="39" s="1"/>
  <c r="DL48" i="38"/>
  <c r="DS48" i="39"/>
  <c r="DT48" i="39" s="1"/>
  <c r="DT48" i="38"/>
  <c r="EA48" i="39"/>
  <c r="EB48" i="39" s="1"/>
  <c r="EB48" i="38"/>
  <c r="G49" i="39"/>
  <c r="H49" i="39" s="1"/>
  <c r="H49" i="38"/>
  <c r="O49" i="39"/>
  <c r="P49" i="39" s="1"/>
  <c r="P49" i="38"/>
  <c r="W49" i="39"/>
  <c r="X49" i="39" s="1"/>
  <c r="X49" i="38"/>
  <c r="AE49" i="39"/>
  <c r="AF49" i="39" s="1"/>
  <c r="AF49" i="38"/>
  <c r="AM49" i="39"/>
  <c r="AN49" i="39" s="1"/>
  <c r="AN49" i="38"/>
  <c r="AU49" i="39"/>
  <c r="AV49" i="39" s="1"/>
  <c r="AV49" i="38"/>
  <c r="BC49" i="39"/>
  <c r="BD49" i="39" s="1"/>
  <c r="BD49" i="38"/>
  <c r="BK49" i="39"/>
  <c r="BL49" i="39" s="1"/>
  <c r="BL49" i="38"/>
  <c r="BS49" i="39"/>
  <c r="BT49" i="39" s="1"/>
  <c r="BT49" i="38"/>
  <c r="CA49" i="39"/>
  <c r="CB49" i="39" s="1"/>
  <c r="CB49" i="38"/>
  <c r="CI49" i="39"/>
  <c r="CJ49" i="39" s="1"/>
  <c r="CJ49" i="38"/>
  <c r="CQ49" i="39"/>
  <c r="CR49" i="39" s="1"/>
  <c r="CR49" i="38"/>
  <c r="CY49" i="39"/>
  <c r="CZ49" i="39" s="1"/>
  <c r="CZ49" i="38"/>
  <c r="DG49" i="39"/>
  <c r="DH49" i="39" s="1"/>
  <c r="DH49" i="38"/>
  <c r="DO49" i="39"/>
  <c r="DP49" i="39" s="1"/>
  <c r="DP49" i="38"/>
  <c r="DW49" i="39"/>
  <c r="DX49" i="39" s="1"/>
  <c r="DX49" i="38"/>
  <c r="C50" i="39"/>
  <c r="D50" i="39" s="1"/>
  <c r="D50" i="38"/>
  <c r="K50" i="39"/>
  <c r="L50" i="39" s="1"/>
  <c r="L50" i="38"/>
  <c r="S50" i="39"/>
  <c r="T50" i="39" s="1"/>
  <c r="T50" i="38"/>
  <c r="AA50" i="39"/>
  <c r="AB50" i="39" s="1"/>
  <c r="AB50" i="38"/>
  <c r="AI50" i="39"/>
  <c r="AJ50" i="39" s="1"/>
  <c r="AJ50" i="38"/>
  <c r="AQ50" i="39"/>
  <c r="AR50" i="39" s="1"/>
  <c r="AR50" i="38"/>
  <c r="AY50" i="39"/>
  <c r="AZ50" i="39" s="1"/>
  <c r="AZ50" i="38"/>
  <c r="BG50" i="39"/>
  <c r="BH50" i="39" s="1"/>
  <c r="BH50" i="38"/>
  <c r="BO50" i="39"/>
  <c r="BP50" i="39" s="1"/>
  <c r="BP50" i="38"/>
  <c r="BW50" i="39"/>
  <c r="BX50" i="39" s="1"/>
  <c r="BX50" i="38"/>
  <c r="CE50" i="39"/>
  <c r="CF50" i="39" s="1"/>
  <c r="CF50" i="38"/>
  <c r="CM50" i="39"/>
  <c r="CN50" i="39" s="1"/>
  <c r="CN50" i="38"/>
  <c r="CU50" i="39"/>
  <c r="CV50" i="39" s="1"/>
  <c r="CV50" i="38"/>
  <c r="DC50" i="39"/>
  <c r="DD50" i="39" s="1"/>
  <c r="DD50" i="38"/>
  <c r="DK50" i="39"/>
  <c r="DL50" i="39" s="1"/>
  <c r="DL50" i="38"/>
  <c r="DS50" i="39"/>
  <c r="DT50" i="39" s="1"/>
  <c r="DT50" i="38"/>
  <c r="EA50" i="39"/>
  <c r="EB50" i="39" s="1"/>
  <c r="EB50" i="38"/>
  <c r="G51" i="39"/>
  <c r="H51" i="39" s="1"/>
  <c r="H51" i="38"/>
  <c r="O51" i="39"/>
  <c r="P51" i="39" s="1"/>
  <c r="P51" i="38"/>
  <c r="W51" i="39"/>
  <c r="X51" i="39" s="1"/>
  <c r="X51" i="38"/>
  <c r="AE51" i="39"/>
  <c r="AF51" i="39" s="1"/>
  <c r="AF51" i="38"/>
  <c r="AM51" i="39"/>
  <c r="AN51" i="39" s="1"/>
  <c r="AN51" i="38"/>
  <c r="AU51" i="39"/>
  <c r="AV51" i="39" s="1"/>
  <c r="AV51" i="38"/>
  <c r="BC51" i="39"/>
  <c r="BD51" i="39" s="1"/>
  <c r="BD51" i="38"/>
  <c r="BK51" i="39"/>
  <c r="BL51" i="39" s="1"/>
  <c r="BL51" i="38"/>
  <c r="BS51" i="39"/>
  <c r="BT51" i="39" s="1"/>
  <c r="BT51" i="38"/>
  <c r="CA51" i="39"/>
  <c r="CB51" i="39" s="1"/>
  <c r="CB51" i="38"/>
  <c r="CI51" i="39"/>
  <c r="CJ51" i="39" s="1"/>
  <c r="CJ51" i="38"/>
  <c r="CQ51" i="39"/>
  <c r="CR51" i="39" s="1"/>
  <c r="CR51" i="38"/>
  <c r="CY51" i="39"/>
  <c r="CZ51" i="39" s="1"/>
  <c r="CZ51" i="38"/>
  <c r="DG51" i="39"/>
  <c r="DH51" i="39" s="1"/>
  <c r="DH51" i="38"/>
  <c r="DO51" i="39"/>
  <c r="DP51" i="39" s="1"/>
  <c r="DP51" i="38"/>
  <c r="DW51" i="39"/>
  <c r="DX51" i="39" s="1"/>
  <c r="DX51" i="38"/>
  <c r="C52" i="39"/>
  <c r="D52" i="39" s="1"/>
  <c r="D52" i="38"/>
  <c r="K52" i="39"/>
  <c r="L52" i="39" s="1"/>
  <c r="L52" i="38"/>
  <c r="S52" i="39"/>
  <c r="T52" i="39" s="1"/>
  <c r="T52" i="38"/>
  <c r="AA52" i="39"/>
  <c r="AB52" i="39" s="1"/>
  <c r="AB52" i="38"/>
  <c r="AI52" i="39"/>
  <c r="AJ52" i="39" s="1"/>
  <c r="AJ52" i="38"/>
  <c r="AQ52" i="39"/>
  <c r="AR52" i="39" s="1"/>
  <c r="AR52" i="38"/>
  <c r="AY52" i="39"/>
  <c r="AZ52" i="39" s="1"/>
  <c r="AZ52" i="38"/>
  <c r="BG52" i="39"/>
  <c r="BH52" i="39" s="1"/>
  <c r="BH52" i="38"/>
  <c r="BO52" i="39"/>
  <c r="BP52" i="39" s="1"/>
  <c r="BP52" i="38"/>
  <c r="BW52" i="39"/>
  <c r="BX52" i="39" s="1"/>
  <c r="BX52" i="38"/>
  <c r="CE52" i="39"/>
  <c r="CF52" i="39" s="1"/>
  <c r="CF52" i="38"/>
  <c r="CM52" i="39"/>
  <c r="CN52" i="39" s="1"/>
  <c r="CN52" i="38"/>
  <c r="CU52" i="39"/>
  <c r="CV52" i="39" s="1"/>
  <c r="CV52" i="38"/>
  <c r="DC52" i="39"/>
  <c r="DD52" i="39" s="1"/>
  <c r="DD52" i="38"/>
  <c r="DK52" i="39"/>
  <c r="DL52" i="39" s="1"/>
  <c r="DL52" i="38"/>
  <c r="DS52" i="39"/>
  <c r="DT52" i="39" s="1"/>
  <c r="DT52" i="38"/>
  <c r="EA52" i="39"/>
  <c r="EB52" i="39" s="1"/>
  <c r="EB52" i="38"/>
  <c r="G53" i="39"/>
  <c r="H53" i="39" s="1"/>
  <c r="H53" i="38"/>
  <c r="O53" i="39"/>
  <c r="P53" i="39" s="1"/>
  <c r="P53" i="38"/>
  <c r="W53" i="39"/>
  <c r="X53" i="39" s="1"/>
  <c r="X53" i="38"/>
  <c r="AE53" i="39"/>
  <c r="AF53" i="39" s="1"/>
  <c r="AF53" i="38"/>
  <c r="AM53" i="39"/>
  <c r="AN53" i="39" s="1"/>
  <c r="AN53" i="38"/>
  <c r="AU53" i="39"/>
  <c r="AV53" i="39" s="1"/>
  <c r="AV53" i="38"/>
  <c r="BC53" i="39"/>
  <c r="BD53" i="39" s="1"/>
  <c r="BD53" i="38"/>
  <c r="BK53" i="39"/>
  <c r="BL53" i="39" s="1"/>
  <c r="BL53" i="38"/>
  <c r="BS53" i="39"/>
  <c r="BT53" i="39" s="1"/>
  <c r="BT53" i="38"/>
  <c r="CA53" i="39"/>
  <c r="CB53" i="39" s="1"/>
  <c r="CB53" i="38"/>
  <c r="CI53" i="39"/>
  <c r="CJ53" i="39" s="1"/>
  <c r="CJ53" i="38"/>
  <c r="CQ53" i="39"/>
  <c r="CR53" i="39" s="1"/>
  <c r="CR53" i="38"/>
  <c r="CY53" i="39"/>
  <c r="CZ53" i="39" s="1"/>
  <c r="CZ53" i="38"/>
  <c r="DG53" i="39"/>
  <c r="DH53" i="39" s="1"/>
  <c r="DH53" i="38"/>
  <c r="DO53" i="39"/>
  <c r="DP53" i="39" s="1"/>
  <c r="DP53" i="38"/>
  <c r="DW53" i="39"/>
  <c r="DX53" i="39" s="1"/>
  <c r="DX53" i="38"/>
  <c r="C54" i="39"/>
  <c r="D54" i="39" s="1"/>
  <c r="D54" i="38"/>
  <c r="K54" i="39"/>
  <c r="L54" i="39" s="1"/>
  <c r="L54" i="38"/>
  <c r="S54" i="39"/>
  <c r="T54" i="39" s="1"/>
  <c r="T54" i="38"/>
  <c r="AA54" i="39"/>
  <c r="AB54" i="39" s="1"/>
  <c r="AB54" i="38"/>
  <c r="AI54" i="39"/>
  <c r="AJ54" i="39" s="1"/>
  <c r="AJ54" i="38"/>
  <c r="AQ54" i="39"/>
  <c r="AR54" i="39" s="1"/>
  <c r="AR54" i="38"/>
  <c r="AY54" i="39"/>
  <c r="AZ54" i="39" s="1"/>
  <c r="AZ54" i="38"/>
  <c r="BG54" i="39"/>
  <c r="BH54" i="39" s="1"/>
  <c r="BH54" i="38"/>
  <c r="BO54" i="39"/>
  <c r="BP54" i="39" s="1"/>
  <c r="BP54" i="38"/>
  <c r="BW54" i="39"/>
  <c r="BX54" i="39" s="1"/>
  <c r="BX54" i="38"/>
  <c r="CE54" i="39"/>
  <c r="CF54" i="39" s="1"/>
  <c r="CF54" i="38"/>
  <c r="CM54" i="39"/>
  <c r="CN54" i="39" s="1"/>
  <c r="CN54" i="38"/>
  <c r="CU54" i="39"/>
  <c r="CV54" i="39" s="1"/>
  <c r="CV54" i="38"/>
  <c r="DC54" i="39"/>
  <c r="DD54" i="39" s="1"/>
  <c r="DD54" i="38"/>
  <c r="DK54" i="39"/>
  <c r="DL54" i="39" s="1"/>
  <c r="DL54" i="38"/>
  <c r="DS54" i="39"/>
  <c r="DT54" i="39" s="1"/>
  <c r="DT54" i="38"/>
  <c r="EA54" i="39"/>
  <c r="EB54" i="39" s="1"/>
  <c r="EB54" i="38"/>
  <c r="G55" i="39"/>
  <c r="H55" i="39" s="1"/>
  <c r="H55" i="38"/>
  <c r="O55" i="39"/>
  <c r="P55" i="39" s="1"/>
  <c r="P55" i="38"/>
  <c r="W55" i="39"/>
  <c r="X55" i="39" s="1"/>
  <c r="X55" i="38"/>
  <c r="AE55" i="39"/>
  <c r="AF55" i="39" s="1"/>
  <c r="AF55" i="38"/>
  <c r="AM55" i="39"/>
  <c r="AN55" i="39" s="1"/>
  <c r="AN55" i="38"/>
  <c r="AU55" i="39"/>
  <c r="AV55" i="39" s="1"/>
  <c r="AV55" i="38"/>
  <c r="BC55" i="39"/>
  <c r="BD55" i="39" s="1"/>
  <c r="BD55" i="38"/>
  <c r="BK55" i="39"/>
  <c r="BL55" i="39" s="1"/>
  <c r="BL55" i="38"/>
  <c r="BS55" i="39"/>
  <c r="BT55" i="39" s="1"/>
  <c r="BT55" i="38"/>
  <c r="CA55" i="39"/>
  <c r="CB55" i="39" s="1"/>
  <c r="CB55" i="38"/>
  <c r="CI55" i="39"/>
  <c r="CJ55" i="39" s="1"/>
  <c r="CJ55" i="38"/>
  <c r="CQ55" i="39"/>
  <c r="CR55" i="39" s="1"/>
  <c r="CR55" i="38"/>
  <c r="CY55" i="39"/>
  <c r="CZ55" i="39" s="1"/>
  <c r="CZ55" i="38"/>
  <c r="DG55" i="39"/>
  <c r="DH55" i="39" s="1"/>
  <c r="DH55" i="38"/>
  <c r="DO55" i="39"/>
  <c r="DP55" i="39" s="1"/>
  <c r="DP55" i="38"/>
  <c r="DW55" i="39"/>
  <c r="DX55" i="39" s="1"/>
  <c r="DX55" i="38"/>
  <c r="C56" i="39"/>
  <c r="D56" i="39" s="1"/>
  <c r="D56" i="38"/>
  <c r="K56" i="39"/>
  <c r="L56" i="39" s="1"/>
  <c r="L56" i="38"/>
  <c r="S56" i="39"/>
  <c r="T56" i="39" s="1"/>
  <c r="T56" i="38"/>
  <c r="AA56" i="39"/>
  <c r="AB56" i="39" s="1"/>
  <c r="AB56" i="38"/>
  <c r="AI56" i="39"/>
  <c r="AJ56" i="39" s="1"/>
  <c r="AJ56" i="38"/>
  <c r="AQ56" i="39"/>
  <c r="AR56" i="39" s="1"/>
  <c r="AR56" i="38"/>
  <c r="AY56" i="39"/>
  <c r="AZ56" i="39" s="1"/>
  <c r="AZ56" i="38"/>
  <c r="BG56" i="39"/>
  <c r="BH56" i="39" s="1"/>
  <c r="BH56" i="38"/>
  <c r="BO56" i="39"/>
  <c r="BP56" i="39" s="1"/>
  <c r="BP56" i="38"/>
  <c r="BW56" i="39"/>
  <c r="BX56" i="39" s="1"/>
  <c r="BX56" i="38"/>
  <c r="CE56" i="39"/>
  <c r="CF56" i="39" s="1"/>
  <c r="CF56" i="38"/>
  <c r="CM56" i="39"/>
  <c r="CN56" i="39" s="1"/>
  <c r="CN56" i="38"/>
  <c r="CU56" i="39"/>
  <c r="CV56" i="39" s="1"/>
  <c r="CV56" i="38"/>
  <c r="DC56" i="39"/>
  <c r="DD56" i="39" s="1"/>
  <c r="DD56" i="38"/>
  <c r="DK56" i="39"/>
  <c r="DL56" i="39" s="1"/>
  <c r="DL56" i="38"/>
  <c r="DS56" i="39"/>
  <c r="DT56" i="39" s="1"/>
  <c r="DT56" i="38"/>
  <c r="EA56" i="39"/>
  <c r="EB56" i="39" s="1"/>
  <c r="EB56" i="38"/>
  <c r="G57" i="39"/>
  <c r="H57" i="39" s="1"/>
  <c r="H57" i="38"/>
  <c r="O57" i="39"/>
  <c r="P57" i="39" s="1"/>
  <c r="P57" i="38"/>
  <c r="W57" i="39"/>
  <c r="X57" i="39" s="1"/>
  <c r="X57" i="38"/>
  <c r="AE57" i="39"/>
  <c r="AF57" i="39" s="1"/>
  <c r="AF57" i="38"/>
  <c r="AM57" i="39"/>
  <c r="AN57" i="39" s="1"/>
  <c r="AN57" i="38"/>
  <c r="AU57" i="39"/>
  <c r="AV57" i="39" s="1"/>
  <c r="AV57" i="38"/>
  <c r="BC57" i="39"/>
  <c r="BD57" i="39" s="1"/>
  <c r="BD57" i="38"/>
  <c r="BK57" i="39"/>
  <c r="BL57" i="39" s="1"/>
  <c r="BL57" i="38"/>
  <c r="BS57" i="39"/>
  <c r="BT57" i="39" s="1"/>
  <c r="BT57" i="38"/>
  <c r="CA57" i="39"/>
  <c r="CB57" i="39" s="1"/>
  <c r="CB57" i="38"/>
  <c r="CI57" i="39"/>
  <c r="CJ57" i="39" s="1"/>
  <c r="CJ57" i="38"/>
  <c r="CQ57" i="39"/>
  <c r="CR57" i="39" s="1"/>
  <c r="CR57" i="38"/>
  <c r="CY57" i="39"/>
  <c r="CZ57" i="39" s="1"/>
  <c r="CZ57" i="38"/>
  <c r="DG57" i="39"/>
  <c r="DH57" i="39" s="1"/>
  <c r="DH57" i="38"/>
  <c r="DO57" i="39"/>
  <c r="DP57" i="39" s="1"/>
  <c r="DP57" i="38"/>
  <c r="DW57" i="39"/>
  <c r="DX57" i="39" s="1"/>
  <c r="DX57" i="38"/>
  <c r="C58" i="39"/>
  <c r="D58" i="39" s="1"/>
  <c r="D58" i="38"/>
  <c r="K58" i="39"/>
  <c r="L58" i="39" s="1"/>
  <c r="L58" i="38"/>
  <c r="S58" i="39"/>
  <c r="T58" i="39" s="1"/>
  <c r="T58" i="38"/>
  <c r="AA58" i="39"/>
  <c r="AB58" i="39" s="1"/>
  <c r="AB58" i="38"/>
  <c r="AI58" i="39"/>
  <c r="AJ58" i="39" s="1"/>
  <c r="AJ58" i="38"/>
  <c r="AQ58" i="39"/>
  <c r="AR58" i="39" s="1"/>
  <c r="AR58" i="38"/>
  <c r="AY58" i="39"/>
  <c r="AZ58" i="39" s="1"/>
  <c r="AZ58" i="38"/>
  <c r="BG58" i="39"/>
  <c r="BH58" i="39" s="1"/>
  <c r="BH58" i="38"/>
  <c r="BO58" i="39"/>
  <c r="BP58" i="39" s="1"/>
  <c r="BP58" i="38"/>
  <c r="BW58" i="39"/>
  <c r="BX58" i="39" s="1"/>
  <c r="BX58" i="38"/>
  <c r="CE58" i="39"/>
  <c r="CF58" i="39" s="1"/>
  <c r="CF58" i="38"/>
  <c r="CM58" i="39"/>
  <c r="CN58" i="39" s="1"/>
  <c r="CN58" i="38"/>
  <c r="CU58" i="39"/>
  <c r="CV58" i="39" s="1"/>
  <c r="CV58" i="38"/>
  <c r="DC58" i="39"/>
  <c r="DD58" i="39" s="1"/>
  <c r="DD58" i="38"/>
  <c r="DK58" i="39"/>
  <c r="DL58" i="39" s="1"/>
  <c r="DL58" i="38"/>
  <c r="DS58" i="39"/>
  <c r="DT58" i="39" s="1"/>
  <c r="DT58" i="38"/>
  <c r="EA58" i="39"/>
  <c r="EB58" i="39" s="1"/>
  <c r="EB58" i="38"/>
  <c r="C60" i="39"/>
  <c r="D60" i="39" s="1"/>
  <c r="C72" i="38"/>
  <c r="D60" i="38"/>
  <c r="K60" i="39"/>
  <c r="L60" i="39" s="1"/>
  <c r="K72" i="38"/>
  <c r="L60" i="38"/>
  <c r="S60" i="39"/>
  <c r="T60" i="39" s="1"/>
  <c r="S72" i="38"/>
  <c r="T60" i="38"/>
  <c r="AA60" i="39"/>
  <c r="AB60" i="39" s="1"/>
  <c r="AA72" i="38"/>
  <c r="AB60" i="38"/>
  <c r="AI60" i="39"/>
  <c r="AJ60" i="39" s="1"/>
  <c r="AI72" i="38"/>
  <c r="AJ60" i="38"/>
  <c r="AQ60" i="39"/>
  <c r="AR60" i="39" s="1"/>
  <c r="AQ72" i="38"/>
  <c r="AR60" i="38"/>
  <c r="AY60" i="39"/>
  <c r="AZ60" i="39" s="1"/>
  <c r="AY72" i="38"/>
  <c r="AZ60" i="38"/>
  <c r="BG60" i="39"/>
  <c r="BH60" i="39" s="1"/>
  <c r="BG72" i="38"/>
  <c r="BH60" i="38"/>
  <c r="BO60" i="39"/>
  <c r="BP60" i="39" s="1"/>
  <c r="BO72" i="38"/>
  <c r="BP60" i="38"/>
  <c r="BW60" i="39"/>
  <c r="BX60" i="39" s="1"/>
  <c r="BW72" i="38"/>
  <c r="BX60" i="38"/>
  <c r="CE60" i="39"/>
  <c r="CF60" i="39" s="1"/>
  <c r="CE72" i="38"/>
  <c r="CF60" i="38"/>
  <c r="CM60" i="39"/>
  <c r="CN60" i="39" s="1"/>
  <c r="CM72" i="38"/>
  <c r="CN60" i="38"/>
  <c r="CU60" i="39"/>
  <c r="CV60" i="39" s="1"/>
  <c r="CU72" i="38"/>
  <c r="CV60" i="38"/>
  <c r="DC60" i="39"/>
  <c r="DD60" i="39" s="1"/>
  <c r="DC72" i="38"/>
  <c r="DD60" i="38"/>
  <c r="DK60" i="39"/>
  <c r="DL60" i="39" s="1"/>
  <c r="DK72" i="38"/>
  <c r="DL60" i="38"/>
  <c r="DS60" i="39"/>
  <c r="DT60" i="39" s="1"/>
  <c r="DS72" i="38"/>
  <c r="DT60" i="38"/>
  <c r="EA60" i="39"/>
  <c r="EB60" i="39" s="1"/>
  <c r="EA72" i="38"/>
  <c r="EB60" i="38"/>
  <c r="G61" i="39"/>
  <c r="H61" i="39" s="1"/>
  <c r="H61" i="38"/>
  <c r="O61" i="39"/>
  <c r="P61" i="39" s="1"/>
  <c r="P61" i="38"/>
  <c r="W61" i="39"/>
  <c r="X61" i="39" s="1"/>
  <c r="X61" i="38"/>
  <c r="AE61" i="39"/>
  <c r="AF61" i="39" s="1"/>
  <c r="AF61" i="38"/>
  <c r="AM61" i="39"/>
  <c r="AN61" i="39" s="1"/>
  <c r="AN61" i="38"/>
  <c r="AU61" i="39"/>
  <c r="AV61" i="39" s="1"/>
  <c r="AV61" i="38"/>
  <c r="BC61" i="39"/>
  <c r="BD61" i="39" s="1"/>
  <c r="BD61" i="38"/>
  <c r="BK61" i="39"/>
  <c r="BL61" i="39" s="1"/>
  <c r="BL61" i="38"/>
  <c r="BS61" i="39"/>
  <c r="BT61" i="39" s="1"/>
  <c r="BT61" i="38"/>
  <c r="CA61" i="39"/>
  <c r="CB61" i="39" s="1"/>
  <c r="CB61" i="38"/>
  <c r="CI61" i="39"/>
  <c r="CJ61" i="39" s="1"/>
  <c r="CJ61" i="38"/>
  <c r="CQ61" i="39"/>
  <c r="CR61" i="39" s="1"/>
  <c r="CR61" i="38"/>
  <c r="CY61" i="39"/>
  <c r="CZ61" i="39" s="1"/>
  <c r="CZ61" i="38"/>
  <c r="DG61" i="39"/>
  <c r="DH61" i="39" s="1"/>
  <c r="DH61" i="38"/>
  <c r="DO61" i="39"/>
  <c r="DP61" i="39" s="1"/>
  <c r="DP61" i="38"/>
  <c r="DW61" i="39"/>
  <c r="DX61" i="39" s="1"/>
  <c r="DX61" i="38"/>
  <c r="C62" i="39"/>
  <c r="D62" i="39" s="1"/>
  <c r="D62" i="38"/>
  <c r="K62" i="39"/>
  <c r="L62" i="39" s="1"/>
  <c r="L62" i="38"/>
  <c r="S62" i="39"/>
  <c r="T62" i="39" s="1"/>
  <c r="T62" i="38"/>
  <c r="AA62" i="39"/>
  <c r="AB62" i="39" s="1"/>
  <c r="AB62" i="38"/>
  <c r="AI62" i="39"/>
  <c r="AJ62" i="39" s="1"/>
  <c r="AJ62" i="38"/>
  <c r="AQ62" i="39"/>
  <c r="AR62" i="39" s="1"/>
  <c r="AR62" i="38"/>
  <c r="AY62" i="39"/>
  <c r="AZ62" i="39" s="1"/>
  <c r="AZ62" i="38"/>
  <c r="BG62" i="39"/>
  <c r="BH62" i="39" s="1"/>
  <c r="BH62" i="38"/>
  <c r="BO62" i="39"/>
  <c r="BP62" i="39" s="1"/>
  <c r="BP62" i="38"/>
  <c r="BW62" i="39"/>
  <c r="BX62" i="39" s="1"/>
  <c r="BX62" i="38"/>
  <c r="CE62" i="39"/>
  <c r="CF62" i="39" s="1"/>
  <c r="CF62" i="38"/>
  <c r="CM62" i="39"/>
  <c r="CN62" i="39" s="1"/>
  <c r="CN62" i="38"/>
  <c r="CU62" i="39"/>
  <c r="CV62" i="39" s="1"/>
  <c r="CV62" i="38"/>
  <c r="DC62" i="39"/>
  <c r="DD62" i="39" s="1"/>
  <c r="DD62" i="38"/>
  <c r="DK62" i="39"/>
  <c r="DL62" i="39" s="1"/>
  <c r="DL62" i="38"/>
  <c r="DS62" i="39"/>
  <c r="DT62" i="39" s="1"/>
  <c r="DT62" i="38"/>
  <c r="EA62" i="39"/>
  <c r="EB62" i="39" s="1"/>
  <c r="EB62" i="38"/>
  <c r="G63" i="39"/>
  <c r="H63" i="39" s="1"/>
  <c r="H63" i="38"/>
  <c r="O63" i="39"/>
  <c r="P63" i="39" s="1"/>
  <c r="P63" i="38"/>
  <c r="W63" i="39"/>
  <c r="X63" i="39" s="1"/>
  <c r="X63" i="38"/>
  <c r="AE63" i="39"/>
  <c r="AF63" i="39" s="1"/>
  <c r="AF63" i="38"/>
  <c r="AM63" i="39"/>
  <c r="AN63" i="39" s="1"/>
  <c r="AN63" i="38"/>
  <c r="AU63" i="39"/>
  <c r="AV63" i="39" s="1"/>
  <c r="AV63" i="38"/>
  <c r="BC63" i="39"/>
  <c r="BD63" i="39" s="1"/>
  <c r="BD63" i="38"/>
  <c r="BK63" i="39"/>
  <c r="BL63" i="39" s="1"/>
  <c r="BL63" i="38"/>
  <c r="BS63" i="39"/>
  <c r="BT63" i="39" s="1"/>
  <c r="BT63" i="38"/>
  <c r="CA63" i="39"/>
  <c r="CB63" i="39" s="1"/>
  <c r="CB63" i="38"/>
  <c r="CI63" i="39"/>
  <c r="CJ63" i="39" s="1"/>
  <c r="CJ63" i="38"/>
  <c r="CQ63" i="39"/>
  <c r="CR63" i="39" s="1"/>
  <c r="CR63" i="38"/>
  <c r="CY63" i="39"/>
  <c r="CZ63" i="39" s="1"/>
  <c r="CZ63" i="38"/>
  <c r="DG63" i="39"/>
  <c r="DH63" i="39" s="1"/>
  <c r="DH63" i="38"/>
  <c r="DO63" i="39"/>
  <c r="DP63" i="39" s="1"/>
  <c r="DP63" i="38"/>
  <c r="DW63" i="39"/>
  <c r="DX63" i="39" s="1"/>
  <c r="DX63" i="38"/>
  <c r="C64" i="39"/>
  <c r="D64" i="39" s="1"/>
  <c r="D64" i="38"/>
  <c r="K64" i="39"/>
  <c r="L64" i="39" s="1"/>
  <c r="L64" i="38"/>
  <c r="S64" i="39"/>
  <c r="T64" i="39" s="1"/>
  <c r="T64" i="38"/>
  <c r="AA64" i="39"/>
  <c r="AB64" i="39" s="1"/>
  <c r="AB64" i="38"/>
  <c r="AI64" i="39"/>
  <c r="AJ64" i="39" s="1"/>
  <c r="AJ64" i="38"/>
  <c r="AQ64" i="39"/>
  <c r="AR64" i="39" s="1"/>
  <c r="AR64" i="38"/>
  <c r="AY64" i="39"/>
  <c r="AZ64" i="39" s="1"/>
  <c r="AZ64" i="38"/>
  <c r="BG64" i="39"/>
  <c r="BH64" i="39" s="1"/>
  <c r="BH64" i="38"/>
  <c r="BO64" i="39"/>
  <c r="BP64" i="39" s="1"/>
  <c r="BP64" i="38"/>
  <c r="BW64" i="39"/>
  <c r="BX64" i="39" s="1"/>
  <c r="BX64" i="38"/>
  <c r="CE64" i="39"/>
  <c r="CF64" i="39" s="1"/>
  <c r="CF64" i="38"/>
  <c r="CM64" i="39"/>
  <c r="CN64" i="39" s="1"/>
  <c r="CN64" i="38"/>
  <c r="CU64" i="39"/>
  <c r="CV64" i="39" s="1"/>
  <c r="CV64" i="38"/>
  <c r="DC64" i="39"/>
  <c r="DD64" i="39" s="1"/>
  <c r="DD64" i="38"/>
  <c r="DK64" i="39"/>
  <c r="DL64" i="39" s="1"/>
  <c r="DL64" i="38"/>
  <c r="DS64" i="39"/>
  <c r="DT64" i="39" s="1"/>
  <c r="DT64" i="38"/>
  <c r="EA64" i="39"/>
  <c r="EB64" i="39" s="1"/>
  <c r="EB64" i="38"/>
  <c r="G65" i="39"/>
  <c r="H65" i="39" s="1"/>
  <c r="H65" i="38"/>
  <c r="O65" i="39"/>
  <c r="P65" i="39" s="1"/>
  <c r="P65" i="38"/>
  <c r="W65" i="39"/>
  <c r="X65" i="39" s="1"/>
  <c r="X65" i="38"/>
  <c r="AE65" i="39"/>
  <c r="AF65" i="39" s="1"/>
  <c r="AF65" i="38"/>
  <c r="AM65" i="39"/>
  <c r="AN65" i="39" s="1"/>
  <c r="AN65" i="38"/>
  <c r="AU65" i="39"/>
  <c r="AV65" i="39" s="1"/>
  <c r="AV65" i="38"/>
  <c r="BC65" i="39"/>
  <c r="BD65" i="39" s="1"/>
  <c r="BD65" i="38"/>
  <c r="BK65" i="39"/>
  <c r="BL65" i="39" s="1"/>
  <c r="BL65" i="38"/>
  <c r="BS65" i="39"/>
  <c r="BT65" i="39" s="1"/>
  <c r="BT65" i="38"/>
  <c r="CA65" i="39"/>
  <c r="CB65" i="39" s="1"/>
  <c r="CB65" i="38"/>
  <c r="CI65" i="39"/>
  <c r="CJ65" i="39" s="1"/>
  <c r="CJ65" i="38"/>
  <c r="CQ65" i="39"/>
  <c r="CR65" i="39" s="1"/>
  <c r="CR65" i="38"/>
  <c r="CY65" i="39"/>
  <c r="CZ65" i="39" s="1"/>
  <c r="CZ65" i="38"/>
  <c r="DG65" i="39"/>
  <c r="DH65" i="39" s="1"/>
  <c r="DH65" i="38"/>
  <c r="DO65" i="39"/>
  <c r="DP65" i="39" s="1"/>
  <c r="DP65" i="38"/>
  <c r="DW65" i="39"/>
  <c r="DX65" i="39" s="1"/>
  <c r="DX65" i="38"/>
  <c r="C66" i="39"/>
  <c r="D66" i="39" s="1"/>
  <c r="D66" i="38"/>
  <c r="K66" i="39"/>
  <c r="L66" i="39" s="1"/>
  <c r="L66" i="38"/>
  <c r="S66" i="39"/>
  <c r="T66" i="39" s="1"/>
  <c r="T66" i="38"/>
  <c r="AA66" i="39"/>
  <c r="AB66" i="39" s="1"/>
  <c r="AB66" i="38"/>
  <c r="AI66" i="39"/>
  <c r="AJ66" i="39" s="1"/>
  <c r="AJ66" i="38"/>
  <c r="AQ66" i="39"/>
  <c r="AR66" i="39" s="1"/>
  <c r="AR66" i="38"/>
  <c r="AY66" i="39"/>
  <c r="AZ66" i="39" s="1"/>
  <c r="AZ66" i="38"/>
  <c r="BG66" i="39"/>
  <c r="BH66" i="39" s="1"/>
  <c r="BH66" i="38"/>
  <c r="BO66" i="39"/>
  <c r="BP66" i="39" s="1"/>
  <c r="BP66" i="38"/>
  <c r="BW66" i="39"/>
  <c r="BX66" i="39" s="1"/>
  <c r="BX66" i="38"/>
  <c r="CE66" i="39"/>
  <c r="CF66" i="39" s="1"/>
  <c r="CF66" i="38"/>
  <c r="CM66" i="39"/>
  <c r="CN66" i="39" s="1"/>
  <c r="CN66" i="38"/>
  <c r="CU66" i="39"/>
  <c r="CV66" i="39" s="1"/>
  <c r="CV66" i="38"/>
  <c r="DC66" i="39"/>
  <c r="DD66" i="39" s="1"/>
  <c r="DD66" i="38"/>
  <c r="DK66" i="39"/>
  <c r="DL66" i="39" s="1"/>
  <c r="DL66" i="38"/>
  <c r="DS66" i="39"/>
  <c r="DT66" i="39" s="1"/>
  <c r="DT66" i="38"/>
  <c r="EA66" i="39"/>
  <c r="EB66" i="39" s="1"/>
  <c r="EB66" i="38"/>
  <c r="G67" i="39"/>
  <c r="H67" i="39" s="1"/>
  <c r="H67" i="38"/>
  <c r="O67" i="39"/>
  <c r="P67" i="39" s="1"/>
  <c r="P67" i="38"/>
  <c r="W67" i="39"/>
  <c r="X67" i="39" s="1"/>
  <c r="X67" i="38"/>
  <c r="AE67" i="39"/>
  <c r="AF67" i="39" s="1"/>
  <c r="AF67" i="38"/>
  <c r="AM67" i="39"/>
  <c r="AN67" i="39" s="1"/>
  <c r="AN67" i="38"/>
  <c r="AU67" i="39"/>
  <c r="AV67" i="39" s="1"/>
  <c r="AV67" i="38"/>
  <c r="BC67" i="39"/>
  <c r="BD67" i="39" s="1"/>
  <c r="BD67" i="38"/>
  <c r="BK67" i="39"/>
  <c r="BL67" i="39" s="1"/>
  <c r="BL67" i="38"/>
  <c r="BS67" i="39"/>
  <c r="BT67" i="39" s="1"/>
  <c r="BT67" i="38"/>
  <c r="CA67" i="39"/>
  <c r="CB67" i="39" s="1"/>
  <c r="CB67" i="38"/>
  <c r="CI67" i="39"/>
  <c r="CJ67" i="39" s="1"/>
  <c r="CJ67" i="38"/>
  <c r="CQ67" i="39"/>
  <c r="CR67" i="39" s="1"/>
  <c r="CR67" i="38"/>
  <c r="CY67" i="39"/>
  <c r="CZ67" i="39" s="1"/>
  <c r="CZ67" i="38"/>
  <c r="DG67" i="39"/>
  <c r="DH67" i="39" s="1"/>
  <c r="DH67" i="38"/>
  <c r="DO67" i="39"/>
  <c r="DP67" i="39" s="1"/>
  <c r="DP67" i="38"/>
  <c r="DW67" i="39"/>
  <c r="DX67" i="39" s="1"/>
  <c r="DX67" i="38"/>
  <c r="C68" i="39"/>
  <c r="D68" i="39" s="1"/>
  <c r="D68" i="38"/>
  <c r="K68" i="39"/>
  <c r="L68" i="39" s="1"/>
  <c r="L68" i="38"/>
  <c r="S68" i="39"/>
  <c r="T68" i="39" s="1"/>
  <c r="T68" i="38"/>
  <c r="AA68" i="39"/>
  <c r="AB68" i="39" s="1"/>
  <c r="AB68" i="38"/>
  <c r="AI68" i="39"/>
  <c r="AJ68" i="39" s="1"/>
  <c r="AJ68" i="38"/>
  <c r="AQ68" i="39"/>
  <c r="AR68" i="39" s="1"/>
  <c r="AR68" i="38"/>
  <c r="AY68" i="39"/>
  <c r="AZ68" i="39" s="1"/>
  <c r="AZ68" i="38"/>
  <c r="BG68" i="39"/>
  <c r="BH68" i="39" s="1"/>
  <c r="BH68" i="38"/>
  <c r="BO68" i="39"/>
  <c r="BP68" i="39" s="1"/>
  <c r="BP68" i="38"/>
  <c r="BW68" i="39"/>
  <c r="BX68" i="39" s="1"/>
  <c r="BX68" i="38"/>
  <c r="CE68" i="39"/>
  <c r="CF68" i="39" s="1"/>
  <c r="CF68" i="38"/>
  <c r="CM68" i="39"/>
  <c r="CN68" i="39" s="1"/>
  <c r="CN68" i="38"/>
  <c r="CU68" i="39"/>
  <c r="CV68" i="39" s="1"/>
  <c r="CV68" i="38"/>
  <c r="DC68" i="39"/>
  <c r="DD68" i="39" s="1"/>
  <c r="DD68" i="38"/>
  <c r="DK68" i="39"/>
  <c r="DL68" i="39" s="1"/>
  <c r="DL68" i="38"/>
  <c r="DS68" i="39"/>
  <c r="DT68" i="39" s="1"/>
  <c r="DT68" i="38"/>
  <c r="EA68" i="39"/>
  <c r="EB68" i="39" s="1"/>
  <c r="EB68" i="38"/>
  <c r="G69" i="39"/>
  <c r="H69" i="39" s="1"/>
  <c r="H69" i="38"/>
  <c r="O69" i="39"/>
  <c r="P69" i="39" s="1"/>
  <c r="P69" i="38"/>
  <c r="W69" i="39"/>
  <c r="X69" i="39" s="1"/>
  <c r="X69" i="38"/>
  <c r="AE69" i="39"/>
  <c r="AF69" i="39" s="1"/>
  <c r="AF69" i="38"/>
  <c r="AM69" i="39"/>
  <c r="AN69" i="39" s="1"/>
  <c r="AN69" i="38"/>
  <c r="AU69" i="39"/>
  <c r="AV69" i="39" s="1"/>
  <c r="AV69" i="38"/>
  <c r="BC69" i="39"/>
  <c r="BD69" i="39" s="1"/>
  <c r="BD69" i="38"/>
  <c r="BK69" i="39"/>
  <c r="BL69" i="39" s="1"/>
  <c r="BL69" i="38"/>
  <c r="BS69" i="39"/>
  <c r="BT69" i="39" s="1"/>
  <c r="BT69" i="38"/>
  <c r="CA69" i="39"/>
  <c r="CB69" i="39" s="1"/>
  <c r="CB69" i="38"/>
  <c r="CI69" i="39"/>
  <c r="CJ69" i="39" s="1"/>
  <c r="CJ69" i="38"/>
  <c r="CQ69" i="39"/>
  <c r="CR69" i="39" s="1"/>
  <c r="CR69" i="38"/>
  <c r="CY69" i="39"/>
  <c r="CZ69" i="39" s="1"/>
  <c r="CZ69" i="38"/>
  <c r="DG69" i="39"/>
  <c r="DH69" i="39" s="1"/>
  <c r="DH69" i="38"/>
  <c r="DO69" i="39"/>
  <c r="DP69" i="39" s="1"/>
  <c r="DP69" i="38"/>
  <c r="DW69" i="39"/>
  <c r="DX69" i="39" s="1"/>
  <c r="DX69" i="38"/>
  <c r="C70" i="39"/>
  <c r="D70" i="39" s="1"/>
  <c r="D70" i="38"/>
  <c r="K70" i="39"/>
  <c r="L70" i="39" s="1"/>
  <c r="L70" i="38"/>
  <c r="S70" i="39"/>
  <c r="T70" i="39" s="1"/>
  <c r="T70" i="38"/>
  <c r="AA70" i="39"/>
  <c r="AB70" i="39" s="1"/>
  <c r="AB70" i="38"/>
  <c r="AI70" i="39"/>
  <c r="AJ70" i="39" s="1"/>
  <c r="AJ70" i="38"/>
  <c r="AQ70" i="39"/>
  <c r="AR70" i="39" s="1"/>
  <c r="AR70" i="38"/>
  <c r="AY70" i="39"/>
  <c r="AZ70" i="39" s="1"/>
  <c r="AZ70" i="38"/>
  <c r="BG70" i="39"/>
  <c r="BH70" i="39" s="1"/>
  <c r="BH70" i="38"/>
  <c r="BO70" i="39"/>
  <c r="BP70" i="39" s="1"/>
  <c r="BP70" i="38"/>
  <c r="BW70" i="39"/>
  <c r="BX70" i="39" s="1"/>
  <c r="BX70" i="38"/>
  <c r="CE70" i="39"/>
  <c r="CF70" i="39" s="1"/>
  <c r="CF70" i="38"/>
  <c r="CM70" i="39"/>
  <c r="CN70" i="39" s="1"/>
  <c r="CN70" i="38"/>
  <c r="CU70" i="39"/>
  <c r="CV70" i="39" s="1"/>
  <c r="CV70" i="38"/>
  <c r="DC70" i="39"/>
  <c r="DD70" i="39" s="1"/>
  <c r="DD70" i="38"/>
  <c r="DK70" i="39"/>
  <c r="DL70" i="39" s="1"/>
  <c r="DL70" i="38"/>
  <c r="DS70" i="39"/>
  <c r="DT70" i="39" s="1"/>
  <c r="DT70" i="38"/>
  <c r="EA70" i="39"/>
  <c r="EB70" i="39" s="1"/>
  <c r="EB70" i="38"/>
  <c r="G71" i="39"/>
  <c r="H71" i="39" s="1"/>
  <c r="H71" i="38"/>
  <c r="O71" i="39"/>
  <c r="P71" i="39" s="1"/>
  <c r="P71" i="38"/>
  <c r="W71" i="39"/>
  <c r="X71" i="39" s="1"/>
  <c r="X71" i="38"/>
  <c r="AE71" i="39"/>
  <c r="AF71" i="39" s="1"/>
  <c r="AF71" i="38"/>
  <c r="AM71" i="39"/>
  <c r="AN71" i="39" s="1"/>
  <c r="AN71" i="38"/>
  <c r="AU71" i="39"/>
  <c r="AV71" i="39" s="1"/>
  <c r="AV71" i="38"/>
  <c r="BC71" i="39"/>
  <c r="BD71" i="39" s="1"/>
  <c r="BD71" i="38"/>
  <c r="BK71" i="39"/>
  <c r="BL71" i="39" s="1"/>
  <c r="BL71" i="38"/>
  <c r="BS71" i="39"/>
  <c r="BT71" i="39" s="1"/>
  <c r="BT71" i="38"/>
  <c r="CA71" i="39"/>
  <c r="CB71" i="39" s="1"/>
  <c r="CB71" i="38"/>
  <c r="CI71" i="39"/>
  <c r="CJ71" i="39" s="1"/>
  <c r="CJ71" i="38"/>
  <c r="CQ71" i="39"/>
  <c r="CR71" i="39" s="1"/>
  <c r="CR71" i="38"/>
  <c r="CY71" i="39"/>
  <c r="CZ71" i="39" s="1"/>
  <c r="CZ71" i="38"/>
  <c r="DG71" i="39"/>
  <c r="DH71" i="39" s="1"/>
  <c r="DH71" i="38"/>
  <c r="DO71" i="39"/>
  <c r="DP71" i="39" s="1"/>
  <c r="DP71" i="38"/>
  <c r="DW71" i="39"/>
  <c r="DX71" i="39" s="1"/>
  <c r="DX71" i="38"/>
  <c r="G73" i="39"/>
  <c r="H73" i="39" s="1"/>
  <c r="G85" i="38"/>
  <c r="H73" i="38"/>
  <c r="O73" i="39"/>
  <c r="P73" i="39" s="1"/>
  <c r="O85" i="38"/>
  <c r="P73" i="38"/>
  <c r="W73" i="39"/>
  <c r="X73" i="39" s="1"/>
  <c r="W85" i="38"/>
  <c r="X73" i="38"/>
  <c r="AE73" i="39"/>
  <c r="AF73" i="39" s="1"/>
  <c r="AE85" i="38"/>
  <c r="AF73" i="38"/>
  <c r="AM73" i="39"/>
  <c r="AN73" i="39" s="1"/>
  <c r="AM85" i="38"/>
  <c r="AN73" i="38"/>
  <c r="AU73" i="39"/>
  <c r="AV73" i="39" s="1"/>
  <c r="AU85" i="38"/>
  <c r="AV73" i="38"/>
  <c r="BC73" i="39"/>
  <c r="BD73" i="39" s="1"/>
  <c r="BC85" i="38"/>
  <c r="BD73" i="38"/>
  <c r="BK73" i="39"/>
  <c r="BL73" i="39" s="1"/>
  <c r="BK85" i="38"/>
  <c r="BL73" i="38"/>
  <c r="BS73" i="39"/>
  <c r="BT73" i="39" s="1"/>
  <c r="BS85" i="38"/>
  <c r="BT73" i="38"/>
  <c r="CA73" i="39"/>
  <c r="CB73" i="39" s="1"/>
  <c r="CA85" i="38"/>
  <c r="CB73" i="38"/>
  <c r="CI73" i="39"/>
  <c r="CJ73" i="39" s="1"/>
  <c r="CI85" i="38"/>
  <c r="CJ73" i="38"/>
  <c r="CQ73" i="39"/>
  <c r="CR73" i="39" s="1"/>
  <c r="CQ85" i="38"/>
  <c r="CR73" i="38"/>
  <c r="CY73" i="39"/>
  <c r="CZ73" i="39" s="1"/>
  <c r="CY85" i="38"/>
  <c r="CZ73" i="38"/>
  <c r="DG73" i="39"/>
  <c r="DH73" i="39" s="1"/>
  <c r="DG85" i="38"/>
  <c r="DH73" i="38"/>
  <c r="DO73" i="39"/>
  <c r="DP73" i="39" s="1"/>
  <c r="DO85" i="38"/>
  <c r="DP73" i="38"/>
  <c r="DW73" i="39"/>
  <c r="DX73" i="39" s="1"/>
  <c r="DW85" i="38"/>
  <c r="DX73" i="38"/>
  <c r="C74" i="39"/>
  <c r="D74" i="39" s="1"/>
  <c r="D74" i="38"/>
  <c r="K74" i="39"/>
  <c r="L74" i="39" s="1"/>
  <c r="L74" i="38"/>
  <c r="S74" i="39"/>
  <c r="T74" i="39" s="1"/>
  <c r="T74" i="38"/>
  <c r="AA74" i="39"/>
  <c r="AB74" i="39" s="1"/>
  <c r="AB74" i="38"/>
  <c r="AI74" i="39"/>
  <c r="AJ74" i="39" s="1"/>
  <c r="AJ74" i="38"/>
  <c r="AQ74" i="39"/>
  <c r="AR74" i="39" s="1"/>
  <c r="AR74" i="38"/>
  <c r="AY74" i="39"/>
  <c r="AZ74" i="39" s="1"/>
  <c r="AZ74" i="38"/>
  <c r="BG74" i="39"/>
  <c r="BH74" i="39" s="1"/>
  <c r="BH74" i="38"/>
  <c r="BO74" i="39"/>
  <c r="BP74" i="39" s="1"/>
  <c r="BP74" i="38"/>
  <c r="BW74" i="39"/>
  <c r="BX74" i="39" s="1"/>
  <c r="BX74" i="38"/>
  <c r="CE74" i="39"/>
  <c r="CF74" i="39" s="1"/>
  <c r="CF74" i="38"/>
  <c r="CM74" i="39"/>
  <c r="CN74" i="39" s="1"/>
  <c r="CN74" i="38"/>
  <c r="CU74" i="39"/>
  <c r="CV74" i="39" s="1"/>
  <c r="CV74" i="38"/>
  <c r="DC74" i="39"/>
  <c r="DD74" i="39" s="1"/>
  <c r="DD74" i="38"/>
  <c r="DK74" i="39"/>
  <c r="DL74" i="39" s="1"/>
  <c r="DL74" i="38"/>
  <c r="DS74" i="39"/>
  <c r="DT74" i="39" s="1"/>
  <c r="DT74" i="38"/>
  <c r="EA74" i="39"/>
  <c r="EB74" i="39" s="1"/>
  <c r="EB74" i="38"/>
  <c r="G75" i="39"/>
  <c r="H75" i="39" s="1"/>
  <c r="H75" i="38"/>
  <c r="O75" i="39"/>
  <c r="P75" i="39" s="1"/>
  <c r="P75" i="38"/>
  <c r="W75" i="39"/>
  <c r="X75" i="39" s="1"/>
  <c r="X75" i="38"/>
  <c r="AE75" i="39"/>
  <c r="AF75" i="39" s="1"/>
  <c r="AF75" i="38"/>
  <c r="AM75" i="39"/>
  <c r="AN75" i="39" s="1"/>
  <c r="AN75" i="38"/>
  <c r="AU75" i="39"/>
  <c r="AV75" i="39" s="1"/>
  <c r="AV75" i="38"/>
  <c r="BC75" i="39"/>
  <c r="BD75" i="39" s="1"/>
  <c r="BD75" i="38"/>
  <c r="BK75" i="39"/>
  <c r="BL75" i="39" s="1"/>
  <c r="BL75" i="38"/>
  <c r="BS75" i="39"/>
  <c r="BT75" i="39" s="1"/>
  <c r="BT75" i="38"/>
  <c r="CA75" i="39"/>
  <c r="CB75" i="39" s="1"/>
  <c r="CB75" i="38"/>
  <c r="CI75" i="39"/>
  <c r="CJ75" i="39" s="1"/>
  <c r="CJ75" i="38"/>
  <c r="CQ75" i="39"/>
  <c r="CR75" i="39" s="1"/>
  <c r="CR75" i="38"/>
  <c r="CY75" i="39"/>
  <c r="CZ75" i="39" s="1"/>
  <c r="CZ75" i="38"/>
  <c r="DG75" i="39"/>
  <c r="DH75" i="39" s="1"/>
  <c r="DH75" i="38"/>
  <c r="DO75" i="39"/>
  <c r="DP75" i="39" s="1"/>
  <c r="DP75" i="38"/>
  <c r="DW75" i="39"/>
  <c r="DX75" i="39" s="1"/>
  <c r="DX75" i="38"/>
  <c r="C76" i="39"/>
  <c r="D76" i="39" s="1"/>
  <c r="D76" i="38"/>
  <c r="K76" i="39"/>
  <c r="L76" i="39" s="1"/>
  <c r="L76" i="38"/>
  <c r="S76" i="39"/>
  <c r="T76" i="39" s="1"/>
  <c r="T76" i="38"/>
  <c r="AA76" i="39"/>
  <c r="AB76" i="39" s="1"/>
  <c r="AB76" i="38"/>
  <c r="AI76" i="39"/>
  <c r="AJ76" i="39" s="1"/>
  <c r="AJ76" i="38"/>
  <c r="AQ76" i="39"/>
  <c r="AR76" i="39" s="1"/>
  <c r="AR76" i="38"/>
  <c r="AY76" i="39"/>
  <c r="AZ76" i="39" s="1"/>
  <c r="AZ76" i="38"/>
  <c r="BG76" i="39"/>
  <c r="BH76" i="39" s="1"/>
  <c r="BH76" i="38"/>
  <c r="BO76" i="39"/>
  <c r="BP76" i="39" s="1"/>
  <c r="BP76" i="38"/>
  <c r="BW76" i="39"/>
  <c r="BX76" i="39" s="1"/>
  <c r="BX76" i="38"/>
  <c r="CE76" i="39"/>
  <c r="CF76" i="39" s="1"/>
  <c r="CF76" i="38"/>
  <c r="CM76" i="39"/>
  <c r="CN76" i="39" s="1"/>
  <c r="CN76" i="38"/>
  <c r="CU76" i="39"/>
  <c r="CV76" i="39" s="1"/>
  <c r="CV76" i="38"/>
  <c r="DC76" i="39"/>
  <c r="DD76" i="39" s="1"/>
  <c r="DD76" i="38"/>
  <c r="DK76" i="39"/>
  <c r="DL76" i="39" s="1"/>
  <c r="DL76" i="38"/>
  <c r="DS76" i="39"/>
  <c r="DT76" i="39" s="1"/>
  <c r="DT76" i="38"/>
  <c r="EA76" i="39"/>
  <c r="EB76" i="39" s="1"/>
  <c r="EB76" i="38"/>
  <c r="G77" i="39"/>
  <c r="H77" i="39" s="1"/>
  <c r="H77" i="38"/>
  <c r="O77" i="39"/>
  <c r="P77" i="39" s="1"/>
  <c r="P77" i="38"/>
  <c r="W77" i="39"/>
  <c r="X77" i="39" s="1"/>
  <c r="X77" i="38"/>
  <c r="AE77" i="39"/>
  <c r="AF77" i="39" s="1"/>
  <c r="AF77" i="38"/>
  <c r="AM77" i="39"/>
  <c r="AN77" i="39" s="1"/>
  <c r="AN77" i="38"/>
  <c r="AU77" i="39"/>
  <c r="AV77" i="39" s="1"/>
  <c r="AV77" i="38"/>
  <c r="BC77" i="39"/>
  <c r="BD77" i="39" s="1"/>
  <c r="BD77" i="38"/>
  <c r="BK77" i="39"/>
  <c r="BL77" i="39" s="1"/>
  <c r="BL77" i="38"/>
  <c r="BS77" i="39"/>
  <c r="BT77" i="39" s="1"/>
  <c r="BT77" i="38"/>
  <c r="CA77" i="39"/>
  <c r="CB77" i="39" s="1"/>
  <c r="CB77" i="38"/>
  <c r="CI77" i="39"/>
  <c r="CJ77" i="39" s="1"/>
  <c r="CJ77" i="38"/>
  <c r="CQ77" i="39"/>
  <c r="CR77" i="39" s="1"/>
  <c r="CR77" i="38"/>
  <c r="CY77" i="39"/>
  <c r="CZ77" i="39" s="1"/>
  <c r="CZ77" i="38"/>
  <c r="DG77" i="39"/>
  <c r="DH77" i="39" s="1"/>
  <c r="DH77" i="38"/>
  <c r="DO77" i="39"/>
  <c r="DP77" i="39" s="1"/>
  <c r="DP77" i="38"/>
  <c r="DW77" i="39"/>
  <c r="DX77" i="39" s="1"/>
  <c r="DX77" i="38"/>
  <c r="C78" i="39"/>
  <c r="D78" i="39" s="1"/>
  <c r="D78" i="38"/>
  <c r="K78" i="39"/>
  <c r="L78" i="39" s="1"/>
  <c r="L78" i="38"/>
  <c r="S78" i="39"/>
  <c r="T78" i="39" s="1"/>
  <c r="T78" i="38"/>
  <c r="AA78" i="39"/>
  <c r="AB78" i="39" s="1"/>
  <c r="AB78" i="38"/>
  <c r="AI78" i="39"/>
  <c r="AJ78" i="39" s="1"/>
  <c r="AJ78" i="38"/>
  <c r="AQ78" i="39"/>
  <c r="AR78" i="39" s="1"/>
  <c r="AR78" i="38"/>
  <c r="AY78" i="39"/>
  <c r="AZ78" i="39" s="1"/>
  <c r="AZ78" i="38"/>
  <c r="BG78" i="39"/>
  <c r="BH78" i="39" s="1"/>
  <c r="BH78" i="38"/>
  <c r="BO78" i="39"/>
  <c r="BP78" i="39" s="1"/>
  <c r="BP78" i="38"/>
  <c r="BW78" i="39"/>
  <c r="BX78" i="39" s="1"/>
  <c r="BX78" i="38"/>
  <c r="CE78" i="39"/>
  <c r="CF78" i="39" s="1"/>
  <c r="CF78" i="38"/>
  <c r="CM78" i="39"/>
  <c r="CN78" i="39" s="1"/>
  <c r="CN78" i="38"/>
  <c r="CU78" i="39"/>
  <c r="CV78" i="39" s="1"/>
  <c r="CV78" i="38"/>
  <c r="DC78" i="39"/>
  <c r="DD78" i="39" s="1"/>
  <c r="DD78" i="38"/>
  <c r="DK78" i="39"/>
  <c r="DL78" i="39" s="1"/>
  <c r="DL78" i="38"/>
  <c r="DS78" i="39"/>
  <c r="DT78" i="39" s="1"/>
  <c r="DT78" i="38"/>
  <c r="EA78" i="39"/>
  <c r="EB78" i="39" s="1"/>
  <c r="EB78" i="38"/>
  <c r="G79" i="39"/>
  <c r="H79" i="39" s="1"/>
  <c r="H79" i="38"/>
  <c r="O79" i="39"/>
  <c r="P79" i="39" s="1"/>
  <c r="P79" i="38"/>
  <c r="W79" i="39"/>
  <c r="X79" i="39" s="1"/>
  <c r="X79" i="38"/>
  <c r="AE79" i="39"/>
  <c r="AF79" i="39" s="1"/>
  <c r="AF79" i="38"/>
  <c r="AM79" i="39"/>
  <c r="AN79" i="39" s="1"/>
  <c r="AN79" i="38"/>
  <c r="AU79" i="39"/>
  <c r="AV79" i="39" s="1"/>
  <c r="AV79" i="38"/>
  <c r="BC79" i="39"/>
  <c r="BD79" i="39" s="1"/>
  <c r="BD79" i="38"/>
  <c r="BK79" i="39"/>
  <c r="BL79" i="39" s="1"/>
  <c r="BL79" i="38"/>
  <c r="BS79" i="39"/>
  <c r="BT79" i="39" s="1"/>
  <c r="BT79" i="38"/>
  <c r="CA79" i="39"/>
  <c r="CB79" i="39" s="1"/>
  <c r="CB79" i="38"/>
  <c r="CI79" i="39"/>
  <c r="CJ79" i="39" s="1"/>
  <c r="CJ79" i="38"/>
  <c r="CQ79" i="39"/>
  <c r="CR79" i="39" s="1"/>
  <c r="CR79" i="38"/>
  <c r="CY79" i="39"/>
  <c r="CZ79" i="39" s="1"/>
  <c r="CZ79" i="38"/>
  <c r="DG79" i="39"/>
  <c r="DH79" i="39" s="1"/>
  <c r="DH79" i="38"/>
  <c r="DO79" i="39"/>
  <c r="DP79" i="39" s="1"/>
  <c r="DP79" i="38"/>
  <c r="DW79" i="39"/>
  <c r="DX79" i="39" s="1"/>
  <c r="DX79" i="38"/>
  <c r="C80" i="39"/>
  <c r="D80" i="39" s="1"/>
  <c r="D80" i="38"/>
  <c r="K80" i="39"/>
  <c r="L80" i="39" s="1"/>
  <c r="L80" i="38"/>
  <c r="S80" i="39"/>
  <c r="T80" i="39" s="1"/>
  <c r="T80" i="38"/>
  <c r="AA80" i="39"/>
  <c r="AB80" i="39" s="1"/>
  <c r="AB80" i="38"/>
  <c r="AI80" i="39"/>
  <c r="AJ80" i="39" s="1"/>
  <c r="AJ80" i="38"/>
  <c r="AQ80" i="39"/>
  <c r="AR80" i="39" s="1"/>
  <c r="AR80" i="38"/>
  <c r="AY80" i="39"/>
  <c r="AZ80" i="39" s="1"/>
  <c r="AZ80" i="38"/>
  <c r="BG80" i="39"/>
  <c r="BH80" i="39" s="1"/>
  <c r="BH80" i="38"/>
  <c r="BO80" i="39"/>
  <c r="BP80" i="39" s="1"/>
  <c r="BP80" i="38"/>
  <c r="BW80" i="39"/>
  <c r="BX80" i="39" s="1"/>
  <c r="BX80" i="38"/>
  <c r="CE80" i="39"/>
  <c r="CF80" i="39" s="1"/>
  <c r="CF80" i="38"/>
  <c r="CM80" i="39"/>
  <c r="CN80" i="39" s="1"/>
  <c r="CN80" i="38"/>
  <c r="CU80" i="39"/>
  <c r="CV80" i="39" s="1"/>
  <c r="CV80" i="38"/>
  <c r="DC80" i="39"/>
  <c r="DD80" i="39" s="1"/>
  <c r="DD80" i="38"/>
  <c r="DK80" i="39"/>
  <c r="DL80" i="39" s="1"/>
  <c r="DL80" i="38"/>
  <c r="DS80" i="39"/>
  <c r="DT80" i="39" s="1"/>
  <c r="DT80" i="38"/>
  <c r="EA80" i="39"/>
  <c r="EB80" i="39" s="1"/>
  <c r="EB80" i="38"/>
  <c r="G81" i="39"/>
  <c r="H81" i="39" s="1"/>
  <c r="H81" i="38"/>
  <c r="O81" i="39"/>
  <c r="P81" i="39" s="1"/>
  <c r="P81" i="38"/>
  <c r="W81" i="39"/>
  <c r="X81" i="39" s="1"/>
  <c r="X81" i="38"/>
  <c r="AE81" i="39"/>
  <c r="AF81" i="39" s="1"/>
  <c r="AF81" i="38"/>
  <c r="AM81" i="39"/>
  <c r="AN81" i="39" s="1"/>
  <c r="AN81" i="38"/>
  <c r="AU81" i="39"/>
  <c r="AV81" i="39" s="1"/>
  <c r="AV81" i="38"/>
  <c r="BC81" i="39"/>
  <c r="BD81" i="39" s="1"/>
  <c r="BD81" i="38"/>
  <c r="BK81" i="39"/>
  <c r="BL81" i="39" s="1"/>
  <c r="BL81" i="38"/>
  <c r="BS81" i="39"/>
  <c r="BT81" i="39" s="1"/>
  <c r="BT81" i="38"/>
  <c r="CA81" i="39"/>
  <c r="CB81" i="39" s="1"/>
  <c r="CB81" i="38"/>
  <c r="CI81" i="39"/>
  <c r="CJ81" i="39" s="1"/>
  <c r="CJ81" i="38"/>
  <c r="CQ81" i="39"/>
  <c r="CR81" i="39" s="1"/>
  <c r="CR81" i="38"/>
  <c r="CY81" i="39"/>
  <c r="CZ81" i="39" s="1"/>
  <c r="CZ81" i="38"/>
  <c r="DG81" i="39"/>
  <c r="DH81" i="39" s="1"/>
  <c r="DH81" i="38"/>
  <c r="DO81" i="39"/>
  <c r="DP81" i="39" s="1"/>
  <c r="DP81" i="38"/>
  <c r="DW81" i="39"/>
  <c r="DX81" i="39" s="1"/>
  <c r="DX81" i="38"/>
  <c r="C82" i="39"/>
  <c r="D82" i="39" s="1"/>
  <c r="D82" i="38"/>
  <c r="K82" i="39"/>
  <c r="L82" i="39" s="1"/>
  <c r="L82" i="38"/>
  <c r="S82" i="39"/>
  <c r="T82" i="39" s="1"/>
  <c r="T82" i="38"/>
  <c r="AA82" i="39"/>
  <c r="AB82" i="39" s="1"/>
  <c r="AB82" i="38"/>
  <c r="AI82" i="39"/>
  <c r="AJ82" i="39" s="1"/>
  <c r="AJ82" i="38"/>
  <c r="AQ82" i="39"/>
  <c r="AR82" i="39" s="1"/>
  <c r="AR82" i="38"/>
  <c r="AY82" i="39"/>
  <c r="AZ82" i="39" s="1"/>
  <c r="AZ82" i="38"/>
  <c r="BG82" i="39"/>
  <c r="BH82" i="39" s="1"/>
  <c r="BH82" i="38"/>
  <c r="BO82" i="39"/>
  <c r="BP82" i="39" s="1"/>
  <c r="BP82" i="38"/>
  <c r="BW82" i="39"/>
  <c r="BX82" i="39" s="1"/>
  <c r="BX82" i="38"/>
  <c r="CE82" i="39"/>
  <c r="CF82" i="39" s="1"/>
  <c r="CF82" i="38"/>
  <c r="CM82" i="39"/>
  <c r="CN82" i="39" s="1"/>
  <c r="CN82" i="38"/>
  <c r="CU82" i="39"/>
  <c r="CV82" i="39" s="1"/>
  <c r="CV82" i="38"/>
  <c r="DC82" i="39"/>
  <c r="DD82" i="39" s="1"/>
  <c r="DD82" i="38"/>
  <c r="DK82" i="39"/>
  <c r="DL82" i="39" s="1"/>
  <c r="DL82" i="38"/>
  <c r="DS82" i="39"/>
  <c r="DT82" i="39" s="1"/>
  <c r="DT82" i="38"/>
  <c r="EA82" i="39"/>
  <c r="EB82" i="39" s="1"/>
  <c r="EB82" i="38"/>
  <c r="G83" i="39"/>
  <c r="H83" i="39" s="1"/>
  <c r="H83" i="38"/>
  <c r="O83" i="39"/>
  <c r="P83" i="39" s="1"/>
  <c r="P83" i="38"/>
  <c r="W83" i="39"/>
  <c r="X83" i="39" s="1"/>
  <c r="X83" i="38"/>
  <c r="AE83" i="39"/>
  <c r="AF83" i="39" s="1"/>
  <c r="AF83" i="38"/>
  <c r="AM83" i="39"/>
  <c r="AN83" i="39" s="1"/>
  <c r="AN83" i="38"/>
  <c r="AU83" i="39"/>
  <c r="AV83" i="39" s="1"/>
  <c r="AV83" i="38"/>
  <c r="BC83" i="39"/>
  <c r="BD83" i="39" s="1"/>
  <c r="BD83" i="38"/>
  <c r="BK83" i="39"/>
  <c r="BL83" i="39" s="1"/>
  <c r="BL83" i="38"/>
  <c r="BS83" i="39"/>
  <c r="BT83" i="39" s="1"/>
  <c r="BT83" i="38"/>
  <c r="CA83" i="39"/>
  <c r="CB83" i="39" s="1"/>
  <c r="CB83" i="38"/>
  <c r="CI83" i="39"/>
  <c r="CJ83" i="39" s="1"/>
  <c r="CJ83" i="38"/>
  <c r="CQ83" i="39"/>
  <c r="CR83" i="39" s="1"/>
  <c r="CR83" i="38"/>
  <c r="CY83" i="39"/>
  <c r="CZ83" i="39" s="1"/>
  <c r="CZ83" i="38"/>
  <c r="DG83" i="39"/>
  <c r="DH83" i="39" s="1"/>
  <c r="DH83" i="38"/>
  <c r="DO83" i="39"/>
  <c r="DP83" i="39" s="1"/>
  <c r="DP83" i="38"/>
  <c r="DW83" i="39"/>
  <c r="DX83" i="39" s="1"/>
  <c r="DX83" i="38"/>
  <c r="C84" i="39"/>
  <c r="D84" i="39" s="1"/>
  <c r="D84" i="38"/>
  <c r="K84" i="39"/>
  <c r="L84" i="39" s="1"/>
  <c r="L84" i="38"/>
  <c r="S84" i="39"/>
  <c r="T84" i="39" s="1"/>
  <c r="T84" i="38"/>
  <c r="AA84" i="39"/>
  <c r="AB84" i="39" s="1"/>
  <c r="AB84" i="38"/>
  <c r="AI84" i="39"/>
  <c r="AJ84" i="39" s="1"/>
  <c r="AJ84" i="38"/>
  <c r="AQ84" i="39"/>
  <c r="AR84" i="39" s="1"/>
  <c r="AR84" i="38"/>
  <c r="AY84" i="39"/>
  <c r="AZ84" i="39" s="1"/>
  <c r="AZ84" i="38"/>
  <c r="BG84" i="39"/>
  <c r="BH84" i="39" s="1"/>
  <c r="BH84" i="38"/>
  <c r="BO84" i="39"/>
  <c r="BP84" i="39" s="1"/>
  <c r="BP84" i="38"/>
  <c r="BW84" i="39"/>
  <c r="BX84" i="39" s="1"/>
  <c r="BX84" i="38"/>
  <c r="CE84" i="39"/>
  <c r="CF84" i="39" s="1"/>
  <c r="CF84" i="38"/>
  <c r="CM84" i="39"/>
  <c r="CN84" i="39" s="1"/>
  <c r="CN84" i="38"/>
  <c r="CU84" i="39"/>
  <c r="CV84" i="39" s="1"/>
  <c r="CV84" i="38"/>
  <c r="DC84" i="39"/>
  <c r="DD84" i="39" s="1"/>
  <c r="DD84" i="38"/>
  <c r="DK84" i="39"/>
  <c r="DL84" i="39" s="1"/>
  <c r="DL84" i="38"/>
  <c r="DS84" i="39"/>
  <c r="DT84" i="39" s="1"/>
  <c r="DT84" i="38"/>
  <c r="EA84" i="39"/>
  <c r="EB84" i="39" s="1"/>
  <c r="EB84" i="38"/>
  <c r="C86" i="39"/>
  <c r="D86" i="39" s="1"/>
  <c r="D86" i="38"/>
  <c r="C98" i="38"/>
  <c r="K86" i="39"/>
  <c r="L86" i="39" s="1"/>
  <c r="L86" i="38"/>
  <c r="K98" i="38"/>
  <c r="S86" i="39"/>
  <c r="T86" i="39" s="1"/>
  <c r="T86" i="38"/>
  <c r="S98" i="38"/>
  <c r="AA86" i="39"/>
  <c r="AB86" i="39" s="1"/>
  <c r="AB86" i="38"/>
  <c r="AA98" i="38"/>
  <c r="AI86" i="39"/>
  <c r="AJ86" i="39" s="1"/>
  <c r="AJ86" i="38"/>
  <c r="AI98" i="38"/>
  <c r="AQ86" i="39"/>
  <c r="AR86" i="39" s="1"/>
  <c r="AR86" i="38"/>
  <c r="AQ98" i="38"/>
  <c r="AY86" i="39"/>
  <c r="AZ86" i="39" s="1"/>
  <c r="AZ86" i="38"/>
  <c r="AY98" i="38"/>
  <c r="BG86" i="39"/>
  <c r="BH86" i="39" s="1"/>
  <c r="BH86" i="38"/>
  <c r="BG98" i="38"/>
  <c r="BO86" i="39"/>
  <c r="BP86" i="39" s="1"/>
  <c r="BP86" i="38"/>
  <c r="BO98" i="38"/>
  <c r="BW86" i="39"/>
  <c r="BX86" i="39" s="1"/>
  <c r="BX86" i="38"/>
  <c r="BW98" i="38"/>
  <c r="CE86" i="39"/>
  <c r="CF86" i="39" s="1"/>
  <c r="CF86" i="38"/>
  <c r="CE98" i="38"/>
  <c r="CM86" i="39"/>
  <c r="CN86" i="39" s="1"/>
  <c r="CN86" i="38"/>
  <c r="CM98" i="38"/>
  <c r="CU86" i="39"/>
  <c r="CV86" i="39" s="1"/>
  <c r="CV86" i="38"/>
  <c r="CU98" i="38"/>
  <c r="DC86" i="39"/>
  <c r="DD86" i="39" s="1"/>
  <c r="DD86" i="38"/>
  <c r="DC98" i="38"/>
  <c r="DK86" i="39"/>
  <c r="DL86" i="39" s="1"/>
  <c r="DL86" i="38"/>
  <c r="DK98" i="38"/>
  <c r="DS86" i="39"/>
  <c r="DT86" i="39" s="1"/>
  <c r="DT86" i="38"/>
  <c r="DS98" i="38"/>
  <c r="EA86" i="39"/>
  <c r="EB86" i="39" s="1"/>
  <c r="EB86" i="38"/>
  <c r="EA98" i="38"/>
  <c r="G87" i="39"/>
  <c r="H87" i="39" s="1"/>
  <c r="H87" i="38"/>
  <c r="O87" i="39"/>
  <c r="P87" i="39" s="1"/>
  <c r="P87" i="38"/>
  <c r="W87" i="39"/>
  <c r="X87" i="39" s="1"/>
  <c r="X87" i="38"/>
  <c r="AE87" i="39"/>
  <c r="AF87" i="39" s="1"/>
  <c r="AF87" i="38"/>
  <c r="AM87" i="39"/>
  <c r="AN87" i="39" s="1"/>
  <c r="AN87" i="38"/>
  <c r="AU87" i="39"/>
  <c r="AV87" i="39" s="1"/>
  <c r="AV87" i="38"/>
  <c r="BC87" i="39"/>
  <c r="BD87" i="39" s="1"/>
  <c r="BD87" i="38"/>
  <c r="BK87" i="39"/>
  <c r="BL87" i="39" s="1"/>
  <c r="BL87" i="38"/>
  <c r="BS87" i="39"/>
  <c r="BT87" i="39" s="1"/>
  <c r="BT87" i="38"/>
  <c r="CA87" i="39"/>
  <c r="CB87" i="39" s="1"/>
  <c r="CB87" i="38"/>
  <c r="CI87" i="39"/>
  <c r="CJ87" i="39" s="1"/>
  <c r="CJ87" i="38"/>
  <c r="CQ87" i="39"/>
  <c r="CR87" i="39" s="1"/>
  <c r="CR87" i="38"/>
  <c r="CY87" i="39"/>
  <c r="CZ87" i="39" s="1"/>
  <c r="CZ87" i="38"/>
  <c r="DG87" i="39"/>
  <c r="DH87" i="39" s="1"/>
  <c r="DH87" i="38"/>
  <c r="DO87" i="39"/>
  <c r="DP87" i="39" s="1"/>
  <c r="DP87" i="38"/>
  <c r="DW87" i="39"/>
  <c r="DX87" i="39" s="1"/>
  <c r="DX87" i="38"/>
  <c r="C88" i="39"/>
  <c r="D88" i="39" s="1"/>
  <c r="D88" i="38"/>
  <c r="K88" i="39"/>
  <c r="L88" i="39" s="1"/>
  <c r="L88" i="38"/>
  <c r="S88" i="39"/>
  <c r="T88" i="39" s="1"/>
  <c r="T88" i="38"/>
  <c r="AA88" i="39"/>
  <c r="AB88" i="39" s="1"/>
  <c r="AB88" i="38"/>
  <c r="AI88" i="39"/>
  <c r="AJ88" i="39" s="1"/>
  <c r="AJ88" i="38"/>
  <c r="AQ88" i="39"/>
  <c r="AR88" i="39" s="1"/>
  <c r="AR88" i="38"/>
  <c r="AY88" i="39"/>
  <c r="AZ88" i="39" s="1"/>
  <c r="AZ88" i="38"/>
  <c r="BG88" i="39"/>
  <c r="BH88" i="39" s="1"/>
  <c r="BH88" i="38"/>
  <c r="BO88" i="39"/>
  <c r="BP88" i="39" s="1"/>
  <c r="BP88" i="38"/>
  <c r="BW88" i="39"/>
  <c r="BX88" i="39" s="1"/>
  <c r="BX88" i="38"/>
  <c r="CE88" i="39"/>
  <c r="CF88" i="39" s="1"/>
  <c r="CF88" i="38"/>
  <c r="CM88" i="39"/>
  <c r="CN88" i="39" s="1"/>
  <c r="CN88" i="38"/>
  <c r="CU88" i="39"/>
  <c r="CV88" i="39" s="1"/>
  <c r="CV88" i="38"/>
  <c r="DC88" i="39"/>
  <c r="DD88" i="39" s="1"/>
  <c r="DD88" i="38"/>
  <c r="DK88" i="39"/>
  <c r="DL88" i="39" s="1"/>
  <c r="DL88" i="38"/>
  <c r="DS88" i="39"/>
  <c r="DT88" i="39" s="1"/>
  <c r="DT88" i="38"/>
  <c r="EA88" i="39"/>
  <c r="EB88" i="39" s="1"/>
  <c r="EB88" i="38"/>
  <c r="G89" i="39"/>
  <c r="H89" i="39" s="1"/>
  <c r="H89" i="38"/>
  <c r="O89" i="39"/>
  <c r="P89" i="39" s="1"/>
  <c r="P89" i="38"/>
  <c r="W89" i="39"/>
  <c r="X89" i="39" s="1"/>
  <c r="X89" i="38"/>
  <c r="AE89" i="39"/>
  <c r="AF89" i="39" s="1"/>
  <c r="AF89" i="38"/>
  <c r="AM89" i="39"/>
  <c r="AN89" i="39" s="1"/>
  <c r="AN89" i="38"/>
  <c r="AU89" i="39"/>
  <c r="AV89" i="39" s="1"/>
  <c r="AV89" i="38"/>
  <c r="BC89" i="39"/>
  <c r="BD89" i="39" s="1"/>
  <c r="BD89" i="38"/>
  <c r="BK89" i="39"/>
  <c r="BL89" i="39" s="1"/>
  <c r="BL89" i="38"/>
  <c r="BS89" i="39"/>
  <c r="BT89" i="39" s="1"/>
  <c r="BT89" i="38"/>
  <c r="CA89" i="39"/>
  <c r="CB89" i="39" s="1"/>
  <c r="CB89" i="38"/>
  <c r="CI89" i="39"/>
  <c r="CJ89" i="39" s="1"/>
  <c r="CJ89" i="38"/>
  <c r="CQ89" i="39"/>
  <c r="CR89" i="39" s="1"/>
  <c r="CR89" i="38"/>
  <c r="CY89" i="39"/>
  <c r="CZ89" i="39" s="1"/>
  <c r="CZ89" i="38"/>
  <c r="DG89" i="39"/>
  <c r="DH89" i="39" s="1"/>
  <c r="DH89" i="38"/>
  <c r="DO89" i="39"/>
  <c r="DP89" i="39" s="1"/>
  <c r="DP89" i="38"/>
  <c r="DW89" i="39"/>
  <c r="DX89" i="39" s="1"/>
  <c r="DX89" i="38"/>
  <c r="C90" i="39"/>
  <c r="D90" i="39" s="1"/>
  <c r="D90" i="38"/>
  <c r="K90" i="39"/>
  <c r="L90" i="39" s="1"/>
  <c r="L90" i="38"/>
  <c r="S90" i="39"/>
  <c r="T90" i="39" s="1"/>
  <c r="T90" i="38"/>
  <c r="AA90" i="39"/>
  <c r="AB90" i="39" s="1"/>
  <c r="AB90" i="38"/>
  <c r="AI90" i="39"/>
  <c r="AJ90" i="39" s="1"/>
  <c r="AJ90" i="38"/>
  <c r="AQ90" i="39"/>
  <c r="AR90" i="39" s="1"/>
  <c r="AR90" i="38"/>
  <c r="AY90" i="39"/>
  <c r="AZ90" i="39" s="1"/>
  <c r="AZ90" i="38"/>
  <c r="BG90" i="39"/>
  <c r="BH90" i="39" s="1"/>
  <c r="BH90" i="38"/>
  <c r="BO90" i="39"/>
  <c r="BP90" i="39" s="1"/>
  <c r="BP90" i="38"/>
  <c r="BW90" i="39"/>
  <c r="BX90" i="39" s="1"/>
  <c r="BX90" i="38"/>
  <c r="CE90" i="39"/>
  <c r="CF90" i="39" s="1"/>
  <c r="CF90" i="38"/>
  <c r="CM90" i="39"/>
  <c r="CN90" i="39" s="1"/>
  <c r="CN90" i="38"/>
  <c r="CU90" i="39"/>
  <c r="CV90" i="39" s="1"/>
  <c r="CV90" i="38"/>
  <c r="DC90" i="39"/>
  <c r="DD90" i="39" s="1"/>
  <c r="DD90" i="38"/>
  <c r="DK90" i="39"/>
  <c r="DL90" i="39" s="1"/>
  <c r="DL90" i="38"/>
  <c r="DS90" i="39"/>
  <c r="DT90" i="39" s="1"/>
  <c r="DT90" i="38"/>
  <c r="EA90" i="39"/>
  <c r="EB90" i="39" s="1"/>
  <c r="EB90" i="38"/>
  <c r="G91" i="39"/>
  <c r="H91" i="39" s="1"/>
  <c r="H91" i="38"/>
  <c r="O91" i="39"/>
  <c r="P91" i="39" s="1"/>
  <c r="P91" i="38"/>
  <c r="W91" i="39"/>
  <c r="X91" i="39" s="1"/>
  <c r="X91" i="38"/>
  <c r="AE91" i="39"/>
  <c r="AF91" i="39" s="1"/>
  <c r="AF91" i="38"/>
  <c r="AM91" i="39"/>
  <c r="AN91" i="39" s="1"/>
  <c r="AN91" i="38"/>
  <c r="AU91" i="39"/>
  <c r="AV91" i="39" s="1"/>
  <c r="AV91" i="38"/>
  <c r="BC91" i="39"/>
  <c r="BD91" i="39" s="1"/>
  <c r="BD91" i="38"/>
  <c r="BK91" i="39"/>
  <c r="BL91" i="39" s="1"/>
  <c r="BL91" i="38"/>
  <c r="BS91" i="39"/>
  <c r="BT91" i="39" s="1"/>
  <c r="BT91" i="38"/>
  <c r="CA91" i="39"/>
  <c r="CB91" i="39" s="1"/>
  <c r="CB91" i="38"/>
  <c r="CI91" i="39"/>
  <c r="CJ91" i="39" s="1"/>
  <c r="CJ91" i="38"/>
  <c r="CQ91" i="39"/>
  <c r="CR91" i="39" s="1"/>
  <c r="CR91" i="38"/>
  <c r="CY91" i="39"/>
  <c r="CZ91" i="39" s="1"/>
  <c r="CZ91" i="38"/>
  <c r="DG91" i="39"/>
  <c r="DH91" i="39" s="1"/>
  <c r="DH91" i="38"/>
  <c r="DO91" i="39"/>
  <c r="DP91" i="39" s="1"/>
  <c r="DP91" i="38"/>
  <c r="DW91" i="39"/>
  <c r="DX91" i="39" s="1"/>
  <c r="DX91" i="38"/>
  <c r="C92" i="39"/>
  <c r="D92" i="39" s="1"/>
  <c r="D92" i="38"/>
  <c r="K92" i="39"/>
  <c r="L92" i="39" s="1"/>
  <c r="L92" i="38"/>
  <c r="S92" i="39"/>
  <c r="T92" i="39" s="1"/>
  <c r="T92" i="38"/>
  <c r="AA92" i="39"/>
  <c r="AB92" i="39" s="1"/>
  <c r="AB92" i="38"/>
  <c r="AI92" i="39"/>
  <c r="AJ92" i="39" s="1"/>
  <c r="AJ92" i="38"/>
  <c r="AQ92" i="39"/>
  <c r="AR92" i="39" s="1"/>
  <c r="AR92" i="38"/>
  <c r="AY92" i="39"/>
  <c r="AZ92" i="39" s="1"/>
  <c r="AZ92" i="38"/>
  <c r="BG92" i="39"/>
  <c r="BH92" i="39" s="1"/>
  <c r="BH92" i="38"/>
  <c r="BO92" i="39"/>
  <c r="BP92" i="39" s="1"/>
  <c r="BP92" i="38"/>
  <c r="BW92" i="39"/>
  <c r="BX92" i="39" s="1"/>
  <c r="BX92" i="38"/>
  <c r="CE92" i="39"/>
  <c r="CF92" i="39" s="1"/>
  <c r="CF92" i="38"/>
  <c r="CM92" i="39"/>
  <c r="CN92" i="39" s="1"/>
  <c r="CN92" i="38"/>
  <c r="CU92" i="39"/>
  <c r="CV92" i="39" s="1"/>
  <c r="CV92" i="38"/>
  <c r="DC92" i="39"/>
  <c r="DD92" i="39" s="1"/>
  <c r="DD92" i="38"/>
  <c r="DK92" i="39"/>
  <c r="DL92" i="39" s="1"/>
  <c r="DL92" i="38"/>
  <c r="DS92" i="39"/>
  <c r="DT92" i="39" s="1"/>
  <c r="DT92" i="38"/>
  <c r="EA92" i="39"/>
  <c r="EB92" i="39" s="1"/>
  <c r="EB92" i="38"/>
  <c r="G93" i="39"/>
  <c r="H93" i="39" s="1"/>
  <c r="H93" i="38"/>
  <c r="O93" i="39"/>
  <c r="P93" i="39" s="1"/>
  <c r="P93" i="38"/>
  <c r="W93" i="39"/>
  <c r="X93" i="39" s="1"/>
  <c r="X93" i="38"/>
  <c r="AE93" i="39"/>
  <c r="AF93" i="39" s="1"/>
  <c r="AF93" i="38"/>
  <c r="AM93" i="39"/>
  <c r="AN93" i="39" s="1"/>
  <c r="AN93" i="38"/>
  <c r="AU93" i="39"/>
  <c r="AV93" i="39" s="1"/>
  <c r="AV93" i="38"/>
  <c r="BC93" i="39"/>
  <c r="BD93" i="39" s="1"/>
  <c r="BD93" i="38"/>
  <c r="BK93" i="39"/>
  <c r="BL93" i="39" s="1"/>
  <c r="BL93" i="38"/>
  <c r="BS93" i="39"/>
  <c r="BT93" i="39" s="1"/>
  <c r="BT93" i="38"/>
  <c r="CA93" i="39"/>
  <c r="CB93" i="39" s="1"/>
  <c r="CB93" i="38"/>
  <c r="CI93" i="39"/>
  <c r="CJ93" i="39" s="1"/>
  <c r="CJ93" i="38"/>
  <c r="CQ93" i="39"/>
  <c r="CR93" i="39" s="1"/>
  <c r="CR93" i="38"/>
  <c r="CY93" i="39"/>
  <c r="CZ93" i="39" s="1"/>
  <c r="CZ93" i="38"/>
  <c r="DG93" i="39"/>
  <c r="DH93" i="39" s="1"/>
  <c r="DH93" i="38"/>
  <c r="DO93" i="39"/>
  <c r="DP93" i="39" s="1"/>
  <c r="DP93" i="38"/>
  <c r="DW93" i="39"/>
  <c r="DX93" i="39" s="1"/>
  <c r="DX93" i="38"/>
  <c r="C94" i="39"/>
  <c r="D94" i="39" s="1"/>
  <c r="D94" i="38"/>
  <c r="K94" i="39"/>
  <c r="L94" i="39" s="1"/>
  <c r="L94" i="38"/>
  <c r="S94" i="39"/>
  <c r="T94" i="39" s="1"/>
  <c r="T94" i="38"/>
  <c r="AA94" i="39"/>
  <c r="AB94" i="39" s="1"/>
  <c r="AB94" i="38"/>
  <c r="AI94" i="39"/>
  <c r="AJ94" i="39" s="1"/>
  <c r="AJ94" i="38"/>
  <c r="AQ94" i="39"/>
  <c r="AR94" i="39" s="1"/>
  <c r="AR94" i="38"/>
  <c r="AY94" i="39"/>
  <c r="AZ94" i="39" s="1"/>
  <c r="AZ94" i="38"/>
  <c r="BG94" i="39"/>
  <c r="BH94" i="39" s="1"/>
  <c r="BH94" i="38"/>
  <c r="BO94" i="39"/>
  <c r="BP94" i="39" s="1"/>
  <c r="BP94" i="38"/>
  <c r="BW94" i="39"/>
  <c r="BX94" i="39" s="1"/>
  <c r="BX94" i="38"/>
  <c r="CE94" i="39"/>
  <c r="CF94" i="39" s="1"/>
  <c r="CF94" i="38"/>
  <c r="CM94" i="39"/>
  <c r="CN94" i="39" s="1"/>
  <c r="CN94" i="38"/>
  <c r="CU94" i="39"/>
  <c r="CV94" i="39" s="1"/>
  <c r="CV94" i="38"/>
  <c r="DC94" i="39"/>
  <c r="DD94" i="39" s="1"/>
  <c r="DD94" i="38"/>
  <c r="DK94" i="39"/>
  <c r="DL94" i="39" s="1"/>
  <c r="DL94" i="38"/>
  <c r="DS94" i="39"/>
  <c r="DT94" i="39" s="1"/>
  <c r="DT94" i="38"/>
  <c r="EA94" i="39"/>
  <c r="EB94" i="39" s="1"/>
  <c r="EB94" i="38"/>
  <c r="G95" i="39"/>
  <c r="H95" i="39" s="1"/>
  <c r="H95" i="38"/>
  <c r="O95" i="39"/>
  <c r="P95" i="39" s="1"/>
  <c r="P95" i="38"/>
  <c r="W95" i="39"/>
  <c r="X95" i="39" s="1"/>
  <c r="X95" i="38"/>
  <c r="AE95" i="39"/>
  <c r="AF95" i="39" s="1"/>
  <c r="AF95" i="38"/>
  <c r="AM95" i="39"/>
  <c r="AN95" i="39" s="1"/>
  <c r="AN95" i="38"/>
  <c r="AU95" i="39"/>
  <c r="AV95" i="39" s="1"/>
  <c r="AV95" i="38"/>
  <c r="BC95" i="39"/>
  <c r="BD95" i="39" s="1"/>
  <c r="BD95" i="38"/>
  <c r="BK95" i="39"/>
  <c r="BL95" i="39" s="1"/>
  <c r="BL95" i="38"/>
  <c r="BS95" i="39"/>
  <c r="BT95" i="39" s="1"/>
  <c r="BT95" i="38"/>
  <c r="CA95" i="39"/>
  <c r="CB95" i="39" s="1"/>
  <c r="CB95" i="38"/>
  <c r="CI95" i="39"/>
  <c r="CJ95" i="39" s="1"/>
  <c r="CJ95" i="38"/>
  <c r="CQ95" i="39"/>
  <c r="CR95" i="39" s="1"/>
  <c r="CR95" i="38"/>
  <c r="CY95" i="39"/>
  <c r="CZ95" i="39" s="1"/>
  <c r="CZ95" i="38"/>
  <c r="DG95" i="39"/>
  <c r="DH95" i="39" s="1"/>
  <c r="DH95" i="38"/>
  <c r="DO95" i="39"/>
  <c r="DP95" i="39" s="1"/>
  <c r="DP95" i="38"/>
  <c r="DW95" i="39"/>
  <c r="DX95" i="39" s="1"/>
  <c r="DX95" i="38"/>
  <c r="C96" i="39"/>
  <c r="D96" i="39" s="1"/>
  <c r="D96" i="38"/>
  <c r="K96" i="39"/>
  <c r="L96" i="39" s="1"/>
  <c r="L96" i="38"/>
  <c r="S96" i="39"/>
  <c r="T96" i="39" s="1"/>
  <c r="T96" i="38"/>
  <c r="AA96" i="39"/>
  <c r="AB96" i="39" s="1"/>
  <c r="AB96" i="38"/>
  <c r="AI96" i="39"/>
  <c r="AJ96" i="39" s="1"/>
  <c r="AJ96" i="38"/>
  <c r="AQ96" i="39"/>
  <c r="AR96" i="39" s="1"/>
  <c r="AR96" i="38"/>
  <c r="AY96" i="39"/>
  <c r="AZ96" i="39" s="1"/>
  <c r="AZ96" i="38"/>
  <c r="BG96" i="39"/>
  <c r="BH96" i="39" s="1"/>
  <c r="BH96" i="38"/>
  <c r="BO96" i="39"/>
  <c r="BP96" i="39" s="1"/>
  <c r="BP96" i="38"/>
  <c r="BW96" i="39"/>
  <c r="BX96" i="39" s="1"/>
  <c r="BX96" i="38"/>
  <c r="CE96" i="39"/>
  <c r="CF96" i="39" s="1"/>
  <c r="CF96" i="38"/>
  <c r="CM96" i="39"/>
  <c r="CN96" i="39" s="1"/>
  <c r="CN96" i="38"/>
  <c r="CU96" i="39"/>
  <c r="CV96" i="39" s="1"/>
  <c r="CV96" i="38"/>
  <c r="DC96" i="39"/>
  <c r="DD96" i="39" s="1"/>
  <c r="DD96" i="38"/>
  <c r="DK96" i="39"/>
  <c r="DL96" i="39" s="1"/>
  <c r="DL96" i="38"/>
  <c r="DS96" i="39"/>
  <c r="DT96" i="39" s="1"/>
  <c r="DT96" i="38"/>
  <c r="EA96" i="39"/>
  <c r="EB96" i="39" s="1"/>
  <c r="EB96" i="38"/>
  <c r="G97" i="39"/>
  <c r="H97" i="39" s="1"/>
  <c r="H97" i="38"/>
  <c r="O97" i="39"/>
  <c r="P97" i="39" s="1"/>
  <c r="P97" i="38"/>
  <c r="W97" i="39"/>
  <c r="X97" i="39" s="1"/>
  <c r="X97" i="38"/>
  <c r="AE97" i="39"/>
  <c r="AF97" i="39" s="1"/>
  <c r="AF97" i="38"/>
  <c r="AM97" i="39"/>
  <c r="AN97" i="39" s="1"/>
  <c r="AN97" i="38"/>
  <c r="AU97" i="39"/>
  <c r="AV97" i="39" s="1"/>
  <c r="AV97" i="38"/>
  <c r="BC97" i="39"/>
  <c r="BD97" i="39" s="1"/>
  <c r="BD97" i="38"/>
  <c r="BK97" i="39"/>
  <c r="BL97" i="39" s="1"/>
  <c r="BL97" i="38"/>
  <c r="BS97" i="39"/>
  <c r="BT97" i="39" s="1"/>
  <c r="BT97" i="38"/>
  <c r="CA97" i="39"/>
  <c r="CB97" i="39" s="1"/>
  <c r="CB97" i="38"/>
  <c r="CI97" i="39"/>
  <c r="CJ97" i="39" s="1"/>
  <c r="CJ97" i="38"/>
  <c r="CQ97" i="39"/>
  <c r="CR97" i="39" s="1"/>
  <c r="CR97" i="38"/>
  <c r="CY97" i="39"/>
  <c r="CZ97" i="39" s="1"/>
  <c r="CZ97" i="38"/>
  <c r="DG97" i="39"/>
  <c r="DH97" i="39" s="1"/>
  <c r="DH97" i="38"/>
  <c r="DO97" i="39"/>
  <c r="DP97" i="39" s="1"/>
  <c r="DP97" i="38"/>
  <c r="DW97" i="39"/>
  <c r="DX97" i="39" s="1"/>
  <c r="DX97" i="38"/>
  <c r="G99" i="39"/>
  <c r="H99" i="39" s="1"/>
  <c r="H99" i="38"/>
  <c r="G111" i="38"/>
  <c r="O99" i="39"/>
  <c r="P99" i="39" s="1"/>
  <c r="P99" i="38"/>
  <c r="O111" i="38"/>
  <c r="W99" i="39"/>
  <c r="X99" i="39" s="1"/>
  <c r="X99" i="38"/>
  <c r="W111" i="38"/>
  <c r="AE99" i="39"/>
  <c r="AF99" i="39" s="1"/>
  <c r="AF99" i="38"/>
  <c r="AE111" i="38"/>
  <c r="AM99" i="39"/>
  <c r="AN99" i="39" s="1"/>
  <c r="AN99" i="38"/>
  <c r="AM111" i="38"/>
  <c r="AU99" i="39"/>
  <c r="AV99" i="39" s="1"/>
  <c r="AV99" i="38"/>
  <c r="AU111" i="38"/>
  <c r="BC99" i="39"/>
  <c r="BD99" i="39" s="1"/>
  <c r="BD99" i="38"/>
  <c r="BC111" i="38"/>
  <c r="BK99" i="39"/>
  <c r="BL99" i="39" s="1"/>
  <c r="BL99" i="38"/>
  <c r="BK111" i="38"/>
  <c r="BS99" i="39"/>
  <c r="BT99" i="39" s="1"/>
  <c r="BT99" i="38"/>
  <c r="BS111" i="38"/>
  <c r="CA99" i="39"/>
  <c r="CB99" i="39" s="1"/>
  <c r="CB99" i="38"/>
  <c r="CA111" i="38"/>
  <c r="CI99" i="39"/>
  <c r="CJ99" i="39" s="1"/>
  <c r="CJ99" i="38"/>
  <c r="CI111" i="38"/>
  <c r="CQ99" i="39"/>
  <c r="CR99" i="39" s="1"/>
  <c r="CR99" i="38"/>
  <c r="CQ111" i="38"/>
  <c r="CY99" i="39"/>
  <c r="CZ99" i="39" s="1"/>
  <c r="CZ99" i="38"/>
  <c r="CY111" i="38"/>
  <c r="DG99" i="39"/>
  <c r="DH99" i="39" s="1"/>
  <c r="DH99" i="38"/>
  <c r="DG111" i="38"/>
  <c r="DO99" i="39"/>
  <c r="DP99" i="39" s="1"/>
  <c r="DP99" i="38"/>
  <c r="DO111" i="38"/>
  <c r="DW99" i="39"/>
  <c r="DX99" i="39" s="1"/>
  <c r="DX99" i="38"/>
  <c r="DW111" i="38"/>
  <c r="C100" i="39"/>
  <c r="D100" i="39" s="1"/>
  <c r="D100" i="38"/>
  <c r="K100" i="39"/>
  <c r="L100" i="39" s="1"/>
  <c r="L100" i="38"/>
  <c r="S100" i="39"/>
  <c r="T100" i="39" s="1"/>
  <c r="T100" i="38"/>
  <c r="AA100" i="39"/>
  <c r="AB100" i="39" s="1"/>
  <c r="AB100" i="38"/>
  <c r="AI100" i="39"/>
  <c r="AJ100" i="39" s="1"/>
  <c r="AJ100" i="38"/>
  <c r="AQ100" i="39"/>
  <c r="AR100" i="39" s="1"/>
  <c r="AR100" i="38"/>
  <c r="AY100" i="39"/>
  <c r="AZ100" i="39" s="1"/>
  <c r="AZ100" i="38"/>
  <c r="BG100" i="39"/>
  <c r="BH100" i="39" s="1"/>
  <c r="BH100" i="38"/>
  <c r="BO100" i="39"/>
  <c r="BP100" i="39" s="1"/>
  <c r="BP100" i="38"/>
  <c r="BW100" i="39"/>
  <c r="BX100" i="39" s="1"/>
  <c r="BX100" i="38"/>
  <c r="CE100" i="39"/>
  <c r="CF100" i="39" s="1"/>
  <c r="CF100" i="38"/>
  <c r="CM100" i="39"/>
  <c r="CN100" i="39" s="1"/>
  <c r="CN100" i="38"/>
  <c r="CU100" i="39"/>
  <c r="CV100" i="39" s="1"/>
  <c r="CV100" i="38"/>
  <c r="DC100" i="39"/>
  <c r="DD100" i="39" s="1"/>
  <c r="DD100" i="38"/>
  <c r="DK100" i="39"/>
  <c r="DL100" i="39" s="1"/>
  <c r="DL100" i="38"/>
  <c r="DS100" i="39"/>
  <c r="DT100" i="39" s="1"/>
  <c r="DT100" i="38"/>
  <c r="EA100" i="39"/>
  <c r="EB100" i="39" s="1"/>
  <c r="EB100" i="38"/>
  <c r="G101" i="39"/>
  <c r="H101" i="39" s="1"/>
  <c r="H101" i="38"/>
  <c r="O101" i="39"/>
  <c r="P101" i="39" s="1"/>
  <c r="P101" i="38"/>
  <c r="W101" i="39"/>
  <c r="X101" i="39" s="1"/>
  <c r="X101" i="38"/>
  <c r="AE101" i="39"/>
  <c r="AF101" i="39" s="1"/>
  <c r="AF101" i="38"/>
  <c r="AM101" i="39"/>
  <c r="AN101" i="39" s="1"/>
  <c r="AN101" i="38"/>
  <c r="AU101" i="39"/>
  <c r="AV101" i="39" s="1"/>
  <c r="AV101" i="38"/>
  <c r="BC101" i="39"/>
  <c r="BD101" i="39" s="1"/>
  <c r="BD101" i="38"/>
  <c r="BK101" i="39"/>
  <c r="BL101" i="39" s="1"/>
  <c r="BL101" i="38"/>
  <c r="BS101" i="39"/>
  <c r="BT101" i="39" s="1"/>
  <c r="BT101" i="38"/>
  <c r="CA101" i="39"/>
  <c r="CB101" i="39" s="1"/>
  <c r="CB101" i="38"/>
  <c r="CI101" i="39"/>
  <c r="CJ101" i="39" s="1"/>
  <c r="CJ101" i="38"/>
  <c r="CQ101" i="39"/>
  <c r="CR101" i="39" s="1"/>
  <c r="CR101" i="38"/>
  <c r="CY101" i="39"/>
  <c r="CZ101" i="39" s="1"/>
  <c r="CZ101" i="38"/>
  <c r="DG101" i="39"/>
  <c r="DH101" i="39" s="1"/>
  <c r="DH101" i="38"/>
  <c r="DO101" i="39"/>
  <c r="DP101" i="39" s="1"/>
  <c r="DP101" i="38"/>
  <c r="DW101" i="39"/>
  <c r="DX101" i="39" s="1"/>
  <c r="DX101" i="38"/>
  <c r="C102" i="39"/>
  <c r="D102" i="39" s="1"/>
  <c r="D102" i="38"/>
  <c r="K102" i="39"/>
  <c r="L102" i="39" s="1"/>
  <c r="L102" i="38"/>
  <c r="S102" i="39"/>
  <c r="T102" i="39" s="1"/>
  <c r="T102" i="38"/>
  <c r="AA102" i="39"/>
  <c r="AB102" i="39" s="1"/>
  <c r="AB102" i="38"/>
  <c r="AI102" i="39"/>
  <c r="AJ102" i="39" s="1"/>
  <c r="AJ102" i="38"/>
  <c r="AQ102" i="39"/>
  <c r="AR102" i="39" s="1"/>
  <c r="AR102" i="38"/>
  <c r="AY102" i="39"/>
  <c r="AZ102" i="39" s="1"/>
  <c r="AZ102" i="38"/>
  <c r="BG102" i="39"/>
  <c r="BH102" i="39" s="1"/>
  <c r="BH102" i="38"/>
  <c r="BO102" i="39"/>
  <c r="BP102" i="39" s="1"/>
  <c r="BP102" i="38"/>
  <c r="BW102" i="39"/>
  <c r="BX102" i="39" s="1"/>
  <c r="BX102" i="38"/>
  <c r="CE102" i="39"/>
  <c r="CF102" i="39" s="1"/>
  <c r="CF102" i="38"/>
  <c r="CM102" i="39"/>
  <c r="CN102" i="39" s="1"/>
  <c r="CN102" i="38"/>
  <c r="CU102" i="39"/>
  <c r="CV102" i="39" s="1"/>
  <c r="CV102" i="38"/>
  <c r="DC102" i="39"/>
  <c r="DD102" i="39" s="1"/>
  <c r="DD102" i="38"/>
  <c r="DK102" i="39"/>
  <c r="DL102" i="39" s="1"/>
  <c r="DL102" i="38"/>
  <c r="DS102" i="39"/>
  <c r="DT102" i="39" s="1"/>
  <c r="DT102" i="38"/>
  <c r="EA102" i="39"/>
  <c r="EB102" i="39" s="1"/>
  <c r="EB102" i="38"/>
  <c r="G103" i="39"/>
  <c r="H103" i="39" s="1"/>
  <c r="H103" i="38"/>
  <c r="O103" i="39"/>
  <c r="P103" i="39" s="1"/>
  <c r="P103" i="38"/>
  <c r="W103" i="39"/>
  <c r="X103" i="39" s="1"/>
  <c r="X103" i="38"/>
  <c r="AE103" i="39"/>
  <c r="AF103" i="39" s="1"/>
  <c r="AF103" i="38"/>
  <c r="AM103" i="39"/>
  <c r="AN103" i="39" s="1"/>
  <c r="AN103" i="38"/>
  <c r="AU103" i="39"/>
  <c r="AV103" i="39" s="1"/>
  <c r="AV103" i="38"/>
  <c r="BC103" i="39"/>
  <c r="BD103" i="39" s="1"/>
  <c r="BD103" i="38"/>
  <c r="BK103" i="39"/>
  <c r="BL103" i="39" s="1"/>
  <c r="BL103" i="38"/>
  <c r="BS103" i="39"/>
  <c r="BT103" i="39" s="1"/>
  <c r="BT103" i="38"/>
  <c r="CA103" i="39"/>
  <c r="CB103" i="39" s="1"/>
  <c r="CB103" i="38"/>
  <c r="CI103" i="39"/>
  <c r="CJ103" i="39" s="1"/>
  <c r="CJ103" i="38"/>
  <c r="CQ103" i="39"/>
  <c r="CR103" i="39" s="1"/>
  <c r="CR103" i="38"/>
  <c r="CY103" i="39"/>
  <c r="CZ103" i="39" s="1"/>
  <c r="CZ103" i="38"/>
  <c r="DG103" i="39"/>
  <c r="DH103" i="39" s="1"/>
  <c r="DH103" i="38"/>
  <c r="DO103" i="39"/>
  <c r="DP103" i="39" s="1"/>
  <c r="DP103" i="38"/>
  <c r="DW103" i="39"/>
  <c r="DX103" i="39" s="1"/>
  <c r="DX103" i="38"/>
  <c r="C104" i="39"/>
  <c r="D104" i="39" s="1"/>
  <c r="D104" i="38"/>
  <c r="K104" i="39"/>
  <c r="L104" i="39" s="1"/>
  <c r="L104" i="38"/>
  <c r="S104" i="39"/>
  <c r="T104" i="39" s="1"/>
  <c r="T104" i="38"/>
  <c r="AA104" i="39"/>
  <c r="AB104" i="39" s="1"/>
  <c r="AB104" i="38"/>
  <c r="AI104" i="39"/>
  <c r="AJ104" i="39" s="1"/>
  <c r="AJ104" i="38"/>
  <c r="AQ104" i="39"/>
  <c r="AR104" i="39" s="1"/>
  <c r="AR104" i="38"/>
  <c r="AY104" i="39"/>
  <c r="AZ104" i="39" s="1"/>
  <c r="AZ104" i="38"/>
  <c r="BG104" i="39"/>
  <c r="BH104" i="39" s="1"/>
  <c r="BH104" i="38"/>
  <c r="BO104" i="39"/>
  <c r="BP104" i="39" s="1"/>
  <c r="BP104" i="38"/>
  <c r="BW104" i="39"/>
  <c r="BX104" i="39" s="1"/>
  <c r="BX104" i="38"/>
  <c r="CE104" i="39"/>
  <c r="CF104" i="39" s="1"/>
  <c r="CF104" i="38"/>
  <c r="CM104" i="39"/>
  <c r="CN104" i="39" s="1"/>
  <c r="CN104" i="38"/>
  <c r="CU104" i="39"/>
  <c r="CV104" i="39" s="1"/>
  <c r="CV104" i="38"/>
  <c r="DC104" i="39"/>
  <c r="DD104" i="39" s="1"/>
  <c r="DD104" i="38"/>
  <c r="DK104" i="39"/>
  <c r="DL104" i="39" s="1"/>
  <c r="DL104" i="38"/>
  <c r="DS104" i="39"/>
  <c r="DT104" i="39" s="1"/>
  <c r="DT104" i="38"/>
  <c r="EA104" i="39"/>
  <c r="EB104" i="39" s="1"/>
  <c r="EB104" i="38"/>
  <c r="G105" i="39"/>
  <c r="H105" i="39" s="1"/>
  <c r="H105" i="38"/>
  <c r="O105" i="39"/>
  <c r="P105" i="39" s="1"/>
  <c r="P105" i="38"/>
  <c r="W105" i="39"/>
  <c r="X105" i="39" s="1"/>
  <c r="X105" i="38"/>
  <c r="AE105" i="39"/>
  <c r="AF105" i="39" s="1"/>
  <c r="AF105" i="38"/>
  <c r="AM105" i="39"/>
  <c r="AN105" i="39" s="1"/>
  <c r="AN105" i="38"/>
  <c r="AU105" i="39"/>
  <c r="AV105" i="39" s="1"/>
  <c r="AV105" i="38"/>
  <c r="BC105" i="39"/>
  <c r="BD105" i="39" s="1"/>
  <c r="BD105" i="38"/>
  <c r="BK105" i="39"/>
  <c r="BL105" i="39" s="1"/>
  <c r="BL105" i="38"/>
  <c r="BS105" i="39"/>
  <c r="BT105" i="39" s="1"/>
  <c r="BT105" i="38"/>
  <c r="CA105" i="39"/>
  <c r="CB105" i="39" s="1"/>
  <c r="CB105" i="38"/>
  <c r="CI105" i="39"/>
  <c r="CJ105" i="39" s="1"/>
  <c r="CJ105" i="38"/>
  <c r="CQ105" i="39"/>
  <c r="CR105" i="39" s="1"/>
  <c r="CR105" i="38"/>
  <c r="CY105" i="39"/>
  <c r="CZ105" i="39" s="1"/>
  <c r="CZ105" i="38"/>
  <c r="DG105" i="39"/>
  <c r="DH105" i="39" s="1"/>
  <c r="DH105" i="38"/>
  <c r="DO105" i="39"/>
  <c r="DP105" i="39" s="1"/>
  <c r="DP105" i="38"/>
  <c r="DW105" i="39"/>
  <c r="DX105" i="39" s="1"/>
  <c r="DX105" i="38"/>
  <c r="C106" i="39"/>
  <c r="D106" i="39" s="1"/>
  <c r="D106" i="38"/>
  <c r="K106" i="39"/>
  <c r="L106" i="39" s="1"/>
  <c r="L106" i="38"/>
  <c r="S106" i="39"/>
  <c r="T106" i="39" s="1"/>
  <c r="T106" i="38"/>
  <c r="AA106" i="39"/>
  <c r="AB106" i="39" s="1"/>
  <c r="AB106" i="38"/>
  <c r="AI106" i="39"/>
  <c r="AJ106" i="39" s="1"/>
  <c r="AJ106" i="38"/>
  <c r="AQ106" i="39"/>
  <c r="AR106" i="39" s="1"/>
  <c r="AR106" i="38"/>
  <c r="AY106" i="39"/>
  <c r="AZ106" i="39" s="1"/>
  <c r="AZ106" i="38"/>
  <c r="BG106" i="39"/>
  <c r="BH106" i="39" s="1"/>
  <c r="BH106" i="38"/>
  <c r="BO106" i="39"/>
  <c r="BP106" i="39" s="1"/>
  <c r="BP106" i="38"/>
  <c r="BW106" i="39"/>
  <c r="BX106" i="39" s="1"/>
  <c r="BX106" i="38"/>
  <c r="CE106" i="39"/>
  <c r="CF106" i="39" s="1"/>
  <c r="CF106" i="38"/>
  <c r="CM106" i="39"/>
  <c r="CN106" i="39" s="1"/>
  <c r="CN106" i="38"/>
  <c r="CU106" i="39"/>
  <c r="CV106" i="39" s="1"/>
  <c r="CV106" i="38"/>
  <c r="DC106" i="39"/>
  <c r="DD106" i="39" s="1"/>
  <c r="DD106" i="38"/>
  <c r="DK106" i="39"/>
  <c r="DL106" i="39" s="1"/>
  <c r="DL106" i="38"/>
  <c r="DS106" i="39"/>
  <c r="DT106" i="39" s="1"/>
  <c r="DT106" i="38"/>
  <c r="EA106" i="39"/>
  <c r="EB106" i="39" s="1"/>
  <c r="EB106" i="38"/>
  <c r="G107" i="39"/>
  <c r="H107" i="39" s="1"/>
  <c r="H107" i="38"/>
  <c r="O107" i="39"/>
  <c r="P107" i="39" s="1"/>
  <c r="P107" i="38"/>
  <c r="W107" i="39"/>
  <c r="X107" i="39" s="1"/>
  <c r="X107" i="38"/>
  <c r="AE107" i="39"/>
  <c r="AF107" i="39" s="1"/>
  <c r="AF107" i="38"/>
  <c r="AM107" i="39"/>
  <c r="AN107" i="39" s="1"/>
  <c r="AN107" i="38"/>
  <c r="AU107" i="39"/>
  <c r="AV107" i="39" s="1"/>
  <c r="AV107" i="38"/>
  <c r="BC107" i="39"/>
  <c r="BD107" i="39" s="1"/>
  <c r="BD107" i="38"/>
  <c r="BK107" i="39"/>
  <c r="BL107" i="39" s="1"/>
  <c r="BL107" i="38"/>
  <c r="BS107" i="39"/>
  <c r="BT107" i="39" s="1"/>
  <c r="BT107" i="38"/>
  <c r="CA107" i="39"/>
  <c r="CB107" i="39" s="1"/>
  <c r="CB107" i="38"/>
  <c r="CI107" i="39"/>
  <c r="CJ107" i="39" s="1"/>
  <c r="CJ107" i="38"/>
  <c r="CQ107" i="39"/>
  <c r="CR107" i="39" s="1"/>
  <c r="CR107" i="38"/>
  <c r="CY107" i="39"/>
  <c r="CZ107" i="39" s="1"/>
  <c r="CZ107" i="38"/>
  <c r="DG107" i="39"/>
  <c r="DH107" i="39" s="1"/>
  <c r="DH107" i="38"/>
  <c r="DO107" i="39"/>
  <c r="DP107" i="39" s="1"/>
  <c r="DP107" i="38"/>
  <c r="DW107" i="39"/>
  <c r="DX107" i="39" s="1"/>
  <c r="DX107" i="38"/>
  <c r="C108" i="39"/>
  <c r="D108" i="39" s="1"/>
  <c r="D108" i="38"/>
  <c r="K108" i="39"/>
  <c r="L108" i="39" s="1"/>
  <c r="L108" i="38"/>
  <c r="S108" i="39"/>
  <c r="T108" i="39" s="1"/>
  <c r="T108" i="38"/>
  <c r="AA108" i="39"/>
  <c r="AB108" i="39" s="1"/>
  <c r="AB108" i="38"/>
  <c r="AI108" i="39"/>
  <c r="AJ108" i="39" s="1"/>
  <c r="AJ108" i="38"/>
  <c r="AQ108" i="39"/>
  <c r="AR108" i="39" s="1"/>
  <c r="AR108" i="38"/>
  <c r="AY108" i="39"/>
  <c r="AZ108" i="39" s="1"/>
  <c r="AZ108" i="38"/>
  <c r="BG108" i="39"/>
  <c r="BH108" i="39" s="1"/>
  <c r="BH108" i="38"/>
  <c r="BO108" i="39"/>
  <c r="BP108" i="39" s="1"/>
  <c r="BP108" i="38"/>
  <c r="BW108" i="39"/>
  <c r="BX108" i="39" s="1"/>
  <c r="BX108" i="38"/>
  <c r="CE108" i="39"/>
  <c r="CF108" i="39" s="1"/>
  <c r="CF108" i="38"/>
  <c r="CM108" i="39"/>
  <c r="CN108" i="39" s="1"/>
  <c r="CN108" i="38"/>
  <c r="CU108" i="39"/>
  <c r="CV108" i="39" s="1"/>
  <c r="CV108" i="38"/>
  <c r="DC108" i="39"/>
  <c r="DD108" i="39" s="1"/>
  <c r="DD108" i="38"/>
  <c r="DK108" i="39"/>
  <c r="DL108" i="39" s="1"/>
  <c r="DL108" i="38"/>
  <c r="DS108" i="39"/>
  <c r="DT108" i="39" s="1"/>
  <c r="DT108" i="38"/>
  <c r="EA108" i="39"/>
  <c r="EB108" i="39" s="1"/>
  <c r="EB108" i="38"/>
  <c r="G109" i="39"/>
  <c r="H109" i="39" s="1"/>
  <c r="H109" i="38"/>
  <c r="O109" i="39"/>
  <c r="P109" i="39" s="1"/>
  <c r="P109" i="38"/>
  <c r="W109" i="39"/>
  <c r="X109" i="39" s="1"/>
  <c r="X109" i="38"/>
  <c r="AE109" i="39"/>
  <c r="AF109" i="39" s="1"/>
  <c r="AF109" i="38"/>
  <c r="AM109" i="39"/>
  <c r="AN109" i="39" s="1"/>
  <c r="AN109" i="38"/>
  <c r="AU109" i="39"/>
  <c r="AV109" i="39" s="1"/>
  <c r="AV109" i="38"/>
  <c r="BC109" i="39"/>
  <c r="BD109" i="39" s="1"/>
  <c r="BD109" i="38"/>
  <c r="BK109" i="39"/>
  <c r="BL109" i="39" s="1"/>
  <c r="BL109" i="38"/>
  <c r="BS109" i="39"/>
  <c r="BT109" i="39" s="1"/>
  <c r="BT109" i="38"/>
  <c r="CA109" i="39"/>
  <c r="CB109" i="39" s="1"/>
  <c r="CB109" i="38"/>
  <c r="CI109" i="39"/>
  <c r="CJ109" i="39" s="1"/>
  <c r="CJ109" i="38"/>
  <c r="CQ109" i="39"/>
  <c r="CR109" i="39" s="1"/>
  <c r="CR109" i="38"/>
  <c r="CY109" i="39"/>
  <c r="CZ109" i="39" s="1"/>
  <c r="CZ109" i="38"/>
  <c r="DG109" i="39"/>
  <c r="DH109" i="39" s="1"/>
  <c r="DH109" i="38"/>
  <c r="DO109" i="39"/>
  <c r="DP109" i="39" s="1"/>
  <c r="DP109" i="38"/>
  <c r="DW109" i="39"/>
  <c r="DX109" i="39" s="1"/>
  <c r="DX109" i="38"/>
  <c r="C110" i="39"/>
  <c r="D110" i="39" s="1"/>
  <c r="D110" i="38"/>
  <c r="K110" i="39"/>
  <c r="L110" i="39" s="1"/>
  <c r="L110" i="38"/>
  <c r="S110" i="39"/>
  <c r="T110" i="39" s="1"/>
  <c r="T110" i="38"/>
  <c r="AA110" i="39"/>
  <c r="AB110" i="39" s="1"/>
  <c r="AB110" i="38"/>
  <c r="AI110" i="39"/>
  <c r="AJ110" i="39" s="1"/>
  <c r="AJ110" i="38"/>
  <c r="AQ110" i="39"/>
  <c r="AR110" i="39" s="1"/>
  <c r="AR110" i="38"/>
  <c r="AY110" i="39"/>
  <c r="AZ110" i="39" s="1"/>
  <c r="AZ110" i="38"/>
  <c r="BG110" i="39"/>
  <c r="BH110" i="39" s="1"/>
  <c r="BH110" i="38"/>
  <c r="BO110" i="39"/>
  <c r="BP110" i="39" s="1"/>
  <c r="BP110" i="38"/>
  <c r="BW110" i="39"/>
  <c r="BX110" i="39" s="1"/>
  <c r="BX110" i="38"/>
  <c r="CE110" i="39"/>
  <c r="CF110" i="39" s="1"/>
  <c r="CF110" i="38"/>
  <c r="CM110" i="39"/>
  <c r="CN110" i="39" s="1"/>
  <c r="CN110" i="38"/>
  <c r="CU110" i="39"/>
  <c r="CV110" i="39" s="1"/>
  <c r="CV110" i="38"/>
  <c r="DC110" i="39"/>
  <c r="DD110" i="39" s="1"/>
  <c r="DD110" i="38"/>
  <c r="DK110" i="39"/>
  <c r="DL110" i="39" s="1"/>
  <c r="DL110" i="38"/>
  <c r="DS110" i="39"/>
  <c r="DT110" i="39" s="1"/>
  <c r="DT110" i="38"/>
  <c r="EA110" i="39"/>
  <c r="EB110" i="39" s="1"/>
  <c r="EB110" i="38"/>
  <c r="C112" i="39"/>
  <c r="D112" i="39" s="1"/>
  <c r="D112" i="38"/>
  <c r="C124" i="38"/>
  <c r="K112" i="39"/>
  <c r="L112" i="39" s="1"/>
  <c r="L112" i="38"/>
  <c r="K124" i="38"/>
  <c r="S112" i="39"/>
  <c r="T112" i="39" s="1"/>
  <c r="T112" i="38"/>
  <c r="S124" i="38"/>
  <c r="AA112" i="39"/>
  <c r="AB112" i="39" s="1"/>
  <c r="AB112" i="38"/>
  <c r="AA124" i="38"/>
  <c r="AI112" i="39"/>
  <c r="AJ112" i="39" s="1"/>
  <c r="AJ112" i="38"/>
  <c r="AI124" i="38"/>
  <c r="AQ112" i="39"/>
  <c r="AR112" i="39" s="1"/>
  <c r="AR112" i="38"/>
  <c r="AQ124" i="38"/>
  <c r="AY112" i="39"/>
  <c r="AZ112" i="39" s="1"/>
  <c r="AZ112" i="38"/>
  <c r="AY124" i="38"/>
  <c r="BG112" i="39"/>
  <c r="BH112" i="39" s="1"/>
  <c r="BH112" i="38"/>
  <c r="BG124" i="38"/>
  <c r="BO112" i="39"/>
  <c r="BP112" i="39" s="1"/>
  <c r="BP112" i="38"/>
  <c r="BO124" i="38"/>
  <c r="BW112" i="39"/>
  <c r="BX112" i="39" s="1"/>
  <c r="BX112" i="38"/>
  <c r="BW124" i="38"/>
  <c r="CE112" i="39"/>
  <c r="CF112" i="39" s="1"/>
  <c r="CF112" i="38"/>
  <c r="CE124" i="38"/>
  <c r="CM112" i="39"/>
  <c r="CN112" i="39" s="1"/>
  <c r="CN112" i="38"/>
  <c r="CM124" i="38"/>
  <c r="CU112" i="39"/>
  <c r="CV112" i="39" s="1"/>
  <c r="CV112" i="38"/>
  <c r="CU124" i="38"/>
  <c r="DC112" i="39"/>
  <c r="DD112" i="39" s="1"/>
  <c r="DD112" i="38"/>
  <c r="DC124" i="38"/>
  <c r="DK112" i="39"/>
  <c r="DL112" i="39" s="1"/>
  <c r="DL112" i="38"/>
  <c r="DK124" i="38"/>
  <c r="DS112" i="39"/>
  <c r="DT112" i="39" s="1"/>
  <c r="DT112" i="38"/>
  <c r="DS124" i="38"/>
  <c r="EA112" i="39"/>
  <c r="EB112" i="39" s="1"/>
  <c r="EB112" i="38"/>
  <c r="EA124" i="38"/>
  <c r="G113" i="39"/>
  <c r="H113" i="39" s="1"/>
  <c r="H113" i="38"/>
  <c r="O113" i="39"/>
  <c r="P113" i="39" s="1"/>
  <c r="P113" i="38"/>
  <c r="W113" i="39"/>
  <c r="X113" i="39" s="1"/>
  <c r="X113" i="38"/>
  <c r="AE113" i="39"/>
  <c r="AF113" i="39" s="1"/>
  <c r="AF113" i="38"/>
  <c r="AM113" i="39"/>
  <c r="AN113" i="39" s="1"/>
  <c r="AN113" i="38"/>
  <c r="AU113" i="39"/>
  <c r="AV113" i="39" s="1"/>
  <c r="AV113" i="38"/>
  <c r="BC113" i="39"/>
  <c r="BD113" i="39" s="1"/>
  <c r="BD113" i="38"/>
  <c r="BK113" i="39"/>
  <c r="BL113" i="39" s="1"/>
  <c r="BL113" i="38"/>
  <c r="BS113" i="39"/>
  <c r="BT113" i="39" s="1"/>
  <c r="BT113" i="38"/>
  <c r="CA113" i="39"/>
  <c r="CB113" i="39" s="1"/>
  <c r="CB113" i="38"/>
  <c r="CI113" i="39"/>
  <c r="CJ113" i="39" s="1"/>
  <c r="CJ113" i="38"/>
  <c r="CQ113" i="39"/>
  <c r="CR113" i="39" s="1"/>
  <c r="CR113" i="38"/>
  <c r="CY113" i="39"/>
  <c r="CZ113" i="39" s="1"/>
  <c r="CZ113" i="38"/>
  <c r="DG113" i="39"/>
  <c r="DH113" i="39" s="1"/>
  <c r="DH113" i="38"/>
  <c r="DO113" i="39"/>
  <c r="DP113" i="39" s="1"/>
  <c r="DP113" i="38"/>
  <c r="DW113" i="39"/>
  <c r="DX113" i="39" s="1"/>
  <c r="DX113" i="38"/>
  <c r="C114" i="39"/>
  <c r="D114" i="39" s="1"/>
  <c r="D114" i="38"/>
  <c r="K114" i="39"/>
  <c r="L114" i="39" s="1"/>
  <c r="L114" i="38"/>
  <c r="S114" i="39"/>
  <c r="T114" i="39" s="1"/>
  <c r="T114" i="38"/>
  <c r="AA114" i="39"/>
  <c r="AB114" i="39" s="1"/>
  <c r="AB114" i="38"/>
  <c r="AI114" i="39"/>
  <c r="AJ114" i="39" s="1"/>
  <c r="AJ114" i="38"/>
  <c r="AQ114" i="39"/>
  <c r="AR114" i="39" s="1"/>
  <c r="AR114" i="38"/>
  <c r="AY114" i="39"/>
  <c r="AZ114" i="39" s="1"/>
  <c r="AZ114" i="38"/>
  <c r="BG114" i="39"/>
  <c r="BH114" i="39" s="1"/>
  <c r="BH114" i="38"/>
  <c r="BO114" i="39"/>
  <c r="BP114" i="39" s="1"/>
  <c r="BP114" i="38"/>
  <c r="BW114" i="39"/>
  <c r="BX114" i="39" s="1"/>
  <c r="BX114" i="38"/>
  <c r="CE114" i="39"/>
  <c r="CF114" i="39" s="1"/>
  <c r="CF114" i="38"/>
  <c r="CM114" i="39"/>
  <c r="CN114" i="39" s="1"/>
  <c r="CN114" i="38"/>
  <c r="CU114" i="39"/>
  <c r="CV114" i="39" s="1"/>
  <c r="CV114" i="38"/>
  <c r="DC114" i="39"/>
  <c r="DD114" i="39" s="1"/>
  <c r="DD114" i="38"/>
  <c r="DK114" i="39"/>
  <c r="DL114" i="39" s="1"/>
  <c r="DL114" i="38"/>
  <c r="DS114" i="39"/>
  <c r="DT114" i="39" s="1"/>
  <c r="DT114" i="38"/>
  <c r="EA114" i="39"/>
  <c r="EB114" i="39" s="1"/>
  <c r="EB114" i="38"/>
  <c r="G115" i="39"/>
  <c r="H115" i="39" s="1"/>
  <c r="H115" i="38"/>
  <c r="O115" i="39"/>
  <c r="P115" i="39" s="1"/>
  <c r="P115" i="38"/>
  <c r="W115" i="39"/>
  <c r="X115" i="39" s="1"/>
  <c r="X115" i="38"/>
  <c r="AE115" i="39"/>
  <c r="AF115" i="39" s="1"/>
  <c r="AF115" i="38"/>
  <c r="AM115" i="39"/>
  <c r="AN115" i="39" s="1"/>
  <c r="AN115" i="38"/>
  <c r="AU115" i="39"/>
  <c r="AV115" i="39" s="1"/>
  <c r="AV115" i="38"/>
  <c r="BC115" i="39"/>
  <c r="BD115" i="39" s="1"/>
  <c r="BD115" i="38"/>
  <c r="BK115" i="39"/>
  <c r="BL115" i="39" s="1"/>
  <c r="BL115" i="38"/>
  <c r="BS115" i="39"/>
  <c r="BT115" i="39" s="1"/>
  <c r="BT115" i="38"/>
  <c r="CA115" i="39"/>
  <c r="CB115" i="39" s="1"/>
  <c r="CB115" i="38"/>
  <c r="CI115" i="39"/>
  <c r="CJ115" i="39" s="1"/>
  <c r="CJ115" i="38"/>
  <c r="CQ115" i="39"/>
  <c r="CR115" i="39" s="1"/>
  <c r="CR115" i="38"/>
  <c r="CY115" i="39"/>
  <c r="CZ115" i="39" s="1"/>
  <c r="CZ115" i="38"/>
  <c r="DG115" i="39"/>
  <c r="DH115" i="39" s="1"/>
  <c r="DH115" i="38"/>
  <c r="DO115" i="39"/>
  <c r="DP115" i="39" s="1"/>
  <c r="DP115" i="38"/>
  <c r="DW115" i="39"/>
  <c r="DX115" i="39" s="1"/>
  <c r="DX115" i="38"/>
  <c r="C116" i="39"/>
  <c r="D116" i="39" s="1"/>
  <c r="D116" i="38"/>
  <c r="K116" i="39"/>
  <c r="L116" i="39" s="1"/>
  <c r="L116" i="38"/>
  <c r="S116" i="39"/>
  <c r="T116" i="39" s="1"/>
  <c r="T116" i="38"/>
  <c r="AA116" i="39"/>
  <c r="AB116" i="39" s="1"/>
  <c r="AB116" i="38"/>
  <c r="AI116" i="39"/>
  <c r="AJ116" i="39" s="1"/>
  <c r="AJ116" i="38"/>
  <c r="AQ116" i="39"/>
  <c r="AR116" i="39" s="1"/>
  <c r="AR116" i="38"/>
  <c r="AY116" i="39"/>
  <c r="AZ116" i="39" s="1"/>
  <c r="AZ116" i="38"/>
  <c r="BG116" i="39"/>
  <c r="BH116" i="39" s="1"/>
  <c r="BH116" i="38"/>
  <c r="BO116" i="39"/>
  <c r="BP116" i="39" s="1"/>
  <c r="BP116" i="38"/>
  <c r="BW116" i="39"/>
  <c r="BX116" i="39" s="1"/>
  <c r="BX116" i="38"/>
  <c r="CE116" i="39"/>
  <c r="CF116" i="39" s="1"/>
  <c r="CF116" i="38"/>
  <c r="CM116" i="39"/>
  <c r="CN116" i="39" s="1"/>
  <c r="CN116" i="38"/>
  <c r="CU116" i="39"/>
  <c r="CV116" i="39" s="1"/>
  <c r="CV116" i="38"/>
  <c r="DC116" i="39"/>
  <c r="DD116" i="39" s="1"/>
  <c r="DD116" i="38"/>
  <c r="DK116" i="39"/>
  <c r="DL116" i="39" s="1"/>
  <c r="DL116" i="38"/>
  <c r="DS116" i="39"/>
  <c r="DT116" i="39" s="1"/>
  <c r="DT116" i="38"/>
  <c r="EA116" i="39"/>
  <c r="EB116" i="39" s="1"/>
  <c r="EB116" i="38"/>
  <c r="G117" i="39"/>
  <c r="H117" i="39" s="1"/>
  <c r="H117" i="38"/>
  <c r="O117" i="39"/>
  <c r="P117" i="39" s="1"/>
  <c r="P117" i="38"/>
  <c r="W117" i="39"/>
  <c r="X117" i="39" s="1"/>
  <c r="X117" i="38"/>
  <c r="AE117" i="39"/>
  <c r="AF117" i="39" s="1"/>
  <c r="AF117" i="38"/>
  <c r="AM117" i="39"/>
  <c r="AN117" i="39" s="1"/>
  <c r="AN117" i="38"/>
  <c r="AU117" i="39"/>
  <c r="AV117" i="39" s="1"/>
  <c r="AV117" i="38"/>
  <c r="BC117" i="39"/>
  <c r="BD117" i="39" s="1"/>
  <c r="BD117" i="38"/>
  <c r="BK117" i="39"/>
  <c r="BL117" i="39" s="1"/>
  <c r="BL117" i="38"/>
  <c r="BS117" i="39"/>
  <c r="BT117" i="39" s="1"/>
  <c r="BT117" i="38"/>
  <c r="CA117" i="39"/>
  <c r="CB117" i="39" s="1"/>
  <c r="CB117" i="38"/>
  <c r="CI117" i="39"/>
  <c r="CJ117" i="39" s="1"/>
  <c r="CJ117" i="38"/>
  <c r="CQ117" i="39"/>
  <c r="CR117" i="39" s="1"/>
  <c r="CR117" i="38"/>
  <c r="CY117" i="39"/>
  <c r="CZ117" i="39" s="1"/>
  <c r="CZ117" i="38"/>
  <c r="DG117" i="39"/>
  <c r="DH117" i="39" s="1"/>
  <c r="DH117" i="38"/>
  <c r="DO117" i="39"/>
  <c r="DP117" i="39" s="1"/>
  <c r="DP117" i="38"/>
  <c r="DW117" i="39"/>
  <c r="DX117" i="39" s="1"/>
  <c r="DX117" i="38"/>
  <c r="C118" i="39"/>
  <c r="D118" i="39" s="1"/>
  <c r="D118" i="38"/>
  <c r="K118" i="39"/>
  <c r="L118" i="39" s="1"/>
  <c r="L118" i="38"/>
  <c r="S118" i="39"/>
  <c r="T118" i="39" s="1"/>
  <c r="T118" i="38"/>
  <c r="AA118" i="39"/>
  <c r="AB118" i="39" s="1"/>
  <c r="AB118" i="38"/>
  <c r="AI118" i="39"/>
  <c r="AJ118" i="39" s="1"/>
  <c r="AJ118" i="38"/>
  <c r="AQ118" i="39"/>
  <c r="AR118" i="39" s="1"/>
  <c r="AR118" i="38"/>
  <c r="AY118" i="39"/>
  <c r="AZ118" i="39" s="1"/>
  <c r="AZ118" i="38"/>
  <c r="BG118" i="39"/>
  <c r="BH118" i="39" s="1"/>
  <c r="BH118" i="38"/>
  <c r="BO118" i="39"/>
  <c r="BP118" i="39" s="1"/>
  <c r="BP118" i="38"/>
  <c r="BW118" i="39"/>
  <c r="BX118" i="39" s="1"/>
  <c r="BX118" i="38"/>
  <c r="CE118" i="39"/>
  <c r="CF118" i="39" s="1"/>
  <c r="CF118" i="38"/>
  <c r="CM118" i="39"/>
  <c r="CN118" i="39" s="1"/>
  <c r="CN118" i="38"/>
  <c r="CU118" i="39"/>
  <c r="CV118" i="39" s="1"/>
  <c r="CV118" i="38"/>
  <c r="DC118" i="39"/>
  <c r="DD118" i="39" s="1"/>
  <c r="DD118" i="38"/>
  <c r="DK118" i="39"/>
  <c r="DL118" i="39" s="1"/>
  <c r="DL118" i="38"/>
  <c r="DS118" i="39"/>
  <c r="DT118" i="39" s="1"/>
  <c r="DT118" i="38"/>
  <c r="EA118" i="39"/>
  <c r="EB118" i="39" s="1"/>
  <c r="EB118" i="38"/>
  <c r="G119" i="39"/>
  <c r="H119" i="39" s="1"/>
  <c r="H119" i="38"/>
  <c r="O119" i="39"/>
  <c r="P119" i="39" s="1"/>
  <c r="P119" i="38"/>
  <c r="W119" i="39"/>
  <c r="X119" i="39" s="1"/>
  <c r="X119" i="38"/>
  <c r="AE119" i="39"/>
  <c r="AF119" i="39" s="1"/>
  <c r="AF119" i="38"/>
  <c r="AM119" i="39"/>
  <c r="AN119" i="39" s="1"/>
  <c r="AN119" i="38"/>
  <c r="AU119" i="39"/>
  <c r="AV119" i="39" s="1"/>
  <c r="AV119" i="38"/>
  <c r="BC119" i="39"/>
  <c r="BD119" i="39" s="1"/>
  <c r="BD119" i="38"/>
  <c r="BK119" i="39"/>
  <c r="BL119" i="39" s="1"/>
  <c r="BL119" i="38"/>
  <c r="BS119" i="39"/>
  <c r="BT119" i="39" s="1"/>
  <c r="BT119" i="38"/>
  <c r="CA119" i="39"/>
  <c r="CB119" i="39" s="1"/>
  <c r="CB119" i="38"/>
  <c r="CI119" i="39"/>
  <c r="CJ119" i="39" s="1"/>
  <c r="CJ119" i="38"/>
  <c r="CQ119" i="39"/>
  <c r="CR119" i="39" s="1"/>
  <c r="CR119" i="38"/>
  <c r="CY119" i="39"/>
  <c r="CZ119" i="39" s="1"/>
  <c r="CZ119" i="38"/>
  <c r="DG119" i="39"/>
  <c r="DH119" i="39" s="1"/>
  <c r="DH119" i="38"/>
  <c r="DO119" i="39"/>
  <c r="DP119" i="39" s="1"/>
  <c r="DP119" i="38"/>
  <c r="DW119" i="39"/>
  <c r="DX119" i="39" s="1"/>
  <c r="DX119" i="38"/>
  <c r="C120" i="39"/>
  <c r="D120" i="39" s="1"/>
  <c r="D120" i="38"/>
  <c r="K120" i="39"/>
  <c r="L120" i="39" s="1"/>
  <c r="L120" i="38"/>
  <c r="S120" i="39"/>
  <c r="T120" i="39" s="1"/>
  <c r="T120" i="38"/>
  <c r="AA120" i="39"/>
  <c r="AB120" i="39" s="1"/>
  <c r="AB120" i="38"/>
  <c r="AI120" i="39"/>
  <c r="AJ120" i="39" s="1"/>
  <c r="AJ120" i="38"/>
  <c r="AQ120" i="39"/>
  <c r="AR120" i="39" s="1"/>
  <c r="AR120" i="38"/>
  <c r="AY120" i="39"/>
  <c r="AZ120" i="39" s="1"/>
  <c r="AZ120" i="38"/>
  <c r="BG120" i="39"/>
  <c r="BH120" i="39" s="1"/>
  <c r="BH120" i="38"/>
  <c r="BO120" i="39"/>
  <c r="BP120" i="39" s="1"/>
  <c r="BP120" i="38"/>
  <c r="BW120" i="39"/>
  <c r="BX120" i="39" s="1"/>
  <c r="BX120" i="38"/>
  <c r="CE120" i="39"/>
  <c r="CF120" i="39" s="1"/>
  <c r="CF120" i="38"/>
  <c r="CM120" i="39"/>
  <c r="CN120" i="39" s="1"/>
  <c r="CN120" i="38"/>
  <c r="CU120" i="39"/>
  <c r="CV120" i="39" s="1"/>
  <c r="CV120" i="38"/>
  <c r="DC120" i="39"/>
  <c r="DD120" i="39" s="1"/>
  <c r="DD120" i="38"/>
  <c r="DK120" i="39"/>
  <c r="DL120" i="39" s="1"/>
  <c r="DL120" i="38"/>
  <c r="DS120" i="39"/>
  <c r="DT120" i="39" s="1"/>
  <c r="DT120" i="38"/>
  <c r="EA120" i="39"/>
  <c r="EB120" i="39" s="1"/>
  <c r="EB120" i="38"/>
  <c r="G121" i="39"/>
  <c r="H121" i="39" s="1"/>
  <c r="H121" i="38"/>
  <c r="O121" i="39"/>
  <c r="P121" i="39" s="1"/>
  <c r="P121" i="38"/>
  <c r="W121" i="39"/>
  <c r="X121" i="39" s="1"/>
  <c r="X121" i="38"/>
  <c r="AE121" i="39"/>
  <c r="AF121" i="39" s="1"/>
  <c r="AF121" i="38"/>
  <c r="AM121" i="39"/>
  <c r="AN121" i="39" s="1"/>
  <c r="AN121" i="38"/>
  <c r="AU121" i="39"/>
  <c r="AV121" i="39" s="1"/>
  <c r="AV121" i="38"/>
  <c r="BC121" i="39"/>
  <c r="BD121" i="39" s="1"/>
  <c r="BD121" i="38"/>
  <c r="BK121" i="39"/>
  <c r="BL121" i="39" s="1"/>
  <c r="BL121" i="38"/>
  <c r="BS121" i="39"/>
  <c r="BT121" i="39" s="1"/>
  <c r="BT121" i="38"/>
  <c r="CA121" i="39"/>
  <c r="CB121" i="39" s="1"/>
  <c r="CB121" i="38"/>
  <c r="CI121" i="39"/>
  <c r="CJ121" i="39" s="1"/>
  <c r="CJ121" i="38"/>
  <c r="CQ121" i="39"/>
  <c r="CR121" i="39" s="1"/>
  <c r="CR121" i="38"/>
  <c r="CY121" i="39"/>
  <c r="CZ121" i="39" s="1"/>
  <c r="CZ121" i="38"/>
  <c r="DG121" i="39"/>
  <c r="DH121" i="39" s="1"/>
  <c r="DH121" i="38"/>
  <c r="DO121" i="39"/>
  <c r="DP121" i="39" s="1"/>
  <c r="DP121" i="38"/>
  <c r="DW121" i="39"/>
  <c r="DX121" i="39" s="1"/>
  <c r="DX121" i="38"/>
  <c r="C122" i="39"/>
  <c r="D122" i="39" s="1"/>
  <c r="D122" i="38"/>
  <c r="K122" i="39"/>
  <c r="L122" i="39" s="1"/>
  <c r="L122" i="38"/>
  <c r="S122" i="39"/>
  <c r="T122" i="39" s="1"/>
  <c r="T122" i="38"/>
  <c r="AA122" i="39"/>
  <c r="AB122" i="39" s="1"/>
  <c r="AB122" i="38"/>
  <c r="AI122" i="39"/>
  <c r="AJ122" i="39" s="1"/>
  <c r="AJ122" i="38"/>
  <c r="AQ122" i="39"/>
  <c r="AR122" i="39" s="1"/>
  <c r="AR122" i="38"/>
  <c r="AY122" i="39"/>
  <c r="AZ122" i="39" s="1"/>
  <c r="AZ122" i="38"/>
  <c r="BG122" i="39"/>
  <c r="BH122" i="39" s="1"/>
  <c r="BH122" i="38"/>
  <c r="BO122" i="39"/>
  <c r="BP122" i="39" s="1"/>
  <c r="BP122" i="38"/>
  <c r="BW122" i="39"/>
  <c r="BX122" i="39" s="1"/>
  <c r="BX122" i="38"/>
  <c r="CE122" i="39"/>
  <c r="CF122" i="39" s="1"/>
  <c r="CF122" i="38"/>
  <c r="CM122" i="39"/>
  <c r="CN122" i="39" s="1"/>
  <c r="CN122" i="38"/>
  <c r="CU122" i="39"/>
  <c r="CV122" i="39" s="1"/>
  <c r="CV122" i="38"/>
  <c r="DC122" i="39"/>
  <c r="DD122" i="39" s="1"/>
  <c r="DD122" i="38"/>
  <c r="DK122" i="39"/>
  <c r="DL122" i="39" s="1"/>
  <c r="DL122" i="38"/>
  <c r="DS122" i="39"/>
  <c r="DT122" i="39" s="1"/>
  <c r="DT122" i="38"/>
  <c r="EA122" i="39"/>
  <c r="EB122" i="39" s="1"/>
  <c r="EB122" i="38"/>
  <c r="G123" i="39"/>
  <c r="H123" i="39" s="1"/>
  <c r="H123" i="38"/>
  <c r="O123" i="39"/>
  <c r="P123" i="39" s="1"/>
  <c r="P123" i="38"/>
  <c r="W123" i="39"/>
  <c r="X123" i="39" s="1"/>
  <c r="X123" i="38"/>
  <c r="AE123" i="39"/>
  <c r="AF123" i="39" s="1"/>
  <c r="AF123" i="38"/>
  <c r="AM123" i="39"/>
  <c r="AN123" i="39" s="1"/>
  <c r="AN123" i="38"/>
  <c r="AU123" i="39"/>
  <c r="AV123" i="39" s="1"/>
  <c r="AV123" i="38"/>
  <c r="BC123" i="39"/>
  <c r="BD123" i="39" s="1"/>
  <c r="BD123" i="38"/>
  <c r="BK123" i="39"/>
  <c r="BL123" i="39" s="1"/>
  <c r="BL123" i="38"/>
  <c r="BS123" i="39"/>
  <c r="BT123" i="39" s="1"/>
  <c r="BT123" i="38"/>
  <c r="CA123" i="39"/>
  <c r="CB123" i="39" s="1"/>
  <c r="CB123" i="38"/>
  <c r="CI123" i="39"/>
  <c r="CJ123" i="39" s="1"/>
  <c r="CJ123" i="38"/>
  <c r="CQ123" i="39"/>
  <c r="CR123" i="39" s="1"/>
  <c r="CR123" i="38"/>
  <c r="CY123" i="39"/>
  <c r="CZ123" i="39" s="1"/>
  <c r="CZ123" i="38"/>
  <c r="DG123" i="39"/>
  <c r="DH123" i="39" s="1"/>
  <c r="DH123" i="38"/>
  <c r="DO123" i="39"/>
  <c r="DP123" i="39" s="1"/>
  <c r="DP123" i="38"/>
  <c r="DW123" i="39"/>
  <c r="DX123" i="39" s="1"/>
  <c r="DX123" i="38"/>
  <c r="G125" i="39"/>
  <c r="H125" i="39" s="1"/>
  <c r="H125" i="38"/>
  <c r="G137" i="38"/>
  <c r="O125" i="39"/>
  <c r="P125" i="39" s="1"/>
  <c r="P125" i="38"/>
  <c r="O137" i="38"/>
  <c r="W125" i="39"/>
  <c r="X125" i="39" s="1"/>
  <c r="X125" i="38"/>
  <c r="W137" i="38"/>
  <c r="AE125" i="39"/>
  <c r="AF125" i="39" s="1"/>
  <c r="AF125" i="38"/>
  <c r="AE137" i="38"/>
  <c r="AM125" i="39"/>
  <c r="AN125" i="39" s="1"/>
  <c r="AN125" i="38"/>
  <c r="AM137" i="38"/>
  <c r="AU125" i="39"/>
  <c r="AV125" i="39" s="1"/>
  <c r="AV125" i="38"/>
  <c r="AU137" i="38"/>
  <c r="BC125" i="39"/>
  <c r="BD125" i="39" s="1"/>
  <c r="BD125" i="38"/>
  <c r="BC137" i="38"/>
  <c r="BK125" i="39"/>
  <c r="BL125" i="39" s="1"/>
  <c r="BL125" i="38"/>
  <c r="BK137" i="38"/>
  <c r="BS125" i="39"/>
  <c r="BT125" i="39" s="1"/>
  <c r="BT125" i="38"/>
  <c r="BS137" i="38"/>
  <c r="CA125" i="39"/>
  <c r="CB125" i="39" s="1"/>
  <c r="CB125" i="38"/>
  <c r="CA137" i="38"/>
  <c r="CI125" i="39"/>
  <c r="CJ125" i="39" s="1"/>
  <c r="CJ125" i="38"/>
  <c r="CI137" i="38"/>
  <c r="CQ125" i="39"/>
  <c r="CR125" i="39" s="1"/>
  <c r="CR125" i="38"/>
  <c r="CQ137" i="38"/>
  <c r="CY125" i="39"/>
  <c r="CZ125" i="39" s="1"/>
  <c r="CZ125" i="38"/>
  <c r="CY137" i="38"/>
  <c r="DG125" i="39"/>
  <c r="DH125" i="39" s="1"/>
  <c r="DH125" i="38"/>
  <c r="DG137" i="38"/>
  <c r="DO125" i="39"/>
  <c r="DP125" i="39" s="1"/>
  <c r="DP125" i="38"/>
  <c r="DO137" i="38"/>
  <c r="DW125" i="39"/>
  <c r="DX125" i="39" s="1"/>
  <c r="DX125" i="38"/>
  <c r="DW137" i="38"/>
  <c r="C126" i="39"/>
  <c r="D126" i="39" s="1"/>
  <c r="D126" i="38"/>
  <c r="K126" i="39"/>
  <c r="L126" i="39" s="1"/>
  <c r="L126" i="38"/>
  <c r="S126" i="39"/>
  <c r="T126" i="39" s="1"/>
  <c r="T126" i="38"/>
  <c r="AA126" i="39"/>
  <c r="AB126" i="39" s="1"/>
  <c r="AB126" i="38"/>
  <c r="AI126" i="39"/>
  <c r="AJ126" i="39" s="1"/>
  <c r="AJ126" i="38"/>
  <c r="AQ126" i="39"/>
  <c r="AR126" i="39" s="1"/>
  <c r="AR126" i="38"/>
  <c r="AY126" i="39"/>
  <c r="AZ126" i="39" s="1"/>
  <c r="AZ126" i="38"/>
  <c r="BG126" i="39"/>
  <c r="BH126" i="39" s="1"/>
  <c r="BH126" i="38"/>
  <c r="BO126" i="39"/>
  <c r="BP126" i="39" s="1"/>
  <c r="BP126" i="38"/>
  <c r="BW126" i="39"/>
  <c r="BX126" i="39" s="1"/>
  <c r="BX126" i="38"/>
  <c r="CE126" i="39"/>
  <c r="CF126" i="39" s="1"/>
  <c r="CF126" i="38"/>
  <c r="CM126" i="39"/>
  <c r="CN126" i="39" s="1"/>
  <c r="CN126" i="38"/>
  <c r="CU126" i="39"/>
  <c r="CV126" i="39" s="1"/>
  <c r="CV126" i="38"/>
  <c r="DC126" i="39"/>
  <c r="DD126" i="39" s="1"/>
  <c r="DD126" i="38"/>
  <c r="DK126" i="39"/>
  <c r="DL126" i="39" s="1"/>
  <c r="DL126" i="38"/>
  <c r="DS126" i="39"/>
  <c r="DT126" i="39" s="1"/>
  <c r="DT126" i="38"/>
  <c r="EA126" i="39"/>
  <c r="EB126" i="39" s="1"/>
  <c r="EB126" i="38"/>
  <c r="G127" i="39"/>
  <c r="H127" i="39" s="1"/>
  <c r="H127" i="38"/>
  <c r="O127" i="39"/>
  <c r="P127" i="39" s="1"/>
  <c r="P127" i="38"/>
  <c r="W127" i="39"/>
  <c r="X127" i="39" s="1"/>
  <c r="X127" i="38"/>
  <c r="AE127" i="39"/>
  <c r="AF127" i="39" s="1"/>
  <c r="AF127" i="38"/>
  <c r="AM127" i="39"/>
  <c r="AN127" i="39" s="1"/>
  <c r="AN127" i="38"/>
  <c r="AU127" i="39"/>
  <c r="AV127" i="39" s="1"/>
  <c r="AV127" i="38"/>
  <c r="BC127" i="39"/>
  <c r="BD127" i="39" s="1"/>
  <c r="BD127" i="38"/>
  <c r="BK127" i="39"/>
  <c r="BL127" i="39" s="1"/>
  <c r="BL127" i="38"/>
  <c r="BS127" i="39"/>
  <c r="BT127" i="39" s="1"/>
  <c r="BT127" i="38"/>
  <c r="CA127" i="39"/>
  <c r="CB127" i="39" s="1"/>
  <c r="CB127" i="38"/>
  <c r="CI127" i="39"/>
  <c r="CJ127" i="39" s="1"/>
  <c r="CJ127" i="38"/>
  <c r="CQ127" i="39"/>
  <c r="CR127" i="39" s="1"/>
  <c r="CR127" i="38"/>
  <c r="CY127" i="39"/>
  <c r="CZ127" i="39" s="1"/>
  <c r="CZ127" i="38"/>
  <c r="DG127" i="39"/>
  <c r="DH127" i="39" s="1"/>
  <c r="DH127" i="38"/>
  <c r="DO127" i="39"/>
  <c r="DP127" i="39" s="1"/>
  <c r="DP127" i="38"/>
  <c r="DW127" i="39"/>
  <c r="DX127" i="39" s="1"/>
  <c r="DX127" i="38"/>
  <c r="C128" i="39"/>
  <c r="D128" i="39" s="1"/>
  <c r="D128" i="38"/>
  <c r="K128" i="39"/>
  <c r="L128" i="39" s="1"/>
  <c r="L128" i="38"/>
  <c r="S128" i="39"/>
  <c r="T128" i="39" s="1"/>
  <c r="T128" i="38"/>
  <c r="AA128" i="39"/>
  <c r="AB128" i="39" s="1"/>
  <c r="AB128" i="38"/>
  <c r="AI128" i="39"/>
  <c r="AJ128" i="39" s="1"/>
  <c r="AJ128" i="38"/>
  <c r="AQ128" i="39"/>
  <c r="AR128" i="39" s="1"/>
  <c r="AR128" i="38"/>
  <c r="AY128" i="39"/>
  <c r="AZ128" i="39" s="1"/>
  <c r="AZ128" i="38"/>
  <c r="BG128" i="39"/>
  <c r="BH128" i="39" s="1"/>
  <c r="BH128" i="38"/>
  <c r="BO128" i="39"/>
  <c r="BP128" i="39" s="1"/>
  <c r="BP128" i="38"/>
  <c r="BW128" i="39"/>
  <c r="BX128" i="39" s="1"/>
  <c r="BX128" i="38"/>
  <c r="CE128" i="39"/>
  <c r="CF128" i="39" s="1"/>
  <c r="CF128" i="38"/>
  <c r="CM128" i="39"/>
  <c r="CN128" i="39" s="1"/>
  <c r="CN128" i="38"/>
  <c r="CU128" i="39"/>
  <c r="CV128" i="39" s="1"/>
  <c r="CV128" i="38"/>
  <c r="DC128" i="39"/>
  <c r="DD128" i="39" s="1"/>
  <c r="DD128" i="38"/>
  <c r="DK128" i="39"/>
  <c r="DL128" i="39" s="1"/>
  <c r="DL128" i="38"/>
  <c r="DS128" i="39"/>
  <c r="DT128" i="39" s="1"/>
  <c r="DT128" i="38"/>
  <c r="EA128" i="39"/>
  <c r="EB128" i="39" s="1"/>
  <c r="EB128" i="38"/>
  <c r="G129" i="39"/>
  <c r="H129" i="39" s="1"/>
  <c r="H129" i="38"/>
  <c r="O129" i="39"/>
  <c r="P129" i="39" s="1"/>
  <c r="P129" i="38"/>
  <c r="W129" i="39"/>
  <c r="X129" i="39" s="1"/>
  <c r="X129" i="38"/>
  <c r="AE129" i="39"/>
  <c r="AF129" i="39" s="1"/>
  <c r="AF129" i="38"/>
  <c r="AM129" i="39"/>
  <c r="AN129" i="39" s="1"/>
  <c r="AN129" i="38"/>
  <c r="AU129" i="39"/>
  <c r="AV129" i="39" s="1"/>
  <c r="AV129" i="38"/>
  <c r="BC129" i="39"/>
  <c r="BD129" i="39" s="1"/>
  <c r="BD129" i="38"/>
  <c r="BK129" i="39"/>
  <c r="BL129" i="39" s="1"/>
  <c r="BL129" i="38"/>
  <c r="BS129" i="39"/>
  <c r="BT129" i="39" s="1"/>
  <c r="BT129" i="38"/>
  <c r="CA129" i="39"/>
  <c r="CB129" i="39" s="1"/>
  <c r="CB129" i="38"/>
  <c r="CI129" i="39"/>
  <c r="CJ129" i="39" s="1"/>
  <c r="CJ129" i="38"/>
  <c r="CQ129" i="39"/>
  <c r="CR129" i="39" s="1"/>
  <c r="CR129" i="38"/>
  <c r="CY129" i="39"/>
  <c r="CZ129" i="39" s="1"/>
  <c r="CZ129" i="38"/>
  <c r="DG129" i="39"/>
  <c r="DH129" i="39" s="1"/>
  <c r="DH129" i="38"/>
  <c r="DO129" i="39"/>
  <c r="DP129" i="39" s="1"/>
  <c r="DP129" i="38"/>
  <c r="DW129" i="39"/>
  <c r="DX129" i="39" s="1"/>
  <c r="DX129" i="38"/>
  <c r="C130" i="39"/>
  <c r="D130" i="39" s="1"/>
  <c r="D130" i="38"/>
  <c r="K130" i="39"/>
  <c r="L130" i="39" s="1"/>
  <c r="L130" i="38"/>
  <c r="S130" i="39"/>
  <c r="T130" i="39" s="1"/>
  <c r="T130" i="38"/>
  <c r="AA130" i="39"/>
  <c r="AB130" i="39" s="1"/>
  <c r="AB130" i="38"/>
  <c r="AI130" i="39"/>
  <c r="AJ130" i="39" s="1"/>
  <c r="AJ130" i="38"/>
  <c r="AQ130" i="39"/>
  <c r="AR130" i="39" s="1"/>
  <c r="AR130" i="38"/>
  <c r="AY130" i="39"/>
  <c r="AZ130" i="39" s="1"/>
  <c r="AZ130" i="38"/>
  <c r="BG130" i="39"/>
  <c r="BH130" i="39" s="1"/>
  <c r="BH130" i="38"/>
  <c r="BO130" i="39"/>
  <c r="BP130" i="39" s="1"/>
  <c r="BP130" i="38"/>
  <c r="BW130" i="39"/>
  <c r="BX130" i="39" s="1"/>
  <c r="BX130" i="38"/>
  <c r="CE130" i="39"/>
  <c r="CF130" i="39" s="1"/>
  <c r="CF130" i="38"/>
  <c r="CM130" i="39"/>
  <c r="CN130" i="39" s="1"/>
  <c r="CN130" i="38"/>
  <c r="CU130" i="39"/>
  <c r="CV130" i="39" s="1"/>
  <c r="CV130" i="38"/>
  <c r="DC130" i="39"/>
  <c r="DD130" i="39" s="1"/>
  <c r="DD130" i="38"/>
  <c r="DK130" i="39"/>
  <c r="DL130" i="39" s="1"/>
  <c r="DL130" i="38"/>
  <c r="DS130" i="39"/>
  <c r="DT130" i="39" s="1"/>
  <c r="DT130" i="38"/>
  <c r="EA130" i="39"/>
  <c r="EB130" i="39" s="1"/>
  <c r="EB130" i="38"/>
  <c r="G131" i="39"/>
  <c r="H131" i="39" s="1"/>
  <c r="H131" i="38"/>
  <c r="O131" i="39"/>
  <c r="P131" i="39" s="1"/>
  <c r="P131" i="38"/>
  <c r="W131" i="39"/>
  <c r="X131" i="39" s="1"/>
  <c r="X131" i="38"/>
  <c r="AE131" i="39"/>
  <c r="AF131" i="39" s="1"/>
  <c r="AF131" i="38"/>
  <c r="AM131" i="39"/>
  <c r="AN131" i="39" s="1"/>
  <c r="AN131" i="38"/>
  <c r="AU131" i="39"/>
  <c r="AV131" i="39" s="1"/>
  <c r="AV131" i="38"/>
  <c r="BC131" i="39"/>
  <c r="BD131" i="39" s="1"/>
  <c r="BD131" i="38"/>
  <c r="BK131" i="39"/>
  <c r="BL131" i="39" s="1"/>
  <c r="BL131" i="38"/>
  <c r="BS131" i="39"/>
  <c r="BT131" i="39" s="1"/>
  <c r="BT131" i="38"/>
  <c r="CA131" i="39"/>
  <c r="CB131" i="39" s="1"/>
  <c r="CB131" i="38"/>
  <c r="CI131" i="39"/>
  <c r="CJ131" i="39" s="1"/>
  <c r="CJ131" i="38"/>
  <c r="CQ131" i="39"/>
  <c r="CR131" i="39" s="1"/>
  <c r="CR131" i="38"/>
  <c r="CY131" i="39"/>
  <c r="CZ131" i="39" s="1"/>
  <c r="CZ131" i="38"/>
  <c r="DG131" i="39"/>
  <c r="DH131" i="39" s="1"/>
  <c r="DH131" i="38"/>
  <c r="DO131" i="39"/>
  <c r="DP131" i="39" s="1"/>
  <c r="DP131" i="38"/>
  <c r="DW131" i="39"/>
  <c r="DX131" i="39" s="1"/>
  <c r="DX131" i="38"/>
  <c r="C132" i="39"/>
  <c r="D132" i="39" s="1"/>
  <c r="D132" i="38"/>
  <c r="K132" i="39"/>
  <c r="L132" i="39" s="1"/>
  <c r="L132" i="38"/>
  <c r="S132" i="39"/>
  <c r="T132" i="39" s="1"/>
  <c r="T132" i="38"/>
  <c r="AA132" i="39"/>
  <c r="AB132" i="39" s="1"/>
  <c r="AB132" i="38"/>
  <c r="AI132" i="39"/>
  <c r="AJ132" i="39" s="1"/>
  <c r="AJ132" i="38"/>
  <c r="AQ132" i="39"/>
  <c r="AR132" i="39" s="1"/>
  <c r="AR132" i="38"/>
  <c r="AY132" i="39"/>
  <c r="AZ132" i="39" s="1"/>
  <c r="AZ132" i="38"/>
  <c r="BG132" i="39"/>
  <c r="BH132" i="39" s="1"/>
  <c r="BH132" i="38"/>
  <c r="BO132" i="39"/>
  <c r="BP132" i="39" s="1"/>
  <c r="BP132" i="38"/>
  <c r="BW132" i="39"/>
  <c r="BX132" i="39" s="1"/>
  <c r="BX132" i="38"/>
  <c r="CE132" i="39"/>
  <c r="CF132" i="39" s="1"/>
  <c r="CF132" i="38"/>
  <c r="CM132" i="39"/>
  <c r="CN132" i="39" s="1"/>
  <c r="CN132" i="38"/>
  <c r="CU132" i="39"/>
  <c r="CV132" i="39" s="1"/>
  <c r="CV132" i="38"/>
  <c r="DC132" i="39"/>
  <c r="DD132" i="39" s="1"/>
  <c r="DD132" i="38"/>
  <c r="DK132" i="39"/>
  <c r="DL132" i="39" s="1"/>
  <c r="DL132" i="38"/>
  <c r="DS132" i="39"/>
  <c r="DT132" i="39" s="1"/>
  <c r="DT132" i="38"/>
  <c r="EA132" i="39"/>
  <c r="EB132" i="39" s="1"/>
  <c r="EB132" i="38"/>
  <c r="G133" i="39"/>
  <c r="H133" i="39" s="1"/>
  <c r="H133" i="38"/>
  <c r="O133" i="39"/>
  <c r="P133" i="39" s="1"/>
  <c r="P133" i="38"/>
  <c r="W133" i="39"/>
  <c r="X133" i="39" s="1"/>
  <c r="X133" i="38"/>
  <c r="AE133" i="39"/>
  <c r="AF133" i="39" s="1"/>
  <c r="AF133" i="38"/>
  <c r="AM133" i="39"/>
  <c r="AN133" i="39" s="1"/>
  <c r="AN133" i="38"/>
  <c r="AU133" i="39"/>
  <c r="AV133" i="39" s="1"/>
  <c r="AV133" i="38"/>
  <c r="BC133" i="39"/>
  <c r="BD133" i="39" s="1"/>
  <c r="BD133" i="38"/>
  <c r="BK133" i="39"/>
  <c r="BL133" i="39" s="1"/>
  <c r="BL133" i="38"/>
  <c r="BS133" i="39"/>
  <c r="BT133" i="39" s="1"/>
  <c r="BT133" i="38"/>
  <c r="CA133" i="39"/>
  <c r="CB133" i="39" s="1"/>
  <c r="CB133" i="38"/>
  <c r="CI133" i="39"/>
  <c r="CJ133" i="39" s="1"/>
  <c r="CJ133" i="38"/>
  <c r="CQ133" i="39"/>
  <c r="CR133" i="39" s="1"/>
  <c r="CR133" i="38"/>
  <c r="CY133" i="39"/>
  <c r="CZ133" i="39" s="1"/>
  <c r="CZ133" i="38"/>
  <c r="DG133" i="39"/>
  <c r="DH133" i="39" s="1"/>
  <c r="DH133" i="38"/>
  <c r="DO133" i="39"/>
  <c r="DP133" i="39" s="1"/>
  <c r="DP133" i="38"/>
  <c r="DW133" i="39"/>
  <c r="DX133" i="39" s="1"/>
  <c r="DX133" i="38"/>
  <c r="C134" i="39"/>
  <c r="D134" i="39" s="1"/>
  <c r="D134" i="38"/>
  <c r="K134" i="39"/>
  <c r="L134" i="39" s="1"/>
  <c r="L134" i="38"/>
  <c r="S134" i="39"/>
  <c r="T134" i="39" s="1"/>
  <c r="T134" i="38"/>
  <c r="AA134" i="39"/>
  <c r="AB134" i="39" s="1"/>
  <c r="AB134" i="38"/>
  <c r="AI134" i="39"/>
  <c r="AJ134" i="39" s="1"/>
  <c r="AJ134" i="38"/>
  <c r="AQ134" i="39"/>
  <c r="AR134" i="39" s="1"/>
  <c r="AR134" i="38"/>
  <c r="AY134" i="39"/>
  <c r="AZ134" i="39" s="1"/>
  <c r="AZ134" i="38"/>
  <c r="BG134" i="39"/>
  <c r="BH134" i="39" s="1"/>
  <c r="BH134" i="38"/>
  <c r="BO134" i="39"/>
  <c r="BP134" i="39" s="1"/>
  <c r="BP134" i="38"/>
  <c r="BW134" i="39"/>
  <c r="BX134" i="39" s="1"/>
  <c r="BX134" i="38"/>
  <c r="CE134" i="39"/>
  <c r="CF134" i="39" s="1"/>
  <c r="CF134" i="38"/>
  <c r="CM134" i="39"/>
  <c r="CN134" i="39" s="1"/>
  <c r="CN134" i="38"/>
  <c r="CU134" i="39"/>
  <c r="CV134" i="39" s="1"/>
  <c r="CV134" i="38"/>
  <c r="DC134" i="39"/>
  <c r="DD134" i="39" s="1"/>
  <c r="DD134" i="38"/>
  <c r="DK134" i="39"/>
  <c r="DL134" i="39" s="1"/>
  <c r="DL134" i="38"/>
  <c r="DS134" i="39"/>
  <c r="DT134" i="39" s="1"/>
  <c r="DT134" i="38"/>
  <c r="EA134" i="39"/>
  <c r="EB134" i="39" s="1"/>
  <c r="EB134" i="38"/>
  <c r="G135" i="39"/>
  <c r="H135" i="39" s="1"/>
  <c r="H135" i="38"/>
  <c r="O135" i="39"/>
  <c r="P135" i="39" s="1"/>
  <c r="P135" i="38"/>
  <c r="W135" i="39"/>
  <c r="X135" i="39" s="1"/>
  <c r="X135" i="38"/>
  <c r="AE135" i="39"/>
  <c r="AF135" i="39" s="1"/>
  <c r="AF135" i="38"/>
  <c r="AM135" i="39"/>
  <c r="AN135" i="39" s="1"/>
  <c r="AN135" i="38"/>
  <c r="AU135" i="39"/>
  <c r="AV135" i="39" s="1"/>
  <c r="AV135" i="38"/>
  <c r="BC135" i="39"/>
  <c r="BD135" i="39" s="1"/>
  <c r="BD135" i="38"/>
  <c r="BK135" i="39"/>
  <c r="BL135" i="39" s="1"/>
  <c r="BL135" i="38"/>
  <c r="BS135" i="39"/>
  <c r="BT135" i="39" s="1"/>
  <c r="BT135" i="38"/>
  <c r="CA135" i="39"/>
  <c r="CB135" i="39" s="1"/>
  <c r="CB135" i="38"/>
  <c r="CI135" i="39"/>
  <c r="CJ135" i="39" s="1"/>
  <c r="CJ135" i="38"/>
  <c r="CQ135" i="39"/>
  <c r="CR135" i="39" s="1"/>
  <c r="CR135" i="38"/>
  <c r="CY135" i="39"/>
  <c r="CZ135" i="39" s="1"/>
  <c r="CZ135" i="38"/>
  <c r="DG135" i="39"/>
  <c r="DH135" i="39" s="1"/>
  <c r="DH135" i="38"/>
  <c r="DO135" i="39"/>
  <c r="DP135" i="39" s="1"/>
  <c r="DP135" i="38"/>
  <c r="DW135" i="39"/>
  <c r="DX135" i="39" s="1"/>
  <c r="DX135" i="38"/>
  <c r="C136" i="39"/>
  <c r="D136" i="39" s="1"/>
  <c r="D136" i="38"/>
  <c r="K136" i="39"/>
  <c r="L136" i="39" s="1"/>
  <c r="L136" i="38"/>
  <c r="S136" i="39"/>
  <c r="T136" i="39" s="1"/>
  <c r="T136" i="38"/>
  <c r="AA136" i="39"/>
  <c r="AB136" i="39" s="1"/>
  <c r="AB136" i="38"/>
  <c r="AI136" i="39"/>
  <c r="AJ136" i="39" s="1"/>
  <c r="AJ136" i="38"/>
  <c r="AQ136" i="39"/>
  <c r="AR136" i="39" s="1"/>
  <c r="AR136" i="38"/>
  <c r="AY136" i="39"/>
  <c r="AZ136" i="39" s="1"/>
  <c r="AZ136" i="38"/>
  <c r="BG136" i="39"/>
  <c r="BH136" i="39" s="1"/>
  <c r="BH136" i="38"/>
  <c r="BO136" i="39"/>
  <c r="BP136" i="39" s="1"/>
  <c r="BP136" i="38"/>
  <c r="BW136" i="39"/>
  <c r="BX136" i="39" s="1"/>
  <c r="BX136" i="38"/>
  <c r="CE136" i="39"/>
  <c r="CF136" i="39" s="1"/>
  <c r="CF136" i="38"/>
  <c r="CM136" i="39"/>
  <c r="CN136" i="39" s="1"/>
  <c r="CN136" i="38"/>
  <c r="CU136" i="39"/>
  <c r="CV136" i="39" s="1"/>
  <c r="CV136" i="38"/>
  <c r="DC136" i="39"/>
  <c r="DD136" i="39" s="1"/>
  <c r="DD136" i="38"/>
  <c r="DK136" i="39"/>
  <c r="DL136" i="39" s="1"/>
  <c r="DL136" i="38"/>
  <c r="DS136" i="39"/>
  <c r="DT136" i="39" s="1"/>
  <c r="DT136" i="38"/>
  <c r="EA136" i="39"/>
  <c r="EB136" i="39" s="1"/>
  <c r="EB136" i="38"/>
  <c r="C138" i="39"/>
  <c r="D138" i="39" s="1"/>
  <c r="D138" i="38"/>
  <c r="C150" i="38"/>
  <c r="K138" i="39"/>
  <c r="L138" i="39" s="1"/>
  <c r="L138" i="38"/>
  <c r="K150" i="38"/>
  <c r="S138" i="39"/>
  <c r="T138" i="39" s="1"/>
  <c r="T138" i="38"/>
  <c r="S150" i="38"/>
  <c r="AA138" i="39"/>
  <c r="AB138" i="39" s="1"/>
  <c r="AB138" i="38"/>
  <c r="AA150" i="38"/>
  <c r="AI138" i="39"/>
  <c r="AJ138" i="39" s="1"/>
  <c r="AJ138" i="38"/>
  <c r="AI150" i="38"/>
  <c r="AQ138" i="39"/>
  <c r="AR138" i="39" s="1"/>
  <c r="AR138" i="38"/>
  <c r="AQ150" i="38"/>
  <c r="AY138" i="39"/>
  <c r="AZ138" i="39" s="1"/>
  <c r="AZ138" i="38"/>
  <c r="AY150" i="38"/>
  <c r="BG138" i="39"/>
  <c r="BH138" i="39" s="1"/>
  <c r="BH138" i="38"/>
  <c r="BG150" i="38"/>
  <c r="BO138" i="39"/>
  <c r="BP138" i="39" s="1"/>
  <c r="BP138" i="38"/>
  <c r="BO150" i="38"/>
  <c r="BW138" i="39"/>
  <c r="BX138" i="39" s="1"/>
  <c r="BX138" i="38"/>
  <c r="BW150" i="38"/>
  <c r="CE138" i="39"/>
  <c r="CF138" i="39" s="1"/>
  <c r="CF138" i="38"/>
  <c r="CE150" i="38"/>
  <c r="CM138" i="39"/>
  <c r="CN138" i="39" s="1"/>
  <c r="CN138" i="38"/>
  <c r="CM150" i="38"/>
  <c r="CU138" i="39"/>
  <c r="CV138" i="39" s="1"/>
  <c r="CV138" i="38"/>
  <c r="CU150" i="38"/>
  <c r="DC138" i="39"/>
  <c r="DD138" i="39" s="1"/>
  <c r="DD138" i="38"/>
  <c r="DC150" i="38"/>
  <c r="DK138" i="39"/>
  <c r="DL138" i="39" s="1"/>
  <c r="DL138" i="38"/>
  <c r="DK150" i="38"/>
  <c r="DS138" i="39"/>
  <c r="DT138" i="39" s="1"/>
  <c r="DT138" i="38"/>
  <c r="DS150" i="38"/>
  <c r="EA138" i="39"/>
  <c r="EB138" i="39" s="1"/>
  <c r="EB138" i="38"/>
  <c r="EA150" i="38"/>
  <c r="G139" i="39"/>
  <c r="H139" i="39" s="1"/>
  <c r="H139" i="38"/>
  <c r="O139" i="39"/>
  <c r="P139" i="39" s="1"/>
  <c r="P139" i="38"/>
  <c r="W139" i="39"/>
  <c r="X139" i="39" s="1"/>
  <c r="X139" i="38"/>
  <c r="AE139" i="39"/>
  <c r="AF139" i="39" s="1"/>
  <c r="AF139" i="38"/>
  <c r="AM139" i="39"/>
  <c r="AN139" i="39" s="1"/>
  <c r="AN139" i="38"/>
  <c r="AU139" i="39"/>
  <c r="AV139" i="39" s="1"/>
  <c r="AV139" i="38"/>
  <c r="BC139" i="39"/>
  <c r="BD139" i="39" s="1"/>
  <c r="BD139" i="38"/>
  <c r="BK139" i="39"/>
  <c r="BL139" i="39" s="1"/>
  <c r="BL139" i="38"/>
  <c r="BS139" i="39"/>
  <c r="BT139" i="39" s="1"/>
  <c r="BT139" i="38"/>
  <c r="CA139" i="39"/>
  <c r="CB139" i="39" s="1"/>
  <c r="CB139" i="38"/>
  <c r="CI139" i="39"/>
  <c r="CJ139" i="39" s="1"/>
  <c r="CJ139" i="38"/>
  <c r="CQ139" i="39"/>
  <c r="CR139" i="39" s="1"/>
  <c r="CR139" i="38"/>
  <c r="CY139" i="39"/>
  <c r="CZ139" i="39" s="1"/>
  <c r="CZ139" i="38"/>
  <c r="DG139" i="39"/>
  <c r="DH139" i="39" s="1"/>
  <c r="DH139" i="38"/>
  <c r="DO139" i="39"/>
  <c r="DP139" i="39" s="1"/>
  <c r="DP139" i="38"/>
  <c r="DW139" i="39"/>
  <c r="DX139" i="39" s="1"/>
  <c r="DX139" i="38"/>
  <c r="C140" i="39"/>
  <c r="D140" i="39" s="1"/>
  <c r="D140" i="38"/>
  <c r="K140" i="39"/>
  <c r="L140" i="39" s="1"/>
  <c r="L140" i="38"/>
  <c r="S140" i="39"/>
  <c r="T140" i="39" s="1"/>
  <c r="T140" i="38"/>
  <c r="AA140" i="39"/>
  <c r="AB140" i="39" s="1"/>
  <c r="AB140" i="38"/>
  <c r="AI140" i="39"/>
  <c r="AJ140" i="39" s="1"/>
  <c r="AJ140" i="38"/>
  <c r="AQ140" i="39"/>
  <c r="AR140" i="39" s="1"/>
  <c r="AR140" i="38"/>
  <c r="AY140" i="39"/>
  <c r="AZ140" i="39" s="1"/>
  <c r="AZ140" i="38"/>
  <c r="BG140" i="39"/>
  <c r="BH140" i="39" s="1"/>
  <c r="BH140" i="38"/>
  <c r="BO140" i="39"/>
  <c r="BP140" i="39" s="1"/>
  <c r="BP140" i="38"/>
  <c r="BW140" i="39"/>
  <c r="BX140" i="39" s="1"/>
  <c r="BX140" i="38"/>
  <c r="CE140" i="39"/>
  <c r="CF140" i="39" s="1"/>
  <c r="CF140" i="38"/>
  <c r="CM140" i="39"/>
  <c r="CN140" i="39" s="1"/>
  <c r="CN140" i="38"/>
  <c r="CU140" i="39"/>
  <c r="CV140" i="39" s="1"/>
  <c r="CV140" i="38"/>
  <c r="DC140" i="39"/>
  <c r="DD140" i="39" s="1"/>
  <c r="DD140" i="38"/>
  <c r="DK140" i="39"/>
  <c r="DL140" i="39" s="1"/>
  <c r="DL140" i="38"/>
  <c r="DS140" i="39"/>
  <c r="DT140" i="39" s="1"/>
  <c r="DT140" i="38"/>
  <c r="EA140" i="39"/>
  <c r="EB140" i="39" s="1"/>
  <c r="EB140" i="38"/>
  <c r="G141" i="39"/>
  <c r="H141" i="39" s="1"/>
  <c r="H141" i="38"/>
  <c r="O141" i="39"/>
  <c r="P141" i="39" s="1"/>
  <c r="P141" i="38"/>
  <c r="W141" i="39"/>
  <c r="X141" i="39" s="1"/>
  <c r="X141" i="38"/>
  <c r="AE141" i="39"/>
  <c r="AF141" i="39" s="1"/>
  <c r="AF141" i="38"/>
  <c r="AM141" i="39"/>
  <c r="AN141" i="39" s="1"/>
  <c r="AN141" i="38"/>
  <c r="AU141" i="39"/>
  <c r="AV141" i="39" s="1"/>
  <c r="AV141" i="38"/>
  <c r="BC141" i="39"/>
  <c r="BD141" i="39" s="1"/>
  <c r="BD141" i="38"/>
  <c r="BK141" i="39"/>
  <c r="BL141" i="39" s="1"/>
  <c r="BL141" i="38"/>
  <c r="BS141" i="39"/>
  <c r="BT141" i="39" s="1"/>
  <c r="BT141" i="38"/>
  <c r="CA141" i="39"/>
  <c r="CB141" i="39" s="1"/>
  <c r="CB141" i="38"/>
  <c r="CI141" i="39"/>
  <c r="CJ141" i="39" s="1"/>
  <c r="CJ141" i="38"/>
  <c r="CQ141" i="39"/>
  <c r="CR141" i="39" s="1"/>
  <c r="CR141" i="38"/>
  <c r="CY141" i="39"/>
  <c r="CZ141" i="39" s="1"/>
  <c r="CZ141" i="38"/>
  <c r="DG141" i="39"/>
  <c r="DH141" i="39" s="1"/>
  <c r="DH141" i="38"/>
  <c r="DO141" i="39"/>
  <c r="DP141" i="39" s="1"/>
  <c r="DP141" i="38"/>
  <c r="DW141" i="39"/>
  <c r="DX141" i="39" s="1"/>
  <c r="DX141" i="38"/>
  <c r="C142" i="39"/>
  <c r="D142" i="39" s="1"/>
  <c r="D142" i="38"/>
  <c r="K142" i="39"/>
  <c r="L142" i="39" s="1"/>
  <c r="L142" i="38"/>
  <c r="S142" i="39"/>
  <c r="T142" i="39" s="1"/>
  <c r="T142" i="38"/>
  <c r="AA142" i="39"/>
  <c r="AB142" i="39" s="1"/>
  <c r="AB142" i="38"/>
  <c r="AI142" i="39"/>
  <c r="AJ142" i="39" s="1"/>
  <c r="AJ142" i="38"/>
  <c r="AQ142" i="39"/>
  <c r="AR142" i="39" s="1"/>
  <c r="AR142" i="38"/>
  <c r="AY142" i="39"/>
  <c r="AZ142" i="39" s="1"/>
  <c r="AZ142" i="38"/>
  <c r="BG142" i="39"/>
  <c r="BH142" i="39" s="1"/>
  <c r="BH142" i="38"/>
  <c r="BO142" i="39"/>
  <c r="BP142" i="39" s="1"/>
  <c r="BP142" i="38"/>
  <c r="BW142" i="39"/>
  <c r="BX142" i="39" s="1"/>
  <c r="BX142" i="38"/>
  <c r="CE142" i="39"/>
  <c r="CF142" i="39" s="1"/>
  <c r="CF142" i="38"/>
  <c r="CM142" i="39"/>
  <c r="CN142" i="39" s="1"/>
  <c r="CN142" i="38"/>
  <c r="CU142" i="39"/>
  <c r="CV142" i="39" s="1"/>
  <c r="CV142" i="38"/>
  <c r="DC142" i="39"/>
  <c r="DD142" i="39" s="1"/>
  <c r="DD142" i="38"/>
  <c r="DK142" i="39"/>
  <c r="DL142" i="39" s="1"/>
  <c r="DL142" i="38"/>
  <c r="DS142" i="39"/>
  <c r="DT142" i="39" s="1"/>
  <c r="DT142" i="38"/>
  <c r="EA142" i="39"/>
  <c r="EB142" i="39" s="1"/>
  <c r="EB142" i="38"/>
  <c r="G143" i="39"/>
  <c r="H143" i="39" s="1"/>
  <c r="H143" i="38"/>
  <c r="O143" i="39"/>
  <c r="P143" i="39" s="1"/>
  <c r="P143" i="38"/>
  <c r="W143" i="39"/>
  <c r="X143" i="39" s="1"/>
  <c r="X143" i="38"/>
  <c r="AE143" i="39"/>
  <c r="AF143" i="39" s="1"/>
  <c r="AF143" i="38"/>
  <c r="AM143" i="39"/>
  <c r="AN143" i="39" s="1"/>
  <c r="AN143" i="38"/>
  <c r="AU143" i="39"/>
  <c r="AV143" i="39" s="1"/>
  <c r="AV143" i="38"/>
  <c r="BC143" i="39"/>
  <c r="BD143" i="39" s="1"/>
  <c r="BD143" i="38"/>
  <c r="BK143" i="39"/>
  <c r="BL143" i="39" s="1"/>
  <c r="BL143" i="38"/>
  <c r="BS143" i="39"/>
  <c r="BT143" i="39" s="1"/>
  <c r="BT143" i="38"/>
  <c r="CA143" i="39"/>
  <c r="CB143" i="39" s="1"/>
  <c r="CB143" i="38"/>
  <c r="CI143" i="39"/>
  <c r="CJ143" i="39" s="1"/>
  <c r="CJ143" i="38"/>
  <c r="CQ143" i="39"/>
  <c r="CR143" i="39" s="1"/>
  <c r="CR143" i="38"/>
  <c r="CY143" i="39"/>
  <c r="CZ143" i="39" s="1"/>
  <c r="CZ143" i="38"/>
  <c r="DG143" i="39"/>
  <c r="DH143" i="39" s="1"/>
  <c r="DH143" i="38"/>
  <c r="DO143" i="39"/>
  <c r="DP143" i="39" s="1"/>
  <c r="DP143" i="38"/>
  <c r="DW143" i="39"/>
  <c r="DX143" i="39" s="1"/>
  <c r="DX143" i="38"/>
  <c r="C144" i="39"/>
  <c r="D144" i="39" s="1"/>
  <c r="D144" i="38"/>
  <c r="K144" i="39"/>
  <c r="L144" i="39" s="1"/>
  <c r="L144" i="38"/>
  <c r="S144" i="39"/>
  <c r="T144" i="39" s="1"/>
  <c r="T144" i="38"/>
  <c r="AA144" i="39"/>
  <c r="AB144" i="39" s="1"/>
  <c r="AB144" i="38"/>
  <c r="AI144" i="39"/>
  <c r="AJ144" i="39" s="1"/>
  <c r="AJ144" i="38"/>
  <c r="AQ144" i="39"/>
  <c r="AR144" i="39" s="1"/>
  <c r="AR144" i="38"/>
  <c r="AY144" i="39"/>
  <c r="AZ144" i="39" s="1"/>
  <c r="AZ144" i="38"/>
  <c r="BG144" i="39"/>
  <c r="BH144" i="39" s="1"/>
  <c r="BH144" i="38"/>
  <c r="BO144" i="39"/>
  <c r="BP144" i="39" s="1"/>
  <c r="BP144" i="38"/>
  <c r="BW144" i="39"/>
  <c r="BX144" i="39" s="1"/>
  <c r="BX144" i="38"/>
  <c r="CE144" i="39"/>
  <c r="CF144" i="39" s="1"/>
  <c r="CF144" i="38"/>
  <c r="CM144" i="39"/>
  <c r="CN144" i="39" s="1"/>
  <c r="CN144" i="38"/>
  <c r="CU144" i="39"/>
  <c r="CV144" i="39" s="1"/>
  <c r="CV144" i="38"/>
  <c r="DC144" i="39"/>
  <c r="DD144" i="39" s="1"/>
  <c r="DD144" i="38"/>
  <c r="DK144" i="39"/>
  <c r="DL144" i="39" s="1"/>
  <c r="DL144" i="38"/>
  <c r="DS144" i="39"/>
  <c r="DT144" i="39" s="1"/>
  <c r="DT144" i="38"/>
  <c r="EA144" i="39"/>
  <c r="EB144" i="39" s="1"/>
  <c r="EB144" i="38"/>
  <c r="G145" i="39"/>
  <c r="H145" i="39" s="1"/>
  <c r="H145" i="38"/>
  <c r="O145" i="39"/>
  <c r="P145" i="39" s="1"/>
  <c r="P145" i="38"/>
  <c r="W145" i="39"/>
  <c r="X145" i="39" s="1"/>
  <c r="X145" i="38"/>
  <c r="AE145" i="39"/>
  <c r="AF145" i="39" s="1"/>
  <c r="AF145" i="38"/>
  <c r="AM145" i="39"/>
  <c r="AN145" i="39" s="1"/>
  <c r="AN145" i="38"/>
  <c r="AU145" i="39"/>
  <c r="AV145" i="39" s="1"/>
  <c r="AV145" i="38"/>
  <c r="BC145" i="39"/>
  <c r="BD145" i="39" s="1"/>
  <c r="BD145" i="38"/>
  <c r="BK145" i="39"/>
  <c r="BL145" i="39" s="1"/>
  <c r="BL145" i="38"/>
  <c r="BS145" i="39"/>
  <c r="BT145" i="39" s="1"/>
  <c r="BT145" i="38"/>
  <c r="CA145" i="39"/>
  <c r="CB145" i="39" s="1"/>
  <c r="CB145" i="38"/>
  <c r="CI145" i="39"/>
  <c r="CJ145" i="39" s="1"/>
  <c r="CJ145" i="38"/>
  <c r="CQ145" i="39"/>
  <c r="CR145" i="39" s="1"/>
  <c r="CR145" i="38"/>
  <c r="CY145" i="39"/>
  <c r="CZ145" i="39" s="1"/>
  <c r="CZ145" i="38"/>
  <c r="DG145" i="39"/>
  <c r="DH145" i="39" s="1"/>
  <c r="DH145" i="38"/>
  <c r="DO145" i="39"/>
  <c r="DP145" i="39" s="1"/>
  <c r="DP145" i="38"/>
  <c r="DW145" i="39"/>
  <c r="DX145" i="39" s="1"/>
  <c r="DX145" i="38"/>
  <c r="C146" i="39"/>
  <c r="D146" i="39" s="1"/>
  <c r="D146" i="38"/>
  <c r="K146" i="39"/>
  <c r="L146" i="39" s="1"/>
  <c r="L146" i="38"/>
  <c r="S146" i="39"/>
  <c r="T146" i="39" s="1"/>
  <c r="T146" i="38"/>
  <c r="AA146" i="39"/>
  <c r="AB146" i="39" s="1"/>
  <c r="AB146" i="38"/>
  <c r="AI146" i="39"/>
  <c r="AJ146" i="39" s="1"/>
  <c r="AJ146" i="38"/>
  <c r="AQ146" i="39"/>
  <c r="AR146" i="39" s="1"/>
  <c r="AR146" i="38"/>
  <c r="AY146" i="39"/>
  <c r="AZ146" i="39" s="1"/>
  <c r="AZ146" i="38"/>
  <c r="BG146" i="39"/>
  <c r="BH146" i="39" s="1"/>
  <c r="BH146" i="38"/>
  <c r="BO146" i="39"/>
  <c r="BP146" i="39" s="1"/>
  <c r="BP146" i="38"/>
  <c r="BW146" i="39"/>
  <c r="BX146" i="39" s="1"/>
  <c r="BX146" i="38"/>
  <c r="CE146" i="39"/>
  <c r="CF146" i="39" s="1"/>
  <c r="CF146" i="38"/>
  <c r="CM146" i="39"/>
  <c r="CN146" i="39" s="1"/>
  <c r="CN146" i="38"/>
  <c r="CU146" i="39"/>
  <c r="CV146" i="39" s="1"/>
  <c r="CV146" i="38"/>
  <c r="DC146" i="39"/>
  <c r="DD146" i="39" s="1"/>
  <c r="DD146" i="38"/>
  <c r="DK146" i="39"/>
  <c r="DL146" i="39" s="1"/>
  <c r="DL146" i="38"/>
  <c r="DS146" i="39"/>
  <c r="DT146" i="39" s="1"/>
  <c r="DT146" i="38"/>
  <c r="EA146" i="39"/>
  <c r="EB146" i="39" s="1"/>
  <c r="EB146" i="38"/>
  <c r="G147" i="39"/>
  <c r="H147" i="39" s="1"/>
  <c r="H147" i="38"/>
  <c r="O147" i="39"/>
  <c r="P147" i="39" s="1"/>
  <c r="P147" i="38"/>
  <c r="W147" i="39"/>
  <c r="X147" i="39" s="1"/>
  <c r="X147" i="38"/>
  <c r="AE147" i="39"/>
  <c r="AF147" i="39" s="1"/>
  <c r="AF147" i="38"/>
  <c r="AM147" i="39"/>
  <c r="AN147" i="39" s="1"/>
  <c r="AN147" i="38"/>
  <c r="AU147" i="39"/>
  <c r="AV147" i="39" s="1"/>
  <c r="AV147" i="38"/>
  <c r="BC147" i="39"/>
  <c r="BD147" i="39" s="1"/>
  <c r="BD147" i="38"/>
  <c r="BK147" i="39"/>
  <c r="BL147" i="39" s="1"/>
  <c r="BL147" i="38"/>
  <c r="BS147" i="39"/>
  <c r="BT147" i="39" s="1"/>
  <c r="BT147" i="38"/>
  <c r="CA147" i="39"/>
  <c r="CB147" i="39" s="1"/>
  <c r="CB147" i="38"/>
  <c r="CI147" i="39"/>
  <c r="CJ147" i="39" s="1"/>
  <c r="CJ147" i="38"/>
  <c r="CQ147" i="39"/>
  <c r="CR147" i="39" s="1"/>
  <c r="CR147" i="38"/>
  <c r="CY147" i="39"/>
  <c r="CZ147" i="39" s="1"/>
  <c r="CZ147" i="38"/>
  <c r="DG147" i="39"/>
  <c r="DH147" i="39" s="1"/>
  <c r="DH147" i="38"/>
  <c r="DO147" i="39"/>
  <c r="DP147" i="39" s="1"/>
  <c r="DP147" i="38"/>
  <c r="DW147" i="39"/>
  <c r="DX147" i="39" s="1"/>
  <c r="DX147" i="38"/>
  <c r="C148" i="39"/>
  <c r="D148" i="39" s="1"/>
  <c r="D148" i="38"/>
  <c r="K148" i="39"/>
  <c r="L148" i="39" s="1"/>
  <c r="L148" i="38"/>
  <c r="S148" i="39"/>
  <c r="T148" i="39" s="1"/>
  <c r="T148" i="38"/>
  <c r="AA148" i="39"/>
  <c r="AB148" i="39" s="1"/>
  <c r="AB148" i="38"/>
  <c r="AI148" i="39"/>
  <c r="AJ148" i="39" s="1"/>
  <c r="AJ148" i="38"/>
  <c r="AQ148" i="39"/>
  <c r="AR148" i="39" s="1"/>
  <c r="AR148" i="38"/>
  <c r="AY148" i="39"/>
  <c r="AZ148" i="39" s="1"/>
  <c r="AZ148" i="38"/>
  <c r="BG148" i="39"/>
  <c r="BH148" i="39" s="1"/>
  <c r="BH148" i="38"/>
  <c r="BO148" i="39"/>
  <c r="BP148" i="39" s="1"/>
  <c r="BP148" i="38"/>
  <c r="BW148" i="39"/>
  <c r="BX148" i="39" s="1"/>
  <c r="BX148" i="38"/>
  <c r="CE148" i="39"/>
  <c r="CF148" i="39" s="1"/>
  <c r="CF148" i="38"/>
  <c r="CM148" i="39"/>
  <c r="CN148" i="39" s="1"/>
  <c r="CN148" i="38"/>
  <c r="CU148" i="39"/>
  <c r="CV148" i="39" s="1"/>
  <c r="CV148" i="38"/>
  <c r="DC148" i="39"/>
  <c r="DD148" i="39" s="1"/>
  <c r="DD148" i="38"/>
  <c r="DK148" i="39"/>
  <c r="DL148" i="39" s="1"/>
  <c r="DL148" i="38"/>
  <c r="DS148" i="39"/>
  <c r="DT148" i="39" s="1"/>
  <c r="DT148" i="38"/>
  <c r="EA148" i="39"/>
  <c r="EB148" i="39" s="1"/>
  <c r="EB148" i="38"/>
  <c r="G149" i="39"/>
  <c r="H149" i="39" s="1"/>
  <c r="H149" i="38"/>
  <c r="O149" i="39"/>
  <c r="P149" i="39" s="1"/>
  <c r="P149" i="38"/>
  <c r="W149" i="39"/>
  <c r="X149" i="39" s="1"/>
  <c r="X149" i="38"/>
  <c r="AE149" i="39"/>
  <c r="AF149" i="39" s="1"/>
  <c r="AF149" i="38"/>
  <c r="AM149" i="39"/>
  <c r="AN149" i="39" s="1"/>
  <c r="AN149" i="38"/>
  <c r="AU149" i="39"/>
  <c r="AV149" i="39" s="1"/>
  <c r="AV149" i="38"/>
  <c r="BC149" i="39"/>
  <c r="BD149" i="39" s="1"/>
  <c r="BD149" i="38"/>
  <c r="BK149" i="39"/>
  <c r="BL149" i="39" s="1"/>
  <c r="BL149" i="38"/>
  <c r="BS149" i="39"/>
  <c r="BT149" i="39" s="1"/>
  <c r="BT149" i="38"/>
  <c r="CA149" i="39"/>
  <c r="CB149" i="39" s="1"/>
  <c r="CB149" i="38"/>
  <c r="CI149" i="39"/>
  <c r="CJ149" i="39" s="1"/>
  <c r="CJ149" i="38"/>
  <c r="CQ149" i="39"/>
  <c r="CR149" i="39" s="1"/>
  <c r="CR149" i="38"/>
  <c r="CY149" i="39"/>
  <c r="CZ149" i="39" s="1"/>
  <c r="CZ149" i="38"/>
  <c r="DG149" i="39"/>
  <c r="DH149" i="39" s="1"/>
  <c r="DH149" i="38"/>
  <c r="DO149" i="39"/>
  <c r="DP149" i="39" s="1"/>
  <c r="DP149" i="38"/>
  <c r="DW149" i="39"/>
  <c r="DX149" i="39" s="1"/>
  <c r="DX149" i="38"/>
  <c r="G151" i="39"/>
  <c r="H151" i="39" s="1"/>
  <c r="H151" i="38"/>
  <c r="G163" i="38"/>
  <c r="O151" i="39"/>
  <c r="P151" i="39" s="1"/>
  <c r="P151" i="38"/>
  <c r="O163" i="38"/>
  <c r="W151" i="39"/>
  <c r="X151" i="39" s="1"/>
  <c r="X151" i="38"/>
  <c r="W163" i="38"/>
  <c r="AE151" i="39"/>
  <c r="AF151" i="39" s="1"/>
  <c r="AF151" i="38"/>
  <c r="AE163" i="38"/>
  <c r="AM151" i="39"/>
  <c r="AN151" i="39" s="1"/>
  <c r="AN151" i="38"/>
  <c r="AM163" i="38"/>
  <c r="AU151" i="39"/>
  <c r="AV151" i="39" s="1"/>
  <c r="AV151" i="38"/>
  <c r="AU163" i="38"/>
  <c r="BC151" i="39"/>
  <c r="BD151" i="39" s="1"/>
  <c r="BD151" i="38"/>
  <c r="BC163" i="38"/>
  <c r="BK151" i="39"/>
  <c r="BL151" i="39" s="1"/>
  <c r="BL151" i="38"/>
  <c r="BK163" i="38"/>
  <c r="BS151" i="39"/>
  <c r="BT151" i="39" s="1"/>
  <c r="BT151" i="38"/>
  <c r="BS163" i="38"/>
  <c r="CA151" i="39"/>
  <c r="CB151" i="39" s="1"/>
  <c r="CB151" i="38"/>
  <c r="CA163" i="38"/>
  <c r="CI151" i="39"/>
  <c r="CJ151" i="39" s="1"/>
  <c r="CJ151" i="38"/>
  <c r="CI163" i="38"/>
  <c r="CQ151" i="39"/>
  <c r="CR151" i="39" s="1"/>
  <c r="CR151" i="38"/>
  <c r="CQ163" i="38"/>
  <c r="CY151" i="39"/>
  <c r="CZ151" i="39" s="1"/>
  <c r="CZ151" i="38"/>
  <c r="CY163" i="38"/>
  <c r="DG151" i="39"/>
  <c r="DH151" i="39" s="1"/>
  <c r="DH151" i="38"/>
  <c r="DG163" i="38"/>
  <c r="DO151" i="39"/>
  <c r="DP151" i="39" s="1"/>
  <c r="DP151" i="38"/>
  <c r="DO163" i="38"/>
  <c r="DW151" i="39"/>
  <c r="DX151" i="39" s="1"/>
  <c r="DX151" i="38"/>
  <c r="DW163" i="38"/>
  <c r="C152" i="39"/>
  <c r="D152" i="39" s="1"/>
  <c r="D152" i="38"/>
  <c r="K152" i="39"/>
  <c r="L152" i="39" s="1"/>
  <c r="L152" i="38"/>
  <c r="S152" i="39"/>
  <c r="T152" i="39" s="1"/>
  <c r="T152" i="38"/>
  <c r="AA152" i="39"/>
  <c r="AB152" i="39" s="1"/>
  <c r="AB152" i="38"/>
  <c r="AI152" i="39"/>
  <c r="AJ152" i="39" s="1"/>
  <c r="AJ152" i="38"/>
  <c r="AQ152" i="39"/>
  <c r="AR152" i="39" s="1"/>
  <c r="AR152" i="38"/>
  <c r="AY152" i="39"/>
  <c r="AZ152" i="39" s="1"/>
  <c r="AZ152" i="38"/>
  <c r="BG152" i="39"/>
  <c r="BH152" i="39" s="1"/>
  <c r="BH152" i="38"/>
  <c r="BO152" i="39"/>
  <c r="BP152" i="39" s="1"/>
  <c r="BP152" i="38"/>
  <c r="BW152" i="39"/>
  <c r="BX152" i="39" s="1"/>
  <c r="BX152" i="38"/>
  <c r="CE152" i="39"/>
  <c r="CF152" i="39" s="1"/>
  <c r="CF152" i="38"/>
  <c r="CM152" i="39"/>
  <c r="CN152" i="39" s="1"/>
  <c r="CN152" i="38"/>
  <c r="CU152" i="39"/>
  <c r="CV152" i="39" s="1"/>
  <c r="CV152" i="38"/>
  <c r="DC152" i="39"/>
  <c r="DD152" i="39" s="1"/>
  <c r="DD152" i="38"/>
  <c r="DK152" i="39"/>
  <c r="DL152" i="39" s="1"/>
  <c r="DL152" i="38"/>
  <c r="DS152" i="39"/>
  <c r="DT152" i="39" s="1"/>
  <c r="DT152" i="38"/>
  <c r="EA152" i="39"/>
  <c r="EB152" i="39" s="1"/>
  <c r="EB152" i="38"/>
  <c r="G153" i="39"/>
  <c r="H153" i="39" s="1"/>
  <c r="H153" i="38"/>
  <c r="O153" i="39"/>
  <c r="P153" i="39" s="1"/>
  <c r="P153" i="38"/>
  <c r="W153" i="39"/>
  <c r="X153" i="39" s="1"/>
  <c r="X153" i="38"/>
  <c r="AE153" i="39"/>
  <c r="AF153" i="39" s="1"/>
  <c r="AF153" i="38"/>
  <c r="AM153" i="39"/>
  <c r="AN153" i="39" s="1"/>
  <c r="AN153" i="38"/>
  <c r="AU153" i="39"/>
  <c r="AV153" i="39" s="1"/>
  <c r="AV153" i="38"/>
  <c r="BC153" i="39"/>
  <c r="BD153" i="39" s="1"/>
  <c r="BD153" i="38"/>
  <c r="BK153" i="39"/>
  <c r="BL153" i="39" s="1"/>
  <c r="BL153" i="38"/>
  <c r="BS153" i="39"/>
  <c r="BT153" i="39" s="1"/>
  <c r="BT153" i="38"/>
  <c r="CA153" i="39"/>
  <c r="CB153" i="39" s="1"/>
  <c r="CB153" i="38"/>
  <c r="CI153" i="39"/>
  <c r="CJ153" i="39" s="1"/>
  <c r="CJ153" i="38"/>
  <c r="CQ153" i="39"/>
  <c r="CR153" i="39" s="1"/>
  <c r="CR153" i="38"/>
  <c r="CY153" i="39"/>
  <c r="CZ153" i="39" s="1"/>
  <c r="CZ153" i="38"/>
  <c r="DG153" i="39"/>
  <c r="DH153" i="39" s="1"/>
  <c r="DH153" i="38"/>
  <c r="DO153" i="39"/>
  <c r="DP153" i="39" s="1"/>
  <c r="DP153" i="38"/>
  <c r="DW153" i="39"/>
  <c r="DX153" i="39" s="1"/>
  <c r="DX153" i="38"/>
  <c r="C154" i="39"/>
  <c r="D154" i="39" s="1"/>
  <c r="D154" i="38"/>
  <c r="K154" i="39"/>
  <c r="L154" i="39" s="1"/>
  <c r="L154" i="38"/>
  <c r="S154" i="39"/>
  <c r="T154" i="39" s="1"/>
  <c r="T154" i="38"/>
  <c r="AA154" i="39"/>
  <c r="AB154" i="39" s="1"/>
  <c r="AB154" i="38"/>
  <c r="AI154" i="39"/>
  <c r="AJ154" i="39" s="1"/>
  <c r="AJ154" i="38"/>
  <c r="AQ154" i="39"/>
  <c r="AR154" i="39" s="1"/>
  <c r="AR154" i="38"/>
  <c r="AY154" i="39"/>
  <c r="AZ154" i="39" s="1"/>
  <c r="AZ154" i="38"/>
  <c r="BG154" i="39"/>
  <c r="BH154" i="39" s="1"/>
  <c r="BH154" i="38"/>
  <c r="BO154" i="39"/>
  <c r="BP154" i="39" s="1"/>
  <c r="BP154" i="38"/>
  <c r="BW154" i="39"/>
  <c r="BX154" i="39" s="1"/>
  <c r="BX154" i="38"/>
  <c r="CE154" i="39"/>
  <c r="CF154" i="39" s="1"/>
  <c r="CF154" i="38"/>
  <c r="CM154" i="39"/>
  <c r="CN154" i="39" s="1"/>
  <c r="CN154" i="38"/>
  <c r="CU154" i="39"/>
  <c r="CV154" i="39" s="1"/>
  <c r="CV154" i="38"/>
  <c r="DC154" i="39"/>
  <c r="DD154" i="39" s="1"/>
  <c r="DD154" i="38"/>
  <c r="DK154" i="39"/>
  <c r="DL154" i="39" s="1"/>
  <c r="DL154" i="38"/>
  <c r="DS154" i="39"/>
  <c r="DT154" i="39" s="1"/>
  <c r="DT154" i="38"/>
  <c r="EA154" i="39"/>
  <c r="EB154" i="39" s="1"/>
  <c r="EB154" i="38"/>
  <c r="G155" i="39"/>
  <c r="H155" i="39" s="1"/>
  <c r="H155" i="38"/>
  <c r="O155" i="39"/>
  <c r="P155" i="39" s="1"/>
  <c r="P155" i="38"/>
  <c r="W155" i="39"/>
  <c r="X155" i="39" s="1"/>
  <c r="X155" i="38"/>
  <c r="AE155" i="39"/>
  <c r="AF155" i="39" s="1"/>
  <c r="AF155" i="38"/>
  <c r="AM155" i="39"/>
  <c r="AN155" i="39" s="1"/>
  <c r="AN155" i="38"/>
  <c r="AU155" i="39"/>
  <c r="AV155" i="39" s="1"/>
  <c r="AV155" i="38"/>
  <c r="BC155" i="39"/>
  <c r="BD155" i="39" s="1"/>
  <c r="BD155" i="38"/>
  <c r="BK155" i="39"/>
  <c r="BL155" i="39" s="1"/>
  <c r="BL155" i="38"/>
  <c r="BS155" i="39"/>
  <c r="BT155" i="39" s="1"/>
  <c r="BT155" i="38"/>
  <c r="CA155" i="39"/>
  <c r="CB155" i="39" s="1"/>
  <c r="CB155" i="38"/>
  <c r="CI155" i="39"/>
  <c r="CJ155" i="39" s="1"/>
  <c r="CJ155" i="38"/>
  <c r="CQ155" i="39"/>
  <c r="CR155" i="39" s="1"/>
  <c r="CR155" i="38"/>
  <c r="CY155" i="39"/>
  <c r="CZ155" i="39" s="1"/>
  <c r="CZ155" i="38"/>
  <c r="DG155" i="39"/>
  <c r="DH155" i="39" s="1"/>
  <c r="DH155" i="38"/>
  <c r="DO155" i="39"/>
  <c r="DP155" i="39" s="1"/>
  <c r="DP155" i="38"/>
  <c r="DW155" i="39"/>
  <c r="DX155" i="39" s="1"/>
  <c r="DX155" i="38"/>
  <c r="C156" i="39"/>
  <c r="D156" i="39" s="1"/>
  <c r="D156" i="38"/>
  <c r="K156" i="39"/>
  <c r="L156" i="39" s="1"/>
  <c r="L156" i="38"/>
  <c r="S156" i="39"/>
  <c r="T156" i="39" s="1"/>
  <c r="T156" i="38"/>
  <c r="AA156" i="39"/>
  <c r="AB156" i="39" s="1"/>
  <c r="AB156" i="38"/>
  <c r="AI156" i="39"/>
  <c r="AJ156" i="39" s="1"/>
  <c r="AJ156" i="38"/>
  <c r="AQ156" i="39"/>
  <c r="AR156" i="39" s="1"/>
  <c r="AR156" i="38"/>
  <c r="AY156" i="39"/>
  <c r="AZ156" i="39" s="1"/>
  <c r="AZ156" i="38"/>
  <c r="BG156" i="39"/>
  <c r="BH156" i="39" s="1"/>
  <c r="BH156" i="38"/>
  <c r="BO156" i="39"/>
  <c r="BP156" i="39" s="1"/>
  <c r="BP156" i="38"/>
  <c r="BW156" i="39"/>
  <c r="BX156" i="39" s="1"/>
  <c r="BX156" i="38"/>
  <c r="CE156" i="39"/>
  <c r="CF156" i="39" s="1"/>
  <c r="CF156" i="38"/>
  <c r="CM156" i="39"/>
  <c r="CN156" i="39" s="1"/>
  <c r="CN156" i="38"/>
  <c r="CU156" i="39"/>
  <c r="CV156" i="39" s="1"/>
  <c r="CV156" i="38"/>
  <c r="DC156" i="39"/>
  <c r="DD156" i="39" s="1"/>
  <c r="DD156" i="38"/>
  <c r="DK156" i="39"/>
  <c r="DL156" i="39" s="1"/>
  <c r="DL156" i="38"/>
  <c r="DS156" i="39"/>
  <c r="DT156" i="39" s="1"/>
  <c r="DT156" i="38"/>
  <c r="EA156" i="39"/>
  <c r="EB156" i="39" s="1"/>
  <c r="EB156" i="38"/>
  <c r="G157" i="39"/>
  <c r="H157" i="39" s="1"/>
  <c r="H157" i="38"/>
  <c r="O157" i="39"/>
  <c r="P157" i="39" s="1"/>
  <c r="P157" i="38"/>
  <c r="W157" i="39"/>
  <c r="X157" i="39" s="1"/>
  <c r="X157" i="38"/>
  <c r="AE157" i="39"/>
  <c r="AF157" i="39" s="1"/>
  <c r="AF157" i="38"/>
  <c r="AM157" i="39"/>
  <c r="AN157" i="39" s="1"/>
  <c r="AN157" i="38"/>
  <c r="AU157" i="39"/>
  <c r="AV157" i="39" s="1"/>
  <c r="AV157" i="38"/>
  <c r="BC157" i="39"/>
  <c r="BD157" i="39" s="1"/>
  <c r="BD157" i="38"/>
  <c r="BK157" i="39"/>
  <c r="BL157" i="39" s="1"/>
  <c r="BL157" i="38"/>
  <c r="BS157" i="39"/>
  <c r="BT157" i="39" s="1"/>
  <c r="BT157" i="38"/>
  <c r="CA157" i="39"/>
  <c r="CB157" i="39" s="1"/>
  <c r="CB157" i="38"/>
  <c r="CI157" i="39"/>
  <c r="CJ157" i="39" s="1"/>
  <c r="CJ157" i="38"/>
  <c r="CQ157" i="39"/>
  <c r="CR157" i="39" s="1"/>
  <c r="CR157" i="38"/>
  <c r="CY157" i="39"/>
  <c r="CZ157" i="39" s="1"/>
  <c r="CZ157" i="38"/>
  <c r="DG157" i="39"/>
  <c r="DH157" i="39" s="1"/>
  <c r="DH157" i="38"/>
  <c r="DO157" i="39"/>
  <c r="DP157" i="39" s="1"/>
  <c r="DP157" i="38"/>
  <c r="DW157" i="39"/>
  <c r="DX157" i="39" s="1"/>
  <c r="DX157" i="38"/>
  <c r="C158" i="39"/>
  <c r="D158" i="39" s="1"/>
  <c r="D158" i="38"/>
  <c r="K158" i="39"/>
  <c r="L158" i="39" s="1"/>
  <c r="L158" i="38"/>
  <c r="S158" i="39"/>
  <c r="T158" i="39" s="1"/>
  <c r="T158" i="38"/>
  <c r="AA158" i="39"/>
  <c r="AB158" i="39" s="1"/>
  <c r="AB158" i="38"/>
  <c r="AI158" i="39"/>
  <c r="AJ158" i="39" s="1"/>
  <c r="AJ158" i="38"/>
  <c r="AQ158" i="39"/>
  <c r="AR158" i="39" s="1"/>
  <c r="AR158" i="38"/>
  <c r="AY158" i="39"/>
  <c r="AZ158" i="39" s="1"/>
  <c r="AZ158" i="38"/>
  <c r="BG158" i="39"/>
  <c r="BH158" i="39" s="1"/>
  <c r="BH158" i="38"/>
  <c r="BO158" i="39"/>
  <c r="BP158" i="39" s="1"/>
  <c r="BP158" i="38"/>
  <c r="BW158" i="39"/>
  <c r="BX158" i="39" s="1"/>
  <c r="BX158" i="38"/>
  <c r="CE158" i="39"/>
  <c r="CF158" i="39" s="1"/>
  <c r="CF158" i="38"/>
  <c r="CM158" i="39"/>
  <c r="CN158" i="39" s="1"/>
  <c r="CN158" i="38"/>
  <c r="CU158" i="39"/>
  <c r="CV158" i="39" s="1"/>
  <c r="CV158" i="38"/>
  <c r="DC158" i="39"/>
  <c r="DD158" i="39" s="1"/>
  <c r="DD158" i="38"/>
  <c r="DK158" i="39"/>
  <c r="DL158" i="39" s="1"/>
  <c r="DL158" i="38"/>
  <c r="DS158" i="39"/>
  <c r="DT158" i="39" s="1"/>
  <c r="DT158" i="38"/>
  <c r="EA158" i="39"/>
  <c r="EB158" i="39" s="1"/>
  <c r="EB158" i="38"/>
  <c r="G159" i="39"/>
  <c r="H159" i="39" s="1"/>
  <c r="H159" i="38"/>
  <c r="O159" i="39"/>
  <c r="P159" i="39" s="1"/>
  <c r="P159" i="38"/>
  <c r="W159" i="39"/>
  <c r="X159" i="39" s="1"/>
  <c r="X159" i="38"/>
  <c r="AE159" i="39"/>
  <c r="AF159" i="39" s="1"/>
  <c r="AF159" i="38"/>
  <c r="AM159" i="39"/>
  <c r="AN159" i="39" s="1"/>
  <c r="AN159" i="38"/>
  <c r="AU159" i="39"/>
  <c r="AV159" i="39" s="1"/>
  <c r="AV159" i="38"/>
  <c r="BC159" i="39"/>
  <c r="BD159" i="39" s="1"/>
  <c r="BD159" i="38"/>
  <c r="BK159" i="39"/>
  <c r="BL159" i="39" s="1"/>
  <c r="BL159" i="38"/>
  <c r="BS159" i="39"/>
  <c r="BT159" i="39" s="1"/>
  <c r="BT159" i="38"/>
  <c r="CA159" i="39"/>
  <c r="CB159" i="39" s="1"/>
  <c r="CB159" i="38"/>
  <c r="CI159" i="39"/>
  <c r="CJ159" i="39" s="1"/>
  <c r="CJ159" i="38"/>
  <c r="CQ159" i="39"/>
  <c r="CR159" i="39" s="1"/>
  <c r="CR159" i="38"/>
  <c r="CY159" i="39"/>
  <c r="CZ159" i="39" s="1"/>
  <c r="CZ159" i="38"/>
  <c r="DG159" i="39"/>
  <c r="DH159" i="39" s="1"/>
  <c r="DH159" i="38"/>
  <c r="DO159" i="39"/>
  <c r="DP159" i="39" s="1"/>
  <c r="DP159" i="38"/>
  <c r="DW159" i="39"/>
  <c r="DX159" i="39" s="1"/>
  <c r="DX159" i="38"/>
  <c r="C160" i="39"/>
  <c r="D160" i="39" s="1"/>
  <c r="D160" i="38"/>
  <c r="K160" i="39"/>
  <c r="L160" i="39" s="1"/>
  <c r="L160" i="38"/>
  <c r="S160" i="39"/>
  <c r="T160" i="39" s="1"/>
  <c r="T160" i="38"/>
  <c r="AA160" i="39"/>
  <c r="AB160" i="39" s="1"/>
  <c r="AB160" i="38"/>
  <c r="AI160" i="39"/>
  <c r="AJ160" i="39" s="1"/>
  <c r="AJ160" i="38"/>
  <c r="AQ160" i="39"/>
  <c r="AR160" i="39" s="1"/>
  <c r="AR160" i="38"/>
  <c r="AY160" i="39"/>
  <c r="AZ160" i="39" s="1"/>
  <c r="AZ160" i="38"/>
  <c r="BG160" i="39"/>
  <c r="BH160" i="39" s="1"/>
  <c r="BH160" i="38"/>
  <c r="BO160" i="39"/>
  <c r="BP160" i="39" s="1"/>
  <c r="BP160" i="38"/>
  <c r="BW160" i="39"/>
  <c r="BX160" i="39" s="1"/>
  <c r="BX160" i="38"/>
  <c r="CE160" i="39"/>
  <c r="CF160" i="39" s="1"/>
  <c r="CF160" i="38"/>
  <c r="CM160" i="39"/>
  <c r="CN160" i="39" s="1"/>
  <c r="CN160" i="38"/>
  <c r="CU160" i="39"/>
  <c r="CV160" i="39" s="1"/>
  <c r="CV160" i="38"/>
  <c r="DC160" i="39"/>
  <c r="DD160" i="39" s="1"/>
  <c r="DD160" i="38"/>
  <c r="DK160" i="39"/>
  <c r="DL160" i="39" s="1"/>
  <c r="DL160" i="38"/>
  <c r="DS160" i="39"/>
  <c r="DT160" i="39" s="1"/>
  <c r="DT160" i="38"/>
  <c r="EA160" i="39"/>
  <c r="EB160" i="39" s="1"/>
  <c r="EB160" i="38"/>
  <c r="G161" i="39"/>
  <c r="H161" i="39" s="1"/>
  <c r="H161" i="38"/>
  <c r="O161" i="39"/>
  <c r="P161" i="39" s="1"/>
  <c r="P161" i="38"/>
  <c r="W161" i="39"/>
  <c r="X161" i="39" s="1"/>
  <c r="X161" i="38"/>
  <c r="AE161" i="39"/>
  <c r="AF161" i="39" s="1"/>
  <c r="AF161" i="38"/>
  <c r="AM161" i="39"/>
  <c r="AN161" i="39" s="1"/>
  <c r="AN161" i="38"/>
  <c r="AU161" i="39"/>
  <c r="AV161" i="39" s="1"/>
  <c r="AV161" i="38"/>
  <c r="BC161" i="39"/>
  <c r="BD161" i="39" s="1"/>
  <c r="BD161" i="38"/>
  <c r="BK161" i="39"/>
  <c r="BL161" i="39" s="1"/>
  <c r="BL161" i="38"/>
  <c r="BS161" i="39"/>
  <c r="BT161" i="39" s="1"/>
  <c r="BT161" i="38"/>
  <c r="CA161" i="39"/>
  <c r="CB161" i="39" s="1"/>
  <c r="CB161" i="38"/>
  <c r="CI161" i="39"/>
  <c r="CJ161" i="39" s="1"/>
  <c r="CJ161" i="38"/>
  <c r="CQ161" i="39"/>
  <c r="CR161" i="39" s="1"/>
  <c r="CR161" i="38"/>
  <c r="CY161" i="39"/>
  <c r="CZ161" i="39" s="1"/>
  <c r="CZ161" i="38"/>
  <c r="DG161" i="39"/>
  <c r="DH161" i="39" s="1"/>
  <c r="DH161" i="38"/>
  <c r="DO161" i="39"/>
  <c r="DP161" i="39" s="1"/>
  <c r="DP161" i="38"/>
  <c r="DW161" i="39"/>
  <c r="DX161" i="39" s="1"/>
  <c r="DX161" i="38"/>
  <c r="C162" i="39"/>
  <c r="D162" i="39" s="1"/>
  <c r="D162" i="38"/>
  <c r="K162" i="39"/>
  <c r="L162" i="39" s="1"/>
  <c r="L162" i="38"/>
  <c r="S162" i="39"/>
  <c r="T162" i="39" s="1"/>
  <c r="T162" i="38"/>
  <c r="AA162" i="39"/>
  <c r="AB162" i="39" s="1"/>
  <c r="AB162" i="38"/>
  <c r="AI162" i="39"/>
  <c r="AJ162" i="39" s="1"/>
  <c r="AJ162" i="38"/>
  <c r="AQ162" i="39"/>
  <c r="AR162" i="39" s="1"/>
  <c r="AR162" i="38"/>
  <c r="AY162" i="39"/>
  <c r="AZ162" i="39" s="1"/>
  <c r="AZ162" i="38"/>
  <c r="BG162" i="39"/>
  <c r="BH162" i="39" s="1"/>
  <c r="BH162" i="38"/>
  <c r="BO162" i="39"/>
  <c r="BP162" i="39" s="1"/>
  <c r="BP162" i="38"/>
  <c r="BW162" i="39"/>
  <c r="BX162" i="39" s="1"/>
  <c r="BX162" i="38"/>
  <c r="CE162" i="39"/>
  <c r="CF162" i="39" s="1"/>
  <c r="CF162" i="38"/>
  <c r="CM162" i="39"/>
  <c r="CN162" i="39" s="1"/>
  <c r="CN162" i="38"/>
  <c r="CU162" i="39"/>
  <c r="CV162" i="39" s="1"/>
  <c r="CV162" i="38"/>
  <c r="DC162" i="39"/>
  <c r="DD162" i="39" s="1"/>
  <c r="DD162" i="38"/>
  <c r="DK162" i="39"/>
  <c r="DL162" i="39" s="1"/>
  <c r="DL162" i="38"/>
  <c r="DS162" i="39"/>
  <c r="DT162" i="39" s="1"/>
  <c r="DT162" i="38"/>
  <c r="EA162" i="39"/>
  <c r="EB162" i="39" s="1"/>
  <c r="EB162" i="38"/>
  <c r="C164" i="39"/>
  <c r="D164" i="39" s="1"/>
  <c r="D164" i="38"/>
  <c r="C176" i="38"/>
  <c r="K164" i="39"/>
  <c r="L164" i="39" s="1"/>
  <c r="L164" i="38"/>
  <c r="K176" i="38"/>
  <c r="S164" i="39"/>
  <c r="T164" i="39" s="1"/>
  <c r="T164" i="38"/>
  <c r="S176" i="38"/>
  <c r="AA164" i="39"/>
  <c r="AB164" i="39" s="1"/>
  <c r="AB164" i="38"/>
  <c r="AA176" i="38"/>
  <c r="AI164" i="39"/>
  <c r="AJ164" i="39" s="1"/>
  <c r="AJ164" i="38"/>
  <c r="AI176" i="38"/>
  <c r="AQ164" i="39"/>
  <c r="AR164" i="39" s="1"/>
  <c r="AR164" i="38"/>
  <c r="AQ176" i="38"/>
  <c r="AY164" i="39"/>
  <c r="AZ164" i="39" s="1"/>
  <c r="AZ164" i="38"/>
  <c r="AY176" i="38"/>
  <c r="BG164" i="39"/>
  <c r="BH164" i="39" s="1"/>
  <c r="BH164" i="38"/>
  <c r="BG176" i="38"/>
  <c r="BO164" i="39"/>
  <c r="BP164" i="39" s="1"/>
  <c r="BP164" i="38"/>
  <c r="BO176" i="38"/>
  <c r="BW164" i="39"/>
  <c r="BX164" i="39" s="1"/>
  <c r="BX164" i="38"/>
  <c r="BW176" i="38"/>
  <c r="CE164" i="39"/>
  <c r="CF164" i="39" s="1"/>
  <c r="CF164" i="38"/>
  <c r="CE176" i="38"/>
  <c r="CM164" i="39"/>
  <c r="CN164" i="39" s="1"/>
  <c r="CN164" i="38"/>
  <c r="CM176" i="38"/>
  <c r="CU164" i="39"/>
  <c r="CV164" i="39" s="1"/>
  <c r="CV164" i="38"/>
  <c r="CU176" i="38"/>
  <c r="DC164" i="39"/>
  <c r="DD164" i="39" s="1"/>
  <c r="DD164" i="38"/>
  <c r="DC176" i="38"/>
  <c r="DK164" i="39"/>
  <c r="DL164" i="39" s="1"/>
  <c r="DL164" i="38"/>
  <c r="DK176" i="38"/>
  <c r="DS164" i="39"/>
  <c r="DT164" i="39" s="1"/>
  <c r="DT164" i="38"/>
  <c r="DS176" i="38"/>
  <c r="EA164" i="39"/>
  <c r="EB164" i="39" s="1"/>
  <c r="EB164" i="38"/>
  <c r="EA176" i="38"/>
  <c r="G165" i="39"/>
  <c r="H165" i="39" s="1"/>
  <c r="H165" i="38"/>
  <c r="O165" i="39"/>
  <c r="P165" i="39" s="1"/>
  <c r="P165" i="38"/>
  <c r="W165" i="39"/>
  <c r="X165" i="39" s="1"/>
  <c r="X165" i="38"/>
  <c r="AE165" i="39"/>
  <c r="AF165" i="39" s="1"/>
  <c r="AF165" i="38"/>
  <c r="AM165" i="39"/>
  <c r="AN165" i="39" s="1"/>
  <c r="AN165" i="38"/>
  <c r="AU165" i="39"/>
  <c r="AV165" i="39" s="1"/>
  <c r="AV165" i="38"/>
  <c r="BC165" i="39"/>
  <c r="BD165" i="39" s="1"/>
  <c r="BD165" i="38"/>
  <c r="BK165" i="39"/>
  <c r="BL165" i="39" s="1"/>
  <c r="BL165" i="38"/>
  <c r="BS165" i="39"/>
  <c r="BT165" i="39" s="1"/>
  <c r="BT165" i="38"/>
  <c r="CA165" i="39"/>
  <c r="CB165" i="39" s="1"/>
  <c r="CB165" i="38"/>
  <c r="CI165" i="39"/>
  <c r="CJ165" i="39" s="1"/>
  <c r="CJ165" i="38"/>
  <c r="CQ165" i="39"/>
  <c r="CR165" i="39" s="1"/>
  <c r="CR165" i="38"/>
  <c r="CY165" i="39"/>
  <c r="CZ165" i="39" s="1"/>
  <c r="CZ165" i="38"/>
  <c r="DG165" i="39"/>
  <c r="DH165" i="39" s="1"/>
  <c r="DH165" i="38"/>
  <c r="DO165" i="39"/>
  <c r="DP165" i="39" s="1"/>
  <c r="DP165" i="38"/>
  <c r="DW165" i="39"/>
  <c r="DX165" i="39" s="1"/>
  <c r="DX165" i="38"/>
  <c r="C166" i="39"/>
  <c r="D166" i="39" s="1"/>
  <c r="D166" i="38"/>
  <c r="K166" i="39"/>
  <c r="L166" i="39" s="1"/>
  <c r="L166" i="38"/>
  <c r="S166" i="39"/>
  <c r="T166" i="39" s="1"/>
  <c r="T166" i="38"/>
  <c r="AA166" i="39"/>
  <c r="AB166" i="39" s="1"/>
  <c r="AB166" i="38"/>
  <c r="AI166" i="39"/>
  <c r="AJ166" i="39" s="1"/>
  <c r="AJ166" i="38"/>
  <c r="AQ166" i="39"/>
  <c r="AR166" i="39" s="1"/>
  <c r="AR166" i="38"/>
  <c r="AY166" i="39"/>
  <c r="AZ166" i="39" s="1"/>
  <c r="AZ166" i="38"/>
  <c r="BG166" i="39"/>
  <c r="BH166" i="39" s="1"/>
  <c r="BH166" i="38"/>
  <c r="BO166" i="39"/>
  <c r="BP166" i="39" s="1"/>
  <c r="BP166" i="38"/>
  <c r="BW166" i="39"/>
  <c r="BX166" i="39" s="1"/>
  <c r="BX166" i="38"/>
  <c r="CE166" i="39"/>
  <c r="CF166" i="39" s="1"/>
  <c r="CF166" i="38"/>
  <c r="CM166" i="39"/>
  <c r="CN166" i="39" s="1"/>
  <c r="CN166" i="38"/>
  <c r="CU166" i="39"/>
  <c r="CV166" i="39" s="1"/>
  <c r="CV166" i="38"/>
  <c r="DC166" i="39"/>
  <c r="DD166" i="39" s="1"/>
  <c r="DD166" i="38"/>
  <c r="DK166" i="39"/>
  <c r="DL166" i="39" s="1"/>
  <c r="DL166" i="38"/>
  <c r="DS166" i="39"/>
  <c r="DT166" i="39" s="1"/>
  <c r="DT166" i="38"/>
  <c r="EA166" i="39"/>
  <c r="EB166" i="39" s="1"/>
  <c r="EB166" i="38"/>
  <c r="G167" i="39"/>
  <c r="H167" i="39" s="1"/>
  <c r="H167" i="38"/>
  <c r="O167" i="39"/>
  <c r="P167" i="39" s="1"/>
  <c r="P167" i="38"/>
  <c r="W167" i="39"/>
  <c r="X167" i="39" s="1"/>
  <c r="X167" i="38"/>
  <c r="AE167" i="39"/>
  <c r="AF167" i="39" s="1"/>
  <c r="AF167" i="38"/>
  <c r="AM167" i="39"/>
  <c r="AN167" i="39" s="1"/>
  <c r="AN167" i="38"/>
  <c r="AU167" i="39"/>
  <c r="AV167" i="39" s="1"/>
  <c r="AV167" i="38"/>
  <c r="BC167" i="39"/>
  <c r="BD167" i="39" s="1"/>
  <c r="BD167" i="38"/>
  <c r="BK167" i="39"/>
  <c r="BL167" i="39" s="1"/>
  <c r="BL167" i="38"/>
  <c r="BS167" i="39"/>
  <c r="BT167" i="39" s="1"/>
  <c r="BT167" i="38"/>
  <c r="CA167" i="39"/>
  <c r="CB167" i="39" s="1"/>
  <c r="CB167" i="38"/>
  <c r="CI167" i="39"/>
  <c r="CJ167" i="39" s="1"/>
  <c r="CJ167" i="38"/>
  <c r="CQ167" i="39"/>
  <c r="CR167" i="39" s="1"/>
  <c r="CR167" i="38"/>
  <c r="CY167" i="39"/>
  <c r="CZ167" i="39" s="1"/>
  <c r="CZ167" i="38"/>
  <c r="DG167" i="39"/>
  <c r="DH167" i="39" s="1"/>
  <c r="DH167" i="38"/>
  <c r="DO167" i="39"/>
  <c r="DP167" i="39" s="1"/>
  <c r="DP167" i="38"/>
  <c r="DW167" i="39"/>
  <c r="DX167" i="39" s="1"/>
  <c r="DX167" i="38"/>
  <c r="C168" i="39"/>
  <c r="D168" i="39" s="1"/>
  <c r="D168" i="38"/>
  <c r="K168" i="39"/>
  <c r="L168" i="39" s="1"/>
  <c r="L168" i="38"/>
  <c r="S168" i="39"/>
  <c r="T168" i="39" s="1"/>
  <c r="T168" i="38"/>
  <c r="AA168" i="39"/>
  <c r="AB168" i="39" s="1"/>
  <c r="AB168" i="38"/>
  <c r="AI168" i="39"/>
  <c r="AJ168" i="39" s="1"/>
  <c r="AJ168" i="38"/>
  <c r="AQ168" i="39"/>
  <c r="AR168" i="39" s="1"/>
  <c r="AR168" i="38"/>
  <c r="AY168" i="39"/>
  <c r="AZ168" i="39" s="1"/>
  <c r="AZ168" i="38"/>
  <c r="BG168" i="39"/>
  <c r="BH168" i="39" s="1"/>
  <c r="BH168" i="38"/>
  <c r="BO168" i="39"/>
  <c r="BP168" i="39" s="1"/>
  <c r="BP168" i="38"/>
  <c r="BW168" i="39"/>
  <c r="BX168" i="39" s="1"/>
  <c r="BX168" i="38"/>
  <c r="CE168" i="39"/>
  <c r="CF168" i="39" s="1"/>
  <c r="CF168" i="38"/>
  <c r="CM168" i="39"/>
  <c r="CN168" i="39" s="1"/>
  <c r="CN168" i="38"/>
  <c r="CU168" i="39"/>
  <c r="CV168" i="39" s="1"/>
  <c r="CV168" i="38"/>
  <c r="DC168" i="39"/>
  <c r="DD168" i="39" s="1"/>
  <c r="DD168" i="38"/>
  <c r="DK168" i="39"/>
  <c r="DL168" i="39" s="1"/>
  <c r="DL168" i="38"/>
  <c r="DS168" i="39"/>
  <c r="DT168" i="39" s="1"/>
  <c r="DT168" i="38"/>
  <c r="EA168" i="39"/>
  <c r="EB168" i="39" s="1"/>
  <c r="EB168" i="38"/>
  <c r="G169" i="39"/>
  <c r="H169" i="39" s="1"/>
  <c r="H169" i="38"/>
  <c r="O169" i="39"/>
  <c r="P169" i="39" s="1"/>
  <c r="P169" i="38"/>
  <c r="W169" i="39"/>
  <c r="X169" i="39" s="1"/>
  <c r="X169" i="38"/>
  <c r="AE169" i="39"/>
  <c r="AF169" i="39" s="1"/>
  <c r="AF169" i="38"/>
  <c r="AM169" i="39"/>
  <c r="AN169" i="39" s="1"/>
  <c r="AN169" i="38"/>
  <c r="AU169" i="39"/>
  <c r="AV169" i="39" s="1"/>
  <c r="AV169" i="38"/>
  <c r="BC169" i="39"/>
  <c r="BD169" i="39" s="1"/>
  <c r="BD169" i="38"/>
  <c r="BK169" i="39"/>
  <c r="BL169" i="39" s="1"/>
  <c r="BL169" i="38"/>
  <c r="BS169" i="39"/>
  <c r="BT169" i="39" s="1"/>
  <c r="BT169" i="38"/>
  <c r="CA169" i="39"/>
  <c r="CB169" i="39" s="1"/>
  <c r="CB169" i="38"/>
  <c r="CI169" i="39"/>
  <c r="CJ169" i="39" s="1"/>
  <c r="CJ169" i="38"/>
  <c r="CQ169" i="39"/>
  <c r="CR169" i="39" s="1"/>
  <c r="CR169" i="38"/>
  <c r="CY169" i="39"/>
  <c r="CZ169" i="39" s="1"/>
  <c r="CZ169" i="38"/>
  <c r="DG169" i="39"/>
  <c r="DH169" i="39" s="1"/>
  <c r="DH169" i="38"/>
  <c r="DO169" i="39"/>
  <c r="DP169" i="39" s="1"/>
  <c r="DP169" i="38"/>
  <c r="DW169" i="39"/>
  <c r="DX169" i="39" s="1"/>
  <c r="DX169" i="38"/>
  <c r="C170" i="39"/>
  <c r="D170" i="39" s="1"/>
  <c r="D170" i="38"/>
  <c r="K170" i="39"/>
  <c r="L170" i="39" s="1"/>
  <c r="L170" i="38"/>
  <c r="S170" i="39"/>
  <c r="T170" i="39" s="1"/>
  <c r="T170" i="38"/>
  <c r="AA170" i="39"/>
  <c r="AB170" i="39" s="1"/>
  <c r="AB170" i="38"/>
  <c r="AI170" i="39"/>
  <c r="AJ170" i="39" s="1"/>
  <c r="AJ170" i="38"/>
  <c r="AQ170" i="39"/>
  <c r="AR170" i="39" s="1"/>
  <c r="AR170" i="38"/>
  <c r="AY170" i="39"/>
  <c r="AZ170" i="39" s="1"/>
  <c r="AZ170" i="38"/>
  <c r="BG170" i="39"/>
  <c r="BH170" i="39" s="1"/>
  <c r="BH170" i="38"/>
  <c r="BO170" i="39"/>
  <c r="BP170" i="39" s="1"/>
  <c r="BP170" i="38"/>
  <c r="BW170" i="39"/>
  <c r="BX170" i="39" s="1"/>
  <c r="BX170" i="38"/>
  <c r="CE170" i="39"/>
  <c r="CF170" i="39" s="1"/>
  <c r="CF170" i="38"/>
  <c r="CM170" i="39"/>
  <c r="CN170" i="39" s="1"/>
  <c r="CN170" i="38"/>
  <c r="CU170" i="39"/>
  <c r="CV170" i="39" s="1"/>
  <c r="CV170" i="38"/>
  <c r="DC170" i="39"/>
  <c r="DD170" i="39" s="1"/>
  <c r="DD170" i="38"/>
  <c r="DK170" i="39"/>
  <c r="DL170" i="39" s="1"/>
  <c r="DL170" i="38"/>
  <c r="DS170" i="39"/>
  <c r="DT170" i="39" s="1"/>
  <c r="DT170" i="38"/>
  <c r="EA170" i="39"/>
  <c r="EB170" i="39" s="1"/>
  <c r="EB170" i="38"/>
  <c r="G171" i="39"/>
  <c r="H171" i="39" s="1"/>
  <c r="H171" i="38"/>
  <c r="O171" i="39"/>
  <c r="P171" i="39" s="1"/>
  <c r="P171" i="38"/>
  <c r="W171" i="39"/>
  <c r="X171" i="39" s="1"/>
  <c r="X171" i="38"/>
  <c r="AE171" i="39"/>
  <c r="AF171" i="39" s="1"/>
  <c r="AF171" i="38"/>
  <c r="AM171" i="39"/>
  <c r="AN171" i="39" s="1"/>
  <c r="AN171" i="38"/>
  <c r="AU171" i="39"/>
  <c r="AV171" i="39" s="1"/>
  <c r="AV171" i="38"/>
  <c r="BC171" i="39"/>
  <c r="BD171" i="39" s="1"/>
  <c r="BD171" i="38"/>
  <c r="BK171" i="39"/>
  <c r="BL171" i="39" s="1"/>
  <c r="BL171" i="38"/>
  <c r="BS171" i="39"/>
  <c r="BT171" i="39" s="1"/>
  <c r="BT171" i="38"/>
  <c r="CA171" i="39"/>
  <c r="CB171" i="39" s="1"/>
  <c r="CB171" i="38"/>
  <c r="CI171" i="39"/>
  <c r="CJ171" i="39" s="1"/>
  <c r="CJ171" i="38"/>
  <c r="CQ171" i="39"/>
  <c r="CR171" i="39" s="1"/>
  <c r="CR171" i="38"/>
  <c r="CY171" i="39"/>
  <c r="CZ171" i="39" s="1"/>
  <c r="CZ171" i="38"/>
  <c r="DG171" i="39"/>
  <c r="DH171" i="39" s="1"/>
  <c r="DH171" i="38"/>
  <c r="DO171" i="39"/>
  <c r="DP171" i="39" s="1"/>
  <c r="DP171" i="38"/>
  <c r="DW171" i="39"/>
  <c r="DX171" i="39" s="1"/>
  <c r="DX171" i="38"/>
  <c r="C172" i="39"/>
  <c r="D172" i="39" s="1"/>
  <c r="D172" i="38"/>
  <c r="K172" i="39"/>
  <c r="L172" i="39" s="1"/>
  <c r="L172" i="38"/>
  <c r="S172" i="39"/>
  <c r="T172" i="39" s="1"/>
  <c r="T172" i="38"/>
  <c r="AA172" i="39"/>
  <c r="AB172" i="39" s="1"/>
  <c r="AB172" i="38"/>
  <c r="AI172" i="39"/>
  <c r="AJ172" i="39" s="1"/>
  <c r="AJ172" i="38"/>
  <c r="AQ172" i="39"/>
  <c r="AR172" i="39" s="1"/>
  <c r="AR172" i="38"/>
  <c r="AY172" i="39"/>
  <c r="AZ172" i="39" s="1"/>
  <c r="AZ172" i="38"/>
  <c r="BG172" i="39"/>
  <c r="BH172" i="39" s="1"/>
  <c r="BH172" i="38"/>
  <c r="BO172" i="39"/>
  <c r="BP172" i="39" s="1"/>
  <c r="BP172" i="38"/>
  <c r="BW172" i="39"/>
  <c r="BX172" i="39" s="1"/>
  <c r="BX172" i="38"/>
  <c r="CE172" i="39"/>
  <c r="CF172" i="39" s="1"/>
  <c r="CF172" i="38"/>
  <c r="CM172" i="39"/>
  <c r="CN172" i="39" s="1"/>
  <c r="CN172" i="38"/>
  <c r="CU172" i="39"/>
  <c r="CV172" i="39" s="1"/>
  <c r="CV172" i="38"/>
  <c r="DC172" i="39"/>
  <c r="DD172" i="39" s="1"/>
  <c r="DD172" i="38"/>
  <c r="DK172" i="39"/>
  <c r="DL172" i="39" s="1"/>
  <c r="DL172" i="38"/>
  <c r="DS172" i="39"/>
  <c r="DT172" i="39" s="1"/>
  <c r="DT172" i="38"/>
  <c r="EA172" i="39"/>
  <c r="EB172" i="39" s="1"/>
  <c r="EB172" i="38"/>
  <c r="G173" i="39"/>
  <c r="H173" i="39" s="1"/>
  <c r="H173" i="38"/>
  <c r="O173" i="39"/>
  <c r="P173" i="39" s="1"/>
  <c r="P173" i="38"/>
  <c r="W173" i="39"/>
  <c r="X173" i="39" s="1"/>
  <c r="X173" i="38"/>
  <c r="AE173" i="39"/>
  <c r="AF173" i="39" s="1"/>
  <c r="AF173" i="38"/>
  <c r="AM173" i="39"/>
  <c r="AN173" i="39" s="1"/>
  <c r="AN173" i="38"/>
  <c r="AU173" i="39"/>
  <c r="AV173" i="39" s="1"/>
  <c r="AV173" i="38"/>
  <c r="BC173" i="39"/>
  <c r="BD173" i="39" s="1"/>
  <c r="BD173" i="38"/>
  <c r="BK173" i="39"/>
  <c r="BL173" i="39" s="1"/>
  <c r="BL173" i="38"/>
  <c r="BS173" i="39"/>
  <c r="BT173" i="39" s="1"/>
  <c r="BT173" i="38"/>
  <c r="CA173" i="39"/>
  <c r="CB173" i="39" s="1"/>
  <c r="CB173" i="38"/>
  <c r="CI173" i="39"/>
  <c r="CJ173" i="39" s="1"/>
  <c r="CJ173" i="38"/>
  <c r="CQ173" i="39"/>
  <c r="CR173" i="39" s="1"/>
  <c r="CR173" i="38"/>
  <c r="CY173" i="39"/>
  <c r="CZ173" i="39" s="1"/>
  <c r="CZ173" i="38"/>
  <c r="DG173" i="39"/>
  <c r="DH173" i="39" s="1"/>
  <c r="DH173" i="38"/>
  <c r="DO173" i="39"/>
  <c r="DP173" i="39" s="1"/>
  <c r="DP173" i="38"/>
  <c r="DW173" i="39"/>
  <c r="DX173" i="39" s="1"/>
  <c r="DX173" i="38"/>
  <c r="C174" i="39"/>
  <c r="D174" i="39" s="1"/>
  <c r="D174" i="38"/>
  <c r="K174" i="39"/>
  <c r="L174" i="39" s="1"/>
  <c r="L174" i="38"/>
  <c r="S174" i="39"/>
  <c r="T174" i="39" s="1"/>
  <c r="T174" i="38"/>
  <c r="AA174" i="39"/>
  <c r="AB174" i="39" s="1"/>
  <c r="AB174" i="38"/>
  <c r="AI174" i="39"/>
  <c r="AJ174" i="39" s="1"/>
  <c r="AJ174" i="38"/>
  <c r="AQ174" i="39"/>
  <c r="AR174" i="39" s="1"/>
  <c r="AR174" i="38"/>
  <c r="AY174" i="39"/>
  <c r="AZ174" i="39" s="1"/>
  <c r="AZ174" i="38"/>
  <c r="BG174" i="39"/>
  <c r="BH174" i="39" s="1"/>
  <c r="BH174" i="38"/>
  <c r="BO174" i="39"/>
  <c r="BP174" i="39" s="1"/>
  <c r="BP174" i="38"/>
  <c r="BW174" i="39"/>
  <c r="BX174" i="39" s="1"/>
  <c r="BX174" i="38"/>
  <c r="CE174" i="39"/>
  <c r="CF174" i="39" s="1"/>
  <c r="CF174" i="38"/>
  <c r="CM174" i="39"/>
  <c r="CN174" i="39" s="1"/>
  <c r="CN174" i="38"/>
  <c r="CU174" i="39"/>
  <c r="CV174" i="39" s="1"/>
  <c r="CV174" i="38"/>
  <c r="DC174" i="39"/>
  <c r="DD174" i="39" s="1"/>
  <c r="DD174" i="38"/>
  <c r="DK174" i="39"/>
  <c r="DL174" i="39" s="1"/>
  <c r="DL174" i="38"/>
  <c r="DS174" i="39"/>
  <c r="DT174" i="39" s="1"/>
  <c r="DT174" i="38"/>
  <c r="EA174" i="39"/>
  <c r="EB174" i="39" s="1"/>
  <c r="EB174" i="38"/>
  <c r="G175" i="39"/>
  <c r="H175" i="39" s="1"/>
  <c r="H175" i="38"/>
  <c r="O175" i="39"/>
  <c r="P175" i="39" s="1"/>
  <c r="P175" i="38"/>
  <c r="W175" i="39"/>
  <c r="X175" i="39" s="1"/>
  <c r="X175" i="38"/>
  <c r="AE175" i="39"/>
  <c r="AF175" i="39" s="1"/>
  <c r="AF175" i="38"/>
  <c r="AM175" i="39"/>
  <c r="AN175" i="39" s="1"/>
  <c r="AN175" i="38"/>
  <c r="AU175" i="39"/>
  <c r="AV175" i="39" s="1"/>
  <c r="AV175" i="38"/>
  <c r="BC175" i="39"/>
  <c r="BD175" i="39" s="1"/>
  <c r="BD175" i="38"/>
  <c r="BK175" i="39"/>
  <c r="BL175" i="39" s="1"/>
  <c r="BL175" i="38"/>
  <c r="BS175" i="39"/>
  <c r="BT175" i="39" s="1"/>
  <c r="BT175" i="38"/>
  <c r="CA175" i="39"/>
  <c r="CB175" i="39" s="1"/>
  <c r="CB175" i="38"/>
  <c r="CI175" i="39"/>
  <c r="CJ175" i="39" s="1"/>
  <c r="CJ175" i="38"/>
  <c r="CQ175" i="39"/>
  <c r="CR175" i="39" s="1"/>
  <c r="CR175" i="38"/>
  <c r="CY175" i="39"/>
  <c r="CZ175" i="39" s="1"/>
  <c r="CZ175" i="38"/>
  <c r="DG175" i="39"/>
  <c r="DH175" i="39" s="1"/>
  <c r="DH175" i="38"/>
  <c r="DO175" i="39"/>
  <c r="DP175" i="39" s="1"/>
  <c r="DP175" i="38"/>
  <c r="DW175" i="39"/>
  <c r="DX175" i="39" s="1"/>
  <c r="DX175" i="38"/>
  <c r="G177" i="39"/>
  <c r="H177" i="39" s="1"/>
  <c r="H177" i="38"/>
  <c r="G189" i="38"/>
  <c r="O177" i="39"/>
  <c r="P177" i="39" s="1"/>
  <c r="P177" i="38"/>
  <c r="O189" i="38"/>
  <c r="W177" i="39"/>
  <c r="X177" i="39" s="1"/>
  <c r="X177" i="38"/>
  <c r="W189" i="38"/>
  <c r="AE177" i="39"/>
  <c r="AF177" i="39" s="1"/>
  <c r="AF177" i="38"/>
  <c r="AE189" i="38"/>
  <c r="AM177" i="39"/>
  <c r="AN177" i="39" s="1"/>
  <c r="AN177" i="38"/>
  <c r="AM189" i="38"/>
  <c r="AU177" i="39"/>
  <c r="AV177" i="39" s="1"/>
  <c r="AV177" i="38"/>
  <c r="AU189" i="38"/>
  <c r="BC177" i="39"/>
  <c r="BD177" i="39" s="1"/>
  <c r="BD177" i="38"/>
  <c r="BC189" i="38"/>
  <c r="BK177" i="39"/>
  <c r="BL177" i="39" s="1"/>
  <c r="BL177" i="38"/>
  <c r="BK189" i="38"/>
  <c r="BS177" i="39"/>
  <c r="BT177" i="39" s="1"/>
  <c r="BT177" i="38"/>
  <c r="BS189" i="38"/>
  <c r="CA177" i="39"/>
  <c r="CB177" i="39" s="1"/>
  <c r="CB177" i="38"/>
  <c r="CA189" i="38"/>
  <c r="CI177" i="39"/>
  <c r="CJ177" i="39" s="1"/>
  <c r="CJ177" i="38"/>
  <c r="CI189" i="38"/>
  <c r="CQ177" i="39"/>
  <c r="CR177" i="39" s="1"/>
  <c r="CR177" i="38"/>
  <c r="CQ189" i="38"/>
  <c r="CY177" i="39"/>
  <c r="CZ177" i="39" s="1"/>
  <c r="CZ177" i="38"/>
  <c r="CY189" i="38"/>
  <c r="DG177" i="39"/>
  <c r="DH177" i="39" s="1"/>
  <c r="DH177" i="38"/>
  <c r="DG189" i="38"/>
  <c r="DO177" i="39"/>
  <c r="DP177" i="39" s="1"/>
  <c r="DP177" i="38"/>
  <c r="DO189" i="38"/>
  <c r="DW177" i="39"/>
  <c r="DX177" i="39" s="1"/>
  <c r="DX177" i="38"/>
  <c r="DW189" i="38"/>
  <c r="C178" i="39"/>
  <c r="D178" i="39" s="1"/>
  <c r="D178" i="38"/>
  <c r="K178" i="39"/>
  <c r="L178" i="39" s="1"/>
  <c r="L178" i="38"/>
  <c r="S178" i="39"/>
  <c r="T178" i="39" s="1"/>
  <c r="T178" i="38"/>
  <c r="AA178" i="39"/>
  <c r="AB178" i="39" s="1"/>
  <c r="AB178" i="38"/>
  <c r="AI178" i="39"/>
  <c r="AJ178" i="39" s="1"/>
  <c r="AJ178" i="38"/>
  <c r="AQ178" i="39"/>
  <c r="AR178" i="39" s="1"/>
  <c r="AR178" i="38"/>
  <c r="AY178" i="39"/>
  <c r="AZ178" i="39" s="1"/>
  <c r="AZ178" i="38"/>
  <c r="BG178" i="39"/>
  <c r="BH178" i="39" s="1"/>
  <c r="BH178" i="38"/>
  <c r="BO178" i="39"/>
  <c r="BP178" i="39" s="1"/>
  <c r="BP178" i="38"/>
  <c r="BW178" i="39"/>
  <c r="BX178" i="39" s="1"/>
  <c r="BX178" i="38"/>
  <c r="CE178" i="39"/>
  <c r="CF178" i="39" s="1"/>
  <c r="CF178" i="38"/>
  <c r="CM178" i="39"/>
  <c r="CN178" i="39" s="1"/>
  <c r="CN178" i="38"/>
  <c r="CU178" i="39"/>
  <c r="CV178" i="39" s="1"/>
  <c r="CV178" i="38"/>
  <c r="DC178" i="39"/>
  <c r="DD178" i="39" s="1"/>
  <c r="DD178" i="38"/>
  <c r="DK178" i="39"/>
  <c r="DL178" i="39" s="1"/>
  <c r="DL178" i="38"/>
  <c r="DS178" i="39"/>
  <c r="DT178" i="39" s="1"/>
  <c r="DT178" i="38"/>
  <c r="EA178" i="39"/>
  <c r="EB178" i="39" s="1"/>
  <c r="EB178" i="38"/>
  <c r="G179" i="39"/>
  <c r="H179" i="39" s="1"/>
  <c r="H179" i="38"/>
  <c r="O179" i="39"/>
  <c r="P179" i="39" s="1"/>
  <c r="P179" i="38"/>
  <c r="W179" i="39"/>
  <c r="X179" i="39" s="1"/>
  <c r="X179" i="38"/>
  <c r="AE179" i="39"/>
  <c r="AF179" i="39" s="1"/>
  <c r="AF179" i="38"/>
  <c r="AM179" i="39"/>
  <c r="AN179" i="39" s="1"/>
  <c r="AN179" i="38"/>
  <c r="AU179" i="39"/>
  <c r="AV179" i="39" s="1"/>
  <c r="AV179" i="38"/>
  <c r="BC179" i="39"/>
  <c r="BD179" i="39" s="1"/>
  <c r="BD179" i="38"/>
  <c r="BK179" i="39"/>
  <c r="BL179" i="39" s="1"/>
  <c r="BL179" i="38"/>
  <c r="BS179" i="39"/>
  <c r="BT179" i="39" s="1"/>
  <c r="BT179" i="38"/>
  <c r="CA179" i="39"/>
  <c r="CB179" i="39" s="1"/>
  <c r="CB179" i="38"/>
  <c r="CI179" i="39"/>
  <c r="CJ179" i="39" s="1"/>
  <c r="CJ179" i="38"/>
  <c r="CQ179" i="39"/>
  <c r="CR179" i="39" s="1"/>
  <c r="CR179" i="38"/>
  <c r="CY179" i="39"/>
  <c r="CZ179" i="39" s="1"/>
  <c r="CZ179" i="38"/>
  <c r="DG179" i="39"/>
  <c r="DH179" i="39" s="1"/>
  <c r="DH179" i="38"/>
  <c r="DO179" i="39"/>
  <c r="DP179" i="39" s="1"/>
  <c r="DP179" i="38"/>
  <c r="DW179" i="39"/>
  <c r="DX179" i="39" s="1"/>
  <c r="DX179" i="38"/>
  <c r="C180" i="39"/>
  <c r="D180" i="39" s="1"/>
  <c r="D180" i="38"/>
  <c r="K180" i="39"/>
  <c r="L180" i="39" s="1"/>
  <c r="L180" i="38"/>
  <c r="S180" i="39"/>
  <c r="T180" i="39" s="1"/>
  <c r="T180" i="38"/>
  <c r="AA180" i="39"/>
  <c r="AB180" i="39" s="1"/>
  <c r="AB180" i="38"/>
  <c r="AI180" i="39"/>
  <c r="AJ180" i="39" s="1"/>
  <c r="AJ180" i="38"/>
  <c r="AQ180" i="39"/>
  <c r="AR180" i="39" s="1"/>
  <c r="AR180" i="38"/>
  <c r="AY180" i="39"/>
  <c r="AZ180" i="39" s="1"/>
  <c r="AZ180" i="38"/>
  <c r="BG180" i="39"/>
  <c r="BH180" i="39" s="1"/>
  <c r="BH180" i="38"/>
  <c r="BO180" i="39"/>
  <c r="BP180" i="39" s="1"/>
  <c r="BP180" i="38"/>
  <c r="BW180" i="39"/>
  <c r="BX180" i="39" s="1"/>
  <c r="BX180" i="38"/>
  <c r="CE180" i="39"/>
  <c r="CF180" i="39" s="1"/>
  <c r="CF180" i="38"/>
  <c r="CM180" i="39"/>
  <c r="CN180" i="39" s="1"/>
  <c r="CN180" i="38"/>
  <c r="CU180" i="39"/>
  <c r="CV180" i="39" s="1"/>
  <c r="CV180" i="38"/>
  <c r="DC180" i="39"/>
  <c r="DD180" i="39" s="1"/>
  <c r="DD180" i="38"/>
  <c r="DK180" i="39"/>
  <c r="DL180" i="39" s="1"/>
  <c r="DL180" i="38"/>
  <c r="DS180" i="39"/>
  <c r="DT180" i="39" s="1"/>
  <c r="DT180" i="38"/>
  <c r="EA180" i="39"/>
  <c r="EB180" i="39" s="1"/>
  <c r="EB180" i="38"/>
  <c r="G181" i="39"/>
  <c r="H181" i="39" s="1"/>
  <c r="H181" i="38"/>
  <c r="O181" i="39"/>
  <c r="P181" i="39" s="1"/>
  <c r="P181" i="38"/>
  <c r="W181" i="39"/>
  <c r="X181" i="39" s="1"/>
  <c r="X181" i="38"/>
  <c r="AE181" i="39"/>
  <c r="AF181" i="39" s="1"/>
  <c r="AF181" i="38"/>
  <c r="AM181" i="39"/>
  <c r="AN181" i="39" s="1"/>
  <c r="AN181" i="38"/>
  <c r="AU181" i="39"/>
  <c r="AV181" i="39" s="1"/>
  <c r="AV181" i="38"/>
  <c r="BC181" i="39"/>
  <c r="BD181" i="39" s="1"/>
  <c r="BD181" i="38"/>
  <c r="BK181" i="39"/>
  <c r="BL181" i="39" s="1"/>
  <c r="BL181" i="38"/>
  <c r="BS181" i="39"/>
  <c r="BT181" i="39" s="1"/>
  <c r="BT181" i="38"/>
  <c r="CA181" i="39"/>
  <c r="CB181" i="39" s="1"/>
  <c r="CB181" i="38"/>
  <c r="CI181" i="39"/>
  <c r="CJ181" i="39" s="1"/>
  <c r="CJ181" i="38"/>
  <c r="CQ181" i="39"/>
  <c r="CR181" i="39" s="1"/>
  <c r="CR181" i="38"/>
  <c r="CY181" i="39"/>
  <c r="CZ181" i="39" s="1"/>
  <c r="CZ181" i="38"/>
  <c r="DG181" i="39"/>
  <c r="DH181" i="39" s="1"/>
  <c r="DH181" i="38"/>
  <c r="DO181" i="39"/>
  <c r="DP181" i="39" s="1"/>
  <c r="DP181" i="38"/>
  <c r="DW181" i="39"/>
  <c r="DX181" i="39" s="1"/>
  <c r="DX181" i="38"/>
  <c r="C182" i="39"/>
  <c r="D182" i="39" s="1"/>
  <c r="D182" i="38"/>
  <c r="K182" i="39"/>
  <c r="L182" i="39" s="1"/>
  <c r="L182" i="38"/>
  <c r="S182" i="39"/>
  <c r="T182" i="39" s="1"/>
  <c r="T182" i="38"/>
  <c r="AA182" i="39"/>
  <c r="AB182" i="39" s="1"/>
  <c r="AB182" i="38"/>
  <c r="AI182" i="39"/>
  <c r="AJ182" i="39" s="1"/>
  <c r="AJ182" i="38"/>
  <c r="AQ182" i="39"/>
  <c r="AR182" i="39" s="1"/>
  <c r="AR182" i="38"/>
  <c r="AY182" i="39"/>
  <c r="AZ182" i="39" s="1"/>
  <c r="AZ182" i="38"/>
  <c r="BG182" i="39"/>
  <c r="BH182" i="39" s="1"/>
  <c r="BH182" i="38"/>
  <c r="BO182" i="39"/>
  <c r="BP182" i="39" s="1"/>
  <c r="BP182" i="38"/>
  <c r="BW182" i="39"/>
  <c r="BX182" i="39" s="1"/>
  <c r="BX182" i="38"/>
  <c r="CE182" i="39"/>
  <c r="CF182" i="39" s="1"/>
  <c r="CF182" i="38"/>
  <c r="CM182" i="39"/>
  <c r="CN182" i="39" s="1"/>
  <c r="CN182" i="38"/>
  <c r="CU182" i="39"/>
  <c r="CV182" i="39" s="1"/>
  <c r="CV182" i="38"/>
  <c r="DC182" i="39"/>
  <c r="DD182" i="39" s="1"/>
  <c r="DD182" i="38"/>
  <c r="DK182" i="39"/>
  <c r="DL182" i="39" s="1"/>
  <c r="DL182" i="38"/>
  <c r="DS182" i="39"/>
  <c r="DT182" i="39" s="1"/>
  <c r="DT182" i="38"/>
  <c r="EA182" i="39"/>
  <c r="EB182" i="39" s="1"/>
  <c r="EB182" i="38"/>
  <c r="G183" i="39"/>
  <c r="H183" i="39" s="1"/>
  <c r="H183" i="38"/>
  <c r="O183" i="39"/>
  <c r="P183" i="39" s="1"/>
  <c r="P183" i="38"/>
  <c r="W183" i="39"/>
  <c r="X183" i="39" s="1"/>
  <c r="X183" i="38"/>
  <c r="AE183" i="39"/>
  <c r="AF183" i="39" s="1"/>
  <c r="AF183" i="38"/>
  <c r="AM183" i="39"/>
  <c r="AN183" i="39" s="1"/>
  <c r="AN183" i="38"/>
  <c r="AU183" i="39"/>
  <c r="AV183" i="39" s="1"/>
  <c r="AV183" i="38"/>
  <c r="BC183" i="39"/>
  <c r="BD183" i="39" s="1"/>
  <c r="BD183" i="38"/>
  <c r="BK183" i="39"/>
  <c r="BL183" i="39" s="1"/>
  <c r="BL183" i="38"/>
  <c r="BS183" i="39"/>
  <c r="BT183" i="39" s="1"/>
  <c r="BT183" i="38"/>
  <c r="CA183" i="39"/>
  <c r="CB183" i="39" s="1"/>
  <c r="CB183" i="38"/>
  <c r="CI183" i="39"/>
  <c r="CJ183" i="39" s="1"/>
  <c r="CJ183" i="38"/>
  <c r="CQ183" i="39"/>
  <c r="CR183" i="39" s="1"/>
  <c r="CR183" i="38"/>
  <c r="CY183" i="39"/>
  <c r="CZ183" i="39" s="1"/>
  <c r="CZ183" i="38"/>
  <c r="DG183" i="39"/>
  <c r="DH183" i="39" s="1"/>
  <c r="DH183" i="38"/>
  <c r="DO183" i="39"/>
  <c r="DP183" i="39" s="1"/>
  <c r="DP183" i="38"/>
  <c r="DW183" i="39"/>
  <c r="DX183" i="39" s="1"/>
  <c r="DX183" i="38"/>
  <c r="C184" i="39"/>
  <c r="D184" i="39" s="1"/>
  <c r="D184" i="38"/>
  <c r="K184" i="39"/>
  <c r="L184" i="39" s="1"/>
  <c r="L184" i="38"/>
  <c r="S184" i="39"/>
  <c r="T184" i="39" s="1"/>
  <c r="T184" i="38"/>
  <c r="AA184" i="39"/>
  <c r="AB184" i="39" s="1"/>
  <c r="AB184" i="38"/>
  <c r="AI184" i="39"/>
  <c r="AJ184" i="39" s="1"/>
  <c r="AJ184" i="38"/>
  <c r="AQ184" i="39"/>
  <c r="AR184" i="39" s="1"/>
  <c r="AR184" i="38"/>
  <c r="AY184" i="39"/>
  <c r="AZ184" i="39" s="1"/>
  <c r="AZ184" i="38"/>
  <c r="BG184" i="39"/>
  <c r="BH184" i="39" s="1"/>
  <c r="BH184" i="38"/>
  <c r="BO184" i="39"/>
  <c r="BP184" i="39" s="1"/>
  <c r="BP184" i="38"/>
  <c r="BW184" i="39"/>
  <c r="BX184" i="39" s="1"/>
  <c r="BX184" i="38"/>
  <c r="CE184" i="39"/>
  <c r="CF184" i="39" s="1"/>
  <c r="CF184" i="38"/>
  <c r="CM184" i="39"/>
  <c r="CN184" i="39" s="1"/>
  <c r="CN184" i="38"/>
  <c r="CU184" i="39"/>
  <c r="CV184" i="39" s="1"/>
  <c r="CV184" i="38"/>
  <c r="DC184" i="39"/>
  <c r="DD184" i="39" s="1"/>
  <c r="DD184" i="38"/>
  <c r="DK184" i="39"/>
  <c r="DL184" i="39" s="1"/>
  <c r="DL184" i="38"/>
  <c r="DS184" i="39"/>
  <c r="DT184" i="39" s="1"/>
  <c r="DT184" i="38"/>
  <c r="EA184" i="39"/>
  <c r="EB184" i="39" s="1"/>
  <c r="EB184" i="38"/>
  <c r="G185" i="39"/>
  <c r="H185" i="39" s="1"/>
  <c r="H185" i="38"/>
  <c r="O185" i="39"/>
  <c r="P185" i="39" s="1"/>
  <c r="P185" i="38"/>
  <c r="W185" i="39"/>
  <c r="X185" i="39" s="1"/>
  <c r="X185" i="38"/>
  <c r="AE185" i="39"/>
  <c r="AF185" i="39" s="1"/>
  <c r="AF185" i="38"/>
  <c r="AM185" i="39"/>
  <c r="AN185" i="39" s="1"/>
  <c r="AN185" i="38"/>
  <c r="AU185" i="39"/>
  <c r="AV185" i="39" s="1"/>
  <c r="AV185" i="38"/>
  <c r="BC185" i="39"/>
  <c r="BD185" i="39" s="1"/>
  <c r="BD185" i="38"/>
  <c r="BK185" i="39"/>
  <c r="BL185" i="39" s="1"/>
  <c r="BL185" i="38"/>
  <c r="BS185" i="39"/>
  <c r="BT185" i="39" s="1"/>
  <c r="BT185" i="38"/>
  <c r="CA185" i="39"/>
  <c r="CB185" i="39" s="1"/>
  <c r="CB185" i="38"/>
  <c r="CI185" i="39"/>
  <c r="CJ185" i="39" s="1"/>
  <c r="CJ185" i="38"/>
  <c r="CQ185" i="39"/>
  <c r="CR185" i="39" s="1"/>
  <c r="CR185" i="38"/>
  <c r="CY185" i="39"/>
  <c r="CZ185" i="39" s="1"/>
  <c r="CZ185" i="38"/>
  <c r="DG185" i="39"/>
  <c r="DH185" i="39" s="1"/>
  <c r="DH185" i="38"/>
  <c r="DO185" i="39"/>
  <c r="DP185" i="39" s="1"/>
  <c r="DP185" i="38"/>
  <c r="DW185" i="39"/>
  <c r="DX185" i="39" s="1"/>
  <c r="DX185" i="38"/>
  <c r="C186" i="39"/>
  <c r="D186" i="39" s="1"/>
  <c r="D186" i="38"/>
  <c r="K186" i="39"/>
  <c r="L186" i="39" s="1"/>
  <c r="L186" i="38"/>
  <c r="S186" i="39"/>
  <c r="T186" i="39" s="1"/>
  <c r="T186" i="38"/>
  <c r="AA186" i="39"/>
  <c r="AB186" i="39" s="1"/>
  <c r="AB186" i="38"/>
  <c r="AI186" i="39"/>
  <c r="AJ186" i="39" s="1"/>
  <c r="AJ186" i="38"/>
  <c r="AQ186" i="39"/>
  <c r="AR186" i="39" s="1"/>
  <c r="AR186" i="38"/>
  <c r="AY186" i="39"/>
  <c r="AZ186" i="39" s="1"/>
  <c r="AZ186" i="38"/>
  <c r="BG186" i="39"/>
  <c r="BH186" i="39" s="1"/>
  <c r="BH186" i="38"/>
  <c r="BO186" i="39"/>
  <c r="BP186" i="39" s="1"/>
  <c r="BP186" i="38"/>
  <c r="BW186" i="39"/>
  <c r="BX186" i="39" s="1"/>
  <c r="BX186" i="38"/>
  <c r="CE186" i="39"/>
  <c r="CF186" i="39" s="1"/>
  <c r="CF186" i="38"/>
  <c r="CM186" i="39"/>
  <c r="CN186" i="39" s="1"/>
  <c r="CN186" i="38"/>
  <c r="CU186" i="39"/>
  <c r="CV186" i="39" s="1"/>
  <c r="CV186" i="38"/>
  <c r="DC186" i="39"/>
  <c r="DD186" i="39" s="1"/>
  <c r="DD186" i="38"/>
  <c r="DK186" i="39"/>
  <c r="DL186" i="39" s="1"/>
  <c r="DL186" i="38"/>
  <c r="DS186" i="39"/>
  <c r="DT186" i="39" s="1"/>
  <c r="DT186" i="38"/>
  <c r="EA186" i="39"/>
  <c r="EB186" i="39" s="1"/>
  <c r="EB186" i="38"/>
  <c r="G187" i="39"/>
  <c r="H187" i="39" s="1"/>
  <c r="H187" i="38"/>
  <c r="O187" i="39"/>
  <c r="P187" i="39" s="1"/>
  <c r="P187" i="38"/>
  <c r="W187" i="39"/>
  <c r="X187" i="39" s="1"/>
  <c r="X187" i="38"/>
  <c r="AE187" i="39"/>
  <c r="AF187" i="39" s="1"/>
  <c r="AF187" i="38"/>
  <c r="AM187" i="39"/>
  <c r="AN187" i="39" s="1"/>
  <c r="AN187" i="38"/>
  <c r="AU187" i="39"/>
  <c r="AV187" i="39" s="1"/>
  <c r="AV187" i="38"/>
  <c r="BC187" i="39"/>
  <c r="BD187" i="39" s="1"/>
  <c r="BD187" i="38"/>
  <c r="BK187" i="39"/>
  <c r="BL187" i="39" s="1"/>
  <c r="BL187" i="38"/>
  <c r="BS187" i="39"/>
  <c r="BT187" i="39" s="1"/>
  <c r="BT187" i="38"/>
  <c r="CA187" i="39"/>
  <c r="CB187" i="39" s="1"/>
  <c r="CB187" i="38"/>
  <c r="CI187" i="39"/>
  <c r="CJ187" i="39" s="1"/>
  <c r="CJ187" i="38"/>
  <c r="CQ187" i="39"/>
  <c r="CR187" i="39" s="1"/>
  <c r="CR187" i="38"/>
  <c r="CY187" i="39"/>
  <c r="CZ187" i="39" s="1"/>
  <c r="CZ187" i="38"/>
  <c r="DG187" i="39"/>
  <c r="DH187" i="39" s="1"/>
  <c r="DH187" i="38"/>
  <c r="DO187" i="39"/>
  <c r="DP187" i="39" s="1"/>
  <c r="DP187" i="38"/>
  <c r="DW187" i="39"/>
  <c r="DX187" i="39" s="1"/>
  <c r="DX187" i="38"/>
  <c r="C188" i="39"/>
  <c r="D188" i="39" s="1"/>
  <c r="D188" i="38"/>
  <c r="K188" i="39"/>
  <c r="L188" i="39" s="1"/>
  <c r="L188" i="38"/>
  <c r="S188" i="39"/>
  <c r="T188" i="39" s="1"/>
  <c r="T188" i="38"/>
  <c r="AA188" i="39"/>
  <c r="AB188" i="39" s="1"/>
  <c r="AB188" i="38"/>
  <c r="AI188" i="39"/>
  <c r="AJ188" i="39" s="1"/>
  <c r="AJ188" i="38"/>
  <c r="AQ188" i="39"/>
  <c r="AR188" i="39" s="1"/>
  <c r="AR188" i="38"/>
  <c r="AY188" i="39"/>
  <c r="AZ188" i="39" s="1"/>
  <c r="AZ188" i="38"/>
  <c r="BG188" i="39"/>
  <c r="BH188" i="39" s="1"/>
  <c r="BH188" i="38"/>
  <c r="BO188" i="39"/>
  <c r="BP188" i="39" s="1"/>
  <c r="BP188" i="38"/>
  <c r="BW188" i="39"/>
  <c r="BX188" i="39" s="1"/>
  <c r="BX188" i="38"/>
  <c r="CE188" i="39"/>
  <c r="CF188" i="39" s="1"/>
  <c r="CF188" i="38"/>
  <c r="CM188" i="39"/>
  <c r="CN188" i="39" s="1"/>
  <c r="CN188" i="38"/>
  <c r="CU188" i="39"/>
  <c r="CV188" i="39" s="1"/>
  <c r="CV188" i="38"/>
  <c r="DC188" i="39"/>
  <c r="DD188" i="39" s="1"/>
  <c r="DD188" i="38"/>
  <c r="DK188" i="39"/>
  <c r="DL188" i="39" s="1"/>
  <c r="DL188" i="38"/>
  <c r="DS188" i="39"/>
  <c r="DT188" i="39" s="1"/>
  <c r="DT188" i="38"/>
  <c r="EA188" i="39"/>
  <c r="EB188" i="39" s="1"/>
  <c r="EB188" i="38"/>
  <c r="MY21" i="40"/>
  <c r="NO21" i="40"/>
  <c r="J9" i="40"/>
  <c r="R9" i="40"/>
  <c r="Z9" i="40"/>
  <c r="AH9" i="40"/>
  <c r="AP9" i="40"/>
  <c r="MW9" i="40"/>
  <c r="AX9" i="40"/>
  <c r="NE9" i="40"/>
  <c r="BF9" i="40"/>
  <c r="NM9" i="40"/>
  <c r="BN9" i="40"/>
  <c r="NU9" i="40"/>
  <c r="BV9" i="40"/>
  <c r="CD9" i="40"/>
  <c r="CL9" i="40"/>
  <c r="CT9" i="40"/>
  <c r="DB9" i="40"/>
  <c r="DJ9" i="40"/>
  <c r="DR9" i="40"/>
  <c r="DZ9" i="40"/>
  <c r="EH9" i="40"/>
  <c r="EP9" i="40"/>
  <c r="EX9" i="40"/>
  <c r="FF9" i="40"/>
  <c r="FN9" i="40"/>
  <c r="FV9" i="40"/>
  <c r="GD9" i="40"/>
  <c r="GL9" i="40"/>
  <c r="GT9" i="40"/>
  <c r="HB9" i="40"/>
  <c r="HJ9" i="40"/>
  <c r="HR9" i="40"/>
  <c r="HZ9" i="40"/>
  <c r="IH9" i="40"/>
  <c r="IP9" i="40"/>
  <c r="IX9" i="40"/>
  <c r="JF9" i="40"/>
  <c r="JN9" i="40"/>
  <c r="JV9" i="40"/>
  <c r="KD9" i="40"/>
  <c r="KL9" i="40"/>
  <c r="KT9" i="40"/>
  <c r="LB9" i="40"/>
  <c r="LJ9" i="40"/>
  <c r="LR9" i="40"/>
  <c r="LZ9" i="40"/>
  <c r="MH9" i="40"/>
  <c r="MP9" i="40"/>
  <c r="J10" i="40"/>
  <c r="R10" i="40"/>
  <c r="Z10" i="40"/>
  <c r="AH10" i="40"/>
  <c r="AP10" i="40"/>
  <c r="MW10" i="40"/>
  <c r="AX10" i="40"/>
  <c r="NE10" i="40"/>
  <c r="BF10" i="40"/>
  <c r="NM10" i="40"/>
  <c r="BN10" i="40"/>
  <c r="NU10" i="40"/>
  <c r="BV10" i="40"/>
  <c r="CD10" i="40"/>
  <c r="CL10" i="40"/>
  <c r="CT10" i="40"/>
  <c r="DB10" i="40"/>
  <c r="DJ10" i="40"/>
  <c r="DR10" i="40"/>
  <c r="DZ10" i="40"/>
  <c r="EH10" i="40"/>
  <c r="EP10" i="40"/>
  <c r="EX10" i="40"/>
  <c r="FF10" i="40"/>
  <c r="FN10" i="40"/>
  <c r="FV10" i="40"/>
  <c r="GD10" i="40"/>
  <c r="GL10" i="40"/>
  <c r="GT10" i="40"/>
  <c r="HB10" i="40"/>
  <c r="HJ10" i="40"/>
  <c r="HR10" i="40"/>
  <c r="HZ10" i="40"/>
  <c r="IH10" i="40"/>
  <c r="IP10" i="40"/>
  <c r="IX10" i="40"/>
  <c r="JF10" i="40"/>
  <c r="JN10" i="40"/>
  <c r="JV10" i="40"/>
  <c r="KD10" i="40"/>
  <c r="KL10" i="40"/>
  <c r="KT10" i="40"/>
  <c r="LB10" i="40"/>
  <c r="LJ10" i="40"/>
  <c r="LR10" i="40"/>
  <c r="LZ10" i="40"/>
  <c r="MH10" i="40"/>
  <c r="MP10" i="40"/>
  <c r="J11" i="40"/>
  <c r="R11" i="40"/>
  <c r="Z11" i="40"/>
  <c r="AH11" i="40"/>
  <c r="AP11" i="40"/>
  <c r="MW11" i="40"/>
  <c r="AX11" i="40"/>
  <c r="NE11" i="40"/>
  <c r="BF11" i="40"/>
  <c r="NM11" i="40"/>
  <c r="BN11" i="40"/>
  <c r="NU11" i="40"/>
  <c r="BV11" i="40"/>
  <c r="CD11" i="40"/>
  <c r="CL11" i="40"/>
  <c r="CT11" i="40"/>
  <c r="DB11" i="40"/>
  <c r="DJ11" i="40"/>
  <c r="DR11" i="40"/>
  <c r="DZ11" i="40"/>
  <c r="EH11" i="40"/>
  <c r="EP11" i="40"/>
  <c r="EX11" i="40"/>
  <c r="FF11" i="40"/>
  <c r="FN11" i="40"/>
  <c r="FV11" i="40"/>
  <c r="GD11" i="40"/>
  <c r="GL11" i="40"/>
  <c r="GT11" i="40"/>
  <c r="HB11" i="40"/>
  <c r="HJ11" i="40"/>
  <c r="HR11" i="40"/>
  <c r="HZ11" i="40"/>
  <c r="IH11" i="40"/>
  <c r="IP11" i="40"/>
  <c r="IX11" i="40"/>
  <c r="JF11" i="40"/>
  <c r="JN11" i="40"/>
  <c r="JV11" i="40"/>
  <c r="KD11" i="40"/>
  <c r="KL11" i="40"/>
  <c r="KT11" i="40"/>
  <c r="LB11" i="40"/>
  <c r="LJ11" i="40"/>
  <c r="LR11" i="40"/>
  <c r="LZ11" i="40"/>
  <c r="MH11" i="40"/>
  <c r="MP11" i="40"/>
  <c r="J12" i="40"/>
  <c r="R12" i="40"/>
  <c r="Z12" i="40"/>
  <c r="AH12" i="40"/>
  <c r="AP12" i="40"/>
  <c r="MW12" i="40"/>
  <c r="AX12" i="40"/>
  <c r="NE12" i="40"/>
  <c r="BF12" i="40"/>
  <c r="NM12" i="40"/>
  <c r="BN12" i="40"/>
  <c r="NU12" i="40"/>
  <c r="BV12" i="40"/>
  <c r="CD12" i="40"/>
  <c r="CL12" i="40"/>
  <c r="CT12" i="40"/>
  <c r="DB12" i="40"/>
  <c r="DJ12" i="40"/>
  <c r="DR12" i="40"/>
  <c r="DZ12" i="40"/>
  <c r="EH12" i="40"/>
  <c r="EP12" i="40"/>
  <c r="EX12" i="40"/>
  <c r="FF12" i="40"/>
  <c r="FN12" i="40"/>
  <c r="FV12" i="40"/>
  <c r="GD12" i="40"/>
  <c r="GL12" i="40"/>
  <c r="GT12" i="40"/>
  <c r="HB12" i="40"/>
  <c r="HJ12" i="40"/>
  <c r="HR12" i="40"/>
  <c r="HZ12" i="40"/>
  <c r="IH12" i="40"/>
  <c r="IP12" i="40"/>
  <c r="IX12" i="40"/>
  <c r="JF12" i="40"/>
  <c r="JN12" i="40"/>
  <c r="JV12" i="40"/>
  <c r="KD12" i="40"/>
  <c r="KL12" i="40"/>
  <c r="KT12" i="40"/>
  <c r="LB12" i="40"/>
  <c r="LJ12" i="40"/>
  <c r="LR12" i="40"/>
  <c r="LZ12" i="40"/>
  <c r="MH12" i="40"/>
  <c r="MP12" i="40"/>
  <c r="J13" i="40"/>
  <c r="R13" i="40"/>
  <c r="Z13" i="40"/>
  <c r="AH13" i="40"/>
  <c r="AP13" i="40"/>
  <c r="MW13" i="40"/>
  <c r="AX13" i="40"/>
  <c r="NE13" i="40"/>
  <c r="BF13" i="40"/>
  <c r="NM13" i="40"/>
  <c r="BN13" i="40"/>
  <c r="NU13" i="40"/>
  <c r="BV13" i="40"/>
  <c r="CD13" i="40"/>
  <c r="CL13" i="40"/>
  <c r="CT13" i="40"/>
  <c r="DB13" i="40"/>
  <c r="DJ13" i="40"/>
  <c r="DR13" i="40"/>
  <c r="DZ13" i="40"/>
  <c r="EH13" i="40"/>
  <c r="EP13" i="40"/>
  <c r="EX13" i="40"/>
  <c r="FF13" i="40"/>
  <c r="FN13" i="40"/>
  <c r="FV13" i="40"/>
  <c r="GD13" i="40"/>
  <c r="GL13" i="40"/>
  <c r="GT13" i="40"/>
  <c r="HB13" i="40"/>
  <c r="HJ13" i="40"/>
  <c r="HR13" i="40"/>
  <c r="HZ13" i="40"/>
  <c r="IH13" i="40"/>
  <c r="IP13" i="40"/>
  <c r="IX13" i="40"/>
  <c r="JF13" i="40"/>
  <c r="JN13" i="40"/>
  <c r="JV13" i="40"/>
  <c r="KD13" i="40"/>
  <c r="KL13" i="40"/>
  <c r="KT13" i="40"/>
  <c r="LB13" i="40"/>
  <c r="LJ13" i="40"/>
  <c r="LR13" i="40"/>
  <c r="LZ13" i="40"/>
  <c r="MH13" i="40"/>
  <c r="MP13" i="40"/>
  <c r="J14" i="40"/>
  <c r="R14" i="40"/>
  <c r="Z14" i="40"/>
  <c r="AH14" i="40"/>
  <c r="AP14" i="40"/>
  <c r="MW14" i="40"/>
  <c r="AX14" i="40"/>
  <c r="NE14" i="40"/>
  <c r="BF14" i="40"/>
  <c r="NM14" i="40"/>
  <c r="BN14" i="40"/>
  <c r="NU14" i="40"/>
  <c r="BV14" i="40"/>
  <c r="CD14" i="40"/>
  <c r="CL14" i="40"/>
  <c r="CT14" i="40"/>
  <c r="DB14" i="40"/>
  <c r="DJ14" i="40"/>
  <c r="DR14" i="40"/>
  <c r="DZ14" i="40"/>
  <c r="EH14" i="40"/>
  <c r="EP14" i="40"/>
  <c r="EX14" i="40"/>
  <c r="FF14" i="40"/>
  <c r="FN14" i="40"/>
  <c r="FV14" i="40"/>
  <c r="GD14" i="40"/>
  <c r="GL14" i="40"/>
  <c r="GT14" i="40"/>
  <c r="HB14" i="40"/>
  <c r="HJ14" i="40"/>
  <c r="HR14" i="40"/>
  <c r="HZ14" i="40"/>
  <c r="IH14" i="40"/>
  <c r="IP14" i="40"/>
  <c r="IX14" i="40"/>
  <c r="JF14" i="40"/>
  <c r="JN14" i="40"/>
  <c r="JV14" i="40"/>
  <c r="KD14" i="40"/>
  <c r="KL14" i="40"/>
  <c r="KT14" i="40"/>
  <c r="LB14" i="40"/>
  <c r="LJ14" i="40"/>
  <c r="LR14" i="40"/>
  <c r="LZ14" i="40"/>
  <c r="MH14" i="40"/>
  <c r="MP14" i="40"/>
  <c r="J15" i="40"/>
  <c r="R15" i="40"/>
  <c r="Z15" i="40"/>
  <c r="AH15" i="40"/>
  <c r="AP15" i="40"/>
  <c r="MW15" i="40"/>
  <c r="AX15" i="40"/>
  <c r="NE15" i="40"/>
  <c r="BF15" i="40"/>
  <c r="NM15" i="40"/>
  <c r="BN15" i="40"/>
  <c r="NU15" i="40"/>
  <c r="BV15" i="40"/>
  <c r="CD15" i="40"/>
  <c r="CL15" i="40"/>
  <c r="CT15" i="40"/>
  <c r="DB15" i="40"/>
  <c r="DJ15" i="40"/>
  <c r="DR15" i="40"/>
  <c r="DZ15" i="40"/>
  <c r="EH15" i="40"/>
  <c r="EP15" i="40"/>
  <c r="EX15" i="40"/>
  <c r="FF15" i="40"/>
  <c r="FN15" i="40"/>
  <c r="FV15" i="40"/>
  <c r="GD15" i="40"/>
  <c r="GL15" i="40"/>
  <c r="GT15" i="40"/>
  <c r="HB15" i="40"/>
  <c r="HJ15" i="40"/>
  <c r="HR15" i="40"/>
  <c r="HZ15" i="40"/>
  <c r="IH15" i="40"/>
  <c r="IP15" i="40"/>
  <c r="IX15" i="40"/>
  <c r="JF15" i="40"/>
  <c r="JN15" i="40"/>
  <c r="JV15" i="40"/>
  <c r="KD15" i="40"/>
  <c r="KL15" i="40"/>
  <c r="KT15" i="40"/>
  <c r="LB15" i="40"/>
  <c r="LJ15" i="40"/>
  <c r="LR15" i="40"/>
  <c r="LZ15" i="40"/>
  <c r="MH15" i="40"/>
  <c r="MP15" i="40"/>
  <c r="J16" i="40"/>
  <c r="R16" i="40"/>
  <c r="Z16" i="40"/>
  <c r="AH16" i="40"/>
  <c r="AP16" i="40"/>
  <c r="MW16" i="40"/>
  <c r="AX16" i="40"/>
  <c r="NE16" i="40"/>
  <c r="BF16" i="40"/>
  <c r="NM16" i="40"/>
  <c r="BN16" i="40"/>
  <c r="NU16" i="40"/>
  <c r="BV16" i="40"/>
  <c r="CD16" i="40"/>
  <c r="CL16" i="40"/>
  <c r="CT16" i="40"/>
  <c r="DB16" i="40"/>
  <c r="DJ16" i="40"/>
  <c r="DR16" i="40"/>
  <c r="DZ16" i="40"/>
  <c r="EH16" i="40"/>
  <c r="EP16" i="40"/>
  <c r="EX16" i="40"/>
  <c r="FF16" i="40"/>
  <c r="FN16" i="40"/>
  <c r="FV16" i="40"/>
  <c r="GD16" i="40"/>
  <c r="GL16" i="40"/>
  <c r="GT16" i="40"/>
  <c r="HB16" i="40"/>
  <c r="HJ16" i="40"/>
  <c r="HR16" i="40"/>
  <c r="HZ16" i="40"/>
  <c r="IH16" i="40"/>
  <c r="IP16" i="40"/>
  <c r="IX16" i="40"/>
  <c r="JF16" i="40"/>
  <c r="JN16" i="40"/>
  <c r="JV16" i="40"/>
  <c r="KD16" i="40"/>
  <c r="KL16" i="40"/>
  <c r="KT16" i="40"/>
  <c r="LB16" i="40"/>
  <c r="LJ16" i="40"/>
  <c r="LR16" i="40"/>
  <c r="LZ16" i="40"/>
  <c r="MH16" i="40"/>
  <c r="MP16" i="40"/>
  <c r="J17" i="40"/>
  <c r="R17" i="40"/>
  <c r="Z17" i="40"/>
  <c r="AH17" i="40"/>
  <c r="AP17" i="40"/>
  <c r="MW17" i="40"/>
  <c r="AX17" i="40"/>
  <c r="NE17" i="40"/>
  <c r="BF17" i="40"/>
  <c r="NM17" i="40"/>
  <c r="BN17" i="40"/>
  <c r="NU17" i="40"/>
  <c r="BV17" i="40"/>
  <c r="CD17" i="40"/>
  <c r="CL17" i="40"/>
  <c r="CT17" i="40"/>
  <c r="DB17" i="40"/>
  <c r="DJ17" i="40"/>
  <c r="DR17" i="40"/>
  <c r="DZ17" i="40"/>
  <c r="EH17" i="40"/>
  <c r="EP17" i="40"/>
  <c r="EX17" i="40"/>
  <c r="FF17" i="40"/>
  <c r="FN17" i="40"/>
  <c r="FV17" i="40"/>
  <c r="GD17" i="40"/>
  <c r="GL17" i="40"/>
  <c r="GT17" i="40"/>
  <c r="HB17" i="40"/>
  <c r="HJ17" i="40"/>
  <c r="HR17" i="40"/>
  <c r="HZ17" i="40"/>
  <c r="IH17" i="40"/>
  <c r="IP17" i="40"/>
  <c r="IX17" i="40"/>
  <c r="JF17" i="40"/>
  <c r="JN17" i="40"/>
  <c r="JV17" i="40"/>
  <c r="KD17" i="40"/>
  <c r="KL17" i="40"/>
  <c r="KT17" i="40"/>
  <c r="LB17" i="40"/>
  <c r="LJ17" i="40"/>
  <c r="LR17" i="40"/>
  <c r="LZ17" i="40"/>
  <c r="MH17" i="40"/>
  <c r="MP17" i="40"/>
  <c r="J18" i="40"/>
  <c r="R18" i="40"/>
  <c r="Z18" i="40"/>
  <c r="AH18" i="40"/>
  <c r="AP18" i="40"/>
  <c r="MW18" i="40"/>
  <c r="AX18" i="40"/>
  <c r="NE18" i="40"/>
  <c r="BF18" i="40"/>
  <c r="NM18" i="40"/>
  <c r="BN18" i="40"/>
  <c r="NU18" i="40"/>
  <c r="BV18" i="40"/>
  <c r="CD18" i="40"/>
  <c r="CL18" i="40"/>
  <c r="CT18" i="40"/>
  <c r="DB18" i="40"/>
  <c r="DJ18" i="40"/>
  <c r="DR18" i="40"/>
  <c r="DZ18" i="40"/>
  <c r="EH18" i="40"/>
  <c r="EP18" i="40"/>
  <c r="EX18" i="40"/>
  <c r="FF18" i="40"/>
  <c r="FN18" i="40"/>
  <c r="FV18" i="40"/>
  <c r="GD18" i="40"/>
  <c r="GL18" i="40"/>
  <c r="GT18" i="40"/>
  <c r="HB18" i="40"/>
  <c r="HJ18" i="40"/>
  <c r="HR18" i="40"/>
  <c r="HZ18" i="40"/>
  <c r="IH18" i="40"/>
  <c r="IP18" i="40"/>
  <c r="IX18" i="40"/>
  <c r="JF18" i="40"/>
  <c r="JN18" i="40"/>
  <c r="JV18" i="40"/>
  <c r="KD18" i="40"/>
  <c r="KL18" i="40"/>
  <c r="KT18" i="40"/>
  <c r="LB18" i="40"/>
  <c r="LJ18" i="40"/>
  <c r="LR18" i="40"/>
  <c r="LZ18" i="40"/>
  <c r="MH18" i="40"/>
  <c r="MP18" i="40"/>
  <c r="J19" i="40"/>
  <c r="R19" i="40"/>
  <c r="Z19" i="40"/>
  <c r="AH19" i="40"/>
  <c r="AP19" i="40"/>
  <c r="MW19" i="40"/>
  <c r="AX19" i="40"/>
  <c r="NE19" i="40"/>
  <c r="BF19" i="40"/>
  <c r="NM19" i="40"/>
  <c r="BN19" i="40"/>
  <c r="NU19" i="40"/>
  <c r="BV19" i="40"/>
  <c r="CD19" i="40"/>
  <c r="CL19" i="40"/>
  <c r="CT19" i="40"/>
  <c r="DB19" i="40"/>
  <c r="DJ19" i="40"/>
  <c r="DR19" i="40"/>
  <c r="DZ19" i="40"/>
  <c r="EH19" i="40"/>
  <c r="EP19" i="40"/>
  <c r="EX19" i="40"/>
  <c r="FF19" i="40"/>
  <c r="FN19" i="40"/>
  <c r="FV19" i="40"/>
  <c r="GD19" i="40"/>
  <c r="GL19" i="40"/>
  <c r="GT19" i="40"/>
  <c r="HB19" i="40"/>
  <c r="HJ19" i="40"/>
  <c r="HR19" i="40"/>
  <c r="HZ19" i="40"/>
  <c r="IH19" i="40"/>
  <c r="IP19" i="40"/>
  <c r="IX19" i="40"/>
  <c r="JF19" i="40"/>
  <c r="JN19" i="40"/>
  <c r="JV19" i="40"/>
  <c r="KD19" i="40"/>
  <c r="KL19" i="40"/>
  <c r="KT19" i="40"/>
  <c r="LB19" i="40"/>
  <c r="LJ19" i="40"/>
  <c r="LR19" i="40"/>
  <c r="LZ19" i="40"/>
  <c r="MH19" i="40"/>
  <c r="MP19" i="40"/>
  <c r="J20" i="40"/>
  <c r="R20" i="40"/>
  <c r="Z20" i="40"/>
  <c r="AH20" i="40"/>
  <c r="AP20" i="40"/>
  <c r="MW20" i="40"/>
  <c r="AX20" i="40"/>
  <c r="NE20" i="40"/>
  <c r="BF20" i="40"/>
  <c r="NM20" i="40"/>
  <c r="BN20" i="40"/>
  <c r="NU20" i="40"/>
  <c r="BV20" i="40"/>
  <c r="CD20" i="40"/>
  <c r="CL20" i="40"/>
  <c r="CT20" i="40"/>
  <c r="DB20" i="40"/>
  <c r="DJ20" i="40"/>
  <c r="DR20" i="40"/>
  <c r="DZ20" i="40"/>
  <c r="EH20" i="40"/>
  <c r="EP20" i="40"/>
  <c r="EX20" i="40"/>
  <c r="FF20" i="40"/>
  <c r="FN20" i="40"/>
  <c r="FV20" i="40"/>
  <c r="GD20" i="40"/>
  <c r="GL20" i="40"/>
  <c r="GT20" i="40"/>
  <c r="HB20" i="40"/>
  <c r="HJ20" i="40"/>
  <c r="HR20" i="40"/>
  <c r="HZ20" i="40"/>
  <c r="IH20" i="40"/>
  <c r="IP20" i="40"/>
  <c r="IX20" i="40"/>
  <c r="JF20" i="40"/>
  <c r="JN20" i="40"/>
  <c r="JV20" i="40"/>
  <c r="KD20" i="40"/>
  <c r="KL20" i="40"/>
  <c r="KT20" i="40"/>
  <c r="LB20" i="40"/>
  <c r="LJ20" i="40"/>
  <c r="LR20" i="40"/>
  <c r="LZ20" i="40"/>
  <c r="MH20" i="40"/>
  <c r="MP20" i="40"/>
  <c r="NA21" i="40"/>
  <c r="NQ21" i="40"/>
  <c r="H22" i="40"/>
  <c r="P22" i="40"/>
  <c r="X22" i="40"/>
  <c r="AF22" i="40"/>
  <c r="AN22" i="40"/>
  <c r="MU22" i="40"/>
  <c r="AV22" i="40"/>
  <c r="NC22" i="40"/>
  <c r="BD22" i="40"/>
  <c r="NK22" i="40"/>
  <c r="BL22" i="40"/>
  <c r="NS22" i="40"/>
  <c r="BT22" i="40"/>
  <c r="CB22" i="40"/>
  <c r="CJ22" i="40"/>
  <c r="CR22" i="40"/>
  <c r="CZ22" i="40"/>
  <c r="DH22" i="40"/>
  <c r="DP22" i="40"/>
  <c r="DX22" i="40"/>
  <c r="EF22" i="40"/>
  <c r="EN22" i="40"/>
  <c r="EV22" i="40"/>
  <c r="FD22" i="40"/>
  <c r="FL22" i="40"/>
  <c r="FT22" i="40"/>
  <c r="GB22" i="40"/>
  <c r="GJ22" i="40"/>
  <c r="GR22" i="40"/>
  <c r="GZ22" i="40"/>
  <c r="HH22" i="40"/>
  <c r="HP22" i="40"/>
  <c r="HX22" i="40"/>
  <c r="IF22" i="40"/>
  <c r="IN22" i="40"/>
  <c r="IV22" i="40"/>
  <c r="JD22" i="40"/>
  <c r="JL22" i="40"/>
  <c r="JT22" i="40"/>
  <c r="KB22" i="40"/>
  <c r="KJ22" i="40"/>
  <c r="KR22" i="40"/>
  <c r="KZ22" i="40"/>
  <c r="LH22" i="40"/>
  <c r="LP22" i="40"/>
  <c r="LX22" i="40"/>
  <c r="MF22" i="40"/>
  <c r="MN22" i="40"/>
  <c r="H23" i="40"/>
  <c r="P23" i="40"/>
  <c r="X23" i="40"/>
  <c r="AF23" i="40"/>
  <c r="AN23" i="40"/>
  <c r="MU23" i="40"/>
  <c r="AV23" i="40"/>
  <c r="NC23" i="40"/>
  <c r="BD23" i="40"/>
  <c r="NK23" i="40"/>
  <c r="BL23" i="40"/>
  <c r="NS23" i="40"/>
  <c r="H24" i="40"/>
  <c r="P24" i="40"/>
  <c r="X24" i="40"/>
  <c r="AF24" i="40"/>
  <c r="AN24" i="40"/>
  <c r="MU24" i="40"/>
  <c r="AV24" i="40"/>
  <c r="NC24" i="40"/>
  <c r="BD24" i="40"/>
  <c r="NK24" i="40"/>
  <c r="BL24" i="40"/>
  <c r="NS24" i="40"/>
  <c r="H25" i="40"/>
  <c r="P25" i="40"/>
  <c r="X25" i="40"/>
  <c r="AF25" i="40"/>
  <c r="AN25" i="40"/>
  <c r="MU25" i="40"/>
  <c r="AV25" i="40"/>
  <c r="NC25" i="40"/>
  <c r="BD25" i="40"/>
  <c r="NK25" i="40"/>
  <c r="BL25" i="40"/>
  <c r="NS25" i="40"/>
  <c r="H26" i="40"/>
  <c r="P26" i="40"/>
  <c r="X26" i="40"/>
  <c r="AF26" i="40"/>
  <c r="AN26" i="40"/>
  <c r="MU26" i="40"/>
  <c r="AV26" i="40"/>
  <c r="NC26" i="40"/>
  <c r="BD26" i="40"/>
  <c r="NK26" i="40"/>
  <c r="BL26" i="40"/>
  <c r="NS26" i="40"/>
  <c r="H27" i="40"/>
  <c r="P27" i="40"/>
  <c r="X27" i="40"/>
  <c r="AF27" i="40"/>
  <c r="AN27" i="40"/>
  <c r="MU27" i="40"/>
  <c r="AV27" i="40"/>
  <c r="NC27" i="40"/>
  <c r="BD27" i="40"/>
  <c r="NK27" i="40"/>
  <c r="BL27" i="40"/>
  <c r="NS27" i="40"/>
  <c r="H28" i="40"/>
  <c r="P28" i="40"/>
  <c r="X28" i="40"/>
  <c r="AF28" i="40"/>
  <c r="AN28" i="40"/>
  <c r="MU28" i="40"/>
  <c r="AV28" i="40"/>
  <c r="NC28" i="40"/>
  <c r="BD28" i="40"/>
  <c r="NK28" i="40"/>
  <c r="BL28" i="40"/>
  <c r="NS28" i="40"/>
  <c r="H29" i="40"/>
  <c r="P29" i="40"/>
  <c r="X29" i="40"/>
  <c r="AF29" i="40"/>
  <c r="AN29" i="40"/>
  <c r="MU29" i="40"/>
  <c r="AV29" i="40"/>
  <c r="NC29" i="40"/>
  <c r="BD29" i="40"/>
  <c r="NK29" i="40"/>
  <c r="BL29" i="40"/>
  <c r="NS29" i="40"/>
  <c r="H30" i="40"/>
  <c r="P30" i="40"/>
  <c r="X30" i="40"/>
  <c r="AF30" i="40"/>
  <c r="AN30" i="40"/>
  <c r="MU30" i="40"/>
  <c r="AV30" i="40"/>
  <c r="NC30" i="40"/>
  <c r="BD30" i="40"/>
  <c r="NK30" i="40"/>
  <c r="BL30" i="40"/>
  <c r="NS30" i="40"/>
  <c r="H31" i="40"/>
  <c r="P31" i="40"/>
  <c r="X31" i="40"/>
  <c r="AF31" i="40"/>
  <c r="AN31" i="40"/>
  <c r="MU31" i="40"/>
  <c r="AV31" i="40"/>
  <c r="NC31" i="40"/>
  <c r="BD31" i="40"/>
  <c r="NK31" i="40"/>
  <c r="BL31" i="40"/>
  <c r="NS31" i="40"/>
  <c r="H32" i="40"/>
  <c r="P32" i="40"/>
  <c r="X32" i="40"/>
  <c r="AF32" i="40"/>
  <c r="AN32" i="40"/>
  <c r="MU32" i="40"/>
  <c r="AV32" i="40"/>
  <c r="NC32" i="40"/>
  <c r="BD32" i="40"/>
  <c r="NK32" i="40"/>
  <c r="BL32" i="40"/>
  <c r="NS32" i="40"/>
  <c r="H33" i="40"/>
  <c r="P33" i="40"/>
  <c r="X33" i="40"/>
  <c r="AF33" i="40"/>
  <c r="AN33" i="40"/>
  <c r="MU33" i="40"/>
  <c r="AV33" i="40"/>
  <c r="NC33" i="40"/>
  <c r="BD33" i="40"/>
  <c r="NK33" i="40"/>
  <c r="BL33" i="40"/>
  <c r="NS33" i="40"/>
  <c r="H34" i="40"/>
  <c r="P34" i="40"/>
  <c r="X34" i="40"/>
  <c r="AF34" i="40"/>
  <c r="AN34" i="40"/>
  <c r="MU34" i="40"/>
  <c r="AV34" i="40"/>
  <c r="NC34" i="40"/>
  <c r="BD34" i="40"/>
  <c r="NK34" i="40"/>
  <c r="BL34" i="40"/>
  <c r="NS34" i="40"/>
  <c r="H35" i="40"/>
  <c r="P35" i="40"/>
  <c r="X35" i="40"/>
  <c r="AF35" i="40"/>
  <c r="AN35" i="40"/>
  <c r="MU35" i="40"/>
  <c r="AV35" i="40"/>
  <c r="NC35" i="40"/>
  <c r="BD35" i="40"/>
  <c r="NK35" i="40"/>
  <c r="BL35" i="40"/>
  <c r="NS35" i="40"/>
  <c r="H36" i="40"/>
  <c r="P36" i="40"/>
  <c r="X36" i="40"/>
  <c r="AF36" i="40"/>
  <c r="AN36" i="40"/>
  <c r="MU36" i="40"/>
  <c r="AV36" i="40"/>
  <c r="NC36" i="40"/>
  <c r="BD36" i="40"/>
  <c r="NK36" i="40"/>
  <c r="BL36" i="40"/>
  <c r="NS36" i="40"/>
  <c r="H37" i="40"/>
  <c r="P37" i="40"/>
  <c r="X37" i="40"/>
  <c r="AF37" i="40"/>
  <c r="AN37" i="40"/>
  <c r="MU37" i="40"/>
  <c r="AV37" i="40"/>
  <c r="NC37" i="40"/>
  <c r="BD37" i="40"/>
  <c r="NK37" i="40"/>
  <c r="BL37" i="40"/>
  <c r="NS37" i="40"/>
  <c r="H38" i="40"/>
  <c r="P38" i="40"/>
  <c r="X38" i="40"/>
  <c r="AF38" i="40"/>
  <c r="AN38" i="40"/>
  <c r="MU38" i="40"/>
  <c r="AV38" i="40"/>
  <c r="NC38" i="40"/>
  <c r="BD38" i="40"/>
  <c r="NK38" i="40"/>
  <c r="BL38" i="40"/>
  <c r="NS38" i="40"/>
  <c r="H39" i="40"/>
  <c r="P39" i="40"/>
  <c r="X39" i="40"/>
  <c r="AF39" i="40"/>
  <c r="AN39" i="40"/>
  <c r="MU39" i="40"/>
  <c r="AV39" i="40"/>
  <c r="NC39" i="40"/>
  <c r="BD39" i="40"/>
  <c r="NK39" i="40"/>
  <c r="BL39" i="40"/>
  <c r="NS39" i="40"/>
  <c r="H40" i="40"/>
  <c r="P40" i="40"/>
  <c r="X40" i="40"/>
  <c r="AF40" i="40"/>
  <c r="AN40" i="40"/>
  <c r="MU40" i="40"/>
  <c r="AV40" i="40"/>
  <c r="NC40" i="40"/>
  <c r="BD40" i="40"/>
  <c r="NK40" i="40"/>
  <c r="BL40" i="40"/>
  <c r="NS40" i="40"/>
  <c r="H41" i="40"/>
  <c r="P41" i="40"/>
  <c r="X41" i="40"/>
  <c r="AF41" i="40"/>
  <c r="AN41" i="40"/>
  <c r="MU41" i="40"/>
  <c r="AV41" i="40"/>
  <c r="NC41" i="40"/>
  <c r="BD41" i="40"/>
  <c r="NK41" i="40"/>
  <c r="BL41" i="40"/>
  <c r="NS41" i="40"/>
  <c r="H42" i="40"/>
  <c r="P42" i="40"/>
  <c r="X42" i="40"/>
  <c r="AF42" i="40"/>
  <c r="AN42" i="40"/>
  <c r="MU42" i="40"/>
  <c r="AV42" i="40"/>
  <c r="NC42" i="40"/>
  <c r="BD42" i="40"/>
  <c r="NK42" i="40"/>
  <c r="BL42" i="40"/>
  <c r="NS42" i="40"/>
  <c r="H43" i="40"/>
  <c r="P43" i="40"/>
  <c r="X43" i="40"/>
  <c r="AF43" i="40"/>
  <c r="AN43" i="40"/>
  <c r="MU43" i="40"/>
  <c r="AV43" i="40"/>
  <c r="NC43" i="40"/>
  <c r="BD43" i="40"/>
  <c r="NK43" i="40"/>
  <c r="BL43" i="40"/>
  <c r="NS43" i="40"/>
  <c r="H44" i="40"/>
  <c r="P44" i="40"/>
  <c r="X44" i="40"/>
  <c r="AF44" i="40"/>
  <c r="AN44" i="40"/>
  <c r="MU44" i="40"/>
  <c r="AV44" i="40"/>
  <c r="NC44" i="40"/>
  <c r="BD44" i="40"/>
  <c r="NK44" i="40"/>
  <c r="BL44" i="40"/>
  <c r="NS44" i="40"/>
  <c r="H45" i="40"/>
  <c r="P45" i="40"/>
  <c r="X45" i="40"/>
  <c r="AF45" i="40"/>
  <c r="AN45" i="40"/>
  <c r="MU45" i="40"/>
  <c r="AV45" i="40"/>
  <c r="NC45" i="40"/>
  <c r="BD45" i="40"/>
  <c r="NK45" i="40"/>
  <c r="BL45" i="40"/>
  <c r="NS45" i="40"/>
  <c r="H46" i="40"/>
  <c r="P46" i="40"/>
  <c r="X46" i="40"/>
  <c r="AF46" i="40"/>
  <c r="AN46" i="40"/>
  <c r="MU46" i="40"/>
  <c r="AV46" i="40"/>
  <c r="NC46" i="40"/>
  <c r="BD46" i="40"/>
  <c r="NK46" i="40"/>
  <c r="BL46" i="40"/>
  <c r="NS46" i="40"/>
  <c r="H47" i="40"/>
  <c r="P47" i="40"/>
  <c r="X47" i="40"/>
  <c r="AF47" i="40"/>
  <c r="AN47" i="40"/>
  <c r="MU47" i="40"/>
  <c r="AV47" i="40"/>
  <c r="NC47" i="40"/>
  <c r="BD47" i="40"/>
  <c r="NK47" i="40"/>
  <c r="BL47" i="40"/>
  <c r="NS47" i="40"/>
  <c r="H48" i="40"/>
  <c r="P48" i="40"/>
  <c r="X48" i="40"/>
  <c r="AF48" i="40"/>
  <c r="AN48" i="40"/>
  <c r="MU48" i="40"/>
  <c r="AV48" i="40"/>
  <c r="NC48" i="40"/>
  <c r="BD48" i="40"/>
  <c r="NK48" i="40"/>
  <c r="BL48" i="40"/>
  <c r="NS48" i="40"/>
  <c r="H49" i="40"/>
  <c r="P49" i="40"/>
  <c r="X49" i="40"/>
  <c r="AF49" i="40"/>
  <c r="AN49" i="40"/>
  <c r="MU49" i="40"/>
  <c r="AV49" i="40"/>
  <c r="NC49" i="40"/>
  <c r="BD49" i="40"/>
  <c r="NK49" i="40"/>
  <c r="BL49" i="40"/>
  <c r="NS49" i="40"/>
  <c r="H50" i="40"/>
  <c r="P50" i="40"/>
  <c r="X50" i="40"/>
  <c r="AF50" i="40"/>
  <c r="AN50" i="40"/>
  <c r="MU50" i="40"/>
  <c r="AV50" i="40"/>
  <c r="NC50" i="40"/>
  <c r="BD50" i="40"/>
  <c r="NK50" i="40"/>
  <c r="BL50" i="40"/>
  <c r="NS50" i="40"/>
  <c r="H51" i="40"/>
  <c r="P51" i="40"/>
  <c r="X51" i="40"/>
  <c r="AF51" i="40"/>
  <c r="AN51" i="40"/>
  <c r="MU51" i="40"/>
  <c r="AV51" i="40"/>
  <c r="NC51" i="40"/>
  <c r="BD51" i="40"/>
  <c r="NK51" i="40"/>
  <c r="BL51" i="40"/>
  <c r="NS51" i="40"/>
  <c r="H52" i="40"/>
  <c r="P52" i="40"/>
  <c r="X52" i="40"/>
  <c r="AF52" i="40"/>
  <c r="AN52" i="40"/>
  <c r="MU52" i="40"/>
  <c r="AV52" i="40"/>
  <c r="NC52" i="40"/>
  <c r="BD52" i="40"/>
  <c r="NK52" i="40"/>
  <c r="BL52" i="40"/>
  <c r="NS52" i="40"/>
  <c r="H53" i="40"/>
  <c r="P53" i="40"/>
  <c r="X53" i="40"/>
  <c r="AF53" i="40"/>
  <c r="AN53" i="40"/>
  <c r="MU53" i="40"/>
  <c r="AV53" i="40"/>
  <c r="NC53" i="40"/>
  <c r="BD53" i="40"/>
  <c r="NK53" i="40"/>
  <c r="BL53" i="40"/>
  <c r="NS53" i="40"/>
  <c r="H54" i="40"/>
  <c r="P54" i="40"/>
  <c r="X54" i="40"/>
  <c r="AF54" i="40"/>
  <c r="AN54" i="40"/>
  <c r="MU54" i="40"/>
  <c r="AV54" i="40"/>
  <c r="NC54" i="40"/>
  <c r="BD54" i="40"/>
  <c r="NK54" i="40"/>
  <c r="BL54" i="40"/>
  <c r="NS54" i="40"/>
  <c r="H55" i="40"/>
  <c r="P55" i="40"/>
  <c r="X55" i="40"/>
  <c r="AF55" i="40"/>
  <c r="AN55" i="40"/>
  <c r="MU55" i="40"/>
  <c r="AV55" i="40"/>
  <c r="NC55" i="40"/>
  <c r="BD55" i="40"/>
  <c r="NK55" i="40"/>
  <c r="BL55" i="40"/>
  <c r="NS55" i="40"/>
  <c r="H56" i="40"/>
  <c r="P56" i="40"/>
  <c r="X56" i="40"/>
  <c r="AF56" i="40"/>
  <c r="AN56" i="40"/>
  <c r="MU56" i="40"/>
  <c r="AV56" i="40"/>
  <c r="NC56" i="40"/>
  <c r="BD56" i="40"/>
  <c r="NK56" i="40"/>
  <c r="BL56" i="40"/>
  <c r="NS56" i="40"/>
  <c r="H57" i="40"/>
  <c r="P57" i="40"/>
  <c r="X57" i="40"/>
  <c r="AF57" i="40"/>
  <c r="AN57" i="40"/>
  <c r="MU57" i="40"/>
  <c r="AV57" i="40"/>
  <c r="NC57" i="40"/>
  <c r="BD57" i="40"/>
  <c r="NK57" i="40"/>
  <c r="BL57" i="40"/>
  <c r="NS57" i="40"/>
  <c r="H58" i="40"/>
  <c r="P58" i="40"/>
  <c r="X58" i="40"/>
  <c r="AF58" i="40"/>
  <c r="AN58" i="40"/>
  <c r="MU58" i="40"/>
  <c r="AV58" i="40"/>
  <c r="NC58" i="40"/>
  <c r="BD58" i="40"/>
  <c r="NK58" i="40"/>
  <c r="BL58" i="40"/>
  <c r="NS58" i="40"/>
  <c r="H59" i="40"/>
  <c r="P59" i="40"/>
  <c r="X59" i="40"/>
  <c r="AF59" i="40"/>
  <c r="AN59" i="40"/>
  <c r="MU59" i="40"/>
  <c r="AV59" i="40"/>
  <c r="NC59" i="40"/>
  <c r="BD59" i="40"/>
  <c r="NK59" i="40"/>
  <c r="BL59" i="40"/>
  <c r="NS59" i="40"/>
  <c r="H60" i="40"/>
  <c r="P60" i="40"/>
  <c r="X60" i="40"/>
  <c r="AF60" i="40"/>
  <c r="AN60" i="40"/>
  <c r="MU60" i="40"/>
  <c r="AV60" i="40"/>
  <c r="NC60" i="40"/>
  <c r="BD60" i="40"/>
  <c r="NK60" i="40"/>
  <c r="BL60" i="40"/>
  <c r="NS60" i="40"/>
  <c r="H61" i="40"/>
  <c r="P61" i="40"/>
  <c r="X61" i="40"/>
  <c r="AF61" i="40"/>
  <c r="AN61" i="40"/>
  <c r="MU61" i="40"/>
  <c r="AV61" i="40"/>
  <c r="NC61" i="40"/>
  <c r="BD61" i="40"/>
  <c r="NK61" i="40"/>
  <c r="BL61" i="40"/>
  <c r="NS61" i="40"/>
  <c r="H62" i="40"/>
  <c r="P62" i="40"/>
  <c r="X62" i="40"/>
  <c r="AF62" i="40"/>
  <c r="AN62" i="40"/>
  <c r="MU62" i="40"/>
  <c r="AV62" i="40"/>
  <c r="NC62" i="40"/>
  <c r="BD62" i="40"/>
  <c r="NK62" i="40"/>
  <c r="BL62" i="40"/>
  <c r="NS62" i="40"/>
  <c r="H63" i="40"/>
  <c r="P63" i="40"/>
  <c r="X63" i="40"/>
  <c r="AF63" i="40"/>
  <c r="AN63" i="40"/>
  <c r="MU63" i="40"/>
  <c r="AV63" i="40"/>
  <c r="NC63" i="40"/>
  <c r="BD63" i="40"/>
  <c r="NK63" i="40"/>
  <c r="BL63" i="40"/>
  <c r="NS63" i="40"/>
  <c r="H64" i="40"/>
  <c r="P64" i="40"/>
  <c r="X64" i="40"/>
  <c r="AF64" i="40"/>
  <c r="AN64" i="40"/>
  <c r="MU64" i="40"/>
  <c r="AV64" i="40"/>
  <c r="NC64" i="40"/>
  <c r="BD64" i="40"/>
  <c r="NK64" i="40"/>
  <c r="BL64" i="40"/>
  <c r="NS64" i="40"/>
  <c r="H65" i="40"/>
  <c r="P65" i="40"/>
  <c r="X65" i="40"/>
  <c r="AF65" i="40"/>
  <c r="AN65" i="40"/>
  <c r="MU65" i="40"/>
  <c r="AV65" i="40"/>
  <c r="NC65" i="40"/>
  <c r="BD65" i="40"/>
  <c r="NK65" i="40"/>
  <c r="BL65" i="40"/>
  <c r="NS65" i="40"/>
  <c r="H66" i="40"/>
  <c r="P66" i="40"/>
  <c r="X66" i="40"/>
  <c r="AF66" i="40"/>
  <c r="AN66" i="40"/>
  <c r="MU66" i="40"/>
  <c r="AV66" i="40"/>
  <c r="NC66" i="40"/>
  <c r="BD66" i="40"/>
  <c r="NK66" i="40"/>
  <c r="BL66" i="40"/>
  <c r="NS66" i="40"/>
  <c r="H67" i="40"/>
  <c r="P67" i="40"/>
  <c r="X67" i="40"/>
  <c r="AF67" i="40"/>
  <c r="AN67" i="40"/>
  <c r="MU67" i="40"/>
  <c r="AV67" i="40"/>
  <c r="NC67" i="40"/>
  <c r="BD67" i="40"/>
  <c r="NK67" i="40"/>
  <c r="BL67" i="40"/>
  <c r="NS67" i="40"/>
  <c r="H68" i="40"/>
  <c r="P68" i="40"/>
  <c r="X68" i="40"/>
  <c r="AF68" i="40"/>
  <c r="AN68" i="40"/>
  <c r="MU68" i="40"/>
  <c r="AV68" i="40"/>
  <c r="NC68" i="40"/>
  <c r="BD68" i="40"/>
  <c r="NK68" i="40"/>
  <c r="BL68" i="40"/>
  <c r="NS68" i="40"/>
  <c r="H69" i="40"/>
  <c r="P69" i="40"/>
  <c r="X69" i="40"/>
  <c r="AF69" i="40"/>
  <c r="AN69" i="40"/>
  <c r="MU69" i="40"/>
  <c r="AV69" i="40"/>
  <c r="NC69" i="40"/>
  <c r="BD69" i="40"/>
  <c r="NK69" i="40"/>
  <c r="BL69" i="40"/>
  <c r="NS69" i="40"/>
  <c r="H70" i="40"/>
  <c r="P70" i="40"/>
  <c r="X70" i="40"/>
  <c r="AF70" i="40"/>
  <c r="AN70" i="40"/>
  <c r="MU70" i="40"/>
  <c r="AV70" i="40"/>
  <c r="NC70" i="40"/>
  <c r="BD70" i="40"/>
  <c r="NK70" i="40"/>
  <c r="BL70" i="40"/>
  <c r="NS70" i="40"/>
  <c r="H71" i="40"/>
  <c r="P71" i="40"/>
  <c r="X71" i="40"/>
  <c r="AF71" i="40"/>
  <c r="AN71" i="40"/>
  <c r="MU71" i="40"/>
  <c r="AV71" i="40"/>
  <c r="NC71" i="40"/>
  <c r="BD71" i="40"/>
  <c r="NK71" i="40"/>
  <c r="BL71" i="40"/>
  <c r="NS71" i="40"/>
  <c r="H72" i="40"/>
  <c r="P72" i="40"/>
  <c r="X72" i="40"/>
  <c r="AF72" i="40"/>
  <c r="AN72" i="40"/>
  <c r="MU72" i="40"/>
  <c r="AV72" i="40"/>
  <c r="NC72" i="40"/>
  <c r="BD72" i="40"/>
  <c r="NK72" i="40"/>
  <c r="BL72" i="40"/>
  <c r="NS72" i="40"/>
  <c r="H73" i="40"/>
  <c r="P73" i="40"/>
  <c r="X73" i="40"/>
  <c r="AF73" i="40"/>
  <c r="AN73" i="40"/>
  <c r="MU73" i="40"/>
  <c r="AV73" i="40"/>
  <c r="NC73" i="40"/>
  <c r="BD73" i="40"/>
  <c r="NK73" i="40"/>
  <c r="BL73" i="40"/>
  <c r="NS73" i="40"/>
  <c r="H74" i="40"/>
  <c r="P74" i="40"/>
  <c r="X74" i="40"/>
  <c r="AF74" i="40"/>
  <c r="AN74" i="40"/>
  <c r="MU74" i="40"/>
  <c r="AV74" i="40"/>
  <c r="NC74" i="40"/>
  <c r="BD74" i="40"/>
  <c r="NK74" i="40"/>
  <c r="BL74" i="40"/>
  <c r="NS74" i="40"/>
  <c r="H75" i="40"/>
  <c r="P75" i="40"/>
  <c r="X75" i="40"/>
  <c r="AF75" i="40"/>
  <c r="AN75" i="40"/>
  <c r="MU75" i="40"/>
  <c r="AV75" i="40"/>
  <c r="NC75" i="40"/>
  <c r="BD75" i="40"/>
  <c r="NK75" i="40"/>
  <c r="BL75" i="40"/>
  <c r="NS75" i="40"/>
  <c r="H76" i="40"/>
  <c r="P76" i="40"/>
  <c r="X76" i="40"/>
  <c r="AF76" i="40"/>
  <c r="AN76" i="40"/>
  <c r="MU76" i="40"/>
  <c r="AV76" i="40"/>
  <c r="NC76" i="40"/>
  <c r="BD76" i="40"/>
  <c r="NK76" i="40"/>
  <c r="BL76" i="40"/>
  <c r="NS76" i="40"/>
  <c r="H77" i="40"/>
  <c r="P77" i="40"/>
  <c r="X77" i="40"/>
  <c r="AF77" i="40"/>
  <c r="AN77" i="40"/>
  <c r="MU77" i="40"/>
  <c r="AV77" i="40"/>
  <c r="NC77" i="40"/>
  <c r="BD77" i="40"/>
  <c r="NK77" i="40"/>
  <c r="BL77" i="40"/>
  <c r="NS77" i="40"/>
  <c r="H78" i="40"/>
  <c r="P78" i="40"/>
  <c r="X78" i="40"/>
  <c r="AF78" i="40"/>
  <c r="AN78" i="40"/>
  <c r="MU78" i="40"/>
  <c r="AV78" i="40"/>
  <c r="NC78" i="40"/>
  <c r="BD78" i="40"/>
  <c r="NK78" i="40"/>
  <c r="BL78" i="40"/>
  <c r="NS78" i="40"/>
  <c r="H79" i="40"/>
  <c r="P79" i="40"/>
  <c r="X79" i="40"/>
  <c r="AF79" i="40"/>
  <c r="AN79" i="40"/>
  <c r="MU79" i="40"/>
  <c r="AV79" i="40"/>
  <c r="NC79" i="40"/>
  <c r="BD79" i="40"/>
  <c r="NK79" i="40"/>
  <c r="BL79" i="40"/>
  <c r="NS79" i="40"/>
  <c r="H80" i="40"/>
  <c r="P80" i="40"/>
  <c r="X80" i="40"/>
  <c r="AF80" i="40"/>
  <c r="AN80" i="40"/>
  <c r="MU80" i="40"/>
  <c r="AV80" i="40"/>
  <c r="NC80" i="40"/>
  <c r="BD80" i="40"/>
  <c r="NK80" i="40"/>
  <c r="BL80" i="40"/>
  <c r="NS80" i="40"/>
  <c r="H81" i="40"/>
  <c r="P81" i="40"/>
  <c r="X81" i="40"/>
  <c r="AF81" i="40"/>
  <c r="AN81" i="40"/>
  <c r="MU81" i="40"/>
  <c r="AV81" i="40"/>
  <c r="NC81" i="40"/>
  <c r="BD81" i="40"/>
  <c r="NK81" i="40"/>
  <c r="BL81" i="40"/>
  <c r="NS81" i="40"/>
  <c r="H82" i="40"/>
  <c r="P82" i="40"/>
  <c r="X82" i="40"/>
  <c r="AF82" i="40"/>
  <c r="AN82" i="40"/>
  <c r="MU82" i="40"/>
  <c r="AV82" i="40"/>
  <c r="NC82" i="40"/>
  <c r="BD82" i="40"/>
  <c r="NK82" i="40"/>
  <c r="BL82" i="40"/>
  <c r="NS82" i="40"/>
  <c r="H83" i="40"/>
  <c r="P83" i="40"/>
  <c r="X83" i="40"/>
  <c r="AF83" i="40"/>
  <c r="AN83" i="40"/>
  <c r="MU83" i="40"/>
  <c r="AV83" i="40"/>
  <c r="NC83" i="40"/>
  <c r="BD83" i="40"/>
  <c r="NK83" i="40"/>
  <c r="BL83" i="40"/>
  <c r="NS83" i="40"/>
  <c r="H84" i="40"/>
  <c r="P84" i="40"/>
  <c r="X84" i="40"/>
  <c r="AF84" i="40"/>
  <c r="AN84" i="40"/>
  <c r="MU84" i="40"/>
  <c r="AV84" i="40"/>
  <c r="NC84" i="40"/>
  <c r="BD84" i="40"/>
  <c r="NK84" i="40"/>
  <c r="BL84" i="40"/>
  <c r="NS84" i="40"/>
  <c r="H85" i="40"/>
  <c r="P85" i="40"/>
  <c r="X85" i="40"/>
  <c r="AF85" i="40"/>
  <c r="AN85" i="40"/>
  <c r="MU85" i="40"/>
  <c r="AV85" i="40"/>
  <c r="NC85" i="40"/>
  <c r="BD85" i="40"/>
  <c r="NK85" i="40"/>
  <c r="BL85" i="40"/>
  <c r="NS85" i="40"/>
  <c r="H86" i="40"/>
  <c r="P86" i="40"/>
  <c r="X86" i="40"/>
  <c r="AF86" i="40"/>
  <c r="AN86" i="40"/>
  <c r="MU86" i="40"/>
  <c r="AV86" i="40"/>
  <c r="NC86" i="40"/>
  <c r="BD86" i="40"/>
  <c r="NK86" i="40"/>
  <c r="BL86" i="40"/>
  <c r="NS86" i="40"/>
  <c r="H87" i="40"/>
  <c r="P87" i="40"/>
  <c r="X87" i="40"/>
  <c r="AF87" i="40"/>
  <c r="AN87" i="40"/>
  <c r="MU87" i="40"/>
  <c r="AV87" i="40"/>
  <c r="NC87" i="40"/>
  <c r="BD87" i="40"/>
  <c r="NK87" i="40"/>
  <c r="BL87" i="40"/>
  <c r="NS87" i="40"/>
  <c r="H88" i="40"/>
  <c r="P88" i="40"/>
  <c r="X88" i="40"/>
  <c r="AF88" i="40"/>
  <c r="AN88" i="40"/>
  <c r="MU88" i="40"/>
  <c r="AV88" i="40"/>
  <c r="NC88" i="40"/>
  <c r="BD88" i="40"/>
  <c r="NK88" i="40"/>
  <c r="BL88" i="40"/>
  <c r="NS88" i="40"/>
  <c r="H89" i="40"/>
  <c r="P89" i="40"/>
  <c r="X89" i="40"/>
  <c r="AF89" i="40"/>
  <c r="AN89" i="40"/>
  <c r="MU89" i="40"/>
  <c r="MV89" i="40" s="1"/>
  <c r="AV89" i="40"/>
  <c r="NC89" i="40"/>
  <c r="ND89" i="40" s="1"/>
  <c r="BD89" i="40"/>
  <c r="NK89" i="40"/>
  <c r="NL89" i="40" s="1"/>
  <c r="BL89" i="40"/>
  <c r="NS89" i="40"/>
  <c r="NT89" i="40" s="1"/>
  <c r="H90" i="40"/>
  <c r="P90" i="40"/>
  <c r="X90" i="40"/>
  <c r="AF90" i="40"/>
  <c r="AN90" i="40"/>
  <c r="MU90" i="40"/>
  <c r="MV90" i="40" s="1"/>
  <c r="AV90" i="40"/>
  <c r="NC90" i="40"/>
  <c r="ND90" i="40" s="1"/>
  <c r="BD90" i="40"/>
  <c r="NK90" i="40"/>
  <c r="NL90" i="40" s="1"/>
  <c r="BL90" i="40"/>
  <c r="NS90" i="40"/>
  <c r="NT90" i="40" s="1"/>
  <c r="H91" i="40"/>
  <c r="P91" i="40"/>
  <c r="X91" i="40"/>
  <c r="AF91" i="40"/>
  <c r="AN91" i="40"/>
  <c r="MU91" i="40"/>
  <c r="MV91" i="40" s="1"/>
  <c r="AV91" i="40"/>
  <c r="NC91" i="40"/>
  <c r="ND91" i="40" s="1"/>
  <c r="BD91" i="40"/>
  <c r="NK91" i="40"/>
  <c r="NL91" i="40" s="1"/>
  <c r="BL91" i="40"/>
  <c r="NS91" i="40"/>
  <c r="NT91" i="40" s="1"/>
  <c r="H92" i="40"/>
  <c r="P92" i="40"/>
  <c r="X92" i="40"/>
  <c r="AF92" i="40"/>
  <c r="AN92" i="40"/>
  <c r="MU92" i="40"/>
  <c r="MV92" i="40" s="1"/>
  <c r="AV92" i="40"/>
  <c r="NC92" i="40"/>
  <c r="ND92" i="40" s="1"/>
  <c r="BD92" i="40"/>
  <c r="NK92" i="40"/>
  <c r="NL92" i="40" s="1"/>
  <c r="BL92" i="40"/>
  <c r="NS92" i="40"/>
  <c r="NT92" i="40" s="1"/>
  <c r="H93" i="40"/>
  <c r="P93" i="40"/>
  <c r="X93" i="40"/>
  <c r="AF93" i="40"/>
  <c r="AN93" i="40"/>
  <c r="MU93" i="40"/>
  <c r="MV93" i="40" s="1"/>
  <c r="AV93" i="40"/>
  <c r="NC93" i="40"/>
  <c r="ND93" i="40" s="1"/>
  <c r="BD93" i="40"/>
  <c r="NK93" i="40"/>
  <c r="NL93" i="40" s="1"/>
  <c r="BL93" i="40"/>
  <c r="NS93" i="40"/>
  <c r="NT93" i="40" s="1"/>
  <c r="H94" i="40"/>
  <c r="P94" i="40"/>
  <c r="X94" i="40"/>
  <c r="AF94" i="40"/>
  <c r="AN94" i="40"/>
  <c r="MU94" i="40"/>
  <c r="MV94" i="40" s="1"/>
  <c r="AV94" i="40"/>
  <c r="NC94" i="40"/>
  <c r="ND94" i="40" s="1"/>
  <c r="BD94" i="40"/>
  <c r="NK94" i="40"/>
  <c r="NL94" i="40" s="1"/>
  <c r="BL94" i="40"/>
  <c r="NS94" i="40"/>
  <c r="NT94" i="40" s="1"/>
  <c r="H95" i="40"/>
  <c r="P95" i="40"/>
  <c r="X95" i="40"/>
  <c r="AF95" i="40"/>
  <c r="AN95" i="40"/>
  <c r="MU95" i="40"/>
  <c r="MV95" i="40" s="1"/>
  <c r="AV95" i="40"/>
  <c r="NC95" i="40"/>
  <c r="ND95" i="40" s="1"/>
  <c r="BD95" i="40"/>
  <c r="NK95" i="40"/>
  <c r="NL95" i="40" s="1"/>
  <c r="BL95" i="40"/>
  <c r="NS95" i="40"/>
  <c r="NT95" i="40" s="1"/>
  <c r="H96" i="40"/>
  <c r="P96" i="40"/>
  <c r="X96" i="40"/>
  <c r="AF96" i="40"/>
  <c r="AN96" i="40"/>
  <c r="MU96" i="40"/>
  <c r="MV96" i="40" s="1"/>
  <c r="AV96" i="40"/>
  <c r="NC96" i="40"/>
  <c r="ND96" i="40" s="1"/>
  <c r="BD96" i="40"/>
  <c r="NK96" i="40"/>
  <c r="NL96" i="40" s="1"/>
  <c r="BL96" i="40"/>
  <c r="NS96" i="40"/>
  <c r="NT96" i="40" s="1"/>
  <c r="H97" i="40"/>
  <c r="P97" i="40"/>
  <c r="X97" i="40"/>
  <c r="AF97" i="40"/>
  <c r="AN97" i="40"/>
  <c r="MU97" i="40"/>
  <c r="MV97" i="40" s="1"/>
  <c r="AV97" i="40"/>
  <c r="NC97" i="40"/>
  <c r="ND97" i="40" s="1"/>
  <c r="BD97" i="40"/>
  <c r="NK97" i="40"/>
  <c r="NL97" i="40" s="1"/>
  <c r="BL97" i="40"/>
  <c r="NS97" i="40"/>
  <c r="NT97" i="40" s="1"/>
  <c r="H98" i="40"/>
  <c r="P98" i="40"/>
  <c r="X98" i="40"/>
  <c r="AF98" i="40"/>
  <c r="AN98" i="40"/>
  <c r="MU98" i="40"/>
  <c r="MV98" i="40" s="1"/>
  <c r="AV98" i="40"/>
  <c r="NC98" i="40"/>
  <c r="ND98" i="40" s="1"/>
  <c r="BD98" i="40"/>
  <c r="NK98" i="40"/>
  <c r="NL98" i="40" s="1"/>
  <c r="BL98" i="40"/>
  <c r="NS98" i="40"/>
  <c r="NT98" i="40" s="1"/>
  <c r="H99" i="40"/>
  <c r="P99" i="40"/>
  <c r="X99" i="40"/>
  <c r="AF99" i="40"/>
  <c r="AN99" i="40"/>
  <c r="MU99" i="40"/>
  <c r="MV99" i="40" s="1"/>
  <c r="AV99" i="40"/>
  <c r="NC99" i="40"/>
  <c r="ND99" i="40" s="1"/>
  <c r="BD99" i="40"/>
  <c r="NK99" i="40"/>
  <c r="NL99" i="40" s="1"/>
  <c r="BL99" i="40"/>
  <c r="NS99" i="40"/>
  <c r="NT99" i="40" s="1"/>
  <c r="H100" i="40"/>
  <c r="P100" i="40"/>
  <c r="X100" i="40"/>
  <c r="AF100" i="40"/>
  <c r="AN100" i="40"/>
  <c r="MU100" i="40"/>
  <c r="MV100" i="40" s="1"/>
  <c r="AV100" i="40"/>
  <c r="NC100" i="40"/>
  <c r="ND100" i="40" s="1"/>
  <c r="BD100" i="40"/>
  <c r="NK100" i="40"/>
  <c r="NL100" i="40" s="1"/>
  <c r="BL100" i="40"/>
  <c r="NS100" i="40"/>
  <c r="NT100" i="40" s="1"/>
  <c r="H101" i="40"/>
  <c r="P101" i="40"/>
  <c r="X101" i="40"/>
  <c r="AF101" i="40"/>
  <c r="AN101" i="40"/>
  <c r="MU101" i="40"/>
  <c r="MV101" i="40" s="1"/>
  <c r="AV101" i="40"/>
  <c r="NC101" i="40"/>
  <c r="ND101" i="40" s="1"/>
  <c r="BD101" i="40"/>
  <c r="NK101" i="40"/>
  <c r="NL101" i="40" s="1"/>
  <c r="BL101" i="40"/>
  <c r="NS101" i="40"/>
  <c r="NT101" i="40" s="1"/>
  <c r="H102" i="40"/>
  <c r="P102" i="40"/>
  <c r="O15" i="2"/>
  <c r="N15" i="2"/>
  <c r="P8" i="2"/>
  <c r="O38" i="2"/>
  <c r="N38" i="2"/>
  <c r="O55" i="2"/>
  <c r="N55" i="2"/>
  <c r="O63" i="2"/>
  <c r="N63" i="2"/>
  <c r="L65" i="2"/>
  <c r="R48" i="2" s="1"/>
  <c r="O81" i="2"/>
  <c r="N81" i="2"/>
  <c r="O98" i="2"/>
  <c r="N98" i="2"/>
  <c r="O106" i="2"/>
  <c r="N106" i="2"/>
  <c r="O123" i="2"/>
  <c r="N123" i="2"/>
  <c r="O131" i="2"/>
  <c r="N131" i="2"/>
  <c r="O142" i="2"/>
  <c r="N142" i="2"/>
  <c r="O150" i="2"/>
  <c r="N150" i="2"/>
  <c r="O167" i="2"/>
  <c r="N167" i="2"/>
  <c r="O175" i="2"/>
  <c r="N175" i="2"/>
  <c r="O192" i="2"/>
  <c r="N192" i="2"/>
  <c r="O215" i="2"/>
  <c r="N215" i="2"/>
  <c r="O232" i="2"/>
  <c r="N232" i="2"/>
  <c r="O240" i="2"/>
  <c r="N240" i="2"/>
  <c r="L242" i="2"/>
  <c r="R225" i="2" s="1"/>
  <c r="O12" i="4"/>
  <c r="N12" i="4"/>
  <c r="O20" i="4"/>
  <c r="N20" i="4"/>
  <c r="O35" i="4"/>
  <c r="N35" i="4"/>
  <c r="O60" i="4"/>
  <c r="N60" i="4"/>
  <c r="O78" i="4"/>
  <c r="N78" i="4"/>
  <c r="O86" i="4"/>
  <c r="N86" i="4"/>
  <c r="L88" i="4"/>
  <c r="R71" i="4" s="1"/>
  <c r="O103" i="4"/>
  <c r="N103" i="4"/>
  <c r="O120" i="4"/>
  <c r="N120" i="4"/>
  <c r="O128" i="4"/>
  <c r="N128" i="4"/>
  <c r="O145" i="4"/>
  <c r="N145" i="4"/>
  <c r="O153" i="4"/>
  <c r="N153" i="4"/>
  <c r="O170" i="4"/>
  <c r="N170" i="4"/>
  <c r="O187" i="4"/>
  <c r="N187" i="4"/>
  <c r="O195" i="4"/>
  <c r="N195" i="4"/>
  <c r="O212" i="4"/>
  <c r="N212" i="4"/>
  <c r="O237" i="4"/>
  <c r="N237" i="4"/>
  <c r="O12" i="5"/>
  <c r="N12" i="5"/>
  <c r="O20" i="5"/>
  <c r="N20" i="5"/>
  <c r="O35" i="5"/>
  <c r="N35" i="5"/>
  <c r="O60" i="5"/>
  <c r="N60" i="5"/>
  <c r="O78" i="5"/>
  <c r="N78" i="5"/>
  <c r="O86" i="5"/>
  <c r="N86" i="5"/>
  <c r="L88" i="5"/>
  <c r="R71" i="5" s="1"/>
  <c r="O103" i="5"/>
  <c r="N103" i="5"/>
  <c r="O120" i="5"/>
  <c r="N120" i="5"/>
  <c r="O128" i="5"/>
  <c r="N128" i="5"/>
  <c r="O145" i="5"/>
  <c r="N145" i="5"/>
  <c r="O153" i="5"/>
  <c r="N153" i="5"/>
  <c r="O170" i="5"/>
  <c r="N170" i="5"/>
  <c r="O187" i="5"/>
  <c r="N187" i="5"/>
  <c r="O195" i="5"/>
  <c r="N195" i="5"/>
  <c r="O212" i="5"/>
  <c r="N212" i="5"/>
  <c r="O237" i="5"/>
  <c r="N237" i="5"/>
  <c r="O15" i="6"/>
  <c r="N15" i="6"/>
  <c r="P8" i="6"/>
  <c r="O38" i="6"/>
  <c r="N38" i="6"/>
  <c r="O55" i="6"/>
  <c r="N55" i="6"/>
  <c r="O63" i="6"/>
  <c r="N63" i="6"/>
  <c r="R48" i="6"/>
  <c r="L65" i="6"/>
  <c r="O81" i="6"/>
  <c r="N81" i="6"/>
  <c r="O98" i="6"/>
  <c r="N98" i="6"/>
  <c r="O106" i="6"/>
  <c r="N106" i="6"/>
  <c r="O123" i="6"/>
  <c r="N123" i="6"/>
  <c r="O131" i="6"/>
  <c r="N131" i="6"/>
  <c r="O148" i="6"/>
  <c r="N148" i="6"/>
  <c r="O165" i="6"/>
  <c r="N165" i="6"/>
  <c r="O173" i="6"/>
  <c r="N173" i="6"/>
  <c r="O190" i="6"/>
  <c r="N190" i="6"/>
  <c r="O215" i="6"/>
  <c r="N215" i="6"/>
  <c r="O232" i="6"/>
  <c r="N232" i="6"/>
  <c r="O240" i="6"/>
  <c r="N240" i="6"/>
  <c r="R225" i="6"/>
  <c r="L242" i="6"/>
  <c r="U8" i="7"/>
  <c r="S8" i="7"/>
  <c r="V8" i="7"/>
  <c r="R8" i="7"/>
  <c r="U10" i="7"/>
  <c r="S10" i="7"/>
  <c r="V10" i="7"/>
  <c r="T10" i="7"/>
  <c r="R10" i="7"/>
  <c r="U12" i="7"/>
  <c r="S12" i="7"/>
  <c r="R12" i="7"/>
  <c r="V12" i="7"/>
  <c r="T12" i="7"/>
  <c r="U15" i="7"/>
  <c r="S15" i="7"/>
  <c r="V15" i="7"/>
  <c r="T15" i="7"/>
  <c r="R15" i="7"/>
  <c r="U17" i="7"/>
  <c r="S17" i="7"/>
  <c r="V17" i="7"/>
  <c r="T17" i="7"/>
  <c r="R17" i="7"/>
  <c r="U19" i="7"/>
  <c r="S19" i="7"/>
  <c r="V19" i="7"/>
  <c r="T19" i="7"/>
  <c r="R19" i="7"/>
  <c r="U22" i="7"/>
  <c r="S22" i="7"/>
  <c r="R22" i="7"/>
  <c r="V22" i="7"/>
  <c r="T22" i="7"/>
  <c r="U24" i="7"/>
  <c r="S24" i="7"/>
  <c r="V24" i="7"/>
  <c r="T24" i="7"/>
  <c r="R24" i="7"/>
  <c r="U26" i="7"/>
  <c r="S26" i="7"/>
  <c r="V26" i="7"/>
  <c r="T26" i="7"/>
  <c r="R26" i="7"/>
  <c r="H35" i="8"/>
  <c r="H37" i="8"/>
  <c r="H36" i="8"/>
  <c r="H39" i="8"/>
  <c r="H38" i="8"/>
  <c r="F60" i="8"/>
  <c r="F63" i="8"/>
  <c r="F59" i="8"/>
  <c r="F62" i="8"/>
  <c r="F61" i="8"/>
  <c r="S62" i="8"/>
  <c r="S61" i="8"/>
  <c r="S60" i="8"/>
  <c r="S63" i="8"/>
  <c r="S59" i="8"/>
  <c r="H75" i="9"/>
  <c r="H71" i="9"/>
  <c r="H74" i="9"/>
  <c r="H73" i="9"/>
  <c r="H72" i="9"/>
  <c r="L95" i="11"/>
  <c r="J95" i="11"/>
  <c r="H95" i="11"/>
  <c r="K95" i="11"/>
  <c r="I95" i="11"/>
  <c r="G95" i="11"/>
  <c r="L116" i="12"/>
  <c r="J116" i="12"/>
  <c r="H116" i="12"/>
  <c r="K116" i="12"/>
  <c r="I116" i="12"/>
  <c r="G116" i="12"/>
  <c r="L116" i="13"/>
  <c r="J116" i="13"/>
  <c r="H116" i="13"/>
  <c r="K116" i="13"/>
  <c r="I116" i="13"/>
  <c r="G116" i="13"/>
  <c r="U9" i="16"/>
  <c r="S9" i="16"/>
  <c r="V9" i="16"/>
  <c r="T9" i="16"/>
  <c r="R9" i="16"/>
  <c r="U11" i="16"/>
  <c r="S11" i="16"/>
  <c r="V11" i="16"/>
  <c r="T11" i="16"/>
  <c r="R11" i="16"/>
  <c r="U14" i="16"/>
  <c r="S14" i="16"/>
  <c r="V14" i="16"/>
  <c r="T14" i="16"/>
  <c r="R14" i="16"/>
  <c r="U17" i="16"/>
  <c r="S17" i="16"/>
  <c r="V17" i="16"/>
  <c r="T17" i="16"/>
  <c r="R17" i="16"/>
  <c r="U19" i="16"/>
  <c r="S19" i="16"/>
  <c r="V19" i="16"/>
  <c r="T19" i="16"/>
  <c r="R19" i="16"/>
  <c r="U22" i="16"/>
  <c r="S22" i="16"/>
  <c r="V22" i="16"/>
  <c r="T22" i="16"/>
  <c r="R22" i="16"/>
  <c r="U25" i="16"/>
  <c r="S25" i="16"/>
  <c r="V25" i="16"/>
  <c r="T25" i="16"/>
  <c r="R25" i="16"/>
  <c r="U27" i="16"/>
  <c r="S27" i="16"/>
  <c r="V27" i="16"/>
  <c r="T27" i="16"/>
  <c r="R27" i="16"/>
  <c r="U30" i="16"/>
  <c r="S30" i="16"/>
  <c r="V30" i="16"/>
  <c r="T30" i="16"/>
  <c r="R30" i="16"/>
  <c r="U33" i="16"/>
  <c r="S33" i="16"/>
  <c r="V33" i="16"/>
  <c r="T33" i="16"/>
  <c r="R33" i="16"/>
  <c r="U35" i="16"/>
  <c r="S35" i="16"/>
  <c r="V35" i="16"/>
  <c r="T35" i="16"/>
  <c r="R35" i="16"/>
  <c r="U38" i="16"/>
  <c r="S38" i="16"/>
  <c r="V38" i="16"/>
  <c r="T38" i="16"/>
  <c r="R38" i="16"/>
  <c r="U42" i="16"/>
  <c r="S42" i="16"/>
  <c r="V42" i="16"/>
  <c r="T42" i="16"/>
  <c r="R42" i="16"/>
  <c r="U44" i="16"/>
  <c r="S44" i="16"/>
  <c r="V44" i="16"/>
  <c r="T44" i="16"/>
  <c r="R44" i="16"/>
  <c r="U47" i="16"/>
  <c r="S47" i="16"/>
  <c r="V47" i="16"/>
  <c r="T47" i="16"/>
  <c r="R47" i="16"/>
  <c r="U50" i="16"/>
  <c r="S50" i="16"/>
  <c r="V50" i="16"/>
  <c r="T50" i="16"/>
  <c r="R50" i="16"/>
  <c r="U52" i="16"/>
  <c r="S52" i="16"/>
  <c r="V52" i="16"/>
  <c r="T52" i="16"/>
  <c r="R52" i="16"/>
  <c r="U55" i="16"/>
  <c r="S55" i="16"/>
  <c r="V55" i="16"/>
  <c r="T55" i="16"/>
  <c r="R55" i="16"/>
  <c r="U58" i="16"/>
  <c r="S58" i="16"/>
  <c r="V58" i="16"/>
  <c r="T58" i="16"/>
  <c r="R58" i="16"/>
  <c r="U60" i="16"/>
  <c r="S60" i="16"/>
  <c r="V60" i="16"/>
  <c r="T60" i="16"/>
  <c r="R60" i="16"/>
  <c r="U63" i="16"/>
  <c r="S63" i="16"/>
  <c r="V63" i="16"/>
  <c r="T63" i="16"/>
  <c r="R63" i="16"/>
  <c r="U66" i="16"/>
  <c r="S66" i="16"/>
  <c r="V66" i="16"/>
  <c r="T66" i="16"/>
  <c r="R66" i="16"/>
  <c r="U68" i="16"/>
  <c r="S68" i="16"/>
  <c r="V68" i="16"/>
  <c r="T68" i="16"/>
  <c r="R68" i="16"/>
  <c r="U71" i="16"/>
  <c r="S71" i="16"/>
  <c r="V71" i="16"/>
  <c r="T71" i="16"/>
  <c r="R71" i="16"/>
  <c r="U75" i="16"/>
  <c r="S75" i="16"/>
  <c r="V75" i="16"/>
  <c r="T75" i="16"/>
  <c r="R75" i="16"/>
  <c r="U77" i="16"/>
  <c r="S77" i="16"/>
  <c r="V77" i="16"/>
  <c r="T77" i="16"/>
  <c r="R77" i="16"/>
  <c r="U80" i="16"/>
  <c r="S80" i="16"/>
  <c r="V80" i="16"/>
  <c r="T80" i="16"/>
  <c r="R80" i="16"/>
  <c r="U83" i="16"/>
  <c r="S83" i="16"/>
  <c r="V83" i="16"/>
  <c r="T83" i="16"/>
  <c r="R83" i="16"/>
  <c r="U85" i="16"/>
  <c r="S85" i="16"/>
  <c r="V85" i="16"/>
  <c r="T85" i="16"/>
  <c r="R85" i="16"/>
  <c r="U88" i="16"/>
  <c r="S88" i="16"/>
  <c r="V88" i="16"/>
  <c r="T88" i="16"/>
  <c r="R88" i="16"/>
  <c r="U91" i="16"/>
  <c r="S91" i="16"/>
  <c r="V91" i="16"/>
  <c r="T91" i="16"/>
  <c r="R91" i="16"/>
  <c r="U93" i="16"/>
  <c r="S93" i="16"/>
  <c r="V93" i="16"/>
  <c r="T93" i="16"/>
  <c r="R93" i="16"/>
  <c r="U96" i="16"/>
  <c r="S96" i="16"/>
  <c r="V96" i="16"/>
  <c r="T96" i="16"/>
  <c r="R96" i="16"/>
  <c r="U99" i="16"/>
  <c r="S99" i="16"/>
  <c r="V99" i="16"/>
  <c r="T99" i="16"/>
  <c r="R99" i="16"/>
  <c r="U101" i="16"/>
  <c r="S101" i="16"/>
  <c r="V101" i="16"/>
  <c r="T101" i="16"/>
  <c r="R101" i="16"/>
  <c r="U104" i="16"/>
  <c r="S104" i="16"/>
  <c r="V104" i="16"/>
  <c r="T104" i="16"/>
  <c r="R104" i="16"/>
  <c r="U108" i="16"/>
  <c r="S108" i="16"/>
  <c r="V108" i="16"/>
  <c r="T108" i="16"/>
  <c r="R108" i="16"/>
  <c r="U110" i="16"/>
  <c r="S110" i="16"/>
  <c r="V110" i="16"/>
  <c r="T110" i="16"/>
  <c r="R110" i="16"/>
  <c r="U113" i="16"/>
  <c r="S113" i="16"/>
  <c r="V113" i="16"/>
  <c r="T113" i="16"/>
  <c r="R113" i="16"/>
  <c r="U116" i="16"/>
  <c r="S116" i="16"/>
  <c r="V116" i="16"/>
  <c r="T116" i="16"/>
  <c r="R116" i="16"/>
  <c r="U118" i="16"/>
  <c r="S118" i="16"/>
  <c r="V118" i="16"/>
  <c r="T118" i="16"/>
  <c r="R118" i="16"/>
  <c r="U121" i="16"/>
  <c r="S121" i="16"/>
  <c r="V121" i="16"/>
  <c r="T121" i="16"/>
  <c r="R121" i="16"/>
  <c r="U124" i="16"/>
  <c r="S124" i="16"/>
  <c r="V124" i="16"/>
  <c r="T124" i="16"/>
  <c r="R124" i="16"/>
  <c r="U126" i="16"/>
  <c r="S126" i="16"/>
  <c r="V126" i="16"/>
  <c r="T126" i="16"/>
  <c r="R126" i="16"/>
  <c r="U129" i="16"/>
  <c r="S129" i="16"/>
  <c r="V129" i="16"/>
  <c r="T129" i="16"/>
  <c r="R129" i="16"/>
  <c r="U132" i="16"/>
  <c r="S132" i="16"/>
  <c r="V132" i="16"/>
  <c r="T132" i="16"/>
  <c r="R132" i="16"/>
  <c r="U134" i="16"/>
  <c r="S134" i="16"/>
  <c r="V134" i="16"/>
  <c r="T134" i="16"/>
  <c r="R134" i="16"/>
  <c r="U137" i="16"/>
  <c r="S137" i="16"/>
  <c r="V137" i="16"/>
  <c r="T137" i="16"/>
  <c r="R137" i="16"/>
  <c r="U141" i="16"/>
  <c r="S141" i="16"/>
  <c r="V141" i="16"/>
  <c r="T141" i="16"/>
  <c r="R141" i="16"/>
  <c r="U143" i="16"/>
  <c r="S143" i="16"/>
  <c r="V143" i="16"/>
  <c r="T143" i="16"/>
  <c r="R143" i="16"/>
  <c r="U146" i="16"/>
  <c r="S146" i="16"/>
  <c r="V146" i="16"/>
  <c r="T146" i="16"/>
  <c r="R146" i="16"/>
  <c r="U149" i="16"/>
  <c r="S149" i="16"/>
  <c r="V149" i="16"/>
  <c r="T149" i="16"/>
  <c r="R149" i="16"/>
  <c r="U151" i="16"/>
  <c r="S151" i="16"/>
  <c r="V151" i="16"/>
  <c r="T151" i="16"/>
  <c r="R151" i="16"/>
  <c r="U154" i="16"/>
  <c r="S154" i="16"/>
  <c r="V154" i="16"/>
  <c r="T154" i="16"/>
  <c r="R154" i="16"/>
  <c r="U157" i="16"/>
  <c r="S157" i="16"/>
  <c r="V157" i="16"/>
  <c r="T157" i="16"/>
  <c r="R157" i="16"/>
  <c r="U159" i="16"/>
  <c r="S159" i="16"/>
  <c r="V159" i="16"/>
  <c r="T159" i="16"/>
  <c r="R159" i="16"/>
  <c r="U162" i="16"/>
  <c r="S162" i="16"/>
  <c r="V162" i="16"/>
  <c r="T162" i="16"/>
  <c r="R162" i="16"/>
  <c r="U165" i="16"/>
  <c r="S165" i="16"/>
  <c r="V165" i="16"/>
  <c r="T165" i="16"/>
  <c r="R165" i="16"/>
  <c r="U167" i="16"/>
  <c r="S167" i="16"/>
  <c r="V167" i="16"/>
  <c r="T167" i="16"/>
  <c r="R167" i="16"/>
  <c r="U170" i="16"/>
  <c r="S170" i="16"/>
  <c r="V170" i="16"/>
  <c r="T170" i="16"/>
  <c r="R170" i="16"/>
  <c r="U174" i="16"/>
  <c r="S174" i="16"/>
  <c r="V174" i="16"/>
  <c r="T174" i="16"/>
  <c r="R174" i="16"/>
  <c r="U176" i="16"/>
  <c r="S176" i="16"/>
  <c r="V176" i="16"/>
  <c r="T176" i="16"/>
  <c r="R176" i="16"/>
  <c r="U179" i="16"/>
  <c r="S179" i="16"/>
  <c r="V179" i="16"/>
  <c r="T179" i="16"/>
  <c r="R179" i="16"/>
  <c r="U182" i="16"/>
  <c r="S182" i="16"/>
  <c r="V182" i="16"/>
  <c r="T182" i="16"/>
  <c r="R182" i="16"/>
  <c r="U184" i="16"/>
  <c r="S184" i="16"/>
  <c r="V184" i="16"/>
  <c r="T184" i="16"/>
  <c r="R184" i="16"/>
  <c r="U187" i="16"/>
  <c r="S187" i="16"/>
  <c r="V187" i="16"/>
  <c r="T187" i="16"/>
  <c r="R187" i="16"/>
  <c r="U190" i="16"/>
  <c r="S190" i="16"/>
  <c r="V190" i="16"/>
  <c r="T190" i="16"/>
  <c r="R190" i="16"/>
  <c r="U192" i="16"/>
  <c r="S192" i="16"/>
  <c r="V192" i="16"/>
  <c r="T192" i="16"/>
  <c r="R192" i="16"/>
  <c r="U195" i="16"/>
  <c r="S195" i="16"/>
  <c r="V195" i="16"/>
  <c r="T195" i="16"/>
  <c r="R195" i="16"/>
  <c r="U198" i="16"/>
  <c r="S198" i="16"/>
  <c r="V198" i="16"/>
  <c r="T198" i="16"/>
  <c r="R198" i="16"/>
  <c r="U200" i="16"/>
  <c r="S200" i="16"/>
  <c r="V200" i="16"/>
  <c r="T200" i="16"/>
  <c r="R200" i="16"/>
  <c r="U203" i="16"/>
  <c r="S203" i="16"/>
  <c r="V203" i="16"/>
  <c r="T203" i="16"/>
  <c r="R203" i="16"/>
  <c r="K9" i="21"/>
  <c r="I9" i="21"/>
  <c r="L9" i="21"/>
  <c r="J9" i="21"/>
  <c r="H9" i="21"/>
  <c r="K11" i="21"/>
  <c r="I11" i="21"/>
  <c r="L11" i="21"/>
  <c r="J11" i="21"/>
  <c r="H11" i="21"/>
  <c r="K14" i="21"/>
  <c r="I14" i="21"/>
  <c r="L14" i="21"/>
  <c r="J14" i="21"/>
  <c r="H14" i="21"/>
  <c r="K17" i="21"/>
  <c r="I17" i="21"/>
  <c r="L17" i="21"/>
  <c r="J17" i="21"/>
  <c r="H17" i="21"/>
  <c r="K19" i="21"/>
  <c r="I19" i="21"/>
  <c r="L19" i="21"/>
  <c r="J19" i="21"/>
  <c r="H19" i="21"/>
  <c r="K23" i="21"/>
  <c r="I23" i="21"/>
  <c r="L23" i="21"/>
  <c r="J23" i="21"/>
  <c r="H23" i="21"/>
  <c r="K26" i="21"/>
  <c r="I26" i="21"/>
  <c r="L26" i="21"/>
  <c r="J26" i="21"/>
  <c r="H26" i="21"/>
  <c r="K28" i="21"/>
  <c r="I28" i="21"/>
  <c r="L28" i="21"/>
  <c r="J28" i="21"/>
  <c r="H28" i="21"/>
  <c r="K31" i="21"/>
  <c r="I31" i="21"/>
  <c r="L31" i="21"/>
  <c r="J31" i="21"/>
  <c r="H31" i="21"/>
  <c r="K35" i="21"/>
  <c r="I35" i="21"/>
  <c r="L35" i="21"/>
  <c r="J35" i="21"/>
  <c r="H35" i="21"/>
  <c r="K37" i="21"/>
  <c r="I37" i="21"/>
  <c r="L37" i="21"/>
  <c r="J37" i="21"/>
  <c r="H37" i="21"/>
  <c r="K40" i="21"/>
  <c r="I40" i="21"/>
  <c r="L40" i="21"/>
  <c r="J40" i="21"/>
  <c r="H40" i="21"/>
  <c r="K43" i="21"/>
  <c r="I43" i="21"/>
  <c r="L43" i="21"/>
  <c r="J43" i="21"/>
  <c r="H43" i="21"/>
  <c r="K45" i="21"/>
  <c r="I45" i="21"/>
  <c r="L45" i="21"/>
  <c r="J45" i="21"/>
  <c r="H45" i="21"/>
  <c r="K49" i="21"/>
  <c r="I49" i="21"/>
  <c r="L49" i="21"/>
  <c r="J49" i="21"/>
  <c r="H49" i="21"/>
  <c r="K52" i="21"/>
  <c r="I52" i="21"/>
  <c r="L52" i="21"/>
  <c r="J52" i="21"/>
  <c r="H52" i="21"/>
  <c r="K54" i="21"/>
  <c r="I54" i="21"/>
  <c r="L54" i="21"/>
  <c r="J54" i="21"/>
  <c r="H54" i="21"/>
  <c r="K57" i="21"/>
  <c r="I57" i="21"/>
  <c r="L57" i="21"/>
  <c r="J57" i="21"/>
  <c r="H57" i="21"/>
  <c r="K61" i="21"/>
  <c r="I61" i="21"/>
  <c r="L61" i="21"/>
  <c r="J61" i="21"/>
  <c r="H61" i="21"/>
  <c r="K63" i="21"/>
  <c r="I63" i="21"/>
  <c r="L63" i="21"/>
  <c r="J63" i="21"/>
  <c r="H63" i="21"/>
  <c r="K66" i="21"/>
  <c r="I66" i="21"/>
  <c r="L66" i="21"/>
  <c r="J66" i="21"/>
  <c r="H66" i="21"/>
  <c r="K69" i="21"/>
  <c r="I69" i="21"/>
  <c r="L69" i="21"/>
  <c r="J69" i="21"/>
  <c r="H69" i="21"/>
  <c r="K71" i="21"/>
  <c r="I71" i="21"/>
  <c r="L71" i="21"/>
  <c r="J71" i="21"/>
  <c r="H71" i="21"/>
  <c r="K75" i="21"/>
  <c r="I75" i="21"/>
  <c r="L75" i="21"/>
  <c r="J75" i="21"/>
  <c r="H75" i="21"/>
  <c r="K78" i="21"/>
  <c r="I78" i="21"/>
  <c r="L78" i="21"/>
  <c r="J78" i="21"/>
  <c r="H78" i="21"/>
  <c r="K80" i="21"/>
  <c r="I80" i="21"/>
  <c r="L80" i="21"/>
  <c r="J80" i="21"/>
  <c r="H80" i="21"/>
  <c r="K83" i="21"/>
  <c r="I83" i="21"/>
  <c r="L83" i="21"/>
  <c r="J83" i="21"/>
  <c r="H83" i="21"/>
  <c r="U9" i="25"/>
  <c r="S9" i="25"/>
  <c r="V9" i="25"/>
  <c r="T9" i="25"/>
  <c r="R9" i="25"/>
  <c r="U11" i="25"/>
  <c r="S11" i="25"/>
  <c r="V11" i="25"/>
  <c r="T11" i="25"/>
  <c r="R11" i="25"/>
  <c r="U14" i="25"/>
  <c r="S14" i="25"/>
  <c r="V14" i="25"/>
  <c r="T14" i="25"/>
  <c r="R14" i="25"/>
  <c r="U17" i="25"/>
  <c r="S17" i="25"/>
  <c r="V17" i="25"/>
  <c r="T17" i="25"/>
  <c r="R17" i="25"/>
  <c r="U19" i="25"/>
  <c r="S19" i="25"/>
  <c r="V19" i="25"/>
  <c r="T19" i="25"/>
  <c r="R19" i="25"/>
  <c r="U22" i="25"/>
  <c r="S22" i="25"/>
  <c r="V22" i="25"/>
  <c r="T22" i="25"/>
  <c r="R22" i="25"/>
  <c r="U25" i="25"/>
  <c r="S25" i="25"/>
  <c r="V25" i="25"/>
  <c r="T25" i="25"/>
  <c r="R25" i="25"/>
  <c r="U27" i="25"/>
  <c r="S27" i="25"/>
  <c r="V27" i="25"/>
  <c r="T27" i="25"/>
  <c r="R27" i="25"/>
  <c r="U31" i="25"/>
  <c r="S31" i="25"/>
  <c r="V31" i="25"/>
  <c r="T31" i="25"/>
  <c r="R31" i="25"/>
  <c r="U34" i="25"/>
  <c r="S34" i="25"/>
  <c r="V34" i="25"/>
  <c r="T34" i="25"/>
  <c r="R34" i="25"/>
  <c r="U36" i="25"/>
  <c r="S36" i="25"/>
  <c r="V36" i="25"/>
  <c r="T36" i="25"/>
  <c r="R36" i="25"/>
  <c r="U39" i="25"/>
  <c r="S39" i="25"/>
  <c r="V39" i="25"/>
  <c r="T39" i="25"/>
  <c r="R39" i="25"/>
  <c r="U42" i="25"/>
  <c r="S42" i="25"/>
  <c r="V42" i="25"/>
  <c r="T42" i="25"/>
  <c r="R42" i="25"/>
  <c r="U44" i="25"/>
  <c r="S44" i="25"/>
  <c r="V44" i="25"/>
  <c r="T44" i="25"/>
  <c r="R44" i="25"/>
  <c r="U47" i="25"/>
  <c r="S47" i="25"/>
  <c r="V47" i="25"/>
  <c r="T47" i="25"/>
  <c r="R47" i="25"/>
  <c r="U51" i="25"/>
  <c r="S51" i="25"/>
  <c r="V51" i="25"/>
  <c r="T51" i="25"/>
  <c r="R51" i="25"/>
  <c r="U53" i="25"/>
  <c r="S53" i="25"/>
  <c r="V53" i="25"/>
  <c r="T53" i="25"/>
  <c r="R53" i="25"/>
  <c r="U56" i="25"/>
  <c r="S56" i="25"/>
  <c r="V56" i="25"/>
  <c r="T56" i="25"/>
  <c r="R56" i="25"/>
  <c r="U59" i="25"/>
  <c r="S59" i="25"/>
  <c r="V59" i="25"/>
  <c r="T59" i="25"/>
  <c r="R59" i="25"/>
  <c r="U61" i="25"/>
  <c r="S61" i="25"/>
  <c r="V61" i="25"/>
  <c r="T61" i="25"/>
  <c r="R61" i="25"/>
  <c r="U64" i="25"/>
  <c r="S64" i="25"/>
  <c r="V64" i="25"/>
  <c r="T64" i="25"/>
  <c r="R64" i="25"/>
  <c r="U67" i="25"/>
  <c r="S67" i="25"/>
  <c r="V67" i="25"/>
  <c r="T67" i="25"/>
  <c r="R67" i="25"/>
  <c r="U69" i="25"/>
  <c r="S69" i="25"/>
  <c r="V69" i="25"/>
  <c r="T69" i="25"/>
  <c r="R69" i="25"/>
  <c r="U73" i="25"/>
  <c r="S73" i="25"/>
  <c r="V73" i="25"/>
  <c r="T73" i="25"/>
  <c r="R73" i="25"/>
  <c r="U76" i="25"/>
  <c r="S76" i="25"/>
  <c r="V76" i="25"/>
  <c r="T76" i="25"/>
  <c r="R76" i="25"/>
  <c r="U78" i="25"/>
  <c r="S78" i="25"/>
  <c r="V78" i="25"/>
  <c r="T78" i="25"/>
  <c r="R78" i="25"/>
  <c r="U81" i="25"/>
  <c r="S81" i="25"/>
  <c r="V81" i="25"/>
  <c r="T81" i="25"/>
  <c r="R81" i="25"/>
  <c r="U84" i="25"/>
  <c r="S84" i="25"/>
  <c r="V84" i="25"/>
  <c r="T84" i="25"/>
  <c r="R84" i="25"/>
  <c r="U86" i="25"/>
  <c r="S86" i="25"/>
  <c r="V86" i="25"/>
  <c r="T86" i="25"/>
  <c r="R86" i="25"/>
  <c r="U89" i="25"/>
  <c r="S89" i="25"/>
  <c r="V89" i="25"/>
  <c r="T89" i="25"/>
  <c r="R89" i="25"/>
  <c r="U93" i="25"/>
  <c r="S93" i="25"/>
  <c r="V93" i="25"/>
  <c r="T93" i="25"/>
  <c r="R93" i="25"/>
  <c r="U95" i="25"/>
  <c r="S95" i="25"/>
  <c r="V95" i="25"/>
  <c r="T95" i="25"/>
  <c r="R95" i="25"/>
  <c r="U98" i="25"/>
  <c r="S98" i="25"/>
  <c r="V98" i="25"/>
  <c r="T98" i="25"/>
  <c r="R98" i="25"/>
  <c r="U101" i="25"/>
  <c r="S101" i="25"/>
  <c r="V101" i="25"/>
  <c r="T101" i="25"/>
  <c r="R101" i="25"/>
  <c r="U103" i="25"/>
  <c r="S103" i="25"/>
  <c r="V103" i="25"/>
  <c r="T103" i="25"/>
  <c r="R103" i="25"/>
  <c r="U106" i="25"/>
  <c r="S106" i="25"/>
  <c r="V106" i="25"/>
  <c r="T106" i="25"/>
  <c r="R106" i="25"/>
  <c r="U109" i="25"/>
  <c r="S109" i="25"/>
  <c r="V109" i="25"/>
  <c r="T109" i="25"/>
  <c r="R109" i="25"/>
  <c r="U111" i="25"/>
  <c r="S111" i="25"/>
  <c r="V111" i="25"/>
  <c r="T111" i="25"/>
  <c r="R111" i="25"/>
  <c r="U115" i="25"/>
  <c r="S115" i="25"/>
  <c r="V115" i="25"/>
  <c r="T115" i="25"/>
  <c r="R115" i="25"/>
  <c r="U118" i="25"/>
  <c r="S118" i="25"/>
  <c r="V118" i="25"/>
  <c r="T118" i="25"/>
  <c r="R118" i="25"/>
  <c r="U120" i="25"/>
  <c r="S120" i="25"/>
  <c r="V120" i="25"/>
  <c r="T120" i="25"/>
  <c r="R120" i="25"/>
  <c r="U123" i="25"/>
  <c r="S123" i="25"/>
  <c r="V123" i="25"/>
  <c r="T123" i="25"/>
  <c r="R123" i="25"/>
  <c r="U126" i="25"/>
  <c r="S126" i="25"/>
  <c r="V126" i="25"/>
  <c r="T126" i="25"/>
  <c r="R126" i="25"/>
  <c r="U128" i="25"/>
  <c r="S128" i="25"/>
  <c r="V128" i="25"/>
  <c r="T128" i="25"/>
  <c r="R128" i="25"/>
  <c r="U131" i="25"/>
  <c r="S131" i="25"/>
  <c r="V131" i="25"/>
  <c r="T131" i="25"/>
  <c r="R131" i="25"/>
  <c r="AJ8" i="32"/>
  <c r="AA19" i="32"/>
  <c r="AJ19" i="32" s="1"/>
  <c r="M12" i="32"/>
  <c r="K12" i="32"/>
  <c r="I12" i="32"/>
  <c r="L12" i="32"/>
  <c r="J12" i="32"/>
  <c r="H12" i="32"/>
  <c r="V13" i="32"/>
  <c r="T13" i="32"/>
  <c r="W13" i="32"/>
  <c r="U13" i="32"/>
  <c r="S13" i="32"/>
  <c r="M28" i="32"/>
  <c r="K28" i="32"/>
  <c r="I28" i="32"/>
  <c r="L28" i="32"/>
  <c r="J28" i="32"/>
  <c r="H28" i="32"/>
  <c r="X29" i="32"/>
  <c r="V29" i="32"/>
  <c r="T29" i="32"/>
  <c r="W29" i="32"/>
  <c r="U29" i="32"/>
  <c r="S29" i="32"/>
  <c r="E8" i="36"/>
  <c r="E19" i="34"/>
  <c r="E19" i="36" s="1"/>
  <c r="G14" i="36"/>
  <c r="M14" i="34"/>
  <c r="K14" i="34"/>
  <c r="I14" i="34"/>
  <c r="H14" i="34"/>
  <c r="L14" i="34"/>
  <c r="J14" i="34"/>
  <c r="M26" i="34"/>
  <c r="K26" i="34"/>
  <c r="I26" i="34"/>
  <c r="L26" i="34"/>
  <c r="G26" i="36"/>
  <c r="J26" i="34"/>
  <c r="H26" i="34"/>
  <c r="AF23" i="37"/>
  <c r="AD23" i="37"/>
  <c r="AB23" i="37"/>
  <c r="AE23" i="37"/>
  <c r="AC23" i="37"/>
  <c r="AA23" i="37"/>
  <c r="L25" i="37"/>
  <c r="J25" i="37"/>
  <c r="H25" i="37"/>
  <c r="K25" i="37"/>
  <c r="I25" i="37"/>
  <c r="G25" i="37"/>
  <c r="AF27" i="37"/>
  <c r="AD27" i="37"/>
  <c r="AB27" i="37"/>
  <c r="AE27" i="37"/>
  <c r="AC27" i="37"/>
  <c r="AA27" i="37"/>
  <c r="L29" i="37"/>
  <c r="J29" i="37"/>
  <c r="H29" i="37"/>
  <c r="K29" i="37"/>
  <c r="I29" i="37"/>
  <c r="G29" i="37"/>
  <c r="AF31" i="37"/>
  <c r="AD31" i="37"/>
  <c r="AB31" i="37"/>
  <c r="AE31" i="37"/>
  <c r="AC31" i="37"/>
  <c r="AA31" i="37"/>
  <c r="E20" i="39"/>
  <c r="M20" i="39"/>
  <c r="U20" i="39"/>
  <c r="AC20" i="39"/>
  <c r="AK20" i="39"/>
  <c r="AS20" i="39"/>
  <c r="BA20" i="39"/>
  <c r="BI20" i="39"/>
  <c r="BQ20" i="39"/>
  <c r="BY20" i="39"/>
  <c r="CG20" i="39"/>
  <c r="CO20" i="39"/>
  <c r="CW20" i="39"/>
  <c r="DE20" i="39"/>
  <c r="DM20" i="39"/>
  <c r="DU20" i="39"/>
  <c r="EC20" i="39"/>
  <c r="I33" i="38"/>
  <c r="I21" i="39"/>
  <c r="J21" i="39" s="1"/>
  <c r="J21" i="38"/>
  <c r="Q33" i="38"/>
  <c r="Q21" i="39"/>
  <c r="R21" i="39" s="1"/>
  <c r="R21" i="38"/>
  <c r="Y33" i="38"/>
  <c r="Y21" i="39"/>
  <c r="Z21" i="39" s="1"/>
  <c r="Z21" i="38"/>
  <c r="AG33" i="38"/>
  <c r="AG21" i="39"/>
  <c r="AH21" i="39" s="1"/>
  <c r="AH21" i="38"/>
  <c r="AO33" i="38"/>
  <c r="AO21" i="39"/>
  <c r="AP21" i="39" s="1"/>
  <c r="AP21" i="38"/>
  <c r="AW33" i="38"/>
  <c r="AW21" i="39"/>
  <c r="AX21" i="39" s="1"/>
  <c r="AX21" i="38"/>
  <c r="BE33" i="38"/>
  <c r="BE21" i="39"/>
  <c r="BF21" i="39" s="1"/>
  <c r="BF21" i="38"/>
  <c r="BM33" i="38"/>
  <c r="BM21" i="39"/>
  <c r="BN21" i="39" s="1"/>
  <c r="BN21" i="38"/>
  <c r="BU33" i="38"/>
  <c r="BU21" i="39"/>
  <c r="BV21" i="39" s="1"/>
  <c r="BV21" i="38"/>
  <c r="CC33" i="38"/>
  <c r="CC21" i="39"/>
  <c r="CD21" i="39" s="1"/>
  <c r="CD21" i="38"/>
  <c r="CK33" i="38"/>
  <c r="CK21" i="39"/>
  <c r="CL21" i="39" s="1"/>
  <c r="CL21" i="38"/>
  <c r="CS33" i="38"/>
  <c r="CS21" i="39"/>
  <c r="CT21" i="39" s="1"/>
  <c r="CT21" i="38"/>
  <c r="DA33" i="38"/>
  <c r="DA21" i="39"/>
  <c r="DB21" i="39" s="1"/>
  <c r="DB21" i="38"/>
  <c r="DI33" i="38"/>
  <c r="DI21" i="39"/>
  <c r="DJ21" i="39" s="1"/>
  <c r="DJ21" i="38"/>
  <c r="DQ33" i="38"/>
  <c r="DQ21" i="39"/>
  <c r="DR21" i="39" s="1"/>
  <c r="DR21" i="38"/>
  <c r="DY33" i="38"/>
  <c r="DY21" i="39"/>
  <c r="DZ21" i="39" s="1"/>
  <c r="DZ21" i="38"/>
  <c r="E22" i="39"/>
  <c r="F22" i="39" s="1"/>
  <c r="F22" i="38"/>
  <c r="M22" i="39"/>
  <c r="N22" i="39" s="1"/>
  <c r="N22" i="38"/>
  <c r="U22" i="39"/>
  <c r="V22" i="39" s="1"/>
  <c r="V22" i="38"/>
  <c r="AC22" i="39"/>
  <c r="AD22" i="39" s="1"/>
  <c r="AD22" i="38"/>
  <c r="AK22" i="39"/>
  <c r="AL22" i="39" s="1"/>
  <c r="AL22" i="38"/>
  <c r="AS22" i="39"/>
  <c r="AT22" i="39" s="1"/>
  <c r="AT22" i="38"/>
  <c r="BA22" i="39"/>
  <c r="BB22" i="39" s="1"/>
  <c r="BB22" i="38"/>
  <c r="BI22" i="39"/>
  <c r="BJ22" i="39" s="1"/>
  <c r="BJ22" i="38"/>
  <c r="BQ22" i="39"/>
  <c r="BR22" i="39" s="1"/>
  <c r="BR22" i="38"/>
  <c r="BY22" i="39"/>
  <c r="BZ22" i="39" s="1"/>
  <c r="BZ22" i="38"/>
  <c r="CG22" i="39"/>
  <c r="CH22" i="39" s="1"/>
  <c r="CH22" i="38"/>
  <c r="CO22" i="39"/>
  <c r="CP22" i="39" s="1"/>
  <c r="CP22" i="38"/>
  <c r="CW22" i="39"/>
  <c r="CX22" i="39" s="1"/>
  <c r="CX22" i="38"/>
  <c r="DE22" i="39"/>
  <c r="DF22" i="39" s="1"/>
  <c r="DF22" i="38"/>
  <c r="DM22" i="39"/>
  <c r="DN22" i="39" s="1"/>
  <c r="DN22" i="38"/>
  <c r="DU22" i="39"/>
  <c r="DV22" i="39" s="1"/>
  <c r="DV22" i="38"/>
  <c r="EC22" i="39"/>
  <c r="ED22" i="39" s="1"/>
  <c r="ED22" i="38"/>
  <c r="I23" i="39"/>
  <c r="J23" i="39" s="1"/>
  <c r="J23" i="38"/>
  <c r="Q23" i="39"/>
  <c r="R23" i="39" s="1"/>
  <c r="R23" i="38"/>
  <c r="Y23" i="39"/>
  <c r="Z23" i="39" s="1"/>
  <c r="Z23" i="38"/>
  <c r="AG23" i="39"/>
  <c r="AH23" i="39" s="1"/>
  <c r="AH23" i="38"/>
  <c r="AO23" i="39"/>
  <c r="AP23" i="39" s="1"/>
  <c r="AP23" i="38"/>
  <c r="AW23" i="39"/>
  <c r="AX23" i="39" s="1"/>
  <c r="AX23" i="38"/>
  <c r="BE23" i="39"/>
  <c r="BF23" i="39" s="1"/>
  <c r="BF23" i="38"/>
  <c r="BM23" i="39"/>
  <c r="BN23" i="39" s="1"/>
  <c r="BN23" i="38"/>
  <c r="BU23" i="39"/>
  <c r="BV23" i="39" s="1"/>
  <c r="BV23" i="38"/>
  <c r="CC23" i="39"/>
  <c r="CD23" i="39" s="1"/>
  <c r="CD23" i="38"/>
  <c r="CK23" i="39"/>
  <c r="CL23" i="39" s="1"/>
  <c r="CL23" i="38"/>
  <c r="CS23" i="39"/>
  <c r="CT23" i="39" s="1"/>
  <c r="CT23" i="38"/>
  <c r="DA23" i="39"/>
  <c r="DB23" i="39" s="1"/>
  <c r="DB23" i="38"/>
  <c r="DI23" i="39"/>
  <c r="DJ23" i="39" s="1"/>
  <c r="DJ23" i="38"/>
  <c r="DQ23" i="39"/>
  <c r="DR23" i="39" s="1"/>
  <c r="DR23" i="38"/>
  <c r="DY23" i="39"/>
  <c r="DZ23" i="39" s="1"/>
  <c r="DZ23" i="38"/>
  <c r="E24" i="39"/>
  <c r="F24" i="39" s="1"/>
  <c r="F24" i="38"/>
  <c r="M24" i="39"/>
  <c r="N24" i="39" s="1"/>
  <c r="N24" i="38"/>
  <c r="U24" i="39"/>
  <c r="V24" i="39" s="1"/>
  <c r="V24" i="38"/>
  <c r="AC24" i="39"/>
  <c r="AD24" i="39" s="1"/>
  <c r="AD24" i="38"/>
  <c r="AK24" i="39"/>
  <c r="AL24" i="39" s="1"/>
  <c r="AL24" i="38"/>
  <c r="AS24" i="39"/>
  <c r="AT24" i="39" s="1"/>
  <c r="AT24" i="38"/>
  <c r="BA24" i="39"/>
  <c r="BB24" i="39" s="1"/>
  <c r="BB24" i="38"/>
  <c r="BI24" i="39"/>
  <c r="BJ24" i="39" s="1"/>
  <c r="BJ24" i="38"/>
  <c r="BQ24" i="39"/>
  <c r="BR24" i="39" s="1"/>
  <c r="BR24" i="38"/>
  <c r="BY24" i="39"/>
  <c r="BZ24" i="39" s="1"/>
  <c r="BZ24" i="38"/>
  <c r="CG24" i="39"/>
  <c r="CH24" i="39" s="1"/>
  <c r="CH24" i="38"/>
  <c r="CO24" i="39"/>
  <c r="CP24" i="39" s="1"/>
  <c r="CP24" i="38"/>
  <c r="CW24" i="39"/>
  <c r="CX24" i="39" s="1"/>
  <c r="CX24" i="38"/>
  <c r="DE24" i="39"/>
  <c r="DF24" i="39" s="1"/>
  <c r="DF24" i="38"/>
  <c r="DM24" i="39"/>
  <c r="DN24" i="39" s="1"/>
  <c r="DN24" i="38"/>
  <c r="DU24" i="39"/>
  <c r="DV24" i="39" s="1"/>
  <c r="DV24" i="38"/>
  <c r="EC24" i="39"/>
  <c r="ED24" i="39" s="1"/>
  <c r="ED24" i="38"/>
  <c r="I25" i="39"/>
  <c r="J25" i="39" s="1"/>
  <c r="J25" i="38"/>
  <c r="Q25" i="39"/>
  <c r="R25" i="39" s="1"/>
  <c r="R25" i="38"/>
  <c r="Y25" i="39"/>
  <c r="Z25" i="39" s="1"/>
  <c r="Z25" i="38"/>
  <c r="AG25" i="39"/>
  <c r="AH25" i="39" s="1"/>
  <c r="AH25" i="38"/>
  <c r="AO25" i="39"/>
  <c r="AP25" i="39" s="1"/>
  <c r="AP25" i="38"/>
  <c r="AW25" i="39"/>
  <c r="AX25" i="39" s="1"/>
  <c r="AX25" i="38"/>
  <c r="BE25" i="39"/>
  <c r="BF25" i="39" s="1"/>
  <c r="BF25" i="38"/>
  <c r="BM25" i="39"/>
  <c r="BN25" i="39" s="1"/>
  <c r="BN25" i="38"/>
  <c r="BU25" i="39"/>
  <c r="BV25" i="39" s="1"/>
  <c r="BV25" i="38"/>
  <c r="CC25" i="39"/>
  <c r="CD25" i="39" s="1"/>
  <c r="CD25" i="38"/>
  <c r="CK25" i="39"/>
  <c r="CL25" i="39" s="1"/>
  <c r="CL25" i="38"/>
  <c r="CS25" i="39"/>
  <c r="CT25" i="39" s="1"/>
  <c r="CT25" i="38"/>
  <c r="DA25" i="39"/>
  <c r="DB25" i="39" s="1"/>
  <c r="DB25" i="38"/>
  <c r="DI25" i="39"/>
  <c r="DJ25" i="39" s="1"/>
  <c r="DJ25" i="38"/>
  <c r="DQ25" i="39"/>
  <c r="DR25" i="39" s="1"/>
  <c r="DR25" i="38"/>
  <c r="DY25" i="39"/>
  <c r="DZ25" i="39" s="1"/>
  <c r="DZ25" i="38"/>
  <c r="E26" i="39"/>
  <c r="F26" i="39" s="1"/>
  <c r="F26" i="38"/>
  <c r="M26" i="39"/>
  <c r="N26" i="39" s="1"/>
  <c r="N26" i="38"/>
  <c r="U26" i="39"/>
  <c r="V26" i="39" s="1"/>
  <c r="V26" i="38"/>
  <c r="AC26" i="39"/>
  <c r="AD26" i="39" s="1"/>
  <c r="AD26" i="38"/>
  <c r="AK26" i="39"/>
  <c r="AL26" i="39" s="1"/>
  <c r="AL26" i="38"/>
  <c r="AS26" i="39"/>
  <c r="AT26" i="39" s="1"/>
  <c r="AT26" i="38"/>
  <c r="BA26" i="39"/>
  <c r="BB26" i="39" s="1"/>
  <c r="BB26" i="38"/>
  <c r="BI26" i="39"/>
  <c r="BJ26" i="39" s="1"/>
  <c r="BJ26" i="38"/>
  <c r="BQ26" i="39"/>
  <c r="BR26" i="39" s="1"/>
  <c r="BR26" i="38"/>
  <c r="BY26" i="39"/>
  <c r="BZ26" i="39" s="1"/>
  <c r="BZ26" i="38"/>
  <c r="CG26" i="39"/>
  <c r="CH26" i="39" s="1"/>
  <c r="CH26" i="38"/>
  <c r="CO26" i="39"/>
  <c r="CP26" i="39" s="1"/>
  <c r="CP26" i="38"/>
  <c r="CW26" i="39"/>
  <c r="CX26" i="39" s="1"/>
  <c r="CX26" i="38"/>
  <c r="DE26" i="39"/>
  <c r="DF26" i="39" s="1"/>
  <c r="DF26" i="38"/>
  <c r="DM26" i="39"/>
  <c r="DN26" i="39" s="1"/>
  <c r="DN26" i="38"/>
  <c r="DU26" i="39"/>
  <c r="DV26" i="39" s="1"/>
  <c r="DV26" i="38"/>
  <c r="EC26" i="39"/>
  <c r="ED26" i="39" s="1"/>
  <c r="ED26" i="38"/>
  <c r="I27" i="39"/>
  <c r="J27" i="39" s="1"/>
  <c r="J27" i="38"/>
  <c r="Q27" i="39"/>
  <c r="R27" i="39" s="1"/>
  <c r="R27" i="38"/>
  <c r="Y27" i="39"/>
  <c r="Z27" i="39" s="1"/>
  <c r="Z27" i="38"/>
  <c r="AG27" i="39"/>
  <c r="AH27" i="39" s="1"/>
  <c r="AH27" i="38"/>
  <c r="AO27" i="39"/>
  <c r="AP27" i="39" s="1"/>
  <c r="AP27" i="38"/>
  <c r="AW27" i="39"/>
  <c r="AX27" i="39" s="1"/>
  <c r="AX27" i="38"/>
  <c r="BE27" i="39"/>
  <c r="BF27" i="39" s="1"/>
  <c r="BF27" i="38"/>
  <c r="BM27" i="39"/>
  <c r="BN27" i="39" s="1"/>
  <c r="BN27" i="38"/>
  <c r="BU27" i="39"/>
  <c r="BV27" i="39" s="1"/>
  <c r="BV27" i="38"/>
  <c r="CC27" i="39"/>
  <c r="CD27" i="39" s="1"/>
  <c r="CD27" i="38"/>
  <c r="CK27" i="39"/>
  <c r="CL27" i="39" s="1"/>
  <c r="CL27" i="38"/>
  <c r="CS27" i="39"/>
  <c r="CT27" i="39" s="1"/>
  <c r="CT27" i="38"/>
  <c r="DA27" i="39"/>
  <c r="DB27" i="39" s="1"/>
  <c r="DB27" i="38"/>
  <c r="DI27" i="39"/>
  <c r="DJ27" i="39" s="1"/>
  <c r="DJ27" i="38"/>
  <c r="DQ27" i="39"/>
  <c r="DR27" i="39" s="1"/>
  <c r="DR27" i="38"/>
  <c r="DY27" i="39"/>
  <c r="DZ27" i="39" s="1"/>
  <c r="DZ27" i="38"/>
  <c r="E28" i="39"/>
  <c r="F28" i="39" s="1"/>
  <c r="F28" i="38"/>
  <c r="M28" i="39"/>
  <c r="N28" i="39" s="1"/>
  <c r="N28" i="38"/>
  <c r="U28" i="39"/>
  <c r="V28" i="39" s="1"/>
  <c r="V28" i="38"/>
  <c r="AC28" i="39"/>
  <c r="AD28" i="39" s="1"/>
  <c r="AD28" i="38"/>
  <c r="AK28" i="39"/>
  <c r="AL28" i="39" s="1"/>
  <c r="AL28" i="38"/>
  <c r="AS28" i="39"/>
  <c r="AT28" i="39" s="1"/>
  <c r="AT28" i="38"/>
  <c r="BA28" i="39"/>
  <c r="BB28" i="39" s="1"/>
  <c r="BB28" i="38"/>
  <c r="BI28" i="39"/>
  <c r="BJ28" i="39" s="1"/>
  <c r="BJ28" i="38"/>
  <c r="BQ28" i="39"/>
  <c r="BR28" i="39" s="1"/>
  <c r="BR28" i="38"/>
  <c r="BY28" i="39"/>
  <c r="BZ28" i="39" s="1"/>
  <c r="BZ28" i="38"/>
  <c r="CG28" i="39"/>
  <c r="CH28" i="39" s="1"/>
  <c r="CH28" i="38"/>
  <c r="CO28" i="39"/>
  <c r="CP28" i="39" s="1"/>
  <c r="CP28" i="38"/>
  <c r="CW28" i="39"/>
  <c r="CX28" i="39" s="1"/>
  <c r="CX28" i="38"/>
  <c r="DE28" i="39"/>
  <c r="DF28" i="39" s="1"/>
  <c r="DF28" i="38"/>
  <c r="DM28" i="39"/>
  <c r="DN28" i="39" s="1"/>
  <c r="DN28" i="38"/>
  <c r="DU28" i="39"/>
  <c r="DV28" i="39" s="1"/>
  <c r="DV28" i="38"/>
  <c r="EC28" i="39"/>
  <c r="ED28" i="39" s="1"/>
  <c r="ED28" i="38"/>
  <c r="I29" i="39"/>
  <c r="J29" i="39" s="1"/>
  <c r="J29" i="38"/>
  <c r="Q29" i="39"/>
  <c r="R29" i="39" s="1"/>
  <c r="R29" i="38"/>
  <c r="Y29" i="39"/>
  <c r="Z29" i="39" s="1"/>
  <c r="Z29" i="38"/>
  <c r="AG29" i="39"/>
  <c r="AH29" i="39" s="1"/>
  <c r="AH29" i="38"/>
  <c r="AO29" i="39"/>
  <c r="AP29" i="39" s="1"/>
  <c r="AP29" i="38"/>
  <c r="AW29" i="39"/>
  <c r="AX29" i="39" s="1"/>
  <c r="AX29" i="38"/>
  <c r="BE29" i="39"/>
  <c r="BF29" i="39" s="1"/>
  <c r="BF29" i="38"/>
  <c r="BM29" i="39"/>
  <c r="BN29" i="39" s="1"/>
  <c r="BN29" i="38"/>
  <c r="BU29" i="39"/>
  <c r="BV29" i="39" s="1"/>
  <c r="BV29" i="38"/>
  <c r="CC29" i="39"/>
  <c r="CD29" i="39" s="1"/>
  <c r="CD29" i="38"/>
  <c r="CK29" i="39"/>
  <c r="CL29" i="39" s="1"/>
  <c r="CL29" i="38"/>
  <c r="CS29" i="39"/>
  <c r="CT29" i="39" s="1"/>
  <c r="CT29" i="38"/>
  <c r="DA29" i="39"/>
  <c r="DB29" i="39" s="1"/>
  <c r="DB29" i="38"/>
  <c r="DI29" i="39"/>
  <c r="DJ29" i="39" s="1"/>
  <c r="DJ29" i="38"/>
  <c r="DQ29" i="39"/>
  <c r="DR29" i="39" s="1"/>
  <c r="DR29" i="38"/>
  <c r="DY29" i="39"/>
  <c r="DZ29" i="39" s="1"/>
  <c r="DZ29" i="38"/>
  <c r="E30" i="39"/>
  <c r="F30" i="39" s="1"/>
  <c r="F30" i="38"/>
  <c r="M30" i="39"/>
  <c r="N30" i="39" s="1"/>
  <c r="N30" i="38"/>
  <c r="U30" i="39"/>
  <c r="V30" i="39" s="1"/>
  <c r="V30" i="38"/>
  <c r="AC30" i="39"/>
  <c r="AD30" i="39" s="1"/>
  <c r="AD30" i="38"/>
  <c r="AK30" i="39"/>
  <c r="AL30" i="39" s="1"/>
  <c r="AL30" i="38"/>
  <c r="AS30" i="39"/>
  <c r="AT30" i="39" s="1"/>
  <c r="AT30" i="38"/>
  <c r="BA30" i="39"/>
  <c r="BB30" i="39" s="1"/>
  <c r="BB30" i="38"/>
  <c r="BI30" i="39"/>
  <c r="BJ30" i="39" s="1"/>
  <c r="BJ30" i="38"/>
  <c r="BQ30" i="39"/>
  <c r="BR30" i="39" s="1"/>
  <c r="BR30" i="38"/>
  <c r="BY30" i="39"/>
  <c r="BZ30" i="39" s="1"/>
  <c r="BZ30" i="38"/>
  <c r="CG30" i="39"/>
  <c r="CH30" i="39" s="1"/>
  <c r="CH30" i="38"/>
  <c r="CO30" i="39"/>
  <c r="CP30" i="39" s="1"/>
  <c r="CP30" i="38"/>
  <c r="CW30" i="39"/>
  <c r="CX30" i="39" s="1"/>
  <c r="CX30" i="38"/>
  <c r="DE30" i="39"/>
  <c r="DF30" i="39" s="1"/>
  <c r="DF30" i="38"/>
  <c r="DM30" i="39"/>
  <c r="DN30" i="39" s="1"/>
  <c r="DN30" i="38"/>
  <c r="DU30" i="39"/>
  <c r="DV30" i="39" s="1"/>
  <c r="DV30" i="38"/>
  <c r="EC30" i="39"/>
  <c r="ED30" i="39" s="1"/>
  <c r="ED30" i="38"/>
  <c r="I31" i="39"/>
  <c r="J31" i="39" s="1"/>
  <c r="J31" i="38"/>
  <c r="Q31" i="39"/>
  <c r="R31" i="39" s="1"/>
  <c r="R31" i="38"/>
  <c r="Y31" i="39"/>
  <c r="Z31" i="39" s="1"/>
  <c r="Z31" i="38"/>
  <c r="AG31" i="39"/>
  <c r="AH31" i="39" s="1"/>
  <c r="AH31" i="38"/>
  <c r="AO31" i="39"/>
  <c r="AP31" i="39" s="1"/>
  <c r="AP31" i="38"/>
  <c r="AW31" i="39"/>
  <c r="AX31" i="39" s="1"/>
  <c r="AX31" i="38"/>
  <c r="BE31" i="39"/>
  <c r="BF31" i="39" s="1"/>
  <c r="BF31" i="38"/>
  <c r="BM31" i="39"/>
  <c r="BN31" i="39" s="1"/>
  <c r="BN31" i="38"/>
  <c r="BU31" i="39"/>
  <c r="BV31" i="39" s="1"/>
  <c r="BV31" i="38"/>
  <c r="CC31" i="39"/>
  <c r="CD31" i="39" s="1"/>
  <c r="CD31" i="38"/>
  <c r="CK31" i="39"/>
  <c r="CL31" i="39" s="1"/>
  <c r="CL31" i="38"/>
  <c r="CS31" i="39"/>
  <c r="CT31" i="39" s="1"/>
  <c r="CT31" i="38"/>
  <c r="DA31" i="39"/>
  <c r="DB31" i="39" s="1"/>
  <c r="DB31" i="38"/>
  <c r="DI31" i="39"/>
  <c r="DJ31" i="39" s="1"/>
  <c r="DJ31" i="38"/>
  <c r="DQ31" i="39"/>
  <c r="DR31" i="39" s="1"/>
  <c r="DR31" i="38"/>
  <c r="DY31" i="39"/>
  <c r="DZ31" i="39" s="1"/>
  <c r="DZ31" i="38"/>
  <c r="E32" i="39"/>
  <c r="F32" i="39" s="1"/>
  <c r="F32" i="38"/>
  <c r="M32" i="39"/>
  <c r="N32" i="39" s="1"/>
  <c r="N32" i="38"/>
  <c r="U32" i="39"/>
  <c r="V32" i="39" s="1"/>
  <c r="V32" i="38"/>
  <c r="AC32" i="39"/>
  <c r="AD32" i="39" s="1"/>
  <c r="AD32" i="38"/>
  <c r="AK32" i="39"/>
  <c r="AL32" i="39" s="1"/>
  <c r="AL32" i="38"/>
  <c r="AS32" i="39"/>
  <c r="AT32" i="39" s="1"/>
  <c r="AT32" i="38"/>
  <c r="BA32" i="39"/>
  <c r="BB32" i="39" s="1"/>
  <c r="BB32" i="38"/>
  <c r="BI32" i="39"/>
  <c r="BJ32" i="39" s="1"/>
  <c r="BJ32" i="38"/>
  <c r="BQ32" i="39"/>
  <c r="BR32" i="39" s="1"/>
  <c r="BR32" i="38"/>
  <c r="BY32" i="39"/>
  <c r="BZ32" i="39" s="1"/>
  <c r="BZ32" i="38"/>
  <c r="CG32" i="39"/>
  <c r="CH32" i="39" s="1"/>
  <c r="CH32" i="38"/>
  <c r="CO32" i="39"/>
  <c r="CP32" i="39" s="1"/>
  <c r="CP32" i="38"/>
  <c r="CW32" i="39"/>
  <c r="CX32" i="39" s="1"/>
  <c r="CX32" i="38"/>
  <c r="DE32" i="39"/>
  <c r="DF32" i="39" s="1"/>
  <c r="DF32" i="38"/>
  <c r="DM32" i="39"/>
  <c r="DN32" i="39" s="1"/>
  <c r="DN32" i="38"/>
  <c r="DU32" i="39"/>
  <c r="DV32" i="39" s="1"/>
  <c r="DV32" i="38"/>
  <c r="EC32" i="39"/>
  <c r="ED32" i="39" s="1"/>
  <c r="ED32" i="38"/>
  <c r="E46" i="38"/>
  <c r="E34" i="39"/>
  <c r="F34" i="39" s="1"/>
  <c r="F34" i="38"/>
  <c r="M46" i="38"/>
  <c r="M34" i="39"/>
  <c r="N34" i="39" s="1"/>
  <c r="N34" i="38"/>
  <c r="U46" i="38"/>
  <c r="U34" i="39"/>
  <c r="V34" i="39" s="1"/>
  <c r="V34" i="38"/>
  <c r="AC46" i="38"/>
  <c r="AC34" i="39"/>
  <c r="AD34" i="39" s="1"/>
  <c r="AD34" i="38"/>
  <c r="AK46" i="38"/>
  <c r="AK34" i="39"/>
  <c r="AL34" i="39" s="1"/>
  <c r="AL34" i="38"/>
  <c r="AS46" i="38"/>
  <c r="AS34" i="39"/>
  <c r="AT34" i="39" s="1"/>
  <c r="AT34" i="38"/>
  <c r="BA46" i="38"/>
  <c r="BA34" i="39"/>
  <c r="BB34" i="39" s="1"/>
  <c r="BB34" i="38"/>
  <c r="BI46" i="38"/>
  <c r="BI34" i="39"/>
  <c r="BJ34" i="39" s="1"/>
  <c r="BJ34" i="38"/>
  <c r="BR34" i="38"/>
  <c r="BQ46" i="38"/>
  <c r="BQ34" i="39"/>
  <c r="BR34" i="39" s="1"/>
  <c r="BZ34" i="38"/>
  <c r="BY46" i="38"/>
  <c r="BY34" i="39"/>
  <c r="BZ34" i="39" s="1"/>
  <c r="CG46" i="38"/>
  <c r="CG34" i="39"/>
  <c r="CH34" i="39" s="1"/>
  <c r="CH34" i="38"/>
  <c r="CP34" i="38"/>
  <c r="CO46" i="38"/>
  <c r="CO34" i="39"/>
  <c r="CP34" i="39" s="1"/>
  <c r="CW46" i="38"/>
  <c r="CW34" i="39"/>
  <c r="CX34" i="39" s="1"/>
  <c r="CX34" i="38"/>
  <c r="DF34" i="38"/>
  <c r="DE46" i="38"/>
  <c r="DE34" i="39"/>
  <c r="DF34" i="39" s="1"/>
  <c r="DM46" i="38"/>
  <c r="DM34" i="39"/>
  <c r="DN34" i="39" s="1"/>
  <c r="DN34" i="38"/>
  <c r="DV34" i="38"/>
  <c r="DU46" i="38"/>
  <c r="DU34" i="39"/>
  <c r="DV34" i="39" s="1"/>
  <c r="ED34" i="38"/>
  <c r="EC46" i="38"/>
  <c r="EC34" i="39"/>
  <c r="ED34" i="39" s="1"/>
  <c r="I35" i="39"/>
  <c r="J35" i="39" s="1"/>
  <c r="J35" i="38"/>
  <c r="R35" i="38"/>
  <c r="Q35" i="39"/>
  <c r="R35" i="39" s="1"/>
  <c r="Y35" i="39"/>
  <c r="Z35" i="39" s="1"/>
  <c r="Z35" i="38"/>
  <c r="AH35" i="38"/>
  <c r="AG35" i="39"/>
  <c r="AH35" i="39" s="1"/>
  <c r="AO35" i="39"/>
  <c r="AP35" i="39" s="1"/>
  <c r="AP35" i="38"/>
  <c r="AX35" i="38"/>
  <c r="AW35" i="39"/>
  <c r="AX35" i="39" s="1"/>
  <c r="BE35" i="39"/>
  <c r="BF35" i="39" s="1"/>
  <c r="BF35" i="38"/>
  <c r="BM35" i="39"/>
  <c r="BN35" i="39" s="1"/>
  <c r="BN35" i="38"/>
  <c r="BV35" i="38"/>
  <c r="BU35" i="39"/>
  <c r="BV35" i="39" s="1"/>
  <c r="CC35" i="39"/>
  <c r="CD35" i="39" s="1"/>
  <c r="CD35" i="38"/>
  <c r="CL35" i="38"/>
  <c r="CK35" i="39"/>
  <c r="CL35" i="39" s="1"/>
  <c r="CS35" i="39"/>
  <c r="CT35" i="39" s="1"/>
  <c r="CT35" i="38"/>
  <c r="DB35" i="38"/>
  <c r="DA35" i="39"/>
  <c r="DB35" i="39" s="1"/>
  <c r="DI35" i="39"/>
  <c r="DJ35" i="39" s="1"/>
  <c r="DJ35" i="38"/>
  <c r="DR35" i="38"/>
  <c r="DQ35" i="39"/>
  <c r="DR35" i="39" s="1"/>
  <c r="DY35" i="39"/>
  <c r="DZ35" i="39" s="1"/>
  <c r="DZ35" i="38"/>
  <c r="F36" i="38"/>
  <c r="E36" i="39"/>
  <c r="F36" i="39" s="1"/>
  <c r="M36" i="39"/>
  <c r="N36" i="39" s="1"/>
  <c r="N36" i="38"/>
  <c r="V36" i="38"/>
  <c r="U36" i="39"/>
  <c r="V36" i="39" s="1"/>
  <c r="AC36" i="39"/>
  <c r="AD36" i="39" s="1"/>
  <c r="AD36" i="38"/>
  <c r="AL36" i="38"/>
  <c r="AK36" i="39"/>
  <c r="AL36" i="39" s="1"/>
  <c r="AS36" i="39"/>
  <c r="AT36" i="39" s="1"/>
  <c r="AT36" i="38"/>
  <c r="BB36" i="38"/>
  <c r="BA36" i="39"/>
  <c r="BB36" i="39" s="1"/>
  <c r="BI36" i="39"/>
  <c r="BJ36" i="39" s="1"/>
  <c r="BJ36" i="38"/>
  <c r="BR36" i="38"/>
  <c r="BQ36" i="39"/>
  <c r="BR36" i="39" s="1"/>
  <c r="BY36" i="39"/>
  <c r="BZ36" i="39" s="1"/>
  <c r="BZ36" i="38"/>
  <c r="CH36" i="38"/>
  <c r="CG36" i="39"/>
  <c r="CH36" i="39" s="1"/>
  <c r="CO36" i="39"/>
  <c r="CP36" i="39" s="1"/>
  <c r="CP36" i="38"/>
  <c r="CW36" i="39"/>
  <c r="CX36" i="39" s="1"/>
  <c r="CX36" i="38"/>
  <c r="DF36" i="38"/>
  <c r="DE36" i="39"/>
  <c r="DF36" i="39" s="1"/>
  <c r="DM36" i="39"/>
  <c r="DN36" i="39" s="1"/>
  <c r="DN36" i="38"/>
  <c r="DV36" i="38"/>
  <c r="DU36" i="39"/>
  <c r="DV36" i="39" s="1"/>
  <c r="EC36" i="39"/>
  <c r="ED36" i="39" s="1"/>
  <c r="ED36" i="38"/>
  <c r="J37" i="38"/>
  <c r="I37" i="39"/>
  <c r="J37" i="39" s="1"/>
  <c r="Q37" i="39"/>
  <c r="R37" i="39" s="1"/>
  <c r="R37" i="38"/>
  <c r="Y37" i="39"/>
  <c r="Z37" i="39" s="1"/>
  <c r="Z37" i="38"/>
  <c r="AH37" i="38"/>
  <c r="AG37" i="39"/>
  <c r="AH37" i="39" s="1"/>
  <c r="AO37" i="39"/>
  <c r="AP37" i="39" s="1"/>
  <c r="AP37" i="38"/>
  <c r="AX37" i="38"/>
  <c r="AW37" i="39"/>
  <c r="AX37" i="39" s="1"/>
  <c r="BE37" i="39"/>
  <c r="BF37" i="39" s="1"/>
  <c r="BF37" i="38"/>
  <c r="BN37" i="38"/>
  <c r="BM37" i="39"/>
  <c r="BN37" i="39" s="1"/>
  <c r="BU37" i="39"/>
  <c r="BV37" i="39" s="1"/>
  <c r="BV37" i="38"/>
  <c r="CD37" i="38"/>
  <c r="CC37" i="39"/>
  <c r="CD37" i="39" s="1"/>
  <c r="CK37" i="39"/>
  <c r="CL37" i="39" s="1"/>
  <c r="CL37" i="38"/>
  <c r="CS37" i="39"/>
  <c r="CT37" i="39" s="1"/>
  <c r="CT37" i="38"/>
  <c r="DB37" i="38"/>
  <c r="DA37" i="39"/>
  <c r="DB37" i="39" s="1"/>
  <c r="DI37" i="39"/>
  <c r="DJ37" i="39" s="1"/>
  <c r="DJ37" i="38"/>
  <c r="DQ37" i="39"/>
  <c r="DR37" i="39" s="1"/>
  <c r="DR37" i="38"/>
  <c r="DZ37" i="38"/>
  <c r="DY37" i="39"/>
  <c r="DZ37" i="39" s="1"/>
  <c r="E38" i="39"/>
  <c r="F38" i="39" s="1"/>
  <c r="F38" i="38"/>
  <c r="N38" i="38"/>
  <c r="M38" i="39"/>
  <c r="N38" i="39" s="1"/>
  <c r="U38" i="39"/>
  <c r="V38" i="39" s="1"/>
  <c r="V38" i="38"/>
  <c r="AD38" i="38"/>
  <c r="AC38" i="39"/>
  <c r="AD38" i="39" s="1"/>
  <c r="AK38" i="39"/>
  <c r="AL38" i="39" s="1"/>
  <c r="AL38" i="38"/>
  <c r="AT38" i="38"/>
  <c r="AS38" i="39"/>
  <c r="AT38" i="39" s="1"/>
  <c r="BA38" i="39"/>
  <c r="BB38" i="39" s="1"/>
  <c r="BB38" i="38"/>
  <c r="BI38" i="39"/>
  <c r="BJ38" i="39" s="1"/>
  <c r="BJ38" i="38"/>
  <c r="BR38" i="38"/>
  <c r="BQ38" i="39"/>
  <c r="BR38" i="39" s="1"/>
  <c r="BY38" i="39"/>
  <c r="BZ38" i="39" s="1"/>
  <c r="BZ38" i="38"/>
  <c r="CH38" i="38"/>
  <c r="CG38" i="39"/>
  <c r="CH38" i="39" s="1"/>
  <c r="CO38" i="39"/>
  <c r="CP38" i="39" s="1"/>
  <c r="CP38" i="38"/>
  <c r="CX38" i="38"/>
  <c r="CW38" i="39"/>
  <c r="CX38" i="39" s="1"/>
  <c r="DE38" i="39"/>
  <c r="DF38" i="39" s="1"/>
  <c r="DF38" i="38"/>
  <c r="DN38" i="38"/>
  <c r="DM38" i="39"/>
  <c r="DN38" i="39" s="1"/>
  <c r="DU38" i="39"/>
  <c r="DV38" i="39" s="1"/>
  <c r="DV38" i="38"/>
  <c r="ED38" i="38"/>
  <c r="EC38" i="39"/>
  <c r="ED38" i="39" s="1"/>
  <c r="I39" i="39"/>
  <c r="J39" i="39" s="1"/>
  <c r="J39" i="38"/>
  <c r="R39" i="38"/>
  <c r="Q39" i="39"/>
  <c r="R39" i="39" s="1"/>
  <c r="Y39" i="39"/>
  <c r="Z39" i="39" s="1"/>
  <c r="Z39" i="38"/>
  <c r="AH39" i="38"/>
  <c r="AG39" i="39"/>
  <c r="AH39" i="39" s="1"/>
  <c r="AO39" i="39"/>
  <c r="AP39" i="39" s="1"/>
  <c r="AP39" i="38"/>
  <c r="AX39" i="38"/>
  <c r="AW39" i="39"/>
  <c r="AX39" i="39" s="1"/>
  <c r="BE39" i="39"/>
  <c r="BF39" i="39" s="1"/>
  <c r="BF39" i="38"/>
  <c r="BN39" i="38"/>
  <c r="BM39" i="39"/>
  <c r="BN39" i="39" s="1"/>
  <c r="BU39" i="39"/>
  <c r="BV39" i="39" s="1"/>
  <c r="BV39" i="38"/>
  <c r="CC39" i="39"/>
  <c r="CD39" i="39" s="1"/>
  <c r="CD39" i="38"/>
  <c r="CL39" i="38"/>
  <c r="CK39" i="39"/>
  <c r="CL39" i="39" s="1"/>
  <c r="CS39" i="39"/>
  <c r="CT39" i="39" s="1"/>
  <c r="CT39" i="38"/>
  <c r="DB39" i="38"/>
  <c r="DA39" i="39"/>
  <c r="DB39" i="39" s="1"/>
  <c r="DI39" i="39"/>
  <c r="DJ39" i="39" s="1"/>
  <c r="DJ39" i="38"/>
  <c r="DQ39" i="39"/>
  <c r="DR39" i="39" s="1"/>
  <c r="DR39" i="38"/>
  <c r="DZ39" i="38"/>
  <c r="DY39" i="39"/>
  <c r="DZ39" i="39" s="1"/>
  <c r="E40" i="39"/>
  <c r="F40" i="39" s="1"/>
  <c r="F40" i="38"/>
  <c r="N40" i="38"/>
  <c r="M40" i="39"/>
  <c r="N40" i="39" s="1"/>
  <c r="U40" i="39"/>
  <c r="V40" i="39" s="1"/>
  <c r="V40" i="38"/>
  <c r="AD40" i="38"/>
  <c r="AC40" i="39"/>
  <c r="AD40" i="39" s="1"/>
  <c r="AK40" i="39"/>
  <c r="AL40" i="39" s="1"/>
  <c r="AL40" i="38"/>
  <c r="AS40" i="39"/>
  <c r="AT40" i="39" s="1"/>
  <c r="AT40" i="38"/>
  <c r="BB40" i="38"/>
  <c r="BA40" i="39"/>
  <c r="BB40" i="39" s="1"/>
  <c r="BI40" i="39"/>
  <c r="BJ40" i="39" s="1"/>
  <c r="BJ40" i="38"/>
  <c r="BR40" i="38"/>
  <c r="BQ40" i="39"/>
  <c r="BR40" i="39" s="1"/>
  <c r="BY40" i="39"/>
  <c r="BZ40" i="39" s="1"/>
  <c r="BZ40" i="38"/>
  <c r="CH40" i="38"/>
  <c r="CG40" i="39"/>
  <c r="CH40" i="39" s="1"/>
  <c r="CO40" i="39"/>
  <c r="CP40" i="39" s="1"/>
  <c r="CP40" i="38"/>
  <c r="CX40" i="38"/>
  <c r="CW40" i="39"/>
  <c r="CX40" i="39" s="1"/>
  <c r="DE40" i="39"/>
  <c r="DF40" i="39" s="1"/>
  <c r="DF40" i="38"/>
  <c r="DN40" i="38"/>
  <c r="DM40" i="39"/>
  <c r="DN40" i="39" s="1"/>
  <c r="DU40" i="39"/>
  <c r="DV40" i="39" s="1"/>
  <c r="DV40" i="38"/>
  <c r="ED40" i="38"/>
  <c r="EC40" i="39"/>
  <c r="ED40" i="39" s="1"/>
  <c r="I41" i="39"/>
  <c r="J41" i="39" s="1"/>
  <c r="J41" i="38"/>
  <c r="R41" i="38"/>
  <c r="Q41" i="39"/>
  <c r="R41" i="39" s="1"/>
  <c r="Y41" i="39"/>
  <c r="Z41" i="39" s="1"/>
  <c r="Z41" i="38"/>
  <c r="AH41" i="38"/>
  <c r="AG41" i="39"/>
  <c r="AH41" i="39" s="1"/>
  <c r="AO41" i="39"/>
  <c r="AP41" i="39" s="1"/>
  <c r="AP41" i="38"/>
  <c r="AW41" i="39"/>
  <c r="AX41" i="39" s="1"/>
  <c r="AX41" i="38"/>
  <c r="BF41" i="38"/>
  <c r="BE41" i="39"/>
  <c r="BF41" i="39" s="1"/>
  <c r="BM41" i="39"/>
  <c r="BN41" i="39" s="1"/>
  <c r="BN41" i="38"/>
  <c r="BV41" i="38"/>
  <c r="BU41" i="39"/>
  <c r="BV41" i="39" s="1"/>
  <c r="CC41" i="39"/>
  <c r="CD41" i="39" s="1"/>
  <c r="CD41" i="38"/>
  <c r="CL41" i="38"/>
  <c r="CK41" i="39"/>
  <c r="CL41" i="39" s="1"/>
  <c r="CT41" i="38"/>
  <c r="CS41" i="39"/>
  <c r="CT41" i="39" s="1"/>
  <c r="DA41" i="39"/>
  <c r="DB41" i="39" s="1"/>
  <c r="DB41" i="38"/>
  <c r="DJ41" i="38"/>
  <c r="DI41" i="39"/>
  <c r="DJ41" i="39" s="1"/>
  <c r="DQ41" i="39"/>
  <c r="DR41" i="39" s="1"/>
  <c r="DR41" i="38"/>
  <c r="DZ41" i="38"/>
  <c r="DY41" i="39"/>
  <c r="DZ41" i="39" s="1"/>
  <c r="E42" i="39"/>
  <c r="F42" i="39" s="1"/>
  <c r="F42" i="38"/>
  <c r="N42" i="38"/>
  <c r="M42" i="39"/>
  <c r="N42" i="39" s="1"/>
  <c r="U42" i="39"/>
  <c r="V42" i="39" s="1"/>
  <c r="V42" i="38"/>
  <c r="AD42" i="38"/>
  <c r="AC42" i="39"/>
  <c r="AD42" i="39" s="1"/>
  <c r="AL42" i="38"/>
  <c r="AK42" i="39"/>
  <c r="AL42" i="39" s="1"/>
  <c r="AS42" i="39"/>
  <c r="AT42" i="39" s="1"/>
  <c r="AT42" i="38"/>
  <c r="BB42" i="38"/>
  <c r="BA42" i="39"/>
  <c r="BB42" i="39" s="1"/>
  <c r="BI42" i="39"/>
  <c r="BJ42" i="39" s="1"/>
  <c r="BJ42" i="38"/>
  <c r="BR42" i="38"/>
  <c r="BQ42" i="39"/>
  <c r="BR42" i="39" s="1"/>
  <c r="BY42" i="39"/>
  <c r="BZ42" i="39" s="1"/>
  <c r="BZ42" i="38"/>
  <c r="CH42" i="38"/>
  <c r="CG42" i="39"/>
  <c r="CH42" i="39" s="1"/>
  <c r="CP42" i="38"/>
  <c r="CO42" i="39"/>
  <c r="CP42" i="39" s="1"/>
  <c r="CW42" i="39"/>
  <c r="CX42" i="39" s="1"/>
  <c r="CX42" i="38"/>
  <c r="DF42" i="38"/>
  <c r="DE42" i="39"/>
  <c r="DF42" i="39" s="1"/>
  <c r="DM42" i="39"/>
  <c r="DN42" i="39" s="1"/>
  <c r="DN42" i="38"/>
  <c r="DU42" i="39"/>
  <c r="DV42" i="39" s="1"/>
  <c r="DV42" i="38"/>
  <c r="ED42" i="38"/>
  <c r="EC42" i="39"/>
  <c r="ED42" i="39" s="1"/>
  <c r="J43" i="38"/>
  <c r="I43" i="39"/>
  <c r="J43" i="39" s="1"/>
  <c r="Q43" i="39"/>
  <c r="R43" i="39" s="1"/>
  <c r="R43" i="38"/>
  <c r="Z43" i="38"/>
  <c r="Y43" i="39"/>
  <c r="Z43" i="39" s="1"/>
  <c r="AG43" i="39"/>
  <c r="AH43" i="39" s="1"/>
  <c r="AH43" i="38"/>
  <c r="AP43" i="38"/>
  <c r="AO43" i="39"/>
  <c r="AP43" i="39" s="1"/>
  <c r="AX43" i="38"/>
  <c r="AW43" i="39"/>
  <c r="AX43" i="39" s="1"/>
  <c r="BE43" i="39"/>
  <c r="BF43" i="39" s="1"/>
  <c r="BF43" i="38"/>
  <c r="BN43" i="38"/>
  <c r="BM43" i="39"/>
  <c r="BN43" i="39" s="1"/>
  <c r="BU43" i="39"/>
  <c r="BV43" i="39" s="1"/>
  <c r="BV43" i="38"/>
  <c r="CD43" i="38"/>
  <c r="CC43" i="39"/>
  <c r="CD43" i="39" s="1"/>
  <c r="CL43" i="38"/>
  <c r="CK43" i="39"/>
  <c r="CL43" i="39" s="1"/>
  <c r="CS43" i="39"/>
  <c r="CT43" i="39" s="1"/>
  <c r="CT43" i="38"/>
  <c r="DB43" i="38"/>
  <c r="DA43" i="39"/>
  <c r="DB43" i="39" s="1"/>
  <c r="DJ43" i="38"/>
  <c r="DI43" i="39"/>
  <c r="DJ43" i="39" s="1"/>
  <c r="DQ43" i="39"/>
  <c r="DR43" i="39" s="1"/>
  <c r="DR43" i="38"/>
  <c r="DZ43" i="38"/>
  <c r="DY43" i="39"/>
  <c r="DZ43" i="39" s="1"/>
  <c r="E44" i="39"/>
  <c r="F44" i="39" s="1"/>
  <c r="F44" i="38"/>
  <c r="N44" i="38"/>
  <c r="M44" i="39"/>
  <c r="N44" i="39" s="1"/>
  <c r="U44" i="39"/>
  <c r="V44" i="39" s="1"/>
  <c r="V44" i="38"/>
  <c r="AD44" i="38"/>
  <c r="AC44" i="39"/>
  <c r="AD44" i="39" s="1"/>
  <c r="AK44" i="39"/>
  <c r="AL44" i="39" s="1"/>
  <c r="AL44" i="38"/>
  <c r="AT44" i="38"/>
  <c r="AS44" i="39"/>
  <c r="AT44" i="39" s="1"/>
  <c r="BA44" i="39"/>
  <c r="BB44" i="39" s="1"/>
  <c r="BB44" i="38"/>
  <c r="BJ44" i="38"/>
  <c r="BI44" i="39"/>
  <c r="BJ44" i="39" s="1"/>
  <c r="BQ44" i="39"/>
  <c r="BR44" i="39" s="1"/>
  <c r="BR44" i="38"/>
  <c r="BZ44" i="38"/>
  <c r="BY44" i="39"/>
  <c r="BZ44" i="39" s="1"/>
  <c r="CG44" i="39"/>
  <c r="CH44" i="39" s="1"/>
  <c r="CH44" i="38"/>
  <c r="CP44" i="38"/>
  <c r="CO44" i="39"/>
  <c r="CP44" i="39" s="1"/>
  <c r="CW44" i="39"/>
  <c r="CX44" i="39" s="1"/>
  <c r="CX44" i="38"/>
  <c r="DF44" i="38"/>
  <c r="DE44" i="39"/>
  <c r="DF44" i="39" s="1"/>
  <c r="DM44" i="39"/>
  <c r="DN44" i="39" s="1"/>
  <c r="DN44" i="38"/>
  <c r="DU44" i="39"/>
  <c r="DV44" i="39" s="1"/>
  <c r="DV44" i="38"/>
  <c r="ED44" i="38"/>
  <c r="EC44" i="39"/>
  <c r="ED44" i="39" s="1"/>
  <c r="I45" i="39"/>
  <c r="J45" i="39" s="1"/>
  <c r="J45" i="38"/>
  <c r="R45" i="38"/>
  <c r="Q45" i="39"/>
  <c r="R45" i="39" s="1"/>
  <c r="Y45" i="39"/>
  <c r="Z45" i="39" s="1"/>
  <c r="Z45" i="38"/>
  <c r="AG45" i="39"/>
  <c r="AH45" i="39" s="1"/>
  <c r="AH45" i="38"/>
  <c r="AP45" i="38"/>
  <c r="AO45" i="39"/>
  <c r="AP45" i="39" s="1"/>
  <c r="AW45" i="39"/>
  <c r="AX45" i="39" s="1"/>
  <c r="AX45" i="38"/>
  <c r="BF45" i="38"/>
  <c r="BE45" i="39"/>
  <c r="BF45" i="39" s="1"/>
  <c r="BM45" i="39"/>
  <c r="BN45" i="39" s="1"/>
  <c r="BN45" i="38"/>
  <c r="BV45" i="38"/>
  <c r="BU45" i="39"/>
  <c r="BV45" i="39" s="1"/>
  <c r="CC45" i="39"/>
  <c r="CD45" i="39" s="1"/>
  <c r="CD45" i="38"/>
  <c r="CL45" i="38"/>
  <c r="CK45" i="39"/>
  <c r="CL45" i="39" s="1"/>
  <c r="CS45" i="39"/>
  <c r="CT45" i="39" s="1"/>
  <c r="CT45" i="38"/>
  <c r="DB45" i="38"/>
  <c r="DA45" i="39"/>
  <c r="DB45" i="39" s="1"/>
  <c r="DI45" i="39"/>
  <c r="DJ45" i="39" s="1"/>
  <c r="DJ45" i="38"/>
  <c r="DR45" i="38"/>
  <c r="DQ45" i="39"/>
  <c r="DR45" i="39" s="1"/>
  <c r="DY45" i="39"/>
  <c r="DZ45" i="39" s="1"/>
  <c r="DZ45" i="38"/>
  <c r="J47" i="38"/>
  <c r="I59" i="38"/>
  <c r="I47" i="39"/>
  <c r="J47" i="39" s="1"/>
  <c r="Q59" i="38"/>
  <c r="Q47" i="39"/>
  <c r="R47" i="39" s="1"/>
  <c r="R47" i="38"/>
  <c r="Z47" i="38"/>
  <c r="Y59" i="38"/>
  <c r="Y47" i="39"/>
  <c r="Z47" i="39" s="1"/>
  <c r="AG59" i="38"/>
  <c r="AG47" i="39"/>
  <c r="AH47" i="39" s="1"/>
  <c r="AH47" i="38"/>
  <c r="AP47" i="38"/>
  <c r="AO59" i="38"/>
  <c r="AO47" i="39"/>
  <c r="AP47" i="39" s="1"/>
  <c r="AW59" i="38"/>
  <c r="AW47" i="39"/>
  <c r="AX47" i="39" s="1"/>
  <c r="AX47" i="38"/>
  <c r="BF47" i="38"/>
  <c r="BE59" i="38"/>
  <c r="BE47" i="39"/>
  <c r="BF47" i="39" s="1"/>
  <c r="BN47" i="38"/>
  <c r="BM59" i="38"/>
  <c r="BM47" i="39"/>
  <c r="BN47" i="39" s="1"/>
  <c r="BU59" i="38"/>
  <c r="BU47" i="39"/>
  <c r="BV47" i="39" s="1"/>
  <c r="BV47" i="38"/>
  <c r="CD47" i="38"/>
  <c r="CC59" i="38"/>
  <c r="CC47" i="39"/>
  <c r="CD47" i="39" s="1"/>
  <c r="CK59" i="38"/>
  <c r="CK47" i="39"/>
  <c r="CL47" i="39" s="1"/>
  <c r="CL47" i="38"/>
  <c r="CT47" i="38"/>
  <c r="CS59" i="38"/>
  <c r="CS47" i="39"/>
  <c r="CT47" i="39" s="1"/>
  <c r="DA59" i="38"/>
  <c r="DA47" i="39"/>
  <c r="DB47" i="39" s="1"/>
  <c r="DB47" i="38"/>
  <c r="DJ47" i="38"/>
  <c r="DI59" i="38"/>
  <c r="DI47" i="39"/>
  <c r="DJ47" i="39" s="1"/>
  <c r="DQ59" i="38"/>
  <c r="DQ47" i="39"/>
  <c r="DR47" i="39" s="1"/>
  <c r="DR47" i="38"/>
  <c r="DZ47" i="38"/>
  <c r="DY59" i="38"/>
  <c r="DY47" i="39"/>
  <c r="DZ47" i="39" s="1"/>
  <c r="E48" i="39"/>
  <c r="F48" i="39" s="1"/>
  <c r="F48" i="38"/>
  <c r="N48" i="38"/>
  <c r="M48" i="39"/>
  <c r="N48" i="39" s="1"/>
  <c r="U48" i="39"/>
  <c r="V48" i="39" s="1"/>
  <c r="V48" i="38"/>
  <c r="AD48" i="38"/>
  <c r="AC48" i="39"/>
  <c r="AD48" i="39" s="1"/>
  <c r="AK48" i="39"/>
  <c r="AL48" i="39" s="1"/>
  <c r="AL48" i="38"/>
  <c r="AT48" i="38"/>
  <c r="AS48" i="39"/>
  <c r="AT48" i="39" s="1"/>
  <c r="BA48" i="39"/>
  <c r="BB48" i="39" s="1"/>
  <c r="BB48" i="38"/>
  <c r="BJ48" i="38"/>
  <c r="BI48" i="39"/>
  <c r="BJ48" i="39" s="1"/>
  <c r="BQ48" i="39"/>
  <c r="BR48" i="39" s="1"/>
  <c r="BR48" i="38"/>
  <c r="BZ48" i="38"/>
  <c r="BY48" i="39"/>
  <c r="BZ48" i="39" s="1"/>
  <c r="CG48" i="39"/>
  <c r="CH48" i="39" s="1"/>
  <c r="CH48" i="38"/>
  <c r="CP48" i="38"/>
  <c r="CO48" i="39"/>
  <c r="CP48" i="39" s="1"/>
  <c r="CW48" i="39"/>
  <c r="CX48" i="39" s="1"/>
  <c r="CX48" i="38"/>
  <c r="DF48" i="38"/>
  <c r="DE48" i="39"/>
  <c r="DF48" i="39" s="1"/>
  <c r="DM48" i="39"/>
  <c r="DN48" i="39" s="1"/>
  <c r="DN48" i="38"/>
  <c r="DU48" i="39"/>
  <c r="DV48" i="39" s="1"/>
  <c r="DV48" i="38"/>
  <c r="ED48" i="38"/>
  <c r="EC48" i="39"/>
  <c r="ED48" i="39" s="1"/>
  <c r="I49" i="39"/>
  <c r="J49" i="39" s="1"/>
  <c r="J49" i="38"/>
  <c r="R49" i="38"/>
  <c r="Q49" i="39"/>
  <c r="R49" i="39" s="1"/>
  <c r="Y49" i="39"/>
  <c r="Z49" i="39" s="1"/>
  <c r="Z49" i="38"/>
  <c r="AH49" i="38"/>
  <c r="AG49" i="39"/>
  <c r="AH49" i="39" s="1"/>
  <c r="AO49" i="39"/>
  <c r="AP49" i="39" s="1"/>
  <c r="AP49" i="38"/>
  <c r="AX49" i="38"/>
  <c r="AW49" i="39"/>
  <c r="AX49" i="39" s="1"/>
  <c r="BE49" i="39"/>
  <c r="BF49" i="39" s="1"/>
  <c r="BF49" i="38"/>
  <c r="BN49" i="38"/>
  <c r="BM49" i="39"/>
  <c r="BN49" i="39" s="1"/>
  <c r="BU49" i="39"/>
  <c r="BV49" i="39" s="1"/>
  <c r="BV49" i="38"/>
  <c r="CD49" i="38"/>
  <c r="CC49" i="39"/>
  <c r="CD49" i="39" s="1"/>
  <c r="CK49" i="39"/>
  <c r="CL49" i="39" s="1"/>
  <c r="CL49" i="38"/>
  <c r="CT49" i="38"/>
  <c r="CS49" i="39"/>
  <c r="CT49" i="39" s="1"/>
  <c r="DA49" i="39"/>
  <c r="DB49" i="39" s="1"/>
  <c r="DB49" i="38"/>
  <c r="DJ49" i="38"/>
  <c r="DI49" i="39"/>
  <c r="DJ49" i="39" s="1"/>
  <c r="DQ49" i="39"/>
  <c r="DR49" i="39" s="1"/>
  <c r="DR49" i="38"/>
  <c r="DZ49" i="38"/>
  <c r="DY49" i="39"/>
  <c r="DZ49" i="39" s="1"/>
  <c r="E50" i="39"/>
  <c r="F50" i="39" s="1"/>
  <c r="F50" i="38"/>
  <c r="N50" i="38"/>
  <c r="M50" i="39"/>
  <c r="N50" i="39" s="1"/>
  <c r="U50" i="39"/>
  <c r="V50" i="39" s="1"/>
  <c r="V50" i="38"/>
  <c r="AD50" i="38"/>
  <c r="AC50" i="39"/>
  <c r="AD50" i="39" s="1"/>
  <c r="AK50" i="39"/>
  <c r="AL50" i="39" s="1"/>
  <c r="AL50" i="38"/>
  <c r="AT50" i="38"/>
  <c r="AS50" i="39"/>
  <c r="AT50" i="39" s="1"/>
  <c r="BB50" i="38"/>
  <c r="BA50" i="39"/>
  <c r="BB50" i="39" s="1"/>
  <c r="BI50" i="39"/>
  <c r="BJ50" i="39" s="1"/>
  <c r="BJ50" i="38"/>
  <c r="BR50" i="38"/>
  <c r="BQ50" i="39"/>
  <c r="BR50" i="39" s="1"/>
  <c r="BY50" i="39"/>
  <c r="BZ50" i="39" s="1"/>
  <c r="BZ50" i="38"/>
  <c r="CH50" i="38"/>
  <c r="CG50" i="39"/>
  <c r="CH50" i="39" s="1"/>
  <c r="CO50" i="39"/>
  <c r="CP50" i="39" s="1"/>
  <c r="CP50" i="38"/>
  <c r="CW50" i="39"/>
  <c r="CX50" i="39" s="1"/>
  <c r="CX50" i="38"/>
  <c r="DF50" i="38"/>
  <c r="DE50" i="39"/>
  <c r="DF50" i="39" s="1"/>
  <c r="DM50" i="39"/>
  <c r="DN50" i="39" s="1"/>
  <c r="DN50" i="38"/>
  <c r="DU50" i="39"/>
  <c r="DV50" i="39" s="1"/>
  <c r="DV50" i="38"/>
  <c r="ED50" i="38"/>
  <c r="EC50" i="39"/>
  <c r="ED50" i="39" s="1"/>
  <c r="I51" i="39"/>
  <c r="J51" i="39" s="1"/>
  <c r="J51" i="38"/>
  <c r="R51" i="38"/>
  <c r="Q51" i="39"/>
  <c r="R51" i="39" s="1"/>
  <c r="Y51" i="39"/>
  <c r="Z51" i="39" s="1"/>
  <c r="Z51" i="38"/>
  <c r="AH51" i="38"/>
  <c r="AG51" i="39"/>
  <c r="AH51" i="39" s="1"/>
  <c r="AO51" i="39"/>
  <c r="AP51" i="39" s="1"/>
  <c r="AP51" i="38"/>
  <c r="AX51" i="38"/>
  <c r="AW51" i="39"/>
  <c r="AX51" i="39" s="1"/>
  <c r="BF51" i="38"/>
  <c r="BE51" i="39"/>
  <c r="BF51" i="39" s="1"/>
  <c r="BM51" i="39"/>
  <c r="BN51" i="39" s="1"/>
  <c r="BN51" i="38"/>
  <c r="BV51" i="38"/>
  <c r="BU51" i="39"/>
  <c r="BV51" i="39" s="1"/>
  <c r="CC51" i="39"/>
  <c r="CD51" i="39" s="1"/>
  <c r="CD51" i="38"/>
  <c r="CL51" i="38"/>
  <c r="CK51" i="39"/>
  <c r="CL51" i="39" s="1"/>
  <c r="CS51" i="39"/>
  <c r="CT51" i="39" s="1"/>
  <c r="CT51" i="38"/>
  <c r="DB51" i="38"/>
  <c r="DA51" i="39"/>
  <c r="DB51" i="39" s="1"/>
  <c r="DI51" i="39"/>
  <c r="DJ51" i="39" s="1"/>
  <c r="DJ51" i="38"/>
  <c r="DR51" i="38"/>
  <c r="DQ51" i="39"/>
  <c r="DR51" i="39" s="1"/>
  <c r="DZ51" i="38"/>
  <c r="DY51" i="39"/>
  <c r="DZ51" i="39" s="1"/>
  <c r="E52" i="39"/>
  <c r="F52" i="39" s="1"/>
  <c r="F52" i="38"/>
  <c r="N52" i="38"/>
  <c r="M52" i="39"/>
  <c r="N52" i="39" s="1"/>
  <c r="U52" i="39"/>
  <c r="V52" i="39" s="1"/>
  <c r="V52" i="38"/>
  <c r="AD52" i="38"/>
  <c r="AC52" i="39"/>
  <c r="AD52" i="39" s="1"/>
  <c r="AK52" i="39"/>
  <c r="AL52" i="39" s="1"/>
  <c r="AL52" i="38"/>
  <c r="AT52" i="38"/>
  <c r="AS52" i="39"/>
  <c r="AT52" i="39" s="1"/>
  <c r="BA52" i="39"/>
  <c r="BB52" i="39" s="1"/>
  <c r="BB52" i="38"/>
  <c r="BJ52" i="38"/>
  <c r="BI52" i="39"/>
  <c r="BJ52" i="39" s="1"/>
  <c r="BQ52" i="39"/>
  <c r="BR52" i="39" s="1"/>
  <c r="BR52" i="38"/>
  <c r="BZ52" i="38"/>
  <c r="BY52" i="39"/>
  <c r="BZ52" i="39" s="1"/>
  <c r="CG52" i="39"/>
  <c r="CH52" i="39" s="1"/>
  <c r="CH52" i="38"/>
  <c r="CP52" i="38"/>
  <c r="CO52" i="39"/>
  <c r="CP52" i="39" s="1"/>
  <c r="CW52" i="39"/>
  <c r="CX52" i="39" s="1"/>
  <c r="CX52" i="38"/>
  <c r="DF52" i="38"/>
  <c r="DE52" i="39"/>
  <c r="DF52" i="39" s="1"/>
  <c r="DM52" i="39"/>
  <c r="DN52" i="39" s="1"/>
  <c r="DN52" i="38"/>
  <c r="DV52" i="38"/>
  <c r="DU52" i="39"/>
  <c r="DV52" i="39" s="1"/>
  <c r="ED52" i="38"/>
  <c r="EC52" i="39"/>
  <c r="ED52" i="39" s="1"/>
  <c r="I53" i="39"/>
  <c r="J53" i="39" s="1"/>
  <c r="J53" i="38"/>
  <c r="R53" i="38"/>
  <c r="Q53" i="39"/>
  <c r="R53" i="39" s="1"/>
  <c r="Y53" i="39"/>
  <c r="Z53" i="39" s="1"/>
  <c r="Z53" i="38"/>
  <c r="AH53" i="38"/>
  <c r="AG53" i="39"/>
  <c r="AH53" i="39" s="1"/>
  <c r="AO53" i="39"/>
  <c r="AP53" i="39" s="1"/>
  <c r="AP53" i="38"/>
  <c r="AX53" i="38"/>
  <c r="AW53" i="39"/>
  <c r="AX53" i="39" s="1"/>
  <c r="BE53" i="39"/>
  <c r="BF53" i="39" s="1"/>
  <c r="BF53" i="38"/>
  <c r="BN53" i="38"/>
  <c r="BM53" i="39"/>
  <c r="BN53" i="39" s="1"/>
  <c r="BU53" i="39"/>
  <c r="BV53" i="39" s="1"/>
  <c r="BV53" i="38"/>
  <c r="CD53" i="38"/>
  <c r="CC53" i="39"/>
  <c r="CD53" i="39" s="1"/>
  <c r="CK53" i="39"/>
  <c r="CL53" i="39" s="1"/>
  <c r="CL53" i="38"/>
  <c r="CT53" i="38"/>
  <c r="CS53" i="39"/>
  <c r="CT53" i="39" s="1"/>
  <c r="DA53" i="39"/>
  <c r="DB53" i="39" s="1"/>
  <c r="DB53" i="38"/>
  <c r="DJ53" i="38"/>
  <c r="DI53" i="39"/>
  <c r="DJ53" i="39" s="1"/>
  <c r="DQ53" i="39"/>
  <c r="DR53" i="39" s="1"/>
  <c r="DR53" i="38"/>
  <c r="DZ53" i="38"/>
  <c r="DY53" i="39"/>
  <c r="DZ53" i="39" s="1"/>
  <c r="E54" i="39"/>
  <c r="F54" i="39" s="1"/>
  <c r="F54" i="38"/>
  <c r="N54" i="38"/>
  <c r="M54" i="39"/>
  <c r="N54" i="39" s="1"/>
  <c r="U54" i="39"/>
  <c r="V54" i="39" s="1"/>
  <c r="V54" i="38"/>
  <c r="AD54" i="38"/>
  <c r="AC54" i="39"/>
  <c r="AD54" i="39" s="1"/>
  <c r="AK54" i="39"/>
  <c r="AL54" i="39" s="1"/>
  <c r="AL54" i="38"/>
  <c r="AS54" i="39"/>
  <c r="AT54" i="39" s="1"/>
  <c r="AT54" i="38"/>
  <c r="BB54" i="38"/>
  <c r="BA54" i="39"/>
  <c r="BB54" i="39" s="1"/>
  <c r="BI54" i="39"/>
  <c r="BJ54" i="39" s="1"/>
  <c r="BJ54" i="38"/>
  <c r="BQ54" i="39"/>
  <c r="BR54" i="39" s="1"/>
  <c r="BR54" i="38"/>
  <c r="BZ54" i="38"/>
  <c r="BY54" i="39"/>
  <c r="BZ54" i="39" s="1"/>
  <c r="CG54" i="39"/>
  <c r="CH54" i="39" s="1"/>
  <c r="CH54" i="38"/>
  <c r="CO54" i="39"/>
  <c r="CP54" i="39" s="1"/>
  <c r="CP54" i="38"/>
  <c r="CX54" i="38"/>
  <c r="CW54" i="39"/>
  <c r="CX54" i="39" s="1"/>
  <c r="DE54" i="39"/>
  <c r="DF54" i="39" s="1"/>
  <c r="DF54" i="38"/>
  <c r="DM54" i="39"/>
  <c r="DN54" i="39" s="1"/>
  <c r="DN54" i="38"/>
  <c r="DV54" i="38"/>
  <c r="DU54" i="39"/>
  <c r="DV54" i="39" s="1"/>
  <c r="EC54" i="39"/>
  <c r="ED54" i="39" s="1"/>
  <c r="ED54" i="38"/>
  <c r="J55" i="38"/>
  <c r="I55" i="39"/>
  <c r="J55" i="39" s="1"/>
  <c r="Q55" i="39"/>
  <c r="R55" i="39" s="1"/>
  <c r="R55" i="38"/>
  <c r="Z55" i="38"/>
  <c r="Y55" i="39"/>
  <c r="Z55" i="39" s="1"/>
  <c r="AG55" i="39"/>
  <c r="AH55" i="39" s="1"/>
  <c r="AH55" i="38"/>
  <c r="AP55" i="38"/>
  <c r="AO55" i="39"/>
  <c r="AP55" i="39" s="1"/>
  <c r="AW55" i="39"/>
  <c r="AX55" i="39" s="1"/>
  <c r="AX55" i="38"/>
  <c r="BF55" i="38"/>
  <c r="BE55" i="39"/>
  <c r="BF55" i="39" s="1"/>
  <c r="BM55" i="39"/>
  <c r="BN55" i="39" s="1"/>
  <c r="BN55" i="38"/>
  <c r="BV55" i="38"/>
  <c r="BU55" i="39"/>
  <c r="BV55" i="39" s="1"/>
  <c r="CC55" i="39"/>
  <c r="CD55" i="39" s="1"/>
  <c r="CD55" i="38"/>
  <c r="CL55" i="38"/>
  <c r="CK55" i="39"/>
  <c r="CL55" i="39" s="1"/>
  <c r="CS55" i="39"/>
  <c r="CT55" i="39" s="1"/>
  <c r="CT55" i="38"/>
  <c r="DB55" i="38"/>
  <c r="DA55" i="39"/>
  <c r="DB55" i="39" s="1"/>
  <c r="DI55" i="39"/>
  <c r="DJ55" i="39" s="1"/>
  <c r="DJ55" i="38"/>
  <c r="DQ55" i="39"/>
  <c r="DR55" i="39" s="1"/>
  <c r="DR55" i="38"/>
  <c r="DZ55" i="38"/>
  <c r="DY55" i="39"/>
  <c r="DZ55" i="39" s="1"/>
  <c r="E56" i="39"/>
  <c r="F56" i="39" s="1"/>
  <c r="F56" i="38"/>
  <c r="N56" i="38"/>
  <c r="M56" i="39"/>
  <c r="N56" i="39" s="1"/>
  <c r="U56" i="39"/>
  <c r="V56" i="39" s="1"/>
  <c r="V56" i="38"/>
  <c r="AD56" i="38"/>
  <c r="AC56" i="39"/>
  <c r="AD56" i="39" s="1"/>
  <c r="AK56" i="39"/>
  <c r="AL56" i="39" s="1"/>
  <c r="AL56" i="38"/>
  <c r="AT56" i="38"/>
  <c r="AS56" i="39"/>
  <c r="AT56" i="39" s="1"/>
  <c r="BA56" i="39"/>
  <c r="BB56" i="39" s="1"/>
  <c r="BB56" i="38"/>
  <c r="BI56" i="39"/>
  <c r="BJ56" i="39" s="1"/>
  <c r="BJ56" i="38"/>
  <c r="BR56" i="38"/>
  <c r="BQ56" i="39"/>
  <c r="BR56" i="39" s="1"/>
  <c r="BY56" i="39"/>
  <c r="BZ56" i="39" s="1"/>
  <c r="BZ56" i="38"/>
  <c r="CG56" i="39"/>
  <c r="CH56" i="39" s="1"/>
  <c r="CH56" i="38"/>
  <c r="CP56" i="38"/>
  <c r="CO56" i="39"/>
  <c r="CP56" i="39" s="1"/>
  <c r="CW56" i="39"/>
  <c r="CX56" i="39" s="1"/>
  <c r="CX56" i="38"/>
  <c r="DE56" i="39"/>
  <c r="DF56" i="39" s="1"/>
  <c r="DF56" i="38"/>
  <c r="DN56" i="38"/>
  <c r="DM56" i="39"/>
  <c r="DN56" i="39" s="1"/>
  <c r="DU56" i="39"/>
  <c r="DV56" i="39" s="1"/>
  <c r="DV56" i="38"/>
  <c r="ED56" i="38"/>
  <c r="EC56" i="39"/>
  <c r="ED56" i="39" s="1"/>
  <c r="I57" i="39"/>
  <c r="J57" i="39" s="1"/>
  <c r="J57" i="38"/>
  <c r="R57" i="38"/>
  <c r="Q57" i="39"/>
  <c r="R57" i="39" s="1"/>
  <c r="Y57" i="39"/>
  <c r="Z57" i="39" s="1"/>
  <c r="Z57" i="38"/>
  <c r="AH57" i="38"/>
  <c r="AG57" i="39"/>
  <c r="AH57" i="39" s="1"/>
  <c r="AO57" i="39"/>
  <c r="AP57" i="39" s="1"/>
  <c r="AP57" i="38"/>
  <c r="AX57" i="38"/>
  <c r="AW57" i="39"/>
  <c r="AX57" i="39" s="1"/>
  <c r="BE57" i="39"/>
  <c r="BF57" i="39" s="1"/>
  <c r="BF57" i="38"/>
  <c r="BN57" i="38"/>
  <c r="BM57" i="39"/>
  <c r="BN57" i="39" s="1"/>
  <c r="BU57" i="39"/>
  <c r="BV57" i="39" s="1"/>
  <c r="BV57" i="38"/>
  <c r="CD57" i="38"/>
  <c r="CC57" i="39"/>
  <c r="CD57" i="39" s="1"/>
  <c r="CK57" i="39"/>
  <c r="CL57" i="39" s="1"/>
  <c r="CL57" i="38"/>
  <c r="CT57" i="38"/>
  <c r="CS57" i="39"/>
  <c r="CT57" i="39" s="1"/>
  <c r="DA57" i="39"/>
  <c r="DB57" i="39" s="1"/>
  <c r="DB57" i="38"/>
  <c r="DJ57" i="38"/>
  <c r="DI57" i="39"/>
  <c r="DJ57" i="39" s="1"/>
  <c r="DQ57" i="39"/>
  <c r="DR57" i="39" s="1"/>
  <c r="DR57" i="38"/>
  <c r="DZ57" i="38"/>
  <c r="DY57" i="39"/>
  <c r="DZ57" i="39" s="1"/>
  <c r="E58" i="39"/>
  <c r="F58" i="39" s="1"/>
  <c r="F58" i="38"/>
  <c r="N58" i="38"/>
  <c r="M58" i="39"/>
  <c r="N58" i="39" s="1"/>
  <c r="U58" i="39"/>
  <c r="V58" i="39" s="1"/>
  <c r="V58" i="38"/>
  <c r="AD58" i="38"/>
  <c r="AC58" i="39"/>
  <c r="AD58" i="39" s="1"/>
  <c r="AK58" i="39"/>
  <c r="AL58" i="39" s="1"/>
  <c r="AL58" i="38"/>
  <c r="AT58" i="38"/>
  <c r="AS58" i="39"/>
  <c r="AT58" i="39" s="1"/>
  <c r="BA58" i="39"/>
  <c r="BB58" i="39" s="1"/>
  <c r="BB58" i="38"/>
  <c r="BJ58" i="38"/>
  <c r="BI58" i="39"/>
  <c r="BJ58" i="39" s="1"/>
  <c r="BQ58" i="39"/>
  <c r="BR58" i="39" s="1"/>
  <c r="BR58" i="38"/>
  <c r="BZ58" i="38"/>
  <c r="BY58" i="39"/>
  <c r="BZ58" i="39" s="1"/>
  <c r="CH58" i="38"/>
  <c r="CG58" i="39"/>
  <c r="CH58" i="39" s="1"/>
  <c r="CO58" i="39"/>
  <c r="CP58" i="39" s="1"/>
  <c r="CP58" i="38"/>
  <c r="CX58" i="38"/>
  <c r="CW58" i="39"/>
  <c r="CX58" i="39" s="1"/>
  <c r="DE58" i="39"/>
  <c r="DF58" i="39" s="1"/>
  <c r="DF58" i="38"/>
  <c r="DN58" i="38"/>
  <c r="DM58" i="39"/>
  <c r="DN58" i="39" s="1"/>
  <c r="DU58" i="39"/>
  <c r="DV58" i="39" s="1"/>
  <c r="DV58" i="38"/>
  <c r="ED58" i="38"/>
  <c r="EC58" i="39"/>
  <c r="ED58" i="39" s="1"/>
  <c r="E72" i="38"/>
  <c r="E60" i="39"/>
  <c r="F60" i="39" s="1"/>
  <c r="F60" i="38"/>
  <c r="N60" i="38"/>
  <c r="M72" i="38"/>
  <c r="M60" i="39"/>
  <c r="N60" i="39" s="1"/>
  <c r="U72" i="38"/>
  <c r="U60" i="39"/>
  <c r="V60" i="39" s="1"/>
  <c r="V60" i="38"/>
  <c r="AC72" i="38"/>
  <c r="AC60" i="39"/>
  <c r="AD60" i="39" s="1"/>
  <c r="AD60" i="38"/>
  <c r="AL60" i="38"/>
  <c r="AK72" i="38"/>
  <c r="AK60" i="39"/>
  <c r="AL60" i="39" s="1"/>
  <c r="AS72" i="38"/>
  <c r="AS60" i="39"/>
  <c r="AT60" i="39" s="1"/>
  <c r="AT60" i="38"/>
  <c r="BB60" i="38"/>
  <c r="BA72" i="38"/>
  <c r="BA60" i="39"/>
  <c r="BB60" i="39" s="1"/>
  <c r="BI72" i="38"/>
  <c r="BI60" i="39"/>
  <c r="BJ60" i="39" s="1"/>
  <c r="BJ60" i="38"/>
  <c r="BR60" i="38"/>
  <c r="BQ72" i="38"/>
  <c r="BQ60" i="39"/>
  <c r="BR60" i="39" s="1"/>
  <c r="BZ60" i="38"/>
  <c r="BY72" i="38"/>
  <c r="BY60" i="39"/>
  <c r="BZ60" i="39" s="1"/>
  <c r="CG72" i="38"/>
  <c r="CG60" i="39"/>
  <c r="CH60" i="39" s="1"/>
  <c r="CH60" i="38"/>
  <c r="CP60" i="38"/>
  <c r="CO72" i="38"/>
  <c r="CO60" i="39"/>
  <c r="CP60" i="39" s="1"/>
  <c r="CW72" i="38"/>
  <c r="CW60" i="39"/>
  <c r="CX60" i="39" s="1"/>
  <c r="CX60" i="38"/>
  <c r="DF60" i="38"/>
  <c r="DE72" i="38"/>
  <c r="DE60" i="39"/>
  <c r="DF60" i="39" s="1"/>
  <c r="DM72" i="38"/>
  <c r="DM60" i="39"/>
  <c r="DN60" i="39" s="1"/>
  <c r="DN60" i="38"/>
  <c r="DV60" i="38"/>
  <c r="DU72" i="38"/>
  <c r="DU60" i="39"/>
  <c r="DV60" i="39" s="1"/>
  <c r="EC72" i="38"/>
  <c r="EC60" i="39"/>
  <c r="ED60" i="39" s="1"/>
  <c r="ED60" i="38"/>
  <c r="J61" i="38"/>
  <c r="I61" i="39"/>
  <c r="J61" i="39" s="1"/>
  <c r="Q61" i="39"/>
  <c r="R61" i="39" s="1"/>
  <c r="R61" i="38"/>
  <c r="Z61" i="38"/>
  <c r="Y61" i="39"/>
  <c r="Z61" i="39" s="1"/>
  <c r="AG61" i="39"/>
  <c r="AH61" i="39" s="1"/>
  <c r="AH61" i="38"/>
  <c r="AP61" i="38"/>
  <c r="AO61" i="39"/>
  <c r="AP61" i="39" s="1"/>
  <c r="AW61" i="39"/>
  <c r="AX61" i="39" s="1"/>
  <c r="AX61" i="38"/>
  <c r="BF61" i="38"/>
  <c r="BE61" i="39"/>
  <c r="BF61" i="39" s="1"/>
  <c r="BM61" i="39"/>
  <c r="BN61" i="39" s="1"/>
  <c r="BN61" i="38"/>
  <c r="BV61" i="38"/>
  <c r="BU61" i="39"/>
  <c r="BV61" i="39" s="1"/>
  <c r="CC61" i="39"/>
  <c r="CD61" i="39" s="1"/>
  <c r="CD61" i="38"/>
  <c r="CK61" i="39"/>
  <c r="CL61" i="39" s="1"/>
  <c r="CL61" i="38"/>
  <c r="CT61" i="38"/>
  <c r="CS61" i="39"/>
  <c r="CT61" i="39" s="1"/>
  <c r="DA61" i="39"/>
  <c r="DB61" i="39" s="1"/>
  <c r="DB61" i="38"/>
  <c r="DJ61" i="38"/>
  <c r="DI61" i="39"/>
  <c r="DJ61" i="39" s="1"/>
  <c r="DQ61" i="39"/>
  <c r="DR61" i="39" s="1"/>
  <c r="DR61" i="38"/>
  <c r="DY61" i="39"/>
  <c r="DZ61" i="39" s="1"/>
  <c r="DZ61" i="38"/>
  <c r="F62" i="38"/>
  <c r="E62" i="39"/>
  <c r="F62" i="39" s="1"/>
  <c r="M62" i="39"/>
  <c r="N62" i="39" s="1"/>
  <c r="N62" i="38"/>
  <c r="V62" i="38"/>
  <c r="U62" i="39"/>
  <c r="V62" i="39" s="1"/>
  <c r="AD62" i="38"/>
  <c r="AC62" i="39"/>
  <c r="AD62" i="39" s="1"/>
  <c r="AK62" i="39"/>
  <c r="AL62" i="39" s="1"/>
  <c r="AL62" i="38"/>
  <c r="AT62" i="38"/>
  <c r="AS62" i="39"/>
  <c r="AT62" i="39" s="1"/>
  <c r="BB62" i="38"/>
  <c r="BA62" i="39"/>
  <c r="BB62" i="39" s="1"/>
  <c r="BI62" i="39"/>
  <c r="BJ62" i="39" s="1"/>
  <c r="BJ62" i="38"/>
  <c r="BR62" i="38"/>
  <c r="BQ62" i="39"/>
  <c r="BR62" i="39" s="1"/>
  <c r="BY62" i="39"/>
  <c r="BZ62" i="39" s="1"/>
  <c r="BZ62" i="38"/>
  <c r="CH62" i="38"/>
  <c r="CG62" i="39"/>
  <c r="CH62" i="39" s="1"/>
  <c r="CO62" i="39"/>
  <c r="CP62" i="39" s="1"/>
  <c r="CP62" i="38"/>
  <c r="CX62" i="38"/>
  <c r="CW62" i="39"/>
  <c r="CX62" i="39" s="1"/>
  <c r="DE62" i="39"/>
  <c r="DF62" i="39" s="1"/>
  <c r="DF62" i="38"/>
  <c r="DN62" i="38"/>
  <c r="DM62" i="39"/>
  <c r="DN62" i="39" s="1"/>
  <c r="DV62" i="38"/>
  <c r="DU62" i="39"/>
  <c r="DV62" i="39" s="1"/>
  <c r="EC62" i="39"/>
  <c r="ED62" i="39" s="1"/>
  <c r="ED62" i="38"/>
  <c r="J63" i="38"/>
  <c r="I63" i="39"/>
  <c r="J63" i="39" s="1"/>
  <c r="Q63" i="39"/>
  <c r="R63" i="39" s="1"/>
  <c r="R63" i="38"/>
  <c r="Z63" i="38"/>
  <c r="Y63" i="39"/>
  <c r="Z63" i="39" s="1"/>
  <c r="AG63" i="39"/>
  <c r="AH63" i="39" s="1"/>
  <c r="AH63" i="38"/>
  <c r="AP63" i="38"/>
  <c r="AO63" i="39"/>
  <c r="AP63" i="39" s="1"/>
  <c r="AW63" i="39"/>
  <c r="AX63" i="39" s="1"/>
  <c r="AX63" i="38"/>
  <c r="BF63" i="38"/>
  <c r="BE63" i="39"/>
  <c r="BF63" i="39" s="1"/>
  <c r="BM63" i="39"/>
  <c r="BN63" i="39" s="1"/>
  <c r="BN63" i="38"/>
  <c r="BV63" i="38"/>
  <c r="BU63" i="39"/>
  <c r="BV63" i="39" s="1"/>
  <c r="CC63" i="39"/>
  <c r="CD63" i="39" s="1"/>
  <c r="CD63" i="38"/>
  <c r="CL63" i="38"/>
  <c r="CK63" i="39"/>
  <c r="CL63" i="39" s="1"/>
  <c r="CS63" i="39"/>
  <c r="CT63" i="39" s="1"/>
  <c r="CT63" i="38"/>
  <c r="DB63" i="38"/>
  <c r="DA63" i="39"/>
  <c r="DB63" i="39" s="1"/>
  <c r="DI63" i="39"/>
  <c r="DJ63" i="39" s="1"/>
  <c r="DJ63" i="38"/>
  <c r="DR63" i="38"/>
  <c r="DQ63" i="39"/>
  <c r="DR63" i="39" s="1"/>
  <c r="DY63" i="39"/>
  <c r="DZ63" i="39" s="1"/>
  <c r="DZ63" i="38"/>
  <c r="F64" i="38"/>
  <c r="E64" i="39"/>
  <c r="F64" i="39" s="1"/>
  <c r="M64" i="39"/>
  <c r="N64" i="39" s="1"/>
  <c r="N64" i="38"/>
  <c r="V64" i="38"/>
  <c r="U64" i="39"/>
  <c r="V64" i="39" s="1"/>
  <c r="AC64" i="39"/>
  <c r="AD64" i="39" s="1"/>
  <c r="AD64" i="38"/>
  <c r="AL64" i="38"/>
  <c r="AK64" i="39"/>
  <c r="AL64" i="39" s="1"/>
  <c r="AS64" i="39"/>
  <c r="AT64" i="39" s="1"/>
  <c r="AT64" i="38"/>
  <c r="BB64" i="38"/>
  <c r="BA64" i="39"/>
  <c r="BB64" i="39" s="1"/>
  <c r="BI64" i="39"/>
  <c r="BJ64" i="39" s="1"/>
  <c r="BJ64" i="38"/>
  <c r="BR64" i="38"/>
  <c r="BQ64" i="39"/>
  <c r="BR64" i="39" s="1"/>
  <c r="BY64" i="39"/>
  <c r="BZ64" i="39" s="1"/>
  <c r="BZ64" i="38"/>
  <c r="CH64" i="38"/>
  <c r="CG64" i="39"/>
  <c r="CH64" i="39" s="1"/>
  <c r="CO64" i="39"/>
  <c r="CP64" i="39" s="1"/>
  <c r="CP64" i="38"/>
  <c r="CX64" i="38"/>
  <c r="CW64" i="39"/>
  <c r="CX64" i="39" s="1"/>
  <c r="DE64" i="39"/>
  <c r="DF64" i="39" s="1"/>
  <c r="DF64" i="38"/>
  <c r="DN64" i="38"/>
  <c r="DM64" i="39"/>
  <c r="DN64" i="39" s="1"/>
  <c r="DU64" i="39"/>
  <c r="DV64" i="39" s="1"/>
  <c r="DV64" i="38"/>
  <c r="ED64" i="38"/>
  <c r="EC64" i="39"/>
  <c r="ED64" i="39" s="1"/>
  <c r="J65" i="38"/>
  <c r="I65" i="39"/>
  <c r="J65" i="39" s="1"/>
  <c r="Q65" i="39"/>
  <c r="R65" i="39" s="1"/>
  <c r="R65" i="38"/>
  <c r="Z65" i="38"/>
  <c r="Y65" i="39"/>
  <c r="Z65" i="39" s="1"/>
  <c r="AG65" i="39"/>
  <c r="AH65" i="39" s="1"/>
  <c r="AH65" i="38"/>
  <c r="AP65" i="38"/>
  <c r="AO65" i="39"/>
  <c r="AP65" i="39" s="1"/>
  <c r="AW65" i="39"/>
  <c r="AX65" i="39" s="1"/>
  <c r="AX65" i="38"/>
  <c r="BF65" i="38"/>
  <c r="BE65" i="39"/>
  <c r="BF65" i="39" s="1"/>
  <c r="BM65" i="39"/>
  <c r="BN65" i="39" s="1"/>
  <c r="BN65" i="38"/>
  <c r="BV65" i="38"/>
  <c r="BU65" i="39"/>
  <c r="BV65" i="39" s="1"/>
  <c r="CC65" i="39"/>
  <c r="CD65" i="39" s="1"/>
  <c r="CD65" i="38"/>
  <c r="CL65" i="38"/>
  <c r="CK65" i="39"/>
  <c r="CL65" i="39" s="1"/>
  <c r="CS65" i="39"/>
  <c r="CT65" i="39" s="1"/>
  <c r="CT65" i="38"/>
  <c r="DA65" i="39"/>
  <c r="DB65" i="39" s="1"/>
  <c r="DB65" i="38"/>
  <c r="DJ65" i="38"/>
  <c r="DI65" i="39"/>
  <c r="DJ65" i="39" s="1"/>
  <c r="DQ65" i="39"/>
  <c r="DR65" i="39" s="1"/>
  <c r="DR65" i="38"/>
  <c r="DZ65" i="38"/>
  <c r="DY65" i="39"/>
  <c r="DZ65" i="39" s="1"/>
  <c r="E66" i="39"/>
  <c r="F66" i="39" s="1"/>
  <c r="F66" i="38"/>
  <c r="N66" i="38"/>
  <c r="M66" i="39"/>
  <c r="N66" i="39" s="1"/>
  <c r="U66" i="39"/>
  <c r="V66" i="39" s="1"/>
  <c r="V66" i="38"/>
  <c r="AC66" i="39"/>
  <c r="AD66" i="39" s="1"/>
  <c r="AD66" i="38"/>
  <c r="AL66" i="38"/>
  <c r="AK66" i="39"/>
  <c r="AL66" i="39" s="1"/>
  <c r="AS66" i="39"/>
  <c r="AT66" i="39" s="1"/>
  <c r="AT66" i="38"/>
  <c r="BA66" i="39"/>
  <c r="BB66" i="39" s="1"/>
  <c r="BB66" i="38"/>
  <c r="BJ66" i="38"/>
  <c r="BI66" i="39"/>
  <c r="BJ66" i="39" s="1"/>
  <c r="BQ66" i="39"/>
  <c r="BR66" i="39" s="1"/>
  <c r="BR66" i="38"/>
  <c r="BZ66" i="38"/>
  <c r="BY66" i="39"/>
  <c r="BZ66" i="39" s="1"/>
  <c r="CG66" i="39"/>
  <c r="CH66" i="39" s="1"/>
  <c r="CH66" i="38"/>
  <c r="CP66" i="38"/>
  <c r="CO66" i="39"/>
  <c r="CP66" i="39" s="1"/>
  <c r="CW66" i="39"/>
  <c r="CX66" i="39" s="1"/>
  <c r="CX66" i="38"/>
  <c r="DF66" i="38"/>
  <c r="DE66" i="39"/>
  <c r="DF66" i="39" s="1"/>
  <c r="DM66" i="39"/>
  <c r="DN66" i="39" s="1"/>
  <c r="DN66" i="38"/>
  <c r="DV66" i="38"/>
  <c r="DU66" i="39"/>
  <c r="DV66" i="39" s="1"/>
  <c r="EC66" i="39"/>
  <c r="ED66" i="39" s="1"/>
  <c r="ED66" i="38"/>
  <c r="J67" i="38"/>
  <c r="I67" i="39"/>
  <c r="J67" i="39" s="1"/>
  <c r="Q67" i="39"/>
  <c r="R67" i="39" s="1"/>
  <c r="R67" i="38"/>
  <c r="Y67" i="39"/>
  <c r="Z67" i="39" s="1"/>
  <c r="Z67" i="38"/>
  <c r="AH67" i="38"/>
  <c r="AG67" i="39"/>
  <c r="AH67" i="39" s="1"/>
  <c r="AO67" i="39"/>
  <c r="AP67" i="39" s="1"/>
  <c r="AP67" i="38"/>
  <c r="AX67" i="38"/>
  <c r="AW67" i="39"/>
  <c r="AX67" i="39" s="1"/>
  <c r="BE67" i="39"/>
  <c r="BF67" i="39" s="1"/>
  <c r="BF67" i="38"/>
  <c r="BN67" i="38"/>
  <c r="BM67" i="39"/>
  <c r="BN67" i="39" s="1"/>
  <c r="BU67" i="39"/>
  <c r="BV67" i="39" s="1"/>
  <c r="BV67" i="38"/>
  <c r="CD67" i="38"/>
  <c r="CC67" i="39"/>
  <c r="CD67" i="39" s="1"/>
  <c r="CK67" i="39"/>
  <c r="CL67" i="39" s="1"/>
  <c r="CL67" i="38"/>
  <c r="CT67" i="38"/>
  <c r="CS67" i="39"/>
  <c r="CT67" i="39" s="1"/>
  <c r="DA67" i="39"/>
  <c r="DB67" i="39" s="1"/>
  <c r="DB67" i="38"/>
  <c r="DJ67" i="38"/>
  <c r="DI67" i="39"/>
  <c r="DJ67" i="39" s="1"/>
  <c r="DQ67" i="39"/>
  <c r="DR67" i="39" s="1"/>
  <c r="DR67" i="38"/>
  <c r="DZ67" i="38"/>
  <c r="DY67" i="39"/>
  <c r="DZ67" i="39" s="1"/>
  <c r="E68" i="39"/>
  <c r="F68" i="39" s="1"/>
  <c r="F68" i="38"/>
  <c r="N68" i="38"/>
  <c r="M68" i="39"/>
  <c r="N68" i="39" s="1"/>
  <c r="U68" i="39"/>
  <c r="V68" i="39" s="1"/>
  <c r="V68" i="38"/>
  <c r="AD68" i="38"/>
  <c r="AC68" i="39"/>
  <c r="AD68" i="39" s="1"/>
  <c r="AL68" i="38"/>
  <c r="AK68" i="39"/>
  <c r="AL68" i="39" s="1"/>
  <c r="AS68" i="39"/>
  <c r="AT68" i="39" s="1"/>
  <c r="AT68" i="38"/>
  <c r="BB68" i="38"/>
  <c r="BA68" i="39"/>
  <c r="BB68" i="39" s="1"/>
  <c r="BI68" i="39"/>
  <c r="BJ68" i="39" s="1"/>
  <c r="BJ68" i="38"/>
  <c r="BR68" i="38"/>
  <c r="BQ68" i="39"/>
  <c r="BR68" i="39" s="1"/>
  <c r="BY68" i="39"/>
  <c r="BZ68" i="39" s="1"/>
  <c r="BZ68" i="38"/>
  <c r="CH68" i="38"/>
  <c r="CG68" i="39"/>
  <c r="CH68" i="39" s="1"/>
  <c r="CO68" i="39"/>
  <c r="CP68" i="39" s="1"/>
  <c r="CP68" i="38"/>
  <c r="CX68" i="38"/>
  <c r="CW68" i="39"/>
  <c r="CX68" i="39" s="1"/>
  <c r="DE68" i="39"/>
  <c r="DF68" i="39" s="1"/>
  <c r="DF68" i="38"/>
  <c r="DN68" i="38"/>
  <c r="DM68" i="39"/>
  <c r="DN68" i="39" s="1"/>
  <c r="DU68" i="39"/>
  <c r="DV68" i="39" s="1"/>
  <c r="DV68" i="38"/>
  <c r="ED68" i="38"/>
  <c r="EC68" i="39"/>
  <c r="ED68" i="39" s="1"/>
  <c r="I69" i="39"/>
  <c r="J69" i="39" s="1"/>
  <c r="J69" i="38"/>
  <c r="R69" i="38"/>
  <c r="Q69" i="39"/>
  <c r="R69" i="39" s="1"/>
  <c r="Y69" i="39"/>
  <c r="Z69" i="39" s="1"/>
  <c r="Z69" i="38"/>
  <c r="AH69" i="38"/>
  <c r="AG69" i="39"/>
  <c r="AH69" i="39" s="1"/>
  <c r="AO69" i="39"/>
  <c r="AP69" i="39" s="1"/>
  <c r="AP69" i="38"/>
  <c r="AX69" i="38"/>
  <c r="AW69" i="39"/>
  <c r="AX69" i="39" s="1"/>
  <c r="BE69" i="39"/>
  <c r="BF69" i="39" s="1"/>
  <c r="BF69" i="38"/>
  <c r="BN69" i="38"/>
  <c r="BM69" i="39"/>
  <c r="BN69" i="39" s="1"/>
  <c r="BU69" i="39"/>
  <c r="BV69" i="39" s="1"/>
  <c r="BV69" i="38"/>
  <c r="CD69" i="38"/>
  <c r="CC69" i="39"/>
  <c r="CD69" i="39" s="1"/>
  <c r="CK69" i="39"/>
  <c r="CL69" i="39" s="1"/>
  <c r="CL69" i="38"/>
  <c r="CT69" i="38"/>
  <c r="CS69" i="39"/>
  <c r="CT69" i="39" s="1"/>
  <c r="DA69" i="39"/>
  <c r="DB69" i="39" s="1"/>
  <c r="DB69" i="38"/>
  <c r="DJ69" i="38"/>
  <c r="DI69" i="39"/>
  <c r="DJ69" i="39" s="1"/>
  <c r="DQ69" i="39"/>
  <c r="DR69" i="39" s="1"/>
  <c r="DR69" i="38"/>
  <c r="DZ69" i="38"/>
  <c r="DY69" i="39"/>
  <c r="DZ69" i="39" s="1"/>
  <c r="E70" i="39"/>
  <c r="F70" i="39" s="1"/>
  <c r="F70" i="38"/>
  <c r="M70" i="39"/>
  <c r="N70" i="39" s="1"/>
  <c r="N70" i="38"/>
  <c r="V70" i="38"/>
  <c r="U70" i="39"/>
  <c r="V70" i="39" s="1"/>
  <c r="AC70" i="39"/>
  <c r="AD70" i="39" s="1"/>
  <c r="AD70" i="38"/>
  <c r="AL70" i="38"/>
  <c r="AK70" i="39"/>
  <c r="AL70" i="39" s="1"/>
  <c r="AS70" i="39"/>
  <c r="AT70" i="39" s="1"/>
  <c r="AT70" i="38"/>
  <c r="BB70" i="38"/>
  <c r="BA70" i="39"/>
  <c r="BB70" i="39" s="1"/>
  <c r="BI70" i="39"/>
  <c r="BJ70" i="39" s="1"/>
  <c r="BJ70" i="38"/>
  <c r="BQ70" i="39"/>
  <c r="BR70" i="39" s="1"/>
  <c r="BR70" i="38"/>
  <c r="BZ70" i="38"/>
  <c r="BY70" i="39"/>
  <c r="BZ70" i="39" s="1"/>
  <c r="CG70" i="39"/>
  <c r="CH70" i="39" s="1"/>
  <c r="CH70" i="38"/>
  <c r="CP70" i="38"/>
  <c r="CO70" i="39"/>
  <c r="CP70" i="39" s="1"/>
  <c r="CW70" i="39"/>
  <c r="CX70" i="39" s="1"/>
  <c r="CX70" i="38"/>
  <c r="DF70" i="38"/>
  <c r="DE70" i="39"/>
  <c r="DF70" i="39" s="1"/>
  <c r="DN70" i="38"/>
  <c r="DM70" i="39"/>
  <c r="DN70" i="39" s="1"/>
  <c r="DU70" i="39"/>
  <c r="DV70" i="39" s="1"/>
  <c r="DV70" i="38"/>
  <c r="ED70" i="38"/>
  <c r="EC70" i="39"/>
  <c r="ED70" i="39" s="1"/>
  <c r="I71" i="39"/>
  <c r="J71" i="39" s="1"/>
  <c r="J71" i="38"/>
  <c r="R71" i="38"/>
  <c r="Q71" i="39"/>
  <c r="R71" i="39" s="1"/>
  <c r="Y71" i="39"/>
  <c r="Z71" i="39" s="1"/>
  <c r="Z71" i="38"/>
  <c r="AH71" i="38"/>
  <c r="AG71" i="39"/>
  <c r="AH71" i="39" s="1"/>
  <c r="AO71" i="39"/>
  <c r="AP71" i="39" s="1"/>
  <c r="AP71" i="38"/>
  <c r="AX71" i="38"/>
  <c r="AW71" i="39"/>
  <c r="AX71" i="39" s="1"/>
  <c r="BE71" i="39"/>
  <c r="BF71" i="39" s="1"/>
  <c r="BF71" i="38"/>
  <c r="BN71" i="38"/>
  <c r="BM71" i="39"/>
  <c r="BN71" i="39" s="1"/>
  <c r="BU71" i="39"/>
  <c r="BV71" i="39" s="1"/>
  <c r="BV71" i="38"/>
  <c r="CD71" i="38"/>
  <c r="CC71" i="39"/>
  <c r="CD71" i="39" s="1"/>
  <c r="CL71" i="38"/>
  <c r="CK71" i="39"/>
  <c r="CL71" i="39" s="1"/>
  <c r="CS71" i="39"/>
  <c r="CT71" i="39" s="1"/>
  <c r="CT71" i="38"/>
  <c r="DB71" i="38"/>
  <c r="DA71" i="39"/>
  <c r="DB71" i="39" s="1"/>
  <c r="DI71" i="39"/>
  <c r="DJ71" i="39" s="1"/>
  <c r="DJ71" i="38"/>
  <c r="DR71" i="38"/>
  <c r="DQ71" i="39"/>
  <c r="DR71" i="39" s="1"/>
  <c r="DY71" i="39"/>
  <c r="DZ71" i="39" s="1"/>
  <c r="DZ71" i="38"/>
  <c r="I85" i="38"/>
  <c r="I73" i="39"/>
  <c r="J73" i="39" s="1"/>
  <c r="J73" i="38"/>
  <c r="R73" i="38"/>
  <c r="Q85" i="38"/>
  <c r="Q73" i="39"/>
  <c r="R73" i="39" s="1"/>
  <c r="Y85" i="38"/>
  <c r="Y73" i="39"/>
  <c r="Z73" i="39" s="1"/>
  <c r="Z73" i="38"/>
  <c r="AH73" i="38"/>
  <c r="AG85" i="38"/>
  <c r="AG73" i="39"/>
  <c r="AH73" i="39" s="1"/>
  <c r="AP73" i="38"/>
  <c r="AO85" i="38"/>
  <c r="AO73" i="39"/>
  <c r="AP73" i="39" s="1"/>
  <c r="AW85" i="38"/>
  <c r="AW73" i="39"/>
  <c r="AX73" i="39" s="1"/>
  <c r="AX73" i="38"/>
  <c r="BF73" i="38"/>
  <c r="BE85" i="38"/>
  <c r="BE73" i="39"/>
  <c r="BF73" i="39" s="1"/>
  <c r="BM85" i="38"/>
  <c r="BM73" i="39"/>
  <c r="BN73" i="39" s="1"/>
  <c r="BN73" i="38"/>
  <c r="BV73" i="38"/>
  <c r="BU85" i="38"/>
  <c r="BU73" i="39"/>
  <c r="BV73" i="39" s="1"/>
  <c r="CC85" i="38"/>
  <c r="CC73" i="39"/>
  <c r="CD73" i="39" s="1"/>
  <c r="CD73" i="38"/>
  <c r="CL73" i="38"/>
  <c r="CK85" i="38"/>
  <c r="CK73" i="39"/>
  <c r="CL73" i="39" s="1"/>
  <c r="CS85" i="38"/>
  <c r="CS73" i="39"/>
  <c r="CT73" i="39" s="1"/>
  <c r="CT73" i="38"/>
  <c r="DB73" i="38"/>
  <c r="DA85" i="38"/>
  <c r="DA73" i="39"/>
  <c r="DB73" i="39" s="1"/>
  <c r="DI85" i="38"/>
  <c r="DI73" i="39"/>
  <c r="DJ73" i="39" s="1"/>
  <c r="DJ73" i="38"/>
  <c r="DR73" i="38"/>
  <c r="DQ85" i="38"/>
  <c r="DQ73" i="39"/>
  <c r="DR73" i="39" s="1"/>
  <c r="DY85" i="38"/>
  <c r="DY73" i="39"/>
  <c r="DZ73" i="39" s="1"/>
  <c r="DZ73" i="38"/>
  <c r="F74" i="38"/>
  <c r="E74" i="39"/>
  <c r="F74" i="39" s="1"/>
  <c r="M74" i="39"/>
  <c r="N74" i="39" s="1"/>
  <c r="N74" i="38"/>
  <c r="V74" i="38"/>
  <c r="U74" i="39"/>
  <c r="V74" i="39" s="1"/>
  <c r="AC74" i="39"/>
  <c r="AD74" i="39" s="1"/>
  <c r="AD74" i="38"/>
  <c r="AL74" i="38"/>
  <c r="AK74" i="39"/>
  <c r="AL74" i="39" s="1"/>
  <c r="AS74" i="39"/>
  <c r="AT74" i="39" s="1"/>
  <c r="AT74" i="38"/>
  <c r="BB74" i="38"/>
  <c r="BA74" i="39"/>
  <c r="BB74" i="39" s="1"/>
  <c r="BI74" i="39"/>
  <c r="BJ74" i="39" s="1"/>
  <c r="BJ74" i="38"/>
  <c r="BR74" i="38"/>
  <c r="BQ74" i="39"/>
  <c r="BR74" i="39" s="1"/>
  <c r="BY74" i="39"/>
  <c r="BZ74" i="39" s="1"/>
  <c r="BZ74" i="38"/>
  <c r="CH74" i="38"/>
  <c r="CG74" i="39"/>
  <c r="CH74" i="39" s="1"/>
  <c r="CO74" i="39"/>
  <c r="CP74" i="39" s="1"/>
  <c r="CP74" i="38"/>
  <c r="CX74" i="38"/>
  <c r="CW74" i="39"/>
  <c r="CX74" i="39" s="1"/>
  <c r="DE74" i="39"/>
  <c r="DF74" i="39" s="1"/>
  <c r="DF74" i="38"/>
  <c r="DN74" i="38"/>
  <c r="DM74" i="39"/>
  <c r="DN74" i="39" s="1"/>
  <c r="DU74" i="39"/>
  <c r="DV74" i="39" s="1"/>
  <c r="DV74" i="38"/>
  <c r="ED74" i="38"/>
  <c r="EC74" i="39"/>
  <c r="ED74" i="39" s="1"/>
  <c r="I75" i="39"/>
  <c r="J75" i="39" s="1"/>
  <c r="J75" i="38"/>
  <c r="R75" i="38"/>
  <c r="Q75" i="39"/>
  <c r="R75" i="39" s="1"/>
  <c r="Y75" i="39"/>
  <c r="Z75" i="39" s="1"/>
  <c r="Z75" i="38"/>
  <c r="AH75" i="38"/>
  <c r="AG75" i="39"/>
  <c r="AH75" i="39" s="1"/>
  <c r="AO75" i="39"/>
  <c r="AP75" i="39" s="1"/>
  <c r="AP75" i="38"/>
  <c r="AW75" i="39"/>
  <c r="AX75" i="39" s="1"/>
  <c r="AX75" i="38"/>
  <c r="BF75" i="38"/>
  <c r="BE75" i="39"/>
  <c r="BF75" i="39" s="1"/>
  <c r="BM75" i="39"/>
  <c r="BN75" i="39" s="1"/>
  <c r="BN75" i="38"/>
  <c r="BU75" i="39"/>
  <c r="BV75" i="39" s="1"/>
  <c r="BV75" i="38"/>
  <c r="CD75" i="38"/>
  <c r="CC75" i="39"/>
  <c r="CD75" i="39" s="1"/>
  <c r="CK75" i="39"/>
  <c r="CL75" i="39" s="1"/>
  <c r="CL75" i="38"/>
  <c r="CT75" i="38"/>
  <c r="CS75" i="39"/>
  <c r="CT75" i="39" s="1"/>
  <c r="DA75" i="39"/>
  <c r="DB75" i="39" s="1"/>
  <c r="DB75" i="38"/>
  <c r="DJ75" i="38"/>
  <c r="DI75" i="39"/>
  <c r="DJ75" i="39" s="1"/>
  <c r="DR75" i="38"/>
  <c r="DQ75" i="39"/>
  <c r="DR75" i="39" s="1"/>
  <c r="DY75" i="39"/>
  <c r="DZ75" i="39" s="1"/>
  <c r="DZ75" i="38"/>
  <c r="F76" i="38"/>
  <c r="E76" i="39"/>
  <c r="F76" i="39" s="1"/>
  <c r="M76" i="39"/>
  <c r="N76" i="39" s="1"/>
  <c r="N76" i="38"/>
  <c r="V76" i="38"/>
  <c r="U76" i="39"/>
  <c r="V76" i="39" s="1"/>
  <c r="AC76" i="39"/>
  <c r="AD76" i="39" s="1"/>
  <c r="AD76" i="38"/>
  <c r="AL76" i="38"/>
  <c r="AK76" i="39"/>
  <c r="AL76" i="39" s="1"/>
  <c r="AT76" i="38"/>
  <c r="AS76" i="39"/>
  <c r="AT76" i="39" s="1"/>
  <c r="BA76" i="39"/>
  <c r="BB76" i="39" s="1"/>
  <c r="BB76" i="38"/>
  <c r="BJ76" i="38"/>
  <c r="BI76" i="39"/>
  <c r="BJ76" i="39" s="1"/>
  <c r="BQ76" i="39"/>
  <c r="BR76" i="39" s="1"/>
  <c r="BR76" i="38"/>
  <c r="BZ76" i="38"/>
  <c r="BY76" i="39"/>
  <c r="BZ76" i="39" s="1"/>
  <c r="CG76" i="39"/>
  <c r="CH76" i="39" s="1"/>
  <c r="CH76" i="38"/>
  <c r="CP76" i="38"/>
  <c r="CO76" i="39"/>
  <c r="CP76" i="39" s="1"/>
  <c r="CW76" i="39"/>
  <c r="CX76" i="39" s="1"/>
  <c r="CX76" i="38"/>
  <c r="DF76" i="38"/>
  <c r="DE76" i="39"/>
  <c r="DF76" i="39" s="1"/>
  <c r="DM76" i="39"/>
  <c r="DN76" i="39" s="1"/>
  <c r="DN76" i="38"/>
  <c r="DV76" i="38"/>
  <c r="DU76" i="39"/>
  <c r="DV76" i="39" s="1"/>
  <c r="EC76" i="39"/>
  <c r="ED76" i="39" s="1"/>
  <c r="ED76" i="38"/>
  <c r="I77" i="39"/>
  <c r="J77" i="39" s="1"/>
  <c r="J77" i="38"/>
  <c r="R77" i="38"/>
  <c r="Q77" i="39"/>
  <c r="R77" i="39" s="1"/>
  <c r="Y77" i="39"/>
  <c r="Z77" i="39" s="1"/>
  <c r="Z77" i="38"/>
  <c r="AH77" i="38"/>
  <c r="AG77" i="39"/>
  <c r="AH77" i="39" s="1"/>
  <c r="AO77" i="39"/>
  <c r="AP77" i="39" s="1"/>
  <c r="AP77" i="38"/>
  <c r="AX77" i="38"/>
  <c r="AW77" i="39"/>
  <c r="AX77" i="39" s="1"/>
  <c r="BE77" i="39"/>
  <c r="BF77" i="39" s="1"/>
  <c r="BF77" i="38"/>
  <c r="BN77" i="38"/>
  <c r="BM77" i="39"/>
  <c r="BN77" i="39" s="1"/>
  <c r="BU77" i="39"/>
  <c r="BV77" i="39" s="1"/>
  <c r="BV77" i="38"/>
  <c r="CD77" i="38"/>
  <c r="CC77" i="39"/>
  <c r="CD77" i="39" s="1"/>
  <c r="CK77" i="39"/>
  <c r="CL77" i="39" s="1"/>
  <c r="CL77" i="38"/>
  <c r="CT77" i="38"/>
  <c r="CS77" i="39"/>
  <c r="CT77" i="39" s="1"/>
  <c r="DA77" i="39"/>
  <c r="DB77" i="39" s="1"/>
  <c r="DB77" i="38"/>
  <c r="DJ77" i="38"/>
  <c r="DI77" i="39"/>
  <c r="DJ77" i="39" s="1"/>
  <c r="DQ77" i="39"/>
  <c r="DR77" i="39" s="1"/>
  <c r="DR77" i="38"/>
  <c r="DZ77" i="38"/>
  <c r="DY77" i="39"/>
  <c r="DZ77" i="39" s="1"/>
  <c r="E78" i="39"/>
  <c r="F78" i="39" s="1"/>
  <c r="F78" i="38"/>
  <c r="N78" i="38"/>
  <c r="M78" i="39"/>
  <c r="N78" i="39" s="1"/>
  <c r="U78" i="39"/>
  <c r="V78" i="39" s="1"/>
  <c r="V78" i="38"/>
  <c r="AD78" i="38"/>
  <c r="AC78" i="39"/>
  <c r="AD78" i="39" s="1"/>
  <c r="AK78" i="39"/>
  <c r="AL78" i="39" s="1"/>
  <c r="AL78" i="38"/>
  <c r="AT78" i="38"/>
  <c r="AS78" i="39"/>
  <c r="AT78" i="39" s="1"/>
  <c r="BB78" i="38"/>
  <c r="BA78" i="39"/>
  <c r="BB78" i="39" s="1"/>
  <c r="BI78" i="39"/>
  <c r="BJ78" i="39" s="1"/>
  <c r="BJ78" i="38"/>
  <c r="BR78" i="38"/>
  <c r="BQ78" i="39"/>
  <c r="BR78" i="39" s="1"/>
  <c r="BY78" i="39"/>
  <c r="BZ78" i="39" s="1"/>
  <c r="BZ78" i="38"/>
  <c r="CH78" i="38"/>
  <c r="CG78" i="39"/>
  <c r="CH78" i="39" s="1"/>
  <c r="CO78" i="39"/>
  <c r="CP78" i="39" s="1"/>
  <c r="CP78" i="38"/>
  <c r="CX78" i="38"/>
  <c r="CW78" i="39"/>
  <c r="CX78" i="39" s="1"/>
  <c r="DF78" i="38"/>
  <c r="DE78" i="39"/>
  <c r="DF78" i="39" s="1"/>
  <c r="DM78" i="39"/>
  <c r="DN78" i="39" s="1"/>
  <c r="DN78" i="38"/>
  <c r="DV78" i="38"/>
  <c r="DU78" i="39"/>
  <c r="DV78" i="39" s="1"/>
  <c r="EC78" i="39"/>
  <c r="ED78" i="39" s="1"/>
  <c r="ED78" i="38"/>
  <c r="J79" i="38"/>
  <c r="I79" i="39"/>
  <c r="J79" i="39" s="1"/>
  <c r="Q79" i="39"/>
  <c r="R79" i="39" s="1"/>
  <c r="R79" i="38"/>
  <c r="Y79" i="39"/>
  <c r="Z79" i="39" s="1"/>
  <c r="Z79" i="38"/>
  <c r="AH79" i="38"/>
  <c r="AG79" i="39"/>
  <c r="AH79" i="39" s="1"/>
  <c r="AO79" i="39"/>
  <c r="AP79" i="39" s="1"/>
  <c r="AP79" i="38"/>
  <c r="AX79" i="38"/>
  <c r="AW79" i="39"/>
  <c r="AX79" i="39" s="1"/>
  <c r="BE79" i="39"/>
  <c r="BF79" i="39" s="1"/>
  <c r="BF79" i="38"/>
  <c r="BN79" i="38"/>
  <c r="BM79" i="39"/>
  <c r="BN79" i="39" s="1"/>
  <c r="BU79" i="39"/>
  <c r="BV79" i="39" s="1"/>
  <c r="BV79" i="38"/>
  <c r="CD79" i="38"/>
  <c r="CC79" i="39"/>
  <c r="CD79" i="39" s="1"/>
  <c r="CK79" i="39"/>
  <c r="CL79" i="39" s="1"/>
  <c r="CL79" i="38"/>
  <c r="CS79" i="39"/>
  <c r="CT79" i="39" s="1"/>
  <c r="CT79" i="38"/>
  <c r="DB79" i="38"/>
  <c r="DA79" i="39"/>
  <c r="DB79" i="39" s="1"/>
  <c r="DI79" i="39"/>
  <c r="DJ79" i="39" s="1"/>
  <c r="DJ79" i="38"/>
  <c r="DR79" i="38"/>
  <c r="DQ79" i="39"/>
  <c r="DR79" i="39" s="1"/>
  <c r="DY79" i="39"/>
  <c r="DZ79" i="39" s="1"/>
  <c r="DZ79" i="38"/>
  <c r="F80" i="38"/>
  <c r="E80" i="39"/>
  <c r="F80" i="39" s="1"/>
  <c r="M80" i="39"/>
  <c r="N80" i="39" s="1"/>
  <c r="N80" i="38"/>
  <c r="V80" i="38"/>
  <c r="U80" i="39"/>
  <c r="V80" i="39" s="1"/>
  <c r="AC80" i="39"/>
  <c r="AD80" i="39" s="1"/>
  <c r="AD80" i="38"/>
  <c r="AL80" i="38"/>
  <c r="AK80" i="39"/>
  <c r="AL80" i="39" s="1"/>
  <c r="AS80" i="39"/>
  <c r="AT80" i="39" s="1"/>
  <c r="AT80" i="38"/>
  <c r="BB80" i="38"/>
  <c r="BA80" i="39"/>
  <c r="BB80" i="39" s="1"/>
  <c r="BI80" i="39"/>
  <c r="BJ80" i="39" s="1"/>
  <c r="BJ80" i="38"/>
  <c r="BR80" i="38"/>
  <c r="BQ80" i="39"/>
  <c r="BR80" i="39" s="1"/>
  <c r="BY80" i="39"/>
  <c r="BZ80" i="39" s="1"/>
  <c r="BZ80" i="38"/>
  <c r="CH80" i="38"/>
  <c r="CG80" i="39"/>
  <c r="CH80" i="39" s="1"/>
  <c r="CO80" i="39"/>
  <c r="CP80" i="39" s="1"/>
  <c r="CP80" i="38"/>
  <c r="CX80" i="38"/>
  <c r="CW80" i="39"/>
  <c r="CX80" i="39" s="1"/>
  <c r="DF80" i="38"/>
  <c r="DE80" i="39"/>
  <c r="DF80" i="39" s="1"/>
  <c r="DM80" i="39"/>
  <c r="DN80" i="39" s="1"/>
  <c r="DN80" i="38"/>
  <c r="DV80" i="38"/>
  <c r="DU80" i="39"/>
  <c r="DV80" i="39" s="1"/>
  <c r="EC80" i="39"/>
  <c r="ED80" i="39" s="1"/>
  <c r="ED80" i="38"/>
  <c r="J81" i="38"/>
  <c r="I81" i="39"/>
  <c r="J81" i="39" s="1"/>
  <c r="Q81" i="39"/>
  <c r="R81" i="39" s="1"/>
  <c r="R81" i="38"/>
  <c r="Z81" i="38"/>
  <c r="Y81" i="39"/>
  <c r="Z81" i="39" s="1"/>
  <c r="AG81" i="39"/>
  <c r="AH81" i="39" s="1"/>
  <c r="AH81" i="38"/>
  <c r="AP81" i="38"/>
  <c r="AO81" i="39"/>
  <c r="AP81" i="39" s="1"/>
  <c r="AW81" i="39"/>
  <c r="AX81" i="39" s="1"/>
  <c r="AX81" i="38"/>
  <c r="BF81" i="38"/>
  <c r="BE81" i="39"/>
  <c r="BF81" i="39" s="1"/>
  <c r="BM81" i="39"/>
  <c r="BN81" i="39" s="1"/>
  <c r="BN81" i="38"/>
  <c r="BV81" i="38"/>
  <c r="BU81" i="39"/>
  <c r="BV81" i="39" s="1"/>
  <c r="CC81" i="39"/>
  <c r="CD81" i="39" s="1"/>
  <c r="CD81" i="38"/>
  <c r="CL81" i="38"/>
  <c r="CK81" i="39"/>
  <c r="CL81" i="39" s="1"/>
  <c r="CS81" i="39"/>
  <c r="CT81" i="39" s="1"/>
  <c r="CT81" i="38"/>
  <c r="DB81" i="38"/>
  <c r="DA81" i="39"/>
  <c r="DB81" i="39" s="1"/>
  <c r="DI81" i="39"/>
  <c r="DJ81" i="39" s="1"/>
  <c r="DJ81" i="38"/>
  <c r="DR81" i="38"/>
  <c r="DQ81" i="39"/>
  <c r="DR81" i="39" s="1"/>
  <c r="DY81" i="39"/>
  <c r="DZ81" i="39" s="1"/>
  <c r="DZ81" i="38"/>
  <c r="F82" i="38"/>
  <c r="E82" i="39"/>
  <c r="F82" i="39" s="1"/>
  <c r="N82" i="38"/>
  <c r="M82" i="39"/>
  <c r="N82" i="39" s="1"/>
  <c r="U82" i="39"/>
  <c r="V82" i="39" s="1"/>
  <c r="V82" i="38"/>
  <c r="AD82" i="38"/>
  <c r="AC82" i="39"/>
  <c r="AD82" i="39" s="1"/>
  <c r="AK82" i="39"/>
  <c r="AL82" i="39" s="1"/>
  <c r="AL82" i="38"/>
  <c r="AT82" i="38"/>
  <c r="AS82" i="39"/>
  <c r="AT82" i="39" s="1"/>
  <c r="BB82" i="38"/>
  <c r="BA82" i="39"/>
  <c r="BB82" i="39" s="1"/>
  <c r="BI82" i="39"/>
  <c r="BJ82" i="39" s="1"/>
  <c r="BJ82" i="38"/>
  <c r="BR82" i="38"/>
  <c r="BQ82" i="39"/>
  <c r="BR82" i="39" s="1"/>
  <c r="BY82" i="39"/>
  <c r="BZ82" i="39" s="1"/>
  <c r="BZ82" i="38"/>
  <c r="CG82" i="39"/>
  <c r="CH82" i="39" s="1"/>
  <c r="CH82" i="38"/>
  <c r="CP82" i="38"/>
  <c r="CO82" i="39"/>
  <c r="CP82" i="39" s="1"/>
  <c r="CW82" i="39"/>
  <c r="CX82" i="39" s="1"/>
  <c r="CX82" i="38"/>
  <c r="DF82" i="38"/>
  <c r="DE82" i="39"/>
  <c r="DF82" i="39" s="1"/>
  <c r="DM82" i="39"/>
  <c r="DN82" i="39" s="1"/>
  <c r="DN82" i="38"/>
  <c r="DV82" i="38"/>
  <c r="DU82" i="39"/>
  <c r="DV82" i="39" s="1"/>
  <c r="EC82" i="39"/>
  <c r="ED82" i="39" s="1"/>
  <c r="ED82" i="38"/>
  <c r="J83" i="38"/>
  <c r="I83" i="39"/>
  <c r="J83" i="39" s="1"/>
  <c r="Q83" i="39"/>
  <c r="R83" i="39" s="1"/>
  <c r="R83" i="38"/>
  <c r="Z83" i="38"/>
  <c r="Y83" i="39"/>
  <c r="Z83" i="39" s="1"/>
  <c r="AG83" i="39"/>
  <c r="AH83" i="39" s="1"/>
  <c r="AH83" i="38"/>
  <c r="AP83" i="38"/>
  <c r="AO83" i="39"/>
  <c r="AP83" i="39" s="1"/>
  <c r="AW83" i="39"/>
  <c r="AX83" i="39" s="1"/>
  <c r="AX83" i="38"/>
  <c r="BF83" i="38"/>
  <c r="BE83" i="39"/>
  <c r="BF83" i="39" s="1"/>
  <c r="BM83" i="39"/>
  <c r="BN83" i="39" s="1"/>
  <c r="BN83" i="38"/>
  <c r="BV83" i="38"/>
  <c r="BU83" i="39"/>
  <c r="BV83" i="39" s="1"/>
  <c r="CC83" i="39"/>
  <c r="CD83" i="39" s="1"/>
  <c r="CD83" i="38"/>
  <c r="CK83" i="39"/>
  <c r="CL83" i="39" s="1"/>
  <c r="CL83" i="38"/>
  <c r="CT83" i="38"/>
  <c r="CS83" i="39"/>
  <c r="CT83" i="39" s="1"/>
  <c r="DA83" i="39"/>
  <c r="DB83" i="39" s="1"/>
  <c r="DB83" i="38"/>
  <c r="DJ83" i="38"/>
  <c r="DI83" i="39"/>
  <c r="DJ83" i="39" s="1"/>
  <c r="DQ83" i="39"/>
  <c r="DR83" i="39" s="1"/>
  <c r="DR83" i="38"/>
  <c r="DZ83" i="38"/>
  <c r="DY83" i="39"/>
  <c r="DZ83" i="39" s="1"/>
  <c r="E84" i="39"/>
  <c r="F84" i="39" s="1"/>
  <c r="F84" i="38"/>
  <c r="N84" i="38"/>
  <c r="M84" i="39"/>
  <c r="N84" i="39" s="1"/>
  <c r="U84" i="39"/>
  <c r="V84" i="39" s="1"/>
  <c r="V84" i="38"/>
  <c r="AD84" i="38"/>
  <c r="AC84" i="39"/>
  <c r="AD84" i="39" s="1"/>
  <c r="AK84" i="39"/>
  <c r="AL84" i="39" s="1"/>
  <c r="AL84" i="38"/>
  <c r="AT84" i="38"/>
  <c r="AS84" i="39"/>
  <c r="AT84" i="39" s="1"/>
  <c r="BA84" i="39"/>
  <c r="BB84" i="39" s="1"/>
  <c r="BB84" i="38"/>
  <c r="BJ84" i="38"/>
  <c r="BI84" i="39"/>
  <c r="BJ84" i="39" s="1"/>
  <c r="BQ84" i="39"/>
  <c r="BR84" i="39" s="1"/>
  <c r="BR84" i="38"/>
  <c r="BZ84" i="38"/>
  <c r="BY84" i="39"/>
  <c r="BZ84" i="39" s="1"/>
  <c r="CG84" i="39"/>
  <c r="CH84" i="39" s="1"/>
  <c r="CH84" i="38"/>
  <c r="CP84" i="38"/>
  <c r="CO84" i="39"/>
  <c r="CP84" i="39" s="1"/>
  <c r="CW84" i="39"/>
  <c r="CX84" i="39" s="1"/>
  <c r="CX84" i="38"/>
  <c r="DE84" i="39"/>
  <c r="DF84" i="39" s="1"/>
  <c r="DF84" i="38"/>
  <c r="DN84" i="38"/>
  <c r="DM84" i="39"/>
  <c r="DN84" i="39" s="1"/>
  <c r="DU84" i="39"/>
  <c r="DV84" i="39" s="1"/>
  <c r="DV84" i="38"/>
  <c r="ED84" i="38"/>
  <c r="EC84" i="39"/>
  <c r="ED84" i="39" s="1"/>
  <c r="E98" i="38"/>
  <c r="E86" i="39"/>
  <c r="F86" i="39" s="1"/>
  <c r="F86" i="38"/>
  <c r="N86" i="38"/>
  <c r="M98" i="38"/>
  <c r="M86" i="39"/>
  <c r="N86" i="39" s="1"/>
  <c r="U98" i="38"/>
  <c r="U86" i="39"/>
  <c r="V86" i="39" s="1"/>
  <c r="V86" i="38"/>
  <c r="AD86" i="38"/>
  <c r="AC98" i="38"/>
  <c r="AC86" i="39"/>
  <c r="AD86" i="39" s="1"/>
  <c r="AK98" i="38"/>
  <c r="AK86" i="39"/>
  <c r="AL86" i="39" s="1"/>
  <c r="AL86" i="38"/>
  <c r="AT86" i="38"/>
  <c r="AS98" i="38"/>
  <c r="AS86" i="39"/>
  <c r="BA98" i="38"/>
  <c r="BA86" i="39"/>
  <c r="BB86" i="39" s="1"/>
  <c r="BB86" i="38"/>
  <c r="BJ86" i="38"/>
  <c r="BI98" i="38"/>
  <c r="BI86" i="39"/>
  <c r="BJ86" i="39" s="1"/>
  <c r="BR86" i="38"/>
  <c r="BQ98" i="38"/>
  <c r="BQ86" i="39"/>
  <c r="BR86" i="39" s="1"/>
  <c r="BY98" i="38"/>
  <c r="BY86" i="39"/>
  <c r="BZ86" i="39" s="1"/>
  <c r="BZ86" i="38"/>
  <c r="CH86" i="38"/>
  <c r="CG98" i="38"/>
  <c r="CG86" i="39"/>
  <c r="CH86" i="39" s="1"/>
  <c r="CP86" i="38"/>
  <c r="CO98" i="38"/>
  <c r="CO86" i="39"/>
  <c r="CP86" i="39" s="1"/>
  <c r="CW98" i="38"/>
  <c r="CW86" i="39"/>
  <c r="CX86" i="39" s="1"/>
  <c r="CX86" i="38"/>
  <c r="DF86" i="38"/>
  <c r="DE98" i="38"/>
  <c r="DE86" i="39"/>
  <c r="DM98" i="38"/>
  <c r="DM86" i="39"/>
  <c r="DN86" i="39" s="1"/>
  <c r="DN86" i="38"/>
  <c r="DV86" i="38"/>
  <c r="DU98" i="38"/>
  <c r="DU86" i="39"/>
  <c r="DV86" i="39" s="1"/>
  <c r="ED86" i="38"/>
  <c r="EC98" i="38"/>
  <c r="EC86" i="39"/>
  <c r="ED86" i="39" s="1"/>
  <c r="I87" i="39"/>
  <c r="J87" i="39" s="1"/>
  <c r="J87" i="38"/>
  <c r="R87" i="38"/>
  <c r="Q87" i="39"/>
  <c r="R87" i="39" s="1"/>
  <c r="Z87" i="38"/>
  <c r="Y87" i="39"/>
  <c r="Z87" i="39" s="1"/>
  <c r="AG87" i="39"/>
  <c r="AH87" i="39" s="1"/>
  <c r="AH87" i="38"/>
  <c r="AP87" i="38"/>
  <c r="AO87" i="39"/>
  <c r="AP87" i="39" s="1"/>
  <c r="AW87" i="39"/>
  <c r="AX87" i="39" s="1"/>
  <c r="AX87" i="38"/>
  <c r="BF87" i="38"/>
  <c r="BE87" i="39"/>
  <c r="BF87" i="39" s="1"/>
  <c r="BM87" i="39"/>
  <c r="BN87" i="39" s="1"/>
  <c r="BN87" i="38"/>
  <c r="BV87" i="38"/>
  <c r="BU87" i="39"/>
  <c r="BV87" i="39" s="1"/>
  <c r="CD87" i="38"/>
  <c r="CC87" i="39"/>
  <c r="CD87" i="39" s="1"/>
  <c r="CK87" i="39"/>
  <c r="CL87" i="38"/>
  <c r="CT87" i="38"/>
  <c r="CS87" i="39"/>
  <c r="CT87" i="39" s="1"/>
  <c r="DA87" i="39"/>
  <c r="DB87" i="39" s="1"/>
  <c r="DB87" i="38"/>
  <c r="DJ87" i="38"/>
  <c r="DI87" i="39"/>
  <c r="DJ87" i="39" s="1"/>
  <c r="DQ87" i="39"/>
  <c r="DR87" i="38"/>
  <c r="DZ87" i="38"/>
  <c r="DY87" i="39"/>
  <c r="DZ87" i="39" s="1"/>
  <c r="E88" i="39"/>
  <c r="F88" i="39" s="1"/>
  <c r="F88" i="38"/>
  <c r="N88" i="38"/>
  <c r="M88" i="39"/>
  <c r="N88" i="39" s="1"/>
  <c r="U88" i="39"/>
  <c r="V88" i="38"/>
  <c r="AD88" i="38"/>
  <c r="AC88" i="39"/>
  <c r="AD88" i="39" s="1"/>
  <c r="AK88" i="39"/>
  <c r="AL88" i="39" s="1"/>
  <c r="AL88" i="38"/>
  <c r="AT88" i="38"/>
  <c r="AS88" i="39"/>
  <c r="AT88" i="39" s="1"/>
  <c r="BB88" i="38"/>
  <c r="BA88" i="39"/>
  <c r="BB88" i="39" s="1"/>
  <c r="BI88" i="39"/>
  <c r="BJ88" i="39" s="1"/>
  <c r="BJ88" i="38"/>
  <c r="BR88" i="38"/>
  <c r="BQ88" i="39"/>
  <c r="BR88" i="39" s="1"/>
  <c r="BY88" i="39"/>
  <c r="BZ88" i="39" s="1"/>
  <c r="BZ88" i="38"/>
  <c r="CH88" i="38"/>
  <c r="CG88" i="39"/>
  <c r="CH88" i="39" s="1"/>
  <c r="CO88" i="39"/>
  <c r="CP88" i="39" s="1"/>
  <c r="CP88" i="38"/>
  <c r="CX88" i="38"/>
  <c r="CW88" i="39"/>
  <c r="CX88" i="39" s="1"/>
  <c r="DE88" i="39"/>
  <c r="DF88" i="39" s="1"/>
  <c r="DF88" i="38"/>
  <c r="DM88" i="39"/>
  <c r="DN88" i="38"/>
  <c r="DV88" i="38"/>
  <c r="DU88" i="39"/>
  <c r="DV88" i="39" s="1"/>
  <c r="EC88" i="39"/>
  <c r="ED88" i="39" s="1"/>
  <c r="ED88" i="38"/>
  <c r="J89" i="38"/>
  <c r="I89" i="39"/>
  <c r="J89" i="39" s="1"/>
  <c r="Q89" i="39"/>
  <c r="R89" i="38"/>
  <c r="Z89" i="38"/>
  <c r="Y89" i="39"/>
  <c r="Z89" i="39" s="1"/>
  <c r="AG89" i="39"/>
  <c r="AH89" i="39" s="1"/>
  <c r="AH89" i="38"/>
  <c r="AP89" i="38"/>
  <c r="AO89" i="39"/>
  <c r="AP89" i="39" s="1"/>
  <c r="AW89" i="39"/>
  <c r="AX89" i="38"/>
  <c r="BF89" i="38"/>
  <c r="BE89" i="39"/>
  <c r="BF89" i="39" s="1"/>
  <c r="BM89" i="39"/>
  <c r="BN89" i="39" s="1"/>
  <c r="BN89" i="38"/>
  <c r="BV89" i="38"/>
  <c r="BU89" i="39"/>
  <c r="BV89" i="39" s="1"/>
  <c r="CC89" i="39"/>
  <c r="CD89" i="38"/>
  <c r="CL89" i="38"/>
  <c r="CK89" i="39"/>
  <c r="CL89" i="39" s="1"/>
  <c r="CS89" i="39"/>
  <c r="CT89" i="39" s="1"/>
  <c r="CT89" i="38"/>
  <c r="DB89" i="38"/>
  <c r="DA89" i="39"/>
  <c r="DB89" i="39" s="1"/>
  <c r="DI89" i="39"/>
  <c r="DJ89" i="38"/>
  <c r="DQ89" i="39"/>
  <c r="DR89" i="39" s="1"/>
  <c r="DR89" i="38"/>
  <c r="DZ89" i="38"/>
  <c r="DY89" i="39"/>
  <c r="DZ89" i="39" s="1"/>
  <c r="E90" i="39"/>
  <c r="F90" i="39" s="1"/>
  <c r="F90" i="38"/>
  <c r="N90" i="38"/>
  <c r="M90" i="39"/>
  <c r="N90" i="39" s="1"/>
  <c r="U90" i="39"/>
  <c r="V90" i="39" s="1"/>
  <c r="V90" i="38"/>
  <c r="AD90" i="38"/>
  <c r="AC90" i="39"/>
  <c r="AD90" i="39" s="1"/>
  <c r="AL90" i="38"/>
  <c r="AK90" i="39"/>
  <c r="AL90" i="39" s="1"/>
  <c r="AS90" i="39"/>
  <c r="AT90" i="38"/>
  <c r="BB90" i="38"/>
  <c r="BA90" i="39"/>
  <c r="BB90" i="39" s="1"/>
  <c r="BJ90" i="38"/>
  <c r="BI90" i="39"/>
  <c r="BJ90" i="39" s="1"/>
  <c r="BQ90" i="39"/>
  <c r="BR90" i="39" s="1"/>
  <c r="BR90" i="38"/>
  <c r="BZ90" i="38"/>
  <c r="BY90" i="39"/>
  <c r="BZ90" i="39" s="1"/>
  <c r="CG90" i="39"/>
  <c r="CH90" i="39" s="1"/>
  <c r="CH90" i="38"/>
  <c r="CO90" i="39"/>
  <c r="CP90" i="39" s="1"/>
  <c r="CP90" i="38"/>
  <c r="CX90" i="38"/>
  <c r="CW90" i="39"/>
  <c r="CX90" i="39" s="1"/>
  <c r="DE90" i="39"/>
  <c r="DF90" i="38"/>
  <c r="DM90" i="39"/>
  <c r="DN90" i="39" s="1"/>
  <c r="DN90" i="38"/>
  <c r="DV90" i="38"/>
  <c r="DU90" i="39"/>
  <c r="DV90" i="39" s="1"/>
  <c r="EC90" i="39"/>
  <c r="ED90" i="39" s="1"/>
  <c r="ED90" i="38"/>
  <c r="I91" i="39"/>
  <c r="J91" i="38"/>
  <c r="R91" i="38"/>
  <c r="Q91" i="39"/>
  <c r="R91" i="39" s="1"/>
  <c r="Y91" i="39"/>
  <c r="Z91" i="39" s="1"/>
  <c r="Z91" i="38"/>
  <c r="AH91" i="38"/>
  <c r="AG91" i="39"/>
  <c r="AH91" i="39" s="1"/>
  <c r="AP91" i="38"/>
  <c r="AO91" i="39"/>
  <c r="AP91" i="39" s="1"/>
  <c r="AW91" i="39"/>
  <c r="AX91" i="39" s="1"/>
  <c r="AX91" i="38"/>
  <c r="BF91" i="38"/>
  <c r="BE91" i="39"/>
  <c r="BF91" i="39" s="1"/>
  <c r="BM91" i="39"/>
  <c r="BN91" i="39" s="1"/>
  <c r="BN91" i="38"/>
  <c r="BV91" i="38"/>
  <c r="BU91" i="39"/>
  <c r="BV91" i="39" s="1"/>
  <c r="CC91" i="39"/>
  <c r="CD91" i="39" s="1"/>
  <c r="CD91" i="38"/>
  <c r="CL91" i="38"/>
  <c r="CK91" i="39"/>
  <c r="CL91" i="39" s="1"/>
  <c r="CS91" i="39"/>
  <c r="CT91" i="39" s="1"/>
  <c r="CT91" i="38"/>
  <c r="DB91" i="38"/>
  <c r="DA91" i="39"/>
  <c r="DB91" i="39" s="1"/>
  <c r="DI91" i="39"/>
  <c r="DJ91" i="39" s="1"/>
  <c r="DJ91" i="38"/>
  <c r="DR91" i="38"/>
  <c r="DQ91" i="39"/>
  <c r="DR91" i="39" s="1"/>
  <c r="DY91" i="39"/>
  <c r="DZ91" i="39" s="1"/>
  <c r="DZ91" i="38"/>
  <c r="F92" i="38"/>
  <c r="E92" i="39"/>
  <c r="F92" i="39" s="1"/>
  <c r="M92" i="39"/>
  <c r="N92" i="39" s="1"/>
  <c r="N92" i="38"/>
  <c r="V92" i="38"/>
  <c r="U92" i="39"/>
  <c r="V92" i="39" s="1"/>
  <c r="AC92" i="39"/>
  <c r="AD92" i="39" s="1"/>
  <c r="AD92" i="38"/>
  <c r="AL92" i="38"/>
  <c r="AK92" i="39"/>
  <c r="AL92" i="39" s="1"/>
  <c r="AS92" i="39"/>
  <c r="AT92" i="39" s="1"/>
  <c r="AT92" i="38"/>
  <c r="BB92" i="38"/>
  <c r="BA92" i="39"/>
  <c r="BB92" i="39" s="1"/>
  <c r="BJ92" i="38"/>
  <c r="BI92" i="39"/>
  <c r="BJ92" i="39" s="1"/>
  <c r="BQ92" i="39"/>
  <c r="BR92" i="38"/>
  <c r="BZ92" i="38"/>
  <c r="BY92" i="39"/>
  <c r="BZ92" i="39" s="1"/>
  <c r="CG92" i="39"/>
  <c r="CH92" i="39" s="1"/>
  <c r="CH92" i="38"/>
  <c r="CP92" i="38"/>
  <c r="CO92" i="39"/>
  <c r="CP92" i="39" s="1"/>
  <c r="CX92" i="38"/>
  <c r="CW92" i="39"/>
  <c r="CX92" i="39" s="1"/>
  <c r="DE92" i="39"/>
  <c r="DF92" i="39" s="1"/>
  <c r="DF92" i="38"/>
  <c r="DN92" i="38"/>
  <c r="DM92" i="39"/>
  <c r="DN92" i="39" s="1"/>
  <c r="DU92" i="39"/>
  <c r="DV92" i="39" s="1"/>
  <c r="DV92" i="38"/>
  <c r="ED92" i="38"/>
  <c r="EC92" i="39"/>
  <c r="ED92" i="39" s="1"/>
  <c r="I93" i="39"/>
  <c r="J93" i="39" s="1"/>
  <c r="J93" i="38"/>
  <c r="R93" i="38"/>
  <c r="Q93" i="39"/>
  <c r="R93" i="39" s="1"/>
  <c r="Y93" i="39"/>
  <c r="Z93" i="39" s="1"/>
  <c r="Z93" i="38"/>
  <c r="AH93" i="38"/>
  <c r="AG93" i="39"/>
  <c r="AH93" i="39" s="1"/>
  <c r="AP93" i="38"/>
  <c r="AO93" i="39"/>
  <c r="AP93" i="39" s="1"/>
  <c r="AW93" i="39"/>
  <c r="AX93" i="39" s="1"/>
  <c r="AX93" i="38"/>
  <c r="BF93" i="38"/>
  <c r="BE93" i="39"/>
  <c r="BF93" i="39" s="1"/>
  <c r="BM93" i="39"/>
  <c r="BN93" i="38"/>
  <c r="BV93" i="38"/>
  <c r="BU93" i="39"/>
  <c r="BV93" i="39" s="1"/>
  <c r="CC93" i="39"/>
  <c r="CD93" i="39" s="1"/>
  <c r="CD93" i="38"/>
  <c r="CL93" i="38"/>
  <c r="CK93" i="39"/>
  <c r="CL93" i="39" s="1"/>
  <c r="CS93" i="39"/>
  <c r="CT93" i="38"/>
  <c r="DB93" i="38"/>
  <c r="DA93" i="39"/>
  <c r="DB93" i="39" s="1"/>
  <c r="DI93" i="39"/>
  <c r="DJ93" i="39" s="1"/>
  <c r="DJ93" i="38"/>
  <c r="DR93" i="38"/>
  <c r="DQ93" i="39"/>
  <c r="DR93" i="39" s="1"/>
  <c r="DY93" i="39"/>
  <c r="DZ93" i="38"/>
  <c r="F94" i="38"/>
  <c r="E94" i="39"/>
  <c r="F94" i="39" s="1"/>
  <c r="M94" i="39"/>
  <c r="N94" i="39" s="1"/>
  <c r="N94" i="38"/>
  <c r="V94" i="38"/>
  <c r="U94" i="39"/>
  <c r="V94" i="39" s="1"/>
  <c r="AC94" i="39"/>
  <c r="AD94" i="38"/>
  <c r="AL94" i="38"/>
  <c r="AK94" i="39"/>
  <c r="AL94" i="39" s="1"/>
  <c r="AS94" i="39"/>
  <c r="AT94" i="39" s="1"/>
  <c r="AT94" i="38"/>
  <c r="BB94" i="38"/>
  <c r="BA94" i="39"/>
  <c r="BB94" i="39" s="1"/>
  <c r="BJ94" i="38"/>
  <c r="BI94" i="39"/>
  <c r="BJ94" i="39" s="1"/>
  <c r="BQ94" i="39"/>
  <c r="BR94" i="39" s="1"/>
  <c r="BR94" i="38"/>
  <c r="BZ94" i="38"/>
  <c r="BY94" i="39"/>
  <c r="BZ94" i="39" s="1"/>
  <c r="CG94" i="39"/>
  <c r="CH94" i="39" s="1"/>
  <c r="CH94" i="38"/>
  <c r="CP94" i="38"/>
  <c r="CO94" i="39"/>
  <c r="CP94" i="39" s="1"/>
  <c r="CX94" i="38"/>
  <c r="CW94" i="39"/>
  <c r="CX94" i="39" s="1"/>
  <c r="DE94" i="39"/>
  <c r="DF94" i="39" s="1"/>
  <c r="DF94" i="38"/>
  <c r="DN94" i="38"/>
  <c r="DM94" i="39"/>
  <c r="DN94" i="39" s="1"/>
  <c r="DV94" i="38"/>
  <c r="DU94" i="39"/>
  <c r="DV94" i="39" s="1"/>
  <c r="EC94" i="39"/>
  <c r="ED94" i="39" s="1"/>
  <c r="ED94" i="38"/>
  <c r="J95" i="38"/>
  <c r="I95" i="39"/>
  <c r="J95" i="39" s="1"/>
  <c r="Q95" i="39"/>
  <c r="R95" i="39" s="1"/>
  <c r="R95" i="38"/>
  <c r="Z95" i="38"/>
  <c r="Y95" i="39"/>
  <c r="Z95" i="39" s="1"/>
  <c r="AG95" i="39"/>
  <c r="AH95" i="39" s="1"/>
  <c r="AH95" i="38"/>
  <c r="AP95" i="38"/>
  <c r="AO95" i="39"/>
  <c r="AP95" i="39" s="1"/>
  <c r="AW95" i="39"/>
  <c r="AX95" i="39" s="1"/>
  <c r="AX95" i="38"/>
  <c r="BF95" i="38"/>
  <c r="BE95" i="39"/>
  <c r="BF95" i="39" s="1"/>
  <c r="BM95" i="39"/>
  <c r="BN95" i="39" s="1"/>
  <c r="BN95" i="38"/>
  <c r="BV95" i="38"/>
  <c r="BU95" i="39"/>
  <c r="BV95" i="39" s="1"/>
  <c r="CC95" i="39"/>
  <c r="CD95" i="39" s="1"/>
  <c r="CD95" i="38"/>
  <c r="CL95" i="38"/>
  <c r="CK95" i="39"/>
  <c r="CL95" i="39" s="1"/>
  <c r="CS95" i="39"/>
  <c r="CT95" i="39" s="1"/>
  <c r="CT95" i="38"/>
  <c r="DB95" i="38"/>
  <c r="DA95" i="39"/>
  <c r="DB95" i="39" s="1"/>
  <c r="DI95" i="39"/>
  <c r="DJ95" i="39" s="1"/>
  <c r="DJ95" i="38"/>
  <c r="DQ95" i="39"/>
  <c r="DR95" i="38"/>
  <c r="DZ95" i="38"/>
  <c r="DY95" i="39"/>
  <c r="DZ95" i="39" s="1"/>
  <c r="E96" i="39"/>
  <c r="F96" i="39" s="1"/>
  <c r="F96" i="38"/>
  <c r="N96" i="38"/>
  <c r="M96" i="39"/>
  <c r="N96" i="39" s="1"/>
  <c r="U96" i="39"/>
  <c r="V96" i="38"/>
  <c r="AD96" i="38"/>
  <c r="AC96" i="39"/>
  <c r="AD96" i="39" s="1"/>
  <c r="AL96" i="38"/>
  <c r="AK96" i="39"/>
  <c r="AL96" i="39" s="1"/>
  <c r="AS96" i="39"/>
  <c r="AT96" i="39" s="1"/>
  <c r="AT96" i="38"/>
  <c r="BB96" i="38"/>
  <c r="BA96" i="39"/>
  <c r="BB96" i="39" s="1"/>
  <c r="BJ96" i="38"/>
  <c r="BI96" i="39"/>
  <c r="BJ96" i="39" s="1"/>
  <c r="BQ96" i="39"/>
  <c r="BR96" i="39" s="1"/>
  <c r="BR96" i="38"/>
  <c r="BZ96" i="38"/>
  <c r="BY96" i="39"/>
  <c r="BZ96" i="39" s="1"/>
  <c r="CG96" i="39"/>
  <c r="CH96" i="38"/>
  <c r="CO96" i="39"/>
  <c r="CP96" i="39" s="1"/>
  <c r="CP96" i="38"/>
  <c r="CX96" i="38"/>
  <c r="CW96" i="39"/>
  <c r="CX96" i="39" s="1"/>
  <c r="DE96" i="39"/>
  <c r="DF96" i="39" s="1"/>
  <c r="DF96" i="38"/>
  <c r="DN96" i="38"/>
  <c r="DM96" i="39"/>
  <c r="DN96" i="39" s="1"/>
  <c r="DU96" i="39"/>
  <c r="DV96" i="39" s="1"/>
  <c r="DV96" i="38"/>
  <c r="ED96" i="38"/>
  <c r="EC96" i="39"/>
  <c r="ED96" i="39" s="1"/>
  <c r="I97" i="39"/>
  <c r="J97" i="39" s="1"/>
  <c r="J97" i="38"/>
  <c r="R97" i="38"/>
  <c r="Q97" i="39"/>
  <c r="R97" i="39" s="1"/>
  <c r="Z97" i="38"/>
  <c r="Y97" i="39"/>
  <c r="Z97" i="39" s="1"/>
  <c r="AG97" i="39"/>
  <c r="AH97" i="39" s="1"/>
  <c r="AH97" i="38"/>
  <c r="AP97" i="38"/>
  <c r="AO97" i="39"/>
  <c r="AP97" i="39" s="1"/>
  <c r="AW97" i="39"/>
  <c r="AX97" i="38"/>
  <c r="BF97" i="38"/>
  <c r="BE97" i="39"/>
  <c r="BF97" i="39" s="1"/>
  <c r="BM97" i="39"/>
  <c r="BN97" i="39" s="1"/>
  <c r="BN97" i="38"/>
  <c r="BV97" i="38"/>
  <c r="BU97" i="39"/>
  <c r="BV97" i="39" s="1"/>
  <c r="CC97" i="39"/>
  <c r="CD97" i="38"/>
  <c r="CL97" i="38"/>
  <c r="CK97" i="39"/>
  <c r="CL97" i="39" s="1"/>
  <c r="CT97" i="38"/>
  <c r="CS97" i="39"/>
  <c r="CT97" i="39" s="1"/>
  <c r="DA97" i="39"/>
  <c r="DB97" i="39" s="1"/>
  <c r="DB97" i="38"/>
  <c r="DJ97" i="38"/>
  <c r="DI97" i="39"/>
  <c r="DJ97" i="39" s="1"/>
  <c r="DQ97" i="39"/>
  <c r="DR97" i="39" s="1"/>
  <c r="DR97" i="38"/>
  <c r="DZ97" i="38"/>
  <c r="DY97" i="39"/>
  <c r="DZ97" i="39" s="1"/>
  <c r="J99" i="38"/>
  <c r="I111" i="38"/>
  <c r="I99" i="39"/>
  <c r="J99" i="39" s="1"/>
  <c r="Q111" i="38"/>
  <c r="Q99" i="39"/>
  <c r="R99" i="39" s="1"/>
  <c r="R99" i="38"/>
  <c r="Z99" i="38"/>
  <c r="Y111" i="38"/>
  <c r="Y99" i="39"/>
  <c r="Z99" i="39" s="1"/>
  <c r="AG111" i="38"/>
  <c r="AG99" i="39"/>
  <c r="AH99" i="39" s="1"/>
  <c r="AH99" i="38"/>
  <c r="AP99" i="38"/>
  <c r="AO111" i="38"/>
  <c r="AO99" i="39"/>
  <c r="AP99" i="39" s="1"/>
  <c r="AW111" i="38"/>
  <c r="AW99" i="39"/>
  <c r="AX99" i="39" s="1"/>
  <c r="AX99" i="38"/>
  <c r="BF99" i="38"/>
  <c r="BE111" i="38"/>
  <c r="BE99" i="39"/>
  <c r="BM111" i="38"/>
  <c r="BM99" i="39"/>
  <c r="BN99" i="39" s="1"/>
  <c r="BN99" i="38"/>
  <c r="BV99" i="38"/>
  <c r="BU111" i="38"/>
  <c r="BU99" i="39"/>
  <c r="BV99" i="39" s="1"/>
  <c r="CC111" i="38"/>
  <c r="CC99" i="39"/>
  <c r="CD99" i="39" s="1"/>
  <c r="CD99" i="38"/>
  <c r="CL99" i="38"/>
  <c r="CK111" i="38"/>
  <c r="CK99" i="39"/>
  <c r="CL99" i="39" s="1"/>
  <c r="CS111" i="38"/>
  <c r="CS99" i="39"/>
  <c r="CT99" i="39" s="1"/>
  <c r="CT99" i="38"/>
  <c r="DB99" i="38"/>
  <c r="DA111" i="38"/>
  <c r="DA99" i="39"/>
  <c r="DB99" i="39" s="1"/>
  <c r="DI111" i="38"/>
  <c r="DI99" i="39"/>
  <c r="DJ99" i="39" s="1"/>
  <c r="DJ99" i="38"/>
  <c r="DR99" i="38"/>
  <c r="DQ111" i="38"/>
  <c r="DQ99" i="39"/>
  <c r="DY111" i="38"/>
  <c r="DY99" i="39"/>
  <c r="DZ99" i="39" s="1"/>
  <c r="DZ99" i="38"/>
  <c r="F100" i="38"/>
  <c r="E100" i="39"/>
  <c r="F100" i="39" s="1"/>
  <c r="M100" i="39"/>
  <c r="N100" i="38"/>
  <c r="V100" i="38"/>
  <c r="U100" i="39"/>
  <c r="V100" i="39" s="1"/>
  <c r="AC100" i="39"/>
  <c r="AD100" i="39" s="1"/>
  <c r="AD100" i="38"/>
  <c r="AL100" i="38"/>
  <c r="AK100" i="39"/>
  <c r="AL100" i="39" s="1"/>
  <c r="AS100" i="39"/>
  <c r="AT100" i="38"/>
  <c r="BB100" i="38"/>
  <c r="BA100" i="39"/>
  <c r="BB100" i="39" s="1"/>
  <c r="BI100" i="39"/>
  <c r="BJ100" i="39" s="1"/>
  <c r="BJ100" i="38"/>
  <c r="BQ100" i="39"/>
  <c r="BR100" i="39" s="1"/>
  <c r="BR100" i="38"/>
  <c r="BZ100" i="38"/>
  <c r="BY100" i="39"/>
  <c r="BZ100" i="39" s="1"/>
  <c r="CG100" i="39"/>
  <c r="CH100" i="39" s="1"/>
  <c r="CH100" i="38"/>
  <c r="CP100" i="38"/>
  <c r="CO100" i="39"/>
  <c r="CP100" i="39" s="1"/>
  <c r="CW100" i="39"/>
  <c r="CX100" i="39" s="1"/>
  <c r="CX100" i="38"/>
  <c r="DF100" i="38"/>
  <c r="DE100" i="39"/>
  <c r="DF100" i="39" s="1"/>
  <c r="DM100" i="39"/>
  <c r="DN100" i="39" s="1"/>
  <c r="DN100" i="38"/>
  <c r="DV100" i="38"/>
  <c r="DU100" i="39"/>
  <c r="DV100" i="39" s="1"/>
  <c r="EC100" i="39"/>
  <c r="ED100" i="39" s="1"/>
  <c r="ED100" i="38"/>
  <c r="J101" i="38"/>
  <c r="I101" i="39"/>
  <c r="J101" i="39" s="1"/>
  <c r="R101" i="38"/>
  <c r="Q101" i="39"/>
  <c r="R101" i="39" s="1"/>
  <c r="Y101" i="39"/>
  <c r="Z101" i="39" s="1"/>
  <c r="Z101" i="38"/>
  <c r="AH101" i="38"/>
  <c r="AG101" i="39"/>
  <c r="AH101" i="39" s="1"/>
  <c r="AO101" i="39"/>
  <c r="AP101" i="38"/>
  <c r="AX101" i="38"/>
  <c r="AW101" i="39"/>
  <c r="AX101" i="39" s="1"/>
  <c r="BE101" i="39"/>
  <c r="BF101" i="39" s="1"/>
  <c r="BF101" i="38"/>
  <c r="BN101" i="38"/>
  <c r="BM101" i="39"/>
  <c r="BN101" i="39" s="1"/>
  <c r="BU101" i="39"/>
  <c r="BV101" i="38"/>
  <c r="CD101" i="38"/>
  <c r="CC101" i="39"/>
  <c r="CD101" i="39" s="1"/>
  <c r="CK101" i="39"/>
  <c r="CL101" i="39" s="1"/>
  <c r="CL101" i="38"/>
  <c r="CT101" i="38"/>
  <c r="CS101" i="39"/>
  <c r="CT101" i="39" s="1"/>
  <c r="DA101" i="39"/>
  <c r="DB101" i="38"/>
  <c r="DJ101" i="38"/>
  <c r="DI101" i="39"/>
  <c r="DJ101" i="39" s="1"/>
  <c r="DQ101" i="39"/>
  <c r="DR101" i="39" s="1"/>
  <c r="DR101" i="38"/>
  <c r="DY101" i="39"/>
  <c r="DZ101" i="39" s="1"/>
  <c r="DZ101" i="38"/>
  <c r="F102" i="38"/>
  <c r="E102" i="39"/>
  <c r="F102" i="39" s="1"/>
  <c r="M102" i="39"/>
  <c r="N102" i="39" s="1"/>
  <c r="N102" i="38"/>
  <c r="V102" i="38"/>
  <c r="U102" i="39"/>
  <c r="V102" i="39" s="1"/>
  <c r="AC102" i="39"/>
  <c r="AD102" i="39" s="1"/>
  <c r="AD102" i="38"/>
  <c r="AL102" i="38"/>
  <c r="AK102" i="39"/>
  <c r="AL102" i="39" s="1"/>
  <c r="AS102" i="39"/>
  <c r="AT102" i="39" s="1"/>
  <c r="AT102" i="38"/>
  <c r="BB102" i="38"/>
  <c r="BA102" i="39"/>
  <c r="BB102" i="39" s="1"/>
  <c r="BI102" i="39"/>
  <c r="BJ102" i="39" s="1"/>
  <c r="BJ102" i="38"/>
  <c r="BR102" i="38"/>
  <c r="BQ102" i="39"/>
  <c r="BR102" i="39" s="1"/>
  <c r="BZ102" i="38"/>
  <c r="BY102" i="39"/>
  <c r="BZ102" i="39" s="1"/>
  <c r="CG102" i="39"/>
  <c r="CH102" i="39" s="1"/>
  <c r="CH102" i="38"/>
  <c r="CP102" i="38"/>
  <c r="CO102" i="39"/>
  <c r="CP102" i="39" s="1"/>
  <c r="CW102" i="39"/>
  <c r="CX102" i="38"/>
  <c r="DF102" i="38"/>
  <c r="DE102" i="39"/>
  <c r="DF102" i="39" s="1"/>
  <c r="DM102" i="39"/>
  <c r="DN102" i="39" s="1"/>
  <c r="DN102" i="38"/>
  <c r="DV102" i="38"/>
  <c r="DU102" i="39"/>
  <c r="DV102" i="39" s="1"/>
  <c r="EC102" i="39"/>
  <c r="ED102" i="38"/>
  <c r="I103" i="39"/>
  <c r="J103" i="39" s="1"/>
  <c r="J103" i="38"/>
  <c r="R103" i="38"/>
  <c r="Q103" i="39"/>
  <c r="R103" i="39" s="1"/>
  <c r="Y103" i="39"/>
  <c r="Z103" i="39" s="1"/>
  <c r="Z103" i="38"/>
  <c r="AG103" i="39"/>
  <c r="AH103" i="38"/>
  <c r="AP103" i="38"/>
  <c r="AO103" i="39"/>
  <c r="AP103" i="39" s="1"/>
  <c r="AW103" i="39"/>
  <c r="AX103" i="39" s="1"/>
  <c r="AX103" i="38"/>
  <c r="BF103" i="38"/>
  <c r="BE103" i="39"/>
  <c r="BF103" i="39" s="1"/>
  <c r="BM103" i="39"/>
  <c r="BN103" i="38"/>
  <c r="BV103" i="38"/>
  <c r="BU103" i="39"/>
  <c r="BV103" i="39" s="1"/>
  <c r="CC103" i="39"/>
  <c r="CD103" i="39" s="1"/>
  <c r="CD103" i="38"/>
  <c r="CL103" i="38"/>
  <c r="CK103" i="39"/>
  <c r="CL103" i="39" s="1"/>
  <c r="CS103" i="39"/>
  <c r="CT103" i="38"/>
  <c r="DB103" i="38"/>
  <c r="DA103" i="39"/>
  <c r="DB103" i="39" s="1"/>
  <c r="DI103" i="39"/>
  <c r="DJ103" i="39" s="1"/>
  <c r="DJ103" i="38"/>
  <c r="DR103" i="38"/>
  <c r="DQ103" i="39"/>
  <c r="DR103" i="39" s="1"/>
  <c r="DY103" i="39"/>
  <c r="DZ103" i="38"/>
  <c r="F104" i="38"/>
  <c r="E104" i="39"/>
  <c r="F104" i="39" s="1"/>
  <c r="M104" i="39"/>
  <c r="N104" i="39" s="1"/>
  <c r="N104" i="38"/>
  <c r="V104" i="38"/>
  <c r="U104" i="39"/>
  <c r="V104" i="39" s="1"/>
  <c r="AC104" i="39"/>
  <c r="AD104" i="38"/>
  <c r="AL104" i="38"/>
  <c r="AK104" i="39"/>
  <c r="AL104" i="39" s="1"/>
  <c r="AS104" i="39"/>
  <c r="AT104" i="39" s="1"/>
  <c r="AT104" i="38"/>
  <c r="BB104" i="38"/>
  <c r="BA104" i="39"/>
  <c r="BB104" i="39" s="1"/>
  <c r="BJ104" i="38"/>
  <c r="BI104" i="39"/>
  <c r="BJ104" i="39" s="1"/>
  <c r="BQ104" i="39"/>
  <c r="BR104" i="39" s="1"/>
  <c r="BR104" i="38"/>
  <c r="BZ104" i="38"/>
  <c r="BY104" i="39"/>
  <c r="BZ104" i="39" s="1"/>
  <c r="CG104" i="39"/>
  <c r="CH104" i="39" s="1"/>
  <c r="CH104" i="38"/>
  <c r="CP104" i="38"/>
  <c r="CO104" i="39"/>
  <c r="CP104" i="39" s="1"/>
  <c r="CW104" i="39"/>
  <c r="CX104" i="39" s="1"/>
  <c r="CX104" i="38"/>
  <c r="DF104" i="38"/>
  <c r="DE104" i="39"/>
  <c r="DF104" i="39" s="1"/>
  <c r="DM104" i="39"/>
  <c r="DN104" i="39" s="1"/>
  <c r="DN104" i="38"/>
  <c r="DV104" i="38"/>
  <c r="DU104" i="39"/>
  <c r="DV104" i="39" s="1"/>
  <c r="EC104" i="39"/>
  <c r="ED104" i="39" s="1"/>
  <c r="ED104" i="38"/>
  <c r="I105" i="39"/>
  <c r="J105" i="39" s="1"/>
  <c r="J105" i="38"/>
  <c r="R105" i="38"/>
  <c r="Q105" i="39"/>
  <c r="R105" i="39" s="1"/>
  <c r="Z105" i="38"/>
  <c r="Y105" i="39"/>
  <c r="Z105" i="39" s="1"/>
  <c r="AG105" i="39"/>
  <c r="AH105" i="39" s="1"/>
  <c r="AH105" i="38"/>
  <c r="AO105" i="39"/>
  <c r="AP105" i="39" s="1"/>
  <c r="AP105" i="38"/>
  <c r="AX105" i="38"/>
  <c r="AW105" i="39"/>
  <c r="AX105" i="39" s="1"/>
  <c r="BE105" i="39"/>
  <c r="BF105" i="38"/>
  <c r="BM105" i="39"/>
  <c r="BN105" i="39" s="1"/>
  <c r="BN105" i="38"/>
  <c r="BV105" i="38"/>
  <c r="BU105" i="39"/>
  <c r="BV105" i="39" s="1"/>
  <c r="CC105" i="39"/>
  <c r="CD105" i="39" s="1"/>
  <c r="CD105" i="38"/>
  <c r="CK105" i="39"/>
  <c r="CL105" i="38"/>
  <c r="CT105" i="38"/>
  <c r="CS105" i="39"/>
  <c r="CT105" i="39" s="1"/>
  <c r="DA105" i="39"/>
  <c r="DB105" i="39" s="1"/>
  <c r="DB105" i="38"/>
  <c r="DJ105" i="38"/>
  <c r="DI105" i="39"/>
  <c r="DJ105" i="39" s="1"/>
  <c r="DQ105" i="39"/>
  <c r="DR105" i="38"/>
  <c r="DZ105" i="38"/>
  <c r="DY105" i="39"/>
  <c r="DZ105" i="39" s="1"/>
  <c r="E106" i="39"/>
  <c r="F106" i="39" s="1"/>
  <c r="F106" i="38"/>
  <c r="M106" i="39"/>
  <c r="N106" i="39" s="1"/>
  <c r="N106" i="38"/>
  <c r="V106" i="38"/>
  <c r="U106" i="39"/>
  <c r="V106" i="39" s="1"/>
  <c r="AC106" i="39"/>
  <c r="AD106" i="39" s="1"/>
  <c r="AD106" i="38"/>
  <c r="AK106" i="39"/>
  <c r="AL106" i="39" s="1"/>
  <c r="AL106" i="38"/>
  <c r="AT106" i="38"/>
  <c r="AS106" i="39"/>
  <c r="AT106" i="39" s="1"/>
  <c r="BA106" i="39"/>
  <c r="BB106" i="38"/>
  <c r="BJ106" i="38"/>
  <c r="BI106" i="39"/>
  <c r="BJ106" i="39" s="1"/>
  <c r="BQ106" i="39"/>
  <c r="BR106" i="39" s="1"/>
  <c r="BR106" i="38"/>
  <c r="BZ106" i="38"/>
  <c r="BY106" i="39"/>
  <c r="BZ106" i="39" s="1"/>
  <c r="CH106" i="38"/>
  <c r="CG106" i="39"/>
  <c r="CH106" i="39" s="1"/>
  <c r="CO106" i="39"/>
  <c r="CP106" i="39" s="1"/>
  <c r="CP106" i="38"/>
  <c r="CX106" i="38"/>
  <c r="CW106" i="39"/>
  <c r="CX106" i="39" s="1"/>
  <c r="DE106" i="39"/>
  <c r="DF106" i="39" s="1"/>
  <c r="DF106" i="38"/>
  <c r="DN106" i="38"/>
  <c r="DM106" i="39"/>
  <c r="DN106" i="39" s="1"/>
  <c r="DU106" i="39"/>
  <c r="DV106" i="39" s="1"/>
  <c r="DV106" i="38"/>
  <c r="ED106" i="38"/>
  <c r="EC106" i="39"/>
  <c r="ED106" i="39" s="1"/>
  <c r="I107" i="39"/>
  <c r="J107" i="39" s="1"/>
  <c r="J107" i="38"/>
  <c r="Q107" i="39"/>
  <c r="R107" i="38"/>
  <c r="Z107" i="38"/>
  <c r="Y107" i="39"/>
  <c r="Z107" i="39" s="1"/>
  <c r="AG107" i="39"/>
  <c r="AH107" i="39" s="1"/>
  <c r="AH107" i="38"/>
  <c r="AP107" i="38"/>
  <c r="AO107" i="39"/>
  <c r="AP107" i="39" s="1"/>
  <c r="AW107" i="39"/>
  <c r="AX107" i="38"/>
  <c r="BF107" i="38"/>
  <c r="BE107" i="39"/>
  <c r="BF107" i="39" s="1"/>
  <c r="BM107" i="39"/>
  <c r="BN107" i="39" s="1"/>
  <c r="BN107" i="38"/>
  <c r="BV107" i="38"/>
  <c r="BU107" i="39"/>
  <c r="BV107" i="39" s="1"/>
  <c r="CC107" i="39"/>
  <c r="CD107" i="38"/>
  <c r="CL107" i="38"/>
  <c r="CK107" i="39"/>
  <c r="CL107" i="39" s="1"/>
  <c r="CS107" i="39"/>
  <c r="CT107" i="39" s="1"/>
  <c r="CT107" i="38"/>
  <c r="DB107" i="38"/>
  <c r="DA107" i="39"/>
  <c r="DB107" i="39" s="1"/>
  <c r="DI107" i="39"/>
  <c r="DJ107" i="38"/>
  <c r="DR107" i="38"/>
  <c r="DQ107" i="39"/>
  <c r="DR107" i="39" s="1"/>
  <c r="DY107" i="39"/>
  <c r="DZ107" i="39" s="1"/>
  <c r="DZ107" i="38"/>
  <c r="F108" i="38"/>
  <c r="E108" i="39"/>
  <c r="F108" i="39" s="1"/>
  <c r="M108" i="39"/>
  <c r="N108" i="38"/>
  <c r="V108" i="38"/>
  <c r="U108" i="39"/>
  <c r="V108" i="39" s="1"/>
  <c r="AC108" i="39"/>
  <c r="AD108" i="39" s="1"/>
  <c r="AD108" i="38"/>
  <c r="AL108" i="38"/>
  <c r="AK108" i="39"/>
  <c r="AL108" i="39" s="1"/>
  <c r="AS108" i="39"/>
  <c r="AT108" i="38"/>
  <c r="BB108" i="38"/>
  <c r="BA108" i="39"/>
  <c r="BB108" i="39" s="1"/>
  <c r="BI108" i="39"/>
  <c r="BJ108" i="39" s="1"/>
  <c r="BJ108" i="38"/>
  <c r="BQ108" i="39"/>
  <c r="BR108" i="39" s="1"/>
  <c r="BR108" i="38"/>
  <c r="BZ108" i="38"/>
  <c r="BY108" i="39"/>
  <c r="BZ108" i="39" s="1"/>
  <c r="CG108" i="39"/>
  <c r="CH108" i="39" s="1"/>
  <c r="CH108" i="38"/>
  <c r="CP108" i="38"/>
  <c r="CO108" i="39"/>
  <c r="CP108" i="39" s="1"/>
  <c r="CW108" i="39"/>
  <c r="CX108" i="39" s="1"/>
  <c r="CX108" i="38"/>
  <c r="DF108" i="38"/>
  <c r="DE108" i="39"/>
  <c r="DF108" i="39" s="1"/>
  <c r="DM108" i="39"/>
  <c r="DN108" i="39" s="1"/>
  <c r="DN108" i="38"/>
  <c r="DV108" i="38"/>
  <c r="DU108" i="39"/>
  <c r="DV108" i="39" s="1"/>
  <c r="EC108" i="39"/>
  <c r="ED108" i="39" s="1"/>
  <c r="ED108" i="38"/>
  <c r="J109" i="38"/>
  <c r="I109" i="39"/>
  <c r="J109" i="39" s="1"/>
  <c r="Q109" i="39"/>
  <c r="R109" i="39" s="1"/>
  <c r="R109" i="38"/>
  <c r="Z109" i="38"/>
  <c r="Y109" i="39"/>
  <c r="Z109" i="39" s="1"/>
  <c r="AG109" i="39"/>
  <c r="AH109" i="39" s="1"/>
  <c r="AH109" i="38"/>
  <c r="AP109" i="38"/>
  <c r="AO109" i="39"/>
  <c r="AP109" i="39" s="1"/>
  <c r="AW109" i="39"/>
  <c r="AX109" i="39" s="1"/>
  <c r="AX109" i="38"/>
  <c r="BF109" i="38"/>
  <c r="BE109" i="39"/>
  <c r="BF109" i="39" s="1"/>
  <c r="BM109" i="39"/>
  <c r="BN109" i="39" s="1"/>
  <c r="BN109" i="38"/>
  <c r="BV109" i="38"/>
  <c r="BU109" i="39"/>
  <c r="BV109" i="39" s="1"/>
  <c r="CC109" i="39"/>
  <c r="CD109" i="39" s="1"/>
  <c r="CD109" i="38"/>
  <c r="CL109" i="38"/>
  <c r="CK109" i="39"/>
  <c r="CL109" i="39" s="1"/>
  <c r="CS109" i="39"/>
  <c r="CT109" i="39" s="1"/>
  <c r="CT109" i="38"/>
  <c r="DA109" i="39"/>
  <c r="DB109" i="38"/>
  <c r="DJ109" i="38"/>
  <c r="DI109" i="39"/>
  <c r="DJ109" i="39" s="1"/>
  <c r="DQ109" i="39"/>
  <c r="DR109" i="39" s="1"/>
  <c r="DR109" i="38"/>
  <c r="DZ109" i="38"/>
  <c r="DY109" i="39"/>
  <c r="DZ109" i="39" s="1"/>
  <c r="E110" i="39"/>
  <c r="F110" i="38"/>
  <c r="N110" i="38"/>
  <c r="M110" i="39"/>
  <c r="N110" i="39" s="1"/>
  <c r="U110" i="39"/>
  <c r="V110" i="39" s="1"/>
  <c r="V110" i="38"/>
  <c r="AD110" i="38"/>
  <c r="AC110" i="39"/>
  <c r="AD110" i="39" s="1"/>
  <c r="AK110" i="39"/>
  <c r="AL110" i="38"/>
  <c r="AT110" i="38"/>
  <c r="AS110" i="39"/>
  <c r="AT110" i="39" s="1"/>
  <c r="BA110" i="39"/>
  <c r="BB110" i="39" s="1"/>
  <c r="BB110" i="38"/>
  <c r="BJ110" i="38"/>
  <c r="BI110" i="39"/>
  <c r="BJ110" i="39" s="1"/>
  <c r="BQ110" i="39"/>
  <c r="BR110" i="38"/>
  <c r="BZ110" i="38"/>
  <c r="BY110" i="39"/>
  <c r="BZ110" i="39" s="1"/>
  <c r="CG110" i="39"/>
  <c r="CH110" i="39" s="1"/>
  <c r="CH110" i="38"/>
  <c r="CP110" i="38"/>
  <c r="CO110" i="39"/>
  <c r="CP110" i="39" s="1"/>
  <c r="CW110" i="39"/>
  <c r="CX110" i="38"/>
  <c r="DF110" i="38"/>
  <c r="DE110" i="39"/>
  <c r="DF110" i="39" s="1"/>
  <c r="DM110" i="39"/>
  <c r="DN110" i="39" s="1"/>
  <c r="DN110" i="38"/>
  <c r="DV110" i="38"/>
  <c r="DU110" i="39"/>
  <c r="DV110" i="39" s="1"/>
  <c r="EC110" i="39"/>
  <c r="ED110" i="38"/>
  <c r="F112" i="38"/>
  <c r="E124" i="38"/>
  <c r="E112" i="39"/>
  <c r="F112" i="39" s="1"/>
  <c r="M124" i="38"/>
  <c r="M112" i="39"/>
  <c r="N112" i="39" s="1"/>
  <c r="N112" i="38"/>
  <c r="V112" i="38"/>
  <c r="U124" i="38"/>
  <c r="U112" i="39"/>
  <c r="AC124" i="38"/>
  <c r="AC112" i="39"/>
  <c r="AD112" i="39" s="1"/>
  <c r="AD112" i="38"/>
  <c r="AK124" i="38"/>
  <c r="AK112" i="39"/>
  <c r="AL112" i="39" s="1"/>
  <c r="AL112" i="38"/>
  <c r="AT112" i="38"/>
  <c r="AS124" i="38"/>
  <c r="AS112" i="39"/>
  <c r="AT112" i="39" s="1"/>
  <c r="BA124" i="38"/>
  <c r="BA112" i="39"/>
  <c r="BB112" i="39" s="1"/>
  <c r="BB112" i="38"/>
  <c r="BJ112" i="38"/>
  <c r="BI124" i="38"/>
  <c r="BI112" i="39"/>
  <c r="BJ112" i="39" s="1"/>
  <c r="BQ124" i="38"/>
  <c r="BQ112" i="39"/>
  <c r="BR112" i="39" s="1"/>
  <c r="BR112" i="38"/>
  <c r="BZ112" i="38"/>
  <c r="BY124" i="38"/>
  <c r="BY112" i="39"/>
  <c r="BZ112" i="39" s="1"/>
  <c r="CG124" i="38"/>
  <c r="CG112" i="39"/>
  <c r="CH112" i="39" s="1"/>
  <c r="CH112" i="38"/>
  <c r="CP112" i="38"/>
  <c r="CO124" i="38"/>
  <c r="CO112" i="39"/>
  <c r="CP112" i="39" s="1"/>
  <c r="CW124" i="38"/>
  <c r="CW112" i="39"/>
  <c r="CX112" i="39" s="1"/>
  <c r="CX112" i="38"/>
  <c r="DF112" i="38"/>
  <c r="DE124" i="38"/>
  <c r="DE112" i="39"/>
  <c r="DF112" i="39" s="1"/>
  <c r="DM124" i="38"/>
  <c r="DM112" i="39"/>
  <c r="DN112" i="39" s="1"/>
  <c r="DN112" i="38"/>
  <c r="DU124" i="38"/>
  <c r="DU112" i="39"/>
  <c r="DV112" i="39" s="1"/>
  <c r="DV112" i="38"/>
  <c r="ED112" i="38"/>
  <c r="EC124" i="38"/>
  <c r="EC112" i="39"/>
  <c r="ED112" i="39" s="1"/>
  <c r="J113" i="38"/>
  <c r="I113" i="39"/>
  <c r="J113" i="39" s="1"/>
  <c r="Q113" i="39"/>
  <c r="R113" i="39" s="1"/>
  <c r="R113" i="38"/>
  <c r="Z113" i="38"/>
  <c r="Y113" i="39"/>
  <c r="Z113" i="39" s="1"/>
  <c r="AG113" i="39"/>
  <c r="AH113" i="39" s="1"/>
  <c r="AH113" i="38"/>
  <c r="AP113" i="38"/>
  <c r="AO113" i="39"/>
  <c r="AP113" i="39" s="1"/>
  <c r="AW113" i="39"/>
  <c r="AX113" i="39" s="1"/>
  <c r="AX113" i="38"/>
  <c r="BF113" i="38"/>
  <c r="BE113" i="39"/>
  <c r="BF113" i="39" s="1"/>
  <c r="BM113" i="39"/>
  <c r="BN113" i="39" s="1"/>
  <c r="BN113" i="38"/>
  <c r="BV113" i="38"/>
  <c r="BU113" i="39"/>
  <c r="BV113" i="39" s="1"/>
  <c r="CC113" i="39"/>
  <c r="CD113" i="39" s="1"/>
  <c r="CD113" i="38"/>
  <c r="CL113" i="38"/>
  <c r="CK113" i="39"/>
  <c r="CL113" i="39" s="1"/>
  <c r="CS113" i="39"/>
  <c r="CT113" i="39" s="1"/>
  <c r="CT113" i="38"/>
  <c r="DB113" i="38"/>
  <c r="DA113" i="39"/>
  <c r="DB113" i="39" s="1"/>
  <c r="DI113" i="39"/>
  <c r="DJ113" i="39" s="1"/>
  <c r="DJ113" i="38"/>
  <c r="DR113" i="38"/>
  <c r="DQ113" i="39"/>
  <c r="DR113" i="39" s="1"/>
  <c r="DY113" i="39"/>
  <c r="DZ113" i="39" s="1"/>
  <c r="DZ113" i="38"/>
  <c r="F114" i="38"/>
  <c r="E114" i="39"/>
  <c r="F114" i="39" s="1"/>
  <c r="M114" i="39"/>
  <c r="N114" i="39" s="1"/>
  <c r="N114" i="38"/>
  <c r="V114" i="38"/>
  <c r="U114" i="39"/>
  <c r="V114" i="39" s="1"/>
  <c r="AC114" i="39"/>
  <c r="AD114" i="39" s="1"/>
  <c r="AD114" i="38"/>
  <c r="AL114" i="38"/>
  <c r="AK114" i="39"/>
  <c r="AL114" i="39" s="1"/>
  <c r="AS114" i="39"/>
  <c r="AT114" i="39" s="1"/>
  <c r="AT114" i="38"/>
  <c r="BB114" i="38"/>
  <c r="BA114" i="39"/>
  <c r="BB114" i="39" s="1"/>
  <c r="BI114" i="39"/>
  <c r="BJ114" i="39" s="1"/>
  <c r="BJ114" i="38"/>
  <c r="BR114" i="38"/>
  <c r="BQ114" i="39"/>
  <c r="BR114" i="39" s="1"/>
  <c r="BZ114" i="38"/>
  <c r="BY114" i="39"/>
  <c r="BZ114" i="39" s="1"/>
  <c r="CG114" i="39"/>
  <c r="CH114" i="39" s="1"/>
  <c r="CH114" i="38"/>
  <c r="CP114" i="38"/>
  <c r="CO114" i="39"/>
  <c r="CP114" i="39" s="1"/>
  <c r="CW114" i="39"/>
  <c r="CX114" i="39" s="1"/>
  <c r="CX114" i="38"/>
  <c r="DF114" i="38"/>
  <c r="DE114" i="39"/>
  <c r="DF114" i="39" s="1"/>
  <c r="DM114" i="39"/>
  <c r="DN114" i="39" s="1"/>
  <c r="DN114" i="38"/>
  <c r="DV114" i="38"/>
  <c r="DU114" i="39"/>
  <c r="DV114" i="39" s="1"/>
  <c r="EC114" i="39"/>
  <c r="ED114" i="39" s="1"/>
  <c r="ED114" i="38"/>
  <c r="J115" i="38"/>
  <c r="I115" i="39"/>
  <c r="J115" i="39" s="1"/>
  <c r="Q115" i="39"/>
  <c r="R115" i="39" s="1"/>
  <c r="R115" i="38"/>
  <c r="Z115" i="38"/>
  <c r="Y115" i="39"/>
  <c r="Z115" i="39" s="1"/>
  <c r="AG115" i="39"/>
  <c r="AH115" i="39" s="1"/>
  <c r="AH115" i="38"/>
  <c r="AP115" i="38"/>
  <c r="AO115" i="39"/>
  <c r="AP115" i="39" s="1"/>
  <c r="AW115" i="39"/>
  <c r="AX115" i="39" s="1"/>
  <c r="AX115" i="38"/>
  <c r="BF115" i="38"/>
  <c r="BE115" i="39"/>
  <c r="BF115" i="39" s="1"/>
  <c r="BM115" i="39"/>
  <c r="BN115" i="39" s="1"/>
  <c r="BN115" i="38"/>
  <c r="BV115" i="38"/>
  <c r="BU115" i="39"/>
  <c r="BV115" i="39" s="1"/>
  <c r="CC115" i="39"/>
  <c r="CD115" i="39" s="1"/>
  <c r="CD115" i="38"/>
  <c r="CL115" i="38"/>
  <c r="CK115" i="39"/>
  <c r="CL115" i="39" s="1"/>
  <c r="CS115" i="39"/>
  <c r="CT115" i="39" s="1"/>
  <c r="CT115" i="38"/>
  <c r="DB115" i="38"/>
  <c r="DA115" i="39"/>
  <c r="DB115" i="39" s="1"/>
  <c r="DI115" i="39"/>
  <c r="DJ115" i="39" s="1"/>
  <c r="DJ115" i="38"/>
  <c r="DR115" i="38"/>
  <c r="DQ115" i="39"/>
  <c r="DR115" i="39" s="1"/>
  <c r="DY115" i="39"/>
  <c r="DZ115" i="39" s="1"/>
  <c r="DZ115" i="38"/>
  <c r="F116" i="38"/>
  <c r="E116" i="39"/>
  <c r="F116" i="39" s="1"/>
  <c r="M116" i="39"/>
  <c r="N116" i="39" s="1"/>
  <c r="N116" i="38"/>
  <c r="V116" i="38"/>
  <c r="U116" i="39"/>
  <c r="V116" i="39" s="1"/>
  <c r="AC116" i="39"/>
  <c r="AD116" i="39" s="1"/>
  <c r="AD116" i="38"/>
  <c r="AL116" i="38"/>
  <c r="AK116" i="39"/>
  <c r="AL116" i="39" s="1"/>
  <c r="AS116" i="39"/>
  <c r="AT116" i="39" s="1"/>
  <c r="AT116" i="38"/>
  <c r="BB116" i="38"/>
  <c r="BA116" i="39"/>
  <c r="BB116" i="39" s="1"/>
  <c r="BI116" i="39"/>
  <c r="BJ116" i="39" s="1"/>
  <c r="BJ116" i="38"/>
  <c r="BQ116" i="39"/>
  <c r="BR116" i="39" s="1"/>
  <c r="BR116" i="38"/>
  <c r="BZ116" i="38"/>
  <c r="BY116" i="39"/>
  <c r="BZ116" i="39" s="1"/>
  <c r="CG116" i="39"/>
  <c r="CH116" i="39" s="1"/>
  <c r="CH116" i="38"/>
  <c r="CP116" i="38"/>
  <c r="CO116" i="39"/>
  <c r="CP116" i="39" s="1"/>
  <c r="CW116" i="39"/>
  <c r="CX116" i="39" s="1"/>
  <c r="CX116" i="38"/>
  <c r="DF116" i="38"/>
  <c r="DE116" i="39"/>
  <c r="DF116" i="39" s="1"/>
  <c r="DM116" i="39"/>
  <c r="DN116" i="39" s="1"/>
  <c r="DN116" i="38"/>
  <c r="DV116" i="38"/>
  <c r="DU116" i="39"/>
  <c r="DV116" i="39" s="1"/>
  <c r="EC116" i="39"/>
  <c r="ED116" i="39" s="1"/>
  <c r="ED116" i="38"/>
  <c r="J117" i="38"/>
  <c r="I117" i="39"/>
  <c r="J117" i="39" s="1"/>
  <c r="R117" i="38"/>
  <c r="Q117" i="39"/>
  <c r="R117" i="39" s="1"/>
  <c r="Y117" i="39"/>
  <c r="Z117" i="39" s="1"/>
  <c r="Z117" i="38"/>
  <c r="AH117" i="38"/>
  <c r="AG117" i="39"/>
  <c r="AH117" i="39" s="1"/>
  <c r="AO117" i="39"/>
  <c r="AP117" i="39" s="1"/>
  <c r="AP117" i="38"/>
  <c r="AX117" i="38"/>
  <c r="AW117" i="39"/>
  <c r="AX117" i="39" s="1"/>
  <c r="BF117" i="38"/>
  <c r="BE117" i="39"/>
  <c r="BF117" i="39" s="1"/>
  <c r="BM117" i="39"/>
  <c r="BN117" i="39" s="1"/>
  <c r="BN117" i="38"/>
  <c r="BV117" i="38"/>
  <c r="BU117" i="39"/>
  <c r="BV117" i="39" s="1"/>
  <c r="CC117" i="39"/>
  <c r="CD117" i="39" s="1"/>
  <c r="CD117" i="38"/>
  <c r="CL117" i="38"/>
  <c r="CK117" i="39"/>
  <c r="CL117" i="39" s="1"/>
  <c r="CS117" i="39"/>
  <c r="CT117" i="39" s="1"/>
  <c r="CT117" i="38"/>
  <c r="DB117" i="38"/>
  <c r="DA117" i="39"/>
  <c r="DB117" i="39" s="1"/>
  <c r="DI117" i="39"/>
  <c r="DJ117" i="39" s="1"/>
  <c r="DJ117" i="38"/>
  <c r="DQ117" i="39"/>
  <c r="DR117" i="39" s="1"/>
  <c r="DR117" i="38"/>
  <c r="DZ117" i="38"/>
  <c r="DY117" i="39"/>
  <c r="DZ117" i="39" s="1"/>
  <c r="E118" i="39"/>
  <c r="F118" i="39" s="1"/>
  <c r="F118" i="38"/>
  <c r="N118" i="38"/>
  <c r="M118" i="39"/>
  <c r="N118" i="39" s="1"/>
  <c r="U118" i="39"/>
  <c r="V118" i="39" s="1"/>
  <c r="V118" i="38"/>
  <c r="AD118" i="38"/>
  <c r="AC118" i="39"/>
  <c r="AD118" i="39" s="1"/>
  <c r="AK118" i="39"/>
  <c r="AL118" i="39" s="1"/>
  <c r="AL118" i="38"/>
  <c r="AT118" i="38"/>
  <c r="AS118" i="39"/>
  <c r="AT118" i="39" s="1"/>
  <c r="BA118" i="39"/>
  <c r="BB118" i="39" s="1"/>
  <c r="BB118" i="38"/>
  <c r="BJ118" i="38"/>
  <c r="BI118" i="39"/>
  <c r="BJ118" i="39" s="1"/>
  <c r="BR118" i="38"/>
  <c r="BQ118" i="39"/>
  <c r="BR118" i="39" s="1"/>
  <c r="BY118" i="39"/>
  <c r="BZ118" i="39" s="1"/>
  <c r="BZ118" i="38"/>
  <c r="CH118" i="38"/>
  <c r="CG118" i="39"/>
  <c r="CH118" i="39" s="1"/>
  <c r="CO118" i="39"/>
  <c r="CP118" i="39" s="1"/>
  <c r="CP118" i="38"/>
  <c r="CX118" i="38"/>
  <c r="CW118" i="39"/>
  <c r="CX118" i="39" s="1"/>
  <c r="DE118" i="39"/>
  <c r="DF118" i="39" s="1"/>
  <c r="DF118" i="38"/>
  <c r="DN118" i="38"/>
  <c r="DM118" i="39"/>
  <c r="DN118" i="39" s="1"/>
  <c r="DU118" i="39"/>
  <c r="DV118" i="39" s="1"/>
  <c r="DV118" i="38"/>
  <c r="ED118" i="38"/>
  <c r="EC118" i="39"/>
  <c r="ED118" i="39" s="1"/>
  <c r="J119" i="38"/>
  <c r="I119" i="39"/>
  <c r="J119" i="39" s="1"/>
  <c r="Q119" i="39"/>
  <c r="R119" i="39" s="1"/>
  <c r="R119" i="38"/>
  <c r="Z119" i="38"/>
  <c r="Y119" i="39"/>
  <c r="Z119" i="39" s="1"/>
  <c r="AG119" i="39"/>
  <c r="AH119" i="39" s="1"/>
  <c r="AH119" i="38"/>
  <c r="AO119" i="39"/>
  <c r="AP119" i="39" s="1"/>
  <c r="AP119" i="38"/>
  <c r="AX119" i="38"/>
  <c r="AW119" i="39"/>
  <c r="AX119" i="39" s="1"/>
  <c r="BE119" i="39"/>
  <c r="BF119" i="39" s="1"/>
  <c r="BF119" i="38"/>
  <c r="BM119" i="39"/>
  <c r="BN119" i="39" s="1"/>
  <c r="BN119" i="38"/>
  <c r="BV119" i="38"/>
  <c r="BU119" i="39"/>
  <c r="BV119" i="39" s="1"/>
  <c r="CC119" i="39"/>
  <c r="CD119" i="39" s="1"/>
  <c r="CD119" i="38"/>
  <c r="CL119" i="38"/>
  <c r="CK119" i="39"/>
  <c r="CL119" i="39" s="1"/>
  <c r="CS119" i="39"/>
  <c r="CT119" i="39" s="1"/>
  <c r="CT119" i="38"/>
  <c r="DA119" i="39"/>
  <c r="DB119" i="39" s="1"/>
  <c r="DB119" i="38"/>
  <c r="DJ119" i="38"/>
  <c r="DI119" i="39"/>
  <c r="DJ119" i="39" s="1"/>
  <c r="DQ119" i="39"/>
  <c r="DR119" i="39" s="1"/>
  <c r="DR119" i="38"/>
  <c r="DY119" i="39"/>
  <c r="DZ119" i="39" s="1"/>
  <c r="DZ119" i="38"/>
  <c r="F120" i="38"/>
  <c r="E120" i="39"/>
  <c r="F120" i="39" s="1"/>
  <c r="M120" i="39"/>
  <c r="N120" i="39" s="1"/>
  <c r="N120" i="38"/>
  <c r="V120" i="38"/>
  <c r="U120" i="39"/>
  <c r="V120" i="39" s="1"/>
  <c r="AC120" i="39"/>
  <c r="AD120" i="39" s="1"/>
  <c r="AD120" i="38"/>
  <c r="AL120" i="38"/>
  <c r="AK120" i="39"/>
  <c r="AL120" i="39" s="1"/>
  <c r="AS120" i="39"/>
  <c r="AT120" i="39" s="1"/>
  <c r="AT120" i="38"/>
  <c r="BA120" i="39"/>
  <c r="BB120" i="39" s="1"/>
  <c r="BB120" i="38"/>
  <c r="BJ120" i="38"/>
  <c r="BI120" i="39"/>
  <c r="BJ120" i="39" s="1"/>
  <c r="BQ120" i="39"/>
  <c r="BR120" i="39" s="1"/>
  <c r="BR120" i="38"/>
  <c r="BZ120" i="38"/>
  <c r="BY120" i="39"/>
  <c r="BZ120" i="39" s="1"/>
  <c r="CG120" i="39"/>
  <c r="CH120" i="39" s="1"/>
  <c r="CH120" i="38"/>
  <c r="CP120" i="38"/>
  <c r="CO120" i="39"/>
  <c r="CP120" i="39" s="1"/>
  <c r="CW120" i="39"/>
  <c r="CX120" i="39" s="1"/>
  <c r="CX120" i="38"/>
  <c r="DF120" i="38"/>
  <c r="DE120" i="39"/>
  <c r="DF120" i="39" s="1"/>
  <c r="DM120" i="39"/>
  <c r="DN120" i="39" s="1"/>
  <c r="DN120" i="38"/>
  <c r="DV120" i="38"/>
  <c r="DU120" i="39"/>
  <c r="DV120" i="39" s="1"/>
  <c r="EC120" i="39"/>
  <c r="ED120" i="39" s="1"/>
  <c r="ED120" i="38"/>
  <c r="J121" i="38"/>
  <c r="I121" i="39"/>
  <c r="J121" i="39" s="1"/>
  <c r="Q121" i="39"/>
  <c r="R121" i="39" s="1"/>
  <c r="R121" i="38"/>
  <c r="Z121" i="38"/>
  <c r="Y121" i="39"/>
  <c r="Z121" i="39" s="1"/>
  <c r="AG121" i="39"/>
  <c r="AH121" i="39" s="1"/>
  <c r="AH121" i="38"/>
  <c r="AP121" i="38"/>
  <c r="AO121" i="39"/>
  <c r="AP121" i="39" s="1"/>
  <c r="AW121" i="39"/>
  <c r="AX121" i="39" s="1"/>
  <c r="AX121" i="38"/>
  <c r="BF121" i="38"/>
  <c r="BE121" i="39"/>
  <c r="BF121" i="39" s="1"/>
  <c r="BM121" i="39"/>
  <c r="BN121" i="39" s="1"/>
  <c r="BN121" i="38"/>
  <c r="BV121" i="38"/>
  <c r="BU121" i="39"/>
  <c r="BV121" i="39" s="1"/>
  <c r="CC121" i="39"/>
  <c r="CD121" i="39" s="1"/>
  <c r="CD121" i="38"/>
  <c r="CL121" i="38"/>
  <c r="CK121" i="39"/>
  <c r="CL121" i="39" s="1"/>
  <c r="CS121" i="39"/>
  <c r="CT121" i="39" s="1"/>
  <c r="CT121" i="38"/>
  <c r="DB121" i="38"/>
  <c r="DA121" i="39"/>
  <c r="DB121" i="39" s="1"/>
  <c r="DI121" i="39"/>
  <c r="DJ121" i="39" s="1"/>
  <c r="DJ121" i="38"/>
  <c r="DR121" i="38"/>
  <c r="DQ121" i="39"/>
  <c r="DR121" i="39" s="1"/>
  <c r="DY121" i="39"/>
  <c r="DZ121" i="39" s="1"/>
  <c r="DZ121" i="38"/>
  <c r="F122" i="38"/>
  <c r="E122" i="39"/>
  <c r="F122" i="39" s="1"/>
  <c r="M122" i="39"/>
  <c r="N122" i="39" s="1"/>
  <c r="N122" i="38"/>
  <c r="V122" i="38"/>
  <c r="U122" i="39"/>
  <c r="V122" i="39" s="1"/>
  <c r="AC122" i="39"/>
  <c r="AD122" i="39" s="1"/>
  <c r="AD122" i="38"/>
  <c r="AL122" i="38"/>
  <c r="AK122" i="39"/>
  <c r="AL122" i="39" s="1"/>
  <c r="AS122" i="39"/>
  <c r="AT122" i="39" s="1"/>
  <c r="AT122" i="38"/>
  <c r="BB122" i="38"/>
  <c r="BA122" i="39"/>
  <c r="BB122" i="39" s="1"/>
  <c r="BI122" i="39"/>
  <c r="BJ122" i="39" s="1"/>
  <c r="BJ122" i="38"/>
  <c r="BR122" i="38"/>
  <c r="BQ122" i="39"/>
  <c r="BR122" i="39" s="1"/>
  <c r="BZ122" i="38"/>
  <c r="BY122" i="39"/>
  <c r="BZ122" i="39" s="1"/>
  <c r="CG122" i="39"/>
  <c r="CH122" i="39" s="1"/>
  <c r="CH122" i="38"/>
  <c r="CP122" i="38"/>
  <c r="CO122" i="39"/>
  <c r="CP122" i="39" s="1"/>
  <c r="CW122" i="39"/>
  <c r="CX122" i="39" s="1"/>
  <c r="CX122" i="38"/>
  <c r="DF122" i="38"/>
  <c r="DE122" i="39"/>
  <c r="DF122" i="39" s="1"/>
  <c r="DM122" i="39"/>
  <c r="DN122" i="39" s="1"/>
  <c r="DN122" i="38"/>
  <c r="DV122" i="38"/>
  <c r="DU122" i="39"/>
  <c r="DV122" i="39" s="1"/>
  <c r="EC122" i="39"/>
  <c r="ED122" i="39" s="1"/>
  <c r="ED122" i="38"/>
  <c r="J123" i="38"/>
  <c r="I123" i="39"/>
  <c r="J123" i="39" s="1"/>
  <c r="Q123" i="39"/>
  <c r="R123" i="39" s="1"/>
  <c r="R123" i="38"/>
  <c r="Z123" i="38"/>
  <c r="Y123" i="39"/>
  <c r="Z123" i="39" s="1"/>
  <c r="AG123" i="39"/>
  <c r="AH123" i="39" s="1"/>
  <c r="AH123" i="38"/>
  <c r="AP123" i="38"/>
  <c r="AO123" i="39"/>
  <c r="AP123" i="39" s="1"/>
  <c r="AX123" i="38"/>
  <c r="AW123" i="39"/>
  <c r="AX123" i="39" s="1"/>
  <c r="BE123" i="39"/>
  <c r="BF123" i="39" s="1"/>
  <c r="BF123" i="38"/>
  <c r="BN123" i="38"/>
  <c r="BM123" i="39"/>
  <c r="BN123" i="39" s="1"/>
  <c r="BU123" i="39"/>
  <c r="BV123" i="39" s="1"/>
  <c r="BV123" i="38"/>
  <c r="CD123" i="38"/>
  <c r="CC123" i="39"/>
  <c r="CD123" i="39" s="1"/>
  <c r="CK123" i="39"/>
  <c r="CL123" i="39" s="1"/>
  <c r="CL123" i="38"/>
  <c r="CT123" i="38"/>
  <c r="CS123" i="39"/>
  <c r="CT123" i="39" s="1"/>
  <c r="DA123" i="39"/>
  <c r="DB123" i="39" s="1"/>
  <c r="DB123" i="38"/>
  <c r="DJ123" i="38"/>
  <c r="DI123" i="39"/>
  <c r="DJ123" i="39" s="1"/>
  <c r="DQ123" i="39"/>
  <c r="DR123" i="39" s="1"/>
  <c r="DR123" i="38"/>
  <c r="DZ123" i="38"/>
  <c r="DY123" i="39"/>
  <c r="DZ123" i="39" s="1"/>
  <c r="J125" i="38"/>
  <c r="I137" i="38"/>
  <c r="I125" i="39"/>
  <c r="J125" i="39" s="1"/>
  <c r="Q137" i="38"/>
  <c r="Q125" i="39"/>
  <c r="R125" i="39" s="1"/>
  <c r="R125" i="38"/>
  <c r="Z125" i="38"/>
  <c r="Y137" i="38"/>
  <c r="Y125" i="39"/>
  <c r="Z125" i="39" s="1"/>
  <c r="AG137" i="38"/>
  <c r="AG125" i="39"/>
  <c r="AH125" i="39" s="1"/>
  <c r="AH125" i="38"/>
  <c r="AP125" i="38"/>
  <c r="AO137" i="38"/>
  <c r="AO125" i="39"/>
  <c r="AP125" i="39" s="1"/>
  <c r="AW137" i="38"/>
  <c r="AW125" i="39"/>
  <c r="AX125" i="39" s="1"/>
  <c r="AX125" i="38"/>
  <c r="BF125" i="38"/>
  <c r="BE137" i="38"/>
  <c r="BE125" i="39"/>
  <c r="BF125" i="39" s="1"/>
  <c r="BM137" i="38"/>
  <c r="BM125" i="39"/>
  <c r="BN125" i="39" s="1"/>
  <c r="BN125" i="38"/>
  <c r="BV125" i="38"/>
  <c r="BU137" i="38"/>
  <c r="BU125" i="39"/>
  <c r="BV125" i="39" s="1"/>
  <c r="CC137" i="38"/>
  <c r="CC125" i="39"/>
  <c r="CD125" i="39" s="1"/>
  <c r="CD125" i="38"/>
  <c r="CL125" i="38"/>
  <c r="CK137" i="38"/>
  <c r="CK125" i="39"/>
  <c r="CL125" i="39" s="1"/>
  <c r="CS137" i="38"/>
  <c r="CS125" i="39"/>
  <c r="CT125" i="39" s="1"/>
  <c r="CT125" i="38"/>
  <c r="DB125" i="38"/>
  <c r="DA137" i="38"/>
  <c r="DA125" i="39"/>
  <c r="DB125" i="39" s="1"/>
  <c r="DI137" i="38"/>
  <c r="DI125" i="39"/>
  <c r="DJ125" i="39" s="1"/>
  <c r="DJ125" i="38"/>
  <c r="DR125" i="38"/>
  <c r="DQ137" i="38"/>
  <c r="DQ125" i="39"/>
  <c r="DR125" i="39" s="1"/>
  <c r="DY137" i="38"/>
  <c r="DY125" i="39"/>
  <c r="DZ125" i="39" s="1"/>
  <c r="DZ125" i="38"/>
  <c r="F126" i="38"/>
  <c r="E126" i="39"/>
  <c r="F126" i="39" s="1"/>
  <c r="M126" i="39"/>
  <c r="N126" i="39" s="1"/>
  <c r="N126" i="38"/>
  <c r="V126" i="38"/>
  <c r="U126" i="39"/>
  <c r="V126" i="39" s="1"/>
  <c r="AC126" i="39"/>
  <c r="AD126" i="39" s="1"/>
  <c r="AD126" i="38"/>
  <c r="AL126" i="38"/>
  <c r="AK126" i="39"/>
  <c r="AL126" i="39" s="1"/>
  <c r="AS126" i="39"/>
  <c r="AT126" i="39" s="1"/>
  <c r="AT126" i="38"/>
  <c r="BA126" i="39"/>
  <c r="BB126" i="39" s="1"/>
  <c r="BB126" i="38"/>
  <c r="BJ126" i="38"/>
  <c r="BI126" i="39"/>
  <c r="BJ126" i="39" s="1"/>
  <c r="BQ126" i="39"/>
  <c r="BR126" i="39" s="1"/>
  <c r="BR126" i="38"/>
  <c r="BZ126" i="38"/>
  <c r="BY126" i="39"/>
  <c r="BZ126" i="39" s="1"/>
  <c r="CG126" i="39"/>
  <c r="CH126" i="39" s="1"/>
  <c r="CH126" i="38"/>
  <c r="CP126" i="38"/>
  <c r="CO126" i="39"/>
  <c r="CP126" i="39" s="1"/>
  <c r="CW126" i="39"/>
  <c r="CX126" i="39" s="1"/>
  <c r="CX126" i="38"/>
  <c r="DF126" i="38"/>
  <c r="DE126" i="39"/>
  <c r="DF126" i="39" s="1"/>
  <c r="DM126" i="39"/>
  <c r="DN126" i="39" s="1"/>
  <c r="DN126" i="38"/>
  <c r="DV126" i="38"/>
  <c r="DU126" i="39"/>
  <c r="DV126" i="39" s="1"/>
  <c r="EC126" i="39"/>
  <c r="ED126" i="39" s="1"/>
  <c r="ED126" i="38"/>
  <c r="J127" i="38"/>
  <c r="I127" i="39"/>
  <c r="J127" i="39" s="1"/>
  <c r="Q127" i="39"/>
  <c r="R127" i="39" s="1"/>
  <c r="R127" i="38"/>
  <c r="Y127" i="39"/>
  <c r="Z127" i="39" s="1"/>
  <c r="Z127" i="38"/>
  <c r="AH127" i="38"/>
  <c r="AG127" i="39"/>
  <c r="AH127" i="39" s="1"/>
  <c r="AO127" i="39"/>
  <c r="AP127" i="39" s="1"/>
  <c r="AP127" i="38"/>
  <c r="AX127" i="38"/>
  <c r="AW127" i="39"/>
  <c r="AX127" i="39" s="1"/>
  <c r="BE127" i="39"/>
  <c r="BF127" i="39" s="1"/>
  <c r="BF127" i="38"/>
  <c r="BN127" i="38"/>
  <c r="BM127" i="39"/>
  <c r="BN127" i="39" s="1"/>
  <c r="BU127" i="39"/>
  <c r="BV127" i="39" s="1"/>
  <c r="BV127" i="38"/>
  <c r="CD127" i="38"/>
  <c r="CC127" i="39"/>
  <c r="CD127" i="39" s="1"/>
  <c r="CL127" i="38"/>
  <c r="CK127" i="39"/>
  <c r="CL127" i="39" s="1"/>
  <c r="CS127" i="39"/>
  <c r="CT127" i="39" s="1"/>
  <c r="CT127" i="38"/>
  <c r="DB127" i="38"/>
  <c r="DA127" i="39"/>
  <c r="DB127" i="39" s="1"/>
  <c r="DI127" i="39"/>
  <c r="DJ127" i="39" s="1"/>
  <c r="DJ127" i="38"/>
  <c r="DR127" i="38"/>
  <c r="DQ127" i="39"/>
  <c r="DR127" i="39" s="1"/>
  <c r="DY127" i="39"/>
  <c r="DZ127" i="39" s="1"/>
  <c r="DZ127" i="38"/>
  <c r="F128" i="38"/>
  <c r="E128" i="39"/>
  <c r="F128" i="39" s="1"/>
  <c r="M128" i="39"/>
  <c r="N128" i="39" s="1"/>
  <c r="N128" i="38"/>
  <c r="V128" i="38"/>
  <c r="U128" i="39"/>
  <c r="V128" i="39" s="1"/>
  <c r="AC128" i="39"/>
  <c r="AD128" i="39" s="1"/>
  <c r="AD128" i="38"/>
  <c r="AL128" i="38"/>
  <c r="AK128" i="39"/>
  <c r="AL128" i="39" s="1"/>
  <c r="AS128" i="39"/>
  <c r="AT128" i="39" s="1"/>
  <c r="AT128" i="38"/>
  <c r="BB128" i="38"/>
  <c r="BA128" i="39"/>
  <c r="BB128" i="39" s="1"/>
  <c r="BI128" i="39"/>
  <c r="BJ128" i="39" s="1"/>
  <c r="BJ128" i="38"/>
  <c r="BQ128" i="39"/>
  <c r="BR128" i="39" s="1"/>
  <c r="BR128" i="38"/>
  <c r="BZ128" i="38"/>
  <c r="BY128" i="39"/>
  <c r="BZ128" i="39" s="1"/>
  <c r="CG128" i="39"/>
  <c r="CH128" i="39" s="1"/>
  <c r="CH128" i="38"/>
  <c r="CO128" i="39"/>
  <c r="CP128" i="39" s="1"/>
  <c r="CP128" i="38"/>
  <c r="CX128" i="38"/>
  <c r="CW128" i="39"/>
  <c r="CX128" i="39" s="1"/>
  <c r="DE128" i="39"/>
  <c r="DF128" i="39" s="1"/>
  <c r="DF128" i="38"/>
  <c r="DN128" i="38"/>
  <c r="DM128" i="39"/>
  <c r="DN128" i="39" s="1"/>
  <c r="DV128" i="38"/>
  <c r="DU128" i="39"/>
  <c r="DV128" i="39" s="1"/>
  <c r="EC128" i="39"/>
  <c r="ED128" i="39" s="1"/>
  <c r="ED128" i="38"/>
  <c r="I129" i="39"/>
  <c r="J129" i="39" s="1"/>
  <c r="J129" i="38"/>
  <c r="R129" i="38"/>
  <c r="Q129" i="39"/>
  <c r="R129" i="39" s="1"/>
  <c r="Y129" i="39"/>
  <c r="Z129" i="39" s="1"/>
  <c r="Z129" i="38"/>
  <c r="AH129" i="38"/>
  <c r="AG129" i="39"/>
  <c r="AH129" i="39" s="1"/>
  <c r="AO129" i="39"/>
  <c r="AP129" i="39" s="1"/>
  <c r="AP129" i="38"/>
  <c r="AX129" i="38"/>
  <c r="AW129" i="39"/>
  <c r="AX129" i="39" s="1"/>
  <c r="BE129" i="39"/>
  <c r="BF129" i="39" s="1"/>
  <c r="BF129" i="38"/>
  <c r="BN129" i="38"/>
  <c r="BM129" i="39"/>
  <c r="BN129" i="39" s="1"/>
  <c r="BU129" i="39"/>
  <c r="BV129" i="39" s="1"/>
  <c r="BV129" i="38"/>
  <c r="CD129" i="38"/>
  <c r="CC129" i="39"/>
  <c r="CD129" i="39" s="1"/>
  <c r="CK129" i="39"/>
  <c r="CL129" i="39" s="1"/>
  <c r="CL129" i="38"/>
  <c r="CT129" i="38"/>
  <c r="CS129" i="39"/>
  <c r="CT129" i="39" s="1"/>
  <c r="DA129" i="39"/>
  <c r="DB129" i="39" s="1"/>
  <c r="DB129" i="38"/>
  <c r="DI129" i="39"/>
  <c r="DJ129" i="39" s="1"/>
  <c r="DJ129" i="38"/>
  <c r="DR129" i="38"/>
  <c r="DQ129" i="39"/>
  <c r="DR129" i="39" s="1"/>
  <c r="DY129" i="39"/>
  <c r="DZ129" i="39" s="1"/>
  <c r="DZ129" i="38"/>
  <c r="F130" i="38"/>
  <c r="E130" i="39"/>
  <c r="F130" i="39" s="1"/>
  <c r="M130" i="39"/>
  <c r="N130" i="39" s="1"/>
  <c r="N130" i="38"/>
  <c r="U130" i="39"/>
  <c r="V130" i="39" s="1"/>
  <c r="V130" i="38"/>
  <c r="AD130" i="38"/>
  <c r="AC130" i="39"/>
  <c r="AD130" i="39" s="1"/>
  <c r="AK130" i="39"/>
  <c r="AL130" i="39" s="1"/>
  <c r="AL130" i="38"/>
  <c r="AT130" i="38"/>
  <c r="AS130" i="39"/>
  <c r="AT130" i="39" s="1"/>
  <c r="BA130" i="39"/>
  <c r="BB130" i="39" s="1"/>
  <c r="BB130" i="38"/>
  <c r="BJ130" i="38"/>
  <c r="BI130" i="39"/>
  <c r="BJ130" i="39" s="1"/>
  <c r="BQ130" i="39"/>
  <c r="BR130" i="39" s="1"/>
  <c r="BR130" i="38"/>
  <c r="BZ130" i="38"/>
  <c r="BY130" i="39"/>
  <c r="BZ130" i="39" s="1"/>
  <c r="CG130" i="39"/>
  <c r="CH130" i="39" s="1"/>
  <c r="CH130" i="38"/>
  <c r="CP130" i="38"/>
  <c r="CO130" i="39"/>
  <c r="CP130" i="39" s="1"/>
  <c r="CW130" i="39"/>
  <c r="CX130" i="39" s="1"/>
  <c r="CX130" i="38"/>
  <c r="DF130" i="38"/>
  <c r="DE130" i="39"/>
  <c r="DF130" i="39" s="1"/>
  <c r="DM130" i="39"/>
  <c r="DN130" i="39" s="1"/>
  <c r="DN130" i="38"/>
  <c r="DV130" i="38"/>
  <c r="DU130" i="39"/>
  <c r="DV130" i="39" s="1"/>
  <c r="EC130" i="39"/>
  <c r="ED130" i="39" s="1"/>
  <c r="ED130" i="38"/>
  <c r="J131" i="38"/>
  <c r="I131" i="39"/>
  <c r="J131" i="39" s="1"/>
  <c r="Q131" i="39"/>
  <c r="R131" i="39" s="1"/>
  <c r="R131" i="38"/>
  <c r="Z131" i="38"/>
  <c r="Y131" i="39"/>
  <c r="Z131" i="39" s="1"/>
  <c r="AG131" i="39"/>
  <c r="AH131" i="39" s="1"/>
  <c r="AH131" i="38"/>
  <c r="AP131" i="38"/>
  <c r="AO131" i="39"/>
  <c r="AP131" i="39" s="1"/>
  <c r="AX131" i="38"/>
  <c r="AW131" i="39"/>
  <c r="AX131" i="39" s="1"/>
  <c r="BE131" i="39"/>
  <c r="BF131" i="39" s="1"/>
  <c r="BF131" i="38"/>
  <c r="BN131" i="38"/>
  <c r="BM131" i="39"/>
  <c r="BN131" i="39" s="1"/>
  <c r="BU131" i="39"/>
  <c r="BV131" i="39" s="1"/>
  <c r="BV131" i="38"/>
  <c r="CD131" i="38"/>
  <c r="CC131" i="39"/>
  <c r="CD131" i="39" s="1"/>
  <c r="CK131" i="39"/>
  <c r="CL131" i="39" s="1"/>
  <c r="CL131" i="38"/>
  <c r="CT131" i="38"/>
  <c r="CS131" i="39"/>
  <c r="CT131" i="39" s="1"/>
  <c r="DA131" i="39"/>
  <c r="DB131" i="39" s="1"/>
  <c r="DB131" i="38"/>
  <c r="DJ131" i="38"/>
  <c r="DI131" i="39"/>
  <c r="DJ131" i="39" s="1"/>
  <c r="DQ131" i="39"/>
  <c r="DR131" i="39" s="1"/>
  <c r="DR131" i="38"/>
  <c r="DY131" i="39"/>
  <c r="DZ131" i="39" s="1"/>
  <c r="DZ131" i="38"/>
  <c r="F132" i="38"/>
  <c r="E132" i="39"/>
  <c r="F132" i="39" s="1"/>
  <c r="M132" i="39"/>
  <c r="N132" i="39" s="1"/>
  <c r="N132" i="38"/>
  <c r="V132" i="38"/>
  <c r="U132" i="39"/>
  <c r="V132" i="39" s="1"/>
  <c r="AC132" i="39"/>
  <c r="AD132" i="39" s="1"/>
  <c r="AD132" i="38"/>
  <c r="AL132" i="38"/>
  <c r="AK132" i="39"/>
  <c r="AL132" i="39" s="1"/>
  <c r="AS132" i="39"/>
  <c r="AT132" i="39" s="1"/>
  <c r="AT132" i="38"/>
  <c r="BB132" i="38"/>
  <c r="BA132" i="39"/>
  <c r="BB132" i="39" s="1"/>
  <c r="BI132" i="39"/>
  <c r="BJ132" i="39" s="1"/>
  <c r="BJ132" i="38"/>
  <c r="BR132" i="38"/>
  <c r="BQ132" i="39"/>
  <c r="BR132" i="39" s="1"/>
  <c r="BY132" i="39"/>
  <c r="BZ132" i="39" s="1"/>
  <c r="BZ132" i="38"/>
  <c r="CH132" i="38"/>
  <c r="CG132" i="39"/>
  <c r="CH132" i="39" s="1"/>
  <c r="CO132" i="39"/>
  <c r="CP132" i="39" s="1"/>
  <c r="CP132" i="38"/>
  <c r="CX132" i="38"/>
  <c r="CW132" i="39"/>
  <c r="CX132" i="39" s="1"/>
  <c r="DE132" i="39"/>
  <c r="DF132" i="39" s="1"/>
  <c r="DF132" i="38"/>
  <c r="DN132" i="38"/>
  <c r="DM132" i="39"/>
  <c r="DN132" i="39" s="1"/>
  <c r="DU132" i="39"/>
  <c r="DV132" i="39" s="1"/>
  <c r="DV132" i="38"/>
  <c r="ED132" i="38"/>
  <c r="EC132" i="39"/>
  <c r="ED132" i="39" s="1"/>
  <c r="I133" i="39"/>
  <c r="J133" i="39" s="1"/>
  <c r="J133" i="38"/>
  <c r="R133" i="38"/>
  <c r="Q133" i="39"/>
  <c r="R133" i="39" s="1"/>
  <c r="Y133" i="39"/>
  <c r="Z133" i="39" s="1"/>
  <c r="Z133" i="38"/>
  <c r="AH133" i="38"/>
  <c r="AG133" i="39"/>
  <c r="AH133" i="39" s="1"/>
  <c r="AO133" i="39"/>
  <c r="AP133" i="39" s="1"/>
  <c r="AP133" i="38"/>
  <c r="AX133" i="38"/>
  <c r="AW133" i="39"/>
  <c r="AX133" i="39" s="1"/>
  <c r="BE133" i="39"/>
  <c r="BF133" i="39" s="1"/>
  <c r="BF133" i="38"/>
  <c r="BN133" i="38"/>
  <c r="BM133" i="39"/>
  <c r="BN133" i="39" s="1"/>
  <c r="BU133" i="39"/>
  <c r="BV133" i="39" s="1"/>
  <c r="BV133" i="38"/>
  <c r="CD133" i="38"/>
  <c r="CC133" i="39"/>
  <c r="CD133" i="39" s="1"/>
  <c r="CK133" i="39"/>
  <c r="CL133" i="39" s="1"/>
  <c r="CL133" i="38"/>
  <c r="CT133" i="38"/>
  <c r="CS133" i="39"/>
  <c r="CT133" i="39" s="1"/>
  <c r="DA133" i="39"/>
  <c r="DB133" i="39" s="1"/>
  <c r="DB133" i="38"/>
  <c r="DJ133" i="38"/>
  <c r="DI133" i="39"/>
  <c r="DJ133" i="39" s="1"/>
  <c r="DQ133" i="39"/>
  <c r="DR133" i="39" s="1"/>
  <c r="DR133" i="38"/>
  <c r="DZ133" i="38"/>
  <c r="DY133" i="39"/>
  <c r="DZ133" i="39" s="1"/>
  <c r="E134" i="39"/>
  <c r="F134" i="39" s="1"/>
  <c r="F134" i="38"/>
  <c r="N134" i="38"/>
  <c r="M134" i="39"/>
  <c r="N134" i="39" s="1"/>
  <c r="U134" i="39"/>
  <c r="V134" i="39" s="1"/>
  <c r="V134" i="38"/>
  <c r="AD134" i="38"/>
  <c r="AC134" i="39"/>
  <c r="AD134" i="39" s="1"/>
  <c r="AL134" i="38"/>
  <c r="AK134" i="39"/>
  <c r="AL134" i="39" s="1"/>
  <c r="AS134" i="39"/>
  <c r="AT134" i="39" s="1"/>
  <c r="AT134" i="38"/>
  <c r="BB134" i="38"/>
  <c r="BA134" i="39"/>
  <c r="BB134" i="39" s="1"/>
  <c r="BI134" i="39"/>
  <c r="BJ134" i="39" s="1"/>
  <c r="BJ134" i="38"/>
  <c r="BR134" i="38"/>
  <c r="BQ134" i="39"/>
  <c r="BR134" i="39" s="1"/>
  <c r="BY134" i="39"/>
  <c r="BZ134" i="39" s="1"/>
  <c r="BZ134" i="38"/>
  <c r="CH134" i="38"/>
  <c r="CG134" i="39"/>
  <c r="CH134" i="39" s="1"/>
  <c r="CO134" i="39"/>
  <c r="CP134" i="39" s="1"/>
  <c r="CP134" i="38"/>
  <c r="CX134" i="38"/>
  <c r="CW134" i="39"/>
  <c r="CX134" i="39" s="1"/>
  <c r="DF134" i="38"/>
  <c r="DE134" i="39"/>
  <c r="DF134" i="39" s="1"/>
  <c r="DM134" i="39"/>
  <c r="DN134" i="39" s="1"/>
  <c r="DN134" i="38"/>
  <c r="DV134" i="38"/>
  <c r="DU134" i="39"/>
  <c r="DV134" i="39" s="1"/>
  <c r="ED134" i="38"/>
  <c r="EC134" i="39"/>
  <c r="ED134" i="39" s="1"/>
  <c r="I135" i="39"/>
  <c r="J135" i="39" s="1"/>
  <c r="J135" i="38"/>
  <c r="R135" i="38"/>
  <c r="Q135" i="39"/>
  <c r="R135" i="39" s="1"/>
  <c r="Y135" i="39"/>
  <c r="Z135" i="39" s="1"/>
  <c r="Z135" i="38"/>
  <c r="AH135" i="38"/>
  <c r="AG135" i="39"/>
  <c r="AH135" i="39" s="1"/>
  <c r="AO135" i="39"/>
  <c r="AP135" i="39" s="1"/>
  <c r="AP135" i="38"/>
  <c r="AX135" i="38"/>
  <c r="AW135" i="39"/>
  <c r="AX135" i="39" s="1"/>
  <c r="BE135" i="39"/>
  <c r="BF135" i="39" s="1"/>
  <c r="BF135" i="38"/>
  <c r="BN135" i="38"/>
  <c r="BM135" i="39"/>
  <c r="BN135" i="39" s="1"/>
  <c r="BU135" i="39"/>
  <c r="BV135" i="39" s="1"/>
  <c r="BV135" i="38"/>
  <c r="CD135" i="38"/>
  <c r="CC135" i="39"/>
  <c r="CD135" i="39" s="1"/>
  <c r="CK135" i="39"/>
  <c r="CL135" i="39" s="1"/>
  <c r="CL135" i="38"/>
  <c r="CT135" i="38"/>
  <c r="CS135" i="39"/>
  <c r="CT135" i="39" s="1"/>
  <c r="DA135" i="39"/>
  <c r="DB135" i="39" s="1"/>
  <c r="DB135" i="38"/>
  <c r="DI135" i="39"/>
  <c r="DJ135" i="39" s="1"/>
  <c r="DJ135" i="38"/>
  <c r="DR135" i="38"/>
  <c r="DQ135" i="39"/>
  <c r="DR135" i="39" s="1"/>
  <c r="DY135" i="39"/>
  <c r="DZ135" i="39" s="1"/>
  <c r="DZ135" i="38"/>
  <c r="F136" i="38"/>
  <c r="E136" i="39"/>
  <c r="F136" i="39" s="1"/>
  <c r="M136" i="39"/>
  <c r="N136" i="39" s="1"/>
  <c r="N136" i="38"/>
  <c r="V136" i="38"/>
  <c r="U136" i="39"/>
  <c r="V136" i="39" s="1"/>
  <c r="AC136" i="39"/>
  <c r="AD136" i="39" s="1"/>
  <c r="AD136" i="38"/>
  <c r="AL136" i="38"/>
  <c r="AK136" i="39"/>
  <c r="AL136" i="39" s="1"/>
  <c r="AS136" i="39"/>
  <c r="AT136" i="39" s="1"/>
  <c r="AT136" i="38"/>
  <c r="BB136" i="38"/>
  <c r="BA136" i="39"/>
  <c r="BB136" i="39" s="1"/>
  <c r="BI136" i="39"/>
  <c r="BJ136" i="39" s="1"/>
  <c r="BJ136" i="38"/>
  <c r="BR136" i="38"/>
  <c r="BQ136" i="39"/>
  <c r="BR136" i="39" s="1"/>
  <c r="BY136" i="39"/>
  <c r="BZ136" i="39" s="1"/>
  <c r="BZ136" i="38"/>
  <c r="CH136" i="38"/>
  <c r="CG136" i="39"/>
  <c r="CH136" i="39" s="1"/>
  <c r="CO136" i="39"/>
  <c r="CP136" i="39" s="1"/>
  <c r="CP136" i="38"/>
  <c r="CX136" i="38"/>
  <c r="CW136" i="39"/>
  <c r="CX136" i="39" s="1"/>
  <c r="DE136" i="39"/>
  <c r="DF136" i="39" s="1"/>
  <c r="DF136" i="38"/>
  <c r="DN136" i="38"/>
  <c r="DM136" i="39"/>
  <c r="DN136" i="39" s="1"/>
  <c r="DU136" i="39"/>
  <c r="DV136" i="39" s="1"/>
  <c r="DV136" i="38"/>
  <c r="ED136" i="38"/>
  <c r="EC136" i="39"/>
  <c r="ED136" i="39" s="1"/>
  <c r="F138" i="38"/>
  <c r="E150" i="38"/>
  <c r="E138" i="39"/>
  <c r="F138" i="39" s="1"/>
  <c r="M150" i="38"/>
  <c r="M138" i="39"/>
  <c r="N138" i="39" s="1"/>
  <c r="N138" i="38"/>
  <c r="V138" i="38"/>
  <c r="U150" i="38"/>
  <c r="U138" i="39"/>
  <c r="V138" i="39" s="1"/>
  <c r="AC150" i="38"/>
  <c r="AC138" i="39"/>
  <c r="AD138" i="39" s="1"/>
  <c r="AD138" i="38"/>
  <c r="AL138" i="38"/>
  <c r="AK150" i="38"/>
  <c r="AK138" i="39"/>
  <c r="AL138" i="39" s="1"/>
  <c r="AS150" i="38"/>
  <c r="AS138" i="39"/>
  <c r="AT138" i="39" s="1"/>
  <c r="AT138" i="38"/>
  <c r="BB138" i="38"/>
  <c r="BA150" i="38"/>
  <c r="BA138" i="39"/>
  <c r="BB138" i="39" s="1"/>
  <c r="BI150" i="38"/>
  <c r="BI138" i="39"/>
  <c r="BJ138" i="39" s="1"/>
  <c r="BJ138" i="38"/>
  <c r="BR138" i="38"/>
  <c r="BQ150" i="38"/>
  <c r="BQ138" i="39"/>
  <c r="BR138" i="39" s="1"/>
  <c r="BY150" i="38"/>
  <c r="BY138" i="39"/>
  <c r="BZ138" i="39" s="1"/>
  <c r="BZ138" i="38"/>
  <c r="CH138" i="38"/>
  <c r="CG150" i="38"/>
  <c r="CG138" i="39"/>
  <c r="CH138" i="39" s="1"/>
  <c r="CP138" i="38"/>
  <c r="CO150" i="38"/>
  <c r="CO138" i="39"/>
  <c r="CP138" i="39" s="1"/>
  <c r="CW150" i="38"/>
  <c r="CW138" i="39"/>
  <c r="CX138" i="39" s="1"/>
  <c r="CX138" i="38"/>
  <c r="DF138" i="38"/>
  <c r="DE150" i="38"/>
  <c r="DE138" i="39"/>
  <c r="DF138" i="39" s="1"/>
  <c r="DM150" i="38"/>
  <c r="DM138" i="39"/>
  <c r="DN138" i="39" s="1"/>
  <c r="DN138" i="38"/>
  <c r="DV138" i="38"/>
  <c r="DU150" i="38"/>
  <c r="DU138" i="39"/>
  <c r="EC150" i="38"/>
  <c r="EC138" i="39"/>
  <c r="ED138" i="39" s="1"/>
  <c r="ED138" i="38"/>
  <c r="J139" i="38"/>
  <c r="I139" i="39"/>
  <c r="J139" i="39" s="1"/>
  <c r="Q139" i="39"/>
  <c r="R139" i="38"/>
  <c r="Z139" i="38"/>
  <c r="Y139" i="39"/>
  <c r="Z139" i="39" s="1"/>
  <c r="AG139" i="39"/>
  <c r="AH139" i="39" s="1"/>
  <c r="AH139" i="38"/>
  <c r="AP139" i="38"/>
  <c r="AO139" i="39"/>
  <c r="AP139" i="39" s="1"/>
  <c r="AW139" i="39"/>
  <c r="AX139" i="38"/>
  <c r="BF139" i="38"/>
  <c r="BE139" i="39"/>
  <c r="BF139" i="39" s="1"/>
  <c r="BM139" i="39"/>
  <c r="BN139" i="39" s="1"/>
  <c r="BN139" i="38"/>
  <c r="BV139" i="38"/>
  <c r="BU139" i="39"/>
  <c r="BV139" i="39" s="1"/>
  <c r="CD139" i="38"/>
  <c r="CC139" i="39"/>
  <c r="CD139" i="39" s="1"/>
  <c r="CK139" i="39"/>
  <c r="CL139" i="39" s="1"/>
  <c r="CL139" i="38"/>
  <c r="CT139" i="38"/>
  <c r="CS139" i="39"/>
  <c r="CT139" i="39" s="1"/>
  <c r="DA139" i="39"/>
  <c r="DB139" i="39" s="1"/>
  <c r="DB139" i="38"/>
  <c r="DJ139" i="38"/>
  <c r="DI139" i="39"/>
  <c r="DJ139" i="39" s="1"/>
  <c r="DQ139" i="39"/>
  <c r="DR139" i="39" s="1"/>
  <c r="DR139" i="38"/>
  <c r="DZ139" i="38"/>
  <c r="DY139" i="39"/>
  <c r="DZ139" i="39" s="1"/>
  <c r="E140" i="39"/>
  <c r="F140" i="39" s="1"/>
  <c r="F140" i="38"/>
  <c r="N140" i="38"/>
  <c r="M140" i="39"/>
  <c r="N140" i="39" s="1"/>
  <c r="U140" i="39"/>
  <c r="V140" i="39" s="1"/>
  <c r="V140" i="38"/>
  <c r="AD140" i="38"/>
  <c r="AC140" i="39"/>
  <c r="AD140" i="39" s="1"/>
  <c r="AK140" i="39"/>
  <c r="AL140" i="39" s="1"/>
  <c r="AL140" i="38"/>
  <c r="AT140" i="38"/>
  <c r="AS140" i="39"/>
  <c r="AT140" i="39" s="1"/>
  <c r="BA140" i="39"/>
  <c r="BB140" i="39" s="1"/>
  <c r="BB140" i="38"/>
  <c r="BJ140" i="38"/>
  <c r="BI140" i="39"/>
  <c r="BJ140" i="39" s="1"/>
  <c r="BQ140" i="39"/>
  <c r="BR140" i="39" s="1"/>
  <c r="BR140" i="38"/>
  <c r="BZ140" i="38"/>
  <c r="BY140" i="39"/>
  <c r="BZ140" i="39" s="1"/>
  <c r="CG140" i="39"/>
  <c r="CH140" i="39" s="1"/>
  <c r="CH140" i="38"/>
  <c r="CP140" i="38"/>
  <c r="CO140" i="39"/>
  <c r="CP140" i="39" s="1"/>
  <c r="CW140" i="39"/>
  <c r="CX140" i="39" s="1"/>
  <c r="CX140" i="38"/>
  <c r="DF140" i="38"/>
  <c r="DE140" i="39"/>
  <c r="DF140" i="39" s="1"/>
  <c r="DN140" i="38"/>
  <c r="DM140" i="39"/>
  <c r="DN140" i="39" s="1"/>
  <c r="DU140" i="39"/>
  <c r="DV140" i="39" s="1"/>
  <c r="DV140" i="38"/>
  <c r="ED140" i="38"/>
  <c r="EC140" i="39"/>
  <c r="ED140" i="39" s="1"/>
  <c r="I141" i="39"/>
  <c r="J141" i="38"/>
  <c r="R141" i="38"/>
  <c r="Q141" i="39"/>
  <c r="R141" i="39" s="1"/>
  <c r="Z141" i="38"/>
  <c r="Y141" i="39"/>
  <c r="Z141" i="39" s="1"/>
  <c r="AG141" i="39"/>
  <c r="AH141" i="39" s="1"/>
  <c r="AH141" i="38"/>
  <c r="AP141" i="38"/>
  <c r="AO141" i="39"/>
  <c r="AP141" i="39" s="1"/>
  <c r="AW141" i="39"/>
  <c r="AX141" i="39" s="1"/>
  <c r="AX141" i="38"/>
  <c r="BF141" i="38"/>
  <c r="BE141" i="39"/>
  <c r="BF141" i="39" s="1"/>
  <c r="BM141" i="39"/>
  <c r="BN141" i="39" s="1"/>
  <c r="BN141" i="38"/>
  <c r="BV141" i="38"/>
  <c r="BU141" i="39"/>
  <c r="BV141" i="39" s="1"/>
  <c r="CC141" i="39"/>
  <c r="CD141" i="39" s="1"/>
  <c r="CD141" i="38"/>
  <c r="CK141" i="39"/>
  <c r="CL141" i="39" s="1"/>
  <c r="CL141" i="38"/>
  <c r="CT141" i="38"/>
  <c r="CS141" i="39"/>
  <c r="CT141" i="39" s="1"/>
  <c r="DA141" i="39"/>
  <c r="DB141" i="38"/>
  <c r="DJ141" i="38"/>
  <c r="DI141" i="39"/>
  <c r="DJ141" i="39" s="1"/>
  <c r="DQ141" i="39"/>
  <c r="DR141" i="39" s="1"/>
  <c r="DR141" i="38"/>
  <c r="DY141" i="39"/>
  <c r="DZ141" i="39" s="1"/>
  <c r="DZ141" i="38"/>
  <c r="F142" i="38"/>
  <c r="E142" i="39"/>
  <c r="F142" i="39" s="1"/>
  <c r="M142" i="39"/>
  <c r="N142" i="39" s="1"/>
  <c r="N142" i="38"/>
  <c r="V142" i="38"/>
  <c r="U142" i="39"/>
  <c r="V142" i="39" s="1"/>
  <c r="AC142" i="39"/>
  <c r="AD142" i="39" s="1"/>
  <c r="AD142" i="38"/>
  <c r="AK142" i="39"/>
  <c r="AL142" i="38"/>
  <c r="AT142" i="38"/>
  <c r="AS142" i="39"/>
  <c r="AT142" i="39" s="1"/>
  <c r="BA142" i="39"/>
  <c r="BB142" i="39" s="1"/>
  <c r="BB142" i="38"/>
  <c r="BJ142" i="38"/>
  <c r="BI142" i="39"/>
  <c r="BJ142" i="39" s="1"/>
  <c r="BQ142" i="39"/>
  <c r="BR142" i="38"/>
  <c r="BZ142" i="38"/>
  <c r="BY142" i="39"/>
  <c r="BZ142" i="39" s="1"/>
  <c r="CG142" i="39"/>
  <c r="CH142" i="39" s="1"/>
  <c r="CH142" i="38"/>
  <c r="CP142" i="38"/>
  <c r="CO142" i="39"/>
  <c r="CP142" i="39" s="1"/>
  <c r="CW142" i="39"/>
  <c r="CX142" i="38"/>
  <c r="DF142" i="38"/>
  <c r="DE142" i="39"/>
  <c r="DF142" i="39" s="1"/>
  <c r="DM142" i="39"/>
  <c r="DN142" i="39" s="1"/>
  <c r="DN142" i="38"/>
  <c r="DV142" i="38"/>
  <c r="DU142" i="39"/>
  <c r="DV142" i="39" s="1"/>
  <c r="EC142" i="39"/>
  <c r="ED142" i="38"/>
  <c r="J143" i="38"/>
  <c r="I143" i="39"/>
  <c r="J143" i="39" s="1"/>
  <c r="Q143" i="39"/>
  <c r="R143" i="39" s="1"/>
  <c r="R143" i="38"/>
  <c r="Z143" i="38"/>
  <c r="Y143" i="39"/>
  <c r="Z143" i="39" s="1"/>
  <c r="AG143" i="39"/>
  <c r="AH143" i="38"/>
  <c r="AP143" i="38"/>
  <c r="AO143" i="39"/>
  <c r="AP143" i="39" s="1"/>
  <c r="AW143" i="39"/>
  <c r="AX143" i="39" s="1"/>
  <c r="AX143" i="38"/>
  <c r="BF143" i="38"/>
  <c r="BE143" i="39"/>
  <c r="BF143" i="39" s="1"/>
  <c r="BM143" i="39"/>
  <c r="BN143" i="38"/>
  <c r="BU143" i="39"/>
  <c r="BV143" i="39" s="1"/>
  <c r="BV143" i="38"/>
  <c r="CD143" i="38"/>
  <c r="CC143" i="39"/>
  <c r="CD143" i="39" s="1"/>
  <c r="CK143" i="39"/>
  <c r="CL143" i="39" s="1"/>
  <c r="CL143" i="38"/>
  <c r="CS143" i="39"/>
  <c r="CT143" i="38"/>
  <c r="DB143" i="38"/>
  <c r="DA143" i="39"/>
  <c r="DB143" i="39" s="1"/>
  <c r="DI143" i="39"/>
  <c r="DJ143" i="39" s="1"/>
  <c r="DJ143" i="38"/>
  <c r="DR143" i="38"/>
  <c r="DQ143" i="39"/>
  <c r="DR143" i="39" s="1"/>
  <c r="DY143" i="39"/>
  <c r="DZ143" i="38"/>
  <c r="F144" i="38"/>
  <c r="E144" i="39"/>
  <c r="F144" i="39" s="1"/>
  <c r="M144" i="39"/>
  <c r="N144" i="39" s="1"/>
  <c r="N144" i="38"/>
  <c r="V144" i="38"/>
  <c r="U144" i="39"/>
  <c r="V144" i="39" s="1"/>
  <c r="AC144" i="39"/>
  <c r="AD144" i="38"/>
  <c r="AL144" i="38"/>
  <c r="AK144" i="39"/>
  <c r="AL144" i="39" s="1"/>
  <c r="AS144" i="39"/>
  <c r="AT144" i="39" s="1"/>
  <c r="AT144" i="38"/>
  <c r="BB144" i="38"/>
  <c r="BA144" i="39"/>
  <c r="BB144" i="39" s="1"/>
  <c r="BI144" i="39"/>
  <c r="BJ144" i="38"/>
  <c r="BR144" i="38"/>
  <c r="BQ144" i="39"/>
  <c r="BR144" i="39" s="1"/>
  <c r="BY144" i="39"/>
  <c r="BZ144" i="39" s="1"/>
  <c r="BZ144" i="38"/>
  <c r="CH144" i="38"/>
  <c r="CG144" i="39"/>
  <c r="CH144" i="39" s="1"/>
  <c r="CO144" i="39"/>
  <c r="CP144" i="38"/>
  <c r="CW144" i="39"/>
  <c r="CX144" i="39" s="1"/>
  <c r="CX144" i="38"/>
  <c r="DF144" i="38"/>
  <c r="DE144" i="39"/>
  <c r="DF144" i="39" s="1"/>
  <c r="DM144" i="39"/>
  <c r="DN144" i="39" s="1"/>
  <c r="DN144" i="38"/>
  <c r="DV144" i="38"/>
  <c r="DU144" i="39"/>
  <c r="DV144" i="39" s="1"/>
  <c r="EC144" i="39"/>
  <c r="ED144" i="39" s="1"/>
  <c r="ED144" i="38"/>
  <c r="I145" i="39"/>
  <c r="J145" i="39" s="1"/>
  <c r="J145" i="38"/>
  <c r="R145" i="38"/>
  <c r="Q145" i="39"/>
  <c r="R145" i="39" s="1"/>
  <c r="Y145" i="39"/>
  <c r="Z145" i="38"/>
  <c r="AG145" i="39"/>
  <c r="AH145" i="39" s="1"/>
  <c r="AH145" i="38"/>
  <c r="AP145" i="38"/>
  <c r="AO145" i="39"/>
  <c r="AP145" i="39" s="1"/>
  <c r="AW145" i="39"/>
  <c r="AX145" i="39" s="1"/>
  <c r="AX145" i="38"/>
  <c r="BF145" i="38"/>
  <c r="BE145" i="39"/>
  <c r="BF145" i="39" s="1"/>
  <c r="BM145" i="39"/>
  <c r="BN145" i="39" s="1"/>
  <c r="BN145" i="38"/>
  <c r="BU145" i="39"/>
  <c r="BV145" i="39" s="1"/>
  <c r="BV145" i="38"/>
  <c r="CD145" i="38"/>
  <c r="CC145" i="39"/>
  <c r="CD145" i="39" s="1"/>
  <c r="CK145" i="39"/>
  <c r="CL145" i="38"/>
  <c r="CT145" i="38"/>
  <c r="CS145" i="39"/>
  <c r="CT145" i="39" s="1"/>
  <c r="DA145" i="39"/>
  <c r="DB145" i="39" s="1"/>
  <c r="DB145" i="38"/>
  <c r="DJ145" i="38"/>
  <c r="DI145" i="39"/>
  <c r="DJ145" i="39" s="1"/>
  <c r="DQ145" i="39"/>
  <c r="DR145" i="38"/>
  <c r="DZ145" i="38"/>
  <c r="DY145" i="39"/>
  <c r="DZ145" i="39" s="1"/>
  <c r="E146" i="39"/>
  <c r="F146" i="39" s="1"/>
  <c r="F146" i="38"/>
  <c r="N146" i="38"/>
  <c r="M146" i="39"/>
  <c r="N146" i="39" s="1"/>
  <c r="U146" i="39"/>
  <c r="V146" i="38"/>
  <c r="AD146" i="38"/>
  <c r="AC146" i="39"/>
  <c r="AD146" i="39" s="1"/>
  <c r="AK146" i="39"/>
  <c r="AL146" i="39" s="1"/>
  <c r="AL146" i="38"/>
  <c r="AT146" i="38"/>
  <c r="AS146" i="39"/>
  <c r="AT146" i="39" s="1"/>
  <c r="BA146" i="39"/>
  <c r="BB146" i="38"/>
  <c r="BJ146" i="38"/>
  <c r="BI146" i="39"/>
  <c r="BJ146" i="39" s="1"/>
  <c r="BQ146" i="39"/>
  <c r="BR146" i="39" s="1"/>
  <c r="BR146" i="38"/>
  <c r="BZ146" i="38"/>
  <c r="BY146" i="39"/>
  <c r="BZ146" i="39" s="1"/>
  <c r="CG146" i="39"/>
  <c r="CH146" i="38"/>
  <c r="CP146" i="38"/>
  <c r="CO146" i="39"/>
  <c r="CP146" i="39" s="1"/>
  <c r="CW146" i="39"/>
  <c r="CX146" i="39" s="1"/>
  <c r="CX146" i="38"/>
  <c r="DF146" i="38"/>
  <c r="DE146" i="39"/>
  <c r="DF146" i="39" s="1"/>
  <c r="DM146" i="39"/>
  <c r="DN146" i="38"/>
  <c r="DV146" i="38"/>
  <c r="DU146" i="39"/>
  <c r="DV146" i="39" s="1"/>
  <c r="EC146" i="39"/>
  <c r="ED146" i="39" s="1"/>
  <c r="ED146" i="38"/>
  <c r="J147" i="38"/>
  <c r="I147" i="39"/>
  <c r="J147" i="39" s="1"/>
  <c r="Q147" i="39"/>
  <c r="R147" i="38"/>
  <c r="Z147" i="38"/>
  <c r="Y147" i="39"/>
  <c r="Z147" i="39" s="1"/>
  <c r="AG147" i="39"/>
  <c r="AH147" i="39" s="1"/>
  <c r="AH147" i="38"/>
  <c r="AP147" i="38"/>
  <c r="AO147" i="39"/>
  <c r="AP147" i="39" s="1"/>
  <c r="AW147" i="39"/>
  <c r="AX147" i="38"/>
  <c r="BF147" i="38"/>
  <c r="BE147" i="39"/>
  <c r="BF147" i="39" s="1"/>
  <c r="BM147" i="39"/>
  <c r="BN147" i="39" s="1"/>
  <c r="BN147" i="38"/>
  <c r="BV147" i="38"/>
  <c r="BU147" i="39"/>
  <c r="BV147" i="39" s="1"/>
  <c r="CC147" i="39"/>
  <c r="CD147" i="38"/>
  <c r="CL147" i="38"/>
  <c r="CK147" i="39"/>
  <c r="CL147" i="39" s="1"/>
  <c r="CS147" i="39"/>
  <c r="CT147" i="39" s="1"/>
  <c r="CT147" i="38"/>
  <c r="DA147" i="39"/>
  <c r="DB147" i="39" s="1"/>
  <c r="DB147" i="38"/>
  <c r="DJ147" i="38"/>
  <c r="DI147" i="39"/>
  <c r="DJ147" i="39" s="1"/>
  <c r="DQ147" i="39"/>
  <c r="DR147" i="39" s="1"/>
  <c r="DR147" i="38"/>
  <c r="DZ147" i="38"/>
  <c r="DY147" i="39"/>
  <c r="DZ147" i="39" s="1"/>
  <c r="E148" i="39"/>
  <c r="F148" i="39" s="1"/>
  <c r="F148" i="38"/>
  <c r="N148" i="38"/>
  <c r="M148" i="39"/>
  <c r="N148" i="39" s="1"/>
  <c r="U148" i="39"/>
  <c r="V148" i="39" s="1"/>
  <c r="V148" i="38"/>
  <c r="AD148" i="38"/>
  <c r="AC148" i="39"/>
  <c r="AD148" i="39" s="1"/>
  <c r="AK148" i="39"/>
  <c r="AL148" i="39" s="1"/>
  <c r="AL148" i="38"/>
  <c r="AT148" i="38"/>
  <c r="AS148" i="39"/>
  <c r="AT148" i="39" s="1"/>
  <c r="BA148" i="39"/>
  <c r="BB148" i="39" s="1"/>
  <c r="BB148" i="38"/>
  <c r="BJ148" i="38"/>
  <c r="BI148" i="39"/>
  <c r="BJ148" i="39" s="1"/>
  <c r="BQ148" i="39"/>
  <c r="BR148" i="39" s="1"/>
  <c r="BR148" i="38"/>
  <c r="BZ148" i="38"/>
  <c r="BY148" i="39"/>
  <c r="BZ148" i="39" s="1"/>
  <c r="CG148" i="39"/>
  <c r="CH148" i="39" s="1"/>
  <c r="CH148" i="38"/>
  <c r="CP148" i="38"/>
  <c r="CO148" i="39"/>
  <c r="CP148" i="39" s="1"/>
  <c r="CW148" i="39"/>
  <c r="CX148" i="39" s="1"/>
  <c r="CX148" i="38"/>
  <c r="DF148" i="38"/>
  <c r="DE148" i="39"/>
  <c r="DF148" i="39" s="1"/>
  <c r="DM148" i="39"/>
  <c r="DN148" i="39" s="1"/>
  <c r="DN148" i="38"/>
  <c r="DV148" i="38"/>
  <c r="DU148" i="39"/>
  <c r="DV148" i="39" s="1"/>
  <c r="EC148" i="39"/>
  <c r="ED148" i="39" s="1"/>
  <c r="ED148" i="38"/>
  <c r="J149" i="38"/>
  <c r="I149" i="39"/>
  <c r="J149" i="39" s="1"/>
  <c r="Q149" i="39"/>
  <c r="R149" i="39" s="1"/>
  <c r="R149" i="38"/>
  <c r="Z149" i="38"/>
  <c r="Y149" i="39"/>
  <c r="Z149" i="39" s="1"/>
  <c r="AG149" i="39"/>
  <c r="AH149" i="39" s="1"/>
  <c r="AH149" i="38"/>
  <c r="AP149" i="38"/>
  <c r="AO149" i="39"/>
  <c r="AP149" i="39" s="1"/>
  <c r="AW149" i="39"/>
  <c r="AX149" i="39" s="1"/>
  <c r="AX149" i="38"/>
  <c r="BF149" i="38"/>
  <c r="BE149" i="39"/>
  <c r="BF149" i="39" s="1"/>
  <c r="BM149" i="39"/>
  <c r="BN149" i="39" s="1"/>
  <c r="BN149" i="38"/>
  <c r="BV149" i="38"/>
  <c r="BU149" i="39"/>
  <c r="BV149" i="39" s="1"/>
  <c r="CC149" i="39"/>
  <c r="CD149" i="39" s="1"/>
  <c r="CD149" i="38"/>
  <c r="CL149" i="38"/>
  <c r="CK149" i="39"/>
  <c r="CL149" i="39" s="1"/>
  <c r="CS149" i="39"/>
  <c r="CT149" i="39" s="1"/>
  <c r="CT149" i="38"/>
  <c r="DB149" i="38"/>
  <c r="DA149" i="39"/>
  <c r="DB149" i="39" s="1"/>
  <c r="DI149" i="39"/>
  <c r="DJ149" i="39" s="1"/>
  <c r="DJ149" i="38"/>
  <c r="DR149" i="38"/>
  <c r="DQ149" i="39"/>
  <c r="DR149" i="39" s="1"/>
  <c r="DY149" i="39"/>
  <c r="DZ149" i="39" s="1"/>
  <c r="DZ149" i="38"/>
  <c r="I163" i="38"/>
  <c r="I151" i="39"/>
  <c r="J151" i="39" s="1"/>
  <c r="J151" i="38"/>
  <c r="R151" i="38"/>
  <c r="Q163" i="38"/>
  <c r="Q151" i="39"/>
  <c r="R151" i="39" s="1"/>
  <c r="Y163" i="38"/>
  <c r="Y151" i="39"/>
  <c r="Z151" i="39" s="1"/>
  <c r="Z151" i="38"/>
  <c r="AH151" i="38"/>
  <c r="AG163" i="38"/>
  <c r="AG151" i="39"/>
  <c r="AH151" i="39" s="1"/>
  <c r="AO163" i="38"/>
  <c r="AO151" i="39"/>
  <c r="AP151" i="39" s="1"/>
  <c r="AP151" i="38"/>
  <c r="AX151" i="38"/>
  <c r="AW163" i="38"/>
  <c r="AW151" i="39"/>
  <c r="AX151" i="39" s="1"/>
  <c r="BE163" i="38"/>
  <c r="BE151" i="39"/>
  <c r="BF151" i="39" s="1"/>
  <c r="BF151" i="38"/>
  <c r="BN151" i="38"/>
  <c r="BM163" i="38"/>
  <c r="BM151" i="39"/>
  <c r="BN151" i="39" s="1"/>
  <c r="BU163" i="38"/>
  <c r="BU151" i="39"/>
  <c r="BV151" i="39" s="1"/>
  <c r="BV151" i="38"/>
  <c r="CD151" i="38"/>
  <c r="CC163" i="38"/>
  <c r="CC151" i="39"/>
  <c r="CD151" i="39" s="1"/>
  <c r="CK163" i="38"/>
  <c r="CK151" i="39"/>
  <c r="CL151" i="39" s="1"/>
  <c r="CL151" i="38"/>
  <c r="CT151" i="38"/>
  <c r="CS163" i="38"/>
  <c r="CS151" i="39"/>
  <c r="CT151" i="39" s="1"/>
  <c r="DA163" i="38"/>
  <c r="DA151" i="39"/>
  <c r="DB151" i="39" s="1"/>
  <c r="DB151" i="38"/>
  <c r="DJ151" i="38"/>
  <c r="DI163" i="38"/>
  <c r="DI151" i="39"/>
  <c r="DJ151" i="39" s="1"/>
  <c r="DQ163" i="38"/>
  <c r="DQ151" i="39"/>
  <c r="DR151" i="39" s="1"/>
  <c r="DR151" i="38"/>
  <c r="DZ151" i="38"/>
  <c r="DY163" i="38"/>
  <c r="DY151" i="39"/>
  <c r="DZ151" i="39" s="1"/>
  <c r="E152" i="39"/>
  <c r="F152" i="38"/>
  <c r="N152" i="38"/>
  <c r="M152" i="39"/>
  <c r="N152" i="39" s="1"/>
  <c r="U152" i="39"/>
  <c r="V152" i="39" s="1"/>
  <c r="V152" i="38"/>
  <c r="AC152" i="39"/>
  <c r="AD152" i="39" s="1"/>
  <c r="AD152" i="38"/>
  <c r="AL152" i="38"/>
  <c r="AK152" i="39"/>
  <c r="AL152" i="39" s="1"/>
  <c r="AS152" i="39"/>
  <c r="AT152" i="39" s="1"/>
  <c r="AT152" i="38"/>
  <c r="BA152" i="39"/>
  <c r="BB152" i="39" s="1"/>
  <c r="BB152" i="38"/>
  <c r="BJ152" i="38"/>
  <c r="BI152" i="39"/>
  <c r="BJ152" i="39" s="1"/>
  <c r="BQ152" i="39"/>
  <c r="BR152" i="38"/>
  <c r="BZ152" i="38"/>
  <c r="BY152" i="39"/>
  <c r="BZ152" i="39" s="1"/>
  <c r="CG152" i="39"/>
  <c r="CH152" i="39" s="1"/>
  <c r="CH152" i="38"/>
  <c r="CP152" i="38"/>
  <c r="CO152" i="39"/>
  <c r="CP152" i="39" s="1"/>
  <c r="CW152" i="39"/>
  <c r="CX152" i="38"/>
  <c r="DF152" i="38"/>
  <c r="DE152" i="39"/>
  <c r="DF152" i="39" s="1"/>
  <c r="DM152" i="39"/>
  <c r="DN152" i="39" s="1"/>
  <c r="DN152" i="38"/>
  <c r="DV152" i="38"/>
  <c r="DU152" i="39"/>
  <c r="DV152" i="39" s="1"/>
  <c r="EC152" i="39"/>
  <c r="ED152" i="38"/>
  <c r="J153" i="38"/>
  <c r="I153" i="39"/>
  <c r="J153" i="39" s="1"/>
  <c r="Q153" i="39"/>
  <c r="R153" i="39" s="1"/>
  <c r="R153" i="38"/>
  <c r="Z153" i="38"/>
  <c r="Y153" i="39"/>
  <c r="Z153" i="39" s="1"/>
  <c r="AG153" i="39"/>
  <c r="AH153" i="38"/>
  <c r="AP153" i="38"/>
  <c r="AO153" i="39"/>
  <c r="AP153" i="39" s="1"/>
  <c r="AW153" i="39"/>
  <c r="AX153" i="39" s="1"/>
  <c r="AX153" i="38"/>
  <c r="BF153" i="38"/>
  <c r="BE153" i="39"/>
  <c r="BF153" i="39" s="1"/>
  <c r="BM153" i="39"/>
  <c r="BN153" i="38"/>
  <c r="BV153" i="38"/>
  <c r="BU153" i="39"/>
  <c r="BV153" i="39" s="1"/>
  <c r="CC153" i="39"/>
  <c r="CD153" i="39" s="1"/>
  <c r="CD153" i="38"/>
  <c r="CL153" i="38"/>
  <c r="CK153" i="39"/>
  <c r="CL153" i="39" s="1"/>
  <c r="CS153" i="39"/>
  <c r="CT153" i="38"/>
  <c r="DB153" i="38"/>
  <c r="DA153" i="39"/>
  <c r="DB153" i="39" s="1"/>
  <c r="DI153" i="39"/>
  <c r="DJ153" i="39" s="1"/>
  <c r="DJ153" i="38"/>
  <c r="DR153" i="38"/>
  <c r="DQ153" i="39"/>
  <c r="DR153" i="39" s="1"/>
  <c r="DY153" i="39"/>
  <c r="DZ153" i="38"/>
  <c r="F154" i="38"/>
  <c r="E154" i="39"/>
  <c r="F154" i="39" s="1"/>
  <c r="M154" i="39"/>
  <c r="N154" i="39" s="1"/>
  <c r="N154" i="38"/>
  <c r="V154" i="38"/>
  <c r="U154" i="39"/>
  <c r="V154" i="39" s="1"/>
  <c r="AC154" i="39"/>
  <c r="AD154" i="38"/>
  <c r="AL154" i="38"/>
  <c r="AK154" i="39"/>
  <c r="AL154" i="39" s="1"/>
  <c r="AS154" i="39"/>
  <c r="AT154" i="39" s="1"/>
  <c r="AT154" i="38"/>
  <c r="BB154" i="38"/>
  <c r="BA154" i="39"/>
  <c r="BB154" i="39" s="1"/>
  <c r="BI154" i="39"/>
  <c r="BJ154" i="38"/>
  <c r="BR154" i="38"/>
  <c r="BQ154" i="39"/>
  <c r="BR154" i="39" s="1"/>
  <c r="BY154" i="39"/>
  <c r="BZ154" i="39" s="1"/>
  <c r="BZ154" i="38"/>
  <c r="CH154" i="38"/>
  <c r="CG154" i="39"/>
  <c r="CH154" i="39" s="1"/>
  <c r="CO154" i="39"/>
  <c r="CP154" i="38"/>
  <c r="CW154" i="39"/>
  <c r="CX154" i="39" s="1"/>
  <c r="CX154" i="38"/>
  <c r="DF154" i="38"/>
  <c r="DE154" i="39"/>
  <c r="DF154" i="39" s="1"/>
  <c r="DM154" i="39"/>
  <c r="DN154" i="39" s="1"/>
  <c r="DN154" i="38"/>
  <c r="DV154" i="38"/>
  <c r="DU154" i="39"/>
  <c r="DV154" i="39" s="1"/>
  <c r="EC154" i="39"/>
  <c r="ED154" i="39" s="1"/>
  <c r="ED154" i="38"/>
  <c r="I155" i="39"/>
  <c r="J155" i="39" s="1"/>
  <c r="J155" i="38"/>
  <c r="R155" i="38"/>
  <c r="Q155" i="39"/>
  <c r="R155" i="39" s="1"/>
  <c r="Y155" i="39"/>
  <c r="Z155" i="38"/>
  <c r="AH155" i="38"/>
  <c r="AG155" i="39"/>
  <c r="AH155" i="39" s="1"/>
  <c r="AO155" i="39"/>
  <c r="AP155" i="39" s="1"/>
  <c r="AP155" i="38"/>
  <c r="AW155" i="39"/>
  <c r="AX155" i="39" s="1"/>
  <c r="AX155" i="38"/>
  <c r="BF155" i="38"/>
  <c r="BE155" i="39"/>
  <c r="BF155" i="39" s="1"/>
  <c r="BN155" i="38"/>
  <c r="BM155" i="39"/>
  <c r="BN155" i="39" s="1"/>
  <c r="BU155" i="39"/>
  <c r="BV155" i="39" s="1"/>
  <c r="BV155" i="38"/>
  <c r="CD155" i="38"/>
  <c r="CC155" i="39"/>
  <c r="CD155" i="39" s="1"/>
  <c r="CK155" i="39"/>
  <c r="CL155" i="38"/>
  <c r="CT155" i="38"/>
  <c r="CS155" i="39"/>
  <c r="CT155" i="39" s="1"/>
  <c r="DA155" i="39"/>
  <c r="DB155" i="39" s="1"/>
  <c r="DB155" i="38"/>
  <c r="DJ155" i="38"/>
  <c r="DI155" i="39"/>
  <c r="DJ155" i="39" s="1"/>
  <c r="DR155" i="38"/>
  <c r="DQ155" i="39"/>
  <c r="DR155" i="39" s="1"/>
  <c r="DY155" i="39"/>
  <c r="DZ155" i="39" s="1"/>
  <c r="DZ155" i="38"/>
  <c r="F156" i="38"/>
  <c r="E156" i="39"/>
  <c r="F156" i="39" s="1"/>
  <c r="M156" i="39"/>
  <c r="N156" i="39" s="1"/>
  <c r="N156" i="38"/>
  <c r="V156" i="38"/>
  <c r="U156" i="39"/>
  <c r="V156" i="39" s="1"/>
  <c r="AD156" i="38"/>
  <c r="AC156" i="39"/>
  <c r="AD156" i="39" s="1"/>
  <c r="AK156" i="39"/>
  <c r="AL156" i="39" s="1"/>
  <c r="AL156" i="38"/>
  <c r="AT156" i="38"/>
  <c r="AS156" i="39"/>
  <c r="AT156" i="39" s="1"/>
  <c r="BA156" i="39"/>
  <c r="BB156" i="38"/>
  <c r="BI156" i="39"/>
  <c r="BJ156" i="39" s="1"/>
  <c r="BJ156" i="38"/>
  <c r="BR156" i="38"/>
  <c r="BQ156" i="39"/>
  <c r="BR156" i="39" s="1"/>
  <c r="BY156" i="39"/>
  <c r="BZ156" i="39" s="1"/>
  <c r="BZ156" i="38"/>
  <c r="CG156" i="39"/>
  <c r="CH156" i="38"/>
  <c r="CP156" i="38"/>
  <c r="CO156" i="39"/>
  <c r="CP156" i="39" s="1"/>
  <c r="CX156" i="38"/>
  <c r="CW156" i="39"/>
  <c r="CX156" i="39" s="1"/>
  <c r="DE156" i="39"/>
  <c r="DF156" i="39" s="1"/>
  <c r="DF156" i="38"/>
  <c r="DN156" i="38"/>
  <c r="DM156" i="39"/>
  <c r="DN156" i="39" s="1"/>
  <c r="DU156" i="39"/>
  <c r="DV156" i="39" s="1"/>
  <c r="DV156" i="38"/>
  <c r="ED156" i="38"/>
  <c r="EC156" i="39"/>
  <c r="ED156" i="39" s="1"/>
  <c r="J157" i="38"/>
  <c r="I157" i="39"/>
  <c r="J157" i="39" s="1"/>
  <c r="Q157" i="39"/>
  <c r="R157" i="38"/>
  <c r="Z157" i="38"/>
  <c r="Y157" i="39"/>
  <c r="Z157" i="39" s="1"/>
  <c r="AG157" i="39"/>
  <c r="AH157" i="39" s="1"/>
  <c r="AH157" i="38"/>
  <c r="AO157" i="39"/>
  <c r="AP157" i="39" s="1"/>
  <c r="AP157" i="38"/>
  <c r="AX157" i="38"/>
  <c r="AW157" i="39"/>
  <c r="AX157" i="39" s="1"/>
  <c r="BE157" i="39"/>
  <c r="BF157" i="39" s="1"/>
  <c r="BF157" i="38"/>
  <c r="BN157" i="38"/>
  <c r="BM157" i="39"/>
  <c r="BN157" i="39" s="1"/>
  <c r="BU157" i="39"/>
  <c r="BV157" i="39" s="1"/>
  <c r="BV157" i="38"/>
  <c r="CD157" i="38"/>
  <c r="CC157" i="39"/>
  <c r="CD157" i="39" s="1"/>
  <c r="CK157" i="39"/>
  <c r="CL157" i="39" s="1"/>
  <c r="CL157" i="38"/>
  <c r="CS157" i="39"/>
  <c r="CT157" i="39" s="1"/>
  <c r="CT157" i="38"/>
  <c r="DB157" i="38"/>
  <c r="DA157" i="39"/>
  <c r="DB157" i="39" s="1"/>
  <c r="DI157" i="39"/>
  <c r="DJ157" i="38"/>
  <c r="DR157" i="38"/>
  <c r="DQ157" i="39"/>
  <c r="DR157" i="39" s="1"/>
  <c r="DY157" i="39"/>
  <c r="DZ157" i="39" s="1"/>
  <c r="DZ157" i="38"/>
  <c r="E158" i="39"/>
  <c r="F158" i="39" s="1"/>
  <c r="F158" i="38"/>
  <c r="N158" i="38"/>
  <c r="M158" i="39"/>
  <c r="N158" i="39" s="1"/>
  <c r="U158" i="39"/>
  <c r="V158" i="39" s="1"/>
  <c r="V158" i="38"/>
  <c r="AD158" i="38"/>
  <c r="AC158" i="39"/>
  <c r="AD158" i="39" s="1"/>
  <c r="AK158" i="39"/>
  <c r="AL158" i="39" s="1"/>
  <c r="AL158" i="38"/>
  <c r="AT158" i="38"/>
  <c r="AS158" i="39"/>
  <c r="AT158" i="39" s="1"/>
  <c r="BB158" i="38"/>
  <c r="BA158" i="39"/>
  <c r="BB158" i="39" s="1"/>
  <c r="BI158" i="39"/>
  <c r="BJ158" i="39" s="1"/>
  <c r="BJ158" i="38"/>
  <c r="BR158" i="38"/>
  <c r="BQ158" i="39"/>
  <c r="BR158" i="39" s="1"/>
  <c r="BY158" i="39"/>
  <c r="BZ158" i="38"/>
  <c r="CH158" i="38"/>
  <c r="CG158" i="39"/>
  <c r="CH158" i="39" s="1"/>
  <c r="CO158" i="39"/>
  <c r="CP158" i="39" s="1"/>
  <c r="CP158" i="38"/>
  <c r="CX158" i="38"/>
  <c r="CW158" i="39"/>
  <c r="CX158" i="39" s="1"/>
  <c r="DE158" i="39"/>
  <c r="DF158" i="38"/>
  <c r="DN158" i="38"/>
  <c r="DM158" i="39"/>
  <c r="DN158" i="39" s="1"/>
  <c r="DU158" i="39"/>
  <c r="DV158" i="39" s="1"/>
  <c r="DV158" i="38"/>
  <c r="ED158" i="38"/>
  <c r="EC158" i="39"/>
  <c r="ED158" i="39" s="1"/>
  <c r="I159" i="39"/>
  <c r="J159" i="38"/>
  <c r="R159" i="38"/>
  <c r="Q159" i="39"/>
  <c r="R159" i="39" s="1"/>
  <c r="Y159" i="39"/>
  <c r="Z159" i="39" s="1"/>
  <c r="Z159" i="38"/>
  <c r="AH159" i="38"/>
  <c r="AG159" i="39"/>
  <c r="AH159" i="39" s="1"/>
  <c r="AO159" i="39"/>
  <c r="AP159" i="38"/>
  <c r="AX159" i="38"/>
  <c r="AW159" i="39"/>
  <c r="AX159" i="39" s="1"/>
  <c r="BE159" i="39"/>
  <c r="BF159" i="39" s="1"/>
  <c r="BF159" i="38"/>
  <c r="BN159" i="38"/>
  <c r="BM159" i="39"/>
  <c r="BN159" i="39" s="1"/>
  <c r="BU159" i="39"/>
  <c r="BV159" i="38"/>
  <c r="CD159" i="38"/>
  <c r="CC159" i="39"/>
  <c r="CD159" i="39" s="1"/>
  <c r="CK159" i="39"/>
  <c r="CL159" i="39" s="1"/>
  <c r="CL159" i="38"/>
  <c r="CT159" i="38"/>
  <c r="CS159" i="39"/>
  <c r="CT159" i="39" s="1"/>
  <c r="DA159" i="39"/>
  <c r="DB159" i="38"/>
  <c r="DJ159" i="38"/>
  <c r="DI159" i="39"/>
  <c r="DJ159" i="39" s="1"/>
  <c r="DQ159" i="39"/>
  <c r="DR159" i="39" s="1"/>
  <c r="DR159" i="38"/>
  <c r="DY159" i="39"/>
  <c r="DZ159" i="39" s="1"/>
  <c r="DZ159" i="38"/>
  <c r="F160" i="38"/>
  <c r="E160" i="39"/>
  <c r="F160" i="39" s="1"/>
  <c r="M160" i="39"/>
  <c r="N160" i="39" s="1"/>
  <c r="N160" i="38"/>
  <c r="V160" i="38"/>
  <c r="U160" i="39"/>
  <c r="V160" i="39" s="1"/>
  <c r="AC160" i="39"/>
  <c r="AD160" i="39" s="1"/>
  <c r="AD160" i="38"/>
  <c r="AK160" i="39"/>
  <c r="AL160" i="38"/>
  <c r="AT160" i="38"/>
  <c r="AS160" i="39"/>
  <c r="AT160" i="39" s="1"/>
  <c r="BA160" i="39"/>
  <c r="BB160" i="39" s="1"/>
  <c r="BB160" i="38"/>
  <c r="BJ160" i="38"/>
  <c r="BI160" i="39"/>
  <c r="BJ160" i="39" s="1"/>
  <c r="BQ160" i="39"/>
  <c r="BR160" i="39" s="1"/>
  <c r="BR160" i="38"/>
  <c r="BZ160" i="38"/>
  <c r="BY160" i="39"/>
  <c r="BZ160" i="39" s="1"/>
  <c r="CG160" i="39"/>
  <c r="CH160" i="39" s="1"/>
  <c r="CH160" i="38"/>
  <c r="CP160" i="38"/>
  <c r="CO160" i="39"/>
  <c r="CP160" i="39" s="1"/>
  <c r="CW160" i="39"/>
  <c r="CX160" i="39" s="1"/>
  <c r="CX160" i="38"/>
  <c r="DF160" i="38"/>
  <c r="DE160" i="39"/>
  <c r="DF160" i="39" s="1"/>
  <c r="DM160" i="39"/>
  <c r="DN160" i="39" s="1"/>
  <c r="DN160" i="38"/>
  <c r="DV160" i="38"/>
  <c r="DU160" i="39"/>
  <c r="DV160" i="39" s="1"/>
  <c r="EC160" i="39"/>
  <c r="ED160" i="39" s="1"/>
  <c r="ED160" i="38"/>
  <c r="J161" i="38"/>
  <c r="I161" i="39"/>
  <c r="J161" i="39" s="1"/>
  <c r="Q161" i="39"/>
  <c r="R161" i="39" s="1"/>
  <c r="R161" i="38"/>
  <c r="Z161" i="38"/>
  <c r="Y161" i="39"/>
  <c r="Z161" i="39" s="1"/>
  <c r="AG161" i="39"/>
  <c r="AH161" i="39" s="1"/>
  <c r="AH161" i="38"/>
  <c r="AP161" i="38"/>
  <c r="AO161" i="39"/>
  <c r="AP161" i="39" s="1"/>
  <c r="AX161" i="38"/>
  <c r="AW161" i="39"/>
  <c r="AX161" i="39" s="1"/>
  <c r="BE161" i="39"/>
  <c r="BF161" i="39" s="1"/>
  <c r="BF161" i="38"/>
  <c r="BM161" i="39"/>
  <c r="BN161" i="39" s="1"/>
  <c r="BN161" i="38"/>
  <c r="BV161" i="38"/>
  <c r="BU161" i="39"/>
  <c r="BV161" i="39" s="1"/>
  <c r="CC161" i="39"/>
  <c r="CD161" i="39" s="1"/>
  <c r="CD161" i="38"/>
  <c r="CL161" i="38"/>
  <c r="CK161" i="39"/>
  <c r="CL161" i="39" s="1"/>
  <c r="CS161" i="39"/>
  <c r="CT161" i="39" s="1"/>
  <c r="CT161" i="38"/>
  <c r="DB161" i="38"/>
  <c r="DA161" i="39"/>
  <c r="DB161" i="39" s="1"/>
  <c r="DI161" i="39"/>
  <c r="DJ161" i="39" s="1"/>
  <c r="DJ161" i="38"/>
  <c r="DQ161" i="39"/>
  <c r="DR161" i="39" s="1"/>
  <c r="DR161" i="38"/>
  <c r="DZ161" i="38"/>
  <c r="DY161" i="39"/>
  <c r="DZ161" i="39" s="1"/>
  <c r="E162" i="39"/>
  <c r="F162" i="39" s="1"/>
  <c r="F162" i="38"/>
  <c r="N162" i="38"/>
  <c r="M162" i="39"/>
  <c r="N162" i="39" s="1"/>
  <c r="U162" i="39"/>
  <c r="V162" i="39" s="1"/>
  <c r="V162" i="38"/>
  <c r="AC162" i="39"/>
  <c r="AD162" i="39" s="1"/>
  <c r="AD162" i="38"/>
  <c r="AL162" i="38"/>
  <c r="AK162" i="39"/>
  <c r="AL162" i="39" s="1"/>
  <c r="AS162" i="39"/>
  <c r="AT162" i="39" s="1"/>
  <c r="AT162" i="38"/>
  <c r="BA162" i="39"/>
  <c r="BB162" i="39" s="1"/>
  <c r="BB162" i="38"/>
  <c r="BJ162" i="38"/>
  <c r="BI162" i="39"/>
  <c r="BJ162" i="39" s="1"/>
  <c r="BQ162" i="39"/>
  <c r="BR162" i="39" s="1"/>
  <c r="BR162" i="38"/>
  <c r="BZ162" i="38"/>
  <c r="BY162" i="39"/>
  <c r="BZ162" i="39" s="1"/>
  <c r="CG162" i="39"/>
  <c r="CH162" i="39" s="1"/>
  <c r="CH162" i="38"/>
  <c r="CP162" i="38"/>
  <c r="CO162" i="39"/>
  <c r="CP162" i="39" s="1"/>
  <c r="CW162" i="39"/>
  <c r="CX162" i="39" s="1"/>
  <c r="CX162" i="38"/>
  <c r="DF162" i="38"/>
  <c r="DE162" i="39"/>
  <c r="DF162" i="39" s="1"/>
  <c r="DM162" i="39"/>
  <c r="DN162" i="39" s="1"/>
  <c r="DN162" i="38"/>
  <c r="DV162" i="38"/>
  <c r="DU162" i="39"/>
  <c r="DV162" i="39" s="1"/>
  <c r="EC162" i="39"/>
  <c r="ED162" i="39" s="1"/>
  <c r="ED162" i="38"/>
  <c r="F164" i="38"/>
  <c r="E176" i="38"/>
  <c r="E164" i="39"/>
  <c r="F164" i="39" s="1"/>
  <c r="M176" i="38"/>
  <c r="M164" i="39"/>
  <c r="N164" i="39" s="1"/>
  <c r="N164" i="38"/>
  <c r="V164" i="38"/>
  <c r="U176" i="38"/>
  <c r="U164" i="39"/>
  <c r="V164" i="39" s="1"/>
  <c r="AC176" i="38"/>
  <c r="AC164" i="39"/>
  <c r="AD164" i="39" s="1"/>
  <c r="AD164" i="38"/>
  <c r="AL164" i="38"/>
  <c r="AK176" i="38"/>
  <c r="AK164" i="39"/>
  <c r="AL164" i="39" s="1"/>
  <c r="AT164" i="38"/>
  <c r="AS176" i="38"/>
  <c r="AS164" i="39"/>
  <c r="AT164" i="39" s="1"/>
  <c r="BA176" i="38"/>
  <c r="BA164" i="39"/>
  <c r="BB164" i="39" s="1"/>
  <c r="BB164" i="38"/>
  <c r="BJ164" i="38"/>
  <c r="BI176" i="38"/>
  <c r="BI164" i="39"/>
  <c r="BJ164" i="39" s="1"/>
  <c r="BQ176" i="38"/>
  <c r="BQ164" i="39"/>
  <c r="BR164" i="39" s="1"/>
  <c r="BR164" i="38"/>
  <c r="BY176" i="38"/>
  <c r="BY164" i="39"/>
  <c r="BZ164" i="39" s="1"/>
  <c r="BZ164" i="38"/>
  <c r="CH164" i="38"/>
  <c r="CG176" i="38"/>
  <c r="CG164" i="39"/>
  <c r="CH164" i="39" s="1"/>
  <c r="CO176" i="38"/>
  <c r="CO164" i="39"/>
  <c r="CP164" i="39" s="1"/>
  <c r="CP164" i="38"/>
  <c r="CX164" i="38"/>
  <c r="CW176" i="38"/>
  <c r="CW164" i="39"/>
  <c r="CX164" i="39" s="1"/>
  <c r="DE176" i="38"/>
  <c r="DE164" i="39"/>
  <c r="DF164" i="39" s="1"/>
  <c r="DF164" i="38"/>
  <c r="DM176" i="38"/>
  <c r="DM164" i="39"/>
  <c r="DN164" i="39" s="1"/>
  <c r="DN164" i="38"/>
  <c r="DV164" i="38"/>
  <c r="DU176" i="38"/>
  <c r="DU164" i="39"/>
  <c r="DV164" i="39" s="1"/>
  <c r="EC176" i="38"/>
  <c r="EC164" i="39"/>
  <c r="ED164" i="39" s="1"/>
  <c r="ED164" i="38"/>
  <c r="J165" i="38"/>
  <c r="I165" i="39"/>
  <c r="J165" i="39" s="1"/>
  <c r="Q165" i="39"/>
  <c r="R165" i="39" s="1"/>
  <c r="R165" i="38"/>
  <c r="Z165" i="38"/>
  <c r="Y165" i="39"/>
  <c r="Z165" i="39" s="1"/>
  <c r="AG165" i="39"/>
  <c r="AH165" i="39" s="1"/>
  <c r="AH165" i="38"/>
  <c r="AP165" i="38"/>
  <c r="AO165" i="39"/>
  <c r="AP165" i="39" s="1"/>
  <c r="AX165" i="38"/>
  <c r="AW165" i="39"/>
  <c r="AX165" i="39" s="1"/>
  <c r="BE165" i="39"/>
  <c r="BF165" i="39" s="1"/>
  <c r="BF165" i="38"/>
  <c r="BN165" i="38"/>
  <c r="BM165" i="39"/>
  <c r="BN165" i="39" s="1"/>
  <c r="BU165" i="39"/>
  <c r="BV165" i="39" s="1"/>
  <c r="BV165" i="38"/>
  <c r="CD165" i="38"/>
  <c r="CC165" i="39"/>
  <c r="CD165" i="39" s="1"/>
  <c r="CK165" i="39"/>
  <c r="CL165" i="39" s="1"/>
  <c r="CL165" i="38"/>
  <c r="CT165" i="38"/>
  <c r="CS165" i="39"/>
  <c r="CT165" i="39" s="1"/>
  <c r="DA165" i="39"/>
  <c r="DB165" i="39" s="1"/>
  <c r="DB165" i="38"/>
  <c r="DJ165" i="38"/>
  <c r="DI165" i="39"/>
  <c r="DJ165" i="39" s="1"/>
  <c r="DQ165" i="39"/>
  <c r="DR165" i="39" s="1"/>
  <c r="DR165" i="38"/>
  <c r="DZ165" i="38"/>
  <c r="DY165" i="39"/>
  <c r="DZ165" i="39" s="1"/>
  <c r="E166" i="39"/>
  <c r="F166" i="39" s="1"/>
  <c r="F166" i="38"/>
  <c r="N166" i="38"/>
  <c r="M166" i="39"/>
  <c r="N166" i="39" s="1"/>
  <c r="U166" i="39"/>
  <c r="V166" i="39" s="1"/>
  <c r="V166" i="38"/>
  <c r="AD166" i="38"/>
  <c r="AC166" i="39"/>
  <c r="AD166" i="39" s="1"/>
  <c r="AK166" i="39"/>
  <c r="AL166" i="39" s="1"/>
  <c r="AL166" i="38"/>
  <c r="AT166" i="38"/>
  <c r="AS166" i="39"/>
  <c r="AT166" i="39" s="1"/>
  <c r="BA166" i="39"/>
  <c r="BB166" i="39" s="1"/>
  <c r="BB166" i="38"/>
  <c r="BJ166" i="38"/>
  <c r="BI166" i="39"/>
  <c r="BJ166" i="39" s="1"/>
  <c r="BQ166" i="39"/>
  <c r="BR166" i="39" s="1"/>
  <c r="BR166" i="38"/>
  <c r="BZ166" i="38"/>
  <c r="BY166" i="39"/>
  <c r="BZ166" i="39" s="1"/>
  <c r="CG166" i="39"/>
  <c r="CH166" i="39" s="1"/>
  <c r="CH166" i="38"/>
  <c r="CP166" i="38"/>
  <c r="CO166" i="39"/>
  <c r="CP166" i="39" s="1"/>
  <c r="CW166" i="39"/>
  <c r="CX166" i="39" s="1"/>
  <c r="CX166" i="38"/>
  <c r="DF166" i="38"/>
  <c r="DE166" i="39"/>
  <c r="DF166" i="39" s="1"/>
  <c r="DM166" i="39"/>
  <c r="DN166" i="39" s="1"/>
  <c r="DN166" i="38"/>
  <c r="DV166" i="38"/>
  <c r="DU166" i="39"/>
  <c r="DV166" i="39" s="1"/>
  <c r="EC166" i="39"/>
  <c r="ED166" i="39" s="1"/>
  <c r="ED166" i="38"/>
  <c r="J167" i="38"/>
  <c r="I167" i="39"/>
  <c r="J167" i="39" s="1"/>
  <c r="Q167" i="39"/>
  <c r="R167" i="39" s="1"/>
  <c r="R167" i="38"/>
  <c r="Z167" i="38"/>
  <c r="Y167" i="39"/>
  <c r="Z167" i="39" s="1"/>
  <c r="AG167" i="39"/>
  <c r="AH167" i="39" s="1"/>
  <c r="AH167" i="38"/>
  <c r="AP167" i="38"/>
  <c r="AO167" i="39"/>
  <c r="AP167" i="39" s="1"/>
  <c r="AW167" i="39"/>
  <c r="AX167" i="39" s="1"/>
  <c r="AX167" i="38"/>
  <c r="BF167" i="38"/>
  <c r="BE167" i="39"/>
  <c r="BF167" i="39" s="1"/>
  <c r="BM167" i="39"/>
  <c r="BN167" i="39" s="1"/>
  <c r="BN167" i="38"/>
  <c r="BV167" i="38"/>
  <c r="BU167" i="39"/>
  <c r="BV167" i="39" s="1"/>
  <c r="CC167" i="39"/>
  <c r="CD167" i="39" s="1"/>
  <c r="CD167" i="38"/>
  <c r="CK167" i="39"/>
  <c r="CL167" i="39" s="1"/>
  <c r="CL167" i="38"/>
  <c r="CT167" i="38"/>
  <c r="CS167" i="39"/>
  <c r="CT167" i="39" s="1"/>
  <c r="DA167" i="39"/>
  <c r="DB167" i="39" s="1"/>
  <c r="DB167" i="38"/>
  <c r="DJ167" i="38"/>
  <c r="DI167" i="39"/>
  <c r="DJ167" i="39" s="1"/>
  <c r="DQ167" i="39"/>
  <c r="DR167" i="39" s="1"/>
  <c r="DR167" i="38"/>
  <c r="DZ167" i="38"/>
  <c r="DY167" i="39"/>
  <c r="DZ167" i="39" s="1"/>
  <c r="E168" i="39"/>
  <c r="F168" i="39" s="1"/>
  <c r="F168" i="38"/>
  <c r="N168" i="38"/>
  <c r="M168" i="39"/>
  <c r="N168" i="39" s="1"/>
  <c r="V168" i="38"/>
  <c r="U168" i="39"/>
  <c r="V168" i="39" s="1"/>
  <c r="AC168" i="39"/>
  <c r="AD168" i="39" s="1"/>
  <c r="AD168" i="38"/>
  <c r="AL168" i="38"/>
  <c r="AK168" i="39"/>
  <c r="AL168" i="39" s="1"/>
  <c r="AS168" i="39"/>
  <c r="AT168" i="39" s="1"/>
  <c r="AT168" i="38"/>
  <c r="BB168" i="38"/>
  <c r="BA168" i="39"/>
  <c r="BB168" i="39" s="1"/>
  <c r="BI168" i="39"/>
  <c r="BJ168" i="39" s="1"/>
  <c r="BJ168" i="38"/>
  <c r="BR168" i="38"/>
  <c r="BQ168" i="39"/>
  <c r="BR168" i="39" s="1"/>
  <c r="BY168" i="39"/>
  <c r="BZ168" i="39" s="1"/>
  <c r="BZ168" i="38"/>
  <c r="CH168" i="38"/>
  <c r="CG168" i="39"/>
  <c r="CH168" i="39" s="1"/>
  <c r="CO168" i="39"/>
  <c r="CP168" i="39" s="1"/>
  <c r="CP168" i="38"/>
  <c r="CX168" i="38"/>
  <c r="CW168" i="39"/>
  <c r="CX168" i="39" s="1"/>
  <c r="DE168" i="39"/>
  <c r="DF168" i="39" s="1"/>
  <c r="DF168" i="38"/>
  <c r="DN168" i="38"/>
  <c r="DM168" i="39"/>
  <c r="DN168" i="39" s="1"/>
  <c r="DU168" i="39"/>
  <c r="DV168" i="39" s="1"/>
  <c r="DV168" i="38"/>
  <c r="ED168" i="38"/>
  <c r="EC168" i="39"/>
  <c r="ED168" i="39" s="1"/>
  <c r="J169" i="38"/>
  <c r="I169" i="39"/>
  <c r="J169" i="39" s="1"/>
  <c r="Q169" i="39"/>
  <c r="R169" i="39" s="1"/>
  <c r="R169" i="38"/>
  <c r="Z169" i="38"/>
  <c r="Y169" i="39"/>
  <c r="Z169" i="39" s="1"/>
  <c r="AG169" i="39"/>
  <c r="AH169" i="39" s="1"/>
  <c r="AH169" i="38"/>
  <c r="AP169" i="38"/>
  <c r="AO169" i="39"/>
  <c r="AP169" i="39" s="1"/>
  <c r="AW169" i="39"/>
  <c r="AX169" i="39" s="1"/>
  <c r="AX169" i="38"/>
  <c r="BF169" i="38"/>
  <c r="BE169" i="39"/>
  <c r="BF169" i="39" s="1"/>
  <c r="BM169" i="39"/>
  <c r="BN169" i="39" s="1"/>
  <c r="BN169" i="38"/>
  <c r="BV169" i="38"/>
  <c r="BU169" i="39"/>
  <c r="BV169" i="39" s="1"/>
  <c r="CC169" i="39"/>
  <c r="CD169" i="39" s="1"/>
  <c r="CD169" i="38"/>
  <c r="CL169" i="38"/>
  <c r="CK169" i="39"/>
  <c r="CL169" i="39" s="1"/>
  <c r="CS169" i="39"/>
  <c r="CT169" i="39" s="1"/>
  <c r="CT169" i="38"/>
  <c r="DB169" i="38"/>
  <c r="DA169" i="39"/>
  <c r="DB169" i="39" s="1"/>
  <c r="DI169" i="39"/>
  <c r="DJ169" i="39" s="1"/>
  <c r="DJ169" i="38"/>
  <c r="DR169" i="38"/>
  <c r="DQ169" i="39"/>
  <c r="DR169" i="39" s="1"/>
  <c r="DY169" i="39"/>
  <c r="DZ169" i="39" s="1"/>
  <c r="DZ169" i="38"/>
  <c r="F170" i="38"/>
  <c r="E170" i="39"/>
  <c r="F170" i="39" s="1"/>
  <c r="M170" i="39"/>
  <c r="N170" i="39" s="1"/>
  <c r="N170" i="38"/>
  <c r="V170" i="38"/>
  <c r="U170" i="39"/>
  <c r="V170" i="39" s="1"/>
  <c r="AC170" i="39"/>
  <c r="AD170" i="39" s="1"/>
  <c r="AD170" i="38"/>
  <c r="AL170" i="38"/>
  <c r="AK170" i="39"/>
  <c r="AL170" i="39" s="1"/>
  <c r="AS170" i="39"/>
  <c r="AT170" i="39" s="1"/>
  <c r="AT170" i="38"/>
  <c r="BB170" i="38"/>
  <c r="BA170" i="39"/>
  <c r="BB170" i="39" s="1"/>
  <c r="BI170" i="39"/>
  <c r="BJ170" i="39" s="1"/>
  <c r="BJ170" i="38"/>
  <c r="BR170" i="38"/>
  <c r="BQ170" i="39"/>
  <c r="BR170" i="39" s="1"/>
  <c r="BY170" i="39"/>
  <c r="BZ170" i="39" s="1"/>
  <c r="BZ170" i="38"/>
  <c r="CH170" i="38"/>
  <c r="CG170" i="39"/>
  <c r="CH170" i="39" s="1"/>
  <c r="CO170" i="39"/>
  <c r="CP170" i="39" s="1"/>
  <c r="CP170" i="38"/>
  <c r="CX170" i="38"/>
  <c r="CW170" i="39"/>
  <c r="CX170" i="39" s="1"/>
  <c r="DE170" i="39"/>
  <c r="DF170" i="39" s="1"/>
  <c r="DF170" i="38"/>
  <c r="DN170" i="38"/>
  <c r="DM170" i="39"/>
  <c r="DN170" i="39" s="1"/>
  <c r="DU170" i="39"/>
  <c r="DV170" i="39" s="1"/>
  <c r="DV170" i="38"/>
  <c r="ED170" i="38"/>
  <c r="EC170" i="39"/>
  <c r="ED170" i="39" s="1"/>
  <c r="I171" i="39"/>
  <c r="J171" i="39" s="1"/>
  <c r="J171" i="38"/>
  <c r="R171" i="38"/>
  <c r="Q171" i="39"/>
  <c r="R171" i="39" s="1"/>
  <c r="Y171" i="39"/>
  <c r="Z171" i="39" s="1"/>
  <c r="Z171" i="38"/>
  <c r="AH171" i="38"/>
  <c r="AG171" i="39"/>
  <c r="AH171" i="39" s="1"/>
  <c r="AO171" i="39"/>
  <c r="AP171" i="39" s="1"/>
  <c r="AP171" i="38"/>
  <c r="AX171" i="38"/>
  <c r="AW171" i="39"/>
  <c r="AX171" i="39" s="1"/>
  <c r="BE171" i="39"/>
  <c r="BF171" i="39" s="1"/>
  <c r="BF171" i="38"/>
  <c r="BM171" i="39"/>
  <c r="BN171" i="39" s="1"/>
  <c r="BN171" i="38"/>
  <c r="BV171" i="38"/>
  <c r="BU171" i="39"/>
  <c r="BV171" i="39" s="1"/>
  <c r="CC171" i="39"/>
  <c r="CD171" i="39" s="1"/>
  <c r="CD171" i="38"/>
  <c r="CK171" i="39"/>
  <c r="CL171" i="39" s="1"/>
  <c r="CL171" i="38"/>
  <c r="CT171" i="38"/>
  <c r="CS171" i="39"/>
  <c r="CT171" i="39" s="1"/>
  <c r="DA171" i="39"/>
  <c r="DB171" i="39" s="1"/>
  <c r="DB171" i="38"/>
  <c r="DJ171" i="38"/>
  <c r="DI171" i="39"/>
  <c r="DJ171" i="39" s="1"/>
  <c r="DQ171" i="39"/>
  <c r="DR171" i="39" s="1"/>
  <c r="DR171" i="38"/>
  <c r="DZ171" i="38"/>
  <c r="DY171" i="39"/>
  <c r="DZ171" i="39" s="1"/>
  <c r="E172" i="39"/>
  <c r="F172" i="39" s="1"/>
  <c r="F172" i="38"/>
  <c r="N172" i="38"/>
  <c r="M172" i="39"/>
  <c r="N172" i="39" s="1"/>
  <c r="U172" i="39"/>
  <c r="V172" i="39" s="1"/>
  <c r="V172" i="38"/>
  <c r="AD172" i="38"/>
  <c r="AC172" i="39"/>
  <c r="AD172" i="39" s="1"/>
  <c r="AK172" i="39"/>
  <c r="AL172" i="39" s="1"/>
  <c r="AL172" i="38"/>
  <c r="AS172" i="39"/>
  <c r="AT172" i="39" s="1"/>
  <c r="AT172" i="38"/>
  <c r="BB172" i="38"/>
  <c r="BA172" i="39"/>
  <c r="BB172" i="39" s="1"/>
  <c r="BI172" i="39"/>
  <c r="BJ172" i="39" s="1"/>
  <c r="BJ172" i="38"/>
  <c r="BR172" i="38"/>
  <c r="BQ172" i="39"/>
  <c r="BR172" i="39" s="1"/>
  <c r="BY172" i="39"/>
  <c r="BZ172" i="39" s="1"/>
  <c r="BZ172" i="38"/>
  <c r="CH172" i="38"/>
  <c r="CG172" i="39"/>
  <c r="CH172" i="39" s="1"/>
  <c r="CO172" i="39"/>
  <c r="CP172" i="39" s="1"/>
  <c r="CP172" i="38"/>
  <c r="CX172" i="38"/>
  <c r="CW172" i="39"/>
  <c r="CX172" i="39" s="1"/>
  <c r="DE172" i="39"/>
  <c r="DF172" i="39" s="1"/>
  <c r="DF172" i="38"/>
  <c r="DN172" i="38"/>
  <c r="DM172" i="39"/>
  <c r="DN172" i="39" s="1"/>
  <c r="DU172" i="39"/>
  <c r="DV172" i="39" s="1"/>
  <c r="DV172" i="38"/>
  <c r="ED172" i="38"/>
  <c r="EC172" i="39"/>
  <c r="ED172" i="39" s="1"/>
  <c r="I173" i="39"/>
  <c r="J173" i="39" s="1"/>
  <c r="J173" i="38"/>
  <c r="R173" i="38"/>
  <c r="Q173" i="39"/>
  <c r="R173" i="39" s="1"/>
  <c r="Y173" i="39"/>
  <c r="Z173" i="39" s="1"/>
  <c r="Z173" i="38"/>
  <c r="AH173" i="38"/>
  <c r="AG173" i="39"/>
  <c r="AH173" i="39" s="1"/>
  <c r="AO173" i="39"/>
  <c r="AP173" i="39" s="1"/>
  <c r="AP173" i="38"/>
  <c r="AX173" i="38"/>
  <c r="AW173" i="39"/>
  <c r="AX173" i="39" s="1"/>
  <c r="BE173" i="39"/>
  <c r="BF173" i="39" s="1"/>
  <c r="BF173" i="38"/>
  <c r="BN173" i="38"/>
  <c r="BM173" i="39"/>
  <c r="BN173" i="39" s="1"/>
  <c r="BU173" i="39"/>
  <c r="BV173" i="39" s="1"/>
  <c r="BV173" i="38"/>
  <c r="CD173" i="38"/>
  <c r="CC173" i="39"/>
  <c r="CD173" i="39" s="1"/>
  <c r="CK173" i="39"/>
  <c r="CL173" i="39" s="1"/>
  <c r="CL173" i="38"/>
  <c r="CT173" i="38"/>
  <c r="CS173" i="39"/>
  <c r="CT173" i="39" s="1"/>
  <c r="DA173" i="39"/>
  <c r="DB173" i="39" s="1"/>
  <c r="DB173" i="38"/>
  <c r="DI173" i="39"/>
  <c r="DJ173" i="39" s="1"/>
  <c r="DJ173" i="38"/>
  <c r="DR173" i="38"/>
  <c r="DQ173" i="39"/>
  <c r="DR173" i="39" s="1"/>
  <c r="DY173" i="39"/>
  <c r="DZ173" i="39" s="1"/>
  <c r="DZ173" i="38"/>
  <c r="F174" i="38"/>
  <c r="E174" i="39"/>
  <c r="F174" i="39" s="1"/>
  <c r="M174" i="39"/>
  <c r="N174" i="39" s="1"/>
  <c r="N174" i="38"/>
  <c r="V174" i="38"/>
  <c r="U174" i="39"/>
  <c r="V174" i="39" s="1"/>
  <c r="AC174" i="39"/>
  <c r="AD174" i="39" s="1"/>
  <c r="AD174" i="38"/>
  <c r="AL174" i="38"/>
  <c r="AK174" i="39"/>
  <c r="AL174" i="39" s="1"/>
  <c r="AS174" i="39"/>
  <c r="AT174" i="39" s="1"/>
  <c r="AT174" i="38"/>
  <c r="BB174" i="38"/>
  <c r="BA174" i="39"/>
  <c r="BB174" i="39" s="1"/>
  <c r="BI174" i="39"/>
  <c r="BJ174" i="39" s="1"/>
  <c r="BJ174" i="38"/>
  <c r="BR174" i="38"/>
  <c r="BQ174" i="39"/>
  <c r="BR174" i="39" s="1"/>
  <c r="BY174" i="39"/>
  <c r="BZ174" i="39" s="1"/>
  <c r="BZ174" i="38"/>
  <c r="CH174" i="38"/>
  <c r="CG174" i="39"/>
  <c r="CH174" i="39" s="1"/>
  <c r="CO174" i="39"/>
  <c r="CP174" i="39" s="1"/>
  <c r="CP174" i="38"/>
  <c r="CW174" i="39"/>
  <c r="CX174" i="39" s="1"/>
  <c r="CX174" i="38"/>
  <c r="DF174" i="38"/>
  <c r="DE174" i="39"/>
  <c r="DF174" i="39" s="1"/>
  <c r="DM174" i="39"/>
  <c r="DN174" i="39" s="1"/>
  <c r="DN174" i="38"/>
  <c r="DV174" i="38"/>
  <c r="DU174" i="39"/>
  <c r="DV174" i="39" s="1"/>
  <c r="EC174" i="39"/>
  <c r="ED174" i="39" s="1"/>
  <c r="ED174" i="38"/>
  <c r="I175" i="39"/>
  <c r="J175" i="39" s="1"/>
  <c r="J175" i="38"/>
  <c r="R175" i="38"/>
  <c r="Q175" i="39"/>
  <c r="R175" i="39" s="1"/>
  <c r="Y175" i="39"/>
  <c r="Z175" i="39" s="1"/>
  <c r="Z175" i="38"/>
  <c r="AH175" i="38"/>
  <c r="AG175" i="39"/>
  <c r="AH175" i="39" s="1"/>
  <c r="AO175" i="39"/>
  <c r="AP175" i="39" s="1"/>
  <c r="AP175" i="38"/>
  <c r="AX175" i="38"/>
  <c r="AW175" i="39"/>
  <c r="AX175" i="39" s="1"/>
  <c r="BE175" i="39"/>
  <c r="BF175" i="39" s="1"/>
  <c r="BF175" i="38"/>
  <c r="BM175" i="39"/>
  <c r="BN175" i="39" s="1"/>
  <c r="BN175" i="38"/>
  <c r="BV175" i="38"/>
  <c r="BU175" i="39"/>
  <c r="BV175" i="39" s="1"/>
  <c r="CD175" i="38"/>
  <c r="CC175" i="39"/>
  <c r="CD175" i="39" s="1"/>
  <c r="CK175" i="39"/>
  <c r="CL175" i="39" s="1"/>
  <c r="CL175" i="38"/>
  <c r="CS175" i="39"/>
  <c r="CT175" i="39" s="1"/>
  <c r="CT175" i="38"/>
  <c r="DB175" i="38"/>
  <c r="DA175" i="39"/>
  <c r="DB175" i="39" s="1"/>
  <c r="DI175" i="39"/>
  <c r="DJ175" i="39" s="1"/>
  <c r="DJ175" i="38"/>
  <c r="DQ175" i="39"/>
  <c r="DR175" i="39" s="1"/>
  <c r="DR175" i="38"/>
  <c r="DZ175" i="38"/>
  <c r="DY175" i="39"/>
  <c r="DZ175" i="39" s="1"/>
  <c r="I189" i="38"/>
  <c r="I177" i="39"/>
  <c r="J177" i="39" s="1"/>
  <c r="J177" i="38"/>
  <c r="R177" i="38"/>
  <c r="Q189" i="38"/>
  <c r="Q177" i="39"/>
  <c r="R177" i="39" s="1"/>
  <c r="Y189" i="38"/>
  <c r="Y177" i="39"/>
  <c r="Z177" i="39" s="1"/>
  <c r="Z177" i="38"/>
  <c r="AH177" i="38"/>
  <c r="AG189" i="38"/>
  <c r="AG177" i="39"/>
  <c r="AH177" i="39" s="1"/>
  <c r="AO189" i="38"/>
  <c r="AO177" i="39"/>
  <c r="AP177" i="39" s="1"/>
  <c r="AP177" i="38"/>
  <c r="AX177" i="38"/>
  <c r="AW189" i="38"/>
  <c r="AW177" i="39"/>
  <c r="AX177" i="39" s="1"/>
  <c r="BE189" i="38"/>
  <c r="BE177" i="39"/>
  <c r="BF177" i="39" s="1"/>
  <c r="BF177" i="38"/>
  <c r="BM189" i="38"/>
  <c r="BM177" i="39"/>
  <c r="BN177" i="39" s="1"/>
  <c r="BN177" i="38"/>
  <c r="BV177" i="38"/>
  <c r="BU189" i="38"/>
  <c r="BU177" i="39"/>
  <c r="BV177" i="39" s="1"/>
  <c r="CC189" i="38"/>
  <c r="CC177" i="39"/>
  <c r="CD177" i="39" s="1"/>
  <c r="CD177" i="38"/>
  <c r="CL177" i="38"/>
  <c r="CK189" i="38"/>
  <c r="CK177" i="39"/>
  <c r="CL177" i="39" s="1"/>
  <c r="CS189" i="38"/>
  <c r="CS177" i="39"/>
  <c r="CT177" i="39" s="1"/>
  <c r="CT177" i="38"/>
  <c r="DB177" i="38"/>
  <c r="DA189" i="38"/>
  <c r="DA177" i="39"/>
  <c r="DB177" i="39" s="1"/>
  <c r="DI189" i="38"/>
  <c r="DI177" i="39"/>
  <c r="DJ177" i="39" s="1"/>
  <c r="DJ177" i="38"/>
  <c r="DR177" i="38"/>
  <c r="DQ189" i="38"/>
  <c r="DQ177" i="39"/>
  <c r="DR177" i="39" s="1"/>
  <c r="DY189" i="38"/>
  <c r="DY177" i="39"/>
  <c r="DZ177" i="39" s="1"/>
  <c r="DZ177" i="38"/>
  <c r="F178" i="38"/>
  <c r="E178" i="39"/>
  <c r="F178" i="39" s="1"/>
  <c r="M178" i="39"/>
  <c r="N178" i="39" s="1"/>
  <c r="N178" i="38"/>
  <c r="V178" i="38"/>
  <c r="U178" i="39"/>
  <c r="V178" i="39" s="1"/>
  <c r="AC178" i="39"/>
  <c r="AD178" i="39" s="1"/>
  <c r="AD178" i="38"/>
  <c r="AK178" i="39"/>
  <c r="AL178" i="39" s="1"/>
  <c r="AL178" i="38"/>
  <c r="AT178" i="38"/>
  <c r="AS178" i="39"/>
  <c r="AT178" i="39" s="1"/>
  <c r="BA178" i="39"/>
  <c r="BB178" i="39" s="1"/>
  <c r="BB178" i="38"/>
  <c r="BI178" i="39"/>
  <c r="BJ178" i="39" s="1"/>
  <c r="BJ178" i="38"/>
  <c r="BR178" i="38"/>
  <c r="BQ178" i="39"/>
  <c r="BR178" i="39" s="1"/>
  <c r="BY178" i="39"/>
  <c r="BZ178" i="39" s="1"/>
  <c r="BZ178" i="38"/>
  <c r="CH178" i="38"/>
  <c r="CG178" i="39"/>
  <c r="CH178" i="39" s="1"/>
  <c r="CO178" i="39"/>
  <c r="CP178" i="39" s="1"/>
  <c r="CP178" i="38"/>
  <c r="CX178" i="38"/>
  <c r="CW178" i="39"/>
  <c r="CX178" i="39" s="1"/>
  <c r="DE178" i="39"/>
  <c r="DF178" i="39" s="1"/>
  <c r="DF178" i="38"/>
  <c r="DN178" i="38"/>
  <c r="DM178" i="39"/>
  <c r="DN178" i="39" s="1"/>
  <c r="DV178" i="38"/>
  <c r="DU178" i="39"/>
  <c r="DV178" i="39" s="1"/>
  <c r="EC178" i="39"/>
  <c r="ED178" i="39" s="1"/>
  <c r="ED178" i="38"/>
  <c r="J179" i="38"/>
  <c r="I179" i="39"/>
  <c r="J179" i="39" s="1"/>
  <c r="Q179" i="39"/>
  <c r="R179" i="39" s="1"/>
  <c r="R179" i="38"/>
  <c r="Z179" i="38"/>
  <c r="Y179" i="39"/>
  <c r="Z179" i="39" s="1"/>
  <c r="AG179" i="39"/>
  <c r="AH179" i="39" s="1"/>
  <c r="AH179" i="38"/>
  <c r="AP179" i="38"/>
  <c r="AO179" i="39"/>
  <c r="AP179" i="39" s="1"/>
  <c r="AW179" i="39"/>
  <c r="AX179" i="39" s="1"/>
  <c r="AX179" i="38"/>
  <c r="BF179" i="38"/>
  <c r="BE179" i="39"/>
  <c r="BF179" i="39" s="1"/>
  <c r="BM179" i="39"/>
  <c r="BN179" i="39" s="1"/>
  <c r="BN179" i="38"/>
  <c r="BV179" i="38"/>
  <c r="BU179" i="39"/>
  <c r="BV179" i="39" s="1"/>
  <c r="CC179" i="39"/>
  <c r="CD179" i="39" s="1"/>
  <c r="CD179" i="38"/>
  <c r="CL179" i="38"/>
  <c r="CK179" i="39"/>
  <c r="CL179" i="39" s="1"/>
  <c r="CT179" i="38"/>
  <c r="CS179" i="39"/>
  <c r="CT179" i="39" s="1"/>
  <c r="DA179" i="39"/>
  <c r="DB179" i="39" s="1"/>
  <c r="DB179" i="38"/>
  <c r="DJ179" i="38"/>
  <c r="DI179" i="39"/>
  <c r="DJ179" i="39" s="1"/>
  <c r="DQ179" i="39"/>
  <c r="DR179" i="39" s="1"/>
  <c r="DR179" i="38"/>
  <c r="DZ179" i="38"/>
  <c r="DY179" i="39"/>
  <c r="DZ179" i="39" s="1"/>
  <c r="E180" i="39"/>
  <c r="F180" i="39" s="1"/>
  <c r="F180" i="38"/>
  <c r="N180" i="38"/>
  <c r="M180" i="39"/>
  <c r="N180" i="39" s="1"/>
  <c r="U180" i="39"/>
  <c r="V180" i="39" s="1"/>
  <c r="V180" i="38"/>
  <c r="AD180" i="38"/>
  <c r="AC180" i="39"/>
  <c r="AD180" i="39" s="1"/>
  <c r="AK180" i="39"/>
  <c r="AL180" i="39" s="1"/>
  <c r="AL180" i="38"/>
  <c r="AT180" i="38"/>
  <c r="AS180" i="39"/>
  <c r="AT180" i="39" s="1"/>
  <c r="BA180" i="39"/>
  <c r="BB180" i="39" s="1"/>
  <c r="BB180" i="38"/>
  <c r="BJ180" i="38"/>
  <c r="BI180" i="39"/>
  <c r="BJ180" i="39" s="1"/>
  <c r="BQ180" i="39"/>
  <c r="BR180" i="39" s="1"/>
  <c r="BR180" i="38"/>
  <c r="BY180" i="39"/>
  <c r="BZ180" i="39" s="1"/>
  <c r="BZ180" i="38"/>
  <c r="CH180" i="38"/>
  <c r="CG180" i="39"/>
  <c r="CH180" i="39" s="1"/>
  <c r="CO180" i="39"/>
  <c r="CP180" i="39" s="1"/>
  <c r="CP180" i="38"/>
  <c r="CX180" i="38"/>
  <c r="CW180" i="39"/>
  <c r="CX180" i="39" s="1"/>
  <c r="DE180" i="39"/>
  <c r="DF180" i="39" s="1"/>
  <c r="DF180" i="38"/>
  <c r="DN180" i="38"/>
  <c r="DM180" i="39"/>
  <c r="DN180" i="39" s="1"/>
  <c r="DU180" i="39"/>
  <c r="DV180" i="39" s="1"/>
  <c r="DV180" i="38"/>
  <c r="ED180" i="38"/>
  <c r="EC180" i="39"/>
  <c r="ED180" i="39" s="1"/>
  <c r="I181" i="39"/>
  <c r="J181" i="39" s="1"/>
  <c r="J181" i="38"/>
  <c r="R181" i="38"/>
  <c r="Q181" i="39"/>
  <c r="R181" i="39" s="1"/>
  <c r="Y181" i="39"/>
  <c r="Z181" i="39" s="1"/>
  <c r="Z181" i="38"/>
  <c r="AH181" i="38"/>
  <c r="AG181" i="39"/>
  <c r="AH181" i="39" s="1"/>
  <c r="AO181" i="39"/>
  <c r="AP181" i="39" s="1"/>
  <c r="AP181" i="38"/>
  <c r="AX181" i="38"/>
  <c r="AW181" i="39"/>
  <c r="AX181" i="39" s="1"/>
  <c r="BE181" i="39"/>
  <c r="BF181" i="39" s="1"/>
  <c r="BF181" i="38"/>
  <c r="BN181" i="38"/>
  <c r="BM181" i="39"/>
  <c r="BN181" i="39" s="1"/>
  <c r="BU181" i="39"/>
  <c r="BV181" i="39" s="1"/>
  <c r="BV181" i="38"/>
  <c r="CC181" i="39"/>
  <c r="CD181" i="39" s="1"/>
  <c r="CD181" i="38"/>
  <c r="CL181" i="38"/>
  <c r="CK181" i="39"/>
  <c r="CL181" i="39" s="1"/>
  <c r="CS181" i="39"/>
  <c r="CT181" i="39" s="1"/>
  <c r="CT181" i="38"/>
  <c r="DA181" i="39"/>
  <c r="DB181" i="39" s="1"/>
  <c r="DB181" i="38"/>
  <c r="DJ181" i="38"/>
  <c r="DI181" i="39"/>
  <c r="DJ181" i="39" s="1"/>
  <c r="DQ181" i="39"/>
  <c r="DR181" i="39" s="1"/>
  <c r="DR181" i="38"/>
  <c r="DZ181" i="38"/>
  <c r="DY181" i="39"/>
  <c r="DZ181" i="39" s="1"/>
  <c r="E182" i="39"/>
  <c r="F182" i="39" s="1"/>
  <c r="F182" i="38"/>
  <c r="N182" i="38"/>
  <c r="M182" i="39"/>
  <c r="N182" i="39" s="1"/>
  <c r="U182" i="39"/>
  <c r="V182" i="39" s="1"/>
  <c r="V182" i="38"/>
  <c r="AC182" i="39"/>
  <c r="AD182" i="39" s="1"/>
  <c r="AD182" i="38"/>
  <c r="AL182" i="38"/>
  <c r="AK182" i="39"/>
  <c r="AL182" i="39" s="1"/>
  <c r="AS182" i="39"/>
  <c r="AT182" i="39" s="1"/>
  <c r="AT182" i="38"/>
  <c r="BB182" i="38"/>
  <c r="BA182" i="39"/>
  <c r="BB182" i="39" s="1"/>
  <c r="BI182" i="39"/>
  <c r="BJ182" i="39" s="1"/>
  <c r="BJ182" i="38"/>
  <c r="BR182" i="38"/>
  <c r="BQ182" i="39"/>
  <c r="BR182" i="39" s="1"/>
  <c r="BY182" i="39"/>
  <c r="BZ182" i="39" s="1"/>
  <c r="BZ182" i="38"/>
  <c r="CH182" i="38"/>
  <c r="CG182" i="39"/>
  <c r="CH182" i="39" s="1"/>
  <c r="CO182" i="39"/>
  <c r="CP182" i="39" s="1"/>
  <c r="CP182" i="38"/>
  <c r="CX182" i="38"/>
  <c r="CW182" i="39"/>
  <c r="CX182" i="39" s="1"/>
  <c r="DE182" i="39"/>
  <c r="DF182" i="39" s="1"/>
  <c r="DF182" i="38"/>
  <c r="DN182" i="38"/>
  <c r="DM182" i="39"/>
  <c r="DN182" i="39" s="1"/>
  <c r="DU182" i="39"/>
  <c r="DV182" i="39" s="1"/>
  <c r="DV182" i="38"/>
  <c r="ED182" i="38"/>
  <c r="EC182" i="39"/>
  <c r="ED182" i="39" s="1"/>
  <c r="J183" i="38"/>
  <c r="I183" i="39"/>
  <c r="J183" i="39" s="1"/>
  <c r="Q183" i="39"/>
  <c r="R183" i="39" s="1"/>
  <c r="R183" i="38"/>
  <c r="Z183" i="38"/>
  <c r="Y183" i="39"/>
  <c r="Z183" i="39" s="1"/>
  <c r="AG183" i="39"/>
  <c r="AH183" i="39" s="1"/>
  <c r="AH183" i="38"/>
  <c r="AP183" i="38"/>
  <c r="AO183" i="39"/>
  <c r="AP183" i="39" s="1"/>
  <c r="AW183" i="39"/>
  <c r="AX183" i="39" s="1"/>
  <c r="AX183" i="38"/>
  <c r="BF183" i="38"/>
  <c r="BE183" i="39"/>
  <c r="BF183" i="39" s="1"/>
  <c r="BN183" i="38"/>
  <c r="BM183" i="39"/>
  <c r="BN183" i="39" s="1"/>
  <c r="BU183" i="39"/>
  <c r="BV183" i="39" s="1"/>
  <c r="BV183" i="38"/>
  <c r="CD183" i="38"/>
  <c r="CC183" i="39"/>
  <c r="CD183" i="39" s="1"/>
  <c r="CK183" i="39"/>
  <c r="CL183" i="39" s="1"/>
  <c r="CL183" i="38"/>
  <c r="CT183" i="38"/>
  <c r="CS183" i="39"/>
  <c r="CT183" i="39" s="1"/>
  <c r="DA183" i="39"/>
  <c r="DB183" i="39" s="1"/>
  <c r="DB183" i="38"/>
  <c r="DJ183" i="38"/>
  <c r="DI183" i="39"/>
  <c r="DJ183" i="39" s="1"/>
  <c r="DR183" i="38"/>
  <c r="DQ183" i="39"/>
  <c r="DR183" i="39" s="1"/>
  <c r="DY183" i="39"/>
  <c r="DZ183" i="39" s="1"/>
  <c r="DZ183" i="38"/>
  <c r="F184" i="38"/>
  <c r="E184" i="39"/>
  <c r="F184" i="39" s="1"/>
  <c r="N184" i="38"/>
  <c r="M184" i="39"/>
  <c r="N184" i="39" s="1"/>
  <c r="U184" i="39"/>
  <c r="V184" i="39" s="1"/>
  <c r="V184" i="38"/>
  <c r="AD184" i="38"/>
  <c r="AC184" i="39"/>
  <c r="AD184" i="39" s="1"/>
  <c r="AK184" i="39"/>
  <c r="AL184" i="39" s="1"/>
  <c r="AL184" i="38"/>
  <c r="AT184" i="38"/>
  <c r="AS184" i="39"/>
  <c r="AT184" i="39" s="1"/>
  <c r="BA184" i="39"/>
  <c r="BB184" i="39" s="1"/>
  <c r="BB184" i="38"/>
  <c r="BJ184" i="38"/>
  <c r="BI184" i="39"/>
  <c r="BJ184" i="39" s="1"/>
  <c r="BQ184" i="39"/>
  <c r="BR184" i="39" s="1"/>
  <c r="BR184" i="38"/>
  <c r="BZ184" i="38"/>
  <c r="BY184" i="39"/>
  <c r="BZ184" i="39" s="1"/>
  <c r="CG184" i="39"/>
  <c r="CH184" i="39" s="1"/>
  <c r="CH184" i="38"/>
  <c r="CP184" i="38"/>
  <c r="CO184" i="39"/>
  <c r="CP184" i="39" s="1"/>
  <c r="CW184" i="39"/>
  <c r="CX184" i="39" s="1"/>
  <c r="CX184" i="38"/>
  <c r="DF184" i="38"/>
  <c r="DE184" i="39"/>
  <c r="DF184" i="39" s="1"/>
  <c r="DM184" i="39"/>
  <c r="DN184" i="39" s="1"/>
  <c r="DN184" i="38"/>
  <c r="DV184" i="38"/>
  <c r="DU184" i="39"/>
  <c r="DV184" i="39" s="1"/>
  <c r="EC184" i="39"/>
  <c r="ED184" i="39" s="1"/>
  <c r="ED184" i="38"/>
  <c r="J185" i="38"/>
  <c r="I185" i="39"/>
  <c r="J185" i="39" s="1"/>
  <c r="Q185" i="39"/>
  <c r="R185" i="39" s="1"/>
  <c r="R185" i="38"/>
  <c r="Z185" i="38"/>
  <c r="Y185" i="39"/>
  <c r="Z185" i="39" s="1"/>
  <c r="AG185" i="39"/>
  <c r="AH185" i="39" s="1"/>
  <c r="AH185" i="38"/>
  <c r="AP185" i="38"/>
  <c r="AO185" i="39"/>
  <c r="AP185" i="39" s="1"/>
  <c r="AW185" i="39"/>
  <c r="AX185" i="39" s="1"/>
  <c r="AX185" i="38"/>
  <c r="BF185" i="38"/>
  <c r="BE185" i="39"/>
  <c r="BF185" i="39" s="1"/>
  <c r="BM185" i="39"/>
  <c r="BN185" i="39" s="1"/>
  <c r="BN185" i="38"/>
  <c r="BV185" i="38"/>
  <c r="BU185" i="39"/>
  <c r="BV185" i="39" s="1"/>
  <c r="CC185" i="39"/>
  <c r="CD185" i="39" s="1"/>
  <c r="CD185" i="38"/>
  <c r="CK185" i="39"/>
  <c r="CL185" i="39" s="1"/>
  <c r="CL185" i="38"/>
  <c r="CT185" i="38"/>
  <c r="CS185" i="39"/>
  <c r="CT185" i="39" s="1"/>
  <c r="DA185" i="39"/>
  <c r="DB185" i="39" s="1"/>
  <c r="DB185" i="38"/>
  <c r="DJ185" i="38"/>
  <c r="DI185" i="39"/>
  <c r="DJ185" i="39" s="1"/>
  <c r="DQ185" i="39"/>
  <c r="DR185" i="39" s="1"/>
  <c r="DR185" i="38"/>
  <c r="DZ185" i="38"/>
  <c r="DY185" i="39"/>
  <c r="DZ185" i="39" s="1"/>
  <c r="F186" i="38"/>
  <c r="E186" i="39"/>
  <c r="F186" i="39" s="1"/>
  <c r="M186" i="39"/>
  <c r="N186" i="39" s="1"/>
  <c r="N186" i="38"/>
  <c r="V186" i="38"/>
  <c r="U186" i="39"/>
  <c r="V186" i="39" s="1"/>
  <c r="AC186" i="39"/>
  <c r="AD186" i="39" s="1"/>
  <c r="AD186" i="38"/>
  <c r="AL186" i="38"/>
  <c r="AK186" i="39"/>
  <c r="AL186" i="39" s="1"/>
  <c r="AS186" i="39"/>
  <c r="AT186" i="39" s="1"/>
  <c r="AT186" i="38"/>
  <c r="BB186" i="38"/>
  <c r="BA186" i="39"/>
  <c r="BB186" i="39" s="1"/>
  <c r="BI186" i="39"/>
  <c r="BJ186" i="39" s="1"/>
  <c r="BJ186" i="38"/>
  <c r="BQ186" i="39"/>
  <c r="BR186" i="39" s="1"/>
  <c r="BR186" i="38"/>
  <c r="BZ186" i="38"/>
  <c r="BY186" i="39"/>
  <c r="BZ186" i="39" s="1"/>
  <c r="CG186" i="39"/>
  <c r="CH186" i="39" s="1"/>
  <c r="CH186" i="38"/>
  <c r="CP186" i="38"/>
  <c r="CO186" i="39"/>
  <c r="CP186" i="39" s="1"/>
  <c r="CW186" i="39"/>
  <c r="CX186" i="39" s="1"/>
  <c r="CX186" i="38"/>
  <c r="DF186" i="38"/>
  <c r="DE186" i="39"/>
  <c r="DF186" i="39" s="1"/>
  <c r="DM186" i="39"/>
  <c r="DN186" i="39" s="1"/>
  <c r="DN186" i="38"/>
  <c r="DV186" i="38"/>
  <c r="DU186" i="39"/>
  <c r="DV186" i="39" s="1"/>
  <c r="EC186" i="39"/>
  <c r="ED186" i="39" s="1"/>
  <c r="ED186" i="38"/>
  <c r="J187" i="38"/>
  <c r="I187" i="39"/>
  <c r="J187" i="39" s="1"/>
  <c r="Q187" i="39"/>
  <c r="R187" i="39" s="1"/>
  <c r="R187" i="38"/>
  <c r="Z187" i="38"/>
  <c r="Y187" i="39"/>
  <c r="Z187" i="39" s="1"/>
  <c r="AG187" i="39"/>
  <c r="AH187" i="39" s="1"/>
  <c r="AH187" i="38"/>
  <c r="AP187" i="38"/>
  <c r="AO187" i="39"/>
  <c r="AP187" i="39" s="1"/>
  <c r="AW187" i="39"/>
  <c r="AX187" i="39" s="1"/>
  <c r="AX187" i="38"/>
  <c r="BF187" i="38"/>
  <c r="BE187" i="39"/>
  <c r="BF187" i="39" s="1"/>
  <c r="BM187" i="39"/>
  <c r="BN187" i="39" s="1"/>
  <c r="BN187" i="38"/>
  <c r="BV187" i="38"/>
  <c r="BU187" i="39"/>
  <c r="BV187" i="39" s="1"/>
  <c r="CC187" i="39"/>
  <c r="CD187" i="39" s="1"/>
  <c r="CD187" i="38"/>
  <c r="CL187" i="38"/>
  <c r="CK187" i="39"/>
  <c r="CL187" i="39" s="1"/>
  <c r="CS187" i="39"/>
  <c r="CT187" i="39" s="1"/>
  <c r="CT187" i="38"/>
  <c r="DB187" i="38"/>
  <c r="DA187" i="39"/>
  <c r="DB187" i="39" s="1"/>
  <c r="DI187" i="39"/>
  <c r="DJ187" i="39" s="1"/>
  <c r="DJ187" i="38"/>
  <c r="DR187" i="38"/>
  <c r="DQ187" i="39"/>
  <c r="DR187" i="39" s="1"/>
  <c r="DY187" i="39"/>
  <c r="DZ187" i="39" s="1"/>
  <c r="DZ187" i="38"/>
  <c r="F188" i="38"/>
  <c r="E188" i="39"/>
  <c r="F188" i="39" s="1"/>
  <c r="M188" i="39"/>
  <c r="N188" i="39" s="1"/>
  <c r="N188" i="38"/>
  <c r="V188" i="38"/>
  <c r="U188" i="39"/>
  <c r="V188" i="39" s="1"/>
  <c r="AC188" i="39"/>
  <c r="AD188" i="39" s="1"/>
  <c r="AD188" i="38"/>
  <c r="AL188" i="38"/>
  <c r="AK188" i="39"/>
  <c r="AL188" i="39" s="1"/>
  <c r="AS188" i="39"/>
  <c r="AT188" i="39" s="1"/>
  <c r="AT188" i="38"/>
  <c r="BA188" i="39"/>
  <c r="BB188" i="39" s="1"/>
  <c r="BB188" i="38"/>
  <c r="BJ188" i="38"/>
  <c r="BI188" i="39"/>
  <c r="BJ188" i="39" s="1"/>
  <c r="BQ188" i="39"/>
  <c r="BR188" i="39" s="1"/>
  <c r="BR188" i="38"/>
  <c r="BZ188" i="38"/>
  <c r="BY188" i="39"/>
  <c r="BZ188" i="39" s="1"/>
  <c r="CG188" i="39"/>
  <c r="CH188" i="39" s="1"/>
  <c r="CH188" i="38"/>
  <c r="CP188" i="38"/>
  <c r="CO188" i="39"/>
  <c r="CP188" i="39" s="1"/>
  <c r="CW188" i="39"/>
  <c r="CX188" i="39" s="1"/>
  <c r="CX188" i="38"/>
  <c r="DF188" i="38"/>
  <c r="DE188" i="39"/>
  <c r="DF188" i="39" s="1"/>
  <c r="DM188" i="39"/>
  <c r="DN188" i="39" s="1"/>
  <c r="DN188" i="38"/>
  <c r="DV188" i="38"/>
  <c r="DU188" i="39"/>
  <c r="DV188" i="39" s="1"/>
  <c r="EC188" i="39"/>
  <c r="ED188" i="39" s="1"/>
  <c r="ED188" i="38"/>
  <c r="NC21" i="40"/>
  <c r="NS21" i="40"/>
  <c r="L9" i="40"/>
  <c r="T9" i="40"/>
  <c r="AB9" i="40"/>
  <c r="MQ9" i="40"/>
  <c r="MR9" i="40" s="1"/>
  <c r="AJ9" i="40"/>
  <c r="MY9" i="40"/>
  <c r="AR9" i="40"/>
  <c r="NG9" i="40"/>
  <c r="AZ9" i="40"/>
  <c r="NO9" i="40"/>
  <c r="BH9" i="40"/>
  <c r="BX9" i="40"/>
  <c r="CF9" i="40"/>
  <c r="CN9" i="40"/>
  <c r="DD9" i="40"/>
  <c r="DL9" i="40"/>
  <c r="DT9" i="40"/>
  <c r="EJ9" i="40"/>
  <c r="ER9" i="40"/>
  <c r="EZ9" i="40"/>
  <c r="FP9" i="40"/>
  <c r="FX9" i="40"/>
  <c r="GF9" i="40"/>
  <c r="GV9" i="40"/>
  <c r="HD9" i="40"/>
  <c r="HL9" i="40"/>
  <c r="IB9" i="40"/>
  <c r="IJ9" i="40"/>
  <c r="IR9" i="40"/>
  <c r="JH9" i="40"/>
  <c r="JP9" i="40"/>
  <c r="JX9" i="40"/>
  <c r="KN9" i="40"/>
  <c r="KV9" i="40"/>
  <c r="LD9" i="40"/>
  <c r="LT9" i="40"/>
  <c r="MB9" i="40"/>
  <c r="MJ9" i="40"/>
  <c r="L10" i="40"/>
  <c r="T10" i="40"/>
  <c r="AB10" i="40"/>
  <c r="MQ10" i="40"/>
  <c r="MR10" i="40" s="1"/>
  <c r="AJ10" i="40"/>
  <c r="MY10" i="40"/>
  <c r="AR10" i="40"/>
  <c r="NG10" i="40"/>
  <c r="AZ10" i="40"/>
  <c r="NO10" i="40"/>
  <c r="BH10" i="40"/>
  <c r="BX10" i="40"/>
  <c r="CF10" i="40"/>
  <c r="CN10" i="40"/>
  <c r="DD10" i="40"/>
  <c r="DL10" i="40"/>
  <c r="DT10" i="40"/>
  <c r="EJ10" i="40"/>
  <c r="ER10" i="40"/>
  <c r="EZ10" i="40"/>
  <c r="FP10" i="40"/>
  <c r="FX10" i="40"/>
  <c r="GF10" i="40"/>
  <c r="GV10" i="40"/>
  <c r="HD10" i="40"/>
  <c r="HL10" i="40"/>
  <c r="IB10" i="40"/>
  <c r="IJ10" i="40"/>
  <c r="IR10" i="40"/>
  <c r="JH10" i="40"/>
  <c r="JP10" i="40"/>
  <c r="JX10" i="40"/>
  <c r="KN10" i="40"/>
  <c r="KV10" i="40"/>
  <c r="LD10" i="40"/>
  <c r="LT10" i="40"/>
  <c r="MB10" i="40"/>
  <c r="MJ10" i="40"/>
  <c r="L11" i="40"/>
  <c r="T11" i="40"/>
  <c r="AB11" i="40"/>
  <c r="MQ11" i="40"/>
  <c r="MR11" i="40" s="1"/>
  <c r="AJ11" i="40"/>
  <c r="MY11" i="40"/>
  <c r="AR11" i="40"/>
  <c r="NG11" i="40"/>
  <c r="AZ11" i="40"/>
  <c r="NO11" i="40"/>
  <c r="BH11" i="40"/>
  <c r="BX11" i="40"/>
  <c r="CF11" i="40"/>
  <c r="CN11" i="40"/>
  <c r="DD11" i="40"/>
  <c r="DL11" i="40"/>
  <c r="DT11" i="40"/>
  <c r="EJ11" i="40"/>
  <c r="ER11" i="40"/>
  <c r="EZ11" i="40"/>
  <c r="FP11" i="40"/>
  <c r="FX11" i="40"/>
  <c r="GF11" i="40"/>
  <c r="GV11" i="40"/>
  <c r="HD11" i="40"/>
  <c r="HL11" i="40"/>
  <c r="IB11" i="40"/>
  <c r="IJ11" i="40"/>
  <c r="IR11" i="40"/>
  <c r="JH11" i="40"/>
  <c r="JP11" i="40"/>
  <c r="JX11" i="40"/>
  <c r="KN11" i="40"/>
  <c r="KV11" i="40"/>
  <c r="LD11" i="40"/>
  <c r="LT11" i="40"/>
  <c r="MB11" i="40"/>
  <c r="MJ11" i="40"/>
  <c r="L12" i="40"/>
  <c r="T12" i="40"/>
  <c r="AB12" i="40"/>
  <c r="MQ12" i="40"/>
  <c r="MR12" i="40" s="1"/>
  <c r="AJ12" i="40"/>
  <c r="MY12" i="40"/>
  <c r="AR12" i="40"/>
  <c r="NG12" i="40"/>
  <c r="AZ12" i="40"/>
  <c r="NO12" i="40"/>
  <c r="BH12" i="40"/>
  <c r="BX12" i="40"/>
  <c r="CF12" i="40"/>
  <c r="CN12" i="40"/>
  <c r="DD12" i="40"/>
  <c r="DL12" i="40"/>
  <c r="DT12" i="40"/>
  <c r="EJ12" i="40"/>
  <c r="ER12" i="40"/>
  <c r="EZ12" i="40"/>
  <c r="FP12" i="40"/>
  <c r="FX12" i="40"/>
  <c r="GF12" i="40"/>
  <c r="GV12" i="40"/>
  <c r="HD12" i="40"/>
  <c r="HL12" i="40"/>
  <c r="IB12" i="40"/>
  <c r="IJ12" i="40"/>
  <c r="IR12" i="40"/>
  <c r="JH12" i="40"/>
  <c r="JP12" i="40"/>
  <c r="JX12" i="40"/>
  <c r="KN12" i="40"/>
  <c r="KV12" i="40"/>
  <c r="LD12" i="40"/>
  <c r="LT12" i="40"/>
  <c r="MB12" i="40"/>
  <c r="MJ12" i="40"/>
  <c r="L13" i="40"/>
  <c r="T13" i="40"/>
  <c r="AB13" i="40"/>
  <c r="MQ13" i="40"/>
  <c r="MR13" i="40" s="1"/>
  <c r="AJ13" i="40"/>
  <c r="MY13" i="40"/>
  <c r="AR13" i="40"/>
  <c r="NG13" i="40"/>
  <c r="AZ13" i="40"/>
  <c r="NO13" i="40"/>
  <c r="BH13" i="40"/>
  <c r="BX13" i="40"/>
  <c r="CF13" i="40"/>
  <c r="CN13" i="40"/>
  <c r="DD13" i="40"/>
  <c r="DL13" i="40"/>
  <c r="DT13" i="40"/>
  <c r="EJ13" i="40"/>
  <c r="ER13" i="40"/>
  <c r="EZ13" i="40"/>
  <c r="FP13" i="40"/>
  <c r="FX13" i="40"/>
  <c r="GF13" i="40"/>
  <c r="GV13" i="40"/>
  <c r="HD13" i="40"/>
  <c r="HL13" i="40"/>
  <c r="IB13" i="40"/>
  <c r="IJ13" i="40"/>
  <c r="IR13" i="40"/>
  <c r="JH13" i="40"/>
  <c r="JP13" i="40"/>
  <c r="JX13" i="40"/>
  <c r="KN13" i="40"/>
  <c r="KV13" i="40"/>
  <c r="LD13" i="40"/>
  <c r="LT13" i="40"/>
  <c r="MB13" i="40"/>
  <c r="MJ13" i="40"/>
  <c r="L14" i="40"/>
  <c r="T14" i="40"/>
  <c r="AB14" i="40"/>
  <c r="MQ14" i="40"/>
  <c r="MR14" i="40" s="1"/>
  <c r="AJ14" i="40"/>
  <c r="MY14" i="40"/>
  <c r="AR14" i="40"/>
  <c r="NG14" i="40"/>
  <c r="AZ14" i="40"/>
  <c r="NO14" i="40"/>
  <c r="BH14" i="40"/>
  <c r="BX14" i="40"/>
  <c r="CF14" i="40"/>
  <c r="CN14" i="40"/>
  <c r="DD14" i="40"/>
  <c r="DL14" i="40"/>
  <c r="DT14" i="40"/>
  <c r="EJ14" i="40"/>
  <c r="ER14" i="40"/>
  <c r="EZ14" i="40"/>
  <c r="FP14" i="40"/>
  <c r="FX14" i="40"/>
  <c r="GF14" i="40"/>
  <c r="GV14" i="40"/>
  <c r="HD14" i="40"/>
  <c r="HL14" i="40"/>
  <c r="IB14" i="40"/>
  <c r="IJ14" i="40"/>
  <c r="IR14" i="40"/>
  <c r="JH14" i="40"/>
  <c r="JP14" i="40"/>
  <c r="JX14" i="40"/>
  <c r="KN14" i="40"/>
  <c r="KV14" i="40"/>
  <c r="LD14" i="40"/>
  <c r="LT14" i="40"/>
  <c r="MB14" i="40"/>
  <c r="MJ14" i="40"/>
  <c r="L15" i="40"/>
  <c r="T15" i="40"/>
  <c r="AB15" i="40"/>
  <c r="MQ15" i="40"/>
  <c r="MR15" i="40" s="1"/>
  <c r="AJ15" i="40"/>
  <c r="MY15" i="40"/>
  <c r="AR15" i="40"/>
  <c r="NG15" i="40"/>
  <c r="AZ15" i="40"/>
  <c r="NO15" i="40"/>
  <c r="BH15" i="40"/>
  <c r="BX15" i="40"/>
  <c r="CF15" i="40"/>
  <c r="CN15" i="40"/>
  <c r="DD15" i="40"/>
  <c r="DL15" i="40"/>
  <c r="DT15" i="40"/>
  <c r="EJ15" i="40"/>
  <c r="ER15" i="40"/>
  <c r="EZ15" i="40"/>
  <c r="FP15" i="40"/>
  <c r="FX15" i="40"/>
  <c r="GF15" i="40"/>
  <c r="GV15" i="40"/>
  <c r="HD15" i="40"/>
  <c r="HL15" i="40"/>
  <c r="IB15" i="40"/>
  <c r="IJ15" i="40"/>
  <c r="IR15" i="40"/>
  <c r="JH15" i="40"/>
  <c r="JP15" i="40"/>
  <c r="JX15" i="40"/>
  <c r="KN15" i="40"/>
  <c r="KV15" i="40"/>
  <c r="LD15" i="40"/>
  <c r="LT15" i="40"/>
  <c r="MB15" i="40"/>
  <c r="MJ15" i="40"/>
  <c r="L16" i="40"/>
  <c r="T16" i="40"/>
  <c r="AB16" i="40"/>
  <c r="MQ16" i="40"/>
  <c r="MR16" i="40" s="1"/>
  <c r="AJ16" i="40"/>
  <c r="MY16" i="40"/>
  <c r="AR16" i="40"/>
  <c r="NG16" i="40"/>
  <c r="AZ16" i="40"/>
  <c r="NO16" i="40"/>
  <c r="BH16" i="40"/>
  <c r="BX16" i="40"/>
  <c r="CF16" i="40"/>
  <c r="CN16" i="40"/>
  <c r="DD16" i="40"/>
  <c r="DL16" i="40"/>
  <c r="DT16" i="40"/>
  <c r="EJ16" i="40"/>
  <c r="ER16" i="40"/>
  <c r="EZ16" i="40"/>
  <c r="FP16" i="40"/>
  <c r="FX16" i="40"/>
  <c r="GF16" i="40"/>
  <c r="GV16" i="40"/>
  <c r="HD16" i="40"/>
  <c r="HL16" i="40"/>
  <c r="IB16" i="40"/>
  <c r="IJ16" i="40"/>
  <c r="IR16" i="40"/>
  <c r="JH16" i="40"/>
  <c r="JP16" i="40"/>
  <c r="JX16" i="40"/>
  <c r="KN16" i="40"/>
  <c r="KV16" i="40"/>
  <c r="LD16" i="40"/>
  <c r="LT16" i="40"/>
  <c r="MB16" i="40"/>
  <c r="MJ16" i="40"/>
  <c r="L17" i="40"/>
  <c r="T17" i="40"/>
  <c r="AB17" i="40"/>
  <c r="MQ17" i="40"/>
  <c r="MR17" i="40" s="1"/>
  <c r="AJ17" i="40"/>
  <c r="MY17" i="40"/>
  <c r="AR17" i="40"/>
  <c r="NG17" i="40"/>
  <c r="AZ17" i="40"/>
  <c r="NO17" i="40"/>
  <c r="BH17" i="40"/>
  <c r="BX17" i="40"/>
  <c r="CF17" i="40"/>
  <c r="CN17" i="40"/>
  <c r="DD17" i="40"/>
  <c r="DL17" i="40"/>
  <c r="DT17" i="40"/>
  <c r="EJ17" i="40"/>
  <c r="ER17" i="40"/>
  <c r="EZ17" i="40"/>
  <c r="FP17" i="40"/>
  <c r="FX17" i="40"/>
  <c r="GF17" i="40"/>
  <c r="GV17" i="40"/>
  <c r="HD17" i="40"/>
  <c r="HL17" i="40"/>
  <c r="IB17" i="40"/>
  <c r="IJ17" i="40"/>
  <c r="IR17" i="40"/>
  <c r="JH17" i="40"/>
  <c r="JP17" i="40"/>
  <c r="JX17" i="40"/>
  <c r="KN17" i="40"/>
  <c r="KV17" i="40"/>
  <c r="LD17" i="40"/>
  <c r="LT17" i="40"/>
  <c r="MB17" i="40"/>
  <c r="MJ17" i="40"/>
  <c r="L18" i="40"/>
  <c r="T18" i="40"/>
  <c r="AB18" i="40"/>
  <c r="MQ18" i="40"/>
  <c r="MR18" i="40" s="1"/>
  <c r="AJ18" i="40"/>
  <c r="MY18" i="40"/>
  <c r="AR18" i="40"/>
  <c r="NG18" i="40"/>
  <c r="AZ18" i="40"/>
  <c r="NO18" i="40"/>
  <c r="BH18" i="40"/>
  <c r="BX18" i="40"/>
  <c r="CF18" i="40"/>
  <c r="CN18" i="40"/>
  <c r="DD18" i="40"/>
  <c r="DL18" i="40"/>
  <c r="DT18" i="40"/>
  <c r="EJ18" i="40"/>
  <c r="ER18" i="40"/>
  <c r="EZ18" i="40"/>
  <c r="FP18" i="40"/>
  <c r="FX18" i="40"/>
  <c r="GF18" i="40"/>
  <c r="GV18" i="40"/>
  <c r="HD18" i="40"/>
  <c r="HL18" i="40"/>
  <c r="IB18" i="40"/>
  <c r="IJ18" i="40"/>
  <c r="IR18" i="40"/>
  <c r="JH18" i="40"/>
  <c r="JP18" i="40"/>
  <c r="JX18" i="40"/>
  <c r="KN18" i="40"/>
  <c r="KV18" i="40"/>
  <c r="LD18" i="40"/>
  <c r="LT18" i="40"/>
  <c r="MB18" i="40"/>
  <c r="MJ18" i="40"/>
  <c r="L19" i="40"/>
  <c r="T19" i="40"/>
  <c r="AB19" i="40"/>
  <c r="MQ19" i="40"/>
  <c r="MR19" i="40" s="1"/>
  <c r="AJ19" i="40"/>
  <c r="MY19" i="40"/>
  <c r="AR19" i="40"/>
  <c r="NG19" i="40"/>
  <c r="AZ19" i="40"/>
  <c r="NO19" i="40"/>
  <c r="BH19" i="40"/>
  <c r="BX19" i="40"/>
  <c r="CF19" i="40"/>
  <c r="CN19" i="40"/>
  <c r="DD19" i="40"/>
  <c r="DL19" i="40"/>
  <c r="DT19" i="40"/>
  <c r="EJ19" i="40"/>
  <c r="ER19" i="40"/>
  <c r="EZ19" i="40"/>
  <c r="FP19" i="40"/>
  <c r="FX19" i="40"/>
  <c r="GF19" i="40"/>
  <c r="GV19" i="40"/>
  <c r="HD19" i="40"/>
  <c r="HL19" i="40"/>
  <c r="IB19" i="40"/>
  <c r="IJ19" i="40"/>
  <c r="IR19" i="40"/>
  <c r="JH19" i="40"/>
  <c r="JP19" i="40"/>
  <c r="JX19" i="40"/>
  <c r="KN19" i="40"/>
  <c r="KV19" i="40"/>
  <c r="LD19" i="40"/>
  <c r="LT19" i="40"/>
  <c r="MB19" i="40"/>
  <c r="MJ19" i="40"/>
  <c r="L20" i="40"/>
  <c r="T20" i="40"/>
  <c r="AB20" i="40"/>
  <c r="MQ20" i="40"/>
  <c r="MR20" i="40" s="1"/>
  <c r="AJ20" i="40"/>
  <c r="MY20" i="40"/>
  <c r="AR20" i="40"/>
  <c r="NG20" i="40"/>
  <c r="AZ20" i="40"/>
  <c r="NO20" i="40"/>
  <c r="BH20" i="40"/>
  <c r="BX20" i="40"/>
  <c r="CF20" i="40"/>
  <c r="CN20" i="40"/>
  <c r="DD20" i="40"/>
  <c r="DL20" i="40"/>
  <c r="DT20" i="40"/>
  <c r="EJ20" i="40"/>
  <c r="ER20" i="40"/>
  <c r="EZ20" i="40"/>
  <c r="FP20" i="40"/>
  <c r="FX20" i="40"/>
  <c r="GF20" i="40"/>
  <c r="GV20" i="40"/>
  <c r="HD20" i="40"/>
  <c r="HL20" i="40"/>
  <c r="IB20" i="40"/>
  <c r="IJ20" i="40"/>
  <c r="IR20" i="40"/>
  <c r="JH20" i="40"/>
  <c r="JP20" i="40"/>
  <c r="JX20" i="40"/>
  <c r="KN20" i="40"/>
  <c r="KV20" i="40"/>
  <c r="LD20" i="40"/>
  <c r="LT20" i="40"/>
  <c r="MB20" i="40"/>
  <c r="MJ20" i="40"/>
  <c r="NE21" i="40"/>
  <c r="NU21" i="40"/>
  <c r="J22" i="40"/>
  <c r="R22" i="40"/>
  <c r="Z22" i="40"/>
  <c r="AH22" i="40"/>
  <c r="MW22" i="40"/>
  <c r="AP22" i="40"/>
  <c r="NE22" i="40"/>
  <c r="AX22" i="40"/>
  <c r="NM22" i="40"/>
  <c r="BF22" i="40"/>
  <c r="NU22" i="40"/>
  <c r="BN22" i="40"/>
  <c r="BV22" i="40"/>
  <c r="CD22" i="40"/>
  <c r="CL22" i="40"/>
  <c r="CT22" i="40"/>
  <c r="DB22" i="40"/>
  <c r="DJ22" i="40"/>
  <c r="DR22" i="40"/>
  <c r="DZ22" i="40"/>
  <c r="EH22" i="40"/>
  <c r="EP22" i="40"/>
  <c r="EX22" i="40"/>
  <c r="FF22" i="40"/>
  <c r="FN22" i="40"/>
  <c r="FV22" i="40"/>
  <c r="GD22" i="40"/>
  <c r="GL22" i="40"/>
  <c r="GT22" i="40"/>
  <c r="HB22" i="40"/>
  <c r="HJ22" i="40"/>
  <c r="HR22" i="40"/>
  <c r="HZ22" i="40"/>
  <c r="IH22" i="40"/>
  <c r="IP22" i="40"/>
  <c r="IX22" i="40"/>
  <c r="JF22" i="40"/>
  <c r="JN22" i="40"/>
  <c r="JV22" i="40"/>
  <c r="KD22" i="40"/>
  <c r="KL22" i="40"/>
  <c r="KT22" i="40"/>
  <c r="LB22" i="40"/>
  <c r="LJ22" i="40"/>
  <c r="LR22" i="40"/>
  <c r="LZ22" i="40"/>
  <c r="MH22" i="40"/>
  <c r="MP22" i="40"/>
  <c r="J23" i="40"/>
  <c r="R23" i="40"/>
  <c r="Z23" i="40"/>
  <c r="AH23" i="40"/>
  <c r="MW23" i="40"/>
  <c r="AP23" i="40"/>
  <c r="NE23" i="40"/>
  <c r="AX23" i="40"/>
  <c r="NM23" i="40"/>
  <c r="BF23" i="40"/>
  <c r="NU23" i="40"/>
  <c r="BN23" i="40"/>
  <c r="J24" i="40"/>
  <c r="R24" i="40"/>
  <c r="Z24" i="40"/>
  <c r="AH24" i="40"/>
  <c r="MW24" i="40"/>
  <c r="AP24" i="40"/>
  <c r="NE24" i="40"/>
  <c r="AX24" i="40"/>
  <c r="NM24" i="40"/>
  <c r="BF24" i="40"/>
  <c r="NU24" i="40"/>
  <c r="BN24" i="40"/>
  <c r="J25" i="40"/>
  <c r="R25" i="40"/>
  <c r="Z25" i="40"/>
  <c r="AH25" i="40"/>
  <c r="MW25" i="40"/>
  <c r="AP25" i="40"/>
  <c r="NE25" i="40"/>
  <c r="AX25" i="40"/>
  <c r="NM25" i="40"/>
  <c r="BF25" i="40"/>
  <c r="NU25" i="40"/>
  <c r="BN25" i="40"/>
  <c r="J26" i="40"/>
  <c r="R26" i="40"/>
  <c r="Z26" i="40"/>
  <c r="AH26" i="40"/>
  <c r="MW26" i="40"/>
  <c r="AP26" i="40"/>
  <c r="NE26" i="40"/>
  <c r="AX26" i="40"/>
  <c r="NM26" i="40"/>
  <c r="BF26" i="40"/>
  <c r="NU26" i="40"/>
  <c r="BN26" i="40"/>
  <c r="J27" i="40"/>
  <c r="R27" i="40"/>
  <c r="Z27" i="40"/>
  <c r="AH27" i="40"/>
  <c r="MW27" i="40"/>
  <c r="AP27" i="40"/>
  <c r="NE27" i="40"/>
  <c r="AX27" i="40"/>
  <c r="NM27" i="40"/>
  <c r="BF27" i="40"/>
  <c r="NU27" i="40"/>
  <c r="BN27" i="40"/>
  <c r="J28" i="40"/>
  <c r="R28" i="40"/>
  <c r="Z28" i="40"/>
  <c r="AH28" i="40"/>
  <c r="MW28" i="40"/>
  <c r="AP28" i="40"/>
  <c r="NE28" i="40"/>
  <c r="AX28" i="40"/>
  <c r="NM28" i="40"/>
  <c r="BF28" i="40"/>
  <c r="NU28" i="40"/>
  <c r="BN28" i="40"/>
  <c r="J29" i="40"/>
  <c r="R29" i="40"/>
  <c r="Z29" i="40"/>
  <c r="AH29" i="40"/>
  <c r="MW29" i="40"/>
  <c r="AP29" i="40"/>
  <c r="NE29" i="40"/>
  <c r="AX29" i="40"/>
  <c r="NM29" i="40"/>
  <c r="BF29" i="40"/>
  <c r="NU29" i="40"/>
  <c r="BN29" i="40"/>
  <c r="J30" i="40"/>
  <c r="R30" i="40"/>
  <c r="Z30" i="40"/>
  <c r="AH30" i="40"/>
  <c r="MW30" i="40"/>
  <c r="AP30" i="40"/>
  <c r="NE30" i="40"/>
  <c r="AX30" i="40"/>
  <c r="NM30" i="40"/>
  <c r="BF30" i="40"/>
  <c r="NU30" i="40"/>
  <c r="BN30" i="40"/>
  <c r="J31" i="40"/>
  <c r="R31" i="40"/>
  <c r="Z31" i="40"/>
  <c r="AH31" i="40"/>
  <c r="MW31" i="40"/>
  <c r="AP31" i="40"/>
  <c r="NE31" i="40"/>
  <c r="AX31" i="40"/>
  <c r="NM31" i="40"/>
  <c r="BF31" i="40"/>
  <c r="NU31" i="40"/>
  <c r="BN31" i="40"/>
  <c r="J32" i="40"/>
  <c r="R32" i="40"/>
  <c r="Z32" i="40"/>
  <c r="AH32" i="40"/>
  <c r="MW32" i="40"/>
  <c r="AP32" i="40"/>
  <c r="NE32" i="40"/>
  <c r="AX32" i="40"/>
  <c r="NM32" i="40"/>
  <c r="BF32" i="40"/>
  <c r="NU32" i="40"/>
  <c r="BN32" i="40"/>
  <c r="J33" i="40"/>
  <c r="R33" i="40"/>
  <c r="Z33" i="40"/>
  <c r="AH33" i="40"/>
  <c r="MW33" i="40"/>
  <c r="AP33" i="40"/>
  <c r="NE33" i="40"/>
  <c r="AX33" i="40"/>
  <c r="NM33" i="40"/>
  <c r="BF33" i="40"/>
  <c r="NU33" i="40"/>
  <c r="BN33" i="40"/>
  <c r="J34" i="40"/>
  <c r="R34" i="40"/>
  <c r="Z34" i="40"/>
  <c r="AH34" i="40"/>
  <c r="MW34" i="40"/>
  <c r="AP34" i="40"/>
  <c r="NE34" i="40"/>
  <c r="AX34" i="40"/>
  <c r="NM34" i="40"/>
  <c r="BF34" i="40"/>
  <c r="NU34" i="40"/>
  <c r="BN34" i="40"/>
  <c r="J35" i="40"/>
  <c r="R35" i="40"/>
  <c r="Z35" i="40"/>
  <c r="AH35" i="40"/>
  <c r="MW35" i="40"/>
  <c r="AP35" i="40"/>
  <c r="NE35" i="40"/>
  <c r="AX35" i="40"/>
  <c r="NM35" i="40"/>
  <c r="BF35" i="40"/>
  <c r="NU35" i="40"/>
  <c r="BN35" i="40"/>
  <c r="J36" i="40"/>
  <c r="R36" i="40"/>
  <c r="Z36" i="40"/>
  <c r="AH36" i="40"/>
  <c r="MW36" i="40"/>
  <c r="AP36" i="40"/>
  <c r="NE36" i="40"/>
  <c r="AX36" i="40"/>
  <c r="NM36" i="40"/>
  <c r="BF36" i="40"/>
  <c r="NU36" i="40"/>
  <c r="BN36" i="40"/>
  <c r="J37" i="40"/>
  <c r="R37" i="40"/>
  <c r="Z37" i="40"/>
  <c r="AH37" i="40"/>
  <c r="MW37" i="40"/>
  <c r="AP37" i="40"/>
  <c r="NE37" i="40"/>
  <c r="AX37" i="40"/>
  <c r="NM37" i="40"/>
  <c r="BF37" i="40"/>
  <c r="NU37" i="40"/>
  <c r="BN37" i="40"/>
  <c r="J38" i="40"/>
  <c r="R38" i="40"/>
  <c r="Z38" i="40"/>
  <c r="AH38" i="40"/>
  <c r="MW38" i="40"/>
  <c r="AP38" i="40"/>
  <c r="NE38" i="40"/>
  <c r="AX38" i="40"/>
  <c r="NM38" i="40"/>
  <c r="BF38" i="40"/>
  <c r="NU38" i="40"/>
  <c r="BN38" i="40"/>
  <c r="J39" i="40"/>
  <c r="R39" i="40"/>
  <c r="Z39" i="40"/>
  <c r="AH39" i="40"/>
  <c r="MW39" i="40"/>
  <c r="AP39" i="40"/>
  <c r="NE39" i="40"/>
  <c r="AX39" i="40"/>
  <c r="NM39" i="40"/>
  <c r="BF39" i="40"/>
  <c r="NU39" i="40"/>
  <c r="BN39" i="40"/>
  <c r="J40" i="40"/>
  <c r="R40" i="40"/>
  <c r="Z40" i="40"/>
  <c r="AH40" i="40"/>
  <c r="MW40" i="40"/>
  <c r="AP40" i="40"/>
  <c r="NE40" i="40"/>
  <c r="AX40" i="40"/>
  <c r="NM40" i="40"/>
  <c r="BF40" i="40"/>
  <c r="NU40" i="40"/>
  <c r="BN40" i="40"/>
  <c r="J41" i="40"/>
  <c r="R41" i="40"/>
  <c r="Z41" i="40"/>
  <c r="AH41" i="40"/>
  <c r="MW41" i="40"/>
  <c r="AP41" i="40"/>
  <c r="NE41" i="40"/>
  <c r="AX41" i="40"/>
  <c r="NM41" i="40"/>
  <c r="BF41" i="40"/>
  <c r="NU41" i="40"/>
  <c r="BN41" i="40"/>
  <c r="J42" i="40"/>
  <c r="R42" i="40"/>
  <c r="Z42" i="40"/>
  <c r="AH42" i="40"/>
  <c r="MW42" i="40"/>
  <c r="AP42" i="40"/>
  <c r="NE42" i="40"/>
  <c r="AX42" i="40"/>
  <c r="NM42" i="40"/>
  <c r="BF42" i="40"/>
  <c r="NU42" i="40"/>
  <c r="BN42" i="40"/>
  <c r="J43" i="40"/>
  <c r="R43" i="40"/>
  <c r="Z43" i="40"/>
  <c r="AH43" i="40"/>
  <c r="MW43" i="40"/>
  <c r="AP43" i="40"/>
  <c r="NE43" i="40"/>
  <c r="AX43" i="40"/>
  <c r="NM43" i="40"/>
  <c r="BF43" i="40"/>
  <c r="NU43" i="40"/>
  <c r="BN43" i="40"/>
  <c r="J44" i="40"/>
  <c r="R44" i="40"/>
  <c r="Z44" i="40"/>
  <c r="AH44" i="40"/>
  <c r="MW44" i="40"/>
  <c r="AP44" i="40"/>
  <c r="NE44" i="40"/>
  <c r="AX44" i="40"/>
  <c r="NM44" i="40"/>
  <c r="BF44" i="40"/>
  <c r="NU44" i="40"/>
  <c r="BN44" i="40"/>
  <c r="J45" i="40"/>
  <c r="R45" i="40"/>
  <c r="Z45" i="40"/>
  <c r="AH45" i="40"/>
  <c r="MW45" i="40"/>
  <c r="AP45" i="40"/>
  <c r="NE45" i="40"/>
  <c r="AX45" i="40"/>
  <c r="NM45" i="40"/>
  <c r="BF45" i="40"/>
  <c r="NU45" i="40"/>
  <c r="BN45" i="40"/>
  <c r="J46" i="40"/>
  <c r="R46" i="40"/>
  <c r="Z46" i="40"/>
  <c r="AH46" i="40"/>
  <c r="MW46" i="40"/>
  <c r="AP46" i="40"/>
  <c r="NE46" i="40"/>
  <c r="AX46" i="40"/>
  <c r="NM46" i="40"/>
  <c r="BF46" i="40"/>
  <c r="NU46" i="40"/>
  <c r="BN46" i="40"/>
  <c r="J47" i="40"/>
  <c r="R47" i="40"/>
  <c r="Z47" i="40"/>
  <c r="AH47" i="40"/>
  <c r="MW47" i="40"/>
  <c r="AP47" i="40"/>
  <c r="NE47" i="40"/>
  <c r="AX47" i="40"/>
  <c r="NM47" i="40"/>
  <c r="BF47" i="40"/>
  <c r="NU47" i="40"/>
  <c r="BN47" i="40"/>
  <c r="J48" i="40"/>
  <c r="R48" i="40"/>
  <c r="Z48" i="40"/>
  <c r="AH48" i="40"/>
  <c r="MW48" i="40"/>
  <c r="AP48" i="40"/>
  <c r="NE48" i="40"/>
  <c r="AX48" i="40"/>
  <c r="NM48" i="40"/>
  <c r="BF48" i="40"/>
  <c r="NU48" i="40"/>
  <c r="BN48" i="40"/>
  <c r="J49" i="40"/>
  <c r="R49" i="40"/>
  <c r="Z49" i="40"/>
  <c r="AH49" i="40"/>
  <c r="MW49" i="40"/>
  <c r="AP49" i="40"/>
  <c r="NE49" i="40"/>
  <c r="AX49" i="40"/>
  <c r="NM49" i="40"/>
  <c r="BF49" i="40"/>
  <c r="NU49" i="40"/>
  <c r="BN49" i="40"/>
  <c r="J50" i="40"/>
  <c r="R50" i="40"/>
  <c r="Z50" i="40"/>
  <c r="AH50" i="40"/>
  <c r="MW50" i="40"/>
  <c r="AP50" i="40"/>
  <c r="NE50" i="40"/>
  <c r="AX50" i="40"/>
  <c r="NM50" i="40"/>
  <c r="BF50" i="40"/>
  <c r="NU50" i="40"/>
  <c r="BN50" i="40"/>
  <c r="J51" i="40"/>
  <c r="R51" i="40"/>
  <c r="Z51" i="40"/>
  <c r="AH51" i="40"/>
  <c r="MW51" i="40"/>
  <c r="AP51" i="40"/>
  <c r="NE51" i="40"/>
  <c r="AX51" i="40"/>
  <c r="NM51" i="40"/>
  <c r="BF51" i="40"/>
  <c r="NU51" i="40"/>
  <c r="BN51" i="40"/>
  <c r="J52" i="40"/>
  <c r="R52" i="40"/>
  <c r="Z52" i="40"/>
  <c r="AH52" i="40"/>
  <c r="MW52" i="40"/>
  <c r="AP52" i="40"/>
  <c r="NE52" i="40"/>
  <c r="AX52" i="40"/>
  <c r="NM52" i="40"/>
  <c r="BF52" i="40"/>
  <c r="NU52" i="40"/>
  <c r="BN52" i="40"/>
  <c r="J53" i="40"/>
  <c r="R53" i="40"/>
  <c r="Z53" i="40"/>
  <c r="AH53" i="40"/>
  <c r="MW53" i="40"/>
  <c r="AP53" i="40"/>
  <c r="NE53" i="40"/>
  <c r="AX53" i="40"/>
  <c r="NM53" i="40"/>
  <c r="BF53" i="40"/>
  <c r="NU53" i="40"/>
  <c r="BN53" i="40"/>
  <c r="J54" i="40"/>
  <c r="R54" i="40"/>
  <c r="Z54" i="40"/>
  <c r="AH54" i="40"/>
  <c r="MW54" i="40"/>
  <c r="AP54" i="40"/>
  <c r="NE54" i="40"/>
  <c r="AX54" i="40"/>
  <c r="NM54" i="40"/>
  <c r="BF54" i="40"/>
  <c r="NU54" i="40"/>
  <c r="BN54" i="40"/>
  <c r="J55" i="40"/>
  <c r="R55" i="40"/>
  <c r="Z55" i="40"/>
  <c r="AH55" i="40"/>
  <c r="MW55" i="40"/>
  <c r="AP55" i="40"/>
  <c r="NE55" i="40"/>
  <c r="AX55" i="40"/>
  <c r="NM55" i="40"/>
  <c r="BF55" i="40"/>
  <c r="NU55" i="40"/>
  <c r="BN55" i="40"/>
  <c r="J56" i="40"/>
  <c r="R56" i="40"/>
  <c r="Z56" i="40"/>
  <c r="AH56" i="40"/>
  <c r="MW56" i="40"/>
  <c r="AP56" i="40"/>
  <c r="NE56" i="40"/>
  <c r="AX56" i="40"/>
  <c r="NM56" i="40"/>
  <c r="BF56" i="40"/>
  <c r="NU56" i="40"/>
  <c r="BN56" i="40"/>
  <c r="J57" i="40"/>
  <c r="R57" i="40"/>
  <c r="Z57" i="40"/>
  <c r="AH57" i="40"/>
  <c r="MW57" i="40"/>
  <c r="AP57" i="40"/>
  <c r="NE57" i="40"/>
  <c r="AX57" i="40"/>
  <c r="NM57" i="40"/>
  <c r="BF57" i="40"/>
  <c r="NU57" i="40"/>
  <c r="BN57" i="40"/>
  <c r="J58" i="40"/>
  <c r="R58" i="40"/>
  <c r="Z58" i="40"/>
  <c r="AH58" i="40"/>
  <c r="MW58" i="40"/>
  <c r="AP58" i="40"/>
  <c r="NE58" i="40"/>
  <c r="AX58" i="40"/>
  <c r="NM58" i="40"/>
  <c r="BF58" i="40"/>
  <c r="NU58" i="40"/>
  <c r="BN58" i="40"/>
  <c r="J59" i="40"/>
  <c r="R59" i="40"/>
  <c r="Z59" i="40"/>
  <c r="AH59" i="40"/>
  <c r="MW59" i="40"/>
  <c r="AP59" i="40"/>
  <c r="NE59" i="40"/>
  <c r="AX59" i="40"/>
  <c r="NM59" i="40"/>
  <c r="BF59" i="40"/>
  <c r="NU59" i="40"/>
  <c r="BN59" i="40"/>
  <c r="J60" i="40"/>
  <c r="R60" i="40"/>
  <c r="Z60" i="40"/>
  <c r="AH60" i="40"/>
  <c r="MW60" i="40"/>
  <c r="AP60" i="40"/>
  <c r="NE60" i="40"/>
  <c r="AX60" i="40"/>
  <c r="NM60" i="40"/>
  <c r="BF60" i="40"/>
  <c r="NU60" i="40"/>
  <c r="BN60" i="40"/>
  <c r="J61" i="40"/>
  <c r="R61" i="40"/>
  <c r="Z61" i="40"/>
  <c r="AH61" i="40"/>
  <c r="MW61" i="40"/>
  <c r="AP61" i="40"/>
  <c r="NE61" i="40"/>
  <c r="AX61" i="40"/>
  <c r="NM61" i="40"/>
  <c r="BF61" i="40"/>
  <c r="NU61" i="40"/>
  <c r="BN61" i="40"/>
  <c r="J62" i="40"/>
  <c r="R62" i="40"/>
  <c r="Z62" i="40"/>
  <c r="AH62" i="40"/>
  <c r="MW62" i="40"/>
  <c r="AP62" i="40"/>
  <c r="NE62" i="40"/>
  <c r="AX62" i="40"/>
  <c r="NM62" i="40"/>
  <c r="BF62" i="40"/>
  <c r="NU62" i="40"/>
  <c r="BN62" i="40"/>
  <c r="J63" i="40"/>
  <c r="R63" i="40"/>
  <c r="Z63" i="40"/>
  <c r="AH63" i="40"/>
  <c r="MW63" i="40"/>
  <c r="AP63" i="40"/>
  <c r="NE63" i="40"/>
  <c r="AX63" i="40"/>
  <c r="NM63" i="40"/>
  <c r="BF63" i="40"/>
  <c r="NU63" i="40"/>
  <c r="BN63" i="40"/>
  <c r="J64" i="40"/>
  <c r="R64" i="40"/>
  <c r="Z64" i="40"/>
  <c r="AH64" i="40"/>
  <c r="MW64" i="40"/>
  <c r="AP64" i="40"/>
  <c r="NE64" i="40"/>
  <c r="AX64" i="40"/>
  <c r="NM64" i="40"/>
  <c r="BF64" i="40"/>
  <c r="NU64" i="40"/>
  <c r="BN64" i="40"/>
  <c r="J65" i="40"/>
  <c r="R65" i="40"/>
  <c r="Z65" i="40"/>
  <c r="AH65" i="40"/>
  <c r="MW65" i="40"/>
  <c r="AP65" i="40"/>
  <c r="NE65" i="40"/>
  <c r="AX65" i="40"/>
  <c r="NM65" i="40"/>
  <c r="BF65" i="40"/>
  <c r="NU65" i="40"/>
  <c r="BN65" i="40"/>
  <c r="J66" i="40"/>
  <c r="R66" i="40"/>
  <c r="Z66" i="40"/>
  <c r="AH66" i="40"/>
  <c r="MW66" i="40"/>
  <c r="AP66" i="40"/>
  <c r="NE66" i="40"/>
  <c r="AX66" i="40"/>
  <c r="NM66" i="40"/>
  <c r="BF66" i="40"/>
  <c r="NU66" i="40"/>
  <c r="BN66" i="40"/>
  <c r="J67" i="40"/>
  <c r="R67" i="40"/>
  <c r="Z67" i="40"/>
  <c r="AH67" i="40"/>
  <c r="MW67" i="40"/>
  <c r="AP67" i="40"/>
  <c r="NE67" i="40"/>
  <c r="AX67" i="40"/>
  <c r="NM67" i="40"/>
  <c r="BF67" i="40"/>
  <c r="NU67" i="40"/>
  <c r="BN67" i="40"/>
  <c r="J68" i="40"/>
  <c r="R68" i="40"/>
  <c r="Z68" i="40"/>
  <c r="AH68" i="40"/>
  <c r="MW68" i="40"/>
  <c r="AP68" i="40"/>
  <c r="NE68" i="40"/>
  <c r="AX68" i="40"/>
  <c r="NM68" i="40"/>
  <c r="BF68" i="40"/>
  <c r="NU68" i="40"/>
  <c r="BN68" i="40"/>
  <c r="J69" i="40"/>
  <c r="R69" i="40"/>
  <c r="Z69" i="40"/>
  <c r="AH69" i="40"/>
  <c r="MW69" i="40"/>
  <c r="AP69" i="40"/>
  <c r="NE69" i="40"/>
  <c r="AX69" i="40"/>
  <c r="NM69" i="40"/>
  <c r="BF69" i="40"/>
  <c r="NU69" i="40"/>
  <c r="BN69" i="40"/>
  <c r="J70" i="40"/>
  <c r="R70" i="40"/>
  <c r="Z70" i="40"/>
  <c r="AH70" i="40"/>
  <c r="MW70" i="40"/>
  <c r="AP70" i="40"/>
  <c r="NE70" i="40"/>
  <c r="AX70" i="40"/>
  <c r="NM70" i="40"/>
  <c r="BF70" i="40"/>
  <c r="NU70" i="40"/>
  <c r="BN70" i="40"/>
  <c r="J71" i="40"/>
  <c r="R71" i="40"/>
  <c r="Z71" i="40"/>
  <c r="AH71" i="40"/>
  <c r="MW71" i="40"/>
  <c r="AP71" i="40"/>
  <c r="NE71" i="40"/>
  <c r="AX71" i="40"/>
  <c r="NM71" i="40"/>
  <c r="BF71" i="40"/>
  <c r="NU71" i="40"/>
  <c r="BN71" i="40"/>
  <c r="J72" i="40"/>
  <c r="R72" i="40"/>
  <c r="Z72" i="40"/>
  <c r="AH72" i="40"/>
  <c r="MW72" i="40"/>
  <c r="AP72" i="40"/>
  <c r="NE72" i="40"/>
  <c r="AX72" i="40"/>
  <c r="NM72" i="40"/>
  <c r="BF72" i="40"/>
  <c r="NU72" i="40"/>
  <c r="BN72" i="40"/>
  <c r="J73" i="40"/>
  <c r="R73" i="40"/>
  <c r="Z73" i="40"/>
  <c r="AH73" i="40"/>
  <c r="MW73" i="40"/>
  <c r="AP73" i="40"/>
  <c r="NE73" i="40"/>
  <c r="AX73" i="40"/>
  <c r="NM73" i="40"/>
  <c r="BF73" i="40"/>
  <c r="NU73" i="40"/>
  <c r="BN73" i="40"/>
  <c r="J74" i="40"/>
  <c r="R74" i="40"/>
  <c r="Z74" i="40"/>
  <c r="AH74" i="40"/>
  <c r="MW74" i="40"/>
  <c r="AP74" i="40"/>
  <c r="NE74" i="40"/>
  <c r="AX74" i="40"/>
  <c r="NM74" i="40"/>
  <c r="BF74" i="40"/>
  <c r="NU74" i="40"/>
  <c r="BN74" i="40"/>
  <c r="J75" i="40"/>
  <c r="R75" i="40"/>
  <c r="Z75" i="40"/>
  <c r="AH75" i="40"/>
  <c r="MW75" i="40"/>
  <c r="AP75" i="40"/>
  <c r="NE75" i="40"/>
  <c r="AX75" i="40"/>
  <c r="NM75" i="40"/>
  <c r="BF75" i="40"/>
  <c r="NU75" i="40"/>
  <c r="BN75" i="40"/>
  <c r="J76" i="40"/>
  <c r="R76" i="40"/>
  <c r="Z76" i="40"/>
  <c r="AH76" i="40"/>
  <c r="MW76" i="40"/>
  <c r="AP76" i="40"/>
  <c r="NE76" i="40"/>
  <c r="AX76" i="40"/>
  <c r="NM76" i="40"/>
  <c r="BF76" i="40"/>
  <c r="NU76" i="40"/>
  <c r="BN76" i="40"/>
  <c r="J77" i="40"/>
  <c r="R77" i="40"/>
  <c r="Z77" i="40"/>
  <c r="AH77" i="40"/>
  <c r="MW77" i="40"/>
  <c r="AP77" i="40"/>
  <c r="NE77" i="40"/>
  <c r="AX77" i="40"/>
  <c r="NM77" i="40"/>
  <c r="BF77" i="40"/>
  <c r="NU77" i="40"/>
  <c r="BN77" i="40"/>
  <c r="J78" i="40"/>
  <c r="R78" i="40"/>
  <c r="Z78" i="40"/>
  <c r="AH78" i="40"/>
  <c r="MW78" i="40"/>
  <c r="AP78" i="40"/>
  <c r="NE78" i="40"/>
  <c r="AX78" i="40"/>
  <c r="NM78" i="40"/>
  <c r="BF78" i="40"/>
  <c r="NU78" i="40"/>
  <c r="BN78" i="40"/>
  <c r="J79" i="40"/>
  <c r="R79" i="40"/>
  <c r="Z79" i="40"/>
  <c r="AH79" i="40"/>
  <c r="MW79" i="40"/>
  <c r="AP79" i="40"/>
  <c r="NE79" i="40"/>
  <c r="AX79" i="40"/>
  <c r="NM79" i="40"/>
  <c r="BF79" i="40"/>
  <c r="NU79" i="40"/>
  <c r="BN79" i="40"/>
  <c r="J80" i="40"/>
  <c r="R80" i="40"/>
  <c r="Z80" i="40"/>
  <c r="AH80" i="40"/>
  <c r="MW80" i="40"/>
  <c r="AP80" i="40"/>
  <c r="NE80" i="40"/>
  <c r="AX80" i="40"/>
  <c r="NM80" i="40"/>
  <c r="BF80" i="40"/>
  <c r="NU80" i="40"/>
  <c r="BN80" i="40"/>
  <c r="J81" i="40"/>
  <c r="R81" i="40"/>
  <c r="Z81" i="40"/>
  <c r="AH81" i="40"/>
  <c r="MW81" i="40"/>
  <c r="AP81" i="40"/>
  <c r="NE81" i="40"/>
  <c r="AX81" i="40"/>
  <c r="NM81" i="40"/>
  <c r="BF81" i="40"/>
  <c r="NU81" i="40"/>
  <c r="BN81" i="40"/>
  <c r="J82" i="40"/>
  <c r="R82" i="40"/>
  <c r="Z82" i="40"/>
  <c r="AH82" i="40"/>
  <c r="MW82" i="40"/>
  <c r="AP82" i="40"/>
  <c r="NE82" i="40"/>
  <c r="AX82" i="40"/>
  <c r="NM82" i="40"/>
  <c r="BF82" i="40"/>
  <c r="NU82" i="40"/>
  <c r="BN82" i="40"/>
  <c r="J83" i="40"/>
  <c r="R83" i="40"/>
  <c r="Z83" i="40"/>
  <c r="AH83" i="40"/>
  <c r="MW83" i="40"/>
  <c r="AP83" i="40"/>
  <c r="NE83" i="40"/>
  <c r="AX83" i="40"/>
  <c r="NM83" i="40"/>
  <c r="BF83" i="40"/>
  <c r="NU83" i="40"/>
  <c r="BN83" i="40"/>
  <c r="J84" i="40"/>
  <c r="R84" i="40"/>
  <c r="Z84" i="40"/>
  <c r="AH84" i="40"/>
  <c r="MW84" i="40"/>
  <c r="AP84" i="40"/>
  <c r="NE84" i="40"/>
  <c r="AX84" i="40"/>
  <c r="NM84" i="40"/>
  <c r="BF84" i="40"/>
  <c r="NU84" i="40"/>
  <c r="BN84" i="40"/>
  <c r="J85" i="40"/>
  <c r="R85" i="40"/>
  <c r="Z85" i="40"/>
  <c r="AH85" i="40"/>
  <c r="MW85" i="40"/>
  <c r="AP85" i="40"/>
  <c r="NE85" i="40"/>
  <c r="AX85" i="40"/>
  <c r="NM85" i="40"/>
  <c r="BF85" i="40"/>
  <c r="NU85" i="40"/>
  <c r="BN85" i="40"/>
  <c r="J86" i="40"/>
  <c r="R86" i="40"/>
  <c r="Z86" i="40"/>
  <c r="AH86" i="40"/>
  <c r="MW86" i="40"/>
  <c r="AP86" i="40"/>
  <c r="NE86" i="40"/>
  <c r="AX86" i="40"/>
  <c r="NM86" i="40"/>
  <c r="BF86" i="40"/>
  <c r="NU86" i="40"/>
  <c r="BN86" i="40"/>
  <c r="J87" i="40"/>
  <c r="R87" i="40"/>
  <c r="Z87" i="40"/>
  <c r="AH87" i="40"/>
  <c r="MW87" i="40"/>
  <c r="AP87" i="40"/>
  <c r="NE87" i="40"/>
  <c r="AX87" i="40"/>
  <c r="NM87" i="40"/>
  <c r="BF87" i="40"/>
  <c r="NU87" i="40"/>
  <c r="BN87" i="40"/>
  <c r="J88" i="40"/>
  <c r="R88" i="40"/>
  <c r="Z88" i="40"/>
  <c r="AH88" i="40"/>
  <c r="MW88" i="40"/>
  <c r="AP88" i="40"/>
  <c r="NE88" i="40"/>
  <c r="AX88" i="40"/>
  <c r="NM88" i="40"/>
  <c r="BF88" i="40"/>
  <c r="NU88" i="40"/>
  <c r="BN88" i="40"/>
  <c r="J89" i="40"/>
  <c r="R89" i="40"/>
  <c r="Z89" i="40"/>
  <c r="AH89" i="40"/>
  <c r="MW89" i="40"/>
  <c r="MX89" i="40" s="1"/>
  <c r="AP89" i="40"/>
  <c r="NE89" i="40"/>
  <c r="NF89" i="40" s="1"/>
  <c r="AX89" i="40"/>
  <c r="NM89" i="40"/>
  <c r="NN89" i="40" s="1"/>
  <c r="BF89" i="40"/>
  <c r="NU89" i="40"/>
  <c r="NV89" i="40" s="1"/>
  <c r="BN89" i="40"/>
  <c r="J90" i="40"/>
  <c r="R90" i="40"/>
  <c r="Z90" i="40"/>
  <c r="AH90" i="40"/>
  <c r="MW90" i="40"/>
  <c r="MX90" i="40" s="1"/>
  <c r="AP90" i="40"/>
  <c r="NE90" i="40"/>
  <c r="NF90" i="40" s="1"/>
  <c r="AX90" i="40"/>
  <c r="NM90" i="40"/>
  <c r="NN90" i="40" s="1"/>
  <c r="BF90" i="40"/>
  <c r="NU90" i="40"/>
  <c r="NV90" i="40" s="1"/>
  <c r="BN90" i="40"/>
  <c r="J91" i="40"/>
  <c r="R91" i="40"/>
  <c r="Z91" i="40"/>
  <c r="AH91" i="40"/>
  <c r="MW91" i="40"/>
  <c r="MX91" i="40" s="1"/>
  <c r="AP91" i="40"/>
  <c r="NE91" i="40"/>
  <c r="NF91" i="40" s="1"/>
  <c r="AX91" i="40"/>
  <c r="NM91" i="40"/>
  <c r="NN91" i="40" s="1"/>
  <c r="BF91" i="40"/>
  <c r="NU91" i="40"/>
  <c r="NV91" i="40" s="1"/>
  <c r="BN91" i="40"/>
  <c r="J92" i="40"/>
  <c r="R92" i="40"/>
  <c r="Z92" i="40"/>
  <c r="AH92" i="40"/>
  <c r="MW92" i="40"/>
  <c r="MX92" i="40" s="1"/>
  <c r="AP92" i="40"/>
  <c r="NE92" i="40"/>
  <c r="NF92" i="40" s="1"/>
  <c r="AX92" i="40"/>
  <c r="NM92" i="40"/>
  <c r="NN92" i="40" s="1"/>
  <c r="BF92" i="40"/>
  <c r="NU92" i="40"/>
  <c r="NV92" i="40" s="1"/>
  <c r="BN92" i="40"/>
  <c r="J93" i="40"/>
  <c r="R93" i="40"/>
  <c r="Z93" i="40"/>
  <c r="AH93" i="40"/>
  <c r="MW93" i="40"/>
  <c r="MX93" i="40" s="1"/>
  <c r="AP93" i="40"/>
  <c r="NE93" i="40"/>
  <c r="NF93" i="40" s="1"/>
  <c r="AX93" i="40"/>
  <c r="NM93" i="40"/>
  <c r="NN93" i="40" s="1"/>
  <c r="BF93" i="40"/>
  <c r="NU93" i="40"/>
  <c r="NV93" i="40" s="1"/>
  <c r="BN93" i="40"/>
  <c r="J94" i="40"/>
  <c r="R94" i="40"/>
  <c r="Z94" i="40"/>
  <c r="AH94" i="40"/>
  <c r="MW94" i="40"/>
  <c r="MX94" i="40" s="1"/>
  <c r="AP94" i="40"/>
  <c r="NE94" i="40"/>
  <c r="NF94" i="40" s="1"/>
  <c r="AX94" i="40"/>
  <c r="NM94" i="40"/>
  <c r="NN94" i="40" s="1"/>
  <c r="BF94" i="40"/>
  <c r="NU94" i="40"/>
  <c r="NV94" i="40" s="1"/>
  <c r="BN94" i="40"/>
  <c r="J95" i="40"/>
  <c r="R95" i="40"/>
  <c r="Z95" i="40"/>
  <c r="AH95" i="40"/>
  <c r="MW95" i="40"/>
  <c r="MX95" i="40" s="1"/>
  <c r="AP95" i="40"/>
  <c r="NE95" i="40"/>
  <c r="NF95" i="40" s="1"/>
  <c r="AX95" i="40"/>
  <c r="NM95" i="40"/>
  <c r="NN95" i="40" s="1"/>
  <c r="BF95" i="40"/>
  <c r="NU95" i="40"/>
  <c r="NV95" i="40" s="1"/>
  <c r="BN95" i="40"/>
  <c r="J96" i="40"/>
  <c r="R96" i="40"/>
  <c r="Z96" i="40"/>
  <c r="AH96" i="40"/>
  <c r="MW96" i="40"/>
  <c r="MX96" i="40" s="1"/>
  <c r="AP96" i="40"/>
  <c r="NE96" i="40"/>
  <c r="NF96" i="40" s="1"/>
  <c r="AX96" i="40"/>
  <c r="NM96" i="40"/>
  <c r="NN96" i="40" s="1"/>
  <c r="BF96" i="40"/>
  <c r="NU96" i="40"/>
  <c r="NV96" i="40" s="1"/>
  <c r="BN96" i="40"/>
  <c r="J97" i="40"/>
  <c r="R97" i="40"/>
  <c r="Z97" i="40"/>
  <c r="AH97" i="40"/>
  <c r="MW97" i="40"/>
  <c r="MX97" i="40" s="1"/>
  <c r="AP97" i="40"/>
  <c r="NE97" i="40"/>
  <c r="NF97" i="40" s="1"/>
  <c r="AX97" i="40"/>
  <c r="NM97" i="40"/>
  <c r="NN97" i="40" s="1"/>
  <c r="BF97" i="40"/>
  <c r="NU97" i="40"/>
  <c r="NV97" i="40" s="1"/>
  <c r="BN97" i="40"/>
  <c r="J98" i="40"/>
  <c r="R98" i="40"/>
  <c r="Z98" i="40"/>
  <c r="AH98" i="40"/>
  <c r="MW98" i="40"/>
  <c r="MX98" i="40" s="1"/>
  <c r="AP98" i="40"/>
  <c r="NE98" i="40"/>
  <c r="NF98" i="40" s="1"/>
  <c r="AX98" i="40"/>
  <c r="NM98" i="40"/>
  <c r="NN98" i="40" s="1"/>
  <c r="BF98" i="40"/>
  <c r="NU98" i="40"/>
  <c r="NV98" i="40" s="1"/>
  <c r="BN98" i="40"/>
  <c r="J99" i="40"/>
  <c r="R99" i="40"/>
  <c r="Z99" i="40"/>
  <c r="AH99" i="40"/>
  <c r="MW99" i="40"/>
  <c r="MX99" i="40" s="1"/>
  <c r="AP99" i="40"/>
  <c r="NE99" i="40"/>
  <c r="NF99" i="40" s="1"/>
  <c r="AX99" i="40"/>
  <c r="NM99" i="40"/>
  <c r="NN99" i="40" s="1"/>
  <c r="BF99" i="40"/>
  <c r="NU99" i="40"/>
  <c r="NV99" i="40" s="1"/>
  <c r="BN99" i="40"/>
  <c r="J100" i="40"/>
  <c r="R100" i="40"/>
  <c r="Z100" i="40"/>
  <c r="AH100" i="40"/>
  <c r="MW100" i="40"/>
  <c r="MX100" i="40" s="1"/>
  <c r="AP100" i="40"/>
  <c r="NE100" i="40"/>
  <c r="NF100" i="40" s="1"/>
  <c r="AX100" i="40"/>
  <c r="NM100" i="40"/>
  <c r="NN100" i="40" s="1"/>
  <c r="BF100" i="40"/>
  <c r="NU100" i="40"/>
  <c r="NV100" i="40" s="1"/>
  <c r="BN100" i="40"/>
  <c r="J101" i="40"/>
  <c r="R101" i="40"/>
  <c r="Z101" i="40"/>
  <c r="AH101" i="40"/>
  <c r="MW101" i="40"/>
  <c r="MX101" i="40" s="1"/>
  <c r="AP101" i="40"/>
  <c r="NE101" i="40"/>
  <c r="NF101" i="40" s="1"/>
  <c r="AX101" i="40"/>
  <c r="NM101" i="40"/>
  <c r="NN101" i="40" s="1"/>
  <c r="BF101" i="40"/>
  <c r="NU101" i="40"/>
  <c r="NV101" i="40" s="1"/>
  <c r="BN101" i="40"/>
  <c r="J102" i="40"/>
  <c r="J6" i="20"/>
  <c r="H6" i="20"/>
  <c r="L6" i="20"/>
  <c r="V6" i="23"/>
  <c r="T6" i="23"/>
  <c r="R6" i="23"/>
  <c r="J7" i="31"/>
  <c r="H7" i="31"/>
  <c r="L7" i="31"/>
  <c r="AF7" i="33"/>
  <c r="AL7" i="33"/>
  <c r="AD7" i="33"/>
  <c r="I9" i="36"/>
  <c r="P12" i="36"/>
  <c r="N14" i="36"/>
  <c r="F18" i="36"/>
  <c r="K25" i="36"/>
  <c r="I27" i="36"/>
  <c r="P30" i="36"/>
  <c r="N32" i="36"/>
  <c r="P19" i="35"/>
  <c r="P33" i="35"/>
  <c r="AA19" i="35"/>
  <c r="AA7" i="37"/>
  <c r="N19" i="37"/>
  <c r="AB21" i="37"/>
  <c r="B74" i="8"/>
  <c r="B73" i="8"/>
  <c r="B72" i="8"/>
  <c r="B75" i="8"/>
  <c r="B71" i="8"/>
  <c r="I88" i="13"/>
  <c r="G88" i="13"/>
  <c r="L88" i="13"/>
  <c r="V36" i="7"/>
  <c r="T36" i="7"/>
  <c r="R36" i="7"/>
  <c r="J67" i="11"/>
  <c r="J25" i="12"/>
  <c r="G67" i="12"/>
  <c r="D105" i="12"/>
  <c r="J46" i="13"/>
  <c r="H88" i="13"/>
  <c r="L14" i="15"/>
  <c r="L30" i="15"/>
  <c r="L46" i="15"/>
  <c r="L63" i="15"/>
  <c r="L79" i="15"/>
  <c r="L95" i="15"/>
  <c r="L112" i="15"/>
  <c r="L128" i="15"/>
  <c r="I6" i="20"/>
  <c r="J6" i="21"/>
  <c r="T6" i="21"/>
  <c r="H6" i="23"/>
  <c r="L6" i="23"/>
  <c r="J6" i="23"/>
  <c r="S6" i="23"/>
  <c r="I7" i="31"/>
  <c r="V7" i="31"/>
  <c r="C19" i="31"/>
  <c r="AH21" i="31"/>
  <c r="AF21" i="31"/>
  <c r="AD21" i="31"/>
  <c r="J7" i="32"/>
  <c r="AD7" i="32"/>
  <c r="AK14" i="32"/>
  <c r="H21" i="32"/>
  <c r="S21" i="32"/>
  <c r="AD21" i="32"/>
  <c r="AI28" i="32"/>
  <c r="W7" i="33"/>
  <c r="U7" i="33"/>
  <c r="S7" i="33"/>
  <c r="AE7" i="33"/>
  <c r="X17" i="33"/>
  <c r="AH18" i="33"/>
  <c r="AH30" i="33"/>
  <c r="K9" i="36"/>
  <c r="I11" i="36"/>
  <c r="P14" i="36"/>
  <c r="N16" i="36"/>
  <c r="K27" i="36"/>
  <c r="I29" i="36"/>
  <c r="P32" i="36"/>
  <c r="AF7" i="35"/>
  <c r="AD7" i="35"/>
  <c r="AH7" i="35"/>
  <c r="U7" i="37"/>
  <c r="S7" i="37"/>
  <c r="Q7" i="37"/>
  <c r="AC7" i="37"/>
  <c r="Q21" i="37"/>
  <c r="H109" i="12"/>
  <c r="H36" i="7"/>
  <c r="L36" i="7"/>
  <c r="J36" i="7"/>
  <c r="S36" i="7"/>
  <c r="H6" i="10"/>
  <c r="H88" i="11"/>
  <c r="G109" i="12"/>
  <c r="J88" i="13"/>
  <c r="L149" i="15"/>
  <c r="L141" i="15"/>
  <c r="L133" i="15"/>
  <c r="L125" i="15"/>
  <c r="L117" i="15"/>
  <c r="L109" i="15"/>
  <c r="L100" i="15"/>
  <c r="L92" i="15"/>
  <c r="L84" i="15"/>
  <c r="L76" i="15"/>
  <c r="L68" i="15"/>
  <c r="L60" i="15"/>
  <c r="L51" i="15"/>
  <c r="L43" i="15"/>
  <c r="L35" i="15"/>
  <c r="L27" i="15"/>
  <c r="L19" i="15"/>
  <c r="L11" i="15"/>
  <c r="L151" i="15"/>
  <c r="L143" i="15"/>
  <c r="L135" i="15"/>
  <c r="L127" i="15"/>
  <c r="L119" i="15"/>
  <c r="L111" i="15"/>
  <c r="L102" i="15"/>
  <c r="L94" i="15"/>
  <c r="L86" i="15"/>
  <c r="L78" i="15"/>
  <c r="L70" i="15"/>
  <c r="L62" i="15"/>
  <c r="L53" i="15"/>
  <c r="L45" i="15"/>
  <c r="L37" i="15"/>
  <c r="L29" i="15"/>
  <c r="L21" i="15"/>
  <c r="L13" i="15"/>
  <c r="L153" i="15"/>
  <c r="L145" i="15"/>
  <c r="L137" i="15"/>
  <c r="L129" i="15"/>
  <c r="L121" i="15"/>
  <c r="L113" i="15"/>
  <c r="L104" i="15"/>
  <c r="L96" i="15"/>
  <c r="L88" i="15"/>
  <c r="L80" i="15"/>
  <c r="L72" i="15"/>
  <c r="L64" i="15"/>
  <c r="L55" i="15"/>
  <c r="L47" i="15"/>
  <c r="L39" i="15"/>
  <c r="L31" i="15"/>
  <c r="L23" i="15"/>
  <c r="L15" i="15"/>
  <c r="L147" i="15"/>
  <c r="L139" i="15"/>
  <c r="L131" i="15"/>
  <c r="L123" i="15"/>
  <c r="L115" i="15"/>
  <c r="L107" i="15"/>
  <c r="L98" i="15"/>
  <c r="L90" i="15"/>
  <c r="L82" i="15"/>
  <c r="L74" i="15"/>
  <c r="L66" i="15"/>
  <c r="L58" i="15"/>
  <c r="L49" i="15"/>
  <c r="L41" i="15"/>
  <c r="L33" i="15"/>
  <c r="L25" i="15"/>
  <c r="L17" i="15"/>
  <c r="L9" i="15"/>
  <c r="L20" i="15"/>
  <c r="L36" i="15"/>
  <c r="L52" i="15"/>
  <c r="L69" i="15"/>
  <c r="L85" i="15"/>
  <c r="L101" i="15"/>
  <c r="L118" i="15"/>
  <c r="L134" i="15"/>
  <c r="L150" i="15"/>
  <c r="K6" i="20"/>
  <c r="I6" i="23"/>
  <c r="U6" i="23"/>
  <c r="L6" i="28"/>
  <c r="J6" i="28"/>
  <c r="H6" i="28"/>
  <c r="V6" i="29"/>
  <c r="T6" i="29"/>
  <c r="R6" i="29"/>
  <c r="K7" i="31"/>
  <c r="E19" i="31"/>
  <c r="W21" i="31"/>
  <c r="U21" i="31"/>
  <c r="S21" i="31"/>
  <c r="AE21" i="31"/>
  <c r="U7" i="32"/>
  <c r="AF7" i="32"/>
  <c r="AI18" i="32"/>
  <c r="AK28" i="32"/>
  <c r="H7" i="33"/>
  <c r="L7" i="33"/>
  <c r="J7" i="33"/>
  <c r="T7" i="33"/>
  <c r="AG7" i="33"/>
  <c r="X11" i="33"/>
  <c r="AH12" i="33"/>
  <c r="AJ18" i="33"/>
  <c r="C33" i="33"/>
  <c r="AJ30" i="33"/>
  <c r="D29" i="36"/>
  <c r="D17" i="36"/>
  <c r="D9" i="36"/>
  <c r="D27" i="36"/>
  <c r="D15" i="36"/>
  <c r="D25" i="36"/>
  <c r="D13" i="36"/>
  <c r="D31" i="36"/>
  <c r="D23" i="36"/>
  <c r="D11" i="36"/>
  <c r="K11" i="36"/>
  <c r="I13" i="36"/>
  <c r="P16" i="36"/>
  <c r="F24" i="36"/>
  <c r="D26" i="36"/>
  <c r="K29" i="36"/>
  <c r="W7" i="35"/>
  <c r="U7" i="35"/>
  <c r="S7" i="35"/>
  <c r="AE7" i="35"/>
  <c r="Y33" i="35"/>
  <c r="K21" i="37"/>
  <c r="I21" i="37"/>
  <c r="G21" i="37"/>
  <c r="J6" i="10"/>
  <c r="L4" i="11"/>
  <c r="I4" i="11"/>
  <c r="G4" i="11"/>
  <c r="W6" i="14"/>
  <c r="U6" i="14"/>
  <c r="S6" i="14"/>
  <c r="AE6" i="18"/>
  <c r="AC6" i="18"/>
  <c r="AG6" i="18"/>
  <c r="L6" i="24"/>
  <c r="J6" i="24"/>
  <c r="H6" i="24"/>
  <c r="H6" i="26"/>
  <c r="L6" i="26"/>
  <c r="J6" i="26"/>
  <c r="L6" i="29"/>
  <c r="J6" i="29"/>
  <c r="H6" i="29"/>
  <c r="N33" i="31"/>
  <c r="N19" i="31"/>
  <c r="H21" i="31"/>
  <c r="L21" i="31"/>
  <c r="J21" i="31"/>
  <c r="AI12" i="32"/>
  <c r="AK18" i="32"/>
  <c r="AF21" i="32"/>
  <c r="AI32" i="32"/>
  <c r="I7" i="33"/>
  <c r="V7" i="33"/>
  <c r="AJ12" i="33"/>
  <c r="E33" i="33"/>
  <c r="AJ24" i="33"/>
  <c r="I26" i="36"/>
  <c r="I14" i="36"/>
  <c r="I32" i="36"/>
  <c r="I24" i="36"/>
  <c r="I12" i="36"/>
  <c r="I30" i="36"/>
  <c r="I18" i="36"/>
  <c r="I10" i="36"/>
  <c r="I28" i="36"/>
  <c r="I16" i="36"/>
  <c r="N31" i="36"/>
  <c r="N23" i="36"/>
  <c r="N11" i="36"/>
  <c r="N29" i="36"/>
  <c r="N17" i="36"/>
  <c r="N9" i="36"/>
  <c r="N27" i="36"/>
  <c r="N15" i="36"/>
  <c r="N25" i="36"/>
  <c r="N13" i="36"/>
  <c r="D10" i="36"/>
  <c r="K13" i="36"/>
  <c r="I15" i="36"/>
  <c r="P18" i="36"/>
  <c r="D28" i="36"/>
  <c r="K31" i="36"/>
  <c r="L7" i="35"/>
  <c r="J7" i="35"/>
  <c r="H7" i="35"/>
  <c r="T7" i="35"/>
  <c r="AG7" i="35"/>
  <c r="AA33" i="35"/>
  <c r="H21" i="37"/>
  <c r="J36" i="10"/>
  <c r="H36" i="10"/>
  <c r="L36" i="10"/>
  <c r="H4" i="11"/>
  <c r="G88" i="11"/>
  <c r="L25" i="13"/>
  <c r="I25" i="13"/>
  <c r="G25" i="13"/>
  <c r="M6" i="14"/>
  <c r="J6" i="14"/>
  <c r="H6" i="14"/>
  <c r="T6" i="14"/>
  <c r="H6" i="15"/>
  <c r="L16" i="15"/>
  <c r="L32" i="15"/>
  <c r="L48" i="15"/>
  <c r="L65" i="15"/>
  <c r="L81" i="15"/>
  <c r="L97" i="15"/>
  <c r="L114" i="15"/>
  <c r="L130" i="15"/>
  <c r="L146" i="15"/>
  <c r="W6" i="18"/>
  <c r="T6" i="18"/>
  <c r="R6" i="18"/>
  <c r="AD6" i="18"/>
  <c r="H6" i="19"/>
  <c r="R6" i="19"/>
  <c r="L6" i="22"/>
  <c r="J6" i="22"/>
  <c r="H6" i="22"/>
  <c r="I6" i="24"/>
  <c r="I6" i="26"/>
  <c r="K6" i="28"/>
  <c r="I6" i="29"/>
  <c r="U6" i="29"/>
  <c r="Y19" i="31"/>
  <c r="I21" i="31"/>
  <c r="V21" i="31"/>
  <c r="C33" i="31"/>
  <c r="O19" i="32"/>
  <c r="O33" i="32"/>
  <c r="AK12" i="32"/>
  <c r="AK32" i="32"/>
  <c r="K7" i="33"/>
  <c r="AH25" i="33"/>
  <c r="AH17" i="33"/>
  <c r="AH9" i="33"/>
  <c r="AH7" i="33"/>
  <c r="AH31" i="33"/>
  <c r="AH23" i="33"/>
  <c r="AH15" i="33"/>
  <c r="AH29" i="33"/>
  <c r="AH13" i="33"/>
  <c r="AH27" i="33"/>
  <c r="AH11" i="33"/>
  <c r="X15" i="33"/>
  <c r="AH16" i="33"/>
  <c r="AH28" i="33"/>
  <c r="F27" i="36"/>
  <c r="F15" i="36"/>
  <c r="F25" i="36"/>
  <c r="F13" i="36"/>
  <c r="F31" i="36"/>
  <c r="F23" i="36"/>
  <c r="F11" i="36"/>
  <c r="F29" i="36"/>
  <c r="F17" i="36"/>
  <c r="F9" i="36"/>
  <c r="F10" i="36"/>
  <c r="D12" i="36"/>
  <c r="I17" i="36"/>
  <c r="N24" i="36"/>
  <c r="F28" i="36"/>
  <c r="D30" i="36"/>
  <c r="I7" i="35"/>
  <c r="V7" i="35"/>
  <c r="C19" i="35"/>
  <c r="AD21" i="35"/>
  <c r="AH21" i="35"/>
  <c r="AF21" i="35"/>
  <c r="AD7" i="37"/>
  <c r="W19" i="37"/>
  <c r="AB7" i="37"/>
  <c r="J21" i="37"/>
  <c r="W33" i="37"/>
  <c r="H6" i="7"/>
  <c r="R6" i="7"/>
  <c r="B13" i="8"/>
  <c r="B51" i="8"/>
  <c r="B47" i="8"/>
  <c r="B50" i="8"/>
  <c r="B49" i="8"/>
  <c r="B48" i="8"/>
  <c r="B60" i="8"/>
  <c r="B37" i="9"/>
  <c r="B36" i="9"/>
  <c r="B39" i="9"/>
  <c r="B35" i="9"/>
  <c r="B38" i="9"/>
  <c r="I36" i="10"/>
  <c r="J4" i="11"/>
  <c r="E84" i="12"/>
  <c r="I88" i="12"/>
  <c r="G88" i="12"/>
  <c r="L88" i="12"/>
  <c r="Q5" i="13"/>
  <c r="H25" i="13"/>
  <c r="G109" i="13"/>
  <c r="I6" i="14"/>
  <c r="V6" i="14"/>
  <c r="J6" i="15"/>
  <c r="L22" i="15"/>
  <c r="L38" i="15"/>
  <c r="L54" i="15"/>
  <c r="L71" i="15"/>
  <c r="L87" i="15"/>
  <c r="L103" i="15"/>
  <c r="L120" i="15"/>
  <c r="L136" i="15"/>
  <c r="L152" i="15"/>
  <c r="H6" i="16"/>
  <c r="R6" i="16"/>
  <c r="L6" i="18"/>
  <c r="I6" i="18"/>
  <c r="G6" i="18"/>
  <c r="S6" i="18"/>
  <c r="AF6" i="18"/>
  <c r="J6" i="19"/>
  <c r="T6" i="19"/>
  <c r="I6" i="22"/>
  <c r="K6" i="24"/>
  <c r="K6" i="26"/>
  <c r="K6" i="29"/>
  <c r="J6" i="30"/>
  <c r="H6" i="30"/>
  <c r="L6" i="30"/>
  <c r="P33" i="31"/>
  <c r="P19" i="31"/>
  <c r="K21" i="31"/>
  <c r="AI29" i="32"/>
  <c r="AI13" i="32"/>
  <c r="AI27" i="32"/>
  <c r="AI11" i="32"/>
  <c r="AI25" i="32"/>
  <c r="AI17" i="32"/>
  <c r="AI9" i="32"/>
  <c r="AI7" i="32"/>
  <c r="AI31" i="32"/>
  <c r="AI23" i="32"/>
  <c r="AI15" i="32"/>
  <c r="AI16" i="32"/>
  <c r="AK26" i="32"/>
  <c r="X16" i="33"/>
  <c r="N33" i="33"/>
  <c r="X14" i="33"/>
  <c r="X12" i="33"/>
  <c r="X18" i="33"/>
  <c r="X10" i="33"/>
  <c r="X9" i="33"/>
  <c r="AH10" i="33"/>
  <c r="AJ16" i="33"/>
  <c r="AF21" i="33"/>
  <c r="AL21" i="33"/>
  <c r="AD21" i="33"/>
  <c r="K32" i="36"/>
  <c r="K24" i="36"/>
  <c r="K12" i="36"/>
  <c r="K30" i="36"/>
  <c r="K18" i="36"/>
  <c r="K10" i="36"/>
  <c r="K28" i="36"/>
  <c r="K16" i="36"/>
  <c r="K26" i="36"/>
  <c r="K14" i="36"/>
  <c r="P29" i="36"/>
  <c r="P17" i="36"/>
  <c r="P9" i="36"/>
  <c r="P27" i="36"/>
  <c r="P15" i="36"/>
  <c r="P25" i="36"/>
  <c r="P13" i="36"/>
  <c r="P31" i="36"/>
  <c r="P23" i="36"/>
  <c r="P11" i="36"/>
  <c r="F12" i="36"/>
  <c r="D14" i="36"/>
  <c r="K17" i="36"/>
  <c r="H21" i="34"/>
  <c r="S21" i="34"/>
  <c r="AD21" i="34"/>
  <c r="P24" i="36"/>
  <c r="N26" i="36"/>
  <c r="F30" i="36"/>
  <c r="D32" i="36"/>
  <c r="K7" i="35"/>
  <c r="E19" i="35"/>
  <c r="U21" i="35"/>
  <c r="S21" i="35"/>
  <c r="W21" i="35"/>
  <c r="T21" i="37"/>
  <c r="R21" i="37"/>
  <c r="Y33" i="37"/>
  <c r="P8" i="4"/>
  <c r="J6" i="7"/>
  <c r="B14" i="8"/>
  <c r="B24" i="8"/>
  <c r="B27" i="8"/>
  <c r="B23" i="8"/>
  <c r="B26" i="8"/>
  <c r="B25" i="8"/>
  <c r="L25" i="11"/>
  <c r="I25" i="11"/>
  <c r="G25" i="11"/>
  <c r="J25" i="13"/>
  <c r="K6" i="14"/>
  <c r="L12" i="15"/>
  <c r="L28" i="15"/>
  <c r="L44" i="15"/>
  <c r="L61" i="15"/>
  <c r="L77" i="15"/>
  <c r="L93" i="15"/>
  <c r="L110" i="15"/>
  <c r="L126" i="15"/>
  <c r="L142" i="15"/>
  <c r="J6" i="16"/>
  <c r="H6" i="17"/>
  <c r="L6" i="17"/>
  <c r="J6" i="17"/>
  <c r="U6" i="18"/>
  <c r="K6" i="22"/>
  <c r="R6" i="25"/>
  <c r="H6" i="27"/>
  <c r="I6" i="30"/>
  <c r="AH7" i="31"/>
  <c r="AF7" i="31"/>
  <c r="AD7" i="31"/>
  <c r="Q19" i="32"/>
  <c r="Q33" i="32"/>
  <c r="D19" i="32"/>
  <c r="AI10" i="32"/>
  <c r="AI30" i="32"/>
  <c r="AJ31" i="33"/>
  <c r="AJ23" i="33"/>
  <c r="AJ15" i="33"/>
  <c r="AJ29" i="33"/>
  <c r="AJ13" i="33"/>
  <c r="AJ27" i="33"/>
  <c r="AJ11" i="33"/>
  <c r="AJ25" i="33"/>
  <c r="AJ17" i="33"/>
  <c r="AJ9" i="33"/>
  <c r="AJ7" i="33"/>
  <c r="E19" i="33"/>
  <c r="AJ10" i="33"/>
  <c r="S21" i="33"/>
  <c r="W21" i="33"/>
  <c r="U21" i="33"/>
  <c r="AE21" i="33"/>
  <c r="AH32" i="33"/>
  <c r="H7" i="34"/>
  <c r="N10" i="36"/>
  <c r="F14" i="36"/>
  <c r="D16" i="36"/>
  <c r="I23" i="36"/>
  <c r="P26" i="36"/>
  <c r="N28" i="36"/>
  <c r="F32" i="36"/>
  <c r="N33" i="35"/>
  <c r="N19" i="35"/>
  <c r="L21" i="35"/>
  <c r="J21" i="35"/>
  <c r="H21" i="35"/>
  <c r="T21" i="35"/>
  <c r="AG21" i="35"/>
  <c r="Y19" i="37"/>
  <c r="B60" i="9"/>
  <c r="B63" i="9"/>
  <c r="B59" i="9"/>
  <c r="B62" i="9"/>
  <c r="B61" i="9"/>
  <c r="I67" i="11"/>
  <c r="G67" i="11"/>
  <c r="L67" i="11"/>
  <c r="I25" i="12"/>
  <c r="G25" i="12"/>
  <c r="L25" i="12"/>
  <c r="E126" i="12"/>
  <c r="L46" i="13"/>
  <c r="I46" i="13"/>
  <c r="G46" i="13"/>
  <c r="S7" i="31"/>
  <c r="W7" i="31"/>
  <c r="U7" i="31"/>
  <c r="AK27" i="32"/>
  <c r="AK11" i="32"/>
  <c r="AK25" i="32"/>
  <c r="AK17" i="32"/>
  <c r="AK9" i="32"/>
  <c r="AK7" i="32"/>
  <c r="AK31" i="32"/>
  <c r="AK23" i="32"/>
  <c r="AK15" i="32"/>
  <c r="AK29" i="32"/>
  <c r="AK13" i="32"/>
  <c r="AK10" i="32"/>
  <c r="AK30" i="32"/>
  <c r="P33" i="33"/>
  <c r="P19" i="33"/>
  <c r="J21" i="33"/>
  <c r="H21" i="33"/>
  <c r="L21" i="33"/>
  <c r="AJ32" i="33"/>
  <c r="K23" i="36"/>
  <c r="I25" i="36"/>
  <c r="P28" i="36"/>
  <c r="N30" i="36"/>
  <c r="Y19" i="35"/>
  <c r="V21" i="35"/>
  <c r="C33" i="35"/>
  <c r="N33" i="37"/>
  <c r="AC21" i="37"/>
  <c r="AA21" i="37"/>
  <c r="AE21" i="37"/>
  <c r="B11" i="9"/>
  <c r="B15" i="9"/>
  <c r="K6" i="10"/>
  <c r="H46" i="11"/>
  <c r="H46" i="12"/>
  <c r="M51" i="12"/>
  <c r="H67" i="12"/>
  <c r="D126" i="12"/>
  <c r="H67" i="13"/>
  <c r="L14" i="14"/>
  <c r="L22" i="14"/>
  <c r="L30" i="14"/>
  <c r="L38" i="14"/>
  <c r="L46" i="14"/>
  <c r="L54" i="14"/>
  <c r="L63" i="14"/>
  <c r="L71" i="14"/>
  <c r="L79" i="14"/>
  <c r="L87" i="14"/>
  <c r="L95" i="14"/>
  <c r="L103" i="14"/>
  <c r="L112" i="14"/>
  <c r="L120" i="14"/>
  <c r="L128" i="14"/>
  <c r="L136" i="14"/>
  <c r="L144" i="14"/>
  <c r="L152" i="14"/>
  <c r="K6" i="15"/>
  <c r="K11" i="18"/>
  <c r="V14" i="18"/>
  <c r="K19" i="18"/>
  <c r="V22" i="18"/>
  <c r="K27" i="18"/>
  <c r="V30" i="18"/>
  <c r="K35" i="18"/>
  <c r="V38" i="18"/>
  <c r="K43" i="18"/>
  <c r="V46" i="18"/>
  <c r="K51" i="18"/>
  <c r="V54" i="18"/>
  <c r="K59" i="18"/>
  <c r="V62" i="18"/>
  <c r="K67" i="18"/>
  <c r="V70" i="18"/>
  <c r="I6" i="19"/>
  <c r="U6" i="21"/>
  <c r="K6" i="27"/>
  <c r="S6" i="27"/>
  <c r="F19" i="31"/>
  <c r="D33" i="31"/>
  <c r="AB33" i="31"/>
  <c r="AG7" i="32"/>
  <c r="E19" i="32"/>
  <c r="AJ10" i="32"/>
  <c r="X11" i="32"/>
  <c r="AH12" i="32"/>
  <c r="AJ18" i="32"/>
  <c r="I21" i="32"/>
  <c r="AJ26" i="32"/>
  <c r="AH28" i="32"/>
  <c r="AK12" i="33"/>
  <c r="AI14" i="33"/>
  <c r="AK28" i="33"/>
  <c r="AI30" i="33"/>
  <c r="V7" i="34"/>
  <c r="AE7" i="34"/>
  <c r="H9" i="36"/>
  <c r="E10" i="36"/>
  <c r="C12" i="36"/>
  <c r="O12" i="36"/>
  <c r="M14" i="36"/>
  <c r="J15" i="36"/>
  <c r="H17" i="36"/>
  <c r="E18" i="36"/>
  <c r="K21" i="34"/>
  <c r="T21" i="34"/>
  <c r="C24" i="36"/>
  <c r="O24" i="36"/>
  <c r="M26" i="36"/>
  <c r="J27" i="36"/>
  <c r="H29" i="36"/>
  <c r="E30" i="36"/>
  <c r="C32" i="36"/>
  <c r="O32" i="36"/>
  <c r="Z19" i="35"/>
  <c r="M19" i="37"/>
  <c r="I6" i="7"/>
  <c r="B12" i="9"/>
  <c r="J46" i="11"/>
  <c r="J46" i="12"/>
  <c r="J67" i="12"/>
  <c r="J67" i="13"/>
  <c r="H109" i="13"/>
  <c r="L8" i="14"/>
  <c r="L16" i="14"/>
  <c r="L24" i="14"/>
  <c r="L32" i="14"/>
  <c r="L40" i="14"/>
  <c r="L48" i="14"/>
  <c r="L57" i="14"/>
  <c r="L65" i="14"/>
  <c r="L73" i="14"/>
  <c r="L81" i="14"/>
  <c r="L89" i="14"/>
  <c r="L97" i="14"/>
  <c r="L106" i="14"/>
  <c r="L114" i="14"/>
  <c r="L122" i="14"/>
  <c r="L130" i="14"/>
  <c r="L138" i="14"/>
  <c r="L146" i="14"/>
  <c r="K9" i="18"/>
  <c r="V12" i="18"/>
  <c r="K17" i="18"/>
  <c r="V20" i="18"/>
  <c r="K25" i="18"/>
  <c r="V28" i="18"/>
  <c r="K33" i="18"/>
  <c r="V36" i="18"/>
  <c r="K41" i="18"/>
  <c r="V44" i="18"/>
  <c r="K49" i="18"/>
  <c r="V52" i="18"/>
  <c r="K57" i="18"/>
  <c r="V60" i="18"/>
  <c r="K65" i="18"/>
  <c r="K6" i="19"/>
  <c r="U6" i="27"/>
  <c r="F33" i="31"/>
  <c r="I7" i="32"/>
  <c r="AJ12" i="32"/>
  <c r="X13" i="32"/>
  <c r="AH14" i="32"/>
  <c r="AK14" i="33"/>
  <c r="AI16" i="33"/>
  <c r="D33" i="33"/>
  <c r="AI24" i="33"/>
  <c r="AI32" i="33"/>
  <c r="AG7" i="34"/>
  <c r="J9" i="36"/>
  <c r="H11" i="36"/>
  <c r="E12" i="36"/>
  <c r="C14" i="36"/>
  <c r="O14" i="36"/>
  <c r="M16" i="36"/>
  <c r="J17" i="36"/>
  <c r="H23" i="36"/>
  <c r="E24" i="36"/>
  <c r="C26" i="36"/>
  <c r="O26" i="36"/>
  <c r="D19" i="35"/>
  <c r="AB19" i="35"/>
  <c r="Z33" i="35"/>
  <c r="O19" i="37"/>
  <c r="K6" i="7"/>
  <c r="K6" i="16"/>
  <c r="U6" i="19"/>
  <c r="K6" i="25"/>
  <c r="Z19" i="31"/>
  <c r="K7" i="32"/>
  <c r="C33" i="32"/>
  <c r="F33" i="33"/>
  <c r="AI26" i="33"/>
  <c r="C16" i="36"/>
  <c r="O16" i="36"/>
  <c r="C28" i="36"/>
  <c r="O28" i="36"/>
  <c r="D33" i="35"/>
  <c r="U6" i="7"/>
  <c r="I6" i="10"/>
  <c r="D63" i="12"/>
  <c r="D84" i="12"/>
  <c r="L12" i="14"/>
  <c r="L20" i="14"/>
  <c r="L28" i="14"/>
  <c r="L36" i="14"/>
  <c r="L44" i="14"/>
  <c r="L52" i="14"/>
  <c r="L61" i="14"/>
  <c r="L69" i="14"/>
  <c r="L77" i="14"/>
  <c r="L85" i="14"/>
  <c r="L93" i="14"/>
  <c r="L101" i="14"/>
  <c r="L110" i="14"/>
  <c r="L118" i="14"/>
  <c r="L126" i="14"/>
  <c r="L134" i="14"/>
  <c r="L142" i="14"/>
  <c r="I6" i="15"/>
  <c r="U6" i="16"/>
  <c r="K13" i="18"/>
  <c r="K21" i="18"/>
  <c r="K29" i="18"/>
  <c r="K37" i="18"/>
  <c r="K45" i="18"/>
  <c r="K53" i="18"/>
  <c r="K61" i="18"/>
  <c r="K6" i="21"/>
  <c r="U6" i="25"/>
  <c r="AB19" i="31"/>
  <c r="Z33" i="31"/>
  <c r="V7" i="32"/>
  <c r="AE7" i="32"/>
  <c r="C19" i="32"/>
  <c r="X9" i="32"/>
  <c r="X17" i="32"/>
  <c r="E33" i="32"/>
  <c r="F19" i="33"/>
  <c r="AI12" i="33"/>
  <c r="K7" i="34"/>
  <c r="T7" i="34"/>
  <c r="C10" i="36"/>
  <c r="O10" i="36"/>
  <c r="C18" i="36"/>
  <c r="O18" i="36"/>
  <c r="F33" i="35"/>
  <c r="X33" i="37"/>
  <c r="NN88" i="40" l="1"/>
  <c r="NN87" i="40"/>
  <c r="NN86" i="40"/>
  <c r="NN85" i="40"/>
  <c r="NN84" i="40"/>
  <c r="NN83" i="40"/>
  <c r="NN82" i="40"/>
  <c r="NN81" i="40"/>
  <c r="NN80" i="40"/>
  <c r="NN79" i="40"/>
  <c r="NN78" i="40"/>
  <c r="NN77" i="40"/>
  <c r="NN76" i="40"/>
  <c r="NN75" i="40"/>
  <c r="NN74" i="40"/>
  <c r="NN73" i="40"/>
  <c r="NN72" i="40"/>
  <c r="NN71" i="40"/>
  <c r="NN70" i="40"/>
  <c r="NN69" i="40"/>
  <c r="NN68" i="40"/>
  <c r="NN67" i="40"/>
  <c r="NN66" i="40"/>
  <c r="NN65" i="40"/>
  <c r="NN64" i="40"/>
  <c r="NN63" i="40"/>
  <c r="NN62" i="40"/>
  <c r="NN61" i="40"/>
  <c r="NN60" i="40"/>
  <c r="NN59" i="40"/>
  <c r="NN58" i="40"/>
  <c r="NN57" i="40"/>
  <c r="NN56" i="40"/>
  <c r="NN55" i="40"/>
  <c r="NN54" i="40"/>
  <c r="NN53" i="40"/>
  <c r="NN52" i="40"/>
  <c r="NN51" i="40"/>
  <c r="NN50" i="40"/>
  <c r="NN49" i="40"/>
  <c r="NN48" i="40"/>
  <c r="NN47" i="40"/>
  <c r="NN46" i="40"/>
  <c r="NN45" i="40"/>
  <c r="NN44" i="40"/>
  <c r="NN43" i="40"/>
  <c r="NN42" i="40"/>
  <c r="NN41" i="40"/>
  <c r="NN40" i="40"/>
  <c r="NN39" i="40"/>
  <c r="NN38" i="40"/>
  <c r="NN37" i="40"/>
  <c r="NN36" i="40"/>
  <c r="NN35" i="40"/>
  <c r="NN34" i="40"/>
  <c r="NN33" i="40"/>
  <c r="NN32" i="40"/>
  <c r="NN31" i="40"/>
  <c r="NN30" i="40"/>
  <c r="NN29" i="40"/>
  <c r="NN28" i="40"/>
  <c r="NN27" i="40"/>
  <c r="NN26" i="40"/>
  <c r="NN25" i="40"/>
  <c r="NN24" i="40"/>
  <c r="NN23" i="40"/>
  <c r="NF88" i="40"/>
  <c r="NF87" i="40"/>
  <c r="NF86" i="40"/>
  <c r="NF85" i="40"/>
  <c r="NF84" i="40"/>
  <c r="NF83" i="40"/>
  <c r="NF82" i="40"/>
  <c r="NF81" i="40"/>
  <c r="NF80" i="40"/>
  <c r="NF79" i="40"/>
  <c r="NF78" i="40"/>
  <c r="NF77" i="40"/>
  <c r="NF76" i="40"/>
  <c r="NF75" i="40"/>
  <c r="NF74" i="40"/>
  <c r="NF73" i="40"/>
  <c r="NF72" i="40"/>
  <c r="NF71" i="40"/>
  <c r="NF70" i="40"/>
  <c r="NF69" i="40"/>
  <c r="NF68" i="40"/>
  <c r="NF67" i="40"/>
  <c r="NF66" i="40"/>
  <c r="NF65" i="40"/>
  <c r="NF64" i="40"/>
  <c r="NF63" i="40"/>
  <c r="NF62" i="40"/>
  <c r="NF61" i="40"/>
  <c r="NF60" i="40"/>
  <c r="NF59" i="40"/>
  <c r="NF58" i="40"/>
  <c r="NF57" i="40"/>
  <c r="NF56" i="40"/>
  <c r="NF55" i="40"/>
  <c r="NF54" i="40"/>
  <c r="NF53" i="40"/>
  <c r="NF52" i="40"/>
  <c r="NF51" i="40"/>
  <c r="NF50" i="40"/>
  <c r="NF49" i="40"/>
  <c r="NF48" i="40"/>
  <c r="NF47" i="40"/>
  <c r="NF46" i="40"/>
  <c r="NF45" i="40"/>
  <c r="NF44" i="40"/>
  <c r="NF43" i="40"/>
  <c r="NF42" i="40"/>
  <c r="NF41" i="40"/>
  <c r="NF40" i="40"/>
  <c r="NF39" i="40"/>
  <c r="NF38" i="40"/>
  <c r="NF37" i="40"/>
  <c r="NF36" i="40"/>
  <c r="NF35" i="40"/>
  <c r="NF34" i="40"/>
  <c r="NF33" i="40"/>
  <c r="NF32" i="40"/>
  <c r="NF31" i="40"/>
  <c r="NF30" i="40"/>
  <c r="NF29" i="40"/>
  <c r="NF28" i="40"/>
  <c r="NF27" i="40"/>
  <c r="NF26" i="40"/>
  <c r="NF25" i="40"/>
  <c r="NF24" i="40"/>
  <c r="NF23" i="40"/>
  <c r="MX88" i="40"/>
  <c r="MX87" i="40"/>
  <c r="MX86" i="40"/>
  <c r="MX85" i="40"/>
  <c r="MX84" i="40"/>
  <c r="MX83" i="40"/>
  <c r="MX82" i="40"/>
  <c r="MX81" i="40"/>
  <c r="MX80" i="40"/>
  <c r="MX79" i="40"/>
  <c r="MX78" i="40"/>
  <c r="MX77" i="40"/>
  <c r="MX76" i="40"/>
  <c r="MX75" i="40"/>
  <c r="MX74" i="40"/>
  <c r="MX73" i="40"/>
  <c r="MX72" i="40"/>
  <c r="MX71" i="40"/>
  <c r="MX70" i="40"/>
  <c r="MX69" i="40"/>
  <c r="MX68" i="40"/>
  <c r="MX67" i="40"/>
  <c r="MX66" i="40"/>
  <c r="MX65" i="40"/>
  <c r="MX64" i="40"/>
  <c r="MX63" i="40"/>
  <c r="MX62" i="40"/>
  <c r="MX61" i="40"/>
  <c r="MX60" i="40"/>
  <c r="MX59" i="40"/>
  <c r="MX58" i="40"/>
  <c r="MX57" i="40"/>
  <c r="MX56" i="40"/>
  <c r="MX55" i="40"/>
  <c r="MX54" i="40"/>
  <c r="MX53" i="40"/>
  <c r="MX52" i="40"/>
  <c r="MX51" i="40"/>
  <c r="MX50" i="40"/>
  <c r="MX49" i="40"/>
  <c r="MX48" i="40"/>
  <c r="MX47" i="40"/>
  <c r="MX46" i="40"/>
  <c r="MX45" i="40"/>
  <c r="MX44" i="40"/>
  <c r="MX43" i="40"/>
  <c r="MX42" i="40"/>
  <c r="MX41" i="40"/>
  <c r="MX40" i="40"/>
  <c r="MX39" i="40"/>
  <c r="MX38" i="40"/>
  <c r="MX37" i="40"/>
  <c r="MX36" i="40"/>
  <c r="MX35" i="40"/>
  <c r="MX34" i="40"/>
  <c r="MX33" i="40"/>
  <c r="MX32" i="40"/>
  <c r="MX31" i="40"/>
  <c r="MX30" i="40"/>
  <c r="MX29" i="40"/>
  <c r="MX28" i="40"/>
  <c r="MX27" i="40"/>
  <c r="MX26" i="40"/>
  <c r="MX25" i="40"/>
  <c r="MX24" i="40"/>
  <c r="MX23" i="40"/>
  <c r="NV88" i="40"/>
  <c r="NV87" i="40"/>
  <c r="NV86" i="40"/>
  <c r="NV85" i="40"/>
  <c r="NV84" i="40"/>
  <c r="NV83" i="40"/>
  <c r="NV82" i="40"/>
  <c r="NV81" i="40"/>
  <c r="NV80" i="40"/>
  <c r="NV79" i="40"/>
  <c r="NV78" i="40"/>
  <c r="NV77" i="40"/>
  <c r="NV76" i="40"/>
  <c r="NV75" i="40"/>
  <c r="NV74" i="40"/>
  <c r="NV73" i="40"/>
  <c r="NV72" i="40"/>
  <c r="NV71" i="40"/>
  <c r="NV70" i="40"/>
  <c r="NV69" i="40"/>
  <c r="NV68" i="40"/>
  <c r="NV67" i="40"/>
  <c r="NV66" i="40"/>
  <c r="NV65" i="40"/>
  <c r="NV64" i="40"/>
  <c r="NV63" i="40"/>
  <c r="NV62" i="40"/>
  <c r="NV61" i="40"/>
  <c r="NV60" i="40"/>
  <c r="NV59" i="40"/>
  <c r="NV58" i="40"/>
  <c r="NV57" i="40"/>
  <c r="NV56" i="40"/>
  <c r="NV55" i="40"/>
  <c r="NV54" i="40"/>
  <c r="NV53" i="40"/>
  <c r="NV52" i="40"/>
  <c r="NV51" i="40"/>
  <c r="NV50" i="40"/>
  <c r="NV49" i="40"/>
  <c r="NV48" i="40"/>
  <c r="NV47" i="40"/>
  <c r="NV46" i="40"/>
  <c r="NV45" i="40"/>
  <c r="NV44" i="40"/>
  <c r="NV43" i="40"/>
  <c r="NV42" i="40"/>
  <c r="NV41" i="40"/>
  <c r="NV40" i="40"/>
  <c r="NV39" i="40"/>
  <c r="NV38" i="40"/>
  <c r="NV37" i="40"/>
  <c r="NV36" i="40"/>
  <c r="NV35" i="40"/>
  <c r="NV34" i="40"/>
  <c r="NV33" i="40"/>
  <c r="NV32" i="40"/>
  <c r="NV31" i="40"/>
  <c r="NV30" i="40"/>
  <c r="NV29" i="40"/>
  <c r="NV28" i="40"/>
  <c r="NV27" i="40"/>
  <c r="NV26" i="40"/>
  <c r="NV25" i="40"/>
  <c r="NV24" i="40"/>
  <c r="NV23" i="40"/>
  <c r="NR88" i="40"/>
  <c r="NR87" i="40"/>
  <c r="NR86" i="40"/>
  <c r="NR85" i="40"/>
  <c r="NR84" i="40"/>
  <c r="NR83" i="40"/>
  <c r="NR82" i="40"/>
  <c r="NR81" i="40"/>
  <c r="NR80" i="40"/>
  <c r="NR79" i="40"/>
  <c r="NR78" i="40"/>
  <c r="NR77" i="40"/>
  <c r="NR76" i="40"/>
  <c r="NR75" i="40"/>
  <c r="NR74" i="40"/>
  <c r="NR73" i="40"/>
  <c r="NR72" i="40"/>
  <c r="NR71" i="40"/>
  <c r="NR70" i="40"/>
  <c r="NR69" i="40"/>
  <c r="NR68" i="40"/>
  <c r="NR67" i="40"/>
  <c r="NR66" i="40"/>
  <c r="NR65" i="40"/>
  <c r="NR64" i="40"/>
  <c r="NR63" i="40"/>
  <c r="NR62" i="40"/>
  <c r="NR61" i="40"/>
  <c r="NR60" i="40"/>
  <c r="NR59" i="40"/>
  <c r="NR58" i="40"/>
  <c r="NR57" i="40"/>
  <c r="NR56" i="40"/>
  <c r="NR55" i="40"/>
  <c r="NR54" i="40"/>
  <c r="NR53" i="40"/>
  <c r="NR52" i="40"/>
  <c r="NR51" i="40"/>
  <c r="NR50" i="40"/>
  <c r="NR49" i="40"/>
  <c r="NR48" i="40"/>
  <c r="NR47" i="40"/>
  <c r="NR46" i="40"/>
  <c r="NR45" i="40"/>
  <c r="NR44" i="40"/>
  <c r="NR43" i="40"/>
  <c r="NR42" i="40"/>
  <c r="NR41" i="40"/>
  <c r="NR40" i="40"/>
  <c r="NR39" i="40"/>
  <c r="NR38" i="40"/>
  <c r="NR37" i="40"/>
  <c r="NR36" i="40"/>
  <c r="NR35" i="40"/>
  <c r="NR34" i="40"/>
  <c r="NR33" i="40"/>
  <c r="NR32" i="40"/>
  <c r="NR31" i="40"/>
  <c r="NR30" i="40"/>
  <c r="NR29" i="40"/>
  <c r="NR28" i="40"/>
  <c r="NR27" i="40"/>
  <c r="NR26" i="40"/>
  <c r="NR25" i="40"/>
  <c r="NR24" i="40"/>
  <c r="NR23" i="40"/>
  <c r="DV175" i="39"/>
  <c r="CP175" i="39"/>
  <c r="BJ175" i="39"/>
  <c r="AD175" i="39"/>
  <c r="DZ174" i="39"/>
  <c r="CT174" i="39"/>
  <c r="BN174" i="39"/>
  <c r="AH174" i="39"/>
  <c r="ED173" i="39"/>
  <c r="CX173" i="39"/>
  <c r="BR173" i="39"/>
  <c r="AL173" i="39"/>
  <c r="F173" i="39"/>
  <c r="DB172" i="39"/>
  <c r="BV172" i="39"/>
  <c r="AP172" i="39"/>
  <c r="J172" i="39"/>
  <c r="DF171" i="39"/>
  <c r="BZ171" i="39"/>
  <c r="AT171" i="39"/>
  <c r="N171" i="39"/>
  <c r="DJ170" i="39"/>
  <c r="CD170" i="39"/>
  <c r="AX170" i="39"/>
  <c r="R170" i="39"/>
  <c r="DN169" i="39"/>
  <c r="CH169" i="39"/>
  <c r="BB169" i="39"/>
  <c r="V169" i="39"/>
  <c r="DR168" i="39"/>
  <c r="CL168" i="39"/>
  <c r="BF168" i="39"/>
  <c r="Z168" i="39"/>
  <c r="DV167" i="39"/>
  <c r="CP167" i="39"/>
  <c r="BJ167" i="39"/>
  <c r="AD167" i="39"/>
  <c r="DZ166" i="39"/>
  <c r="CT166" i="39"/>
  <c r="BN166" i="39"/>
  <c r="AH166" i="39"/>
  <c r="ED165" i="39"/>
  <c r="CX165" i="39"/>
  <c r="BR165" i="39"/>
  <c r="AL165" i="39"/>
  <c r="F165" i="39"/>
  <c r="BV164" i="39"/>
  <c r="J164" i="39"/>
  <c r="DB162" i="39"/>
  <c r="BV162" i="39"/>
  <c r="AP162" i="39"/>
  <c r="J162" i="39"/>
  <c r="DF161" i="39"/>
  <c r="BZ161" i="39"/>
  <c r="AT161" i="39"/>
  <c r="N161" i="39"/>
  <c r="DJ160" i="39"/>
  <c r="CD160" i="39"/>
  <c r="AX160" i="39"/>
  <c r="R160" i="39"/>
  <c r="DN159" i="39"/>
  <c r="CH159" i="39"/>
  <c r="BB159" i="39"/>
  <c r="V159" i="39"/>
  <c r="DR158" i="39"/>
  <c r="CL158" i="39"/>
  <c r="BF158" i="39"/>
  <c r="Z158" i="39"/>
  <c r="DV157" i="39"/>
  <c r="CP157" i="39"/>
  <c r="BJ157" i="39"/>
  <c r="AD157" i="39"/>
  <c r="DZ156" i="39"/>
  <c r="CT156" i="39"/>
  <c r="BN156" i="39"/>
  <c r="AH156" i="39"/>
  <c r="ED155" i="39"/>
  <c r="CX155" i="39"/>
  <c r="BR155" i="39"/>
  <c r="AL155" i="39"/>
  <c r="F155" i="39"/>
  <c r="DB154" i="39"/>
  <c r="BV154" i="39"/>
  <c r="AP154" i="39"/>
  <c r="J154" i="39"/>
  <c r="DF153" i="39"/>
  <c r="BZ153" i="39"/>
  <c r="AT153" i="39"/>
  <c r="N153" i="39"/>
  <c r="DJ152" i="39"/>
  <c r="CD152" i="39"/>
  <c r="AX152" i="39"/>
  <c r="R152" i="39"/>
  <c r="DV151" i="39"/>
  <c r="BJ151" i="39"/>
  <c r="CT138" i="39"/>
  <c r="AH138" i="39"/>
  <c r="CH125" i="39"/>
  <c r="V125" i="39"/>
  <c r="ED123" i="39"/>
  <c r="CX123" i="39"/>
  <c r="BR123" i="39"/>
  <c r="AL123" i="39"/>
  <c r="F123" i="39"/>
  <c r="DB122" i="39"/>
  <c r="BV122" i="39"/>
  <c r="AP122" i="39"/>
  <c r="J122" i="39"/>
  <c r="DF121" i="39"/>
  <c r="BZ121" i="39"/>
  <c r="AT121" i="39"/>
  <c r="N121" i="39"/>
  <c r="DJ120" i="39"/>
  <c r="CD120" i="39"/>
  <c r="AX120" i="39"/>
  <c r="R120" i="39"/>
  <c r="DN119" i="39"/>
  <c r="CH119" i="39"/>
  <c r="BB119" i="39"/>
  <c r="V119" i="39"/>
  <c r="DR118" i="39"/>
  <c r="CL118" i="39"/>
  <c r="BF118" i="39"/>
  <c r="Z118" i="39"/>
  <c r="DV117" i="39"/>
  <c r="CP117" i="39"/>
  <c r="BJ117" i="39"/>
  <c r="AD117" i="39"/>
  <c r="DZ116" i="39"/>
  <c r="CT116" i="39"/>
  <c r="BN116" i="39"/>
  <c r="AH116" i="39"/>
  <c r="ED115" i="39"/>
  <c r="CX115" i="39"/>
  <c r="BR115" i="39"/>
  <c r="AL115" i="39"/>
  <c r="F115" i="39"/>
  <c r="DB114" i="39"/>
  <c r="BV114" i="39"/>
  <c r="AP114" i="39"/>
  <c r="J114" i="39"/>
  <c r="DF113" i="39"/>
  <c r="BZ113" i="39"/>
  <c r="AT113" i="39"/>
  <c r="N113" i="39"/>
  <c r="DR112" i="39"/>
  <c r="BF112" i="39"/>
  <c r="DJ110" i="39"/>
  <c r="CD110" i="39"/>
  <c r="AX110" i="39"/>
  <c r="R110" i="39"/>
  <c r="DN109" i="39"/>
  <c r="CH109" i="39"/>
  <c r="BB109" i="39"/>
  <c r="V109" i="39"/>
  <c r="DR108" i="39"/>
  <c r="CL108" i="39"/>
  <c r="BF108" i="39"/>
  <c r="Z108" i="39"/>
  <c r="DV107" i="39"/>
  <c r="CP107" i="39"/>
  <c r="BJ107" i="39"/>
  <c r="AD107" i="39"/>
  <c r="DZ106" i="39"/>
  <c r="CT106" i="39"/>
  <c r="BN106" i="39"/>
  <c r="AH106" i="39"/>
  <c r="ED105" i="39"/>
  <c r="CX105" i="39"/>
  <c r="BR105" i="39"/>
  <c r="AL105" i="39"/>
  <c r="F105" i="39"/>
  <c r="DB104" i="39"/>
  <c r="BV104" i="39"/>
  <c r="AP104" i="39"/>
  <c r="J104" i="39"/>
  <c r="DF103" i="39"/>
  <c r="BZ103" i="39"/>
  <c r="AT103" i="39"/>
  <c r="N103" i="39"/>
  <c r="DJ102" i="39"/>
  <c r="CD102" i="39"/>
  <c r="AX102" i="39"/>
  <c r="R102" i="39"/>
  <c r="DN101" i="39"/>
  <c r="CH101" i="39"/>
  <c r="BB101" i="39"/>
  <c r="V101" i="39"/>
  <c r="DR100" i="39"/>
  <c r="CL100" i="39"/>
  <c r="BF100" i="39"/>
  <c r="Z100" i="39"/>
  <c r="DF99" i="39"/>
  <c r="AT99" i="39"/>
  <c r="AL160" i="39"/>
  <c r="DB159" i="39"/>
  <c r="BV159" i="39"/>
  <c r="AP159" i="39"/>
  <c r="J159" i="39"/>
  <c r="DF158" i="39"/>
  <c r="BZ158" i="39"/>
  <c r="DJ157" i="39"/>
  <c r="R157" i="39"/>
  <c r="CH156" i="39"/>
  <c r="BB156" i="39"/>
  <c r="CL155" i="39"/>
  <c r="Z155" i="39"/>
  <c r="CP154" i="39"/>
  <c r="BJ154" i="39"/>
  <c r="AD154" i="39"/>
  <c r="DZ153" i="39"/>
  <c r="CT153" i="39"/>
  <c r="BN153" i="39"/>
  <c r="AH153" i="39"/>
  <c r="ED152" i="39"/>
  <c r="CX152" i="39"/>
  <c r="BR152" i="39"/>
  <c r="F152" i="39"/>
  <c r="CD147" i="39"/>
  <c r="AX147" i="39"/>
  <c r="R147" i="39"/>
  <c r="DN146" i="39"/>
  <c r="CH146" i="39"/>
  <c r="BB146" i="39"/>
  <c r="V146" i="39"/>
  <c r="DR145" i="39"/>
  <c r="CL145" i="39"/>
  <c r="Z145" i="39"/>
  <c r="CP144" i="39"/>
  <c r="BJ144" i="39"/>
  <c r="AD144" i="39"/>
  <c r="DZ143" i="39"/>
  <c r="CT143" i="39"/>
  <c r="BN143" i="39"/>
  <c r="AH143" i="39"/>
  <c r="ED142" i="39"/>
  <c r="CX142" i="39"/>
  <c r="BR142" i="39"/>
  <c r="AL142" i="39"/>
  <c r="DB141" i="39"/>
  <c r="J141" i="39"/>
  <c r="AX139" i="39"/>
  <c r="R139" i="39"/>
  <c r="ED110" i="39"/>
  <c r="CX110" i="39"/>
  <c r="BR110" i="39"/>
  <c r="AL110" i="39"/>
  <c r="F110" i="39"/>
  <c r="DB109" i="39"/>
  <c r="AT108" i="39"/>
  <c r="N108" i="39"/>
  <c r="DJ107" i="39"/>
  <c r="CD107" i="39"/>
  <c r="AX107" i="39"/>
  <c r="R107" i="39"/>
  <c r="BB106" i="39"/>
  <c r="DR105" i="39"/>
  <c r="CL105" i="39"/>
  <c r="BF105" i="39"/>
  <c r="AD104" i="39"/>
  <c r="DZ103" i="39"/>
  <c r="CT103" i="39"/>
  <c r="BN103" i="39"/>
  <c r="AH103" i="39"/>
  <c r="ED102" i="39"/>
  <c r="CX102" i="39"/>
  <c r="DB101" i="39"/>
  <c r="BV101" i="39"/>
  <c r="AP101" i="39"/>
  <c r="AT100" i="39"/>
  <c r="N100" i="39"/>
  <c r="CD97" i="39"/>
  <c r="AX97" i="39"/>
  <c r="CH96" i="39"/>
  <c r="V96" i="39"/>
  <c r="DR95" i="39"/>
  <c r="AD94" i="39"/>
  <c r="DZ93" i="39"/>
  <c r="CT93" i="39"/>
  <c r="BN93" i="39"/>
  <c r="BR92" i="39"/>
  <c r="J91" i="39"/>
  <c r="DF90" i="39"/>
  <c r="AT90" i="39"/>
  <c r="DJ89" i="39"/>
  <c r="CD89" i="39"/>
  <c r="AX89" i="39"/>
  <c r="R89" i="39"/>
  <c r="DN88" i="39"/>
  <c r="V88" i="39"/>
  <c r="DR87" i="39"/>
  <c r="CL87" i="39"/>
  <c r="DV138" i="39"/>
  <c r="V112" i="39"/>
  <c r="DR99" i="39"/>
  <c r="BF99" i="39"/>
  <c r="DF86" i="39"/>
  <c r="AT86" i="39"/>
  <c r="MV88" i="40"/>
  <c r="MV87" i="40"/>
  <c r="MV86" i="40"/>
  <c r="MV85" i="40"/>
  <c r="MV84" i="40"/>
  <c r="MV83" i="40"/>
  <c r="MV82" i="40"/>
  <c r="MV81" i="40"/>
  <c r="MV80" i="40"/>
  <c r="MV79" i="40"/>
  <c r="MV78" i="40"/>
  <c r="MV77" i="40"/>
  <c r="MV76" i="40"/>
  <c r="MV75" i="40"/>
  <c r="MV74" i="40"/>
  <c r="MV73" i="40"/>
  <c r="MV72" i="40"/>
  <c r="MV71" i="40"/>
  <c r="MV70" i="40"/>
  <c r="MV69" i="40"/>
  <c r="MV68" i="40"/>
  <c r="MV67" i="40"/>
  <c r="MV66" i="40"/>
  <c r="MV65" i="40"/>
  <c r="MV64" i="40"/>
  <c r="MV63" i="40"/>
  <c r="MV62" i="40"/>
  <c r="MV61" i="40"/>
  <c r="MV60" i="40"/>
  <c r="MV59" i="40"/>
  <c r="MV58" i="40"/>
  <c r="MV57" i="40"/>
  <c r="MV56" i="40"/>
  <c r="MV55" i="40"/>
  <c r="MV54" i="40"/>
  <c r="MV53" i="40"/>
  <c r="MV52" i="40"/>
  <c r="MV51" i="40"/>
  <c r="MV50" i="40"/>
  <c r="MV49" i="40"/>
  <c r="MV48" i="40"/>
  <c r="MV47" i="40"/>
  <c r="MV46" i="40"/>
  <c r="MV45" i="40"/>
  <c r="MV44" i="40"/>
  <c r="MV43" i="40"/>
  <c r="MV42" i="40"/>
  <c r="MV41" i="40"/>
  <c r="MV40" i="40"/>
  <c r="MV39" i="40"/>
  <c r="MV38" i="40"/>
  <c r="MV37" i="40"/>
  <c r="MV36" i="40"/>
  <c r="MV35" i="40"/>
  <c r="MV34" i="40"/>
  <c r="MV33" i="40"/>
  <c r="MV32" i="40"/>
  <c r="MV31" i="40"/>
  <c r="MV30" i="40"/>
  <c r="MV29" i="40"/>
  <c r="MV28" i="40"/>
  <c r="MV27" i="40"/>
  <c r="MV26" i="40"/>
  <c r="MV25" i="40"/>
  <c r="MV24" i="40"/>
  <c r="MV23" i="40"/>
  <c r="NJ88" i="40"/>
  <c r="NJ87" i="40"/>
  <c r="NJ86" i="40"/>
  <c r="NJ85" i="40"/>
  <c r="NJ84" i="40"/>
  <c r="NJ83" i="40"/>
  <c r="NJ82" i="40"/>
  <c r="NJ81" i="40"/>
  <c r="NT88" i="40"/>
  <c r="NT87" i="40"/>
  <c r="NT86" i="40"/>
  <c r="NT85" i="40"/>
  <c r="NT84" i="40"/>
  <c r="NT83" i="40"/>
  <c r="NT82" i="40"/>
  <c r="NT81" i="40"/>
  <c r="NT80" i="40"/>
  <c r="NT79" i="40"/>
  <c r="NT78" i="40"/>
  <c r="NT77" i="40"/>
  <c r="NT76" i="40"/>
  <c r="NT75" i="40"/>
  <c r="NT74" i="40"/>
  <c r="NT73" i="40"/>
  <c r="NT72" i="40"/>
  <c r="NT71" i="40"/>
  <c r="NT70" i="40"/>
  <c r="NT69" i="40"/>
  <c r="NT68" i="40"/>
  <c r="NT67" i="40"/>
  <c r="NT66" i="40"/>
  <c r="NT65" i="40"/>
  <c r="NT64" i="40"/>
  <c r="NT63" i="40"/>
  <c r="NT62" i="40"/>
  <c r="NT61" i="40"/>
  <c r="NT60" i="40"/>
  <c r="NT59" i="40"/>
  <c r="NT58" i="40"/>
  <c r="NT57" i="40"/>
  <c r="NT56" i="40"/>
  <c r="NT55" i="40"/>
  <c r="NT54" i="40"/>
  <c r="NT53" i="40"/>
  <c r="NT52" i="40"/>
  <c r="NT51" i="40"/>
  <c r="NT50" i="40"/>
  <c r="NT49" i="40"/>
  <c r="NT48" i="40"/>
  <c r="NT47" i="40"/>
  <c r="NT46" i="40"/>
  <c r="NT45" i="40"/>
  <c r="NT44" i="40"/>
  <c r="NT43" i="40"/>
  <c r="NT42" i="40"/>
  <c r="NT41" i="40"/>
  <c r="NT40" i="40"/>
  <c r="NT39" i="40"/>
  <c r="NT38" i="40"/>
  <c r="NT37" i="40"/>
  <c r="NT36" i="40"/>
  <c r="NT35" i="40"/>
  <c r="NT34" i="40"/>
  <c r="NT33" i="40"/>
  <c r="NT32" i="40"/>
  <c r="NT31" i="40"/>
  <c r="NT30" i="40"/>
  <c r="NT29" i="40"/>
  <c r="NT28" i="40"/>
  <c r="NT27" i="40"/>
  <c r="NL88" i="40"/>
  <c r="NL87" i="40"/>
  <c r="NL86" i="40"/>
  <c r="NL85" i="40"/>
  <c r="NL84" i="40"/>
  <c r="NL83" i="40"/>
  <c r="NL82" i="40"/>
  <c r="NL81" i="40"/>
  <c r="NL80" i="40"/>
  <c r="NL79" i="40"/>
  <c r="NL78" i="40"/>
  <c r="NL77" i="40"/>
  <c r="NL76" i="40"/>
  <c r="NL75" i="40"/>
  <c r="NL74" i="40"/>
  <c r="NL73" i="40"/>
  <c r="NL72" i="40"/>
  <c r="NL71" i="40"/>
  <c r="NL70" i="40"/>
  <c r="NL69" i="40"/>
  <c r="NL68" i="40"/>
  <c r="NL67" i="40"/>
  <c r="NL66" i="40"/>
  <c r="NL65" i="40"/>
  <c r="NL64" i="40"/>
  <c r="NL63" i="40"/>
  <c r="NL62" i="40"/>
  <c r="NL61" i="40"/>
  <c r="NL60" i="40"/>
  <c r="NL59" i="40"/>
  <c r="NL58" i="40"/>
  <c r="NL57" i="40"/>
  <c r="NL56" i="40"/>
  <c r="NL55" i="40"/>
  <c r="NL54" i="40"/>
  <c r="NL53" i="40"/>
  <c r="NL52" i="40"/>
  <c r="NL51" i="40"/>
  <c r="NL50" i="40"/>
  <c r="NL49" i="40"/>
  <c r="NL48" i="40"/>
  <c r="NL47" i="40"/>
  <c r="NL46" i="40"/>
  <c r="NL45" i="40"/>
  <c r="NL44" i="40"/>
  <c r="NL43" i="40"/>
  <c r="NL42" i="40"/>
  <c r="NL41" i="40"/>
  <c r="NL40" i="40"/>
  <c r="NL39" i="40"/>
  <c r="NL38" i="40"/>
  <c r="NL37" i="40"/>
  <c r="NL36" i="40"/>
  <c r="NL35" i="40"/>
  <c r="NL34" i="40"/>
  <c r="NL33" i="40"/>
  <c r="NL32" i="40"/>
  <c r="NL31" i="40"/>
  <c r="NL30" i="40"/>
  <c r="NL29" i="40"/>
  <c r="ND88" i="40"/>
  <c r="ND87" i="40"/>
  <c r="ND86" i="40"/>
  <c r="ND85" i="40"/>
  <c r="ND84" i="40"/>
  <c r="ND83" i="40"/>
  <c r="ND82" i="40"/>
  <c r="ND81" i="40"/>
  <c r="ND80" i="40"/>
  <c r="ND79" i="40"/>
  <c r="ND78" i="40"/>
  <c r="ND77" i="40"/>
  <c r="ND76" i="40"/>
  <c r="ND75" i="40"/>
  <c r="ND74" i="40"/>
  <c r="ND73" i="40"/>
  <c r="ND72" i="40"/>
  <c r="ND71" i="40"/>
  <c r="ND70" i="40"/>
  <c r="ND69" i="40"/>
  <c r="ND68" i="40"/>
  <c r="ND67" i="40"/>
  <c r="ND66" i="40"/>
  <c r="ND65" i="40"/>
  <c r="ND64" i="40"/>
  <c r="ND63" i="40"/>
  <c r="ND62" i="40"/>
  <c r="ND61" i="40"/>
  <c r="ND60" i="40"/>
  <c r="ND59" i="40"/>
  <c r="ND58" i="40"/>
  <c r="ND57" i="40"/>
  <c r="ND56" i="40"/>
  <c r="ND55" i="40"/>
  <c r="ND54" i="40"/>
  <c r="ND53" i="40"/>
  <c r="ND52" i="40"/>
  <c r="ND51" i="40"/>
  <c r="ND50" i="40"/>
  <c r="ND49" i="40"/>
  <c r="ND48" i="40"/>
  <c r="ND47" i="40"/>
  <c r="ND46" i="40"/>
  <c r="ND45" i="40"/>
  <c r="ND44" i="40"/>
  <c r="ND43" i="40"/>
  <c r="ND42" i="40"/>
  <c r="ND41" i="40"/>
  <c r="ND40" i="40"/>
  <c r="ND39" i="40"/>
  <c r="ND38" i="40"/>
  <c r="ND37" i="40"/>
  <c r="ND36" i="40"/>
  <c r="ND35" i="40"/>
  <c r="ND34" i="40"/>
  <c r="ND33" i="40"/>
  <c r="ND32" i="40"/>
  <c r="ND31" i="40"/>
  <c r="ND30" i="40"/>
  <c r="ND29" i="40"/>
  <c r="ND28" i="40"/>
  <c r="ND27" i="40"/>
  <c r="ND26" i="40"/>
  <c r="ND25" i="40"/>
  <c r="ND24" i="40"/>
  <c r="ND23" i="40"/>
  <c r="NT26" i="40"/>
  <c r="NT25" i="40"/>
  <c r="NT24" i="40"/>
  <c r="NT23" i="40"/>
  <c r="NJ80" i="40"/>
  <c r="NJ79" i="40"/>
  <c r="NJ78" i="40"/>
  <c r="NJ77" i="40"/>
  <c r="NJ76" i="40"/>
  <c r="NJ75" i="40"/>
  <c r="NJ74" i="40"/>
  <c r="NJ73" i="40"/>
  <c r="NJ72" i="40"/>
  <c r="NJ71" i="40"/>
  <c r="NJ70" i="40"/>
  <c r="NJ69" i="40"/>
  <c r="NJ68" i="40"/>
  <c r="NJ67" i="40"/>
  <c r="NJ66" i="40"/>
  <c r="NJ65" i="40"/>
  <c r="NJ64" i="40"/>
  <c r="NJ63" i="40"/>
  <c r="NJ62" i="40"/>
  <c r="NJ61" i="40"/>
  <c r="NJ60" i="40"/>
  <c r="NJ59" i="40"/>
  <c r="NJ58" i="40"/>
  <c r="NJ57" i="40"/>
  <c r="NJ56" i="40"/>
  <c r="NJ55" i="40"/>
  <c r="NJ54" i="40"/>
  <c r="NJ53" i="40"/>
  <c r="NJ52" i="40"/>
  <c r="NJ51" i="40"/>
  <c r="NJ50" i="40"/>
  <c r="NJ49" i="40"/>
  <c r="NJ48" i="40"/>
  <c r="NJ47" i="40"/>
  <c r="NJ46" i="40"/>
  <c r="NJ45" i="40"/>
  <c r="NJ44" i="40"/>
  <c r="NJ43" i="40"/>
  <c r="NJ42" i="40"/>
  <c r="NJ41" i="40"/>
  <c r="NL28" i="40"/>
  <c r="NL27" i="40"/>
  <c r="NL26" i="40"/>
  <c r="NL25" i="40"/>
  <c r="NL24" i="40"/>
  <c r="NL23" i="40"/>
  <c r="NB88" i="40"/>
  <c r="NB87" i="40"/>
  <c r="NB86" i="40"/>
  <c r="NB85" i="40"/>
  <c r="NB84" i="40"/>
  <c r="NB83" i="40"/>
  <c r="NB82" i="40"/>
  <c r="NB81" i="40"/>
  <c r="NB80" i="40"/>
  <c r="NB79" i="40"/>
  <c r="NB78" i="40"/>
  <c r="NB77" i="40"/>
  <c r="NB76" i="40"/>
  <c r="NB75" i="40"/>
  <c r="NB74" i="40"/>
  <c r="NB73" i="40"/>
  <c r="NB72" i="40"/>
  <c r="NB71" i="40"/>
  <c r="NB70" i="40"/>
  <c r="NB69" i="40"/>
  <c r="NB68" i="40"/>
  <c r="NB67" i="40"/>
  <c r="NB66" i="40"/>
  <c r="NB65" i="40"/>
  <c r="NB64" i="40"/>
  <c r="NB63" i="40"/>
  <c r="NB62" i="40"/>
  <c r="NB61" i="40"/>
  <c r="NB60" i="40"/>
  <c r="NB59" i="40"/>
  <c r="NB58" i="40"/>
  <c r="NB57" i="40"/>
  <c r="NB56" i="40"/>
  <c r="NB55" i="40"/>
  <c r="NB54" i="40"/>
  <c r="NB53" i="40"/>
  <c r="NB52" i="40"/>
  <c r="NB51" i="40"/>
  <c r="NB50" i="40"/>
  <c r="NB49" i="40"/>
  <c r="NB48" i="40"/>
  <c r="NB47" i="40"/>
  <c r="NB46" i="40"/>
  <c r="NB45" i="40"/>
  <c r="NB44" i="40"/>
  <c r="NB43" i="40"/>
  <c r="NB42" i="40"/>
  <c r="NB41" i="40"/>
  <c r="NB40" i="40"/>
  <c r="NB39" i="40"/>
  <c r="NB38" i="40"/>
  <c r="NB37" i="40"/>
  <c r="NB36" i="40"/>
  <c r="NB35" i="40"/>
  <c r="NB34" i="40"/>
  <c r="NB33" i="40"/>
  <c r="NB32" i="40"/>
  <c r="NB31" i="40"/>
  <c r="NB30" i="40"/>
  <c r="NB29" i="40"/>
  <c r="NB28" i="40"/>
  <c r="NB27" i="40"/>
  <c r="NB26" i="40"/>
  <c r="MT88" i="40"/>
  <c r="MT87" i="40"/>
  <c r="MT86" i="40"/>
  <c r="MT85" i="40"/>
  <c r="MT84" i="40"/>
  <c r="MT83" i="40"/>
  <c r="MT82" i="40"/>
  <c r="MT81" i="40"/>
  <c r="MT80" i="40"/>
  <c r="MT79" i="40"/>
  <c r="MT78" i="40"/>
  <c r="MT77" i="40"/>
  <c r="MT76" i="40"/>
  <c r="MT75" i="40"/>
  <c r="MT74" i="40"/>
  <c r="MT73" i="40"/>
  <c r="MT72" i="40"/>
  <c r="MT71" i="40"/>
  <c r="MT70" i="40"/>
  <c r="MT69" i="40"/>
  <c r="MT68" i="40"/>
  <c r="MT67" i="40"/>
  <c r="MT66" i="40"/>
  <c r="MT65" i="40"/>
  <c r="MT64" i="40"/>
  <c r="MT63" i="40"/>
  <c r="MT62" i="40"/>
  <c r="MT61" i="40"/>
  <c r="MT60" i="40"/>
  <c r="MT59" i="40"/>
  <c r="MT58" i="40"/>
  <c r="MT57" i="40"/>
  <c r="MT56" i="40"/>
  <c r="MT55" i="40"/>
  <c r="MT54" i="40"/>
  <c r="MT53" i="40"/>
  <c r="MT52" i="40"/>
  <c r="MT51" i="40"/>
  <c r="MT50" i="40"/>
  <c r="MT49" i="40"/>
  <c r="MT48" i="40"/>
  <c r="MT47" i="40"/>
  <c r="MT46" i="40"/>
  <c r="MT45" i="40"/>
  <c r="MT44" i="40"/>
  <c r="MT43" i="40"/>
  <c r="MT42" i="40"/>
  <c r="MT41" i="40"/>
  <c r="MT40" i="40"/>
  <c r="DJ164" i="39"/>
  <c r="AX164" i="39"/>
  <c r="CX151" i="39"/>
  <c r="AL151" i="39"/>
  <c r="DV149" i="39"/>
  <c r="CP149" i="39"/>
  <c r="BJ149" i="39"/>
  <c r="AD149" i="39"/>
  <c r="DZ148" i="39"/>
  <c r="CT148" i="39"/>
  <c r="BN148" i="39"/>
  <c r="AH148" i="39"/>
  <c r="ED147" i="39"/>
  <c r="CX147" i="39"/>
  <c r="BR147" i="39"/>
  <c r="AL147" i="39"/>
  <c r="F147" i="39"/>
  <c r="DB146" i="39"/>
  <c r="BV146" i="39"/>
  <c r="AP146" i="39"/>
  <c r="J146" i="39"/>
  <c r="DF145" i="39"/>
  <c r="BZ145" i="39"/>
  <c r="AT145" i="39"/>
  <c r="N145" i="39"/>
  <c r="DJ144" i="39"/>
  <c r="CD144" i="39"/>
  <c r="AX144" i="39"/>
  <c r="R144" i="39"/>
  <c r="DN143" i="39"/>
  <c r="CH143" i="39"/>
  <c r="BB143" i="39"/>
  <c r="V143" i="39"/>
  <c r="DR142" i="39"/>
  <c r="CL142" i="39"/>
  <c r="BF142" i="39"/>
  <c r="Z142" i="39"/>
  <c r="DV141" i="39"/>
  <c r="CP141" i="39"/>
  <c r="BJ141" i="39"/>
  <c r="AD141" i="39"/>
  <c r="DZ140" i="39"/>
  <c r="CT140" i="39"/>
  <c r="BN140" i="39"/>
  <c r="AH140" i="39"/>
  <c r="ED139" i="39"/>
  <c r="CX139" i="39"/>
  <c r="BR139" i="39"/>
  <c r="AL139" i="39"/>
  <c r="F139" i="39"/>
  <c r="BV138" i="39"/>
  <c r="J138" i="39"/>
  <c r="DB136" i="39"/>
  <c r="BV136" i="39"/>
  <c r="AP136" i="39"/>
  <c r="J136" i="39"/>
  <c r="DF135" i="39"/>
  <c r="BZ135" i="39"/>
  <c r="AT135" i="39"/>
  <c r="N135" i="39"/>
  <c r="DJ134" i="39"/>
  <c r="CD134" i="39"/>
  <c r="AX134" i="39"/>
  <c r="R134" i="39"/>
  <c r="DN133" i="39"/>
  <c r="CH133" i="39"/>
  <c r="BB133" i="39"/>
  <c r="V133" i="39"/>
  <c r="DR132" i="39"/>
  <c r="CL132" i="39"/>
  <c r="BF132" i="39"/>
  <c r="Z132" i="39"/>
  <c r="DV131" i="39"/>
  <c r="CP131" i="39"/>
  <c r="BJ131" i="39"/>
  <c r="AD131" i="39"/>
  <c r="DZ130" i="39"/>
  <c r="CT130" i="39"/>
  <c r="BN130" i="39"/>
  <c r="AH130" i="39"/>
  <c r="ED129" i="39"/>
  <c r="CX129" i="39"/>
  <c r="BR129" i="39"/>
  <c r="AL129" i="39"/>
  <c r="F129" i="39"/>
  <c r="DB128" i="39"/>
  <c r="BV128" i="39"/>
  <c r="AP128" i="39"/>
  <c r="J128" i="39"/>
  <c r="DF127" i="39"/>
  <c r="BZ127" i="39"/>
  <c r="AT127" i="39"/>
  <c r="N127" i="39"/>
  <c r="DJ126" i="39"/>
  <c r="CD126" i="39"/>
  <c r="AX126" i="39"/>
  <c r="R126" i="39"/>
  <c r="DV125" i="39"/>
  <c r="BJ125" i="39"/>
  <c r="CT112" i="39"/>
  <c r="AH112" i="39"/>
  <c r="CH99" i="39"/>
  <c r="V99" i="39"/>
  <c r="ED97" i="39"/>
  <c r="CX97" i="39"/>
  <c r="BR97" i="39"/>
  <c r="AL97" i="39"/>
  <c r="F97" i="39"/>
  <c r="DB96" i="39"/>
  <c r="BV96" i="39"/>
  <c r="AP96" i="39"/>
  <c r="J96" i="39"/>
  <c r="DF95" i="39"/>
  <c r="BZ95" i="39"/>
  <c r="AT95" i="39"/>
  <c r="N95" i="39"/>
  <c r="DJ94" i="39"/>
  <c r="CD94" i="39"/>
  <c r="AX94" i="39"/>
  <c r="R94" i="39"/>
  <c r="DN93" i="39"/>
  <c r="CH93" i="39"/>
  <c r="BB93" i="39"/>
  <c r="V93" i="39"/>
  <c r="DR92" i="39"/>
  <c r="CL92" i="39"/>
  <c r="BF92" i="39"/>
  <c r="Z92" i="39"/>
  <c r="DV91" i="39"/>
  <c r="CP91" i="39"/>
  <c r="BJ91" i="39"/>
  <c r="AD91" i="39"/>
  <c r="DZ90" i="39"/>
  <c r="CT90" i="39"/>
  <c r="BN90" i="39"/>
  <c r="AH90" i="39"/>
  <c r="ED89" i="39"/>
  <c r="CX89" i="39"/>
  <c r="BR89" i="39"/>
  <c r="AL89" i="39"/>
  <c r="F89" i="39"/>
  <c r="DB88" i="39"/>
  <c r="NJ40" i="40"/>
  <c r="NJ39" i="40"/>
  <c r="NJ38" i="40"/>
  <c r="NJ37" i="40"/>
  <c r="NJ36" i="40"/>
  <c r="NJ35" i="40"/>
  <c r="NJ34" i="40"/>
  <c r="NJ33" i="40"/>
  <c r="NJ32" i="40"/>
  <c r="NJ31" i="40"/>
  <c r="NJ30" i="40"/>
  <c r="NJ29" i="40"/>
  <c r="NJ28" i="40"/>
  <c r="NJ27" i="40"/>
  <c r="NJ26" i="40"/>
  <c r="NJ25" i="40"/>
  <c r="NJ24" i="40"/>
  <c r="NJ23" i="40"/>
  <c r="DN175" i="39"/>
  <c r="CH175" i="39"/>
  <c r="BB175" i="39"/>
  <c r="V175" i="39"/>
  <c r="DR174" i="39"/>
  <c r="CL174" i="39"/>
  <c r="BF174" i="39"/>
  <c r="Z174" i="39"/>
  <c r="DV173" i="39"/>
  <c r="CP173" i="39"/>
  <c r="BJ173" i="39"/>
  <c r="AD173" i="39"/>
  <c r="DZ172" i="39"/>
  <c r="CT172" i="39"/>
  <c r="BN172" i="39"/>
  <c r="AH172" i="39"/>
  <c r="ED171" i="39"/>
  <c r="CX171" i="39"/>
  <c r="BR171" i="39"/>
  <c r="AL171" i="39"/>
  <c r="F171" i="39"/>
  <c r="DB170" i="39"/>
  <c r="BV170" i="39"/>
  <c r="AP170" i="39"/>
  <c r="J170" i="39"/>
  <c r="DF169" i="39"/>
  <c r="BZ169" i="39"/>
  <c r="AT169" i="39"/>
  <c r="N169" i="39"/>
  <c r="DJ168" i="39"/>
  <c r="CD168" i="39"/>
  <c r="AX168" i="39"/>
  <c r="R168" i="39"/>
  <c r="DN167" i="39"/>
  <c r="CH167" i="39"/>
  <c r="BB167" i="39"/>
  <c r="V167" i="39"/>
  <c r="DR166" i="39"/>
  <c r="CL166" i="39"/>
  <c r="BF166" i="39"/>
  <c r="Z166" i="39"/>
  <c r="DV165" i="39"/>
  <c r="CP165" i="39"/>
  <c r="BJ165" i="39"/>
  <c r="AD165" i="39"/>
  <c r="CL164" i="39"/>
  <c r="Z164" i="39"/>
  <c r="DZ162" i="39"/>
  <c r="CT162" i="39"/>
  <c r="BN162" i="39"/>
  <c r="AH162" i="39"/>
  <c r="ED161" i="39"/>
  <c r="CX161" i="39"/>
  <c r="BR161" i="39"/>
  <c r="AL161" i="39"/>
  <c r="F161" i="39"/>
  <c r="DB160" i="39"/>
  <c r="BV160" i="39"/>
  <c r="AP160" i="39"/>
  <c r="J160" i="39"/>
  <c r="DF159" i="39"/>
  <c r="BZ159" i="39"/>
  <c r="AT159" i="39"/>
  <c r="N159" i="39"/>
  <c r="DJ158" i="39"/>
  <c r="CD158" i="39"/>
  <c r="AX158" i="39"/>
  <c r="R158" i="39"/>
  <c r="DN157" i="39"/>
  <c r="CH157" i="39"/>
  <c r="BB157" i="39"/>
  <c r="V157" i="39"/>
  <c r="DR156" i="39"/>
  <c r="CL156" i="39"/>
  <c r="BF156" i="39"/>
  <c r="Z156" i="39"/>
  <c r="DV155" i="39"/>
  <c r="CP155" i="39"/>
  <c r="BJ155" i="39"/>
  <c r="AD155" i="39"/>
  <c r="DZ154" i="39"/>
  <c r="CT154" i="39"/>
  <c r="BN154" i="39"/>
  <c r="AH154" i="39"/>
  <c r="ED153" i="39"/>
  <c r="CX153" i="39"/>
  <c r="BR153" i="39"/>
  <c r="AL153" i="39"/>
  <c r="F153" i="39"/>
  <c r="DB152" i="39"/>
  <c r="BV152" i="39"/>
  <c r="AP152" i="39"/>
  <c r="J152" i="39"/>
  <c r="BZ151" i="39"/>
  <c r="N151" i="39"/>
  <c r="DJ138" i="39"/>
  <c r="AX138" i="39"/>
  <c r="CX125" i="39"/>
  <c r="AL125" i="39"/>
  <c r="DV123" i="39"/>
  <c r="CP123" i="39"/>
  <c r="BJ123" i="39"/>
  <c r="AD123" i="39"/>
  <c r="DZ122" i="39"/>
  <c r="CT122" i="39"/>
  <c r="BN122" i="39"/>
  <c r="AH122" i="39"/>
  <c r="ED121" i="39"/>
  <c r="CX121" i="39"/>
  <c r="BR121" i="39"/>
  <c r="AL121" i="39"/>
  <c r="F121" i="39"/>
  <c r="DB120" i="39"/>
  <c r="BV120" i="39"/>
  <c r="AP120" i="39"/>
  <c r="J120" i="39"/>
  <c r="DF119" i="39"/>
  <c r="BZ119" i="39"/>
  <c r="AT119" i="39"/>
  <c r="N119" i="39"/>
  <c r="DJ118" i="39"/>
  <c r="CD118" i="39"/>
  <c r="AX118" i="39"/>
  <c r="R118" i="39"/>
  <c r="DN117" i="39"/>
  <c r="CH117" i="39"/>
  <c r="BB117" i="39"/>
  <c r="V117" i="39"/>
  <c r="DR116" i="39"/>
  <c r="CL116" i="39"/>
  <c r="BF116" i="39"/>
  <c r="Z116" i="39"/>
  <c r="DV115" i="39"/>
  <c r="CP115" i="39"/>
  <c r="BJ115" i="39"/>
  <c r="AD115" i="39"/>
  <c r="DZ114" i="39"/>
  <c r="CT114" i="39"/>
  <c r="BN114" i="39"/>
  <c r="AH114" i="39"/>
  <c r="ED113" i="39"/>
  <c r="CX113" i="39"/>
  <c r="BR113" i="39"/>
  <c r="AL113" i="39"/>
  <c r="F113" i="39"/>
  <c r="BV112" i="39"/>
  <c r="J112" i="39"/>
  <c r="DB110" i="39"/>
  <c r="BV110" i="39"/>
  <c r="AP110" i="39"/>
  <c r="J110" i="39"/>
  <c r="DF109" i="39"/>
  <c r="BZ109" i="39"/>
  <c r="AT109" i="39"/>
  <c r="N109" i="39"/>
  <c r="DJ108" i="39"/>
  <c r="CD108" i="39"/>
  <c r="AX108" i="39"/>
  <c r="R108" i="39"/>
  <c r="DN107" i="39"/>
  <c r="CH107" i="39"/>
  <c r="BB107" i="39"/>
  <c r="V107" i="39"/>
  <c r="DR106" i="39"/>
  <c r="CL106" i="39"/>
  <c r="BF106" i="39"/>
  <c r="Z106" i="39"/>
  <c r="DV105" i="39"/>
  <c r="CP105" i="39"/>
  <c r="BJ105" i="39"/>
  <c r="AD105" i="39"/>
  <c r="DZ104" i="39"/>
  <c r="CT104" i="39"/>
  <c r="BN104" i="39"/>
  <c r="AH104" i="39"/>
  <c r="ED103" i="39"/>
  <c r="CX103" i="39"/>
  <c r="BR103" i="39"/>
  <c r="AL103" i="39"/>
  <c r="F103" i="39"/>
  <c r="DB102" i="39"/>
  <c r="BV102" i="39"/>
  <c r="AP102" i="39"/>
  <c r="J102" i="39"/>
  <c r="DF101" i="39"/>
  <c r="BZ101" i="39"/>
  <c r="AT101" i="39"/>
  <c r="N101" i="39"/>
  <c r="DJ100" i="39"/>
  <c r="CD100" i="39"/>
  <c r="AX100" i="39"/>
  <c r="R100" i="39"/>
  <c r="DV99" i="39"/>
  <c r="BJ99" i="39"/>
  <c r="DZ164" i="39"/>
  <c r="BN164" i="39"/>
  <c r="DN151" i="39"/>
  <c r="BB151" i="39"/>
  <c r="DN149" i="39"/>
  <c r="CH149" i="39"/>
  <c r="BB149" i="39"/>
  <c r="V149" i="39"/>
  <c r="DR148" i="39"/>
  <c r="CL148" i="39"/>
  <c r="BF148" i="39"/>
  <c r="Z148" i="39"/>
  <c r="DV147" i="39"/>
  <c r="CP147" i="39"/>
  <c r="BJ147" i="39"/>
  <c r="AD147" i="39"/>
  <c r="DZ146" i="39"/>
  <c r="CT146" i="39"/>
  <c r="BN146" i="39"/>
  <c r="AH146" i="39"/>
  <c r="ED145" i="39"/>
  <c r="CX145" i="39"/>
  <c r="BR145" i="39"/>
  <c r="AL145" i="39"/>
  <c r="F145" i="39"/>
  <c r="DB144" i="39"/>
  <c r="BV144" i="39"/>
  <c r="AP144" i="39"/>
  <c r="J144" i="39"/>
  <c r="DF143" i="39"/>
  <c r="BZ143" i="39"/>
  <c r="AT143" i="39"/>
  <c r="N143" i="39"/>
  <c r="DJ142" i="39"/>
  <c r="CD142" i="39"/>
  <c r="AX142" i="39"/>
  <c r="R142" i="39"/>
  <c r="DN141" i="39"/>
  <c r="CH141" i="39"/>
  <c r="BB141" i="39"/>
  <c r="V141" i="39"/>
  <c r="DR140" i="39"/>
  <c r="CL140" i="39"/>
  <c r="BF140" i="39"/>
  <c r="Z140" i="39"/>
  <c r="DV139" i="39"/>
  <c r="CP139" i="39"/>
  <c r="BJ139" i="39"/>
  <c r="AD139" i="39"/>
  <c r="CL138" i="39"/>
  <c r="Z138" i="39"/>
  <c r="DZ136" i="39"/>
  <c r="CT136" i="39"/>
  <c r="BN136" i="39"/>
  <c r="AH136" i="39"/>
  <c r="ED135" i="39"/>
  <c r="CX135" i="39"/>
  <c r="BR135" i="39"/>
  <c r="AL135" i="39"/>
  <c r="F135" i="39"/>
  <c r="DB134" i="39"/>
  <c r="BV134" i="39"/>
  <c r="AP134" i="39"/>
  <c r="J134" i="39"/>
  <c r="DF133" i="39"/>
  <c r="BZ133" i="39"/>
  <c r="AT133" i="39"/>
  <c r="N133" i="39"/>
  <c r="DJ132" i="39"/>
  <c r="CD132" i="39"/>
  <c r="AX132" i="39"/>
  <c r="R132" i="39"/>
  <c r="DN131" i="39"/>
  <c r="CH131" i="39"/>
  <c r="BB131" i="39"/>
  <c r="V131" i="39"/>
  <c r="DR130" i="39"/>
  <c r="CL130" i="39"/>
  <c r="BF130" i="39"/>
  <c r="Z130" i="39"/>
  <c r="DV129" i="39"/>
  <c r="CP129" i="39"/>
  <c r="BJ129" i="39"/>
  <c r="AD129" i="39"/>
  <c r="DZ128" i="39"/>
  <c r="CT128" i="39"/>
  <c r="BN128" i="39"/>
  <c r="AH128" i="39"/>
  <c r="ED127" i="39"/>
  <c r="CX127" i="39"/>
  <c r="BR127" i="39"/>
  <c r="AL127" i="39"/>
  <c r="F127" i="39"/>
  <c r="DB126" i="39"/>
  <c r="BV126" i="39"/>
  <c r="AP126" i="39"/>
  <c r="J126" i="39"/>
  <c r="BZ125" i="39"/>
  <c r="N125" i="39"/>
  <c r="DJ112" i="39"/>
  <c r="AX112" i="39"/>
  <c r="CX99" i="39"/>
  <c r="AL99" i="39"/>
  <c r="DV97" i="39"/>
  <c r="CP97" i="39"/>
  <c r="BJ97" i="39"/>
  <c r="AD97" i="39"/>
  <c r="DZ96" i="39"/>
  <c r="CT96" i="39"/>
  <c r="BN96" i="39"/>
  <c r="AH96" i="39"/>
  <c r="ED95" i="39"/>
  <c r="CX95" i="39"/>
  <c r="BR95" i="39"/>
  <c r="AL95" i="39"/>
  <c r="F95" i="39"/>
  <c r="DB94" i="39"/>
  <c r="BV94" i="39"/>
  <c r="AP94" i="39"/>
  <c r="J94" i="39"/>
  <c r="DF93" i="39"/>
  <c r="BZ93" i="39"/>
  <c r="AT93" i="39"/>
  <c r="N93" i="39"/>
  <c r="DJ92" i="39"/>
  <c r="CD92" i="39"/>
  <c r="AX92" i="39"/>
  <c r="R92" i="39"/>
  <c r="DN91" i="39"/>
  <c r="CH91" i="39"/>
  <c r="BB91" i="39"/>
  <c r="V91" i="39"/>
  <c r="DR90" i="39"/>
  <c r="CL90" i="39"/>
  <c r="BF90" i="39"/>
  <c r="Z90" i="39"/>
  <c r="DV89" i="39"/>
  <c r="CP89" i="39"/>
  <c r="BJ89" i="39"/>
  <c r="AD89" i="39"/>
  <c r="DZ88" i="39"/>
  <c r="CT88" i="39"/>
  <c r="NB25" i="40"/>
  <c r="NB24" i="40"/>
  <c r="NB23" i="40"/>
  <c r="DF175" i="39"/>
  <c r="BZ175" i="39"/>
  <c r="AT175" i="39"/>
  <c r="N175" i="39"/>
  <c r="DJ174" i="39"/>
  <c r="CD174" i="39"/>
  <c r="AX174" i="39"/>
  <c r="R174" i="39"/>
  <c r="DN173" i="39"/>
  <c r="CH173" i="39"/>
  <c r="BB173" i="39"/>
  <c r="V173" i="39"/>
  <c r="DR172" i="39"/>
  <c r="CL172" i="39"/>
  <c r="BF172" i="39"/>
  <c r="Z172" i="39"/>
  <c r="DV171" i="39"/>
  <c r="CP171" i="39"/>
  <c r="BJ171" i="39"/>
  <c r="AD171" i="39"/>
  <c r="DZ170" i="39"/>
  <c r="CT170" i="39"/>
  <c r="BN170" i="39"/>
  <c r="AH170" i="39"/>
  <c r="ED169" i="39"/>
  <c r="CX169" i="39"/>
  <c r="BR169" i="39"/>
  <c r="AL169" i="39"/>
  <c r="F169" i="39"/>
  <c r="DB168" i="39"/>
  <c r="BV168" i="39"/>
  <c r="AP168" i="39"/>
  <c r="J168" i="39"/>
  <c r="DF167" i="39"/>
  <c r="BZ167" i="39"/>
  <c r="AT167" i="39"/>
  <c r="N167" i="39"/>
  <c r="DJ166" i="39"/>
  <c r="CD166" i="39"/>
  <c r="AX166" i="39"/>
  <c r="R166" i="39"/>
  <c r="DN165" i="39"/>
  <c r="CH165" i="39"/>
  <c r="BB165" i="39"/>
  <c r="V165" i="39"/>
  <c r="DB164" i="39"/>
  <c r="AP164" i="39"/>
  <c r="DR162" i="39"/>
  <c r="CL162" i="39"/>
  <c r="BF162" i="39"/>
  <c r="Z162" i="39"/>
  <c r="DV161" i="39"/>
  <c r="CP161" i="39"/>
  <c r="BJ161" i="39"/>
  <c r="AD161" i="39"/>
  <c r="DZ160" i="39"/>
  <c r="CT160" i="39"/>
  <c r="BN160" i="39"/>
  <c r="AH160" i="39"/>
  <c r="ED159" i="39"/>
  <c r="CX159" i="39"/>
  <c r="BR159" i="39"/>
  <c r="AL159" i="39"/>
  <c r="F159" i="39"/>
  <c r="DB158" i="39"/>
  <c r="BV158" i="39"/>
  <c r="AP158" i="39"/>
  <c r="J158" i="39"/>
  <c r="DF157" i="39"/>
  <c r="BZ157" i="39"/>
  <c r="AT157" i="39"/>
  <c r="N157" i="39"/>
  <c r="DJ156" i="39"/>
  <c r="CD156" i="39"/>
  <c r="AX156" i="39"/>
  <c r="R156" i="39"/>
  <c r="DN155" i="39"/>
  <c r="CH155" i="39"/>
  <c r="BB155" i="39"/>
  <c r="V155" i="39"/>
  <c r="DR154" i="39"/>
  <c r="CL154" i="39"/>
  <c r="BF154" i="39"/>
  <c r="Z154" i="39"/>
  <c r="DV153" i="39"/>
  <c r="CP153" i="39"/>
  <c r="BJ153" i="39"/>
  <c r="AD153" i="39"/>
  <c r="DZ152" i="39"/>
  <c r="CT152" i="39"/>
  <c r="BN152" i="39"/>
  <c r="AH152" i="39"/>
  <c r="CP151" i="39"/>
  <c r="AD151" i="39"/>
  <c r="DZ138" i="39"/>
  <c r="BN138" i="39"/>
  <c r="DN125" i="39"/>
  <c r="BB125" i="39"/>
  <c r="DN123" i="39"/>
  <c r="CH123" i="39"/>
  <c r="BB123" i="39"/>
  <c r="V123" i="39"/>
  <c r="DR122" i="39"/>
  <c r="CL122" i="39"/>
  <c r="BF122" i="39"/>
  <c r="Z122" i="39"/>
  <c r="DV121" i="39"/>
  <c r="CP121" i="39"/>
  <c r="BJ121" i="39"/>
  <c r="AD121" i="39"/>
  <c r="DZ120" i="39"/>
  <c r="CT120" i="39"/>
  <c r="BN120" i="39"/>
  <c r="AH120" i="39"/>
  <c r="ED119" i="39"/>
  <c r="CX119" i="39"/>
  <c r="BR119" i="39"/>
  <c r="AL119" i="39"/>
  <c r="F119" i="39"/>
  <c r="DB118" i="39"/>
  <c r="BV118" i="39"/>
  <c r="AP118" i="39"/>
  <c r="J118" i="39"/>
  <c r="DF117" i="39"/>
  <c r="BZ117" i="39"/>
  <c r="AT117" i="39"/>
  <c r="N117" i="39"/>
  <c r="DJ116" i="39"/>
  <c r="CD116" i="39"/>
  <c r="AX116" i="39"/>
  <c r="R116" i="39"/>
  <c r="DN115" i="39"/>
  <c r="CH115" i="39"/>
  <c r="BB115" i="39"/>
  <c r="V115" i="39"/>
  <c r="DR114" i="39"/>
  <c r="CL114" i="39"/>
  <c r="BF114" i="39"/>
  <c r="Z114" i="39"/>
  <c r="DV113" i="39"/>
  <c r="CP113" i="39"/>
  <c r="BJ113" i="39"/>
  <c r="AD113" i="39"/>
  <c r="CL112" i="39"/>
  <c r="Z112" i="39"/>
  <c r="DZ110" i="39"/>
  <c r="CT110" i="39"/>
  <c r="BN110" i="39"/>
  <c r="AH110" i="39"/>
  <c r="ED109" i="39"/>
  <c r="CX109" i="39"/>
  <c r="BR109" i="39"/>
  <c r="AL109" i="39"/>
  <c r="F109" i="39"/>
  <c r="DB108" i="39"/>
  <c r="BV108" i="39"/>
  <c r="AP108" i="39"/>
  <c r="J108" i="39"/>
  <c r="DF107" i="39"/>
  <c r="BZ107" i="39"/>
  <c r="AT107" i="39"/>
  <c r="N107" i="39"/>
  <c r="DJ106" i="39"/>
  <c r="CD106" i="39"/>
  <c r="AX106" i="39"/>
  <c r="R106" i="39"/>
  <c r="DN105" i="39"/>
  <c r="CH105" i="39"/>
  <c r="BB105" i="39"/>
  <c r="V105" i="39"/>
  <c r="DR104" i="39"/>
  <c r="CL104" i="39"/>
  <c r="BF104" i="39"/>
  <c r="Z104" i="39"/>
  <c r="DV103" i="39"/>
  <c r="CP103" i="39"/>
  <c r="BJ103" i="39"/>
  <c r="AD103" i="39"/>
  <c r="DZ102" i="39"/>
  <c r="CT102" i="39"/>
  <c r="BN102" i="39"/>
  <c r="AH102" i="39"/>
  <c r="ED101" i="39"/>
  <c r="CX101" i="39"/>
  <c r="BR101" i="39"/>
  <c r="AL101" i="39"/>
  <c r="F101" i="39"/>
  <c r="DB100" i="39"/>
  <c r="BV100" i="39"/>
  <c r="AP100" i="39"/>
  <c r="J100" i="39"/>
  <c r="BZ99" i="39"/>
  <c r="N99" i="39"/>
  <c r="DJ86" i="39"/>
  <c r="AX86" i="39"/>
  <c r="CX73" i="39"/>
  <c r="AL73" i="39"/>
  <c r="DV71" i="39"/>
  <c r="CP71" i="39"/>
  <c r="BJ71" i="39"/>
  <c r="AD71" i="39"/>
  <c r="DZ70" i="39"/>
  <c r="CT70" i="39"/>
  <c r="BN70" i="39"/>
  <c r="AH70" i="39"/>
  <c r="ED69" i="39"/>
  <c r="CX69" i="39"/>
  <c r="BR69" i="39"/>
  <c r="AL69" i="39"/>
  <c r="F69" i="39"/>
  <c r="DB68" i="39"/>
  <c r="BV68" i="39"/>
  <c r="AP68" i="39"/>
  <c r="J68" i="39"/>
  <c r="DF67" i="39"/>
  <c r="BZ67" i="39"/>
  <c r="AT67" i="39"/>
  <c r="N67" i="39"/>
  <c r="DJ66" i="39"/>
  <c r="CD66" i="39"/>
  <c r="AX66" i="39"/>
  <c r="R66" i="39"/>
  <c r="DN65" i="39"/>
  <c r="CH65" i="39"/>
  <c r="BB65" i="39"/>
  <c r="V65" i="39"/>
  <c r="DR64" i="39"/>
  <c r="CL64" i="39"/>
  <c r="BF64" i="39"/>
  <c r="Z64" i="39"/>
  <c r="DV63" i="39"/>
  <c r="CP63" i="39"/>
  <c r="BJ63" i="39"/>
  <c r="AD63" i="39"/>
  <c r="DZ62" i="39"/>
  <c r="CT62" i="39"/>
  <c r="BN62" i="39"/>
  <c r="AH62" i="39"/>
  <c r="ED61" i="39"/>
  <c r="CX61" i="39"/>
  <c r="BR61" i="39"/>
  <c r="AL61" i="39"/>
  <c r="F61" i="39"/>
  <c r="BV60" i="39"/>
  <c r="J60" i="39"/>
  <c r="DB58" i="39"/>
  <c r="BV58" i="39"/>
  <c r="AP58" i="39"/>
  <c r="J58" i="39"/>
  <c r="DF57" i="39"/>
  <c r="BZ57" i="39"/>
  <c r="AT57" i="39"/>
  <c r="N57" i="39"/>
  <c r="DJ56" i="39"/>
  <c r="CD56" i="39"/>
  <c r="AX56" i="39"/>
  <c r="R56" i="39"/>
  <c r="DN55" i="39"/>
  <c r="CH55" i="39"/>
  <c r="BB55" i="39"/>
  <c r="V55" i="39"/>
  <c r="DR54" i="39"/>
  <c r="CL54" i="39"/>
  <c r="BF54" i="39"/>
  <c r="Z54" i="39"/>
  <c r="DV53" i="39"/>
  <c r="CP53" i="39"/>
  <c r="BJ53" i="39"/>
  <c r="AD53" i="39"/>
  <c r="DZ52" i="39"/>
  <c r="CT52" i="39"/>
  <c r="BN52" i="39"/>
  <c r="AH52" i="39"/>
  <c r="ED51" i="39"/>
  <c r="CX51" i="39"/>
  <c r="BR51" i="39"/>
  <c r="AL51" i="39"/>
  <c r="F51" i="39"/>
  <c r="DB50" i="39"/>
  <c r="BV50" i="39"/>
  <c r="AP50" i="39"/>
  <c r="J50" i="39"/>
  <c r="DF49" i="39"/>
  <c r="BZ49" i="39"/>
  <c r="AT49" i="39"/>
  <c r="N49" i="39"/>
  <c r="DJ48" i="39"/>
  <c r="CD48" i="39"/>
  <c r="AX48" i="39"/>
  <c r="R48" i="39"/>
  <c r="DV47" i="39"/>
  <c r="BJ47" i="39"/>
  <c r="CT34" i="39"/>
  <c r="AH34" i="39"/>
  <c r="CH21" i="39"/>
  <c r="V21" i="39"/>
  <c r="CD164" i="39"/>
  <c r="R164" i="39"/>
  <c r="ED151" i="39"/>
  <c r="BR151" i="39"/>
  <c r="F151" i="39"/>
  <c r="DF149" i="39"/>
  <c r="BZ149" i="39"/>
  <c r="AT149" i="39"/>
  <c r="N149" i="39"/>
  <c r="DJ148" i="39"/>
  <c r="CD148" i="39"/>
  <c r="AX148" i="39"/>
  <c r="R148" i="39"/>
  <c r="DN147" i="39"/>
  <c r="CH147" i="39"/>
  <c r="BB147" i="39"/>
  <c r="V147" i="39"/>
  <c r="DR146" i="39"/>
  <c r="CL146" i="39"/>
  <c r="BF146" i="39"/>
  <c r="Z146" i="39"/>
  <c r="DV145" i="39"/>
  <c r="CP145" i="39"/>
  <c r="BJ145" i="39"/>
  <c r="AD145" i="39"/>
  <c r="DZ144" i="39"/>
  <c r="CT144" i="39"/>
  <c r="BN144" i="39"/>
  <c r="AH144" i="39"/>
  <c r="ED143" i="39"/>
  <c r="CX143" i="39"/>
  <c r="BR143" i="39"/>
  <c r="AL143" i="39"/>
  <c r="F143" i="39"/>
  <c r="DB142" i="39"/>
  <c r="BV142" i="39"/>
  <c r="AP142" i="39"/>
  <c r="J142" i="39"/>
  <c r="DF141" i="39"/>
  <c r="BZ141" i="39"/>
  <c r="AT141" i="39"/>
  <c r="N141" i="39"/>
  <c r="DJ140" i="39"/>
  <c r="CD140" i="39"/>
  <c r="AX140" i="39"/>
  <c r="R140" i="39"/>
  <c r="DN139" i="39"/>
  <c r="CH139" i="39"/>
  <c r="BB139" i="39"/>
  <c r="V139" i="39"/>
  <c r="DB138" i="39"/>
  <c r="AP138" i="39"/>
  <c r="DR136" i="39"/>
  <c r="CL136" i="39"/>
  <c r="BF136" i="39"/>
  <c r="Z136" i="39"/>
  <c r="DV135" i="39"/>
  <c r="CP135" i="39"/>
  <c r="BJ135" i="39"/>
  <c r="AD135" i="39"/>
  <c r="DZ134" i="39"/>
  <c r="CT134" i="39"/>
  <c r="BN134" i="39"/>
  <c r="AH134" i="39"/>
  <c r="ED133" i="39"/>
  <c r="CX133" i="39"/>
  <c r="BR133" i="39"/>
  <c r="AL133" i="39"/>
  <c r="F133" i="39"/>
  <c r="DB132" i="39"/>
  <c r="BV132" i="39"/>
  <c r="AP132" i="39"/>
  <c r="J132" i="39"/>
  <c r="DF131" i="39"/>
  <c r="BZ131" i="39"/>
  <c r="AT131" i="39"/>
  <c r="N131" i="39"/>
  <c r="DJ130" i="39"/>
  <c r="CD130" i="39"/>
  <c r="AX130" i="39"/>
  <c r="R130" i="39"/>
  <c r="DN129" i="39"/>
  <c r="CH129" i="39"/>
  <c r="BB129" i="39"/>
  <c r="V129" i="39"/>
  <c r="DR128" i="39"/>
  <c r="CL128" i="39"/>
  <c r="BF128" i="39"/>
  <c r="Z128" i="39"/>
  <c r="DV127" i="39"/>
  <c r="CP127" i="39"/>
  <c r="BJ127" i="39"/>
  <c r="AD127" i="39"/>
  <c r="DZ126" i="39"/>
  <c r="CT126" i="39"/>
  <c r="BN126" i="39"/>
  <c r="AH126" i="39"/>
  <c r="CP125" i="39"/>
  <c r="AD125" i="39"/>
  <c r="DZ112" i="39"/>
  <c r="BN112" i="39"/>
  <c r="DN99" i="39"/>
  <c r="BB99" i="39"/>
  <c r="DN97" i="39"/>
  <c r="CH97" i="39"/>
  <c r="BB97" i="39"/>
  <c r="V97" i="39"/>
  <c r="DR96" i="39"/>
  <c r="CL96" i="39"/>
  <c r="BF96" i="39"/>
  <c r="Z96" i="39"/>
  <c r="DV95" i="39"/>
  <c r="CP95" i="39"/>
  <c r="BJ95" i="39"/>
  <c r="AD95" i="39"/>
  <c r="DZ94" i="39"/>
  <c r="CT94" i="39"/>
  <c r="BN94" i="39"/>
  <c r="AH94" i="39"/>
  <c r="ED93" i="39"/>
  <c r="CX93" i="39"/>
  <c r="BR93" i="39"/>
  <c r="AL93" i="39"/>
  <c r="F93" i="39"/>
  <c r="DB92" i="39"/>
  <c r="BV92" i="39"/>
  <c r="AP92" i="39"/>
  <c r="J92" i="39"/>
  <c r="DF91" i="39"/>
  <c r="BZ91" i="39"/>
  <c r="AT91" i="39"/>
  <c r="N91" i="39"/>
  <c r="DJ90" i="39"/>
  <c r="CD90" i="39"/>
  <c r="AX90" i="39"/>
  <c r="R90" i="39"/>
  <c r="DN89" i="39"/>
  <c r="CH89" i="39"/>
  <c r="BB89" i="39"/>
  <c r="V89" i="39"/>
  <c r="DR88" i="39"/>
  <c r="CL88" i="39"/>
  <c r="MT39" i="40"/>
  <c r="MT38" i="40"/>
  <c r="MT37" i="40"/>
  <c r="MT36" i="40"/>
  <c r="MT35" i="40"/>
  <c r="MT34" i="40"/>
  <c r="MT33" i="40"/>
  <c r="MT32" i="40"/>
  <c r="MT31" i="40"/>
  <c r="MT30" i="40"/>
  <c r="MT29" i="40"/>
  <c r="MT28" i="40"/>
  <c r="MT27" i="40"/>
  <c r="MT26" i="40"/>
  <c r="MT25" i="40"/>
  <c r="MT24" i="40"/>
  <c r="MT23" i="40"/>
  <c r="ED175" i="39"/>
  <c r="CX175" i="39"/>
  <c r="BR175" i="39"/>
  <c r="AL175" i="39"/>
  <c r="F175" i="39"/>
  <c r="DB174" i="39"/>
  <c r="BV174" i="39"/>
  <c r="AP174" i="39"/>
  <c r="J174" i="39"/>
  <c r="DF173" i="39"/>
  <c r="BZ173" i="39"/>
  <c r="AT173" i="39"/>
  <c r="N173" i="39"/>
  <c r="DJ172" i="39"/>
  <c r="CD172" i="39"/>
  <c r="AX172" i="39"/>
  <c r="R172" i="39"/>
  <c r="DN171" i="39"/>
  <c r="CH171" i="39"/>
  <c r="BB171" i="39"/>
  <c r="V171" i="39"/>
  <c r="DR170" i="39"/>
  <c r="CL170" i="39"/>
  <c r="BF170" i="39"/>
  <c r="Z170" i="39"/>
  <c r="DV169" i="39"/>
  <c r="CP169" i="39"/>
  <c r="BJ169" i="39"/>
  <c r="AD169" i="39"/>
  <c r="DZ168" i="39"/>
  <c r="CT168" i="39"/>
  <c r="BN168" i="39"/>
  <c r="AH168" i="39"/>
  <c r="ED167" i="39"/>
  <c r="CX167" i="39"/>
  <c r="BR167" i="39"/>
  <c r="AL167" i="39"/>
  <c r="F167" i="39"/>
  <c r="DB166" i="39"/>
  <c r="BV166" i="39"/>
  <c r="AP166" i="39"/>
  <c r="J166" i="39"/>
  <c r="DF165" i="39"/>
  <c r="BZ165" i="39"/>
  <c r="AT165" i="39"/>
  <c r="N165" i="39"/>
  <c r="DR164" i="39"/>
  <c r="BF164" i="39"/>
  <c r="DJ162" i="39"/>
  <c r="CD162" i="39"/>
  <c r="AX162" i="39"/>
  <c r="R162" i="39"/>
  <c r="DN161" i="39"/>
  <c r="CH161" i="39"/>
  <c r="BB161" i="39"/>
  <c r="V161" i="39"/>
  <c r="DR160" i="39"/>
  <c r="CL160" i="39"/>
  <c r="BF160" i="39"/>
  <c r="Z160" i="39"/>
  <c r="DV159" i="39"/>
  <c r="CP159" i="39"/>
  <c r="BJ159" i="39"/>
  <c r="AD159" i="39"/>
  <c r="DZ158" i="39"/>
  <c r="CT158" i="39"/>
  <c r="BN158" i="39"/>
  <c r="AH158" i="39"/>
  <c r="ED157" i="39"/>
  <c r="CX157" i="39"/>
  <c r="BR157" i="39"/>
  <c r="AL157" i="39"/>
  <c r="F157" i="39"/>
  <c r="DB156" i="39"/>
  <c r="BV156" i="39"/>
  <c r="AP156" i="39"/>
  <c r="J156" i="39"/>
  <c r="DF155" i="39"/>
  <c r="BZ155" i="39"/>
  <c r="AT155" i="39"/>
  <c r="N155" i="39"/>
  <c r="DJ154" i="39"/>
  <c r="CD154" i="39"/>
  <c r="AX154" i="39"/>
  <c r="R154" i="39"/>
  <c r="DN153" i="39"/>
  <c r="CH153" i="39"/>
  <c r="BB153" i="39"/>
  <c r="V153" i="39"/>
  <c r="DR152" i="39"/>
  <c r="CL152" i="39"/>
  <c r="BF152" i="39"/>
  <c r="Z152" i="39"/>
  <c r="DF151" i="39"/>
  <c r="AT151" i="39"/>
  <c r="CD138" i="39"/>
  <c r="R138" i="39"/>
  <c r="ED125" i="39"/>
  <c r="BR125" i="39"/>
  <c r="F125" i="39"/>
  <c r="DF123" i="39"/>
  <c r="BZ123" i="39"/>
  <c r="AT123" i="39"/>
  <c r="N123" i="39"/>
  <c r="DJ122" i="39"/>
  <c r="CD122" i="39"/>
  <c r="AX122" i="39"/>
  <c r="R122" i="39"/>
  <c r="DN121" i="39"/>
  <c r="CH121" i="39"/>
  <c r="BB121" i="39"/>
  <c r="V121" i="39"/>
  <c r="DR120" i="39"/>
  <c r="CL120" i="39"/>
  <c r="BF120" i="39"/>
  <c r="Z120" i="39"/>
  <c r="DV119" i="39"/>
  <c r="CP119" i="39"/>
  <c r="BJ119" i="39"/>
  <c r="AD119" i="39"/>
  <c r="DZ118" i="39"/>
  <c r="CT118" i="39"/>
  <c r="BN118" i="39"/>
  <c r="AH118" i="39"/>
  <c r="ED117" i="39"/>
  <c r="CX117" i="39"/>
  <c r="BR117" i="39"/>
  <c r="AL117" i="39"/>
  <c r="F117" i="39"/>
  <c r="DB116" i="39"/>
  <c r="BV116" i="39"/>
  <c r="AP116" i="39"/>
  <c r="J116" i="39"/>
  <c r="DF115" i="39"/>
  <c r="BZ115" i="39"/>
  <c r="AT115" i="39"/>
  <c r="N115" i="39"/>
  <c r="DJ114" i="39"/>
  <c r="CD114" i="39"/>
  <c r="AX114" i="39"/>
  <c r="R114" i="39"/>
  <c r="DN113" i="39"/>
  <c r="CH113" i="39"/>
  <c r="BB113" i="39"/>
  <c r="V113" i="39"/>
  <c r="DB112" i="39"/>
  <c r="AP112" i="39"/>
  <c r="DR110" i="39"/>
  <c r="CL110" i="39"/>
  <c r="BF110" i="39"/>
  <c r="Z110" i="39"/>
  <c r="DV109" i="39"/>
  <c r="CP109" i="39"/>
  <c r="BJ109" i="39"/>
  <c r="AD109" i="39"/>
  <c r="DZ108" i="39"/>
  <c r="CT108" i="39"/>
  <c r="BN108" i="39"/>
  <c r="AH108" i="39"/>
  <c r="ED107" i="39"/>
  <c r="CX107" i="39"/>
  <c r="BR107" i="39"/>
  <c r="AL107" i="39"/>
  <c r="F107" i="39"/>
  <c r="DB106" i="39"/>
  <c r="BV106" i="39"/>
  <c r="AP106" i="39"/>
  <c r="J106" i="39"/>
  <c r="DF105" i="39"/>
  <c r="BZ105" i="39"/>
  <c r="AT105" i="39"/>
  <c r="N105" i="39"/>
  <c r="DJ104" i="39"/>
  <c r="CD104" i="39"/>
  <c r="AX104" i="39"/>
  <c r="R104" i="39"/>
  <c r="DN103" i="39"/>
  <c r="CH103" i="39"/>
  <c r="BB103" i="39"/>
  <c r="V103" i="39"/>
  <c r="DR102" i="39"/>
  <c r="CL102" i="39"/>
  <c r="BF102" i="39"/>
  <c r="Z102" i="39"/>
  <c r="DV101" i="39"/>
  <c r="CP101" i="39"/>
  <c r="BJ101" i="39"/>
  <c r="AD101" i="39"/>
  <c r="DZ100" i="39"/>
  <c r="CT100" i="39"/>
  <c r="BN100" i="39"/>
  <c r="AH100" i="39"/>
  <c r="CP99" i="39"/>
  <c r="AD99" i="39"/>
  <c r="CT164" i="39"/>
  <c r="AH164" i="39"/>
  <c r="CH151" i="39"/>
  <c r="V151" i="39"/>
  <c r="ED149" i="39"/>
  <c r="CX149" i="39"/>
  <c r="BR149" i="39"/>
  <c r="AL149" i="39"/>
  <c r="F149" i="39"/>
  <c r="DB148" i="39"/>
  <c r="BV148" i="39"/>
  <c r="AP148" i="39"/>
  <c r="J148" i="39"/>
  <c r="DF147" i="39"/>
  <c r="BZ147" i="39"/>
  <c r="AT147" i="39"/>
  <c r="N147" i="39"/>
  <c r="DJ146" i="39"/>
  <c r="CD146" i="39"/>
  <c r="AX146" i="39"/>
  <c r="R146" i="39"/>
  <c r="DN145" i="39"/>
  <c r="CH145" i="39"/>
  <c r="BB145" i="39"/>
  <c r="V145" i="39"/>
  <c r="DR144" i="39"/>
  <c r="CL144" i="39"/>
  <c r="BF144" i="39"/>
  <c r="Z144" i="39"/>
  <c r="DV143" i="39"/>
  <c r="CP143" i="39"/>
  <c r="BJ143" i="39"/>
  <c r="AD143" i="39"/>
  <c r="DZ142" i="39"/>
  <c r="CT142" i="39"/>
  <c r="BN142" i="39"/>
  <c r="AH142" i="39"/>
  <c r="ED141" i="39"/>
  <c r="CX141" i="39"/>
  <c r="BR141" i="39"/>
  <c r="AL141" i="39"/>
  <c r="F141" i="39"/>
  <c r="DB140" i="39"/>
  <c r="BV140" i="39"/>
  <c r="AP140" i="39"/>
  <c r="J140" i="39"/>
  <c r="DF139" i="39"/>
  <c r="BZ139" i="39"/>
  <c r="AT139" i="39"/>
  <c r="N139" i="39"/>
  <c r="DR138" i="39"/>
  <c r="BF138" i="39"/>
  <c r="DJ136" i="39"/>
  <c r="CD136" i="39"/>
  <c r="AX136" i="39"/>
  <c r="R136" i="39"/>
  <c r="DN135" i="39"/>
  <c r="CH135" i="39"/>
  <c r="BB135" i="39"/>
  <c r="V135" i="39"/>
  <c r="DR134" i="39"/>
  <c r="CL134" i="39"/>
  <c r="BF134" i="39"/>
  <c r="Z134" i="39"/>
  <c r="DV133" i="39"/>
  <c r="CP133" i="39"/>
  <c r="BJ133" i="39"/>
  <c r="AD133" i="39"/>
  <c r="DZ132" i="39"/>
  <c r="CT132" i="39"/>
  <c r="BN132" i="39"/>
  <c r="AH132" i="39"/>
  <c r="ED131" i="39"/>
  <c r="CX131" i="39"/>
  <c r="BR131" i="39"/>
  <c r="AL131" i="39"/>
  <c r="F131" i="39"/>
  <c r="DB130" i="39"/>
  <c r="BV130" i="39"/>
  <c r="AP130" i="39"/>
  <c r="J130" i="39"/>
  <c r="DF129" i="39"/>
  <c r="BZ129" i="39"/>
  <c r="AT129" i="39"/>
  <c r="N129" i="39"/>
  <c r="DJ128" i="39"/>
  <c r="CD128" i="39"/>
  <c r="AX128" i="39"/>
  <c r="R128" i="39"/>
  <c r="DN127" i="39"/>
  <c r="CH127" i="39"/>
  <c r="BB127" i="39"/>
  <c r="V127" i="39"/>
  <c r="DR126" i="39"/>
  <c r="CL126" i="39"/>
  <c r="BF126" i="39"/>
  <c r="Z126" i="39"/>
  <c r="DF125" i="39"/>
  <c r="AT125" i="39"/>
  <c r="CD112" i="39"/>
  <c r="R112" i="39"/>
  <c r="ED99" i="39"/>
  <c r="BR99" i="39"/>
  <c r="F99" i="39"/>
  <c r="DF97" i="39"/>
  <c r="BZ97" i="39"/>
  <c r="AT97" i="39"/>
  <c r="N97" i="39"/>
  <c r="DJ96" i="39"/>
  <c r="CD96" i="39"/>
  <c r="AX96" i="39"/>
  <c r="R96" i="39"/>
  <c r="DN95" i="39"/>
  <c r="CH95" i="39"/>
  <c r="BB95" i="39"/>
  <c r="V95" i="39"/>
  <c r="DR94" i="39"/>
  <c r="CL94" i="39"/>
  <c r="BF94" i="39"/>
  <c r="Z94" i="39"/>
  <c r="DV93" i="39"/>
  <c r="CP93" i="39"/>
  <c r="BJ93" i="39"/>
  <c r="AD93" i="39"/>
  <c r="DZ92" i="39"/>
  <c r="CT92" i="39"/>
  <c r="BN92" i="39"/>
  <c r="AH92" i="39"/>
  <c r="ED91" i="39"/>
  <c r="CX91" i="39"/>
  <c r="BR91" i="39"/>
  <c r="AL91" i="39"/>
  <c r="F91" i="39"/>
  <c r="DB90" i="39"/>
  <c r="BV90" i="39"/>
  <c r="AP90" i="39"/>
  <c r="J90" i="39"/>
  <c r="DF89" i="39"/>
  <c r="BZ89" i="39"/>
  <c r="AT89" i="39"/>
  <c r="N89" i="39"/>
  <c r="DJ88" i="39"/>
  <c r="BF88" i="39"/>
  <c r="Z88" i="39"/>
  <c r="DV87" i="39"/>
  <c r="CP87" i="39"/>
  <c r="BJ87" i="39"/>
  <c r="AD87" i="39"/>
  <c r="CL86" i="39"/>
  <c r="Z86" i="39"/>
  <c r="DZ84" i="39"/>
  <c r="CT84" i="39"/>
  <c r="BN84" i="39"/>
  <c r="AH84" i="39"/>
  <c r="ED83" i="39"/>
  <c r="CX83" i="39"/>
  <c r="BR83" i="39"/>
  <c r="AL83" i="39"/>
  <c r="F83" i="39"/>
  <c r="DB82" i="39"/>
  <c r="BV82" i="39"/>
  <c r="AP82" i="39"/>
  <c r="J82" i="39"/>
  <c r="DF81" i="39"/>
  <c r="BZ81" i="39"/>
  <c r="AT81" i="39"/>
  <c r="N81" i="39"/>
  <c r="DJ80" i="39"/>
  <c r="CD80" i="39"/>
  <c r="AX80" i="39"/>
  <c r="R80" i="39"/>
  <c r="DN79" i="39"/>
  <c r="CH79" i="39"/>
  <c r="BB79" i="39"/>
  <c r="V79" i="39"/>
  <c r="DR78" i="39"/>
  <c r="CL78" i="39"/>
  <c r="BF78" i="39"/>
  <c r="Z78" i="39"/>
  <c r="DV77" i="39"/>
  <c r="CP77" i="39"/>
  <c r="BJ77" i="39"/>
  <c r="AD77" i="39"/>
  <c r="DZ76" i="39"/>
  <c r="CT76" i="39"/>
  <c r="BN76" i="39"/>
  <c r="AH76" i="39"/>
  <c r="ED75" i="39"/>
  <c r="CX75" i="39"/>
  <c r="BR75" i="39"/>
  <c r="AL75" i="39"/>
  <c r="F75" i="39"/>
  <c r="DB74" i="39"/>
  <c r="BV74" i="39"/>
  <c r="AP74" i="39"/>
  <c r="J74" i="39"/>
  <c r="BZ73" i="39"/>
  <c r="N73" i="39"/>
  <c r="DJ60" i="39"/>
  <c r="AX60" i="39"/>
  <c r="CX47" i="39"/>
  <c r="AL47" i="39"/>
  <c r="DV45" i="39"/>
  <c r="CP45" i="39"/>
  <c r="BJ45" i="39"/>
  <c r="AD45" i="39"/>
  <c r="DZ44" i="39"/>
  <c r="CT44" i="39"/>
  <c r="BN44" i="39"/>
  <c r="AH44" i="39"/>
  <c r="ED43" i="39"/>
  <c r="CX43" i="39"/>
  <c r="BR43" i="39"/>
  <c r="AL43" i="39"/>
  <c r="F43" i="39"/>
  <c r="DB42" i="39"/>
  <c r="BV42" i="39"/>
  <c r="AP42" i="39"/>
  <c r="J42" i="39"/>
  <c r="DF41" i="39"/>
  <c r="BZ41" i="39"/>
  <c r="AT41" i="39"/>
  <c r="N41" i="39"/>
  <c r="DJ40" i="39"/>
  <c r="CD40" i="39"/>
  <c r="AX40" i="39"/>
  <c r="R40" i="39"/>
  <c r="DN39" i="39"/>
  <c r="CH39" i="39"/>
  <c r="BB39" i="39"/>
  <c r="V39" i="39"/>
  <c r="DR38" i="39"/>
  <c r="CL38" i="39"/>
  <c r="BF38" i="39"/>
  <c r="Z38" i="39"/>
  <c r="DV37" i="39"/>
  <c r="CP37" i="39"/>
  <c r="BJ37" i="39"/>
  <c r="AD37" i="39"/>
  <c r="DZ36" i="39"/>
  <c r="CT36" i="39"/>
  <c r="BN36" i="39"/>
  <c r="AH36" i="39"/>
  <c r="ED35" i="39"/>
  <c r="CX35" i="39"/>
  <c r="BR35" i="39"/>
  <c r="AL35" i="39"/>
  <c r="F35" i="39"/>
  <c r="BV34" i="39"/>
  <c r="J34" i="39"/>
  <c r="DB32" i="39"/>
  <c r="BV32" i="39"/>
  <c r="AP32" i="39"/>
  <c r="J32" i="39"/>
  <c r="DF31" i="39"/>
  <c r="BZ31" i="39"/>
  <c r="AT31" i="39"/>
  <c r="N31" i="39"/>
  <c r="DJ30" i="39"/>
  <c r="CD30" i="39"/>
  <c r="AX30" i="39"/>
  <c r="R30" i="39"/>
  <c r="DN29" i="39"/>
  <c r="CH29" i="39"/>
  <c r="BB29" i="39"/>
  <c r="V29" i="39"/>
  <c r="DR28" i="39"/>
  <c r="CL28" i="39"/>
  <c r="BF28" i="39"/>
  <c r="Z28" i="39"/>
  <c r="DV27" i="39"/>
  <c r="CP27" i="39"/>
  <c r="BJ27" i="39"/>
  <c r="AD27" i="39"/>
  <c r="DZ26" i="39"/>
  <c r="CT26" i="39"/>
  <c r="BN26" i="39"/>
  <c r="AH26" i="39"/>
  <c r="ED25" i="39"/>
  <c r="CX25" i="39"/>
  <c r="BR25" i="39"/>
  <c r="AL25" i="39"/>
  <c r="F25" i="39"/>
  <c r="DB24" i="39"/>
  <c r="BV24" i="39"/>
  <c r="AP24" i="39"/>
  <c r="J24" i="39"/>
  <c r="DF23" i="39"/>
  <c r="BZ23" i="39"/>
  <c r="AT23" i="39"/>
  <c r="N23" i="39"/>
  <c r="DJ22" i="39"/>
  <c r="CD22" i="39"/>
  <c r="AX22" i="39"/>
  <c r="R22" i="39"/>
  <c r="DV21" i="39"/>
  <c r="BJ21" i="39"/>
  <c r="DZ86" i="39"/>
  <c r="BN86" i="39"/>
  <c r="DN73" i="39"/>
  <c r="BB73" i="39"/>
  <c r="DN71" i="39"/>
  <c r="CH71" i="39"/>
  <c r="BB71" i="39"/>
  <c r="V71" i="39"/>
  <c r="DR70" i="39"/>
  <c r="CL70" i="39"/>
  <c r="BF70" i="39"/>
  <c r="Z70" i="39"/>
  <c r="DV69" i="39"/>
  <c r="CP69" i="39"/>
  <c r="BJ69" i="39"/>
  <c r="AD69" i="39"/>
  <c r="DZ68" i="39"/>
  <c r="CT68" i="39"/>
  <c r="BN68" i="39"/>
  <c r="AH68" i="39"/>
  <c r="ED67" i="39"/>
  <c r="CX67" i="39"/>
  <c r="BR67" i="39"/>
  <c r="AL67" i="39"/>
  <c r="F67" i="39"/>
  <c r="DB66" i="39"/>
  <c r="BV66" i="39"/>
  <c r="AP66" i="39"/>
  <c r="J66" i="39"/>
  <c r="DF65" i="39"/>
  <c r="BZ65" i="39"/>
  <c r="AT65" i="39"/>
  <c r="N65" i="39"/>
  <c r="DJ64" i="39"/>
  <c r="CD64" i="39"/>
  <c r="AX64" i="39"/>
  <c r="R64" i="39"/>
  <c r="DN63" i="39"/>
  <c r="CH63" i="39"/>
  <c r="BB63" i="39"/>
  <c r="V63" i="39"/>
  <c r="DR62" i="39"/>
  <c r="CL62" i="39"/>
  <c r="BF62" i="39"/>
  <c r="Z62" i="39"/>
  <c r="DV61" i="39"/>
  <c r="CP61" i="39"/>
  <c r="BJ61" i="39"/>
  <c r="AD61" i="39"/>
  <c r="CL60" i="39"/>
  <c r="Z60" i="39"/>
  <c r="DZ58" i="39"/>
  <c r="CT58" i="39"/>
  <c r="BN58" i="39"/>
  <c r="AH58" i="39"/>
  <c r="ED57" i="39"/>
  <c r="CX57" i="39"/>
  <c r="BR57" i="39"/>
  <c r="AL57" i="39"/>
  <c r="F57" i="39"/>
  <c r="DB56" i="39"/>
  <c r="BV56" i="39"/>
  <c r="AP56" i="39"/>
  <c r="J56" i="39"/>
  <c r="DF55" i="39"/>
  <c r="BZ55" i="39"/>
  <c r="AT55" i="39"/>
  <c r="N55" i="39"/>
  <c r="DJ54" i="39"/>
  <c r="CD54" i="39"/>
  <c r="AX54" i="39"/>
  <c r="R54" i="39"/>
  <c r="DN53" i="39"/>
  <c r="CH53" i="39"/>
  <c r="BB53" i="39"/>
  <c r="V53" i="39"/>
  <c r="DR52" i="39"/>
  <c r="CL52" i="39"/>
  <c r="BF52" i="39"/>
  <c r="Z52" i="39"/>
  <c r="DV51" i="39"/>
  <c r="CP51" i="39"/>
  <c r="BJ51" i="39"/>
  <c r="AD51" i="39"/>
  <c r="DZ50" i="39"/>
  <c r="CT50" i="39"/>
  <c r="BN50" i="39"/>
  <c r="AH50" i="39"/>
  <c r="ED49" i="39"/>
  <c r="CX49" i="39"/>
  <c r="BR49" i="39"/>
  <c r="AL49" i="39"/>
  <c r="F49" i="39"/>
  <c r="DB48" i="39"/>
  <c r="BV48" i="39"/>
  <c r="AP48" i="39"/>
  <c r="J48" i="39"/>
  <c r="BZ47" i="39"/>
  <c r="N47" i="39"/>
  <c r="DJ34" i="39"/>
  <c r="AX34" i="39"/>
  <c r="CX21" i="39"/>
  <c r="AL21" i="39"/>
  <c r="CD88" i="39"/>
  <c r="AX88" i="39"/>
  <c r="R88" i="39"/>
  <c r="DN87" i="39"/>
  <c r="CH87" i="39"/>
  <c r="BB87" i="39"/>
  <c r="V87" i="39"/>
  <c r="DB86" i="39"/>
  <c r="AP86" i="39"/>
  <c r="DR84" i="39"/>
  <c r="CL84" i="39"/>
  <c r="BF84" i="39"/>
  <c r="Z84" i="39"/>
  <c r="DV83" i="39"/>
  <c r="CP83" i="39"/>
  <c r="BJ83" i="39"/>
  <c r="AD83" i="39"/>
  <c r="DZ82" i="39"/>
  <c r="CT82" i="39"/>
  <c r="BN82" i="39"/>
  <c r="AH82" i="39"/>
  <c r="ED81" i="39"/>
  <c r="CX81" i="39"/>
  <c r="BR81" i="39"/>
  <c r="AL81" i="39"/>
  <c r="F81" i="39"/>
  <c r="DB80" i="39"/>
  <c r="BV80" i="39"/>
  <c r="AP80" i="39"/>
  <c r="J80" i="39"/>
  <c r="DF79" i="39"/>
  <c r="BZ79" i="39"/>
  <c r="AT79" i="39"/>
  <c r="N79" i="39"/>
  <c r="DJ78" i="39"/>
  <c r="CD78" i="39"/>
  <c r="AX78" i="39"/>
  <c r="R78" i="39"/>
  <c r="DN77" i="39"/>
  <c r="CH77" i="39"/>
  <c r="BB77" i="39"/>
  <c r="V77" i="39"/>
  <c r="DR76" i="39"/>
  <c r="CL76" i="39"/>
  <c r="BF76" i="39"/>
  <c r="Z76" i="39"/>
  <c r="DV75" i="39"/>
  <c r="CP75" i="39"/>
  <c r="BJ75" i="39"/>
  <c r="AD75" i="39"/>
  <c r="DZ74" i="39"/>
  <c r="CT74" i="39"/>
  <c r="BN74" i="39"/>
  <c r="AH74" i="39"/>
  <c r="CP73" i="39"/>
  <c r="AD73" i="39"/>
  <c r="DZ60" i="39"/>
  <c r="BN60" i="39"/>
  <c r="DN47" i="39"/>
  <c r="BB47" i="39"/>
  <c r="DN45" i="39"/>
  <c r="CH45" i="39"/>
  <c r="BB45" i="39"/>
  <c r="V45" i="39"/>
  <c r="DR44" i="39"/>
  <c r="CL44" i="39"/>
  <c r="BF44" i="39"/>
  <c r="Z44" i="39"/>
  <c r="DV43" i="39"/>
  <c r="CP43" i="39"/>
  <c r="BJ43" i="39"/>
  <c r="AD43" i="39"/>
  <c r="DZ42" i="39"/>
  <c r="CT42" i="39"/>
  <c r="BN42" i="39"/>
  <c r="AH42" i="39"/>
  <c r="ED41" i="39"/>
  <c r="CX41" i="39"/>
  <c r="BR41" i="39"/>
  <c r="AL41" i="39"/>
  <c r="F41" i="39"/>
  <c r="DB40" i="39"/>
  <c r="BV40" i="39"/>
  <c r="AP40" i="39"/>
  <c r="J40" i="39"/>
  <c r="DF39" i="39"/>
  <c r="BZ39" i="39"/>
  <c r="AT39" i="39"/>
  <c r="N39" i="39"/>
  <c r="DJ38" i="39"/>
  <c r="CD38" i="39"/>
  <c r="AX38" i="39"/>
  <c r="R38" i="39"/>
  <c r="DN37" i="39"/>
  <c r="CH37" i="39"/>
  <c r="BB37" i="39"/>
  <c r="V37" i="39"/>
  <c r="DR36" i="39"/>
  <c r="CL36" i="39"/>
  <c r="BF36" i="39"/>
  <c r="Z36" i="39"/>
  <c r="DV35" i="39"/>
  <c r="CP35" i="39"/>
  <c r="BJ35" i="39"/>
  <c r="AD35" i="39"/>
  <c r="CL34" i="39"/>
  <c r="Z34" i="39"/>
  <c r="DZ32" i="39"/>
  <c r="CT32" i="39"/>
  <c r="BN32" i="39"/>
  <c r="AH32" i="39"/>
  <c r="ED31" i="39"/>
  <c r="CX31" i="39"/>
  <c r="BR31" i="39"/>
  <c r="AL31" i="39"/>
  <c r="F31" i="39"/>
  <c r="DB30" i="39"/>
  <c r="BV30" i="39"/>
  <c r="AP30" i="39"/>
  <c r="J30" i="39"/>
  <c r="DF29" i="39"/>
  <c r="BZ29" i="39"/>
  <c r="AT29" i="39"/>
  <c r="N29" i="39"/>
  <c r="DJ28" i="39"/>
  <c r="CD28" i="39"/>
  <c r="AX28" i="39"/>
  <c r="R28" i="39"/>
  <c r="DN27" i="39"/>
  <c r="CH27" i="39"/>
  <c r="BB27" i="39"/>
  <c r="V27" i="39"/>
  <c r="DR26" i="39"/>
  <c r="CL26" i="39"/>
  <c r="BF26" i="39"/>
  <c r="Z26" i="39"/>
  <c r="DV25" i="39"/>
  <c r="CP25" i="39"/>
  <c r="BJ25" i="39"/>
  <c r="AD25" i="39"/>
  <c r="DZ24" i="39"/>
  <c r="CT24" i="39"/>
  <c r="BN24" i="39"/>
  <c r="AH24" i="39"/>
  <c r="ED23" i="39"/>
  <c r="CX23" i="39"/>
  <c r="BR23" i="39"/>
  <c r="AL23" i="39"/>
  <c r="F23" i="39"/>
  <c r="DB22" i="39"/>
  <c r="BV22" i="39"/>
  <c r="AP22" i="39"/>
  <c r="J22" i="39"/>
  <c r="BZ21" i="39"/>
  <c r="N21" i="39"/>
  <c r="CD86" i="39"/>
  <c r="R86" i="39"/>
  <c r="ED73" i="39"/>
  <c r="BR73" i="39"/>
  <c r="F73" i="39"/>
  <c r="DF71" i="39"/>
  <c r="BZ71" i="39"/>
  <c r="AT71" i="39"/>
  <c r="N71" i="39"/>
  <c r="DJ70" i="39"/>
  <c r="CD70" i="39"/>
  <c r="AX70" i="39"/>
  <c r="R70" i="39"/>
  <c r="DN69" i="39"/>
  <c r="CH69" i="39"/>
  <c r="BB69" i="39"/>
  <c r="V69" i="39"/>
  <c r="DR68" i="39"/>
  <c r="CL68" i="39"/>
  <c r="BF68" i="39"/>
  <c r="Z68" i="39"/>
  <c r="DV67" i="39"/>
  <c r="CP67" i="39"/>
  <c r="BJ67" i="39"/>
  <c r="AD67" i="39"/>
  <c r="DZ66" i="39"/>
  <c r="CT66" i="39"/>
  <c r="BN66" i="39"/>
  <c r="AH66" i="39"/>
  <c r="ED65" i="39"/>
  <c r="CX65" i="39"/>
  <c r="BR65" i="39"/>
  <c r="AL65" i="39"/>
  <c r="F65" i="39"/>
  <c r="DB64" i="39"/>
  <c r="BV64" i="39"/>
  <c r="AP64" i="39"/>
  <c r="J64" i="39"/>
  <c r="DF63" i="39"/>
  <c r="BZ63" i="39"/>
  <c r="AT63" i="39"/>
  <c r="N63" i="39"/>
  <c r="DJ62" i="39"/>
  <c r="CD62" i="39"/>
  <c r="AX62" i="39"/>
  <c r="R62" i="39"/>
  <c r="DN61" i="39"/>
  <c r="CH61" i="39"/>
  <c r="BB61" i="39"/>
  <c r="V61" i="39"/>
  <c r="DB60" i="39"/>
  <c r="AP60" i="39"/>
  <c r="DR58" i="39"/>
  <c r="CL58" i="39"/>
  <c r="BF58" i="39"/>
  <c r="Z58" i="39"/>
  <c r="DV57" i="39"/>
  <c r="CP57" i="39"/>
  <c r="BJ57" i="39"/>
  <c r="AD57" i="39"/>
  <c r="DZ56" i="39"/>
  <c r="CT56" i="39"/>
  <c r="BN56" i="39"/>
  <c r="AH56" i="39"/>
  <c r="ED55" i="39"/>
  <c r="CX55" i="39"/>
  <c r="BR55" i="39"/>
  <c r="AL55" i="39"/>
  <c r="F55" i="39"/>
  <c r="DB54" i="39"/>
  <c r="BV54" i="39"/>
  <c r="AP54" i="39"/>
  <c r="J54" i="39"/>
  <c r="DF53" i="39"/>
  <c r="BZ53" i="39"/>
  <c r="AT53" i="39"/>
  <c r="N53" i="39"/>
  <c r="DJ52" i="39"/>
  <c r="CD52" i="39"/>
  <c r="AX52" i="39"/>
  <c r="R52" i="39"/>
  <c r="DN51" i="39"/>
  <c r="CH51" i="39"/>
  <c r="BB51" i="39"/>
  <c r="V51" i="39"/>
  <c r="DR50" i="39"/>
  <c r="CL50" i="39"/>
  <c r="BF50" i="39"/>
  <c r="Z50" i="39"/>
  <c r="DV49" i="39"/>
  <c r="CP49" i="39"/>
  <c r="BJ49" i="39"/>
  <c r="AD49" i="39"/>
  <c r="DZ48" i="39"/>
  <c r="CT48" i="39"/>
  <c r="BN48" i="39"/>
  <c r="AH48" i="39"/>
  <c r="CP47" i="39"/>
  <c r="AD47" i="39"/>
  <c r="DZ34" i="39"/>
  <c r="BN34" i="39"/>
  <c r="DN21" i="39"/>
  <c r="BB21" i="39"/>
  <c r="BV88" i="39"/>
  <c r="AP88" i="39"/>
  <c r="J88" i="39"/>
  <c r="DF87" i="39"/>
  <c r="BZ87" i="39"/>
  <c r="AT87" i="39"/>
  <c r="N87" i="39"/>
  <c r="DR86" i="39"/>
  <c r="BF86" i="39"/>
  <c r="DJ84" i="39"/>
  <c r="CD84" i="39"/>
  <c r="AX84" i="39"/>
  <c r="R84" i="39"/>
  <c r="DN83" i="39"/>
  <c r="CH83" i="39"/>
  <c r="BB83" i="39"/>
  <c r="V83" i="39"/>
  <c r="DR82" i="39"/>
  <c r="CL82" i="39"/>
  <c r="BF82" i="39"/>
  <c r="Z82" i="39"/>
  <c r="DV81" i="39"/>
  <c r="CP81" i="39"/>
  <c r="BJ81" i="39"/>
  <c r="AD81" i="39"/>
  <c r="DZ80" i="39"/>
  <c r="CT80" i="39"/>
  <c r="BN80" i="39"/>
  <c r="AH80" i="39"/>
  <c r="ED79" i="39"/>
  <c r="CX79" i="39"/>
  <c r="BR79" i="39"/>
  <c r="AL79" i="39"/>
  <c r="F79" i="39"/>
  <c r="DB78" i="39"/>
  <c r="BV78" i="39"/>
  <c r="AP78" i="39"/>
  <c r="J78" i="39"/>
  <c r="DF77" i="39"/>
  <c r="BZ77" i="39"/>
  <c r="AT77" i="39"/>
  <c r="N77" i="39"/>
  <c r="DJ76" i="39"/>
  <c r="CD76" i="39"/>
  <c r="AX76" i="39"/>
  <c r="R76" i="39"/>
  <c r="DN75" i="39"/>
  <c r="CH75" i="39"/>
  <c r="BB75" i="39"/>
  <c r="V75" i="39"/>
  <c r="DR74" i="39"/>
  <c r="CL74" i="39"/>
  <c r="BF74" i="39"/>
  <c r="Z74" i="39"/>
  <c r="DF73" i="39"/>
  <c r="AT73" i="39"/>
  <c r="CD60" i="39"/>
  <c r="R60" i="39"/>
  <c r="ED47" i="39"/>
  <c r="BR47" i="39"/>
  <c r="F47" i="39"/>
  <c r="DF45" i="39"/>
  <c r="BZ45" i="39"/>
  <c r="AT45" i="39"/>
  <c r="N45" i="39"/>
  <c r="DJ44" i="39"/>
  <c r="CD44" i="39"/>
  <c r="AX44" i="39"/>
  <c r="R44" i="39"/>
  <c r="DN43" i="39"/>
  <c r="CH43" i="39"/>
  <c r="BB43" i="39"/>
  <c r="V43" i="39"/>
  <c r="DR42" i="39"/>
  <c r="CL42" i="39"/>
  <c r="BF42" i="39"/>
  <c r="Z42" i="39"/>
  <c r="DV41" i="39"/>
  <c r="CP41" i="39"/>
  <c r="BJ41" i="39"/>
  <c r="AD41" i="39"/>
  <c r="DZ40" i="39"/>
  <c r="CT40" i="39"/>
  <c r="BN40" i="39"/>
  <c r="AH40" i="39"/>
  <c r="ED39" i="39"/>
  <c r="CX39" i="39"/>
  <c r="BR39" i="39"/>
  <c r="AL39" i="39"/>
  <c r="F39" i="39"/>
  <c r="DB38" i="39"/>
  <c r="BV38" i="39"/>
  <c r="AP38" i="39"/>
  <c r="J38" i="39"/>
  <c r="DF37" i="39"/>
  <c r="BZ37" i="39"/>
  <c r="AT37" i="39"/>
  <c r="N37" i="39"/>
  <c r="DJ36" i="39"/>
  <c r="CD36" i="39"/>
  <c r="AX36" i="39"/>
  <c r="R36" i="39"/>
  <c r="DN35" i="39"/>
  <c r="CH35" i="39"/>
  <c r="BB35" i="39"/>
  <c r="V35" i="39"/>
  <c r="DB34" i="39"/>
  <c r="AP34" i="39"/>
  <c r="DR32" i="39"/>
  <c r="CL32" i="39"/>
  <c r="BF32" i="39"/>
  <c r="Z32" i="39"/>
  <c r="DV31" i="39"/>
  <c r="CP31" i="39"/>
  <c r="BJ31" i="39"/>
  <c r="AD31" i="39"/>
  <c r="DZ30" i="39"/>
  <c r="CT30" i="39"/>
  <c r="BN30" i="39"/>
  <c r="AH30" i="39"/>
  <c r="ED29" i="39"/>
  <c r="CX29" i="39"/>
  <c r="BR29" i="39"/>
  <c r="AL29" i="39"/>
  <c r="F29" i="39"/>
  <c r="DB28" i="39"/>
  <c r="BV28" i="39"/>
  <c r="AP28" i="39"/>
  <c r="J28" i="39"/>
  <c r="DF27" i="39"/>
  <c r="BZ27" i="39"/>
  <c r="AT27" i="39"/>
  <c r="N27" i="39"/>
  <c r="DJ26" i="39"/>
  <c r="CD26" i="39"/>
  <c r="AX26" i="39"/>
  <c r="R26" i="39"/>
  <c r="DN25" i="39"/>
  <c r="CH25" i="39"/>
  <c r="BB25" i="39"/>
  <c r="V25" i="39"/>
  <c r="DR24" i="39"/>
  <c r="CL24" i="39"/>
  <c r="BF24" i="39"/>
  <c r="Z24" i="39"/>
  <c r="DV23" i="39"/>
  <c r="CP23" i="39"/>
  <c r="BJ23" i="39"/>
  <c r="AD23" i="39"/>
  <c r="DZ22" i="39"/>
  <c r="CT22" i="39"/>
  <c r="BN22" i="39"/>
  <c r="AH22" i="39"/>
  <c r="CP21" i="39"/>
  <c r="AD21" i="39"/>
  <c r="CT86" i="39"/>
  <c r="AH86" i="39"/>
  <c r="CH73" i="39"/>
  <c r="V73" i="39"/>
  <c r="ED71" i="39"/>
  <c r="CX71" i="39"/>
  <c r="BR71" i="39"/>
  <c r="AL71" i="39"/>
  <c r="F71" i="39"/>
  <c r="DB70" i="39"/>
  <c r="BV70" i="39"/>
  <c r="AP70" i="39"/>
  <c r="J70" i="39"/>
  <c r="DF69" i="39"/>
  <c r="BZ69" i="39"/>
  <c r="AT69" i="39"/>
  <c r="N69" i="39"/>
  <c r="DJ68" i="39"/>
  <c r="CD68" i="39"/>
  <c r="AX68" i="39"/>
  <c r="R68" i="39"/>
  <c r="DN67" i="39"/>
  <c r="CH67" i="39"/>
  <c r="BB67" i="39"/>
  <c r="V67" i="39"/>
  <c r="DR66" i="39"/>
  <c r="CL66" i="39"/>
  <c r="BF66" i="39"/>
  <c r="Z66" i="39"/>
  <c r="DV65" i="39"/>
  <c r="CP65" i="39"/>
  <c r="BJ65" i="39"/>
  <c r="AD65" i="39"/>
  <c r="DZ64" i="39"/>
  <c r="CT64" i="39"/>
  <c r="BN64" i="39"/>
  <c r="AH64" i="39"/>
  <c r="ED63" i="39"/>
  <c r="CX63" i="39"/>
  <c r="BR63" i="39"/>
  <c r="AL63" i="39"/>
  <c r="F63" i="39"/>
  <c r="DB62" i="39"/>
  <c r="BV62" i="39"/>
  <c r="AP62" i="39"/>
  <c r="J62" i="39"/>
  <c r="DF61" i="39"/>
  <c r="BZ61" i="39"/>
  <c r="AT61" i="39"/>
  <c r="N61" i="39"/>
  <c r="DR60" i="39"/>
  <c r="BF60" i="39"/>
  <c r="DJ58" i="39"/>
  <c r="CD58" i="39"/>
  <c r="AX58" i="39"/>
  <c r="R58" i="39"/>
  <c r="DN57" i="39"/>
  <c r="CH57" i="39"/>
  <c r="BB57" i="39"/>
  <c r="V57" i="39"/>
  <c r="DR56" i="39"/>
  <c r="CL56" i="39"/>
  <c r="BF56" i="39"/>
  <c r="Z56" i="39"/>
  <c r="DV55" i="39"/>
  <c r="CP55" i="39"/>
  <c r="BJ55" i="39"/>
  <c r="AD55" i="39"/>
  <c r="DZ54" i="39"/>
  <c r="CT54" i="39"/>
  <c r="BN54" i="39"/>
  <c r="AH54" i="39"/>
  <c r="ED53" i="39"/>
  <c r="CX53" i="39"/>
  <c r="BR53" i="39"/>
  <c r="AL53" i="39"/>
  <c r="F53" i="39"/>
  <c r="DB52" i="39"/>
  <c r="BV52" i="39"/>
  <c r="AP52" i="39"/>
  <c r="J52" i="39"/>
  <c r="DF51" i="39"/>
  <c r="BZ51" i="39"/>
  <c r="AT51" i="39"/>
  <c r="N51" i="39"/>
  <c r="DJ50" i="39"/>
  <c r="CD50" i="39"/>
  <c r="AX50" i="39"/>
  <c r="R50" i="39"/>
  <c r="DN49" i="39"/>
  <c r="CH49" i="39"/>
  <c r="BB49" i="39"/>
  <c r="V49" i="39"/>
  <c r="DR48" i="39"/>
  <c r="CL48" i="39"/>
  <c r="BF48" i="39"/>
  <c r="Z48" i="39"/>
  <c r="DF47" i="39"/>
  <c r="AT47" i="39"/>
  <c r="CD34" i="39"/>
  <c r="R34" i="39"/>
  <c r="ED21" i="39"/>
  <c r="BR21" i="39"/>
  <c r="F21" i="39"/>
  <c r="BN88" i="39"/>
  <c r="AH88" i="39"/>
  <c r="ED87" i="39"/>
  <c r="CX87" i="39"/>
  <c r="BR87" i="39"/>
  <c r="AL87" i="39"/>
  <c r="F87" i="39"/>
  <c r="BV86" i="39"/>
  <c r="J86" i="39"/>
  <c r="DB84" i="39"/>
  <c r="BV84" i="39"/>
  <c r="AP84" i="39"/>
  <c r="J84" i="39"/>
  <c r="DF83" i="39"/>
  <c r="BZ83" i="39"/>
  <c r="AT83" i="39"/>
  <c r="N83" i="39"/>
  <c r="DJ82" i="39"/>
  <c r="CD82" i="39"/>
  <c r="AX82" i="39"/>
  <c r="R82" i="39"/>
  <c r="DN81" i="39"/>
  <c r="CH81" i="39"/>
  <c r="BB81" i="39"/>
  <c r="V81" i="39"/>
  <c r="DR80" i="39"/>
  <c r="CL80" i="39"/>
  <c r="BF80" i="39"/>
  <c r="Z80" i="39"/>
  <c r="DV79" i="39"/>
  <c r="CP79" i="39"/>
  <c r="BJ79" i="39"/>
  <c r="AD79" i="39"/>
  <c r="DZ78" i="39"/>
  <c r="CT78" i="39"/>
  <c r="BN78" i="39"/>
  <c r="AH78" i="39"/>
  <c r="ED77" i="39"/>
  <c r="CX77" i="39"/>
  <c r="BR77" i="39"/>
  <c r="AL77" i="39"/>
  <c r="F77" i="39"/>
  <c r="DB76" i="39"/>
  <c r="BV76" i="39"/>
  <c r="AP76" i="39"/>
  <c r="J76" i="39"/>
  <c r="DF75" i="39"/>
  <c r="BZ75" i="39"/>
  <c r="AT75" i="39"/>
  <c r="N75" i="39"/>
  <c r="DJ74" i="39"/>
  <c r="CD74" i="39"/>
  <c r="AX74" i="39"/>
  <c r="R74" i="39"/>
  <c r="DV73" i="39"/>
  <c r="BJ73" i="39"/>
  <c r="CT60" i="39"/>
  <c r="AH60" i="39"/>
  <c r="CH47" i="39"/>
  <c r="V47" i="39"/>
  <c r="ED45" i="39"/>
  <c r="CX45" i="39"/>
  <c r="BR45" i="39"/>
  <c r="AL45" i="39"/>
  <c r="F45" i="39"/>
  <c r="DB44" i="39"/>
  <c r="BV44" i="39"/>
  <c r="AP44" i="39"/>
  <c r="J44" i="39"/>
  <c r="DF43" i="39"/>
  <c r="BZ43" i="39"/>
  <c r="AT43" i="39"/>
  <c r="N43" i="39"/>
  <c r="DJ42" i="39"/>
  <c r="CD42" i="39"/>
  <c r="AX42" i="39"/>
  <c r="R42" i="39"/>
  <c r="DN41" i="39"/>
  <c r="CH41" i="39"/>
  <c r="BB41" i="39"/>
  <c r="V41" i="39"/>
  <c r="DR40" i="39"/>
  <c r="CL40" i="39"/>
  <c r="BF40" i="39"/>
  <c r="Z40" i="39"/>
  <c r="DV39" i="39"/>
  <c r="CP39" i="39"/>
  <c r="BJ39" i="39"/>
  <c r="AD39" i="39"/>
  <c r="DZ38" i="39"/>
  <c r="CT38" i="39"/>
  <c r="BN38" i="39"/>
  <c r="AH38" i="39"/>
  <c r="ED37" i="39"/>
  <c r="CX37" i="39"/>
  <c r="BR37" i="39"/>
  <c r="AL37" i="39"/>
  <c r="F37" i="39"/>
  <c r="DB36" i="39"/>
  <c r="BV36" i="39"/>
  <c r="AP36" i="39"/>
  <c r="J36" i="39"/>
  <c r="DF35" i="39"/>
  <c r="BZ35" i="39"/>
  <c r="AT35" i="39"/>
  <c r="N35" i="39"/>
  <c r="DR34" i="39"/>
  <c r="BF34" i="39"/>
  <c r="DJ32" i="39"/>
  <c r="CD32" i="39"/>
  <c r="AX32" i="39"/>
  <c r="R32" i="39"/>
  <c r="DN31" i="39"/>
  <c r="CH31" i="39"/>
  <c r="BB31" i="39"/>
  <c r="V31" i="39"/>
  <c r="DR30" i="39"/>
  <c r="CL30" i="39"/>
  <c r="BF30" i="39"/>
  <c r="Z30" i="39"/>
  <c r="DV29" i="39"/>
  <c r="CP29" i="39"/>
  <c r="BJ29" i="39"/>
  <c r="AD29" i="39"/>
  <c r="DZ28" i="39"/>
  <c r="CT28" i="39"/>
  <c r="BN28" i="39"/>
  <c r="AH28" i="39"/>
  <c r="ED27" i="39"/>
  <c r="CX27" i="39"/>
  <c r="BR27" i="39"/>
  <c r="AL27" i="39"/>
  <c r="F27" i="39"/>
  <c r="DB26" i="39"/>
  <c r="BV26" i="39"/>
  <c r="AP26" i="39"/>
  <c r="J26" i="39"/>
  <c r="DF25" i="39"/>
  <c r="BZ25" i="39"/>
  <c r="AT25" i="39"/>
  <c r="N25" i="39"/>
  <c r="DJ24" i="39"/>
  <c r="CD24" i="39"/>
  <c r="AX24" i="39"/>
  <c r="R24" i="39"/>
  <c r="DN23" i="39"/>
  <c r="CH23" i="39"/>
  <c r="BB23" i="39"/>
  <c r="V23" i="39"/>
  <c r="DR22" i="39"/>
  <c r="CL22" i="39"/>
  <c r="BF22" i="39"/>
  <c r="Z22" i="39"/>
  <c r="DF21" i="39"/>
  <c r="AT21" i="39"/>
  <c r="MZ88" i="40"/>
  <c r="MR87" i="40"/>
  <c r="NP86" i="40"/>
  <c r="NH85" i="40"/>
  <c r="MZ84" i="40"/>
  <c r="MR83" i="40"/>
  <c r="NP82" i="40"/>
  <c r="NH81" i="40"/>
  <c r="MZ80" i="40"/>
  <c r="MR79" i="40"/>
  <c r="NP78" i="40"/>
  <c r="NH77" i="40"/>
  <c r="MZ76" i="40"/>
  <c r="MR75" i="40"/>
  <c r="NP74" i="40"/>
  <c r="NH73" i="40"/>
  <c r="MZ72" i="40"/>
  <c r="MR71" i="40"/>
  <c r="NP70" i="40"/>
  <c r="NH69" i="40"/>
  <c r="MZ68" i="40"/>
  <c r="MR67" i="40"/>
  <c r="NP66" i="40"/>
  <c r="NH65" i="40"/>
  <c r="MZ64" i="40"/>
  <c r="MR63" i="40"/>
  <c r="NP62" i="40"/>
  <c r="NH61" i="40"/>
  <c r="MZ60" i="40"/>
  <c r="MR59" i="40"/>
  <c r="NP58" i="40"/>
  <c r="NH57" i="40"/>
  <c r="MZ56" i="40"/>
  <c r="MR55" i="40"/>
  <c r="NP54" i="40"/>
  <c r="NH53" i="40"/>
  <c r="MZ52" i="40"/>
  <c r="MR51" i="40"/>
  <c r="NP50" i="40"/>
  <c r="NH49" i="40"/>
  <c r="MZ48" i="40"/>
  <c r="MR47" i="40"/>
  <c r="NP46" i="40"/>
  <c r="NH45" i="40"/>
  <c r="MZ44" i="40"/>
  <c r="MR43" i="40"/>
  <c r="NP42" i="40"/>
  <c r="NH41" i="40"/>
  <c r="MZ40" i="40"/>
  <c r="MR39" i="40"/>
  <c r="NP38" i="40"/>
  <c r="NH37" i="40"/>
  <c r="MZ36" i="40"/>
  <c r="MR35" i="40"/>
  <c r="NP34" i="40"/>
  <c r="NH33" i="40"/>
  <c r="MZ32" i="40"/>
  <c r="MR31" i="40"/>
  <c r="NP30" i="40"/>
  <c r="NH29" i="40"/>
  <c r="MZ28" i="40"/>
  <c r="MR27" i="40"/>
  <c r="NP26" i="40"/>
  <c r="NH25" i="40"/>
  <c r="MZ24" i="40"/>
  <c r="MR23" i="40"/>
  <c r="EB175" i="39"/>
  <c r="CV175" i="39"/>
  <c r="BP175" i="39"/>
  <c r="AJ175" i="39"/>
  <c r="D175" i="39"/>
  <c r="CZ174" i="39"/>
  <c r="BT174" i="39"/>
  <c r="AN174" i="39"/>
  <c r="MR88" i="40"/>
  <c r="NP87" i="40"/>
  <c r="NH86" i="40"/>
  <c r="MZ85" i="40"/>
  <c r="MR84" i="40"/>
  <c r="NP83" i="40"/>
  <c r="NH82" i="40"/>
  <c r="MZ81" i="40"/>
  <c r="MR80" i="40"/>
  <c r="NP79" i="40"/>
  <c r="NH78" i="40"/>
  <c r="MZ77" i="40"/>
  <c r="MR76" i="40"/>
  <c r="NP75" i="40"/>
  <c r="NH74" i="40"/>
  <c r="MZ73" i="40"/>
  <c r="MR72" i="40"/>
  <c r="NP71" i="40"/>
  <c r="NH70" i="40"/>
  <c r="MZ69" i="40"/>
  <c r="MR68" i="40"/>
  <c r="NP67" i="40"/>
  <c r="NH66" i="40"/>
  <c r="MZ65" i="40"/>
  <c r="MR64" i="40"/>
  <c r="NP63" i="40"/>
  <c r="NH62" i="40"/>
  <c r="MZ61" i="40"/>
  <c r="MR60" i="40"/>
  <c r="NP59" i="40"/>
  <c r="NH58" i="40"/>
  <c r="MZ57" i="40"/>
  <c r="MR56" i="40"/>
  <c r="NP55" i="40"/>
  <c r="NH54" i="40"/>
  <c r="MZ53" i="40"/>
  <c r="MR52" i="40"/>
  <c r="NP51" i="40"/>
  <c r="NH50" i="40"/>
  <c r="MZ49" i="40"/>
  <c r="MR48" i="40"/>
  <c r="NP47" i="40"/>
  <c r="NH46" i="40"/>
  <c r="MZ45" i="40"/>
  <c r="MR44" i="40"/>
  <c r="NP43" i="40"/>
  <c r="NH42" i="40"/>
  <c r="MZ41" i="40"/>
  <c r="MR40" i="40"/>
  <c r="NP39" i="40"/>
  <c r="NH38" i="40"/>
  <c r="MZ37" i="40"/>
  <c r="MR36" i="40"/>
  <c r="NP35" i="40"/>
  <c r="NH34" i="40"/>
  <c r="MZ33" i="40"/>
  <c r="MR32" i="40"/>
  <c r="NP31" i="40"/>
  <c r="NH30" i="40"/>
  <c r="MZ29" i="40"/>
  <c r="MR28" i="40"/>
  <c r="NP27" i="40"/>
  <c r="NH26" i="40"/>
  <c r="MZ25" i="40"/>
  <c r="MR24" i="40"/>
  <c r="NP23" i="40"/>
  <c r="DT175" i="39"/>
  <c r="CN175" i="39"/>
  <c r="BH175" i="39"/>
  <c r="AB175" i="39"/>
  <c r="DX174" i="39"/>
  <c r="CR174" i="39"/>
  <c r="BL174" i="39"/>
  <c r="AF174" i="39"/>
  <c r="EB173" i="39"/>
  <c r="CV173" i="39"/>
  <c r="NP88" i="40"/>
  <c r="NH87" i="40"/>
  <c r="MZ86" i="40"/>
  <c r="MR85" i="40"/>
  <c r="NP84" i="40"/>
  <c r="NH83" i="40"/>
  <c r="MZ82" i="40"/>
  <c r="MR81" i="40"/>
  <c r="NP80" i="40"/>
  <c r="NH79" i="40"/>
  <c r="MZ78" i="40"/>
  <c r="MR77" i="40"/>
  <c r="NP76" i="40"/>
  <c r="NH75" i="40"/>
  <c r="MZ74" i="40"/>
  <c r="MR73" i="40"/>
  <c r="NP72" i="40"/>
  <c r="NH71" i="40"/>
  <c r="MZ70" i="40"/>
  <c r="MR69" i="40"/>
  <c r="NP68" i="40"/>
  <c r="NH67" i="40"/>
  <c r="MZ66" i="40"/>
  <c r="MR65" i="40"/>
  <c r="NP64" i="40"/>
  <c r="NH63" i="40"/>
  <c r="MZ62" i="40"/>
  <c r="MR61" i="40"/>
  <c r="NP60" i="40"/>
  <c r="NH59" i="40"/>
  <c r="MZ58" i="40"/>
  <c r="MR57" i="40"/>
  <c r="NP56" i="40"/>
  <c r="NH55" i="40"/>
  <c r="MZ54" i="40"/>
  <c r="MR53" i="40"/>
  <c r="NP52" i="40"/>
  <c r="NH51" i="40"/>
  <c r="MZ50" i="40"/>
  <c r="MR49" i="40"/>
  <c r="NP48" i="40"/>
  <c r="NH47" i="40"/>
  <c r="MZ46" i="40"/>
  <c r="MR45" i="40"/>
  <c r="NP44" i="40"/>
  <c r="NH43" i="40"/>
  <c r="MZ42" i="40"/>
  <c r="MR41" i="40"/>
  <c r="NP40" i="40"/>
  <c r="NH39" i="40"/>
  <c r="MZ38" i="40"/>
  <c r="MR37" i="40"/>
  <c r="NP36" i="40"/>
  <c r="NH35" i="40"/>
  <c r="MZ34" i="40"/>
  <c r="MR33" i="40"/>
  <c r="NP32" i="40"/>
  <c r="NH31" i="40"/>
  <c r="MZ30" i="40"/>
  <c r="MR29" i="40"/>
  <c r="NP28" i="40"/>
  <c r="NH27" i="40"/>
  <c r="MZ26" i="40"/>
  <c r="MR25" i="40"/>
  <c r="NP24" i="40"/>
  <c r="NH23" i="40"/>
  <c r="DL175" i="39"/>
  <c r="CF175" i="39"/>
  <c r="AZ175" i="39"/>
  <c r="T175" i="39"/>
  <c r="DP174" i="39"/>
  <c r="CJ174" i="39"/>
  <c r="BD174" i="39"/>
  <c r="X174" i="39"/>
  <c r="DD175" i="39"/>
  <c r="BX175" i="39"/>
  <c r="AR175" i="39"/>
  <c r="L175" i="39"/>
  <c r="DH174" i="39"/>
  <c r="CB174" i="39"/>
  <c r="AV174" i="39"/>
  <c r="P174" i="39"/>
  <c r="DL173" i="39"/>
  <c r="CB164" i="39"/>
  <c r="P164" i="39"/>
  <c r="EB151" i="39"/>
  <c r="BP151" i="39"/>
  <c r="D151" i="39"/>
  <c r="DD149" i="39"/>
  <c r="BX149" i="39"/>
  <c r="AR149" i="39"/>
  <c r="L149" i="39"/>
  <c r="DH148" i="39"/>
  <c r="CB148" i="39"/>
  <c r="AV148" i="39"/>
  <c r="P148" i="39"/>
  <c r="H174" i="39"/>
  <c r="DD173" i="39"/>
  <c r="BX173" i="39"/>
  <c r="AR173" i="39"/>
  <c r="L173" i="39"/>
  <c r="DH172" i="39"/>
  <c r="CB172" i="39"/>
  <c r="AV172" i="39"/>
  <c r="P172" i="39"/>
  <c r="DL171" i="39"/>
  <c r="CF171" i="39"/>
  <c r="AZ171" i="39"/>
  <c r="T171" i="39"/>
  <c r="DP170" i="39"/>
  <c r="CJ170" i="39"/>
  <c r="BD170" i="39"/>
  <c r="X170" i="39"/>
  <c r="DT169" i="39"/>
  <c r="CN169" i="39"/>
  <c r="BH169" i="39"/>
  <c r="AB169" i="39"/>
  <c r="DX168" i="39"/>
  <c r="CR168" i="39"/>
  <c r="BL168" i="39"/>
  <c r="AF168" i="39"/>
  <c r="EB167" i="39"/>
  <c r="CV167" i="39"/>
  <c r="BP167" i="39"/>
  <c r="AJ167" i="39"/>
  <c r="D167" i="39"/>
  <c r="CZ166" i="39"/>
  <c r="BT166" i="39"/>
  <c r="AN166" i="39"/>
  <c r="H166" i="39"/>
  <c r="DD165" i="39"/>
  <c r="BX165" i="39"/>
  <c r="AR165" i="39"/>
  <c r="L165" i="39"/>
  <c r="DP164" i="39"/>
  <c r="BD164" i="39"/>
  <c r="DH162" i="39"/>
  <c r="CB162" i="39"/>
  <c r="AV162" i="39"/>
  <c r="P162" i="39"/>
  <c r="DL161" i="39"/>
  <c r="CF161" i="39"/>
  <c r="AZ161" i="39"/>
  <c r="T161" i="39"/>
  <c r="DP160" i="39"/>
  <c r="CJ160" i="39"/>
  <c r="BD160" i="39"/>
  <c r="X160" i="39"/>
  <c r="DT159" i="39"/>
  <c r="CN159" i="39"/>
  <c r="BH159" i="39"/>
  <c r="AB159" i="39"/>
  <c r="DX158" i="39"/>
  <c r="CR158" i="39"/>
  <c r="BL158" i="39"/>
  <c r="AF158" i="39"/>
  <c r="EB157" i="39"/>
  <c r="CV157" i="39"/>
  <c r="BP157" i="39"/>
  <c r="AJ157" i="39"/>
  <c r="D157" i="39"/>
  <c r="CZ156" i="39"/>
  <c r="BT156" i="39"/>
  <c r="AN156" i="39"/>
  <c r="H156" i="39"/>
  <c r="DD155" i="39"/>
  <c r="BX155" i="39"/>
  <c r="AR155" i="39"/>
  <c r="L155" i="39"/>
  <c r="DH154" i="39"/>
  <c r="CB154" i="39"/>
  <c r="AV154" i="39"/>
  <c r="P154" i="39"/>
  <c r="DL153" i="39"/>
  <c r="CF153" i="39"/>
  <c r="AZ153" i="39"/>
  <c r="T153" i="39"/>
  <c r="DP152" i="39"/>
  <c r="CJ152" i="39"/>
  <c r="BD152" i="39"/>
  <c r="X152" i="39"/>
  <c r="DD151" i="39"/>
  <c r="AR151" i="39"/>
  <c r="CR164" i="39"/>
  <c r="AF164" i="39"/>
  <c r="CF151" i="39"/>
  <c r="T151" i="39"/>
  <c r="EB149" i="39"/>
  <c r="CV149" i="39"/>
  <c r="BP149" i="39"/>
  <c r="AJ149" i="39"/>
  <c r="D149" i="39"/>
  <c r="CZ148" i="39"/>
  <c r="BT148" i="39"/>
  <c r="AN148" i="39"/>
  <c r="H148" i="39"/>
  <c r="DD147" i="39"/>
  <c r="BP173" i="39"/>
  <c r="AJ173" i="39"/>
  <c r="D173" i="39"/>
  <c r="CZ172" i="39"/>
  <c r="BT172" i="39"/>
  <c r="AN172" i="39"/>
  <c r="H172" i="39"/>
  <c r="DD171" i="39"/>
  <c r="BX171" i="39"/>
  <c r="AR171" i="39"/>
  <c r="L171" i="39"/>
  <c r="DH170" i="39"/>
  <c r="CB170" i="39"/>
  <c r="AV170" i="39"/>
  <c r="P170" i="39"/>
  <c r="DL169" i="39"/>
  <c r="CF169" i="39"/>
  <c r="AZ169" i="39"/>
  <c r="T169" i="39"/>
  <c r="DP168" i="39"/>
  <c r="CJ168" i="39"/>
  <c r="BD168" i="39"/>
  <c r="X168" i="39"/>
  <c r="DT167" i="39"/>
  <c r="CN167" i="39"/>
  <c r="BH167" i="39"/>
  <c r="AB167" i="39"/>
  <c r="DX166" i="39"/>
  <c r="CR166" i="39"/>
  <c r="BL166" i="39"/>
  <c r="AF166" i="39"/>
  <c r="EB165" i="39"/>
  <c r="CV165" i="39"/>
  <c r="BP165" i="39"/>
  <c r="AJ165" i="39"/>
  <c r="D165" i="39"/>
  <c r="BT164" i="39"/>
  <c r="H164" i="39"/>
  <c r="CZ162" i="39"/>
  <c r="BT162" i="39"/>
  <c r="AN162" i="39"/>
  <c r="H162" i="39"/>
  <c r="DD161" i="39"/>
  <c r="BX161" i="39"/>
  <c r="AR161" i="39"/>
  <c r="L161" i="39"/>
  <c r="DH160" i="39"/>
  <c r="CB160" i="39"/>
  <c r="AV160" i="39"/>
  <c r="P160" i="39"/>
  <c r="DL159" i="39"/>
  <c r="CF159" i="39"/>
  <c r="AZ159" i="39"/>
  <c r="T159" i="39"/>
  <c r="DP158" i="39"/>
  <c r="CJ158" i="39"/>
  <c r="BD158" i="39"/>
  <c r="X158" i="39"/>
  <c r="DT157" i="39"/>
  <c r="CN157" i="39"/>
  <c r="BH157" i="39"/>
  <c r="AB157" i="39"/>
  <c r="DX156" i="39"/>
  <c r="CR156" i="39"/>
  <c r="BL156" i="39"/>
  <c r="AF156" i="39"/>
  <c r="EB155" i="39"/>
  <c r="CV155" i="39"/>
  <c r="BP155" i="39"/>
  <c r="AJ155" i="39"/>
  <c r="D155" i="39"/>
  <c r="CZ154" i="39"/>
  <c r="BT154" i="39"/>
  <c r="AN154" i="39"/>
  <c r="H154" i="39"/>
  <c r="DD153" i="39"/>
  <c r="BX153" i="39"/>
  <c r="AR153" i="39"/>
  <c r="L153" i="39"/>
  <c r="DH152" i="39"/>
  <c r="CB152" i="39"/>
  <c r="AV152" i="39"/>
  <c r="P152" i="39"/>
  <c r="DT151" i="39"/>
  <c r="BH151" i="39"/>
  <c r="DH164" i="39"/>
  <c r="AV164" i="39"/>
  <c r="CV151" i="39"/>
  <c r="AJ151" i="39"/>
  <c r="DT149" i="39"/>
  <c r="CN149" i="39"/>
  <c r="BH149" i="39"/>
  <c r="AB149" i="39"/>
  <c r="DX148" i="39"/>
  <c r="CR148" i="39"/>
  <c r="BL148" i="39"/>
  <c r="AF148" i="39"/>
  <c r="EB147" i="39"/>
  <c r="DT173" i="39"/>
  <c r="CN173" i="39"/>
  <c r="BH173" i="39"/>
  <c r="AB173" i="39"/>
  <c r="DX172" i="39"/>
  <c r="CR172" i="39"/>
  <c r="BL172" i="39"/>
  <c r="AF172" i="39"/>
  <c r="EB171" i="39"/>
  <c r="CV171" i="39"/>
  <c r="BP171" i="39"/>
  <c r="AJ171" i="39"/>
  <c r="D171" i="39"/>
  <c r="CZ170" i="39"/>
  <c r="BT170" i="39"/>
  <c r="AN170" i="39"/>
  <c r="H170" i="39"/>
  <c r="DD169" i="39"/>
  <c r="BX169" i="39"/>
  <c r="AR169" i="39"/>
  <c r="L169" i="39"/>
  <c r="DH168" i="39"/>
  <c r="CB168" i="39"/>
  <c r="AV168" i="39"/>
  <c r="P168" i="39"/>
  <c r="DL167" i="39"/>
  <c r="CF167" i="39"/>
  <c r="AZ167" i="39"/>
  <c r="T167" i="39"/>
  <c r="DP166" i="39"/>
  <c r="CJ166" i="39"/>
  <c r="BD166" i="39"/>
  <c r="X166" i="39"/>
  <c r="DT165" i="39"/>
  <c r="CN165" i="39"/>
  <c r="BH165" i="39"/>
  <c r="AB165" i="39"/>
  <c r="CJ164" i="39"/>
  <c r="X164" i="39"/>
  <c r="DX162" i="39"/>
  <c r="CR162" i="39"/>
  <c r="BL162" i="39"/>
  <c r="AF162" i="39"/>
  <c r="EB161" i="39"/>
  <c r="CV161" i="39"/>
  <c r="BP161" i="39"/>
  <c r="AJ161" i="39"/>
  <c r="D161" i="39"/>
  <c r="CZ160" i="39"/>
  <c r="BT160" i="39"/>
  <c r="AN160" i="39"/>
  <c r="H160" i="39"/>
  <c r="DD159" i="39"/>
  <c r="BX159" i="39"/>
  <c r="AR159" i="39"/>
  <c r="L159" i="39"/>
  <c r="DH158" i="39"/>
  <c r="CB158" i="39"/>
  <c r="AV158" i="39"/>
  <c r="P158" i="39"/>
  <c r="DL157" i="39"/>
  <c r="CF157" i="39"/>
  <c r="AZ157" i="39"/>
  <c r="T157" i="39"/>
  <c r="DP156" i="39"/>
  <c r="CJ156" i="39"/>
  <c r="BD156" i="39"/>
  <c r="X156" i="39"/>
  <c r="DT155" i="39"/>
  <c r="CN155" i="39"/>
  <c r="BH155" i="39"/>
  <c r="AB155" i="39"/>
  <c r="DX154" i="39"/>
  <c r="CR154" i="39"/>
  <c r="BL154" i="39"/>
  <c r="AF154" i="39"/>
  <c r="EB153" i="39"/>
  <c r="CV153" i="39"/>
  <c r="BP153" i="39"/>
  <c r="AJ153" i="39"/>
  <c r="D153" i="39"/>
  <c r="CZ152" i="39"/>
  <c r="BT152" i="39"/>
  <c r="AN152" i="39"/>
  <c r="H152" i="39"/>
  <c r="BX151" i="39"/>
  <c r="L151" i="39"/>
  <c r="DX164" i="39"/>
  <c r="BL164" i="39"/>
  <c r="DL151" i="39"/>
  <c r="AZ151" i="39"/>
  <c r="DL149" i="39"/>
  <c r="CF149" i="39"/>
  <c r="AZ149" i="39"/>
  <c r="T149" i="39"/>
  <c r="DP148" i="39"/>
  <c r="CJ148" i="39"/>
  <c r="BD148" i="39"/>
  <c r="X148" i="39"/>
  <c r="DT147" i="39"/>
  <c r="CN147" i="39"/>
  <c r="CF173" i="39"/>
  <c r="AZ173" i="39"/>
  <c r="T173" i="39"/>
  <c r="DP172" i="39"/>
  <c r="CJ172" i="39"/>
  <c r="BD172" i="39"/>
  <c r="X172" i="39"/>
  <c r="DT171" i="39"/>
  <c r="CN171" i="39"/>
  <c r="BH171" i="39"/>
  <c r="AB171" i="39"/>
  <c r="DX170" i="39"/>
  <c r="CR170" i="39"/>
  <c r="BL170" i="39"/>
  <c r="AF170" i="39"/>
  <c r="EB169" i="39"/>
  <c r="CV169" i="39"/>
  <c r="BP169" i="39"/>
  <c r="AJ169" i="39"/>
  <c r="D169" i="39"/>
  <c r="CZ168" i="39"/>
  <c r="BT168" i="39"/>
  <c r="AN168" i="39"/>
  <c r="H168" i="39"/>
  <c r="DD167" i="39"/>
  <c r="BX167" i="39"/>
  <c r="AR167" i="39"/>
  <c r="L167" i="39"/>
  <c r="DH166" i="39"/>
  <c r="CB166" i="39"/>
  <c r="AV166" i="39"/>
  <c r="P166" i="39"/>
  <c r="DL165" i="39"/>
  <c r="CF165" i="39"/>
  <c r="AZ165" i="39"/>
  <c r="T165" i="39"/>
  <c r="CZ164" i="39"/>
  <c r="AN164" i="39"/>
  <c r="DP162" i="39"/>
  <c r="CJ162" i="39"/>
  <c r="BD162" i="39"/>
  <c r="X162" i="39"/>
  <c r="DT161" i="39"/>
  <c r="CN161" i="39"/>
  <c r="BH161" i="39"/>
  <c r="AB161" i="39"/>
  <c r="DX160" i="39"/>
  <c r="CR160" i="39"/>
  <c r="BL160" i="39"/>
  <c r="AF160" i="39"/>
  <c r="EB159" i="39"/>
  <c r="CV159" i="39"/>
  <c r="BP159" i="39"/>
  <c r="AJ159" i="39"/>
  <c r="D159" i="39"/>
  <c r="CZ158" i="39"/>
  <c r="BT158" i="39"/>
  <c r="AN158" i="39"/>
  <c r="H158" i="39"/>
  <c r="DD157" i="39"/>
  <c r="BX157" i="39"/>
  <c r="AR157" i="39"/>
  <c r="L157" i="39"/>
  <c r="DH156" i="39"/>
  <c r="CB156" i="39"/>
  <c r="AV156" i="39"/>
  <c r="P156" i="39"/>
  <c r="DL155" i="39"/>
  <c r="CF155" i="39"/>
  <c r="AZ155" i="39"/>
  <c r="T155" i="39"/>
  <c r="DP154" i="39"/>
  <c r="CJ154" i="39"/>
  <c r="BD154" i="39"/>
  <c r="X154" i="39"/>
  <c r="DT153" i="39"/>
  <c r="CN153" i="39"/>
  <c r="BH153" i="39"/>
  <c r="AB153" i="39"/>
  <c r="DX152" i="39"/>
  <c r="CR152" i="39"/>
  <c r="BL152" i="39"/>
  <c r="AF152" i="39"/>
  <c r="CN151" i="39"/>
  <c r="AB151" i="39"/>
  <c r="DL147" i="39"/>
  <c r="CF147" i="39"/>
  <c r="AZ147" i="39"/>
  <c r="T147" i="39"/>
  <c r="DP146" i="39"/>
  <c r="CJ146" i="39"/>
  <c r="BD146" i="39"/>
  <c r="X146" i="39"/>
  <c r="DT145" i="39"/>
  <c r="CN145" i="39"/>
  <c r="BH145" i="39"/>
  <c r="AB145" i="39"/>
  <c r="DX144" i="39"/>
  <c r="CR144" i="39"/>
  <c r="BL144" i="39"/>
  <c r="AF144" i="39"/>
  <c r="EB143" i="39"/>
  <c r="CV143" i="39"/>
  <c r="BP143" i="39"/>
  <c r="AJ143" i="39"/>
  <c r="D143" i="39"/>
  <c r="CZ142" i="39"/>
  <c r="BT142" i="39"/>
  <c r="AN142" i="39"/>
  <c r="H142" i="39"/>
  <c r="DD141" i="39"/>
  <c r="BX141" i="39"/>
  <c r="AR141" i="39"/>
  <c r="L141" i="39"/>
  <c r="DH140" i="39"/>
  <c r="CB140" i="39"/>
  <c r="AV140" i="39"/>
  <c r="P140" i="39"/>
  <c r="DL139" i="39"/>
  <c r="CF139" i="39"/>
  <c r="AZ139" i="39"/>
  <c r="T139" i="39"/>
  <c r="CZ138" i="39"/>
  <c r="AN138" i="39"/>
  <c r="DP136" i="39"/>
  <c r="CJ136" i="39"/>
  <c r="BD136" i="39"/>
  <c r="X136" i="39"/>
  <c r="DT135" i="39"/>
  <c r="CN135" i="39"/>
  <c r="BH135" i="39"/>
  <c r="AB135" i="39"/>
  <c r="DX134" i="39"/>
  <c r="CR134" i="39"/>
  <c r="BL134" i="39"/>
  <c r="AF134" i="39"/>
  <c r="EB133" i="39"/>
  <c r="CV133" i="39"/>
  <c r="BP133" i="39"/>
  <c r="AJ133" i="39"/>
  <c r="D133" i="39"/>
  <c r="CZ132" i="39"/>
  <c r="BT132" i="39"/>
  <c r="AN132" i="39"/>
  <c r="H132" i="39"/>
  <c r="DD131" i="39"/>
  <c r="BX131" i="39"/>
  <c r="AR131" i="39"/>
  <c r="L131" i="39"/>
  <c r="DH130" i="39"/>
  <c r="CB130" i="39"/>
  <c r="AV130" i="39"/>
  <c r="P130" i="39"/>
  <c r="DL129" i="39"/>
  <c r="CF129" i="39"/>
  <c r="AZ129" i="39"/>
  <c r="T129" i="39"/>
  <c r="DP128" i="39"/>
  <c r="CJ128" i="39"/>
  <c r="BD128" i="39"/>
  <c r="X128" i="39"/>
  <c r="DT127" i="39"/>
  <c r="CN127" i="39"/>
  <c r="BH127" i="39"/>
  <c r="AB127" i="39"/>
  <c r="DX126" i="39"/>
  <c r="CR126" i="39"/>
  <c r="BL126" i="39"/>
  <c r="AF126" i="39"/>
  <c r="CN125" i="39"/>
  <c r="CB138" i="39"/>
  <c r="P138" i="39"/>
  <c r="EB125" i="39"/>
  <c r="BP125" i="39"/>
  <c r="D125" i="39"/>
  <c r="DD123" i="39"/>
  <c r="BX123" i="39"/>
  <c r="AR123" i="39"/>
  <c r="L123" i="39"/>
  <c r="DH122" i="39"/>
  <c r="CB122" i="39"/>
  <c r="AV122" i="39"/>
  <c r="BX147" i="39"/>
  <c r="AR147" i="39"/>
  <c r="L147" i="39"/>
  <c r="DH146" i="39"/>
  <c r="CB146" i="39"/>
  <c r="AV146" i="39"/>
  <c r="P146" i="39"/>
  <c r="DL145" i="39"/>
  <c r="CF145" i="39"/>
  <c r="AZ145" i="39"/>
  <c r="T145" i="39"/>
  <c r="DP144" i="39"/>
  <c r="CJ144" i="39"/>
  <c r="BD144" i="39"/>
  <c r="X144" i="39"/>
  <c r="DT143" i="39"/>
  <c r="CN143" i="39"/>
  <c r="BH143" i="39"/>
  <c r="AB143" i="39"/>
  <c r="DX142" i="39"/>
  <c r="CR142" i="39"/>
  <c r="BL142" i="39"/>
  <c r="AF142" i="39"/>
  <c r="EB141" i="39"/>
  <c r="CV141" i="39"/>
  <c r="BP141" i="39"/>
  <c r="AJ141" i="39"/>
  <c r="D141" i="39"/>
  <c r="CZ140" i="39"/>
  <c r="BT140" i="39"/>
  <c r="AN140" i="39"/>
  <c r="H140" i="39"/>
  <c r="DD139" i="39"/>
  <c r="BX139" i="39"/>
  <c r="AR139" i="39"/>
  <c r="L139" i="39"/>
  <c r="DP138" i="39"/>
  <c r="BD138" i="39"/>
  <c r="DH136" i="39"/>
  <c r="CB136" i="39"/>
  <c r="AV136" i="39"/>
  <c r="P136" i="39"/>
  <c r="DL135" i="39"/>
  <c r="CF135" i="39"/>
  <c r="AZ135" i="39"/>
  <c r="T135" i="39"/>
  <c r="DP134" i="39"/>
  <c r="CJ134" i="39"/>
  <c r="BD134" i="39"/>
  <c r="X134" i="39"/>
  <c r="DT133" i="39"/>
  <c r="CN133" i="39"/>
  <c r="BH133" i="39"/>
  <c r="AB133" i="39"/>
  <c r="DX132" i="39"/>
  <c r="CR132" i="39"/>
  <c r="BL132" i="39"/>
  <c r="AF132" i="39"/>
  <c r="EB131" i="39"/>
  <c r="CV131" i="39"/>
  <c r="BP131" i="39"/>
  <c r="AJ131" i="39"/>
  <c r="D131" i="39"/>
  <c r="CZ130" i="39"/>
  <c r="BT130" i="39"/>
  <c r="AN130" i="39"/>
  <c r="H130" i="39"/>
  <c r="DD129" i="39"/>
  <c r="BX129" i="39"/>
  <c r="AR129" i="39"/>
  <c r="L129" i="39"/>
  <c r="DH128" i="39"/>
  <c r="CB128" i="39"/>
  <c r="AV128" i="39"/>
  <c r="P128" i="39"/>
  <c r="DL127" i="39"/>
  <c r="CF127" i="39"/>
  <c r="AZ127" i="39"/>
  <c r="T127" i="39"/>
  <c r="DP126" i="39"/>
  <c r="CJ126" i="39"/>
  <c r="BD126" i="39"/>
  <c r="X126" i="39"/>
  <c r="DD125" i="39"/>
  <c r="AR125" i="39"/>
  <c r="CR138" i="39"/>
  <c r="AF138" i="39"/>
  <c r="CF125" i="39"/>
  <c r="T125" i="39"/>
  <c r="EB123" i="39"/>
  <c r="CV123" i="39"/>
  <c r="BP123" i="39"/>
  <c r="AJ123" i="39"/>
  <c r="D123" i="39"/>
  <c r="CZ122" i="39"/>
  <c r="BT122" i="39"/>
  <c r="AN122" i="39"/>
  <c r="H122" i="39"/>
  <c r="DD121" i="39"/>
  <c r="BX121" i="39"/>
  <c r="AR121" i="39"/>
  <c r="L121" i="39"/>
  <c r="DH120" i="39"/>
  <c r="CB120" i="39"/>
  <c r="AV120" i="39"/>
  <c r="P120" i="39"/>
  <c r="DL119" i="39"/>
  <c r="CF119" i="39"/>
  <c r="AZ119" i="39"/>
  <c r="T119" i="39"/>
  <c r="DP118" i="39"/>
  <c r="CJ118" i="39"/>
  <c r="BD118" i="39"/>
  <c r="X118" i="39"/>
  <c r="DT117" i="39"/>
  <c r="CN117" i="39"/>
  <c r="BH117" i="39"/>
  <c r="AB117" i="39"/>
  <c r="DX116" i="39"/>
  <c r="CR116" i="39"/>
  <c r="BL116" i="39"/>
  <c r="AF116" i="39"/>
  <c r="EB115" i="39"/>
  <c r="CV115" i="39"/>
  <c r="BP115" i="39"/>
  <c r="AJ115" i="39"/>
  <c r="D115" i="39"/>
  <c r="CZ114" i="39"/>
  <c r="BT114" i="39"/>
  <c r="AN114" i="39"/>
  <c r="H114" i="39"/>
  <c r="DD113" i="39"/>
  <c r="BX113" i="39"/>
  <c r="AR113" i="39"/>
  <c r="L113" i="39"/>
  <c r="DP112" i="39"/>
  <c r="BD112" i="39"/>
  <c r="CV147" i="39"/>
  <c r="BP147" i="39"/>
  <c r="AJ147" i="39"/>
  <c r="D147" i="39"/>
  <c r="CZ146" i="39"/>
  <c r="BT146" i="39"/>
  <c r="AN146" i="39"/>
  <c r="H146" i="39"/>
  <c r="DD145" i="39"/>
  <c r="BX145" i="39"/>
  <c r="AR145" i="39"/>
  <c r="L145" i="39"/>
  <c r="DH144" i="39"/>
  <c r="CB144" i="39"/>
  <c r="AV144" i="39"/>
  <c r="P144" i="39"/>
  <c r="DL143" i="39"/>
  <c r="CF143" i="39"/>
  <c r="AZ143" i="39"/>
  <c r="T143" i="39"/>
  <c r="DP142" i="39"/>
  <c r="CJ142" i="39"/>
  <c r="BD142" i="39"/>
  <c r="X142" i="39"/>
  <c r="DT141" i="39"/>
  <c r="CN141" i="39"/>
  <c r="BH141" i="39"/>
  <c r="AB141" i="39"/>
  <c r="DX140" i="39"/>
  <c r="CR140" i="39"/>
  <c r="BL140" i="39"/>
  <c r="AF140" i="39"/>
  <c r="EB139" i="39"/>
  <c r="CV139" i="39"/>
  <c r="BP139" i="39"/>
  <c r="AJ139" i="39"/>
  <c r="D139" i="39"/>
  <c r="BT138" i="39"/>
  <c r="H138" i="39"/>
  <c r="CZ136" i="39"/>
  <c r="BT136" i="39"/>
  <c r="AN136" i="39"/>
  <c r="H136" i="39"/>
  <c r="DD135" i="39"/>
  <c r="BX135" i="39"/>
  <c r="AR135" i="39"/>
  <c r="L135" i="39"/>
  <c r="DH134" i="39"/>
  <c r="CB134" i="39"/>
  <c r="AV134" i="39"/>
  <c r="P134" i="39"/>
  <c r="DL133" i="39"/>
  <c r="CF133" i="39"/>
  <c r="AZ133" i="39"/>
  <c r="T133" i="39"/>
  <c r="DP132" i="39"/>
  <c r="CJ132" i="39"/>
  <c r="BD132" i="39"/>
  <c r="X132" i="39"/>
  <c r="DT131" i="39"/>
  <c r="CN131" i="39"/>
  <c r="BH131" i="39"/>
  <c r="AB131" i="39"/>
  <c r="DX130" i="39"/>
  <c r="CR130" i="39"/>
  <c r="BL130" i="39"/>
  <c r="AF130" i="39"/>
  <c r="EB129" i="39"/>
  <c r="CV129" i="39"/>
  <c r="BP129" i="39"/>
  <c r="AJ129" i="39"/>
  <c r="D129" i="39"/>
  <c r="CZ128" i="39"/>
  <c r="BT128" i="39"/>
  <c r="AN128" i="39"/>
  <c r="H128" i="39"/>
  <c r="DD127" i="39"/>
  <c r="BX127" i="39"/>
  <c r="AR127" i="39"/>
  <c r="L127" i="39"/>
  <c r="DH126" i="39"/>
  <c r="CB126" i="39"/>
  <c r="AV126" i="39"/>
  <c r="P126" i="39"/>
  <c r="DT125" i="39"/>
  <c r="BH125" i="39"/>
  <c r="DH138" i="39"/>
  <c r="AV138" i="39"/>
  <c r="CV125" i="39"/>
  <c r="AJ125" i="39"/>
  <c r="DT123" i="39"/>
  <c r="CN123" i="39"/>
  <c r="BH123" i="39"/>
  <c r="AB123" i="39"/>
  <c r="DX122" i="39"/>
  <c r="CR122" i="39"/>
  <c r="BL122" i="39"/>
  <c r="AF122" i="39"/>
  <c r="BH147" i="39"/>
  <c r="AB147" i="39"/>
  <c r="DX146" i="39"/>
  <c r="CR146" i="39"/>
  <c r="BL146" i="39"/>
  <c r="AF146" i="39"/>
  <c r="EB145" i="39"/>
  <c r="CV145" i="39"/>
  <c r="BP145" i="39"/>
  <c r="AJ145" i="39"/>
  <c r="D145" i="39"/>
  <c r="CZ144" i="39"/>
  <c r="BT144" i="39"/>
  <c r="AN144" i="39"/>
  <c r="H144" i="39"/>
  <c r="DD143" i="39"/>
  <c r="BX143" i="39"/>
  <c r="AR143" i="39"/>
  <c r="L143" i="39"/>
  <c r="DH142" i="39"/>
  <c r="CB142" i="39"/>
  <c r="AV142" i="39"/>
  <c r="P142" i="39"/>
  <c r="DL141" i="39"/>
  <c r="CF141" i="39"/>
  <c r="AZ141" i="39"/>
  <c r="T141" i="39"/>
  <c r="DP140" i="39"/>
  <c r="CJ140" i="39"/>
  <c r="BD140" i="39"/>
  <c r="X140" i="39"/>
  <c r="DT139" i="39"/>
  <c r="CN139" i="39"/>
  <c r="BH139" i="39"/>
  <c r="AB139" i="39"/>
  <c r="CJ138" i="39"/>
  <c r="X138" i="39"/>
  <c r="DX136" i="39"/>
  <c r="CR136" i="39"/>
  <c r="BL136" i="39"/>
  <c r="AF136" i="39"/>
  <c r="EB135" i="39"/>
  <c r="CV135" i="39"/>
  <c r="BP135" i="39"/>
  <c r="AJ135" i="39"/>
  <c r="D135" i="39"/>
  <c r="CZ134" i="39"/>
  <c r="BT134" i="39"/>
  <c r="AN134" i="39"/>
  <c r="H134" i="39"/>
  <c r="DD133" i="39"/>
  <c r="BX133" i="39"/>
  <c r="AR133" i="39"/>
  <c r="L133" i="39"/>
  <c r="DH132" i="39"/>
  <c r="CB132" i="39"/>
  <c r="AV132" i="39"/>
  <c r="P132" i="39"/>
  <c r="DL131" i="39"/>
  <c r="CF131" i="39"/>
  <c r="AZ131" i="39"/>
  <c r="T131" i="39"/>
  <c r="DP130" i="39"/>
  <c r="CJ130" i="39"/>
  <c r="BD130" i="39"/>
  <c r="X130" i="39"/>
  <c r="DT129" i="39"/>
  <c r="CN129" i="39"/>
  <c r="BH129" i="39"/>
  <c r="AB129" i="39"/>
  <c r="DX128" i="39"/>
  <c r="CR128" i="39"/>
  <c r="BL128" i="39"/>
  <c r="AF128" i="39"/>
  <c r="EB127" i="39"/>
  <c r="CV127" i="39"/>
  <c r="BP127" i="39"/>
  <c r="AJ127" i="39"/>
  <c r="D127" i="39"/>
  <c r="CZ126" i="39"/>
  <c r="BT126" i="39"/>
  <c r="AN126" i="39"/>
  <c r="H126" i="39"/>
  <c r="BX125" i="39"/>
  <c r="DX138" i="39"/>
  <c r="BL138" i="39"/>
  <c r="DL125" i="39"/>
  <c r="AZ125" i="39"/>
  <c r="DL123" i="39"/>
  <c r="CF123" i="39"/>
  <c r="AZ123" i="39"/>
  <c r="T123" i="39"/>
  <c r="DP122" i="39"/>
  <c r="CJ122" i="39"/>
  <c r="BD122" i="39"/>
  <c r="X122" i="39"/>
  <c r="DT121" i="39"/>
  <c r="CN121" i="39"/>
  <c r="AB125" i="39"/>
  <c r="DX112" i="39"/>
  <c r="BL112" i="39"/>
  <c r="DL99" i="39"/>
  <c r="AZ99" i="39"/>
  <c r="DL97" i="39"/>
  <c r="CF97" i="39"/>
  <c r="AZ97" i="39"/>
  <c r="T97" i="39"/>
  <c r="DP96" i="39"/>
  <c r="CJ96" i="39"/>
  <c r="BD96" i="39"/>
  <c r="X96" i="39"/>
  <c r="DT95" i="39"/>
  <c r="P122" i="39"/>
  <c r="DL121" i="39"/>
  <c r="CF121" i="39"/>
  <c r="AZ121" i="39"/>
  <c r="T121" i="39"/>
  <c r="DP120" i="39"/>
  <c r="CJ120" i="39"/>
  <c r="BD120" i="39"/>
  <c r="X120" i="39"/>
  <c r="DT119" i="39"/>
  <c r="CN119" i="39"/>
  <c r="BH119" i="39"/>
  <c r="AB119" i="39"/>
  <c r="DX118" i="39"/>
  <c r="CR118" i="39"/>
  <c r="BL118" i="39"/>
  <c r="AF118" i="39"/>
  <c r="EB117" i="39"/>
  <c r="CV117" i="39"/>
  <c r="BP117" i="39"/>
  <c r="AJ117" i="39"/>
  <c r="D117" i="39"/>
  <c r="CZ116" i="39"/>
  <c r="BT116" i="39"/>
  <c r="AN116" i="39"/>
  <c r="H116" i="39"/>
  <c r="DD115" i="39"/>
  <c r="BX115" i="39"/>
  <c r="AR115" i="39"/>
  <c r="L115" i="39"/>
  <c r="DH114" i="39"/>
  <c r="CB114" i="39"/>
  <c r="AV114" i="39"/>
  <c r="P114" i="39"/>
  <c r="DL113" i="39"/>
  <c r="CF113" i="39"/>
  <c r="AZ113" i="39"/>
  <c r="T113" i="39"/>
  <c r="CZ112" i="39"/>
  <c r="AN112" i="39"/>
  <c r="DP110" i="39"/>
  <c r="CJ110" i="39"/>
  <c r="BD110" i="39"/>
  <c r="X110" i="39"/>
  <c r="DT109" i="39"/>
  <c r="CN109" i="39"/>
  <c r="BH109" i="39"/>
  <c r="AB109" i="39"/>
  <c r="DX108" i="39"/>
  <c r="CR108" i="39"/>
  <c r="BL108" i="39"/>
  <c r="AF108" i="39"/>
  <c r="EB107" i="39"/>
  <c r="CV107" i="39"/>
  <c r="BP107" i="39"/>
  <c r="AJ107" i="39"/>
  <c r="D107" i="39"/>
  <c r="CZ106" i="39"/>
  <c r="BT106" i="39"/>
  <c r="AN106" i="39"/>
  <c r="H106" i="39"/>
  <c r="DD105" i="39"/>
  <c r="BX105" i="39"/>
  <c r="AR105" i="39"/>
  <c r="L105" i="39"/>
  <c r="DH104" i="39"/>
  <c r="CB104" i="39"/>
  <c r="AV104" i="39"/>
  <c r="P104" i="39"/>
  <c r="DL103" i="39"/>
  <c r="CF103" i="39"/>
  <c r="AZ103" i="39"/>
  <c r="T103" i="39"/>
  <c r="DP102" i="39"/>
  <c r="CJ102" i="39"/>
  <c r="BD102" i="39"/>
  <c r="X102" i="39"/>
  <c r="DT101" i="39"/>
  <c r="CN101" i="39"/>
  <c r="BH101" i="39"/>
  <c r="AB101" i="39"/>
  <c r="DX100" i="39"/>
  <c r="CR100" i="39"/>
  <c r="BL100" i="39"/>
  <c r="AF100" i="39"/>
  <c r="CN99" i="39"/>
  <c r="AB99" i="39"/>
  <c r="CB112" i="39"/>
  <c r="P112" i="39"/>
  <c r="EB99" i="39"/>
  <c r="BP99" i="39"/>
  <c r="D99" i="39"/>
  <c r="DD97" i="39"/>
  <c r="BX97" i="39"/>
  <c r="AR97" i="39"/>
  <c r="L97" i="39"/>
  <c r="DH96" i="39"/>
  <c r="CB96" i="39"/>
  <c r="AV96" i="39"/>
  <c r="P96" i="39"/>
  <c r="DL95" i="39"/>
  <c r="CF95" i="39"/>
  <c r="AZ95" i="39"/>
  <c r="T95" i="39"/>
  <c r="DP94" i="39"/>
  <c r="CJ94" i="39"/>
  <c r="BD94" i="39"/>
  <c r="X94" i="39"/>
  <c r="DT93" i="39"/>
  <c r="CN93" i="39"/>
  <c r="BH93" i="39"/>
  <c r="AB93" i="39"/>
  <c r="DX92" i="39"/>
  <c r="CR92" i="39"/>
  <c r="BL92" i="39"/>
  <c r="AF92" i="39"/>
  <c r="EB91" i="39"/>
  <c r="CV91" i="39"/>
  <c r="BP91" i="39"/>
  <c r="AJ91" i="39"/>
  <c r="D91" i="39"/>
  <c r="CZ90" i="39"/>
  <c r="BT90" i="39"/>
  <c r="AN90" i="39"/>
  <c r="H90" i="39"/>
  <c r="DD89" i="39"/>
  <c r="BX89" i="39"/>
  <c r="AR89" i="39"/>
  <c r="L89" i="39"/>
  <c r="DH88" i="39"/>
  <c r="CB88" i="39"/>
  <c r="AV88" i="39"/>
  <c r="P88" i="39"/>
  <c r="DL87" i="39"/>
  <c r="CF87" i="39"/>
  <c r="AZ87" i="39"/>
  <c r="T87" i="39"/>
  <c r="CZ86" i="39"/>
  <c r="AN86" i="39"/>
  <c r="DP84" i="39"/>
  <c r="CJ84" i="39"/>
  <c r="BD84" i="39"/>
  <c r="X84" i="39"/>
  <c r="DT83" i="39"/>
  <c r="CN83" i="39"/>
  <c r="BH83" i="39"/>
  <c r="AB83" i="39"/>
  <c r="DX82" i="39"/>
  <c r="CR82" i="39"/>
  <c r="BL82" i="39"/>
  <c r="AF82" i="39"/>
  <c r="EB81" i="39"/>
  <c r="CV81" i="39"/>
  <c r="BP81" i="39"/>
  <c r="AJ81" i="39"/>
  <c r="D81" i="39"/>
  <c r="DH110" i="39"/>
  <c r="CB110" i="39"/>
  <c r="AV110" i="39"/>
  <c r="P110" i="39"/>
  <c r="DL109" i="39"/>
  <c r="CF109" i="39"/>
  <c r="AZ109" i="39"/>
  <c r="T109" i="39"/>
  <c r="DP108" i="39"/>
  <c r="CJ108" i="39"/>
  <c r="BD108" i="39"/>
  <c r="X108" i="39"/>
  <c r="DT107" i="39"/>
  <c r="CN107" i="39"/>
  <c r="BH107" i="39"/>
  <c r="AB107" i="39"/>
  <c r="DX106" i="39"/>
  <c r="CR106" i="39"/>
  <c r="BL106" i="39"/>
  <c r="AF106" i="39"/>
  <c r="EB105" i="39"/>
  <c r="CV105" i="39"/>
  <c r="BP105" i="39"/>
  <c r="AJ105" i="39"/>
  <c r="D105" i="39"/>
  <c r="CZ104" i="39"/>
  <c r="BT104" i="39"/>
  <c r="AN104" i="39"/>
  <c r="H104" i="39"/>
  <c r="DD103" i="39"/>
  <c r="BX103" i="39"/>
  <c r="AR103" i="39"/>
  <c r="L103" i="39"/>
  <c r="DH102" i="39"/>
  <c r="CB102" i="39"/>
  <c r="AV102" i="39"/>
  <c r="P102" i="39"/>
  <c r="DL101" i="39"/>
  <c r="CF101" i="39"/>
  <c r="AZ101" i="39"/>
  <c r="T101" i="39"/>
  <c r="DP100" i="39"/>
  <c r="CJ100" i="39"/>
  <c r="BD100" i="39"/>
  <c r="X100" i="39"/>
  <c r="DD99" i="39"/>
  <c r="AR99" i="39"/>
  <c r="CB86" i="39"/>
  <c r="P86" i="39"/>
  <c r="EB73" i="39"/>
  <c r="BP73" i="39"/>
  <c r="D73" i="39"/>
  <c r="DD71" i="39"/>
  <c r="BX71" i="39"/>
  <c r="AR71" i="39"/>
  <c r="L71" i="39"/>
  <c r="DH70" i="39"/>
  <c r="CB70" i="39"/>
  <c r="AV70" i="39"/>
  <c r="P70" i="39"/>
  <c r="DL69" i="39"/>
  <c r="CF69" i="39"/>
  <c r="CR112" i="39"/>
  <c r="AF112" i="39"/>
  <c r="CF99" i="39"/>
  <c r="T99" i="39"/>
  <c r="EB97" i="39"/>
  <c r="CV97" i="39"/>
  <c r="BP97" i="39"/>
  <c r="AJ97" i="39"/>
  <c r="D97" i="39"/>
  <c r="CZ96" i="39"/>
  <c r="BT96" i="39"/>
  <c r="AN96" i="39"/>
  <c r="H96" i="39"/>
  <c r="DD95" i="39"/>
  <c r="EB121" i="39"/>
  <c r="CV121" i="39"/>
  <c r="BP121" i="39"/>
  <c r="AJ121" i="39"/>
  <c r="D121" i="39"/>
  <c r="CZ120" i="39"/>
  <c r="BT120" i="39"/>
  <c r="AN120" i="39"/>
  <c r="H120" i="39"/>
  <c r="DD119" i="39"/>
  <c r="BX119" i="39"/>
  <c r="AR119" i="39"/>
  <c r="L119" i="39"/>
  <c r="DH118" i="39"/>
  <c r="CB118" i="39"/>
  <c r="AV118" i="39"/>
  <c r="P118" i="39"/>
  <c r="DL117" i="39"/>
  <c r="CF117" i="39"/>
  <c r="AZ117" i="39"/>
  <c r="T117" i="39"/>
  <c r="DP116" i="39"/>
  <c r="CJ116" i="39"/>
  <c r="BD116" i="39"/>
  <c r="X116" i="39"/>
  <c r="DT115" i="39"/>
  <c r="CN115" i="39"/>
  <c r="BH115" i="39"/>
  <c r="AB115" i="39"/>
  <c r="DX114" i="39"/>
  <c r="CR114" i="39"/>
  <c r="BL114" i="39"/>
  <c r="AF114" i="39"/>
  <c r="EB113" i="39"/>
  <c r="CV113" i="39"/>
  <c r="BP113" i="39"/>
  <c r="AJ113" i="39"/>
  <c r="D113" i="39"/>
  <c r="BT112" i="39"/>
  <c r="H112" i="39"/>
  <c r="CZ110" i="39"/>
  <c r="BT110" i="39"/>
  <c r="AN110" i="39"/>
  <c r="H110" i="39"/>
  <c r="DD109" i="39"/>
  <c r="BX109" i="39"/>
  <c r="AR109" i="39"/>
  <c r="L109" i="39"/>
  <c r="DH108" i="39"/>
  <c r="CB108" i="39"/>
  <c r="AV108" i="39"/>
  <c r="P108" i="39"/>
  <c r="DL107" i="39"/>
  <c r="CF107" i="39"/>
  <c r="AZ107" i="39"/>
  <c r="T107" i="39"/>
  <c r="DP106" i="39"/>
  <c r="CJ106" i="39"/>
  <c r="BD106" i="39"/>
  <c r="X106" i="39"/>
  <c r="DT105" i="39"/>
  <c r="CN105" i="39"/>
  <c r="BH105" i="39"/>
  <c r="AB105" i="39"/>
  <c r="DX104" i="39"/>
  <c r="CR104" i="39"/>
  <c r="BL104" i="39"/>
  <c r="AF104" i="39"/>
  <c r="EB103" i="39"/>
  <c r="CV103" i="39"/>
  <c r="BP103" i="39"/>
  <c r="AJ103" i="39"/>
  <c r="D103" i="39"/>
  <c r="CZ102" i="39"/>
  <c r="BT102" i="39"/>
  <c r="AN102" i="39"/>
  <c r="H102" i="39"/>
  <c r="DD101" i="39"/>
  <c r="BX101" i="39"/>
  <c r="AR101" i="39"/>
  <c r="L101" i="39"/>
  <c r="DH100" i="39"/>
  <c r="CB100" i="39"/>
  <c r="AV100" i="39"/>
  <c r="P100" i="39"/>
  <c r="DT99" i="39"/>
  <c r="BH99" i="39"/>
  <c r="L125" i="39"/>
  <c r="DH112" i="39"/>
  <c r="AV112" i="39"/>
  <c r="CV99" i="39"/>
  <c r="AJ99" i="39"/>
  <c r="DT97" i="39"/>
  <c r="CN97" i="39"/>
  <c r="BH97" i="39"/>
  <c r="AB97" i="39"/>
  <c r="DX96" i="39"/>
  <c r="CR96" i="39"/>
  <c r="BL96" i="39"/>
  <c r="AF96" i="39"/>
  <c r="EB95" i="39"/>
  <c r="CV95" i="39"/>
  <c r="BH121" i="39"/>
  <c r="AB121" i="39"/>
  <c r="DX120" i="39"/>
  <c r="CR120" i="39"/>
  <c r="BL120" i="39"/>
  <c r="AF120" i="39"/>
  <c r="EB119" i="39"/>
  <c r="CV119" i="39"/>
  <c r="BP119" i="39"/>
  <c r="AJ119" i="39"/>
  <c r="D119" i="39"/>
  <c r="CZ118" i="39"/>
  <c r="BT118" i="39"/>
  <c r="AN118" i="39"/>
  <c r="H118" i="39"/>
  <c r="DD117" i="39"/>
  <c r="BX117" i="39"/>
  <c r="AR117" i="39"/>
  <c r="L117" i="39"/>
  <c r="DH116" i="39"/>
  <c r="CB116" i="39"/>
  <c r="AV116" i="39"/>
  <c r="P116" i="39"/>
  <c r="DL115" i="39"/>
  <c r="CF115" i="39"/>
  <c r="AZ115" i="39"/>
  <c r="T115" i="39"/>
  <c r="DP114" i="39"/>
  <c r="CJ114" i="39"/>
  <c r="BD114" i="39"/>
  <c r="X114" i="39"/>
  <c r="DT113" i="39"/>
  <c r="CN113" i="39"/>
  <c r="BH113" i="39"/>
  <c r="AB113" i="39"/>
  <c r="CJ112" i="39"/>
  <c r="X112" i="39"/>
  <c r="DX110" i="39"/>
  <c r="CR110" i="39"/>
  <c r="BL110" i="39"/>
  <c r="AF110" i="39"/>
  <c r="EB109" i="39"/>
  <c r="CV109" i="39"/>
  <c r="BP109" i="39"/>
  <c r="AJ109" i="39"/>
  <c r="D109" i="39"/>
  <c r="CZ108" i="39"/>
  <c r="BT108" i="39"/>
  <c r="AN108" i="39"/>
  <c r="H108" i="39"/>
  <c r="DD107" i="39"/>
  <c r="BX107" i="39"/>
  <c r="AR107" i="39"/>
  <c r="L107" i="39"/>
  <c r="DH106" i="39"/>
  <c r="CB106" i="39"/>
  <c r="AV106" i="39"/>
  <c r="P106" i="39"/>
  <c r="DL105" i="39"/>
  <c r="CF105" i="39"/>
  <c r="AZ105" i="39"/>
  <c r="T105" i="39"/>
  <c r="DP104" i="39"/>
  <c r="CJ104" i="39"/>
  <c r="BD104" i="39"/>
  <c r="X104" i="39"/>
  <c r="DT103" i="39"/>
  <c r="CN103" i="39"/>
  <c r="BH103" i="39"/>
  <c r="AB103" i="39"/>
  <c r="DX102" i="39"/>
  <c r="CR102" i="39"/>
  <c r="BL102" i="39"/>
  <c r="AF102" i="39"/>
  <c r="EB101" i="39"/>
  <c r="CV101" i="39"/>
  <c r="BP101" i="39"/>
  <c r="AJ101" i="39"/>
  <c r="D101" i="39"/>
  <c r="CZ100" i="39"/>
  <c r="BT100" i="39"/>
  <c r="AN100" i="39"/>
  <c r="H100" i="39"/>
  <c r="BX99" i="39"/>
  <c r="L99" i="39"/>
  <c r="CN95" i="39"/>
  <c r="BH95" i="39"/>
  <c r="AB95" i="39"/>
  <c r="DX94" i="39"/>
  <c r="CR94" i="39"/>
  <c r="BL94" i="39"/>
  <c r="AF94" i="39"/>
  <c r="EB93" i="39"/>
  <c r="CV93" i="39"/>
  <c r="BP93" i="39"/>
  <c r="AJ93" i="39"/>
  <c r="D93" i="39"/>
  <c r="CZ92" i="39"/>
  <c r="BT92" i="39"/>
  <c r="AN92" i="39"/>
  <c r="H92" i="39"/>
  <c r="DD91" i="39"/>
  <c r="BX91" i="39"/>
  <c r="AR91" i="39"/>
  <c r="L91" i="39"/>
  <c r="DH90" i="39"/>
  <c r="CB90" i="39"/>
  <c r="AV90" i="39"/>
  <c r="P90" i="39"/>
  <c r="DL89" i="39"/>
  <c r="CF89" i="39"/>
  <c r="AZ89" i="39"/>
  <c r="T89" i="39"/>
  <c r="DP88" i="39"/>
  <c r="CJ88" i="39"/>
  <c r="BD88" i="39"/>
  <c r="X88" i="39"/>
  <c r="DT87" i="39"/>
  <c r="CN87" i="39"/>
  <c r="BH87" i="39"/>
  <c r="AB87" i="39"/>
  <c r="CJ86" i="39"/>
  <c r="X86" i="39"/>
  <c r="DX84" i="39"/>
  <c r="CR84" i="39"/>
  <c r="BL84" i="39"/>
  <c r="AF84" i="39"/>
  <c r="EB83" i="39"/>
  <c r="CV83" i="39"/>
  <c r="BP83" i="39"/>
  <c r="AJ83" i="39"/>
  <c r="D83" i="39"/>
  <c r="CZ82" i="39"/>
  <c r="BT82" i="39"/>
  <c r="AN82" i="39"/>
  <c r="H82" i="39"/>
  <c r="DD81" i="39"/>
  <c r="BX81" i="39"/>
  <c r="AR81" i="39"/>
  <c r="L81" i="39"/>
  <c r="DH80" i="39"/>
  <c r="CB80" i="39"/>
  <c r="AV80" i="39"/>
  <c r="P80" i="39"/>
  <c r="DL79" i="39"/>
  <c r="CF79" i="39"/>
  <c r="AZ79" i="39"/>
  <c r="T79" i="39"/>
  <c r="DP78" i="39"/>
  <c r="CJ78" i="39"/>
  <c r="BD78" i="39"/>
  <c r="X78" i="39"/>
  <c r="DT77" i="39"/>
  <c r="CN77" i="39"/>
  <c r="BH77" i="39"/>
  <c r="AB77" i="39"/>
  <c r="DX76" i="39"/>
  <c r="CR76" i="39"/>
  <c r="BL76" i="39"/>
  <c r="AF76" i="39"/>
  <c r="EB75" i="39"/>
  <c r="CV75" i="39"/>
  <c r="BP75" i="39"/>
  <c r="AJ75" i="39"/>
  <c r="D75" i="39"/>
  <c r="CZ74" i="39"/>
  <c r="BT74" i="39"/>
  <c r="DX86" i="39"/>
  <c r="BL86" i="39"/>
  <c r="DL73" i="39"/>
  <c r="AZ73" i="39"/>
  <c r="DL71" i="39"/>
  <c r="CF71" i="39"/>
  <c r="AZ71" i="39"/>
  <c r="T71" i="39"/>
  <c r="DP70" i="39"/>
  <c r="CJ70" i="39"/>
  <c r="BD70" i="39"/>
  <c r="X70" i="39"/>
  <c r="DT69" i="39"/>
  <c r="CN69" i="39"/>
  <c r="BH69" i="39"/>
  <c r="AB69" i="39"/>
  <c r="DX68" i="39"/>
  <c r="CR68" i="39"/>
  <c r="BL68" i="39"/>
  <c r="AF68" i="39"/>
  <c r="EB67" i="39"/>
  <c r="CV67" i="39"/>
  <c r="BP67" i="39"/>
  <c r="AJ67" i="39"/>
  <c r="D67" i="39"/>
  <c r="CZ66" i="39"/>
  <c r="BT66" i="39"/>
  <c r="AN66" i="39"/>
  <c r="H66" i="39"/>
  <c r="DD65" i="39"/>
  <c r="BX65" i="39"/>
  <c r="AR65" i="39"/>
  <c r="L65" i="39"/>
  <c r="DH64" i="39"/>
  <c r="CB64" i="39"/>
  <c r="AV64" i="39"/>
  <c r="P64" i="39"/>
  <c r="DL63" i="39"/>
  <c r="CF63" i="39"/>
  <c r="AZ63" i="39"/>
  <c r="T63" i="39"/>
  <c r="DP62" i="39"/>
  <c r="CJ62" i="39"/>
  <c r="BD62" i="39"/>
  <c r="X62" i="39"/>
  <c r="DT61" i="39"/>
  <c r="CN61" i="39"/>
  <c r="BH61" i="39"/>
  <c r="AB61" i="39"/>
  <c r="CJ60" i="39"/>
  <c r="X60" i="39"/>
  <c r="DX58" i="39"/>
  <c r="CR58" i="39"/>
  <c r="BL58" i="39"/>
  <c r="AF58" i="39"/>
  <c r="EB57" i="39"/>
  <c r="CV57" i="39"/>
  <c r="BP57" i="39"/>
  <c r="AJ57" i="39"/>
  <c r="D57" i="39"/>
  <c r="CZ56" i="39"/>
  <c r="BT56" i="39"/>
  <c r="AN56" i="39"/>
  <c r="H56" i="39"/>
  <c r="CZ80" i="39"/>
  <c r="BT80" i="39"/>
  <c r="AN80" i="39"/>
  <c r="H80" i="39"/>
  <c r="DD79" i="39"/>
  <c r="BX79" i="39"/>
  <c r="AR79" i="39"/>
  <c r="L79" i="39"/>
  <c r="DH78" i="39"/>
  <c r="CB78" i="39"/>
  <c r="AV78" i="39"/>
  <c r="P78" i="39"/>
  <c r="DL77" i="39"/>
  <c r="CF77" i="39"/>
  <c r="AZ77" i="39"/>
  <c r="T77" i="39"/>
  <c r="DP76" i="39"/>
  <c r="CJ76" i="39"/>
  <c r="BD76" i="39"/>
  <c r="X76" i="39"/>
  <c r="DT75" i="39"/>
  <c r="CN75" i="39"/>
  <c r="BH75" i="39"/>
  <c r="AB75" i="39"/>
  <c r="DX74" i="39"/>
  <c r="CR74" i="39"/>
  <c r="AZ69" i="39"/>
  <c r="T69" i="39"/>
  <c r="DP68" i="39"/>
  <c r="CJ68" i="39"/>
  <c r="BD68" i="39"/>
  <c r="X68" i="39"/>
  <c r="DT67" i="39"/>
  <c r="CN67" i="39"/>
  <c r="BH67" i="39"/>
  <c r="AB67" i="39"/>
  <c r="DX66" i="39"/>
  <c r="CR66" i="39"/>
  <c r="BL66" i="39"/>
  <c r="AF66" i="39"/>
  <c r="EB65" i="39"/>
  <c r="CV65" i="39"/>
  <c r="BP65" i="39"/>
  <c r="AJ65" i="39"/>
  <c r="D65" i="39"/>
  <c r="CZ64" i="39"/>
  <c r="BT64" i="39"/>
  <c r="AN64" i="39"/>
  <c r="H64" i="39"/>
  <c r="DD63" i="39"/>
  <c r="BX63" i="39"/>
  <c r="AR63" i="39"/>
  <c r="L63" i="39"/>
  <c r="DH62" i="39"/>
  <c r="CB62" i="39"/>
  <c r="AV62" i="39"/>
  <c r="P62" i="39"/>
  <c r="DL61" i="39"/>
  <c r="CF61" i="39"/>
  <c r="AZ61" i="39"/>
  <c r="T61" i="39"/>
  <c r="CZ60" i="39"/>
  <c r="AN60" i="39"/>
  <c r="DP58" i="39"/>
  <c r="CJ58" i="39"/>
  <c r="BD58" i="39"/>
  <c r="X58" i="39"/>
  <c r="DT57" i="39"/>
  <c r="CN57" i="39"/>
  <c r="BH57" i="39"/>
  <c r="AB57" i="39"/>
  <c r="DX56" i="39"/>
  <c r="CR56" i="39"/>
  <c r="BL56" i="39"/>
  <c r="AF56" i="39"/>
  <c r="EB55" i="39"/>
  <c r="CV55" i="39"/>
  <c r="BP55" i="39"/>
  <c r="AJ55" i="39"/>
  <c r="D55" i="39"/>
  <c r="CZ54" i="39"/>
  <c r="BT54" i="39"/>
  <c r="AN54" i="39"/>
  <c r="H54" i="39"/>
  <c r="DD53" i="39"/>
  <c r="BX53" i="39"/>
  <c r="AR53" i="39"/>
  <c r="L53" i="39"/>
  <c r="DH52" i="39"/>
  <c r="CB52" i="39"/>
  <c r="AV52" i="39"/>
  <c r="P52" i="39"/>
  <c r="DL51" i="39"/>
  <c r="CF51" i="39"/>
  <c r="AZ51" i="39"/>
  <c r="T51" i="39"/>
  <c r="DP50" i="39"/>
  <c r="CJ50" i="39"/>
  <c r="BD50" i="39"/>
  <c r="X50" i="39"/>
  <c r="DT49" i="39"/>
  <c r="CN49" i="39"/>
  <c r="BH49" i="39"/>
  <c r="AB49" i="39"/>
  <c r="DX48" i="39"/>
  <c r="CR48" i="39"/>
  <c r="BL48" i="39"/>
  <c r="AF48" i="39"/>
  <c r="CN47" i="39"/>
  <c r="AB47" i="39"/>
  <c r="BX95" i="39"/>
  <c r="AR95" i="39"/>
  <c r="L95" i="39"/>
  <c r="DH94" i="39"/>
  <c r="CB94" i="39"/>
  <c r="AV94" i="39"/>
  <c r="P94" i="39"/>
  <c r="DL93" i="39"/>
  <c r="CF93" i="39"/>
  <c r="AZ93" i="39"/>
  <c r="T93" i="39"/>
  <c r="DP92" i="39"/>
  <c r="CJ92" i="39"/>
  <c r="BD92" i="39"/>
  <c r="X92" i="39"/>
  <c r="DT91" i="39"/>
  <c r="CN91" i="39"/>
  <c r="BH91" i="39"/>
  <c r="AB91" i="39"/>
  <c r="DX90" i="39"/>
  <c r="CR90" i="39"/>
  <c r="BL90" i="39"/>
  <c r="AF90" i="39"/>
  <c r="EB89" i="39"/>
  <c r="CV89" i="39"/>
  <c r="BP89" i="39"/>
  <c r="AJ89" i="39"/>
  <c r="D89" i="39"/>
  <c r="CZ88" i="39"/>
  <c r="BT88" i="39"/>
  <c r="AN88" i="39"/>
  <c r="H88" i="39"/>
  <c r="DD87" i="39"/>
  <c r="BX87" i="39"/>
  <c r="AR87" i="39"/>
  <c r="L87" i="39"/>
  <c r="DP86" i="39"/>
  <c r="BD86" i="39"/>
  <c r="DH84" i="39"/>
  <c r="CB84" i="39"/>
  <c r="AV84" i="39"/>
  <c r="P84" i="39"/>
  <c r="DL83" i="39"/>
  <c r="CF83" i="39"/>
  <c r="AZ83" i="39"/>
  <c r="T83" i="39"/>
  <c r="DP82" i="39"/>
  <c r="CJ82" i="39"/>
  <c r="BD82" i="39"/>
  <c r="X82" i="39"/>
  <c r="DT81" i="39"/>
  <c r="CN81" i="39"/>
  <c r="BH81" i="39"/>
  <c r="AB81" i="39"/>
  <c r="DX80" i="39"/>
  <c r="CR80" i="39"/>
  <c r="BL80" i="39"/>
  <c r="AF80" i="39"/>
  <c r="EB79" i="39"/>
  <c r="CV79" i="39"/>
  <c r="BP79" i="39"/>
  <c r="AJ79" i="39"/>
  <c r="D79" i="39"/>
  <c r="CZ78" i="39"/>
  <c r="BT78" i="39"/>
  <c r="AN78" i="39"/>
  <c r="H78" i="39"/>
  <c r="DD77" i="39"/>
  <c r="BX77" i="39"/>
  <c r="AR77" i="39"/>
  <c r="L77" i="39"/>
  <c r="DH76" i="39"/>
  <c r="CB76" i="39"/>
  <c r="AV76" i="39"/>
  <c r="P76" i="39"/>
  <c r="DL75" i="39"/>
  <c r="CF75" i="39"/>
  <c r="AZ75" i="39"/>
  <c r="T75" i="39"/>
  <c r="DP74" i="39"/>
  <c r="CJ74" i="39"/>
  <c r="BD74" i="39"/>
  <c r="X74" i="39"/>
  <c r="DD73" i="39"/>
  <c r="AR73" i="39"/>
  <c r="CR86" i="39"/>
  <c r="AF86" i="39"/>
  <c r="CF73" i="39"/>
  <c r="T73" i="39"/>
  <c r="EB71" i="39"/>
  <c r="CV71" i="39"/>
  <c r="BP71" i="39"/>
  <c r="AJ71" i="39"/>
  <c r="D71" i="39"/>
  <c r="CZ70" i="39"/>
  <c r="BT70" i="39"/>
  <c r="AN70" i="39"/>
  <c r="H70" i="39"/>
  <c r="DD69" i="39"/>
  <c r="BX69" i="39"/>
  <c r="AR69" i="39"/>
  <c r="L69" i="39"/>
  <c r="DH68" i="39"/>
  <c r="CB68" i="39"/>
  <c r="BP95" i="39"/>
  <c r="AJ95" i="39"/>
  <c r="D95" i="39"/>
  <c r="CZ94" i="39"/>
  <c r="BT94" i="39"/>
  <c r="AN94" i="39"/>
  <c r="H94" i="39"/>
  <c r="DD93" i="39"/>
  <c r="BX93" i="39"/>
  <c r="AR93" i="39"/>
  <c r="L93" i="39"/>
  <c r="DH92" i="39"/>
  <c r="CB92" i="39"/>
  <c r="AV92" i="39"/>
  <c r="P92" i="39"/>
  <c r="DL91" i="39"/>
  <c r="CF91" i="39"/>
  <c r="AZ91" i="39"/>
  <c r="T91" i="39"/>
  <c r="DP90" i="39"/>
  <c r="CJ90" i="39"/>
  <c r="BD90" i="39"/>
  <c r="X90" i="39"/>
  <c r="DT89" i="39"/>
  <c r="CN89" i="39"/>
  <c r="BH89" i="39"/>
  <c r="AB89" i="39"/>
  <c r="DX88" i="39"/>
  <c r="CR88" i="39"/>
  <c r="BL88" i="39"/>
  <c r="AF88" i="39"/>
  <c r="EB87" i="39"/>
  <c r="CV87" i="39"/>
  <c r="BP87" i="39"/>
  <c r="AJ87" i="39"/>
  <c r="D87" i="39"/>
  <c r="BT86" i="39"/>
  <c r="H86" i="39"/>
  <c r="CZ84" i="39"/>
  <c r="BT84" i="39"/>
  <c r="AN84" i="39"/>
  <c r="H84" i="39"/>
  <c r="DD83" i="39"/>
  <c r="BX83" i="39"/>
  <c r="AR83" i="39"/>
  <c r="L83" i="39"/>
  <c r="DH82" i="39"/>
  <c r="CB82" i="39"/>
  <c r="AV82" i="39"/>
  <c r="P82" i="39"/>
  <c r="DL81" i="39"/>
  <c r="CF81" i="39"/>
  <c r="AZ81" i="39"/>
  <c r="T81" i="39"/>
  <c r="DP80" i="39"/>
  <c r="CJ80" i="39"/>
  <c r="BD80" i="39"/>
  <c r="X80" i="39"/>
  <c r="DT79" i="39"/>
  <c r="CN79" i="39"/>
  <c r="BH79" i="39"/>
  <c r="AB79" i="39"/>
  <c r="DX78" i="39"/>
  <c r="CR78" i="39"/>
  <c r="BL78" i="39"/>
  <c r="AF78" i="39"/>
  <c r="EB77" i="39"/>
  <c r="CV77" i="39"/>
  <c r="BP77" i="39"/>
  <c r="AJ77" i="39"/>
  <c r="D77" i="39"/>
  <c r="CZ76" i="39"/>
  <c r="BT76" i="39"/>
  <c r="AN76" i="39"/>
  <c r="H76" i="39"/>
  <c r="DD75" i="39"/>
  <c r="BX75" i="39"/>
  <c r="AR75" i="39"/>
  <c r="L75" i="39"/>
  <c r="DH74" i="39"/>
  <c r="CB74" i="39"/>
  <c r="DH86" i="39"/>
  <c r="AV86" i="39"/>
  <c r="CV73" i="39"/>
  <c r="AJ73" i="39"/>
  <c r="DT71" i="39"/>
  <c r="CN71" i="39"/>
  <c r="BH71" i="39"/>
  <c r="AB71" i="39"/>
  <c r="DX70" i="39"/>
  <c r="CR70" i="39"/>
  <c r="BL70" i="39"/>
  <c r="AF70" i="39"/>
  <c r="EB69" i="39"/>
  <c r="CV69" i="39"/>
  <c r="BP69" i="39"/>
  <c r="AJ69" i="39"/>
  <c r="D69" i="39"/>
  <c r="CZ68" i="39"/>
  <c r="BT68" i="39"/>
  <c r="AN74" i="39"/>
  <c r="H74" i="39"/>
  <c r="BX73" i="39"/>
  <c r="L73" i="39"/>
  <c r="DH60" i="39"/>
  <c r="AV60" i="39"/>
  <c r="CV47" i="39"/>
  <c r="AJ47" i="39"/>
  <c r="DT45" i="39"/>
  <c r="CN45" i="39"/>
  <c r="BH45" i="39"/>
  <c r="AB45" i="39"/>
  <c r="DX44" i="39"/>
  <c r="CR44" i="39"/>
  <c r="BL44" i="39"/>
  <c r="AF44" i="39"/>
  <c r="EB43" i="39"/>
  <c r="CV43" i="39"/>
  <c r="BP43" i="39"/>
  <c r="AJ43" i="39"/>
  <c r="D43" i="39"/>
  <c r="CZ42" i="39"/>
  <c r="BT42" i="39"/>
  <c r="AN42" i="39"/>
  <c r="H42" i="39"/>
  <c r="DD41" i="39"/>
  <c r="BX41" i="39"/>
  <c r="AR41" i="39"/>
  <c r="L41" i="39"/>
  <c r="DH40" i="39"/>
  <c r="CB40" i="39"/>
  <c r="AV40" i="39"/>
  <c r="P40" i="39"/>
  <c r="DL39" i="39"/>
  <c r="CF39" i="39"/>
  <c r="AZ39" i="39"/>
  <c r="T39" i="39"/>
  <c r="DP38" i="39"/>
  <c r="CJ38" i="39"/>
  <c r="BD38" i="39"/>
  <c r="X38" i="39"/>
  <c r="DT37" i="39"/>
  <c r="CN37" i="39"/>
  <c r="BH37" i="39"/>
  <c r="AB37" i="39"/>
  <c r="DX36" i="39"/>
  <c r="CR36" i="39"/>
  <c r="BL36" i="39"/>
  <c r="AF36" i="39"/>
  <c r="EB35" i="39"/>
  <c r="CV35" i="39"/>
  <c r="BP35" i="39"/>
  <c r="AJ35" i="39"/>
  <c r="D35" i="39"/>
  <c r="BT34" i="39"/>
  <c r="H34" i="39"/>
  <c r="CZ32" i="39"/>
  <c r="BT32" i="39"/>
  <c r="AN32" i="39"/>
  <c r="H32" i="39"/>
  <c r="DD31" i="39"/>
  <c r="BX31" i="39"/>
  <c r="AR31" i="39"/>
  <c r="L31" i="39"/>
  <c r="DH30" i="39"/>
  <c r="CB30" i="39"/>
  <c r="AV30" i="39"/>
  <c r="P30" i="39"/>
  <c r="DL29" i="39"/>
  <c r="CF29" i="39"/>
  <c r="AZ29" i="39"/>
  <c r="T29" i="39"/>
  <c r="DP28" i="39"/>
  <c r="DD55" i="39"/>
  <c r="BX55" i="39"/>
  <c r="AR55" i="39"/>
  <c r="L55" i="39"/>
  <c r="DH54" i="39"/>
  <c r="CB54" i="39"/>
  <c r="AV54" i="39"/>
  <c r="P54" i="39"/>
  <c r="DL53" i="39"/>
  <c r="CF53" i="39"/>
  <c r="AZ53" i="39"/>
  <c r="T53" i="39"/>
  <c r="DP52" i="39"/>
  <c r="CJ52" i="39"/>
  <c r="BD52" i="39"/>
  <c r="X52" i="39"/>
  <c r="DT51" i="39"/>
  <c r="CN51" i="39"/>
  <c r="BH51" i="39"/>
  <c r="AB51" i="39"/>
  <c r="DX50" i="39"/>
  <c r="CR50" i="39"/>
  <c r="BL50" i="39"/>
  <c r="AF50" i="39"/>
  <c r="EB49" i="39"/>
  <c r="CV49" i="39"/>
  <c r="BP49" i="39"/>
  <c r="AJ49" i="39"/>
  <c r="D49" i="39"/>
  <c r="CZ48" i="39"/>
  <c r="BT48" i="39"/>
  <c r="AN48" i="39"/>
  <c r="H48" i="39"/>
  <c r="BX47" i="39"/>
  <c r="L47" i="39"/>
  <c r="DH34" i="39"/>
  <c r="AV34" i="39"/>
  <c r="CV21" i="39"/>
  <c r="DZ15" i="39"/>
  <c r="BN15" i="39"/>
  <c r="ED14" i="39"/>
  <c r="BR14" i="39"/>
  <c r="F14" i="39"/>
  <c r="BL74" i="39"/>
  <c r="AF74" i="39"/>
  <c r="CN73" i="39"/>
  <c r="AB73" i="39"/>
  <c r="DX60" i="39"/>
  <c r="BL60" i="39"/>
  <c r="DL47" i="39"/>
  <c r="AZ47" i="39"/>
  <c r="DL45" i="39"/>
  <c r="CF45" i="39"/>
  <c r="AZ45" i="39"/>
  <c r="T45" i="39"/>
  <c r="DP44" i="39"/>
  <c r="CJ44" i="39"/>
  <c r="BD44" i="39"/>
  <c r="X44" i="39"/>
  <c r="DT43" i="39"/>
  <c r="CN43" i="39"/>
  <c r="BH43" i="39"/>
  <c r="AB43" i="39"/>
  <c r="DX42" i="39"/>
  <c r="CR42" i="39"/>
  <c r="BL42" i="39"/>
  <c r="AF42" i="39"/>
  <c r="EB41" i="39"/>
  <c r="CV41" i="39"/>
  <c r="BP41" i="39"/>
  <c r="AJ41" i="39"/>
  <c r="D41" i="39"/>
  <c r="CZ40" i="39"/>
  <c r="BT40" i="39"/>
  <c r="AN40" i="39"/>
  <c r="H40" i="39"/>
  <c r="DD39" i="39"/>
  <c r="BX39" i="39"/>
  <c r="AR39" i="39"/>
  <c r="L39" i="39"/>
  <c r="DH38" i="39"/>
  <c r="CB38" i="39"/>
  <c r="AV38" i="39"/>
  <c r="P38" i="39"/>
  <c r="DL37" i="39"/>
  <c r="CF37" i="39"/>
  <c r="AZ37" i="39"/>
  <c r="T37" i="39"/>
  <c r="DP36" i="39"/>
  <c r="CJ36" i="39"/>
  <c r="BD36" i="39"/>
  <c r="X36" i="39"/>
  <c r="DT35" i="39"/>
  <c r="CN35" i="39"/>
  <c r="BH35" i="39"/>
  <c r="AB35" i="39"/>
  <c r="CJ34" i="39"/>
  <c r="X34" i="39"/>
  <c r="DX32" i="39"/>
  <c r="CR32" i="39"/>
  <c r="BL32" i="39"/>
  <c r="AF32" i="39"/>
  <c r="EB31" i="39"/>
  <c r="CV31" i="39"/>
  <c r="BP31" i="39"/>
  <c r="AJ31" i="39"/>
  <c r="D31" i="39"/>
  <c r="DX34" i="39"/>
  <c r="BL34" i="39"/>
  <c r="DB18" i="39"/>
  <c r="AP18" i="39"/>
  <c r="DF17" i="39"/>
  <c r="AT17" i="39"/>
  <c r="DJ16" i="39"/>
  <c r="AX16" i="39"/>
  <c r="DN15" i="39"/>
  <c r="BB15" i="39"/>
  <c r="DR14" i="39"/>
  <c r="BF14" i="39"/>
  <c r="BR11" i="39"/>
  <c r="BV10" i="39"/>
  <c r="J10" i="39"/>
  <c r="BZ9" i="39"/>
  <c r="N9" i="39"/>
  <c r="CD8" i="39"/>
  <c r="R8" i="39"/>
  <c r="EB19" i="39"/>
  <c r="BP19" i="39"/>
  <c r="D19" i="39"/>
  <c r="BT18" i="39"/>
  <c r="H18" i="39"/>
  <c r="BX17" i="39"/>
  <c r="L17" i="39"/>
  <c r="CB16" i="39"/>
  <c r="P16" i="39"/>
  <c r="CF15" i="39"/>
  <c r="T15" i="39"/>
  <c r="CJ14" i="39"/>
  <c r="X14" i="39"/>
  <c r="CN13" i="39"/>
  <c r="AB13" i="39"/>
  <c r="CR12" i="39"/>
  <c r="AF12" i="39"/>
  <c r="CV11" i="39"/>
  <c r="AJ11" i="39"/>
  <c r="CZ10" i="39"/>
  <c r="AN10" i="39"/>
  <c r="DD9" i="39"/>
  <c r="AR9" i="39"/>
  <c r="DH8" i="39"/>
  <c r="AV8" i="39"/>
  <c r="CB60" i="39"/>
  <c r="P60" i="39"/>
  <c r="EB47" i="39"/>
  <c r="BP47" i="39"/>
  <c r="D47" i="39"/>
  <c r="DD45" i="39"/>
  <c r="BX45" i="39"/>
  <c r="AR45" i="39"/>
  <c r="L45" i="39"/>
  <c r="DH44" i="39"/>
  <c r="CB44" i="39"/>
  <c r="AV44" i="39"/>
  <c r="P44" i="39"/>
  <c r="DL43" i="39"/>
  <c r="CF43" i="39"/>
  <c r="AZ43" i="39"/>
  <c r="T43" i="39"/>
  <c r="DP42" i="39"/>
  <c r="CJ42" i="39"/>
  <c r="BD42" i="39"/>
  <c r="X42" i="39"/>
  <c r="DT41" i="39"/>
  <c r="CN41" i="39"/>
  <c r="BH41" i="39"/>
  <c r="AB41" i="39"/>
  <c r="DX40" i="39"/>
  <c r="CR40" i="39"/>
  <c r="BL40" i="39"/>
  <c r="AF40" i="39"/>
  <c r="EB39" i="39"/>
  <c r="CV39" i="39"/>
  <c r="BP39" i="39"/>
  <c r="AJ39" i="39"/>
  <c r="D39" i="39"/>
  <c r="CZ38" i="39"/>
  <c r="BT38" i="39"/>
  <c r="AN38" i="39"/>
  <c r="H38" i="39"/>
  <c r="DD37" i="39"/>
  <c r="BX37" i="39"/>
  <c r="AR37" i="39"/>
  <c r="L37" i="39"/>
  <c r="DH36" i="39"/>
  <c r="CB36" i="39"/>
  <c r="AV36" i="39"/>
  <c r="P36" i="39"/>
  <c r="DL35" i="39"/>
  <c r="CF35" i="39"/>
  <c r="AZ35" i="39"/>
  <c r="T35" i="39"/>
  <c r="CZ34" i="39"/>
  <c r="AN34" i="39"/>
  <c r="DP32" i="39"/>
  <c r="CJ32" i="39"/>
  <c r="BD32" i="39"/>
  <c r="X32" i="39"/>
  <c r="DT31" i="39"/>
  <c r="CN31" i="39"/>
  <c r="BH31" i="39"/>
  <c r="AB31" i="39"/>
  <c r="DX30" i="39"/>
  <c r="CR30" i="39"/>
  <c r="BL30" i="39"/>
  <c r="AF30" i="39"/>
  <c r="EB29" i="39"/>
  <c r="CV29" i="39"/>
  <c r="BP29" i="39"/>
  <c r="AJ29" i="39"/>
  <c r="D29" i="39"/>
  <c r="AV68" i="39"/>
  <c r="P68" i="39"/>
  <c r="DL67" i="39"/>
  <c r="CF67" i="39"/>
  <c r="AZ67" i="39"/>
  <c r="T67" i="39"/>
  <c r="DP66" i="39"/>
  <c r="CJ66" i="39"/>
  <c r="BD66" i="39"/>
  <c r="X66" i="39"/>
  <c r="DT65" i="39"/>
  <c r="CN65" i="39"/>
  <c r="BH65" i="39"/>
  <c r="AB65" i="39"/>
  <c r="DX64" i="39"/>
  <c r="CR64" i="39"/>
  <c r="BL64" i="39"/>
  <c r="AF64" i="39"/>
  <c r="EB63" i="39"/>
  <c r="CV63" i="39"/>
  <c r="BP63" i="39"/>
  <c r="AJ63" i="39"/>
  <c r="D63" i="39"/>
  <c r="CZ62" i="39"/>
  <c r="BT62" i="39"/>
  <c r="AN62" i="39"/>
  <c r="H62" i="39"/>
  <c r="DD61" i="39"/>
  <c r="BX61" i="39"/>
  <c r="AR61" i="39"/>
  <c r="L61" i="39"/>
  <c r="DP60" i="39"/>
  <c r="BD60" i="39"/>
  <c r="DH58" i="39"/>
  <c r="CB58" i="39"/>
  <c r="AV58" i="39"/>
  <c r="P58" i="39"/>
  <c r="DL57" i="39"/>
  <c r="CF57" i="39"/>
  <c r="AZ57" i="39"/>
  <c r="T57" i="39"/>
  <c r="DP56" i="39"/>
  <c r="CJ56" i="39"/>
  <c r="BD56" i="39"/>
  <c r="X56" i="39"/>
  <c r="DT55" i="39"/>
  <c r="CN55" i="39"/>
  <c r="BH55" i="39"/>
  <c r="AB55" i="39"/>
  <c r="DX54" i="39"/>
  <c r="CR54" i="39"/>
  <c r="BL54" i="39"/>
  <c r="AF54" i="39"/>
  <c r="EB53" i="39"/>
  <c r="CV53" i="39"/>
  <c r="BP53" i="39"/>
  <c r="AJ53" i="39"/>
  <c r="D53" i="39"/>
  <c r="CZ52" i="39"/>
  <c r="BT52" i="39"/>
  <c r="AN52" i="39"/>
  <c r="H52" i="39"/>
  <c r="DD51" i="39"/>
  <c r="BX51" i="39"/>
  <c r="AR51" i="39"/>
  <c r="L51" i="39"/>
  <c r="DH50" i="39"/>
  <c r="CB50" i="39"/>
  <c r="AV50" i="39"/>
  <c r="P50" i="39"/>
  <c r="DL49" i="39"/>
  <c r="CF49" i="39"/>
  <c r="AZ49" i="39"/>
  <c r="T49" i="39"/>
  <c r="DP48" i="39"/>
  <c r="CJ48" i="39"/>
  <c r="BD48" i="39"/>
  <c r="X48" i="39"/>
  <c r="DD47" i="39"/>
  <c r="AR47" i="39"/>
  <c r="CB34" i="39"/>
  <c r="P34" i="39"/>
  <c r="EB21" i="39"/>
  <c r="BP21" i="39"/>
  <c r="D21" i="39"/>
  <c r="AV74" i="39"/>
  <c r="P74" i="39"/>
  <c r="DT73" i="39"/>
  <c r="BH73" i="39"/>
  <c r="CR60" i="39"/>
  <c r="AF60" i="39"/>
  <c r="CF47" i="39"/>
  <c r="T47" i="39"/>
  <c r="EB45" i="39"/>
  <c r="CV45" i="39"/>
  <c r="BP45" i="39"/>
  <c r="AJ45" i="39"/>
  <c r="D45" i="39"/>
  <c r="CZ44" i="39"/>
  <c r="BT44" i="39"/>
  <c r="AN44" i="39"/>
  <c r="H44" i="39"/>
  <c r="DD43" i="39"/>
  <c r="BX43" i="39"/>
  <c r="AR43" i="39"/>
  <c r="L43" i="39"/>
  <c r="DH42" i="39"/>
  <c r="CB42" i="39"/>
  <c r="AV42" i="39"/>
  <c r="P42" i="39"/>
  <c r="DL41" i="39"/>
  <c r="CF41" i="39"/>
  <c r="AZ41" i="39"/>
  <c r="T41" i="39"/>
  <c r="DP40" i="39"/>
  <c r="CJ40" i="39"/>
  <c r="BD40" i="39"/>
  <c r="X40" i="39"/>
  <c r="DT39" i="39"/>
  <c r="CN39" i="39"/>
  <c r="BH39" i="39"/>
  <c r="AB39" i="39"/>
  <c r="DX38" i="39"/>
  <c r="CR38" i="39"/>
  <c r="BL38" i="39"/>
  <c r="AF38" i="39"/>
  <c r="EB37" i="39"/>
  <c r="CV37" i="39"/>
  <c r="BP37" i="39"/>
  <c r="AJ37" i="39"/>
  <c r="D37" i="39"/>
  <c r="CZ36" i="39"/>
  <c r="BT36" i="39"/>
  <c r="AN36" i="39"/>
  <c r="H36" i="39"/>
  <c r="DD35" i="39"/>
  <c r="BX35" i="39"/>
  <c r="AR35" i="39"/>
  <c r="L35" i="39"/>
  <c r="DP34" i="39"/>
  <c r="BD34" i="39"/>
  <c r="DH32" i="39"/>
  <c r="CB32" i="39"/>
  <c r="AV32" i="39"/>
  <c r="P32" i="39"/>
  <c r="DL31" i="39"/>
  <c r="CF31" i="39"/>
  <c r="AZ31" i="39"/>
  <c r="T31" i="39"/>
  <c r="DP30" i="39"/>
  <c r="AN68" i="39"/>
  <c r="H68" i="39"/>
  <c r="DD67" i="39"/>
  <c r="BX67" i="39"/>
  <c r="AR67" i="39"/>
  <c r="L67" i="39"/>
  <c r="DH66" i="39"/>
  <c r="CB66" i="39"/>
  <c r="AV66" i="39"/>
  <c r="P66" i="39"/>
  <c r="DL65" i="39"/>
  <c r="CF65" i="39"/>
  <c r="AZ65" i="39"/>
  <c r="T65" i="39"/>
  <c r="DP64" i="39"/>
  <c r="CJ64" i="39"/>
  <c r="BD64" i="39"/>
  <c r="X64" i="39"/>
  <c r="DT63" i="39"/>
  <c r="CN63" i="39"/>
  <c r="BH63" i="39"/>
  <c r="AB63" i="39"/>
  <c r="DX62" i="39"/>
  <c r="CR62" i="39"/>
  <c r="BL62" i="39"/>
  <c r="AF62" i="39"/>
  <c r="EB61" i="39"/>
  <c r="CV61" i="39"/>
  <c r="BP61" i="39"/>
  <c r="AJ61" i="39"/>
  <c r="D61" i="39"/>
  <c r="BT60" i="39"/>
  <c r="H60" i="39"/>
  <c r="CZ58" i="39"/>
  <c r="BT58" i="39"/>
  <c r="AN58" i="39"/>
  <c r="H58" i="39"/>
  <c r="DD57" i="39"/>
  <c r="BX57" i="39"/>
  <c r="AR57" i="39"/>
  <c r="L57" i="39"/>
  <c r="DH56" i="39"/>
  <c r="CB56" i="39"/>
  <c r="AV56" i="39"/>
  <c r="P56" i="39"/>
  <c r="DL55" i="39"/>
  <c r="CF55" i="39"/>
  <c r="AZ55" i="39"/>
  <c r="T55" i="39"/>
  <c r="DP54" i="39"/>
  <c r="CJ54" i="39"/>
  <c r="BD54" i="39"/>
  <c r="X54" i="39"/>
  <c r="DT53" i="39"/>
  <c r="CN53" i="39"/>
  <c r="BH53" i="39"/>
  <c r="AB53" i="39"/>
  <c r="DX52" i="39"/>
  <c r="CR52" i="39"/>
  <c r="BL52" i="39"/>
  <c r="AF52" i="39"/>
  <c r="EB51" i="39"/>
  <c r="CV51" i="39"/>
  <c r="BP51" i="39"/>
  <c r="AJ51" i="39"/>
  <c r="D51" i="39"/>
  <c r="CZ50" i="39"/>
  <c r="BT50" i="39"/>
  <c r="AN50" i="39"/>
  <c r="H50" i="39"/>
  <c r="DD49" i="39"/>
  <c r="BX49" i="39"/>
  <c r="AR49" i="39"/>
  <c r="L49" i="39"/>
  <c r="DH48" i="39"/>
  <c r="CB48" i="39"/>
  <c r="AV48" i="39"/>
  <c r="P48" i="39"/>
  <c r="DT47" i="39"/>
  <c r="BH47" i="39"/>
  <c r="CR34" i="39"/>
  <c r="AF34" i="39"/>
  <c r="DV19" i="39"/>
  <c r="BJ19" i="39"/>
  <c r="CH13" i="39"/>
  <c r="V13" i="39"/>
  <c r="CL12" i="39"/>
  <c r="Z12" i="39"/>
  <c r="CJ30" i="39"/>
  <c r="BD30" i="39"/>
  <c r="X30" i="39"/>
  <c r="DT29" i="39"/>
  <c r="CN29" i="39"/>
  <c r="BH29" i="39"/>
  <c r="AB29" i="39"/>
  <c r="DX28" i="39"/>
  <c r="CR28" i="39"/>
  <c r="BL28" i="39"/>
  <c r="AF28" i="39"/>
  <c r="EB27" i="39"/>
  <c r="CV27" i="39"/>
  <c r="BP27" i="39"/>
  <c r="AJ27" i="39"/>
  <c r="D27" i="39"/>
  <c r="CZ26" i="39"/>
  <c r="BT26" i="39"/>
  <c r="AN26" i="39"/>
  <c r="H26" i="39"/>
  <c r="DD25" i="39"/>
  <c r="BX25" i="39"/>
  <c r="AR25" i="39"/>
  <c r="L25" i="39"/>
  <c r="DH24" i="39"/>
  <c r="CB24" i="39"/>
  <c r="AV24" i="39"/>
  <c r="P24" i="39"/>
  <c r="DL23" i="39"/>
  <c r="CF23" i="39"/>
  <c r="AZ23" i="39"/>
  <c r="T23" i="39"/>
  <c r="DP22" i="39"/>
  <c r="CJ22" i="39"/>
  <c r="BD22" i="39"/>
  <c r="X22" i="39"/>
  <c r="DD21" i="39"/>
  <c r="AR21" i="39"/>
  <c r="V19" i="39"/>
  <c r="DF13" i="39"/>
  <c r="AT13" i="39"/>
  <c r="DJ12" i="39"/>
  <c r="AX12" i="39"/>
  <c r="DN11" i="39"/>
  <c r="H19" i="36"/>
  <c r="L13" i="39"/>
  <c r="CT19" i="39"/>
  <c r="AH19" i="39"/>
  <c r="CX18" i="39"/>
  <c r="AL18" i="39"/>
  <c r="DB17" i="39"/>
  <c r="AP17" i="39"/>
  <c r="DF16" i="39"/>
  <c r="AT16" i="39"/>
  <c r="DR13" i="39"/>
  <c r="BF13" i="39"/>
  <c r="DV12" i="39"/>
  <c r="BJ12" i="39"/>
  <c r="DZ11" i="39"/>
  <c r="BN11" i="39"/>
  <c r="ED10" i="39"/>
  <c r="BR10" i="39"/>
  <c r="F10" i="39"/>
  <c r="BV9" i="39"/>
  <c r="J9" i="39"/>
  <c r="BZ8" i="39"/>
  <c r="N8" i="39"/>
  <c r="CR19" i="39"/>
  <c r="AF19" i="39"/>
  <c r="CV18" i="39"/>
  <c r="AJ18" i="39"/>
  <c r="CZ17" i="39"/>
  <c r="AN17" i="39"/>
  <c r="DP13" i="39"/>
  <c r="BD13" i="39"/>
  <c r="DT12" i="39"/>
  <c r="BH12" i="39"/>
  <c r="DX11" i="39"/>
  <c r="BL11" i="39"/>
  <c r="EB10" i="39"/>
  <c r="BP10" i="39"/>
  <c r="D10" i="39"/>
  <c r="H9" i="39"/>
  <c r="CF21" i="39"/>
  <c r="T21" i="39"/>
  <c r="CH19" i="39"/>
  <c r="CL18" i="39"/>
  <c r="Z18" i="39"/>
  <c r="CP17" i="39"/>
  <c r="AD17" i="39"/>
  <c r="CT16" i="39"/>
  <c r="AH16" i="39"/>
  <c r="CX15" i="39"/>
  <c r="AL15" i="39"/>
  <c r="DB14" i="39"/>
  <c r="AP14" i="39"/>
  <c r="BB11" i="39"/>
  <c r="DR10" i="39"/>
  <c r="BF10" i="39"/>
  <c r="DV9" i="39"/>
  <c r="BJ9" i="39"/>
  <c r="DZ8" i="39"/>
  <c r="BN8" i="39"/>
  <c r="DL19" i="39"/>
  <c r="AZ19" i="39"/>
  <c r="DP18" i="39"/>
  <c r="BD18" i="39"/>
  <c r="DT17" i="39"/>
  <c r="BH17" i="39"/>
  <c r="DX16" i="39"/>
  <c r="BL16" i="39"/>
  <c r="EB15" i="39"/>
  <c r="BP15" i="39"/>
  <c r="D15" i="39"/>
  <c r="BT14" i="39"/>
  <c r="H14" i="39"/>
  <c r="BX13" i="39"/>
  <c r="CB12" i="39"/>
  <c r="P12" i="39"/>
  <c r="CF11" i="39"/>
  <c r="T11" i="39"/>
  <c r="CJ10" i="39"/>
  <c r="X10" i="39"/>
  <c r="CN9" i="39"/>
  <c r="AB9" i="39"/>
  <c r="CR8" i="39"/>
  <c r="AF8" i="39"/>
  <c r="DJ15" i="39"/>
  <c r="AX15" i="39"/>
  <c r="DN14" i="39"/>
  <c r="BB14" i="39"/>
  <c r="DD16" i="39"/>
  <c r="AR16" i="39"/>
  <c r="DH15" i="39"/>
  <c r="AV15" i="39"/>
  <c r="DL14" i="39"/>
  <c r="AZ14" i="39"/>
  <c r="CJ28" i="39"/>
  <c r="BD28" i="39"/>
  <c r="X28" i="39"/>
  <c r="DT27" i="39"/>
  <c r="CN27" i="39"/>
  <c r="BH27" i="39"/>
  <c r="AB27" i="39"/>
  <c r="DX26" i="39"/>
  <c r="CR26" i="39"/>
  <c r="BL26" i="39"/>
  <c r="AF26" i="39"/>
  <c r="EB25" i="39"/>
  <c r="CV25" i="39"/>
  <c r="BP25" i="39"/>
  <c r="AJ25" i="39"/>
  <c r="D25" i="39"/>
  <c r="CZ24" i="39"/>
  <c r="BT24" i="39"/>
  <c r="AN24" i="39"/>
  <c r="H24" i="39"/>
  <c r="DD23" i="39"/>
  <c r="BX23" i="39"/>
  <c r="AR23" i="39"/>
  <c r="L23" i="39"/>
  <c r="DH22" i="39"/>
  <c r="CB22" i="39"/>
  <c r="AV22" i="39"/>
  <c r="P22" i="39"/>
  <c r="DT21" i="39"/>
  <c r="BH21" i="39"/>
  <c r="ED19" i="39"/>
  <c r="F19" i="39"/>
  <c r="CP13" i="39"/>
  <c r="AD13" i="39"/>
  <c r="CT12" i="39"/>
  <c r="AH12" i="39"/>
  <c r="CX11" i="39"/>
  <c r="DT13" i="39"/>
  <c r="CD19" i="39"/>
  <c r="R19" i="39"/>
  <c r="CH18" i="39"/>
  <c r="V18" i="39"/>
  <c r="CL17" i="39"/>
  <c r="Z17" i="39"/>
  <c r="CP16" i="39"/>
  <c r="AD16" i="39"/>
  <c r="DB13" i="39"/>
  <c r="AP13" i="39"/>
  <c r="DF12" i="39"/>
  <c r="AT12" i="39"/>
  <c r="DJ11" i="39"/>
  <c r="AX11" i="39"/>
  <c r="DN10" i="39"/>
  <c r="BB10" i="39"/>
  <c r="DR9" i="39"/>
  <c r="BF9" i="39"/>
  <c r="DV8" i="39"/>
  <c r="BJ8" i="39"/>
  <c r="H33" i="36"/>
  <c r="CB19" i="39"/>
  <c r="P19" i="39"/>
  <c r="CF18" i="39"/>
  <c r="T18" i="39"/>
  <c r="CJ17" i="39"/>
  <c r="X17" i="39"/>
  <c r="CZ13" i="39"/>
  <c r="AN13" i="39"/>
  <c r="DD12" i="39"/>
  <c r="AR12" i="39"/>
  <c r="DH11" i="39"/>
  <c r="AV11" i="39"/>
  <c r="DL10" i="39"/>
  <c r="AZ10" i="39"/>
  <c r="AJ21" i="39"/>
  <c r="BR19" i="39"/>
  <c r="BV18" i="39"/>
  <c r="J18" i="39"/>
  <c r="BZ17" i="39"/>
  <c r="N17" i="39"/>
  <c r="CD16" i="39"/>
  <c r="R16" i="39"/>
  <c r="CH15" i="39"/>
  <c r="V15" i="39"/>
  <c r="CL14" i="39"/>
  <c r="Z14" i="39"/>
  <c r="AL11" i="39"/>
  <c r="DB10" i="39"/>
  <c r="AP10" i="39"/>
  <c r="DF9" i="39"/>
  <c r="AT9" i="39"/>
  <c r="DJ8" i="39"/>
  <c r="AX8" i="39"/>
  <c r="CV19" i="39"/>
  <c r="AJ19" i="39"/>
  <c r="CZ18" i="39"/>
  <c r="AN18" i="39"/>
  <c r="DD17" i="39"/>
  <c r="AR17" i="39"/>
  <c r="DH16" i="39"/>
  <c r="AV16" i="39"/>
  <c r="DL15" i="39"/>
  <c r="AZ15" i="39"/>
  <c r="DP14" i="39"/>
  <c r="BD14" i="39"/>
  <c r="BH13" i="39"/>
  <c r="DX12" i="39"/>
  <c r="BL12" i="39"/>
  <c r="EB11" i="39"/>
  <c r="BP11" i="39"/>
  <c r="D11" i="39"/>
  <c r="BT10" i="39"/>
  <c r="H10" i="39"/>
  <c r="BX9" i="39"/>
  <c r="L9" i="39"/>
  <c r="CB8" i="39"/>
  <c r="P8" i="39"/>
  <c r="CT15" i="39"/>
  <c r="AH15" i="39"/>
  <c r="CX14" i="39"/>
  <c r="AL14" i="39"/>
  <c r="CN16" i="39"/>
  <c r="AB16" i="39"/>
  <c r="CR15" i="39"/>
  <c r="AF15" i="39"/>
  <c r="CV14" i="39"/>
  <c r="AJ14" i="39"/>
  <c r="DP9" i="39"/>
  <c r="BD9" i="39"/>
  <c r="DT8" i="39"/>
  <c r="BH8" i="39"/>
  <c r="CP19" i="39"/>
  <c r="DN13" i="39"/>
  <c r="BB13" i="39"/>
  <c r="DR12" i="39"/>
  <c r="BF12" i="39"/>
  <c r="BJ11" i="39"/>
  <c r="CZ30" i="39"/>
  <c r="BT30" i="39"/>
  <c r="AN30" i="39"/>
  <c r="H30" i="39"/>
  <c r="DD29" i="39"/>
  <c r="BX29" i="39"/>
  <c r="AR29" i="39"/>
  <c r="L29" i="39"/>
  <c r="DH28" i="39"/>
  <c r="CB28" i="39"/>
  <c r="AV28" i="39"/>
  <c r="P28" i="39"/>
  <c r="DL27" i="39"/>
  <c r="CF27" i="39"/>
  <c r="AZ27" i="39"/>
  <c r="T27" i="39"/>
  <c r="DP26" i="39"/>
  <c r="CJ26" i="39"/>
  <c r="BD26" i="39"/>
  <c r="X26" i="39"/>
  <c r="DT25" i="39"/>
  <c r="CN25" i="39"/>
  <c r="BH25" i="39"/>
  <c r="AB25" i="39"/>
  <c r="DX24" i="39"/>
  <c r="CR24" i="39"/>
  <c r="BL24" i="39"/>
  <c r="AF24" i="39"/>
  <c r="EB23" i="39"/>
  <c r="CV23" i="39"/>
  <c r="BP23" i="39"/>
  <c r="AJ23" i="39"/>
  <c r="D23" i="39"/>
  <c r="CZ22" i="39"/>
  <c r="BT22" i="39"/>
  <c r="AN22" i="39"/>
  <c r="H22" i="39"/>
  <c r="BX21" i="39"/>
  <c r="L21" i="39"/>
  <c r="BZ13" i="39"/>
  <c r="N13" i="39"/>
  <c r="CD12" i="39"/>
  <c r="R12" i="39"/>
  <c r="DZ19" i="39"/>
  <c r="BN19" i="39"/>
  <c r="ED18" i="39"/>
  <c r="BR18" i="39"/>
  <c r="F18" i="39"/>
  <c r="BV17" i="39"/>
  <c r="J17" i="39"/>
  <c r="BZ16" i="39"/>
  <c r="N16" i="39"/>
  <c r="CL13" i="39"/>
  <c r="Z13" i="39"/>
  <c r="CP12" i="39"/>
  <c r="AD12" i="39"/>
  <c r="CT11" i="39"/>
  <c r="AH11" i="39"/>
  <c r="CX10" i="39"/>
  <c r="AL10" i="39"/>
  <c r="DB9" i="39"/>
  <c r="AP9" i="39"/>
  <c r="DF8" i="39"/>
  <c r="AT8" i="39"/>
  <c r="DX19" i="39"/>
  <c r="DL21" i="39"/>
  <c r="AZ21" i="39"/>
  <c r="DN19" i="39"/>
  <c r="BB19" i="39"/>
  <c r="DR18" i="39"/>
  <c r="BF18" i="39"/>
  <c r="DV17" i="39"/>
  <c r="BJ17" i="39"/>
  <c r="DZ16" i="39"/>
  <c r="BN16" i="39"/>
  <c r="ED15" i="39"/>
  <c r="BR15" i="39"/>
  <c r="F15" i="39"/>
  <c r="BV14" i="39"/>
  <c r="J14" i="39"/>
  <c r="CH11" i="39"/>
  <c r="V11" i="39"/>
  <c r="CL10" i="39"/>
  <c r="Z10" i="39"/>
  <c r="CP9" i="39"/>
  <c r="AD9" i="39"/>
  <c r="CT8" i="39"/>
  <c r="AH8" i="39"/>
  <c r="CF19" i="39"/>
  <c r="T19" i="39"/>
  <c r="CJ18" i="39"/>
  <c r="X18" i="39"/>
  <c r="CN17" i="39"/>
  <c r="AB17" i="39"/>
  <c r="CR16" i="39"/>
  <c r="AF16" i="39"/>
  <c r="CV15" i="39"/>
  <c r="AJ15" i="39"/>
  <c r="CZ14" i="39"/>
  <c r="AN14" i="39"/>
  <c r="DD13" i="39"/>
  <c r="AR13" i="39"/>
  <c r="DH12" i="39"/>
  <c r="AV12" i="39"/>
  <c r="DL11" i="39"/>
  <c r="AZ11" i="39"/>
  <c r="DP10" i="39"/>
  <c r="BD10" i="39"/>
  <c r="DT9" i="39"/>
  <c r="BH9" i="39"/>
  <c r="DX8" i="39"/>
  <c r="BL8" i="39"/>
  <c r="CD15" i="39"/>
  <c r="R15" i="39"/>
  <c r="CH14" i="39"/>
  <c r="V14" i="39"/>
  <c r="CZ28" i="39"/>
  <c r="BT28" i="39"/>
  <c r="AN28" i="39"/>
  <c r="H28" i="39"/>
  <c r="DD27" i="39"/>
  <c r="BX27" i="39"/>
  <c r="AR27" i="39"/>
  <c r="L27" i="39"/>
  <c r="DH26" i="39"/>
  <c r="CB26" i="39"/>
  <c r="AV26" i="39"/>
  <c r="P26" i="39"/>
  <c r="DL25" i="39"/>
  <c r="CF25" i="39"/>
  <c r="AZ25" i="39"/>
  <c r="T25" i="39"/>
  <c r="DP24" i="39"/>
  <c r="CJ24" i="39"/>
  <c r="BD24" i="39"/>
  <c r="X24" i="39"/>
  <c r="DT23" i="39"/>
  <c r="CN23" i="39"/>
  <c r="BH23" i="39"/>
  <c r="AB23" i="39"/>
  <c r="DX22" i="39"/>
  <c r="CR22" i="39"/>
  <c r="BL22" i="39"/>
  <c r="AF22" i="39"/>
  <c r="CN21" i="39"/>
  <c r="AB21" i="39"/>
  <c r="CX19" i="39"/>
  <c r="AL19" i="39"/>
  <c r="DV13" i="39"/>
  <c r="BJ13" i="39"/>
  <c r="DZ12" i="39"/>
  <c r="BN12" i="39"/>
  <c r="ED11" i="39"/>
  <c r="F11" i="39"/>
  <c r="J33" i="36"/>
  <c r="DJ19" i="39"/>
  <c r="AX19" i="39"/>
  <c r="DN18" i="39"/>
  <c r="BB18" i="39"/>
  <c r="DR17" i="39"/>
  <c r="BF17" i="39"/>
  <c r="DV16" i="39"/>
  <c r="BJ16" i="39"/>
  <c r="BV13" i="39"/>
  <c r="J13" i="39"/>
  <c r="BZ12" i="39"/>
  <c r="N12" i="39"/>
  <c r="CD11" i="39"/>
  <c r="R11" i="39"/>
  <c r="CH10" i="39"/>
  <c r="V10" i="39"/>
  <c r="CL9" i="39"/>
  <c r="Z9" i="39"/>
  <c r="CP8" i="39"/>
  <c r="AD8" i="39"/>
  <c r="DH19" i="39"/>
  <c r="AV19" i="39"/>
  <c r="DL18" i="39"/>
  <c r="AZ18" i="39"/>
  <c r="DP17" i="39"/>
  <c r="BD17" i="39"/>
  <c r="BT13" i="39"/>
  <c r="H13" i="39"/>
  <c r="BX12" i="39"/>
  <c r="L12" i="39"/>
  <c r="CB11" i="39"/>
  <c r="P11" i="39"/>
  <c r="CF10" i="39"/>
  <c r="T10" i="39"/>
  <c r="CJ9" i="39"/>
  <c r="X9" i="39"/>
  <c r="BX19" i="39"/>
  <c r="L19" i="39"/>
  <c r="CB18" i="39"/>
  <c r="P18" i="39"/>
  <c r="CF17" i="39"/>
  <c r="T17" i="39"/>
  <c r="CJ16" i="39"/>
  <c r="X16" i="39"/>
  <c r="CN15" i="39"/>
  <c r="AB15" i="39"/>
  <c r="CR14" i="39"/>
  <c r="AF14" i="39"/>
  <c r="CZ12" i="39"/>
  <c r="AN12" i="39"/>
  <c r="DD11" i="39"/>
  <c r="AR11" i="39"/>
  <c r="DH10" i="39"/>
  <c r="AV10" i="39"/>
  <c r="DL9" i="39"/>
  <c r="AZ9" i="39"/>
  <c r="DP8" i="39"/>
  <c r="BD8" i="39"/>
  <c r="DR19" i="39"/>
  <c r="BF19" i="39"/>
  <c r="DV18" i="39"/>
  <c r="BJ18" i="39"/>
  <c r="DZ17" i="39"/>
  <c r="BN17" i="39"/>
  <c r="ED16" i="39"/>
  <c r="BR16" i="39"/>
  <c r="F16" i="39"/>
  <c r="BV15" i="39"/>
  <c r="J15" i="39"/>
  <c r="CD13" i="39"/>
  <c r="R13" i="39"/>
  <c r="CH12" i="39"/>
  <c r="V12" i="39"/>
  <c r="CL11" i="39"/>
  <c r="Z11" i="39"/>
  <c r="CP10" i="39"/>
  <c r="AD10" i="39"/>
  <c r="CT9" i="39"/>
  <c r="AH9" i="39"/>
  <c r="CX8" i="39"/>
  <c r="AL8" i="39"/>
  <c r="CZ19" i="39"/>
  <c r="AN19" i="39"/>
  <c r="DD18" i="39"/>
  <c r="AR18" i="39"/>
  <c r="DH17" i="39"/>
  <c r="DX13" i="39"/>
  <c r="BL13" i="39"/>
  <c r="EB12" i="39"/>
  <c r="BP12" i="39"/>
  <c r="D12" i="39"/>
  <c r="BT11" i="39"/>
  <c r="H11" i="39"/>
  <c r="BX10" i="39"/>
  <c r="L10" i="39"/>
  <c r="DT16" i="39"/>
  <c r="BH16" i="39"/>
  <c r="DX15" i="39"/>
  <c r="BL15" i="39"/>
  <c r="EB14" i="39"/>
  <c r="BP14" i="39"/>
  <c r="D14" i="39"/>
  <c r="CN8" i="39"/>
  <c r="AB8" i="39"/>
  <c r="AD19" i="39"/>
  <c r="CT18" i="39"/>
  <c r="AH18" i="39"/>
  <c r="CX17" i="39"/>
  <c r="AL17" i="39"/>
  <c r="DB16" i="39"/>
  <c r="AP16" i="39"/>
  <c r="DF15" i="39"/>
  <c r="AT15" i="39"/>
  <c r="DJ14" i="39"/>
  <c r="AX14" i="39"/>
  <c r="DV11" i="39"/>
  <c r="DZ10" i="39"/>
  <c r="BN10" i="39"/>
  <c r="ED9" i="39"/>
  <c r="BR9" i="39"/>
  <c r="F9" i="39"/>
  <c r="BV8" i="39"/>
  <c r="J8" i="39"/>
  <c r="CF13" i="39"/>
  <c r="BZ14" i="39"/>
  <c r="N14" i="39"/>
  <c r="AV17" i="39"/>
  <c r="DL16" i="39"/>
  <c r="AZ16" i="39"/>
  <c r="DP15" i="39"/>
  <c r="BD15" i="39"/>
  <c r="DT14" i="39"/>
  <c r="BH14" i="39"/>
  <c r="CB9" i="39"/>
  <c r="P9" i="39"/>
  <c r="CF8" i="39"/>
  <c r="T8" i="39"/>
  <c r="BZ19" i="39"/>
  <c r="CX13" i="39"/>
  <c r="AL13" i="39"/>
  <c r="DB12" i="39"/>
  <c r="AP12" i="39"/>
  <c r="AT11" i="39"/>
  <c r="DT19" i="39"/>
  <c r="BH19" i="39"/>
  <c r="DX18" i="39"/>
  <c r="BL18" i="39"/>
  <c r="EB17" i="39"/>
  <c r="BP17" i="39"/>
  <c r="D17" i="39"/>
  <c r="BT16" i="39"/>
  <c r="H16" i="39"/>
  <c r="BX15" i="39"/>
  <c r="L15" i="39"/>
  <c r="CB14" i="39"/>
  <c r="P14" i="39"/>
  <c r="T13" i="39"/>
  <c r="CJ12" i="39"/>
  <c r="X12" i="39"/>
  <c r="CN11" i="39"/>
  <c r="AB11" i="39"/>
  <c r="CR10" i="39"/>
  <c r="AF10" i="39"/>
  <c r="CV9" i="39"/>
  <c r="AJ9" i="39"/>
  <c r="CZ8" i="39"/>
  <c r="AN8" i="39"/>
  <c r="DB19" i="39"/>
  <c r="AP19" i="39"/>
  <c r="DF18" i="39"/>
  <c r="AT18" i="39"/>
  <c r="DJ17" i="39"/>
  <c r="AX17" i="39"/>
  <c r="DN16" i="39"/>
  <c r="BB16" i="39"/>
  <c r="DR15" i="39"/>
  <c r="BF15" i="39"/>
  <c r="DZ13" i="39"/>
  <c r="BN13" i="39"/>
  <c r="ED12" i="39"/>
  <c r="BR12" i="39"/>
  <c r="F12" i="39"/>
  <c r="BV11" i="39"/>
  <c r="J11" i="39"/>
  <c r="BZ10" i="39"/>
  <c r="N10" i="39"/>
  <c r="CD9" i="39"/>
  <c r="R9" i="39"/>
  <c r="CH8" i="39"/>
  <c r="V8" i="39"/>
  <c r="CJ19" i="39"/>
  <c r="X19" i="39"/>
  <c r="CN18" i="39"/>
  <c r="AB18" i="39"/>
  <c r="CR17" i="39"/>
  <c r="AF17" i="39"/>
  <c r="DH13" i="39"/>
  <c r="AV13" i="39"/>
  <c r="DL12" i="39"/>
  <c r="AZ12" i="39"/>
  <c r="DP11" i="39"/>
  <c r="BD11" i="39"/>
  <c r="DT10" i="39"/>
  <c r="BH10" i="39"/>
  <c r="BL9" i="39"/>
  <c r="BT9" i="39"/>
  <c r="BX8" i="39"/>
  <c r="L8" i="39"/>
  <c r="N19" i="39"/>
  <c r="CD18" i="39"/>
  <c r="R18" i="39"/>
  <c r="CH17" i="39"/>
  <c r="V17" i="39"/>
  <c r="CL16" i="39"/>
  <c r="Z16" i="39"/>
  <c r="CP15" i="39"/>
  <c r="AD15" i="39"/>
  <c r="CT14" i="39"/>
  <c r="AH14" i="39"/>
  <c r="DF11" i="39"/>
  <c r="DJ10" i="39"/>
  <c r="AX10" i="39"/>
  <c r="DN9" i="39"/>
  <c r="BB9" i="39"/>
  <c r="DR8" i="39"/>
  <c r="BF8" i="39"/>
  <c r="BP13" i="39"/>
  <c r="DV14" i="39"/>
  <c r="BJ14" i="39"/>
  <c r="CV16" i="39"/>
  <c r="AJ16" i="39"/>
  <c r="CZ15" i="39"/>
  <c r="AN15" i="39"/>
  <c r="DD14" i="39"/>
  <c r="AR14" i="39"/>
  <c r="DX9" i="39"/>
  <c r="EB8" i="39"/>
  <c r="BP8" i="39"/>
  <c r="D8" i="39"/>
  <c r="AD11" i="39"/>
  <c r="DD19" i="39"/>
  <c r="AR19" i="39"/>
  <c r="DH18" i="39"/>
  <c r="AV18" i="39"/>
  <c r="DL17" i="39"/>
  <c r="AZ17" i="39"/>
  <c r="DP16" i="39"/>
  <c r="BD16" i="39"/>
  <c r="DT15" i="39"/>
  <c r="BH15" i="39"/>
  <c r="DX14" i="39"/>
  <c r="BL14" i="39"/>
  <c r="EB13" i="39"/>
  <c r="D13" i="39"/>
  <c r="BT12" i="39"/>
  <c r="H12" i="39"/>
  <c r="BX11" i="39"/>
  <c r="L11" i="39"/>
  <c r="CB10" i="39"/>
  <c r="P10" i="39"/>
  <c r="CF9" i="39"/>
  <c r="T9" i="39"/>
  <c r="CJ8" i="39"/>
  <c r="X8" i="39"/>
  <c r="CL19" i="39"/>
  <c r="Z19" i="39"/>
  <c r="CP18" i="39"/>
  <c r="AD18" i="39"/>
  <c r="CT17" i="39"/>
  <c r="AH17" i="39"/>
  <c r="CX16" i="39"/>
  <c r="AL16" i="39"/>
  <c r="DB15" i="39"/>
  <c r="AP15" i="39"/>
  <c r="DJ13" i="39"/>
  <c r="AX13" i="39"/>
  <c r="DN12" i="39"/>
  <c r="BB12" i="39"/>
  <c r="DR11" i="39"/>
  <c r="BF11" i="39"/>
  <c r="DV10" i="39"/>
  <c r="BJ10" i="39"/>
  <c r="DZ9" i="39"/>
  <c r="BN9" i="39"/>
  <c r="ED8" i="39"/>
  <c r="BR8" i="39"/>
  <c r="F8" i="39"/>
  <c r="BT19" i="39"/>
  <c r="H19" i="39"/>
  <c r="BX18" i="39"/>
  <c r="L18" i="39"/>
  <c r="CB17" i="39"/>
  <c r="CR13" i="39"/>
  <c r="AF13" i="39"/>
  <c r="CV12" i="39"/>
  <c r="AJ12" i="39"/>
  <c r="CZ11" i="39"/>
  <c r="AN11" i="39"/>
  <c r="DD10" i="39"/>
  <c r="AR10" i="39"/>
  <c r="AV9" i="39"/>
  <c r="DZ18" i="39"/>
  <c r="BN18" i="39"/>
  <c r="ED17" i="39"/>
  <c r="BR17" i="39"/>
  <c r="F17" i="39"/>
  <c r="BV16" i="39"/>
  <c r="J16" i="39"/>
  <c r="BZ15" i="39"/>
  <c r="N15" i="39"/>
  <c r="CD14" i="39"/>
  <c r="R14" i="39"/>
  <c r="CP11" i="39"/>
  <c r="CT10" i="39"/>
  <c r="AH10" i="39"/>
  <c r="CX9" i="39"/>
  <c r="AL9" i="39"/>
  <c r="DB8" i="39"/>
  <c r="AP8" i="39"/>
  <c r="DL13" i="39"/>
  <c r="AZ13" i="39"/>
  <c r="DF14" i="39"/>
  <c r="AT14" i="39"/>
  <c r="P17" i="39"/>
  <c r="CF16" i="39"/>
  <c r="T16" i="39"/>
  <c r="CJ15" i="39"/>
  <c r="X15" i="39"/>
  <c r="CN14" i="39"/>
  <c r="AB14" i="39"/>
  <c r="DH9" i="39"/>
  <c r="DL8" i="39"/>
  <c r="AZ8" i="39"/>
  <c r="J19" i="36"/>
  <c r="BL19" i="39"/>
  <c r="EB18" i="39"/>
  <c r="BP18" i="39"/>
  <c r="D18" i="39"/>
  <c r="BT17" i="39"/>
  <c r="H17" i="39"/>
  <c r="CJ13" i="39"/>
  <c r="X13" i="39"/>
  <c r="CN12" i="39"/>
  <c r="AB12" i="39"/>
  <c r="CR11" i="39"/>
  <c r="AF11" i="39"/>
  <c r="CV10" i="39"/>
  <c r="AJ10" i="39"/>
  <c r="AN9" i="39"/>
  <c r="DF19" i="39"/>
  <c r="AT19" i="39"/>
  <c r="ED13" i="39"/>
  <c r="BR13" i="39"/>
  <c r="F13" i="39"/>
  <c r="BV12" i="39"/>
  <c r="J12" i="39"/>
  <c r="BZ11" i="39"/>
  <c r="CN19" i="39"/>
  <c r="AB19" i="39"/>
  <c r="CR18" i="39"/>
  <c r="AF18" i="39"/>
  <c r="CV17" i="39"/>
  <c r="AJ17" i="39"/>
  <c r="CZ16" i="39"/>
  <c r="AN16" i="39"/>
  <c r="DD15" i="39"/>
  <c r="AR15" i="39"/>
  <c r="DH14" i="39"/>
  <c r="AV14" i="39"/>
  <c r="DP12" i="39"/>
  <c r="BD12" i="39"/>
  <c r="DT11" i="39"/>
  <c r="BH11" i="39"/>
  <c r="DX10" i="39"/>
  <c r="BL10" i="39"/>
  <c r="EB9" i="39"/>
  <c r="BP9" i="39"/>
  <c r="D9" i="39"/>
  <c r="BT8" i="39"/>
  <c r="H8" i="39"/>
  <c r="BV19" i="39"/>
  <c r="J19" i="39"/>
  <c r="BZ18" i="39"/>
  <c r="N18" i="39"/>
  <c r="CD17" i="39"/>
  <c r="R17" i="39"/>
  <c r="CH16" i="39"/>
  <c r="V16" i="39"/>
  <c r="CL15" i="39"/>
  <c r="Z15" i="39"/>
  <c r="CT13" i="39"/>
  <c r="AH13" i="39"/>
  <c r="CX12" i="39"/>
  <c r="AL12" i="39"/>
  <c r="DB11" i="39"/>
  <c r="AP11" i="39"/>
  <c r="DF10" i="39"/>
  <c r="AT10" i="39"/>
  <c r="DJ9" i="39"/>
  <c r="AX9" i="39"/>
  <c r="DN8" i="39"/>
  <c r="BB8" i="39"/>
  <c r="DP19" i="39"/>
  <c r="BD19" i="39"/>
  <c r="DT18" i="39"/>
  <c r="BH18" i="39"/>
  <c r="DX17" i="39"/>
  <c r="BL17" i="39"/>
  <c r="CB13" i="39"/>
  <c r="P13" i="39"/>
  <c r="CF12" i="39"/>
  <c r="T12" i="39"/>
  <c r="CJ11" i="39"/>
  <c r="X11" i="39"/>
  <c r="CN10" i="39"/>
  <c r="AB10" i="39"/>
  <c r="BX16" i="39"/>
  <c r="L16" i="39"/>
  <c r="CB15" i="39"/>
  <c r="P15" i="39"/>
  <c r="CF14" i="39"/>
  <c r="T14" i="39"/>
  <c r="CZ9" i="39"/>
  <c r="DD8" i="39"/>
  <c r="AR8" i="39"/>
  <c r="DJ18" i="39"/>
  <c r="AX18" i="39"/>
  <c r="DN17" i="39"/>
  <c r="BB17" i="39"/>
  <c r="DR16" i="39"/>
  <c r="BF16" i="39"/>
  <c r="DV15" i="39"/>
  <c r="BJ15" i="39"/>
  <c r="DZ14" i="39"/>
  <c r="BN14" i="39"/>
  <c r="N11" i="39"/>
  <c r="CD10" i="39"/>
  <c r="R10" i="39"/>
  <c r="CH9" i="39"/>
  <c r="V9" i="39"/>
  <c r="CL8" i="39"/>
  <c r="Z8" i="39"/>
  <c r="CV13" i="39"/>
  <c r="AJ13" i="39"/>
  <c r="CP14" i="39"/>
  <c r="AD14" i="39"/>
  <c r="EB16" i="39"/>
  <c r="BP16" i="39"/>
  <c r="D16" i="39"/>
  <c r="BT15" i="39"/>
  <c r="H15" i="39"/>
  <c r="BX14" i="39"/>
  <c r="L14" i="39"/>
  <c r="CR9" i="39"/>
  <c r="AF9" i="39"/>
  <c r="CV8" i="39"/>
  <c r="AJ8" i="39"/>
  <c r="X23" i="34"/>
  <c r="V23" i="34"/>
  <c r="T23" i="34"/>
  <c r="W23" i="34"/>
  <c r="L23" i="36"/>
  <c r="U23" i="34"/>
  <c r="S23" i="34"/>
  <c r="O22" i="36"/>
  <c r="AA33" i="34"/>
  <c r="O33" i="36" s="1"/>
  <c r="C22" i="36"/>
  <c r="C33" i="34"/>
  <c r="C33" i="36" s="1"/>
  <c r="Q16" i="36"/>
  <c r="AI16" i="34"/>
  <c r="AG16" i="34"/>
  <c r="AE16" i="34"/>
  <c r="AH16" i="34"/>
  <c r="AF16" i="34"/>
  <c r="AD16" i="34"/>
  <c r="L11" i="36"/>
  <c r="X11" i="34"/>
  <c r="V11" i="34"/>
  <c r="T11" i="34"/>
  <c r="W11" i="34"/>
  <c r="U11" i="34"/>
  <c r="S11" i="34"/>
  <c r="Q8" i="36"/>
  <c r="AI8" i="34"/>
  <c r="AG8" i="34"/>
  <c r="AE8" i="34"/>
  <c r="AD8" i="34"/>
  <c r="AC19" i="34"/>
  <c r="AH8" i="34"/>
  <c r="AF8" i="34"/>
  <c r="AG22" i="32"/>
  <c r="AM22" i="32"/>
  <c r="AE22" i="32"/>
  <c r="AC33" i="32"/>
  <c r="AF22" i="32"/>
  <c r="AD22" i="32"/>
  <c r="AL22" i="32"/>
  <c r="AG14" i="32"/>
  <c r="AM14" i="32"/>
  <c r="AE14" i="32"/>
  <c r="AL14" i="32"/>
  <c r="AF14" i="32"/>
  <c r="AD14" i="32"/>
  <c r="U97" i="27"/>
  <c r="S97" i="27"/>
  <c r="T97" i="27"/>
  <c r="R97" i="27"/>
  <c r="V97" i="27"/>
  <c r="U95" i="27"/>
  <c r="S95" i="27"/>
  <c r="V95" i="27"/>
  <c r="T95" i="27"/>
  <c r="R95" i="27"/>
  <c r="U93" i="27"/>
  <c r="S93" i="27"/>
  <c r="T93" i="27"/>
  <c r="R93" i="27"/>
  <c r="V93" i="27"/>
  <c r="U91" i="27"/>
  <c r="S91" i="27"/>
  <c r="V91" i="27"/>
  <c r="T91" i="27"/>
  <c r="R91" i="27"/>
  <c r="U89" i="27"/>
  <c r="S89" i="27"/>
  <c r="T89" i="27"/>
  <c r="R89" i="27"/>
  <c r="V89" i="27"/>
  <c r="U87" i="27"/>
  <c r="S87" i="27"/>
  <c r="V87" i="27"/>
  <c r="T87" i="27"/>
  <c r="R87" i="27"/>
  <c r="U85" i="27"/>
  <c r="S85" i="27"/>
  <c r="T85" i="27"/>
  <c r="R85" i="27"/>
  <c r="V85" i="27"/>
  <c r="U83" i="27"/>
  <c r="S83" i="27"/>
  <c r="V83" i="27"/>
  <c r="T83" i="27"/>
  <c r="R83" i="27"/>
  <c r="U81" i="27"/>
  <c r="S81" i="27"/>
  <c r="T81" i="27"/>
  <c r="R81" i="27"/>
  <c r="V81" i="27"/>
  <c r="U79" i="27"/>
  <c r="S79" i="27"/>
  <c r="V79" i="27"/>
  <c r="T79" i="27"/>
  <c r="R79" i="27"/>
  <c r="U77" i="27"/>
  <c r="S77" i="27"/>
  <c r="T77" i="27"/>
  <c r="R77" i="27"/>
  <c r="V77" i="27"/>
  <c r="U75" i="27"/>
  <c r="S75" i="27"/>
  <c r="V75" i="27"/>
  <c r="T75" i="27"/>
  <c r="R75" i="27"/>
  <c r="U73" i="27"/>
  <c r="S73" i="27"/>
  <c r="T73" i="27"/>
  <c r="R73" i="27"/>
  <c r="V73" i="27"/>
  <c r="U71" i="27"/>
  <c r="S71" i="27"/>
  <c r="V71" i="27"/>
  <c r="T71" i="27"/>
  <c r="R71" i="27"/>
  <c r="U68" i="27"/>
  <c r="S68" i="27"/>
  <c r="T68" i="27"/>
  <c r="R68" i="27"/>
  <c r="V68" i="27"/>
  <c r="U66" i="27"/>
  <c r="S66" i="27"/>
  <c r="V66" i="27"/>
  <c r="T66" i="27"/>
  <c r="R66" i="27"/>
  <c r="U64" i="27"/>
  <c r="S64" i="27"/>
  <c r="T64" i="27"/>
  <c r="R64" i="27"/>
  <c r="V64" i="27"/>
  <c r="U62" i="27"/>
  <c r="S62" i="27"/>
  <c r="V62" i="27"/>
  <c r="T62" i="27"/>
  <c r="R62" i="27"/>
  <c r="U60" i="27"/>
  <c r="S60" i="27"/>
  <c r="T60" i="27"/>
  <c r="R60" i="27"/>
  <c r="V60" i="27"/>
  <c r="U58" i="27"/>
  <c r="S58" i="27"/>
  <c r="V58" i="27"/>
  <c r="T58" i="27"/>
  <c r="R58" i="27"/>
  <c r="U56" i="27"/>
  <c r="S56" i="27"/>
  <c r="T56" i="27"/>
  <c r="R56" i="27"/>
  <c r="V56" i="27"/>
  <c r="U54" i="27"/>
  <c r="S54" i="27"/>
  <c r="V54" i="27"/>
  <c r="T54" i="27"/>
  <c r="R54" i="27"/>
  <c r="U52" i="27"/>
  <c r="S52" i="27"/>
  <c r="T52" i="27"/>
  <c r="R52" i="27"/>
  <c r="V52" i="27"/>
  <c r="U50" i="27"/>
  <c r="S50" i="27"/>
  <c r="V50" i="27"/>
  <c r="T50" i="27"/>
  <c r="R50" i="27"/>
  <c r="U48" i="27"/>
  <c r="S48" i="27"/>
  <c r="T48" i="27"/>
  <c r="R48" i="27"/>
  <c r="V48" i="27"/>
  <c r="U46" i="27"/>
  <c r="S46" i="27"/>
  <c r="V46" i="27"/>
  <c r="T46" i="27"/>
  <c r="R46" i="27"/>
  <c r="U44" i="27"/>
  <c r="S44" i="27"/>
  <c r="T44" i="27"/>
  <c r="R44" i="27"/>
  <c r="V44" i="27"/>
  <c r="U42" i="27"/>
  <c r="S42" i="27"/>
  <c r="V42" i="27"/>
  <c r="T42" i="27"/>
  <c r="R42" i="27"/>
  <c r="U40" i="27"/>
  <c r="S40" i="27"/>
  <c r="T40" i="27"/>
  <c r="R40" i="27"/>
  <c r="V40" i="27"/>
  <c r="U37" i="27"/>
  <c r="S37" i="27"/>
  <c r="V37" i="27"/>
  <c r="T37" i="27"/>
  <c r="R37" i="27"/>
  <c r="U35" i="27"/>
  <c r="S35" i="27"/>
  <c r="T35" i="27"/>
  <c r="R35" i="27"/>
  <c r="V35" i="27"/>
  <c r="U33" i="27"/>
  <c r="S33" i="27"/>
  <c r="V33" i="27"/>
  <c r="T33" i="27"/>
  <c r="R33" i="27"/>
  <c r="U31" i="27"/>
  <c r="S31" i="27"/>
  <c r="T31" i="27"/>
  <c r="R31" i="27"/>
  <c r="V31" i="27"/>
  <c r="U29" i="27"/>
  <c r="S29" i="27"/>
  <c r="V29" i="27"/>
  <c r="T29" i="27"/>
  <c r="R29" i="27"/>
  <c r="U27" i="27"/>
  <c r="S27" i="27"/>
  <c r="T27" i="27"/>
  <c r="R27" i="27"/>
  <c r="V27" i="27"/>
  <c r="U25" i="27"/>
  <c r="S25" i="27"/>
  <c r="V25" i="27"/>
  <c r="T25" i="27"/>
  <c r="R25" i="27"/>
  <c r="U23" i="27"/>
  <c r="S23" i="27"/>
  <c r="T23" i="27"/>
  <c r="R23" i="27"/>
  <c r="V23" i="27"/>
  <c r="U21" i="27"/>
  <c r="S21" i="27"/>
  <c r="V21" i="27"/>
  <c r="T21" i="27"/>
  <c r="R21" i="27"/>
  <c r="U19" i="27"/>
  <c r="S19" i="27"/>
  <c r="T19" i="27"/>
  <c r="R19" i="27"/>
  <c r="V19" i="27"/>
  <c r="U17" i="27"/>
  <c r="S17" i="27"/>
  <c r="V17" i="27"/>
  <c r="T17" i="27"/>
  <c r="R17" i="27"/>
  <c r="U15" i="27"/>
  <c r="S15" i="27"/>
  <c r="T15" i="27"/>
  <c r="R15" i="27"/>
  <c r="V15" i="27"/>
  <c r="U13" i="27"/>
  <c r="S13" i="27"/>
  <c r="V13" i="27"/>
  <c r="T13" i="27"/>
  <c r="R13" i="27"/>
  <c r="U11" i="27"/>
  <c r="S11" i="27"/>
  <c r="T11" i="27"/>
  <c r="R11" i="27"/>
  <c r="V11" i="27"/>
  <c r="U9" i="27"/>
  <c r="S9" i="27"/>
  <c r="V9" i="27"/>
  <c r="T9" i="27"/>
  <c r="R9" i="27"/>
  <c r="K61" i="19"/>
  <c r="I61" i="19"/>
  <c r="H61" i="19"/>
  <c r="L61" i="19"/>
  <c r="J61" i="19"/>
  <c r="K59" i="19"/>
  <c r="I59" i="19"/>
  <c r="L59" i="19"/>
  <c r="J59" i="19"/>
  <c r="H59" i="19"/>
  <c r="K57" i="19"/>
  <c r="I57" i="19"/>
  <c r="H57" i="19"/>
  <c r="L57" i="19"/>
  <c r="J57" i="19"/>
  <c r="K55" i="19"/>
  <c r="I55" i="19"/>
  <c r="L55" i="19"/>
  <c r="J55" i="19"/>
  <c r="H55" i="19"/>
  <c r="K53" i="19"/>
  <c r="I53" i="19"/>
  <c r="H53" i="19"/>
  <c r="L53" i="19"/>
  <c r="J53" i="19"/>
  <c r="K51" i="19"/>
  <c r="I51" i="19"/>
  <c r="L51" i="19"/>
  <c r="J51" i="19"/>
  <c r="H51" i="19"/>
  <c r="K49" i="19"/>
  <c r="I49" i="19"/>
  <c r="H49" i="19"/>
  <c r="L49" i="19"/>
  <c r="J49" i="19"/>
  <c r="K47" i="19"/>
  <c r="I47" i="19"/>
  <c r="L47" i="19"/>
  <c r="J47" i="19"/>
  <c r="H47" i="19"/>
  <c r="K44" i="19"/>
  <c r="I44" i="19"/>
  <c r="H44" i="19"/>
  <c r="L44" i="19"/>
  <c r="J44" i="19"/>
  <c r="K42" i="19"/>
  <c r="I42" i="19"/>
  <c r="L42" i="19"/>
  <c r="J42" i="19"/>
  <c r="H42" i="19"/>
  <c r="K40" i="19"/>
  <c r="I40" i="19"/>
  <c r="H40" i="19"/>
  <c r="L40" i="19"/>
  <c r="J40" i="19"/>
  <c r="K38" i="19"/>
  <c r="I38" i="19"/>
  <c r="L38" i="19"/>
  <c r="J38" i="19"/>
  <c r="H38" i="19"/>
  <c r="K36" i="19"/>
  <c r="I36" i="19"/>
  <c r="H36" i="19"/>
  <c r="L36" i="19"/>
  <c r="J36" i="19"/>
  <c r="K34" i="19"/>
  <c r="I34" i="19"/>
  <c r="L34" i="19"/>
  <c r="J34" i="19"/>
  <c r="H34" i="19"/>
  <c r="K32" i="19"/>
  <c r="I32" i="19"/>
  <c r="H32" i="19"/>
  <c r="L32" i="19"/>
  <c r="J32" i="19"/>
  <c r="K30" i="19"/>
  <c r="I30" i="19"/>
  <c r="L30" i="19"/>
  <c r="J30" i="19"/>
  <c r="H30" i="19"/>
  <c r="K28" i="19"/>
  <c r="I28" i="19"/>
  <c r="H28" i="19"/>
  <c r="L28" i="19"/>
  <c r="J28" i="19"/>
  <c r="K25" i="19"/>
  <c r="I25" i="19"/>
  <c r="L25" i="19"/>
  <c r="J25" i="19"/>
  <c r="H25" i="19"/>
  <c r="K23" i="19"/>
  <c r="I23" i="19"/>
  <c r="H23" i="19"/>
  <c r="L23" i="19"/>
  <c r="J23" i="19"/>
  <c r="K21" i="19"/>
  <c r="I21" i="19"/>
  <c r="L21" i="19"/>
  <c r="J21" i="19"/>
  <c r="H21" i="19"/>
  <c r="K19" i="19"/>
  <c r="I19" i="19"/>
  <c r="H19" i="19"/>
  <c r="L19" i="19"/>
  <c r="J19" i="19"/>
  <c r="K17" i="19"/>
  <c r="I17" i="19"/>
  <c r="L17" i="19"/>
  <c r="J17" i="19"/>
  <c r="H17" i="19"/>
  <c r="K15" i="19"/>
  <c r="I15" i="19"/>
  <c r="H15" i="19"/>
  <c r="L15" i="19"/>
  <c r="J15" i="19"/>
  <c r="K13" i="19"/>
  <c r="I13" i="19"/>
  <c r="L13" i="19"/>
  <c r="J13" i="19"/>
  <c r="H13" i="19"/>
  <c r="K11" i="19"/>
  <c r="I11" i="19"/>
  <c r="H11" i="19"/>
  <c r="L11" i="19"/>
  <c r="J11" i="19"/>
  <c r="K9" i="19"/>
  <c r="I9" i="19"/>
  <c r="L9" i="19"/>
  <c r="J9" i="19"/>
  <c r="H9" i="19"/>
  <c r="M138" i="15"/>
  <c r="K138" i="15"/>
  <c r="I138" i="15"/>
  <c r="J138" i="15"/>
  <c r="H138" i="15"/>
  <c r="M130" i="15"/>
  <c r="K130" i="15"/>
  <c r="I130" i="15"/>
  <c r="J130" i="15"/>
  <c r="H130" i="15"/>
  <c r="M122" i="15"/>
  <c r="K122" i="15"/>
  <c r="I122" i="15"/>
  <c r="J122" i="15"/>
  <c r="H122" i="15"/>
  <c r="M114" i="15"/>
  <c r="K114" i="15"/>
  <c r="I114" i="15"/>
  <c r="J114" i="15"/>
  <c r="H114" i="15"/>
  <c r="M106" i="15"/>
  <c r="K106" i="15"/>
  <c r="I106" i="15"/>
  <c r="J106" i="15"/>
  <c r="H106" i="15"/>
  <c r="M97" i="15"/>
  <c r="K97" i="15"/>
  <c r="I97" i="15"/>
  <c r="J97" i="15"/>
  <c r="H97" i="15"/>
  <c r="M89" i="15"/>
  <c r="K89" i="15"/>
  <c r="I89" i="15"/>
  <c r="J89" i="15"/>
  <c r="H89" i="15"/>
  <c r="M81" i="15"/>
  <c r="K81" i="15"/>
  <c r="I81" i="15"/>
  <c r="J81" i="15"/>
  <c r="H81" i="15"/>
  <c r="M73" i="15"/>
  <c r="K73" i="15"/>
  <c r="I73" i="15"/>
  <c r="J73" i="15"/>
  <c r="H73" i="15"/>
  <c r="M65" i="15"/>
  <c r="K65" i="15"/>
  <c r="I65" i="15"/>
  <c r="J65" i="15"/>
  <c r="H65" i="15"/>
  <c r="M57" i="15"/>
  <c r="K57" i="15"/>
  <c r="I57" i="15"/>
  <c r="J57" i="15"/>
  <c r="H57" i="15"/>
  <c r="M48" i="15"/>
  <c r="K48" i="15"/>
  <c r="I48" i="15"/>
  <c r="J48" i="15"/>
  <c r="H48" i="15"/>
  <c r="M40" i="15"/>
  <c r="K40" i="15"/>
  <c r="I40" i="15"/>
  <c r="J40" i="15"/>
  <c r="H40" i="15"/>
  <c r="M32" i="15"/>
  <c r="K32" i="15"/>
  <c r="I32" i="15"/>
  <c r="J32" i="15"/>
  <c r="H32" i="15"/>
  <c r="M24" i="15"/>
  <c r="K24" i="15"/>
  <c r="I24" i="15"/>
  <c r="J24" i="15"/>
  <c r="H24" i="15"/>
  <c r="M16" i="15"/>
  <c r="K16" i="15"/>
  <c r="I16" i="15"/>
  <c r="J16" i="15"/>
  <c r="H16" i="15"/>
  <c r="M8" i="15"/>
  <c r="K8" i="15"/>
  <c r="I8" i="15"/>
  <c r="J8" i="15"/>
  <c r="H8" i="15"/>
  <c r="L68" i="13"/>
  <c r="J68" i="13"/>
  <c r="H68" i="13"/>
  <c r="K68" i="13"/>
  <c r="G68" i="13"/>
  <c r="I68" i="13"/>
  <c r="L68" i="12"/>
  <c r="J68" i="12"/>
  <c r="H68" i="12"/>
  <c r="K68" i="12"/>
  <c r="I68" i="12"/>
  <c r="G68" i="12"/>
  <c r="L47" i="12"/>
  <c r="J47" i="12"/>
  <c r="H47" i="12"/>
  <c r="G47" i="12"/>
  <c r="K47" i="12"/>
  <c r="I47" i="12"/>
  <c r="L47" i="11"/>
  <c r="J47" i="11"/>
  <c r="H47" i="11"/>
  <c r="G47" i="11"/>
  <c r="K47" i="11"/>
  <c r="I47" i="11"/>
  <c r="K22" i="10"/>
  <c r="I22" i="10"/>
  <c r="L22" i="10"/>
  <c r="J22" i="10"/>
  <c r="H22" i="10"/>
  <c r="K17" i="10"/>
  <c r="I17" i="10"/>
  <c r="H17" i="10"/>
  <c r="L17" i="10"/>
  <c r="J17" i="10"/>
  <c r="K12" i="10"/>
  <c r="I12" i="10"/>
  <c r="L12" i="10"/>
  <c r="J12" i="10"/>
  <c r="H12" i="10"/>
  <c r="K8" i="10"/>
  <c r="I8" i="10"/>
  <c r="H8" i="10"/>
  <c r="L8" i="10"/>
  <c r="J8" i="10"/>
  <c r="D27" i="9"/>
  <c r="D26" i="9"/>
  <c r="D25" i="9"/>
  <c r="D24" i="9"/>
  <c r="D23" i="9"/>
  <c r="R14" i="9"/>
  <c r="R13" i="9"/>
  <c r="R12" i="9"/>
  <c r="R15" i="9"/>
  <c r="R11" i="9"/>
  <c r="J14" i="9"/>
  <c r="J13" i="9"/>
  <c r="J12" i="9"/>
  <c r="J15" i="9"/>
  <c r="J11" i="9"/>
  <c r="T29" i="34"/>
  <c r="X29" i="34"/>
  <c r="V29" i="34"/>
  <c r="L29" i="36"/>
  <c r="W29" i="34"/>
  <c r="U29" i="34"/>
  <c r="S29" i="34"/>
  <c r="AE26" i="34"/>
  <c r="AI26" i="34"/>
  <c r="AG26" i="34"/>
  <c r="AD26" i="34"/>
  <c r="Q26" i="36"/>
  <c r="AH26" i="34"/>
  <c r="AF26" i="34"/>
  <c r="L17" i="36"/>
  <c r="T17" i="34"/>
  <c r="X17" i="34"/>
  <c r="V17" i="34"/>
  <c r="U17" i="34"/>
  <c r="S17" i="34"/>
  <c r="W17" i="34"/>
  <c r="Q14" i="36"/>
  <c r="AE14" i="34"/>
  <c r="AI14" i="34"/>
  <c r="AG14" i="34"/>
  <c r="AH14" i="34"/>
  <c r="AF14" i="34"/>
  <c r="AD14" i="34"/>
  <c r="L9" i="36"/>
  <c r="T9" i="34"/>
  <c r="X9" i="34"/>
  <c r="V9" i="34"/>
  <c r="W9" i="34"/>
  <c r="U9" i="34"/>
  <c r="S9" i="34"/>
  <c r="O8" i="36"/>
  <c r="AA19" i="34"/>
  <c r="O19" i="36" s="1"/>
  <c r="AM28" i="32"/>
  <c r="AE28" i="32"/>
  <c r="AG28" i="32"/>
  <c r="AL28" i="32"/>
  <c r="AF28" i="32"/>
  <c r="AD28" i="32"/>
  <c r="AM12" i="32"/>
  <c r="AE12" i="32"/>
  <c r="AG12" i="32"/>
  <c r="AF12" i="32"/>
  <c r="AD12" i="32"/>
  <c r="AL12" i="32"/>
  <c r="I99" i="27"/>
  <c r="K99" i="27"/>
  <c r="L99" i="27"/>
  <c r="J99" i="27"/>
  <c r="H99" i="27"/>
  <c r="I97" i="27"/>
  <c r="K97" i="27"/>
  <c r="L97" i="27"/>
  <c r="J97" i="27"/>
  <c r="H97" i="27"/>
  <c r="I95" i="27"/>
  <c r="K95" i="27"/>
  <c r="L95" i="27"/>
  <c r="J95" i="27"/>
  <c r="H95" i="27"/>
  <c r="I93" i="27"/>
  <c r="K93" i="27"/>
  <c r="L93" i="27"/>
  <c r="J93" i="27"/>
  <c r="H93" i="27"/>
  <c r="I91" i="27"/>
  <c r="K91" i="27"/>
  <c r="L91" i="27"/>
  <c r="J91" i="27"/>
  <c r="H91" i="27"/>
  <c r="I89" i="27"/>
  <c r="K89" i="27"/>
  <c r="L89" i="27"/>
  <c r="J89" i="27"/>
  <c r="H89" i="27"/>
  <c r="I87" i="27"/>
  <c r="K87" i="27"/>
  <c r="L87" i="27"/>
  <c r="J87" i="27"/>
  <c r="H87" i="27"/>
  <c r="I85" i="27"/>
  <c r="K85" i="27"/>
  <c r="L85" i="27"/>
  <c r="J85" i="27"/>
  <c r="H85" i="27"/>
  <c r="I83" i="27"/>
  <c r="K83" i="27"/>
  <c r="L83" i="27"/>
  <c r="J83" i="27"/>
  <c r="H83" i="27"/>
  <c r="I81" i="27"/>
  <c r="K81" i="27"/>
  <c r="L81" i="27"/>
  <c r="J81" i="27"/>
  <c r="H81" i="27"/>
  <c r="I79" i="27"/>
  <c r="K79" i="27"/>
  <c r="L79" i="27"/>
  <c r="J79" i="27"/>
  <c r="H79" i="27"/>
  <c r="I77" i="27"/>
  <c r="K77" i="27"/>
  <c r="L77" i="27"/>
  <c r="J77" i="27"/>
  <c r="H77" i="27"/>
  <c r="I75" i="27"/>
  <c r="K75" i="27"/>
  <c r="L75" i="27"/>
  <c r="J75" i="27"/>
  <c r="H75" i="27"/>
  <c r="I73" i="27"/>
  <c r="K73" i="27"/>
  <c r="L73" i="27"/>
  <c r="J73" i="27"/>
  <c r="H73" i="27"/>
  <c r="I71" i="27"/>
  <c r="K71" i="27"/>
  <c r="L71" i="27"/>
  <c r="J71" i="27"/>
  <c r="H71" i="27"/>
  <c r="I68" i="27"/>
  <c r="K68" i="27"/>
  <c r="L68" i="27"/>
  <c r="J68" i="27"/>
  <c r="H68" i="27"/>
  <c r="I66" i="27"/>
  <c r="K66" i="27"/>
  <c r="L66" i="27"/>
  <c r="J66" i="27"/>
  <c r="H66" i="27"/>
  <c r="I64" i="27"/>
  <c r="K64" i="27"/>
  <c r="L64" i="27"/>
  <c r="J64" i="27"/>
  <c r="H64" i="27"/>
  <c r="I62" i="27"/>
  <c r="K62" i="27"/>
  <c r="L62" i="27"/>
  <c r="J62" i="27"/>
  <c r="H62" i="27"/>
  <c r="I60" i="27"/>
  <c r="K60" i="27"/>
  <c r="L60" i="27"/>
  <c r="J60" i="27"/>
  <c r="H60" i="27"/>
  <c r="I58" i="27"/>
  <c r="K58" i="27"/>
  <c r="L58" i="27"/>
  <c r="J58" i="27"/>
  <c r="H58" i="27"/>
  <c r="I56" i="27"/>
  <c r="K56" i="27"/>
  <c r="L56" i="27"/>
  <c r="J56" i="27"/>
  <c r="H56" i="27"/>
  <c r="I54" i="27"/>
  <c r="K54" i="27"/>
  <c r="L54" i="27"/>
  <c r="J54" i="27"/>
  <c r="H54" i="27"/>
  <c r="I52" i="27"/>
  <c r="K52" i="27"/>
  <c r="L52" i="27"/>
  <c r="J52" i="27"/>
  <c r="H52" i="27"/>
  <c r="I50" i="27"/>
  <c r="K50" i="27"/>
  <c r="L50" i="27"/>
  <c r="J50" i="27"/>
  <c r="H50" i="27"/>
  <c r="I48" i="27"/>
  <c r="K48" i="27"/>
  <c r="L48" i="27"/>
  <c r="J48" i="27"/>
  <c r="H48" i="27"/>
  <c r="I46" i="27"/>
  <c r="K46" i="27"/>
  <c r="L46" i="27"/>
  <c r="J46" i="27"/>
  <c r="H46" i="27"/>
  <c r="I44" i="27"/>
  <c r="K44" i="27"/>
  <c r="L44" i="27"/>
  <c r="J44" i="27"/>
  <c r="H44" i="27"/>
  <c r="I42" i="27"/>
  <c r="K42" i="27"/>
  <c r="L42" i="27"/>
  <c r="J42" i="27"/>
  <c r="H42" i="27"/>
  <c r="I40" i="27"/>
  <c r="K40" i="27"/>
  <c r="L40" i="27"/>
  <c r="J40" i="27"/>
  <c r="H40" i="27"/>
  <c r="I37" i="27"/>
  <c r="K37" i="27"/>
  <c r="L37" i="27"/>
  <c r="J37" i="27"/>
  <c r="H37" i="27"/>
  <c r="I35" i="27"/>
  <c r="K35" i="27"/>
  <c r="L35" i="27"/>
  <c r="J35" i="27"/>
  <c r="H35" i="27"/>
  <c r="I33" i="27"/>
  <c r="K33" i="27"/>
  <c r="L33" i="27"/>
  <c r="J33" i="27"/>
  <c r="H33" i="27"/>
  <c r="I31" i="27"/>
  <c r="K31" i="27"/>
  <c r="L31" i="27"/>
  <c r="J31" i="27"/>
  <c r="H31" i="27"/>
  <c r="I29" i="27"/>
  <c r="K29" i="27"/>
  <c r="L29" i="27"/>
  <c r="J29" i="27"/>
  <c r="H29" i="27"/>
  <c r="I27" i="27"/>
  <c r="K27" i="27"/>
  <c r="L27" i="27"/>
  <c r="J27" i="27"/>
  <c r="H27" i="27"/>
  <c r="I25" i="27"/>
  <c r="K25" i="27"/>
  <c r="L25" i="27"/>
  <c r="J25" i="27"/>
  <c r="H25" i="27"/>
  <c r="I23" i="27"/>
  <c r="K23" i="27"/>
  <c r="L23" i="27"/>
  <c r="J23" i="27"/>
  <c r="H23" i="27"/>
  <c r="I21" i="27"/>
  <c r="K21" i="27"/>
  <c r="L21" i="27"/>
  <c r="J21" i="27"/>
  <c r="H21" i="27"/>
  <c r="I19" i="27"/>
  <c r="K19" i="27"/>
  <c r="L19" i="27"/>
  <c r="J19" i="27"/>
  <c r="H19" i="27"/>
  <c r="I17" i="27"/>
  <c r="K17" i="27"/>
  <c r="L17" i="27"/>
  <c r="J17" i="27"/>
  <c r="H17" i="27"/>
  <c r="I15" i="27"/>
  <c r="K15" i="27"/>
  <c r="L15" i="27"/>
  <c r="J15" i="27"/>
  <c r="H15" i="27"/>
  <c r="I13" i="27"/>
  <c r="K13" i="27"/>
  <c r="L13" i="27"/>
  <c r="J13" i="27"/>
  <c r="H13" i="27"/>
  <c r="I11" i="27"/>
  <c r="K11" i="27"/>
  <c r="L11" i="27"/>
  <c r="J11" i="27"/>
  <c r="H11" i="27"/>
  <c r="I9" i="27"/>
  <c r="K9" i="27"/>
  <c r="L9" i="27"/>
  <c r="J9" i="27"/>
  <c r="H9" i="27"/>
  <c r="S84" i="21"/>
  <c r="U84" i="21"/>
  <c r="V84" i="21"/>
  <c r="T84" i="21"/>
  <c r="R84" i="21"/>
  <c r="S82" i="21"/>
  <c r="U82" i="21"/>
  <c r="V82" i="21"/>
  <c r="T82" i="21"/>
  <c r="R82" i="21"/>
  <c r="S79" i="21"/>
  <c r="U79" i="21"/>
  <c r="V79" i="21"/>
  <c r="T79" i="21"/>
  <c r="R79" i="21"/>
  <c r="S76" i="21"/>
  <c r="U76" i="21"/>
  <c r="V76" i="21"/>
  <c r="T76" i="21"/>
  <c r="R76" i="21"/>
  <c r="S74" i="21"/>
  <c r="U74" i="21"/>
  <c r="V74" i="21"/>
  <c r="T74" i="21"/>
  <c r="R74" i="21"/>
  <c r="S70" i="21"/>
  <c r="U70" i="21"/>
  <c r="V70" i="21"/>
  <c r="T70" i="21"/>
  <c r="R70" i="21"/>
  <c r="S67" i="21"/>
  <c r="U67" i="21"/>
  <c r="V67" i="21"/>
  <c r="T67" i="21"/>
  <c r="R67" i="21"/>
  <c r="S65" i="21"/>
  <c r="U65" i="21"/>
  <c r="V65" i="21"/>
  <c r="T65" i="21"/>
  <c r="R65" i="21"/>
  <c r="S62" i="21"/>
  <c r="U62" i="21"/>
  <c r="V62" i="21"/>
  <c r="T62" i="21"/>
  <c r="R62" i="21"/>
  <c r="S58" i="21"/>
  <c r="U58" i="21"/>
  <c r="V58" i="21"/>
  <c r="T58" i="21"/>
  <c r="R58" i="21"/>
  <c r="S56" i="21"/>
  <c r="U56" i="21"/>
  <c r="V56" i="21"/>
  <c r="T56" i="21"/>
  <c r="R56" i="21"/>
  <c r="S53" i="21"/>
  <c r="U53" i="21"/>
  <c r="V53" i="21"/>
  <c r="T53" i="21"/>
  <c r="R53" i="21"/>
  <c r="S50" i="21"/>
  <c r="U50" i="21"/>
  <c r="V50" i="21"/>
  <c r="T50" i="21"/>
  <c r="R50" i="21"/>
  <c r="S48" i="21"/>
  <c r="U48" i="21"/>
  <c r="V48" i="21"/>
  <c r="T48" i="21"/>
  <c r="R48" i="21"/>
  <c r="S44" i="21"/>
  <c r="U44" i="21"/>
  <c r="V44" i="21"/>
  <c r="T44" i="21"/>
  <c r="R44" i="21"/>
  <c r="S41" i="21"/>
  <c r="U41" i="21"/>
  <c r="V41" i="21"/>
  <c r="T41" i="21"/>
  <c r="R41" i="21"/>
  <c r="S39" i="21"/>
  <c r="U39" i="21"/>
  <c r="V39" i="21"/>
  <c r="T39" i="21"/>
  <c r="R39" i="21"/>
  <c r="S36" i="21"/>
  <c r="U36" i="21"/>
  <c r="V36" i="21"/>
  <c r="T36" i="21"/>
  <c r="R36" i="21"/>
  <c r="S32" i="21"/>
  <c r="U32" i="21"/>
  <c r="V32" i="21"/>
  <c r="T32" i="21"/>
  <c r="R32" i="21"/>
  <c r="S30" i="21"/>
  <c r="U30" i="21"/>
  <c r="V30" i="21"/>
  <c r="T30" i="21"/>
  <c r="R30" i="21"/>
  <c r="S27" i="21"/>
  <c r="U27" i="21"/>
  <c r="V27" i="21"/>
  <c r="T27" i="21"/>
  <c r="R27" i="21"/>
  <c r="S24" i="21"/>
  <c r="U24" i="21"/>
  <c r="V24" i="21"/>
  <c r="T24" i="21"/>
  <c r="R24" i="21"/>
  <c r="S22" i="21"/>
  <c r="U22" i="21"/>
  <c r="V22" i="21"/>
  <c r="T22" i="21"/>
  <c r="R22" i="21"/>
  <c r="S18" i="21"/>
  <c r="U18" i="21"/>
  <c r="T18" i="21"/>
  <c r="R18" i="21"/>
  <c r="S15" i="21"/>
  <c r="U15" i="21"/>
  <c r="T15" i="21"/>
  <c r="R15" i="21"/>
  <c r="S13" i="21"/>
  <c r="U13" i="21"/>
  <c r="T13" i="21"/>
  <c r="R13" i="21"/>
  <c r="S10" i="21"/>
  <c r="U10" i="21"/>
  <c r="T10" i="21"/>
  <c r="R10" i="21"/>
  <c r="I148" i="15"/>
  <c r="M148" i="15"/>
  <c r="K148" i="15"/>
  <c r="J148" i="15"/>
  <c r="H148" i="15"/>
  <c r="I140" i="15"/>
  <c r="M140" i="15"/>
  <c r="K140" i="15"/>
  <c r="J140" i="15"/>
  <c r="H140" i="15"/>
  <c r="I132" i="15"/>
  <c r="M132" i="15"/>
  <c r="K132" i="15"/>
  <c r="J132" i="15"/>
  <c r="H132" i="15"/>
  <c r="I124" i="15"/>
  <c r="M124" i="15"/>
  <c r="K124" i="15"/>
  <c r="J124" i="15"/>
  <c r="H124" i="15"/>
  <c r="I116" i="15"/>
  <c r="M116" i="15"/>
  <c r="K116" i="15"/>
  <c r="H116" i="15"/>
  <c r="J116" i="15"/>
  <c r="I108" i="15"/>
  <c r="M108" i="15"/>
  <c r="K108" i="15"/>
  <c r="J108" i="15"/>
  <c r="H108" i="15"/>
  <c r="I99" i="15"/>
  <c r="M99" i="15"/>
  <c r="K99" i="15"/>
  <c r="J99" i="15"/>
  <c r="H99" i="15"/>
  <c r="I91" i="15"/>
  <c r="M91" i="15"/>
  <c r="K91" i="15"/>
  <c r="J91" i="15"/>
  <c r="H91" i="15"/>
  <c r="I83" i="15"/>
  <c r="M83" i="15"/>
  <c r="K83" i="15"/>
  <c r="H83" i="15"/>
  <c r="J83" i="15"/>
  <c r="I75" i="15"/>
  <c r="M75" i="15"/>
  <c r="K75" i="15"/>
  <c r="J75" i="15"/>
  <c r="H75" i="15"/>
  <c r="I67" i="15"/>
  <c r="M67" i="15"/>
  <c r="K67" i="15"/>
  <c r="H67" i="15"/>
  <c r="J67" i="15"/>
  <c r="I59" i="15"/>
  <c r="M59" i="15"/>
  <c r="K59" i="15"/>
  <c r="J59" i="15"/>
  <c r="H59" i="15"/>
  <c r="I50" i="15"/>
  <c r="M50" i="15"/>
  <c r="K50" i="15"/>
  <c r="J50" i="15"/>
  <c r="H50" i="15"/>
  <c r="I42" i="15"/>
  <c r="M42" i="15"/>
  <c r="K42" i="15"/>
  <c r="J42" i="15"/>
  <c r="H42" i="15"/>
  <c r="I34" i="15"/>
  <c r="M34" i="15"/>
  <c r="K34" i="15"/>
  <c r="J34" i="15"/>
  <c r="H34" i="15"/>
  <c r="I26" i="15"/>
  <c r="M26" i="15"/>
  <c r="K26" i="15"/>
  <c r="J26" i="15"/>
  <c r="H26" i="15"/>
  <c r="I18" i="15"/>
  <c r="M18" i="15"/>
  <c r="K18" i="15"/>
  <c r="H18" i="15"/>
  <c r="J18" i="15"/>
  <c r="I10" i="15"/>
  <c r="M10" i="15"/>
  <c r="K10" i="15"/>
  <c r="J10" i="15"/>
  <c r="H10" i="15"/>
  <c r="I25" i="10"/>
  <c r="K25" i="10"/>
  <c r="L25" i="10"/>
  <c r="J25" i="10"/>
  <c r="H25" i="10"/>
  <c r="I20" i="10"/>
  <c r="K20" i="10"/>
  <c r="J20" i="10"/>
  <c r="H20" i="10"/>
  <c r="L20" i="10"/>
  <c r="I16" i="10"/>
  <c r="K16" i="10"/>
  <c r="L16" i="10"/>
  <c r="J16" i="10"/>
  <c r="H16" i="10"/>
  <c r="I11" i="10"/>
  <c r="K11" i="10"/>
  <c r="J11" i="10"/>
  <c r="H11" i="10"/>
  <c r="L11" i="10"/>
  <c r="J24" i="9"/>
  <c r="J23" i="9"/>
  <c r="J27" i="9"/>
  <c r="J26" i="9"/>
  <c r="J25" i="9"/>
  <c r="AD25" i="37"/>
  <c r="AB25" i="37"/>
  <c r="AF25" i="37"/>
  <c r="AE25" i="37"/>
  <c r="AC25" i="37"/>
  <c r="AA25" i="37"/>
  <c r="AG32" i="34"/>
  <c r="AE32" i="34"/>
  <c r="AI32" i="34"/>
  <c r="Q32" i="36"/>
  <c r="AH32" i="34"/>
  <c r="AF32" i="34"/>
  <c r="AD32" i="34"/>
  <c r="V27" i="34"/>
  <c r="T27" i="34"/>
  <c r="X27" i="34"/>
  <c r="L27" i="36"/>
  <c r="W27" i="34"/>
  <c r="U27" i="34"/>
  <c r="S27" i="34"/>
  <c r="AG24" i="34"/>
  <c r="AE24" i="34"/>
  <c r="AI24" i="34"/>
  <c r="AF24" i="34"/>
  <c r="AD24" i="34"/>
  <c r="Q24" i="36"/>
  <c r="AH24" i="34"/>
  <c r="K22" i="34"/>
  <c r="I22" i="34"/>
  <c r="M22" i="34"/>
  <c r="G22" i="36"/>
  <c r="G33" i="34"/>
  <c r="L22" i="34"/>
  <c r="J22" i="34"/>
  <c r="H22" i="34"/>
  <c r="K18" i="34"/>
  <c r="I18" i="34"/>
  <c r="G18" i="36"/>
  <c r="M18" i="34"/>
  <c r="L18" i="34"/>
  <c r="J18" i="34"/>
  <c r="H18" i="34"/>
  <c r="V15" i="34"/>
  <c r="T15" i="34"/>
  <c r="L15" i="36"/>
  <c r="X15" i="34"/>
  <c r="W15" i="34"/>
  <c r="U15" i="34"/>
  <c r="S15" i="34"/>
  <c r="AG12" i="34"/>
  <c r="AE12" i="34"/>
  <c r="Q12" i="36"/>
  <c r="AI12" i="34"/>
  <c r="AH12" i="34"/>
  <c r="AF12" i="34"/>
  <c r="AD12" i="34"/>
  <c r="K10" i="34"/>
  <c r="I10" i="34"/>
  <c r="G10" i="36"/>
  <c r="M10" i="34"/>
  <c r="L10" i="34"/>
  <c r="J10" i="34"/>
  <c r="H10" i="34"/>
  <c r="M8" i="36"/>
  <c r="Y19" i="34"/>
  <c r="M19" i="36" s="1"/>
  <c r="AK22" i="33"/>
  <c r="AB33" i="33"/>
  <c r="AK33" i="33" s="1"/>
  <c r="AI8" i="33"/>
  <c r="Z19" i="33"/>
  <c r="AI19" i="33" s="1"/>
  <c r="AG26" i="32"/>
  <c r="AM26" i="32"/>
  <c r="AE26" i="32"/>
  <c r="AF26" i="32"/>
  <c r="AD26" i="32"/>
  <c r="AL26" i="32"/>
  <c r="K24" i="32"/>
  <c r="I24" i="32"/>
  <c r="M24" i="32"/>
  <c r="J24" i="32"/>
  <c r="H24" i="32"/>
  <c r="L24" i="32"/>
  <c r="AH22" i="32"/>
  <c r="Y33" i="32"/>
  <c r="AH33" i="32" s="1"/>
  <c r="AG18" i="32"/>
  <c r="AM18" i="32"/>
  <c r="AE18" i="32"/>
  <c r="AF18" i="32"/>
  <c r="AD18" i="32"/>
  <c r="AL18" i="32"/>
  <c r="V17" i="32"/>
  <c r="T17" i="32"/>
  <c r="W17" i="32"/>
  <c r="U17" i="32"/>
  <c r="S17" i="32"/>
  <c r="K16" i="32"/>
  <c r="I16" i="32"/>
  <c r="M16" i="32"/>
  <c r="L16" i="32"/>
  <c r="J16" i="32"/>
  <c r="H16" i="32"/>
  <c r="AG10" i="32"/>
  <c r="AM10" i="32"/>
  <c r="AE10" i="32"/>
  <c r="AL10" i="32"/>
  <c r="AF10" i="32"/>
  <c r="AD10" i="32"/>
  <c r="V9" i="32"/>
  <c r="T9" i="32"/>
  <c r="W9" i="32"/>
  <c r="U9" i="32"/>
  <c r="S9" i="32"/>
  <c r="K8" i="32"/>
  <c r="I8" i="32"/>
  <c r="M8" i="32"/>
  <c r="G19" i="32"/>
  <c r="X19" i="32" s="1"/>
  <c r="L8" i="32"/>
  <c r="J8" i="32"/>
  <c r="H8" i="32"/>
  <c r="U98" i="27"/>
  <c r="S98" i="27"/>
  <c r="V98" i="27"/>
  <c r="T98" i="27"/>
  <c r="R98" i="27"/>
  <c r="U96" i="27"/>
  <c r="S96" i="27"/>
  <c r="V96" i="27"/>
  <c r="T96" i="27"/>
  <c r="R96" i="27"/>
  <c r="U94" i="27"/>
  <c r="S94" i="27"/>
  <c r="V94" i="27"/>
  <c r="T94" i="27"/>
  <c r="R94" i="27"/>
  <c r="U92" i="27"/>
  <c r="S92" i="27"/>
  <c r="V92" i="27"/>
  <c r="T92" i="27"/>
  <c r="R92" i="27"/>
  <c r="U90" i="27"/>
  <c r="S90" i="27"/>
  <c r="V90" i="27"/>
  <c r="T90" i="27"/>
  <c r="R90" i="27"/>
  <c r="U88" i="27"/>
  <c r="S88" i="27"/>
  <c r="V88" i="27"/>
  <c r="T88" i="27"/>
  <c r="R88" i="27"/>
  <c r="U86" i="27"/>
  <c r="S86" i="27"/>
  <c r="V86" i="27"/>
  <c r="T86" i="27"/>
  <c r="R86" i="27"/>
  <c r="U84" i="27"/>
  <c r="S84" i="27"/>
  <c r="V84" i="27"/>
  <c r="T84" i="27"/>
  <c r="R84" i="27"/>
  <c r="U82" i="27"/>
  <c r="S82" i="27"/>
  <c r="V82" i="27"/>
  <c r="T82" i="27"/>
  <c r="R82" i="27"/>
  <c r="U80" i="27"/>
  <c r="S80" i="27"/>
  <c r="V80" i="27"/>
  <c r="T80" i="27"/>
  <c r="R80" i="27"/>
  <c r="U78" i="27"/>
  <c r="S78" i="27"/>
  <c r="V78" i="27"/>
  <c r="T78" i="27"/>
  <c r="R78" i="27"/>
  <c r="U76" i="27"/>
  <c r="S76" i="27"/>
  <c r="V76" i="27"/>
  <c r="T76" i="27"/>
  <c r="R76" i="27"/>
  <c r="U74" i="27"/>
  <c r="S74" i="27"/>
  <c r="V74" i="27"/>
  <c r="T74" i="27"/>
  <c r="R74" i="27"/>
  <c r="U72" i="27"/>
  <c r="S72" i="27"/>
  <c r="V72" i="27"/>
  <c r="T72" i="27"/>
  <c r="R72" i="27"/>
  <c r="U70" i="27"/>
  <c r="S70" i="27"/>
  <c r="V70" i="27"/>
  <c r="T70" i="27"/>
  <c r="R70" i="27"/>
  <c r="U67" i="27"/>
  <c r="S67" i="27"/>
  <c r="V67" i="27"/>
  <c r="T67" i="27"/>
  <c r="R67" i="27"/>
  <c r="U65" i="27"/>
  <c r="S65" i="27"/>
  <c r="V65" i="27"/>
  <c r="T65" i="27"/>
  <c r="R65" i="27"/>
  <c r="U63" i="27"/>
  <c r="S63" i="27"/>
  <c r="V63" i="27"/>
  <c r="T63" i="27"/>
  <c r="R63" i="27"/>
  <c r="U61" i="27"/>
  <c r="S61" i="27"/>
  <c r="V61" i="27"/>
  <c r="T61" i="27"/>
  <c r="R61" i="27"/>
  <c r="U59" i="27"/>
  <c r="S59" i="27"/>
  <c r="V59" i="27"/>
  <c r="T59" i="27"/>
  <c r="R59" i="27"/>
  <c r="U57" i="27"/>
  <c r="S57" i="27"/>
  <c r="V57" i="27"/>
  <c r="T57" i="27"/>
  <c r="R57" i="27"/>
  <c r="U55" i="27"/>
  <c r="S55" i="27"/>
  <c r="V55" i="27"/>
  <c r="T55" i="27"/>
  <c r="R55" i="27"/>
  <c r="U53" i="27"/>
  <c r="S53" i="27"/>
  <c r="V53" i="27"/>
  <c r="T53" i="27"/>
  <c r="R53" i="27"/>
  <c r="U51" i="27"/>
  <c r="S51" i="27"/>
  <c r="V51" i="27"/>
  <c r="T51" i="27"/>
  <c r="R51" i="27"/>
  <c r="U49" i="27"/>
  <c r="S49" i="27"/>
  <c r="V49" i="27"/>
  <c r="T49" i="27"/>
  <c r="R49" i="27"/>
  <c r="U47" i="27"/>
  <c r="S47" i="27"/>
  <c r="V47" i="27"/>
  <c r="T47" i="27"/>
  <c r="R47" i="27"/>
  <c r="U45" i="27"/>
  <c r="S45" i="27"/>
  <c r="V45" i="27"/>
  <c r="T45" i="27"/>
  <c r="R45" i="27"/>
  <c r="U43" i="27"/>
  <c r="S43" i="27"/>
  <c r="V43" i="27"/>
  <c r="T43" i="27"/>
  <c r="R43" i="27"/>
  <c r="U41" i="27"/>
  <c r="S41" i="27"/>
  <c r="V41" i="27"/>
  <c r="T41" i="27"/>
  <c r="R41" i="27"/>
  <c r="U39" i="27"/>
  <c r="S39" i="27"/>
  <c r="V39" i="27"/>
  <c r="T39" i="27"/>
  <c r="R39" i="27"/>
  <c r="U36" i="27"/>
  <c r="S36" i="27"/>
  <c r="V36" i="27"/>
  <c r="T36" i="27"/>
  <c r="R36" i="27"/>
  <c r="U34" i="27"/>
  <c r="S34" i="27"/>
  <c r="V34" i="27"/>
  <c r="T34" i="27"/>
  <c r="R34" i="27"/>
  <c r="U32" i="27"/>
  <c r="S32" i="27"/>
  <c r="V32" i="27"/>
  <c r="T32" i="27"/>
  <c r="R32" i="27"/>
  <c r="U30" i="27"/>
  <c r="S30" i="27"/>
  <c r="V30" i="27"/>
  <c r="T30" i="27"/>
  <c r="R30" i="27"/>
  <c r="U28" i="27"/>
  <c r="S28" i="27"/>
  <c r="V28" i="27"/>
  <c r="T28" i="27"/>
  <c r="R28" i="27"/>
  <c r="U26" i="27"/>
  <c r="S26" i="27"/>
  <c r="V26" i="27"/>
  <c r="T26" i="27"/>
  <c r="R26" i="27"/>
  <c r="U24" i="27"/>
  <c r="S24" i="27"/>
  <c r="V24" i="27"/>
  <c r="T24" i="27"/>
  <c r="R24" i="27"/>
  <c r="U22" i="27"/>
  <c r="S22" i="27"/>
  <c r="V22" i="27"/>
  <c r="T22" i="27"/>
  <c r="R22" i="27"/>
  <c r="U20" i="27"/>
  <c r="S20" i="27"/>
  <c r="V20" i="27"/>
  <c r="T20" i="27"/>
  <c r="R20" i="27"/>
  <c r="U18" i="27"/>
  <c r="S18" i="27"/>
  <c r="V18" i="27"/>
  <c r="T18" i="27"/>
  <c r="R18" i="27"/>
  <c r="U16" i="27"/>
  <c r="S16" i="27"/>
  <c r="V16" i="27"/>
  <c r="T16" i="27"/>
  <c r="R16" i="27"/>
  <c r="U14" i="27"/>
  <c r="S14" i="27"/>
  <c r="V14" i="27"/>
  <c r="T14" i="27"/>
  <c r="R14" i="27"/>
  <c r="U12" i="27"/>
  <c r="S12" i="27"/>
  <c r="V12" i="27"/>
  <c r="T12" i="27"/>
  <c r="R12" i="27"/>
  <c r="U10" i="27"/>
  <c r="S10" i="27"/>
  <c r="V10" i="27"/>
  <c r="T10" i="27"/>
  <c r="R10" i="27"/>
  <c r="U8" i="27"/>
  <c r="S8" i="27"/>
  <c r="V8" i="27"/>
  <c r="T8" i="27"/>
  <c r="R8" i="27"/>
  <c r="U130" i="25"/>
  <c r="S130" i="25"/>
  <c r="R130" i="25"/>
  <c r="V130" i="25"/>
  <c r="T130" i="25"/>
  <c r="U127" i="25"/>
  <c r="S127" i="25"/>
  <c r="V127" i="25"/>
  <c r="T127" i="25"/>
  <c r="R127" i="25"/>
  <c r="U124" i="25"/>
  <c r="S124" i="25"/>
  <c r="R124" i="25"/>
  <c r="V124" i="25"/>
  <c r="T124" i="25"/>
  <c r="U122" i="25"/>
  <c r="S122" i="25"/>
  <c r="V122" i="25"/>
  <c r="T122" i="25"/>
  <c r="R122" i="25"/>
  <c r="U119" i="25"/>
  <c r="S119" i="25"/>
  <c r="R119" i="25"/>
  <c r="V119" i="25"/>
  <c r="T119" i="25"/>
  <c r="U116" i="25"/>
  <c r="S116" i="25"/>
  <c r="V116" i="25"/>
  <c r="T116" i="25"/>
  <c r="R116" i="25"/>
  <c r="U114" i="25"/>
  <c r="S114" i="25"/>
  <c r="R114" i="25"/>
  <c r="V114" i="25"/>
  <c r="T114" i="25"/>
  <c r="U110" i="25"/>
  <c r="S110" i="25"/>
  <c r="V110" i="25"/>
  <c r="T110" i="25"/>
  <c r="R110" i="25"/>
  <c r="U107" i="25"/>
  <c r="S107" i="25"/>
  <c r="R107" i="25"/>
  <c r="V107" i="25"/>
  <c r="T107" i="25"/>
  <c r="U105" i="25"/>
  <c r="S105" i="25"/>
  <c r="V105" i="25"/>
  <c r="T105" i="25"/>
  <c r="R105" i="25"/>
  <c r="U102" i="25"/>
  <c r="S102" i="25"/>
  <c r="R102" i="25"/>
  <c r="V102" i="25"/>
  <c r="T102" i="25"/>
  <c r="U99" i="25"/>
  <c r="S99" i="25"/>
  <c r="V99" i="25"/>
  <c r="T99" i="25"/>
  <c r="R99" i="25"/>
  <c r="U97" i="25"/>
  <c r="S97" i="25"/>
  <c r="R97" i="25"/>
  <c r="V97" i="25"/>
  <c r="T97" i="25"/>
  <c r="U94" i="25"/>
  <c r="S94" i="25"/>
  <c r="V94" i="25"/>
  <c r="T94" i="25"/>
  <c r="R94" i="25"/>
  <c r="U90" i="25"/>
  <c r="S90" i="25"/>
  <c r="R90" i="25"/>
  <c r="V90" i="25"/>
  <c r="T90" i="25"/>
  <c r="U88" i="25"/>
  <c r="S88" i="25"/>
  <c r="V88" i="25"/>
  <c r="T88" i="25"/>
  <c r="R88" i="25"/>
  <c r="U85" i="25"/>
  <c r="S85" i="25"/>
  <c r="R85" i="25"/>
  <c r="V85" i="25"/>
  <c r="T85" i="25"/>
  <c r="U82" i="25"/>
  <c r="S82" i="25"/>
  <c r="V82" i="25"/>
  <c r="T82" i="25"/>
  <c r="R82" i="25"/>
  <c r="U80" i="25"/>
  <c r="S80" i="25"/>
  <c r="R80" i="25"/>
  <c r="V80" i="25"/>
  <c r="T80" i="25"/>
  <c r="U77" i="25"/>
  <c r="S77" i="25"/>
  <c r="V77" i="25"/>
  <c r="T77" i="25"/>
  <c r="R77" i="25"/>
  <c r="U74" i="25"/>
  <c r="S74" i="25"/>
  <c r="R74" i="25"/>
  <c r="V74" i="25"/>
  <c r="T74" i="25"/>
  <c r="U72" i="25"/>
  <c r="S72" i="25"/>
  <c r="V72" i="25"/>
  <c r="T72" i="25"/>
  <c r="R72" i="25"/>
  <c r="U68" i="25"/>
  <c r="S68" i="25"/>
  <c r="R68" i="25"/>
  <c r="V68" i="25"/>
  <c r="T68" i="25"/>
  <c r="U65" i="25"/>
  <c r="S65" i="25"/>
  <c r="V65" i="25"/>
  <c r="T65" i="25"/>
  <c r="R65" i="25"/>
  <c r="U63" i="25"/>
  <c r="S63" i="25"/>
  <c r="R63" i="25"/>
  <c r="V63" i="25"/>
  <c r="T63" i="25"/>
  <c r="U60" i="25"/>
  <c r="S60" i="25"/>
  <c r="V60" i="25"/>
  <c r="T60" i="25"/>
  <c r="R60" i="25"/>
  <c r="U57" i="25"/>
  <c r="S57" i="25"/>
  <c r="R57" i="25"/>
  <c r="V57" i="25"/>
  <c r="T57" i="25"/>
  <c r="U55" i="25"/>
  <c r="S55" i="25"/>
  <c r="V55" i="25"/>
  <c r="T55" i="25"/>
  <c r="R55" i="25"/>
  <c r="U52" i="25"/>
  <c r="S52" i="25"/>
  <c r="R52" i="25"/>
  <c r="V52" i="25"/>
  <c r="T52" i="25"/>
  <c r="U48" i="25"/>
  <c r="S48" i="25"/>
  <c r="V48" i="25"/>
  <c r="T48" i="25"/>
  <c r="R48" i="25"/>
  <c r="U46" i="25"/>
  <c r="S46" i="25"/>
  <c r="R46" i="25"/>
  <c r="V46" i="25"/>
  <c r="T46" i="25"/>
  <c r="U43" i="25"/>
  <c r="S43" i="25"/>
  <c r="V43" i="25"/>
  <c r="T43" i="25"/>
  <c r="R43" i="25"/>
  <c r="U40" i="25"/>
  <c r="S40" i="25"/>
  <c r="R40" i="25"/>
  <c r="V40" i="25"/>
  <c r="T40" i="25"/>
  <c r="U38" i="25"/>
  <c r="S38" i="25"/>
  <c r="V38" i="25"/>
  <c r="T38" i="25"/>
  <c r="R38" i="25"/>
  <c r="U35" i="25"/>
  <c r="S35" i="25"/>
  <c r="R35" i="25"/>
  <c r="V35" i="25"/>
  <c r="T35" i="25"/>
  <c r="U32" i="25"/>
  <c r="S32" i="25"/>
  <c r="V32" i="25"/>
  <c r="T32" i="25"/>
  <c r="R32" i="25"/>
  <c r="U30" i="25"/>
  <c r="S30" i="25"/>
  <c r="R30" i="25"/>
  <c r="V30" i="25"/>
  <c r="T30" i="25"/>
  <c r="U26" i="25"/>
  <c r="S26" i="25"/>
  <c r="V26" i="25"/>
  <c r="T26" i="25"/>
  <c r="R26" i="25"/>
  <c r="U23" i="25"/>
  <c r="S23" i="25"/>
  <c r="R23" i="25"/>
  <c r="V23" i="25"/>
  <c r="T23" i="25"/>
  <c r="U21" i="25"/>
  <c r="S21" i="25"/>
  <c r="V21" i="25"/>
  <c r="T21" i="25"/>
  <c r="R21" i="25"/>
  <c r="U18" i="25"/>
  <c r="S18" i="25"/>
  <c r="R18" i="25"/>
  <c r="V18" i="25"/>
  <c r="T18" i="25"/>
  <c r="U15" i="25"/>
  <c r="S15" i="25"/>
  <c r="V15" i="25"/>
  <c r="T15" i="25"/>
  <c r="R15" i="25"/>
  <c r="U13" i="25"/>
  <c r="S13" i="25"/>
  <c r="R13" i="25"/>
  <c r="V13" i="25"/>
  <c r="T13" i="25"/>
  <c r="U10" i="25"/>
  <c r="S10" i="25"/>
  <c r="V10" i="25"/>
  <c r="T10" i="25"/>
  <c r="R10" i="25"/>
  <c r="K82" i="21"/>
  <c r="I82" i="21"/>
  <c r="L82" i="21"/>
  <c r="J82" i="21"/>
  <c r="H82" i="21"/>
  <c r="K79" i="21"/>
  <c r="I79" i="21"/>
  <c r="H79" i="21"/>
  <c r="L79" i="21"/>
  <c r="J79" i="21"/>
  <c r="K76" i="21"/>
  <c r="I76" i="21"/>
  <c r="L76" i="21"/>
  <c r="J76" i="21"/>
  <c r="H76" i="21"/>
  <c r="K74" i="21"/>
  <c r="I74" i="21"/>
  <c r="H74" i="21"/>
  <c r="L74" i="21"/>
  <c r="J74" i="21"/>
  <c r="K70" i="21"/>
  <c r="I70" i="21"/>
  <c r="L70" i="21"/>
  <c r="J70" i="21"/>
  <c r="H70" i="21"/>
  <c r="K67" i="21"/>
  <c r="I67" i="21"/>
  <c r="H67" i="21"/>
  <c r="L67" i="21"/>
  <c r="J67" i="21"/>
  <c r="K65" i="21"/>
  <c r="I65" i="21"/>
  <c r="L65" i="21"/>
  <c r="J65" i="21"/>
  <c r="H65" i="21"/>
  <c r="K62" i="21"/>
  <c r="I62" i="21"/>
  <c r="H62" i="21"/>
  <c r="L62" i="21"/>
  <c r="J62" i="21"/>
  <c r="K58" i="21"/>
  <c r="I58" i="21"/>
  <c r="L58" i="21"/>
  <c r="J58" i="21"/>
  <c r="H58" i="21"/>
  <c r="K56" i="21"/>
  <c r="I56" i="21"/>
  <c r="H56" i="21"/>
  <c r="L56" i="21"/>
  <c r="J56" i="21"/>
  <c r="K53" i="21"/>
  <c r="I53" i="21"/>
  <c r="L53" i="21"/>
  <c r="J53" i="21"/>
  <c r="H53" i="21"/>
  <c r="K50" i="21"/>
  <c r="I50" i="21"/>
  <c r="H50" i="21"/>
  <c r="L50" i="21"/>
  <c r="J50" i="21"/>
  <c r="K48" i="21"/>
  <c r="I48" i="21"/>
  <c r="L48" i="21"/>
  <c r="J48" i="21"/>
  <c r="H48" i="21"/>
  <c r="K44" i="21"/>
  <c r="I44" i="21"/>
  <c r="H44" i="21"/>
  <c r="L44" i="21"/>
  <c r="J44" i="21"/>
  <c r="K41" i="21"/>
  <c r="I41" i="21"/>
  <c r="L41" i="21"/>
  <c r="J41" i="21"/>
  <c r="H41" i="21"/>
  <c r="K39" i="21"/>
  <c r="I39" i="21"/>
  <c r="H39" i="21"/>
  <c r="L39" i="21"/>
  <c r="J39" i="21"/>
  <c r="K36" i="21"/>
  <c r="I36" i="21"/>
  <c r="L36" i="21"/>
  <c r="J36" i="21"/>
  <c r="H36" i="21"/>
  <c r="K32" i="21"/>
  <c r="I32" i="21"/>
  <c r="H32" i="21"/>
  <c r="L32" i="21"/>
  <c r="J32" i="21"/>
  <c r="K30" i="21"/>
  <c r="I30" i="21"/>
  <c r="L30" i="21"/>
  <c r="J30" i="21"/>
  <c r="H30" i="21"/>
  <c r="K27" i="21"/>
  <c r="I27" i="21"/>
  <c r="H27" i="21"/>
  <c r="L27" i="21"/>
  <c r="J27" i="21"/>
  <c r="K24" i="21"/>
  <c r="I24" i="21"/>
  <c r="L24" i="21"/>
  <c r="J24" i="21"/>
  <c r="H24" i="21"/>
  <c r="K22" i="21"/>
  <c r="I22" i="21"/>
  <c r="H22" i="21"/>
  <c r="L22" i="21"/>
  <c r="J22" i="21"/>
  <c r="K18" i="21"/>
  <c r="I18" i="21"/>
  <c r="L18" i="21"/>
  <c r="J18" i="21"/>
  <c r="H18" i="21"/>
  <c r="K15" i="21"/>
  <c r="I15" i="21"/>
  <c r="H15" i="21"/>
  <c r="L15" i="21"/>
  <c r="J15" i="21"/>
  <c r="K13" i="21"/>
  <c r="I13" i="21"/>
  <c r="L13" i="21"/>
  <c r="J13" i="21"/>
  <c r="H13" i="21"/>
  <c r="K10" i="21"/>
  <c r="I10" i="21"/>
  <c r="H10" i="21"/>
  <c r="L10" i="21"/>
  <c r="J10" i="21"/>
  <c r="K62" i="19"/>
  <c r="I62" i="19"/>
  <c r="L62" i="19"/>
  <c r="J62" i="19"/>
  <c r="H62" i="19"/>
  <c r="K60" i="19"/>
  <c r="I60" i="19"/>
  <c r="L60" i="19"/>
  <c r="J60" i="19"/>
  <c r="H60" i="19"/>
  <c r="K58" i="19"/>
  <c r="I58" i="19"/>
  <c r="L58" i="19"/>
  <c r="J58" i="19"/>
  <c r="H58" i="19"/>
  <c r="K56" i="19"/>
  <c r="I56" i="19"/>
  <c r="L56" i="19"/>
  <c r="J56" i="19"/>
  <c r="H56" i="19"/>
  <c r="K54" i="19"/>
  <c r="I54" i="19"/>
  <c r="L54" i="19"/>
  <c r="J54" i="19"/>
  <c r="H54" i="19"/>
  <c r="K52" i="19"/>
  <c r="I52" i="19"/>
  <c r="L52" i="19"/>
  <c r="J52" i="19"/>
  <c r="H52" i="19"/>
  <c r="K50" i="19"/>
  <c r="I50" i="19"/>
  <c r="L50" i="19"/>
  <c r="J50" i="19"/>
  <c r="H50" i="19"/>
  <c r="K48" i="19"/>
  <c r="I48" i="19"/>
  <c r="L48" i="19"/>
  <c r="J48" i="19"/>
  <c r="H48" i="19"/>
  <c r="K46" i="19"/>
  <c r="I46" i="19"/>
  <c r="L46" i="19"/>
  <c r="J46" i="19"/>
  <c r="H46" i="19"/>
  <c r="K43" i="19"/>
  <c r="I43" i="19"/>
  <c r="L43" i="19"/>
  <c r="J43" i="19"/>
  <c r="H43" i="19"/>
  <c r="K41" i="19"/>
  <c r="I41" i="19"/>
  <c r="L41" i="19"/>
  <c r="J41" i="19"/>
  <c r="H41" i="19"/>
  <c r="K39" i="19"/>
  <c r="I39" i="19"/>
  <c r="L39" i="19"/>
  <c r="J39" i="19"/>
  <c r="H39" i="19"/>
  <c r="K37" i="19"/>
  <c r="I37" i="19"/>
  <c r="L37" i="19"/>
  <c r="J37" i="19"/>
  <c r="H37" i="19"/>
  <c r="K35" i="19"/>
  <c r="I35" i="19"/>
  <c r="L35" i="19"/>
  <c r="J35" i="19"/>
  <c r="H35" i="19"/>
  <c r="K33" i="19"/>
  <c r="I33" i="19"/>
  <c r="L33" i="19"/>
  <c r="J33" i="19"/>
  <c r="H33" i="19"/>
  <c r="K31" i="19"/>
  <c r="I31" i="19"/>
  <c r="L31" i="19"/>
  <c r="J31" i="19"/>
  <c r="H31" i="19"/>
  <c r="K29" i="19"/>
  <c r="I29" i="19"/>
  <c r="L29" i="19"/>
  <c r="J29" i="19"/>
  <c r="H29" i="19"/>
  <c r="K27" i="19"/>
  <c r="I27" i="19"/>
  <c r="L27" i="19"/>
  <c r="J27" i="19"/>
  <c r="H27" i="19"/>
  <c r="K24" i="19"/>
  <c r="I24" i="19"/>
  <c r="L24" i="19"/>
  <c r="J24" i="19"/>
  <c r="H24" i="19"/>
  <c r="K22" i="19"/>
  <c r="I22" i="19"/>
  <c r="L22" i="19"/>
  <c r="J22" i="19"/>
  <c r="H22" i="19"/>
  <c r="K20" i="19"/>
  <c r="I20" i="19"/>
  <c r="L20" i="19"/>
  <c r="J20" i="19"/>
  <c r="H20" i="19"/>
  <c r="K18" i="19"/>
  <c r="I18" i="19"/>
  <c r="L18" i="19"/>
  <c r="J18" i="19"/>
  <c r="H18" i="19"/>
  <c r="K16" i="19"/>
  <c r="I16" i="19"/>
  <c r="L16" i="19"/>
  <c r="J16" i="19"/>
  <c r="H16" i="19"/>
  <c r="K14" i="19"/>
  <c r="I14" i="19"/>
  <c r="L14" i="19"/>
  <c r="J14" i="19"/>
  <c r="H14" i="19"/>
  <c r="K12" i="19"/>
  <c r="I12" i="19"/>
  <c r="L12" i="19"/>
  <c r="J12" i="19"/>
  <c r="H12" i="19"/>
  <c r="K10" i="19"/>
  <c r="I10" i="19"/>
  <c r="L10" i="19"/>
  <c r="J10" i="19"/>
  <c r="H10" i="19"/>
  <c r="K8" i="19"/>
  <c r="I8" i="19"/>
  <c r="L8" i="19"/>
  <c r="J8" i="19"/>
  <c r="H8" i="19"/>
  <c r="U202" i="16"/>
  <c r="S202" i="16"/>
  <c r="V202" i="16"/>
  <c r="T202" i="16"/>
  <c r="R202" i="16"/>
  <c r="U199" i="16"/>
  <c r="S199" i="16"/>
  <c r="T199" i="16"/>
  <c r="R199" i="16"/>
  <c r="V199" i="16"/>
  <c r="U196" i="16"/>
  <c r="S196" i="16"/>
  <c r="V196" i="16"/>
  <c r="T196" i="16"/>
  <c r="R196" i="16"/>
  <c r="U194" i="16"/>
  <c r="S194" i="16"/>
  <c r="T194" i="16"/>
  <c r="R194" i="16"/>
  <c r="V194" i="16"/>
  <c r="U191" i="16"/>
  <c r="S191" i="16"/>
  <c r="V191" i="16"/>
  <c r="T191" i="16"/>
  <c r="R191" i="16"/>
  <c r="U188" i="16"/>
  <c r="S188" i="16"/>
  <c r="T188" i="16"/>
  <c r="R188" i="16"/>
  <c r="V188" i="16"/>
  <c r="U186" i="16"/>
  <c r="S186" i="16"/>
  <c r="V186" i="16"/>
  <c r="T186" i="16"/>
  <c r="R186" i="16"/>
  <c r="U183" i="16"/>
  <c r="S183" i="16"/>
  <c r="T183" i="16"/>
  <c r="R183" i="16"/>
  <c r="V183" i="16"/>
  <c r="U180" i="16"/>
  <c r="S180" i="16"/>
  <c r="V180" i="16"/>
  <c r="T180" i="16"/>
  <c r="R180" i="16"/>
  <c r="U178" i="16"/>
  <c r="S178" i="16"/>
  <c r="T178" i="16"/>
  <c r="R178" i="16"/>
  <c r="V178" i="16"/>
  <c r="U175" i="16"/>
  <c r="S175" i="16"/>
  <c r="V175" i="16"/>
  <c r="T175" i="16"/>
  <c r="R175" i="16"/>
  <c r="U171" i="16"/>
  <c r="S171" i="16"/>
  <c r="T171" i="16"/>
  <c r="R171" i="16"/>
  <c r="V171" i="16"/>
  <c r="U169" i="16"/>
  <c r="S169" i="16"/>
  <c r="V169" i="16"/>
  <c r="T169" i="16"/>
  <c r="R169" i="16"/>
  <c r="U166" i="16"/>
  <c r="S166" i="16"/>
  <c r="T166" i="16"/>
  <c r="R166" i="16"/>
  <c r="V166" i="16"/>
  <c r="U163" i="16"/>
  <c r="S163" i="16"/>
  <c r="V163" i="16"/>
  <c r="T163" i="16"/>
  <c r="R163" i="16"/>
  <c r="U161" i="16"/>
  <c r="S161" i="16"/>
  <c r="T161" i="16"/>
  <c r="R161" i="16"/>
  <c r="V161" i="16"/>
  <c r="U158" i="16"/>
  <c r="S158" i="16"/>
  <c r="V158" i="16"/>
  <c r="T158" i="16"/>
  <c r="R158" i="16"/>
  <c r="U155" i="16"/>
  <c r="S155" i="16"/>
  <c r="T155" i="16"/>
  <c r="R155" i="16"/>
  <c r="V155" i="16"/>
  <c r="U153" i="16"/>
  <c r="S153" i="16"/>
  <c r="V153" i="16"/>
  <c r="T153" i="16"/>
  <c r="R153" i="16"/>
  <c r="U150" i="16"/>
  <c r="S150" i="16"/>
  <c r="T150" i="16"/>
  <c r="R150" i="16"/>
  <c r="V150" i="16"/>
  <c r="U147" i="16"/>
  <c r="S147" i="16"/>
  <c r="V147" i="16"/>
  <c r="T147" i="16"/>
  <c r="R147" i="16"/>
  <c r="U145" i="16"/>
  <c r="S145" i="16"/>
  <c r="T145" i="16"/>
  <c r="R145" i="16"/>
  <c r="V145" i="16"/>
  <c r="U142" i="16"/>
  <c r="S142" i="16"/>
  <c r="V142" i="16"/>
  <c r="T142" i="16"/>
  <c r="R142" i="16"/>
  <c r="U138" i="16"/>
  <c r="S138" i="16"/>
  <c r="T138" i="16"/>
  <c r="R138" i="16"/>
  <c r="V138" i="16"/>
  <c r="U136" i="16"/>
  <c r="S136" i="16"/>
  <c r="V136" i="16"/>
  <c r="T136" i="16"/>
  <c r="R136" i="16"/>
  <c r="U133" i="16"/>
  <c r="S133" i="16"/>
  <c r="T133" i="16"/>
  <c r="R133" i="16"/>
  <c r="V133" i="16"/>
  <c r="U130" i="16"/>
  <c r="S130" i="16"/>
  <c r="V130" i="16"/>
  <c r="T130" i="16"/>
  <c r="R130" i="16"/>
  <c r="U128" i="16"/>
  <c r="S128" i="16"/>
  <c r="T128" i="16"/>
  <c r="R128" i="16"/>
  <c r="V128" i="16"/>
  <c r="U125" i="16"/>
  <c r="S125" i="16"/>
  <c r="V125" i="16"/>
  <c r="T125" i="16"/>
  <c r="R125" i="16"/>
  <c r="U122" i="16"/>
  <c r="S122" i="16"/>
  <c r="T122" i="16"/>
  <c r="R122" i="16"/>
  <c r="V122" i="16"/>
  <c r="U120" i="16"/>
  <c r="S120" i="16"/>
  <c r="V120" i="16"/>
  <c r="T120" i="16"/>
  <c r="R120" i="16"/>
  <c r="U117" i="16"/>
  <c r="S117" i="16"/>
  <c r="T117" i="16"/>
  <c r="R117" i="16"/>
  <c r="V117" i="16"/>
  <c r="U114" i="16"/>
  <c r="S114" i="16"/>
  <c r="V114" i="16"/>
  <c r="T114" i="16"/>
  <c r="R114" i="16"/>
  <c r="U112" i="16"/>
  <c r="S112" i="16"/>
  <c r="T112" i="16"/>
  <c r="R112" i="16"/>
  <c r="V112" i="16"/>
  <c r="U109" i="16"/>
  <c r="S109" i="16"/>
  <c r="V109" i="16"/>
  <c r="T109" i="16"/>
  <c r="R109" i="16"/>
  <c r="U105" i="16"/>
  <c r="S105" i="16"/>
  <c r="T105" i="16"/>
  <c r="R105" i="16"/>
  <c r="V105" i="16"/>
  <c r="U103" i="16"/>
  <c r="S103" i="16"/>
  <c r="V103" i="16"/>
  <c r="T103" i="16"/>
  <c r="R103" i="16"/>
  <c r="U100" i="16"/>
  <c r="S100" i="16"/>
  <c r="T100" i="16"/>
  <c r="R100" i="16"/>
  <c r="V100" i="16"/>
  <c r="U97" i="16"/>
  <c r="S97" i="16"/>
  <c r="V97" i="16"/>
  <c r="T97" i="16"/>
  <c r="R97" i="16"/>
  <c r="U95" i="16"/>
  <c r="S95" i="16"/>
  <c r="T95" i="16"/>
  <c r="R95" i="16"/>
  <c r="V95" i="16"/>
  <c r="U92" i="16"/>
  <c r="S92" i="16"/>
  <c r="V92" i="16"/>
  <c r="T92" i="16"/>
  <c r="R92" i="16"/>
  <c r="U89" i="16"/>
  <c r="S89" i="16"/>
  <c r="T89" i="16"/>
  <c r="R89" i="16"/>
  <c r="V89" i="16"/>
  <c r="U87" i="16"/>
  <c r="S87" i="16"/>
  <c r="V87" i="16"/>
  <c r="T87" i="16"/>
  <c r="R87" i="16"/>
  <c r="U84" i="16"/>
  <c r="S84" i="16"/>
  <c r="T84" i="16"/>
  <c r="R84" i="16"/>
  <c r="V84" i="16"/>
  <c r="U81" i="16"/>
  <c r="S81" i="16"/>
  <c r="V81" i="16"/>
  <c r="T81" i="16"/>
  <c r="R81" i="16"/>
  <c r="U79" i="16"/>
  <c r="S79" i="16"/>
  <c r="T79" i="16"/>
  <c r="R79" i="16"/>
  <c r="V79" i="16"/>
  <c r="U76" i="16"/>
  <c r="S76" i="16"/>
  <c r="V76" i="16"/>
  <c r="T76" i="16"/>
  <c r="R76" i="16"/>
  <c r="U72" i="16"/>
  <c r="S72" i="16"/>
  <c r="T72" i="16"/>
  <c r="R72" i="16"/>
  <c r="V72" i="16"/>
  <c r="U70" i="16"/>
  <c r="S70" i="16"/>
  <c r="V70" i="16"/>
  <c r="T70" i="16"/>
  <c r="R70" i="16"/>
  <c r="U67" i="16"/>
  <c r="S67" i="16"/>
  <c r="T67" i="16"/>
  <c r="R67" i="16"/>
  <c r="V67" i="16"/>
  <c r="U64" i="16"/>
  <c r="S64" i="16"/>
  <c r="V64" i="16"/>
  <c r="T64" i="16"/>
  <c r="R64" i="16"/>
  <c r="U62" i="16"/>
  <c r="S62" i="16"/>
  <c r="T62" i="16"/>
  <c r="R62" i="16"/>
  <c r="V62" i="16"/>
  <c r="U59" i="16"/>
  <c r="S59" i="16"/>
  <c r="V59" i="16"/>
  <c r="T59" i="16"/>
  <c r="R59" i="16"/>
  <c r="U56" i="16"/>
  <c r="S56" i="16"/>
  <c r="T56" i="16"/>
  <c r="R56" i="16"/>
  <c r="V56" i="16"/>
  <c r="U54" i="16"/>
  <c r="S54" i="16"/>
  <c r="V54" i="16"/>
  <c r="T54" i="16"/>
  <c r="R54" i="16"/>
  <c r="U51" i="16"/>
  <c r="S51" i="16"/>
  <c r="T51" i="16"/>
  <c r="R51" i="16"/>
  <c r="V51" i="16"/>
  <c r="U48" i="16"/>
  <c r="S48" i="16"/>
  <c r="V48" i="16"/>
  <c r="T48" i="16"/>
  <c r="R48" i="16"/>
  <c r="U46" i="16"/>
  <c r="S46" i="16"/>
  <c r="T46" i="16"/>
  <c r="R46" i="16"/>
  <c r="V46" i="16"/>
  <c r="U43" i="16"/>
  <c r="S43" i="16"/>
  <c r="V43" i="16"/>
  <c r="T43" i="16"/>
  <c r="R43" i="16"/>
  <c r="U39" i="16"/>
  <c r="S39" i="16"/>
  <c r="T39" i="16"/>
  <c r="R39" i="16"/>
  <c r="V39" i="16"/>
  <c r="U37" i="16"/>
  <c r="S37" i="16"/>
  <c r="V37" i="16"/>
  <c r="T37" i="16"/>
  <c r="R37" i="16"/>
  <c r="U34" i="16"/>
  <c r="S34" i="16"/>
  <c r="T34" i="16"/>
  <c r="R34" i="16"/>
  <c r="V34" i="16"/>
  <c r="U31" i="16"/>
  <c r="S31" i="16"/>
  <c r="V31" i="16"/>
  <c r="T31" i="16"/>
  <c r="R31" i="16"/>
  <c r="U29" i="16"/>
  <c r="S29" i="16"/>
  <c r="T29" i="16"/>
  <c r="R29" i="16"/>
  <c r="V29" i="16"/>
  <c r="U26" i="16"/>
  <c r="S26" i="16"/>
  <c r="V26" i="16"/>
  <c r="T26" i="16"/>
  <c r="R26" i="16"/>
  <c r="U23" i="16"/>
  <c r="S23" i="16"/>
  <c r="T23" i="16"/>
  <c r="R23" i="16"/>
  <c r="V23" i="16"/>
  <c r="U21" i="16"/>
  <c r="S21" i="16"/>
  <c r="V21" i="16"/>
  <c r="T21" i="16"/>
  <c r="R21" i="16"/>
  <c r="U18" i="16"/>
  <c r="S18" i="16"/>
  <c r="T18" i="16"/>
  <c r="R18" i="16"/>
  <c r="V18" i="16"/>
  <c r="U15" i="16"/>
  <c r="S15" i="16"/>
  <c r="V15" i="16"/>
  <c r="T15" i="16"/>
  <c r="R15" i="16"/>
  <c r="U13" i="16"/>
  <c r="S13" i="16"/>
  <c r="T13" i="16"/>
  <c r="R13" i="16"/>
  <c r="V13" i="16"/>
  <c r="U10" i="16"/>
  <c r="S10" i="16"/>
  <c r="V10" i="16"/>
  <c r="T10" i="16"/>
  <c r="R10" i="16"/>
  <c r="K150" i="15"/>
  <c r="I150" i="15"/>
  <c r="M150" i="15"/>
  <c r="J150" i="15"/>
  <c r="H150" i="15"/>
  <c r="K142" i="15"/>
  <c r="I142" i="15"/>
  <c r="M142" i="15"/>
  <c r="H142" i="15"/>
  <c r="J142" i="15"/>
  <c r="K134" i="15"/>
  <c r="I134" i="15"/>
  <c r="M134" i="15"/>
  <c r="J134" i="15"/>
  <c r="H134" i="15"/>
  <c r="K126" i="15"/>
  <c r="I126" i="15"/>
  <c r="M126" i="15"/>
  <c r="H126" i="15"/>
  <c r="J126" i="15"/>
  <c r="K118" i="15"/>
  <c r="I118" i="15"/>
  <c r="M118" i="15"/>
  <c r="J118" i="15"/>
  <c r="H118" i="15"/>
  <c r="K110" i="15"/>
  <c r="I110" i="15"/>
  <c r="M110" i="15"/>
  <c r="H110" i="15"/>
  <c r="J110" i="15"/>
  <c r="K101" i="15"/>
  <c r="I101" i="15"/>
  <c r="M101" i="15"/>
  <c r="J101" i="15"/>
  <c r="H101" i="15"/>
  <c r="K93" i="15"/>
  <c r="I93" i="15"/>
  <c r="M93" i="15"/>
  <c r="H93" i="15"/>
  <c r="J93" i="15"/>
  <c r="K85" i="15"/>
  <c r="I85" i="15"/>
  <c r="M85" i="15"/>
  <c r="J85" i="15"/>
  <c r="H85" i="15"/>
  <c r="K77" i="15"/>
  <c r="I77" i="15"/>
  <c r="M77" i="15"/>
  <c r="H77" i="15"/>
  <c r="J77" i="15"/>
  <c r="K69" i="15"/>
  <c r="I69" i="15"/>
  <c r="M69" i="15"/>
  <c r="J69" i="15"/>
  <c r="H69" i="15"/>
  <c r="K61" i="15"/>
  <c r="I61" i="15"/>
  <c r="M61" i="15"/>
  <c r="H61" i="15"/>
  <c r="J61" i="15"/>
  <c r="K52" i="15"/>
  <c r="I52" i="15"/>
  <c r="M52" i="15"/>
  <c r="J52" i="15"/>
  <c r="H52" i="15"/>
  <c r="K44" i="15"/>
  <c r="I44" i="15"/>
  <c r="M44" i="15"/>
  <c r="H44" i="15"/>
  <c r="J44" i="15"/>
  <c r="K36" i="15"/>
  <c r="I36" i="15"/>
  <c r="M36" i="15"/>
  <c r="J36" i="15"/>
  <c r="H36" i="15"/>
  <c r="K28" i="15"/>
  <c r="I28" i="15"/>
  <c r="M28" i="15"/>
  <c r="H28" i="15"/>
  <c r="J28" i="15"/>
  <c r="K20" i="15"/>
  <c r="I20" i="15"/>
  <c r="M20" i="15"/>
  <c r="J20" i="15"/>
  <c r="H20" i="15"/>
  <c r="K12" i="15"/>
  <c r="I12" i="15"/>
  <c r="M12" i="15"/>
  <c r="H12" i="15"/>
  <c r="J12" i="15"/>
  <c r="J112" i="13"/>
  <c r="H112" i="13"/>
  <c r="L112" i="13"/>
  <c r="K112" i="13"/>
  <c r="I112" i="13"/>
  <c r="G112" i="13"/>
  <c r="J72" i="13"/>
  <c r="H72" i="13"/>
  <c r="L72" i="13"/>
  <c r="K72" i="13"/>
  <c r="I72" i="13"/>
  <c r="G72" i="13"/>
  <c r="J72" i="12"/>
  <c r="H72" i="12"/>
  <c r="L72" i="12"/>
  <c r="G72" i="12"/>
  <c r="K72" i="12"/>
  <c r="I72" i="12"/>
  <c r="J56" i="12"/>
  <c r="H56" i="12"/>
  <c r="L56" i="12"/>
  <c r="K56" i="12"/>
  <c r="I56" i="12"/>
  <c r="G56" i="12"/>
  <c r="J51" i="12"/>
  <c r="H51" i="12"/>
  <c r="L51" i="12"/>
  <c r="O51" i="12"/>
  <c r="K51" i="12"/>
  <c r="I51" i="12"/>
  <c r="G51" i="12"/>
  <c r="J91" i="11"/>
  <c r="H91" i="11"/>
  <c r="L91" i="11"/>
  <c r="K91" i="11"/>
  <c r="I91" i="11"/>
  <c r="G91" i="11"/>
  <c r="J51" i="11"/>
  <c r="H51" i="11"/>
  <c r="L51" i="11"/>
  <c r="K51" i="11"/>
  <c r="I51" i="11"/>
  <c r="G51" i="11"/>
  <c r="K24" i="10"/>
  <c r="I24" i="10"/>
  <c r="L24" i="10"/>
  <c r="J24" i="10"/>
  <c r="H24" i="10"/>
  <c r="K19" i="10"/>
  <c r="I19" i="10"/>
  <c r="L19" i="10"/>
  <c r="J19" i="10"/>
  <c r="H19" i="10"/>
  <c r="K15" i="10"/>
  <c r="I15" i="10"/>
  <c r="L15" i="10"/>
  <c r="J15" i="10"/>
  <c r="H15" i="10"/>
  <c r="K10" i="10"/>
  <c r="I10" i="10"/>
  <c r="L10" i="10"/>
  <c r="J10" i="10"/>
  <c r="H10" i="10"/>
  <c r="D75" i="9"/>
  <c r="D71" i="9"/>
  <c r="D74" i="9"/>
  <c r="D73" i="9"/>
  <c r="D72" i="9"/>
  <c r="S48" i="9"/>
  <c r="S51" i="9"/>
  <c r="S47" i="9"/>
  <c r="S50" i="9"/>
  <c r="S49" i="9"/>
  <c r="F48" i="9"/>
  <c r="F51" i="9"/>
  <c r="F47" i="9"/>
  <c r="F50" i="9"/>
  <c r="F49" i="9"/>
  <c r="H25" i="9"/>
  <c r="H24" i="9"/>
  <c r="H23" i="9"/>
  <c r="H26" i="9"/>
  <c r="H27" i="9"/>
  <c r="N12" i="9"/>
  <c r="N15" i="9"/>
  <c r="N11" i="9"/>
  <c r="N14" i="9"/>
  <c r="N13" i="9"/>
  <c r="F12" i="9"/>
  <c r="F15" i="9"/>
  <c r="F11" i="9"/>
  <c r="F14" i="9"/>
  <c r="F13" i="9"/>
  <c r="U25" i="7"/>
  <c r="S25" i="7"/>
  <c r="T25" i="7"/>
  <c r="R25" i="7"/>
  <c r="V25" i="7"/>
  <c r="U23" i="7"/>
  <c r="S23" i="7"/>
  <c r="T23" i="7"/>
  <c r="V23" i="7"/>
  <c r="R23" i="7"/>
  <c r="U20" i="7"/>
  <c r="S20" i="7"/>
  <c r="T20" i="7"/>
  <c r="V20" i="7"/>
  <c r="U18" i="7"/>
  <c r="S18" i="7"/>
  <c r="T18" i="7"/>
  <c r="V18" i="7"/>
  <c r="R18" i="7"/>
  <c r="U16" i="7"/>
  <c r="S16" i="7"/>
  <c r="T16" i="7"/>
  <c r="R16" i="7"/>
  <c r="V16" i="7"/>
  <c r="U13" i="7"/>
  <c r="S13" i="7"/>
  <c r="T13" i="7"/>
  <c r="V13" i="7"/>
  <c r="R13" i="7"/>
  <c r="U11" i="7"/>
  <c r="S11" i="7"/>
  <c r="T11" i="7"/>
  <c r="R11" i="7"/>
  <c r="V11" i="7"/>
  <c r="U9" i="7"/>
  <c r="S9" i="7"/>
  <c r="T9" i="7"/>
  <c r="V9" i="7"/>
  <c r="R9" i="7"/>
  <c r="AF30" i="37"/>
  <c r="AD30" i="37"/>
  <c r="AB30" i="37"/>
  <c r="AC30" i="37"/>
  <c r="AA30" i="37"/>
  <c r="AE30" i="37"/>
  <c r="AF26" i="37"/>
  <c r="AD26" i="37"/>
  <c r="AB26" i="37"/>
  <c r="AE26" i="37"/>
  <c r="AC26" i="37"/>
  <c r="AA26" i="37"/>
  <c r="AF22" i="37"/>
  <c r="AD22" i="37"/>
  <c r="Z33" i="37"/>
  <c r="AB22" i="37"/>
  <c r="AC22" i="37"/>
  <c r="AA22" i="37"/>
  <c r="AE22" i="37"/>
  <c r="AI30" i="34"/>
  <c r="AG30" i="34"/>
  <c r="AE30" i="34"/>
  <c r="AH30" i="34"/>
  <c r="AF30" i="34"/>
  <c r="AD30" i="34"/>
  <c r="Q30" i="36"/>
  <c r="M28" i="34"/>
  <c r="K28" i="34"/>
  <c r="I28" i="34"/>
  <c r="L28" i="34"/>
  <c r="J28" i="34"/>
  <c r="H28" i="34"/>
  <c r="G28" i="36"/>
  <c r="X25" i="34"/>
  <c r="V25" i="34"/>
  <c r="T25" i="34"/>
  <c r="W25" i="34"/>
  <c r="U25" i="34"/>
  <c r="S25" i="34"/>
  <c r="L25" i="36"/>
  <c r="AI22" i="34"/>
  <c r="AG22" i="34"/>
  <c r="AE22" i="34"/>
  <c r="AH22" i="34"/>
  <c r="AF22" i="34"/>
  <c r="AD22" i="34"/>
  <c r="Q22" i="36"/>
  <c r="AC33" i="34"/>
  <c r="E22" i="36"/>
  <c r="E33" i="34"/>
  <c r="E33" i="36" s="1"/>
  <c r="AI18" i="34"/>
  <c r="AG18" i="34"/>
  <c r="Q18" i="36"/>
  <c r="AE18" i="34"/>
  <c r="AH18" i="34"/>
  <c r="AF18" i="34"/>
  <c r="AD18" i="34"/>
  <c r="M16" i="34"/>
  <c r="K16" i="34"/>
  <c r="G16" i="36"/>
  <c r="I16" i="34"/>
  <c r="L16" i="34"/>
  <c r="J16" i="34"/>
  <c r="H16" i="34"/>
  <c r="X13" i="34"/>
  <c r="V13" i="34"/>
  <c r="L13" i="36"/>
  <c r="T13" i="34"/>
  <c r="W13" i="34"/>
  <c r="U13" i="34"/>
  <c r="S13" i="34"/>
  <c r="AI10" i="34"/>
  <c r="AG10" i="34"/>
  <c r="Q10" i="36"/>
  <c r="AE10" i="34"/>
  <c r="AH10" i="34"/>
  <c r="AF10" i="34"/>
  <c r="AD10" i="34"/>
  <c r="M8" i="34"/>
  <c r="K8" i="34"/>
  <c r="G8" i="36"/>
  <c r="I8" i="34"/>
  <c r="L8" i="34"/>
  <c r="J8" i="34"/>
  <c r="H8" i="34"/>
  <c r="G19" i="34"/>
  <c r="AI22" i="33"/>
  <c r="Z33" i="33"/>
  <c r="AI33" i="33" s="1"/>
  <c r="AG32" i="32"/>
  <c r="AM32" i="32"/>
  <c r="AE32" i="32"/>
  <c r="AF32" i="32"/>
  <c r="AD32" i="32"/>
  <c r="AL32" i="32"/>
  <c r="X31" i="32"/>
  <c r="V31" i="32"/>
  <c r="T31" i="32"/>
  <c r="W31" i="32"/>
  <c r="U31" i="32"/>
  <c r="S31" i="32"/>
  <c r="M30" i="32"/>
  <c r="K30" i="32"/>
  <c r="I30" i="32"/>
  <c r="L30" i="32"/>
  <c r="J30" i="32"/>
  <c r="H30" i="32"/>
  <c r="AG24" i="32"/>
  <c r="AM24" i="32"/>
  <c r="AE24" i="32"/>
  <c r="AL24" i="32"/>
  <c r="AF24" i="32"/>
  <c r="AD24" i="32"/>
  <c r="X23" i="32"/>
  <c r="V23" i="32"/>
  <c r="T23" i="32"/>
  <c r="W23" i="32"/>
  <c r="U23" i="32"/>
  <c r="S23" i="32"/>
  <c r="M22" i="32"/>
  <c r="K22" i="32"/>
  <c r="I22" i="32"/>
  <c r="G33" i="32"/>
  <c r="L22" i="32"/>
  <c r="J22" i="32"/>
  <c r="H22" i="32"/>
  <c r="AG16" i="32"/>
  <c r="AM16" i="32"/>
  <c r="AE16" i="32"/>
  <c r="AD16" i="32"/>
  <c r="AL16" i="32"/>
  <c r="AF16" i="32"/>
  <c r="V15" i="32"/>
  <c r="T15" i="32"/>
  <c r="S15" i="32"/>
  <c r="W15" i="32"/>
  <c r="U15" i="32"/>
  <c r="M14" i="32"/>
  <c r="K14" i="32"/>
  <c r="I14" i="32"/>
  <c r="H14" i="32"/>
  <c r="L14" i="32"/>
  <c r="J14" i="32"/>
  <c r="AG8" i="32"/>
  <c r="AM8" i="32"/>
  <c r="AE8" i="32"/>
  <c r="AL8" i="32"/>
  <c r="AC19" i="32"/>
  <c r="AF8" i="32"/>
  <c r="AD8" i="32"/>
  <c r="K98" i="27"/>
  <c r="I98" i="27"/>
  <c r="L98" i="27"/>
  <c r="J98" i="27"/>
  <c r="H98" i="27"/>
  <c r="K96" i="27"/>
  <c r="I96" i="27"/>
  <c r="H96" i="27"/>
  <c r="L96" i="27"/>
  <c r="J96" i="27"/>
  <c r="K94" i="27"/>
  <c r="I94" i="27"/>
  <c r="L94" i="27"/>
  <c r="J94" i="27"/>
  <c r="H94" i="27"/>
  <c r="K92" i="27"/>
  <c r="I92" i="27"/>
  <c r="H92" i="27"/>
  <c r="L92" i="27"/>
  <c r="J92" i="27"/>
  <c r="K90" i="27"/>
  <c r="I90" i="27"/>
  <c r="L90" i="27"/>
  <c r="J90" i="27"/>
  <c r="H90" i="27"/>
  <c r="K88" i="27"/>
  <c r="I88" i="27"/>
  <c r="H88" i="27"/>
  <c r="L88" i="27"/>
  <c r="J88" i="27"/>
  <c r="K86" i="27"/>
  <c r="I86" i="27"/>
  <c r="L86" i="27"/>
  <c r="J86" i="27"/>
  <c r="H86" i="27"/>
  <c r="K84" i="27"/>
  <c r="I84" i="27"/>
  <c r="H84" i="27"/>
  <c r="L84" i="27"/>
  <c r="J84" i="27"/>
  <c r="K82" i="27"/>
  <c r="I82" i="27"/>
  <c r="L82" i="27"/>
  <c r="J82" i="27"/>
  <c r="H82" i="27"/>
  <c r="K80" i="27"/>
  <c r="I80" i="27"/>
  <c r="H80" i="27"/>
  <c r="L80" i="27"/>
  <c r="J80" i="27"/>
  <c r="K78" i="27"/>
  <c r="I78" i="27"/>
  <c r="L78" i="27"/>
  <c r="J78" i="27"/>
  <c r="H78" i="27"/>
  <c r="K76" i="27"/>
  <c r="I76" i="27"/>
  <c r="H76" i="27"/>
  <c r="L76" i="27"/>
  <c r="J76" i="27"/>
  <c r="K74" i="27"/>
  <c r="I74" i="27"/>
  <c r="L74" i="27"/>
  <c r="J74" i="27"/>
  <c r="H74" i="27"/>
  <c r="K72" i="27"/>
  <c r="I72" i="27"/>
  <c r="H72" i="27"/>
  <c r="L72" i="27"/>
  <c r="J72" i="27"/>
  <c r="K70" i="27"/>
  <c r="I70" i="27"/>
  <c r="L70" i="27"/>
  <c r="J70" i="27"/>
  <c r="H70" i="27"/>
  <c r="K67" i="27"/>
  <c r="I67" i="27"/>
  <c r="H67" i="27"/>
  <c r="L67" i="27"/>
  <c r="J67" i="27"/>
  <c r="K65" i="27"/>
  <c r="I65" i="27"/>
  <c r="L65" i="27"/>
  <c r="J65" i="27"/>
  <c r="H65" i="27"/>
  <c r="K63" i="27"/>
  <c r="I63" i="27"/>
  <c r="H63" i="27"/>
  <c r="L63" i="27"/>
  <c r="J63" i="27"/>
  <c r="K61" i="27"/>
  <c r="I61" i="27"/>
  <c r="L61" i="27"/>
  <c r="J61" i="27"/>
  <c r="H61" i="27"/>
  <c r="K59" i="27"/>
  <c r="I59" i="27"/>
  <c r="H59" i="27"/>
  <c r="L59" i="27"/>
  <c r="J59" i="27"/>
  <c r="K57" i="27"/>
  <c r="I57" i="27"/>
  <c r="L57" i="27"/>
  <c r="J57" i="27"/>
  <c r="H57" i="27"/>
  <c r="K55" i="27"/>
  <c r="I55" i="27"/>
  <c r="H55" i="27"/>
  <c r="L55" i="27"/>
  <c r="J55" i="27"/>
  <c r="K53" i="27"/>
  <c r="I53" i="27"/>
  <c r="L53" i="27"/>
  <c r="J53" i="27"/>
  <c r="H53" i="27"/>
  <c r="K51" i="27"/>
  <c r="I51" i="27"/>
  <c r="H51" i="27"/>
  <c r="L51" i="27"/>
  <c r="J51" i="27"/>
  <c r="K49" i="27"/>
  <c r="I49" i="27"/>
  <c r="L49" i="27"/>
  <c r="J49" i="27"/>
  <c r="H49" i="27"/>
  <c r="K47" i="27"/>
  <c r="I47" i="27"/>
  <c r="H47" i="27"/>
  <c r="L47" i="27"/>
  <c r="J47" i="27"/>
  <c r="K45" i="27"/>
  <c r="I45" i="27"/>
  <c r="L45" i="27"/>
  <c r="J45" i="27"/>
  <c r="H45" i="27"/>
  <c r="K43" i="27"/>
  <c r="I43" i="27"/>
  <c r="H43" i="27"/>
  <c r="L43" i="27"/>
  <c r="J43" i="27"/>
  <c r="K41" i="27"/>
  <c r="I41" i="27"/>
  <c r="L41" i="27"/>
  <c r="J41" i="27"/>
  <c r="H41" i="27"/>
  <c r="K39" i="27"/>
  <c r="I39" i="27"/>
  <c r="H39" i="27"/>
  <c r="L39" i="27"/>
  <c r="J39" i="27"/>
  <c r="K36" i="27"/>
  <c r="I36" i="27"/>
  <c r="L36" i="27"/>
  <c r="J36" i="27"/>
  <c r="H36" i="27"/>
  <c r="K34" i="27"/>
  <c r="I34" i="27"/>
  <c r="H34" i="27"/>
  <c r="L34" i="27"/>
  <c r="J34" i="27"/>
  <c r="K32" i="27"/>
  <c r="I32" i="27"/>
  <c r="L32" i="27"/>
  <c r="J32" i="27"/>
  <c r="H32" i="27"/>
  <c r="K30" i="27"/>
  <c r="I30" i="27"/>
  <c r="H30" i="27"/>
  <c r="L30" i="27"/>
  <c r="J30" i="27"/>
  <c r="K28" i="27"/>
  <c r="I28" i="27"/>
  <c r="L28" i="27"/>
  <c r="J28" i="27"/>
  <c r="H28" i="27"/>
  <c r="K26" i="27"/>
  <c r="I26" i="27"/>
  <c r="H26" i="27"/>
  <c r="L26" i="27"/>
  <c r="J26" i="27"/>
  <c r="K24" i="27"/>
  <c r="I24" i="27"/>
  <c r="L24" i="27"/>
  <c r="J24" i="27"/>
  <c r="H24" i="27"/>
  <c r="K22" i="27"/>
  <c r="I22" i="27"/>
  <c r="H22" i="27"/>
  <c r="L22" i="27"/>
  <c r="J22" i="27"/>
  <c r="K20" i="27"/>
  <c r="I20" i="27"/>
  <c r="L20" i="27"/>
  <c r="J20" i="27"/>
  <c r="H20" i="27"/>
  <c r="K18" i="27"/>
  <c r="I18" i="27"/>
  <c r="H18" i="27"/>
  <c r="L18" i="27"/>
  <c r="J18" i="27"/>
  <c r="K16" i="27"/>
  <c r="I16" i="27"/>
  <c r="L16" i="27"/>
  <c r="J16" i="27"/>
  <c r="H16" i="27"/>
  <c r="K14" i="27"/>
  <c r="I14" i="27"/>
  <c r="H14" i="27"/>
  <c r="L14" i="27"/>
  <c r="J14" i="27"/>
  <c r="K12" i="27"/>
  <c r="I12" i="27"/>
  <c r="L12" i="27"/>
  <c r="J12" i="27"/>
  <c r="H12" i="27"/>
  <c r="K10" i="27"/>
  <c r="I10" i="27"/>
  <c r="H10" i="27"/>
  <c r="L10" i="27"/>
  <c r="J10" i="27"/>
  <c r="K8" i="27"/>
  <c r="I8" i="27"/>
  <c r="L8" i="27"/>
  <c r="J8" i="27"/>
  <c r="H8" i="27"/>
  <c r="K132" i="25"/>
  <c r="I132" i="25"/>
  <c r="J132" i="25"/>
  <c r="H132" i="25"/>
  <c r="L132" i="25"/>
  <c r="K130" i="25"/>
  <c r="I130" i="25"/>
  <c r="L130" i="25"/>
  <c r="J130" i="25"/>
  <c r="H130" i="25"/>
  <c r="K127" i="25"/>
  <c r="I127" i="25"/>
  <c r="J127" i="25"/>
  <c r="H127" i="25"/>
  <c r="L127" i="25"/>
  <c r="K124" i="25"/>
  <c r="I124" i="25"/>
  <c r="L124" i="25"/>
  <c r="J124" i="25"/>
  <c r="H124" i="25"/>
  <c r="K122" i="25"/>
  <c r="I122" i="25"/>
  <c r="J122" i="25"/>
  <c r="H122" i="25"/>
  <c r="L122" i="25"/>
  <c r="K119" i="25"/>
  <c r="I119" i="25"/>
  <c r="L119" i="25"/>
  <c r="J119" i="25"/>
  <c r="H119" i="25"/>
  <c r="K116" i="25"/>
  <c r="I116" i="25"/>
  <c r="J116" i="25"/>
  <c r="H116" i="25"/>
  <c r="L116" i="25"/>
  <c r="K114" i="25"/>
  <c r="I114" i="25"/>
  <c r="L114" i="25"/>
  <c r="J114" i="25"/>
  <c r="H114" i="25"/>
  <c r="K110" i="25"/>
  <c r="I110" i="25"/>
  <c r="J110" i="25"/>
  <c r="H110" i="25"/>
  <c r="L110" i="25"/>
  <c r="K107" i="25"/>
  <c r="I107" i="25"/>
  <c r="L107" i="25"/>
  <c r="J107" i="25"/>
  <c r="H107" i="25"/>
  <c r="K105" i="25"/>
  <c r="I105" i="25"/>
  <c r="J105" i="25"/>
  <c r="H105" i="25"/>
  <c r="L105" i="25"/>
  <c r="K102" i="25"/>
  <c r="I102" i="25"/>
  <c r="L102" i="25"/>
  <c r="J102" i="25"/>
  <c r="H102" i="25"/>
  <c r="K99" i="25"/>
  <c r="I99" i="25"/>
  <c r="J99" i="25"/>
  <c r="H99" i="25"/>
  <c r="L99" i="25"/>
  <c r="K97" i="25"/>
  <c r="I97" i="25"/>
  <c r="L97" i="25"/>
  <c r="J97" i="25"/>
  <c r="H97" i="25"/>
  <c r="K94" i="25"/>
  <c r="I94" i="25"/>
  <c r="J94" i="25"/>
  <c r="H94" i="25"/>
  <c r="L94" i="25"/>
  <c r="K90" i="25"/>
  <c r="I90" i="25"/>
  <c r="L90" i="25"/>
  <c r="J90" i="25"/>
  <c r="H90" i="25"/>
  <c r="K88" i="25"/>
  <c r="I88" i="25"/>
  <c r="J88" i="25"/>
  <c r="H88" i="25"/>
  <c r="L88" i="25"/>
  <c r="K85" i="25"/>
  <c r="I85" i="25"/>
  <c r="L85" i="25"/>
  <c r="J85" i="25"/>
  <c r="H85" i="25"/>
  <c r="K82" i="25"/>
  <c r="I82" i="25"/>
  <c r="J82" i="25"/>
  <c r="H82" i="25"/>
  <c r="L82" i="25"/>
  <c r="K80" i="25"/>
  <c r="I80" i="25"/>
  <c r="L80" i="25"/>
  <c r="J80" i="25"/>
  <c r="H80" i="25"/>
  <c r="K77" i="25"/>
  <c r="I77" i="25"/>
  <c r="J77" i="25"/>
  <c r="H77" i="25"/>
  <c r="L77" i="25"/>
  <c r="K74" i="25"/>
  <c r="I74" i="25"/>
  <c r="L74" i="25"/>
  <c r="J74" i="25"/>
  <c r="H74" i="25"/>
  <c r="K72" i="25"/>
  <c r="I72" i="25"/>
  <c r="J72" i="25"/>
  <c r="H72" i="25"/>
  <c r="L72" i="25"/>
  <c r="K68" i="25"/>
  <c r="I68" i="25"/>
  <c r="L68" i="25"/>
  <c r="J68" i="25"/>
  <c r="H68" i="25"/>
  <c r="K65" i="25"/>
  <c r="I65" i="25"/>
  <c r="J65" i="25"/>
  <c r="H65" i="25"/>
  <c r="L65" i="25"/>
  <c r="K63" i="25"/>
  <c r="I63" i="25"/>
  <c r="L63" i="25"/>
  <c r="J63" i="25"/>
  <c r="H63" i="25"/>
  <c r="K60" i="25"/>
  <c r="I60" i="25"/>
  <c r="J60" i="25"/>
  <c r="H60" i="25"/>
  <c r="L60" i="25"/>
  <c r="K57" i="25"/>
  <c r="I57" i="25"/>
  <c r="L57" i="25"/>
  <c r="J57" i="25"/>
  <c r="H57" i="25"/>
  <c r="K55" i="25"/>
  <c r="I55" i="25"/>
  <c r="J55" i="25"/>
  <c r="H55" i="25"/>
  <c r="L55" i="25"/>
  <c r="K52" i="25"/>
  <c r="I52" i="25"/>
  <c r="L52" i="25"/>
  <c r="J52" i="25"/>
  <c r="H52" i="25"/>
  <c r="K48" i="25"/>
  <c r="I48" i="25"/>
  <c r="J48" i="25"/>
  <c r="H48" i="25"/>
  <c r="L48" i="25"/>
  <c r="K46" i="25"/>
  <c r="I46" i="25"/>
  <c r="L46" i="25"/>
  <c r="J46" i="25"/>
  <c r="H46" i="25"/>
  <c r="K43" i="25"/>
  <c r="I43" i="25"/>
  <c r="J43" i="25"/>
  <c r="H43" i="25"/>
  <c r="L43" i="25"/>
  <c r="K40" i="25"/>
  <c r="I40" i="25"/>
  <c r="L40" i="25"/>
  <c r="J40" i="25"/>
  <c r="H40" i="25"/>
  <c r="K38" i="25"/>
  <c r="I38" i="25"/>
  <c r="J38" i="25"/>
  <c r="H38" i="25"/>
  <c r="L38" i="25"/>
  <c r="K35" i="25"/>
  <c r="I35" i="25"/>
  <c r="L35" i="25"/>
  <c r="J35" i="25"/>
  <c r="H35" i="25"/>
  <c r="K32" i="25"/>
  <c r="I32" i="25"/>
  <c r="J32" i="25"/>
  <c r="H32" i="25"/>
  <c r="L32" i="25"/>
  <c r="K30" i="25"/>
  <c r="I30" i="25"/>
  <c r="L30" i="25"/>
  <c r="J30" i="25"/>
  <c r="H30" i="25"/>
  <c r="K26" i="25"/>
  <c r="I26" i="25"/>
  <c r="J26" i="25"/>
  <c r="H26" i="25"/>
  <c r="L26" i="25"/>
  <c r="K23" i="25"/>
  <c r="I23" i="25"/>
  <c r="L23" i="25"/>
  <c r="J23" i="25"/>
  <c r="H23" i="25"/>
  <c r="K21" i="25"/>
  <c r="I21" i="25"/>
  <c r="J21" i="25"/>
  <c r="H21" i="25"/>
  <c r="L21" i="25"/>
  <c r="K18" i="25"/>
  <c r="I18" i="25"/>
  <c r="L18" i="25"/>
  <c r="J18" i="25"/>
  <c r="H18" i="25"/>
  <c r="K15" i="25"/>
  <c r="I15" i="25"/>
  <c r="J15" i="25"/>
  <c r="H15" i="25"/>
  <c r="L15" i="25"/>
  <c r="K13" i="25"/>
  <c r="I13" i="25"/>
  <c r="L13" i="25"/>
  <c r="J13" i="25"/>
  <c r="H13" i="25"/>
  <c r="K10" i="25"/>
  <c r="I10" i="25"/>
  <c r="J10" i="25"/>
  <c r="H10" i="25"/>
  <c r="L10" i="25"/>
  <c r="U83" i="21"/>
  <c r="S83" i="21"/>
  <c r="V83" i="21"/>
  <c r="T83" i="21"/>
  <c r="R83" i="21"/>
  <c r="U80" i="21"/>
  <c r="S80" i="21"/>
  <c r="T80" i="21"/>
  <c r="R80" i="21"/>
  <c r="V80" i="21"/>
  <c r="U78" i="21"/>
  <c r="S78" i="21"/>
  <c r="V78" i="21"/>
  <c r="T78" i="21"/>
  <c r="R78" i="21"/>
  <c r="U75" i="21"/>
  <c r="S75" i="21"/>
  <c r="T75" i="21"/>
  <c r="R75" i="21"/>
  <c r="V75" i="21"/>
  <c r="U71" i="21"/>
  <c r="S71" i="21"/>
  <c r="V71" i="21"/>
  <c r="T71" i="21"/>
  <c r="R71" i="21"/>
  <c r="U69" i="21"/>
  <c r="S69" i="21"/>
  <c r="T69" i="21"/>
  <c r="R69" i="21"/>
  <c r="V69" i="21"/>
  <c r="U66" i="21"/>
  <c r="S66" i="21"/>
  <c r="V66" i="21"/>
  <c r="T66" i="21"/>
  <c r="R66" i="21"/>
  <c r="U63" i="21"/>
  <c r="S63" i="21"/>
  <c r="T63" i="21"/>
  <c r="R63" i="21"/>
  <c r="V63" i="21"/>
  <c r="U61" i="21"/>
  <c r="S61" i="21"/>
  <c r="V61" i="21"/>
  <c r="T61" i="21"/>
  <c r="R61" i="21"/>
  <c r="U57" i="21"/>
  <c r="S57" i="21"/>
  <c r="T57" i="21"/>
  <c r="R57" i="21"/>
  <c r="V57" i="21"/>
  <c r="U54" i="21"/>
  <c r="S54" i="21"/>
  <c r="V54" i="21"/>
  <c r="T54" i="21"/>
  <c r="R54" i="21"/>
  <c r="U52" i="21"/>
  <c r="S52" i="21"/>
  <c r="T52" i="21"/>
  <c r="R52" i="21"/>
  <c r="V52" i="21"/>
  <c r="U49" i="21"/>
  <c r="S49" i="21"/>
  <c r="V49" i="21"/>
  <c r="T49" i="21"/>
  <c r="R49" i="21"/>
  <c r="U45" i="21"/>
  <c r="S45" i="21"/>
  <c r="T45" i="21"/>
  <c r="R45" i="21"/>
  <c r="V45" i="21"/>
  <c r="U43" i="21"/>
  <c r="S43" i="21"/>
  <c r="V43" i="21"/>
  <c r="T43" i="21"/>
  <c r="R43" i="21"/>
  <c r="U40" i="21"/>
  <c r="S40" i="21"/>
  <c r="T40" i="21"/>
  <c r="R40" i="21"/>
  <c r="V40" i="21"/>
  <c r="U37" i="21"/>
  <c r="S37" i="21"/>
  <c r="V37" i="21"/>
  <c r="T37" i="21"/>
  <c r="R37" i="21"/>
  <c r="U35" i="21"/>
  <c r="S35" i="21"/>
  <c r="T35" i="21"/>
  <c r="R35" i="21"/>
  <c r="V35" i="21"/>
  <c r="U31" i="21"/>
  <c r="S31" i="21"/>
  <c r="V31" i="21"/>
  <c r="T31" i="21"/>
  <c r="R31" i="21"/>
  <c r="U28" i="21"/>
  <c r="S28" i="21"/>
  <c r="T28" i="21"/>
  <c r="R28" i="21"/>
  <c r="V28" i="21"/>
  <c r="U26" i="21"/>
  <c r="S26" i="21"/>
  <c r="V26" i="21"/>
  <c r="T26" i="21"/>
  <c r="R26" i="21"/>
  <c r="U23" i="21"/>
  <c r="S23" i="21"/>
  <c r="T23" i="21"/>
  <c r="R23" i="21"/>
  <c r="V23" i="21"/>
  <c r="U19" i="21"/>
  <c r="S19" i="21"/>
  <c r="T19" i="21"/>
  <c r="R19" i="21"/>
  <c r="U17" i="21"/>
  <c r="S17" i="21"/>
  <c r="T17" i="21"/>
  <c r="R17" i="21"/>
  <c r="U14" i="21"/>
  <c r="S14" i="21"/>
  <c r="T14" i="21"/>
  <c r="R14" i="21"/>
  <c r="U11" i="21"/>
  <c r="S11" i="21"/>
  <c r="T11" i="21"/>
  <c r="R11" i="21"/>
  <c r="U9" i="21"/>
  <c r="S9" i="21"/>
  <c r="T9" i="21"/>
  <c r="R9" i="21"/>
  <c r="U63" i="19"/>
  <c r="S63" i="19"/>
  <c r="V63" i="19"/>
  <c r="T63" i="19"/>
  <c r="R63" i="19"/>
  <c r="U61" i="19"/>
  <c r="S61" i="19"/>
  <c r="V61" i="19"/>
  <c r="T61" i="19"/>
  <c r="R61" i="19"/>
  <c r="U59" i="19"/>
  <c r="S59" i="19"/>
  <c r="V59" i="19"/>
  <c r="T59" i="19"/>
  <c r="R59" i="19"/>
  <c r="U57" i="19"/>
  <c r="S57" i="19"/>
  <c r="V57" i="19"/>
  <c r="T57" i="19"/>
  <c r="R57" i="19"/>
  <c r="U55" i="19"/>
  <c r="S55" i="19"/>
  <c r="V55" i="19"/>
  <c r="T55" i="19"/>
  <c r="R55" i="19"/>
  <c r="U53" i="19"/>
  <c r="S53" i="19"/>
  <c r="V53" i="19"/>
  <c r="T53" i="19"/>
  <c r="R53" i="19"/>
  <c r="U51" i="19"/>
  <c r="S51" i="19"/>
  <c r="V51" i="19"/>
  <c r="T51" i="19"/>
  <c r="R51" i="19"/>
  <c r="U49" i="19"/>
  <c r="S49" i="19"/>
  <c r="V49" i="19"/>
  <c r="T49" i="19"/>
  <c r="R49" i="19"/>
  <c r="U47" i="19"/>
  <c r="S47" i="19"/>
  <c r="V47" i="19"/>
  <c r="T47" i="19"/>
  <c r="R47" i="19"/>
  <c r="U44" i="19"/>
  <c r="S44" i="19"/>
  <c r="V44" i="19"/>
  <c r="T44" i="19"/>
  <c r="R44" i="19"/>
  <c r="U42" i="19"/>
  <c r="S42" i="19"/>
  <c r="V42" i="19"/>
  <c r="T42" i="19"/>
  <c r="R42" i="19"/>
  <c r="U40" i="19"/>
  <c r="S40" i="19"/>
  <c r="V40" i="19"/>
  <c r="T40" i="19"/>
  <c r="R40" i="19"/>
  <c r="U38" i="19"/>
  <c r="S38" i="19"/>
  <c r="V38" i="19"/>
  <c r="T38" i="19"/>
  <c r="R38" i="19"/>
  <c r="U36" i="19"/>
  <c r="S36" i="19"/>
  <c r="V36" i="19"/>
  <c r="T36" i="19"/>
  <c r="R36" i="19"/>
  <c r="U34" i="19"/>
  <c r="S34" i="19"/>
  <c r="V34" i="19"/>
  <c r="T34" i="19"/>
  <c r="R34" i="19"/>
  <c r="U32" i="19"/>
  <c r="S32" i="19"/>
  <c r="V32" i="19"/>
  <c r="T32" i="19"/>
  <c r="R32" i="19"/>
  <c r="U30" i="19"/>
  <c r="S30" i="19"/>
  <c r="V30" i="19"/>
  <c r="T30" i="19"/>
  <c r="R30" i="19"/>
  <c r="U28" i="19"/>
  <c r="S28" i="19"/>
  <c r="V28" i="19"/>
  <c r="T28" i="19"/>
  <c r="R28" i="19"/>
  <c r="U25" i="19"/>
  <c r="S25" i="19"/>
  <c r="V25" i="19"/>
  <c r="T25" i="19"/>
  <c r="R25" i="19"/>
  <c r="U23" i="19"/>
  <c r="S23" i="19"/>
  <c r="V23" i="19"/>
  <c r="T23" i="19"/>
  <c r="R23" i="19"/>
  <c r="U21" i="19"/>
  <c r="S21" i="19"/>
  <c r="V21" i="19"/>
  <c r="T21" i="19"/>
  <c r="R21" i="19"/>
  <c r="U19" i="19"/>
  <c r="S19" i="19"/>
  <c r="V19" i="19"/>
  <c r="T19" i="19"/>
  <c r="R19" i="19"/>
  <c r="U17" i="19"/>
  <c r="S17" i="19"/>
  <c r="V17" i="19"/>
  <c r="T17" i="19"/>
  <c r="R17" i="19"/>
  <c r="U15" i="19"/>
  <c r="S15" i="19"/>
  <c r="V15" i="19"/>
  <c r="T15" i="19"/>
  <c r="R15" i="19"/>
  <c r="U13" i="19"/>
  <c r="S13" i="19"/>
  <c r="V13" i="19"/>
  <c r="T13" i="19"/>
  <c r="R13" i="19"/>
  <c r="U11" i="19"/>
  <c r="S11" i="19"/>
  <c r="V11" i="19"/>
  <c r="T11" i="19"/>
  <c r="R11" i="19"/>
  <c r="U9" i="19"/>
  <c r="S9" i="19"/>
  <c r="V9" i="19"/>
  <c r="T9" i="19"/>
  <c r="R9" i="19"/>
  <c r="K204" i="16"/>
  <c r="I204" i="16"/>
  <c r="L204" i="16"/>
  <c r="J204" i="16"/>
  <c r="H204" i="16"/>
  <c r="K202" i="16"/>
  <c r="I202" i="16"/>
  <c r="L202" i="16"/>
  <c r="J202" i="16"/>
  <c r="H202" i="16"/>
  <c r="K199" i="16"/>
  <c r="I199" i="16"/>
  <c r="L199" i="16"/>
  <c r="J199" i="16"/>
  <c r="H199" i="16"/>
  <c r="K196" i="16"/>
  <c r="I196" i="16"/>
  <c r="L196" i="16"/>
  <c r="J196" i="16"/>
  <c r="H196" i="16"/>
  <c r="K194" i="16"/>
  <c r="I194" i="16"/>
  <c r="L194" i="16"/>
  <c r="J194" i="16"/>
  <c r="H194" i="16"/>
  <c r="K191" i="16"/>
  <c r="I191" i="16"/>
  <c r="L191" i="16"/>
  <c r="J191" i="16"/>
  <c r="H191" i="16"/>
  <c r="K188" i="16"/>
  <c r="I188" i="16"/>
  <c r="L188" i="16"/>
  <c r="J188" i="16"/>
  <c r="H188" i="16"/>
  <c r="K186" i="16"/>
  <c r="I186" i="16"/>
  <c r="L186" i="16"/>
  <c r="J186" i="16"/>
  <c r="H186" i="16"/>
  <c r="K183" i="16"/>
  <c r="I183" i="16"/>
  <c r="L183" i="16"/>
  <c r="J183" i="16"/>
  <c r="H183" i="16"/>
  <c r="K180" i="16"/>
  <c r="I180" i="16"/>
  <c r="L180" i="16"/>
  <c r="J180" i="16"/>
  <c r="H180" i="16"/>
  <c r="K178" i="16"/>
  <c r="I178" i="16"/>
  <c r="L178" i="16"/>
  <c r="J178" i="16"/>
  <c r="H178" i="16"/>
  <c r="K175" i="16"/>
  <c r="I175" i="16"/>
  <c r="L175" i="16"/>
  <c r="J175" i="16"/>
  <c r="H175" i="16"/>
  <c r="K171" i="16"/>
  <c r="I171" i="16"/>
  <c r="L171" i="16"/>
  <c r="J171" i="16"/>
  <c r="H171" i="16"/>
  <c r="K169" i="16"/>
  <c r="I169" i="16"/>
  <c r="L169" i="16"/>
  <c r="J169" i="16"/>
  <c r="H169" i="16"/>
  <c r="K166" i="16"/>
  <c r="I166" i="16"/>
  <c r="L166" i="16"/>
  <c r="J166" i="16"/>
  <c r="H166" i="16"/>
  <c r="K163" i="16"/>
  <c r="I163" i="16"/>
  <c r="L163" i="16"/>
  <c r="J163" i="16"/>
  <c r="H163" i="16"/>
  <c r="K161" i="16"/>
  <c r="I161" i="16"/>
  <c r="L161" i="16"/>
  <c r="J161" i="16"/>
  <c r="H161" i="16"/>
  <c r="K158" i="16"/>
  <c r="I158" i="16"/>
  <c r="L158" i="16"/>
  <c r="J158" i="16"/>
  <c r="H158" i="16"/>
  <c r="K155" i="16"/>
  <c r="I155" i="16"/>
  <c r="L155" i="16"/>
  <c r="J155" i="16"/>
  <c r="H155" i="16"/>
  <c r="K153" i="16"/>
  <c r="I153" i="16"/>
  <c r="L153" i="16"/>
  <c r="J153" i="16"/>
  <c r="H153" i="16"/>
  <c r="K150" i="16"/>
  <c r="I150" i="16"/>
  <c r="L150" i="16"/>
  <c r="J150" i="16"/>
  <c r="H150" i="16"/>
  <c r="K147" i="16"/>
  <c r="I147" i="16"/>
  <c r="L147" i="16"/>
  <c r="J147" i="16"/>
  <c r="H147" i="16"/>
  <c r="K145" i="16"/>
  <c r="I145" i="16"/>
  <c r="L145" i="16"/>
  <c r="J145" i="16"/>
  <c r="H145" i="16"/>
  <c r="K142" i="16"/>
  <c r="I142" i="16"/>
  <c r="L142" i="16"/>
  <c r="J142" i="16"/>
  <c r="H142" i="16"/>
  <c r="K138" i="16"/>
  <c r="I138" i="16"/>
  <c r="L138" i="16"/>
  <c r="J138" i="16"/>
  <c r="H138" i="16"/>
  <c r="K136" i="16"/>
  <c r="I136" i="16"/>
  <c r="L136" i="16"/>
  <c r="J136" i="16"/>
  <c r="H136" i="16"/>
  <c r="K133" i="16"/>
  <c r="I133" i="16"/>
  <c r="L133" i="16"/>
  <c r="J133" i="16"/>
  <c r="H133" i="16"/>
  <c r="K130" i="16"/>
  <c r="I130" i="16"/>
  <c r="L130" i="16"/>
  <c r="J130" i="16"/>
  <c r="H130" i="16"/>
  <c r="K128" i="16"/>
  <c r="I128" i="16"/>
  <c r="L128" i="16"/>
  <c r="J128" i="16"/>
  <c r="H128" i="16"/>
  <c r="K125" i="16"/>
  <c r="I125" i="16"/>
  <c r="L125" i="16"/>
  <c r="J125" i="16"/>
  <c r="H125" i="16"/>
  <c r="K122" i="16"/>
  <c r="I122" i="16"/>
  <c r="L122" i="16"/>
  <c r="J122" i="16"/>
  <c r="H122" i="16"/>
  <c r="K120" i="16"/>
  <c r="I120" i="16"/>
  <c r="L120" i="16"/>
  <c r="J120" i="16"/>
  <c r="H120" i="16"/>
  <c r="K117" i="16"/>
  <c r="I117" i="16"/>
  <c r="L117" i="16"/>
  <c r="J117" i="16"/>
  <c r="H117" i="16"/>
  <c r="K114" i="16"/>
  <c r="I114" i="16"/>
  <c r="L114" i="16"/>
  <c r="J114" i="16"/>
  <c r="H114" i="16"/>
  <c r="K112" i="16"/>
  <c r="I112" i="16"/>
  <c r="L112" i="16"/>
  <c r="J112" i="16"/>
  <c r="H112" i="16"/>
  <c r="K109" i="16"/>
  <c r="I109" i="16"/>
  <c r="L109" i="16"/>
  <c r="J109" i="16"/>
  <c r="H109" i="16"/>
  <c r="K105" i="16"/>
  <c r="I105" i="16"/>
  <c r="L105" i="16"/>
  <c r="J105" i="16"/>
  <c r="H105" i="16"/>
  <c r="K103" i="16"/>
  <c r="I103" i="16"/>
  <c r="L103" i="16"/>
  <c r="J103" i="16"/>
  <c r="H103" i="16"/>
  <c r="K100" i="16"/>
  <c r="I100" i="16"/>
  <c r="L100" i="16"/>
  <c r="J100" i="16"/>
  <c r="H100" i="16"/>
  <c r="K97" i="16"/>
  <c r="I97" i="16"/>
  <c r="L97" i="16"/>
  <c r="J97" i="16"/>
  <c r="H97" i="16"/>
  <c r="K95" i="16"/>
  <c r="I95" i="16"/>
  <c r="L95" i="16"/>
  <c r="J95" i="16"/>
  <c r="H95" i="16"/>
  <c r="K92" i="16"/>
  <c r="I92" i="16"/>
  <c r="L92" i="16"/>
  <c r="J92" i="16"/>
  <c r="H92" i="16"/>
  <c r="K89" i="16"/>
  <c r="I89" i="16"/>
  <c r="L89" i="16"/>
  <c r="J89" i="16"/>
  <c r="H89" i="16"/>
  <c r="K87" i="16"/>
  <c r="I87" i="16"/>
  <c r="L87" i="16"/>
  <c r="J87" i="16"/>
  <c r="H87" i="16"/>
  <c r="K84" i="16"/>
  <c r="I84" i="16"/>
  <c r="L84" i="16"/>
  <c r="J84" i="16"/>
  <c r="H84" i="16"/>
  <c r="K81" i="16"/>
  <c r="I81" i="16"/>
  <c r="L81" i="16"/>
  <c r="J81" i="16"/>
  <c r="H81" i="16"/>
  <c r="K79" i="16"/>
  <c r="I79" i="16"/>
  <c r="L79" i="16"/>
  <c r="J79" i="16"/>
  <c r="H79" i="16"/>
  <c r="K76" i="16"/>
  <c r="I76" i="16"/>
  <c r="L76" i="16"/>
  <c r="J76" i="16"/>
  <c r="H76" i="16"/>
  <c r="K72" i="16"/>
  <c r="I72" i="16"/>
  <c r="L72" i="16"/>
  <c r="J72" i="16"/>
  <c r="H72" i="16"/>
  <c r="K70" i="16"/>
  <c r="I70" i="16"/>
  <c r="L70" i="16"/>
  <c r="J70" i="16"/>
  <c r="H70" i="16"/>
  <c r="K67" i="16"/>
  <c r="I67" i="16"/>
  <c r="L67" i="16"/>
  <c r="J67" i="16"/>
  <c r="H67" i="16"/>
  <c r="K64" i="16"/>
  <c r="I64" i="16"/>
  <c r="L64" i="16"/>
  <c r="J64" i="16"/>
  <c r="H64" i="16"/>
  <c r="K62" i="16"/>
  <c r="I62" i="16"/>
  <c r="L62" i="16"/>
  <c r="J62" i="16"/>
  <c r="H62" i="16"/>
  <c r="K59" i="16"/>
  <c r="I59" i="16"/>
  <c r="L59" i="16"/>
  <c r="J59" i="16"/>
  <c r="H59" i="16"/>
  <c r="K56" i="16"/>
  <c r="I56" i="16"/>
  <c r="L56" i="16"/>
  <c r="J56" i="16"/>
  <c r="H56" i="16"/>
  <c r="K54" i="16"/>
  <c r="I54" i="16"/>
  <c r="L54" i="16"/>
  <c r="J54" i="16"/>
  <c r="H54" i="16"/>
  <c r="K51" i="16"/>
  <c r="I51" i="16"/>
  <c r="L51" i="16"/>
  <c r="J51" i="16"/>
  <c r="H51" i="16"/>
  <c r="K48" i="16"/>
  <c r="I48" i="16"/>
  <c r="L48" i="16"/>
  <c r="J48" i="16"/>
  <c r="H48" i="16"/>
  <c r="K46" i="16"/>
  <c r="I46" i="16"/>
  <c r="L46" i="16"/>
  <c r="J46" i="16"/>
  <c r="H46" i="16"/>
  <c r="K43" i="16"/>
  <c r="I43" i="16"/>
  <c r="L43" i="16"/>
  <c r="J43" i="16"/>
  <c r="H43" i="16"/>
  <c r="K39" i="16"/>
  <c r="I39" i="16"/>
  <c r="L39" i="16"/>
  <c r="J39" i="16"/>
  <c r="H39" i="16"/>
  <c r="K37" i="16"/>
  <c r="I37" i="16"/>
  <c r="L37" i="16"/>
  <c r="J37" i="16"/>
  <c r="H37" i="16"/>
  <c r="K34" i="16"/>
  <c r="I34" i="16"/>
  <c r="L34" i="16"/>
  <c r="J34" i="16"/>
  <c r="H34" i="16"/>
  <c r="K31" i="16"/>
  <c r="I31" i="16"/>
  <c r="L31" i="16"/>
  <c r="J31" i="16"/>
  <c r="H31" i="16"/>
  <c r="K29" i="16"/>
  <c r="I29" i="16"/>
  <c r="L29" i="16"/>
  <c r="J29" i="16"/>
  <c r="H29" i="16"/>
  <c r="K26" i="16"/>
  <c r="I26" i="16"/>
  <c r="L26" i="16"/>
  <c r="J26" i="16"/>
  <c r="H26" i="16"/>
  <c r="K23" i="16"/>
  <c r="I23" i="16"/>
  <c r="L23" i="16"/>
  <c r="J23" i="16"/>
  <c r="H23" i="16"/>
  <c r="K21" i="16"/>
  <c r="I21" i="16"/>
  <c r="L21" i="16"/>
  <c r="J21" i="16"/>
  <c r="H21" i="16"/>
  <c r="K18" i="16"/>
  <c r="I18" i="16"/>
  <c r="L18" i="16"/>
  <c r="J18" i="16"/>
  <c r="H18" i="16"/>
  <c r="K15" i="16"/>
  <c r="I15" i="16"/>
  <c r="L15" i="16"/>
  <c r="J15" i="16"/>
  <c r="H15" i="16"/>
  <c r="K13" i="16"/>
  <c r="I13" i="16"/>
  <c r="L13" i="16"/>
  <c r="J13" i="16"/>
  <c r="H13" i="16"/>
  <c r="K10" i="16"/>
  <c r="I10" i="16"/>
  <c r="L10" i="16"/>
  <c r="J10" i="16"/>
  <c r="H10" i="16"/>
  <c r="M152" i="15"/>
  <c r="K152" i="15"/>
  <c r="I152" i="15"/>
  <c r="J152" i="15"/>
  <c r="H152" i="15"/>
  <c r="M144" i="15"/>
  <c r="K144" i="15"/>
  <c r="I144" i="15"/>
  <c r="J144" i="15"/>
  <c r="H144" i="15"/>
  <c r="M136" i="15"/>
  <c r="K136" i="15"/>
  <c r="I136" i="15"/>
  <c r="J136" i="15"/>
  <c r="H136" i="15"/>
  <c r="M128" i="15"/>
  <c r="K128" i="15"/>
  <c r="I128" i="15"/>
  <c r="J128" i="15"/>
  <c r="H128" i="15"/>
  <c r="M120" i="15"/>
  <c r="K120" i="15"/>
  <c r="I120" i="15"/>
  <c r="J120" i="15"/>
  <c r="H120" i="15"/>
  <c r="M112" i="15"/>
  <c r="K112" i="15"/>
  <c r="I112" i="15"/>
  <c r="J112" i="15"/>
  <c r="H112" i="15"/>
  <c r="M103" i="15"/>
  <c r="K103" i="15"/>
  <c r="I103" i="15"/>
  <c r="J103" i="15"/>
  <c r="H103" i="15"/>
  <c r="M95" i="15"/>
  <c r="K95" i="15"/>
  <c r="I95" i="15"/>
  <c r="J95" i="15"/>
  <c r="H95" i="15"/>
  <c r="M87" i="15"/>
  <c r="K87" i="15"/>
  <c r="I87" i="15"/>
  <c r="J87" i="15"/>
  <c r="H87" i="15"/>
  <c r="M79" i="15"/>
  <c r="K79" i="15"/>
  <c r="I79" i="15"/>
  <c r="J79" i="15"/>
  <c r="H79" i="15"/>
  <c r="M71" i="15"/>
  <c r="K71" i="15"/>
  <c r="I71" i="15"/>
  <c r="J71" i="15"/>
  <c r="H71" i="15"/>
  <c r="M63" i="15"/>
  <c r="K63" i="15"/>
  <c r="I63" i="15"/>
  <c r="J63" i="15"/>
  <c r="H63" i="15"/>
  <c r="M54" i="15"/>
  <c r="K54" i="15"/>
  <c r="I54" i="15"/>
  <c r="J54" i="15"/>
  <c r="H54" i="15"/>
  <c r="M46" i="15"/>
  <c r="K46" i="15"/>
  <c r="I46" i="15"/>
  <c r="J46" i="15"/>
  <c r="H46" i="15"/>
  <c r="M38" i="15"/>
  <c r="K38" i="15"/>
  <c r="I38" i="15"/>
  <c r="J38" i="15"/>
  <c r="H38" i="15"/>
  <c r="M30" i="15"/>
  <c r="K30" i="15"/>
  <c r="I30" i="15"/>
  <c r="J30" i="15"/>
  <c r="H30" i="15"/>
  <c r="M22" i="15"/>
  <c r="K22" i="15"/>
  <c r="I22" i="15"/>
  <c r="J22" i="15"/>
  <c r="H22" i="15"/>
  <c r="M14" i="15"/>
  <c r="K14" i="15"/>
  <c r="I14" i="15"/>
  <c r="J14" i="15"/>
  <c r="H14" i="15"/>
  <c r="L118" i="13"/>
  <c r="J118" i="13"/>
  <c r="H118" i="13"/>
  <c r="I118" i="13"/>
  <c r="G118" i="13"/>
  <c r="K118" i="13"/>
  <c r="L110" i="13"/>
  <c r="J110" i="13"/>
  <c r="H110" i="13"/>
  <c r="K110" i="13"/>
  <c r="I110" i="13"/>
  <c r="G110" i="13"/>
  <c r="L83" i="13"/>
  <c r="J83" i="13"/>
  <c r="H83" i="13"/>
  <c r="K83" i="13"/>
  <c r="I83" i="13"/>
  <c r="G83" i="13"/>
  <c r="L70" i="13"/>
  <c r="J70" i="13"/>
  <c r="H70" i="13"/>
  <c r="K70" i="13"/>
  <c r="I70" i="13"/>
  <c r="G70" i="13"/>
  <c r="L110" i="12"/>
  <c r="J110" i="12"/>
  <c r="H110" i="12"/>
  <c r="G110" i="12"/>
  <c r="K110" i="12"/>
  <c r="I110" i="12"/>
  <c r="L83" i="12"/>
  <c r="J83" i="12"/>
  <c r="H83" i="12"/>
  <c r="K83" i="12"/>
  <c r="I83" i="12"/>
  <c r="G83" i="12"/>
  <c r="L70" i="12"/>
  <c r="J70" i="12"/>
  <c r="H70" i="12"/>
  <c r="I70" i="12"/>
  <c r="F84" i="12"/>
  <c r="G70" i="12"/>
  <c r="K70" i="12"/>
  <c r="L54" i="12"/>
  <c r="J54" i="12"/>
  <c r="H54" i="12"/>
  <c r="K54" i="12"/>
  <c r="I54" i="12"/>
  <c r="G54" i="12"/>
  <c r="L49" i="12"/>
  <c r="F63" i="12"/>
  <c r="J49" i="12"/>
  <c r="H49" i="12"/>
  <c r="K49" i="12"/>
  <c r="I49" i="12"/>
  <c r="G49" i="12"/>
  <c r="L97" i="11"/>
  <c r="J97" i="11"/>
  <c r="H97" i="11"/>
  <c r="K97" i="11"/>
  <c r="I97" i="11"/>
  <c r="G97" i="11"/>
  <c r="L89" i="11"/>
  <c r="J89" i="11"/>
  <c r="H89" i="11"/>
  <c r="K89" i="11"/>
  <c r="I89" i="11"/>
  <c r="G89" i="11"/>
  <c r="L62" i="11"/>
  <c r="J62" i="11"/>
  <c r="H62" i="11"/>
  <c r="K62" i="11"/>
  <c r="I62" i="11"/>
  <c r="G62" i="11"/>
  <c r="L49" i="11"/>
  <c r="J49" i="11"/>
  <c r="H49" i="11"/>
  <c r="K49" i="11"/>
  <c r="I49" i="11"/>
  <c r="G49" i="11"/>
  <c r="K27" i="10"/>
  <c r="I27" i="10"/>
  <c r="L27" i="10"/>
  <c r="J27" i="10"/>
  <c r="H27" i="10"/>
  <c r="K23" i="10"/>
  <c r="I23" i="10"/>
  <c r="L23" i="10"/>
  <c r="H23" i="10"/>
  <c r="J23" i="10"/>
  <c r="K18" i="10"/>
  <c r="I18" i="10"/>
  <c r="L18" i="10"/>
  <c r="J18" i="10"/>
  <c r="H18" i="10"/>
  <c r="K13" i="10"/>
  <c r="I13" i="10"/>
  <c r="L13" i="10"/>
  <c r="J13" i="10"/>
  <c r="H13" i="10"/>
  <c r="K9" i="10"/>
  <c r="I9" i="10"/>
  <c r="L9" i="10"/>
  <c r="J9" i="10"/>
  <c r="H9" i="10"/>
  <c r="J75" i="9"/>
  <c r="J71" i="9"/>
  <c r="J74" i="9"/>
  <c r="J73" i="9"/>
  <c r="J72" i="9"/>
  <c r="L51" i="9"/>
  <c r="L47" i="9"/>
  <c r="L50" i="9"/>
  <c r="L49" i="9"/>
  <c r="L48" i="9"/>
  <c r="D49" i="9"/>
  <c r="D48" i="9"/>
  <c r="D51" i="9"/>
  <c r="D47" i="9"/>
  <c r="D50" i="9"/>
  <c r="S25" i="9"/>
  <c r="S24" i="9"/>
  <c r="S27" i="9"/>
  <c r="S23" i="9"/>
  <c r="S26" i="9"/>
  <c r="F26" i="9"/>
  <c r="F25" i="9"/>
  <c r="F24" i="9"/>
  <c r="F27" i="9"/>
  <c r="F23" i="9"/>
  <c r="L13" i="9"/>
  <c r="L12" i="9"/>
  <c r="L15" i="9"/>
  <c r="L11" i="9"/>
  <c r="L14" i="9"/>
  <c r="D13" i="9"/>
  <c r="D12" i="9"/>
  <c r="D15" i="9"/>
  <c r="D11" i="9"/>
  <c r="D14" i="9"/>
  <c r="H63" i="8"/>
  <c r="H59" i="8"/>
  <c r="H62" i="8"/>
  <c r="H61" i="8"/>
  <c r="H60" i="8"/>
  <c r="K25" i="7"/>
  <c r="I25" i="7"/>
  <c r="L25" i="7"/>
  <c r="J25" i="7"/>
  <c r="H25" i="7"/>
  <c r="K23" i="7"/>
  <c r="I23" i="7"/>
  <c r="L23" i="7"/>
  <c r="J23" i="7"/>
  <c r="H23" i="7"/>
  <c r="K20" i="7"/>
  <c r="I20" i="7"/>
  <c r="L20" i="7"/>
  <c r="J20" i="7"/>
  <c r="H20" i="7"/>
  <c r="K18" i="7"/>
  <c r="I18" i="7"/>
  <c r="L18" i="7"/>
  <c r="J18" i="7"/>
  <c r="H18" i="7"/>
  <c r="K16" i="7"/>
  <c r="I16" i="7"/>
  <c r="L16" i="7"/>
  <c r="J16" i="7"/>
  <c r="H16" i="7"/>
  <c r="K13" i="7"/>
  <c r="I13" i="7"/>
  <c r="L13" i="7"/>
  <c r="J13" i="7"/>
  <c r="H13" i="7"/>
  <c r="K11" i="7"/>
  <c r="I11" i="7"/>
  <c r="L11" i="7"/>
  <c r="J11" i="7"/>
  <c r="H11" i="7"/>
  <c r="K9" i="7"/>
  <c r="I9" i="7"/>
  <c r="L9" i="7"/>
  <c r="J9" i="7"/>
  <c r="H9" i="7"/>
  <c r="U18" i="37"/>
  <c r="S18" i="37"/>
  <c r="Q18" i="37"/>
  <c r="V18" i="37"/>
  <c r="T18" i="37"/>
  <c r="R18" i="37"/>
  <c r="U10" i="37"/>
  <c r="S10" i="37"/>
  <c r="Q10" i="37"/>
  <c r="V10" i="37"/>
  <c r="T10" i="37"/>
  <c r="R10" i="37"/>
  <c r="AF28" i="35"/>
  <c r="AD28" i="35"/>
  <c r="AH28" i="35"/>
  <c r="AI28" i="35"/>
  <c r="AG28" i="35"/>
  <c r="AE28" i="35"/>
  <c r="U23" i="35"/>
  <c r="S23" i="35"/>
  <c r="W23" i="35"/>
  <c r="X23" i="35"/>
  <c r="V23" i="35"/>
  <c r="T23" i="35"/>
  <c r="W15" i="35"/>
  <c r="U15" i="35"/>
  <c r="S15" i="35"/>
  <c r="X15" i="35"/>
  <c r="V15" i="35"/>
  <c r="T15" i="35"/>
  <c r="L10" i="35"/>
  <c r="J10" i="35"/>
  <c r="H10" i="35"/>
  <c r="M10" i="35"/>
  <c r="K10" i="35"/>
  <c r="I10" i="35"/>
  <c r="AF22" i="33"/>
  <c r="AL22" i="33"/>
  <c r="AD22" i="33"/>
  <c r="AC33" i="33"/>
  <c r="AM22" i="33"/>
  <c r="AG22" i="33"/>
  <c r="AE22" i="33"/>
  <c r="AF10" i="33"/>
  <c r="AL10" i="33"/>
  <c r="AD10" i="33"/>
  <c r="AM10" i="33"/>
  <c r="AG10" i="33"/>
  <c r="AE10" i="33"/>
  <c r="S29" i="31"/>
  <c r="W29" i="31"/>
  <c r="U29" i="31"/>
  <c r="X29" i="31"/>
  <c r="V29" i="31"/>
  <c r="T29" i="31"/>
  <c r="H24" i="31"/>
  <c r="L24" i="31"/>
  <c r="J24" i="31"/>
  <c r="M24" i="31"/>
  <c r="K24" i="31"/>
  <c r="I24" i="31"/>
  <c r="L16" i="31"/>
  <c r="J16" i="31"/>
  <c r="H16" i="31"/>
  <c r="M16" i="31"/>
  <c r="K16" i="31"/>
  <c r="I16" i="31"/>
  <c r="X12" i="31"/>
  <c r="V12" i="31"/>
  <c r="T12" i="31"/>
  <c r="W12" i="31"/>
  <c r="U12" i="31"/>
  <c r="S12" i="31"/>
  <c r="X24" i="31"/>
  <c r="V24" i="31"/>
  <c r="T24" i="31"/>
  <c r="W24" i="31"/>
  <c r="U24" i="31"/>
  <c r="S24" i="31"/>
  <c r="X32" i="31"/>
  <c r="V32" i="31"/>
  <c r="T32" i="31"/>
  <c r="W32" i="31"/>
  <c r="U32" i="31"/>
  <c r="S32" i="31"/>
  <c r="V14" i="31"/>
  <c r="T14" i="31"/>
  <c r="X14" i="31"/>
  <c r="W14" i="31"/>
  <c r="U14" i="31"/>
  <c r="S14" i="31"/>
  <c r="V26" i="31"/>
  <c r="T26" i="31"/>
  <c r="X26" i="31"/>
  <c r="U26" i="31"/>
  <c r="S26" i="31"/>
  <c r="W26" i="31"/>
  <c r="T8" i="31"/>
  <c r="X8" i="31"/>
  <c r="V8" i="31"/>
  <c r="R19" i="31"/>
  <c r="W8" i="31"/>
  <c r="U8" i="31"/>
  <c r="S8" i="31"/>
  <c r="T16" i="31"/>
  <c r="X16" i="31"/>
  <c r="V16" i="31"/>
  <c r="W16" i="31"/>
  <c r="U16" i="31"/>
  <c r="S16" i="31"/>
  <c r="T28" i="31"/>
  <c r="X28" i="31"/>
  <c r="V28" i="31"/>
  <c r="S28" i="31"/>
  <c r="W28" i="31"/>
  <c r="U28" i="31"/>
  <c r="X10" i="31"/>
  <c r="V10" i="31"/>
  <c r="T10" i="31"/>
  <c r="W10" i="31"/>
  <c r="U10" i="31"/>
  <c r="S10" i="31"/>
  <c r="X18" i="31"/>
  <c r="V18" i="31"/>
  <c r="T18" i="31"/>
  <c r="U18" i="31"/>
  <c r="S18" i="31"/>
  <c r="W18" i="31"/>
  <c r="X22" i="31"/>
  <c r="V22" i="31"/>
  <c r="T22" i="31"/>
  <c r="W22" i="31"/>
  <c r="U22" i="31"/>
  <c r="S22" i="31"/>
  <c r="R33" i="31"/>
  <c r="X30" i="31"/>
  <c r="V30" i="31"/>
  <c r="T30" i="31"/>
  <c r="W30" i="31"/>
  <c r="U30" i="31"/>
  <c r="S30" i="31"/>
  <c r="L60" i="20"/>
  <c r="J60" i="20"/>
  <c r="H60" i="20"/>
  <c r="K60" i="20"/>
  <c r="I60" i="20"/>
  <c r="L52" i="20"/>
  <c r="J52" i="20"/>
  <c r="H52" i="20"/>
  <c r="K52" i="20"/>
  <c r="I52" i="20"/>
  <c r="L43" i="20"/>
  <c r="J43" i="20"/>
  <c r="H43" i="20"/>
  <c r="K43" i="20"/>
  <c r="I43" i="20"/>
  <c r="L35" i="20"/>
  <c r="J35" i="20"/>
  <c r="H35" i="20"/>
  <c r="K35" i="20"/>
  <c r="I35" i="20"/>
  <c r="L27" i="20"/>
  <c r="J27" i="20"/>
  <c r="H27" i="20"/>
  <c r="K27" i="20"/>
  <c r="I27" i="20"/>
  <c r="L18" i="20"/>
  <c r="J18" i="20"/>
  <c r="H18" i="20"/>
  <c r="K18" i="20"/>
  <c r="I18" i="20"/>
  <c r="L10" i="20"/>
  <c r="J10" i="20"/>
  <c r="H10" i="20"/>
  <c r="K10" i="20"/>
  <c r="I10" i="20"/>
  <c r="K95" i="13"/>
  <c r="I95" i="13"/>
  <c r="G95" i="13"/>
  <c r="L95" i="13"/>
  <c r="H95" i="13"/>
  <c r="J95" i="13"/>
  <c r="K55" i="13"/>
  <c r="I55" i="13"/>
  <c r="G55" i="13"/>
  <c r="L55" i="13"/>
  <c r="J55" i="13"/>
  <c r="H55" i="13"/>
  <c r="L54" i="13"/>
  <c r="J54" i="13"/>
  <c r="H54" i="13"/>
  <c r="K54" i="13"/>
  <c r="I54" i="13"/>
  <c r="G54" i="13"/>
  <c r="J48" i="13"/>
  <c r="H48" i="13"/>
  <c r="L48" i="13"/>
  <c r="K48" i="13"/>
  <c r="I48" i="13"/>
  <c r="G48" i="13"/>
  <c r="J56" i="13"/>
  <c r="H56" i="13"/>
  <c r="L56" i="13"/>
  <c r="K56" i="13"/>
  <c r="I56" i="13"/>
  <c r="G56" i="13"/>
  <c r="H50" i="13"/>
  <c r="L50" i="13"/>
  <c r="J50" i="13"/>
  <c r="K50" i="13"/>
  <c r="I50" i="13"/>
  <c r="G50" i="13"/>
  <c r="H63" i="13"/>
  <c r="H22" i="13"/>
  <c r="L63" i="13"/>
  <c r="J63" i="13"/>
  <c r="K63" i="13"/>
  <c r="I63" i="13"/>
  <c r="G63" i="13"/>
  <c r="I22" i="13"/>
  <c r="L52" i="13"/>
  <c r="J52" i="13"/>
  <c r="H52" i="13"/>
  <c r="K52" i="13"/>
  <c r="I52" i="13"/>
  <c r="G52" i="13"/>
  <c r="I34" i="12"/>
  <c r="G34" i="12"/>
  <c r="K34" i="12"/>
  <c r="L34" i="12"/>
  <c r="H34" i="12"/>
  <c r="J34" i="12"/>
  <c r="L31" i="12"/>
  <c r="J31" i="12"/>
  <c r="H31" i="12"/>
  <c r="K31" i="12"/>
  <c r="I31" i="12"/>
  <c r="G31" i="12"/>
  <c r="L39" i="12"/>
  <c r="J39" i="12"/>
  <c r="H39" i="12"/>
  <c r="I39" i="12"/>
  <c r="G39" i="12"/>
  <c r="K39" i="12"/>
  <c r="J33" i="12"/>
  <c r="H33" i="12"/>
  <c r="L33" i="12"/>
  <c r="K33" i="12"/>
  <c r="I33" i="12"/>
  <c r="G33" i="12"/>
  <c r="J41" i="12"/>
  <c r="H41" i="12"/>
  <c r="L41" i="12"/>
  <c r="G41" i="12"/>
  <c r="K41" i="12"/>
  <c r="I41" i="12"/>
  <c r="H27" i="12"/>
  <c r="L27" i="12"/>
  <c r="J27" i="12"/>
  <c r="K27" i="12"/>
  <c r="I27" i="12"/>
  <c r="G27" i="12"/>
  <c r="H35" i="12"/>
  <c r="L35" i="12"/>
  <c r="J35" i="12"/>
  <c r="K35" i="12"/>
  <c r="I35" i="12"/>
  <c r="G35" i="12"/>
  <c r="L29" i="12"/>
  <c r="J29" i="12"/>
  <c r="H29" i="12"/>
  <c r="K29" i="12"/>
  <c r="I29" i="12"/>
  <c r="G29" i="12"/>
  <c r="L37" i="12"/>
  <c r="J37" i="12"/>
  <c r="H37" i="12"/>
  <c r="K37" i="12"/>
  <c r="I37" i="12"/>
  <c r="G37" i="12"/>
  <c r="I76" i="11"/>
  <c r="G76" i="11"/>
  <c r="K76" i="11"/>
  <c r="L76" i="11"/>
  <c r="J76" i="11"/>
  <c r="H76" i="11"/>
  <c r="L73" i="11"/>
  <c r="J73" i="11"/>
  <c r="H73" i="11"/>
  <c r="K73" i="11"/>
  <c r="I73" i="11"/>
  <c r="G73" i="11"/>
  <c r="J75" i="11"/>
  <c r="H75" i="11"/>
  <c r="L75" i="11"/>
  <c r="K75" i="11"/>
  <c r="I75" i="11"/>
  <c r="G75" i="11"/>
  <c r="H69" i="11"/>
  <c r="L69" i="11"/>
  <c r="J69" i="11"/>
  <c r="K69" i="11"/>
  <c r="I69" i="11"/>
  <c r="G69" i="11"/>
  <c r="H77" i="11"/>
  <c r="L77" i="11"/>
  <c r="J77" i="11"/>
  <c r="K77" i="11"/>
  <c r="I77" i="11"/>
  <c r="G77" i="11"/>
  <c r="L71" i="11"/>
  <c r="J71" i="11"/>
  <c r="H71" i="11"/>
  <c r="K71" i="11"/>
  <c r="I71" i="11"/>
  <c r="G71" i="11"/>
  <c r="L84" i="11"/>
  <c r="J84" i="11"/>
  <c r="H84" i="11"/>
  <c r="K84" i="11"/>
  <c r="I84" i="11"/>
  <c r="G84" i="11"/>
  <c r="C59" i="9"/>
  <c r="C63" i="9"/>
  <c r="C62" i="9"/>
  <c r="C61" i="9"/>
  <c r="C60" i="9"/>
  <c r="K61" i="9"/>
  <c r="K60" i="9"/>
  <c r="K59" i="9"/>
  <c r="K63" i="9"/>
  <c r="K62" i="9"/>
  <c r="E59" i="9"/>
  <c r="E63" i="9"/>
  <c r="E62" i="9"/>
  <c r="E61" i="9"/>
  <c r="E60" i="9"/>
  <c r="R60" i="9"/>
  <c r="R63" i="9"/>
  <c r="R59" i="9"/>
  <c r="R62" i="9"/>
  <c r="R61" i="9"/>
  <c r="G63" i="9"/>
  <c r="G62" i="9"/>
  <c r="G61" i="9"/>
  <c r="G60" i="9"/>
  <c r="G59" i="9"/>
  <c r="I62" i="9"/>
  <c r="I61" i="9"/>
  <c r="I60" i="9"/>
  <c r="I63" i="9"/>
  <c r="I59" i="9"/>
  <c r="Q11" i="37"/>
  <c r="U11" i="37"/>
  <c r="S11" i="37"/>
  <c r="R11" i="37"/>
  <c r="V11" i="37"/>
  <c r="T11" i="37"/>
  <c r="L32" i="35"/>
  <c r="J32" i="35"/>
  <c r="H32" i="35"/>
  <c r="I32" i="35"/>
  <c r="M32" i="35"/>
  <c r="K32" i="35"/>
  <c r="AH26" i="35"/>
  <c r="AF26" i="35"/>
  <c r="AD26" i="35"/>
  <c r="AE26" i="35"/>
  <c r="AI26" i="35"/>
  <c r="AG26" i="35"/>
  <c r="AD18" i="35"/>
  <c r="AH18" i="35"/>
  <c r="AF18" i="35"/>
  <c r="AE18" i="35"/>
  <c r="AI18" i="35"/>
  <c r="AG18" i="35"/>
  <c r="S13" i="35"/>
  <c r="W13" i="35"/>
  <c r="U13" i="35"/>
  <c r="T13" i="35"/>
  <c r="X13" i="35"/>
  <c r="V13" i="35"/>
  <c r="H8" i="35"/>
  <c r="L8" i="35"/>
  <c r="G19" i="35"/>
  <c r="J8" i="35"/>
  <c r="I8" i="35"/>
  <c r="M8" i="35"/>
  <c r="K8" i="35"/>
  <c r="AB19" i="34"/>
  <c r="P8" i="36"/>
  <c r="AF28" i="33"/>
  <c r="AL28" i="33"/>
  <c r="AD28" i="33"/>
  <c r="AE28" i="33"/>
  <c r="AM28" i="33"/>
  <c r="AG28" i="33"/>
  <c r="W27" i="33"/>
  <c r="U27" i="33"/>
  <c r="S27" i="33"/>
  <c r="T27" i="33"/>
  <c r="X27" i="33"/>
  <c r="V27" i="33"/>
  <c r="L26" i="33"/>
  <c r="J26" i="33"/>
  <c r="H26" i="33"/>
  <c r="I26" i="33"/>
  <c r="M26" i="33"/>
  <c r="K26" i="33"/>
  <c r="AJ22" i="33"/>
  <c r="AA33" i="33"/>
  <c r="AJ33" i="33" s="1"/>
  <c r="AL16" i="33"/>
  <c r="AD16" i="33"/>
  <c r="AF16" i="33"/>
  <c r="AE16" i="33"/>
  <c r="AM16" i="33"/>
  <c r="AG16" i="33"/>
  <c r="S15" i="33"/>
  <c r="W15" i="33"/>
  <c r="U15" i="33"/>
  <c r="T15" i="33"/>
  <c r="V15" i="33"/>
  <c r="H14" i="33"/>
  <c r="L14" i="33"/>
  <c r="J14" i="33"/>
  <c r="I14" i="33"/>
  <c r="M14" i="33"/>
  <c r="K14" i="33"/>
  <c r="AF32" i="31"/>
  <c r="AD32" i="31"/>
  <c r="AH32" i="31"/>
  <c r="AE32" i="31"/>
  <c r="AI32" i="31"/>
  <c r="AG32" i="31"/>
  <c r="G33" i="31"/>
  <c r="J22" i="31"/>
  <c r="H22" i="31"/>
  <c r="L22" i="31"/>
  <c r="I22" i="31"/>
  <c r="M22" i="31"/>
  <c r="K22" i="31"/>
  <c r="L14" i="31"/>
  <c r="J14" i="31"/>
  <c r="H14" i="31"/>
  <c r="I14" i="31"/>
  <c r="M14" i="31"/>
  <c r="K14" i="31"/>
  <c r="AH8" i="31"/>
  <c r="AC19" i="31"/>
  <c r="AF8" i="31"/>
  <c r="AD8" i="31"/>
  <c r="AE8" i="31"/>
  <c r="AI8" i="31"/>
  <c r="AG8" i="31"/>
  <c r="AI9" i="31"/>
  <c r="AG9" i="31"/>
  <c r="AE9" i="31"/>
  <c r="AD9" i="31"/>
  <c r="AH9" i="31"/>
  <c r="AF9" i="31"/>
  <c r="AI17" i="31"/>
  <c r="AG17" i="31"/>
  <c r="AE17" i="31"/>
  <c r="AH17" i="31"/>
  <c r="AF17" i="31"/>
  <c r="AD17" i="31"/>
  <c r="AI29" i="31"/>
  <c r="AG29" i="31"/>
  <c r="AE29" i="31"/>
  <c r="AH29" i="31"/>
  <c r="AF29" i="31"/>
  <c r="AD29" i="31"/>
  <c r="AG11" i="31"/>
  <c r="AE11" i="31"/>
  <c r="AI11" i="31"/>
  <c r="AH11" i="31"/>
  <c r="AF11" i="31"/>
  <c r="AD11" i="31"/>
  <c r="AG23" i="31"/>
  <c r="AE23" i="31"/>
  <c r="AI23" i="31"/>
  <c r="AH23" i="31"/>
  <c r="AF23" i="31"/>
  <c r="AD23" i="31"/>
  <c r="AG31" i="31"/>
  <c r="AE31" i="31"/>
  <c r="AI31" i="31"/>
  <c r="AF31" i="31"/>
  <c r="AD31" i="31"/>
  <c r="AH31" i="31"/>
  <c r="AE13" i="31"/>
  <c r="AI13" i="31"/>
  <c r="AG13" i="31"/>
  <c r="AH13" i="31"/>
  <c r="AF13" i="31"/>
  <c r="AD13" i="31"/>
  <c r="AE25" i="31"/>
  <c r="AI25" i="31"/>
  <c r="AG25" i="31"/>
  <c r="AH25" i="31"/>
  <c r="AF25" i="31"/>
  <c r="AD25" i="31"/>
  <c r="AI15" i="31"/>
  <c r="AG15" i="31"/>
  <c r="AE15" i="31"/>
  <c r="AH15" i="31"/>
  <c r="AF15" i="31"/>
  <c r="AD15" i="31"/>
  <c r="AI27" i="31"/>
  <c r="AG27" i="31"/>
  <c r="AE27" i="31"/>
  <c r="AH27" i="31"/>
  <c r="AF27" i="31"/>
  <c r="AD27" i="31"/>
  <c r="H126" i="30"/>
  <c r="L126" i="30"/>
  <c r="J126" i="30"/>
  <c r="I126" i="30"/>
  <c r="K126" i="30"/>
  <c r="H115" i="30"/>
  <c r="L115" i="30"/>
  <c r="J115" i="30"/>
  <c r="I115" i="30"/>
  <c r="K115" i="30"/>
  <c r="H103" i="30"/>
  <c r="L103" i="30"/>
  <c r="J103" i="30"/>
  <c r="I103" i="30"/>
  <c r="K103" i="30"/>
  <c r="H93" i="30"/>
  <c r="L93" i="30"/>
  <c r="J93" i="30"/>
  <c r="I93" i="30"/>
  <c r="K93" i="30"/>
  <c r="H81" i="30"/>
  <c r="L81" i="30"/>
  <c r="J81" i="30"/>
  <c r="I81" i="30"/>
  <c r="K81" i="30"/>
  <c r="H69" i="30"/>
  <c r="L69" i="30"/>
  <c r="J69" i="30"/>
  <c r="I69" i="30"/>
  <c r="K69" i="30"/>
  <c r="H59" i="30"/>
  <c r="L59" i="30"/>
  <c r="J59" i="30"/>
  <c r="I59" i="30"/>
  <c r="K59" i="30"/>
  <c r="H47" i="30"/>
  <c r="L47" i="30"/>
  <c r="J47" i="30"/>
  <c r="I47" i="30"/>
  <c r="K47" i="30"/>
  <c r="H36" i="30"/>
  <c r="L36" i="30"/>
  <c r="J36" i="30"/>
  <c r="I36" i="30"/>
  <c r="K36" i="30"/>
  <c r="H25" i="30"/>
  <c r="L25" i="30"/>
  <c r="J25" i="30"/>
  <c r="I25" i="30"/>
  <c r="K25" i="30"/>
  <c r="H14" i="30"/>
  <c r="L14" i="30"/>
  <c r="J14" i="30"/>
  <c r="I14" i="30"/>
  <c r="K14" i="30"/>
  <c r="V132" i="29"/>
  <c r="T132" i="29"/>
  <c r="R132" i="29"/>
  <c r="S132" i="29"/>
  <c r="U132" i="29"/>
  <c r="V127" i="29"/>
  <c r="T127" i="29"/>
  <c r="R127" i="29"/>
  <c r="S127" i="29"/>
  <c r="U127" i="29"/>
  <c r="V122" i="29"/>
  <c r="T122" i="29"/>
  <c r="R122" i="29"/>
  <c r="S122" i="29"/>
  <c r="U122" i="29"/>
  <c r="V116" i="29"/>
  <c r="T116" i="29"/>
  <c r="R116" i="29"/>
  <c r="S116" i="29"/>
  <c r="U116" i="29"/>
  <c r="V110" i="29"/>
  <c r="T110" i="29"/>
  <c r="R110" i="29"/>
  <c r="S110" i="29"/>
  <c r="U110" i="29"/>
  <c r="V105" i="29"/>
  <c r="T105" i="29"/>
  <c r="R105" i="29"/>
  <c r="S105" i="29"/>
  <c r="U105" i="29"/>
  <c r="V99" i="29"/>
  <c r="T99" i="29"/>
  <c r="R99" i="29"/>
  <c r="S99" i="29"/>
  <c r="U99" i="29"/>
  <c r="V94" i="29"/>
  <c r="T94" i="29"/>
  <c r="R94" i="29"/>
  <c r="S94" i="29"/>
  <c r="U94" i="29"/>
  <c r="V88" i="29"/>
  <c r="T88" i="29"/>
  <c r="R88" i="29"/>
  <c r="S88" i="29"/>
  <c r="U88" i="29"/>
  <c r="V82" i="29"/>
  <c r="T82" i="29"/>
  <c r="R82" i="29"/>
  <c r="S82" i="29"/>
  <c r="U82" i="29"/>
  <c r="V77" i="29"/>
  <c r="T77" i="29"/>
  <c r="R77" i="29"/>
  <c r="S77" i="29"/>
  <c r="U77" i="29"/>
  <c r="V72" i="29"/>
  <c r="T72" i="29"/>
  <c r="R72" i="29"/>
  <c r="S72" i="29"/>
  <c r="U72" i="29"/>
  <c r="V65" i="29"/>
  <c r="T65" i="29"/>
  <c r="R65" i="29"/>
  <c r="S65" i="29"/>
  <c r="U65" i="29"/>
  <c r="V60" i="29"/>
  <c r="T60" i="29"/>
  <c r="R60" i="29"/>
  <c r="S60" i="29"/>
  <c r="U60" i="29"/>
  <c r="V55" i="29"/>
  <c r="T55" i="29"/>
  <c r="R55" i="29"/>
  <c r="S55" i="29"/>
  <c r="U55" i="29"/>
  <c r="V48" i="29"/>
  <c r="T48" i="29"/>
  <c r="R48" i="29"/>
  <c r="S48" i="29"/>
  <c r="U48" i="29"/>
  <c r="V43" i="29"/>
  <c r="T43" i="29"/>
  <c r="R43" i="29"/>
  <c r="S43" i="29"/>
  <c r="U43" i="29"/>
  <c r="V38" i="29"/>
  <c r="T38" i="29"/>
  <c r="R38" i="29"/>
  <c r="S38" i="29"/>
  <c r="U38" i="29"/>
  <c r="V32" i="29"/>
  <c r="T32" i="29"/>
  <c r="R32" i="29"/>
  <c r="S32" i="29"/>
  <c r="U32" i="29"/>
  <c r="V26" i="29"/>
  <c r="T26" i="29"/>
  <c r="R26" i="29"/>
  <c r="S26" i="29"/>
  <c r="U26" i="29"/>
  <c r="V21" i="29"/>
  <c r="T21" i="29"/>
  <c r="R21" i="29"/>
  <c r="S21" i="29"/>
  <c r="U21" i="29"/>
  <c r="V15" i="29"/>
  <c r="T15" i="29"/>
  <c r="R15" i="29"/>
  <c r="S15" i="29"/>
  <c r="U15" i="29"/>
  <c r="V10" i="29"/>
  <c r="T10" i="29"/>
  <c r="R10" i="29"/>
  <c r="S10" i="29"/>
  <c r="U10" i="29"/>
  <c r="L93" i="28"/>
  <c r="J93" i="28"/>
  <c r="H93" i="28"/>
  <c r="I93" i="28"/>
  <c r="K93" i="28"/>
  <c r="L85" i="28"/>
  <c r="J85" i="28"/>
  <c r="H85" i="28"/>
  <c r="I85" i="28"/>
  <c r="K85" i="28"/>
  <c r="L77" i="28"/>
  <c r="J77" i="28"/>
  <c r="H77" i="28"/>
  <c r="I77" i="28"/>
  <c r="K77" i="28"/>
  <c r="L68" i="28"/>
  <c r="J68" i="28"/>
  <c r="H68" i="28"/>
  <c r="I68" i="28"/>
  <c r="K68" i="28"/>
  <c r="L60" i="28"/>
  <c r="J60" i="28"/>
  <c r="H60" i="28"/>
  <c r="I60" i="28"/>
  <c r="K60" i="28"/>
  <c r="L52" i="28"/>
  <c r="J52" i="28"/>
  <c r="H52" i="28"/>
  <c r="I52" i="28"/>
  <c r="K52" i="28"/>
  <c r="L44" i="28"/>
  <c r="J44" i="28"/>
  <c r="H44" i="28"/>
  <c r="I44" i="28"/>
  <c r="K44" i="28"/>
  <c r="L35" i="28"/>
  <c r="J35" i="28"/>
  <c r="H35" i="28"/>
  <c r="I35" i="28"/>
  <c r="K35" i="28"/>
  <c r="L27" i="28"/>
  <c r="J27" i="28"/>
  <c r="H27" i="28"/>
  <c r="I27" i="28"/>
  <c r="K27" i="28"/>
  <c r="L19" i="28"/>
  <c r="J19" i="28"/>
  <c r="H19" i="28"/>
  <c r="I19" i="28"/>
  <c r="K19" i="28"/>
  <c r="L11" i="28"/>
  <c r="J11" i="28"/>
  <c r="H11" i="28"/>
  <c r="I11" i="28"/>
  <c r="K11" i="28"/>
  <c r="J128" i="26"/>
  <c r="H128" i="26"/>
  <c r="L128" i="26"/>
  <c r="I128" i="26"/>
  <c r="K128" i="26"/>
  <c r="J118" i="26"/>
  <c r="H118" i="26"/>
  <c r="L118" i="26"/>
  <c r="I118" i="26"/>
  <c r="K118" i="26"/>
  <c r="J106" i="26"/>
  <c r="H106" i="26"/>
  <c r="L106" i="26"/>
  <c r="I106" i="26"/>
  <c r="K106" i="26"/>
  <c r="J95" i="26"/>
  <c r="H95" i="26"/>
  <c r="L95" i="26"/>
  <c r="I95" i="26"/>
  <c r="K95" i="26"/>
  <c r="J84" i="26"/>
  <c r="H84" i="26"/>
  <c r="L84" i="26"/>
  <c r="I84" i="26"/>
  <c r="K84" i="26"/>
  <c r="J73" i="26"/>
  <c r="H73" i="26"/>
  <c r="L73" i="26"/>
  <c r="I73" i="26"/>
  <c r="K73" i="26"/>
  <c r="J61" i="26"/>
  <c r="H61" i="26"/>
  <c r="L61" i="26"/>
  <c r="I61" i="26"/>
  <c r="K61" i="26"/>
  <c r="J51" i="26"/>
  <c r="H51" i="26"/>
  <c r="L51" i="26"/>
  <c r="I51" i="26"/>
  <c r="K51" i="26"/>
  <c r="J39" i="26"/>
  <c r="H39" i="26"/>
  <c r="L39" i="26"/>
  <c r="I39" i="26"/>
  <c r="K39" i="26"/>
  <c r="J27" i="26"/>
  <c r="H27" i="26"/>
  <c r="L27" i="26"/>
  <c r="I27" i="26"/>
  <c r="K27" i="26"/>
  <c r="J17" i="26"/>
  <c r="H17" i="26"/>
  <c r="L17" i="26"/>
  <c r="I17" i="26"/>
  <c r="K17" i="26"/>
  <c r="L96" i="24"/>
  <c r="J96" i="24"/>
  <c r="H96" i="24"/>
  <c r="I96" i="24"/>
  <c r="K96" i="24"/>
  <c r="L88" i="24"/>
  <c r="J88" i="24"/>
  <c r="H88" i="24"/>
  <c r="I88" i="24"/>
  <c r="K88" i="24"/>
  <c r="L80" i="24"/>
  <c r="J80" i="24"/>
  <c r="H80" i="24"/>
  <c r="I80" i="24"/>
  <c r="K80" i="24"/>
  <c r="L72" i="24"/>
  <c r="J72" i="24"/>
  <c r="H72" i="24"/>
  <c r="I72" i="24"/>
  <c r="K72" i="24"/>
  <c r="L63" i="24"/>
  <c r="J63" i="24"/>
  <c r="H63" i="24"/>
  <c r="I63" i="24"/>
  <c r="K63" i="24"/>
  <c r="L55" i="24"/>
  <c r="J55" i="24"/>
  <c r="H55" i="24"/>
  <c r="I55" i="24"/>
  <c r="K55" i="24"/>
  <c r="L47" i="24"/>
  <c r="J47" i="24"/>
  <c r="H47" i="24"/>
  <c r="I47" i="24"/>
  <c r="K47" i="24"/>
  <c r="L39" i="24"/>
  <c r="J39" i="24"/>
  <c r="H39" i="24"/>
  <c r="I39" i="24"/>
  <c r="K39" i="24"/>
  <c r="L30" i="24"/>
  <c r="J30" i="24"/>
  <c r="H30" i="24"/>
  <c r="I30" i="24"/>
  <c r="K30" i="24"/>
  <c r="L22" i="24"/>
  <c r="J22" i="24"/>
  <c r="H22" i="24"/>
  <c r="I22" i="24"/>
  <c r="K22" i="24"/>
  <c r="L14" i="24"/>
  <c r="J14" i="24"/>
  <c r="H14" i="24"/>
  <c r="I14" i="24"/>
  <c r="K14" i="24"/>
  <c r="T96" i="23"/>
  <c r="R96" i="23"/>
  <c r="V96" i="23"/>
  <c r="S96" i="23"/>
  <c r="U96" i="23"/>
  <c r="T92" i="23"/>
  <c r="R92" i="23"/>
  <c r="V92" i="23"/>
  <c r="S92" i="23"/>
  <c r="U92" i="23"/>
  <c r="T88" i="23"/>
  <c r="R88" i="23"/>
  <c r="V88" i="23"/>
  <c r="S88" i="23"/>
  <c r="U88" i="23"/>
  <c r="T84" i="23"/>
  <c r="R84" i="23"/>
  <c r="V84" i="23"/>
  <c r="S84" i="23"/>
  <c r="U84" i="23"/>
  <c r="T80" i="23"/>
  <c r="R80" i="23"/>
  <c r="V80" i="23"/>
  <c r="S80" i="23"/>
  <c r="U80" i="23"/>
  <c r="T76" i="23"/>
  <c r="R76" i="23"/>
  <c r="V76" i="23"/>
  <c r="S76" i="23"/>
  <c r="U76" i="23"/>
  <c r="T72" i="23"/>
  <c r="R72" i="23"/>
  <c r="V72" i="23"/>
  <c r="S72" i="23"/>
  <c r="U72" i="23"/>
  <c r="T67" i="23"/>
  <c r="R67" i="23"/>
  <c r="V67" i="23"/>
  <c r="S67" i="23"/>
  <c r="U67" i="23"/>
  <c r="T63" i="23"/>
  <c r="R63" i="23"/>
  <c r="V63" i="23"/>
  <c r="S63" i="23"/>
  <c r="U63" i="23"/>
  <c r="T59" i="23"/>
  <c r="R59" i="23"/>
  <c r="V59" i="23"/>
  <c r="S59" i="23"/>
  <c r="U59" i="23"/>
  <c r="T55" i="23"/>
  <c r="R55" i="23"/>
  <c r="V55" i="23"/>
  <c r="S55" i="23"/>
  <c r="U55" i="23"/>
  <c r="T51" i="23"/>
  <c r="R51" i="23"/>
  <c r="V51" i="23"/>
  <c r="S51" i="23"/>
  <c r="U51" i="23"/>
  <c r="T47" i="23"/>
  <c r="R47" i="23"/>
  <c r="V47" i="23"/>
  <c r="S47" i="23"/>
  <c r="U47" i="23"/>
  <c r="T43" i="23"/>
  <c r="R43" i="23"/>
  <c r="V43" i="23"/>
  <c r="S43" i="23"/>
  <c r="U43" i="23"/>
  <c r="T39" i="23"/>
  <c r="R39" i="23"/>
  <c r="V39" i="23"/>
  <c r="S39" i="23"/>
  <c r="U39" i="23"/>
  <c r="T34" i="23"/>
  <c r="R34" i="23"/>
  <c r="V34" i="23"/>
  <c r="S34" i="23"/>
  <c r="U34" i="23"/>
  <c r="T30" i="23"/>
  <c r="R30" i="23"/>
  <c r="V30" i="23"/>
  <c r="S30" i="23"/>
  <c r="U30" i="23"/>
  <c r="T26" i="23"/>
  <c r="R26" i="23"/>
  <c r="V26" i="23"/>
  <c r="S26" i="23"/>
  <c r="U26" i="23"/>
  <c r="T22" i="23"/>
  <c r="R22" i="23"/>
  <c r="V22" i="23"/>
  <c r="S22" i="23"/>
  <c r="U22" i="23"/>
  <c r="T18" i="23"/>
  <c r="R18" i="23"/>
  <c r="V18" i="23"/>
  <c r="S18" i="23"/>
  <c r="U18" i="23"/>
  <c r="T14" i="23"/>
  <c r="R14" i="23"/>
  <c r="V14" i="23"/>
  <c r="S14" i="23"/>
  <c r="U14" i="23"/>
  <c r="T10" i="23"/>
  <c r="R10" i="23"/>
  <c r="V10" i="23"/>
  <c r="S10" i="23"/>
  <c r="U10" i="23"/>
  <c r="J79" i="22"/>
  <c r="H79" i="22"/>
  <c r="L79" i="22"/>
  <c r="I79" i="22"/>
  <c r="K79" i="22"/>
  <c r="J67" i="22"/>
  <c r="H67" i="22"/>
  <c r="L67" i="22"/>
  <c r="I67" i="22"/>
  <c r="K67" i="22"/>
  <c r="J56" i="22"/>
  <c r="H56" i="22"/>
  <c r="L56" i="22"/>
  <c r="I56" i="22"/>
  <c r="K56" i="22"/>
  <c r="J44" i="22"/>
  <c r="H44" i="22"/>
  <c r="L44" i="22"/>
  <c r="I44" i="22"/>
  <c r="K44" i="22"/>
  <c r="J32" i="22"/>
  <c r="H32" i="22"/>
  <c r="L32" i="22"/>
  <c r="I32" i="22"/>
  <c r="K32" i="22"/>
  <c r="J22" i="22"/>
  <c r="H22" i="22"/>
  <c r="L22" i="22"/>
  <c r="I22" i="22"/>
  <c r="K22" i="22"/>
  <c r="L63" i="20"/>
  <c r="J63" i="20"/>
  <c r="H63" i="20"/>
  <c r="I63" i="20"/>
  <c r="K63" i="20"/>
  <c r="L55" i="20"/>
  <c r="J55" i="20"/>
  <c r="H55" i="20"/>
  <c r="I55" i="20"/>
  <c r="K55" i="20"/>
  <c r="L47" i="20"/>
  <c r="J47" i="20"/>
  <c r="H47" i="20"/>
  <c r="I47" i="20"/>
  <c r="K47" i="20"/>
  <c r="L38" i="20"/>
  <c r="J38" i="20"/>
  <c r="H38" i="20"/>
  <c r="I38" i="20"/>
  <c r="K38" i="20"/>
  <c r="L30" i="20"/>
  <c r="J30" i="20"/>
  <c r="H30" i="20"/>
  <c r="I30" i="20"/>
  <c r="K30" i="20"/>
  <c r="L21" i="20"/>
  <c r="J21" i="20"/>
  <c r="H21" i="20"/>
  <c r="I21" i="20"/>
  <c r="K21" i="20"/>
  <c r="L13" i="20"/>
  <c r="J13" i="20"/>
  <c r="H13" i="20"/>
  <c r="I13" i="20"/>
  <c r="K13" i="20"/>
  <c r="T70" i="18"/>
  <c r="R70" i="18"/>
  <c r="S70" i="18"/>
  <c r="W70" i="18"/>
  <c r="U70" i="18"/>
  <c r="AG65" i="18"/>
  <c r="AE65" i="18"/>
  <c r="AC65" i="18"/>
  <c r="AD65" i="18"/>
  <c r="AF65" i="18"/>
  <c r="I59" i="18"/>
  <c r="G59" i="18"/>
  <c r="H59" i="18"/>
  <c r="L59" i="18"/>
  <c r="J59" i="18"/>
  <c r="T54" i="18"/>
  <c r="R54" i="18"/>
  <c r="S54" i="18"/>
  <c r="W54" i="18"/>
  <c r="U54" i="18"/>
  <c r="AG49" i="18"/>
  <c r="AE49" i="18"/>
  <c r="AC49" i="18"/>
  <c r="AD49" i="18"/>
  <c r="AF49" i="18"/>
  <c r="I43" i="18"/>
  <c r="G43" i="18"/>
  <c r="H43" i="18"/>
  <c r="L43" i="18"/>
  <c r="J43" i="18"/>
  <c r="T38" i="18"/>
  <c r="R38" i="18"/>
  <c r="S38" i="18"/>
  <c r="W38" i="18"/>
  <c r="U38" i="18"/>
  <c r="AG33" i="18"/>
  <c r="AE33" i="18"/>
  <c r="AC33" i="18"/>
  <c r="AD33" i="18"/>
  <c r="AF33" i="18"/>
  <c r="I27" i="18"/>
  <c r="G27" i="18"/>
  <c r="H27" i="18"/>
  <c r="L27" i="18"/>
  <c r="J27" i="18"/>
  <c r="T22" i="18"/>
  <c r="R22" i="18"/>
  <c r="S22" i="18"/>
  <c r="W22" i="18"/>
  <c r="U22" i="18"/>
  <c r="AG17" i="18"/>
  <c r="AE17" i="18"/>
  <c r="AC17" i="18"/>
  <c r="AD17" i="18"/>
  <c r="AF17" i="18"/>
  <c r="I11" i="18"/>
  <c r="G11" i="18"/>
  <c r="H11" i="18"/>
  <c r="L11" i="18"/>
  <c r="J11" i="18"/>
  <c r="H204" i="17"/>
  <c r="L204" i="17"/>
  <c r="J204" i="17"/>
  <c r="I204" i="17"/>
  <c r="K204" i="17"/>
  <c r="H194" i="17"/>
  <c r="L194" i="17"/>
  <c r="J194" i="17"/>
  <c r="I194" i="17"/>
  <c r="K194" i="17"/>
  <c r="H183" i="17"/>
  <c r="L183" i="17"/>
  <c r="J183" i="17"/>
  <c r="I183" i="17"/>
  <c r="K183" i="17"/>
  <c r="H171" i="17"/>
  <c r="L171" i="17"/>
  <c r="J171" i="17"/>
  <c r="I171" i="17"/>
  <c r="K171" i="17"/>
  <c r="H161" i="17"/>
  <c r="L161" i="17"/>
  <c r="J161" i="17"/>
  <c r="I161" i="17"/>
  <c r="K161" i="17"/>
  <c r="H150" i="17"/>
  <c r="L150" i="17"/>
  <c r="J150" i="17"/>
  <c r="I150" i="17"/>
  <c r="K150" i="17"/>
  <c r="H138" i="17"/>
  <c r="L138" i="17"/>
  <c r="J138" i="17"/>
  <c r="I138" i="17"/>
  <c r="K138" i="17"/>
  <c r="H128" i="17"/>
  <c r="L128" i="17"/>
  <c r="J128" i="17"/>
  <c r="I128" i="17"/>
  <c r="K128" i="17"/>
  <c r="H117" i="17"/>
  <c r="L117" i="17"/>
  <c r="J117" i="17"/>
  <c r="I117" i="17"/>
  <c r="K117" i="17"/>
  <c r="H105" i="17"/>
  <c r="L105" i="17"/>
  <c r="J105" i="17"/>
  <c r="I105" i="17"/>
  <c r="K105" i="17"/>
  <c r="H95" i="17"/>
  <c r="L95" i="17"/>
  <c r="J95" i="17"/>
  <c r="I95" i="17"/>
  <c r="K95" i="17"/>
  <c r="H84" i="17"/>
  <c r="L84" i="17"/>
  <c r="J84" i="17"/>
  <c r="I84" i="17"/>
  <c r="K84" i="17"/>
  <c r="H72" i="17"/>
  <c r="L72" i="17"/>
  <c r="J72" i="17"/>
  <c r="I72" i="17"/>
  <c r="K72" i="17"/>
  <c r="H62" i="17"/>
  <c r="L62" i="17"/>
  <c r="J62" i="17"/>
  <c r="I62" i="17"/>
  <c r="K62" i="17"/>
  <c r="H51" i="17"/>
  <c r="L51" i="17"/>
  <c r="J51" i="17"/>
  <c r="I51" i="17"/>
  <c r="K51" i="17"/>
  <c r="H39" i="17"/>
  <c r="L39" i="17"/>
  <c r="J39" i="17"/>
  <c r="I39" i="17"/>
  <c r="K39" i="17"/>
  <c r="H29" i="17"/>
  <c r="L29" i="17"/>
  <c r="J29" i="17"/>
  <c r="I29" i="17"/>
  <c r="K29" i="17"/>
  <c r="H18" i="17"/>
  <c r="L18" i="17"/>
  <c r="J18" i="17"/>
  <c r="I18" i="17"/>
  <c r="K18" i="17"/>
  <c r="W151" i="14"/>
  <c r="U151" i="14"/>
  <c r="S151" i="14"/>
  <c r="T151" i="14"/>
  <c r="V151" i="14"/>
  <c r="J150" i="14"/>
  <c r="H150" i="14"/>
  <c r="I150" i="14"/>
  <c r="M150" i="14"/>
  <c r="K150" i="14"/>
  <c r="W135" i="14"/>
  <c r="U135" i="14"/>
  <c r="S135" i="14"/>
  <c r="T135" i="14"/>
  <c r="V135" i="14"/>
  <c r="J134" i="14"/>
  <c r="H134" i="14"/>
  <c r="I134" i="14"/>
  <c r="M134" i="14"/>
  <c r="K134" i="14"/>
  <c r="W119" i="14"/>
  <c r="U119" i="14"/>
  <c r="S119" i="14"/>
  <c r="T119" i="14"/>
  <c r="V119" i="14"/>
  <c r="J118" i="14"/>
  <c r="H118" i="14"/>
  <c r="I118" i="14"/>
  <c r="M118" i="14"/>
  <c r="K118" i="14"/>
  <c r="W102" i="14"/>
  <c r="U102" i="14"/>
  <c r="S102" i="14"/>
  <c r="T102" i="14"/>
  <c r="V102" i="14"/>
  <c r="J101" i="14"/>
  <c r="H101" i="14"/>
  <c r="I101" i="14"/>
  <c r="M101" i="14"/>
  <c r="K101" i="14"/>
  <c r="W86" i="14"/>
  <c r="U86" i="14"/>
  <c r="S86" i="14"/>
  <c r="T86" i="14"/>
  <c r="V86" i="14"/>
  <c r="J85" i="14"/>
  <c r="H85" i="14"/>
  <c r="I85" i="14"/>
  <c r="M85" i="14"/>
  <c r="K85" i="14"/>
  <c r="W70" i="14"/>
  <c r="U70" i="14"/>
  <c r="S70" i="14"/>
  <c r="T70" i="14"/>
  <c r="V70" i="14"/>
  <c r="J69" i="14"/>
  <c r="H69" i="14"/>
  <c r="I69" i="14"/>
  <c r="M69" i="14"/>
  <c r="K69" i="14"/>
  <c r="W53" i="14"/>
  <c r="U53" i="14"/>
  <c r="S53" i="14"/>
  <c r="T53" i="14"/>
  <c r="V53" i="14"/>
  <c r="J52" i="14"/>
  <c r="H52" i="14"/>
  <c r="I52" i="14"/>
  <c r="K52" i="14"/>
  <c r="M52" i="14"/>
  <c r="W37" i="14"/>
  <c r="U37" i="14"/>
  <c r="S37" i="14"/>
  <c r="T37" i="14"/>
  <c r="V37" i="14"/>
  <c r="J36" i="14"/>
  <c r="H36" i="14"/>
  <c r="I36" i="14"/>
  <c r="M36" i="14"/>
  <c r="K36" i="14"/>
  <c r="W21" i="14"/>
  <c r="U21" i="14"/>
  <c r="S21" i="14"/>
  <c r="T21" i="14"/>
  <c r="V21" i="14"/>
  <c r="J20" i="14"/>
  <c r="H20" i="14"/>
  <c r="I20" i="14"/>
  <c r="M20" i="14"/>
  <c r="K20" i="14"/>
  <c r="K93" i="13"/>
  <c r="I93" i="13"/>
  <c r="G93" i="13"/>
  <c r="H93" i="13"/>
  <c r="J93" i="13"/>
  <c r="L93" i="13"/>
  <c r="I38" i="13"/>
  <c r="G38" i="13"/>
  <c r="K38" i="13"/>
  <c r="H38" i="13"/>
  <c r="L38" i="13"/>
  <c r="J38" i="13"/>
  <c r="R14" i="13"/>
  <c r="J12" i="13"/>
  <c r="R10" i="13"/>
  <c r="J8" i="13"/>
  <c r="G22" i="13"/>
  <c r="J22" i="13" s="1"/>
  <c r="K34" i="11"/>
  <c r="I34" i="11"/>
  <c r="G34" i="11"/>
  <c r="H34" i="11"/>
  <c r="L34" i="11"/>
  <c r="J34" i="11"/>
  <c r="L33" i="11"/>
  <c r="J33" i="11"/>
  <c r="H33" i="11"/>
  <c r="K33" i="11"/>
  <c r="I33" i="11"/>
  <c r="G33" i="11"/>
  <c r="J27" i="11"/>
  <c r="H27" i="11"/>
  <c r="L27" i="11"/>
  <c r="G27" i="11"/>
  <c r="I27" i="11"/>
  <c r="K27" i="11"/>
  <c r="J35" i="11"/>
  <c r="H35" i="11"/>
  <c r="L35" i="11"/>
  <c r="K35" i="11"/>
  <c r="I35" i="11"/>
  <c r="G35" i="11"/>
  <c r="H29" i="11"/>
  <c r="L29" i="11"/>
  <c r="J29" i="11"/>
  <c r="K29" i="11"/>
  <c r="G29" i="11"/>
  <c r="I29" i="11"/>
  <c r="H42" i="11"/>
  <c r="L42" i="11"/>
  <c r="J42" i="11"/>
  <c r="K42" i="11"/>
  <c r="I42" i="11"/>
  <c r="G42" i="11"/>
  <c r="L31" i="11"/>
  <c r="J31" i="11"/>
  <c r="H31" i="11"/>
  <c r="K31" i="11"/>
  <c r="I31" i="11"/>
  <c r="G31" i="11"/>
  <c r="G19" i="11"/>
  <c r="K19" i="11"/>
  <c r="I19" i="11"/>
  <c r="H19" i="11"/>
  <c r="L19" i="11"/>
  <c r="J19" i="11"/>
  <c r="S75" i="8"/>
  <c r="S74" i="8"/>
  <c r="S73" i="8"/>
  <c r="S72" i="8"/>
  <c r="S71" i="8"/>
  <c r="C27" i="8"/>
  <c r="C26" i="8"/>
  <c r="C23" i="8"/>
  <c r="C25" i="8"/>
  <c r="C24" i="8"/>
  <c r="K25" i="8"/>
  <c r="K24" i="8"/>
  <c r="K27" i="8"/>
  <c r="K26" i="8"/>
  <c r="K23" i="8"/>
  <c r="E27" i="8"/>
  <c r="E26" i="8"/>
  <c r="E23" i="8"/>
  <c r="E25" i="8"/>
  <c r="E24" i="8"/>
  <c r="R24" i="8"/>
  <c r="R27" i="8"/>
  <c r="R23" i="8"/>
  <c r="R26" i="8"/>
  <c r="R25" i="8"/>
  <c r="G26" i="8"/>
  <c r="G23" i="8"/>
  <c r="G25" i="8"/>
  <c r="G24" i="8"/>
  <c r="G27" i="8"/>
  <c r="I25" i="8"/>
  <c r="I24" i="8"/>
  <c r="I27" i="8"/>
  <c r="I26" i="8"/>
  <c r="I23" i="8"/>
  <c r="S12" i="37"/>
  <c r="Q12" i="37"/>
  <c r="U12" i="37"/>
  <c r="T12" i="37"/>
  <c r="R12" i="37"/>
  <c r="V12" i="37"/>
  <c r="L30" i="35"/>
  <c r="J30" i="35"/>
  <c r="H30" i="35"/>
  <c r="K30" i="35"/>
  <c r="I30" i="35"/>
  <c r="M30" i="35"/>
  <c r="AH24" i="35"/>
  <c r="AF24" i="35"/>
  <c r="AD24" i="35"/>
  <c r="AG24" i="35"/>
  <c r="AE24" i="35"/>
  <c r="AI24" i="35"/>
  <c r="AF16" i="35"/>
  <c r="AD16" i="35"/>
  <c r="AH16" i="35"/>
  <c r="AG16" i="35"/>
  <c r="AE16" i="35"/>
  <c r="AI16" i="35"/>
  <c r="U11" i="35"/>
  <c r="S11" i="35"/>
  <c r="W11" i="35"/>
  <c r="V11" i="35"/>
  <c r="T11" i="35"/>
  <c r="X11" i="35"/>
  <c r="Z19" i="34"/>
  <c r="N8" i="36"/>
  <c r="K8" i="36"/>
  <c r="Q19" i="34"/>
  <c r="Q33" i="34"/>
  <c r="K22" i="36"/>
  <c r="L32" i="33"/>
  <c r="J32" i="33"/>
  <c r="H32" i="33"/>
  <c r="K32" i="33"/>
  <c r="I32" i="33"/>
  <c r="M32" i="33"/>
  <c r="Y33" i="33"/>
  <c r="AH33" i="33" s="1"/>
  <c r="AH22" i="33"/>
  <c r="X8" i="33"/>
  <c r="N19" i="33"/>
  <c r="X19" i="33" s="1"/>
  <c r="W25" i="31"/>
  <c r="U25" i="31"/>
  <c r="S25" i="31"/>
  <c r="V25" i="31"/>
  <c r="T25" i="31"/>
  <c r="X25" i="31"/>
  <c r="S17" i="31"/>
  <c r="W17" i="31"/>
  <c r="U17" i="31"/>
  <c r="V17" i="31"/>
  <c r="T17" i="31"/>
  <c r="X17" i="31"/>
  <c r="H12" i="31"/>
  <c r="L12" i="31"/>
  <c r="J12" i="31"/>
  <c r="K12" i="31"/>
  <c r="I12" i="31"/>
  <c r="M12" i="31"/>
  <c r="J130" i="30"/>
  <c r="H130" i="30"/>
  <c r="L130" i="30"/>
  <c r="K130" i="30"/>
  <c r="I130" i="30"/>
  <c r="J119" i="30"/>
  <c r="H119" i="30"/>
  <c r="L119" i="30"/>
  <c r="K119" i="30"/>
  <c r="I119" i="30"/>
  <c r="J107" i="30"/>
  <c r="H107" i="30"/>
  <c r="L107" i="30"/>
  <c r="K107" i="30"/>
  <c r="I107" i="30"/>
  <c r="J97" i="30"/>
  <c r="H97" i="30"/>
  <c r="L97" i="30"/>
  <c r="K97" i="30"/>
  <c r="I97" i="30"/>
  <c r="J85" i="30"/>
  <c r="H85" i="30"/>
  <c r="L85" i="30"/>
  <c r="K85" i="30"/>
  <c r="I85" i="30"/>
  <c r="J74" i="30"/>
  <c r="H74" i="30"/>
  <c r="L74" i="30"/>
  <c r="K74" i="30"/>
  <c r="I74" i="30"/>
  <c r="J63" i="30"/>
  <c r="H63" i="30"/>
  <c r="L63" i="30"/>
  <c r="K63" i="30"/>
  <c r="I63" i="30"/>
  <c r="J52" i="30"/>
  <c r="H52" i="30"/>
  <c r="L52" i="30"/>
  <c r="K52" i="30"/>
  <c r="I52" i="30"/>
  <c r="J40" i="30"/>
  <c r="H40" i="30"/>
  <c r="L40" i="30"/>
  <c r="K40" i="30"/>
  <c r="I40" i="30"/>
  <c r="J30" i="30"/>
  <c r="H30" i="30"/>
  <c r="L30" i="30"/>
  <c r="K30" i="30"/>
  <c r="I30" i="30"/>
  <c r="J18" i="30"/>
  <c r="H18" i="30"/>
  <c r="L18" i="30"/>
  <c r="K18" i="30"/>
  <c r="I18" i="30"/>
  <c r="L130" i="29"/>
  <c r="J130" i="29"/>
  <c r="H130" i="29"/>
  <c r="K130" i="29"/>
  <c r="I130" i="29"/>
  <c r="L124" i="29"/>
  <c r="J124" i="29"/>
  <c r="H124" i="29"/>
  <c r="K124" i="29"/>
  <c r="I124" i="29"/>
  <c r="L119" i="29"/>
  <c r="J119" i="29"/>
  <c r="H119" i="29"/>
  <c r="K119" i="29"/>
  <c r="I119" i="29"/>
  <c r="L114" i="29"/>
  <c r="J114" i="29"/>
  <c r="H114" i="29"/>
  <c r="K114" i="29"/>
  <c r="I114" i="29"/>
  <c r="L107" i="29"/>
  <c r="J107" i="29"/>
  <c r="H107" i="29"/>
  <c r="K107" i="29"/>
  <c r="I107" i="29"/>
  <c r="L102" i="29"/>
  <c r="J102" i="29"/>
  <c r="H102" i="29"/>
  <c r="K102" i="29"/>
  <c r="I102" i="29"/>
  <c r="L97" i="29"/>
  <c r="J97" i="29"/>
  <c r="H97" i="29"/>
  <c r="K97" i="29"/>
  <c r="I97" i="29"/>
  <c r="L90" i="29"/>
  <c r="J90" i="29"/>
  <c r="H90" i="29"/>
  <c r="K90" i="29"/>
  <c r="I90" i="29"/>
  <c r="L85" i="29"/>
  <c r="J85" i="29"/>
  <c r="H85" i="29"/>
  <c r="K85" i="29"/>
  <c r="I85" i="29"/>
  <c r="L80" i="29"/>
  <c r="J80" i="29"/>
  <c r="H80" i="29"/>
  <c r="K80" i="29"/>
  <c r="I80" i="29"/>
  <c r="L74" i="29"/>
  <c r="J74" i="29"/>
  <c r="H74" i="29"/>
  <c r="K74" i="29"/>
  <c r="I74" i="29"/>
  <c r="L68" i="29"/>
  <c r="J68" i="29"/>
  <c r="H68" i="29"/>
  <c r="K68" i="29"/>
  <c r="I68" i="29"/>
  <c r="L63" i="29"/>
  <c r="J63" i="29"/>
  <c r="H63" i="29"/>
  <c r="K63" i="29"/>
  <c r="I63" i="29"/>
  <c r="L57" i="29"/>
  <c r="J57" i="29"/>
  <c r="H57" i="29"/>
  <c r="K57" i="29"/>
  <c r="I57" i="29"/>
  <c r="L52" i="29"/>
  <c r="J52" i="29"/>
  <c r="H52" i="29"/>
  <c r="K52" i="29"/>
  <c r="I52" i="29"/>
  <c r="L46" i="29"/>
  <c r="J46" i="29"/>
  <c r="H46" i="29"/>
  <c r="K46" i="29"/>
  <c r="I46" i="29"/>
  <c r="L40" i="29"/>
  <c r="J40" i="29"/>
  <c r="H40" i="29"/>
  <c r="K40" i="29"/>
  <c r="I40" i="29"/>
  <c r="L35" i="29"/>
  <c r="J35" i="29"/>
  <c r="H35" i="29"/>
  <c r="K35" i="29"/>
  <c r="I35" i="29"/>
  <c r="L30" i="29"/>
  <c r="J30" i="29"/>
  <c r="H30" i="29"/>
  <c r="K30" i="29"/>
  <c r="I30" i="29"/>
  <c r="L23" i="29"/>
  <c r="J23" i="29"/>
  <c r="H23" i="29"/>
  <c r="K23" i="29"/>
  <c r="I23" i="29"/>
  <c r="L18" i="29"/>
  <c r="J18" i="29"/>
  <c r="H18" i="29"/>
  <c r="K18" i="29"/>
  <c r="I18" i="29"/>
  <c r="L13" i="29"/>
  <c r="J13" i="29"/>
  <c r="H13" i="29"/>
  <c r="K13" i="29"/>
  <c r="I13" i="29"/>
  <c r="L96" i="28"/>
  <c r="J96" i="28"/>
  <c r="H96" i="28"/>
  <c r="K96" i="28"/>
  <c r="I96" i="28"/>
  <c r="L88" i="28"/>
  <c r="J88" i="28"/>
  <c r="H88" i="28"/>
  <c r="K88" i="28"/>
  <c r="I88" i="28"/>
  <c r="L80" i="28"/>
  <c r="J80" i="28"/>
  <c r="H80" i="28"/>
  <c r="K80" i="28"/>
  <c r="I80" i="28"/>
  <c r="L72" i="28"/>
  <c r="J72" i="28"/>
  <c r="H72" i="28"/>
  <c r="K72" i="28"/>
  <c r="I72" i="28"/>
  <c r="L63" i="28"/>
  <c r="J63" i="28"/>
  <c r="H63" i="28"/>
  <c r="K63" i="28"/>
  <c r="I63" i="28"/>
  <c r="L55" i="28"/>
  <c r="J55" i="28"/>
  <c r="H55" i="28"/>
  <c r="K55" i="28"/>
  <c r="I55" i="28"/>
  <c r="L47" i="28"/>
  <c r="J47" i="28"/>
  <c r="H47" i="28"/>
  <c r="K47" i="28"/>
  <c r="I47" i="28"/>
  <c r="L39" i="28"/>
  <c r="J39" i="28"/>
  <c r="H39" i="28"/>
  <c r="K39" i="28"/>
  <c r="I39" i="28"/>
  <c r="L30" i="28"/>
  <c r="J30" i="28"/>
  <c r="H30" i="28"/>
  <c r="K30" i="28"/>
  <c r="I30" i="28"/>
  <c r="L22" i="28"/>
  <c r="J22" i="28"/>
  <c r="H22" i="28"/>
  <c r="K22" i="28"/>
  <c r="I22" i="28"/>
  <c r="L14" i="28"/>
  <c r="J14" i="28"/>
  <c r="H14" i="28"/>
  <c r="K14" i="28"/>
  <c r="I14" i="28"/>
  <c r="L132" i="26"/>
  <c r="J132" i="26"/>
  <c r="H132" i="26"/>
  <c r="K132" i="26"/>
  <c r="I132" i="26"/>
  <c r="L122" i="26"/>
  <c r="J122" i="26"/>
  <c r="H122" i="26"/>
  <c r="K122" i="26"/>
  <c r="I122" i="26"/>
  <c r="L110" i="26"/>
  <c r="J110" i="26"/>
  <c r="H110" i="26"/>
  <c r="K110" i="26"/>
  <c r="I110" i="26"/>
  <c r="L99" i="26"/>
  <c r="J99" i="26"/>
  <c r="H99" i="26"/>
  <c r="K99" i="26"/>
  <c r="I99" i="26"/>
  <c r="L88" i="26"/>
  <c r="J88" i="26"/>
  <c r="H88" i="26"/>
  <c r="K88" i="26"/>
  <c r="I88" i="26"/>
  <c r="L77" i="26"/>
  <c r="J77" i="26"/>
  <c r="H77" i="26"/>
  <c r="K77" i="26"/>
  <c r="I77" i="26"/>
  <c r="L65" i="26"/>
  <c r="J65" i="26"/>
  <c r="H65" i="26"/>
  <c r="K65" i="26"/>
  <c r="I65" i="26"/>
  <c r="L55" i="26"/>
  <c r="J55" i="26"/>
  <c r="H55" i="26"/>
  <c r="K55" i="26"/>
  <c r="I55" i="26"/>
  <c r="L43" i="26"/>
  <c r="J43" i="26"/>
  <c r="H43" i="26"/>
  <c r="K43" i="26"/>
  <c r="I43" i="26"/>
  <c r="L32" i="26"/>
  <c r="J32" i="26"/>
  <c r="H32" i="26"/>
  <c r="K32" i="26"/>
  <c r="I32" i="26"/>
  <c r="L21" i="26"/>
  <c r="J21" i="26"/>
  <c r="H21" i="26"/>
  <c r="K21" i="26"/>
  <c r="I21" i="26"/>
  <c r="L10" i="26"/>
  <c r="J10" i="26"/>
  <c r="H10" i="26"/>
  <c r="K10" i="26"/>
  <c r="I10" i="26"/>
  <c r="H99" i="24"/>
  <c r="L99" i="24"/>
  <c r="J99" i="24"/>
  <c r="K99" i="24"/>
  <c r="I99" i="24"/>
  <c r="H91" i="24"/>
  <c r="L91" i="24"/>
  <c r="J91" i="24"/>
  <c r="K91" i="24"/>
  <c r="I91" i="24"/>
  <c r="H83" i="24"/>
  <c r="L83" i="24"/>
  <c r="J83" i="24"/>
  <c r="K83" i="24"/>
  <c r="I83" i="24"/>
  <c r="H75" i="24"/>
  <c r="L75" i="24"/>
  <c r="J75" i="24"/>
  <c r="K75" i="24"/>
  <c r="I75" i="24"/>
  <c r="H66" i="24"/>
  <c r="L66" i="24"/>
  <c r="J66" i="24"/>
  <c r="K66" i="24"/>
  <c r="I66" i="24"/>
  <c r="H58" i="24"/>
  <c r="L58" i="24"/>
  <c r="J58" i="24"/>
  <c r="K58" i="24"/>
  <c r="I58" i="24"/>
  <c r="H50" i="24"/>
  <c r="L50" i="24"/>
  <c r="J50" i="24"/>
  <c r="K50" i="24"/>
  <c r="I50" i="24"/>
  <c r="H42" i="24"/>
  <c r="L42" i="24"/>
  <c r="J42" i="24"/>
  <c r="K42" i="24"/>
  <c r="I42" i="24"/>
  <c r="H33" i="24"/>
  <c r="L33" i="24"/>
  <c r="J33" i="24"/>
  <c r="K33" i="24"/>
  <c r="I33" i="24"/>
  <c r="H25" i="24"/>
  <c r="L25" i="24"/>
  <c r="J25" i="24"/>
  <c r="K25" i="24"/>
  <c r="I25" i="24"/>
  <c r="H17" i="24"/>
  <c r="L17" i="24"/>
  <c r="J17" i="24"/>
  <c r="K17" i="24"/>
  <c r="I17" i="24"/>
  <c r="H9" i="24"/>
  <c r="L9" i="24"/>
  <c r="J9" i="24"/>
  <c r="K9" i="24"/>
  <c r="I9" i="24"/>
  <c r="L98" i="23"/>
  <c r="J98" i="23"/>
  <c r="H98" i="23"/>
  <c r="K98" i="23"/>
  <c r="I98" i="23"/>
  <c r="L94" i="23"/>
  <c r="J94" i="23"/>
  <c r="H94" i="23"/>
  <c r="K94" i="23"/>
  <c r="I94" i="23"/>
  <c r="L90" i="23"/>
  <c r="J90" i="23"/>
  <c r="H90" i="23"/>
  <c r="K90" i="23"/>
  <c r="I90" i="23"/>
  <c r="L86" i="23"/>
  <c r="J86" i="23"/>
  <c r="H86" i="23"/>
  <c r="K86" i="23"/>
  <c r="I86" i="23"/>
  <c r="L82" i="23"/>
  <c r="J82" i="23"/>
  <c r="H82" i="23"/>
  <c r="K82" i="23"/>
  <c r="I82" i="23"/>
  <c r="L78" i="23"/>
  <c r="J78" i="23"/>
  <c r="H78" i="23"/>
  <c r="K78" i="23"/>
  <c r="I78" i="23"/>
  <c r="L74" i="23"/>
  <c r="J74" i="23"/>
  <c r="H74" i="23"/>
  <c r="K74" i="23"/>
  <c r="I74" i="23"/>
  <c r="L70" i="23"/>
  <c r="J70" i="23"/>
  <c r="H70" i="23"/>
  <c r="K70" i="23"/>
  <c r="I70" i="23"/>
  <c r="L65" i="23"/>
  <c r="J65" i="23"/>
  <c r="H65" i="23"/>
  <c r="K65" i="23"/>
  <c r="I65" i="23"/>
  <c r="L61" i="23"/>
  <c r="J61" i="23"/>
  <c r="H61" i="23"/>
  <c r="K61" i="23"/>
  <c r="I61" i="23"/>
  <c r="L57" i="23"/>
  <c r="J57" i="23"/>
  <c r="H57" i="23"/>
  <c r="K57" i="23"/>
  <c r="I57" i="23"/>
  <c r="L53" i="23"/>
  <c r="J53" i="23"/>
  <c r="H53" i="23"/>
  <c r="K53" i="23"/>
  <c r="I53" i="23"/>
  <c r="L49" i="23"/>
  <c r="J49" i="23"/>
  <c r="H49" i="23"/>
  <c r="K49" i="23"/>
  <c r="I49" i="23"/>
  <c r="L45" i="23"/>
  <c r="J45" i="23"/>
  <c r="H45" i="23"/>
  <c r="K45" i="23"/>
  <c r="I45" i="23"/>
  <c r="L41" i="23"/>
  <c r="J41" i="23"/>
  <c r="H41" i="23"/>
  <c r="K41" i="23"/>
  <c r="I41" i="23"/>
  <c r="L36" i="23"/>
  <c r="J36" i="23"/>
  <c r="H36" i="23"/>
  <c r="K36" i="23"/>
  <c r="I36" i="23"/>
  <c r="L32" i="23"/>
  <c r="J32" i="23"/>
  <c r="H32" i="23"/>
  <c r="K32" i="23"/>
  <c r="I32" i="23"/>
  <c r="L28" i="23"/>
  <c r="J28" i="23"/>
  <c r="H28" i="23"/>
  <c r="K28" i="23"/>
  <c r="I28" i="23"/>
  <c r="L24" i="23"/>
  <c r="J24" i="23"/>
  <c r="H24" i="23"/>
  <c r="K24" i="23"/>
  <c r="I24" i="23"/>
  <c r="L20" i="23"/>
  <c r="J20" i="23"/>
  <c r="H20" i="23"/>
  <c r="K20" i="23"/>
  <c r="I20" i="23"/>
  <c r="L16" i="23"/>
  <c r="J16" i="23"/>
  <c r="H16" i="23"/>
  <c r="K16" i="23"/>
  <c r="I16" i="23"/>
  <c r="L12" i="23"/>
  <c r="J12" i="23"/>
  <c r="H12" i="23"/>
  <c r="K12" i="23"/>
  <c r="I12" i="23"/>
  <c r="L8" i="23"/>
  <c r="J8" i="23"/>
  <c r="H8" i="23"/>
  <c r="K8" i="23"/>
  <c r="I8" i="23"/>
  <c r="L83" i="22"/>
  <c r="J83" i="22"/>
  <c r="H83" i="22"/>
  <c r="K83" i="22"/>
  <c r="I83" i="22"/>
  <c r="L71" i="22"/>
  <c r="J71" i="22"/>
  <c r="H71" i="22"/>
  <c r="K71" i="22"/>
  <c r="I71" i="22"/>
  <c r="L61" i="22"/>
  <c r="J61" i="22"/>
  <c r="H61" i="22"/>
  <c r="K61" i="22"/>
  <c r="I61" i="22"/>
  <c r="L49" i="22"/>
  <c r="J49" i="22"/>
  <c r="H49" i="22"/>
  <c r="K49" i="22"/>
  <c r="I49" i="22"/>
  <c r="L37" i="22"/>
  <c r="J37" i="22"/>
  <c r="H37" i="22"/>
  <c r="K37" i="22"/>
  <c r="I37" i="22"/>
  <c r="L26" i="22"/>
  <c r="J26" i="22"/>
  <c r="H26" i="22"/>
  <c r="K26" i="22"/>
  <c r="I26" i="22"/>
  <c r="L14" i="22"/>
  <c r="J14" i="22"/>
  <c r="H14" i="22"/>
  <c r="K14" i="22"/>
  <c r="I14" i="22"/>
  <c r="H58" i="20"/>
  <c r="L58" i="20"/>
  <c r="J58" i="20"/>
  <c r="K58" i="20"/>
  <c r="I58" i="20"/>
  <c r="H50" i="20"/>
  <c r="L50" i="20"/>
  <c r="J50" i="20"/>
  <c r="K50" i="20"/>
  <c r="I50" i="20"/>
  <c r="H41" i="20"/>
  <c r="L41" i="20"/>
  <c r="J41" i="20"/>
  <c r="K41" i="20"/>
  <c r="I41" i="20"/>
  <c r="H33" i="20"/>
  <c r="L33" i="20"/>
  <c r="J33" i="20"/>
  <c r="K33" i="20"/>
  <c r="I33" i="20"/>
  <c r="H24" i="20"/>
  <c r="L24" i="20"/>
  <c r="J24" i="20"/>
  <c r="K24" i="20"/>
  <c r="I24" i="20"/>
  <c r="H16" i="20"/>
  <c r="L16" i="20"/>
  <c r="J16" i="20"/>
  <c r="K16" i="20"/>
  <c r="I16" i="20"/>
  <c r="H8" i="20"/>
  <c r="L8" i="20"/>
  <c r="J8" i="20"/>
  <c r="K8" i="20"/>
  <c r="I8" i="20"/>
  <c r="AG67" i="18"/>
  <c r="AE67" i="18"/>
  <c r="AC67" i="18"/>
  <c r="AF67" i="18"/>
  <c r="AD67" i="18"/>
  <c r="I61" i="18"/>
  <c r="G61" i="18"/>
  <c r="J61" i="18"/>
  <c r="H61" i="18"/>
  <c r="L61" i="18"/>
  <c r="T56" i="18"/>
  <c r="R56" i="18"/>
  <c r="U56" i="18"/>
  <c r="S56" i="18"/>
  <c r="W56" i="18"/>
  <c r="AG51" i="18"/>
  <c r="AE51" i="18"/>
  <c r="AC51" i="18"/>
  <c r="AF51" i="18"/>
  <c r="AD51" i="18"/>
  <c r="I45" i="18"/>
  <c r="G45" i="18"/>
  <c r="J45" i="18"/>
  <c r="H45" i="18"/>
  <c r="L45" i="18"/>
  <c r="T40" i="18"/>
  <c r="R40" i="18"/>
  <c r="U40" i="18"/>
  <c r="S40" i="18"/>
  <c r="W40" i="18"/>
  <c r="AG35" i="18"/>
  <c r="AE35" i="18"/>
  <c r="AC35" i="18"/>
  <c r="AF35" i="18"/>
  <c r="AD35" i="18"/>
  <c r="I29" i="18"/>
  <c r="G29" i="18"/>
  <c r="J29" i="18"/>
  <c r="H29" i="18"/>
  <c r="L29" i="18"/>
  <c r="T24" i="18"/>
  <c r="R24" i="18"/>
  <c r="U24" i="18"/>
  <c r="S24" i="18"/>
  <c r="W24" i="18"/>
  <c r="AG19" i="18"/>
  <c r="AE19" i="18"/>
  <c r="AC19" i="18"/>
  <c r="AF19" i="18"/>
  <c r="AD19" i="18"/>
  <c r="I13" i="18"/>
  <c r="G13" i="18"/>
  <c r="J13" i="18"/>
  <c r="H13" i="18"/>
  <c r="L13" i="18"/>
  <c r="T8" i="18"/>
  <c r="R8" i="18"/>
  <c r="U8" i="18"/>
  <c r="S8" i="18"/>
  <c r="W8" i="18"/>
  <c r="L12" i="18"/>
  <c r="J12" i="18"/>
  <c r="H12" i="18"/>
  <c r="I12" i="18"/>
  <c r="G12" i="18"/>
  <c r="L20" i="18"/>
  <c r="J20" i="18"/>
  <c r="H20" i="18"/>
  <c r="I20" i="18"/>
  <c r="G20" i="18"/>
  <c r="L28" i="18"/>
  <c r="J28" i="18"/>
  <c r="H28" i="18"/>
  <c r="I28" i="18"/>
  <c r="G28" i="18"/>
  <c r="L36" i="18"/>
  <c r="J36" i="18"/>
  <c r="H36" i="18"/>
  <c r="I36" i="18"/>
  <c r="G36" i="18"/>
  <c r="L44" i="18"/>
  <c r="J44" i="18"/>
  <c r="H44" i="18"/>
  <c r="I44" i="18"/>
  <c r="G44" i="18"/>
  <c r="L52" i="18"/>
  <c r="J52" i="18"/>
  <c r="H52" i="18"/>
  <c r="I52" i="18"/>
  <c r="G52" i="18"/>
  <c r="L60" i="18"/>
  <c r="J60" i="18"/>
  <c r="H60" i="18"/>
  <c r="I60" i="18"/>
  <c r="G60" i="18"/>
  <c r="L68" i="18"/>
  <c r="J68" i="18"/>
  <c r="H68" i="18"/>
  <c r="I68" i="18"/>
  <c r="G68" i="18"/>
  <c r="J10" i="18"/>
  <c r="H10" i="18"/>
  <c r="L10" i="18"/>
  <c r="G10" i="18"/>
  <c r="I10" i="18"/>
  <c r="J18" i="18"/>
  <c r="H18" i="18"/>
  <c r="L18" i="18"/>
  <c r="I18" i="18"/>
  <c r="G18" i="18"/>
  <c r="J26" i="18"/>
  <c r="H26" i="18"/>
  <c r="L26" i="18"/>
  <c r="G26" i="18"/>
  <c r="I26" i="18"/>
  <c r="J34" i="18"/>
  <c r="H34" i="18"/>
  <c r="L34" i="18"/>
  <c r="I34" i="18"/>
  <c r="G34" i="18"/>
  <c r="J42" i="18"/>
  <c r="H42" i="18"/>
  <c r="L42" i="18"/>
  <c r="G42" i="18"/>
  <c r="I42" i="18"/>
  <c r="J50" i="18"/>
  <c r="H50" i="18"/>
  <c r="L50" i="18"/>
  <c r="I50" i="18"/>
  <c r="G50" i="18"/>
  <c r="J58" i="18"/>
  <c r="H58" i="18"/>
  <c r="L58" i="18"/>
  <c r="G58" i="18"/>
  <c r="I58" i="18"/>
  <c r="J66" i="18"/>
  <c r="H66" i="18"/>
  <c r="L66" i="18"/>
  <c r="I66" i="18"/>
  <c r="G66" i="18"/>
  <c r="H8" i="18"/>
  <c r="L8" i="18"/>
  <c r="J8" i="18"/>
  <c r="I8" i="18"/>
  <c r="G8" i="18"/>
  <c r="H16" i="18"/>
  <c r="L16" i="18"/>
  <c r="J16" i="18"/>
  <c r="I16" i="18"/>
  <c r="G16" i="18"/>
  <c r="H24" i="18"/>
  <c r="L24" i="18"/>
  <c r="J24" i="18"/>
  <c r="I24" i="18"/>
  <c r="G24" i="18"/>
  <c r="H32" i="18"/>
  <c r="L32" i="18"/>
  <c r="J32" i="18"/>
  <c r="I32" i="18"/>
  <c r="G32" i="18"/>
  <c r="H40" i="18"/>
  <c r="L40" i="18"/>
  <c r="J40" i="18"/>
  <c r="I40" i="18"/>
  <c r="G40" i="18"/>
  <c r="H48" i="18"/>
  <c r="L48" i="18"/>
  <c r="J48" i="18"/>
  <c r="I48" i="18"/>
  <c r="G48" i="18"/>
  <c r="H56" i="18"/>
  <c r="L56" i="18"/>
  <c r="J56" i="18"/>
  <c r="I56" i="18"/>
  <c r="G56" i="18"/>
  <c r="H64" i="18"/>
  <c r="L64" i="18"/>
  <c r="J64" i="18"/>
  <c r="I64" i="18"/>
  <c r="G64" i="18"/>
  <c r="L14" i="18"/>
  <c r="J14" i="18"/>
  <c r="H14" i="18"/>
  <c r="I14" i="18"/>
  <c r="G14" i="18"/>
  <c r="L22" i="18"/>
  <c r="J22" i="18"/>
  <c r="H22" i="18"/>
  <c r="I22" i="18"/>
  <c r="G22" i="18"/>
  <c r="L30" i="18"/>
  <c r="J30" i="18"/>
  <c r="H30" i="18"/>
  <c r="I30" i="18"/>
  <c r="G30" i="18"/>
  <c r="L38" i="18"/>
  <c r="J38" i="18"/>
  <c r="H38" i="18"/>
  <c r="I38" i="18"/>
  <c r="G38" i="18"/>
  <c r="L46" i="18"/>
  <c r="J46" i="18"/>
  <c r="H46" i="18"/>
  <c r="I46" i="18"/>
  <c r="G46" i="18"/>
  <c r="L54" i="18"/>
  <c r="J54" i="18"/>
  <c r="H54" i="18"/>
  <c r="I54" i="18"/>
  <c r="G54" i="18"/>
  <c r="L62" i="18"/>
  <c r="J62" i="18"/>
  <c r="H62" i="18"/>
  <c r="I62" i="18"/>
  <c r="G62" i="18"/>
  <c r="L70" i="18"/>
  <c r="J70" i="18"/>
  <c r="H70" i="18"/>
  <c r="I70" i="18"/>
  <c r="G70" i="18"/>
  <c r="J187" i="17"/>
  <c r="H187" i="17"/>
  <c r="L187" i="17"/>
  <c r="K187" i="17"/>
  <c r="I187" i="17"/>
  <c r="J176" i="17"/>
  <c r="H176" i="17"/>
  <c r="L176" i="17"/>
  <c r="K176" i="17"/>
  <c r="I176" i="17"/>
  <c r="J165" i="17"/>
  <c r="H165" i="17"/>
  <c r="L165" i="17"/>
  <c r="K165" i="17"/>
  <c r="I165" i="17"/>
  <c r="J154" i="17"/>
  <c r="H154" i="17"/>
  <c r="L154" i="17"/>
  <c r="K154" i="17"/>
  <c r="I154" i="17"/>
  <c r="J143" i="17"/>
  <c r="H143" i="17"/>
  <c r="L143" i="17"/>
  <c r="K143" i="17"/>
  <c r="I143" i="17"/>
  <c r="J132" i="17"/>
  <c r="H132" i="17"/>
  <c r="L132" i="17"/>
  <c r="K132" i="17"/>
  <c r="I132" i="17"/>
  <c r="J121" i="17"/>
  <c r="H121" i="17"/>
  <c r="L121" i="17"/>
  <c r="K121" i="17"/>
  <c r="I121" i="17"/>
  <c r="J110" i="17"/>
  <c r="H110" i="17"/>
  <c r="L110" i="17"/>
  <c r="K110" i="17"/>
  <c r="I110" i="17"/>
  <c r="J99" i="17"/>
  <c r="H99" i="17"/>
  <c r="L99" i="17"/>
  <c r="K99" i="17"/>
  <c r="I99" i="17"/>
  <c r="J88" i="17"/>
  <c r="H88" i="17"/>
  <c r="L88" i="17"/>
  <c r="K88" i="17"/>
  <c r="I88" i="17"/>
  <c r="J77" i="17"/>
  <c r="H77" i="17"/>
  <c r="L77" i="17"/>
  <c r="K77" i="17"/>
  <c r="I77" i="17"/>
  <c r="J66" i="17"/>
  <c r="H66" i="17"/>
  <c r="L66" i="17"/>
  <c r="K66" i="17"/>
  <c r="I66" i="17"/>
  <c r="J55" i="17"/>
  <c r="H55" i="17"/>
  <c r="L55" i="17"/>
  <c r="K55" i="17"/>
  <c r="I55" i="17"/>
  <c r="J44" i="17"/>
  <c r="H44" i="17"/>
  <c r="L44" i="17"/>
  <c r="K44" i="17"/>
  <c r="I44" i="17"/>
  <c r="J33" i="17"/>
  <c r="H33" i="17"/>
  <c r="L33" i="17"/>
  <c r="K33" i="17"/>
  <c r="I33" i="17"/>
  <c r="J22" i="17"/>
  <c r="H22" i="17"/>
  <c r="L22" i="17"/>
  <c r="K22" i="17"/>
  <c r="I22" i="17"/>
  <c r="J11" i="17"/>
  <c r="H11" i="17"/>
  <c r="L11" i="17"/>
  <c r="K11" i="17"/>
  <c r="I11" i="17"/>
  <c r="S141" i="14"/>
  <c r="W141" i="14"/>
  <c r="U141" i="14"/>
  <c r="V141" i="14"/>
  <c r="T141" i="14"/>
  <c r="H140" i="14"/>
  <c r="J140" i="14"/>
  <c r="K140" i="14"/>
  <c r="I140" i="14"/>
  <c r="M140" i="14"/>
  <c r="S125" i="14"/>
  <c r="W125" i="14"/>
  <c r="U125" i="14"/>
  <c r="V125" i="14"/>
  <c r="T125" i="14"/>
  <c r="H124" i="14"/>
  <c r="J124" i="14"/>
  <c r="K124" i="14"/>
  <c r="I124" i="14"/>
  <c r="M124" i="14"/>
  <c r="S109" i="14"/>
  <c r="W109" i="14"/>
  <c r="U109" i="14"/>
  <c r="V109" i="14"/>
  <c r="T109" i="14"/>
  <c r="H108" i="14"/>
  <c r="J108" i="14"/>
  <c r="K108" i="14"/>
  <c r="I108" i="14"/>
  <c r="M108" i="14"/>
  <c r="S92" i="14"/>
  <c r="W92" i="14"/>
  <c r="U92" i="14"/>
  <c r="V92" i="14"/>
  <c r="T92" i="14"/>
  <c r="H91" i="14"/>
  <c r="J91" i="14"/>
  <c r="K91" i="14"/>
  <c r="I91" i="14"/>
  <c r="M91" i="14"/>
  <c r="S76" i="14"/>
  <c r="W76" i="14"/>
  <c r="U76" i="14"/>
  <c r="V76" i="14"/>
  <c r="T76" i="14"/>
  <c r="H75" i="14"/>
  <c r="J75" i="14"/>
  <c r="K75" i="14"/>
  <c r="I75" i="14"/>
  <c r="M75" i="14"/>
  <c r="S60" i="14"/>
  <c r="W60" i="14"/>
  <c r="U60" i="14"/>
  <c r="V60" i="14"/>
  <c r="T60" i="14"/>
  <c r="H59" i="14"/>
  <c r="J59" i="14"/>
  <c r="K59" i="14"/>
  <c r="I59" i="14"/>
  <c r="M59" i="14"/>
  <c r="S43" i="14"/>
  <c r="W43" i="14"/>
  <c r="U43" i="14"/>
  <c r="V43" i="14"/>
  <c r="T43" i="14"/>
  <c r="H42" i="14"/>
  <c r="J42" i="14"/>
  <c r="K42" i="14"/>
  <c r="I42" i="14"/>
  <c r="M42" i="14"/>
  <c r="S27" i="14"/>
  <c r="W27" i="14"/>
  <c r="U27" i="14"/>
  <c r="V27" i="14"/>
  <c r="T27" i="14"/>
  <c r="H26" i="14"/>
  <c r="J26" i="14"/>
  <c r="K26" i="14"/>
  <c r="I26" i="14"/>
  <c r="M26" i="14"/>
  <c r="S11" i="14"/>
  <c r="W11" i="14"/>
  <c r="U11" i="14"/>
  <c r="V11" i="14"/>
  <c r="T11" i="14"/>
  <c r="H10" i="14"/>
  <c r="J10" i="14"/>
  <c r="K10" i="14"/>
  <c r="I10" i="14"/>
  <c r="M10" i="14"/>
  <c r="G91" i="13"/>
  <c r="K91" i="13"/>
  <c r="I91" i="13"/>
  <c r="J91" i="13"/>
  <c r="H91" i="13"/>
  <c r="L91" i="13"/>
  <c r="G51" i="13"/>
  <c r="K51" i="13"/>
  <c r="I51" i="13"/>
  <c r="J51" i="13"/>
  <c r="H51" i="13"/>
  <c r="L51" i="13"/>
  <c r="K36" i="13"/>
  <c r="I36" i="13"/>
  <c r="G36" i="13"/>
  <c r="J36" i="13"/>
  <c r="H36" i="13"/>
  <c r="L36" i="13"/>
  <c r="I97" i="12"/>
  <c r="G97" i="12"/>
  <c r="K97" i="12"/>
  <c r="J97" i="12"/>
  <c r="H97" i="12"/>
  <c r="L97" i="12"/>
  <c r="L94" i="12"/>
  <c r="J94" i="12"/>
  <c r="H94" i="12"/>
  <c r="K94" i="12"/>
  <c r="I94" i="12"/>
  <c r="G94" i="12"/>
  <c r="J96" i="12"/>
  <c r="H96" i="12"/>
  <c r="L96" i="12"/>
  <c r="K96" i="12"/>
  <c r="I96" i="12"/>
  <c r="G96" i="12"/>
  <c r="H90" i="12"/>
  <c r="L90" i="12"/>
  <c r="J90" i="12"/>
  <c r="I90" i="12"/>
  <c r="G90" i="12"/>
  <c r="K90" i="12"/>
  <c r="H98" i="12"/>
  <c r="L98" i="12"/>
  <c r="J98" i="12"/>
  <c r="K98" i="12"/>
  <c r="I98" i="12"/>
  <c r="G98" i="12"/>
  <c r="L92" i="12"/>
  <c r="J92" i="12"/>
  <c r="H92" i="12"/>
  <c r="G92" i="12"/>
  <c r="K92" i="12"/>
  <c r="I92" i="12"/>
  <c r="K30" i="12"/>
  <c r="I30" i="12"/>
  <c r="G30" i="12"/>
  <c r="J30" i="12"/>
  <c r="H30" i="12"/>
  <c r="L30" i="12"/>
  <c r="F19" i="12"/>
  <c r="F15" i="12"/>
  <c r="J14" i="12"/>
  <c r="R12" i="12"/>
  <c r="F11" i="12"/>
  <c r="J10" i="12"/>
  <c r="J3" i="12"/>
  <c r="R8" i="12"/>
  <c r="O22" i="12"/>
  <c r="R22" i="12" s="1"/>
  <c r="F7" i="12"/>
  <c r="J6" i="12"/>
  <c r="K72" i="11"/>
  <c r="I72" i="11"/>
  <c r="G72" i="11"/>
  <c r="J72" i="11"/>
  <c r="H72" i="11"/>
  <c r="L72" i="11"/>
  <c r="I17" i="11"/>
  <c r="G17" i="11"/>
  <c r="K17" i="11"/>
  <c r="J17" i="11"/>
  <c r="H17" i="11"/>
  <c r="L17" i="11"/>
  <c r="E35" i="9"/>
  <c r="E39" i="9"/>
  <c r="E38" i="9"/>
  <c r="E36" i="9"/>
  <c r="E37" i="9"/>
  <c r="R37" i="9"/>
  <c r="R36" i="9"/>
  <c r="R39" i="9"/>
  <c r="R35" i="9"/>
  <c r="R38" i="9"/>
  <c r="G35" i="9"/>
  <c r="G39" i="9"/>
  <c r="G38" i="9"/>
  <c r="G37" i="9"/>
  <c r="G36" i="9"/>
  <c r="I35" i="9"/>
  <c r="I39" i="9"/>
  <c r="I38" i="9"/>
  <c r="I37" i="9"/>
  <c r="I36" i="9"/>
  <c r="C36" i="9"/>
  <c r="C37" i="9"/>
  <c r="C35" i="9"/>
  <c r="C39" i="9"/>
  <c r="C38" i="9"/>
  <c r="K39" i="9"/>
  <c r="K38" i="9"/>
  <c r="K37" i="9"/>
  <c r="K36" i="9"/>
  <c r="K35" i="9"/>
  <c r="L73" i="8"/>
  <c r="L72" i="8"/>
  <c r="L75" i="8"/>
  <c r="L71" i="8"/>
  <c r="L74" i="8"/>
  <c r="I47" i="8"/>
  <c r="I51" i="8"/>
  <c r="I50" i="8"/>
  <c r="I49" i="8"/>
  <c r="I48" i="8"/>
  <c r="C48" i="8"/>
  <c r="C47" i="8"/>
  <c r="C51" i="8"/>
  <c r="C50" i="8"/>
  <c r="C49" i="8"/>
  <c r="K51" i="8"/>
  <c r="K50" i="8"/>
  <c r="K49" i="8"/>
  <c r="K48" i="8"/>
  <c r="K47" i="8"/>
  <c r="E47" i="8"/>
  <c r="E51" i="8"/>
  <c r="E50" i="8"/>
  <c r="E49" i="8"/>
  <c r="E48" i="8"/>
  <c r="R51" i="8"/>
  <c r="R47" i="8"/>
  <c r="R50" i="8"/>
  <c r="R49" i="8"/>
  <c r="R48" i="8"/>
  <c r="G47" i="8"/>
  <c r="G51" i="8"/>
  <c r="G50" i="8"/>
  <c r="G49" i="8"/>
  <c r="G48" i="8"/>
  <c r="H12" i="8"/>
  <c r="H11" i="8"/>
  <c r="H15" i="8"/>
  <c r="H14" i="8"/>
  <c r="H13" i="8"/>
  <c r="U13" i="37"/>
  <c r="S13" i="37"/>
  <c r="Q13" i="37"/>
  <c r="V13" i="37"/>
  <c r="T13" i="37"/>
  <c r="R13" i="37"/>
  <c r="H28" i="35"/>
  <c r="L28" i="35"/>
  <c r="J28" i="35"/>
  <c r="M28" i="35"/>
  <c r="K28" i="35"/>
  <c r="I28" i="35"/>
  <c r="AD22" i="35"/>
  <c r="AH22" i="35"/>
  <c r="AC33" i="35"/>
  <c r="AF22" i="35"/>
  <c r="AI22" i="35"/>
  <c r="AG22" i="35"/>
  <c r="AE22" i="35"/>
  <c r="AH14" i="35"/>
  <c r="AF14" i="35"/>
  <c r="AD14" i="35"/>
  <c r="AI14" i="35"/>
  <c r="AG14" i="35"/>
  <c r="AE14" i="35"/>
  <c r="W9" i="35"/>
  <c r="U9" i="35"/>
  <c r="S9" i="35"/>
  <c r="X9" i="35"/>
  <c r="V9" i="35"/>
  <c r="T9" i="35"/>
  <c r="AL24" i="33"/>
  <c r="AD24" i="33"/>
  <c r="AF24" i="33"/>
  <c r="AG24" i="33"/>
  <c r="AE24" i="33"/>
  <c r="AM24" i="33"/>
  <c r="S23" i="33"/>
  <c r="W23" i="33"/>
  <c r="U23" i="33"/>
  <c r="X23" i="33"/>
  <c r="V23" i="33"/>
  <c r="T23" i="33"/>
  <c r="H22" i="33"/>
  <c r="G33" i="33"/>
  <c r="L22" i="33"/>
  <c r="J22" i="33"/>
  <c r="M22" i="33"/>
  <c r="K22" i="33"/>
  <c r="I22" i="33"/>
  <c r="AF12" i="33"/>
  <c r="AL12" i="33"/>
  <c r="AD12" i="33"/>
  <c r="AG12" i="33"/>
  <c r="AE12" i="33"/>
  <c r="AM12" i="33"/>
  <c r="W11" i="33"/>
  <c r="U11" i="33"/>
  <c r="S11" i="33"/>
  <c r="V11" i="33"/>
  <c r="T11" i="33"/>
  <c r="L10" i="33"/>
  <c r="J10" i="33"/>
  <c r="H10" i="33"/>
  <c r="M10" i="33"/>
  <c r="K10" i="33"/>
  <c r="I10" i="33"/>
  <c r="AH28" i="31"/>
  <c r="AF28" i="31"/>
  <c r="AD28" i="31"/>
  <c r="AI28" i="31"/>
  <c r="AG28" i="31"/>
  <c r="AE28" i="31"/>
  <c r="W23" i="31"/>
  <c r="U23" i="31"/>
  <c r="S23" i="31"/>
  <c r="X23" i="31"/>
  <c r="V23" i="31"/>
  <c r="T23" i="31"/>
  <c r="U15" i="31"/>
  <c r="S15" i="31"/>
  <c r="W15" i="31"/>
  <c r="X15" i="31"/>
  <c r="V15" i="31"/>
  <c r="T15" i="31"/>
  <c r="J10" i="31"/>
  <c r="H10" i="31"/>
  <c r="L10" i="31"/>
  <c r="M10" i="31"/>
  <c r="K10" i="31"/>
  <c r="I10" i="31"/>
  <c r="L111" i="30"/>
  <c r="J111" i="30"/>
  <c r="H111" i="30"/>
  <c r="K111" i="30"/>
  <c r="I111" i="30"/>
  <c r="L101" i="30"/>
  <c r="J101" i="30"/>
  <c r="H101" i="30"/>
  <c r="K101" i="30"/>
  <c r="I101" i="30"/>
  <c r="L89" i="30"/>
  <c r="J89" i="30"/>
  <c r="H89" i="30"/>
  <c r="K89" i="30"/>
  <c r="I89" i="30"/>
  <c r="L78" i="30"/>
  <c r="J78" i="30"/>
  <c r="H78" i="30"/>
  <c r="K78" i="30"/>
  <c r="I78" i="30"/>
  <c r="L67" i="30"/>
  <c r="J67" i="30"/>
  <c r="H67" i="30"/>
  <c r="K67" i="30"/>
  <c r="I67" i="30"/>
  <c r="L56" i="30"/>
  <c r="J56" i="30"/>
  <c r="H56" i="30"/>
  <c r="K56" i="30"/>
  <c r="I56" i="30"/>
  <c r="L44" i="30"/>
  <c r="J44" i="30"/>
  <c r="H44" i="30"/>
  <c r="K44" i="30"/>
  <c r="I44" i="30"/>
  <c r="L34" i="30"/>
  <c r="J34" i="30"/>
  <c r="H34" i="30"/>
  <c r="K34" i="30"/>
  <c r="I34" i="30"/>
  <c r="L22" i="30"/>
  <c r="J22" i="30"/>
  <c r="H22" i="30"/>
  <c r="K22" i="30"/>
  <c r="I22" i="30"/>
  <c r="L11" i="30"/>
  <c r="J11" i="30"/>
  <c r="H11" i="30"/>
  <c r="K11" i="30"/>
  <c r="I11" i="30"/>
  <c r="R131" i="29"/>
  <c r="V131" i="29"/>
  <c r="T131" i="29"/>
  <c r="U131" i="29"/>
  <c r="S131" i="29"/>
  <c r="R126" i="29"/>
  <c r="V126" i="29"/>
  <c r="T126" i="29"/>
  <c r="U126" i="29"/>
  <c r="S126" i="29"/>
  <c r="R120" i="29"/>
  <c r="V120" i="29"/>
  <c r="T120" i="29"/>
  <c r="U120" i="29"/>
  <c r="S120" i="29"/>
  <c r="R115" i="29"/>
  <c r="V115" i="29"/>
  <c r="T115" i="29"/>
  <c r="U115" i="29"/>
  <c r="S115" i="29"/>
  <c r="R109" i="29"/>
  <c r="V109" i="29"/>
  <c r="T109" i="29"/>
  <c r="U109" i="29"/>
  <c r="S109" i="29"/>
  <c r="R103" i="29"/>
  <c r="V103" i="29"/>
  <c r="T103" i="29"/>
  <c r="U103" i="29"/>
  <c r="S103" i="29"/>
  <c r="R98" i="29"/>
  <c r="V98" i="29"/>
  <c r="T98" i="29"/>
  <c r="U98" i="29"/>
  <c r="S98" i="29"/>
  <c r="R93" i="29"/>
  <c r="V93" i="29"/>
  <c r="T93" i="29"/>
  <c r="U93" i="29"/>
  <c r="S93" i="29"/>
  <c r="R86" i="29"/>
  <c r="V86" i="29"/>
  <c r="T86" i="29"/>
  <c r="U86" i="29"/>
  <c r="S86" i="29"/>
  <c r="R81" i="29"/>
  <c r="V81" i="29"/>
  <c r="T81" i="29"/>
  <c r="U81" i="29"/>
  <c r="S81" i="29"/>
  <c r="R76" i="29"/>
  <c r="V76" i="29"/>
  <c r="T76" i="29"/>
  <c r="U76" i="29"/>
  <c r="S76" i="29"/>
  <c r="R69" i="29"/>
  <c r="V69" i="29"/>
  <c r="T69" i="29"/>
  <c r="U69" i="29"/>
  <c r="S69" i="29"/>
  <c r="R64" i="29"/>
  <c r="V64" i="29"/>
  <c r="T64" i="29"/>
  <c r="U64" i="29"/>
  <c r="S64" i="29"/>
  <c r="R59" i="29"/>
  <c r="V59" i="29"/>
  <c r="T59" i="29"/>
  <c r="U59" i="29"/>
  <c r="S59" i="29"/>
  <c r="R53" i="29"/>
  <c r="V53" i="29"/>
  <c r="T53" i="29"/>
  <c r="U53" i="29"/>
  <c r="S53" i="29"/>
  <c r="R47" i="29"/>
  <c r="V47" i="29"/>
  <c r="T47" i="29"/>
  <c r="U47" i="29"/>
  <c r="S47" i="29"/>
  <c r="R42" i="29"/>
  <c r="V42" i="29"/>
  <c r="T42" i="29"/>
  <c r="U42" i="29"/>
  <c r="S42" i="29"/>
  <c r="R36" i="29"/>
  <c r="V36" i="29"/>
  <c r="T36" i="29"/>
  <c r="U36" i="29"/>
  <c r="S36" i="29"/>
  <c r="R31" i="29"/>
  <c r="V31" i="29"/>
  <c r="T31" i="29"/>
  <c r="U31" i="29"/>
  <c r="S31" i="29"/>
  <c r="R25" i="29"/>
  <c r="V25" i="29"/>
  <c r="T25" i="29"/>
  <c r="U25" i="29"/>
  <c r="S25" i="29"/>
  <c r="R19" i="29"/>
  <c r="V19" i="29"/>
  <c r="T19" i="29"/>
  <c r="U19" i="29"/>
  <c r="S19" i="29"/>
  <c r="R14" i="29"/>
  <c r="V14" i="29"/>
  <c r="T14" i="29"/>
  <c r="U14" i="29"/>
  <c r="S14" i="29"/>
  <c r="R9" i="29"/>
  <c r="V9" i="29"/>
  <c r="T9" i="29"/>
  <c r="U9" i="29"/>
  <c r="S9" i="29"/>
  <c r="H99" i="28"/>
  <c r="L99" i="28"/>
  <c r="J99" i="28"/>
  <c r="K99" i="28"/>
  <c r="I99" i="28"/>
  <c r="H91" i="28"/>
  <c r="L91" i="28"/>
  <c r="J91" i="28"/>
  <c r="K91" i="28"/>
  <c r="I91" i="28"/>
  <c r="H83" i="28"/>
  <c r="L83" i="28"/>
  <c r="J83" i="28"/>
  <c r="K83" i="28"/>
  <c r="I83" i="28"/>
  <c r="H75" i="28"/>
  <c r="L75" i="28"/>
  <c r="J75" i="28"/>
  <c r="K75" i="28"/>
  <c r="I75" i="28"/>
  <c r="H66" i="28"/>
  <c r="L66" i="28"/>
  <c r="J66" i="28"/>
  <c r="K66" i="28"/>
  <c r="I66" i="28"/>
  <c r="H58" i="28"/>
  <c r="L58" i="28"/>
  <c r="J58" i="28"/>
  <c r="K58" i="28"/>
  <c r="I58" i="28"/>
  <c r="H50" i="28"/>
  <c r="L50" i="28"/>
  <c r="J50" i="28"/>
  <c r="K50" i="28"/>
  <c r="I50" i="28"/>
  <c r="H42" i="28"/>
  <c r="L42" i="28"/>
  <c r="J42" i="28"/>
  <c r="K42" i="28"/>
  <c r="I42" i="28"/>
  <c r="H33" i="28"/>
  <c r="L33" i="28"/>
  <c r="J33" i="28"/>
  <c r="K33" i="28"/>
  <c r="I33" i="28"/>
  <c r="H25" i="28"/>
  <c r="L25" i="28"/>
  <c r="J25" i="28"/>
  <c r="K25" i="28"/>
  <c r="I25" i="28"/>
  <c r="H17" i="28"/>
  <c r="L17" i="28"/>
  <c r="J17" i="28"/>
  <c r="K17" i="28"/>
  <c r="I17" i="28"/>
  <c r="H9" i="28"/>
  <c r="L9" i="28"/>
  <c r="J9" i="28"/>
  <c r="K9" i="28"/>
  <c r="I9" i="28"/>
  <c r="L126" i="26"/>
  <c r="J126" i="26"/>
  <c r="H126" i="26"/>
  <c r="K126" i="26"/>
  <c r="I126" i="26"/>
  <c r="L115" i="26"/>
  <c r="J115" i="26"/>
  <c r="H115" i="26"/>
  <c r="K115" i="26"/>
  <c r="I115" i="26"/>
  <c r="L103" i="26"/>
  <c r="J103" i="26"/>
  <c r="H103" i="26"/>
  <c r="K103" i="26"/>
  <c r="I103" i="26"/>
  <c r="L93" i="26"/>
  <c r="J93" i="26"/>
  <c r="H93" i="26"/>
  <c r="K93" i="26"/>
  <c r="I93" i="26"/>
  <c r="L81" i="26"/>
  <c r="J81" i="26"/>
  <c r="H81" i="26"/>
  <c r="K81" i="26"/>
  <c r="I81" i="26"/>
  <c r="L69" i="26"/>
  <c r="J69" i="26"/>
  <c r="H69" i="26"/>
  <c r="K69" i="26"/>
  <c r="I69" i="26"/>
  <c r="L59" i="26"/>
  <c r="J59" i="26"/>
  <c r="H59" i="26"/>
  <c r="K59" i="26"/>
  <c r="I59" i="26"/>
  <c r="L47" i="26"/>
  <c r="J47" i="26"/>
  <c r="H47" i="26"/>
  <c r="K47" i="26"/>
  <c r="I47" i="26"/>
  <c r="L36" i="26"/>
  <c r="J36" i="26"/>
  <c r="H36" i="26"/>
  <c r="K36" i="26"/>
  <c r="I36" i="26"/>
  <c r="L25" i="26"/>
  <c r="J25" i="26"/>
  <c r="H25" i="26"/>
  <c r="K25" i="26"/>
  <c r="I25" i="26"/>
  <c r="L14" i="26"/>
  <c r="J14" i="26"/>
  <c r="H14" i="26"/>
  <c r="K14" i="26"/>
  <c r="I14" i="26"/>
  <c r="J94" i="24"/>
  <c r="H94" i="24"/>
  <c r="L94" i="24"/>
  <c r="K94" i="24"/>
  <c r="I94" i="24"/>
  <c r="J86" i="24"/>
  <c r="H86" i="24"/>
  <c r="L86" i="24"/>
  <c r="K86" i="24"/>
  <c r="I86" i="24"/>
  <c r="J78" i="24"/>
  <c r="H78" i="24"/>
  <c r="L78" i="24"/>
  <c r="K78" i="24"/>
  <c r="I78" i="24"/>
  <c r="J70" i="24"/>
  <c r="H70" i="24"/>
  <c r="L70" i="24"/>
  <c r="K70" i="24"/>
  <c r="I70" i="24"/>
  <c r="J61" i="24"/>
  <c r="H61" i="24"/>
  <c r="L61" i="24"/>
  <c r="K61" i="24"/>
  <c r="I61" i="24"/>
  <c r="J53" i="24"/>
  <c r="H53" i="24"/>
  <c r="L53" i="24"/>
  <c r="K53" i="24"/>
  <c r="I53" i="24"/>
  <c r="J45" i="24"/>
  <c r="H45" i="24"/>
  <c r="L45" i="24"/>
  <c r="K45" i="24"/>
  <c r="I45" i="24"/>
  <c r="J36" i="24"/>
  <c r="H36" i="24"/>
  <c r="L36" i="24"/>
  <c r="K36" i="24"/>
  <c r="I36" i="24"/>
  <c r="J28" i="24"/>
  <c r="H28" i="24"/>
  <c r="L28" i="24"/>
  <c r="K28" i="24"/>
  <c r="I28" i="24"/>
  <c r="J20" i="24"/>
  <c r="H20" i="24"/>
  <c r="L20" i="24"/>
  <c r="K20" i="24"/>
  <c r="I20" i="24"/>
  <c r="J12" i="24"/>
  <c r="H12" i="24"/>
  <c r="L12" i="24"/>
  <c r="K12" i="24"/>
  <c r="I12" i="24"/>
  <c r="V99" i="23"/>
  <c r="T99" i="23"/>
  <c r="R99" i="23"/>
  <c r="U99" i="23"/>
  <c r="S99" i="23"/>
  <c r="V95" i="23"/>
  <c r="T95" i="23"/>
  <c r="R95" i="23"/>
  <c r="U95" i="23"/>
  <c r="S95" i="23"/>
  <c r="V91" i="23"/>
  <c r="T91" i="23"/>
  <c r="R91" i="23"/>
  <c r="U91" i="23"/>
  <c r="S91" i="23"/>
  <c r="V87" i="23"/>
  <c r="T87" i="23"/>
  <c r="R87" i="23"/>
  <c r="U87" i="23"/>
  <c r="S87" i="23"/>
  <c r="V83" i="23"/>
  <c r="T83" i="23"/>
  <c r="R83" i="23"/>
  <c r="U83" i="23"/>
  <c r="S83" i="23"/>
  <c r="V79" i="23"/>
  <c r="T79" i="23"/>
  <c r="R79" i="23"/>
  <c r="U79" i="23"/>
  <c r="S79" i="23"/>
  <c r="V75" i="23"/>
  <c r="T75" i="23"/>
  <c r="R75" i="23"/>
  <c r="U75" i="23"/>
  <c r="S75" i="23"/>
  <c r="V71" i="23"/>
  <c r="T71" i="23"/>
  <c r="R71" i="23"/>
  <c r="U71" i="23"/>
  <c r="S71" i="23"/>
  <c r="V66" i="23"/>
  <c r="T66" i="23"/>
  <c r="R66" i="23"/>
  <c r="U66" i="23"/>
  <c r="S66" i="23"/>
  <c r="V62" i="23"/>
  <c r="T62" i="23"/>
  <c r="R62" i="23"/>
  <c r="U62" i="23"/>
  <c r="S62" i="23"/>
  <c r="V58" i="23"/>
  <c r="T58" i="23"/>
  <c r="R58" i="23"/>
  <c r="U58" i="23"/>
  <c r="S58" i="23"/>
  <c r="V54" i="23"/>
  <c r="T54" i="23"/>
  <c r="R54" i="23"/>
  <c r="U54" i="23"/>
  <c r="S54" i="23"/>
  <c r="V50" i="23"/>
  <c r="T50" i="23"/>
  <c r="R50" i="23"/>
  <c r="U50" i="23"/>
  <c r="S50" i="23"/>
  <c r="V46" i="23"/>
  <c r="T46" i="23"/>
  <c r="R46" i="23"/>
  <c r="U46" i="23"/>
  <c r="S46" i="23"/>
  <c r="V42" i="23"/>
  <c r="T42" i="23"/>
  <c r="R42" i="23"/>
  <c r="U42" i="23"/>
  <c r="S42" i="23"/>
  <c r="V37" i="23"/>
  <c r="T37" i="23"/>
  <c r="R37" i="23"/>
  <c r="U37" i="23"/>
  <c r="S37" i="23"/>
  <c r="V33" i="23"/>
  <c r="T33" i="23"/>
  <c r="R33" i="23"/>
  <c r="U33" i="23"/>
  <c r="S33" i="23"/>
  <c r="V29" i="23"/>
  <c r="T29" i="23"/>
  <c r="R29" i="23"/>
  <c r="U29" i="23"/>
  <c r="S29" i="23"/>
  <c r="V25" i="23"/>
  <c r="T25" i="23"/>
  <c r="R25" i="23"/>
  <c r="U25" i="23"/>
  <c r="S25" i="23"/>
  <c r="V21" i="23"/>
  <c r="T21" i="23"/>
  <c r="R21" i="23"/>
  <c r="U21" i="23"/>
  <c r="S21" i="23"/>
  <c r="V17" i="23"/>
  <c r="T17" i="23"/>
  <c r="R17" i="23"/>
  <c r="U17" i="23"/>
  <c r="S17" i="23"/>
  <c r="V13" i="23"/>
  <c r="T13" i="23"/>
  <c r="R13" i="23"/>
  <c r="U13" i="23"/>
  <c r="S13" i="23"/>
  <c r="V9" i="23"/>
  <c r="T9" i="23"/>
  <c r="R9" i="23"/>
  <c r="U9" i="23"/>
  <c r="S9" i="23"/>
  <c r="L76" i="22"/>
  <c r="J76" i="22"/>
  <c r="H76" i="22"/>
  <c r="K76" i="22"/>
  <c r="I76" i="22"/>
  <c r="L65" i="22"/>
  <c r="J65" i="22"/>
  <c r="H65" i="22"/>
  <c r="K65" i="22"/>
  <c r="I65" i="22"/>
  <c r="L53" i="22"/>
  <c r="J53" i="22"/>
  <c r="H53" i="22"/>
  <c r="K53" i="22"/>
  <c r="I53" i="22"/>
  <c r="L41" i="22"/>
  <c r="J41" i="22"/>
  <c r="H41" i="22"/>
  <c r="K41" i="22"/>
  <c r="I41" i="22"/>
  <c r="L30" i="22"/>
  <c r="J30" i="22"/>
  <c r="H30" i="22"/>
  <c r="K30" i="22"/>
  <c r="I30" i="22"/>
  <c r="L18" i="22"/>
  <c r="J18" i="22"/>
  <c r="H18" i="22"/>
  <c r="K18" i="22"/>
  <c r="I18" i="22"/>
  <c r="J61" i="20"/>
  <c r="H61" i="20"/>
  <c r="L61" i="20"/>
  <c r="K61" i="20"/>
  <c r="I61" i="20"/>
  <c r="J53" i="20"/>
  <c r="H53" i="20"/>
  <c r="L53" i="20"/>
  <c r="K53" i="20"/>
  <c r="I53" i="20"/>
  <c r="J44" i="20"/>
  <c r="H44" i="20"/>
  <c r="L44" i="20"/>
  <c r="K44" i="20"/>
  <c r="I44" i="20"/>
  <c r="J36" i="20"/>
  <c r="H36" i="20"/>
  <c r="L36" i="20"/>
  <c r="K36" i="20"/>
  <c r="I36" i="20"/>
  <c r="J28" i="20"/>
  <c r="H28" i="20"/>
  <c r="L28" i="20"/>
  <c r="K28" i="20"/>
  <c r="I28" i="20"/>
  <c r="J19" i="20"/>
  <c r="H19" i="20"/>
  <c r="L19" i="20"/>
  <c r="K19" i="20"/>
  <c r="I19" i="20"/>
  <c r="J11" i="20"/>
  <c r="H11" i="20"/>
  <c r="L11" i="20"/>
  <c r="K11" i="20"/>
  <c r="I11" i="20"/>
  <c r="AC69" i="18"/>
  <c r="AG69" i="18"/>
  <c r="AE69" i="18"/>
  <c r="AF69" i="18"/>
  <c r="AD69" i="18"/>
  <c r="R58" i="18"/>
  <c r="T58" i="18"/>
  <c r="W58" i="18"/>
  <c r="U58" i="18"/>
  <c r="S58" i="18"/>
  <c r="AC53" i="18"/>
  <c r="AG53" i="18"/>
  <c r="AE53" i="18"/>
  <c r="AF53" i="18"/>
  <c r="AD53" i="18"/>
  <c r="G47" i="18"/>
  <c r="I47" i="18"/>
  <c r="L47" i="18"/>
  <c r="J47" i="18"/>
  <c r="H47" i="18"/>
  <c r="R42" i="18"/>
  <c r="T42" i="18"/>
  <c r="W42" i="18"/>
  <c r="U42" i="18"/>
  <c r="S42" i="18"/>
  <c r="AC37" i="18"/>
  <c r="AG37" i="18"/>
  <c r="AE37" i="18"/>
  <c r="AF37" i="18"/>
  <c r="AD37" i="18"/>
  <c r="G31" i="18"/>
  <c r="I31" i="18"/>
  <c r="L31" i="18"/>
  <c r="J31" i="18"/>
  <c r="H31" i="18"/>
  <c r="R26" i="18"/>
  <c r="T26" i="18"/>
  <c r="W26" i="18"/>
  <c r="U26" i="18"/>
  <c r="S26" i="18"/>
  <c r="AC21" i="18"/>
  <c r="AG21" i="18"/>
  <c r="AE21" i="18"/>
  <c r="AF21" i="18"/>
  <c r="AD21" i="18"/>
  <c r="G15" i="18"/>
  <c r="I15" i="18"/>
  <c r="L15" i="18"/>
  <c r="J15" i="18"/>
  <c r="H15" i="18"/>
  <c r="R10" i="18"/>
  <c r="T10" i="18"/>
  <c r="W10" i="18"/>
  <c r="U10" i="18"/>
  <c r="S10" i="18"/>
  <c r="W15" i="18"/>
  <c r="U15" i="18"/>
  <c r="S15" i="18"/>
  <c r="T15" i="18"/>
  <c r="R15" i="18"/>
  <c r="W23" i="18"/>
  <c r="U23" i="18"/>
  <c r="S23" i="18"/>
  <c r="T23" i="18"/>
  <c r="R23" i="18"/>
  <c r="W31" i="18"/>
  <c r="U31" i="18"/>
  <c r="S31" i="18"/>
  <c r="T31" i="18"/>
  <c r="R31" i="18"/>
  <c r="W39" i="18"/>
  <c r="U39" i="18"/>
  <c r="S39" i="18"/>
  <c r="T39" i="18"/>
  <c r="R39" i="18"/>
  <c r="W47" i="18"/>
  <c r="U47" i="18"/>
  <c r="S47" i="18"/>
  <c r="T47" i="18"/>
  <c r="R47" i="18"/>
  <c r="W55" i="18"/>
  <c r="U55" i="18"/>
  <c r="S55" i="18"/>
  <c r="T55" i="18"/>
  <c r="R55" i="18"/>
  <c r="W63" i="18"/>
  <c r="U63" i="18"/>
  <c r="S63" i="18"/>
  <c r="T63" i="18"/>
  <c r="R63" i="18"/>
  <c r="W71" i="18"/>
  <c r="U71" i="18"/>
  <c r="S71" i="18"/>
  <c r="T71" i="18"/>
  <c r="R71" i="18"/>
  <c r="U13" i="18"/>
  <c r="S13" i="18"/>
  <c r="W13" i="18"/>
  <c r="T13" i="18"/>
  <c r="R13" i="18"/>
  <c r="U21" i="18"/>
  <c r="S21" i="18"/>
  <c r="W21" i="18"/>
  <c r="R21" i="18"/>
  <c r="T21" i="18"/>
  <c r="U29" i="18"/>
  <c r="S29" i="18"/>
  <c r="W29" i="18"/>
  <c r="T29" i="18"/>
  <c r="R29" i="18"/>
  <c r="U37" i="18"/>
  <c r="S37" i="18"/>
  <c r="W37" i="18"/>
  <c r="R37" i="18"/>
  <c r="T37" i="18"/>
  <c r="U45" i="18"/>
  <c r="S45" i="18"/>
  <c r="W45" i="18"/>
  <c r="T45" i="18"/>
  <c r="R45" i="18"/>
  <c r="U53" i="18"/>
  <c r="S53" i="18"/>
  <c r="W53" i="18"/>
  <c r="R53" i="18"/>
  <c r="T53" i="18"/>
  <c r="U61" i="18"/>
  <c r="S61" i="18"/>
  <c r="W61" i="18"/>
  <c r="T61" i="18"/>
  <c r="R61" i="18"/>
  <c r="U69" i="18"/>
  <c r="S69" i="18"/>
  <c r="W69" i="18"/>
  <c r="R69" i="18"/>
  <c r="T69" i="18"/>
  <c r="S11" i="18"/>
  <c r="W11" i="18"/>
  <c r="U11" i="18"/>
  <c r="T11" i="18"/>
  <c r="R11" i="18"/>
  <c r="S19" i="18"/>
  <c r="W19" i="18"/>
  <c r="U19" i="18"/>
  <c r="T19" i="18"/>
  <c r="R19" i="18"/>
  <c r="S27" i="18"/>
  <c r="W27" i="18"/>
  <c r="U27" i="18"/>
  <c r="T27" i="18"/>
  <c r="R27" i="18"/>
  <c r="S35" i="18"/>
  <c r="W35" i="18"/>
  <c r="U35" i="18"/>
  <c r="T35" i="18"/>
  <c r="R35" i="18"/>
  <c r="S43" i="18"/>
  <c r="W43" i="18"/>
  <c r="U43" i="18"/>
  <c r="T43" i="18"/>
  <c r="R43" i="18"/>
  <c r="S51" i="18"/>
  <c r="W51" i="18"/>
  <c r="U51" i="18"/>
  <c r="T51" i="18"/>
  <c r="R51" i="18"/>
  <c r="S59" i="18"/>
  <c r="W59" i="18"/>
  <c r="U59" i="18"/>
  <c r="T59" i="18"/>
  <c r="R59" i="18"/>
  <c r="S67" i="18"/>
  <c r="W67" i="18"/>
  <c r="U67" i="18"/>
  <c r="T67" i="18"/>
  <c r="R67" i="18"/>
  <c r="W9" i="18"/>
  <c r="U9" i="18"/>
  <c r="S9" i="18"/>
  <c r="T9" i="18"/>
  <c r="R9" i="18"/>
  <c r="W17" i="18"/>
  <c r="U17" i="18"/>
  <c r="S17" i="18"/>
  <c r="T17" i="18"/>
  <c r="R17" i="18"/>
  <c r="W25" i="18"/>
  <c r="U25" i="18"/>
  <c r="S25" i="18"/>
  <c r="T25" i="18"/>
  <c r="R25" i="18"/>
  <c r="W33" i="18"/>
  <c r="U33" i="18"/>
  <c r="S33" i="18"/>
  <c r="T33" i="18"/>
  <c r="R33" i="18"/>
  <c r="W41" i="18"/>
  <c r="U41" i="18"/>
  <c r="S41" i="18"/>
  <c r="T41" i="18"/>
  <c r="R41" i="18"/>
  <c r="W49" i="18"/>
  <c r="U49" i="18"/>
  <c r="S49" i="18"/>
  <c r="T49" i="18"/>
  <c r="R49" i="18"/>
  <c r="W57" i="18"/>
  <c r="U57" i="18"/>
  <c r="S57" i="18"/>
  <c r="T57" i="18"/>
  <c r="R57" i="18"/>
  <c r="W65" i="18"/>
  <c r="U65" i="18"/>
  <c r="S65" i="18"/>
  <c r="T65" i="18"/>
  <c r="R65" i="18"/>
  <c r="L202" i="17"/>
  <c r="J202" i="17"/>
  <c r="H202" i="17"/>
  <c r="K202" i="17"/>
  <c r="I202" i="17"/>
  <c r="L191" i="17"/>
  <c r="J191" i="17"/>
  <c r="H191" i="17"/>
  <c r="K191" i="17"/>
  <c r="I191" i="17"/>
  <c r="L180" i="17"/>
  <c r="J180" i="17"/>
  <c r="H180" i="17"/>
  <c r="K180" i="17"/>
  <c r="I180" i="17"/>
  <c r="L169" i="17"/>
  <c r="J169" i="17"/>
  <c r="H169" i="17"/>
  <c r="K169" i="17"/>
  <c r="I169" i="17"/>
  <c r="L158" i="17"/>
  <c r="J158" i="17"/>
  <c r="H158" i="17"/>
  <c r="K158" i="17"/>
  <c r="I158" i="17"/>
  <c r="L147" i="17"/>
  <c r="J147" i="17"/>
  <c r="H147" i="17"/>
  <c r="K147" i="17"/>
  <c r="I147" i="17"/>
  <c r="L136" i="17"/>
  <c r="J136" i="17"/>
  <c r="H136" i="17"/>
  <c r="K136" i="17"/>
  <c r="I136" i="17"/>
  <c r="L125" i="17"/>
  <c r="J125" i="17"/>
  <c r="H125" i="17"/>
  <c r="K125" i="17"/>
  <c r="I125" i="17"/>
  <c r="L114" i="17"/>
  <c r="J114" i="17"/>
  <c r="H114" i="17"/>
  <c r="K114" i="17"/>
  <c r="I114" i="17"/>
  <c r="L103" i="17"/>
  <c r="J103" i="17"/>
  <c r="H103" i="17"/>
  <c r="K103" i="17"/>
  <c r="I103" i="17"/>
  <c r="L92" i="17"/>
  <c r="J92" i="17"/>
  <c r="H92" i="17"/>
  <c r="K92" i="17"/>
  <c r="I92" i="17"/>
  <c r="L81" i="17"/>
  <c r="J81" i="17"/>
  <c r="H81" i="17"/>
  <c r="K81" i="17"/>
  <c r="I81" i="17"/>
  <c r="L70" i="17"/>
  <c r="J70" i="17"/>
  <c r="H70" i="17"/>
  <c r="K70" i="17"/>
  <c r="I70" i="17"/>
  <c r="L59" i="17"/>
  <c r="J59" i="17"/>
  <c r="H59" i="17"/>
  <c r="K59" i="17"/>
  <c r="I59" i="17"/>
  <c r="L48" i="17"/>
  <c r="J48" i="17"/>
  <c r="H48" i="17"/>
  <c r="K48" i="17"/>
  <c r="I48" i="17"/>
  <c r="L37" i="17"/>
  <c r="J37" i="17"/>
  <c r="H37" i="17"/>
  <c r="K37" i="17"/>
  <c r="I37" i="17"/>
  <c r="L26" i="17"/>
  <c r="J26" i="17"/>
  <c r="H26" i="17"/>
  <c r="K26" i="17"/>
  <c r="I26" i="17"/>
  <c r="L15" i="17"/>
  <c r="J15" i="17"/>
  <c r="H15" i="17"/>
  <c r="K15" i="17"/>
  <c r="I15" i="17"/>
  <c r="U147" i="14"/>
  <c r="S147" i="14"/>
  <c r="W147" i="14"/>
  <c r="V147" i="14"/>
  <c r="T147" i="14"/>
  <c r="J146" i="14"/>
  <c r="H146" i="14"/>
  <c r="M146" i="14"/>
  <c r="K146" i="14"/>
  <c r="I146" i="14"/>
  <c r="U131" i="14"/>
  <c r="S131" i="14"/>
  <c r="W131" i="14"/>
  <c r="V131" i="14"/>
  <c r="T131" i="14"/>
  <c r="J130" i="14"/>
  <c r="H130" i="14"/>
  <c r="M130" i="14"/>
  <c r="K130" i="14"/>
  <c r="I130" i="14"/>
  <c r="U115" i="14"/>
  <c r="S115" i="14"/>
  <c r="W115" i="14"/>
  <c r="V115" i="14"/>
  <c r="T115" i="14"/>
  <c r="J114" i="14"/>
  <c r="H114" i="14"/>
  <c r="M114" i="14"/>
  <c r="K114" i="14"/>
  <c r="I114" i="14"/>
  <c r="U98" i="14"/>
  <c r="S98" i="14"/>
  <c r="W98" i="14"/>
  <c r="V98" i="14"/>
  <c r="T98" i="14"/>
  <c r="J97" i="14"/>
  <c r="H97" i="14"/>
  <c r="M97" i="14"/>
  <c r="K97" i="14"/>
  <c r="I97" i="14"/>
  <c r="U82" i="14"/>
  <c r="S82" i="14"/>
  <c r="W82" i="14"/>
  <c r="V82" i="14"/>
  <c r="T82" i="14"/>
  <c r="J81" i="14"/>
  <c r="H81" i="14"/>
  <c r="M81" i="14"/>
  <c r="K81" i="14"/>
  <c r="I81" i="14"/>
  <c r="U66" i="14"/>
  <c r="S66" i="14"/>
  <c r="W66" i="14"/>
  <c r="V66" i="14"/>
  <c r="T66" i="14"/>
  <c r="J65" i="14"/>
  <c r="H65" i="14"/>
  <c r="M65" i="14"/>
  <c r="K65" i="14"/>
  <c r="I65" i="14"/>
  <c r="U49" i="14"/>
  <c r="S49" i="14"/>
  <c r="W49" i="14"/>
  <c r="V49" i="14"/>
  <c r="T49" i="14"/>
  <c r="J48" i="14"/>
  <c r="H48" i="14"/>
  <c r="M48" i="14"/>
  <c r="K48" i="14"/>
  <c r="I48" i="14"/>
  <c r="U33" i="14"/>
  <c r="S33" i="14"/>
  <c r="W33" i="14"/>
  <c r="V33" i="14"/>
  <c r="T33" i="14"/>
  <c r="J32" i="14"/>
  <c r="H32" i="14"/>
  <c r="M32" i="14"/>
  <c r="K32" i="14"/>
  <c r="I32" i="14"/>
  <c r="U17" i="14"/>
  <c r="S17" i="14"/>
  <c r="W17" i="14"/>
  <c r="V17" i="14"/>
  <c r="T17" i="14"/>
  <c r="J16" i="14"/>
  <c r="H16" i="14"/>
  <c r="M16" i="14"/>
  <c r="K16" i="14"/>
  <c r="I16" i="14"/>
  <c r="M9" i="14"/>
  <c r="K9" i="14"/>
  <c r="I9" i="14"/>
  <c r="J9" i="14"/>
  <c r="H9" i="14"/>
  <c r="M17" i="14"/>
  <c r="K17" i="14"/>
  <c r="I17" i="14"/>
  <c r="H17" i="14"/>
  <c r="J17" i="14"/>
  <c r="M25" i="14"/>
  <c r="K25" i="14"/>
  <c r="I25" i="14"/>
  <c r="J25" i="14"/>
  <c r="H25" i="14"/>
  <c r="M33" i="14"/>
  <c r="K33" i="14"/>
  <c r="I33" i="14"/>
  <c r="H33" i="14"/>
  <c r="J33" i="14"/>
  <c r="M41" i="14"/>
  <c r="K41" i="14"/>
  <c r="I41" i="14"/>
  <c r="J41" i="14"/>
  <c r="H41" i="14"/>
  <c r="M49" i="14"/>
  <c r="K49" i="14"/>
  <c r="I49" i="14"/>
  <c r="H49" i="14"/>
  <c r="J49" i="14"/>
  <c r="M58" i="14"/>
  <c r="K58" i="14"/>
  <c r="I58" i="14"/>
  <c r="J58" i="14"/>
  <c r="H58" i="14"/>
  <c r="M66" i="14"/>
  <c r="K66" i="14"/>
  <c r="I66" i="14"/>
  <c r="H66" i="14"/>
  <c r="J66" i="14"/>
  <c r="M74" i="14"/>
  <c r="K74" i="14"/>
  <c r="I74" i="14"/>
  <c r="J74" i="14"/>
  <c r="H74" i="14"/>
  <c r="M82" i="14"/>
  <c r="K82" i="14"/>
  <c r="I82" i="14"/>
  <c r="H82" i="14"/>
  <c r="J82" i="14"/>
  <c r="M90" i="14"/>
  <c r="K90" i="14"/>
  <c r="I90" i="14"/>
  <c r="J90" i="14"/>
  <c r="H90" i="14"/>
  <c r="M98" i="14"/>
  <c r="K98" i="14"/>
  <c r="I98" i="14"/>
  <c r="H98" i="14"/>
  <c r="J98" i="14"/>
  <c r="M107" i="14"/>
  <c r="K107" i="14"/>
  <c r="I107" i="14"/>
  <c r="J107" i="14"/>
  <c r="H107" i="14"/>
  <c r="M115" i="14"/>
  <c r="K115" i="14"/>
  <c r="I115" i="14"/>
  <c r="H115" i="14"/>
  <c r="J115" i="14"/>
  <c r="M123" i="14"/>
  <c r="K123" i="14"/>
  <c r="I123" i="14"/>
  <c r="J123" i="14"/>
  <c r="H123" i="14"/>
  <c r="M131" i="14"/>
  <c r="K131" i="14"/>
  <c r="I131" i="14"/>
  <c r="H131" i="14"/>
  <c r="J131" i="14"/>
  <c r="M139" i="14"/>
  <c r="K139" i="14"/>
  <c r="I139" i="14"/>
  <c r="J139" i="14"/>
  <c r="H139" i="14"/>
  <c r="M147" i="14"/>
  <c r="K147" i="14"/>
  <c r="I147" i="14"/>
  <c r="H147" i="14"/>
  <c r="J147" i="14"/>
  <c r="K11" i="14"/>
  <c r="I11" i="14"/>
  <c r="M11" i="14"/>
  <c r="J11" i="14"/>
  <c r="H11" i="14"/>
  <c r="K19" i="14"/>
  <c r="I19" i="14"/>
  <c r="M19" i="14"/>
  <c r="J19" i="14"/>
  <c r="H19" i="14"/>
  <c r="K27" i="14"/>
  <c r="I27" i="14"/>
  <c r="M27" i="14"/>
  <c r="J27" i="14"/>
  <c r="H27" i="14"/>
  <c r="K35" i="14"/>
  <c r="I35" i="14"/>
  <c r="M35" i="14"/>
  <c r="J35" i="14"/>
  <c r="H35" i="14"/>
  <c r="K43" i="14"/>
  <c r="I43" i="14"/>
  <c r="M43" i="14"/>
  <c r="J43" i="14"/>
  <c r="H43" i="14"/>
  <c r="K51" i="14"/>
  <c r="I51" i="14"/>
  <c r="M51" i="14"/>
  <c r="J51" i="14"/>
  <c r="H51" i="14"/>
  <c r="K60" i="14"/>
  <c r="I60" i="14"/>
  <c r="M60" i="14"/>
  <c r="J60" i="14"/>
  <c r="H60" i="14"/>
  <c r="K68" i="14"/>
  <c r="I68" i="14"/>
  <c r="M68" i="14"/>
  <c r="J68" i="14"/>
  <c r="H68" i="14"/>
  <c r="K76" i="14"/>
  <c r="I76" i="14"/>
  <c r="M76" i="14"/>
  <c r="J76" i="14"/>
  <c r="H76" i="14"/>
  <c r="K84" i="14"/>
  <c r="I84" i="14"/>
  <c r="M84" i="14"/>
  <c r="J84" i="14"/>
  <c r="H84" i="14"/>
  <c r="K92" i="14"/>
  <c r="I92" i="14"/>
  <c r="M92" i="14"/>
  <c r="J92" i="14"/>
  <c r="H92" i="14"/>
  <c r="K100" i="14"/>
  <c r="I100" i="14"/>
  <c r="M100" i="14"/>
  <c r="J100" i="14"/>
  <c r="H100" i="14"/>
  <c r="K109" i="14"/>
  <c r="I109" i="14"/>
  <c r="M109" i="14"/>
  <c r="J109" i="14"/>
  <c r="H109" i="14"/>
  <c r="K117" i="14"/>
  <c r="I117" i="14"/>
  <c r="M117" i="14"/>
  <c r="J117" i="14"/>
  <c r="H117" i="14"/>
  <c r="K125" i="14"/>
  <c r="I125" i="14"/>
  <c r="M125" i="14"/>
  <c r="J125" i="14"/>
  <c r="H125" i="14"/>
  <c r="K133" i="14"/>
  <c r="I133" i="14"/>
  <c r="M133" i="14"/>
  <c r="J133" i="14"/>
  <c r="H133" i="14"/>
  <c r="K141" i="14"/>
  <c r="I141" i="14"/>
  <c r="M141" i="14"/>
  <c r="H141" i="14"/>
  <c r="J141" i="14"/>
  <c r="K149" i="14"/>
  <c r="I149" i="14"/>
  <c r="M149" i="14"/>
  <c r="J149" i="14"/>
  <c r="H149" i="14"/>
  <c r="I13" i="14"/>
  <c r="M13" i="14"/>
  <c r="K13" i="14"/>
  <c r="J13" i="14"/>
  <c r="H13" i="14"/>
  <c r="I21" i="14"/>
  <c r="M21" i="14"/>
  <c r="K21" i="14"/>
  <c r="J21" i="14"/>
  <c r="H21" i="14"/>
  <c r="I29" i="14"/>
  <c r="M29" i="14"/>
  <c r="K29" i="14"/>
  <c r="J29" i="14"/>
  <c r="H29" i="14"/>
  <c r="I37" i="14"/>
  <c r="M37" i="14"/>
  <c r="K37" i="14"/>
  <c r="J37" i="14"/>
  <c r="H37" i="14"/>
  <c r="I45" i="14"/>
  <c r="M45" i="14"/>
  <c r="K45" i="14"/>
  <c r="J45" i="14"/>
  <c r="H45" i="14"/>
  <c r="I53" i="14"/>
  <c r="M53" i="14"/>
  <c r="K53" i="14"/>
  <c r="J53" i="14"/>
  <c r="H53" i="14"/>
  <c r="I62" i="14"/>
  <c r="M62" i="14"/>
  <c r="K62" i="14"/>
  <c r="J62" i="14"/>
  <c r="H62" i="14"/>
  <c r="I70" i="14"/>
  <c r="M70" i="14"/>
  <c r="K70" i="14"/>
  <c r="J70" i="14"/>
  <c r="H70" i="14"/>
  <c r="I78" i="14"/>
  <c r="M78" i="14"/>
  <c r="K78" i="14"/>
  <c r="J78" i="14"/>
  <c r="H78" i="14"/>
  <c r="I86" i="14"/>
  <c r="M86" i="14"/>
  <c r="K86" i="14"/>
  <c r="J86" i="14"/>
  <c r="H86" i="14"/>
  <c r="I94" i="14"/>
  <c r="M94" i="14"/>
  <c r="K94" i="14"/>
  <c r="J94" i="14"/>
  <c r="H94" i="14"/>
  <c r="I102" i="14"/>
  <c r="M102" i="14"/>
  <c r="K102" i="14"/>
  <c r="J102" i="14"/>
  <c r="H102" i="14"/>
  <c r="I111" i="14"/>
  <c r="M111" i="14"/>
  <c r="K111" i="14"/>
  <c r="J111" i="14"/>
  <c r="H111" i="14"/>
  <c r="I119" i="14"/>
  <c r="M119" i="14"/>
  <c r="K119" i="14"/>
  <c r="J119" i="14"/>
  <c r="H119" i="14"/>
  <c r="I127" i="14"/>
  <c r="M127" i="14"/>
  <c r="K127" i="14"/>
  <c r="J127" i="14"/>
  <c r="H127" i="14"/>
  <c r="I135" i="14"/>
  <c r="M135" i="14"/>
  <c r="K135" i="14"/>
  <c r="J135" i="14"/>
  <c r="H135" i="14"/>
  <c r="I143" i="14"/>
  <c r="M143" i="14"/>
  <c r="K143" i="14"/>
  <c r="J143" i="14"/>
  <c r="H143" i="14"/>
  <c r="I151" i="14"/>
  <c r="M151" i="14"/>
  <c r="K151" i="14"/>
  <c r="J151" i="14"/>
  <c r="H151" i="14"/>
  <c r="M15" i="14"/>
  <c r="K15" i="14"/>
  <c r="I15" i="14"/>
  <c r="J15" i="14"/>
  <c r="H15" i="14"/>
  <c r="M23" i="14"/>
  <c r="K23" i="14"/>
  <c r="I23" i="14"/>
  <c r="J23" i="14"/>
  <c r="H23" i="14"/>
  <c r="M31" i="14"/>
  <c r="K31" i="14"/>
  <c r="I31" i="14"/>
  <c r="J31" i="14"/>
  <c r="H31" i="14"/>
  <c r="M39" i="14"/>
  <c r="K39" i="14"/>
  <c r="I39" i="14"/>
  <c r="J39" i="14"/>
  <c r="H39" i="14"/>
  <c r="M47" i="14"/>
  <c r="K47" i="14"/>
  <c r="I47" i="14"/>
  <c r="J47" i="14"/>
  <c r="H47" i="14"/>
  <c r="M55" i="14"/>
  <c r="K55" i="14"/>
  <c r="I55" i="14"/>
  <c r="J55" i="14"/>
  <c r="H55" i="14"/>
  <c r="M64" i="14"/>
  <c r="K64" i="14"/>
  <c r="I64" i="14"/>
  <c r="J64" i="14"/>
  <c r="H64" i="14"/>
  <c r="M72" i="14"/>
  <c r="K72" i="14"/>
  <c r="I72" i="14"/>
  <c r="J72" i="14"/>
  <c r="H72" i="14"/>
  <c r="M80" i="14"/>
  <c r="K80" i="14"/>
  <c r="I80" i="14"/>
  <c r="J80" i="14"/>
  <c r="H80" i="14"/>
  <c r="M88" i="14"/>
  <c r="K88" i="14"/>
  <c r="I88" i="14"/>
  <c r="J88" i="14"/>
  <c r="H88" i="14"/>
  <c r="M96" i="14"/>
  <c r="K96" i="14"/>
  <c r="I96" i="14"/>
  <c r="J96" i="14"/>
  <c r="H96" i="14"/>
  <c r="M104" i="14"/>
  <c r="K104" i="14"/>
  <c r="I104" i="14"/>
  <c r="J104" i="14"/>
  <c r="H104" i="14"/>
  <c r="M113" i="14"/>
  <c r="K113" i="14"/>
  <c r="I113" i="14"/>
  <c r="J113" i="14"/>
  <c r="H113" i="14"/>
  <c r="M121" i="14"/>
  <c r="K121" i="14"/>
  <c r="I121" i="14"/>
  <c r="J121" i="14"/>
  <c r="H121" i="14"/>
  <c r="M129" i="14"/>
  <c r="K129" i="14"/>
  <c r="I129" i="14"/>
  <c r="J129" i="14"/>
  <c r="H129" i="14"/>
  <c r="M137" i="14"/>
  <c r="K137" i="14"/>
  <c r="I137" i="14"/>
  <c r="J137" i="14"/>
  <c r="H137" i="14"/>
  <c r="M145" i="14"/>
  <c r="K145" i="14"/>
  <c r="I145" i="14"/>
  <c r="J145" i="14"/>
  <c r="H145" i="14"/>
  <c r="M153" i="14"/>
  <c r="K153" i="14"/>
  <c r="I153" i="14"/>
  <c r="J153" i="14"/>
  <c r="H153" i="14"/>
  <c r="I89" i="13"/>
  <c r="G89" i="13"/>
  <c r="K89" i="13"/>
  <c r="L89" i="13"/>
  <c r="J89" i="13"/>
  <c r="H89" i="13"/>
  <c r="I49" i="13"/>
  <c r="G49" i="13"/>
  <c r="K49" i="13"/>
  <c r="L49" i="13"/>
  <c r="J49" i="13"/>
  <c r="H49" i="13"/>
  <c r="K34" i="13"/>
  <c r="I34" i="13"/>
  <c r="G34" i="13"/>
  <c r="L34" i="13"/>
  <c r="J34" i="13"/>
  <c r="H34" i="13"/>
  <c r="L27" i="13"/>
  <c r="J27" i="13"/>
  <c r="H27" i="13"/>
  <c r="K27" i="13"/>
  <c r="I27" i="13"/>
  <c r="G27" i="13"/>
  <c r="L35" i="13"/>
  <c r="J35" i="13"/>
  <c r="H35" i="13"/>
  <c r="K35" i="13"/>
  <c r="I35" i="13"/>
  <c r="G35" i="13"/>
  <c r="J29" i="13"/>
  <c r="H29" i="13"/>
  <c r="L29" i="13"/>
  <c r="I29" i="13"/>
  <c r="G29" i="13"/>
  <c r="K29" i="13"/>
  <c r="J37" i="13"/>
  <c r="H37" i="13"/>
  <c r="L37" i="13"/>
  <c r="K37" i="13"/>
  <c r="I37" i="13"/>
  <c r="G37" i="13"/>
  <c r="H31" i="13"/>
  <c r="L31" i="13"/>
  <c r="J31" i="13"/>
  <c r="G31" i="13"/>
  <c r="I31" i="13"/>
  <c r="K31" i="13"/>
  <c r="H39" i="13"/>
  <c r="L39" i="13"/>
  <c r="J39" i="13"/>
  <c r="K39" i="13"/>
  <c r="I39" i="13"/>
  <c r="G39" i="13"/>
  <c r="L33" i="13"/>
  <c r="J33" i="13"/>
  <c r="H33" i="13"/>
  <c r="K33" i="13"/>
  <c r="I33" i="13"/>
  <c r="G33" i="13"/>
  <c r="L41" i="13"/>
  <c r="J41" i="13"/>
  <c r="H41" i="13"/>
  <c r="K41" i="13"/>
  <c r="I41" i="13"/>
  <c r="G41" i="13"/>
  <c r="R21" i="13"/>
  <c r="J15" i="13"/>
  <c r="R13" i="13"/>
  <c r="J11" i="13"/>
  <c r="R9" i="13"/>
  <c r="J7" i="13"/>
  <c r="G28" i="12"/>
  <c r="K28" i="12"/>
  <c r="I28" i="12"/>
  <c r="L28" i="12"/>
  <c r="J28" i="12"/>
  <c r="H28" i="12"/>
  <c r="F42" i="12"/>
  <c r="G70" i="11"/>
  <c r="K70" i="11"/>
  <c r="I70" i="11"/>
  <c r="L70" i="11"/>
  <c r="J70" i="11"/>
  <c r="H70" i="11"/>
  <c r="G30" i="11"/>
  <c r="K30" i="11"/>
  <c r="I30" i="11"/>
  <c r="L30" i="11"/>
  <c r="J30" i="11"/>
  <c r="H30" i="11"/>
  <c r="K15" i="11"/>
  <c r="I15" i="11"/>
  <c r="G15" i="11"/>
  <c r="L15" i="11"/>
  <c r="J15" i="11"/>
  <c r="H15" i="11"/>
  <c r="L63" i="9"/>
  <c r="L59" i="9"/>
  <c r="L62" i="9"/>
  <c r="L61" i="9"/>
  <c r="L60" i="9"/>
  <c r="J74" i="8"/>
  <c r="J73" i="8"/>
  <c r="J72" i="8"/>
  <c r="J75" i="8"/>
  <c r="J71" i="8"/>
  <c r="U14" i="37"/>
  <c r="S14" i="37"/>
  <c r="Q14" i="37"/>
  <c r="V14" i="37"/>
  <c r="T14" i="37"/>
  <c r="R14" i="37"/>
  <c r="U31" i="35"/>
  <c r="S31" i="35"/>
  <c r="W31" i="35"/>
  <c r="X31" i="35"/>
  <c r="V31" i="35"/>
  <c r="T31" i="35"/>
  <c r="J26" i="35"/>
  <c r="H26" i="35"/>
  <c r="L26" i="35"/>
  <c r="M26" i="35"/>
  <c r="K26" i="35"/>
  <c r="I26" i="35"/>
  <c r="L18" i="35"/>
  <c r="J18" i="35"/>
  <c r="H18" i="35"/>
  <c r="M18" i="35"/>
  <c r="K18" i="35"/>
  <c r="I18" i="35"/>
  <c r="AH12" i="35"/>
  <c r="AF12" i="35"/>
  <c r="AD12" i="35"/>
  <c r="AI12" i="35"/>
  <c r="AG12" i="35"/>
  <c r="AE12" i="35"/>
  <c r="M11" i="35"/>
  <c r="K11" i="35"/>
  <c r="I11" i="35"/>
  <c r="L11" i="35"/>
  <c r="J11" i="35"/>
  <c r="H11" i="35"/>
  <c r="M23" i="35"/>
  <c r="K23" i="35"/>
  <c r="I23" i="35"/>
  <c r="L23" i="35"/>
  <c r="J23" i="35"/>
  <c r="H23" i="35"/>
  <c r="M31" i="35"/>
  <c r="K31" i="35"/>
  <c r="I31" i="35"/>
  <c r="J31" i="35"/>
  <c r="H31" i="35"/>
  <c r="L31" i="35"/>
  <c r="K13" i="35"/>
  <c r="I13" i="35"/>
  <c r="M13" i="35"/>
  <c r="L13" i="35"/>
  <c r="J13" i="35"/>
  <c r="H13" i="35"/>
  <c r="K25" i="35"/>
  <c r="I25" i="35"/>
  <c r="M25" i="35"/>
  <c r="L25" i="35"/>
  <c r="J25" i="35"/>
  <c r="H25" i="35"/>
  <c r="I15" i="35"/>
  <c r="M15" i="35"/>
  <c r="K15" i="35"/>
  <c r="L15" i="35"/>
  <c r="J15" i="35"/>
  <c r="H15" i="35"/>
  <c r="I27" i="35"/>
  <c r="M27" i="35"/>
  <c r="K27" i="35"/>
  <c r="L27" i="35"/>
  <c r="J27" i="35"/>
  <c r="H27" i="35"/>
  <c r="M9" i="35"/>
  <c r="K9" i="35"/>
  <c r="I9" i="35"/>
  <c r="H9" i="35"/>
  <c r="L9" i="35"/>
  <c r="J9" i="35"/>
  <c r="M17" i="35"/>
  <c r="K17" i="35"/>
  <c r="I17" i="35"/>
  <c r="L17" i="35"/>
  <c r="J17" i="35"/>
  <c r="H17" i="35"/>
  <c r="M29" i="35"/>
  <c r="K29" i="35"/>
  <c r="I29" i="35"/>
  <c r="L29" i="35"/>
  <c r="J29" i="35"/>
  <c r="H29" i="35"/>
  <c r="N22" i="36"/>
  <c r="Z33" i="34"/>
  <c r="F19" i="34"/>
  <c r="F19" i="36" s="1"/>
  <c r="F8" i="36"/>
  <c r="I8" i="36"/>
  <c r="O19" i="34"/>
  <c r="O33" i="34"/>
  <c r="I22" i="36"/>
  <c r="AF30" i="33"/>
  <c r="AL30" i="33"/>
  <c r="AD30" i="33"/>
  <c r="AG30" i="33"/>
  <c r="AE30" i="33"/>
  <c r="AM30" i="33"/>
  <c r="U29" i="33"/>
  <c r="S29" i="33"/>
  <c r="W29" i="33"/>
  <c r="X29" i="33"/>
  <c r="V29" i="33"/>
  <c r="T29" i="33"/>
  <c r="J28" i="33"/>
  <c r="H28" i="33"/>
  <c r="L28" i="33"/>
  <c r="M28" i="33"/>
  <c r="K28" i="33"/>
  <c r="I28" i="33"/>
  <c r="AF18" i="33"/>
  <c r="AL18" i="33"/>
  <c r="AD18" i="33"/>
  <c r="AG18" i="33"/>
  <c r="AE18" i="33"/>
  <c r="AM18" i="33"/>
  <c r="W17" i="33"/>
  <c r="U17" i="33"/>
  <c r="S17" i="33"/>
  <c r="V17" i="33"/>
  <c r="T17" i="33"/>
  <c r="L16" i="33"/>
  <c r="J16" i="33"/>
  <c r="H16" i="33"/>
  <c r="M16" i="33"/>
  <c r="K16" i="33"/>
  <c r="I16" i="33"/>
  <c r="AK22" i="32"/>
  <c r="AB33" i="32"/>
  <c r="AK33" i="32" s="1"/>
  <c r="H32" i="31"/>
  <c r="L32" i="31"/>
  <c r="J32" i="31"/>
  <c r="M32" i="31"/>
  <c r="K32" i="31"/>
  <c r="I32" i="31"/>
  <c r="AD26" i="31"/>
  <c r="AH26" i="31"/>
  <c r="AF26" i="31"/>
  <c r="AI26" i="31"/>
  <c r="AG26" i="31"/>
  <c r="AE26" i="31"/>
  <c r="AH18" i="31"/>
  <c r="AF18" i="31"/>
  <c r="AD18" i="31"/>
  <c r="AI18" i="31"/>
  <c r="AG18" i="31"/>
  <c r="AE18" i="31"/>
  <c r="W13" i="31"/>
  <c r="U13" i="31"/>
  <c r="S13" i="31"/>
  <c r="X13" i="31"/>
  <c r="V13" i="31"/>
  <c r="T13" i="31"/>
  <c r="L8" i="31"/>
  <c r="G19" i="31"/>
  <c r="J8" i="31"/>
  <c r="H8" i="31"/>
  <c r="M8" i="31"/>
  <c r="K8" i="31"/>
  <c r="I8" i="31"/>
  <c r="J128" i="29"/>
  <c r="H128" i="29"/>
  <c r="L128" i="29"/>
  <c r="K128" i="29"/>
  <c r="I128" i="29"/>
  <c r="J123" i="29"/>
  <c r="H123" i="29"/>
  <c r="L123" i="29"/>
  <c r="K123" i="29"/>
  <c r="I123" i="29"/>
  <c r="J118" i="29"/>
  <c r="H118" i="29"/>
  <c r="L118" i="29"/>
  <c r="K118" i="29"/>
  <c r="I118" i="29"/>
  <c r="J111" i="29"/>
  <c r="H111" i="29"/>
  <c r="L111" i="29"/>
  <c r="K111" i="29"/>
  <c r="I111" i="29"/>
  <c r="J106" i="29"/>
  <c r="H106" i="29"/>
  <c r="L106" i="29"/>
  <c r="K106" i="29"/>
  <c r="I106" i="29"/>
  <c r="J101" i="29"/>
  <c r="H101" i="29"/>
  <c r="L101" i="29"/>
  <c r="K101" i="29"/>
  <c r="I101" i="29"/>
  <c r="J95" i="29"/>
  <c r="H95" i="29"/>
  <c r="L95" i="29"/>
  <c r="K95" i="29"/>
  <c r="I95" i="29"/>
  <c r="J89" i="29"/>
  <c r="H89" i="29"/>
  <c r="L89" i="29"/>
  <c r="K89" i="29"/>
  <c r="I89" i="29"/>
  <c r="J84" i="29"/>
  <c r="H84" i="29"/>
  <c r="L84" i="29"/>
  <c r="K84" i="29"/>
  <c r="I84" i="29"/>
  <c r="J78" i="29"/>
  <c r="H78" i="29"/>
  <c r="L78" i="29"/>
  <c r="K78" i="29"/>
  <c r="I78" i="29"/>
  <c r="J73" i="29"/>
  <c r="H73" i="29"/>
  <c r="L73" i="29"/>
  <c r="K73" i="29"/>
  <c r="I73" i="29"/>
  <c r="J67" i="29"/>
  <c r="H67" i="29"/>
  <c r="L67" i="29"/>
  <c r="K67" i="29"/>
  <c r="I67" i="29"/>
  <c r="J61" i="29"/>
  <c r="H61" i="29"/>
  <c r="L61" i="29"/>
  <c r="K61" i="29"/>
  <c r="I61" i="29"/>
  <c r="J56" i="29"/>
  <c r="H56" i="29"/>
  <c r="L56" i="29"/>
  <c r="K56" i="29"/>
  <c r="I56" i="29"/>
  <c r="J51" i="29"/>
  <c r="H51" i="29"/>
  <c r="L51" i="29"/>
  <c r="K51" i="29"/>
  <c r="I51" i="29"/>
  <c r="J44" i="29"/>
  <c r="H44" i="29"/>
  <c r="L44" i="29"/>
  <c r="K44" i="29"/>
  <c r="I44" i="29"/>
  <c r="J39" i="29"/>
  <c r="H39" i="29"/>
  <c r="L39" i="29"/>
  <c r="K39" i="29"/>
  <c r="I39" i="29"/>
  <c r="J34" i="29"/>
  <c r="H34" i="29"/>
  <c r="L34" i="29"/>
  <c r="K34" i="29"/>
  <c r="I34" i="29"/>
  <c r="J27" i="29"/>
  <c r="H27" i="29"/>
  <c r="L27" i="29"/>
  <c r="K27" i="29"/>
  <c r="I27" i="29"/>
  <c r="J22" i="29"/>
  <c r="H22" i="29"/>
  <c r="L22" i="29"/>
  <c r="K22" i="29"/>
  <c r="I22" i="29"/>
  <c r="J17" i="29"/>
  <c r="H17" i="29"/>
  <c r="L17" i="29"/>
  <c r="K17" i="29"/>
  <c r="I17" i="29"/>
  <c r="J11" i="29"/>
  <c r="H11" i="29"/>
  <c r="L11" i="29"/>
  <c r="K11" i="29"/>
  <c r="I11" i="29"/>
  <c r="H130" i="26"/>
  <c r="L130" i="26"/>
  <c r="J130" i="26"/>
  <c r="K130" i="26"/>
  <c r="I130" i="26"/>
  <c r="H119" i="26"/>
  <c r="L119" i="26"/>
  <c r="J119" i="26"/>
  <c r="K119" i="26"/>
  <c r="I119" i="26"/>
  <c r="H107" i="26"/>
  <c r="L107" i="26"/>
  <c r="J107" i="26"/>
  <c r="K107" i="26"/>
  <c r="I107" i="26"/>
  <c r="H97" i="26"/>
  <c r="L97" i="26"/>
  <c r="J97" i="26"/>
  <c r="K97" i="26"/>
  <c r="I97" i="26"/>
  <c r="H85" i="26"/>
  <c r="L85" i="26"/>
  <c r="J85" i="26"/>
  <c r="K85" i="26"/>
  <c r="I85" i="26"/>
  <c r="H74" i="26"/>
  <c r="L74" i="26"/>
  <c r="J74" i="26"/>
  <c r="K74" i="26"/>
  <c r="I74" i="26"/>
  <c r="H63" i="26"/>
  <c r="L63" i="26"/>
  <c r="J63" i="26"/>
  <c r="K63" i="26"/>
  <c r="I63" i="26"/>
  <c r="H52" i="26"/>
  <c r="L52" i="26"/>
  <c r="J52" i="26"/>
  <c r="K52" i="26"/>
  <c r="I52" i="26"/>
  <c r="H40" i="26"/>
  <c r="L40" i="26"/>
  <c r="J40" i="26"/>
  <c r="K40" i="26"/>
  <c r="I40" i="26"/>
  <c r="H30" i="26"/>
  <c r="L30" i="26"/>
  <c r="J30" i="26"/>
  <c r="K30" i="26"/>
  <c r="I30" i="26"/>
  <c r="H18" i="26"/>
  <c r="L18" i="26"/>
  <c r="J18" i="26"/>
  <c r="K18" i="26"/>
  <c r="I18" i="26"/>
  <c r="L97" i="24"/>
  <c r="J97" i="24"/>
  <c r="H97" i="24"/>
  <c r="K97" i="24"/>
  <c r="I97" i="24"/>
  <c r="L89" i="24"/>
  <c r="J89" i="24"/>
  <c r="H89" i="24"/>
  <c r="K89" i="24"/>
  <c r="I89" i="24"/>
  <c r="L81" i="24"/>
  <c r="J81" i="24"/>
  <c r="H81" i="24"/>
  <c r="K81" i="24"/>
  <c r="I81" i="24"/>
  <c r="L73" i="24"/>
  <c r="J73" i="24"/>
  <c r="H73" i="24"/>
  <c r="K73" i="24"/>
  <c r="I73" i="24"/>
  <c r="L64" i="24"/>
  <c r="J64" i="24"/>
  <c r="H64" i="24"/>
  <c r="K64" i="24"/>
  <c r="I64" i="24"/>
  <c r="L56" i="24"/>
  <c r="J56" i="24"/>
  <c r="H56" i="24"/>
  <c r="K56" i="24"/>
  <c r="I56" i="24"/>
  <c r="L48" i="24"/>
  <c r="J48" i="24"/>
  <c r="H48" i="24"/>
  <c r="K48" i="24"/>
  <c r="I48" i="24"/>
  <c r="L40" i="24"/>
  <c r="J40" i="24"/>
  <c r="H40" i="24"/>
  <c r="K40" i="24"/>
  <c r="I40" i="24"/>
  <c r="L31" i="24"/>
  <c r="J31" i="24"/>
  <c r="H31" i="24"/>
  <c r="K31" i="24"/>
  <c r="I31" i="24"/>
  <c r="L23" i="24"/>
  <c r="J23" i="24"/>
  <c r="H23" i="24"/>
  <c r="K23" i="24"/>
  <c r="I23" i="24"/>
  <c r="L15" i="24"/>
  <c r="J15" i="24"/>
  <c r="H15" i="24"/>
  <c r="K15" i="24"/>
  <c r="I15" i="24"/>
  <c r="L56" i="20"/>
  <c r="J56" i="20"/>
  <c r="H56" i="20"/>
  <c r="K56" i="20"/>
  <c r="I56" i="20"/>
  <c r="L48" i="20"/>
  <c r="J48" i="20"/>
  <c r="H48" i="20"/>
  <c r="K48" i="20"/>
  <c r="I48" i="20"/>
  <c r="L39" i="20"/>
  <c r="J39" i="20"/>
  <c r="H39" i="20"/>
  <c r="K39" i="20"/>
  <c r="I39" i="20"/>
  <c r="L31" i="20"/>
  <c r="J31" i="20"/>
  <c r="H31" i="20"/>
  <c r="K31" i="20"/>
  <c r="I31" i="20"/>
  <c r="L22" i="20"/>
  <c r="J22" i="20"/>
  <c r="H22" i="20"/>
  <c r="K22" i="20"/>
  <c r="I22" i="20"/>
  <c r="L14" i="20"/>
  <c r="J14" i="20"/>
  <c r="H14" i="20"/>
  <c r="K14" i="20"/>
  <c r="I14" i="20"/>
  <c r="AE71" i="18"/>
  <c r="AC71" i="18"/>
  <c r="AG71" i="18"/>
  <c r="AF71" i="18"/>
  <c r="AD71" i="18"/>
  <c r="AE55" i="18"/>
  <c r="AC55" i="18"/>
  <c r="AG55" i="18"/>
  <c r="AF55" i="18"/>
  <c r="AD55" i="18"/>
  <c r="AE39" i="18"/>
  <c r="AC39" i="18"/>
  <c r="AG39" i="18"/>
  <c r="AF39" i="18"/>
  <c r="AD39" i="18"/>
  <c r="AE23" i="18"/>
  <c r="AC23" i="18"/>
  <c r="AG23" i="18"/>
  <c r="AF23" i="18"/>
  <c r="AD23" i="18"/>
  <c r="AF10" i="18"/>
  <c r="AD10" i="18"/>
  <c r="AG10" i="18"/>
  <c r="AE10" i="18"/>
  <c r="AC10" i="18"/>
  <c r="AF18" i="18"/>
  <c r="AD18" i="18"/>
  <c r="AE18" i="18"/>
  <c r="AC18" i="18"/>
  <c r="AG18" i="18"/>
  <c r="AF26" i="18"/>
  <c r="AD26" i="18"/>
  <c r="AG26" i="18"/>
  <c r="AE26" i="18"/>
  <c r="AC26" i="18"/>
  <c r="AF34" i="18"/>
  <c r="AD34" i="18"/>
  <c r="AE34" i="18"/>
  <c r="AC34" i="18"/>
  <c r="AG34" i="18"/>
  <c r="AF42" i="18"/>
  <c r="AD42" i="18"/>
  <c r="AG42" i="18"/>
  <c r="AE42" i="18"/>
  <c r="AC42" i="18"/>
  <c r="AF50" i="18"/>
  <c r="AD50" i="18"/>
  <c r="AE50" i="18"/>
  <c r="AC50" i="18"/>
  <c r="AG50" i="18"/>
  <c r="AF58" i="18"/>
  <c r="AD58" i="18"/>
  <c r="AG58" i="18"/>
  <c r="AE58" i="18"/>
  <c r="AC58" i="18"/>
  <c r="AF66" i="18"/>
  <c r="AD66" i="18"/>
  <c r="AE66" i="18"/>
  <c r="AC66" i="18"/>
  <c r="AG66" i="18"/>
  <c r="AF8" i="18"/>
  <c r="AD8" i="18"/>
  <c r="AG8" i="18"/>
  <c r="AE8" i="18"/>
  <c r="AC8" i="18"/>
  <c r="AF16" i="18"/>
  <c r="AD16" i="18"/>
  <c r="AC16" i="18"/>
  <c r="AG16" i="18"/>
  <c r="AE16" i="18"/>
  <c r="AF24" i="18"/>
  <c r="AD24" i="18"/>
  <c r="AG24" i="18"/>
  <c r="AE24" i="18"/>
  <c r="AC24" i="18"/>
  <c r="AF32" i="18"/>
  <c r="AD32" i="18"/>
  <c r="AC32" i="18"/>
  <c r="AG32" i="18"/>
  <c r="AE32" i="18"/>
  <c r="AF40" i="18"/>
  <c r="AD40" i="18"/>
  <c r="AG40" i="18"/>
  <c r="AE40" i="18"/>
  <c r="AC40" i="18"/>
  <c r="AF48" i="18"/>
  <c r="AD48" i="18"/>
  <c r="AC48" i="18"/>
  <c r="AG48" i="18"/>
  <c r="AE48" i="18"/>
  <c r="AF56" i="18"/>
  <c r="AD56" i="18"/>
  <c r="AG56" i="18"/>
  <c r="AE56" i="18"/>
  <c r="AC56" i="18"/>
  <c r="AF64" i="18"/>
  <c r="AD64" i="18"/>
  <c r="AC64" i="18"/>
  <c r="AG64" i="18"/>
  <c r="AE64" i="18"/>
  <c r="AD14" i="18"/>
  <c r="AF14" i="18"/>
  <c r="AG14" i="18"/>
  <c r="AE14" i="18"/>
  <c r="AC14" i="18"/>
  <c r="AD22" i="18"/>
  <c r="AF22" i="18"/>
  <c r="AG22" i="18"/>
  <c r="AE22" i="18"/>
  <c r="AC22" i="18"/>
  <c r="AD30" i="18"/>
  <c r="AF30" i="18"/>
  <c r="AG30" i="18"/>
  <c r="AE30" i="18"/>
  <c r="AC30" i="18"/>
  <c r="AD38" i="18"/>
  <c r="AF38" i="18"/>
  <c r="AG38" i="18"/>
  <c r="AE38" i="18"/>
  <c r="AC38" i="18"/>
  <c r="AD46" i="18"/>
  <c r="AF46" i="18"/>
  <c r="AG46" i="18"/>
  <c r="AE46" i="18"/>
  <c r="AC46" i="18"/>
  <c r="AD54" i="18"/>
  <c r="AF54" i="18"/>
  <c r="AG54" i="18"/>
  <c r="AE54" i="18"/>
  <c r="AC54" i="18"/>
  <c r="AD62" i="18"/>
  <c r="AF62" i="18"/>
  <c r="AG62" i="18"/>
  <c r="AE62" i="18"/>
  <c r="AC62" i="18"/>
  <c r="AD70" i="18"/>
  <c r="AF70" i="18"/>
  <c r="AG70" i="18"/>
  <c r="AE70" i="18"/>
  <c r="AC70" i="18"/>
  <c r="AF12" i="18"/>
  <c r="AD12" i="18"/>
  <c r="AG12" i="18"/>
  <c r="AE12" i="18"/>
  <c r="AC12" i="18"/>
  <c r="AF20" i="18"/>
  <c r="AD20" i="18"/>
  <c r="AG20" i="18"/>
  <c r="AE20" i="18"/>
  <c r="AC20" i="18"/>
  <c r="AF28" i="18"/>
  <c r="AD28" i="18"/>
  <c r="AG28" i="18"/>
  <c r="AE28" i="18"/>
  <c r="AC28" i="18"/>
  <c r="AF36" i="18"/>
  <c r="AD36" i="18"/>
  <c r="AG36" i="18"/>
  <c r="AE36" i="18"/>
  <c r="AC36" i="18"/>
  <c r="AF44" i="18"/>
  <c r="AD44" i="18"/>
  <c r="AG44" i="18"/>
  <c r="AE44" i="18"/>
  <c r="AC44" i="18"/>
  <c r="AF52" i="18"/>
  <c r="AD52" i="18"/>
  <c r="AG52" i="18"/>
  <c r="AE52" i="18"/>
  <c r="AC52" i="18"/>
  <c r="AF60" i="18"/>
  <c r="AD60" i="18"/>
  <c r="AG60" i="18"/>
  <c r="AE60" i="18"/>
  <c r="AC60" i="18"/>
  <c r="AF68" i="18"/>
  <c r="AD68" i="18"/>
  <c r="AG68" i="18"/>
  <c r="AE68" i="18"/>
  <c r="AC68" i="18"/>
  <c r="W153" i="14"/>
  <c r="U153" i="14"/>
  <c r="S153" i="14"/>
  <c r="V153" i="14"/>
  <c r="T153" i="14"/>
  <c r="W137" i="14"/>
  <c r="U137" i="14"/>
  <c r="S137" i="14"/>
  <c r="V137" i="14"/>
  <c r="T137" i="14"/>
  <c r="W121" i="14"/>
  <c r="U121" i="14"/>
  <c r="S121" i="14"/>
  <c r="V121" i="14"/>
  <c r="T121" i="14"/>
  <c r="W104" i="14"/>
  <c r="U104" i="14"/>
  <c r="S104" i="14"/>
  <c r="V104" i="14"/>
  <c r="T104" i="14"/>
  <c r="W88" i="14"/>
  <c r="U88" i="14"/>
  <c r="S88" i="14"/>
  <c r="V88" i="14"/>
  <c r="T88" i="14"/>
  <c r="W72" i="14"/>
  <c r="U72" i="14"/>
  <c r="S72" i="14"/>
  <c r="V72" i="14"/>
  <c r="T72" i="14"/>
  <c r="W55" i="14"/>
  <c r="U55" i="14"/>
  <c r="S55" i="14"/>
  <c r="V55" i="14"/>
  <c r="T55" i="14"/>
  <c r="W39" i="14"/>
  <c r="U39" i="14"/>
  <c r="S39" i="14"/>
  <c r="V39" i="14"/>
  <c r="T39" i="14"/>
  <c r="W23" i="14"/>
  <c r="U23" i="14"/>
  <c r="S23" i="14"/>
  <c r="V23" i="14"/>
  <c r="T23" i="14"/>
  <c r="V10" i="14"/>
  <c r="T10" i="14"/>
  <c r="W10" i="14"/>
  <c r="U10" i="14"/>
  <c r="S10" i="14"/>
  <c r="V18" i="14"/>
  <c r="T18" i="14"/>
  <c r="S18" i="14"/>
  <c r="W18" i="14"/>
  <c r="U18" i="14"/>
  <c r="V26" i="14"/>
  <c r="T26" i="14"/>
  <c r="W26" i="14"/>
  <c r="U26" i="14"/>
  <c r="S26" i="14"/>
  <c r="V34" i="14"/>
  <c r="T34" i="14"/>
  <c r="S34" i="14"/>
  <c r="W34" i="14"/>
  <c r="U34" i="14"/>
  <c r="V42" i="14"/>
  <c r="T42" i="14"/>
  <c r="W42" i="14"/>
  <c r="U42" i="14"/>
  <c r="S42" i="14"/>
  <c r="V50" i="14"/>
  <c r="T50" i="14"/>
  <c r="S50" i="14"/>
  <c r="W50" i="14"/>
  <c r="U50" i="14"/>
  <c r="V59" i="14"/>
  <c r="T59" i="14"/>
  <c r="W59" i="14"/>
  <c r="U59" i="14"/>
  <c r="S59" i="14"/>
  <c r="V67" i="14"/>
  <c r="T67" i="14"/>
  <c r="S67" i="14"/>
  <c r="U67" i="14"/>
  <c r="W67" i="14"/>
  <c r="V75" i="14"/>
  <c r="T75" i="14"/>
  <c r="W75" i="14"/>
  <c r="U75" i="14"/>
  <c r="S75" i="14"/>
  <c r="V83" i="14"/>
  <c r="T83" i="14"/>
  <c r="S83" i="14"/>
  <c r="U83" i="14"/>
  <c r="W83" i="14"/>
  <c r="V91" i="14"/>
  <c r="T91" i="14"/>
  <c r="W91" i="14"/>
  <c r="U91" i="14"/>
  <c r="S91" i="14"/>
  <c r="V99" i="14"/>
  <c r="T99" i="14"/>
  <c r="S99" i="14"/>
  <c r="U99" i="14"/>
  <c r="W99" i="14"/>
  <c r="V108" i="14"/>
  <c r="T108" i="14"/>
  <c r="W108" i="14"/>
  <c r="U108" i="14"/>
  <c r="S108" i="14"/>
  <c r="V116" i="14"/>
  <c r="T116" i="14"/>
  <c r="S116" i="14"/>
  <c r="W116" i="14"/>
  <c r="U116" i="14"/>
  <c r="V124" i="14"/>
  <c r="T124" i="14"/>
  <c r="W124" i="14"/>
  <c r="U124" i="14"/>
  <c r="S124" i="14"/>
  <c r="V132" i="14"/>
  <c r="T132" i="14"/>
  <c r="S132" i="14"/>
  <c r="W132" i="14"/>
  <c r="U132" i="14"/>
  <c r="V140" i="14"/>
  <c r="T140" i="14"/>
  <c r="W140" i="14"/>
  <c r="U140" i="14"/>
  <c r="S140" i="14"/>
  <c r="V148" i="14"/>
  <c r="T148" i="14"/>
  <c r="S148" i="14"/>
  <c r="W148" i="14"/>
  <c r="U148" i="14"/>
  <c r="V12" i="14"/>
  <c r="T12" i="14"/>
  <c r="W12" i="14"/>
  <c r="S12" i="14"/>
  <c r="U12" i="14"/>
  <c r="V20" i="14"/>
  <c r="T20" i="14"/>
  <c r="W20" i="14"/>
  <c r="U20" i="14"/>
  <c r="S20" i="14"/>
  <c r="V28" i="14"/>
  <c r="T28" i="14"/>
  <c r="W28" i="14"/>
  <c r="S28" i="14"/>
  <c r="U28" i="14"/>
  <c r="V36" i="14"/>
  <c r="T36" i="14"/>
  <c r="W36" i="14"/>
  <c r="U36" i="14"/>
  <c r="S36" i="14"/>
  <c r="V44" i="14"/>
  <c r="T44" i="14"/>
  <c r="W44" i="14"/>
  <c r="U44" i="14"/>
  <c r="S44" i="14"/>
  <c r="V52" i="14"/>
  <c r="T52" i="14"/>
  <c r="W52" i="14"/>
  <c r="U52" i="14"/>
  <c r="S52" i="14"/>
  <c r="V61" i="14"/>
  <c r="T61" i="14"/>
  <c r="W61" i="14"/>
  <c r="U61" i="14"/>
  <c r="S61" i="14"/>
  <c r="V69" i="14"/>
  <c r="T69" i="14"/>
  <c r="W69" i="14"/>
  <c r="U69" i="14"/>
  <c r="S69" i="14"/>
  <c r="V77" i="14"/>
  <c r="T77" i="14"/>
  <c r="W77" i="14"/>
  <c r="U77" i="14"/>
  <c r="S77" i="14"/>
  <c r="V85" i="14"/>
  <c r="T85" i="14"/>
  <c r="W85" i="14"/>
  <c r="U85" i="14"/>
  <c r="S85" i="14"/>
  <c r="V93" i="14"/>
  <c r="T93" i="14"/>
  <c r="W93" i="14"/>
  <c r="U93" i="14"/>
  <c r="S93" i="14"/>
  <c r="V101" i="14"/>
  <c r="T101" i="14"/>
  <c r="W101" i="14"/>
  <c r="U101" i="14"/>
  <c r="S101" i="14"/>
  <c r="V110" i="14"/>
  <c r="T110" i="14"/>
  <c r="W110" i="14"/>
  <c r="U110" i="14"/>
  <c r="S110" i="14"/>
  <c r="V118" i="14"/>
  <c r="T118" i="14"/>
  <c r="W118" i="14"/>
  <c r="U118" i="14"/>
  <c r="S118" i="14"/>
  <c r="V126" i="14"/>
  <c r="T126" i="14"/>
  <c r="W126" i="14"/>
  <c r="U126" i="14"/>
  <c r="S126" i="14"/>
  <c r="V134" i="14"/>
  <c r="T134" i="14"/>
  <c r="W134" i="14"/>
  <c r="U134" i="14"/>
  <c r="S134" i="14"/>
  <c r="V142" i="14"/>
  <c r="T142" i="14"/>
  <c r="W142" i="14"/>
  <c r="S142" i="14"/>
  <c r="U142" i="14"/>
  <c r="V150" i="14"/>
  <c r="T150" i="14"/>
  <c r="W150" i="14"/>
  <c r="U150" i="14"/>
  <c r="S150" i="14"/>
  <c r="T14" i="14"/>
  <c r="V14" i="14"/>
  <c r="W14" i="14"/>
  <c r="U14" i="14"/>
  <c r="S14" i="14"/>
  <c r="T22" i="14"/>
  <c r="V22" i="14"/>
  <c r="W22" i="14"/>
  <c r="U22" i="14"/>
  <c r="S22" i="14"/>
  <c r="T30" i="14"/>
  <c r="V30" i="14"/>
  <c r="W30" i="14"/>
  <c r="U30" i="14"/>
  <c r="S30" i="14"/>
  <c r="T38" i="14"/>
  <c r="V38" i="14"/>
  <c r="W38" i="14"/>
  <c r="U38" i="14"/>
  <c r="S38" i="14"/>
  <c r="T46" i="14"/>
  <c r="V46" i="14"/>
  <c r="W46" i="14"/>
  <c r="U46" i="14"/>
  <c r="S46" i="14"/>
  <c r="T54" i="14"/>
  <c r="V54" i="14"/>
  <c r="W54" i="14"/>
  <c r="U54" i="14"/>
  <c r="S54" i="14"/>
  <c r="T63" i="14"/>
  <c r="V63" i="14"/>
  <c r="W63" i="14"/>
  <c r="U63" i="14"/>
  <c r="S63" i="14"/>
  <c r="T71" i="14"/>
  <c r="V71" i="14"/>
  <c r="W71" i="14"/>
  <c r="U71" i="14"/>
  <c r="S71" i="14"/>
  <c r="T79" i="14"/>
  <c r="V79" i="14"/>
  <c r="W79" i="14"/>
  <c r="U79" i="14"/>
  <c r="S79" i="14"/>
  <c r="T87" i="14"/>
  <c r="V87" i="14"/>
  <c r="W87" i="14"/>
  <c r="U87" i="14"/>
  <c r="S87" i="14"/>
  <c r="T95" i="14"/>
  <c r="V95" i="14"/>
  <c r="W95" i="14"/>
  <c r="U95" i="14"/>
  <c r="S95" i="14"/>
  <c r="T103" i="14"/>
  <c r="V103" i="14"/>
  <c r="W103" i="14"/>
  <c r="U103" i="14"/>
  <c r="S103" i="14"/>
  <c r="T112" i="14"/>
  <c r="V112" i="14"/>
  <c r="W112" i="14"/>
  <c r="U112" i="14"/>
  <c r="S112" i="14"/>
  <c r="T120" i="14"/>
  <c r="V120" i="14"/>
  <c r="W120" i="14"/>
  <c r="U120" i="14"/>
  <c r="S120" i="14"/>
  <c r="T128" i="14"/>
  <c r="V128" i="14"/>
  <c r="W128" i="14"/>
  <c r="U128" i="14"/>
  <c r="S128" i="14"/>
  <c r="T136" i="14"/>
  <c r="V136" i="14"/>
  <c r="W136" i="14"/>
  <c r="U136" i="14"/>
  <c r="S136" i="14"/>
  <c r="T144" i="14"/>
  <c r="V144" i="14"/>
  <c r="W144" i="14"/>
  <c r="U144" i="14"/>
  <c r="S144" i="14"/>
  <c r="T152" i="14"/>
  <c r="V152" i="14"/>
  <c r="W152" i="14"/>
  <c r="U152" i="14"/>
  <c r="S152" i="14"/>
  <c r="V8" i="14"/>
  <c r="T8" i="14"/>
  <c r="U8" i="14"/>
  <c r="S8" i="14"/>
  <c r="W8" i="14"/>
  <c r="V16" i="14"/>
  <c r="T16" i="14"/>
  <c r="W16" i="14"/>
  <c r="U16" i="14"/>
  <c r="S16" i="14"/>
  <c r="V24" i="14"/>
  <c r="T24" i="14"/>
  <c r="U24" i="14"/>
  <c r="S24" i="14"/>
  <c r="W24" i="14"/>
  <c r="V32" i="14"/>
  <c r="T32" i="14"/>
  <c r="W32" i="14"/>
  <c r="U32" i="14"/>
  <c r="S32" i="14"/>
  <c r="V40" i="14"/>
  <c r="T40" i="14"/>
  <c r="U40" i="14"/>
  <c r="S40" i="14"/>
  <c r="W40" i="14"/>
  <c r="V48" i="14"/>
  <c r="T48" i="14"/>
  <c r="W48" i="14"/>
  <c r="U48" i="14"/>
  <c r="S48" i="14"/>
  <c r="V57" i="14"/>
  <c r="T57" i="14"/>
  <c r="U57" i="14"/>
  <c r="S57" i="14"/>
  <c r="W57" i="14"/>
  <c r="V65" i="14"/>
  <c r="T65" i="14"/>
  <c r="W65" i="14"/>
  <c r="U65" i="14"/>
  <c r="S65" i="14"/>
  <c r="V73" i="14"/>
  <c r="T73" i="14"/>
  <c r="U73" i="14"/>
  <c r="S73" i="14"/>
  <c r="W73" i="14"/>
  <c r="V81" i="14"/>
  <c r="T81" i="14"/>
  <c r="W81" i="14"/>
  <c r="U81" i="14"/>
  <c r="S81" i="14"/>
  <c r="V89" i="14"/>
  <c r="T89" i="14"/>
  <c r="U89" i="14"/>
  <c r="S89" i="14"/>
  <c r="W89" i="14"/>
  <c r="V97" i="14"/>
  <c r="T97" i="14"/>
  <c r="W97" i="14"/>
  <c r="U97" i="14"/>
  <c r="S97" i="14"/>
  <c r="V106" i="14"/>
  <c r="T106" i="14"/>
  <c r="U106" i="14"/>
  <c r="S106" i="14"/>
  <c r="W106" i="14"/>
  <c r="V114" i="14"/>
  <c r="T114" i="14"/>
  <c r="W114" i="14"/>
  <c r="U114" i="14"/>
  <c r="S114" i="14"/>
  <c r="V122" i="14"/>
  <c r="T122" i="14"/>
  <c r="U122" i="14"/>
  <c r="S122" i="14"/>
  <c r="W122" i="14"/>
  <c r="V130" i="14"/>
  <c r="T130" i="14"/>
  <c r="W130" i="14"/>
  <c r="U130" i="14"/>
  <c r="S130" i="14"/>
  <c r="V138" i="14"/>
  <c r="T138" i="14"/>
  <c r="U138" i="14"/>
  <c r="S138" i="14"/>
  <c r="W138" i="14"/>
  <c r="V146" i="14"/>
  <c r="T146" i="14"/>
  <c r="W146" i="14"/>
  <c r="U146" i="14"/>
  <c r="S146" i="14"/>
  <c r="K47" i="13"/>
  <c r="I47" i="13"/>
  <c r="G47" i="13"/>
  <c r="L47" i="13"/>
  <c r="J47" i="13"/>
  <c r="H47" i="13"/>
  <c r="I26" i="12"/>
  <c r="G26" i="12"/>
  <c r="K26" i="12"/>
  <c r="L26" i="12"/>
  <c r="J26" i="12"/>
  <c r="H26" i="12"/>
  <c r="F18" i="12"/>
  <c r="F14" i="12"/>
  <c r="F10" i="12"/>
  <c r="F6" i="12"/>
  <c r="I68" i="11"/>
  <c r="G68" i="11"/>
  <c r="K68" i="11"/>
  <c r="L68" i="11"/>
  <c r="J68" i="11"/>
  <c r="H68" i="11"/>
  <c r="K13" i="11"/>
  <c r="I13" i="11"/>
  <c r="G13" i="11"/>
  <c r="L13" i="11"/>
  <c r="J13" i="11"/>
  <c r="H13" i="11"/>
  <c r="L6" i="11"/>
  <c r="J6" i="11"/>
  <c r="H6" i="11"/>
  <c r="K6" i="11"/>
  <c r="I6" i="11"/>
  <c r="G6" i="11"/>
  <c r="L14" i="11"/>
  <c r="J14" i="11"/>
  <c r="H14" i="11"/>
  <c r="K14" i="11"/>
  <c r="I14" i="11"/>
  <c r="G14" i="11"/>
  <c r="J8" i="11"/>
  <c r="H8" i="11"/>
  <c r="L8" i="11"/>
  <c r="K8" i="11"/>
  <c r="I8" i="11"/>
  <c r="G8" i="11"/>
  <c r="J16" i="11"/>
  <c r="H16" i="11"/>
  <c r="L16" i="11"/>
  <c r="K16" i="11"/>
  <c r="I16" i="11"/>
  <c r="G16" i="11"/>
  <c r="H10" i="11"/>
  <c r="L10" i="11"/>
  <c r="J10" i="11"/>
  <c r="I10" i="11"/>
  <c r="G10" i="11"/>
  <c r="K10" i="11"/>
  <c r="H18" i="11"/>
  <c r="L18" i="11"/>
  <c r="J18" i="11"/>
  <c r="K18" i="11"/>
  <c r="I18" i="11"/>
  <c r="G18" i="11"/>
  <c r="L12" i="11"/>
  <c r="J12" i="11"/>
  <c r="H12" i="11"/>
  <c r="G12" i="11"/>
  <c r="I12" i="11"/>
  <c r="K12" i="11"/>
  <c r="L20" i="11"/>
  <c r="J20" i="11"/>
  <c r="H20" i="11"/>
  <c r="K20" i="11"/>
  <c r="I20" i="11"/>
  <c r="G20" i="11"/>
  <c r="J60" i="9"/>
  <c r="J63" i="9"/>
  <c r="J59" i="9"/>
  <c r="J62" i="9"/>
  <c r="J61" i="9"/>
  <c r="H75" i="8"/>
  <c r="H71" i="8"/>
  <c r="H74" i="8"/>
  <c r="H73" i="8"/>
  <c r="H72" i="8"/>
  <c r="Q15" i="37"/>
  <c r="U15" i="37"/>
  <c r="S15" i="37"/>
  <c r="V15" i="37"/>
  <c r="T15" i="37"/>
  <c r="R15" i="37"/>
  <c r="W29" i="35"/>
  <c r="U29" i="35"/>
  <c r="S29" i="35"/>
  <c r="X29" i="35"/>
  <c r="V29" i="35"/>
  <c r="T29" i="35"/>
  <c r="H16" i="35"/>
  <c r="L16" i="35"/>
  <c r="J16" i="35"/>
  <c r="M16" i="35"/>
  <c r="K16" i="35"/>
  <c r="I16" i="35"/>
  <c r="AD10" i="35"/>
  <c r="AH10" i="35"/>
  <c r="AF10" i="35"/>
  <c r="AI10" i="35"/>
  <c r="AG10" i="35"/>
  <c r="AE10" i="35"/>
  <c r="X8" i="35"/>
  <c r="V8" i="35"/>
  <c r="T8" i="35"/>
  <c r="W8" i="35"/>
  <c r="U8" i="35"/>
  <c r="S8" i="35"/>
  <c r="R19" i="35"/>
  <c r="X16" i="35"/>
  <c r="V16" i="35"/>
  <c r="T16" i="35"/>
  <c r="W16" i="35"/>
  <c r="U16" i="35"/>
  <c r="S16" i="35"/>
  <c r="X28" i="35"/>
  <c r="V28" i="35"/>
  <c r="T28" i="35"/>
  <c r="W28" i="35"/>
  <c r="U28" i="35"/>
  <c r="S28" i="35"/>
  <c r="V10" i="35"/>
  <c r="T10" i="35"/>
  <c r="X10" i="35"/>
  <c r="W10" i="35"/>
  <c r="U10" i="35"/>
  <c r="S10" i="35"/>
  <c r="V18" i="35"/>
  <c r="T18" i="35"/>
  <c r="X18" i="35"/>
  <c r="W18" i="35"/>
  <c r="U18" i="35"/>
  <c r="S18" i="35"/>
  <c r="V22" i="35"/>
  <c r="T22" i="35"/>
  <c r="X22" i="35"/>
  <c r="S22" i="35"/>
  <c r="R33" i="35"/>
  <c r="W22" i="35"/>
  <c r="U22" i="35"/>
  <c r="V30" i="35"/>
  <c r="T30" i="35"/>
  <c r="X30" i="35"/>
  <c r="W30" i="35"/>
  <c r="U30" i="35"/>
  <c r="S30" i="35"/>
  <c r="T12" i="35"/>
  <c r="X12" i="35"/>
  <c r="V12" i="35"/>
  <c r="U12" i="35"/>
  <c r="S12" i="35"/>
  <c r="W12" i="35"/>
  <c r="T24" i="35"/>
  <c r="X24" i="35"/>
  <c r="V24" i="35"/>
  <c r="W24" i="35"/>
  <c r="U24" i="35"/>
  <c r="S24" i="35"/>
  <c r="T32" i="35"/>
  <c r="X32" i="35"/>
  <c r="V32" i="35"/>
  <c r="W32" i="35"/>
  <c r="U32" i="35"/>
  <c r="S32" i="35"/>
  <c r="X14" i="35"/>
  <c r="V14" i="35"/>
  <c r="T14" i="35"/>
  <c r="S14" i="35"/>
  <c r="W14" i="35"/>
  <c r="U14" i="35"/>
  <c r="X26" i="35"/>
  <c r="V26" i="35"/>
  <c r="T26" i="35"/>
  <c r="W26" i="35"/>
  <c r="U26" i="35"/>
  <c r="S26" i="35"/>
  <c r="D19" i="34"/>
  <c r="D19" i="36" s="1"/>
  <c r="D8" i="36"/>
  <c r="AL8" i="33"/>
  <c r="AD8" i="33"/>
  <c r="AC19" i="33"/>
  <c r="AF8" i="33"/>
  <c r="AM8" i="33"/>
  <c r="AG8" i="33"/>
  <c r="AE8" i="33"/>
  <c r="M13" i="33"/>
  <c r="K13" i="33"/>
  <c r="I13" i="33"/>
  <c r="L13" i="33"/>
  <c r="J13" i="33"/>
  <c r="H13" i="33"/>
  <c r="M29" i="33"/>
  <c r="K29" i="33"/>
  <c r="I29" i="33"/>
  <c r="J29" i="33"/>
  <c r="H29" i="33"/>
  <c r="L29" i="33"/>
  <c r="K15" i="33"/>
  <c r="I15" i="33"/>
  <c r="M15" i="33"/>
  <c r="L15" i="33"/>
  <c r="J15" i="33"/>
  <c r="H15" i="33"/>
  <c r="K23" i="33"/>
  <c r="I23" i="33"/>
  <c r="M23" i="33"/>
  <c r="H23" i="33"/>
  <c r="L23" i="33"/>
  <c r="J23" i="33"/>
  <c r="K31" i="33"/>
  <c r="I31" i="33"/>
  <c r="M31" i="33"/>
  <c r="L31" i="33"/>
  <c r="J31" i="33"/>
  <c r="H31" i="33"/>
  <c r="I9" i="33"/>
  <c r="M9" i="33"/>
  <c r="K9" i="33"/>
  <c r="L9" i="33"/>
  <c r="J9" i="33"/>
  <c r="H9" i="33"/>
  <c r="I17" i="33"/>
  <c r="M17" i="33"/>
  <c r="K17" i="33"/>
  <c r="J17" i="33"/>
  <c r="H17" i="33"/>
  <c r="L17" i="33"/>
  <c r="I25" i="33"/>
  <c r="M25" i="33"/>
  <c r="K25" i="33"/>
  <c r="L25" i="33"/>
  <c r="J25" i="33"/>
  <c r="H25" i="33"/>
  <c r="M11" i="33"/>
  <c r="K11" i="33"/>
  <c r="I11" i="33"/>
  <c r="H11" i="33"/>
  <c r="L11" i="33"/>
  <c r="J11" i="33"/>
  <c r="M27" i="33"/>
  <c r="K27" i="33"/>
  <c r="I27" i="33"/>
  <c r="L27" i="33"/>
  <c r="J27" i="33"/>
  <c r="H27" i="33"/>
  <c r="AI22" i="32"/>
  <c r="Z33" i="32"/>
  <c r="AI33" i="32" s="1"/>
  <c r="AB19" i="32"/>
  <c r="AK19" i="32" s="1"/>
  <c r="AK8" i="32"/>
  <c r="J30" i="31"/>
  <c r="H30" i="31"/>
  <c r="L30" i="31"/>
  <c r="M30" i="31"/>
  <c r="K30" i="31"/>
  <c r="I30" i="31"/>
  <c r="AF24" i="31"/>
  <c r="AD24" i="31"/>
  <c r="AH24" i="31"/>
  <c r="AI24" i="31"/>
  <c r="AG24" i="31"/>
  <c r="AE24" i="31"/>
  <c r="AH16" i="31"/>
  <c r="AF16" i="31"/>
  <c r="AD16" i="31"/>
  <c r="AI16" i="31"/>
  <c r="AG16" i="31"/>
  <c r="AE16" i="31"/>
  <c r="W11" i="31"/>
  <c r="U11" i="31"/>
  <c r="S11" i="31"/>
  <c r="X11" i="31"/>
  <c r="V11" i="31"/>
  <c r="T11" i="31"/>
  <c r="H131" i="30"/>
  <c r="L131" i="30"/>
  <c r="J131" i="30"/>
  <c r="K131" i="30"/>
  <c r="I131" i="30"/>
  <c r="H120" i="30"/>
  <c r="L120" i="30"/>
  <c r="J120" i="30"/>
  <c r="K120" i="30"/>
  <c r="I120" i="30"/>
  <c r="H109" i="30"/>
  <c r="L109" i="30"/>
  <c r="J109" i="30"/>
  <c r="K109" i="30"/>
  <c r="I109" i="30"/>
  <c r="H98" i="30"/>
  <c r="L98" i="30"/>
  <c r="J98" i="30"/>
  <c r="K98" i="30"/>
  <c r="I98" i="30"/>
  <c r="H86" i="30"/>
  <c r="L86" i="30"/>
  <c r="J86" i="30"/>
  <c r="K86" i="30"/>
  <c r="I86" i="30"/>
  <c r="H76" i="30"/>
  <c r="L76" i="30"/>
  <c r="J76" i="30"/>
  <c r="K76" i="30"/>
  <c r="I76" i="30"/>
  <c r="H64" i="30"/>
  <c r="L64" i="30"/>
  <c r="J64" i="30"/>
  <c r="K64" i="30"/>
  <c r="I64" i="30"/>
  <c r="H53" i="30"/>
  <c r="L53" i="30"/>
  <c r="J53" i="30"/>
  <c r="K53" i="30"/>
  <c r="I53" i="30"/>
  <c r="H42" i="30"/>
  <c r="L42" i="30"/>
  <c r="J42" i="30"/>
  <c r="K42" i="30"/>
  <c r="I42" i="30"/>
  <c r="H31" i="30"/>
  <c r="L31" i="30"/>
  <c r="J31" i="30"/>
  <c r="K31" i="30"/>
  <c r="I31" i="30"/>
  <c r="H19" i="30"/>
  <c r="L19" i="30"/>
  <c r="J19" i="30"/>
  <c r="K19" i="30"/>
  <c r="I19" i="30"/>
  <c r="H9" i="30"/>
  <c r="L9" i="30"/>
  <c r="J9" i="30"/>
  <c r="K9" i="30"/>
  <c r="I9" i="30"/>
  <c r="V130" i="29"/>
  <c r="T130" i="29"/>
  <c r="R130" i="29"/>
  <c r="U130" i="29"/>
  <c r="S130" i="29"/>
  <c r="V124" i="29"/>
  <c r="T124" i="29"/>
  <c r="R124" i="29"/>
  <c r="U124" i="29"/>
  <c r="S124" i="29"/>
  <c r="V119" i="29"/>
  <c r="T119" i="29"/>
  <c r="R119" i="29"/>
  <c r="U119" i="29"/>
  <c r="S119" i="29"/>
  <c r="V114" i="29"/>
  <c r="T114" i="29"/>
  <c r="R114" i="29"/>
  <c r="U114" i="29"/>
  <c r="S114" i="29"/>
  <c r="V107" i="29"/>
  <c r="T107" i="29"/>
  <c r="R107" i="29"/>
  <c r="U107" i="29"/>
  <c r="S107" i="29"/>
  <c r="V102" i="29"/>
  <c r="T102" i="29"/>
  <c r="R102" i="29"/>
  <c r="U102" i="29"/>
  <c r="S102" i="29"/>
  <c r="V97" i="29"/>
  <c r="T97" i="29"/>
  <c r="R97" i="29"/>
  <c r="U97" i="29"/>
  <c r="S97" i="29"/>
  <c r="V90" i="29"/>
  <c r="T90" i="29"/>
  <c r="R90" i="29"/>
  <c r="U90" i="29"/>
  <c r="S90" i="29"/>
  <c r="V85" i="29"/>
  <c r="T85" i="29"/>
  <c r="R85" i="29"/>
  <c r="U85" i="29"/>
  <c r="S85" i="29"/>
  <c r="V80" i="29"/>
  <c r="T80" i="29"/>
  <c r="R80" i="29"/>
  <c r="U80" i="29"/>
  <c r="S80" i="29"/>
  <c r="V74" i="29"/>
  <c r="T74" i="29"/>
  <c r="R74" i="29"/>
  <c r="U74" i="29"/>
  <c r="S74" i="29"/>
  <c r="V68" i="29"/>
  <c r="T68" i="29"/>
  <c r="R68" i="29"/>
  <c r="U68" i="29"/>
  <c r="S68" i="29"/>
  <c r="V63" i="29"/>
  <c r="T63" i="29"/>
  <c r="R63" i="29"/>
  <c r="U63" i="29"/>
  <c r="S63" i="29"/>
  <c r="V57" i="29"/>
  <c r="T57" i="29"/>
  <c r="R57" i="29"/>
  <c r="U57" i="29"/>
  <c r="S57" i="29"/>
  <c r="V52" i="29"/>
  <c r="T52" i="29"/>
  <c r="R52" i="29"/>
  <c r="U52" i="29"/>
  <c r="S52" i="29"/>
  <c r="V46" i="29"/>
  <c r="T46" i="29"/>
  <c r="R46" i="29"/>
  <c r="U46" i="29"/>
  <c r="S46" i="29"/>
  <c r="V40" i="29"/>
  <c r="T40" i="29"/>
  <c r="R40" i="29"/>
  <c r="U40" i="29"/>
  <c r="S40" i="29"/>
  <c r="V35" i="29"/>
  <c r="T35" i="29"/>
  <c r="R35" i="29"/>
  <c r="U35" i="29"/>
  <c r="S35" i="29"/>
  <c r="V30" i="29"/>
  <c r="T30" i="29"/>
  <c r="R30" i="29"/>
  <c r="U30" i="29"/>
  <c r="S30" i="29"/>
  <c r="V23" i="29"/>
  <c r="T23" i="29"/>
  <c r="R23" i="29"/>
  <c r="U23" i="29"/>
  <c r="S23" i="29"/>
  <c r="V18" i="29"/>
  <c r="T18" i="29"/>
  <c r="R18" i="29"/>
  <c r="U18" i="29"/>
  <c r="S18" i="29"/>
  <c r="V13" i="29"/>
  <c r="T13" i="29"/>
  <c r="R13" i="29"/>
  <c r="U13" i="29"/>
  <c r="S13" i="29"/>
  <c r="L97" i="28"/>
  <c r="J97" i="28"/>
  <c r="H97" i="28"/>
  <c r="K97" i="28"/>
  <c r="I97" i="28"/>
  <c r="L89" i="28"/>
  <c r="J89" i="28"/>
  <c r="H89" i="28"/>
  <c r="K89" i="28"/>
  <c r="I89" i="28"/>
  <c r="L81" i="28"/>
  <c r="J81" i="28"/>
  <c r="H81" i="28"/>
  <c r="K81" i="28"/>
  <c r="I81" i="28"/>
  <c r="L73" i="28"/>
  <c r="J73" i="28"/>
  <c r="H73" i="28"/>
  <c r="K73" i="28"/>
  <c r="I73" i="28"/>
  <c r="L64" i="28"/>
  <c r="J64" i="28"/>
  <c r="H64" i="28"/>
  <c r="K64" i="28"/>
  <c r="I64" i="28"/>
  <c r="L56" i="28"/>
  <c r="J56" i="28"/>
  <c r="H56" i="28"/>
  <c r="K56" i="28"/>
  <c r="I56" i="28"/>
  <c r="L48" i="28"/>
  <c r="J48" i="28"/>
  <c r="H48" i="28"/>
  <c r="K48" i="28"/>
  <c r="I48" i="28"/>
  <c r="L40" i="28"/>
  <c r="J40" i="28"/>
  <c r="H40" i="28"/>
  <c r="K40" i="28"/>
  <c r="I40" i="28"/>
  <c r="L31" i="28"/>
  <c r="J31" i="28"/>
  <c r="H31" i="28"/>
  <c r="K31" i="28"/>
  <c r="I31" i="28"/>
  <c r="L23" i="28"/>
  <c r="J23" i="28"/>
  <c r="H23" i="28"/>
  <c r="K23" i="28"/>
  <c r="I23" i="28"/>
  <c r="L15" i="28"/>
  <c r="J15" i="28"/>
  <c r="H15" i="28"/>
  <c r="K15" i="28"/>
  <c r="I15" i="28"/>
  <c r="J111" i="26"/>
  <c r="H111" i="26"/>
  <c r="L111" i="26"/>
  <c r="K111" i="26"/>
  <c r="I111" i="26"/>
  <c r="J101" i="26"/>
  <c r="H101" i="26"/>
  <c r="L101" i="26"/>
  <c r="K101" i="26"/>
  <c r="I101" i="26"/>
  <c r="J89" i="26"/>
  <c r="H89" i="26"/>
  <c r="L89" i="26"/>
  <c r="K89" i="26"/>
  <c r="I89" i="26"/>
  <c r="J78" i="26"/>
  <c r="H78" i="26"/>
  <c r="L78" i="26"/>
  <c r="K78" i="26"/>
  <c r="I78" i="26"/>
  <c r="J67" i="26"/>
  <c r="H67" i="26"/>
  <c r="L67" i="26"/>
  <c r="K67" i="26"/>
  <c r="I67" i="26"/>
  <c r="J56" i="26"/>
  <c r="H56" i="26"/>
  <c r="L56" i="26"/>
  <c r="K56" i="26"/>
  <c r="I56" i="26"/>
  <c r="J44" i="26"/>
  <c r="H44" i="26"/>
  <c r="L44" i="26"/>
  <c r="K44" i="26"/>
  <c r="I44" i="26"/>
  <c r="J34" i="26"/>
  <c r="H34" i="26"/>
  <c r="L34" i="26"/>
  <c r="K34" i="26"/>
  <c r="I34" i="26"/>
  <c r="J22" i="26"/>
  <c r="H22" i="26"/>
  <c r="L22" i="26"/>
  <c r="K22" i="26"/>
  <c r="I22" i="26"/>
  <c r="J11" i="26"/>
  <c r="H11" i="26"/>
  <c r="L11" i="26"/>
  <c r="K11" i="26"/>
  <c r="I11" i="26"/>
  <c r="L84" i="24"/>
  <c r="J84" i="24"/>
  <c r="H84" i="24"/>
  <c r="K84" i="24"/>
  <c r="I84" i="24"/>
  <c r="L76" i="24"/>
  <c r="J76" i="24"/>
  <c r="H76" i="24"/>
  <c r="K76" i="24"/>
  <c r="I76" i="24"/>
  <c r="L67" i="24"/>
  <c r="J67" i="24"/>
  <c r="H67" i="24"/>
  <c r="K67" i="24"/>
  <c r="I67" i="24"/>
  <c r="L59" i="24"/>
  <c r="J59" i="24"/>
  <c r="H59" i="24"/>
  <c r="K59" i="24"/>
  <c r="I59" i="24"/>
  <c r="L51" i="24"/>
  <c r="J51" i="24"/>
  <c r="H51" i="24"/>
  <c r="K51" i="24"/>
  <c r="I51" i="24"/>
  <c r="L43" i="24"/>
  <c r="J43" i="24"/>
  <c r="H43" i="24"/>
  <c r="K43" i="24"/>
  <c r="I43" i="24"/>
  <c r="L34" i="24"/>
  <c r="J34" i="24"/>
  <c r="H34" i="24"/>
  <c r="K34" i="24"/>
  <c r="I34" i="24"/>
  <c r="L26" i="24"/>
  <c r="J26" i="24"/>
  <c r="H26" i="24"/>
  <c r="K26" i="24"/>
  <c r="I26" i="24"/>
  <c r="L18" i="24"/>
  <c r="J18" i="24"/>
  <c r="H18" i="24"/>
  <c r="K18" i="24"/>
  <c r="I18" i="24"/>
  <c r="L10" i="24"/>
  <c r="J10" i="24"/>
  <c r="H10" i="24"/>
  <c r="K10" i="24"/>
  <c r="I10" i="24"/>
  <c r="T98" i="23"/>
  <c r="R98" i="23"/>
  <c r="V98" i="23"/>
  <c r="U98" i="23"/>
  <c r="S98" i="23"/>
  <c r="T94" i="23"/>
  <c r="R94" i="23"/>
  <c r="V94" i="23"/>
  <c r="U94" i="23"/>
  <c r="S94" i="23"/>
  <c r="T90" i="23"/>
  <c r="R90" i="23"/>
  <c r="V90" i="23"/>
  <c r="U90" i="23"/>
  <c r="S90" i="23"/>
  <c r="T86" i="23"/>
  <c r="R86" i="23"/>
  <c r="V86" i="23"/>
  <c r="U86" i="23"/>
  <c r="S86" i="23"/>
  <c r="T82" i="23"/>
  <c r="R82" i="23"/>
  <c r="V82" i="23"/>
  <c r="U82" i="23"/>
  <c r="S82" i="23"/>
  <c r="T78" i="23"/>
  <c r="R78" i="23"/>
  <c r="V78" i="23"/>
  <c r="U78" i="23"/>
  <c r="S78" i="23"/>
  <c r="T74" i="23"/>
  <c r="R74" i="23"/>
  <c r="V74" i="23"/>
  <c r="U74" i="23"/>
  <c r="S74" i="23"/>
  <c r="T70" i="23"/>
  <c r="R70" i="23"/>
  <c r="V70" i="23"/>
  <c r="U70" i="23"/>
  <c r="S70" i="23"/>
  <c r="T65" i="23"/>
  <c r="R65" i="23"/>
  <c r="V65" i="23"/>
  <c r="U65" i="23"/>
  <c r="S65" i="23"/>
  <c r="T61" i="23"/>
  <c r="R61" i="23"/>
  <c r="V61" i="23"/>
  <c r="U61" i="23"/>
  <c r="S61" i="23"/>
  <c r="T57" i="23"/>
  <c r="R57" i="23"/>
  <c r="V57" i="23"/>
  <c r="U57" i="23"/>
  <c r="S57" i="23"/>
  <c r="T53" i="23"/>
  <c r="R53" i="23"/>
  <c r="V53" i="23"/>
  <c r="U53" i="23"/>
  <c r="S53" i="23"/>
  <c r="T49" i="23"/>
  <c r="R49" i="23"/>
  <c r="V49" i="23"/>
  <c r="U49" i="23"/>
  <c r="S49" i="23"/>
  <c r="T45" i="23"/>
  <c r="R45" i="23"/>
  <c r="V45" i="23"/>
  <c r="U45" i="23"/>
  <c r="S45" i="23"/>
  <c r="T41" i="23"/>
  <c r="R41" i="23"/>
  <c r="V41" i="23"/>
  <c r="U41" i="23"/>
  <c r="S41" i="23"/>
  <c r="T36" i="23"/>
  <c r="R36" i="23"/>
  <c r="V36" i="23"/>
  <c r="U36" i="23"/>
  <c r="S36" i="23"/>
  <c r="T32" i="23"/>
  <c r="R32" i="23"/>
  <c r="V32" i="23"/>
  <c r="U32" i="23"/>
  <c r="S32" i="23"/>
  <c r="T28" i="23"/>
  <c r="R28" i="23"/>
  <c r="V28" i="23"/>
  <c r="U28" i="23"/>
  <c r="S28" i="23"/>
  <c r="T24" i="23"/>
  <c r="R24" i="23"/>
  <c r="V24" i="23"/>
  <c r="U24" i="23"/>
  <c r="S24" i="23"/>
  <c r="T20" i="23"/>
  <c r="R20" i="23"/>
  <c r="V20" i="23"/>
  <c r="U20" i="23"/>
  <c r="S20" i="23"/>
  <c r="T16" i="23"/>
  <c r="R16" i="23"/>
  <c r="V16" i="23"/>
  <c r="U16" i="23"/>
  <c r="S16" i="23"/>
  <c r="T12" i="23"/>
  <c r="R12" i="23"/>
  <c r="V12" i="23"/>
  <c r="U12" i="23"/>
  <c r="S12" i="23"/>
  <c r="T8" i="23"/>
  <c r="R8" i="23"/>
  <c r="V8" i="23"/>
  <c r="U8" i="23"/>
  <c r="S8" i="23"/>
  <c r="J74" i="22"/>
  <c r="H74" i="22"/>
  <c r="L74" i="22"/>
  <c r="K74" i="22"/>
  <c r="I74" i="22"/>
  <c r="J62" i="22"/>
  <c r="H62" i="22"/>
  <c r="L62" i="22"/>
  <c r="K62" i="22"/>
  <c r="I62" i="22"/>
  <c r="J50" i="22"/>
  <c r="H50" i="22"/>
  <c r="L50" i="22"/>
  <c r="K50" i="22"/>
  <c r="I50" i="22"/>
  <c r="J39" i="22"/>
  <c r="H39" i="22"/>
  <c r="L39" i="22"/>
  <c r="K39" i="22"/>
  <c r="I39" i="22"/>
  <c r="J27" i="22"/>
  <c r="H27" i="22"/>
  <c r="L27" i="22"/>
  <c r="K27" i="22"/>
  <c r="I27" i="22"/>
  <c r="J15" i="22"/>
  <c r="H15" i="22"/>
  <c r="L15" i="22"/>
  <c r="K15" i="22"/>
  <c r="I15" i="22"/>
  <c r="L59" i="20"/>
  <c r="J59" i="20"/>
  <c r="H59" i="20"/>
  <c r="K59" i="20"/>
  <c r="I59" i="20"/>
  <c r="L51" i="20"/>
  <c r="J51" i="20"/>
  <c r="H51" i="20"/>
  <c r="K51" i="20"/>
  <c r="I51" i="20"/>
  <c r="L42" i="20"/>
  <c r="J42" i="20"/>
  <c r="H42" i="20"/>
  <c r="K42" i="20"/>
  <c r="I42" i="20"/>
  <c r="L34" i="20"/>
  <c r="J34" i="20"/>
  <c r="H34" i="20"/>
  <c r="K34" i="20"/>
  <c r="I34" i="20"/>
  <c r="L25" i="20"/>
  <c r="J25" i="20"/>
  <c r="H25" i="20"/>
  <c r="K25" i="20"/>
  <c r="I25" i="20"/>
  <c r="L17" i="20"/>
  <c r="J17" i="20"/>
  <c r="H17" i="20"/>
  <c r="K17" i="20"/>
  <c r="I17" i="20"/>
  <c r="L9" i="20"/>
  <c r="J9" i="20"/>
  <c r="H9" i="20"/>
  <c r="K9" i="20"/>
  <c r="I9" i="20"/>
  <c r="I67" i="18"/>
  <c r="G67" i="18"/>
  <c r="L67" i="18"/>
  <c r="J67" i="18"/>
  <c r="H67" i="18"/>
  <c r="I51" i="18"/>
  <c r="G51" i="18"/>
  <c r="L51" i="18"/>
  <c r="J51" i="18"/>
  <c r="H51" i="18"/>
  <c r="T46" i="18"/>
  <c r="R46" i="18"/>
  <c r="W46" i="18"/>
  <c r="U46" i="18"/>
  <c r="S46" i="18"/>
  <c r="AG41" i="18"/>
  <c r="AE41" i="18"/>
  <c r="AC41" i="18"/>
  <c r="AF41" i="18"/>
  <c r="AD41" i="18"/>
  <c r="I35" i="18"/>
  <c r="G35" i="18"/>
  <c r="L35" i="18"/>
  <c r="J35" i="18"/>
  <c r="H35" i="18"/>
  <c r="T30" i="18"/>
  <c r="R30" i="18"/>
  <c r="W30" i="18"/>
  <c r="U30" i="18"/>
  <c r="S30" i="18"/>
  <c r="AG25" i="18"/>
  <c r="AE25" i="18"/>
  <c r="AC25" i="18"/>
  <c r="AF25" i="18"/>
  <c r="AD25" i="18"/>
  <c r="I19" i="18"/>
  <c r="G19" i="18"/>
  <c r="L19" i="18"/>
  <c r="J19" i="18"/>
  <c r="H19" i="18"/>
  <c r="T14" i="18"/>
  <c r="R14" i="18"/>
  <c r="W14" i="18"/>
  <c r="U14" i="18"/>
  <c r="S14" i="18"/>
  <c r="AG9" i="18"/>
  <c r="AE9" i="18"/>
  <c r="AC9" i="18"/>
  <c r="AF9" i="18"/>
  <c r="AD9" i="18"/>
  <c r="H199" i="17"/>
  <c r="L199" i="17"/>
  <c r="J199" i="17"/>
  <c r="K199" i="17"/>
  <c r="I199" i="17"/>
  <c r="H188" i="17"/>
  <c r="L188" i="17"/>
  <c r="J188" i="17"/>
  <c r="K188" i="17"/>
  <c r="I188" i="17"/>
  <c r="H178" i="17"/>
  <c r="L178" i="17"/>
  <c r="J178" i="17"/>
  <c r="K178" i="17"/>
  <c r="I178" i="17"/>
  <c r="H166" i="17"/>
  <c r="L166" i="17"/>
  <c r="J166" i="17"/>
  <c r="K166" i="17"/>
  <c r="I166" i="17"/>
  <c r="H155" i="17"/>
  <c r="L155" i="17"/>
  <c r="J155" i="17"/>
  <c r="K155" i="17"/>
  <c r="I155" i="17"/>
  <c r="H145" i="17"/>
  <c r="L145" i="17"/>
  <c r="J145" i="17"/>
  <c r="K145" i="17"/>
  <c r="I145" i="17"/>
  <c r="H133" i="17"/>
  <c r="L133" i="17"/>
  <c r="J133" i="17"/>
  <c r="K133" i="17"/>
  <c r="I133" i="17"/>
  <c r="H122" i="17"/>
  <c r="L122" i="17"/>
  <c r="J122" i="17"/>
  <c r="K122" i="17"/>
  <c r="I122" i="17"/>
  <c r="H112" i="17"/>
  <c r="L112" i="17"/>
  <c r="J112" i="17"/>
  <c r="K112" i="17"/>
  <c r="I112" i="17"/>
  <c r="H100" i="17"/>
  <c r="L100" i="17"/>
  <c r="J100" i="17"/>
  <c r="K100" i="17"/>
  <c r="I100" i="17"/>
  <c r="H89" i="17"/>
  <c r="L89" i="17"/>
  <c r="J89" i="17"/>
  <c r="K89" i="17"/>
  <c r="I89" i="17"/>
  <c r="H79" i="17"/>
  <c r="L79" i="17"/>
  <c r="J79" i="17"/>
  <c r="K79" i="17"/>
  <c r="I79" i="17"/>
  <c r="H67" i="17"/>
  <c r="L67" i="17"/>
  <c r="J67" i="17"/>
  <c r="K67" i="17"/>
  <c r="I67" i="17"/>
  <c r="H56" i="17"/>
  <c r="L56" i="17"/>
  <c r="J56" i="17"/>
  <c r="K56" i="17"/>
  <c r="I56" i="17"/>
  <c r="H46" i="17"/>
  <c r="L46" i="17"/>
  <c r="J46" i="17"/>
  <c r="K46" i="17"/>
  <c r="I46" i="17"/>
  <c r="H34" i="17"/>
  <c r="L34" i="17"/>
  <c r="J34" i="17"/>
  <c r="K34" i="17"/>
  <c r="I34" i="17"/>
  <c r="H23" i="17"/>
  <c r="L23" i="17"/>
  <c r="J23" i="17"/>
  <c r="K23" i="17"/>
  <c r="I23" i="17"/>
  <c r="H13" i="17"/>
  <c r="L13" i="17"/>
  <c r="J13" i="17"/>
  <c r="K13" i="17"/>
  <c r="I13" i="17"/>
  <c r="W127" i="14"/>
  <c r="U127" i="14"/>
  <c r="S127" i="14"/>
  <c r="V127" i="14"/>
  <c r="T127" i="14"/>
  <c r="J126" i="14"/>
  <c r="H126" i="14"/>
  <c r="M126" i="14"/>
  <c r="K126" i="14"/>
  <c r="I126" i="14"/>
  <c r="W111" i="14"/>
  <c r="U111" i="14"/>
  <c r="S111" i="14"/>
  <c r="V111" i="14"/>
  <c r="T111" i="14"/>
  <c r="J110" i="14"/>
  <c r="H110" i="14"/>
  <c r="M110" i="14"/>
  <c r="K110" i="14"/>
  <c r="I110" i="14"/>
  <c r="W94" i="14"/>
  <c r="U94" i="14"/>
  <c r="S94" i="14"/>
  <c r="V94" i="14"/>
  <c r="T94" i="14"/>
  <c r="J93" i="14"/>
  <c r="H93" i="14"/>
  <c r="M93" i="14"/>
  <c r="K93" i="14"/>
  <c r="I93" i="14"/>
  <c r="W78" i="14"/>
  <c r="U78" i="14"/>
  <c r="S78" i="14"/>
  <c r="V78" i="14"/>
  <c r="T78" i="14"/>
  <c r="J77" i="14"/>
  <c r="H77" i="14"/>
  <c r="M77" i="14"/>
  <c r="K77" i="14"/>
  <c r="I77" i="14"/>
  <c r="W62" i="14"/>
  <c r="U62" i="14"/>
  <c r="S62" i="14"/>
  <c r="V62" i="14"/>
  <c r="T62" i="14"/>
  <c r="J61" i="14"/>
  <c r="H61" i="14"/>
  <c r="M61" i="14"/>
  <c r="K61" i="14"/>
  <c r="I61" i="14"/>
  <c r="W45" i="14"/>
  <c r="U45" i="14"/>
  <c r="S45" i="14"/>
  <c r="V45" i="14"/>
  <c r="T45" i="14"/>
  <c r="J44" i="14"/>
  <c r="H44" i="14"/>
  <c r="M44" i="14"/>
  <c r="K44" i="14"/>
  <c r="I44" i="14"/>
  <c r="W29" i="14"/>
  <c r="U29" i="14"/>
  <c r="S29" i="14"/>
  <c r="V29" i="14"/>
  <c r="T29" i="14"/>
  <c r="J28" i="14"/>
  <c r="H28" i="14"/>
  <c r="M28" i="14"/>
  <c r="K28" i="14"/>
  <c r="I28" i="14"/>
  <c r="W13" i="14"/>
  <c r="U13" i="14"/>
  <c r="S13" i="14"/>
  <c r="V13" i="14"/>
  <c r="T13" i="14"/>
  <c r="J12" i="14"/>
  <c r="H12" i="14"/>
  <c r="M12" i="14"/>
  <c r="K12" i="14"/>
  <c r="I12" i="14"/>
  <c r="J14" i="13"/>
  <c r="R12" i="13"/>
  <c r="J10" i="13"/>
  <c r="R8" i="13"/>
  <c r="O22" i="13"/>
  <c r="R22" i="13" s="1"/>
  <c r="J6" i="13"/>
  <c r="K40" i="12"/>
  <c r="I40" i="12"/>
  <c r="G40" i="12"/>
  <c r="L40" i="12"/>
  <c r="J40" i="12"/>
  <c r="H40" i="12"/>
  <c r="K26" i="11"/>
  <c r="I26" i="11"/>
  <c r="G26" i="11"/>
  <c r="L26" i="11"/>
  <c r="J26" i="11"/>
  <c r="H26" i="11"/>
  <c r="H61" i="9"/>
  <c r="H60" i="9"/>
  <c r="H63" i="9"/>
  <c r="H59" i="9"/>
  <c r="H62" i="9"/>
  <c r="F72" i="8"/>
  <c r="F75" i="8"/>
  <c r="F71" i="8"/>
  <c r="F74" i="8"/>
  <c r="F73" i="8"/>
  <c r="R15" i="8"/>
  <c r="R14" i="8"/>
  <c r="R13" i="8"/>
  <c r="R12" i="8"/>
  <c r="R11" i="8"/>
  <c r="I13" i="8"/>
  <c r="I12" i="8"/>
  <c r="I15" i="8"/>
  <c r="I11" i="8"/>
  <c r="I14" i="8"/>
  <c r="Q13" i="8"/>
  <c r="Q12" i="8"/>
  <c r="Q15" i="8"/>
  <c r="Q11" i="8"/>
  <c r="Q14" i="8"/>
  <c r="C12" i="8"/>
  <c r="C15" i="8"/>
  <c r="C11" i="8"/>
  <c r="C14" i="8"/>
  <c r="C13" i="8"/>
  <c r="K12" i="8"/>
  <c r="K15" i="8"/>
  <c r="K11" i="8"/>
  <c r="K14" i="8"/>
  <c r="K13" i="8"/>
  <c r="S12" i="8"/>
  <c r="S15" i="8"/>
  <c r="S11" i="8"/>
  <c r="S14" i="8"/>
  <c r="S13" i="8"/>
  <c r="E15" i="8"/>
  <c r="E11" i="8"/>
  <c r="E14" i="8"/>
  <c r="E13" i="8"/>
  <c r="E12" i="8"/>
  <c r="M15" i="8"/>
  <c r="M11" i="8"/>
  <c r="M14" i="8"/>
  <c r="M13" i="8"/>
  <c r="M12" i="8"/>
  <c r="G14" i="8"/>
  <c r="G13" i="8"/>
  <c r="G12" i="8"/>
  <c r="G15" i="8"/>
  <c r="G11" i="8"/>
  <c r="O14" i="8"/>
  <c r="O13" i="8"/>
  <c r="O12" i="8"/>
  <c r="O15" i="8"/>
  <c r="O11" i="8"/>
  <c r="I97" i="13"/>
  <c r="G97" i="13"/>
  <c r="K97" i="13"/>
  <c r="L97" i="13"/>
  <c r="J97" i="13"/>
  <c r="H97" i="13"/>
  <c r="S16" i="37"/>
  <c r="Q16" i="37"/>
  <c r="U16" i="37"/>
  <c r="V16" i="37"/>
  <c r="T16" i="37"/>
  <c r="R16" i="37"/>
  <c r="S8" i="37"/>
  <c r="Q8" i="37"/>
  <c r="U8" i="37"/>
  <c r="P19" i="37"/>
  <c r="V8" i="37"/>
  <c r="T8" i="37"/>
  <c r="R8" i="37"/>
  <c r="V25" i="37"/>
  <c r="T25" i="37"/>
  <c r="R25" i="37"/>
  <c r="S25" i="37"/>
  <c r="Q25" i="37"/>
  <c r="U25" i="37"/>
  <c r="V29" i="37"/>
  <c r="T29" i="37"/>
  <c r="R29" i="37"/>
  <c r="U29" i="37"/>
  <c r="S29" i="37"/>
  <c r="Q29" i="37"/>
  <c r="T24" i="37"/>
  <c r="R24" i="37"/>
  <c r="V24" i="37"/>
  <c r="Q24" i="37"/>
  <c r="U24" i="37"/>
  <c r="S24" i="37"/>
  <c r="T28" i="37"/>
  <c r="R28" i="37"/>
  <c r="V28" i="37"/>
  <c r="U28" i="37"/>
  <c r="S28" i="37"/>
  <c r="Q28" i="37"/>
  <c r="T32" i="37"/>
  <c r="R32" i="37"/>
  <c r="V32" i="37"/>
  <c r="Q32" i="37"/>
  <c r="U32" i="37"/>
  <c r="S32" i="37"/>
  <c r="R23" i="37"/>
  <c r="V23" i="37"/>
  <c r="T23" i="37"/>
  <c r="U23" i="37"/>
  <c r="S23" i="37"/>
  <c r="Q23" i="37"/>
  <c r="R27" i="37"/>
  <c r="V27" i="37"/>
  <c r="T27" i="37"/>
  <c r="U27" i="37"/>
  <c r="S27" i="37"/>
  <c r="Q27" i="37"/>
  <c r="R31" i="37"/>
  <c r="V31" i="37"/>
  <c r="T31" i="37"/>
  <c r="U31" i="37"/>
  <c r="S31" i="37"/>
  <c r="Q31" i="37"/>
  <c r="V22" i="37"/>
  <c r="T22" i="37"/>
  <c r="P33" i="37"/>
  <c r="R22" i="37"/>
  <c r="U22" i="37"/>
  <c r="S22" i="37"/>
  <c r="Q22" i="37"/>
  <c r="V26" i="37"/>
  <c r="T26" i="37"/>
  <c r="R26" i="37"/>
  <c r="U26" i="37"/>
  <c r="S26" i="37"/>
  <c r="Q26" i="37"/>
  <c r="V30" i="37"/>
  <c r="T30" i="37"/>
  <c r="R30" i="37"/>
  <c r="U30" i="37"/>
  <c r="S30" i="37"/>
  <c r="Q30" i="37"/>
  <c r="AH32" i="35"/>
  <c r="AF32" i="35"/>
  <c r="AD32" i="35"/>
  <c r="AI32" i="35"/>
  <c r="AG32" i="35"/>
  <c r="AE32" i="35"/>
  <c r="L22" i="35"/>
  <c r="G33" i="35"/>
  <c r="J22" i="35"/>
  <c r="H22" i="35"/>
  <c r="M22" i="35"/>
  <c r="K22" i="35"/>
  <c r="I22" i="35"/>
  <c r="J14" i="35"/>
  <c r="H14" i="35"/>
  <c r="L14" i="35"/>
  <c r="M14" i="35"/>
  <c r="K14" i="35"/>
  <c r="I14" i="35"/>
  <c r="AC19" i="35"/>
  <c r="AF8" i="35"/>
  <c r="AD8" i="35"/>
  <c r="AH8" i="35"/>
  <c r="AI8" i="35"/>
  <c r="AG8" i="35"/>
  <c r="AE8" i="35"/>
  <c r="AI13" i="35"/>
  <c r="AG13" i="35"/>
  <c r="AE13" i="35"/>
  <c r="AH13" i="35"/>
  <c r="AF13" i="35"/>
  <c r="AD13" i="35"/>
  <c r="AI25" i="35"/>
  <c r="AG25" i="35"/>
  <c r="AE25" i="35"/>
  <c r="AF25" i="35"/>
  <c r="AD25" i="35"/>
  <c r="AH25" i="35"/>
  <c r="AG15" i="35"/>
  <c r="AE15" i="35"/>
  <c r="AI15" i="35"/>
  <c r="AH15" i="35"/>
  <c r="AF15" i="35"/>
  <c r="AD15" i="35"/>
  <c r="AG27" i="35"/>
  <c r="AE27" i="35"/>
  <c r="AI27" i="35"/>
  <c r="AD27" i="35"/>
  <c r="AH27" i="35"/>
  <c r="AF27" i="35"/>
  <c r="AE9" i="35"/>
  <c r="AI9" i="35"/>
  <c r="AG9" i="35"/>
  <c r="AH9" i="35"/>
  <c r="AF9" i="35"/>
  <c r="AD9" i="35"/>
  <c r="AE17" i="35"/>
  <c r="AI17" i="35"/>
  <c r="AG17" i="35"/>
  <c r="AF17" i="35"/>
  <c r="AD17" i="35"/>
  <c r="AH17" i="35"/>
  <c r="AE29" i="35"/>
  <c r="AI29" i="35"/>
  <c r="AG29" i="35"/>
  <c r="AH29" i="35"/>
  <c r="AF29" i="35"/>
  <c r="AD29" i="35"/>
  <c r="AI11" i="35"/>
  <c r="AG11" i="35"/>
  <c r="AE11" i="35"/>
  <c r="AH11" i="35"/>
  <c r="AF11" i="35"/>
  <c r="AD11" i="35"/>
  <c r="AI23" i="35"/>
  <c r="AG23" i="35"/>
  <c r="AE23" i="35"/>
  <c r="AH23" i="35"/>
  <c r="AF23" i="35"/>
  <c r="AD23" i="35"/>
  <c r="AI31" i="35"/>
  <c r="AG31" i="35"/>
  <c r="AE31" i="35"/>
  <c r="AH31" i="35"/>
  <c r="AF31" i="35"/>
  <c r="AD31" i="35"/>
  <c r="F22" i="36"/>
  <c r="F33" i="34"/>
  <c r="F33" i="36" s="1"/>
  <c r="AF26" i="33"/>
  <c r="AL26" i="33"/>
  <c r="AD26" i="33"/>
  <c r="AM26" i="33"/>
  <c r="AG26" i="33"/>
  <c r="AE26" i="33"/>
  <c r="W25" i="33"/>
  <c r="U25" i="33"/>
  <c r="S25" i="33"/>
  <c r="X25" i="33"/>
  <c r="V25" i="33"/>
  <c r="T25" i="33"/>
  <c r="AF14" i="33"/>
  <c r="AL14" i="33"/>
  <c r="AD14" i="33"/>
  <c r="AM14" i="33"/>
  <c r="AG14" i="33"/>
  <c r="AE14" i="33"/>
  <c r="U13" i="33"/>
  <c r="S13" i="33"/>
  <c r="W13" i="33"/>
  <c r="V13" i="33"/>
  <c r="T13" i="33"/>
  <c r="J12" i="33"/>
  <c r="H12" i="33"/>
  <c r="L12" i="33"/>
  <c r="M12" i="33"/>
  <c r="K12" i="33"/>
  <c r="I12" i="33"/>
  <c r="V14" i="33"/>
  <c r="T14" i="33"/>
  <c r="W14" i="33"/>
  <c r="U14" i="33"/>
  <c r="S14" i="33"/>
  <c r="X22" i="33"/>
  <c r="V22" i="33"/>
  <c r="T22" i="33"/>
  <c r="R33" i="33"/>
  <c r="W22" i="33"/>
  <c r="U22" i="33"/>
  <c r="S22" i="33"/>
  <c r="X30" i="33"/>
  <c r="V30" i="33"/>
  <c r="T30" i="33"/>
  <c r="U30" i="33"/>
  <c r="S30" i="33"/>
  <c r="W30" i="33"/>
  <c r="V8" i="33"/>
  <c r="T8" i="33"/>
  <c r="W8" i="33"/>
  <c r="U8" i="33"/>
  <c r="S8" i="33"/>
  <c r="R19" i="33"/>
  <c r="V16" i="33"/>
  <c r="T16" i="33"/>
  <c r="W16" i="33"/>
  <c r="U16" i="33"/>
  <c r="S16" i="33"/>
  <c r="V24" i="33"/>
  <c r="T24" i="33"/>
  <c r="X24" i="33"/>
  <c r="S24" i="33"/>
  <c r="W24" i="33"/>
  <c r="U24" i="33"/>
  <c r="V32" i="33"/>
  <c r="T32" i="33"/>
  <c r="X32" i="33"/>
  <c r="W32" i="33"/>
  <c r="U32" i="33"/>
  <c r="S32" i="33"/>
  <c r="T10" i="33"/>
  <c r="V10" i="33"/>
  <c r="W10" i="33"/>
  <c r="U10" i="33"/>
  <c r="S10" i="33"/>
  <c r="T18" i="33"/>
  <c r="V18" i="33"/>
  <c r="U18" i="33"/>
  <c r="S18" i="33"/>
  <c r="W18" i="33"/>
  <c r="T26" i="33"/>
  <c r="X26" i="33"/>
  <c r="V26" i="33"/>
  <c r="W26" i="33"/>
  <c r="U26" i="33"/>
  <c r="S26" i="33"/>
  <c r="V12" i="33"/>
  <c r="T12" i="33"/>
  <c r="S12" i="33"/>
  <c r="W12" i="33"/>
  <c r="U12" i="33"/>
  <c r="X28" i="33"/>
  <c r="V28" i="33"/>
  <c r="T28" i="33"/>
  <c r="W28" i="33"/>
  <c r="U28" i="33"/>
  <c r="S28" i="33"/>
  <c r="AI8" i="32"/>
  <c r="Z19" i="32"/>
  <c r="AI19" i="32" s="1"/>
  <c r="L28" i="31"/>
  <c r="J28" i="31"/>
  <c r="H28" i="31"/>
  <c r="M28" i="31"/>
  <c r="K28" i="31"/>
  <c r="I28" i="31"/>
  <c r="AH22" i="31"/>
  <c r="AC33" i="31"/>
  <c r="AF22" i="31"/>
  <c r="AD22" i="31"/>
  <c r="AI22" i="31"/>
  <c r="AG22" i="31"/>
  <c r="AE22" i="31"/>
  <c r="AD14" i="31"/>
  <c r="AH14" i="31"/>
  <c r="AF14" i="31"/>
  <c r="AI14" i="31"/>
  <c r="AG14" i="31"/>
  <c r="AE14" i="31"/>
  <c r="S9" i="31"/>
  <c r="W9" i="31"/>
  <c r="U9" i="31"/>
  <c r="X9" i="31"/>
  <c r="V9" i="31"/>
  <c r="T9" i="31"/>
  <c r="J124" i="30"/>
  <c r="H124" i="30"/>
  <c r="L124" i="30"/>
  <c r="K124" i="30"/>
  <c r="I124" i="30"/>
  <c r="J114" i="30"/>
  <c r="H114" i="30"/>
  <c r="L114" i="30"/>
  <c r="K114" i="30"/>
  <c r="I114" i="30"/>
  <c r="J102" i="30"/>
  <c r="H102" i="30"/>
  <c r="L102" i="30"/>
  <c r="K102" i="30"/>
  <c r="I102" i="30"/>
  <c r="J90" i="30"/>
  <c r="H90" i="30"/>
  <c r="L90" i="30"/>
  <c r="K90" i="30"/>
  <c r="I90" i="30"/>
  <c r="J80" i="30"/>
  <c r="H80" i="30"/>
  <c r="L80" i="30"/>
  <c r="K80" i="30"/>
  <c r="I80" i="30"/>
  <c r="J68" i="30"/>
  <c r="H68" i="30"/>
  <c r="L68" i="30"/>
  <c r="K68" i="30"/>
  <c r="I68" i="30"/>
  <c r="J57" i="30"/>
  <c r="H57" i="30"/>
  <c r="L57" i="30"/>
  <c r="K57" i="30"/>
  <c r="I57" i="30"/>
  <c r="J46" i="30"/>
  <c r="H46" i="30"/>
  <c r="L46" i="30"/>
  <c r="K46" i="30"/>
  <c r="I46" i="30"/>
  <c r="J35" i="30"/>
  <c r="H35" i="30"/>
  <c r="L35" i="30"/>
  <c r="K35" i="30"/>
  <c r="I35" i="30"/>
  <c r="J23" i="30"/>
  <c r="H23" i="30"/>
  <c r="L23" i="30"/>
  <c r="K23" i="30"/>
  <c r="I23" i="30"/>
  <c r="J13" i="30"/>
  <c r="H13" i="30"/>
  <c r="L13" i="30"/>
  <c r="K13" i="30"/>
  <c r="I13" i="30"/>
  <c r="L127" i="29"/>
  <c r="J127" i="29"/>
  <c r="H127" i="29"/>
  <c r="K127" i="29"/>
  <c r="I127" i="29"/>
  <c r="L122" i="29"/>
  <c r="J122" i="29"/>
  <c r="H122" i="29"/>
  <c r="K122" i="29"/>
  <c r="I122" i="29"/>
  <c r="L116" i="29"/>
  <c r="J116" i="29"/>
  <c r="H116" i="29"/>
  <c r="K116" i="29"/>
  <c r="I116" i="29"/>
  <c r="L110" i="29"/>
  <c r="J110" i="29"/>
  <c r="H110" i="29"/>
  <c r="K110" i="29"/>
  <c r="I110" i="29"/>
  <c r="L105" i="29"/>
  <c r="J105" i="29"/>
  <c r="H105" i="29"/>
  <c r="K105" i="29"/>
  <c r="I105" i="29"/>
  <c r="L99" i="29"/>
  <c r="J99" i="29"/>
  <c r="H99" i="29"/>
  <c r="K99" i="29"/>
  <c r="I99" i="29"/>
  <c r="L94" i="29"/>
  <c r="J94" i="29"/>
  <c r="H94" i="29"/>
  <c r="K94" i="29"/>
  <c r="I94" i="29"/>
  <c r="L88" i="29"/>
  <c r="J88" i="29"/>
  <c r="H88" i="29"/>
  <c r="K88" i="29"/>
  <c r="I88" i="29"/>
  <c r="L82" i="29"/>
  <c r="J82" i="29"/>
  <c r="H82" i="29"/>
  <c r="K82" i="29"/>
  <c r="I82" i="29"/>
  <c r="L77" i="29"/>
  <c r="J77" i="29"/>
  <c r="H77" i="29"/>
  <c r="K77" i="29"/>
  <c r="I77" i="29"/>
  <c r="L72" i="29"/>
  <c r="J72" i="29"/>
  <c r="H72" i="29"/>
  <c r="K72" i="29"/>
  <c r="I72" i="29"/>
  <c r="L65" i="29"/>
  <c r="J65" i="29"/>
  <c r="H65" i="29"/>
  <c r="K65" i="29"/>
  <c r="I65" i="29"/>
  <c r="L60" i="29"/>
  <c r="J60" i="29"/>
  <c r="H60" i="29"/>
  <c r="K60" i="29"/>
  <c r="I60" i="29"/>
  <c r="L55" i="29"/>
  <c r="J55" i="29"/>
  <c r="H55" i="29"/>
  <c r="K55" i="29"/>
  <c r="I55" i="29"/>
  <c r="L48" i="29"/>
  <c r="J48" i="29"/>
  <c r="H48" i="29"/>
  <c r="K48" i="29"/>
  <c r="I48" i="29"/>
  <c r="L43" i="29"/>
  <c r="J43" i="29"/>
  <c r="H43" i="29"/>
  <c r="K43" i="29"/>
  <c r="I43" i="29"/>
  <c r="L38" i="29"/>
  <c r="J38" i="29"/>
  <c r="H38" i="29"/>
  <c r="K38" i="29"/>
  <c r="I38" i="29"/>
  <c r="L32" i="29"/>
  <c r="J32" i="29"/>
  <c r="H32" i="29"/>
  <c r="K32" i="29"/>
  <c r="I32" i="29"/>
  <c r="L26" i="29"/>
  <c r="J26" i="29"/>
  <c r="H26" i="29"/>
  <c r="K26" i="29"/>
  <c r="I26" i="29"/>
  <c r="L21" i="29"/>
  <c r="J21" i="29"/>
  <c r="H21" i="29"/>
  <c r="K21" i="29"/>
  <c r="I21" i="29"/>
  <c r="L15" i="29"/>
  <c r="J15" i="29"/>
  <c r="H15" i="29"/>
  <c r="K15" i="29"/>
  <c r="I15" i="29"/>
  <c r="L10" i="29"/>
  <c r="J10" i="29"/>
  <c r="H10" i="29"/>
  <c r="K10" i="29"/>
  <c r="I10" i="29"/>
  <c r="L84" i="28"/>
  <c r="J84" i="28"/>
  <c r="H84" i="28"/>
  <c r="K84" i="28"/>
  <c r="I84" i="28"/>
  <c r="L76" i="28"/>
  <c r="J76" i="28"/>
  <c r="H76" i="28"/>
  <c r="K76" i="28"/>
  <c r="I76" i="28"/>
  <c r="L67" i="28"/>
  <c r="J67" i="28"/>
  <c r="H67" i="28"/>
  <c r="K67" i="28"/>
  <c r="I67" i="28"/>
  <c r="L59" i="28"/>
  <c r="J59" i="28"/>
  <c r="H59" i="28"/>
  <c r="K59" i="28"/>
  <c r="I59" i="28"/>
  <c r="L51" i="28"/>
  <c r="J51" i="28"/>
  <c r="H51" i="28"/>
  <c r="K51" i="28"/>
  <c r="I51" i="28"/>
  <c r="L43" i="28"/>
  <c r="J43" i="28"/>
  <c r="H43" i="28"/>
  <c r="K43" i="28"/>
  <c r="I43" i="28"/>
  <c r="L34" i="28"/>
  <c r="J34" i="28"/>
  <c r="H34" i="28"/>
  <c r="K34" i="28"/>
  <c r="I34" i="28"/>
  <c r="L26" i="28"/>
  <c r="J26" i="28"/>
  <c r="H26" i="28"/>
  <c r="K26" i="28"/>
  <c r="I26" i="28"/>
  <c r="L18" i="28"/>
  <c r="J18" i="28"/>
  <c r="H18" i="28"/>
  <c r="K18" i="28"/>
  <c r="I18" i="28"/>
  <c r="L10" i="28"/>
  <c r="J10" i="28"/>
  <c r="H10" i="28"/>
  <c r="K10" i="28"/>
  <c r="I10" i="28"/>
  <c r="L127" i="26"/>
  <c r="J127" i="26"/>
  <c r="H127" i="26"/>
  <c r="K127" i="26"/>
  <c r="I127" i="26"/>
  <c r="L116" i="26"/>
  <c r="J116" i="26"/>
  <c r="H116" i="26"/>
  <c r="K116" i="26"/>
  <c r="I116" i="26"/>
  <c r="L105" i="26"/>
  <c r="J105" i="26"/>
  <c r="H105" i="26"/>
  <c r="K105" i="26"/>
  <c r="I105" i="26"/>
  <c r="L94" i="26"/>
  <c r="J94" i="26"/>
  <c r="H94" i="26"/>
  <c r="K94" i="26"/>
  <c r="I94" i="26"/>
  <c r="L82" i="26"/>
  <c r="J82" i="26"/>
  <c r="H82" i="26"/>
  <c r="K82" i="26"/>
  <c r="I82" i="26"/>
  <c r="L72" i="26"/>
  <c r="J72" i="26"/>
  <c r="H72" i="26"/>
  <c r="K72" i="26"/>
  <c r="I72" i="26"/>
  <c r="L60" i="26"/>
  <c r="J60" i="26"/>
  <c r="H60" i="26"/>
  <c r="K60" i="26"/>
  <c r="I60" i="26"/>
  <c r="L48" i="26"/>
  <c r="J48" i="26"/>
  <c r="H48" i="26"/>
  <c r="K48" i="26"/>
  <c r="I48" i="26"/>
  <c r="L38" i="26"/>
  <c r="J38" i="26"/>
  <c r="H38" i="26"/>
  <c r="K38" i="26"/>
  <c r="I38" i="26"/>
  <c r="L26" i="26"/>
  <c r="J26" i="26"/>
  <c r="H26" i="26"/>
  <c r="K26" i="26"/>
  <c r="I26" i="26"/>
  <c r="L15" i="26"/>
  <c r="J15" i="26"/>
  <c r="H15" i="26"/>
  <c r="K15" i="26"/>
  <c r="I15" i="26"/>
  <c r="H95" i="24"/>
  <c r="L95" i="24"/>
  <c r="J95" i="24"/>
  <c r="K95" i="24"/>
  <c r="I95" i="24"/>
  <c r="H87" i="24"/>
  <c r="L87" i="24"/>
  <c r="J87" i="24"/>
  <c r="K87" i="24"/>
  <c r="I87" i="24"/>
  <c r="H79" i="24"/>
  <c r="L79" i="24"/>
  <c r="J79" i="24"/>
  <c r="K79" i="24"/>
  <c r="I79" i="24"/>
  <c r="H71" i="24"/>
  <c r="L71" i="24"/>
  <c r="J71" i="24"/>
  <c r="K71" i="24"/>
  <c r="I71" i="24"/>
  <c r="H62" i="24"/>
  <c r="L62" i="24"/>
  <c r="J62" i="24"/>
  <c r="K62" i="24"/>
  <c r="I62" i="24"/>
  <c r="H54" i="24"/>
  <c r="L54" i="24"/>
  <c r="J54" i="24"/>
  <c r="K54" i="24"/>
  <c r="I54" i="24"/>
  <c r="H46" i="24"/>
  <c r="L46" i="24"/>
  <c r="J46" i="24"/>
  <c r="K46" i="24"/>
  <c r="I46" i="24"/>
  <c r="H37" i="24"/>
  <c r="L37" i="24"/>
  <c r="J37" i="24"/>
  <c r="K37" i="24"/>
  <c r="I37" i="24"/>
  <c r="H29" i="24"/>
  <c r="L29" i="24"/>
  <c r="J29" i="24"/>
  <c r="K29" i="24"/>
  <c r="I29" i="24"/>
  <c r="H21" i="24"/>
  <c r="L21" i="24"/>
  <c r="J21" i="24"/>
  <c r="K21" i="24"/>
  <c r="I21" i="24"/>
  <c r="H13" i="24"/>
  <c r="L13" i="24"/>
  <c r="J13" i="24"/>
  <c r="K13" i="24"/>
  <c r="I13" i="24"/>
  <c r="L96" i="23"/>
  <c r="J96" i="23"/>
  <c r="H96" i="23"/>
  <c r="K96" i="23"/>
  <c r="I96" i="23"/>
  <c r="L92" i="23"/>
  <c r="J92" i="23"/>
  <c r="H92" i="23"/>
  <c r="K92" i="23"/>
  <c r="I92" i="23"/>
  <c r="L88" i="23"/>
  <c r="J88" i="23"/>
  <c r="H88" i="23"/>
  <c r="K88" i="23"/>
  <c r="I88" i="23"/>
  <c r="L84" i="23"/>
  <c r="J84" i="23"/>
  <c r="H84" i="23"/>
  <c r="K84" i="23"/>
  <c r="I84" i="23"/>
  <c r="L80" i="23"/>
  <c r="J80" i="23"/>
  <c r="H80" i="23"/>
  <c r="K80" i="23"/>
  <c r="I80" i="23"/>
  <c r="L76" i="23"/>
  <c r="J76" i="23"/>
  <c r="H76" i="23"/>
  <c r="K76" i="23"/>
  <c r="I76" i="23"/>
  <c r="L72" i="23"/>
  <c r="J72" i="23"/>
  <c r="H72" i="23"/>
  <c r="K72" i="23"/>
  <c r="I72" i="23"/>
  <c r="L67" i="23"/>
  <c r="J67" i="23"/>
  <c r="H67" i="23"/>
  <c r="K67" i="23"/>
  <c r="I67" i="23"/>
  <c r="L63" i="23"/>
  <c r="J63" i="23"/>
  <c r="H63" i="23"/>
  <c r="K63" i="23"/>
  <c r="I63" i="23"/>
  <c r="L59" i="23"/>
  <c r="J59" i="23"/>
  <c r="H59" i="23"/>
  <c r="K59" i="23"/>
  <c r="I59" i="23"/>
  <c r="L55" i="23"/>
  <c r="J55" i="23"/>
  <c r="H55" i="23"/>
  <c r="K55" i="23"/>
  <c r="I55" i="23"/>
  <c r="L51" i="23"/>
  <c r="J51" i="23"/>
  <c r="H51" i="23"/>
  <c r="K51" i="23"/>
  <c r="I51" i="23"/>
  <c r="L47" i="23"/>
  <c r="J47" i="23"/>
  <c r="H47" i="23"/>
  <c r="K47" i="23"/>
  <c r="I47" i="23"/>
  <c r="L43" i="23"/>
  <c r="J43" i="23"/>
  <c r="H43" i="23"/>
  <c r="K43" i="23"/>
  <c r="I43" i="23"/>
  <c r="L39" i="23"/>
  <c r="J39" i="23"/>
  <c r="H39" i="23"/>
  <c r="K39" i="23"/>
  <c r="I39" i="23"/>
  <c r="L34" i="23"/>
  <c r="J34" i="23"/>
  <c r="H34" i="23"/>
  <c r="K34" i="23"/>
  <c r="I34" i="23"/>
  <c r="L30" i="23"/>
  <c r="J30" i="23"/>
  <c r="H30" i="23"/>
  <c r="K30" i="23"/>
  <c r="I30" i="23"/>
  <c r="L26" i="23"/>
  <c r="J26" i="23"/>
  <c r="H26" i="23"/>
  <c r="K26" i="23"/>
  <c r="I26" i="23"/>
  <c r="L22" i="23"/>
  <c r="J22" i="23"/>
  <c r="H22" i="23"/>
  <c r="K22" i="23"/>
  <c r="I22" i="23"/>
  <c r="L18" i="23"/>
  <c r="J18" i="23"/>
  <c r="H18" i="23"/>
  <c r="K18" i="23"/>
  <c r="I18" i="23"/>
  <c r="L14" i="23"/>
  <c r="J14" i="23"/>
  <c r="H14" i="23"/>
  <c r="K14" i="23"/>
  <c r="I14" i="23"/>
  <c r="L10" i="23"/>
  <c r="J10" i="23"/>
  <c r="H10" i="23"/>
  <c r="K10" i="23"/>
  <c r="I10" i="23"/>
  <c r="L78" i="22"/>
  <c r="J78" i="22"/>
  <c r="H78" i="22"/>
  <c r="K78" i="22"/>
  <c r="I78" i="22"/>
  <c r="L66" i="22"/>
  <c r="J66" i="22"/>
  <c r="H66" i="22"/>
  <c r="K66" i="22"/>
  <c r="I66" i="22"/>
  <c r="L54" i="22"/>
  <c r="J54" i="22"/>
  <c r="H54" i="22"/>
  <c r="K54" i="22"/>
  <c r="I54" i="22"/>
  <c r="L43" i="22"/>
  <c r="J43" i="22"/>
  <c r="H43" i="22"/>
  <c r="K43" i="22"/>
  <c r="I43" i="22"/>
  <c r="L31" i="22"/>
  <c r="J31" i="22"/>
  <c r="H31" i="22"/>
  <c r="K31" i="22"/>
  <c r="I31" i="22"/>
  <c r="L19" i="22"/>
  <c r="J19" i="22"/>
  <c r="H19" i="22"/>
  <c r="K19" i="22"/>
  <c r="I19" i="22"/>
  <c r="L9" i="22"/>
  <c r="J9" i="22"/>
  <c r="H9" i="22"/>
  <c r="K9" i="22"/>
  <c r="I9" i="22"/>
  <c r="H62" i="20"/>
  <c r="L62" i="20"/>
  <c r="J62" i="20"/>
  <c r="K62" i="20"/>
  <c r="I62" i="20"/>
  <c r="H54" i="20"/>
  <c r="L54" i="20"/>
  <c r="J54" i="20"/>
  <c r="K54" i="20"/>
  <c r="I54" i="20"/>
  <c r="H46" i="20"/>
  <c r="L46" i="20"/>
  <c r="J46" i="20"/>
  <c r="K46" i="20"/>
  <c r="I46" i="20"/>
  <c r="H37" i="20"/>
  <c r="L37" i="20"/>
  <c r="J37" i="20"/>
  <c r="K37" i="20"/>
  <c r="I37" i="20"/>
  <c r="H29" i="20"/>
  <c r="L29" i="20"/>
  <c r="J29" i="20"/>
  <c r="K29" i="20"/>
  <c r="I29" i="20"/>
  <c r="H20" i="20"/>
  <c r="L20" i="20"/>
  <c r="J20" i="20"/>
  <c r="K20" i="20"/>
  <c r="I20" i="20"/>
  <c r="H12" i="20"/>
  <c r="L12" i="20"/>
  <c r="J12" i="20"/>
  <c r="K12" i="20"/>
  <c r="I12" i="20"/>
  <c r="I69" i="18"/>
  <c r="G69" i="18"/>
  <c r="L69" i="18"/>
  <c r="J69" i="18"/>
  <c r="H69" i="18"/>
  <c r="T64" i="18"/>
  <c r="R64" i="18"/>
  <c r="W64" i="18"/>
  <c r="U64" i="18"/>
  <c r="S64" i="18"/>
  <c r="AG59" i="18"/>
  <c r="AE59" i="18"/>
  <c r="AC59" i="18"/>
  <c r="AF59" i="18"/>
  <c r="AD59" i="18"/>
  <c r="I53" i="18"/>
  <c r="G53" i="18"/>
  <c r="L53" i="18"/>
  <c r="J53" i="18"/>
  <c r="H53" i="18"/>
  <c r="T48" i="18"/>
  <c r="R48" i="18"/>
  <c r="W48" i="18"/>
  <c r="U48" i="18"/>
  <c r="S48" i="18"/>
  <c r="AG43" i="18"/>
  <c r="AE43" i="18"/>
  <c r="AC43" i="18"/>
  <c r="AF43" i="18"/>
  <c r="AD43" i="18"/>
  <c r="I37" i="18"/>
  <c r="G37" i="18"/>
  <c r="L37" i="18"/>
  <c r="J37" i="18"/>
  <c r="H37" i="18"/>
  <c r="T32" i="18"/>
  <c r="R32" i="18"/>
  <c r="W32" i="18"/>
  <c r="U32" i="18"/>
  <c r="S32" i="18"/>
  <c r="AG27" i="18"/>
  <c r="AE27" i="18"/>
  <c r="AC27" i="18"/>
  <c r="AF27" i="18"/>
  <c r="AD27" i="18"/>
  <c r="I21" i="18"/>
  <c r="G21" i="18"/>
  <c r="L21" i="18"/>
  <c r="J21" i="18"/>
  <c r="H21" i="18"/>
  <c r="T16" i="18"/>
  <c r="R16" i="18"/>
  <c r="W16" i="18"/>
  <c r="U16" i="18"/>
  <c r="S16" i="18"/>
  <c r="AG11" i="18"/>
  <c r="AE11" i="18"/>
  <c r="AC11" i="18"/>
  <c r="AF11" i="18"/>
  <c r="AD11" i="18"/>
  <c r="J203" i="17"/>
  <c r="H203" i="17"/>
  <c r="L203" i="17"/>
  <c r="K203" i="17"/>
  <c r="I203" i="17"/>
  <c r="J192" i="17"/>
  <c r="H192" i="17"/>
  <c r="L192" i="17"/>
  <c r="K192" i="17"/>
  <c r="I192" i="17"/>
  <c r="J182" i="17"/>
  <c r="H182" i="17"/>
  <c r="L182" i="17"/>
  <c r="K182" i="17"/>
  <c r="I182" i="17"/>
  <c r="J170" i="17"/>
  <c r="H170" i="17"/>
  <c r="L170" i="17"/>
  <c r="K170" i="17"/>
  <c r="I170" i="17"/>
  <c r="J159" i="17"/>
  <c r="H159" i="17"/>
  <c r="L159" i="17"/>
  <c r="K159" i="17"/>
  <c r="I159" i="17"/>
  <c r="J149" i="17"/>
  <c r="H149" i="17"/>
  <c r="L149" i="17"/>
  <c r="K149" i="17"/>
  <c r="I149" i="17"/>
  <c r="J137" i="17"/>
  <c r="H137" i="17"/>
  <c r="L137" i="17"/>
  <c r="K137" i="17"/>
  <c r="I137" i="17"/>
  <c r="J126" i="17"/>
  <c r="H126" i="17"/>
  <c r="L126" i="17"/>
  <c r="K126" i="17"/>
  <c r="I126" i="17"/>
  <c r="J116" i="17"/>
  <c r="H116" i="17"/>
  <c r="L116" i="17"/>
  <c r="K116" i="17"/>
  <c r="I116" i="17"/>
  <c r="J104" i="17"/>
  <c r="H104" i="17"/>
  <c r="L104" i="17"/>
  <c r="K104" i="17"/>
  <c r="I104" i="17"/>
  <c r="J93" i="17"/>
  <c r="H93" i="17"/>
  <c r="L93" i="17"/>
  <c r="K93" i="17"/>
  <c r="I93" i="17"/>
  <c r="J83" i="17"/>
  <c r="H83" i="17"/>
  <c r="L83" i="17"/>
  <c r="K83" i="17"/>
  <c r="I83" i="17"/>
  <c r="J71" i="17"/>
  <c r="H71" i="17"/>
  <c r="L71" i="17"/>
  <c r="K71" i="17"/>
  <c r="I71" i="17"/>
  <c r="J60" i="17"/>
  <c r="H60" i="17"/>
  <c r="L60" i="17"/>
  <c r="K60" i="17"/>
  <c r="I60" i="17"/>
  <c r="J50" i="17"/>
  <c r="H50" i="17"/>
  <c r="L50" i="17"/>
  <c r="K50" i="17"/>
  <c r="I50" i="17"/>
  <c r="J38" i="17"/>
  <c r="H38" i="17"/>
  <c r="L38" i="17"/>
  <c r="K38" i="17"/>
  <c r="I38" i="17"/>
  <c r="J27" i="17"/>
  <c r="H27" i="17"/>
  <c r="L27" i="17"/>
  <c r="K27" i="17"/>
  <c r="I27" i="17"/>
  <c r="J17" i="17"/>
  <c r="H17" i="17"/>
  <c r="L17" i="17"/>
  <c r="K17" i="17"/>
  <c r="I17" i="17"/>
  <c r="S149" i="14"/>
  <c r="W149" i="14"/>
  <c r="U149" i="14"/>
  <c r="V149" i="14"/>
  <c r="T149" i="14"/>
  <c r="H148" i="14"/>
  <c r="J148" i="14"/>
  <c r="M148" i="14"/>
  <c r="K148" i="14"/>
  <c r="I148" i="14"/>
  <c r="S133" i="14"/>
  <c r="W133" i="14"/>
  <c r="U133" i="14"/>
  <c r="V133" i="14"/>
  <c r="T133" i="14"/>
  <c r="H132" i="14"/>
  <c r="J132" i="14"/>
  <c r="M132" i="14"/>
  <c r="K132" i="14"/>
  <c r="I132" i="14"/>
  <c r="S117" i="14"/>
  <c r="W117" i="14"/>
  <c r="U117" i="14"/>
  <c r="V117" i="14"/>
  <c r="T117" i="14"/>
  <c r="H116" i="14"/>
  <c r="J116" i="14"/>
  <c r="M116" i="14"/>
  <c r="K116" i="14"/>
  <c r="I116" i="14"/>
  <c r="S100" i="14"/>
  <c r="W100" i="14"/>
  <c r="U100" i="14"/>
  <c r="V100" i="14"/>
  <c r="T100" i="14"/>
  <c r="H99" i="14"/>
  <c r="J99" i="14"/>
  <c r="M99" i="14"/>
  <c r="K99" i="14"/>
  <c r="I99" i="14"/>
  <c r="S84" i="14"/>
  <c r="W84" i="14"/>
  <c r="U84" i="14"/>
  <c r="V84" i="14"/>
  <c r="T84" i="14"/>
  <c r="H83" i="14"/>
  <c r="J83" i="14"/>
  <c r="M83" i="14"/>
  <c r="K83" i="14"/>
  <c r="I83" i="14"/>
  <c r="S68" i="14"/>
  <c r="W68" i="14"/>
  <c r="U68" i="14"/>
  <c r="V68" i="14"/>
  <c r="T68" i="14"/>
  <c r="H67" i="14"/>
  <c r="J67" i="14"/>
  <c r="M67" i="14"/>
  <c r="K67" i="14"/>
  <c r="I67" i="14"/>
  <c r="S51" i="14"/>
  <c r="W51" i="14"/>
  <c r="U51" i="14"/>
  <c r="V51" i="14"/>
  <c r="T51" i="14"/>
  <c r="H50" i="14"/>
  <c r="J50" i="14"/>
  <c r="M50" i="14"/>
  <c r="K50" i="14"/>
  <c r="I50" i="14"/>
  <c r="S35" i="14"/>
  <c r="W35" i="14"/>
  <c r="U35" i="14"/>
  <c r="V35" i="14"/>
  <c r="T35" i="14"/>
  <c r="H34" i="14"/>
  <c r="J34" i="14"/>
  <c r="M34" i="14"/>
  <c r="K34" i="14"/>
  <c r="I34" i="14"/>
  <c r="S19" i="14"/>
  <c r="W19" i="14"/>
  <c r="U19" i="14"/>
  <c r="V19" i="14"/>
  <c r="T19" i="14"/>
  <c r="H18" i="14"/>
  <c r="J18" i="14"/>
  <c r="M18" i="14"/>
  <c r="K18" i="14"/>
  <c r="I18" i="14"/>
  <c r="G104" i="13"/>
  <c r="K104" i="13"/>
  <c r="I104" i="13"/>
  <c r="L104" i="13"/>
  <c r="J104" i="13"/>
  <c r="H104" i="13"/>
  <c r="K28" i="13"/>
  <c r="I28" i="13"/>
  <c r="G28" i="13"/>
  <c r="L28" i="13"/>
  <c r="J28" i="13"/>
  <c r="H28" i="13"/>
  <c r="K38" i="12"/>
  <c r="I38" i="12"/>
  <c r="G38" i="12"/>
  <c r="L38" i="12"/>
  <c r="J38" i="12"/>
  <c r="H38" i="12"/>
  <c r="F21" i="12"/>
  <c r="F17" i="12"/>
  <c r="R14" i="12"/>
  <c r="F13" i="12"/>
  <c r="J12" i="12"/>
  <c r="R10" i="12"/>
  <c r="R3" i="12"/>
  <c r="F9" i="12"/>
  <c r="J8" i="12"/>
  <c r="G22" i="12"/>
  <c r="J22" i="12" s="1"/>
  <c r="R6" i="12"/>
  <c r="I9" i="11"/>
  <c r="G9" i="11"/>
  <c r="K9" i="11"/>
  <c r="L9" i="11"/>
  <c r="J9" i="11"/>
  <c r="H9" i="11"/>
  <c r="F62" i="9"/>
  <c r="F61" i="9"/>
  <c r="F60" i="9"/>
  <c r="F63" i="9"/>
  <c r="F59" i="9"/>
  <c r="D73" i="8"/>
  <c r="D72" i="8"/>
  <c r="D75" i="8"/>
  <c r="D71" i="8"/>
  <c r="D74" i="8"/>
  <c r="H25" i="8"/>
  <c r="H24" i="8"/>
  <c r="H27" i="8"/>
  <c r="H23" i="8"/>
  <c r="H26" i="8"/>
  <c r="L94" i="13"/>
  <c r="J94" i="13"/>
  <c r="H94" i="13"/>
  <c r="K94" i="13"/>
  <c r="I94" i="13"/>
  <c r="G94" i="13"/>
  <c r="J96" i="13"/>
  <c r="H96" i="13"/>
  <c r="L96" i="13"/>
  <c r="K96" i="13"/>
  <c r="I96" i="13"/>
  <c r="G96" i="13"/>
  <c r="H90" i="13"/>
  <c r="L90" i="13"/>
  <c r="J90" i="13"/>
  <c r="K90" i="13"/>
  <c r="I90" i="13"/>
  <c r="G90" i="13"/>
  <c r="H98" i="13"/>
  <c r="L98" i="13"/>
  <c r="J98" i="13"/>
  <c r="K98" i="13"/>
  <c r="I98" i="13"/>
  <c r="G98" i="13"/>
  <c r="L92" i="13"/>
  <c r="J92" i="13"/>
  <c r="H92" i="13"/>
  <c r="K92" i="13"/>
  <c r="I92" i="13"/>
  <c r="G92" i="13"/>
  <c r="P22" i="13"/>
  <c r="L105" i="13"/>
  <c r="J105" i="13"/>
  <c r="H105" i="13"/>
  <c r="I105" i="13"/>
  <c r="Q22" i="13"/>
  <c r="G105" i="13"/>
  <c r="K105" i="13"/>
  <c r="G75" i="8"/>
  <c r="G74" i="8"/>
  <c r="G73" i="8"/>
  <c r="G72" i="8"/>
  <c r="G71" i="8"/>
  <c r="I74" i="8"/>
  <c r="I73" i="8"/>
  <c r="I72" i="8"/>
  <c r="I71" i="8"/>
  <c r="I75" i="8"/>
  <c r="C71" i="8"/>
  <c r="C75" i="8"/>
  <c r="C74" i="8"/>
  <c r="C73" i="8"/>
  <c r="C72" i="8"/>
  <c r="K73" i="8"/>
  <c r="K72" i="8"/>
  <c r="K71" i="8"/>
  <c r="K75" i="8"/>
  <c r="K74" i="8"/>
  <c r="E75" i="8"/>
  <c r="E74" i="8"/>
  <c r="E73" i="8"/>
  <c r="E72" i="8"/>
  <c r="E71" i="8"/>
  <c r="R74" i="8"/>
  <c r="R73" i="8"/>
  <c r="R72" i="8"/>
  <c r="R75" i="8"/>
  <c r="R71" i="8"/>
  <c r="U9" i="37"/>
  <c r="S9" i="37"/>
  <c r="Q9" i="37"/>
  <c r="V9" i="37"/>
  <c r="T9" i="37"/>
  <c r="R9" i="37"/>
  <c r="S25" i="35"/>
  <c r="W25" i="35"/>
  <c r="U25" i="35"/>
  <c r="X25" i="35"/>
  <c r="V25" i="35"/>
  <c r="T25" i="35"/>
  <c r="W17" i="35"/>
  <c r="U17" i="35"/>
  <c r="S17" i="35"/>
  <c r="X17" i="35"/>
  <c r="V17" i="35"/>
  <c r="T17" i="35"/>
  <c r="L12" i="35"/>
  <c r="J12" i="35"/>
  <c r="H12" i="35"/>
  <c r="M12" i="35"/>
  <c r="K12" i="35"/>
  <c r="I12" i="35"/>
  <c r="D22" i="36"/>
  <c r="D33" i="34"/>
  <c r="D33" i="36" s="1"/>
  <c r="AL32" i="33"/>
  <c r="AD32" i="33"/>
  <c r="AF32" i="33"/>
  <c r="AM32" i="33"/>
  <c r="AG32" i="33"/>
  <c r="AE32" i="33"/>
  <c r="AG15" i="33"/>
  <c r="AM15" i="33"/>
  <c r="AE15" i="33"/>
  <c r="AF15" i="33"/>
  <c r="AD15" i="33"/>
  <c r="AL15" i="33"/>
  <c r="AG23" i="33"/>
  <c r="AM23" i="33"/>
  <c r="AE23" i="33"/>
  <c r="AL23" i="33"/>
  <c r="AF23" i="33"/>
  <c r="AD23" i="33"/>
  <c r="AG31" i="33"/>
  <c r="AM31" i="33"/>
  <c r="AE31" i="33"/>
  <c r="AF31" i="33"/>
  <c r="AD31" i="33"/>
  <c r="AL31" i="33"/>
  <c r="AG9" i="33"/>
  <c r="AM9" i="33"/>
  <c r="AE9" i="33"/>
  <c r="AF9" i="33"/>
  <c r="AD9" i="33"/>
  <c r="AL9" i="33"/>
  <c r="AG17" i="33"/>
  <c r="AM17" i="33"/>
  <c r="AE17" i="33"/>
  <c r="AL17" i="33"/>
  <c r="AF17" i="33"/>
  <c r="AD17" i="33"/>
  <c r="AG25" i="33"/>
  <c r="AM25" i="33"/>
  <c r="AE25" i="33"/>
  <c r="AD25" i="33"/>
  <c r="AL25" i="33"/>
  <c r="AF25" i="33"/>
  <c r="AM11" i="33"/>
  <c r="AE11" i="33"/>
  <c r="AG11" i="33"/>
  <c r="AL11" i="33"/>
  <c r="AF11" i="33"/>
  <c r="AD11" i="33"/>
  <c r="AM27" i="33"/>
  <c r="AE27" i="33"/>
  <c r="AG27" i="33"/>
  <c r="AF27" i="33"/>
  <c r="AD27" i="33"/>
  <c r="AL27" i="33"/>
  <c r="AG13" i="33"/>
  <c r="AM13" i="33"/>
  <c r="AE13" i="33"/>
  <c r="AD13" i="33"/>
  <c r="AL13" i="33"/>
  <c r="AF13" i="33"/>
  <c r="AG29" i="33"/>
  <c r="AM29" i="33"/>
  <c r="AE29" i="33"/>
  <c r="AL29" i="33"/>
  <c r="AF29" i="33"/>
  <c r="AD29" i="33"/>
  <c r="L26" i="31"/>
  <c r="J26" i="31"/>
  <c r="H26" i="31"/>
  <c r="M26" i="31"/>
  <c r="K26" i="31"/>
  <c r="I26" i="31"/>
  <c r="J18" i="31"/>
  <c r="H18" i="31"/>
  <c r="L18" i="31"/>
  <c r="M18" i="31"/>
  <c r="K18" i="31"/>
  <c r="I18" i="31"/>
  <c r="M15" i="31"/>
  <c r="K15" i="31"/>
  <c r="I15" i="31"/>
  <c r="H15" i="31"/>
  <c r="L15" i="31"/>
  <c r="J15" i="31"/>
  <c r="M27" i="31"/>
  <c r="K27" i="31"/>
  <c r="I27" i="31"/>
  <c r="L27" i="31"/>
  <c r="J27" i="31"/>
  <c r="H27" i="31"/>
  <c r="K9" i="31"/>
  <c r="I9" i="31"/>
  <c r="M9" i="31"/>
  <c r="L9" i="31"/>
  <c r="J9" i="31"/>
  <c r="H9" i="31"/>
  <c r="K17" i="31"/>
  <c r="I17" i="31"/>
  <c r="M17" i="31"/>
  <c r="L17" i="31"/>
  <c r="J17" i="31"/>
  <c r="H17" i="31"/>
  <c r="K29" i="31"/>
  <c r="I29" i="31"/>
  <c r="M29" i="31"/>
  <c r="L29" i="31"/>
  <c r="J29" i="31"/>
  <c r="H29" i="31"/>
  <c r="I11" i="31"/>
  <c r="M11" i="31"/>
  <c r="K11" i="31"/>
  <c r="L11" i="31"/>
  <c r="J11" i="31"/>
  <c r="H11" i="31"/>
  <c r="I23" i="31"/>
  <c r="M23" i="31"/>
  <c r="K23" i="31"/>
  <c r="H23" i="31"/>
  <c r="L23" i="31"/>
  <c r="J23" i="31"/>
  <c r="I31" i="31"/>
  <c r="M31" i="31"/>
  <c r="K31" i="31"/>
  <c r="L31" i="31"/>
  <c r="J31" i="31"/>
  <c r="H31" i="31"/>
  <c r="M13" i="31"/>
  <c r="K13" i="31"/>
  <c r="I13" i="31"/>
  <c r="J13" i="31"/>
  <c r="H13" i="31"/>
  <c r="L13" i="31"/>
  <c r="M25" i="31"/>
  <c r="K25" i="31"/>
  <c r="I25" i="31"/>
  <c r="L25" i="31"/>
  <c r="J25" i="31"/>
  <c r="H25" i="31"/>
  <c r="V97" i="23"/>
  <c r="T97" i="23"/>
  <c r="R97" i="23"/>
  <c r="U97" i="23"/>
  <c r="S97" i="23"/>
  <c r="V93" i="23"/>
  <c r="T93" i="23"/>
  <c r="R93" i="23"/>
  <c r="U93" i="23"/>
  <c r="S93" i="23"/>
  <c r="V89" i="23"/>
  <c r="T89" i="23"/>
  <c r="R89" i="23"/>
  <c r="U89" i="23"/>
  <c r="S89" i="23"/>
  <c r="V85" i="23"/>
  <c r="T85" i="23"/>
  <c r="R85" i="23"/>
  <c r="U85" i="23"/>
  <c r="S85" i="23"/>
  <c r="V81" i="23"/>
  <c r="T81" i="23"/>
  <c r="R81" i="23"/>
  <c r="U81" i="23"/>
  <c r="S81" i="23"/>
  <c r="V77" i="23"/>
  <c r="T77" i="23"/>
  <c r="R77" i="23"/>
  <c r="U77" i="23"/>
  <c r="S77" i="23"/>
  <c r="V73" i="23"/>
  <c r="T73" i="23"/>
  <c r="R73" i="23"/>
  <c r="U73" i="23"/>
  <c r="S73" i="23"/>
  <c r="V68" i="23"/>
  <c r="T68" i="23"/>
  <c r="R68" i="23"/>
  <c r="U68" i="23"/>
  <c r="S68" i="23"/>
  <c r="V64" i="23"/>
  <c r="T64" i="23"/>
  <c r="R64" i="23"/>
  <c r="U64" i="23"/>
  <c r="S64" i="23"/>
  <c r="V60" i="23"/>
  <c r="T60" i="23"/>
  <c r="R60" i="23"/>
  <c r="U60" i="23"/>
  <c r="S60" i="23"/>
  <c r="V56" i="23"/>
  <c r="T56" i="23"/>
  <c r="R56" i="23"/>
  <c r="U56" i="23"/>
  <c r="S56" i="23"/>
  <c r="V52" i="23"/>
  <c r="T52" i="23"/>
  <c r="R52" i="23"/>
  <c r="U52" i="23"/>
  <c r="S52" i="23"/>
  <c r="V48" i="23"/>
  <c r="T48" i="23"/>
  <c r="R48" i="23"/>
  <c r="U48" i="23"/>
  <c r="S48" i="23"/>
  <c r="V44" i="23"/>
  <c r="T44" i="23"/>
  <c r="R44" i="23"/>
  <c r="U44" i="23"/>
  <c r="S44" i="23"/>
  <c r="V40" i="23"/>
  <c r="T40" i="23"/>
  <c r="R40" i="23"/>
  <c r="U40" i="23"/>
  <c r="S40" i="23"/>
  <c r="V35" i="23"/>
  <c r="T35" i="23"/>
  <c r="R35" i="23"/>
  <c r="U35" i="23"/>
  <c r="S35" i="23"/>
  <c r="V31" i="23"/>
  <c r="T31" i="23"/>
  <c r="R31" i="23"/>
  <c r="U31" i="23"/>
  <c r="S31" i="23"/>
  <c r="V27" i="23"/>
  <c r="T27" i="23"/>
  <c r="R27" i="23"/>
  <c r="U27" i="23"/>
  <c r="S27" i="23"/>
  <c r="V23" i="23"/>
  <c r="T23" i="23"/>
  <c r="R23" i="23"/>
  <c r="U23" i="23"/>
  <c r="S23" i="23"/>
  <c r="V19" i="23"/>
  <c r="T19" i="23"/>
  <c r="R19" i="23"/>
  <c r="U19" i="23"/>
  <c r="S19" i="23"/>
  <c r="V15" i="23"/>
  <c r="T15" i="23"/>
  <c r="R15" i="23"/>
  <c r="U15" i="23"/>
  <c r="S15" i="23"/>
  <c r="V11" i="23"/>
  <c r="T11" i="23"/>
  <c r="R11" i="23"/>
  <c r="U11" i="23"/>
  <c r="S11" i="23"/>
  <c r="J57" i="20"/>
  <c r="H57" i="20"/>
  <c r="L57" i="20"/>
  <c r="K57" i="20"/>
  <c r="I57" i="20"/>
  <c r="J49" i="20"/>
  <c r="H49" i="20"/>
  <c r="L49" i="20"/>
  <c r="K49" i="20"/>
  <c r="I49" i="20"/>
  <c r="J40" i="20"/>
  <c r="H40" i="20"/>
  <c r="L40" i="20"/>
  <c r="K40" i="20"/>
  <c r="I40" i="20"/>
  <c r="J32" i="20"/>
  <c r="H32" i="20"/>
  <c r="L32" i="20"/>
  <c r="K32" i="20"/>
  <c r="I32" i="20"/>
  <c r="J23" i="20"/>
  <c r="H23" i="20"/>
  <c r="L23" i="20"/>
  <c r="K23" i="20"/>
  <c r="I23" i="20"/>
  <c r="J15" i="20"/>
  <c r="H15" i="20"/>
  <c r="L15" i="20"/>
  <c r="K15" i="20"/>
  <c r="I15" i="20"/>
  <c r="NV22" i="40"/>
  <c r="NN22" i="40"/>
  <c r="NF22" i="40"/>
  <c r="MX22" i="40"/>
  <c r="NP20" i="40"/>
  <c r="NH20" i="40"/>
  <c r="MZ20" i="40"/>
  <c r="NP19" i="40"/>
  <c r="NH19" i="40"/>
  <c r="MZ19" i="40"/>
  <c r="NP18" i="40"/>
  <c r="NH18" i="40"/>
  <c r="MZ18" i="40"/>
  <c r="NP17" i="40"/>
  <c r="NH17" i="40"/>
  <c r="MZ17" i="40"/>
  <c r="NP16" i="40"/>
  <c r="NH16" i="40"/>
  <c r="MZ16" i="40"/>
  <c r="NP15" i="40"/>
  <c r="NH15" i="40"/>
  <c r="MZ15" i="40"/>
  <c r="NP14" i="40"/>
  <c r="NH14" i="40"/>
  <c r="MZ14" i="40"/>
  <c r="NP13" i="40"/>
  <c r="NH13" i="40"/>
  <c r="MZ13" i="40"/>
  <c r="NP12" i="40"/>
  <c r="NH12" i="40"/>
  <c r="MZ12" i="40"/>
  <c r="NP11" i="40"/>
  <c r="NH11" i="40"/>
  <c r="MZ11" i="40"/>
  <c r="NP10" i="40"/>
  <c r="NH10" i="40"/>
  <c r="MZ10" i="40"/>
  <c r="NP9" i="40"/>
  <c r="NH9" i="40"/>
  <c r="MZ9" i="40"/>
  <c r="DZ189" i="38"/>
  <c r="DY189" i="39"/>
  <c r="DZ189" i="39" s="1"/>
  <c r="DQ189" i="39"/>
  <c r="DR189" i="39" s="1"/>
  <c r="DR189" i="38"/>
  <c r="DI189" i="39"/>
  <c r="DJ189" i="39" s="1"/>
  <c r="DJ189" i="38"/>
  <c r="DB189" i="38"/>
  <c r="DA189" i="39"/>
  <c r="DB189" i="39" s="1"/>
  <c r="CS189" i="39"/>
  <c r="CT189" i="39" s="1"/>
  <c r="CT189" i="38"/>
  <c r="CL189" i="38"/>
  <c r="CK189" i="39"/>
  <c r="CL189" i="39" s="1"/>
  <c r="CC189" i="39"/>
  <c r="CD189" i="39" s="1"/>
  <c r="CD189" i="38"/>
  <c r="BV189" i="38"/>
  <c r="BU189" i="39"/>
  <c r="BV189" i="39" s="1"/>
  <c r="BM189" i="39"/>
  <c r="BN189" i="39" s="1"/>
  <c r="BN189" i="38"/>
  <c r="BF189" i="38"/>
  <c r="BE189" i="39"/>
  <c r="BF189" i="39" s="1"/>
  <c r="AW189" i="39"/>
  <c r="AX189" i="39" s="1"/>
  <c r="AX189" i="38"/>
  <c r="AP189" i="38"/>
  <c r="AO189" i="39"/>
  <c r="AP189" i="39" s="1"/>
  <c r="AG189" i="39"/>
  <c r="AH189" i="39" s="1"/>
  <c r="AH189" i="38"/>
  <c r="Z189" i="38"/>
  <c r="Y189" i="39"/>
  <c r="Z189" i="39" s="1"/>
  <c r="Q189" i="39"/>
  <c r="R189" i="39" s="1"/>
  <c r="R189" i="38"/>
  <c r="J189" i="38"/>
  <c r="I189" i="39"/>
  <c r="J189" i="39" s="1"/>
  <c r="ED176" i="38"/>
  <c r="EC176" i="39"/>
  <c r="DU176" i="39"/>
  <c r="DV176" i="38"/>
  <c r="DN176" i="38"/>
  <c r="DM176" i="39"/>
  <c r="DE176" i="39"/>
  <c r="DF176" i="38"/>
  <c r="CW176" i="39"/>
  <c r="CX176" i="38"/>
  <c r="CP176" i="38"/>
  <c r="CO176" i="39"/>
  <c r="CG176" i="39"/>
  <c r="CH176" i="38"/>
  <c r="BZ176" i="38"/>
  <c r="BY176" i="39"/>
  <c r="BQ176" i="39"/>
  <c r="BR176" i="38"/>
  <c r="BJ176" i="38"/>
  <c r="BI176" i="39"/>
  <c r="BA176" i="39"/>
  <c r="BB176" i="38"/>
  <c r="AT176" i="38"/>
  <c r="AS176" i="39"/>
  <c r="AK176" i="39"/>
  <c r="AL176" i="38"/>
  <c r="AD176" i="38"/>
  <c r="AC176" i="39"/>
  <c r="U176" i="39"/>
  <c r="V176" i="38"/>
  <c r="N176" i="38"/>
  <c r="M176" i="39"/>
  <c r="E176" i="39"/>
  <c r="F176" i="38"/>
  <c r="DY163" i="39"/>
  <c r="DZ163" i="38"/>
  <c r="DQ163" i="39"/>
  <c r="DR163" i="38"/>
  <c r="DJ163" i="38"/>
  <c r="DI163" i="39"/>
  <c r="DA163" i="39"/>
  <c r="DB163" i="38"/>
  <c r="CS163" i="39"/>
  <c r="CT163" i="38"/>
  <c r="CL163" i="38"/>
  <c r="CK163" i="39"/>
  <c r="CC163" i="39"/>
  <c r="CD163" i="38"/>
  <c r="BV163" i="38"/>
  <c r="BU163" i="39"/>
  <c r="BM163" i="39"/>
  <c r="BN163" i="38"/>
  <c r="BF163" i="38"/>
  <c r="BE163" i="39"/>
  <c r="AW163" i="39"/>
  <c r="AX163" i="38"/>
  <c r="AP163" i="38"/>
  <c r="AO163" i="39"/>
  <c r="AG163" i="39"/>
  <c r="AH163" i="38"/>
  <c r="Z163" i="38"/>
  <c r="Y163" i="39"/>
  <c r="Q163" i="39"/>
  <c r="R163" i="38"/>
  <c r="J163" i="38"/>
  <c r="I163" i="39"/>
  <c r="ED150" i="38"/>
  <c r="EC150" i="39"/>
  <c r="DU150" i="39"/>
  <c r="DV150" i="38"/>
  <c r="DN150" i="38"/>
  <c r="DM150" i="39"/>
  <c r="DE150" i="39"/>
  <c r="DF150" i="38"/>
  <c r="CX150" i="38"/>
  <c r="CW150" i="39"/>
  <c r="CO150" i="39"/>
  <c r="CP150" i="38"/>
  <c r="CH150" i="38"/>
  <c r="CG150" i="39"/>
  <c r="BY150" i="39"/>
  <c r="BZ150" i="38"/>
  <c r="BR150" i="38"/>
  <c r="BQ150" i="39"/>
  <c r="BI150" i="39"/>
  <c r="BJ150" i="38"/>
  <c r="BB150" i="38"/>
  <c r="BA150" i="39"/>
  <c r="AS150" i="39"/>
  <c r="AT150" i="38"/>
  <c r="AL150" i="38"/>
  <c r="AK150" i="39"/>
  <c r="AC150" i="39"/>
  <c r="AD150" i="38"/>
  <c r="V150" i="38"/>
  <c r="U150" i="39"/>
  <c r="M150" i="39"/>
  <c r="N150" i="38"/>
  <c r="F150" i="38"/>
  <c r="E150" i="39"/>
  <c r="DY137" i="39"/>
  <c r="DZ137" i="38"/>
  <c r="DR137" i="38"/>
  <c r="DQ137" i="39"/>
  <c r="DI137" i="39"/>
  <c r="DJ137" i="38"/>
  <c r="DB137" i="38"/>
  <c r="DA137" i="39"/>
  <c r="CS137" i="39"/>
  <c r="CT137" i="38"/>
  <c r="CL137" i="38"/>
  <c r="CK137" i="39"/>
  <c r="CC137" i="39"/>
  <c r="CD137" i="38"/>
  <c r="BV137" i="38"/>
  <c r="BU137" i="39"/>
  <c r="BM137" i="39"/>
  <c r="BN137" i="38"/>
  <c r="BE137" i="39"/>
  <c r="BF137" i="38"/>
  <c r="AX137" i="38"/>
  <c r="AW137" i="39"/>
  <c r="AO137" i="39"/>
  <c r="AP137" i="38"/>
  <c r="AH137" i="38"/>
  <c r="AG137" i="39"/>
  <c r="Z137" i="38"/>
  <c r="Y137" i="39"/>
  <c r="Q137" i="39"/>
  <c r="R137" i="38"/>
  <c r="I137" i="39"/>
  <c r="J137" i="38"/>
  <c r="EC124" i="39"/>
  <c r="ED124" i="38"/>
  <c r="DU124" i="39"/>
  <c r="DV124" i="38"/>
  <c r="DN124" i="38"/>
  <c r="DM124" i="39"/>
  <c r="DE124" i="39"/>
  <c r="DF124" i="38"/>
  <c r="CW124" i="39"/>
  <c r="CX124" i="38"/>
  <c r="CP124" i="38"/>
  <c r="CO124" i="39"/>
  <c r="CG124" i="39"/>
  <c r="CH124" i="38"/>
  <c r="BZ124" i="38"/>
  <c r="BY124" i="39"/>
  <c r="BQ124" i="39"/>
  <c r="BR124" i="38"/>
  <c r="BJ124" i="38"/>
  <c r="BI124" i="39"/>
  <c r="BA124" i="39"/>
  <c r="BB124" i="38"/>
  <c r="AS124" i="39"/>
  <c r="AT124" i="38"/>
  <c r="AL124" i="38"/>
  <c r="AK124" i="39"/>
  <c r="AC124" i="39"/>
  <c r="AD124" i="38"/>
  <c r="U124" i="39"/>
  <c r="V124" i="38"/>
  <c r="N124" i="38"/>
  <c r="M124" i="39"/>
  <c r="E124" i="39"/>
  <c r="F124" i="38"/>
  <c r="DY111" i="39"/>
  <c r="DZ111" i="38"/>
  <c r="DR111" i="38"/>
  <c r="DQ111" i="39"/>
  <c r="DI111" i="39"/>
  <c r="DJ111" i="38"/>
  <c r="DB111" i="38"/>
  <c r="DA111" i="39"/>
  <c r="CS111" i="39"/>
  <c r="CT111" i="38"/>
  <c r="CL111" i="38"/>
  <c r="CK111" i="39"/>
  <c r="CC111" i="39"/>
  <c r="CD111" i="38"/>
  <c r="BV111" i="38"/>
  <c r="BU111" i="39"/>
  <c r="BM111" i="39"/>
  <c r="BN111" i="38"/>
  <c r="BF111" i="38"/>
  <c r="BE111" i="39"/>
  <c r="AW111" i="39"/>
  <c r="AX111" i="38"/>
  <c r="AP111" i="38"/>
  <c r="AO111" i="39"/>
  <c r="AG111" i="39"/>
  <c r="AH111" i="38"/>
  <c r="Z111" i="38"/>
  <c r="Y111" i="39"/>
  <c r="Q111" i="39"/>
  <c r="R111" i="38"/>
  <c r="J111" i="38"/>
  <c r="I111" i="39"/>
  <c r="ED98" i="38"/>
  <c r="EC98" i="39"/>
  <c r="DU98" i="39"/>
  <c r="DV98" i="38"/>
  <c r="DN98" i="38"/>
  <c r="DM98" i="39"/>
  <c r="DE98" i="39"/>
  <c r="DF98" i="38"/>
  <c r="CX98" i="38"/>
  <c r="CW98" i="39"/>
  <c r="CO98" i="39"/>
  <c r="CP98" i="38"/>
  <c r="CH98" i="38"/>
  <c r="CG98" i="39"/>
  <c r="BY98" i="39"/>
  <c r="BZ98" i="38"/>
  <c r="BQ98" i="39"/>
  <c r="BR98" i="38"/>
  <c r="BJ98" i="38"/>
  <c r="BI98" i="39"/>
  <c r="BA98" i="39"/>
  <c r="BB98" i="38"/>
  <c r="AT98" i="38"/>
  <c r="AS98" i="39"/>
  <c r="AK98" i="39"/>
  <c r="AL98" i="38"/>
  <c r="AD98" i="38"/>
  <c r="AC98" i="39"/>
  <c r="U98" i="39"/>
  <c r="V98" i="38"/>
  <c r="N98" i="38"/>
  <c r="M98" i="39"/>
  <c r="E98" i="39"/>
  <c r="F98" i="38"/>
  <c r="DZ85" i="38"/>
  <c r="DY85" i="39"/>
  <c r="DQ85" i="39"/>
  <c r="DR85" i="38"/>
  <c r="DI85" i="39"/>
  <c r="DJ85" i="38"/>
  <c r="DB85" i="38"/>
  <c r="DA85" i="39"/>
  <c r="CT85" i="38"/>
  <c r="CS85" i="39"/>
  <c r="CK85" i="39"/>
  <c r="CL85" i="38"/>
  <c r="CD85" i="38"/>
  <c r="CC85" i="39"/>
  <c r="BU85" i="39"/>
  <c r="BV85" i="38"/>
  <c r="BM85" i="39"/>
  <c r="BN85" i="38"/>
  <c r="BF85" i="38"/>
  <c r="BE85" i="39"/>
  <c r="AW85" i="39"/>
  <c r="AX85" i="38"/>
  <c r="AP85" i="38"/>
  <c r="AO85" i="39"/>
  <c r="AG85" i="39"/>
  <c r="AH85" i="38"/>
  <c r="Z85" i="38"/>
  <c r="Y85" i="39"/>
  <c r="R85" i="38"/>
  <c r="Q85" i="39"/>
  <c r="I85" i="39"/>
  <c r="J85" i="38"/>
  <c r="ED72" i="38"/>
  <c r="EC72" i="39"/>
  <c r="DU72" i="39"/>
  <c r="DV72" i="38"/>
  <c r="DN72" i="38"/>
  <c r="DM72" i="39"/>
  <c r="DE72" i="39"/>
  <c r="DF72" i="38"/>
  <c r="CX72" i="38"/>
  <c r="CW72" i="39"/>
  <c r="CO72" i="39"/>
  <c r="CP72" i="38"/>
  <c r="CH72" i="38"/>
  <c r="CG72" i="39"/>
  <c r="BY72" i="39"/>
  <c r="BZ72" i="38"/>
  <c r="BQ72" i="39"/>
  <c r="BR72" i="38"/>
  <c r="BJ72" i="38"/>
  <c r="BI72" i="39"/>
  <c r="BA72" i="39"/>
  <c r="BB72" i="38"/>
  <c r="AT72" i="38"/>
  <c r="AS72" i="39"/>
  <c r="AK72" i="39"/>
  <c r="AL72" i="38"/>
  <c r="AD72" i="38"/>
  <c r="AC72" i="39"/>
  <c r="U72" i="39"/>
  <c r="V72" i="38"/>
  <c r="N72" i="38"/>
  <c r="M72" i="39"/>
  <c r="F72" i="38"/>
  <c r="E72" i="39"/>
  <c r="DY59" i="39"/>
  <c r="DZ59" i="38"/>
  <c r="DR59" i="38"/>
  <c r="DQ59" i="39"/>
  <c r="DI59" i="39"/>
  <c r="DJ59" i="38"/>
  <c r="DB59" i="38"/>
  <c r="DA59" i="39"/>
  <c r="CS59" i="39"/>
  <c r="CT59" i="38"/>
  <c r="CL59" i="38"/>
  <c r="CK59" i="39"/>
  <c r="CC59" i="39"/>
  <c r="CD59" i="38"/>
  <c r="BV59" i="38"/>
  <c r="BU59" i="39"/>
  <c r="BM59" i="39"/>
  <c r="BN59" i="38"/>
  <c r="BF59" i="38"/>
  <c r="BE59" i="39"/>
  <c r="AW59" i="39"/>
  <c r="AX59" i="38"/>
  <c r="AP59" i="38"/>
  <c r="AO59" i="39"/>
  <c r="AG59" i="39"/>
  <c r="AH59" i="38"/>
  <c r="Y59" i="39"/>
  <c r="Z59" i="38"/>
  <c r="R59" i="38"/>
  <c r="Q59" i="39"/>
  <c r="I59" i="39"/>
  <c r="J59" i="38"/>
  <c r="EC46" i="39"/>
  <c r="ED46" i="38"/>
  <c r="DV46" i="38"/>
  <c r="DU46" i="39"/>
  <c r="DN46" i="38"/>
  <c r="DM46" i="39"/>
  <c r="DE46" i="39"/>
  <c r="DF46" i="38"/>
  <c r="CX46" i="38"/>
  <c r="CW46" i="39"/>
  <c r="CO46" i="39"/>
  <c r="CP46" i="38"/>
  <c r="CH46" i="38"/>
  <c r="CG46" i="39"/>
  <c r="BY46" i="39"/>
  <c r="BZ46" i="38"/>
  <c r="BQ46" i="39"/>
  <c r="BR46" i="38"/>
  <c r="BJ46" i="38"/>
  <c r="BI46" i="39"/>
  <c r="BA46" i="39"/>
  <c r="BB46" i="38"/>
  <c r="AT46" i="38"/>
  <c r="AS46" i="39"/>
  <c r="AK46" i="39"/>
  <c r="AL46" i="38"/>
  <c r="AC46" i="39"/>
  <c r="AD46" i="38"/>
  <c r="V46" i="38"/>
  <c r="U46" i="39"/>
  <c r="M46" i="39"/>
  <c r="N46" i="38"/>
  <c r="F46" i="38"/>
  <c r="E46" i="39"/>
  <c r="DY33" i="39"/>
  <c r="DZ33" i="38"/>
  <c r="DQ33" i="39"/>
  <c r="DR33" i="38"/>
  <c r="DI33" i="39"/>
  <c r="DJ33" i="38"/>
  <c r="DA33" i="39"/>
  <c r="DB33" i="38"/>
  <c r="CS33" i="39"/>
  <c r="CT33" i="38"/>
  <c r="CK33" i="39"/>
  <c r="CL33" i="38"/>
  <c r="CC33" i="39"/>
  <c r="CD33" i="38"/>
  <c r="BU33" i="39"/>
  <c r="BV33" i="38"/>
  <c r="BM33" i="39"/>
  <c r="BN33" i="38"/>
  <c r="BE33" i="39"/>
  <c r="BF33" i="38"/>
  <c r="AW33" i="39"/>
  <c r="AX33" i="38"/>
  <c r="AO33" i="39"/>
  <c r="AP33" i="38"/>
  <c r="AG33" i="39"/>
  <c r="AH33" i="38"/>
  <c r="Y33" i="39"/>
  <c r="Z33" i="38"/>
  <c r="Q33" i="39"/>
  <c r="R33" i="38"/>
  <c r="I33" i="39"/>
  <c r="J33" i="38"/>
  <c r="NT22" i="40"/>
  <c r="NL22" i="40"/>
  <c r="ND22" i="40"/>
  <c r="MV22" i="40"/>
  <c r="NV20" i="40"/>
  <c r="NN20" i="40"/>
  <c r="NF20" i="40"/>
  <c r="MX20" i="40"/>
  <c r="NV19" i="40"/>
  <c r="NN19" i="40"/>
  <c r="NF19" i="40"/>
  <c r="MX19" i="40"/>
  <c r="NV18" i="40"/>
  <c r="NN18" i="40"/>
  <c r="NF18" i="40"/>
  <c r="MX18" i="40"/>
  <c r="NV17" i="40"/>
  <c r="NN17" i="40"/>
  <c r="NF17" i="40"/>
  <c r="MX17" i="40"/>
  <c r="NV16" i="40"/>
  <c r="NN16" i="40"/>
  <c r="NF16" i="40"/>
  <c r="MX16" i="40"/>
  <c r="NV15" i="40"/>
  <c r="NN15" i="40"/>
  <c r="NF15" i="40"/>
  <c r="MX15" i="40"/>
  <c r="NV14" i="40"/>
  <c r="NN14" i="40"/>
  <c r="NF14" i="40"/>
  <c r="MX14" i="40"/>
  <c r="NV13" i="40"/>
  <c r="NN13" i="40"/>
  <c r="NF13" i="40"/>
  <c r="MX13" i="40"/>
  <c r="NV12" i="40"/>
  <c r="NN12" i="40"/>
  <c r="NF12" i="40"/>
  <c r="MX12" i="40"/>
  <c r="NV11" i="40"/>
  <c r="NN11" i="40"/>
  <c r="NF11" i="40"/>
  <c r="MX11" i="40"/>
  <c r="NV10" i="40"/>
  <c r="NN10" i="40"/>
  <c r="NF10" i="40"/>
  <c r="MX10" i="40"/>
  <c r="NV9" i="40"/>
  <c r="NN9" i="40"/>
  <c r="NF9" i="40"/>
  <c r="MX9" i="40"/>
  <c r="DW189" i="39"/>
  <c r="DX189" i="39" s="1"/>
  <c r="DX189" i="38"/>
  <c r="DO189" i="39"/>
  <c r="DP189" i="39" s="1"/>
  <c r="DP189" i="38"/>
  <c r="DG189" i="39"/>
  <c r="DH189" i="39" s="1"/>
  <c r="DH189" i="38"/>
  <c r="CY189" i="39"/>
  <c r="CZ189" i="39" s="1"/>
  <c r="CZ189" i="38"/>
  <c r="CQ189" i="39"/>
  <c r="CR189" i="39" s="1"/>
  <c r="CR189" i="38"/>
  <c r="CI189" i="39"/>
  <c r="CJ189" i="39" s="1"/>
  <c r="CJ189" i="38"/>
  <c r="CA189" i="39"/>
  <c r="CB189" i="39" s="1"/>
  <c r="CB189" i="38"/>
  <c r="BS189" i="39"/>
  <c r="BT189" i="39" s="1"/>
  <c r="BT189" i="38"/>
  <c r="BK189" i="39"/>
  <c r="BL189" i="39" s="1"/>
  <c r="BL189" i="38"/>
  <c r="BC189" i="39"/>
  <c r="BD189" i="39" s="1"/>
  <c r="BD189" i="38"/>
  <c r="AU189" i="39"/>
  <c r="AV189" i="39" s="1"/>
  <c r="AV189" i="38"/>
  <c r="AM189" i="39"/>
  <c r="AN189" i="39" s="1"/>
  <c r="AN189" i="38"/>
  <c r="AE189" i="39"/>
  <c r="AF189" i="39" s="1"/>
  <c r="AF189" i="38"/>
  <c r="W189" i="39"/>
  <c r="X189" i="39" s="1"/>
  <c r="X189" i="38"/>
  <c r="O189" i="39"/>
  <c r="P189" i="39" s="1"/>
  <c r="P189" i="38"/>
  <c r="G189" i="39"/>
  <c r="H189" i="39" s="1"/>
  <c r="H189" i="38"/>
  <c r="EA176" i="39"/>
  <c r="EB176" i="38"/>
  <c r="DS176" i="39"/>
  <c r="DT176" i="38"/>
  <c r="DK176" i="39"/>
  <c r="DL176" i="38"/>
  <c r="DC176" i="39"/>
  <c r="DD176" i="38"/>
  <c r="CU176" i="39"/>
  <c r="CV176" i="38"/>
  <c r="CM176" i="39"/>
  <c r="CN176" i="38"/>
  <c r="CE176" i="39"/>
  <c r="CF176" i="38"/>
  <c r="BW176" i="39"/>
  <c r="BX176" i="38"/>
  <c r="BO176" i="39"/>
  <c r="BP176" i="38"/>
  <c r="BG176" i="39"/>
  <c r="BH176" i="38"/>
  <c r="AY176" i="39"/>
  <c r="AZ176" i="38"/>
  <c r="AQ176" i="39"/>
  <c r="AR176" i="38"/>
  <c r="AI176" i="39"/>
  <c r="AJ176" i="38"/>
  <c r="AA176" i="39"/>
  <c r="AB176" i="38"/>
  <c r="S176" i="39"/>
  <c r="T176" i="38"/>
  <c r="K176" i="39"/>
  <c r="L176" i="38"/>
  <c r="C176" i="39"/>
  <c r="D176" i="38"/>
  <c r="DW163" i="39"/>
  <c r="DX163" i="38"/>
  <c r="DO163" i="39"/>
  <c r="DP163" i="38"/>
  <c r="DG163" i="39"/>
  <c r="DH163" i="38"/>
  <c r="CY163" i="39"/>
  <c r="CZ163" i="38"/>
  <c r="CQ163" i="39"/>
  <c r="CR163" i="38"/>
  <c r="CI163" i="39"/>
  <c r="CJ163" i="38"/>
  <c r="CA163" i="39"/>
  <c r="CB163" i="38"/>
  <c r="BS163" i="39"/>
  <c r="BT163" i="38"/>
  <c r="BK163" i="39"/>
  <c r="BL163" i="38"/>
  <c r="BC163" i="39"/>
  <c r="BD163" i="38"/>
  <c r="AU163" i="39"/>
  <c r="AV163" i="38"/>
  <c r="AM163" i="39"/>
  <c r="AN163" i="38"/>
  <c r="AE163" i="39"/>
  <c r="AF163" i="38"/>
  <c r="W163" i="39"/>
  <c r="X163" i="38"/>
  <c r="O163" i="39"/>
  <c r="P163" i="38"/>
  <c r="G163" i="39"/>
  <c r="H163" i="38"/>
  <c r="EA150" i="39"/>
  <c r="EB150" i="38"/>
  <c r="DS150" i="39"/>
  <c r="DT150" i="38"/>
  <c r="DK150" i="39"/>
  <c r="DL150" i="38"/>
  <c r="DC150" i="39"/>
  <c r="DD150" i="38"/>
  <c r="CU150" i="39"/>
  <c r="CV150" i="38"/>
  <c r="CM150" i="39"/>
  <c r="CN150" i="38"/>
  <c r="CE150" i="39"/>
  <c r="CF150" i="38"/>
  <c r="BW150" i="39"/>
  <c r="BX150" i="38"/>
  <c r="BO150" i="39"/>
  <c r="BP150" i="38"/>
  <c r="BG150" i="39"/>
  <c r="BH150" i="38"/>
  <c r="AY150" i="39"/>
  <c r="AZ150" i="38"/>
  <c r="AQ150" i="39"/>
  <c r="AR150" i="38"/>
  <c r="AI150" i="39"/>
  <c r="AJ150" i="38"/>
  <c r="AA150" i="39"/>
  <c r="AB150" i="38"/>
  <c r="S150" i="39"/>
  <c r="T150" i="38"/>
  <c r="K150" i="39"/>
  <c r="L150" i="38"/>
  <c r="C150" i="39"/>
  <c r="D150" i="38"/>
  <c r="DW137" i="39"/>
  <c r="DX137" i="38"/>
  <c r="DO137" i="39"/>
  <c r="DP137" i="38"/>
  <c r="DG137" i="39"/>
  <c r="DH137" i="38"/>
  <c r="CY137" i="39"/>
  <c r="CZ137" i="38"/>
  <c r="CQ137" i="39"/>
  <c r="CR137" i="38"/>
  <c r="CI137" i="39"/>
  <c r="CJ137" i="38"/>
  <c r="CA137" i="39"/>
  <c r="CB137" i="38"/>
  <c r="BS137" i="39"/>
  <c r="BT137" i="38"/>
  <c r="BK137" i="39"/>
  <c r="BL137" i="38"/>
  <c r="BC137" i="39"/>
  <c r="BD137" i="38"/>
  <c r="AU137" i="39"/>
  <c r="AV137" i="38"/>
  <c r="AM137" i="39"/>
  <c r="AN137" i="38"/>
  <c r="AE137" i="39"/>
  <c r="AF137" i="38"/>
  <c r="W137" i="39"/>
  <c r="X137" i="38"/>
  <c r="O137" i="39"/>
  <c r="P137" i="38"/>
  <c r="G137" i="39"/>
  <c r="H137" i="38"/>
  <c r="EA124" i="39"/>
  <c r="EB124" i="38"/>
  <c r="DS124" i="39"/>
  <c r="DT124" i="38"/>
  <c r="DK124" i="39"/>
  <c r="DL124" i="38"/>
  <c r="DC124" i="39"/>
  <c r="DD124" i="38"/>
  <c r="CU124" i="39"/>
  <c r="CV124" i="38"/>
  <c r="CM124" i="39"/>
  <c r="CN124" i="38"/>
  <c r="CE124" i="39"/>
  <c r="CF124" i="38"/>
  <c r="BW124" i="39"/>
  <c r="BX124" i="38"/>
  <c r="BO124" i="39"/>
  <c r="BP124" i="38"/>
  <c r="BG124" i="39"/>
  <c r="BH124" i="38"/>
  <c r="AY124" i="39"/>
  <c r="AZ124" i="38"/>
  <c r="AQ124" i="39"/>
  <c r="AR124" i="38"/>
  <c r="AI124" i="39"/>
  <c r="AJ124" i="38"/>
  <c r="AA124" i="39"/>
  <c r="AB124" i="38"/>
  <c r="S124" i="39"/>
  <c r="T124" i="38"/>
  <c r="K124" i="39"/>
  <c r="L124" i="38"/>
  <c r="C124" i="39"/>
  <c r="D124" i="38"/>
  <c r="DW111" i="39"/>
  <c r="DX111" i="38"/>
  <c r="DO111" i="39"/>
  <c r="DP111" i="38"/>
  <c r="DG111" i="39"/>
  <c r="DH111" i="38"/>
  <c r="CY111" i="39"/>
  <c r="CZ111" i="38"/>
  <c r="CQ111" i="39"/>
  <c r="CR111" i="38"/>
  <c r="CI111" i="39"/>
  <c r="CJ111" i="38"/>
  <c r="CA111" i="39"/>
  <c r="CB111" i="38"/>
  <c r="BS111" i="39"/>
  <c r="BT111" i="38"/>
  <c r="BK111" i="39"/>
  <c r="BL111" i="38"/>
  <c r="BC111" i="39"/>
  <c r="BD111" i="38"/>
  <c r="AU111" i="39"/>
  <c r="AV111" i="38"/>
  <c r="AM111" i="39"/>
  <c r="AN111" i="38"/>
  <c r="AE111" i="39"/>
  <c r="AF111" i="38"/>
  <c r="W111" i="39"/>
  <c r="X111" i="38"/>
  <c r="O111" i="39"/>
  <c r="P111" i="38"/>
  <c r="G111" i="39"/>
  <c r="H111" i="38"/>
  <c r="EA98" i="39"/>
  <c r="EB98" i="38"/>
  <c r="DS98" i="39"/>
  <c r="DT98" i="38"/>
  <c r="DK98" i="39"/>
  <c r="DL98" i="38"/>
  <c r="DC98" i="39"/>
  <c r="DD98" i="38"/>
  <c r="CU98" i="39"/>
  <c r="CV98" i="38"/>
  <c r="CM98" i="39"/>
  <c r="CN98" i="38"/>
  <c r="CE98" i="39"/>
  <c r="CF98" i="38"/>
  <c r="BW98" i="39"/>
  <c r="BX98" i="38"/>
  <c r="BO98" i="39"/>
  <c r="BP98" i="38"/>
  <c r="BG98" i="39"/>
  <c r="BH98" i="38"/>
  <c r="AY98" i="39"/>
  <c r="AZ98" i="38"/>
  <c r="AQ98" i="39"/>
  <c r="AR98" i="38"/>
  <c r="AI98" i="39"/>
  <c r="AJ98" i="38"/>
  <c r="AA98" i="39"/>
  <c r="AB98" i="38"/>
  <c r="S98" i="39"/>
  <c r="T98" i="38"/>
  <c r="K98" i="39"/>
  <c r="L98" i="38"/>
  <c r="C98" i="39"/>
  <c r="D98" i="38"/>
  <c r="DW85" i="39"/>
  <c r="DX85" i="38"/>
  <c r="DO85" i="39"/>
  <c r="DP85" i="38"/>
  <c r="DG85" i="39"/>
  <c r="DH85" i="38"/>
  <c r="CY85" i="39"/>
  <c r="CZ85" i="38"/>
  <c r="CQ85" i="39"/>
  <c r="CR85" i="38"/>
  <c r="CI85" i="39"/>
  <c r="CJ85" i="38"/>
  <c r="CA85" i="39"/>
  <c r="CB85" i="38"/>
  <c r="BS85" i="39"/>
  <c r="BT85" i="38"/>
  <c r="BK85" i="39"/>
  <c r="BL85" i="38"/>
  <c r="BC85" i="39"/>
  <c r="BD85" i="38"/>
  <c r="AU85" i="39"/>
  <c r="AV85" i="38"/>
  <c r="AM85" i="39"/>
  <c r="AN85" i="38"/>
  <c r="AE85" i="39"/>
  <c r="AF85" i="38"/>
  <c r="W85" i="39"/>
  <c r="X85" i="38"/>
  <c r="O85" i="39"/>
  <c r="P85" i="38"/>
  <c r="G85" i="39"/>
  <c r="H85" i="38"/>
  <c r="EA72" i="39"/>
  <c r="EB72" i="38"/>
  <c r="DS72" i="39"/>
  <c r="DT72" i="38"/>
  <c r="DK72" i="39"/>
  <c r="DL72" i="38"/>
  <c r="DC72" i="39"/>
  <c r="DD72" i="38"/>
  <c r="CU72" i="39"/>
  <c r="CV72" i="38"/>
  <c r="CM72" i="39"/>
  <c r="CN72" i="38"/>
  <c r="CE72" i="39"/>
  <c r="CF72" i="38"/>
  <c r="BW72" i="39"/>
  <c r="BX72" i="38"/>
  <c r="BO72" i="39"/>
  <c r="BP72" i="38"/>
  <c r="BG72" i="39"/>
  <c r="BH72" i="38"/>
  <c r="AY72" i="39"/>
  <c r="AZ72" i="38"/>
  <c r="AQ72" i="39"/>
  <c r="AR72" i="38"/>
  <c r="AI72" i="39"/>
  <c r="AJ72" i="38"/>
  <c r="AA72" i="39"/>
  <c r="AB72" i="38"/>
  <c r="S72" i="39"/>
  <c r="T72" i="38"/>
  <c r="K72" i="39"/>
  <c r="L72" i="38"/>
  <c r="C72" i="39"/>
  <c r="D72" i="38"/>
  <c r="DW59" i="39"/>
  <c r="DX59" i="38"/>
  <c r="DO59" i="39"/>
  <c r="DP59" i="38"/>
  <c r="DG59" i="39"/>
  <c r="DH59" i="38"/>
  <c r="CY59" i="39"/>
  <c r="CZ59" i="38"/>
  <c r="CQ59" i="39"/>
  <c r="CR59" i="38"/>
  <c r="CI59" i="39"/>
  <c r="CJ59" i="38"/>
  <c r="CA59" i="39"/>
  <c r="CB59" i="38"/>
  <c r="BS59" i="39"/>
  <c r="BT59" i="38"/>
  <c r="BK59" i="39"/>
  <c r="BL59" i="38"/>
  <c r="BC59" i="39"/>
  <c r="BD59" i="38"/>
  <c r="AU59" i="39"/>
  <c r="AV59" i="38"/>
  <c r="AM59" i="39"/>
  <c r="AN59" i="38"/>
  <c r="AE59" i="39"/>
  <c r="AF59" i="38"/>
  <c r="W59" i="39"/>
  <c r="X59" i="38"/>
  <c r="O59" i="39"/>
  <c r="P59" i="38"/>
  <c r="G59" i="39"/>
  <c r="H59" i="38"/>
  <c r="EA46" i="39"/>
  <c r="EB46" i="38"/>
  <c r="DS46" i="39"/>
  <c r="DT46" i="38"/>
  <c r="DK46" i="39"/>
  <c r="DL46" i="38"/>
  <c r="DC46" i="39"/>
  <c r="DD46" i="38"/>
  <c r="CU46" i="39"/>
  <c r="CV46" i="38"/>
  <c r="CM46" i="39"/>
  <c r="CN46" i="38"/>
  <c r="CE46" i="39"/>
  <c r="CF46" i="38"/>
  <c r="BW46" i="39"/>
  <c r="BX46" i="38"/>
  <c r="BO46" i="39"/>
  <c r="BP46" i="38"/>
  <c r="BG46" i="39"/>
  <c r="BH46" i="38"/>
  <c r="AY46" i="39"/>
  <c r="AZ46" i="38"/>
  <c r="AQ46" i="39"/>
  <c r="AR46" i="38"/>
  <c r="AI46" i="39"/>
  <c r="AJ46" i="38"/>
  <c r="AA46" i="39"/>
  <c r="AB46" i="38"/>
  <c r="S46" i="39"/>
  <c r="T46" i="38"/>
  <c r="K46" i="39"/>
  <c r="L46" i="38"/>
  <c r="C46" i="39"/>
  <c r="D46" i="38"/>
  <c r="DW33" i="39"/>
  <c r="DX33" i="38"/>
  <c r="DO33" i="39"/>
  <c r="DP33" i="38"/>
  <c r="DG33" i="39"/>
  <c r="DH33" i="38"/>
  <c r="CY33" i="39"/>
  <c r="CZ33" i="38"/>
  <c r="CQ33" i="39"/>
  <c r="CR33" i="38"/>
  <c r="CI33" i="39"/>
  <c r="CJ33" i="38"/>
  <c r="CA33" i="39"/>
  <c r="CB33" i="38"/>
  <c r="BS33" i="39"/>
  <c r="BT33" i="38"/>
  <c r="BK33" i="39"/>
  <c r="BL33" i="38"/>
  <c r="BC33" i="39"/>
  <c r="BD33" i="38"/>
  <c r="AU33" i="39"/>
  <c r="AV33" i="38"/>
  <c r="AM33" i="39"/>
  <c r="AN33" i="38"/>
  <c r="AE33" i="39"/>
  <c r="AF33" i="38"/>
  <c r="W33" i="39"/>
  <c r="X33" i="38"/>
  <c r="O33" i="39"/>
  <c r="P33" i="38"/>
  <c r="G33" i="39"/>
  <c r="H33" i="38"/>
  <c r="L33" i="37"/>
  <c r="J33" i="37"/>
  <c r="H33" i="37"/>
  <c r="K33" i="37"/>
  <c r="I33" i="37"/>
  <c r="G33" i="37"/>
  <c r="NR22" i="40"/>
  <c r="NJ22" i="40"/>
  <c r="NB22" i="40"/>
  <c r="MT22" i="40"/>
  <c r="NT20" i="40"/>
  <c r="NL20" i="40"/>
  <c r="ND20" i="40"/>
  <c r="MV20" i="40"/>
  <c r="NT19" i="40"/>
  <c r="NL19" i="40"/>
  <c r="ND19" i="40"/>
  <c r="MV19" i="40"/>
  <c r="NT18" i="40"/>
  <c r="NL18" i="40"/>
  <c r="ND18" i="40"/>
  <c r="MV18" i="40"/>
  <c r="NT17" i="40"/>
  <c r="NL17" i="40"/>
  <c r="ND17" i="40"/>
  <c r="MV17" i="40"/>
  <c r="NT16" i="40"/>
  <c r="NL16" i="40"/>
  <c r="ND16" i="40"/>
  <c r="MV16" i="40"/>
  <c r="NT15" i="40"/>
  <c r="NL15" i="40"/>
  <c r="ND15" i="40"/>
  <c r="MV15" i="40"/>
  <c r="NT14" i="40"/>
  <c r="NL14" i="40"/>
  <c r="ND14" i="40"/>
  <c r="MV14" i="40"/>
  <c r="NT13" i="40"/>
  <c r="NL13" i="40"/>
  <c r="ND13" i="40"/>
  <c r="MV13" i="40"/>
  <c r="NT12" i="40"/>
  <c r="NL12" i="40"/>
  <c r="ND12" i="40"/>
  <c r="MV12" i="40"/>
  <c r="NT11" i="40"/>
  <c r="NL11" i="40"/>
  <c r="ND11" i="40"/>
  <c r="MV11" i="40"/>
  <c r="NT10" i="40"/>
  <c r="NL10" i="40"/>
  <c r="ND10" i="40"/>
  <c r="MV10" i="40"/>
  <c r="NT9" i="40"/>
  <c r="NL9" i="40"/>
  <c r="ND9" i="40"/>
  <c r="MV9" i="40"/>
  <c r="EC189" i="39"/>
  <c r="ED189" i="39" s="1"/>
  <c r="ED189" i="38"/>
  <c r="DU189" i="39"/>
  <c r="DV189" i="39" s="1"/>
  <c r="DV189" i="38"/>
  <c r="DM189" i="39"/>
  <c r="DN189" i="39" s="1"/>
  <c r="DN189" i="38"/>
  <c r="DE189" i="39"/>
  <c r="DF189" i="39" s="1"/>
  <c r="DF189" i="38"/>
  <c r="CW189" i="39"/>
  <c r="CX189" i="39" s="1"/>
  <c r="CX189" i="38"/>
  <c r="CO189" i="39"/>
  <c r="CP189" i="39" s="1"/>
  <c r="CP189" i="38"/>
  <c r="CG189" i="39"/>
  <c r="CH189" i="39" s="1"/>
  <c r="CH189" i="38"/>
  <c r="BY189" i="39"/>
  <c r="BZ189" i="39" s="1"/>
  <c r="BZ189" i="38"/>
  <c r="BQ189" i="39"/>
  <c r="BR189" i="39" s="1"/>
  <c r="BR189" i="38"/>
  <c r="BI189" i="39"/>
  <c r="BJ189" i="39" s="1"/>
  <c r="BJ189" i="38"/>
  <c r="BA189" i="39"/>
  <c r="BB189" i="39" s="1"/>
  <c r="BB189" i="38"/>
  <c r="AS189" i="39"/>
  <c r="AT189" i="39" s="1"/>
  <c r="AT189" i="38"/>
  <c r="AK189" i="39"/>
  <c r="AL189" i="39" s="1"/>
  <c r="AL189" i="38"/>
  <c r="AC189" i="39"/>
  <c r="AD189" i="39" s="1"/>
  <c r="AD189" i="38"/>
  <c r="U189" i="39"/>
  <c r="V189" i="39" s="1"/>
  <c r="V189" i="38"/>
  <c r="M189" i="39"/>
  <c r="N189" i="39" s="1"/>
  <c r="N189" i="38"/>
  <c r="E189" i="39"/>
  <c r="F189" i="39" s="1"/>
  <c r="F189" i="38"/>
  <c r="DY176" i="39"/>
  <c r="DZ176" i="39" s="1"/>
  <c r="DZ176" i="38"/>
  <c r="DQ176" i="39"/>
  <c r="DR176" i="39" s="1"/>
  <c r="DR176" i="38"/>
  <c r="DI176" i="39"/>
  <c r="DJ176" i="39" s="1"/>
  <c r="DJ176" i="38"/>
  <c r="DA176" i="39"/>
  <c r="DB176" i="39" s="1"/>
  <c r="DB176" i="38"/>
  <c r="CS176" i="39"/>
  <c r="CT176" i="39" s="1"/>
  <c r="CT176" i="38"/>
  <c r="CK176" i="39"/>
  <c r="CL176" i="39" s="1"/>
  <c r="CL176" i="38"/>
  <c r="CC176" i="39"/>
  <c r="CD176" i="39" s="1"/>
  <c r="CD176" i="38"/>
  <c r="BU176" i="39"/>
  <c r="BV176" i="39" s="1"/>
  <c r="BV176" i="38"/>
  <c r="BM176" i="39"/>
  <c r="BN176" i="39" s="1"/>
  <c r="BN176" i="38"/>
  <c r="BE176" i="39"/>
  <c r="BF176" i="39" s="1"/>
  <c r="BF176" i="38"/>
  <c r="AW176" i="39"/>
  <c r="AX176" i="39" s="1"/>
  <c r="AX176" i="38"/>
  <c r="AO176" i="39"/>
  <c r="AP176" i="39" s="1"/>
  <c r="AP176" i="38"/>
  <c r="AG176" i="39"/>
  <c r="AH176" i="39" s="1"/>
  <c r="AH176" i="38"/>
  <c r="Y176" i="39"/>
  <c r="Z176" i="39" s="1"/>
  <c r="Z176" i="38"/>
  <c r="Q176" i="39"/>
  <c r="R176" i="39" s="1"/>
  <c r="R176" i="38"/>
  <c r="I176" i="39"/>
  <c r="J176" i="39" s="1"/>
  <c r="J176" i="38"/>
  <c r="EC163" i="39"/>
  <c r="ED163" i="39" s="1"/>
  <c r="ED163" i="38"/>
  <c r="DU163" i="39"/>
  <c r="DV163" i="39" s="1"/>
  <c r="DV163" i="38"/>
  <c r="DM163" i="39"/>
  <c r="DN163" i="39" s="1"/>
  <c r="DN163" i="38"/>
  <c r="DE163" i="39"/>
  <c r="DF163" i="39" s="1"/>
  <c r="DF163" i="38"/>
  <c r="CW163" i="39"/>
  <c r="CX163" i="39" s="1"/>
  <c r="CX163" i="38"/>
  <c r="CO163" i="39"/>
  <c r="CP163" i="39" s="1"/>
  <c r="CP163" i="38"/>
  <c r="CG163" i="39"/>
  <c r="CH163" i="39" s="1"/>
  <c r="CH163" i="38"/>
  <c r="BY163" i="39"/>
  <c r="BZ163" i="39" s="1"/>
  <c r="BZ163" i="38"/>
  <c r="BQ163" i="39"/>
  <c r="BR163" i="39" s="1"/>
  <c r="BR163" i="38"/>
  <c r="BI163" i="39"/>
  <c r="BJ163" i="39" s="1"/>
  <c r="BJ163" i="38"/>
  <c r="BA163" i="39"/>
  <c r="BB163" i="39" s="1"/>
  <c r="BB163" i="38"/>
  <c r="AS163" i="39"/>
  <c r="AT163" i="39" s="1"/>
  <c r="AT163" i="38"/>
  <c r="AK163" i="39"/>
  <c r="AL163" i="39" s="1"/>
  <c r="AL163" i="38"/>
  <c r="AC163" i="39"/>
  <c r="AD163" i="39" s="1"/>
  <c r="AD163" i="38"/>
  <c r="U163" i="39"/>
  <c r="V163" i="39" s="1"/>
  <c r="V163" i="38"/>
  <c r="M163" i="39"/>
  <c r="N163" i="39" s="1"/>
  <c r="N163" i="38"/>
  <c r="E163" i="39"/>
  <c r="F163" i="39" s="1"/>
  <c r="F163" i="38"/>
  <c r="DY150" i="39"/>
  <c r="DZ150" i="39" s="1"/>
  <c r="DZ150" i="38"/>
  <c r="DQ150" i="39"/>
  <c r="DR150" i="39" s="1"/>
  <c r="DR150" i="38"/>
  <c r="DI150" i="39"/>
  <c r="DJ150" i="39" s="1"/>
  <c r="DJ150" i="38"/>
  <c r="DA150" i="39"/>
  <c r="DB150" i="39" s="1"/>
  <c r="DB150" i="38"/>
  <c r="CS150" i="39"/>
  <c r="CT150" i="39" s="1"/>
  <c r="CT150" i="38"/>
  <c r="CK150" i="39"/>
  <c r="CL150" i="39" s="1"/>
  <c r="CL150" i="38"/>
  <c r="CC150" i="39"/>
  <c r="CD150" i="39" s="1"/>
  <c r="CD150" i="38"/>
  <c r="BU150" i="39"/>
  <c r="BV150" i="39" s="1"/>
  <c r="BV150" i="38"/>
  <c r="BM150" i="39"/>
  <c r="BN150" i="39" s="1"/>
  <c r="BN150" i="38"/>
  <c r="BE150" i="39"/>
  <c r="BF150" i="39" s="1"/>
  <c r="BF150" i="38"/>
  <c r="AW150" i="39"/>
  <c r="AX150" i="39" s="1"/>
  <c r="AX150" i="38"/>
  <c r="AO150" i="39"/>
  <c r="AP150" i="39" s="1"/>
  <c r="AP150" i="38"/>
  <c r="AG150" i="39"/>
  <c r="AH150" i="39" s="1"/>
  <c r="AH150" i="38"/>
  <c r="Y150" i="39"/>
  <c r="Z150" i="39" s="1"/>
  <c r="Z150" i="38"/>
  <c r="Q150" i="39"/>
  <c r="R150" i="39" s="1"/>
  <c r="R150" i="38"/>
  <c r="I150" i="39"/>
  <c r="J150" i="39" s="1"/>
  <c r="J150" i="38"/>
  <c r="EC137" i="39"/>
  <c r="ED137" i="39" s="1"/>
  <c r="ED137" i="38"/>
  <c r="DU137" i="39"/>
  <c r="DV137" i="39" s="1"/>
  <c r="DV137" i="38"/>
  <c r="DM137" i="39"/>
  <c r="DN137" i="39" s="1"/>
  <c r="DN137" i="38"/>
  <c r="DE137" i="39"/>
  <c r="DF137" i="39" s="1"/>
  <c r="DF137" i="38"/>
  <c r="CW137" i="39"/>
  <c r="CX137" i="39" s="1"/>
  <c r="CX137" i="38"/>
  <c r="CO137" i="39"/>
  <c r="CP137" i="39" s="1"/>
  <c r="CP137" i="38"/>
  <c r="CG137" i="39"/>
  <c r="CH137" i="39" s="1"/>
  <c r="CH137" i="38"/>
  <c r="BY137" i="39"/>
  <c r="BZ137" i="39" s="1"/>
  <c r="BZ137" i="38"/>
  <c r="BQ137" i="39"/>
  <c r="BR137" i="39" s="1"/>
  <c r="BR137" i="38"/>
  <c r="BI137" i="39"/>
  <c r="BJ137" i="39" s="1"/>
  <c r="BJ137" i="38"/>
  <c r="BA137" i="39"/>
  <c r="BB137" i="39" s="1"/>
  <c r="BB137" i="38"/>
  <c r="AS137" i="39"/>
  <c r="AT137" i="39" s="1"/>
  <c r="AT137" i="38"/>
  <c r="AK137" i="39"/>
  <c r="AL137" i="39" s="1"/>
  <c r="AL137" i="38"/>
  <c r="AC137" i="39"/>
  <c r="AD137" i="39" s="1"/>
  <c r="AD137" i="38"/>
  <c r="U137" i="39"/>
  <c r="V137" i="39" s="1"/>
  <c r="V137" i="38"/>
  <c r="M137" i="39"/>
  <c r="N137" i="39" s="1"/>
  <c r="N137" i="38"/>
  <c r="E137" i="39"/>
  <c r="F137" i="39" s="1"/>
  <c r="F137" i="38"/>
  <c r="DY124" i="39"/>
  <c r="DZ124" i="39" s="1"/>
  <c r="DZ124" i="38"/>
  <c r="DQ124" i="39"/>
  <c r="DR124" i="39" s="1"/>
  <c r="DR124" i="38"/>
  <c r="DI124" i="39"/>
  <c r="DJ124" i="39" s="1"/>
  <c r="DJ124" i="38"/>
  <c r="DA124" i="39"/>
  <c r="DB124" i="39" s="1"/>
  <c r="DB124" i="38"/>
  <c r="CS124" i="39"/>
  <c r="CT124" i="39" s="1"/>
  <c r="CT124" i="38"/>
  <c r="CK124" i="39"/>
  <c r="CL124" i="39" s="1"/>
  <c r="CL124" i="38"/>
  <c r="CC124" i="39"/>
  <c r="CD124" i="39" s="1"/>
  <c r="CD124" i="38"/>
  <c r="BU124" i="39"/>
  <c r="BV124" i="39" s="1"/>
  <c r="BV124" i="38"/>
  <c r="BM124" i="39"/>
  <c r="BN124" i="39" s="1"/>
  <c r="BN124" i="38"/>
  <c r="BE124" i="39"/>
  <c r="BF124" i="39" s="1"/>
  <c r="BF124" i="38"/>
  <c r="AW124" i="39"/>
  <c r="AX124" i="39" s="1"/>
  <c r="AX124" i="38"/>
  <c r="AO124" i="39"/>
  <c r="AP124" i="39" s="1"/>
  <c r="AP124" i="38"/>
  <c r="AG124" i="39"/>
  <c r="AH124" i="39" s="1"/>
  <c r="AH124" i="38"/>
  <c r="Y124" i="39"/>
  <c r="Z124" i="39" s="1"/>
  <c r="Z124" i="38"/>
  <c r="Q124" i="39"/>
  <c r="R124" i="39" s="1"/>
  <c r="R124" i="38"/>
  <c r="I124" i="39"/>
  <c r="J124" i="39" s="1"/>
  <c r="J124" i="38"/>
  <c r="EC111" i="39"/>
  <c r="ED111" i="39" s="1"/>
  <c r="ED111" i="38"/>
  <c r="DU111" i="39"/>
  <c r="DV111" i="39" s="1"/>
  <c r="DV111" i="38"/>
  <c r="DM111" i="39"/>
  <c r="DN111" i="39" s="1"/>
  <c r="DN111" i="38"/>
  <c r="DE111" i="39"/>
  <c r="DF111" i="39" s="1"/>
  <c r="DF111" i="38"/>
  <c r="CW111" i="39"/>
  <c r="CX111" i="39" s="1"/>
  <c r="CX111" i="38"/>
  <c r="CO111" i="39"/>
  <c r="CP111" i="39" s="1"/>
  <c r="CP111" i="38"/>
  <c r="CG111" i="39"/>
  <c r="CH111" i="39" s="1"/>
  <c r="CH111" i="38"/>
  <c r="BY111" i="39"/>
  <c r="BZ111" i="39" s="1"/>
  <c r="BZ111" i="38"/>
  <c r="BQ111" i="39"/>
  <c r="BR111" i="39" s="1"/>
  <c r="BR111" i="38"/>
  <c r="BI111" i="39"/>
  <c r="BJ111" i="39" s="1"/>
  <c r="BJ111" i="38"/>
  <c r="BA111" i="39"/>
  <c r="BB111" i="39" s="1"/>
  <c r="BB111" i="38"/>
  <c r="AS111" i="39"/>
  <c r="AT111" i="39" s="1"/>
  <c r="AT111" i="38"/>
  <c r="AK111" i="39"/>
  <c r="AL111" i="39" s="1"/>
  <c r="AL111" i="38"/>
  <c r="AC111" i="39"/>
  <c r="AD111" i="39" s="1"/>
  <c r="AD111" i="38"/>
  <c r="U111" i="39"/>
  <c r="V111" i="39" s="1"/>
  <c r="V111" i="38"/>
  <c r="M111" i="39"/>
  <c r="N111" i="39" s="1"/>
  <c r="N111" i="38"/>
  <c r="E111" i="39"/>
  <c r="F111" i="39" s="1"/>
  <c r="F111" i="38"/>
  <c r="DY98" i="39"/>
  <c r="DZ98" i="39" s="1"/>
  <c r="DZ98" i="38"/>
  <c r="DQ98" i="39"/>
  <c r="DR98" i="39" s="1"/>
  <c r="DR98" i="38"/>
  <c r="DI98" i="39"/>
  <c r="DJ98" i="39" s="1"/>
  <c r="DJ98" i="38"/>
  <c r="DA98" i="39"/>
  <c r="DB98" i="39" s="1"/>
  <c r="DB98" i="38"/>
  <c r="CS98" i="39"/>
  <c r="CT98" i="39" s="1"/>
  <c r="CT98" i="38"/>
  <c r="CK98" i="39"/>
  <c r="CL98" i="39" s="1"/>
  <c r="CL98" i="38"/>
  <c r="CC98" i="39"/>
  <c r="CD98" i="39" s="1"/>
  <c r="CD98" i="38"/>
  <c r="BU98" i="39"/>
  <c r="BV98" i="39" s="1"/>
  <c r="BV98" i="38"/>
  <c r="BM98" i="39"/>
  <c r="BN98" i="39" s="1"/>
  <c r="BN98" i="38"/>
  <c r="BE98" i="39"/>
  <c r="BF98" i="39" s="1"/>
  <c r="BF98" i="38"/>
  <c r="AW98" i="39"/>
  <c r="AX98" i="39" s="1"/>
  <c r="AX98" i="38"/>
  <c r="AO98" i="39"/>
  <c r="AP98" i="39" s="1"/>
  <c r="AP98" i="38"/>
  <c r="AG98" i="39"/>
  <c r="AH98" i="39" s="1"/>
  <c r="AH98" i="38"/>
  <c r="Y98" i="39"/>
  <c r="Z98" i="39" s="1"/>
  <c r="Z98" i="38"/>
  <c r="Q98" i="39"/>
  <c r="R98" i="39" s="1"/>
  <c r="R98" i="38"/>
  <c r="I98" i="39"/>
  <c r="J98" i="39" s="1"/>
  <c r="J98" i="38"/>
  <c r="EC85" i="39"/>
  <c r="ED85" i="39" s="1"/>
  <c r="ED85" i="38"/>
  <c r="DU85" i="39"/>
  <c r="DV85" i="39" s="1"/>
  <c r="DV85" i="38"/>
  <c r="DM85" i="39"/>
  <c r="DN85" i="39" s="1"/>
  <c r="DN85" i="38"/>
  <c r="DE85" i="39"/>
  <c r="DF85" i="39" s="1"/>
  <c r="DF85" i="38"/>
  <c r="CW85" i="39"/>
  <c r="CX85" i="39" s="1"/>
  <c r="CX85" i="38"/>
  <c r="CO85" i="39"/>
  <c r="CP85" i="39" s="1"/>
  <c r="CP85" i="38"/>
  <c r="CG85" i="39"/>
  <c r="CH85" i="39" s="1"/>
  <c r="CH85" i="38"/>
  <c r="BY85" i="39"/>
  <c r="BZ85" i="39" s="1"/>
  <c r="BZ85" i="38"/>
  <c r="BQ85" i="39"/>
  <c r="BR85" i="39" s="1"/>
  <c r="BR85" i="38"/>
  <c r="BI85" i="39"/>
  <c r="BJ85" i="39" s="1"/>
  <c r="BJ85" i="38"/>
  <c r="BA85" i="39"/>
  <c r="BB85" i="39" s="1"/>
  <c r="BB85" i="38"/>
  <c r="AS85" i="39"/>
  <c r="AT85" i="39" s="1"/>
  <c r="AT85" i="38"/>
  <c r="AK85" i="39"/>
  <c r="AL85" i="39" s="1"/>
  <c r="AL85" i="38"/>
  <c r="AC85" i="39"/>
  <c r="AD85" i="39" s="1"/>
  <c r="AD85" i="38"/>
  <c r="U85" i="39"/>
  <c r="V85" i="39" s="1"/>
  <c r="V85" i="38"/>
  <c r="M85" i="39"/>
  <c r="N85" i="39" s="1"/>
  <c r="N85" i="38"/>
  <c r="E85" i="39"/>
  <c r="F85" i="39" s="1"/>
  <c r="F85" i="38"/>
  <c r="DY72" i="39"/>
  <c r="DZ72" i="39" s="1"/>
  <c r="DZ72" i="38"/>
  <c r="DQ72" i="39"/>
  <c r="DR72" i="39" s="1"/>
  <c r="DR72" i="38"/>
  <c r="DI72" i="39"/>
  <c r="DJ72" i="39" s="1"/>
  <c r="DJ72" i="38"/>
  <c r="DA72" i="39"/>
  <c r="DB72" i="39" s="1"/>
  <c r="DB72" i="38"/>
  <c r="CS72" i="39"/>
  <c r="CT72" i="39" s="1"/>
  <c r="CT72" i="38"/>
  <c r="CK72" i="39"/>
  <c r="CL72" i="39" s="1"/>
  <c r="CL72" i="38"/>
  <c r="CC72" i="39"/>
  <c r="CD72" i="39" s="1"/>
  <c r="CD72" i="38"/>
  <c r="BU72" i="39"/>
  <c r="BV72" i="39" s="1"/>
  <c r="BV72" i="38"/>
  <c r="BM72" i="39"/>
  <c r="BN72" i="39" s="1"/>
  <c r="BN72" i="38"/>
  <c r="BE72" i="39"/>
  <c r="BF72" i="39" s="1"/>
  <c r="BF72" i="38"/>
  <c r="AW72" i="39"/>
  <c r="AX72" i="39" s="1"/>
  <c r="AX72" i="38"/>
  <c r="AO72" i="39"/>
  <c r="AP72" i="39" s="1"/>
  <c r="AP72" i="38"/>
  <c r="AG72" i="39"/>
  <c r="AH72" i="39" s="1"/>
  <c r="AH72" i="38"/>
  <c r="Y72" i="39"/>
  <c r="Z72" i="39" s="1"/>
  <c r="Z72" i="38"/>
  <c r="Q72" i="39"/>
  <c r="R72" i="39" s="1"/>
  <c r="R72" i="38"/>
  <c r="I72" i="39"/>
  <c r="J72" i="39" s="1"/>
  <c r="J72" i="38"/>
  <c r="EC59" i="39"/>
  <c r="ED59" i="39" s="1"/>
  <c r="ED59" i="38"/>
  <c r="DU59" i="39"/>
  <c r="DV59" i="39" s="1"/>
  <c r="DV59" i="38"/>
  <c r="DM59" i="39"/>
  <c r="DN59" i="39" s="1"/>
  <c r="DN59" i="38"/>
  <c r="DE59" i="39"/>
  <c r="DF59" i="39" s="1"/>
  <c r="DF59" i="38"/>
  <c r="CW59" i="39"/>
  <c r="CX59" i="39" s="1"/>
  <c r="CX59" i="38"/>
  <c r="CO59" i="39"/>
  <c r="CP59" i="39" s="1"/>
  <c r="CP59" i="38"/>
  <c r="CG59" i="39"/>
  <c r="CH59" i="39" s="1"/>
  <c r="CH59" i="38"/>
  <c r="BY59" i="39"/>
  <c r="BZ59" i="39" s="1"/>
  <c r="BZ59" i="38"/>
  <c r="BQ59" i="39"/>
  <c r="BR59" i="39" s="1"/>
  <c r="BR59" i="38"/>
  <c r="BI59" i="39"/>
  <c r="BJ59" i="39" s="1"/>
  <c r="BJ59" i="38"/>
  <c r="BA59" i="39"/>
  <c r="BB59" i="39" s="1"/>
  <c r="BB59" i="38"/>
  <c r="AS59" i="39"/>
  <c r="AT59" i="39" s="1"/>
  <c r="AT59" i="38"/>
  <c r="AK59" i="39"/>
  <c r="AL59" i="39" s="1"/>
  <c r="AL59" i="38"/>
  <c r="AC59" i="39"/>
  <c r="AD59" i="39" s="1"/>
  <c r="AD59" i="38"/>
  <c r="U59" i="39"/>
  <c r="V59" i="39" s="1"/>
  <c r="V59" i="38"/>
  <c r="M59" i="39"/>
  <c r="N59" i="39" s="1"/>
  <c r="N59" i="38"/>
  <c r="E59" i="39"/>
  <c r="F59" i="39" s="1"/>
  <c r="F59" i="38"/>
  <c r="DY46" i="39"/>
  <c r="DZ46" i="39" s="1"/>
  <c r="DZ46" i="38"/>
  <c r="DQ46" i="39"/>
  <c r="DR46" i="39" s="1"/>
  <c r="DR46" i="38"/>
  <c r="DI46" i="39"/>
  <c r="DJ46" i="39" s="1"/>
  <c r="DJ46" i="38"/>
  <c r="DA46" i="39"/>
  <c r="DB46" i="39" s="1"/>
  <c r="DB46" i="38"/>
  <c r="CS46" i="39"/>
  <c r="CT46" i="39" s="1"/>
  <c r="CT46" i="38"/>
  <c r="CK46" i="39"/>
  <c r="CL46" i="39" s="1"/>
  <c r="CL46" i="38"/>
  <c r="CC46" i="39"/>
  <c r="CD46" i="39" s="1"/>
  <c r="CD46" i="38"/>
  <c r="BU46" i="39"/>
  <c r="BV46" i="39" s="1"/>
  <c r="BV46" i="38"/>
  <c r="BM46" i="39"/>
  <c r="BN46" i="39" s="1"/>
  <c r="BN46" i="38"/>
  <c r="BE46" i="39"/>
  <c r="BF46" i="39" s="1"/>
  <c r="BF46" i="38"/>
  <c r="AW46" i="39"/>
  <c r="AX46" i="39" s="1"/>
  <c r="AX46" i="38"/>
  <c r="AO46" i="39"/>
  <c r="AP46" i="39" s="1"/>
  <c r="AP46" i="38"/>
  <c r="AG46" i="39"/>
  <c r="AH46" i="39" s="1"/>
  <c r="AH46" i="38"/>
  <c r="Y46" i="39"/>
  <c r="Z46" i="39" s="1"/>
  <c r="Z46" i="38"/>
  <c r="Q46" i="39"/>
  <c r="R46" i="39" s="1"/>
  <c r="R46" i="38"/>
  <c r="I46" i="39"/>
  <c r="J46" i="39" s="1"/>
  <c r="J46" i="38"/>
  <c r="EC33" i="39"/>
  <c r="ED33" i="39" s="1"/>
  <c r="ED33" i="38"/>
  <c r="DU33" i="39"/>
  <c r="DV33" i="39" s="1"/>
  <c r="DV33" i="38"/>
  <c r="DM33" i="39"/>
  <c r="DN33" i="39" s="1"/>
  <c r="DN33" i="38"/>
  <c r="DE33" i="39"/>
  <c r="DF33" i="39" s="1"/>
  <c r="DF33" i="38"/>
  <c r="CW33" i="39"/>
  <c r="CX33" i="39" s="1"/>
  <c r="CX33" i="38"/>
  <c r="CO33" i="39"/>
  <c r="CP33" i="39" s="1"/>
  <c r="CP33" i="38"/>
  <c r="CG33" i="39"/>
  <c r="CH33" i="39" s="1"/>
  <c r="CH33" i="38"/>
  <c r="BY33" i="39"/>
  <c r="BZ33" i="39" s="1"/>
  <c r="BZ33" i="38"/>
  <c r="BQ33" i="39"/>
  <c r="BR33" i="39" s="1"/>
  <c r="BR33" i="38"/>
  <c r="BI33" i="39"/>
  <c r="BJ33" i="39" s="1"/>
  <c r="BJ33" i="38"/>
  <c r="BA33" i="39"/>
  <c r="BB33" i="39" s="1"/>
  <c r="BB33" i="38"/>
  <c r="AS33" i="39"/>
  <c r="AT33" i="39" s="1"/>
  <c r="AT33" i="38"/>
  <c r="AK33" i="39"/>
  <c r="AL33" i="39" s="1"/>
  <c r="AL33" i="38"/>
  <c r="AC33" i="39"/>
  <c r="AD33" i="39" s="1"/>
  <c r="AD33" i="38"/>
  <c r="U33" i="39"/>
  <c r="V33" i="39" s="1"/>
  <c r="V33" i="38"/>
  <c r="M33" i="39"/>
  <c r="N33" i="39" s="1"/>
  <c r="N33" i="38"/>
  <c r="E33" i="39"/>
  <c r="F33" i="39" s="1"/>
  <c r="F33" i="38"/>
  <c r="I126" i="12"/>
  <c r="T22" i="12"/>
  <c r="G126" i="12"/>
  <c r="K126" i="12"/>
  <c r="U22" i="12"/>
  <c r="L126" i="12"/>
  <c r="J126" i="12"/>
  <c r="H126" i="12"/>
  <c r="NR17" i="40"/>
  <c r="NP22" i="40"/>
  <c r="NH22" i="40"/>
  <c r="MZ22" i="40"/>
  <c r="NR20" i="40"/>
  <c r="NJ20" i="40"/>
  <c r="NB20" i="40"/>
  <c r="MT20" i="40"/>
  <c r="NR19" i="40"/>
  <c r="NJ19" i="40"/>
  <c r="NB19" i="40"/>
  <c r="MT19" i="40"/>
  <c r="NR18" i="40"/>
  <c r="NJ18" i="40"/>
  <c r="NB18" i="40"/>
  <c r="MT18" i="40"/>
  <c r="NJ17" i="40"/>
  <c r="NB17" i="40"/>
  <c r="MT17" i="40"/>
  <c r="NR16" i="40"/>
  <c r="NJ16" i="40"/>
  <c r="NB16" i="40"/>
  <c r="MT16" i="40"/>
  <c r="NR15" i="40"/>
  <c r="NJ15" i="40"/>
  <c r="NB15" i="40"/>
  <c r="MT15" i="40"/>
  <c r="NR14" i="40"/>
  <c r="NJ14" i="40"/>
  <c r="NB14" i="40"/>
  <c r="MT14" i="40"/>
  <c r="NR13" i="40"/>
  <c r="NJ13" i="40"/>
  <c r="NB13" i="40"/>
  <c r="MT13" i="40"/>
  <c r="NR12" i="40"/>
  <c r="NJ12" i="40"/>
  <c r="NB12" i="40"/>
  <c r="MT12" i="40"/>
  <c r="NR11" i="40"/>
  <c r="NJ11" i="40"/>
  <c r="NB11" i="40"/>
  <c r="MT11" i="40"/>
  <c r="NR10" i="40"/>
  <c r="NJ10" i="40"/>
  <c r="NB10" i="40"/>
  <c r="MT10" i="40"/>
  <c r="NR9" i="40"/>
  <c r="NJ9" i="40"/>
  <c r="NB9" i="40"/>
  <c r="MT9" i="40"/>
  <c r="EA189" i="39"/>
  <c r="EB189" i="39" s="1"/>
  <c r="EB189" i="38"/>
  <c r="DS189" i="39"/>
  <c r="DT189" i="39" s="1"/>
  <c r="DT189" i="38"/>
  <c r="DK189" i="39"/>
  <c r="DL189" i="39" s="1"/>
  <c r="DL189" i="38"/>
  <c r="DC189" i="39"/>
  <c r="DD189" i="39" s="1"/>
  <c r="DD189" i="38"/>
  <c r="CU189" i="39"/>
  <c r="CV189" i="39" s="1"/>
  <c r="CV189" i="38"/>
  <c r="CM189" i="39"/>
  <c r="CN189" i="39" s="1"/>
  <c r="CN189" i="38"/>
  <c r="CE189" i="39"/>
  <c r="CF189" i="39" s="1"/>
  <c r="CF189" i="38"/>
  <c r="BW189" i="39"/>
  <c r="BX189" i="39" s="1"/>
  <c r="BX189" i="38"/>
  <c r="BO189" i="39"/>
  <c r="BP189" i="39" s="1"/>
  <c r="BP189" i="38"/>
  <c r="BG189" i="39"/>
  <c r="BH189" i="39" s="1"/>
  <c r="BH189" i="38"/>
  <c r="AY189" i="39"/>
  <c r="AZ189" i="39" s="1"/>
  <c r="AZ189" i="38"/>
  <c r="AQ189" i="39"/>
  <c r="AR189" i="39" s="1"/>
  <c r="AR189" i="38"/>
  <c r="AI189" i="39"/>
  <c r="AJ189" i="39" s="1"/>
  <c r="AJ189" i="38"/>
  <c r="AA189" i="39"/>
  <c r="AB189" i="39" s="1"/>
  <c r="AB189" i="38"/>
  <c r="S189" i="39"/>
  <c r="T189" i="39" s="1"/>
  <c r="T189" i="38"/>
  <c r="K189" i="39"/>
  <c r="L189" i="39" s="1"/>
  <c r="L189" i="38"/>
  <c r="C189" i="39"/>
  <c r="D189" i="39" s="1"/>
  <c r="D189" i="38"/>
  <c r="DW176" i="39"/>
  <c r="DX176" i="39" s="1"/>
  <c r="DX176" i="38"/>
  <c r="DO176" i="39"/>
  <c r="DP176" i="39" s="1"/>
  <c r="DP176" i="38"/>
  <c r="DG176" i="39"/>
  <c r="DH176" i="39" s="1"/>
  <c r="DH176" i="38"/>
  <c r="CY176" i="39"/>
  <c r="CZ176" i="39" s="1"/>
  <c r="CZ176" i="38"/>
  <c r="CQ176" i="39"/>
  <c r="CR176" i="39" s="1"/>
  <c r="CR176" i="38"/>
  <c r="CI176" i="39"/>
  <c r="CJ176" i="39" s="1"/>
  <c r="CJ176" i="38"/>
  <c r="CA176" i="39"/>
  <c r="CB176" i="39" s="1"/>
  <c r="CB176" i="38"/>
  <c r="BS176" i="39"/>
  <c r="BT176" i="39" s="1"/>
  <c r="BT176" i="38"/>
  <c r="BK176" i="39"/>
  <c r="BL176" i="39" s="1"/>
  <c r="BL176" i="38"/>
  <c r="BC176" i="39"/>
  <c r="BD176" i="39" s="1"/>
  <c r="BD176" i="38"/>
  <c r="AU176" i="39"/>
  <c r="AV176" i="39" s="1"/>
  <c r="AV176" i="38"/>
  <c r="AM176" i="39"/>
  <c r="AN176" i="39" s="1"/>
  <c r="AN176" i="38"/>
  <c r="AE176" i="39"/>
  <c r="AF176" i="39" s="1"/>
  <c r="AF176" i="38"/>
  <c r="W176" i="39"/>
  <c r="X176" i="39" s="1"/>
  <c r="X176" i="38"/>
  <c r="O176" i="39"/>
  <c r="P176" i="39" s="1"/>
  <c r="P176" i="38"/>
  <c r="G176" i="39"/>
  <c r="H176" i="39" s="1"/>
  <c r="H176" i="38"/>
  <c r="EA163" i="39"/>
  <c r="EB163" i="39" s="1"/>
  <c r="EB163" i="38"/>
  <c r="DS163" i="39"/>
  <c r="DT163" i="39" s="1"/>
  <c r="DT163" i="38"/>
  <c r="DK163" i="39"/>
  <c r="DL163" i="39" s="1"/>
  <c r="DL163" i="38"/>
  <c r="DC163" i="39"/>
  <c r="DD163" i="39" s="1"/>
  <c r="DD163" i="38"/>
  <c r="CU163" i="39"/>
  <c r="CV163" i="39" s="1"/>
  <c r="CV163" i="38"/>
  <c r="CM163" i="39"/>
  <c r="CN163" i="39" s="1"/>
  <c r="CN163" i="38"/>
  <c r="CE163" i="39"/>
  <c r="CF163" i="39" s="1"/>
  <c r="CF163" i="38"/>
  <c r="BW163" i="39"/>
  <c r="BX163" i="39" s="1"/>
  <c r="BX163" i="38"/>
  <c r="BO163" i="39"/>
  <c r="BP163" i="39" s="1"/>
  <c r="BP163" i="38"/>
  <c r="BG163" i="39"/>
  <c r="BH163" i="39" s="1"/>
  <c r="BH163" i="38"/>
  <c r="AY163" i="39"/>
  <c r="AZ163" i="39" s="1"/>
  <c r="AZ163" i="38"/>
  <c r="AQ163" i="39"/>
  <c r="AR163" i="39" s="1"/>
  <c r="AR163" i="38"/>
  <c r="AI163" i="39"/>
  <c r="AJ163" i="39" s="1"/>
  <c r="AJ163" i="38"/>
  <c r="AA163" i="39"/>
  <c r="AB163" i="39" s="1"/>
  <c r="AB163" i="38"/>
  <c r="S163" i="39"/>
  <c r="T163" i="39" s="1"/>
  <c r="T163" i="38"/>
  <c r="K163" i="39"/>
  <c r="L163" i="39" s="1"/>
  <c r="L163" i="38"/>
  <c r="C163" i="39"/>
  <c r="D163" i="39" s="1"/>
  <c r="D163" i="38"/>
  <c r="DW150" i="39"/>
  <c r="DX150" i="39" s="1"/>
  <c r="DX150" i="38"/>
  <c r="DO150" i="39"/>
  <c r="DP150" i="39" s="1"/>
  <c r="DP150" i="38"/>
  <c r="DG150" i="39"/>
  <c r="DH150" i="39" s="1"/>
  <c r="DH150" i="38"/>
  <c r="CY150" i="39"/>
  <c r="CZ150" i="39" s="1"/>
  <c r="CZ150" i="38"/>
  <c r="CQ150" i="39"/>
  <c r="CR150" i="39" s="1"/>
  <c r="CR150" i="38"/>
  <c r="CI150" i="39"/>
  <c r="CJ150" i="39" s="1"/>
  <c r="CJ150" i="38"/>
  <c r="CA150" i="39"/>
  <c r="CB150" i="39" s="1"/>
  <c r="CB150" i="38"/>
  <c r="BS150" i="39"/>
  <c r="BT150" i="39" s="1"/>
  <c r="BT150" i="38"/>
  <c r="BK150" i="39"/>
  <c r="BL150" i="39" s="1"/>
  <c r="BL150" i="38"/>
  <c r="BC150" i="39"/>
  <c r="BD150" i="39" s="1"/>
  <c r="BD150" i="38"/>
  <c r="AU150" i="39"/>
  <c r="AV150" i="39" s="1"/>
  <c r="AV150" i="38"/>
  <c r="AM150" i="39"/>
  <c r="AN150" i="39" s="1"/>
  <c r="AN150" i="38"/>
  <c r="AE150" i="39"/>
  <c r="AF150" i="39" s="1"/>
  <c r="AF150" i="38"/>
  <c r="W150" i="39"/>
  <c r="X150" i="39" s="1"/>
  <c r="X150" i="38"/>
  <c r="O150" i="39"/>
  <c r="P150" i="39" s="1"/>
  <c r="P150" i="38"/>
  <c r="G150" i="39"/>
  <c r="H150" i="39" s="1"/>
  <c r="H150" i="38"/>
  <c r="EA137" i="39"/>
  <c r="EB137" i="39" s="1"/>
  <c r="EB137" i="38"/>
  <c r="DS137" i="39"/>
  <c r="DT137" i="39" s="1"/>
  <c r="DT137" i="38"/>
  <c r="DK137" i="39"/>
  <c r="DL137" i="39" s="1"/>
  <c r="DL137" i="38"/>
  <c r="DC137" i="39"/>
  <c r="DD137" i="39" s="1"/>
  <c r="DD137" i="38"/>
  <c r="CU137" i="39"/>
  <c r="CV137" i="39" s="1"/>
  <c r="CV137" i="38"/>
  <c r="CM137" i="39"/>
  <c r="CN137" i="39" s="1"/>
  <c r="CN137" i="38"/>
  <c r="CE137" i="39"/>
  <c r="CF137" i="39" s="1"/>
  <c r="CF137" i="38"/>
  <c r="BW137" i="39"/>
  <c r="BX137" i="39" s="1"/>
  <c r="BX137" i="38"/>
  <c r="BO137" i="39"/>
  <c r="BP137" i="39" s="1"/>
  <c r="BP137" i="38"/>
  <c r="BG137" i="39"/>
  <c r="BH137" i="39" s="1"/>
  <c r="BH137" i="38"/>
  <c r="AY137" i="39"/>
  <c r="AZ137" i="39" s="1"/>
  <c r="AZ137" i="38"/>
  <c r="AQ137" i="39"/>
  <c r="AR137" i="39" s="1"/>
  <c r="AR137" i="38"/>
  <c r="AI137" i="39"/>
  <c r="AJ137" i="39" s="1"/>
  <c r="AJ137" i="38"/>
  <c r="AA137" i="39"/>
  <c r="AB137" i="39" s="1"/>
  <c r="AB137" i="38"/>
  <c r="S137" i="39"/>
  <c r="T137" i="39" s="1"/>
  <c r="T137" i="38"/>
  <c r="K137" i="39"/>
  <c r="L137" i="39" s="1"/>
  <c r="L137" i="38"/>
  <c r="C137" i="39"/>
  <c r="D137" i="39" s="1"/>
  <c r="D137" i="38"/>
  <c r="DW124" i="39"/>
  <c r="DX124" i="39" s="1"/>
  <c r="DX124" i="38"/>
  <c r="DO124" i="39"/>
  <c r="DP124" i="39" s="1"/>
  <c r="DP124" i="38"/>
  <c r="DG124" i="39"/>
  <c r="DH124" i="39" s="1"/>
  <c r="DH124" i="38"/>
  <c r="CY124" i="39"/>
  <c r="CZ124" i="39" s="1"/>
  <c r="CZ124" i="38"/>
  <c r="CQ124" i="39"/>
  <c r="CR124" i="39" s="1"/>
  <c r="CR124" i="38"/>
  <c r="CI124" i="39"/>
  <c r="CJ124" i="39" s="1"/>
  <c r="CJ124" i="38"/>
  <c r="CA124" i="39"/>
  <c r="CB124" i="39" s="1"/>
  <c r="CB124" i="38"/>
  <c r="BS124" i="39"/>
  <c r="BT124" i="39" s="1"/>
  <c r="BT124" i="38"/>
  <c r="BK124" i="39"/>
  <c r="BL124" i="39" s="1"/>
  <c r="BL124" i="38"/>
  <c r="BC124" i="39"/>
  <c r="BD124" i="39" s="1"/>
  <c r="BD124" i="38"/>
  <c r="AU124" i="39"/>
  <c r="AV124" i="39" s="1"/>
  <c r="AV124" i="38"/>
  <c r="AM124" i="39"/>
  <c r="AN124" i="39" s="1"/>
  <c r="AN124" i="38"/>
  <c r="AE124" i="39"/>
  <c r="AF124" i="39" s="1"/>
  <c r="AF124" i="38"/>
  <c r="W124" i="39"/>
  <c r="X124" i="39" s="1"/>
  <c r="X124" i="38"/>
  <c r="O124" i="39"/>
  <c r="P124" i="39" s="1"/>
  <c r="P124" i="38"/>
  <c r="G124" i="39"/>
  <c r="H124" i="39" s="1"/>
  <c r="H124" i="38"/>
  <c r="EA111" i="39"/>
  <c r="EB111" i="39" s="1"/>
  <c r="EB111" i="38"/>
  <c r="DS111" i="39"/>
  <c r="DT111" i="39" s="1"/>
  <c r="DT111" i="38"/>
  <c r="DK111" i="39"/>
  <c r="DL111" i="39" s="1"/>
  <c r="DL111" i="38"/>
  <c r="DC111" i="39"/>
  <c r="DD111" i="39" s="1"/>
  <c r="DD111" i="38"/>
  <c r="CU111" i="39"/>
  <c r="CV111" i="39" s="1"/>
  <c r="CV111" i="38"/>
  <c r="CM111" i="39"/>
  <c r="CN111" i="39" s="1"/>
  <c r="CN111" i="38"/>
  <c r="CE111" i="39"/>
  <c r="CF111" i="39" s="1"/>
  <c r="CF111" i="38"/>
  <c r="BW111" i="39"/>
  <c r="BX111" i="39" s="1"/>
  <c r="BX111" i="38"/>
  <c r="BO111" i="39"/>
  <c r="BP111" i="39" s="1"/>
  <c r="BP111" i="38"/>
  <c r="BG111" i="39"/>
  <c r="BH111" i="39" s="1"/>
  <c r="BH111" i="38"/>
  <c r="AY111" i="39"/>
  <c r="AZ111" i="39" s="1"/>
  <c r="AZ111" i="38"/>
  <c r="AQ111" i="39"/>
  <c r="AR111" i="39" s="1"/>
  <c r="AR111" i="38"/>
  <c r="AI111" i="39"/>
  <c r="AJ111" i="39" s="1"/>
  <c r="AJ111" i="38"/>
  <c r="AA111" i="39"/>
  <c r="AB111" i="39" s="1"/>
  <c r="AB111" i="38"/>
  <c r="S111" i="39"/>
  <c r="T111" i="39" s="1"/>
  <c r="T111" i="38"/>
  <c r="K111" i="39"/>
  <c r="L111" i="39" s="1"/>
  <c r="L111" i="38"/>
  <c r="C111" i="39"/>
  <c r="D111" i="39" s="1"/>
  <c r="D111" i="38"/>
  <c r="DW98" i="39"/>
  <c r="DX98" i="39" s="1"/>
  <c r="DX98" i="38"/>
  <c r="DO98" i="39"/>
  <c r="DP98" i="39" s="1"/>
  <c r="DP98" i="38"/>
  <c r="DG98" i="39"/>
  <c r="DH98" i="39" s="1"/>
  <c r="DH98" i="38"/>
  <c r="CY98" i="39"/>
  <c r="CZ98" i="39" s="1"/>
  <c r="CZ98" i="38"/>
  <c r="CQ98" i="39"/>
  <c r="CR98" i="39" s="1"/>
  <c r="CR98" i="38"/>
  <c r="CI98" i="39"/>
  <c r="CJ98" i="39" s="1"/>
  <c r="CJ98" i="38"/>
  <c r="CA98" i="39"/>
  <c r="CB98" i="39" s="1"/>
  <c r="CB98" i="38"/>
  <c r="BS98" i="39"/>
  <c r="BT98" i="39" s="1"/>
  <c r="BT98" i="38"/>
  <c r="BK98" i="39"/>
  <c r="BL98" i="39" s="1"/>
  <c r="BL98" i="38"/>
  <c r="BC98" i="39"/>
  <c r="BD98" i="39" s="1"/>
  <c r="BD98" i="38"/>
  <c r="AU98" i="39"/>
  <c r="AV98" i="39" s="1"/>
  <c r="AV98" i="38"/>
  <c r="AM98" i="39"/>
  <c r="AN98" i="39" s="1"/>
  <c r="AN98" i="38"/>
  <c r="AE98" i="39"/>
  <c r="AF98" i="39" s="1"/>
  <c r="AF98" i="38"/>
  <c r="W98" i="39"/>
  <c r="X98" i="39" s="1"/>
  <c r="X98" i="38"/>
  <c r="O98" i="39"/>
  <c r="P98" i="39" s="1"/>
  <c r="P98" i="38"/>
  <c r="G98" i="39"/>
  <c r="H98" i="39" s="1"/>
  <c r="H98" i="38"/>
  <c r="EA85" i="39"/>
  <c r="EB85" i="39" s="1"/>
  <c r="EB85" i="38"/>
  <c r="DS85" i="39"/>
  <c r="DT85" i="39" s="1"/>
  <c r="DT85" i="38"/>
  <c r="DK85" i="39"/>
  <c r="DL85" i="39" s="1"/>
  <c r="DL85" i="38"/>
  <c r="DC85" i="39"/>
  <c r="DD85" i="39" s="1"/>
  <c r="DD85" i="38"/>
  <c r="CU85" i="39"/>
  <c r="CV85" i="39" s="1"/>
  <c r="CV85" i="38"/>
  <c r="CM85" i="39"/>
  <c r="CN85" i="39" s="1"/>
  <c r="CN85" i="38"/>
  <c r="CE85" i="39"/>
  <c r="CF85" i="39" s="1"/>
  <c r="CF85" i="38"/>
  <c r="BW85" i="39"/>
  <c r="BX85" i="39" s="1"/>
  <c r="BX85" i="38"/>
  <c r="BO85" i="39"/>
  <c r="BP85" i="39" s="1"/>
  <c r="BP85" i="38"/>
  <c r="BG85" i="39"/>
  <c r="BH85" i="39" s="1"/>
  <c r="BH85" i="38"/>
  <c r="AY85" i="39"/>
  <c r="AZ85" i="39" s="1"/>
  <c r="AZ85" i="38"/>
  <c r="AQ85" i="39"/>
  <c r="AR85" i="39" s="1"/>
  <c r="AR85" i="38"/>
  <c r="AI85" i="39"/>
  <c r="AJ85" i="39" s="1"/>
  <c r="AJ85" i="38"/>
  <c r="AA85" i="39"/>
  <c r="AB85" i="39" s="1"/>
  <c r="AB85" i="38"/>
  <c r="S85" i="39"/>
  <c r="T85" i="39" s="1"/>
  <c r="T85" i="38"/>
  <c r="K85" i="39"/>
  <c r="L85" i="39" s="1"/>
  <c r="L85" i="38"/>
  <c r="C85" i="39"/>
  <c r="D85" i="39" s="1"/>
  <c r="D85" i="38"/>
  <c r="DW72" i="39"/>
  <c r="DX72" i="39" s="1"/>
  <c r="DX72" i="38"/>
  <c r="DO72" i="39"/>
  <c r="DP72" i="39" s="1"/>
  <c r="DP72" i="38"/>
  <c r="DG72" i="39"/>
  <c r="DH72" i="39" s="1"/>
  <c r="DH72" i="38"/>
  <c r="CY72" i="39"/>
  <c r="CZ72" i="39" s="1"/>
  <c r="CZ72" i="38"/>
  <c r="CQ72" i="39"/>
  <c r="CR72" i="39" s="1"/>
  <c r="CR72" i="38"/>
  <c r="CI72" i="39"/>
  <c r="CJ72" i="39" s="1"/>
  <c r="CJ72" i="38"/>
  <c r="CA72" i="39"/>
  <c r="CB72" i="39" s="1"/>
  <c r="CB72" i="38"/>
  <c r="BS72" i="39"/>
  <c r="BT72" i="39" s="1"/>
  <c r="BT72" i="38"/>
  <c r="BK72" i="39"/>
  <c r="BL72" i="39" s="1"/>
  <c r="BL72" i="38"/>
  <c r="BC72" i="39"/>
  <c r="BD72" i="39" s="1"/>
  <c r="BD72" i="38"/>
  <c r="AU72" i="39"/>
  <c r="AV72" i="39" s="1"/>
  <c r="AV72" i="38"/>
  <c r="AM72" i="39"/>
  <c r="AN72" i="39" s="1"/>
  <c r="AN72" i="38"/>
  <c r="AE72" i="39"/>
  <c r="AF72" i="39" s="1"/>
  <c r="AF72" i="38"/>
  <c r="W72" i="39"/>
  <c r="X72" i="39" s="1"/>
  <c r="X72" i="38"/>
  <c r="O72" i="39"/>
  <c r="P72" i="39" s="1"/>
  <c r="P72" i="38"/>
  <c r="G72" i="39"/>
  <c r="H72" i="39" s="1"/>
  <c r="H72" i="38"/>
  <c r="EA59" i="39"/>
  <c r="EB59" i="39" s="1"/>
  <c r="EB59" i="38"/>
  <c r="DS59" i="39"/>
  <c r="DT59" i="39" s="1"/>
  <c r="DT59" i="38"/>
  <c r="DK59" i="39"/>
  <c r="DL59" i="39" s="1"/>
  <c r="DL59" i="38"/>
  <c r="DC59" i="39"/>
  <c r="DD59" i="39" s="1"/>
  <c r="DD59" i="38"/>
  <c r="CU59" i="39"/>
  <c r="CV59" i="39" s="1"/>
  <c r="CV59" i="38"/>
  <c r="CM59" i="39"/>
  <c r="CN59" i="39" s="1"/>
  <c r="CN59" i="38"/>
  <c r="CE59" i="39"/>
  <c r="CF59" i="39" s="1"/>
  <c r="CF59" i="38"/>
  <c r="BW59" i="39"/>
  <c r="BX59" i="39" s="1"/>
  <c r="BX59" i="38"/>
  <c r="BO59" i="39"/>
  <c r="BP59" i="39" s="1"/>
  <c r="BP59" i="38"/>
  <c r="BG59" i="39"/>
  <c r="BH59" i="39" s="1"/>
  <c r="BH59" i="38"/>
  <c r="AY59" i="39"/>
  <c r="AZ59" i="39" s="1"/>
  <c r="AZ59" i="38"/>
  <c r="AQ59" i="39"/>
  <c r="AR59" i="39" s="1"/>
  <c r="AR59" i="38"/>
  <c r="AI59" i="39"/>
  <c r="AJ59" i="39" s="1"/>
  <c r="AJ59" i="38"/>
  <c r="AA59" i="39"/>
  <c r="AB59" i="39" s="1"/>
  <c r="AB59" i="38"/>
  <c r="S59" i="39"/>
  <c r="T59" i="39" s="1"/>
  <c r="T59" i="38"/>
  <c r="K59" i="39"/>
  <c r="L59" i="39" s="1"/>
  <c r="L59" i="38"/>
  <c r="C59" i="39"/>
  <c r="D59" i="39" s="1"/>
  <c r="D59" i="38"/>
  <c r="DW46" i="39"/>
  <c r="DX46" i="39" s="1"/>
  <c r="DX46" i="38"/>
  <c r="DO46" i="39"/>
  <c r="DP46" i="39" s="1"/>
  <c r="DP46" i="38"/>
  <c r="DG46" i="39"/>
  <c r="DH46" i="39" s="1"/>
  <c r="DH46" i="38"/>
  <c r="CY46" i="39"/>
  <c r="CZ46" i="39" s="1"/>
  <c r="CZ46" i="38"/>
  <c r="CQ46" i="39"/>
  <c r="CR46" i="39" s="1"/>
  <c r="CR46" i="38"/>
  <c r="CI46" i="39"/>
  <c r="CJ46" i="39" s="1"/>
  <c r="CJ46" i="38"/>
  <c r="CA46" i="39"/>
  <c r="CB46" i="39" s="1"/>
  <c r="CB46" i="38"/>
  <c r="BS46" i="39"/>
  <c r="BT46" i="39" s="1"/>
  <c r="BT46" i="38"/>
  <c r="BK46" i="39"/>
  <c r="BL46" i="39" s="1"/>
  <c r="BL46" i="38"/>
  <c r="BC46" i="39"/>
  <c r="BD46" i="39" s="1"/>
  <c r="BD46" i="38"/>
  <c r="AU46" i="39"/>
  <c r="AV46" i="39" s="1"/>
  <c r="AV46" i="38"/>
  <c r="AM46" i="39"/>
  <c r="AN46" i="39" s="1"/>
  <c r="AN46" i="38"/>
  <c r="AE46" i="39"/>
  <c r="AF46" i="39" s="1"/>
  <c r="AF46" i="38"/>
  <c r="W46" i="39"/>
  <c r="X46" i="39" s="1"/>
  <c r="X46" i="38"/>
  <c r="O46" i="39"/>
  <c r="P46" i="39" s="1"/>
  <c r="P46" i="38"/>
  <c r="G46" i="39"/>
  <c r="H46" i="39" s="1"/>
  <c r="H46" i="38"/>
  <c r="EA33" i="39"/>
  <c r="EB33" i="39" s="1"/>
  <c r="EB33" i="38"/>
  <c r="DS33" i="39"/>
  <c r="DT33" i="39" s="1"/>
  <c r="DT33" i="38"/>
  <c r="DK33" i="39"/>
  <c r="DL33" i="39" s="1"/>
  <c r="DL33" i="38"/>
  <c r="DC33" i="39"/>
  <c r="DD33" i="39" s="1"/>
  <c r="DD33" i="38"/>
  <c r="CU33" i="39"/>
  <c r="CV33" i="39" s="1"/>
  <c r="CV33" i="38"/>
  <c r="CM33" i="39"/>
  <c r="CN33" i="39" s="1"/>
  <c r="CN33" i="38"/>
  <c r="CE33" i="39"/>
  <c r="CF33" i="39" s="1"/>
  <c r="CF33" i="38"/>
  <c r="BW33" i="39"/>
  <c r="BX33" i="39" s="1"/>
  <c r="BX33" i="38"/>
  <c r="BO33" i="39"/>
  <c r="BP33" i="39" s="1"/>
  <c r="BP33" i="38"/>
  <c r="BG33" i="39"/>
  <c r="BH33" i="39" s="1"/>
  <c r="BH33" i="38"/>
  <c r="AY33" i="39"/>
  <c r="AZ33" i="39" s="1"/>
  <c r="AZ33" i="38"/>
  <c r="AQ33" i="39"/>
  <c r="AR33" i="39" s="1"/>
  <c r="AR33" i="38"/>
  <c r="AI33" i="39"/>
  <c r="AJ33" i="39" s="1"/>
  <c r="AJ33" i="38"/>
  <c r="AA33" i="39"/>
  <c r="AB33" i="39" s="1"/>
  <c r="AB33" i="38"/>
  <c r="S33" i="39"/>
  <c r="T33" i="39" s="1"/>
  <c r="T33" i="38"/>
  <c r="K33" i="39"/>
  <c r="L33" i="39" s="1"/>
  <c r="L33" i="38"/>
  <c r="C33" i="39"/>
  <c r="D33" i="39" s="1"/>
  <c r="D33" i="38"/>
  <c r="X33" i="34"/>
  <c r="V33" i="34"/>
  <c r="T33" i="34"/>
  <c r="W33" i="34"/>
  <c r="U33" i="34"/>
  <c r="S33" i="34"/>
  <c r="L33" i="36"/>
  <c r="M19" i="33"/>
  <c r="K19" i="33"/>
  <c r="I19" i="33"/>
  <c r="L19" i="33"/>
  <c r="J19" i="33"/>
  <c r="H19" i="33"/>
  <c r="AE19" i="37"/>
  <c r="AC19" i="37"/>
  <c r="AA19" i="37"/>
  <c r="AF19" i="37"/>
  <c r="AD19" i="37"/>
  <c r="AB19" i="37"/>
  <c r="V33" i="32"/>
  <c r="T33" i="32"/>
  <c r="X33" i="32"/>
  <c r="W33" i="32"/>
  <c r="U33" i="32"/>
  <c r="S33" i="32"/>
  <c r="T19" i="32"/>
  <c r="V19" i="32"/>
  <c r="W19" i="32"/>
  <c r="U19" i="32"/>
  <c r="S19" i="32"/>
  <c r="I19" i="37"/>
  <c r="G19" i="37"/>
  <c r="K19" i="37"/>
  <c r="L19" i="37"/>
  <c r="J19" i="37"/>
  <c r="H19" i="37"/>
  <c r="L105" i="12"/>
  <c r="J105" i="12"/>
  <c r="P22" i="12"/>
  <c r="H105" i="12"/>
  <c r="K105" i="12"/>
  <c r="I105" i="12"/>
  <c r="G105" i="12"/>
  <c r="Q22" i="12"/>
  <c r="L19" i="36"/>
  <c r="X19" i="34"/>
  <c r="V19" i="34"/>
  <c r="T19" i="34"/>
  <c r="S19" i="34"/>
  <c r="W19" i="34"/>
  <c r="U19" i="34"/>
  <c r="P33" i="39" l="1"/>
  <c r="AV33" i="39"/>
  <c r="CB33" i="39"/>
  <c r="DH33" i="39"/>
  <c r="L46" i="39"/>
  <c r="AR46" i="39"/>
  <c r="BX46" i="39"/>
  <c r="DD46" i="39"/>
  <c r="H59" i="39"/>
  <c r="AN59" i="39"/>
  <c r="BT59" i="39"/>
  <c r="CZ59" i="39"/>
  <c r="D72" i="39"/>
  <c r="AJ72" i="39"/>
  <c r="BP72" i="39"/>
  <c r="CV72" i="39"/>
  <c r="EB72" i="39"/>
  <c r="AF85" i="39"/>
  <c r="BL85" i="39"/>
  <c r="CR85" i="39"/>
  <c r="DX85" i="39"/>
  <c r="AB98" i="39"/>
  <c r="BH98" i="39"/>
  <c r="CN98" i="39"/>
  <c r="DT98" i="39"/>
  <c r="X111" i="39"/>
  <c r="BD111" i="39"/>
  <c r="CJ111" i="39"/>
  <c r="DP111" i="39"/>
  <c r="T124" i="39"/>
  <c r="AZ124" i="39"/>
  <c r="CF124" i="39"/>
  <c r="DL124" i="39"/>
  <c r="P137" i="39"/>
  <c r="AV137" i="39"/>
  <c r="CB137" i="39"/>
  <c r="DH137" i="39"/>
  <c r="L150" i="39"/>
  <c r="AR150" i="39"/>
  <c r="BX150" i="39"/>
  <c r="DD150" i="39"/>
  <c r="H163" i="39"/>
  <c r="AN163" i="39"/>
  <c r="BT163" i="39"/>
  <c r="CZ163" i="39"/>
  <c r="D176" i="39"/>
  <c r="AJ176" i="39"/>
  <c r="BP176" i="39"/>
  <c r="CV176" i="39"/>
  <c r="EB176" i="39"/>
  <c r="J33" i="39"/>
  <c r="AP33" i="39"/>
  <c r="BV33" i="39"/>
  <c r="DB33" i="39"/>
  <c r="AL46" i="39"/>
  <c r="BR46" i="39"/>
  <c r="ED46" i="39"/>
  <c r="AH59" i="39"/>
  <c r="BN59" i="39"/>
  <c r="CT59" i="39"/>
  <c r="DZ59" i="39"/>
  <c r="CP72" i="39"/>
  <c r="DV72" i="39"/>
  <c r="CL85" i="39"/>
  <c r="DR85" i="39"/>
  <c r="V98" i="39"/>
  <c r="BB98" i="39"/>
  <c r="R111" i="39"/>
  <c r="AX111" i="39"/>
  <c r="CD111" i="39"/>
  <c r="DJ111" i="39"/>
  <c r="AT124" i="39"/>
  <c r="DF124" i="39"/>
  <c r="J137" i="39"/>
  <c r="AP137" i="39"/>
  <c r="AH163" i="39"/>
  <c r="BN163" i="39"/>
  <c r="CT163" i="39"/>
  <c r="DZ163" i="39"/>
  <c r="DV176" i="39"/>
  <c r="K33" i="36"/>
  <c r="AT46" i="39"/>
  <c r="AP59" i="39"/>
  <c r="BV59" i="39"/>
  <c r="DB59" i="39"/>
  <c r="F72" i="39"/>
  <c r="CX72" i="39"/>
  <c r="ED72" i="39"/>
  <c r="CT85" i="39"/>
  <c r="DZ85" i="39"/>
  <c r="AD98" i="39"/>
  <c r="BJ98" i="39"/>
  <c r="Z111" i="39"/>
  <c r="BF111" i="39"/>
  <c r="CL111" i="39"/>
  <c r="DR111" i="39"/>
  <c r="DN124" i="39"/>
  <c r="AX137" i="39"/>
  <c r="J163" i="39"/>
  <c r="AP163" i="39"/>
  <c r="BV163" i="39"/>
  <c r="ED176" i="39"/>
  <c r="K19" i="36"/>
  <c r="P19" i="36"/>
  <c r="X33" i="39"/>
  <c r="BD33" i="39"/>
  <c r="CJ33" i="39"/>
  <c r="DP33" i="39"/>
  <c r="T46" i="39"/>
  <c r="AZ46" i="39"/>
  <c r="CF46" i="39"/>
  <c r="DL46" i="39"/>
  <c r="P59" i="39"/>
  <c r="AV59" i="39"/>
  <c r="CB59" i="39"/>
  <c r="DH59" i="39"/>
  <c r="L72" i="39"/>
  <c r="AR72" i="39"/>
  <c r="BX72" i="39"/>
  <c r="DD72" i="39"/>
  <c r="H85" i="39"/>
  <c r="AN85" i="39"/>
  <c r="BT85" i="39"/>
  <c r="CZ85" i="39"/>
  <c r="D98" i="39"/>
  <c r="AJ98" i="39"/>
  <c r="BP98" i="39"/>
  <c r="CV98" i="39"/>
  <c r="EB98" i="39"/>
  <c r="AF111" i="39"/>
  <c r="BL111" i="39"/>
  <c r="CR111" i="39"/>
  <c r="DX111" i="39"/>
  <c r="AB124" i="39"/>
  <c r="BH124" i="39"/>
  <c r="CN124" i="39"/>
  <c r="DT124" i="39"/>
  <c r="X137" i="39"/>
  <c r="BD137" i="39"/>
  <c r="CJ137" i="39"/>
  <c r="DP137" i="39"/>
  <c r="T150" i="39"/>
  <c r="AZ150" i="39"/>
  <c r="CF150" i="39"/>
  <c r="DL150" i="39"/>
  <c r="P163" i="39"/>
  <c r="AV163" i="39"/>
  <c r="CB163" i="39"/>
  <c r="DH163" i="39"/>
  <c r="L176" i="39"/>
  <c r="AR176" i="39"/>
  <c r="BX176" i="39"/>
  <c r="DD176" i="39"/>
  <c r="R33" i="39"/>
  <c r="AX33" i="39"/>
  <c r="CD33" i="39"/>
  <c r="DJ33" i="39"/>
  <c r="N46" i="39"/>
  <c r="BZ46" i="39"/>
  <c r="DF46" i="39"/>
  <c r="J59" i="39"/>
  <c r="AL72" i="39"/>
  <c r="BR72" i="39"/>
  <c r="AH85" i="39"/>
  <c r="BN85" i="39"/>
  <c r="CP98" i="39"/>
  <c r="DV98" i="39"/>
  <c r="V124" i="39"/>
  <c r="BB124" i="39"/>
  <c r="CH124" i="39"/>
  <c r="R137" i="39"/>
  <c r="CD137" i="39"/>
  <c r="DJ137" i="39"/>
  <c r="N150" i="39"/>
  <c r="AT150" i="39"/>
  <c r="BZ150" i="39"/>
  <c r="DF150" i="39"/>
  <c r="DB163" i="39"/>
  <c r="F176" i="39"/>
  <c r="AL176" i="39"/>
  <c r="BR176" i="39"/>
  <c r="CX176" i="39"/>
  <c r="N33" i="36"/>
  <c r="V46" i="39"/>
  <c r="CH46" i="39"/>
  <c r="DN46" i="39"/>
  <c r="R59" i="39"/>
  <c r="N72" i="39"/>
  <c r="AT72" i="39"/>
  <c r="AP85" i="39"/>
  <c r="DB85" i="39"/>
  <c r="CX98" i="39"/>
  <c r="ED98" i="39"/>
  <c r="BJ124" i="39"/>
  <c r="CP124" i="39"/>
  <c r="Z137" i="39"/>
  <c r="CL137" i="39"/>
  <c r="DR137" i="39"/>
  <c r="V150" i="39"/>
  <c r="BB150" i="39"/>
  <c r="CH150" i="39"/>
  <c r="DN150" i="39"/>
  <c r="DJ163" i="39"/>
  <c r="N176" i="39"/>
  <c r="AT176" i="39"/>
  <c r="BZ176" i="39"/>
  <c r="AF33" i="39"/>
  <c r="BL33" i="39"/>
  <c r="CR33" i="39"/>
  <c r="DX33" i="39"/>
  <c r="AB46" i="39"/>
  <c r="BH46" i="39"/>
  <c r="CN46" i="39"/>
  <c r="DT46" i="39"/>
  <c r="X59" i="39"/>
  <c r="BD59" i="39"/>
  <c r="CJ59" i="39"/>
  <c r="DP59" i="39"/>
  <c r="T72" i="39"/>
  <c r="AZ72" i="39"/>
  <c r="CF72" i="39"/>
  <c r="DL72" i="39"/>
  <c r="P85" i="39"/>
  <c r="AV85" i="39"/>
  <c r="CB85" i="39"/>
  <c r="DH85" i="39"/>
  <c r="L98" i="39"/>
  <c r="AR98" i="39"/>
  <c r="BX98" i="39"/>
  <c r="DD98" i="39"/>
  <c r="H111" i="39"/>
  <c r="AN111" i="39"/>
  <c r="BT111" i="39"/>
  <c r="CZ111" i="39"/>
  <c r="D124" i="39"/>
  <c r="AJ124" i="39"/>
  <c r="BP124" i="39"/>
  <c r="CV124" i="39"/>
  <c r="EB124" i="39"/>
  <c r="AF137" i="39"/>
  <c r="BL137" i="39"/>
  <c r="CR137" i="39"/>
  <c r="DX137" i="39"/>
  <c r="AB150" i="39"/>
  <c r="BH150" i="39"/>
  <c r="CN150" i="39"/>
  <c r="DT150" i="39"/>
  <c r="X163" i="39"/>
  <c r="BD163" i="39"/>
  <c r="CJ163" i="39"/>
  <c r="DP163" i="39"/>
  <c r="T176" i="39"/>
  <c r="AZ176" i="39"/>
  <c r="CF176" i="39"/>
  <c r="DL176" i="39"/>
  <c r="Z33" i="39"/>
  <c r="BF33" i="39"/>
  <c r="CL33" i="39"/>
  <c r="DR33" i="39"/>
  <c r="BB46" i="39"/>
  <c r="AX59" i="39"/>
  <c r="CD59" i="39"/>
  <c r="DJ59" i="39"/>
  <c r="BZ72" i="39"/>
  <c r="DF72" i="39"/>
  <c r="J85" i="39"/>
  <c r="BV85" i="39"/>
  <c r="F98" i="39"/>
  <c r="AL98" i="39"/>
  <c r="BR98" i="39"/>
  <c r="AH111" i="39"/>
  <c r="BN111" i="39"/>
  <c r="CT111" i="39"/>
  <c r="DZ111" i="39"/>
  <c r="AD124" i="39"/>
  <c r="DV124" i="39"/>
  <c r="BF137" i="39"/>
  <c r="R163" i="39"/>
  <c r="AX163" i="39"/>
  <c r="CD163" i="39"/>
  <c r="DF176" i="39"/>
  <c r="N19" i="36"/>
  <c r="BJ46" i="39"/>
  <c r="DV46" i="39"/>
  <c r="BF59" i="39"/>
  <c r="CL59" i="39"/>
  <c r="DR59" i="39"/>
  <c r="CH72" i="39"/>
  <c r="DN72" i="39"/>
  <c r="R85" i="39"/>
  <c r="CD85" i="39"/>
  <c r="N98" i="39"/>
  <c r="AT98" i="39"/>
  <c r="J111" i="39"/>
  <c r="AP111" i="39"/>
  <c r="BV111" i="39"/>
  <c r="DB111" i="39"/>
  <c r="AL124" i="39"/>
  <c r="AH137" i="39"/>
  <c r="Z163" i="39"/>
  <c r="BF163" i="39"/>
  <c r="CL163" i="39"/>
  <c r="DN176" i="39"/>
  <c r="I33" i="36"/>
  <c r="H33" i="39"/>
  <c r="AN33" i="39"/>
  <c r="BT33" i="39"/>
  <c r="CZ33" i="39"/>
  <c r="D46" i="39"/>
  <c r="AJ46" i="39"/>
  <c r="BP46" i="39"/>
  <c r="CV46" i="39"/>
  <c r="EB46" i="39"/>
  <c r="AF59" i="39"/>
  <c r="BL59" i="39"/>
  <c r="CR59" i="39"/>
  <c r="DX59" i="39"/>
  <c r="AB72" i="39"/>
  <c r="BH72" i="39"/>
  <c r="CN72" i="39"/>
  <c r="DT72" i="39"/>
  <c r="X85" i="39"/>
  <c r="BD85" i="39"/>
  <c r="CJ85" i="39"/>
  <c r="DP85" i="39"/>
  <c r="T98" i="39"/>
  <c r="AZ98" i="39"/>
  <c r="CF98" i="39"/>
  <c r="DL98" i="39"/>
  <c r="P111" i="39"/>
  <c r="AV111" i="39"/>
  <c r="CB111" i="39"/>
  <c r="DH111" i="39"/>
  <c r="L124" i="39"/>
  <c r="AR124" i="39"/>
  <c r="BX124" i="39"/>
  <c r="DD124" i="39"/>
  <c r="H137" i="39"/>
  <c r="AN137" i="39"/>
  <c r="BT137" i="39"/>
  <c r="CZ137" i="39"/>
  <c r="D150" i="39"/>
  <c r="AJ150" i="39"/>
  <c r="BP150" i="39"/>
  <c r="CV150" i="39"/>
  <c r="EB150" i="39"/>
  <c r="AF163" i="39"/>
  <c r="BL163" i="39"/>
  <c r="CR163" i="39"/>
  <c r="DX163" i="39"/>
  <c r="AB176" i="39"/>
  <c r="BH176" i="39"/>
  <c r="CN176" i="39"/>
  <c r="DT176" i="39"/>
  <c r="AH33" i="39"/>
  <c r="BN33" i="39"/>
  <c r="CT33" i="39"/>
  <c r="DZ33" i="39"/>
  <c r="AD46" i="39"/>
  <c r="CP46" i="39"/>
  <c r="Z59" i="39"/>
  <c r="V72" i="39"/>
  <c r="BB72" i="39"/>
  <c r="AX85" i="39"/>
  <c r="DJ85" i="39"/>
  <c r="BZ98" i="39"/>
  <c r="DF98" i="39"/>
  <c r="F124" i="39"/>
  <c r="BR124" i="39"/>
  <c r="CX124" i="39"/>
  <c r="ED124" i="39"/>
  <c r="BN137" i="39"/>
  <c r="CT137" i="39"/>
  <c r="DZ137" i="39"/>
  <c r="AD150" i="39"/>
  <c r="BJ150" i="39"/>
  <c r="CP150" i="39"/>
  <c r="DV150" i="39"/>
  <c r="DR163" i="39"/>
  <c r="V176" i="39"/>
  <c r="BB176" i="39"/>
  <c r="CH176" i="39"/>
  <c r="I19" i="36"/>
  <c r="P33" i="36"/>
  <c r="F46" i="39"/>
  <c r="CX46" i="39"/>
  <c r="AD72" i="39"/>
  <c r="BJ72" i="39"/>
  <c r="Z85" i="39"/>
  <c r="BF85" i="39"/>
  <c r="CH98" i="39"/>
  <c r="DN98" i="39"/>
  <c r="N124" i="39"/>
  <c r="BZ124" i="39"/>
  <c r="BV137" i="39"/>
  <c r="DB137" i="39"/>
  <c r="F150" i="39"/>
  <c r="AL150" i="39"/>
  <c r="BR150" i="39"/>
  <c r="CX150" i="39"/>
  <c r="ED150" i="39"/>
  <c r="AD176" i="39"/>
  <c r="BJ176" i="39"/>
  <c r="CP176" i="39"/>
  <c r="AE33" i="31"/>
  <c r="AI33" i="31"/>
  <c r="AG33" i="31"/>
  <c r="AD33" i="31"/>
  <c r="AH33" i="31"/>
  <c r="AF33" i="31"/>
  <c r="W19" i="33"/>
  <c r="U19" i="33"/>
  <c r="S19" i="33"/>
  <c r="V19" i="33"/>
  <c r="T19" i="33"/>
  <c r="W33" i="33"/>
  <c r="U33" i="33"/>
  <c r="S33" i="33"/>
  <c r="V33" i="33"/>
  <c r="T33" i="33"/>
  <c r="X33" i="33"/>
  <c r="AI19" i="35"/>
  <c r="AG19" i="35"/>
  <c r="AE19" i="35"/>
  <c r="AD19" i="35"/>
  <c r="AH19" i="35"/>
  <c r="AF19" i="35"/>
  <c r="K33" i="35"/>
  <c r="I33" i="35"/>
  <c r="M33" i="35"/>
  <c r="H33" i="35"/>
  <c r="L33" i="35"/>
  <c r="J33" i="35"/>
  <c r="V33" i="37"/>
  <c r="T33" i="37"/>
  <c r="R33" i="37"/>
  <c r="S33" i="37"/>
  <c r="Q33" i="37"/>
  <c r="U33" i="37"/>
  <c r="Q19" i="37"/>
  <c r="U19" i="37"/>
  <c r="S19" i="37"/>
  <c r="R19" i="37"/>
  <c r="V19" i="37"/>
  <c r="T19" i="37"/>
  <c r="AM19" i="33"/>
  <c r="AE19" i="33"/>
  <c r="AG19" i="33"/>
  <c r="AF19" i="33"/>
  <c r="AD19" i="33"/>
  <c r="AL19" i="33"/>
  <c r="S33" i="35"/>
  <c r="W33" i="35"/>
  <c r="U33" i="35"/>
  <c r="X33" i="35"/>
  <c r="V33" i="35"/>
  <c r="T33" i="35"/>
  <c r="U19" i="35"/>
  <c r="S19" i="35"/>
  <c r="W19" i="35"/>
  <c r="X19" i="35"/>
  <c r="V19" i="35"/>
  <c r="T19" i="35"/>
  <c r="I19" i="31"/>
  <c r="M19" i="31"/>
  <c r="K19" i="31"/>
  <c r="L19" i="31"/>
  <c r="J19" i="31"/>
  <c r="H19" i="31"/>
  <c r="I42" i="12"/>
  <c r="D22" i="12"/>
  <c r="G42" i="12"/>
  <c r="K42" i="12"/>
  <c r="L42" i="12"/>
  <c r="J42" i="12"/>
  <c r="H42" i="12"/>
  <c r="E22" i="12"/>
  <c r="I33" i="33"/>
  <c r="M33" i="33"/>
  <c r="K33" i="33"/>
  <c r="L33" i="33"/>
  <c r="J33" i="33"/>
  <c r="H33" i="33"/>
  <c r="AI33" i="35"/>
  <c r="AG33" i="35"/>
  <c r="AE33" i="35"/>
  <c r="AH33" i="35"/>
  <c r="AF33" i="35"/>
  <c r="AD33" i="35"/>
  <c r="AG19" i="31"/>
  <c r="AE19" i="31"/>
  <c r="AI19" i="31"/>
  <c r="AH19" i="31"/>
  <c r="AF19" i="31"/>
  <c r="AD19" i="31"/>
  <c r="M33" i="31"/>
  <c r="K33" i="31"/>
  <c r="I33" i="31"/>
  <c r="L33" i="31"/>
  <c r="J33" i="31"/>
  <c r="H33" i="31"/>
  <c r="M19" i="35"/>
  <c r="K19" i="35"/>
  <c r="I19" i="35"/>
  <c r="L19" i="35"/>
  <c r="J19" i="35"/>
  <c r="H19" i="35"/>
  <c r="W33" i="31"/>
  <c r="U33" i="31"/>
  <c r="S33" i="31"/>
  <c r="X33" i="31"/>
  <c r="V33" i="31"/>
  <c r="T33" i="31"/>
  <c r="W19" i="31"/>
  <c r="U19" i="31"/>
  <c r="S19" i="31"/>
  <c r="T19" i="31"/>
  <c r="X19" i="31"/>
  <c r="V19" i="31"/>
  <c r="AG33" i="33"/>
  <c r="AM33" i="33"/>
  <c r="AE33" i="33"/>
  <c r="AL33" i="33"/>
  <c r="AF33" i="33"/>
  <c r="AD33" i="33"/>
  <c r="H63" i="12"/>
  <c r="L63" i="12"/>
  <c r="H22" i="12"/>
  <c r="J63" i="12"/>
  <c r="I22" i="12"/>
  <c r="K63" i="12"/>
  <c r="I63" i="12"/>
  <c r="G63" i="12"/>
  <c r="K84" i="12"/>
  <c r="L22" i="12"/>
  <c r="I84" i="12"/>
  <c r="G84" i="12"/>
  <c r="H84" i="12"/>
  <c r="L84" i="12"/>
  <c r="J84" i="12"/>
  <c r="M22" i="12"/>
  <c r="AF19" i="32"/>
  <c r="AL19" i="32"/>
  <c r="AD19" i="32"/>
  <c r="AE19" i="32"/>
  <c r="AM19" i="32"/>
  <c r="AG19" i="32"/>
  <c r="L33" i="32"/>
  <c r="J33" i="32"/>
  <c r="H33" i="32"/>
  <c r="M33" i="32"/>
  <c r="K33" i="32"/>
  <c r="I33" i="32"/>
  <c r="J19" i="34"/>
  <c r="H19" i="34"/>
  <c r="L19" i="34"/>
  <c r="M19" i="34"/>
  <c r="K19" i="34"/>
  <c r="I19" i="34"/>
  <c r="G19" i="36"/>
  <c r="AF33" i="34"/>
  <c r="Q33" i="36"/>
  <c r="AD33" i="34"/>
  <c r="AH33" i="34"/>
  <c r="AI33" i="34"/>
  <c r="AG33" i="34"/>
  <c r="AE33" i="34"/>
  <c r="AD33" i="37"/>
  <c r="AB33" i="37"/>
  <c r="AF33" i="37"/>
  <c r="AE33" i="37"/>
  <c r="AC33" i="37"/>
  <c r="AA33" i="37"/>
  <c r="L19" i="32"/>
  <c r="J19" i="32"/>
  <c r="H19" i="32"/>
  <c r="M19" i="32"/>
  <c r="K19" i="32"/>
  <c r="I19" i="32"/>
  <c r="H33" i="34"/>
  <c r="G33" i="36"/>
  <c r="L33" i="34"/>
  <c r="J33" i="34"/>
  <c r="M33" i="34"/>
  <c r="K33" i="34"/>
  <c r="I33" i="34"/>
  <c r="AL33" i="32"/>
  <c r="AD33" i="32"/>
  <c r="AF33" i="32"/>
  <c r="AM33" i="32"/>
  <c r="AG33" i="32"/>
  <c r="AE33" i="32"/>
  <c r="AH19" i="34"/>
  <c r="AF19" i="34"/>
  <c r="AD19" i="34"/>
  <c r="AI19" i="34"/>
  <c r="AG19" i="34"/>
  <c r="Q19" i="36"/>
  <c r="AE19" i="34"/>
</calcChain>
</file>

<file path=xl/sharedStrings.xml><?xml version="1.0" encoding="utf-8"?>
<sst xmlns="http://schemas.openxmlformats.org/spreadsheetml/2006/main" count="10257" uniqueCount="244">
  <si>
    <t>Turistas entrados a Canarias e islas</t>
  </si>
  <si>
    <t>Fuente: Frontur Canarias, ISTAC</t>
  </si>
  <si>
    <t>Lugar de residencia</t>
  </si>
  <si>
    <t>Evolución del turismo entrado en Canarias e islas según lugar de residencia</t>
  </si>
  <si>
    <t>Cuota por nacionalidad sobre total turistas entrados en Canarias e isla</t>
  </si>
  <si>
    <t>Evolución mensual de turistas entrados en Tenerife según lugar de residencia</t>
  </si>
  <si>
    <t>Evolución anual de turistas entrados en Tenerife según lugar de residencia</t>
  </si>
  <si>
    <t>Evolución mensual de turistas entrados en Gran Canaria según lugar de residencia</t>
  </si>
  <si>
    <t>Evolución mensual de turistas entrados en Lanzarote según lugar de residencia</t>
  </si>
  <si>
    <t>Evolución mensual de turistas entrados en Fuerteventura según lugar de residencia</t>
  </si>
  <si>
    <t>Turistas entrados a Canarias según lugar de residencia nacional o extranjero por isla de alojamiento</t>
  </si>
  <si>
    <t>Turistas entrados a Canarias según lugar de residencia por isla de alojamiento mes actual</t>
  </si>
  <si>
    <t>Turistas entrados a Canarias según lugar de residencia por isla de alojamiento acumulado</t>
  </si>
  <si>
    <t>Evolución turistas entrados a Canarias e islas según lugar de residencia</t>
  </si>
  <si>
    <t>Evolución porcentaje turistas entrados a Canarias e islas según lugar de residencia</t>
  </si>
  <si>
    <t>Evolución turistas entrados a Canarias e islas según destino principal o secundario y lugar de residencia</t>
  </si>
  <si>
    <t>Evolución porcentaje turistas entrados a Canarias e islas según destino principal o secundario y lugar de residencia</t>
  </si>
  <si>
    <t>Evolución turistas entrados a Canarias por lugar de residencia según islas de alojamiento</t>
  </si>
  <si>
    <t>Evolución porcentaje turistas entrados a Canarias por lugar de residencia según islas de alojamiento</t>
  </si>
  <si>
    <t>En los siguientes apartados la desagregación por lugar de residencia es solo extranjeros y españoles</t>
  </si>
  <si>
    <t>Tipo de alojamiento</t>
  </si>
  <si>
    <t>Turistas entrados a Canarias e islas según tipo de alojamiento</t>
  </si>
  <si>
    <t>Turistas entrados a Canarias e islas según tipo de alojamiento y lugar de residencia (nacional - extranjero)</t>
  </si>
  <si>
    <t>Turistas entrados a Canarias según tipo de alojamiento y lugar de residencia</t>
  </si>
  <si>
    <t>Evolución turistas entrados por tipo de alojamiento e isla de alojamiento</t>
  </si>
  <si>
    <t>Evolución turistas entrados por tipo de alojamiento e isla de alojamiento - porcentaje sobre total tipo de alojamiento para cada isla</t>
  </si>
  <si>
    <t>Evolución turistas entrados por isla y tipo de alojamiento</t>
  </si>
  <si>
    <t>Evolución turistas entrados por isla y tipo de alojamiento - porcentaje sobre total tipo de alojamiento para cada isla</t>
  </si>
  <si>
    <t>Paquete turístico</t>
  </si>
  <si>
    <t>Turistas entrados a Canarias e islas según contratación de paquete</t>
  </si>
  <si>
    <t>Turistas entrados a Canarias e islas según fórmula de contratación paquete  y lugar de residencia (nacional - extranjero)</t>
  </si>
  <si>
    <t>Evolución turistas entrados según contratación de paquete turístico e isla de alojamiento</t>
  </si>
  <si>
    <t>Evolución turistas entrados según contratación de paquete turístico e isla de alojamiento - porcentaje sobre total tipo de contratación para cada isla</t>
  </si>
  <si>
    <t>Evolución turistas entrados por isla y contratación de paquete turístico</t>
  </si>
  <si>
    <t>Evolución turistas entrados por isla y contratación de paquete turístico - porcentaje sobre total tipo de contratación para cada isla</t>
  </si>
  <si>
    <t>Evolución turistas entrados por isla, contratación de paquete turístico y lugar de residencia</t>
  </si>
  <si>
    <t>Evolución turistas entrados por isla, contratación de paquete turístico y lugar de residencia - porcentaje sobre total tipo de contratación para cada isla</t>
  </si>
  <si>
    <t>Duración de la estancia</t>
  </si>
  <si>
    <t>Turistas entrados a Canarias e islas según duración de la estancia</t>
  </si>
  <si>
    <t>Turistas entrados a Canarias e islas según duración de la estancia y lugar de residencia (nacional - extranjero)</t>
  </si>
  <si>
    <t>Evolución turistas entrados según duración de la estancia e isla de alojamiento</t>
  </si>
  <si>
    <t>Evolución turistas entrados según duración de la estancia e isla de alojamiento - porcentaje sobre duración de la estancia para cada isla</t>
  </si>
  <si>
    <t>Evolución turistas entrados por isla y duración de la estancia</t>
  </si>
  <si>
    <t>Evolución turistas entrados por isla y duración de la estancia - porcentaje sobre total duración de la estancia para cada isla</t>
  </si>
  <si>
    <t>Evolución turistas entrados por isla, duración de la estancia y lugar de residencia</t>
  </si>
  <si>
    <t>Evolución turistas entrados por isla, duración de la estancia y lugar de residencia - porcentaje sobre total duración de la estancia para cada isla</t>
  </si>
  <si>
    <t>Motivo de la estancia</t>
  </si>
  <si>
    <t>Turistas entrados a Canarias e islas según motivo del viaje</t>
  </si>
  <si>
    <t>Turistas entrados a Canarias e islas según motivo del viaje  y lugar de residencia (nacional - extranjero)</t>
  </si>
  <si>
    <t>Evolución turistas entrados según motivo del viaje e isla de alojamiento</t>
  </si>
  <si>
    <t>Evolución turistas entrados según motivo del viaje e isla de alojamiento - porcentaje sobre total motivo del viaje para cada isla</t>
  </si>
  <si>
    <t>Evolución turistas entrados por isla y motivo del viaje</t>
  </si>
  <si>
    <t>Evolución turistas entrados por isla y motivo del viaje - porcentaje sobre total motivo del viaje para cada isla</t>
  </si>
  <si>
    <t>Evolución turistas entrados por isla, motivo del viaje y lugar de residencia</t>
  </si>
  <si>
    <t>Evolución turistas entrados por isla, motivo del viaje y lugar de residencia - porcentaje sobre total motivo del viaje para cada isla</t>
  </si>
  <si>
    <t>Turistas entrados a Tenerife (principal+secundario)</t>
  </si>
  <si>
    <t>Acumulado octubre 2021: 1.810.415 (8,0%)</t>
  </si>
  <si>
    <t>Total</t>
  </si>
  <si>
    <t>Total lugares de residencia</t>
  </si>
  <si>
    <t>dato</t>
  </si>
  <si>
    <t>ene</t>
  </si>
  <si>
    <t>Enero</t>
  </si>
  <si>
    <t>feb</t>
  </si>
  <si>
    <t>Febrero</t>
  </si>
  <si>
    <t>mar</t>
  </si>
  <si>
    <t>Marzo</t>
  </si>
  <si>
    <t>abr</t>
  </si>
  <si>
    <t>Abril</t>
  </si>
  <si>
    <t>may</t>
  </si>
  <si>
    <t>Mayo</t>
  </si>
  <si>
    <t>jun</t>
  </si>
  <si>
    <t>Junio</t>
  </si>
  <si>
    <t>jul</t>
  </si>
  <si>
    <t>Julio</t>
  </si>
  <si>
    <t>ago</t>
  </si>
  <si>
    <t>Agosto</t>
  </si>
  <si>
    <t>sep</t>
  </si>
  <si>
    <t>Septiembre</t>
  </si>
  <si>
    <t>oct</t>
  </si>
  <si>
    <t>Octubre</t>
  </si>
  <si>
    <t>nov</t>
  </si>
  <si>
    <t>Noviembre</t>
  </si>
  <si>
    <t>dic</t>
  </si>
  <si>
    <t>Diciembre</t>
  </si>
  <si>
    <t>total</t>
  </si>
  <si>
    <t>FUENTE: FRONTUR, ISTAC. ELABORACIÓN: Turismo de Tenerife.</t>
  </si>
  <si>
    <t>Turistas peninsulares entrados a Tenerife (principal+secundario)</t>
  </si>
  <si>
    <t>Acumulado octubre 2021: 466.441 (50,0%)</t>
  </si>
  <si>
    <t>España (excluida Canarias)</t>
  </si>
  <si>
    <t>Total residentes en España (sin Canarias)</t>
  </si>
  <si>
    <t>Turistas extranjeros entrados a Tenerife (principal+secundario)</t>
  </si>
  <si>
    <t>Acumulado octubre 2021: 1.343.976 (-1,5%)</t>
  </si>
  <si>
    <t>Mundo (excluida España)</t>
  </si>
  <si>
    <t>Total residentes en el extranjero</t>
  </si>
  <si>
    <t>Turistas británicos entrados a Tenerife (principal+secundario)</t>
  </si>
  <si>
    <t>Acumulado octubre 2021: 355.359 (-31,6%)</t>
  </si>
  <si>
    <t>Reino unido</t>
  </si>
  <si>
    <t>Reino Unido</t>
  </si>
  <si>
    <t>Turistas irlandeses entrados a Tenerife (principal+secundario)</t>
  </si>
  <si>
    <t>Acumulado octubre 2021: 37.820 (4,1%)</t>
  </si>
  <si>
    <t>irlanda</t>
  </si>
  <si>
    <t>Irlanda</t>
  </si>
  <si>
    <t>Turistas alemanes entrados a Tenerife (principal+secundario)</t>
  </si>
  <si>
    <t>Acumulado octubre 2021: 216.720 (5,6%)</t>
  </si>
  <si>
    <t>Alemania</t>
  </si>
  <si>
    <t>Turistas italianos entrados a Tenerife (principal+secundario)</t>
  </si>
  <si>
    <t>Acumulado octubre 2021: 95.280 (59,1%)</t>
  </si>
  <si>
    <t>Italia</t>
  </si>
  <si>
    <t>Turistas franceses entrados a Tenerife (principal+secundario)</t>
  </si>
  <si>
    <t>Acumulado octubre 2021: 145.014 (93,9%)</t>
  </si>
  <si>
    <t>Francia</t>
  </si>
  <si>
    <t>Turistas belgas entrados a Tenerife (principal+secundario)</t>
  </si>
  <si>
    <t>Acumulado octubre 2021: 101.399 (21,7%)</t>
  </si>
  <si>
    <t>Bélgica</t>
  </si>
  <si>
    <t>Turistas neerlandeses entrados a Tenerife (principal+secundario)</t>
  </si>
  <si>
    <t>Acumulado octubre 2021: 78.077 (49,6%)</t>
  </si>
  <si>
    <t>Países bajos</t>
  </si>
  <si>
    <t>Países Bajos</t>
  </si>
  <si>
    <t>Turistas nórdicos entrados a Tenerife (principal+secundario)</t>
  </si>
  <si>
    <t>Acumulado octubre 2021: 29.194 (-80,9%)</t>
  </si>
  <si>
    <t>Países nórdicos</t>
  </si>
  <si>
    <t>Países Nórdicos</t>
  </si>
  <si>
    <t>var. Interanual</t>
  </si>
  <si>
    <t>-</t>
  </si>
  <si>
    <t>Turistas entrados a Gran Canaria (principal+secundario)</t>
  </si>
  <si>
    <t>FUENTE: FRONTUR, ISTAC. ELABORACIÓN: Turismo de Gran Canaria.</t>
  </si>
  <si>
    <t>Turistas peninsulares entrados a Gran Canaria (principal+secundario)</t>
  </si>
  <si>
    <t>Turistas extranjeros entrados a Gran Canaria (principal+secundario)</t>
  </si>
  <si>
    <t>Turistas británicos entrados a Gran Canaria (principal+secundario)</t>
  </si>
  <si>
    <t>Turistas irlandeses entrados a Gran Canaria (principal+secundario)</t>
  </si>
  <si>
    <t>Turistas alemanes entrados a Gran Canaria (principal+secundario)</t>
  </si>
  <si>
    <t>Turistas italianos entrados a Gran Canaria (principal+secundario)</t>
  </si>
  <si>
    <t>Turistas franceses entrados a Gran Canaria (principal+secundario)</t>
  </si>
  <si>
    <t>Turistas belgas entrados a Gran Canaria (principal+secundario)</t>
  </si>
  <si>
    <t>Turistas neerlandeses entrados a Gran Canaria (principal+secundario)</t>
  </si>
  <si>
    <t>Turistas nórdicos entrados a Gran Canaria (principal+secundario)</t>
  </si>
  <si>
    <t>Turistas entrados a Lanzarote (principal+secundario)</t>
  </si>
  <si>
    <t>FUENTE: FRONTUR, ISTAC. ELABORACIÓN: Turismo de Lanzarote.</t>
  </si>
  <si>
    <t>Turistas peninsulares entrados a Lanzarote (principal+secundario)</t>
  </si>
  <si>
    <t>Turistas extranjeros entrados a Lanzarote (principal+secundario)</t>
  </si>
  <si>
    <t>Turistas británicos entrados a Lanzarote (principal+secundario)</t>
  </si>
  <si>
    <t>Turistas irlandeses entrados a Lanzarote (principal+secundario)</t>
  </si>
  <si>
    <t>Turistas alemanes entrados a Lanzarote (principal+secundario)</t>
  </si>
  <si>
    <t>Turistas italianos entrados a Lanzarote (principal+secundario)</t>
  </si>
  <si>
    <t>Turistas franceses entrados a Lanzarote (principal+secundario)</t>
  </si>
  <si>
    <t>Turistas belgas entrados a Lanzarote (principal+secundario)</t>
  </si>
  <si>
    <t>Turistas neerlandeses entrados a Lanzarote (principal+secundario)</t>
  </si>
  <si>
    <t>Turistas nórdicos entrados a Lanzarote (principal+secundario)</t>
  </si>
  <si>
    <t>Turistas entrados a Fuerteventura (principal+secundario)</t>
  </si>
  <si>
    <t>FUENTE: FRONTUR, ISTAC. ELABORACIÓN: Turismo de Fuerteventura.</t>
  </si>
  <si>
    <t>Turistas peninsulares entrados a Fuerteventura (principal+secundario)</t>
  </si>
  <si>
    <t>Turistas extranjeros entrados a Fuerteventura (principal+secundario)</t>
  </si>
  <si>
    <t>Turistas británicos entrados a Fuerteventura (principal+secundario)</t>
  </si>
  <si>
    <t>Turistas irlandeses entrados a Fuerteventura (principal+secundario)</t>
  </si>
  <si>
    <t>Turistas alemanes entrados a Fuerteventura (principal+secundario)</t>
  </si>
  <si>
    <t>Turistas italianos entrados a Fuerteventura (principal+secundario)</t>
  </si>
  <si>
    <t>Turistas franceses entrados a Fuerteventura (principal+secundario)</t>
  </si>
  <si>
    <t>Turistas belgas entrados a Fuerteventura (principal+secundario)</t>
  </si>
  <si>
    <t>Turistas neerlandeses entrados a Fuerteventura (principal+secundario)</t>
  </si>
  <si>
    <t>Turistas nórdicos entrados a Fuerteventura (principal+secundario)</t>
  </si>
  <si>
    <t>Canarias</t>
  </si>
  <si>
    <t>Tenerife</t>
  </si>
  <si>
    <t>Gran Canaria</t>
  </si>
  <si>
    <t>Lanzarote</t>
  </si>
  <si>
    <t>Fuerteventura</t>
  </si>
  <si>
    <t>La Palma</t>
  </si>
  <si>
    <t>Total residentes en península</t>
  </si>
  <si>
    <t>En las islas se contabilizan turistas principales + turistas secundarios, por lo cual la suma de las islas no es igual al total Canarias</t>
  </si>
  <si>
    <t>Canarias incluye la Gomera y El Hierro</t>
  </si>
  <si>
    <t>Canarian incluye la Gomera y El Hierro</t>
  </si>
  <si>
    <t>Llegada de Turistas a Canarias por lugar de residencia (FRONTUR-ISTAC)</t>
  </si>
  <si>
    <t>Suiza</t>
  </si>
  <si>
    <t>Dinamarca</t>
  </si>
  <si>
    <t>Finlandia</t>
  </si>
  <si>
    <t>Noruega</t>
  </si>
  <si>
    <t>Suecia</t>
  </si>
  <si>
    <t>Otros países o territorios del mundo (excluida España)</t>
  </si>
  <si>
    <t>Extranjeros</t>
  </si>
  <si>
    <t>n.d.</t>
  </si>
  <si>
    <t>Llegada de Turistas a Canarias por lugar de residencia</t>
  </si>
  <si>
    <t>cuota 2023</t>
  </si>
  <si>
    <t>Llegada de Turistas a Canarias e islas por lugar de residencia (FRONTUR-ISTAC)</t>
  </si>
  <si>
    <t>Cuota 2022</t>
  </si>
  <si>
    <t>Hoteles y alojamientos similares</t>
  </si>
  <si>
    <t>Hoteles y alojamientos similares excepto apartamentos</t>
  </si>
  <si>
    <t>Apartamentos</t>
  </si>
  <si>
    <t>Cruceros</t>
  </si>
  <si>
    <t>Vivienda propia</t>
  </si>
  <si>
    <t>Vivienda de amigos y familiares</t>
  </si>
  <si>
    <t>Otro</t>
  </si>
  <si>
    <t>Total tipos de alojamietno</t>
  </si>
  <si>
    <t>Cuota 2021</t>
  </si>
  <si>
    <t>Total turistas</t>
  </si>
  <si>
    <t>Si contrataron un paquete turístico</t>
  </si>
  <si>
    <t>No contrataron un paquete turístico</t>
  </si>
  <si>
    <t>Total contrataciones</t>
  </si>
  <si>
    <t>Turistas   entrados a Canarias e islas según noches pernoctadas</t>
  </si>
  <si>
    <t>De 1 a 7 noches</t>
  </si>
  <si>
    <t>De 8 a 15 noches</t>
  </si>
  <si>
    <t>De 16 a 31 noches</t>
  </si>
  <si>
    <t>Más de 31 noches</t>
  </si>
  <si>
    <t>Total noches</t>
  </si>
  <si>
    <t>Vacaciones, recreo y ocio</t>
  </si>
  <si>
    <t>Visita y salud</t>
  </si>
  <si>
    <t>Educación, religión, compras y otros motivos personales</t>
  </si>
  <si>
    <t>Negocios y motivos profesionales</t>
  </si>
  <si>
    <t>Turistas   entrados a Canarias e islas según motivo del viaje</t>
  </si>
  <si>
    <t>Total motivos</t>
  </si>
  <si>
    <t>Cuota s/ Total Canarias</t>
  </si>
  <si>
    <t>Cuota s/ Canarias</t>
  </si>
  <si>
    <t>España (exc. Canarias)</t>
  </si>
  <si>
    <t>Holanda</t>
  </si>
  <si>
    <t>Otros países extranjeros</t>
  </si>
  <si>
    <t>Cuota sobe Canarias de turistas según lugar de residencia</t>
  </si>
  <si>
    <t xml:space="preserve"> </t>
  </si>
  <si>
    <t>Total residentes en España</t>
  </si>
  <si>
    <t>Otros países</t>
  </si>
  <si>
    <t>variación interanual</t>
  </si>
  <si>
    <t>Se considera isla de destino principal aquella en la que se realiza un número mayor de pernoctaciones, clasificando al resto de turistas como turistas secundarios. Los datos para cada isla incluyen tanto a sus turistas principales como a los secundarios.</t>
  </si>
  <si>
    <t>principal</t>
  </si>
  <si>
    <t>secundario</t>
  </si>
  <si>
    <t>NOTA METODOLÓGICA: Dado que los viajes a Canarias pueden incluir la visita de varias islas, y que el desglose de turismo incluye tanto turismo de destino principal como destino secundario, la suma total del turismo en cada isla es superior a la cifra total de Canarias, por lo que no es correcto efectuar esta operación para los datos globales, ni para datos por mercados. Al mismo tiempo, no se desglosan los datos correspondientes a las islas de La Gomera y el Hierro, que de otra parte, sí están incluidos en los totales de Canarias.</t>
  </si>
  <si>
    <t>Acumulado diciembre 2023</t>
  </si>
  <si>
    <t>Acumulado diciembre 2019</t>
  </si>
  <si>
    <t>Acumulado diciembre 2020</t>
  </si>
  <si>
    <t>Acumulado diciembre 2021</t>
  </si>
  <si>
    <t>Acumulado diciembre 2022</t>
  </si>
  <si>
    <t>diciembre 2019</t>
  </si>
  <si>
    <t>diciembre 2020</t>
  </si>
  <si>
    <t>diciembre 2021</t>
  </si>
  <si>
    <t>diciembre 2022</t>
  </si>
  <si>
    <t>diciembre 2023</t>
  </si>
  <si>
    <t>acumulado diciembre 2019</t>
  </si>
  <si>
    <t>acumulado diciembre 2022</t>
  </si>
  <si>
    <t>acumulado diciembre 2023</t>
  </si>
  <si>
    <t>verano julio-septiembre 2019</t>
  </si>
  <si>
    <t>verano julio-septiembre 2020</t>
  </si>
  <si>
    <t>verano julio-septiembre 2021</t>
  </si>
  <si>
    <t>verano julio-septiembre 2022</t>
  </si>
  <si>
    <t>verano julio-septiembre 2023</t>
  </si>
  <si>
    <t>Año 2019</t>
  </si>
  <si>
    <t>Año 2020</t>
  </si>
  <si>
    <t>Año 2021</t>
  </si>
  <si>
    <t>Año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</si>
</sst>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3" x14ac:knownFonts="1">
    <font>
      <sz val="11"/>
      <color theme="1"/>
      <name val="Calibri"/>
      <family val="2"/>
      <scheme val="minor"/>
    </font>
    <font>
      <sz val="11"/>
      <color theme="1"/>
      <name val="Calibri"/>
      <family val="2"/>
      <scheme val="minor"/>
    </font>
    <font>
      <sz val="11"/>
      <color rgb="FFFF0000"/>
      <name val="Calibri"/>
      <family val="2"/>
      <scheme val="minor"/>
    </font>
    <font>
      <sz val="24"/>
      <color theme="1" tint="0.499984740745262"/>
      <name val="Calibri"/>
      <family val="2"/>
      <scheme val="minor"/>
    </font>
    <font>
      <sz val="11"/>
      <color theme="9" tint="-0.249977111117893"/>
      <name val="Calibri"/>
      <family val="2"/>
      <scheme val="minor"/>
    </font>
    <font>
      <sz val="11"/>
      <color theme="5"/>
      <name val="Calibri"/>
      <family val="2"/>
      <scheme val="minor"/>
    </font>
    <font>
      <i/>
      <sz val="11"/>
      <color theme="9" tint="-0.249977111117893"/>
      <name val="Calibri"/>
      <family val="2"/>
      <scheme val="minor"/>
    </font>
    <font>
      <sz val="14"/>
      <color theme="4"/>
      <name val="Calibri"/>
      <family val="2"/>
      <scheme val="minor"/>
    </font>
    <font>
      <sz val="16"/>
      <color theme="9" tint="-0.249977111117893"/>
      <name val="Calibri"/>
      <family val="2"/>
      <scheme val="minor"/>
    </font>
    <font>
      <u/>
      <sz val="11"/>
      <color theme="10"/>
      <name val="Calibri"/>
      <family val="2"/>
      <scheme val="minor"/>
    </font>
    <font>
      <sz val="11"/>
      <color theme="1" tint="0.499984740745262"/>
      <name val="Calibri"/>
      <family val="2"/>
      <scheme val="minor"/>
    </font>
    <font>
      <i/>
      <sz val="11"/>
      <color theme="1" tint="0.499984740745262"/>
      <name val="Calibri"/>
      <family val="2"/>
      <scheme val="minor"/>
    </font>
    <font>
      <b/>
      <sz val="16"/>
      <color theme="1" tint="0.34998626667073579"/>
      <name val="Calibri"/>
      <family val="2"/>
      <scheme val="minor"/>
    </font>
    <font>
      <sz val="11"/>
      <color theme="0"/>
      <name val="Calibri"/>
      <family val="2"/>
      <scheme val="minor"/>
    </font>
    <font>
      <sz val="11"/>
      <color theme="1" tint="0.34998626667073579"/>
      <name val="Calibri"/>
      <family val="2"/>
      <scheme val="minor"/>
    </font>
    <font>
      <b/>
      <sz val="16"/>
      <color theme="0"/>
      <name val="Calibri"/>
      <family val="2"/>
      <scheme val="minor"/>
    </font>
    <font>
      <b/>
      <sz val="14"/>
      <color theme="1" tint="0.34998626667073579"/>
      <name val="Calibri"/>
      <family val="2"/>
      <scheme val="minor"/>
    </font>
    <font>
      <b/>
      <sz val="11"/>
      <color theme="1" tint="0.34998626667073579"/>
      <name val="Calibri"/>
      <family val="2"/>
      <scheme val="minor"/>
    </font>
    <font>
      <sz val="10"/>
      <color theme="1" tint="0.34998626667073579"/>
      <name val="Calibri"/>
      <family val="2"/>
      <scheme val="minor"/>
    </font>
    <font>
      <sz val="10"/>
      <name val="Arial"/>
      <family val="2"/>
    </font>
    <font>
      <b/>
      <sz val="12"/>
      <color theme="9"/>
      <name val="Calibri"/>
      <family val="2"/>
      <scheme val="minor"/>
    </font>
    <font>
      <sz val="9"/>
      <color theme="1" tint="0.34998626667073579"/>
      <name val="Calibri"/>
      <family val="2"/>
      <scheme val="minor"/>
    </font>
    <font>
      <sz val="12"/>
      <color theme="9"/>
      <name val="Calibri"/>
      <family val="2"/>
      <scheme val="minor"/>
    </font>
    <font>
      <sz val="11"/>
      <color theme="1" tint="0.249977111117893"/>
      <name val="Calibri"/>
      <family val="2"/>
      <scheme val="minor"/>
    </font>
    <font>
      <sz val="12"/>
      <color theme="1" tint="0.249977111117893"/>
      <name val="Calibri"/>
      <family val="2"/>
      <scheme val="minor"/>
    </font>
    <font>
      <sz val="12"/>
      <color rgb="FFFF0000"/>
      <name val="Calibri"/>
      <family val="2"/>
      <scheme val="minor"/>
    </font>
    <font>
      <b/>
      <sz val="16"/>
      <color theme="9"/>
      <name val="Calibri"/>
      <family val="2"/>
      <scheme val="minor"/>
    </font>
    <font>
      <sz val="12"/>
      <color theme="1" tint="0.34998626667073579"/>
      <name val="Calibri"/>
      <family val="2"/>
      <scheme val="minor"/>
    </font>
    <font>
      <b/>
      <sz val="12"/>
      <color theme="1" tint="0.499984740745262"/>
      <name val="Calibri"/>
      <family val="2"/>
      <scheme val="minor"/>
    </font>
    <font>
      <sz val="11"/>
      <color theme="9"/>
      <name val="Calibri"/>
      <family val="2"/>
      <scheme val="minor"/>
    </font>
    <font>
      <b/>
      <sz val="12"/>
      <color theme="1" tint="0.34998626667073579"/>
      <name val="Calibri"/>
      <family val="2"/>
      <scheme val="minor"/>
    </font>
    <font>
      <sz val="11"/>
      <color theme="0" tint="-0.499984740745262"/>
      <name val="Calibri"/>
      <family val="2"/>
      <scheme val="minor"/>
    </font>
    <font>
      <b/>
      <sz val="12"/>
      <color theme="1" tint="0.249977111117893"/>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s>
  <borders count="106">
    <border>
      <left/>
      <right/>
      <top/>
      <bottom/>
      <diagonal/>
    </border>
    <border>
      <left/>
      <right/>
      <top/>
      <bottom style="medium">
        <color theme="9" tint="-0.24994659260841701"/>
      </bottom>
      <diagonal/>
    </border>
    <border>
      <left/>
      <right/>
      <top/>
      <bottom style="medium">
        <color theme="9"/>
      </bottom>
      <diagonal/>
    </border>
    <border>
      <left/>
      <right/>
      <top style="medium">
        <color theme="9"/>
      </top>
      <bottom/>
      <diagonal/>
    </border>
    <border>
      <left style="thick">
        <color theme="0" tint="-0.14981536301767021"/>
      </left>
      <right/>
      <top style="thick">
        <color theme="0" tint="-0.14981536301767021"/>
      </top>
      <bottom style="thick">
        <color theme="0" tint="-0.14981536301767021"/>
      </bottom>
      <diagonal/>
    </border>
    <border>
      <left/>
      <right/>
      <top style="thick">
        <color theme="0" tint="-0.14981536301767021"/>
      </top>
      <bottom style="thick">
        <color theme="0" tint="-0.14981536301767021"/>
      </bottom>
      <diagonal/>
    </border>
    <border>
      <left/>
      <right style="thick">
        <color theme="0" tint="-0.14981536301767021"/>
      </right>
      <top style="thick">
        <color theme="0" tint="-0.14981536301767021"/>
      </top>
      <bottom style="thick">
        <color theme="0" tint="-0.14981536301767021"/>
      </bottom>
      <diagonal/>
    </border>
    <border>
      <left style="thick">
        <color theme="0" tint="-0.1498458815271462"/>
      </left>
      <right/>
      <top/>
      <bottom style="thin">
        <color theme="0" tint="-0.14996795556505021"/>
      </bottom>
      <diagonal/>
    </border>
    <border>
      <left/>
      <right style="thin">
        <color theme="0" tint="-0.14993743705557422"/>
      </right>
      <top/>
      <bottom style="thin">
        <color theme="0" tint="-0.14996795556505021"/>
      </bottom>
      <diagonal/>
    </border>
    <border>
      <left/>
      <right/>
      <top/>
      <bottom style="thin">
        <color theme="0" tint="-0.14996795556505021"/>
      </bottom>
      <diagonal/>
    </border>
    <border>
      <left style="thick">
        <color theme="0" tint="-0.1498458815271462"/>
      </left>
      <right style="medium">
        <color theme="0"/>
      </right>
      <top style="thin">
        <color theme="0" tint="-0.14996795556505021"/>
      </top>
      <bottom style="medium">
        <color theme="0"/>
      </bottom>
      <diagonal/>
    </border>
    <border>
      <left style="thin">
        <color theme="0" tint="-0.14996795556505021"/>
      </left>
      <right style="thin">
        <color theme="0" tint="-0.14993743705557422"/>
      </right>
      <top style="thin">
        <color theme="0" tint="-0.14996795556505021"/>
      </top>
      <bottom style="medium">
        <color theme="0"/>
      </bottom>
      <diagonal/>
    </border>
    <border>
      <left style="thick">
        <color theme="0" tint="-0.14993743705557422"/>
      </left>
      <right style="medium">
        <color theme="0"/>
      </right>
      <top style="thin">
        <color theme="0" tint="-0.14996795556505021"/>
      </top>
      <bottom style="medium">
        <color theme="0"/>
      </bottom>
      <diagonal/>
    </border>
    <border>
      <left style="thick">
        <color theme="0" tint="-0.14993743705557422"/>
      </left>
      <right style="medium">
        <color theme="0"/>
      </right>
      <top/>
      <bottom style="medium">
        <color theme="0"/>
      </bottom>
      <diagonal/>
    </border>
    <border>
      <left style="thin">
        <color theme="0" tint="-0.14996795556505021"/>
      </left>
      <right style="thin">
        <color theme="0" tint="-0.14993743705557422"/>
      </right>
      <top/>
      <bottom style="medium">
        <color theme="0"/>
      </bottom>
      <diagonal/>
    </border>
    <border>
      <left style="thick">
        <color theme="0" tint="-0.1498458815271462"/>
      </left>
      <right/>
      <top/>
      <bottom/>
      <diagonal/>
    </border>
    <border>
      <left/>
      <right style="thin">
        <color theme="0" tint="-0.14996795556505021"/>
      </right>
      <top/>
      <bottom/>
      <diagonal/>
    </border>
    <border>
      <left/>
      <right/>
      <top/>
      <bottom style="thin">
        <color theme="9"/>
      </bottom>
      <diagonal/>
    </border>
    <border>
      <left style="thick">
        <color theme="0" tint="-0.1498458815271462"/>
      </left>
      <right/>
      <top/>
      <bottom style="thin">
        <color theme="9"/>
      </bottom>
      <diagonal/>
    </border>
    <border>
      <left/>
      <right style="thin">
        <color theme="0" tint="-0.14996795556505021"/>
      </right>
      <top/>
      <bottom style="thin">
        <color theme="9"/>
      </bottom>
      <diagonal/>
    </border>
    <border>
      <left/>
      <right/>
      <top style="thin">
        <color theme="0" tint="-0.14996795556505021"/>
      </top>
      <bottom/>
      <diagonal/>
    </border>
    <border>
      <left style="medium">
        <color theme="0"/>
      </left>
      <right style="medium">
        <color theme="0"/>
      </right>
      <top/>
      <bottom/>
      <diagonal/>
    </border>
    <border>
      <left style="thin">
        <color theme="0" tint="-0.24994659260841701"/>
      </left>
      <right style="medium">
        <color theme="0"/>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tint="-4.9989318521683403E-2"/>
      </left>
      <right/>
      <top style="medium">
        <color theme="0" tint="-4.9989318521683403E-2"/>
      </top>
      <bottom style="medium">
        <color theme="0" tint="-4.9989318521683403E-2"/>
      </bottom>
      <diagonal/>
    </border>
    <border>
      <left/>
      <right/>
      <top style="medium">
        <color theme="0" tint="-4.9989318521683403E-2"/>
      </top>
      <bottom style="medium">
        <color theme="0" tint="-4.9989318521683403E-2"/>
      </bottom>
      <diagonal/>
    </border>
    <border>
      <left style="thin">
        <color theme="0" tint="-0.24994659260841701"/>
      </left>
      <right/>
      <top style="medium">
        <color theme="0" tint="-4.9989318521683403E-2"/>
      </top>
      <bottom/>
      <diagonal/>
    </border>
    <border>
      <left/>
      <right/>
      <top style="medium">
        <color theme="0" tint="-4.9989318521683403E-2"/>
      </top>
      <bottom/>
      <diagonal/>
    </border>
    <border>
      <left/>
      <right/>
      <top style="dashed">
        <color theme="0" tint="-0.14996795556505021"/>
      </top>
      <bottom/>
      <diagonal/>
    </border>
    <border>
      <left style="thin">
        <color theme="0" tint="-0.24994659260841701"/>
      </left>
      <right/>
      <top style="dashed">
        <color theme="0" tint="-0.14996795556505021"/>
      </top>
      <bottom/>
      <diagonal/>
    </border>
    <border>
      <left style="thin">
        <color theme="0" tint="-0.24994659260841701"/>
      </left>
      <right/>
      <top style="dashed">
        <color theme="0" tint="-0.14996795556505021"/>
      </top>
      <bottom style="medium">
        <color theme="0" tint="-4.9989318521683403E-2"/>
      </bottom>
      <diagonal/>
    </border>
    <border>
      <left/>
      <right/>
      <top style="dashed">
        <color theme="0" tint="-0.14996795556505021"/>
      </top>
      <bottom style="medium">
        <color theme="0" tint="-4.9989318521683403E-2"/>
      </bottom>
      <diagonal/>
    </border>
    <border>
      <left style="thin">
        <color theme="0" tint="-0.24994659260841701"/>
      </left>
      <right/>
      <top/>
      <bottom/>
      <diagonal/>
    </border>
    <border>
      <left style="thin">
        <color theme="0" tint="-0.14993743705557422"/>
      </left>
      <right style="medium">
        <color theme="0"/>
      </right>
      <top/>
      <bottom style="medium">
        <color theme="0"/>
      </bottom>
      <diagonal/>
    </border>
    <border>
      <left style="thin">
        <color theme="0" tint="-0.14996795556505021"/>
      </left>
      <right style="medium">
        <color theme="0"/>
      </right>
      <top style="mediumDashed">
        <color theme="4"/>
      </top>
      <bottom/>
      <diagonal/>
    </border>
    <border>
      <left/>
      <right/>
      <top style="mediumDashed">
        <color theme="4"/>
      </top>
      <bottom/>
      <diagonal/>
    </border>
    <border>
      <left style="thin">
        <color theme="0" tint="-0.14996795556505021"/>
      </left>
      <right style="medium">
        <color theme="0"/>
      </right>
      <top/>
      <bottom/>
      <diagonal/>
    </border>
    <border>
      <left style="hair">
        <color theme="0" tint="-0.24994659260841701"/>
      </left>
      <right style="hair">
        <color theme="0" tint="-0.24994659260841701"/>
      </right>
      <top style="thin">
        <color theme="9"/>
      </top>
      <bottom style="medium">
        <color theme="0"/>
      </bottom>
      <diagonal/>
    </border>
    <border>
      <left style="hair">
        <color theme="0" tint="-0.24994659260841701"/>
      </left>
      <right style="hair">
        <color theme="0" tint="-0.24994659260841701"/>
      </right>
      <top style="thin">
        <color theme="9"/>
      </top>
      <bottom/>
      <diagonal/>
    </border>
    <border>
      <left style="hair">
        <color theme="0" tint="-0.24994659260841701"/>
      </left>
      <right style="hair">
        <color theme="0" tint="-0.24994659260841701"/>
      </right>
      <top/>
      <bottom/>
      <diagonal/>
    </border>
    <border>
      <left style="thin">
        <color theme="9"/>
      </left>
      <right/>
      <top style="thin">
        <color theme="9"/>
      </top>
      <bottom style="thin">
        <color theme="9"/>
      </bottom>
      <diagonal/>
    </border>
    <border>
      <left/>
      <right/>
      <top style="thin">
        <color theme="9"/>
      </top>
      <bottom style="thin">
        <color theme="9"/>
      </bottom>
      <diagonal/>
    </border>
    <border>
      <left/>
      <right style="thin">
        <color theme="9"/>
      </right>
      <top style="thin">
        <color theme="9"/>
      </top>
      <bottom style="thin">
        <color theme="9"/>
      </bottom>
      <diagonal/>
    </border>
    <border>
      <left style="medium">
        <color theme="0" tint="-4.9989318521683403E-2"/>
      </left>
      <right/>
      <top style="medium">
        <color theme="0" tint="-4.9989318521683403E-2"/>
      </top>
      <bottom/>
      <diagonal/>
    </border>
    <border>
      <left/>
      <right/>
      <top style="dotted">
        <color theme="0" tint="-0.14996795556505021"/>
      </top>
      <bottom style="dotted">
        <color theme="0" tint="-0.14996795556505021"/>
      </bottom>
      <diagonal/>
    </border>
    <border>
      <left style="thin">
        <color theme="0" tint="-0.24994659260841701"/>
      </left>
      <right/>
      <top style="dotted">
        <color theme="0" tint="-0.14996795556505021"/>
      </top>
      <bottom style="dotted">
        <color theme="0" tint="-0.14996795556505021"/>
      </bottom>
      <diagonal/>
    </border>
    <border>
      <left style="dashed">
        <color theme="0" tint="-0.24994659260841701"/>
      </left>
      <right/>
      <top style="dotted">
        <color theme="0" tint="-0.14996795556505021"/>
      </top>
      <bottom style="dotted">
        <color theme="0" tint="-0.14996795556505021"/>
      </bottom>
      <diagonal/>
    </border>
    <border>
      <left style="dashed">
        <color theme="0" tint="-0.24994659260841701"/>
      </left>
      <right/>
      <top style="dotted">
        <color theme="0" tint="-0.14996795556505021"/>
      </top>
      <bottom style="dashed">
        <color theme="0" tint="-0.24994659260841701"/>
      </bottom>
      <diagonal/>
    </border>
    <border>
      <left/>
      <right/>
      <top style="dotted">
        <color theme="0" tint="-0.14996795556505021"/>
      </top>
      <bottom style="dotted">
        <color theme="0" tint="-0.34998626667073579"/>
      </bottom>
      <diagonal/>
    </border>
    <border>
      <left/>
      <right/>
      <top style="dotted">
        <color theme="0" tint="-0.14996795556505021"/>
      </top>
      <bottom style="dotted">
        <color theme="0" tint="-0.24994659260841701"/>
      </bottom>
      <diagonal/>
    </border>
    <border>
      <left style="thin">
        <color theme="0" tint="-0.24994659260841701"/>
      </left>
      <right/>
      <top style="dotted">
        <color theme="0" tint="-0.14996795556505021"/>
      </top>
      <bottom style="dotted">
        <color theme="0" tint="-0.24994659260841701"/>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dashed">
        <color theme="0" tint="-0.24994659260841701"/>
      </left>
      <right/>
      <top/>
      <bottom style="dashed">
        <color theme="0" tint="-0.14996795556505021"/>
      </bottom>
      <diagonal/>
    </border>
    <border>
      <left style="dashed">
        <color theme="0" tint="-0.24994659260841701"/>
      </left>
      <right/>
      <top style="dashed">
        <color theme="0" tint="-0.14996795556505021"/>
      </top>
      <bottom style="dashed">
        <color theme="0" tint="-0.14996795556505021"/>
      </bottom>
      <diagonal/>
    </border>
    <border>
      <left/>
      <right/>
      <top style="dotted">
        <color theme="0" tint="-0.14996795556505021"/>
      </top>
      <bottom/>
      <diagonal/>
    </border>
    <border>
      <left style="thin">
        <color theme="0" tint="-0.24994659260841701"/>
      </left>
      <right/>
      <top style="dotted">
        <color theme="0" tint="-0.14996795556505021"/>
      </top>
      <bottom/>
      <diagonal/>
    </border>
    <border>
      <left style="dashed">
        <color theme="0" tint="-0.24994659260841701"/>
      </left>
      <right/>
      <top style="dashed">
        <color theme="0" tint="-0.24994659260841701"/>
      </top>
      <bottom style="dashed">
        <color theme="0" tint="-0.14996795556505021"/>
      </bottom>
      <diagonal/>
    </border>
    <border>
      <left/>
      <right/>
      <top style="dotted">
        <color theme="0" tint="-0.24994659260841701"/>
      </top>
      <bottom style="dotted">
        <color theme="0" tint="-0.14996795556505021"/>
      </bottom>
      <diagonal/>
    </border>
    <border>
      <left style="thin">
        <color theme="0" tint="-0.24994659260841701"/>
      </left>
      <right/>
      <top style="dotted">
        <color theme="0" tint="-0.24994659260841701"/>
      </top>
      <bottom style="dotted">
        <color theme="0" tint="-0.14996795556505021"/>
      </bottom>
      <diagonal/>
    </border>
    <border>
      <left/>
      <right/>
      <top style="dashed">
        <color theme="0" tint="-0.14996795556505021"/>
      </top>
      <bottom style="dashed">
        <color theme="0" tint="-0.1499679555650502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medium">
        <color theme="0"/>
      </bottom>
      <diagonal/>
    </border>
    <border>
      <left style="thin">
        <color theme="0" tint="-0.34998626667073579"/>
      </left>
      <right/>
      <top/>
      <bottom/>
      <diagonal/>
    </border>
    <border>
      <left/>
      <right/>
      <top style="medium">
        <color theme="0"/>
      </top>
      <bottom/>
      <diagonal/>
    </border>
    <border>
      <left style="thin">
        <color theme="0" tint="-0.34998626667073579"/>
      </left>
      <right/>
      <top style="dashed">
        <color theme="0" tint="-0.14996795556505021"/>
      </top>
      <bottom/>
      <diagonal/>
    </border>
    <border>
      <left/>
      <right/>
      <top style="dotted">
        <color theme="0"/>
      </top>
      <bottom style="dotted">
        <color theme="0"/>
      </bottom>
      <diagonal/>
    </border>
    <border>
      <left/>
      <right/>
      <top style="dashed">
        <color theme="0" tint="-0.14996795556505021"/>
      </top>
      <bottom style="dashed">
        <color theme="0" tint="-0.14993743705557422"/>
      </bottom>
      <diagonal/>
    </border>
    <border>
      <left/>
      <right/>
      <top style="dotted">
        <color theme="0"/>
      </top>
      <bottom style="thin">
        <color theme="0" tint="-0.34998626667073579"/>
      </bottom>
      <diagonal/>
    </border>
    <border>
      <left/>
      <right/>
      <top style="dashed">
        <color theme="0" tint="-0.14996795556505021"/>
      </top>
      <bottom style="thin">
        <color theme="0" tint="-0.34998626667073579"/>
      </bottom>
      <diagonal/>
    </border>
    <border>
      <left style="thick">
        <color theme="0" tint="-0.1498458815271462"/>
      </left>
      <right/>
      <top style="thick">
        <color theme="0" tint="-0.1498458815271462"/>
      </top>
      <bottom style="medium">
        <color theme="0" tint="-0.1498764000366222"/>
      </bottom>
      <diagonal/>
    </border>
    <border>
      <left/>
      <right/>
      <top style="thick">
        <color theme="0" tint="-0.1498458815271462"/>
      </top>
      <bottom style="medium">
        <color theme="0" tint="-0.1498764000366222"/>
      </bottom>
      <diagonal/>
    </border>
    <border>
      <left/>
      <right style="thick">
        <color theme="0" tint="-0.1498458815271462"/>
      </right>
      <top style="thick">
        <color theme="0" tint="-0.1498458815271462"/>
      </top>
      <bottom style="medium">
        <color theme="0" tint="-0.1498764000366222"/>
      </bottom>
      <diagonal/>
    </border>
    <border>
      <left style="thin">
        <color theme="0" tint="-0.14993743705557422"/>
      </left>
      <right/>
      <top/>
      <bottom style="thin">
        <color theme="0" tint="-0.14996795556505021"/>
      </bottom>
      <diagonal/>
    </border>
    <border>
      <left/>
      <right style="thick">
        <color theme="0" tint="-0.1498458815271462"/>
      </right>
      <top/>
      <bottom style="thin">
        <color theme="0" tint="-0.14996795556505021"/>
      </bottom>
      <diagonal/>
    </border>
    <border>
      <left style="thin">
        <color theme="0" tint="-0.14996795556505021"/>
      </left>
      <right style="thick">
        <color theme="0" tint="-0.1498458815271462"/>
      </right>
      <top style="thin">
        <color theme="0" tint="-0.14996795556505021"/>
      </top>
      <bottom style="medium">
        <color theme="0"/>
      </bottom>
      <diagonal/>
    </border>
    <border>
      <left style="thin">
        <color theme="0" tint="-0.14993743705557422"/>
      </left>
      <right/>
      <top/>
      <bottom/>
      <diagonal/>
    </border>
    <border>
      <left/>
      <right style="thick">
        <color theme="0" tint="-0.1498458815271462"/>
      </right>
      <top/>
      <bottom/>
      <diagonal/>
    </border>
    <border>
      <left/>
      <right style="thick">
        <color theme="0" tint="-0.1498458815271462"/>
      </right>
      <top/>
      <bottom style="thin">
        <color theme="9"/>
      </bottom>
      <diagonal/>
    </border>
    <border>
      <left/>
      <right style="thin">
        <color theme="0" tint="-0.14981536301767021"/>
      </right>
      <top/>
      <bottom/>
      <diagonal/>
    </border>
    <border>
      <left/>
      <right style="thin">
        <color theme="0" tint="-0.14981536301767021"/>
      </right>
      <top/>
      <bottom style="thin">
        <color theme="0" tint="-0.14996795556505021"/>
      </bottom>
      <diagonal/>
    </border>
    <border>
      <left/>
      <right style="thin">
        <color theme="0" tint="-0.14981536301767021"/>
      </right>
      <top/>
      <bottom style="thick">
        <color theme="0" tint="-0.1498458815271462"/>
      </bottom>
      <diagonal/>
    </border>
    <border>
      <left/>
      <right/>
      <top/>
      <bottom style="thick">
        <color theme="0" tint="-0.1498458815271462"/>
      </bottom>
      <diagonal/>
    </border>
    <border>
      <left/>
      <right style="thick">
        <color theme="0" tint="-0.1498458815271462"/>
      </right>
      <top/>
      <bottom style="thick">
        <color theme="0" tint="-0.1498458815271462"/>
      </bottom>
      <diagonal/>
    </border>
    <border>
      <left style="thick">
        <color theme="0" tint="-0.14993743705557422"/>
      </left>
      <right/>
      <top/>
      <bottom style="thin">
        <color theme="0" tint="-0.14996795556505021"/>
      </bottom>
      <diagonal/>
    </border>
    <border>
      <left style="thick">
        <color theme="0" tint="-0.14993743705557422"/>
      </left>
      <right/>
      <top/>
      <bottom/>
      <diagonal/>
    </border>
    <border>
      <left style="thick">
        <color theme="0" tint="-0.14996795556505021"/>
      </left>
      <right/>
      <top/>
      <bottom style="thin">
        <color theme="9"/>
      </bottom>
      <diagonal/>
    </border>
    <border>
      <left style="thick">
        <color theme="0" tint="-0.1498458815271462"/>
      </left>
      <right/>
      <top style="thick">
        <color theme="0" tint="-0.1498458815271462"/>
      </top>
      <bottom style="thick">
        <color theme="0" tint="-0.1498458815271462"/>
      </bottom>
      <diagonal/>
    </border>
    <border>
      <left/>
      <right/>
      <top style="thick">
        <color theme="0" tint="-0.1498458815271462"/>
      </top>
      <bottom style="thick">
        <color theme="0" tint="-0.1498458815271462"/>
      </bottom>
      <diagonal/>
    </border>
    <border>
      <left/>
      <right style="thick">
        <color theme="0" tint="-0.1498458815271462"/>
      </right>
      <top style="thick">
        <color theme="0" tint="-0.1498458815271462"/>
      </top>
      <bottom style="thick">
        <color theme="0" tint="-0.1498458815271462"/>
      </bottom>
      <diagonal/>
    </border>
    <border>
      <left style="thick">
        <color theme="0" tint="-0.1498764000366222"/>
      </left>
      <right/>
      <top/>
      <bottom style="thick">
        <color theme="0" tint="-0.14990691854609822"/>
      </bottom>
      <diagonal/>
    </border>
    <border>
      <left/>
      <right style="thick">
        <color theme="0" tint="-0.1498764000366222"/>
      </right>
      <top/>
      <bottom style="thick">
        <color theme="0" tint="-0.14990691854609822"/>
      </bottom>
      <diagonal/>
    </border>
    <border>
      <left style="thick">
        <color theme="0" tint="-0.1498764000366222"/>
      </left>
      <right/>
      <top/>
      <bottom style="thin">
        <color theme="0" tint="-0.14996795556505021"/>
      </bottom>
      <diagonal/>
    </border>
    <border>
      <left/>
      <right style="thick">
        <color theme="0" tint="-0.1498764000366222"/>
      </right>
      <top/>
      <bottom style="thin">
        <color theme="0" tint="-0.14996795556505021"/>
      </bottom>
      <diagonal/>
    </border>
    <border>
      <left style="thick">
        <color theme="0" tint="-0.14987640003662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ck">
        <color theme="0" tint="-0.14993743705557422"/>
      </left>
      <right/>
      <top style="thin">
        <color theme="0" tint="-0.14996795556505021"/>
      </top>
      <bottom style="thin">
        <color theme="0" tint="-0.14996795556505021"/>
      </bottom>
      <diagonal/>
    </border>
    <border>
      <left/>
      <right style="thick">
        <color theme="0" tint="-0.1498764000366222"/>
      </right>
      <top style="thin">
        <color theme="0" tint="-0.14996795556505021"/>
      </top>
      <bottom style="thin">
        <color theme="0" tint="-0.14996795556505021"/>
      </bottom>
      <diagonal/>
    </border>
    <border>
      <left style="thick">
        <color theme="0" tint="-0.1498764000366222"/>
      </left>
      <right style="medium">
        <color theme="0"/>
      </right>
      <top style="thin">
        <color theme="0" tint="-0.14996795556505021"/>
      </top>
      <bottom style="medium">
        <color theme="0"/>
      </bottom>
      <diagonal/>
    </border>
    <border>
      <left style="thin">
        <color theme="0" tint="-0.14996795556505021"/>
      </left>
      <right style="thick">
        <color theme="0" tint="-0.1498764000366222"/>
      </right>
      <top style="thin">
        <color theme="0" tint="-0.14996795556505021"/>
      </top>
      <bottom style="medium">
        <color theme="0"/>
      </bottom>
      <diagonal/>
    </border>
    <border>
      <left/>
      <right style="thick">
        <color theme="0" tint="-0.1498764000366222"/>
      </right>
      <top/>
      <bottom/>
      <diagonal/>
    </border>
    <border>
      <left style="thick">
        <color theme="0" tint="-0.1498764000366222"/>
      </left>
      <right/>
      <top/>
      <bottom/>
      <diagonal/>
    </border>
    <border>
      <left/>
      <right style="thick">
        <color theme="0" tint="-0.1498764000366222"/>
      </right>
      <top/>
      <bottom style="thin">
        <color theme="9"/>
      </bottom>
      <diagonal/>
    </border>
    <border>
      <left style="thick">
        <color theme="0" tint="-0.1498764000366222"/>
      </left>
      <right/>
      <top/>
      <bottom style="thin">
        <color theme="9"/>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1" fontId="19" fillId="0" borderId="0">
      <alignment vertical="center"/>
    </xf>
  </cellStyleXfs>
  <cellXfs count="302">
    <xf numFmtId="0" fontId="0" fillId="0" borderId="0" xfId="0"/>
    <xf numFmtId="0" fontId="2" fillId="0" borderId="0" xfId="0" applyFont="1" applyAlignment="1">
      <alignment horizontal="left"/>
    </xf>
    <xf numFmtId="0" fontId="3" fillId="0" borderId="0" xfId="0" applyFont="1"/>
    <xf numFmtId="0" fontId="4" fillId="0" borderId="0" xfId="0" applyFont="1" applyAlignment="1">
      <alignment horizontal="left"/>
    </xf>
    <xf numFmtId="0" fontId="5" fillId="0" borderId="0" xfId="0" applyFont="1" applyAlignment="1">
      <alignment horizontal="left"/>
    </xf>
    <xf numFmtId="0" fontId="6" fillId="0" borderId="0" xfId="0" applyFont="1"/>
    <xf numFmtId="0" fontId="0" fillId="0" borderId="0" xfId="0" applyAlignment="1">
      <alignment horizontal="left"/>
    </xf>
    <xf numFmtId="0" fontId="7" fillId="0" borderId="0" xfId="0" applyFont="1"/>
    <xf numFmtId="0" fontId="8" fillId="0" borderId="1" xfId="0" applyFont="1" applyBorder="1"/>
    <xf numFmtId="0" fontId="10" fillId="0" borderId="0" xfId="2" applyFont="1"/>
    <xf numFmtId="0" fontId="9" fillId="0" borderId="0" xfId="2"/>
    <xf numFmtId="0" fontId="11" fillId="0" borderId="0" xfId="0" applyFont="1"/>
    <xf numFmtId="0" fontId="12" fillId="0" borderId="2" xfId="0" applyFont="1" applyBorder="1" applyAlignment="1">
      <alignment vertical="center" readingOrder="1"/>
    </xf>
    <xf numFmtId="3" fontId="12" fillId="0" borderId="2" xfId="0" applyNumberFormat="1" applyFont="1" applyBorder="1" applyAlignment="1">
      <alignment vertical="center" readingOrder="1"/>
    </xf>
    <xf numFmtId="0" fontId="13" fillId="0" borderId="0" xfId="0" applyFont="1"/>
    <xf numFmtId="0" fontId="12" fillId="0" borderId="3" xfId="0" applyFont="1" applyBorder="1" applyAlignment="1">
      <alignment vertical="center" readingOrder="1"/>
    </xf>
    <xf numFmtId="3" fontId="12" fillId="0" borderId="3" xfId="0" applyNumberFormat="1" applyFont="1" applyBorder="1" applyAlignment="1">
      <alignment vertical="center" readingOrder="1"/>
    </xf>
    <xf numFmtId="0" fontId="14" fillId="0" borderId="0" xfId="0" applyFont="1"/>
    <xf numFmtId="0" fontId="15" fillId="0" borderId="0" xfId="0" applyFont="1" applyAlignment="1">
      <alignment vertical="center" readingOrder="1"/>
    </xf>
    <xf numFmtId="3" fontId="16" fillId="2" borderId="4" xfId="0" applyNumberFormat="1" applyFont="1" applyFill="1" applyBorder="1" applyAlignment="1">
      <alignment horizontal="center" vertical="center" readingOrder="1"/>
    </xf>
    <xf numFmtId="3" fontId="16" fillId="2" borderId="5" xfId="0" applyNumberFormat="1" applyFont="1" applyFill="1" applyBorder="1" applyAlignment="1">
      <alignment horizontal="center" vertical="center" readingOrder="1"/>
    </xf>
    <xf numFmtId="3" fontId="16" fillId="2" borderId="6" xfId="0" applyNumberFormat="1" applyFont="1" applyFill="1" applyBorder="1" applyAlignment="1">
      <alignment horizontal="center" vertical="center" readingOrder="1"/>
    </xf>
    <xf numFmtId="0" fontId="17" fillId="2" borderId="7"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8" fillId="2" borderId="0" xfId="0" applyFont="1" applyFill="1" applyAlignment="1">
      <alignment horizontal="center" vertical="center" wrapText="1"/>
    </xf>
    <xf numFmtId="3" fontId="17" fillId="2" borderId="10" xfId="0" applyNumberFormat="1" applyFont="1" applyFill="1" applyBorder="1" applyAlignment="1">
      <alignment horizontal="center" vertical="center" wrapText="1"/>
    </xf>
    <xf numFmtId="0" fontId="14" fillId="2" borderId="11" xfId="0" applyFont="1" applyFill="1" applyBorder="1" applyAlignment="1">
      <alignment horizontal="center" vertical="center" wrapText="1"/>
    </xf>
    <xf numFmtId="3" fontId="17" fillId="2" borderId="12" xfId="0" applyNumberFormat="1" applyFont="1" applyFill="1" applyBorder="1" applyAlignment="1">
      <alignment horizontal="center" vertical="center" wrapText="1"/>
    </xf>
    <xf numFmtId="3" fontId="17" fillId="2" borderId="13" xfId="0" applyNumberFormat="1"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0" borderId="0" xfId="0" applyFont="1" applyAlignment="1">
      <alignment horizontal="right"/>
    </xf>
    <xf numFmtId="3" fontId="14" fillId="0" borderId="15" xfId="0" applyNumberFormat="1" applyFont="1" applyBorder="1" applyAlignment="1">
      <alignment horizontal="right"/>
    </xf>
    <xf numFmtId="164" fontId="14" fillId="0" borderId="16" xfId="0" applyNumberFormat="1" applyFont="1" applyBorder="1" applyAlignment="1">
      <alignment horizontal="right"/>
    </xf>
    <xf numFmtId="0" fontId="20" fillId="0" borderId="17" xfId="3" applyNumberFormat="1" applyFont="1" applyBorder="1" applyAlignment="1" applyProtection="1">
      <alignment horizontal="center" vertical="center" wrapText="1"/>
      <protection hidden="1"/>
    </xf>
    <xf numFmtId="3" fontId="20" fillId="0" borderId="18" xfId="1" applyNumberFormat="1" applyFont="1" applyBorder="1" applyAlignment="1" applyProtection="1">
      <alignment vertical="center"/>
      <protection hidden="1"/>
    </xf>
    <xf numFmtId="164" fontId="20" fillId="0" borderId="19" xfId="3" applyNumberFormat="1" applyFont="1" applyBorder="1" applyAlignment="1" applyProtection="1">
      <alignment horizontal="right" vertical="center" wrapText="1"/>
      <protection hidden="1"/>
    </xf>
    <xf numFmtId="3" fontId="0" fillId="0" borderId="0" xfId="0" applyNumberFormat="1"/>
    <xf numFmtId="0" fontId="21" fillId="0" borderId="20" xfId="0" applyFont="1" applyBorder="1"/>
    <xf numFmtId="3" fontId="21" fillId="0" borderId="20" xfId="0" applyNumberFormat="1" applyFont="1" applyBorder="1"/>
    <xf numFmtId="164" fontId="0" fillId="0" borderId="0" xfId="1" applyNumberFormat="1" applyFont="1"/>
    <xf numFmtId="164" fontId="21" fillId="0" borderId="20" xfId="1" applyNumberFormat="1" applyFont="1" applyBorder="1"/>
    <xf numFmtId="3" fontId="17" fillId="2" borderId="15"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3" fontId="15" fillId="0" borderId="3" xfId="0" applyNumberFormat="1" applyFont="1" applyBorder="1" applyAlignment="1">
      <alignment horizontal="left" vertical="center" readingOrder="1"/>
    </xf>
    <xf numFmtId="0" fontId="12" fillId="0" borderId="2" xfId="0" applyFont="1" applyBorder="1" applyAlignment="1">
      <alignment horizontal="left" vertical="center" wrapText="1" readingOrder="1"/>
    </xf>
    <xf numFmtId="0" fontId="12" fillId="0" borderId="3" xfId="0" applyFont="1" applyBorder="1" applyAlignment="1">
      <alignment horizontal="left" vertical="center" wrapText="1" readingOrder="1"/>
    </xf>
    <xf numFmtId="0" fontId="14" fillId="2" borderId="21" xfId="0" applyFont="1" applyFill="1" applyBorder="1" applyAlignment="1">
      <alignment horizontal="right" vertical="center" wrapText="1"/>
    </xf>
    <xf numFmtId="0" fontId="14" fillId="2" borderId="0" xfId="0" applyFont="1" applyFill="1" applyAlignment="1">
      <alignment horizontal="right" vertical="center"/>
    </xf>
    <xf numFmtId="17" fontId="14" fillId="2" borderId="22" xfId="0" applyNumberFormat="1" applyFont="1" applyFill="1" applyBorder="1" applyAlignment="1">
      <alignment horizontal="right" vertical="center" wrapText="1"/>
    </xf>
    <xf numFmtId="17" fontId="14" fillId="2" borderId="23" xfId="0" applyNumberFormat="1" applyFont="1" applyFill="1" applyBorder="1" applyAlignment="1">
      <alignment horizontal="right" vertical="center" wrapText="1"/>
    </xf>
    <xf numFmtId="17" fontId="14" fillId="2" borderId="24" xfId="0" applyNumberFormat="1" applyFont="1" applyFill="1" applyBorder="1" applyAlignment="1">
      <alignment horizontal="right" vertical="center" wrapText="1"/>
    </xf>
    <xf numFmtId="0" fontId="20" fillId="3" borderId="25" xfId="0" applyFont="1" applyFill="1" applyBorder="1" applyAlignment="1">
      <alignment horizontal="left"/>
    </xf>
    <xf numFmtId="0" fontId="20" fillId="3" borderId="26" xfId="0" applyFont="1" applyFill="1" applyBorder="1" applyAlignment="1">
      <alignment horizontal="left"/>
    </xf>
    <xf numFmtId="0" fontId="20" fillId="3" borderId="0" xfId="0" applyFont="1" applyFill="1"/>
    <xf numFmtId="3" fontId="22" fillId="3" borderId="0" xfId="0" applyNumberFormat="1" applyFont="1" applyFill="1" applyAlignment="1">
      <alignment horizontal="right"/>
    </xf>
    <xf numFmtId="164" fontId="22" fillId="3" borderId="0" xfId="0" applyNumberFormat="1" applyFont="1" applyFill="1" applyAlignment="1">
      <alignment horizontal="right"/>
    </xf>
    <xf numFmtId="3" fontId="22" fillId="3" borderId="27" xfId="0" applyNumberFormat="1" applyFont="1" applyFill="1" applyBorder="1" applyAlignment="1">
      <alignment horizontal="right"/>
    </xf>
    <xf numFmtId="3" fontId="22" fillId="3" borderId="28" xfId="0" applyNumberFormat="1" applyFont="1" applyFill="1" applyBorder="1" applyAlignment="1">
      <alignment horizontal="right"/>
    </xf>
    <xf numFmtId="0" fontId="14" fillId="0" borderId="29" xfId="0" applyFont="1" applyBorder="1"/>
    <xf numFmtId="3" fontId="14" fillId="0" borderId="29" xfId="0" applyNumberFormat="1" applyFont="1" applyBorder="1" applyAlignment="1">
      <alignment horizontal="right"/>
    </xf>
    <xf numFmtId="164" fontId="14" fillId="0" borderId="29" xfId="0" applyNumberFormat="1" applyFont="1" applyBorder="1" applyAlignment="1">
      <alignment horizontal="right"/>
    </xf>
    <xf numFmtId="3" fontId="14" fillId="0" borderId="30" xfId="0" applyNumberFormat="1" applyFont="1" applyBorder="1" applyAlignment="1">
      <alignment horizontal="right"/>
    </xf>
    <xf numFmtId="3" fontId="14" fillId="0" borderId="31" xfId="0" applyNumberFormat="1" applyFont="1" applyBorder="1" applyAlignment="1">
      <alignment horizontal="right"/>
    </xf>
    <xf numFmtId="3" fontId="14" fillId="0" borderId="32" xfId="0" applyNumberFormat="1" applyFont="1" applyBorder="1" applyAlignment="1">
      <alignment horizontal="right"/>
    </xf>
    <xf numFmtId="3" fontId="22" fillId="3" borderId="33" xfId="0" applyNumberFormat="1" applyFont="1" applyFill="1" applyBorder="1" applyAlignment="1">
      <alignment horizontal="right"/>
    </xf>
    <xf numFmtId="0" fontId="20" fillId="3" borderId="25" xfId="0" applyFont="1" applyFill="1" applyBorder="1" applyAlignment="1">
      <alignment horizontal="center"/>
    </xf>
    <xf numFmtId="0" fontId="20" fillId="3" borderId="26" xfId="0" applyFont="1" applyFill="1" applyBorder="1" applyAlignment="1">
      <alignment horizontal="center"/>
    </xf>
    <xf numFmtId="0" fontId="12" fillId="0" borderId="2" xfId="0" applyFont="1" applyBorder="1" applyAlignment="1">
      <alignment horizontal="left" vertical="center" readingOrder="1"/>
    </xf>
    <xf numFmtId="0" fontId="12" fillId="0" borderId="2" xfId="0" applyFont="1" applyBorder="1" applyAlignment="1">
      <alignment vertical="center" wrapText="1" readingOrder="1"/>
    </xf>
    <xf numFmtId="0" fontId="12" fillId="0" borderId="0" xfId="0" applyFont="1" applyAlignment="1">
      <alignment horizontal="left" vertical="center" wrapText="1" readingOrder="1"/>
    </xf>
    <xf numFmtId="0" fontId="20" fillId="3" borderId="0" xfId="0" applyFont="1" applyFill="1" applyAlignment="1">
      <alignment horizontal="center" wrapText="1"/>
    </xf>
    <xf numFmtId="0" fontId="0" fillId="2" borderId="0" xfId="0" applyFill="1"/>
    <xf numFmtId="0" fontId="23" fillId="2" borderId="0" xfId="0" applyFont="1" applyFill="1"/>
    <xf numFmtId="0" fontId="23" fillId="2" borderId="0" xfId="0" applyFont="1" applyFill="1" applyAlignment="1">
      <alignment wrapText="1"/>
    </xf>
    <xf numFmtId="0" fontId="10" fillId="2" borderId="0" xfId="0" applyFont="1" applyFill="1"/>
    <xf numFmtId="0" fontId="14" fillId="2" borderId="34" xfId="0" applyFont="1" applyFill="1" applyBorder="1" applyAlignment="1">
      <alignment horizontal="right" vertical="center" wrapText="1"/>
    </xf>
    <xf numFmtId="3" fontId="24" fillId="0" borderId="0" xfId="0" applyNumberFormat="1" applyFont="1" applyAlignment="1">
      <alignment horizontal="right"/>
    </xf>
    <xf numFmtId="0" fontId="14" fillId="2" borderId="35" xfId="0" applyFont="1" applyFill="1" applyBorder="1" applyAlignment="1">
      <alignment horizontal="right" vertical="center"/>
    </xf>
    <xf numFmtId="164" fontId="24" fillId="0" borderId="36" xfId="0" applyNumberFormat="1" applyFont="1" applyBorder="1" applyAlignment="1">
      <alignment horizontal="right"/>
    </xf>
    <xf numFmtId="0" fontId="14" fillId="2" borderId="37" xfId="0" applyFont="1" applyFill="1" applyBorder="1" applyAlignment="1">
      <alignment horizontal="right" vertical="center"/>
    </xf>
    <xf numFmtId="0" fontId="14" fillId="2" borderId="35" xfId="0" applyFont="1" applyFill="1" applyBorder="1" applyAlignment="1">
      <alignment horizontal="right" vertical="center" wrapText="1"/>
    </xf>
    <xf numFmtId="0" fontId="20" fillId="3" borderId="0" xfId="0" applyFont="1" applyFill="1" applyAlignment="1">
      <alignment horizontal="center"/>
    </xf>
    <xf numFmtId="3" fontId="24" fillId="0" borderId="0" xfId="1" applyNumberFormat="1" applyFont="1" applyAlignment="1">
      <alignment horizontal="right"/>
    </xf>
    <xf numFmtId="0" fontId="2" fillId="2" borderId="35" xfId="0" applyFont="1" applyFill="1" applyBorder="1" applyAlignment="1">
      <alignment horizontal="right" vertical="center"/>
    </xf>
    <xf numFmtId="0" fontId="2" fillId="2" borderId="37" xfId="0" applyFont="1" applyFill="1" applyBorder="1" applyAlignment="1">
      <alignment horizontal="right" vertical="center"/>
    </xf>
    <xf numFmtId="164" fontId="25" fillId="0" borderId="36" xfId="0" applyNumberFormat="1" applyFont="1" applyBorder="1" applyAlignment="1">
      <alignment horizontal="right"/>
    </xf>
    <xf numFmtId="3" fontId="25" fillId="0" borderId="0" xfId="0" applyNumberFormat="1" applyFont="1" applyAlignment="1">
      <alignment horizontal="right"/>
    </xf>
    <xf numFmtId="0" fontId="2" fillId="2" borderId="35" xfId="0" applyFont="1" applyFill="1" applyBorder="1" applyAlignment="1">
      <alignment horizontal="right" vertical="center" wrapText="1"/>
    </xf>
    <xf numFmtId="0" fontId="2" fillId="0" borderId="0" xfId="0" applyFont="1"/>
    <xf numFmtId="0" fontId="12" fillId="0" borderId="17" xfId="0" applyFont="1" applyBorder="1" applyAlignment="1">
      <alignment horizontal="left" vertical="center" readingOrder="1"/>
    </xf>
    <xf numFmtId="0" fontId="0" fillId="0" borderId="17" xfId="0" applyBorder="1"/>
    <xf numFmtId="0" fontId="20" fillId="3" borderId="0" xfId="0" applyFont="1" applyFill="1" applyAlignment="1">
      <alignment horizontal="center"/>
    </xf>
    <xf numFmtId="0" fontId="14" fillId="2" borderId="38" xfId="0" applyFont="1" applyFill="1" applyBorder="1" applyAlignment="1">
      <alignment horizontal="right" vertical="center" wrapText="1"/>
    </xf>
    <xf numFmtId="0" fontId="14" fillId="4" borderId="39" xfId="0" applyFont="1" applyFill="1" applyBorder="1" applyAlignment="1">
      <alignment horizontal="right" vertical="center"/>
    </xf>
    <xf numFmtId="0" fontId="14" fillId="4" borderId="39" xfId="0" applyFont="1" applyFill="1" applyBorder="1" applyAlignment="1">
      <alignment horizontal="right" vertical="center" wrapText="1"/>
    </xf>
    <xf numFmtId="3" fontId="24" fillId="0" borderId="40" xfId="0" applyNumberFormat="1" applyFont="1" applyBorder="1" applyAlignment="1">
      <alignment horizontal="right"/>
    </xf>
    <xf numFmtId="164" fontId="24" fillId="2" borderId="40" xfId="0" applyNumberFormat="1" applyFont="1" applyFill="1" applyBorder="1" applyAlignment="1">
      <alignment horizontal="right"/>
    </xf>
    <xf numFmtId="3" fontId="24" fillId="2" borderId="40" xfId="0" applyNumberFormat="1" applyFont="1" applyFill="1" applyBorder="1" applyAlignment="1">
      <alignment horizontal="right"/>
    </xf>
    <xf numFmtId="0" fontId="20" fillId="3" borderId="0" xfId="0" applyFont="1" applyFill="1" applyAlignment="1">
      <alignment horizontal="center" wrapText="1"/>
    </xf>
    <xf numFmtId="0" fontId="12" fillId="0" borderId="0" xfId="0" applyFont="1" applyAlignment="1">
      <alignment horizontal="left" vertical="center" readingOrder="1"/>
    </xf>
    <xf numFmtId="164" fontId="0" fillId="0" borderId="17" xfId="1" applyNumberFormat="1" applyFont="1" applyBorder="1"/>
    <xf numFmtId="0" fontId="20" fillId="3" borderId="41" xfId="0" applyFont="1" applyFill="1" applyBorder="1" applyAlignment="1">
      <alignment horizontal="center"/>
    </xf>
    <xf numFmtId="0" fontId="20" fillId="3" borderId="42" xfId="0" applyFont="1" applyFill="1" applyBorder="1" applyAlignment="1">
      <alignment horizontal="center"/>
    </xf>
    <xf numFmtId="0" fontId="20" fillId="3" borderId="43" xfId="0" applyFont="1" applyFill="1" applyBorder="1" applyAlignment="1">
      <alignment horizontal="center"/>
    </xf>
    <xf numFmtId="3" fontId="15" fillId="0" borderId="0" xfId="0" applyNumberFormat="1" applyFont="1" applyAlignment="1">
      <alignment horizontal="left" vertical="center" readingOrder="1"/>
    </xf>
    <xf numFmtId="164" fontId="12" fillId="0" borderId="2" xfId="1" applyNumberFormat="1" applyFont="1" applyBorder="1" applyAlignment="1">
      <alignment vertical="center" wrapText="1" readingOrder="1"/>
    </xf>
    <xf numFmtId="164" fontId="12" fillId="0" borderId="3" xfId="1" applyNumberFormat="1" applyFont="1" applyBorder="1" applyAlignment="1">
      <alignment horizontal="left" vertical="center" wrapText="1" readingOrder="1"/>
    </xf>
    <xf numFmtId="164" fontId="14" fillId="2" borderId="0" xfId="1" applyNumberFormat="1" applyFont="1" applyFill="1" applyAlignment="1">
      <alignment horizontal="center" vertical="center" wrapText="1"/>
    </xf>
    <xf numFmtId="0" fontId="26" fillId="3" borderId="44" xfId="0" applyFont="1" applyFill="1" applyBorder="1"/>
    <xf numFmtId="0" fontId="20" fillId="3" borderId="28" xfId="0" applyFont="1" applyFill="1" applyBorder="1"/>
    <xf numFmtId="164" fontId="20" fillId="3" borderId="28" xfId="1" applyNumberFormat="1" applyFont="1" applyFill="1" applyBorder="1"/>
    <xf numFmtId="3" fontId="20" fillId="3" borderId="45" xfId="0" applyNumberFormat="1" applyFont="1" applyFill="1" applyBorder="1" applyAlignment="1">
      <alignment horizontal="left"/>
    </xf>
    <xf numFmtId="3" fontId="22" fillId="3" borderId="45" xfId="0" applyNumberFormat="1" applyFont="1" applyFill="1" applyBorder="1" applyAlignment="1">
      <alignment horizontal="right"/>
    </xf>
    <xf numFmtId="164" fontId="22" fillId="3" borderId="45" xfId="0" applyNumberFormat="1" applyFont="1" applyFill="1" applyBorder="1" applyAlignment="1">
      <alignment horizontal="right"/>
    </xf>
    <xf numFmtId="164" fontId="22" fillId="3" borderId="45" xfId="1" applyNumberFormat="1" applyFont="1" applyFill="1" applyBorder="1" applyAlignment="1">
      <alignment horizontal="right"/>
    </xf>
    <xf numFmtId="3" fontId="22" fillId="3" borderId="46" xfId="0" applyNumberFormat="1" applyFont="1" applyFill="1" applyBorder="1" applyAlignment="1">
      <alignment horizontal="right"/>
    </xf>
    <xf numFmtId="0" fontId="20" fillId="0" borderId="47" xfId="0" applyFont="1" applyBorder="1" applyAlignment="1">
      <alignment horizontal="left" indent="2"/>
    </xf>
    <xf numFmtId="3" fontId="22" fillId="0" borderId="45" xfId="0" applyNumberFormat="1" applyFont="1" applyBorder="1" applyAlignment="1">
      <alignment horizontal="right"/>
    </xf>
    <xf numFmtId="164" fontId="22" fillId="0" borderId="45" xfId="0" applyNumberFormat="1" applyFont="1" applyBorder="1" applyAlignment="1">
      <alignment horizontal="right"/>
    </xf>
    <xf numFmtId="164" fontId="22" fillId="0" borderId="45" xfId="1" applyNumberFormat="1" applyFont="1" applyBorder="1" applyAlignment="1">
      <alignment horizontal="right"/>
    </xf>
    <xf numFmtId="3" fontId="22" fillId="0" borderId="46" xfId="0" applyNumberFormat="1" applyFont="1" applyBorder="1" applyAlignment="1">
      <alignment horizontal="right"/>
    </xf>
    <xf numFmtId="0" fontId="20" fillId="0" borderId="47" xfId="0" applyFont="1" applyBorder="1" applyAlignment="1">
      <alignment horizontal="left" indent="3"/>
    </xf>
    <xf numFmtId="0" fontId="20" fillId="0" borderId="48" xfId="0" applyFont="1" applyBorder="1" applyAlignment="1">
      <alignment horizontal="left" indent="2"/>
    </xf>
    <xf numFmtId="3" fontId="22" fillId="0" borderId="49" xfId="0" applyNumberFormat="1" applyFont="1" applyBorder="1" applyAlignment="1">
      <alignment horizontal="right"/>
    </xf>
    <xf numFmtId="164" fontId="22" fillId="0" borderId="49" xfId="0" applyNumberFormat="1" applyFont="1" applyBorder="1" applyAlignment="1">
      <alignment horizontal="right"/>
    </xf>
    <xf numFmtId="3" fontId="22" fillId="0" borderId="50" xfId="0" applyNumberFormat="1" applyFont="1" applyBorder="1" applyAlignment="1">
      <alignment horizontal="right"/>
    </xf>
    <xf numFmtId="164" fontId="22" fillId="0" borderId="50" xfId="1" applyNumberFormat="1" applyFont="1" applyBorder="1" applyAlignment="1">
      <alignment horizontal="right"/>
    </xf>
    <xf numFmtId="164" fontId="22" fillId="0" borderId="50" xfId="0" applyNumberFormat="1" applyFont="1" applyBorder="1" applyAlignment="1">
      <alignment horizontal="right"/>
    </xf>
    <xf numFmtId="3" fontId="22" fillId="0" borderId="51" xfId="0" applyNumberFormat="1" applyFont="1" applyBorder="1" applyAlignment="1">
      <alignment horizontal="right"/>
    </xf>
    <xf numFmtId="3" fontId="27" fillId="2" borderId="45" xfId="0" applyNumberFormat="1" applyFont="1" applyFill="1" applyBorder="1" applyAlignment="1">
      <alignment horizontal="left"/>
    </xf>
    <xf numFmtId="3" fontId="27" fillId="2" borderId="45" xfId="0" applyNumberFormat="1" applyFont="1" applyFill="1" applyBorder="1" applyAlignment="1">
      <alignment horizontal="right"/>
    </xf>
    <xf numFmtId="164" fontId="27" fillId="2" borderId="45" xfId="0" applyNumberFormat="1" applyFont="1" applyFill="1" applyBorder="1" applyAlignment="1">
      <alignment horizontal="right"/>
    </xf>
    <xf numFmtId="164" fontId="27" fillId="2" borderId="45" xfId="1" applyNumberFormat="1" applyFont="1" applyFill="1" applyBorder="1" applyAlignment="1">
      <alignment horizontal="right"/>
    </xf>
    <xf numFmtId="3" fontId="27" fillId="2" borderId="46" xfId="0" applyNumberFormat="1" applyFont="1" applyFill="1" applyBorder="1" applyAlignment="1">
      <alignment horizontal="right"/>
    </xf>
    <xf numFmtId="0" fontId="27" fillId="0" borderId="47" xfId="0" applyFont="1" applyBorder="1" applyAlignment="1">
      <alignment horizontal="left" indent="2"/>
    </xf>
    <xf numFmtId="3" fontId="27" fillId="0" borderId="45" xfId="0" applyNumberFormat="1" applyFont="1" applyBorder="1" applyAlignment="1">
      <alignment horizontal="right"/>
    </xf>
    <xf numFmtId="164" fontId="27" fillId="0" borderId="45" xfId="0" applyNumberFormat="1" applyFont="1" applyBorder="1" applyAlignment="1">
      <alignment horizontal="right"/>
    </xf>
    <xf numFmtId="164" fontId="27" fillId="0" borderId="45" xfId="1" applyNumberFormat="1" applyFont="1" applyBorder="1" applyAlignment="1">
      <alignment horizontal="right"/>
    </xf>
    <xf numFmtId="3" fontId="27" fillId="0" borderId="46" xfId="0" applyNumberFormat="1" applyFont="1" applyBorder="1" applyAlignment="1">
      <alignment horizontal="right"/>
    </xf>
    <xf numFmtId="0" fontId="27" fillId="0" borderId="47" xfId="0" applyFont="1" applyBorder="1" applyAlignment="1">
      <alignment horizontal="left" indent="3"/>
    </xf>
    <xf numFmtId="0" fontId="27" fillId="0" borderId="48" xfId="0" applyFont="1" applyBorder="1" applyAlignment="1">
      <alignment horizontal="left" indent="2"/>
    </xf>
    <xf numFmtId="3" fontId="27" fillId="0" borderId="49" xfId="0" applyNumberFormat="1" applyFont="1" applyBorder="1" applyAlignment="1">
      <alignment horizontal="right"/>
    </xf>
    <xf numFmtId="164" fontId="27" fillId="0" borderId="49" xfId="0" applyNumberFormat="1" applyFont="1" applyBorder="1" applyAlignment="1">
      <alignment horizontal="right"/>
    </xf>
    <xf numFmtId="3" fontId="27" fillId="0" borderId="50" xfId="0" applyNumberFormat="1" applyFont="1" applyBorder="1" applyAlignment="1">
      <alignment horizontal="right"/>
    </xf>
    <xf numFmtId="164" fontId="27" fillId="0" borderId="50" xfId="0" applyNumberFormat="1" applyFont="1" applyBorder="1" applyAlignment="1">
      <alignment horizontal="right"/>
    </xf>
    <xf numFmtId="3" fontId="27" fillId="0" borderId="51" xfId="0" applyNumberFormat="1" applyFont="1" applyBorder="1" applyAlignment="1">
      <alignment horizontal="right"/>
    </xf>
    <xf numFmtId="164" fontId="27" fillId="0" borderId="50" xfId="1" applyNumberFormat="1" applyFont="1" applyBorder="1" applyAlignment="1">
      <alignment horizontal="right"/>
    </xf>
    <xf numFmtId="0" fontId="26" fillId="3" borderId="25" xfId="0" applyFont="1" applyFill="1" applyBorder="1"/>
    <xf numFmtId="0" fontId="26" fillId="3" borderId="26" xfId="0" applyFont="1" applyFill="1" applyBorder="1"/>
    <xf numFmtId="164" fontId="26" fillId="3" borderId="26" xfId="1" applyNumberFormat="1" applyFont="1" applyFill="1" applyBorder="1"/>
    <xf numFmtId="0" fontId="20" fillId="3" borderId="26" xfId="0" applyFont="1" applyFill="1" applyBorder="1"/>
    <xf numFmtId="0" fontId="14" fillId="0" borderId="0" xfId="0" applyFont="1" applyAlignment="1">
      <alignment horizontal="left" indent="2"/>
    </xf>
    <xf numFmtId="3" fontId="14" fillId="0" borderId="0" xfId="0" applyNumberFormat="1" applyFont="1" applyAlignment="1">
      <alignment horizontal="right"/>
    </xf>
    <xf numFmtId="164" fontId="14" fillId="0" borderId="0" xfId="0" applyNumberFormat="1" applyFont="1" applyAlignment="1">
      <alignment horizontal="right"/>
    </xf>
    <xf numFmtId="0" fontId="20" fillId="3" borderId="25" xfId="0" applyFont="1" applyFill="1" applyBorder="1"/>
    <xf numFmtId="0" fontId="22" fillId="3" borderId="25" xfId="0" applyFont="1" applyFill="1" applyBorder="1"/>
    <xf numFmtId="0" fontId="22" fillId="3" borderId="26" xfId="0" applyFont="1" applyFill="1" applyBorder="1"/>
    <xf numFmtId="0" fontId="27" fillId="3" borderId="26" xfId="0" applyFont="1" applyFill="1" applyBorder="1"/>
    <xf numFmtId="164" fontId="22" fillId="0" borderId="49" xfId="1" applyNumberFormat="1" applyFont="1" applyBorder="1" applyAlignment="1">
      <alignment horizontal="right"/>
    </xf>
    <xf numFmtId="164" fontId="27" fillId="0" borderId="49" xfId="1" applyNumberFormat="1" applyFont="1" applyBorder="1" applyAlignment="1">
      <alignment horizontal="right"/>
    </xf>
    <xf numFmtId="0" fontId="20" fillId="3" borderId="52" xfId="0" applyFont="1" applyFill="1" applyBorder="1"/>
    <xf numFmtId="0" fontId="20" fillId="3" borderId="53" xfId="0" applyFont="1" applyFill="1" applyBorder="1"/>
    <xf numFmtId="0" fontId="0" fillId="3" borderId="0" xfId="0" applyFill="1"/>
    <xf numFmtId="0" fontId="20" fillId="3" borderId="54" xfId="0" applyFont="1" applyFill="1" applyBorder="1"/>
    <xf numFmtId="0" fontId="20" fillId="3" borderId="55" xfId="0" applyFont="1" applyFill="1" applyBorder="1" applyAlignment="1">
      <alignment horizontal="left" indent="2"/>
    </xf>
    <xf numFmtId="3" fontId="22" fillId="3" borderId="56" xfId="0" applyNumberFormat="1" applyFont="1" applyFill="1" applyBorder="1" applyAlignment="1">
      <alignment horizontal="right"/>
    </xf>
    <xf numFmtId="164" fontId="22" fillId="3" borderId="56" xfId="0" applyNumberFormat="1" applyFont="1" applyFill="1" applyBorder="1" applyAlignment="1">
      <alignment horizontal="right"/>
    </xf>
    <xf numFmtId="3" fontId="22" fillId="3" borderId="57" xfId="0" applyNumberFormat="1" applyFont="1" applyFill="1" applyBorder="1" applyAlignment="1">
      <alignment horizontal="right"/>
    </xf>
    <xf numFmtId="164" fontId="22" fillId="3" borderId="56" xfId="1" applyNumberFormat="1" applyFont="1" applyFill="1" applyBorder="1" applyAlignment="1">
      <alignment horizontal="right"/>
    </xf>
    <xf numFmtId="0" fontId="14" fillId="2" borderId="58" xfId="0" applyFont="1" applyFill="1" applyBorder="1"/>
    <xf numFmtId="3" fontId="14" fillId="2" borderId="59" xfId="0" applyNumberFormat="1" applyFont="1" applyFill="1" applyBorder="1" applyAlignment="1">
      <alignment horizontal="right"/>
    </xf>
    <xf numFmtId="164" fontId="14" fillId="2" borderId="59" xfId="0" applyNumberFormat="1" applyFont="1" applyFill="1" applyBorder="1" applyAlignment="1">
      <alignment horizontal="right"/>
    </xf>
    <xf numFmtId="3" fontId="14" fillId="2" borderId="60" xfId="0" applyNumberFormat="1" applyFont="1" applyFill="1" applyBorder="1" applyAlignment="1">
      <alignment horizontal="right"/>
    </xf>
    <xf numFmtId="164" fontId="14" fillId="2" borderId="59" xfId="1" applyNumberFormat="1" applyFont="1" applyFill="1" applyBorder="1" applyAlignment="1">
      <alignment horizontal="right"/>
    </xf>
    <xf numFmtId="0" fontId="14" fillId="0" borderId="55" xfId="0" applyFont="1" applyBorder="1" applyAlignment="1">
      <alignment horizontal="left" indent="2"/>
    </xf>
    <xf numFmtId="3" fontId="14" fillId="0" borderId="45" xfId="0" applyNumberFormat="1" applyFont="1" applyBorder="1" applyAlignment="1">
      <alignment horizontal="right"/>
    </xf>
    <xf numFmtId="164" fontId="14" fillId="0" borderId="45" xfId="0" applyNumberFormat="1" applyFont="1" applyBorder="1" applyAlignment="1">
      <alignment horizontal="right"/>
    </xf>
    <xf numFmtId="3" fontId="14" fillId="0" borderId="46" xfId="0" applyNumberFormat="1" applyFont="1" applyBorder="1" applyAlignment="1">
      <alignment horizontal="right"/>
    </xf>
    <xf numFmtId="164" fontId="14" fillId="0" borderId="45" xfId="1" applyNumberFormat="1" applyFont="1" applyBorder="1" applyAlignment="1">
      <alignment horizontal="right"/>
    </xf>
    <xf numFmtId="0" fontId="22" fillId="3" borderId="52" xfId="0" applyFont="1" applyFill="1" applyBorder="1"/>
    <xf numFmtId="0" fontId="22" fillId="3" borderId="53" xfId="0" applyFont="1" applyFill="1" applyBorder="1"/>
    <xf numFmtId="164" fontId="22" fillId="3" borderId="53" xfId="1" applyNumberFormat="1" applyFont="1" applyFill="1" applyBorder="1"/>
    <xf numFmtId="0" fontId="14" fillId="3" borderId="53" xfId="0" applyFont="1" applyFill="1" applyBorder="1"/>
    <xf numFmtId="3" fontId="14" fillId="0" borderId="61" xfId="0" applyNumberFormat="1" applyFont="1" applyBorder="1" applyAlignment="1">
      <alignment horizontal="left"/>
    </xf>
    <xf numFmtId="0" fontId="20" fillId="3" borderId="58" xfId="0" applyFont="1" applyFill="1" applyBorder="1"/>
    <xf numFmtId="3" fontId="22" fillId="3" borderId="50" xfId="0" applyNumberFormat="1" applyFont="1" applyFill="1" applyBorder="1" applyAlignment="1">
      <alignment horizontal="right"/>
    </xf>
    <xf numFmtId="164" fontId="22" fillId="3" borderId="50" xfId="0" applyNumberFormat="1" applyFont="1" applyFill="1" applyBorder="1" applyAlignment="1">
      <alignment horizontal="right"/>
    </xf>
    <xf numFmtId="3" fontId="22" fillId="3" borderId="51" xfId="0" applyNumberFormat="1" applyFont="1" applyFill="1" applyBorder="1" applyAlignment="1">
      <alignment horizontal="right"/>
    </xf>
    <xf numFmtId="164" fontId="22" fillId="3" borderId="50" xfId="1" applyNumberFormat="1" applyFont="1" applyFill="1" applyBorder="1" applyAlignment="1">
      <alignment horizontal="right"/>
    </xf>
    <xf numFmtId="3" fontId="14" fillId="2" borderId="45" xfId="0" applyNumberFormat="1" applyFont="1" applyFill="1" applyBorder="1" applyAlignment="1">
      <alignment horizontal="right"/>
    </xf>
    <xf numFmtId="164" fontId="14" fillId="2" borderId="45" xfId="0" applyNumberFormat="1" applyFont="1" applyFill="1" applyBorder="1" applyAlignment="1">
      <alignment horizontal="right"/>
    </xf>
    <xf numFmtId="3" fontId="14" fillId="2" borderId="46" xfId="0" applyNumberFormat="1" applyFont="1" applyFill="1" applyBorder="1" applyAlignment="1">
      <alignment horizontal="right"/>
    </xf>
    <xf numFmtId="164" fontId="14" fillId="2" borderId="45" xfId="1" applyNumberFormat="1" applyFont="1" applyFill="1" applyBorder="1" applyAlignment="1">
      <alignment horizontal="right"/>
    </xf>
    <xf numFmtId="3" fontId="14" fillId="0" borderId="50" xfId="0" applyNumberFormat="1" applyFont="1" applyBorder="1" applyAlignment="1">
      <alignment horizontal="right"/>
    </xf>
    <xf numFmtId="164" fontId="14" fillId="0" borderId="50" xfId="0" applyNumberFormat="1" applyFont="1" applyBorder="1" applyAlignment="1">
      <alignment horizontal="right"/>
    </xf>
    <xf numFmtId="3" fontId="14" fillId="0" borderId="51" xfId="0" applyNumberFormat="1" applyFont="1" applyBorder="1" applyAlignment="1">
      <alignment horizontal="right"/>
    </xf>
    <xf numFmtId="164" fontId="14" fillId="0" borderId="50" xfId="1" applyNumberFormat="1" applyFont="1" applyBorder="1" applyAlignment="1">
      <alignment horizontal="right"/>
    </xf>
    <xf numFmtId="0" fontId="17" fillId="3" borderId="53" xfId="0" applyFont="1" applyFill="1" applyBorder="1"/>
    <xf numFmtId="0" fontId="20" fillId="3" borderId="58" xfId="0" applyFont="1" applyFill="1" applyBorder="1" applyAlignment="1">
      <alignment vertical="center"/>
    </xf>
    <xf numFmtId="0" fontId="20" fillId="3" borderId="55" xfId="0" applyFont="1" applyFill="1" applyBorder="1" applyAlignment="1">
      <alignment horizontal="left" vertical="center"/>
    </xf>
    <xf numFmtId="0" fontId="20" fillId="3" borderId="55" xfId="0" applyFont="1" applyFill="1" applyBorder="1" applyAlignment="1">
      <alignment horizontal="left" vertical="center" wrapText="1"/>
    </xf>
    <xf numFmtId="0" fontId="14" fillId="2" borderId="58" xfId="0" applyFont="1" applyFill="1" applyBorder="1" applyAlignment="1">
      <alignment vertical="center"/>
    </xf>
    <xf numFmtId="0" fontId="14" fillId="0" borderId="55" xfId="0" applyFont="1" applyBorder="1" applyAlignment="1">
      <alignment horizontal="left" vertical="center"/>
    </xf>
    <xf numFmtId="0" fontId="14" fillId="0" borderId="55" xfId="0" applyFont="1" applyBorder="1" applyAlignment="1">
      <alignment horizontal="left" vertical="center" wrapText="1"/>
    </xf>
    <xf numFmtId="0" fontId="20" fillId="3" borderId="52" xfId="0" applyFont="1" applyFill="1" applyBorder="1" applyAlignment="1">
      <alignment vertical="center"/>
    </xf>
    <xf numFmtId="0" fontId="20" fillId="3" borderId="62" xfId="0" applyFont="1" applyFill="1" applyBorder="1" applyAlignment="1">
      <alignment horizontal="center"/>
    </xf>
    <xf numFmtId="0" fontId="20" fillId="3" borderId="63" xfId="0" applyFont="1" applyFill="1" applyBorder="1" applyAlignment="1">
      <alignment horizontal="center"/>
    </xf>
    <xf numFmtId="0" fontId="28" fillId="2" borderId="62" xfId="0" applyFont="1" applyFill="1" applyBorder="1" applyAlignment="1">
      <alignment horizontal="center"/>
    </xf>
    <xf numFmtId="0" fontId="28" fillId="2" borderId="63" xfId="0" applyFont="1" applyFill="1" applyBorder="1" applyAlignment="1">
      <alignment horizontal="center"/>
    </xf>
    <xf numFmtId="0" fontId="13" fillId="0" borderId="0" xfId="0" applyFont="1" applyAlignment="1">
      <alignment wrapText="1"/>
    </xf>
    <xf numFmtId="0" fontId="14" fillId="2" borderId="0" xfId="0" applyFont="1" applyFill="1" applyAlignment="1">
      <alignment horizontal="right" vertical="center" wrapText="1"/>
    </xf>
    <xf numFmtId="0" fontId="14" fillId="2" borderId="64" xfId="0" applyFont="1" applyFill="1" applyBorder="1" applyAlignment="1">
      <alignment horizontal="right" vertical="center" wrapText="1"/>
    </xf>
    <xf numFmtId="0" fontId="0" fillId="0" borderId="0" xfId="0" applyAlignment="1">
      <alignment wrapText="1"/>
    </xf>
    <xf numFmtId="3" fontId="22" fillId="3" borderId="65" xfId="0" applyNumberFormat="1" applyFont="1" applyFill="1" applyBorder="1" applyAlignment="1">
      <alignment horizontal="right"/>
    </xf>
    <xf numFmtId="164" fontId="22" fillId="3" borderId="66" xfId="0" applyNumberFormat="1" applyFont="1" applyFill="1" applyBorder="1" applyAlignment="1">
      <alignment horizontal="right"/>
    </xf>
    <xf numFmtId="3" fontId="14" fillId="0" borderId="67" xfId="0" applyNumberFormat="1" applyFont="1" applyBorder="1" applyAlignment="1">
      <alignment horizontal="right"/>
    </xf>
    <xf numFmtId="164" fontId="14" fillId="0" borderId="29" xfId="1" applyNumberFormat="1" applyFont="1" applyBorder="1" applyAlignment="1">
      <alignment horizontal="right"/>
    </xf>
    <xf numFmtId="164" fontId="22" fillId="3" borderId="68" xfId="0" applyNumberFormat="1" applyFont="1" applyFill="1" applyBorder="1" applyAlignment="1">
      <alignment horizontal="right"/>
    </xf>
    <xf numFmtId="3" fontId="22" fillId="3" borderId="68" xfId="0" applyNumberFormat="1" applyFont="1" applyFill="1" applyBorder="1" applyAlignment="1">
      <alignment horizontal="right"/>
    </xf>
    <xf numFmtId="0" fontId="14" fillId="0" borderId="69" xfId="0" applyFont="1" applyBorder="1"/>
    <xf numFmtId="164" fontId="22" fillId="3" borderId="70" xfId="0" applyNumberFormat="1" applyFont="1" applyFill="1" applyBorder="1" applyAlignment="1">
      <alignment horizontal="right"/>
    </xf>
    <xf numFmtId="3" fontId="22" fillId="3" borderId="70" xfId="0" applyNumberFormat="1" applyFont="1" applyFill="1" applyBorder="1" applyAlignment="1">
      <alignment horizontal="right"/>
    </xf>
    <xf numFmtId="3" fontId="14" fillId="0" borderId="71" xfId="0" applyNumberFormat="1" applyFont="1" applyBorder="1" applyAlignment="1">
      <alignment horizontal="right"/>
    </xf>
    <xf numFmtId="164" fontId="14" fillId="0" borderId="71" xfId="0" applyNumberFormat="1" applyFont="1" applyBorder="1" applyAlignment="1">
      <alignment horizontal="right"/>
    </xf>
    <xf numFmtId="164" fontId="14" fillId="0" borderId="71" xfId="1" applyNumberFormat="1" applyFont="1" applyBorder="1" applyAlignment="1">
      <alignment horizontal="right"/>
    </xf>
    <xf numFmtId="164" fontId="22" fillId="3" borderId="65" xfId="1" applyNumberFormat="1" applyFont="1" applyFill="1" applyBorder="1" applyAlignment="1">
      <alignment horizontal="right"/>
    </xf>
    <xf numFmtId="164" fontId="14" fillId="0" borderId="67" xfId="1" applyNumberFormat="1" applyFont="1" applyBorder="1" applyAlignment="1">
      <alignment horizontal="right"/>
    </xf>
    <xf numFmtId="164" fontId="22" fillId="3" borderId="0" xfId="1" applyNumberFormat="1" applyFont="1" applyFill="1" applyAlignment="1">
      <alignment horizontal="right"/>
    </xf>
    <xf numFmtId="1" fontId="19" fillId="0" borderId="0" xfId="3">
      <alignment vertical="center"/>
    </xf>
    <xf numFmtId="9" fontId="0" fillId="0" borderId="0" xfId="1" applyFont="1"/>
    <xf numFmtId="3" fontId="19" fillId="0" borderId="0" xfId="3" applyNumberFormat="1">
      <alignment vertical="center"/>
    </xf>
    <xf numFmtId="0" fontId="12" fillId="0" borderId="0" xfId="0" applyFont="1" applyAlignment="1">
      <alignment vertical="center" readingOrder="1"/>
    </xf>
    <xf numFmtId="3" fontId="16" fillId="2" borderId="72" xfId="0" applyNumberFormat="1" applyFont="1" applyFill="1" applyBorder="1" applyAlignment="1">
      <alignment horizontal="center" vertical="center" readingOrder="1"/>
    </xf>
    <xf numFmtId="0" fontId="16" fillId="2" borderId="73" xfId="0" applyFont="1" applyFill="1" applyBorder="1" applyAlignment="1">
      <alignment horizontal="center" vertical="center" readingOrder="1"/>
    </xf>
    <xf numFmtId="0" fontId="16" fillId="2" borderId="74" xfId="0" applyFont="1" applyFill="1" applyBorder="1" applyAlignment="1">
      <alignment horizontal="center" vertical="center" readingOrder="1"/>
    </xf>
    <xf numFmtId="0" fontId="17" fillId="2" borderId="75" xfId="0" applyFont="1" applyFill="1" applyBorder="1" applyAlignment="1">
      <alignment horizontal="center" vertical="center" wrapText="1"/>
    </xf>
    <xf numFmtId="0" fontId="17" fillId="2" borderId="76" xfId="0" applyFont="1" applyFill="1" applyBorder="1" applyAlignment="1">
      <alignment horizontal="center" vertical="center" wrapText="1"/>
    </xf>
    <xf numFmtId="0" fontId="14" fillId="2" borderId="77" xfId="0" applyFont="1" applyFill="1" applyBorder="1" applyAlignment="1">
      <alignment horizontal="center" vertical="center" wrapText="1"/>
    </xf>
    <xf numFmtId="164" fontId="14" fillId="0" borderId="0" xfId="1" applyNumberFormat="1" applyFont="1"/>
    <xf numFmtId="3" fontId="14" fillId="0" borderId="78" xfId="0" applyNumberFormat="1" applyFont="1" applyBorder="1" applyAlignment="1">
      <alignment horizontal="right"/>
    </xf>
    <xf numFmtId="164" fontId="14" fillId="0" borderId="79" xfId="0" applyNumberFormat="1" applyFont="1" applyBorder="1" applyAlignment="1">
      <alignment horizontal="right"/>
    </xf>
    <xf numFmtId="3" fontId="20" fillId="0" borderId="17" xfId="1" applyNumberFormat="1" applyFont="1" applyBorder="1" applyAlignment="1" applyProtection="1">
      <alignment vertical="center"/>
      <protection hidden="1"/>
    </xf>
    <xf numFmtId="164" fontId="20" fillId="0" borderId="80" xfId="3" applyNumberFormat="1" applyFont="1" applyBorder="1" applyAlignment="1" applyProtection="1">
      <alignment horizontal="right" vertical="center" wrapText="1"/>
      <protection hidden="1"/>
    </xf>
    <xf numFmtId="0" fontId="29" fillId="0" borderId="0" xfId="0" applyFont="1"/>
    <xf numFmtId="164" fontId="14" fillId="0" borderId="81" xfId="0" applyNumberFormat="1" applyFont="1" applyBorder="1" applyAlignment="1">
      <alignment horizontal="right"/>
    </xf>
    <xf numFmtId="0" fontId="30" fillId="0" borderId="9" xfId="3" applyNumberFormat="1" applyFont="1" applyBorder="1" applyAlignment="1" applyProtection="1">
      <alignment horizontal="left" vertical="center" wrapText="1"/>
      <protection hidden="1"/>
    </xf>
    <xf numFmtId="3" fontId="30" fillId="0" borderId="7" xfId="1" applyNumberFormat="1" applyFont="1" applyBorder="1" applyAlignment="1" applyProtection="1">
      <alignment vertical="center"/>
      <protection hidden="1"/>
    </xf>
    <xf numFmtId="164" fontId="30" fillId="0" borderId="82" xfId="3" applyNumberFormat="1" applyFont="1" applyBorder="1" applyAlignment="1" applyProtection="1">
      <alignment horizontal="right" vertical="center" wrapText="1"/>
      <protection hidden="1"/>
    </xf>
    <xf numFmtId="3" fontId="30" fillId="0" borderId="9" xfId="1" applyNumberFormat="1" applyFont="1" applyBorder="1" applyAlignment="1" applyProtection="1">
      <alignment vertical="center"/>
      <protection hidden="1"/>
    </xf>
    <xf numFmtId="164" fontId="30" fillId="0" borderId="76" xfId="3" applyNumberFormat="1" applyFont="1" applyBorder="1" applyAlignment="1" applyProtection="1">
      <alignment horizontal="right" vertical="center" wrapText="1"/>
      <protection hidden="1"/>
    </xf>
    <xf numFmtId="164" fontId="30" fillId="0" borderId="83" xfId="3" applyNumberFormat="1" applyFont="1" applyBorder="1" applyAlignment="1" applyProtection="1">
      <alignment horizontal="right" vertical="center" wrapText="1"/>
      <protection hidden="1"/>
    </xf>
    <xf numFmtId="3" fontId="30" fillId="0" borderId="84" xfId="1" applyNumberFormat="1" applyFont="1" applyBorder="1" applyAlignment="1" applyProtection="1">
      <alignment vertical="center"/>
      <protection hidden="1"/>
    </xf>
    <xf numFmtId="164" fontId="30" fillId="0" borderId="85" xfId="3" applyNumberFormat="1" applyFont="1" applyBorder="1" applyAlignment="1" applyProtection="1">
      <alignment horizontal="right" vertical="center" wrapText="1"/>
      <protection hidden="1"/>
    </xf>
    <xf numFmtId="3" fontId="14" fillId="0" borderId="0" xfId="0" applyNumberFormat="1" applyFont="1"/>
    <xf numFmtId="164" fontId="14" fillId="0" borderId="0" xfId="0" applyNumberFormat="1" applyFont="1"/>
    <xf numFmtId="0" fontId="21" fillId="0" borderId="20" xfId="0" applyFont="1" applyBorder="1" applyAlignment="1">
      <alignment horizontal="left"/>
    </xf>
    <xf numFmtId="0" fontId="30" fillId="0" borderId="0" xfId="3" applyNumberFormat="1" applyFont="1" applyAlignment="1" applyProtection="1">
      <alignment horizontal="left" vertical="center" wrapText="1"/>
      <protection hidden="1"/>
    </xf>
    <xf numFmtId="3" fontId="30" fillId="0" borderId="0" xfId="1" applyNumberFormat="1" applyFont="1" applyAlignment="1" applyProtection="1">
      <alignment vertical="center"/>
      <protection hidden="1"/>
    </xf>
    <xf numFmtId="164" fontId="30" fillId="0" borderId="0" xfId="3" applyNumberFormat="1" applyFont="1" applyAlignment="1" applyProtection="1">
      <alignment horizontal="right" vertical="center" wrapText="1"/>
      <protection hidden="1"/>
    </xf>
    <xf numFmtId="0" fontId="31" fillId="0" borderId="0" xfId="0" applyFont="1" applyAlignment="1">
      <alignment horizontal="right"/>
    </xf>
    <xf numFmtId="3" fontId="31" fillId="0" borderId="0" xfId="0" applyNumberFormat="1" applyFont="1"/>
    <xf numFmtId="0" fontId="17" fillId="2" borderId="86" xfId="0" applyFont="1" applyFill="1" applyBorder="1" applyAlignment="1">
      <alignment horizontal="center" vertical="center" wrapText="1"/>
    </xf>
    <xf numFmtId="164" fontId="14" fillId="0" borderId="87" xfId="1" applyNumberFormat="1" applyFont="1" applyBorder="1" applyAlignment="1">
      <alignment horizontal="right"/>
    </xf>
    <xf numFmtId="164" fontId="14" fillId="0" borderId="78" xfId="1" applyNumberFormat="1" applyFont="1" applyBorder="1" applyAlignment="1">
      <alignment horizontal="right"/>
    </xf>
    <xf numFmtId="164" fontId="20" fillId="0" borderId="88" xfId="1" applyNumberFormat="1" applyFont="1" applyBorder="1" applyAlignment="1" applyProtection="1">
      <alignment vertical="center"/>
      <protection hidden="1"/>
    </xf>
    <xf numFmtId="164" fontId="20" fillId="0" borderId="17" xfId="1" applyNumberFormat="1" applyFont="1" applyBorder="1" applyAlignment="1" applyProtection="1">
      <alignment vertical="center"/>
      <protection hidden="1"/>
    </xf>
    <xf numFmtId="164" fontId="30" fillId="0" borderId="75" xfId="1" applyNumberFormat="1" applyFont="1" applyBorder="1" applyAlignment="1" applyProtection="1">
      <alignment vertical="center"/>
      <protection hidden="1"/>
    </xf>
    <xf numFmtId="164" fontId="30" fillId="0" borderId="8" xfId="3" applyNumberFormat="1" applyFont="1" applyBorder="1" applyAlignment="1" applyProtection="1">
      <alignment horizontal="right" vertical="center" wrapText="1"/>
      <protection hidden="1"/>
    </xf>
    <xf numFmtId="1" fontId="19" fillId="0" borderId="0" xfId="3" applyAlignment="1">
      <alignment horizontal="left" vertical="center"/>
    </xf>
    <xf numFmtId="3" fontId="17" fillId="2" borderId="89" xfId="0" applyNumberFormat="1" applyFont="1" applyFill="1" applyBorder="1" applyAlignment="1">
      <alignment horizontal="center" vertical="center" wrapText="1"/>
    </xf>
    <xf numFmtId="0" fontId="17" fillId="2" borderId="90" xfId="0" applyFont="1" applyFill="1" applyBorder="1" applyAlignment="1">
      <alignment horizontal="center" vertical="center" wrapText="1"/>
    </xf>
    <xf numFmtId="0" fontId="17" fillId="2" borderId="91" xfId="0" applyFont="1" applyFill="1" applyBorder="1" applyAlignment="1">
      <alignment horizontal="center" vertical="center" wrapText="1"/>
    </xf>
    <xf numFmtId="0" fontId="17" fillId="2" borderId="92" xfId="0" applyFont="1" applyFill="1" applyBorder="1" applyAlignment="1">
      <alignment horizontal="center" vertical="center" wrapText="1"/>
    </xf>
    <xf numFmtId="0" fontId="17" fillId="2" borderId="93" xfId="0" applyFont="1" applyFill="1" applyBorder="1" applyAlignment="1">
      <alignment horizontal="center" vertical="center" wrapText="1"/>
    </xf>
    <xf numFmtId="0" fontId="17" fillId="2" borderId="94" xfId="0" applyFont="1" applyFill="1" applyBorder="1" applyAlignment="1">
      <alignment horizontal="center" vertical="center" wrapText="1"/>
    </xf>
    <xf numFmtId="0" fontId="17" fillId="2" borderId="95" xfId="0" applyFont="1" applyFill="1" applyBorder="1" applyAlignment="1">
      <alignment horizontal="center" vertical="center" wrapText="1"/>
    </xf>
    <xf numFmtId="0" fontId="17" fillId="2" borderId="96" xfId="0" applyFont="1" applyFill="1" applyBorder="1" applyAlignment="1">
      <alignment horizontal="center" vertical="center" wrapText="1"/>
    </xf>
    <xf numFmtId="0" fontId="17" fillId="2" borderId="97" xfId="0" applyFont="1" applyFill="1" applyBorder="1" applyAlignment="1">
      <alignment horizontal="center" vertical="center" wrapText="1"/>
    </xf>
    <xf numFmtId="0" fontId="17" fillId="2" borderId="98" xfId="0" applyFont="1" applyFill="1" applyBorder="1" applyAlignment="1">
      <alignment horizontal="center" vertical="center" wrapText="1"/>
    </xf>
    <xf numFmtId="0" fontId="17" fillId="2" borderId="99" xfId="0" applyFont="1" applyFill="1" applyBorder="1" applyAlignment="1">
      <alignment horizontal="center" vertical="center" wrapText="1"/>
    </xf>
    <xf numFmtId="3" fontId="17" fillId="2" borderId="100" xfId="0" applyNumberFormat="1" applyFont="1" applyFill="1" applyBorder="1" applyAlignment="1">
      <alignment horizontal="center" vertical="center" wrapText="1"/>
    </xf>
    <xf numFmtId="0" fontId="14" fillId="2" borderId="101" xfId="0" applyFont="1" applyFill="1" applyBorder="1" applyAlignment="1">
      <alignment horizontal="center" vertical="center" wrapText="1"/>
    </xf>
    <xf numFmtId="164" fontId="14" fillId="0" borderId="102" xfId="0" applyNumberFormat="1" applyFont="1" applyBorder="1" applyAlignment="1">
      <alignment horizontal="right"/>
    </xf>
    <xf numFmtId="3" fontId="14" fillId="0" borderId="103" xfId="0" applyNumberFormat="1" applyFont="1" applyBorder="1" applyAlignment="1">
      <alignment horizontal="right"/>
    </xf>
    <xf numFmtId="164" fontId="20" fillId="0" borderId="104" xfId="3" applyNumberFormat="1" applyFont="1" applyBorder="1" applyAlignment="1" applyProtection="1">
      <alignment horizontal="right" vertical="center" wrapText="1"/>
      <protection hidden="1"/>
    </xf>
    <xf numFmtId="3" fontId="20" fillId="0" borderId="105" xfId="1" applyNumberFormat="1" applyFont="1" applyBorder="1" applyAlignment="1" applyProtection="1">
      <alignment vertical="center"/>
      <protection hidden="1"/>
    </xf>
    <xf numFmtId="164" fontId="23" fillId="0" borderId="0" xfId="1" applyNumberFormat="1" applyFont="1"/>
    <xf numFmtId="0" fontId="23" fillId="0" borderId="0" xfId="0" applyFont="1" applyAlignment="1">
      <alignment horizontal="right"/>
    </xf>
    <xf numFmtId="3" fontId="23" fillId="0" borderId="103" xfId="0" applyNumberFormat="1" applyFont="1" applyBorder="1" applyAlignment="1">
      <alignment horizontal="right"/>
    </xf>
    <xf numFmtId="164" fontId="23" fillId="0" borderId="102" xfId="0" applyNumberFormat="1" applyFont="1" applyBorder="1" applyAlignment="1">
      <alignment horizontal="right"/>
    </xf>
    <xf numFmtId="3" fontId="23" fillId="0" borderId="78" xfId="0" applyNumberFormat="1" applyFont="1" applyBorder="1" applyAlignment="1">
      <alignment horizontal="right"/>
    </xf>
    <xf numFmtId="0" fontId="23" fillId="0" borderId="0" xfId="0" applyFont="1"/>
    <xf numFmtId="0" fontId="32" fillId="0" borderId="9" xfId="3" applyNumberFormat="1" applyFont="1" applyBorder="1" applyAlignment="1" applyProtection="1">
      <alignment horizontal="left" vertical="center" wrapText="1"/>
      <protection hidden="1"/>
    </xf>
    <xf numFmtId="3" fontId="32" fillId="0" borderId="94" xfId="1" applyNumberFormat="1" applyFont="1" applyBorder="1" applyAlignment="1" applyProtection="1">
      <alignment vertical="center"/>
      <protection hidden="1"/>
    </xf>
    <xf numFmtId="164" fontId="32" fillId="0" borderId="95" xfId="3" applyNumberFormat="1" applyFont="1" applyBorder="1" applyAlignment="1" applyProtection="1">
      <alignment horizontal="right" vertical="center" wrapText="1"/>
      <protection hidden="1"/>
    </xf>
    <xf numFmtId="3" fontId="32" fillId="0" borderId="75" xfId="1" applyNumberFormat="1" applyFont="1" applyBorder="1" applyAlignment="1" applyProtection="1">
      <alignment vertical="center"/>
      <protection hidden="1"/>
    </xf>
    <xf numFmtId="0" fontId="0" fillId="0" borderId="0" xfId="0"/>
    <xf numFmtId="0" fontId="2" fillId="0" borderId="0" xfId="0" applyFont="1" applyFill="1"/>
  </cellXfs>
  <cellStyles count="4">
    <cellStyle name="Hipervínculo" xfId="2" builtinId="8"/>
    <cellStyle name="Normal" xfId="0" builtinId="0"/>
    <cellStyle name="Normal 2 2" xfId="3" xr:uid="{59C993DB-A5EF-475F-AEC3-B212D6DF9A36}"/>
    <cellStyle name="Porcentaje" xfId="1" builtinId="5"/>
  </cellStyles>
  <dxfs count="0"/>
  <tableStyles count="1" defaultTableStyle="TableStyleMedium2" defaultPivotStyle="PivotStyleLight16">
    <tableStyle name="Invisible" pivot="0" table="0" count="0" xr9:uid="{385761E1-7D4C-4791-88DC-E5F86AC5DC2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3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34.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35.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3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40.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41.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42.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43.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4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45.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4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52.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53.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54.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55.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56.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57.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5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59.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60.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61.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87.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88.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8.xml"/><Relationship Id="rId1" Type="http://schemas.microsoft.com/office/2011/relationships/chartStyle" Target="style58.xml"/><Relationship Id="rId4" Type="http://schemas.openxmlformats.org/officeDocument/2006/relationships/chartUserShapes" Target="../drawings/drawing89.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9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92.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1.xml"/><Relationship Id="rId1" Type="http://schemas.microsoft.com/office/2011/relationships/chartStyle" Target="style61.xml"/><Relationship Id="rId4" Type="http://schemas.openxmlformats.org/officeDocument/2006/relationships/chartUserShapes" Target="../drawings/drawing93.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94.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95.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98.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99.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100.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68.xml"/><Relationship Id="rId1" Type="http://schemas.microsoft.com/office/2011/relationships/chartStyle" Target="style68.xml"/><Relationship Id="rId4" Type="http://schemas.openxmlformats.org/officeDocument/2006/relationships/chartUserShapes" Target="../drawings/drawing101.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104.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71.xml"/><Relationship Id="rId1" Type="http://schemas.microsoft.com/office/2011/relationships/chartStyle" Target="style71.xml"/><Relationship Id="rId4" Type="http://schemas.openxmlformats.org/officeDocument/2006/relationships/chartUserShapes" Target="../drawings/drawing10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10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73.xml"/><Relationship Id="rId1" Type="http://schemas.microsoft.com/office/2011/relationships/chartStyle" Target="style73.xml"/><Relationship Id="rId4" Type="http://schemas.openxmlformats.org/officeDocument/2006/relationships/chartUserShapes" Target="../drawings/drawing10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74.xml"/><Relationship Id="rId1" Type="http://schemas.microsoft.com/office/2011/relationships/chartStyle" Target="style74.xml"/><Relationship Id="rId4" Type="http://schemas.openxmlformats.org/officeDocument/2006/relationships/chartUserShapes" Target="../drawings/drawing109.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75.xml"/><Relationship Id="rId1" Type="http://schemas.microsoft.com/office/2011/relationships/chartStyle" Target="style75.xml"/><Relationship Id="rId4" Type="http://schemas.openxmlformats.org/officeDocument/2006/relationships/chartUserShapes" Target="../drawings/drawing110.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111.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77.xml"/><Relationship Id="rId1" Type="http://schemas.microsoft.com/office/2011/relationships/chartStyle" Target="style77.xml"/><Relationship Id="rId4" Type="http://schemas.openxmlformats.org/officeDocument/2006/relationships/chartUserShapes" Target="../drawings/drawing112.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78.xml"/><Relationship Id="rId1" Type="http://schemas.microsoft.com/office/2011/relationships/chartStyle" Target="style78.xml"/><Relationship Id="rId4" Type="http://schemas.openxmlformats.org/officeDocument/2006/relationships/chartUserShapes" Target="../drawings/drawing114.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11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0.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80.xml"/><Relationship Id="rId1" Type="http://schemas.microsoft.com/office/2011/relationships/chartStyle" Target="style80.xml"/><Relationship Id="rId4" Type="http://schemas.openxmlformats.org/officeDocument/2006/relationships/chartUserShapes" Target="../drawings/drawing116.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81.xml"/><Relationship Id="rId1" Type="http://schemas.microsoft.com/office/2011/relationships/chartStyle" Target="style81.xml"/><Relationship Id="rId4" Type="http://schemas.openxmlformats.org/officeDocument/2006/relationships/chartUserShapes" Target="../drawings/drawing117.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82.xml"/><Relationship Id="rId1" Type="http://schemas.microsoft.com/office/2011/relationships/chartStyle" Target="style82.xml"/><Relationship Id="rId4" Type="http://schemas.openxmlformats.org/officeDocument/2006/relationships/chartUserShapes" Target="../drawings/drawing119.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83.xml"/><Relationship Id="rId1" Type="http://schemas.microsoft.com/office/2011/relationships/chartStyle" Target="style83.xml"/><Relationship Id="rId4" Type="http://schemas.openxmlformats.org/officeDocument/2006/relationships/chartUserShapes" Target="../drawings/drawing120.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84.xml"/><Relationship Id="rId1" Type="http://schemas.microsoft.com/office/2011/relationships/chartStyle" Target="style84.xml"/><Relationship Id="rId4" Type="http://schemas.openxmlformats.org/officeDocument/2006/relationships/chartUserShapes" Target="../drawings/drawing121.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85.xml"/><Relationship Id="rId1" Type="http://schemas.microsoft.com/office/2011/relationships/chartStyle" Target="style85.xml"/><Relationship Id="rId4" Type="http://schemas.openxmlformats.org/officeDocument/2006/relationships/chartUserShapes" Target="../drawings/drawing122.xml"/></Relationships>
</file>

<file path=xl/charts/_rels/chart86.xml.rels><?xml version="1.0" encoding="UTF-8" standalone="yes"?>
<Relationships xmlns="http://schemas.openxmlformats.org/package/2006/relationships"><Relationship Id="rId2" Type="http://schemas.openxmlformats.org/officeDocument/2006/relationships/chartUserShapes" Target="../drawings/drawing124.xml"/><Relationship Id="rId1" Type="http://schemas.openxmlformats.org/officeDocument/2006/relationships/themeOverride" Target="../theme/themeOverride6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2248225076823"/>
          <c:y val="0.10722652205787708"/>
          <c:w val="0.90467504063167459"/>
          <c:h val="0.44067813826645241"/>
        </c:manualLayout>
      </c:layout>
      <c:lineChart>
        <c:grouping val="standard"/>
        <c:varyColors val="0"/>
        <c:ser>
          <c:idx val="3"/>
          <c:order val="0"/>
          <c:tx>
            <c:strRef>
              <c:f>'Evolución mensual turistas TF'!$E$7:$F$7</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F7D7-45CE-ACAB-89A58DEB6C02}"/>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TF'!$E$9:$E$21</c:f>
              <c:numCache>
                <c:formatCode>#,##0</c:formatCode>
                <c:ptCount val="13"/>
                <c:pt idx="0">
                  <c:v>522601</c:v>
                </c:pt>
                <c:pt idx="1">
                  <c:v>513880</c:v>
                </c:pt>
                <c:pt idx="2">
                  <c:v>579224</c:v>
                </c:pt>
                <c:pt idx="3">
                  <c:v>484097</c:v>
                </c:pt>
                <c:pt idx="4">
                  <c:v>423740</c:v>
                </c:pt>
                <c:pt idx="5">
                  <c:v>451244</c:v>
                </c:pt>
                <c:pt idx="6">
                  <c:v>481976</c:v>
                </c:pt>
                <c:pt idx="7">
                  <c:v>501712</c:v>
                </c:pt>
                <c:pt idx="8">
                  <c:v>432241</c:v>
                </c:pt>
                <c:pt idx="9">
                  <c:v>484905</c:v>
                </c:pt>
                <c:pt idx="10">
                  <c:v>487576</c:v>
                </c:pt>
                <c:pt idx="11">
                  <c:v>526258</c:v>
                </c:pt>
                <c:pt idx="12">
                  <c:v>5889454</c:v>
                </c:pt>
              </c:numCache>
            </c:numRef>
          </c:val>
          <c:smooth val="0"/>
          <c:extLst>
            <c:ext xmlns:c16="http://schemas.microsoft.com/office/drawing/2014/chart" uri="{C3380CC4-5D6E-409C-BE32-E72D297353CC}">
              <c16:uniqueId val="{00000002-F7D7-45CE-ACAB-89A58DEB6C02}"/>
            </c:ext>
          </c:extLst>
        </c:ser>
        <c:ser>
          <c:idx val="0"/>
          <c:order val="1"/>
          <c:tx>
            <c:strRef>
              <c:f>'Evolución mensual turistas TF'!$K$7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F7D7-45CE-ACAB-89A58DEB6C02}"/>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TF'!$K$9:$K$21</c:f>
              <c:numCache>
                <c:formatCode>#,##0</c:formatCode>
                <c:ptCount val="13"/>
                <c:pt idx="0">
                  <c:v>380884</c:v>
                </c:pt>
                <c:pt idx="1">
                  <c:v>472638</c:v>
                </c:pt>
                <c:pt idx="2">
                  <c:v>549699</c:v>
                </c:pt>
                <c:pt idx="3">
                  <c:v>522681</c:v>
                </c:pt>
                <c:pt idx="4">
                  <c:v>431473</c:v>
                </c:pt>
                <c:pt idx="5">
                  <c:v>438558</c:v>
                </c:pt>
                <c:pt idx="6">
                  <c:v>499610</c:v>
                </c:pt>
                <c:pt idx="7">
                  <c:v>515419</c:v>
                </c:pt>
                <c:pt idx="8">
                  <c:v>453353</c:v>
                </c:pt>
                <c:pt idx="9">
                  <c:v>527238</c:v>
                </c:pt>
                <c:pt idx="10">
                  <c:v>575105</c:v>
                </c:pt>
                <c:pt idx="11">
                  <c:v>584798</c:v>
                </c:pt>
                <c:pt idx="12">
                  <c:v>5951456</c:v>
                </c:pt>
              </c:numCache>
            </c:numRef>
          </c:val>
          <c:smooth val="0"/>
          <c:extLst>
            <c:ext xmlns:c16="http://schemas.microsoft.com/office/drawing/2014/chart" uri="{C3380CC4-5D6E-409C-BE32-E72D297353CC}">
              <c16:uniqueId val="{00000005-F7D7-45CE-ACAB-89A58DEB6C02}"/>
            </c:ext>
          </c:extLst>
        </c:ser>
        <c:ser>
          <c:idx val="1"/>
          <c:order val="2"/>
          <c:tx>
            <c:strRef>
              <c:f>'Evolución mensual turistas TF'!$M$7</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F7D7-45CE-ACAB-89A58DEB6C02}"/>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TF'!$M$9:$M$21</c:f>
              <c:numCache>
                <c:formatCode>#,##0</c:formatCode>
                <c:ptCount val="13"/>
                <c:pt idx="0">
                  <c:v>562537</c:v>
                </c:pt>
                <c:pt idx="1">
                  <c:v>563027</c:v>
                </c:pt>
                <c:pt idx="2">
                  <c:v>593981</c:v>
                </c:pt>
                <c:pt idx="3">
                  <c:v>555233</c:v>
                </c:pt>
                <c:pt idx="4">
                  <c:v>464767</c:v>
                </c:pt>
                <c:pt idx="5">
                  <c:v>472751</c:v>
                </c:pt>
                <c:pt idx="6">
                  <c:v>522761</c:v>
                </c:pt>
                <c:pt idx="7">
                  <c:v>535822</c:v>
                </c:pt>
                <c:pt idx="8">
                  <c:v>490822</c:v>
                </c:pt>
                <c:pt idx="9">
                  <c:v>569996</c:v>
                </c:pt>
                <c:pt idx="10">
                  <c:v>605064</c:v>
                </c:pt>
                <c:pt idx="11">
                  <c:v>636062</c:v>
                </c:pt>
                <c:pt idx="12">
                  <c:v>6572823</c:v>
                </c:pt>
              </c:numCache>
            </c:numRef>
          </c:val>
          <c:smooth val="0"/>
          <c:extLst>
            <c:ext xmlns:c16="http://schemas.microsoft.com/office/drawing/2014/chart" uri="{C3380CC4-5D6E-409C-BE32-E72D297353CC}">
              <c16:uniqueId val="{00000008-F7D7-45CE-ACAB-89A58DEB6C02}"/>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TF'!$N$8</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F7D7-45CE-ACAB-89A58DEB6C02}"/>
              </c:ext>
            </c:extLst>
          </c:dPt>
          <c:dPt>
            <c:idx val="1"/>
            <c:marker>
              <c:symbol val="square"/>
              <c:size val="5"/>
              <c:spPr>
                <a:noFill/>
                <a:ln w="9525">
                  <a:noFill/>
                </a:ln>
                <a:effectLst/>
              </c:spPr>
            </c:marker>
            <c:bubble3D val="0"/>
            <c:extLst>
              <c:ext xmlns:c16="http://schemas.microsoft.com/office/drawing/2014/chart" uri="{C3380CC4-5D6E-409C-BE32-E72D297353CC}">
                <c16:uniqueId val="{0000000A-F7D7-45CE-ACAB-89A58DEB6C02}"/>
              </c:ext>
            </c:extLst>
          </c:dPt>
          <c:dPt>
            <c:idx val="2"/>
            <c:marker>
              <c:symbol val="square"/>
              <c:size val="5"/>
              <c:spPr>
                <a:noFill/>
                <a:ln w="9525">
                  <a:noFill/>
                </a:ln>
                <a:effectLst/>
              </c:spPr>
            </c:marker>
            <c:bubble3D val="0"/>
            <c:extLst>
              <c:ext xmlns:c16="http://schemas.microsoft.com/office/drawing/2014/chart" uri="{C3380CC4-5D6E-409C-BE32-E72D297353CC}">
                <c16:uniqueId val="{0000000B-F7D7-45CE-ACAB-89A58DEB6C02}"/>
              </c:ext>
            </c:extLst>
          </c:dPt>
          <c:dPt>
            <c:idx val="3"/>
            <c:marker>
              <c:symbol val="square"/>
              <c:size val="5"/>
              <c:spPr>
                <a:noFill/>
                <a:ln w="9525">
                  <a:noFill/>
                </a:ln>
                <a:effectLst/>
              </c:spPr>
            </c:marker>
            <c:bubble3D val="0"/>
            <c:extLst>
              <c:ext xmlns:c16="http://schemas.microsoft.com/office/drawing/2014/chart" uri="{C3380CC4-5D6E-409C-BE32-E72D297353CC}">
                <c16:uniqueId val="{0000000C-F7D7-45CE-ACAB-89A58DEB6C02}"/>
              </c:ext>
            </c:extLst>
          </c:dPt>
          <c:dPt>
            <c:idx val="4"/>
            <c:marker>
              <c:symbol val="square"/>
              <c:size val="5"/>
              <c:spPr>
                <a:noFill/>
                <a:ln w="9525">
                  <a:noFill/>
                </a:ln>
                <a:effectLst/>
              </c:spPr>
            </c:marker>
            <c:bubble3D val="0"/>
            <c:extLst>
              <c:ext xmlns:c16="http://schemas.microsoft.com/office/drawing/2014/chart" uri="{C3380CC4-5D6E-409C-BE32-E72D297353CC}">
                <c16:uniqueId val="{0000000D-F7D7-45CE-ACAB-89A58DEB6C02}"/>
              </c:ext>
            </c:extLst>
          </c:dPt>
          <c:dPt>
            <c:idx val="5"/>
            <c:marker>
              <c:symbol val="square"/>
              <c:size val="5"/>
              <c:spPr>
                <a:noFill/>
                <a:ln w="9525">
                  <a:noFill/>
                </a:ln>
                <a:effectLst/>
              </c:spPr>
            </c:marker>
            <c:bubble3D val="0"/>
            <c:extLst>
              <c:ext xmlns:c16="http://schemas.microsoft.com/office/drawing/2014/chart" uri="{C3380CC4-5D6E-409C-BE32-E72D297353CC}">
                <c16:uniqueId val="{0000000E-F7D7-45CE-ACAB-89A58DEB6C02}"/>
              </c:ext>
            </c:extLst>
          </c:dPt>
          <c:dPt>
            <c:idx val="6"/>
            <c:marker>
              <c:symbol val="square"/>
              <c:size val="5"/>
              <c:spPr>
                <a:noFill/>
                <a:ln w="9525">
                  <a:noFill/>
                </a:ln>
                <a:effectLst/>
              </c:spPr>
            </c:marker>
            <c:bubble3D val="0"/>
            <c:extLst>
              <c:ext xmlns:c16="http://schemas.microsoft.com/office/drawing/2014/chart" uri="{C3380CC4-5D6E-409C-BE32-E72D297353CC}">
                <c16:uniqueId val="{0000000F-F7D7-45CE-ACAB-89A58DEB6C02}"/>
              </c:ext>
            </c:extLst>
          </c:dPt>
          <c:dPt>
            <c:idx val="7"/>
            <c:marker>
              <c:symbol val="square"/>
              <c:size val="5"/>
              <c:spPr>
                <a:noFill/>
                <a:ln w="9525">
                  <a:noFill/>
                </a:ln>
                <a:effectLst/>
              </c:spPr>
            </c:marker>
            <c:bubble3D val="0"/>
            <c:extLst>
              <c:ext xmlns:c16="http://schemas.microsoft.com/office/drawing/2014/chart" uri="{C3380CC4-5D6E-409C-BE32-E72D297353CC}">
                <c16:uniqueId val="{00000010-F7D7-45CE-ACAB-89A58DEB6C02}"/>
              </c:ext>
            </c:extLst>
          </c:dPt>
          <c:dPt>
            <c:idx val="8"/>
            <c:marker>
              <c:symbol val="square"/>
              <c:size val="5"/>
              <c:spPr>
                <a:noFill/>
                <a:ln w="9525">
                  <a:noFill/>
                </a:ln>
                <a:effectLst/>
              </c:spPr>
            </c:marker>
            <c:bubble3D val="0"/>
            <c:extLst>
              <c:ext xmlns:c16="http://schemas.microsoft.com/office/drawing/2014/chart" uri="{C3380CC4-5D6E-409C-BE32-E72D297353CC}">
                <c16:uniqueId val="{00000011-F7D7-45CE-ACAB-89A58DEB6C02}"/>
              </c:ext>
            </c:extLst>
          </c:dPt>
          <c:dPt>
            <c:idx val="9"/>
            <c:marker>
              <c:symbol val="square"/>
              <c:size val="5"/>
              <c:spPr>
                <a:noFill/>
                <a:ln w="9525">
                  <a:noFill/>
                </a:ln>
                <a:effectLst/>
              </c:spPr>
            </c:marker>
            <c:bubble3D val="0"/>
            <c:extLst>
              <c:ext xmlns:c16="http://schemas.microsoft.com/office/drawing/2014/chart" uri="{C3380CC4-5D6E-409C-BE32-E72D297353CC}">
                <c16:uniqueId val="{00000012-F7D7-45CE-ACAB-89A58DEB6C02}"/>
              </c:ext>
            </c:extLst>
          </c:dPt>
          <c:dPt>
            <c:idx val="10"/>
            <c:marker>
              <c:symbol val="square"/>
              <c:size val="5"/>
              <c:spPr>
                <a:noFill/>
                <a:ln w="9525">
                  <a:noFill/>
                </a:ln>
                <a:effectLst/>
              </c:spPr>
            </c:marker>
            <c:bubble3D val="0"/>
            <c:extLst>
              <c:ext xmlns:c16="http://schemas.microsoft.com/office/drawing/2014/chart" uri="{C3380CC4-5D6E-409C-BE32-E72D297353CC}">
                <c16:uniqueId val="{00000013-F7D7-45CE-ACAB-89A58DEB6C02}"/>
              </c:ext>
            </c:extLst>
          </c:dPt>
          <c:dPt>
            <c:idx val="11"/>
            <c:marker>
              <c:symbol val="square"/>
              <c:size val="5"/>
              <c:spPr>
                <a:noFill/>
                <a:ln w="9525">
                  <a:noFill/>
                </a:ln>
                <a:effectLst/>
              </c:spPr>
            </c:marker>
            <c:bubble3D val="0"/>
            <c:extLst>
              <c:ext xmlns:c16="http://schemas.microsoft.com/office/drawing/2014/chart" uri="{C3380CC4-5D6E-409C-BE32-E72D297353CC}">
                <c16:uniqueId val="{00000014-F7D7-45CE-ACAB-89A58DEB6C02}"/>
              </c:ext>
            </c:extLst>
          </c:dPt>
          <c:dPt>
            <c:idx val="12"/>
            <c:marker>
              <c:symbol val="square"/>
              <c:size val="5"/>
              <c:spPr>
                <a:noFill/>
                <a:ln w="9525">
                  <a:noFill/>
                </a:ln>
                <a:effectLst/>
              </c:spPr>
            </c:marker>
            <c:bubble3D val="0"/>
            <c:extLst>
              <c:ext xmlns:c16="http://schemas.microsoft.com/office/drawing/2014/chart" uri="{C3380CC4-5D6E-409C-BE32-E72D297353CC}">
                <c16:uniqueId val="{00000015-F7D7-45CE-ACAB-89A58DEB6C02}"/>
              </c:ext>
            </c:extLst>
          </c:dPt>
          <c:val>
            <c:numRef>
              <c:f>'Evolución mensual turistas TF'!$N$9:$N$21</c:f>
              <c:numCache>
                <c:formatCode>0.0%</c:formatCode>
                <c:ptCount val="13"/>
                <c:pt idx="0">
                  <c:v>0.47692473298957161</c:v>
                </c:pt>
                <c:pt idx="1">
                  <c:v>0.1912436156212578</c:v>
                </c:pt>
                <c:pt idx="2">
                  <c:v>8.0556813819926854E-2</c:v>
                </c:pt>
                <c:pt idx="3">
                  <c:v>6.2278904341271257E-2</c:v>
                </c:pt>
                <c:pt idx="4">
                  <c:v>7.7163576863442218E-2</c:v>
                </c:pt>
                <c:pt idx="5">
                  <c:v>7.7966882373597057E-2</c:v>
                </c:pt>
                <c:pt idx="6">
                  <c:v>4.6338143752126637E-2</c:v>
                </c:pt>
                <c:pt idx="7">
                  <c:v>3.9585269460380879E-2</c:v>
                </c:pt>
                <c:pt idx="8">
                  <c:v>8.2648620390733063E-2</c:v>
                </c:pt>
                <c:pt idx="9">
                  <c:v>8.1098099909338917E-2</c:v>
                </c:pt>
                <c:pt idx="10">
                  <c:v>5.2093096043331233E-2</c:v>
                </c:pt>
                <c:pt idx="11">
                  <c:v>8.7661038512443668E-2</c:v>
                </c:pt>
                <c:pt idx="12">
                  <c:v>0.10440587983847993</c:v>
                </c:pt>
              </c:numCache>
            </c:numRef>
          </c:val>
          <c:smooth val="0"/>
          <c:extLst>
            <c:ext xmlns:c16="http://schemas.microsoft.com/office/drawing/2014/chart" uri="{C3380CC4-5D6E-409C-BE32-E72D297353CC}">
              <c16:uniqueId val="{00000016-F7D7-45CE-ACAB-89A58DEB6C02}"/>
            </c:ext>
          </c:extLst>
        </c:ser>
        <c:ser>
          <c:idx val="4"/>
          <c:order val="4"/>
          <c:tx>
            <c:strRef>
              <c:f>'Evolución mensual turistas TF'!$O$8</c:f>
              <c:strCache>
                <c:ptCount val="1"/>
                <c:pt idx="0">
                  <c:v>Variación 23/19</c:v>
                </c:pt>
              </c:strCache>
            </c:strRef>
          </c:tx>
          <c:spPr>
            <a:ln w="25400" cap="rnd">
              <a:noFill/>
              <a:round/>
            </a:ln>
            <a:effectLst/>
          </c:spPr>
          <c:marker>
            <c:symbol val="none"/>
          </c:marker>
          <c:val>
            <c:numRef>
              <c:f>'Evolución mensual turistas TF'!$O$9:$O$21</c:f>
              <c:numCache>
                <c:formatCode>0.0%</c:formatCode>
                <c:ptCount val="13"/>
                <c:pt idx="0">
                  <c:v>7.6417764221652806E-2</c:v>
                </c:pt>
                <c:pt idx="1">
                  <c:v>9.5639059702654405E-2</c:v>
                </c:pt>
                <c:pt idx="2">
                  <c:v>2.5477190171677933E-2</c:v>
                </c:pt>
                <c:pt idx="3">
                  <c:v>0.14694575673883548</c:v>
                </c:pt>
                <c:pt idx="4">
                  <c:v>9.682116392127238E-2</c:v>
                </c:pt>
                <c:pt idx="5">
                  <c:v>4.7661575555575153E-2</c:v>
                </c:pt>
                <c:pt idx="6">
                  <c:v>8.4620396036317214E-2</c:v>
                </c:pt>
                <c:pt idx="7">
                  <c:v>6.7987211786841861E-2</c:v>
                </c:pt>
                <c:pt idx="8">
                  <c:v>0.13552855929909469</c:v>
                </c:pt>
                <c:pt idx="9">
                  <c:v>0.17547973314360554</c:v>
                </c:pt>
                <c:pt idx="10">
                  <c:v>0.24096346005545799</c:v>
                </c:pt>
                <c:pt idx="11">
                  <c:v>0.20865050982597899</c:v>
                </c:pt>
                <c:pt idx="12">
                  <c:v>0.11603265769628224</c:v>
                </c:pt>
              </c:numCache>
            </c:numRef>
          </c:val>
          <c:smooth val="0"/>
          <c:extLst>
            <c:ext xmlns:c16="http://schemas.microsoft.com/office/drawing/2014/chart" uri="{C3380CC4-5D6E-409C-BE32-E72D297353CC}">
              <c16:uniqueId val="{00000017-F7D7-45CE-ACAB-89A58DEB6C02}"/>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6331472924705895"/>
          <c:w val="0.90467504063167459"/>
          <c:h val="0.39019868280860975"/>
        </c:manualLayout>
      </c:layout>
      <c:lineChart>
        <c:grouping val="standard"/>
        <c:varyColors val="0"/>
        <c:ser>
          <c:idx val="3"/>
          <c:order val="0"/>
          <c:tx>
            <c:strRef>
              <c:f>'Evolución mensual turistas TF'!$E$29:$F$29</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8E45-410D-BD00-94E10183C59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TF'!$E$31:$E$43</c:f>
              <c:numCache>
                <c:formatCode>#,##0</c:formatCode>
                <c:ptCount val="13"/>
                <c:pt idx="0">
                  <c:v>50365</c:v>
                </c:pt>
                <c:pt idx="1">
                  <c:v>52580</c:v>
                </c:pt>
                <c:pt idx="2">
                  <c:v>77319</c:v>
                </c:pt>
                <c:pt idx="3">
                  <c:v>69351</c:v>
                </c:pt>
                <c:pt idx="4">
                  <c:v>70105</c:v>
                </c:pt>
                <c:pt idx="5">
                  <c:v>84023</c:v>
                </c:pt>
                <c:pt idx="6">
                  <c:v>80525</c:v>
                </c:pt>
                <c:pt idx="7">
                  <c:v>101346</c:v>
                </c:pt>
                <c:pt idx="8">
                  <c:v>76075</c:v>
                </c:pt>
                <c:pt idx="9">
                  <c:v>67368</c:v>
                </c:pt>
                <c:pt idx="10">
                  <c:v>55741</c:v>
                </c:pt>
                <c:pt idx="11">
                  <c:v>56447</c:v>
                </c:pt>
                <c:pt idx="12">
                  <c:v>841245</c:v>
                </c:pt>
              </c:numCache>
            </c:numRef>
          </c:val>
          <c:smooth val="0"/>
          <c:extLst>
            <c:ext xmlns:c16="http://schemas.microsoft.com/office/drawing/2014/chart" uri="{C3380CC4-5D6E-409C-BE32-E72D297353CC}">
              <c16:uniqueId val="{00000002-8E45-410D-BD00-94E10183C596}"/>
            </c:ext>
          </c:extLst>
        </c:ser>
        <c:ser>
          <c:idx val="0"/>
          <c:order val="1"/>
          <c:tx>
            <c:strRef>
              <c:f>'Evolución mensual turistas TF'!$K$29:$L$29</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8E45-410D-BD00-94E10183C59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TF'!$K$31:$K$43</c:f>
              <c:numCache>
                <c:formatCode>#,##0</c:formatCode>
                <c:ptCount val="13"/>
                <c:pt idx="0">
                  <c:v>43307</c:v>
                </c:pt>
                <c:pt idx="1">
                  <c:v>47073</c:v>
                </c:pt>
                <c:pt idx="2">
                  <c:v>54323</c:v>
                </c:pt>
                <c:pt idx="3">
                  <c:v>66966</c:v>
                </c:pt>
                <c:pt idx="4">
                  <c:v>70441</c:v>
                </c:pt>
                <c:pt idx="5">
                  <c:v>80820</c:v>
                </c:pt>
                <c:pt idx="6">
                  <c:v>91680</c:v>
                </c:pt>
                <c:pt idx="7">
                  <c:v>103226</c:v>
                </c:pt>
                <c:pt idx="8">
                  <c:v>83282</c:v>
                </c:pt>
                <c:pt idx="9">
                  <c:v>70522</c:v>
                </c:pt>
                <c:pt idx="10">
                  <c:v>65263</c:v>
                </c:pt>
                <c:pt idx="11">
                  <c:v>58303</c:v>
                </c:pt>
                <c:pt idx="12">
                  <c:v>835206</c:v>
                </c:pt>
              </c:numCache>
            </c:numRef>
          </c:val>
          <c:smooth val="0"/>
          <c:extLst>
            <c:ext xmlns:c16="http://schemas.microsoft.com/office/drawing/2014/chart" uri="{C3380CC4-5D6E-409C-BE32-E72D297353CC}">
              <c16:uniqueId val="{00000005-8E45-410D-BD00-94E10183C596}"/>
            </c:ext>
          </c:extLst>
        </c:ser>
        <c:ser>
          <c:idx val="1"/>
          <c:order val="2"/>
          <c:tx>
            <c:strRef>
              <c:f>'Evolución mensual turistas TF'!$M$29:$N$29</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8E45-410D-BD00-94E10183C59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TF'!$M$31:$M$43</c:f>
              <c:numCache>
                <c:formatCode>#,##0</c:formatCode>
                <c:ptCount val="13"/>
                <c:pt idx="0">
                  <c:v>72452</c:v>
                </c:pt>
                <c:pt idx="1">
                  <c:v>56963</c:v>
                </c:pt>
                <c:pt idx="2">
                  <c:v>63907</c:v>
                </c:pt>
                <c:pt idx="3">
                  <c:v>76545</c:v>
                </c:pt>
                <c:pt idx="4">
                  <c:v>68854</c:v>
                </c:pt>
                <c:pt idx="5">
                  <c:v>82727</c:v>
                </c:pt>
                <c:pt idx="6">
                  <c:v>91719</c:v>
                </c:pt>
                <c:pt idx="7">
                  <c:v>107871</c:v>
                </c:pt>
                <c:pt idx="8">
                  <c:v>84648</c:v>
                </c:pt>
                <c:pt idx="9">
                  <c:v>74242</c:v>
                </c:pt>
                <c:pt idx="10">
                  <c:v>56527</c:v>
                </c:pt>
                <c:pt idx="11">
                  <c:v>57962</c:v>
                </c:pt>
                <c:pt idx="12">
                  <c:v>894417</c:v>
                </c:pt>
              </c:numCache>
            </c:numRef>
          </c:val>
          <c:smooth val="0"/>
          <c:extLst>
            <c:ext xmlns:c16="http://schemas.microsoft.com/office/drawing/2014/chart" uri="{C3380CC4-5D6E-409C-BE32-E72D297353CC}">
              <c16:uniqueId val="{00000008-8E45-410D-BD00-94E10183C596}"/>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TF'!$N$30</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8E45-410D-BD00-94E10183C596}"/>
              </c:ext>
            </c:extLst>
          </c:dPt>
          <c:dPt>
            <c:idx val="1"/>
            <c:marker>
              <c:symbol val="square"/>
              <c:size val="5"/>
              <c:spPr>
                <a:noFill/>
                <a:ln w="9525">
                  <a:noFill/>
                </a:ln>
                <a:effectLst/>
              </c:spPr>
            </c:marker>
            <c:bubble3D val="0"/>
            <c:extLst>
              <c:ext xmlns:c16="http://schemas.microsoft.com/office/drawing/2014/chart" uri="{C3380CC4-5D6E-409C-BE32-E72D297353CC}">
                <c16:uniqueId val="{0000000A-8E45-410D-BD00-94E10183C596}"/>
              </c:ext>
            </c:extLst>
          </c:dPt>
          <c:dPt>
            <c:idx val="2"/>
            <c:marker>
              <c:symbol val="square"/>
              <c:size val="5"/>
              <c:spPr>
                <a:noFill/>
                <a:ln w="9525">
                  <a:noFill/>
                </a:ln>
                <a:effectLst/>
              </c:spPr>
            </c:marker>
            <c:bubble3D val="0"/>
            <c:extLst>
              <c:ext xmlns:c16="http://schemas.microsoft.com/office/drawing/2014/chart" uri="{C3380CC4-5D6E-409C-BE32-E72D297353CC}">
                <c16:uniqueId val="{0000000B-8E45-410D-BD00-94E10183C596}"/>
              </c:ext>
            </c:extLst>
          </c:dPt>
          <c:dPt>
            <c:idx val="3"/>
            <c:marker>
              <c:symbol val="square"/>
              <c:size val="5"/>
              <c:spPr>
                <a:noFill/>
                <a:ln w="9525">
                  <a:noFill/>
                </a:ln>
                <a:effectLst/>
              </c:spPr>
            </c:marker>
            <c:bubble3D val="0"/>
            <c:extLst>
              <c:ext xmlns:c16="http://schemas.microsoft.com/office/drawing/2014/chart" uri="{C3380CC4-5D6E-409C-BE32-E72D297353CC}">
                <c16:uniqueId val="{0000000C-8E45-410D-BD00-94E10183C596}"/>
              </c:ext>
            </c:extLst>
          </c:dPt>
          <c:dPt>
            <c:idx val="4"/>
            <c:marker>
              <c:symbol val="square"/>
              <c:size val="5"/>
              <c:spPr>
                <a:noFill/>
                <a:ln w="9525">
                  <a:noFill/>
                </a:ln>
                <a:effectLst/>
              </c:spPr>
            </c:marker>
            <c:bubble3D val="0"/>
            <c:extLst>
              <c:ext xmlns:c16="http://schemas.microsoft.com/office/drawing/2014/chart" uri="{C3380CC4-5D6E-409C-BE32-E72D297353CC}">
                <c16:uniqueId val="{0000000D-8E45-410D-BD00-94E10183C596}"/>
              </c:ext>
            </c:extLst>
          </c:dPt>
          <c:dPt>
            <c:idx val="5"/>
            <c:marker>
              <c:symbol val="square"/>
              <c:size val="5"/>
              <c:spPr>
                <a:noFill/>
                <a:ln w="9525">
                  <a:noFill/>
                </a:ln>
                <a:effectLst/>
              </c:spPr>
            </c:marker>
            <c:bubble3D val="0"/>
            <c:extLst>
              <c:ext xmlns:c16="http://schemas.microsoft.com/office/drawing/2014/chart" uri="{C3380CC4-5D6E-409C-BE32-E72D297353CC}">
                <c16:uniqueId val="{0000000E-8E45-410D-BD00-94E10183C596}"/>
              </c:ext>
            </c:extLst>
          </c:dPt>
          <c:dPt>
            <c:idx val="6"/>
            <c:marker>
              <c:symbol val="square"/>
              <c:size val="5"/>
              <c:spPr>
                <a:noFill/>
                <a:ln w="9525">
                  <a:noFill/>
                </a:ln>
                <a:effectLst/>
              </c:spPr>
            </c:marker>
            <c:bubble3D val="0"/>
            <c:extLst>
              <c:ext xmlns:c16="http://schemas.microsoft.com/office/drawing/2014/chart" uri="{C3380CC4-5D6E-409C-BE32-E72D297353CC}">
                <c16:uniqueId val="{0000000F-8E45-410D-BD00-94E10183C596}"/>
              </c:ext>
            </c:extLst>
          </c:dPt>
          <c:dPt>
            <c:idx val="7"/>
            <c:marker>
              <c:symbol val="square"/>
              <c:size val="5"/>
              <c:spPr>
                <a:noFill/>
                <a:ln w="9525">
                  <a:noFill/>
                </a:ln>
                <a:effectLst/>
              </c:spPr>
            </c:marker>
            <c:bubble3D val="0"/>
            <c:extLst>
              <c:ext xmlns:c16="http://schemas.microsoft.com/office/drawing/2014/chart" uri="{C3380CC4-5D6E-409C-BE32-E72D297353CC}">
                <c16:uniqueId val="{00000010-8E45-410D-BD00-94E10183C596}"/>
              </c:ext>
            </c:extLst>
          </c:dPt>
          <c:dPt>
            <c:idx val="8"/>
            <c:marker>
              <c:symbol val="square"/>
              <c:size val="5"/>
              <c:spPr>
                <a:noFill/>
                <a:ln w="9525">
                  <a:noFill/>
                </a:ln>
                <a:effectLst/>
              </c:spPr>
            </c:marker>
            <c:bubble3D val="0"/>
            <c:extLst>
              <c:ext xmlns:c16="http://schemas.microsoft.com/office/drawing/2014/chart" uri="{C3380CC4-5D6E-409C-BE32-E72D297353CC}">
                <c16:uniqueId val="{00000011-8E45-410D-BD00-94E10183C596}"/>
              </c:ext>
            </c:extLst>
          </c:dPt>
          <c:dPt>
            <c:idx val="9"/>
            <c:marker>
              <c:symbol val="square"/>
              <c:size val="5"/>
              <c:spPr>
                <a:noFill/>
                <a:ln w="9525">
                  <a:noFill/>
                </a:ln>
                <a:effectLst/>
              </c:spPr>
            </c:marker>
            <c:bubble3D val="0"/>
            <c:extLst>
              <c:ext xmlns:c16="http://schemas.microsoft.com/office/drawing/2014/chart" uri="{C3380CC4-5D6E-409C-BE32-E72D297353CC}">
                <c16:uniqueId val="{00000012-8E45-410D-BD00-94E10183C596}"/>
              </c:ext>
            </c:extLst>
          </c:dPt>
          <c:dPt>
            <c:idx val="10"/>
            <c:marker>
              <c:symbol val="square"/>
              <c:size val="5"/>
              <c:spPr>
                <a:noFill/>
                <a:ln w="9525">
                  <a:noFill/>
                </a:ln>
                <a:effectLst/>
              </c:spPr>
            </c:marker>
            <c:bubble3D val="0"/>
            <c:extLst>
              <c:ext xmlns:c16="http://schemas.microsoft.com/office/drawing/2014/chart" uri="{C3380CC4-5D6E-409C-BE32-E72D297353CC}">
                <c16:uniqueId val="{00000013-8E45-410D-BD00-94E10183C596}"/>
              </c:ext>
            </c:extLst>
          </c:dPt>
          <c:dPt>
            <c:idx val="11"/>
            <c:marker>
              <c:symbol val="square"/>
              <c:size val="5"/>
              <c:spPr>
                <a:noFill/>
                <a:ln w="9525">
                  <a:noFill/>
                </a:ln>
                <a:effectLst/>
              </c:spPr>
            </c:marker>
            <c:bubble3D val="0"/>
            <c:extLst>
              <c:ext xmlns:c16="http://schemas.microsoft.com/office/drawing/2014/chart" uri="{C3380CC4-5D6E-409C-BE32-E72D297353CC}">
                <c16:uniqueId val="{00000014-8E45-410D-BD00-94E10183C596}"/>
              </c:ext>
            </c:extLst>
          </c:dPt>
          <c:dPt>
            <c:idx val="12"/>
            <c:marker>
              <c:symbol val="square"/>
              <c:size val="5"/>
              <c:spPr>
                <a:noFill/>
                <a:ln w="9525">
                  <a:noFill/>
                </a:ln>
                <a:effectLst/>
              </c:spPr>
            </c:marker>
            <c:bubble3D val="0"/>
            <c:extLst>
              <c:ext xmlns:c16="http://schemas.microsoft.com/office/drawing/2014/chart" uri="{C3380CC4-5D6E-409C-BE32-E72D297353CC}">
                <c16:uniqueId val="{00000015-8E45-410D-BD00-94E10183C596}"/>
              </c:ext>
            </c:extLst>
          </c:dPt>
          <c:cat>
            <c:strRef>
              <c:f>'Evolución mensual turistas TF'!$B$98:$B$109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TF'!$N$31:$N$43</c:f>
              <c:numCache>
                <c:formatCode>0.0%</c:formatCode>
                <c:ptCount val="13"/>
                <c:pt idx="0">
                  <c:v>0.67298589142632825</c:v>
                </c:pt>
                <c:pt idx="1">
                  <c:v>0.21009920761370626</c:v>
                </c:pt>
                <c:pt idx="2">
                  <c:v>0.17642619148426997</c:v>
                </c:pt>
                <c:pt idx="3">
                  <c:v>0.14304273810590451</c:v>
                </c:pt>
                <c:pt idx="4">
                  <c:v>-2.2529492766996451E-2</c:v>
                </c:pt>
                <c:pt idx="5">
                  <c:v>2.3595644642415259E-2</c:v>
                </c:pt>
                <c:pt idx="6">
                  <c:v>4.2539267015717641E-4</c:v>
                </c:pt>
                <c:pt idx="7">
                  <c:v>4.4998353128087976E-2</c:v>
                </c:pt>
                <c:pt idx="8">
                  <c:v>1.640210369587658E-2</c:v>
                </c:pt>
                <c:pt idx="9">
                  <c:v>5.2749496610986712E-2</c:v>
                </c:pt>
                <c:pt idx="10">
                  <c:v>-0.13385838836706865</c:v>
                </c:pt>
                <c:pt idx="11">
                  <c:v>-5.8487556386463968E-3</c:v>
                </c:pt>
                <c:pt idx="12">
                  <c:v>7.0893887256556987E-2</c:v>
                </c:pt>
              </c:numCache>
            </c:numRef>
          </c:val>
          <c:smooth val="0"/>
          <c:extLst>
            <c:ext xmlns:c16="http://schemas.microsoft.com/office/drawing/2014/chart" uri="{C3380CC4-5D6E-409C-BE32-E72D297353CC}">
              <c16:uniqueId val="{00000016-8E45-410D-BD00-94E10183C596}"/>
            </c:ext>
          </c:extLst>
        </c:ser>
        <c:ser>
          <c:idx val="4"/>
          <c:order val="4"/>
          <c:tx>
            <c:strRef>
              <c:f>'Evolución mensual turistas TF'!$O$30</c:f>
              <c:strCache>
                <c:ptCount val="1"/>
                <c:pt idx="0">
                  <c:v>Variación 23/19</c:v>
                </c:pt>
              </c:strCache>
            </c:strRef>
          </c:tx>
          <c:spPr>
            <a:ln w="25400" cap="rnd">
              <a:noFill/>
              <a:round/>
            </a:ln>
            <a:effectLst/>
          </c:spPr>
          <c:marker>
            <c:symbol val="none"/>
          </c:marker>
          <c:val>
            <c:numRef>
              <c:f>'Evolución mensual turistas TF'!$O$31:$O$43</c:f>
              <c:numCache>
                <c:formatCode>0.0%</c:formatCode>
                <c:ptCount val="13"/>
                <c:pt idx="0">
                  <c:v>0.43853866772560313</c:v>
                </c:pt>
                <c:pt idx="1">
                  <c:v>8.3358691517687378E-2</c:v>
                </c:pt>
                <c:pt idx="2">
                  <c:v>-0.17346318498687252</c:v>
                </c:pt>
                <c:pt idx="3">
                  <c:v>0.10373318337154469</c:v>
                </c:pt>
                <c:pt idx="4">
                  <c:v>-1.7844661579059951E-2</c:v>
                </c:pt>
                <c:pt idx="5">
                  <c:v>-1.5424348095164464E-2</c:v>
                </c:pt>
                <c:pt idx="6">
                  <c:v>0.13901272896615957</c:v>
                </c:pt>
                <c:pt idx="7">
                  <c:v>6.4383399443490585E-2</c:v>
                </c:pt>
                <c:pt idx="8">
                  <c:v>0.11269142293789014</c:v>
                </c:pt>
                <c:pt idx="9">
                  <c:v>0.10203657522859522</c:v>
                </c:pt>
                <c:pt idx="10">
                  <c:v>1.4100931092014823E-2</c:v>
                </c:pt>
                <c:pt idx="11">
                  <c:v>2.6839336014314208E-2</c:v>
                </c:pt>
                <c:pt idx="12">
                  <c:v>6.3206319205463268E-2</c:v>
                </c:pt>
              </c:numCache>
            </c:numRef>
          </c:val>
          <c:smooth val="0"/>
          <c:extLst>
            <c:ext xmlns:c16="http://schemas.microsoft.com/office/drawing/2014/chart" uri="{C3380CC4-5D6E-409C-BE32-E72D297353CC}">
              <c16:uniqueId val="{00000017-8E45-410D-BD00-94E10183C596}"/>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11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462869666506572"/>
        </c:manualLayout>
      </c:layout>
      <c:lineChart>
        <c:grouping val="standard"/>
        <c:varyColors val="0"/>
        <c:ser>
          <c:idx val="3"/>
          <c:order val="0"/>
          <c:tx>
            <c:strRef>
              <c:f>'Evolución mensual turistas TF'!$E$51:$F$51</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7E8-4B4D-8CA6-D9D76A2D8E9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TF'!$E$53:$E$65</c:f>
              <c:numCache>
                <c:formatCode>#,##0</c:formatCode>
                <c:ptCount val="13"/>
                <c:pt idx="0">
                  <c:v>472236</c:v>
                </c:pt>
                <c:pt idx="1">
                  <c:v>461300</c:v>
                </c:pt>
                <c:pt idx="2">
                  <c:v>501905</c:v>
                </c:pt>
                <c:pt idx="3">
                  <c:v>414746</c:v>
                </c:pt>
                <c:pt idx="4">
                  <c:v>353635</c:v>
                </c:pt>
                <c:pt idx="5">
                  <c:v>367221</c:v>
                </c:pt>
                <c:pt idx="6">
                  <c:v>401451</c:v>
                </c:pt>
                <c:pt idx="7">
                  <c:v>400366</c:v>
                </c:pt>
                <c:pt idx="8">
                  <c:v>356166</c:v>
                </c:pt>
                <c:pt idx="9">
                  <c:v>417537</c:v>
                </c:pt>
                <c:pt idx="10">
                  <c:v>431835</c:v>
                </c:pt>
                <c:pt idx="11">
                  <c:v>469811</c:v>
                </c:pt>
                <c:pt idx="12">
                  <c:v>5048209</c:v>
                </c:pt>
              </c:numCache>
            </c:numRef>
          </c:val>
          <c:smooth val="0"/>
          <c:extLst>
            <c:ext xmlns:c16="http://schemas.microsoft.com/office/drawing/2014/chart" uri="{C3380CC4-5D6E-409C-BE32-E72D297353CC}">
              <c16:uniqueId val="{00000002-57E8-4B4D-8CA6-D9D76A2D8E96}"/>
            </c:ext>
          </c:extLst>
        </c:ser>
        <c:ser>
          <c:idx val="0"/>
          <c:order val="1"/>
          <c:tx>
            <c:strRef>
              <c:f>'Evolución mensual turistas TF'!$K$51:$L$51</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7E8-4B4D-8CA6-D9D76A2D8E9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TF'!$K$53:$K$65</c:f>
              <c:numCache>
                <c:formatCode>#,##0</c:formatCode>
                <c:ptCount val="13"/>
                <c:pt idx="0">
                  <c:v>337578</c:v>
                </c:pt>
                <c:pt idx="1">
                  <c:v>425565</c:v>
                </c:pt>
                <c:pt idx="2">
                  <c:v>495375</c:v>
                </c:pt>
                <c:pt idx="3">
                  <c:v>455715</c:v>
                </c:pt>
                <c:pt idx="4">
                  <c:v>361032</c:v>
                </c:pt>
                <c:pt idx="5">
                  <c:v>357737</c:v>
                </c:pt>
                <c:pt idx="6">
                  <c:v>407930</c:v>
                </c:pt>
                <c:pt idx="7">
                  <c:v>412194</c:v>
                </c:pt>
                <c:pt idx="8">
                  <c:v>370071</c:v>
                </c:pt>
                <c:pt idx="9">
                  <c:v>456716</c:v>
                </c:pt>
                <c:pt idx="10">
                  <c:v>509841</c:v>
                </c:pt>
                <c:pt idx="11">
                  <c:v>526495</c:v>
                </c:pt>
                <c:pt idx="12">
                  <c:v>5116249</c:v>
                </c:pt>
              </c:numCache>
            </c:numRef>
          </c:val>
          <c:smooth val="0"/>
          <c:extLst>
            <c:ext xmlns:c16="http://schemas.microsoft.com/office/drawing/2014/chart" uri="{C3380CC4-5D6E-409C-BE32-E72D297353CC}">
              <c16:uniqueId val="{00000005-57E8-4B4D-8CA6-D9D76A2D8E96}"/>
            </c:ext>
          </c:extLst>
        </c:ser>
        <c:ser>
          <c:idx val="1"/>
          <c:order val="2"/>
          <c:tx>
            <c:strRef>
              <c:f>'Evolución mensual turistas TF'!$M$51:$N$51</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7E8-4B4D-8CA6-D9D76A2D8E9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TF'!$M$53:$M$65</c:f>
              <c:numCache>
                <c:formatCode>#,##0</c:formatCode>
                <c:ptCount val="13"/>
                <c:pt idx="0">
                  <c:v>490086</c:v>
                </c:pt>
                <c:pt idx="1">
                  <c:v>506065</c:v>
                </c:pt>
                <c:pt idx="2">
                  <c:v>530074</c:v>
                </c:pt>
                <c:pt idx="3">
                  <c:v>478688</c:v>
                </c:pt>
                <c:pt idx="4">
                  <c:v>395913</c:v>
                </c:pt>
                <c:pt idx="5">
                  <c:v>390023</c:v>
                </c:pt>
                <c:pt idx="6">
                  <c:v>431041</c:v>
                </c:pt>
                <c:pt idx="7">
                  <c:v>427951</c:v>
                </c:pt>
                <c:pt idx="8">
                  <c:v>406173</c:v>
                </c:pt>
                <c:pt idx="9">
                  <c:v>495754</c:v>
                </c:pt>
                <c:pt idx="10">
                  <c:v>548537</c:v>
                </c:pt>
                <c:pt idx="11">
                  <c:v>578100</c:v>
                </c:pt>
                <c:pt idx="12">
                  <c:v>5678405</c:v>
                </c:pt>
              </c:numCache>
            </c:numRef>
          </c:val>
          <c:smooth val="0"/>
          <c:extLst>
            <c:ext xmlns:c16="http://schemas.microsoft.com/office/drawing/2014/chart" uri="{C3380CC4-5D6E-409C-BE32-E72D297353CC}">
              <c16:uniqueId val="{00000008-57E8-4B4D-8CA6-D9D76A2D8E96}"/>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TF'!$N$52</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7E8-4B4D-8CA6-D9D76A2D8E96}"/>
              </c:ext>
            </c:extLst>
          </c:dPt>
          <c:dPt>
            <c:idx val="1"/>
            <c:marker>
              <c:symbol val="square"/>
              <c:size val="5"/>
              <c:spPr>
                <a:noFill/>
                <a:ln w="9525">
                  <a:noFill/>
                </a:ln>
                <a:effectLst/>
              </c:spPr>
            </c:marker>
            <c:bubble3D val="0"/>
            <c:extLst>
              <c:ext xmlns:c16="http://schemas.microsoft.com/office/drawing/2014/chart" uri="{C3380CC4-5D6E-409C-BE32-E72D297353CC}">
                <c16:uniqueId val="{0000000A-57E8-4B4D-8CA6-D9D76A2D8E96}"/>
              </c:ext>
            </c:extLst>
          </c:dPt>
          <c:dPt>
            <c:idx val="2"/>
            <c:marker>
              <c:symbol val="square"/>
              <c:size val="5"/>
              <c:spPr>
                <a:noFill/>
                <a:ln w="9525">
                  <a:noFill/>
                </a:ln>
                <a:effectLst/>
              </c:spPr>
            </c:marker>
            <c:bubble3D val="0"/>
            <c:extLst>
              <c:ext xmlns:c16="http://schemas.microsoft.com/office/drawing/2014/chart" uri="{C3380CC4-5D6E-409C-BE32-E72D297353CC}">
                <c16:uniqueId val="{0000000B-57E8-4B4D-8CA6-D9D76A2D8E96}"/>
              </c:ext>
            </c:extLst>
          </c:dPt>
          <c:dPt>
            <c:idx val="3"/>
            <c:marker>
              <c:symbol val="square"/>
              <c:size val="5"/>
              <c:spPr>
                <a:noFill/>
                <a:ln w="9525">
                  <a:noFill/>
                </a:ln>
                <a:effectLst/>
              </c:spPr>
            </c:marker>
            <c:bubble3D val="0"/>
            <c:extLst>
              <c:ext xmlns:c16="http://schemas.microsoft.com/office/drawing/2014/chart" uri="{C3380CC4-5D6E-409C-BE32-E72D297353CC}">
                <c16:uniqueId val="{0000000C-57E8-4B4D-8CA6-D9D76A2D8E96}"/>
              </c:ext>
            </c:extLst>
          </c:dPt>
          <c:dPt>
            <c:idx val="4"/>
            <c:marker>
              <c:symbol val="square"/>
              <c:size val="5"/>
              <c:spPr>
                <a:noFill/>
                <a:ln w="9525">
                  <a:noFill/>
                </a:ln>
                <a:effectLst/>
              </c:spPr>
            </c:marker>
            <c:bubble3D val="0"/>
            <c:extLst>
              <c:ext xmlns:c16="http://schemas.microsoft.com/office/drawing/2014/chart" uri="{C3380CC4-5D6E-409C-BE32-E72D297353CC}">
                <c16:uniqueId val="{0000000D-57E8-4B4D-8CA6-D9D76A2D8E96}"/>
              </c:ext>
            </c:extLst>
          </c:dPt>
          <c:dPt>
            <c:idx val="5"/>
            <c:marker>
              <c:symbol val="square"/>
              <c:size val="5"/>
              <c:spPr>
                <a:noFill/>
                <a:ln w="9525">
                  <a:noFill/>
                </a:ln>
                <a:effectLst/>
              </c:spPr>
            </c:marker>
            <c:bubble3D val="0"/>
            <c:extLst>
              <c:ext xmlns:c16="http://schemas.microsoft.com/office/drawing/2014/chart" uri="{C3380CC4-5D6E-409C-BE32-E72D297353CC}">
                <c16:uniqueId val="{0000000E-57E8-4B4D-8CA6-D9D76A2D8E96}"/>
              </c:ext>
            </c:extLst>
          </c:dPt>
          <c:dPt>
            <c:idx val="6"/>
            <c:marker>
              <c:symbol val="square"/>
              <c:size val="5"/>
              <c:spPr>
                <a:noFill/>
                <a:ln w="9525">
                  <a:noFill/>
                </a:ln>
                <a:effectLst/>
              </c:spPr>
            </c:marker>
            <c:bubble3D val="0"/>
            <c:extLst>
              <c:ext xmlns:c16="http://schemas.microsoft.com/office/drawing/2014/chart" uri="{C3380CC4-5D6E-409C-BE32-E72D297353CC}">
                <c16:uniqueId val="{0000000F-57E8-4B4D-8CA6-D9D76A2D8E96}"/>
              </c:ext>
            </c:extLst>
          </c:dPt>
          <c:dPt>
            <c:idx val="7"/>
            <c:marker>
              <c:symbol val="square"/>
              <c:size val="5"/>
              <c:spPr>
                <a:noFill/>
                <a:ln w="9525">
                  <a:noFill/>
                </a:ln>
                <a:effectLst/>
              </c:spPr>
            </c:marker>
            <c:bubble3D val="0"/>
            <c:extLst>
              <c:ext xmlns:c16="http://schemas.microsoft.com/office/drawing/2014/chart" uri="{C3380CC4-5D6E-409C-BE32-E72D297353CC}">
                <c16:uniqueId val="{00000010-57E8-4B4D-8CA6-D9D76A2D8E96}"/>
              </c:ext>
            </c:extLst>
          </c:dPt>
          <c:dPt>
            <c:idx val="8"/>
            <c:marker>
              <c:symbol val="square"/>
              <c:size val="5"/>
              <c:spPr>
                <a:noFill/>
                <a:ln w="9525">
                  <a:noFill/>
                </a:ln>
                <a:effectLst/>
              </c:spPr>
            </c:marker>
            <c:bubble3D val="0"/>
            <c:extLst>
              <c:ext xmlns:c16="http://schemas.microsoft.com/office/drawing/2014/chart" uri="{C3380CC4-5D6E-409C-BE32-E72D297353CC}">
                <c16:uniqueId val="{00000011-57E8-4B4D-8CA6-D9D76A2D8E96}"/>
              </c:ext>
            </c:extLst>
          </c:dPt>
          <c:dPt>
            <c:idx val="9"/>
            <c:marker>
              <c:symbol val="square"/>
              <c:size val="5"/>
              <c:spPr>
                <a:noFill/>
                <a:ln w="9525">
                  <a:noFill/>
                </a:ln>
                <a:effectLst/>
              </c:spPr>
            </c:marker>
            <c:bubble3D val="0"/>
            <c:extLst>
              <c:ext xmlns:c16="http://schemas.microsoft.com/office/drawing/2014/chart" uri="{C3380CC4-5D6E-409C-BE32-E72D297353CC}">
                <c16:uniqueId val="{00000012-57E8-4B4D-8CA6-D9D76A2D8E96}"/>
              </c:ext>
            </c:extLst>
          </c:dPt>
          <c:dPt>
            <c:idx val="10"/>
            <c:marker>
              <c:symbol val="square"/>
              <c:size val="5"/>
              <c:spPr>
                <a:noFill/>
                <a:ln w="9525">
                  <a:noFill/>
                </a:ln>
                <a:effectLst/>
              </c:spPr>
            </c:marker>
            <c:bubble3D val="0"/>
            <c:extLst>
              <c:ext xmlns:c16="http://schemas.microsoft.com/office/drawing/2014/chart" uri="{C3380CC4-5D6E-409C-BE32-E72D297353CC}">
                <c16:uniqueId val="{00000013-57E8-4B4D-8CA6-D9D76A2D8E96}"/>
              </c:ext>
            </c:extLst>
          </c:dPt>
          <c:dPt>
            <c:idx val="11"/>
            <c:marker>
              <c:symbol val="square"/>
              <c:size val="5"/>
              <c:spPr>
                <a:noFill/>
                <a:ln w="9525">
                  <a:noFill/>
                </a:ln>
                <a:effectLst/>
              </c:spPr>
            </c:marker>
            <c:bubble3D val="0"/>
            <c:extLst>
              <c:ext xmlns:c16="http://schemas.microsoft.com/office/drawing/2014/chart" uri="{C3380CC4-5D6E-409C-BE32-E72D297353CC}">
                <c16:uniqueId val="{00000014-57E8-4B4D-8CA6-D9D76A2D8E96}"/>
              </c:ext>
            </c:extLst>
          </c:dPt>
          <c:dPt>
            <c:idx val="12"/>
            <c:marker>
              <c:symbol val="square"/>
              <c:size val="5"/>
              <c:spPr>
                <a:noFill/>
                <a:ln w="9525">
                  <a:noFill/>
                </a:ln>
                <a:effectLst/>
              </c:spPr>
            </c:marker>
            <c:bubble3D val="0"/>
            <c:extLst>
              <c:ext xmlns:c16="http://schemas.microsoft.com/office/drawing/2014/chart" uri="{C3380CC4-5D6E-409C-BE32-E72D297353CC}">
                <c16:uniqueId val="{00000015-57E8-4B4D-8CA6-D9D76A2D8E96}"/>
              </c:ext>
            </c:extLst>
          </c:dPt>
          <c:cat>
            <c:strRef>
              <c:f>'Evolución mensual turistas TF'!$B$53:$B$64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TF'!$N$53:$N$65</c:f>
              <c:numCache>
                <c:formatCode>0.0%</c:formatCode>
                <c:ptCount val="13"/>
                <c:pt idx="0">
                  <c:v>0.45177114622398373</c:v>
                </c:pt>
                <c:pt idx="1">
                  <c:v>0.18916029278723578</c:v>
                </c:pt>
                <c:pt idx="2">
                  <c:v>7.0045924804441162E-2</c:v>
                </c:pt>
                <c:pt idx="3">
                  <c:v>5.0410892772895233E-2</c:v>
                </c:pt>
                <c:pt idx="4">
                  <c:v>9.6614704513727334E-2</c:v>
                </c:pt>
                <c:pt idx="5">
                  <c:v>9.0250659003681566E-2</c:v>
                </c:pt>
                <c:pt idx="6">
                  <c:v>5.6654327948422623E-2</c:v>
                </c:pt>
                <c:pt idx="7">
                  <c:v>3.8227145470336676E-2</c:v>
                </c:pt>
                <c:pt idx="8">
                  <c:v>9.7554253102782873E-2</c:v>
                </c:pt>
                <c:pt idx="9">
                  <c:v>8.5475437689942924E-2</c:v>
                </c:pt>
                <c:pt idx="10">
                  <c:v>7.5898172175246748E-2</c:v>
                </c:pt>
                <c:pt idx="11">
                  <c:v>9.8016125509264196E-2</c:v>
                </c:pt>
                <c:pt idx="12">
                  <c:v>0.10987659122923854</c:v>
                </c:pt>
              </c:numCache>
            </c:numRef>
          </c:val>
          <c:smooth val="0"/>
          <c:extLst>
            <c:ext xmlns:c16="http://schemas.microsoft.com/office/drawing/2014/chart" uri="{C3380CC4-5D6E-409C-BE32-E72D297353CC}">
              <c16:uniqueId val="{00000016-57E8-4B4D-8CA6-D9D76A2D8E96}"/>
            </c:ext>
          </c:extLst>
        </c:ser>
        <c:ser>
          <c:idx val="4"/>
          <c:order val="4"/>
          <c:tx>
            <c:strRef>
              <c:f>'Evolución mensual turistas TF'!$O$52</c:f>
              <c:strCache>
                <c:ptCount val="1"/>
                <c:pt idx="0">
                  <c:v>Variación 23/19</c:v>
                </c:pt>
              </c:strCache>
            </c:strRef>
          </c:tx>
          <c:spPr>
            <a:ln w="25400" cap="rnd">
              <a:noFill/>
              <a:round/>
            </a:ln>
            <a:effectLst/>
          </c:spPr>
          <c:marker>
            <c:symbol val="none"/>
          </c:marker>
          <c:val>
            <c:numRef>
              <c:f>'Evolución mensual turistas TF'!$O$53:$O$65</c:f>
              <c:numCache>
                <c:formatCode>0.0%</c:formatCode>
                <c:ptCount val="13"/>
                <c:pt idx="0">
                  <c:v>3.7798897161588796E-2</c:v>
                </c:pt>
                <c:pt idx="1">
                  <c:v>9.7040971168437018E-2</c:v>
                </c:pt>
                <c:pt idx="2">
                  <c:v>5.6124166924019558E-2</c:v>
                </c:pt>
                <c:pt idx="3">
                  <c:v>0.15417146880259236</c:v>
                </c:pt>
                <c:pt idx="4">
                  <c:v>0.11955264608989502</c:v>
                </c:pt>
                <c:pt idx="5">
                  <c:v>6.2093398797999022E-2</c:v>
                </c:pt>
                <c:pt idx="6">
                  <c:v>7.3707625588178782E-2</c:v>
                </c:pt>
                <c:pt idx="7">
                  <c:v>6.8899456996847963E-2</c:v>
                </c:pt>
                <c:pt idx="8">
                  <c:v>0.14040363201428541</c:v>
                </c:pt>
                <c:pt idx="9">
                  <c:v>0.18732950612760058</c:v>
                </c:pt>
                <c:pt idx="10">
                  <c:v>0.27024673775863461</c:v>
                </c:pt>
                <c:pt idx="11">
                  <c:v>0.23049481600047672</c:v>
                </c:pt>
                <c:pt idx="12">
                  <c:v>0.12483556049284017</c:v>
                </c:pt>
              </c:numCache>
            </c:numRef>
          </c:val>
          <c:smooth val="0"/>
          <c:extLst>
            <c:ext xmlns:c16="http://schemas.microsoft.com/office/drawing/2014/chart" uri="{C3380CC4-5D6E-409C-BE32-E72D297353CC}">
              <c16:uniqueId val="{00000017-57E8-4B4D-8CA6-D9D76A2D8E96}"/>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2248225076823"/>
          <c:y val="0.10722652205787708"/>
          <c:w val="0.90467504063167459"/>
          <c:h val="0.43123924013060255"/>
        </c:manualLayout>
      </c:layout>
      <c:lineChart>
        <c:grouping val="standard"/>
        <c:varyColors val="0"/>
        <c:ser>
          <c:idx val="3"/>
          <c:order val="0"/>
          <c:tx>
            <c:strRef>
              <c:f>'Evolución anual turistas TF'!$C$6:$D$6</c:f>
              <c:strCache>
                <c:ptCount val="1"/>
                <c:pt idx="0">
                  <c:v>Total lugares de residencia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'Evolución anual turistas TF'!$B$8:$B$21</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TF'!$C$8:$C$21</c:f>
              <c:numCache>
                <c:formatCode>#,##0</c:formatCode>
                <c:ptCount val="14"/>
                <c:pt idx="0">
                  <c:v>6572823</c:v>
                </c:pt>
                <c:pt idx="1">
                  <c:v>5951456</c:v>
                </c:pt>
                <c:pt idx="2">
                  <c:v>2762750</c:v>
                </c:pt>
                <c:pt idx="3">
                  <c:v>1931945</c:v>
                </c:pt>
                <c:pt idx="4">
                  <c:v>5889454</c:v>
                </c:pt>
                <c:pt idx="5">
                  <c:v>5948942</c:v>
                </c:pt>
                <c:pt idx="6">
                  <c:v>6181592</c:v>
                </c:pt>
                <c:pt idx="7">
                  <c:v>5769992</c:v>
                </c:pt>
                <c:pt idx="8">
                  <c:v>5195209</c:v>
                </c:pt>
                <c:pt idx="9">
                  <c:v>5201884</c:v>
                </c:pt>
                <c:pt idx="10">
                  <c:v>4839123</c:v>
                </c:pt>
                <c:pt idx="11">
                  <c:v>4624507</c:v>
                </c:pt>
                <c:pt idx="12">
                  <c:v>4590963</c:v>
                </c:pt>
                <c:pt idx="13">
                  <c:v>3969828</c:v>
                </c:pt>
              </c:numCache>
            </c:numRef>
          </c:val>
          <c:smooth val="0"/>
          <c:extLst>
            <c:ext xmlns:c16="http://schemas.microsoft.com/office/drawing/2014/chart" uri="{C3380CC4-5D6E-409C-BE32-E72D297353CC}">
              <c16:uniqueId val="{00000000-CBA3-460A-96F1-6E493D6900DE}"/>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1"/>
          <c:tx>
            <c:strRef>
              <c:f>'Evolución anual turistas TF'!$D$7</c:f>
              <c:strCache>
                <c:ptCount val="1"/>
                <c:pt idx="0">
                  <c:v>var. Interanual</c:v>
                </c:pt>
              </c:strCache>
            </c:strRef>
          </c:tx>
          <c:spPr>
            <a:ln w="25400" cap="rnd">
              <a:noFill/>
              <a:round/>
            </a:ln>
            <a:effectLst/>
          </c:spPr>
          <c:marker>
            <c:symbol val="circle"/>
            <c:size val="5"/>
            <c:spPr>
              <a:noFill/>
              <a:ln w="9525">
                <a:noFill/>
              </a:ln>
              <a:effectLst/>
            </c:spPr>
          </c:marker>
          <c:val>
            <c:numRef>
              <c:f>'Evolución anual turistas TF'!$D$8:$D$21</c:f>
              <c:numCache>
                <c:formatCode>0.0%</c:formatCode>
                <c:ptCount val="14"/>
                <c:pt idx="0">
                  <c:v>0.10440587983847993</c:v>
                </c:pt>
                <c:pt idx="1">
                  <c:v>1.1541782644104606</c:v>
                </c:pt>
                <c:pt idx="2">
                  <c:v>0.43003553413787654</c:v>
                </c:pt>
                <c:pt idx="3">
                  <c:v>-0.67196534687256237</c:v>
                </c:pt>
                <c:pt idx="4">
                  <c:v>-9.9997613020936793E-3</c:v>
                </c:pt>
                <c:pt idx="5">
                  <c:v>-3.7635935856005998E-2</c:v>
                </c:pt>
                <c:pt idx="6">
                  <c:v>7.133458763894307E-2</c:v>
                </c:pt>
                <c:pt idx="7">
                  <c:v>0.11063712739949438</c:v>
                </c:pt>
                <c:pt idx="8">
                  <c:v>-1.2831889369313565E-3</c:v>
                </c:pt>
                <c:pt idx="9">
                  <c:v>7.4964203224427317E-2</c:v>
                </c:pt>
                <c:pt idx="10">
                  <c:v>4.6408406344719655E-2</c:v>
                </c:pt>
                <c:pt idx="11">
                  <c:v>7.3065280639377228E-3</c:v>
                </c:pt>
                <c:pt idx="12">
                  <c:v>0.15646395763242138</c:v>
                </c:pt>
                <c:pt idx="13">
                  <c:v>0</c:v>
                </c:pt>
              </c:numCache>
            </c:numRef>
          </c:val>
          <c:smooth val="0"/>
          <c:extLst>
            <c:ext xmlns:c16="http://schemas.microsoft.com/office/drawing/2014/chart" uri="{C3380CC4-5D6E-409C-BE32-E72D297353CC}">
              <c16:uniqueId val="{00000001-CBA3-460A-96F1-6E493D6900DE}"/>
            </c:ext>
          </c:extLst>
        </c:ser>
        <c:dLbls>
          <c:showLegendKey val="0"/>
          <c:showVal val="0"/>
          <c:showCatName val="0"/>
          <c:showSerName val="0"/>
          <c:showPercent val="0"/>
          <c:showBubbleSize val="0"/>
        </c:dLbls>
        <c:marker val="1"/>
        <c:smooth val="0"/>
        <c:axId val="383227839"/>
        <c:axId val="383247327"/>
      </c:lineChart>
      <c:catAx>
        <c:axId val="293731263"/>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max"/>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TF'!$B$27</c:f>
          <c:strCache>
            <c:ptCount val="1"/>
            <c:pt idx="0">
              <c:v>Turistas peninsulares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522920249417842"/>
          <c:y val="0.12955259064839117"/>
          <c:w val="0.83054394256474873"/>
          <c:h val="0.6248872363176825"/>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TF'!$B$32:$B$45</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TF'!$C$32:$C$45</c:f>
              <c:numCache>
                <c:formatCode>#,##0</c:formatCode>
                <c:ptCount val="14"/>
                <c:pt idx="0">
                  <c:v>894417</c:v>
                </c:pt>
                <c:pt idx="1">
                  <c:v>835206</c:v>
                </c:pt>
                <c:pt idx="2">
                  <c:v>573642</c:v>
                </c:pt>
                <c:pt idx="3">
                  <c:v>352762</c:v>
                </c:pt>
                <c:pt idx="4">
                  <c:v>841245</c:v>
                </c:pt>
                <c:pt idx="5">
                  <c:v>775107</c:v>
                </c:pt>
                <c:pt idx="6">
                  <c:v>743964</c:v>
                </c:pt>
                <c:pt idx="7">
                  <c:v>686694</c:v>
                </c:pt>
                <c:pt idx="8">
                  <c:v>612395</c:v>
                </c:pt>
                <c:pt idx="9">
                  <c:v>568944</c:v>
                </c:pt>
                <c:pt idx="10">
                  <c:v>627059</c:v>
                </c:pt>
                <c:pt idx="11">
                  <c:v>671845</c:v>
                </c:pt>
                <c:pt idx="12">
                  <c:v>695406</c:v>
                </c:pt>
                <c:pt idx="13">
                  <c:v>733525</c:v>
                </c:pt>
              </c:numCache>
            </c:numRef>
          </c:val>
          <c:smooth val="0"/>
          <c:extLst>
            <c:ext xmlns:c16="http://schemas.microsoft.com/office/drawing/2014/chart" uri="{C3380CC4-5D6E-409C-BE32-E72D297353CC}">
              <c16:uniqueId val="{00000000-F607-46AE-B2AB-E2A08513E1E8}"/>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8575" cap="rnd">
              <a:noFill/>
              <a:round/>
            </a:ln>
            <a:effectLst/>
          </c:spPr>
          <c:marker>
            <c:symbol val="circle"/>
            <c:size val="5"/>
            <c:spPr>
              <a:noFill/>
              <a:ln w="9525">
                <a:noFill/>
              </a:ln>
              <a:effectLst/>
            </c:spPr>
          </c:marker>
          <c:val>
            <c:numRef>
              <c:f>'Evolución anual turistas TF'!$D$32:$D$45</c:f>
              <c:numCache>
                <c:formatCode>0.0%</c:formatCode>
                <c:ptCount val="14"/>
                <c:pt idx="0">
                  <c:v>7.0893887256556987E-2</c:v>
                </c:pt>
                <c:pt idx="1">
                  <c:v>0.45597079711736588</c:v>
                </c:pt>
                <c:pt idx="2">
                  <c:v>0.62614453937782422</c:v>
                </c:pt>
                <c:pt idx="3">
                  <c:v>-0.58066674987667088</c:v>
                </c:pt>
                <c:pt idx="4">
                  <c:v>8.5327574128475137E-2</c:v>
                </c:pt>
                <c:pt idx="5">
                  <c:v>4.1860896494991584E-2</c:v>
                </c:pt>
                <c:pt idx="6">
                  <c:v>8.3399592831741698E-2</c:v>
                </c:pt>
                <c:pt idx="7">
                  <c:v>0.12132528841678991</c:v>
                </c:pt>
                <c:pt idx="8">
                  <c:v>7.6371312466604779E-2</c:v>
                </c:pt>
                <c:pt idx="9">
                  <c:v>-9.267867935872065E-2</c:v>
                </c:pt>
                <c:pt idx="10">
                  <c:v>-6.6661209058637039E-2</c:v>
                </c:pt>
                <c:pt idx="11">
                  <c:v>-3.3880927113082104E-2</c:v>
                </c:pt>
                <c:pt idx="12">
                  <c:v>-5.1966872294741173E-2</c:v>
                </c:pt>
                <c:pt idx="13">
                  <c:v>0</c:v>
                </c:pt>
              </c:numCache>
            </c:numRef>
          </c:val>
          <c:smooth val="0"/>
          <c:extLst>
            <c:ext xmlns:c16="http://schemas.microsoft.com/office/drawing/2014/chart" uri="{C3380CC4-5D6E-409C-BE32-E72D297353CC}">
              <c16:uniqueId val="{00000001-F607-46AE-B2AB-E2A08513E1E8}"/>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TF'!$B$50</c:f>
          <c:strCache>
            <c:ptCount val="1"/>
            <c:pt idx="0">
              <c:v>Turistas extranjeros entrados a Tenerife (principal+secundario)</c:v>
            </c:pt>
          </c:strCache>
        </c:strRef>
      </c:tx>
      <c:layout>
        <c:manualLayout>
          <c:xMode val="edge"/>
          <c:yMode val="edge"/>
          <c:x val="1.2032747875019561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038268838442439"/>
          <c:y val="0.17584888694468748"/>
          <c:w val="0.83712012376405709"/>
          <c:h val="0.60328229804607758"/>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TF'!$B$54:$B$67</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TF'!$C$54:$C$67</c:f>
              <c:numCache>
                <c:formatCode>#,##0</c:formatCode>
                <c:ptCount val="14"/>
                <c:pt idx="0">
                  <c:v>5678405</c:v>
                </c:pt>
                <c:pt idx="1">
                  <c:v>5116249</c:v>
                </c:pt>
                <c:pt idx="2">
                  <c:v>2189109</c:v>
                </c:pt>
                <c:pt idx="3">
                  <c:v>1579182</c:v>
                </c:pt>
                <c:pt idx="4">
                  <c:v>5048209</c:v>
                </c:pt>
                <c:pt idx="5">
                  <c:v>5173837</c:v>
                </c:pt>
                <c:pt idx="6">
                  <c:v>5437630</c:v>
                </c:pt>
                <c:pt idx="7">
                  <c:v>5083296</c:v>
                </c:pt>
                <c:pt idx="8">
                  <c:v>4582813</c:v>
                </c:pt>
                <c:pt idx="9">
                  <c:v>4632946</c:v>
                </c:pt>
                <c:pt idx="10">
                  <c:v>4212064</c:v>
                </c:pt>
                <c:pt idx="11">
                  <c:v>3952660</c:v>
                </c:pt>
                <c:pt idx="12">
                  <c:v>3895562</c:v>
                </c:pt>
                <c:pt idx="13">
                  <c:v>3236306</c:v>
                </c:pt>
              </c:numCache>
            </c:numRef>
          </c:val>
          <c:smooth val="0"/>
          <c:extLst>
            <c:ext xmlns:c16="http://schemas.microsoft.com/office/drawing/2014/chart" uri="{C3380CC4-5D6E-409C-BE32-E72D297353CC}">
              <c16:uniqueId val="{00000000-1723-4FFE-86A9-8C23E1AAF9EE}"/>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TF'!$B$54:$B$67</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TF'!$D$54:$D$67</c:f>
              <c:numCache>
                <c:formatCode>0.0%</c:formatCode>
                <c:ptCount val="14"/>
                <c:pt idx="0">
                  <c:v>0.10987659122923854</c:v>
                </c:pt>
                <c:pt idx="1">
                  <c:v>1.3371376208311236</c:v>
                </c:pt>
                <c:pt idx="2">
                  <c:v>0.38622970626564901</c:v>
                </c:pt>
                <c:pt idx="3">
                  <c:v>-0.68717975028371447</c:v>
                </c:pt>
                <c:pt idx="4">
                  <c:v>-2.4281398892156858E-2</c:v>
                </c:pt>
                <c:pt idx="5">
                  <c:v>-4.8512495333444927E-2</c:v>
                </c:pt>
                <c:pt idx="6">
                  <c:v>6.9705561116252035E-2</c:v>
                </c:pt>
                <c:pt idx="7">
                  <c:v>0.10920868907371961</c:v>
                </c:pt>
                <c:pt idx="8">
                  <c:v>-1.0820976544945737E-2</c:v>
                </c:pt>
                <c:pt idx="9">
                  <c:v>9.9922983126562226E-2</c:v>
                </c:pt>
                <c:pt idx="10">
                  <c:v>6.5627703875364984E-2</c:v>
                </c:pt>
                <c:pt idx="11">
                  <c:v>1.4657191953304727E-2</c:v>
                </c:pt>
                <c:pt idx="12">
                  <c:v>0.20370632443285652</c:v>
                </c:pt>
                <c:pt idx="13">
                  <c:v>0</c:v>
                </c:pt>
              </c:numCache>
            </c:numRef>
          </c:val>
          <c:smooth val="0"/>
          <c:extLst>
            <c:ext xmlns:c16="http://schemas.microsoft.com/office/drawing/2014/chart" uri="{C3380CC4-5D6E-409C-BE32-E72D297353CC}">
              <c16:uniqueId val="{00000001-1723-4FFE-86A9-8C23E1AAF9EE}"/>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TF'!$B$72</c:f>
          <c:strCache>
            <c:ptCount val="1"/>
            <c:pt idx="0">
              <c:v>Turistas británicos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59093661903373185"/>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TF'!$B$76:$B$89</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TF'!$C$76:$C$89</c:f>
              <c:numCache>
                <c:formatCode>#,##0</c:formatCode>
                <c:ptCount val="14"/>
                <c:pt idx="0">
                  <c:v>2500430</c:v>
                </c:pt>
                <c:pt idx="1">
                  <c:v>2275351</c:v>
                </c:pt>
                <c:pt idx="2">
                  <c:v>627514</c:v>
                </c:pt>
                <c:pt idx="3">
                  <c:v>585804</c:v>
                </c:pt>
                <c:pt idx="4">
                  <c:v>2247876</c:v>
                </c:pt>
                <c:pt idx="5">
                  <c:v>2240901</c:v>
                </c:pt>
                <c:pt idx="6">
                  <c:v>2387895</c:v>
                </c:pt>
                <c:pt idx="7">
                  <c:v>2260123</c:v>
                </c:pt>
                <c:pt idx="8">
                  <c:v>1956090</c:v>
                </c:pt>
                <c:pt idx="9">
                  <c:v>1924749</c:v>
                </c:pt>
                <c:pt idx="10">
                  <c:v>1723111</c:v>
                </c:pt>
                <c:pt idx="11">
                  <c:v>1680556</c:v>
                </c:pt>
                <c:pt idx="12">
                  <c:v>1681958</c:v>
                </c:pt>
                <c:pt idx="13">
                  <c:v>1433115</c:v>
                </c:pt>
              </c:numCache>
            </c:numRef>
          </c:val>
          <c:smooth val="0"/>
          <c:extLst>
            <c:ext xmlns:c16="http://schemas.microsoft.com/office/drawing/2014/chart" uri="{C3380CC4-5D6E-409C-BE32-E72D297353CC}">
              <c16:uniqueId val="{00000000-7C77-402E-9B22-26A4BF301F77}"/>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TF'!$B$76:$B$89</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TF'!$D$76:$D$89</c:f>
              <c:numCache>
                <c:formatCode>0.0%</c:formatCode>
                <c:ptCount val="14"/>
                <c:pt idx="0">
                  <c:v>9.8920562146235902E-2</c:v>
                </c:pt>
                <c:pt idx="1">
                  <c:v>2.6259764722380696</c:v>
                </c:pt>
                <c:pt idx="2">
                  <c:v>7.1201289168390858E-2</c:v>
                </c:pt>
                <c:pt idx="3">
                  <c:v>-0.73939665711097935</c:v>
                </c:pt>
                <c:pt idx="4">
                  <c:v>3.1125873030535267E-3</c:v>
                </c:pt>
                <c:pt idx="5">
                  <c:v>-6.1557983077145328E-2</c:v>
                </c:pt>
                <c:pt idx="6">
                  <c:v>5.6533206378590828E-2</c:v>
                </c:pt>
                <c:pt idx="7">
                  <c:v>0.15542894243107419</c:v>
                </c:pt>
                <c:pt idx="8">
                  <c:v>1.6283162116203176E-2</c:v>
                </c:pt>
                <c:pt idx="9">
                  <c:v>0.11701973929712017</c:v>
                </c:pt>
                <c:pt idx="10">
                  <c:v>2.5321976774353327E-2</c:v>
                </c:pt>
                <c:pt idx="11">
                  <c:v>-8.3355232413651059E-4</c:v>
                </c:pt>
                <c:pt idx="12">
                  <c:v>0.17363784483450395</c:v>
                </c:pt>
                <c:pt idx="13">
                  <c:v>0</c:v>
                </c:pt>
              </c:numCache>
            </c:numRef>
          </c:val>
          <c:smooth val="0"/>
          <c:extLst>
            <c:ext xmlns:c16="http://schemas.microsoft.com/office/drawing/2014/chart" uri="{C3380CC4-5D6E-409C-BE32-E72D297353CC}">
              <c16:uniqueId val="{00000001-7C77-402E-9B22-26A4BF301F77}"/>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TF'!$B$94</c:f>
          <c:strCache>
            <c:ptCount val="1"/>
            <c:pt idx="0">
              <c:v>Turistas irlandeses entrados a Tenerife (principal+secundario)</c:v>
            </c:pt>
          </c:strCache>
        </c:strRef>
      </c:tx>
      <c:layout>
        <c:manualLayout>
          <c:xMode val="edge"/>
          <c:yMode val="edge"/>
          <c:x val="1.2032747875019561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2180081656459607"/>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TF'!$B$98:$B$111</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TF'!$C$98:$C$111</c:f>
              <c:numCache>
                <c:formatCode>#,##0</c:formatCode>
                <c:ptCount val="14"/>
                <c:pt idx="0">
                  <c:v>205954</c:v>
                </c:pt>
                <c:pt idx="1">
                  <c:v>182609</c:v>
                </c:pt>
                <c:pt idx="2">
                  <c:v>60835</c:v>
                </c:pt>
                <c:pt idx="3">
                  <c:v>40784</c:v>
                </c:pt>
                <c:pt idx="4">
                  <c:v>161861</c:v>
                </c:pt>
                <c:pt idx="5">
                  <c:v>150454</c:v>
                </c:pt>
                <c:pt idx="6">
                  <c:v>144599</c:v>
                </c:pt>
                <c:pt idx="7">
                  <c:v>130085</c:v>
                </c:pt>
                <c:pt idx="8">
                  <c:v>117371</c:v>
                </c:pt>
                <c:pt idx="9">
                  <c:v>111107</c:v>
                </c:pt>
                <c:pt idx="10">
                  <c:v>107695</c:v>
                </c:pt>
                <c:pt idx="11">
                  <c:v>87957</c:v>
                </c:pt>
                <c:pt idx="12">
                  <c:v>89049</c:v>
                </c:pt>
                <c:pt idx="13">
                  <c:v>74988</c:v>
                </c:pt>
              </c:numCache>
            </c:numRef>
          </c:val>
          <c:smooth val="0"/>
          <c:extLst>
            <c:ext xmlns:c16="http://schemas.microsoft.com/office/drawing/2014/chart" uri="{C3380CC4-5D6E-409C-BE32-E72D297353CC}">
              <c16:uniqueId val="{00000000-9922-426E-AD17-76EA4C4AAB04}"/>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TF'!$B$98:$B$111</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TF'!$D$98:$D$111</c:f>
              <c:numCache>
                <c:formatCode>0.0%</c:formatCode>
                <c:ptCount val="14"/>
                <c:pt idx="0">
                  <c:v>0.12784145359757737</c:v>
                </c:pt>
                <c:pt idx="1">
                  <c:v>2.0017095422043232</c:v>
                </c:pt>
                <c:pt idx="2">
                  <c:v>0.49163887799136918</c:v>
                </c:pt>
                <c:pt idx="3">
                  <c:v>-0.74803071771458218</c:v>
                </c:pt>
                <c:pt idx="4">
                  <c:v>7.5817193294960505E-2</c:v>
                </c:pt>
                <c:pt idx="5">
                  <c:v>4.049128970463145E-2</c:v>
                </c:pt>
                <c:pt idx="6">
                  <c:v>0.11157320213706412</c:v>
                </c:pt>
                <c:pt idx="7">
                  <c:v>0.10832318034267407</c:v>
                </c:pt>
                <c:pt idx="8">
                  <c:v>5.6378085989181592E-2</c:v>
                </c:pt>
                <c:pt idx="9">
                  <c:v>3.168206509122995E-2</c:v>
                </c:pt>
                <c:pt idx="10">
                  <c:v>0.22440510704094052</c:v>
                </c:pt>
                <c:pt idx="11">
                  <c:v>-1.2262911430785284E-2</c:v>
                </c:pt>
                <c:pt idx="12">
                  <c:v>0.18751000160025599</c:v>
                </c:pt>
                <c:pt idx="13">
                  <c:v>0</c:v>
                </c:pt>
              </c:numCache>
            </c:numRef>
          </c:val>
          <c:smooth val="0"/>
          <c:extLst>
            <c:ext xmlns:c16="http://schemas.microsoft.com/office/drawing/2014/chart" uri="{C3380CC4-5D6E-409C-BE32-E72D297353CC}">
              <c16:uniqueId val="{00000001-9922-426E-AD17-76EA4C4AAB04}"/>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TF'!$B$116</c:f>
          <c:strCache>
            <c:ptCount val="1"/>
            <c:pt idx="0">
              <c:v>Turistas alemanes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4031933508311456"/>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TF'!$B$120:$B$133</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TF'!$C$120:$C$133</c:f>
              <c:numCache>
                <c:formatCode>#,##0</c:formatCode>
                <c:ptCount val="14"/>
                <c:pt idx="0">
                  <c:v>773544</c:v>
                </c:pt>
                <c:pt idx="1">
                  <c:v>666318</c:v>
                </c:pt>
                <c:pt idx="2">
                  <c:v>393332</c:v>
                </c:pt>
                <c:pt idx="3">
                  <c:v>282818</c:v>
                </c:pt>
                <c:pt idx="4">
                  <c:v>741999</c:v>
                </c:pt>
                <c:pt idx="5">
                  <c:v>861286</c:v>
                </c:pt>
                <c:pt idx="6">
                  <c:v>904639</c:v>
                </c:pt>
                <c:pt idx="7">
                  <c:v>837419</c:v>
                </c:pt>
                <c:pt idx="8">
                  <c:v>817212</c:v>
                </c:pt>
                <c:pt idx="9">
                  <c:v>834652</c:v>
                </c:pt>
                <c:pt idx="10">
                  <c:v>751241</c:v>
                </c:pt>
                <c:pt idx="11">
                  <c:v>703260</c:v>
                </c:pt>
                <c:pt idx="12">
                  <c:v>624944</c:v>
                </c:pt>
                <c:pt idx="13">
                  <c:v>556578</c:v>
                </c:pt>
              </c:numCache>
            </c:numRef>
          </c:val>
          <c:smooth val="0"/>
          <c:extLst>
            <c:ext xmlns:c16="http://schemas.microsoft.com/office/drawing/2014/chart" uri="{C3380CC4-5D6E-409C-BE32-E72D297353CC}">
              <c16:uniqueId val="{00000000-2F33-4495-B292-5A45B87299D3}"/>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TF'!$B$120:$B$133</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TF'!$D$120:$D$133</c:f>
              <c:numCache>
                <c:formatCode>0.0%</c:formatCode>
                <c:ptCount val="14"/>
                <c:pt idx="0">
                  <c:v>0.16092316281415187</c:v>
                </c:pt>
                <c:pt idx="1">
                  <c:v>0.69403455604934261</c:v>
                </c:pt>
                <c:pt idx="2">
                  <c:v>0.39076013549349753</c:v>
                </c:pt>
                <c:pt idx="3">
                  <c:v>-0.61884315207971974</c:v>
                </c:pt>
                <c:pt idx="4">
                  <c:v>-0.13849871006843251</c:v>
                </c:pt>
                <c:pt idx="5">
                  <c:v>-4.7922983643199135E-2</c:v>
                </c:pt>
                <c:pt idx="6">
                  <c:v>8.0270450037555952E-2</c:v>
                </c:pt>
                <c:pt idx="7">
                  <c:v>2.4726753890055519E-2</c:v>
                </c:pt>
                <c:pt idx="8">
                  <c:v>-2.0894935853505436E-2</c:v>
                </c:pt>
                <c:pt idx="9">
                  <c:v>0.11103094745893793</c:v>
                </c:pt>
                <c:pt idx="10">
                  <c:v>6.8226544947814549E-2</c:v>
                </c:pt>
                <c:pt idx="11">
                  <c:v>0.12531682838782365</c:v>
                </c:pt>
                <c:pt idx="12">
                  <c:v>0.1228327386278294</c:v>
                </c:pt>
                <c:pt idx="13">
                  <c:v>0</c:v>
                </c:pt>
              </c:numCache>
            </c:numRef>
          </c:val>
          <c:smooth val="0"/>
          <c:extLst>
            <c:ext xmlns:c16="http://schemas.microsoft.com/office/drawing/2014/chart" uri="{C3380CC4-5D6E-409C-BE32-E72D297353CC}">
              <c16:uniqueId val="{00000001-2F33-4495-B292-5A45B87299D3}"/>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TF'!$B$138</c:f>
          <c:strCache>
            <c:ptCount val="1"/>
            <c:pt idx="0">
              <c:v>Turistas italianos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4031933508311456"/>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TF'!$B$142:$B$155</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TF'!$C$142:$C$155</c:f>
              <c:numCache>
                <c:formatCode>#,##0</c:formatCode>
                <c:ptCount val="14"/>
                <c:pt idx="0">
                  <c:v>314388</c:v>
                </c:pt>
                <c:pt idx="1">
                  <c:v>281581</c:v>
                </c:pt>
                <c:pt idx="2">
                  <c:v>138223</c:v>
                </c:pt>
                <c:pt idx="3">
                  <c:v>64755</c:v>
                </c:pt>
                <c:pt idx="4">
                  <c:v>204088</c:v>
                </c:pt>
                <c:pt idx="5">
                  <c:v>219979</c:v>
                </c:pt>
                <c:pt idx="6">
                  <c:v>231001</c:v>
                </c:pt>
                <c:pt idx="7">
                  <c:v>209528</c:v>
                </c:pt>
                <c:pt idx="8">
                  <c:v>192440</c:v>
                </c:pt>
                <c:pt idx="9">
                  <c:v>151461</c:v>
                </c:pt>
                <c:pt idx="10">
                  <c:v>112744</c:v>
                </c:pt>
                <c:pt idx="11">
                  <c:v>109665</c:v>
                </c:pt>
                <c:pt idx="12">
                  <c:v>134149</c:v>
                </c:pt>
                <c:pt idx="13">
                  <c:v>98339</c:v>
                </c:pt>
              </c:numCache>
            </c:numRef>
          </c:val>
          <c:smooth val="0"/>
          <c:extLst>
            <c:ext xmlns:c16="http://schemas.microsoft.com/office/drawing/2014/chart" uri="{C3380CC4-5D6E-409C-BE32-E72D297353CC}">
              <c16:uniqueId val="{00000000-3427-40B9-9D2C-30896A633B69}"/>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TF'!$B$142:$B$155</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TF'!$D$142:$D$155</c:f>
              <c:numCache>
                <c:formatCode>0.0%</c:formatCode>
                <c:ptCount val="14"/>
                <c:pt idx="0">
                  <c:v>0.11650999179632149</c:v>
                </c:pt>
                <c:pt idx="1">
                  <c:v>1.0371501124993672</c:v>
                </c:pt>
                <c:pt idx="2">
                  <c:v>1.1345533163462282</c:v>
                </c:pt>
                <c:pt idx="3">
                  <c:v>-0.68271039943553768</c:v>
                </c:pt>
                <c:pt idx="4">
                  <c:v>-7.2238713695398249E-2</c:v>
                </c:pt>
                <c:pt idx="5">
                  <c:v>-4.7714079159830503E-2</c:v>
                </c:pt>
                <c:pt idx="6">
                  <c:v>0.10248272307281137</c:v>
                </c:pt>
                <c:pt idx="7">
                  <c:v>8.879650800249439E-2</c:v>
                </c:pt>
                <c:pt idx="8">
                  <c:v>0.27055809746403359</c:v>
                </c:pt>
                <c:pt idx="9">
                  <c:v>0.34340630100049663</c:v>
                </c:pt>
                <c:pt idx="10">
                  <c:v>2.8076414535175287E-2</c:v>
                </c:pt>
                <c:pt idx="11">
                  <c:v>-0.18251347382388239</c:v>
                </c:pt>
                <c:pt idx="12">
                  <c:v>0.36414850669622423</c:v>
                </c:pt>
                <c:pt idx="13">
                  <c:v>0</c:v>
                </c:pt>
              </c:numCache>
            </c:numRef>
          </c:val>
          <c:smooth val="0"/>
          <c:extLst>
            <c:ext xmlns:c16="http://schemas.microsoft.com/office/drawing/2014/chart" uri="{C3380CC4-5D6E-409C-BE32-E72D297353CC}">
              <c16:uniqueId val="{00000001-3427-40B9-9D2C-30896A633B69}"/>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TF'!$B$160</c:f>
          <c:strCache>
            <c:ptCount val="1"/>
            <c:pt idx="0">
              <c:v>Turistas franceses entrados a Tenerife (principal+secundario)</c:v>
            </c:pt>
          </c:strCache>
        </c:strRef>
      </c:tx>
      <c:layout>
        <c:manualLayout>
          <c:xMode val="edge"/>
          <c:yMode val="edge"/>
          <c:x val="1.2032747875019571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5575143384854673"/>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TF'!$B$164:$B$177</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TF'!$C$164:$C$177</c:f>
              <c:numCache>
                <c:formatCode>#,##0</c:formatCode>
                <c:ptCount val="14"/>
                <c:pt idx="0">
                  <c:v>335897</c:v>
                </c:pt>
                <c:pt idx="1">
                  <c:v>318567</c:v>
                </c:pt>
                <c:pt idx="2">
                  <c:v>202743</c:v>
                </c:pt>
                <c:pt idx="3">
                  <c:v>85975</c:v>
                </c:pt>
                <c:pt idx="4">
                  <c:v>219266</c:v>
                </c:pt>
                <c:pt idx="5">
                  <c:v>200841</c:v>
                </c:pt>
                <c:pt idx="6">
                  <c:v>198380</c:v>
                </c:pt>
                <c:pt idx="7">
                  <c:v>184820</c:v>
                </c:pt>
                <c:pt idx="8">
                  <c:v>186141</c:v>
                </c:pt>
                <c:pt idx="9">
                  <c:v>194949</c:v>
                </c:pt>
                <c:pt idx="10">
                  <c:v>156040</c:v>
                </c:pt>
                <c:pt idx="11">
                  <c:v>147697</c:v>
                </c:pt>
                <c:pt idx="12">
                  <c:v>155268</c:v>
                </c:pt>
                <c:pt idx="13">
                  <c:v>105891</c:v>
                </c:pt>
              </c:numCache>
            </c:numRef>
          </c:val>
          <c:smooth val="0"/>
          <c:extLst>
            <c:ext xmlns:c16="http://schemas.microsoft.com/office/drawing/2014/chart" uri="{C3380CC4-5D6E-409C-BE32-E72D297353CC}">
              <c16:uniqueId val="{00000000-83F5-46AE-BD04-8A5F1D115451}"/>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TF'!$B$164:$B$177</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TF'!$D$164:$D$177</c:f>
              <c:numCache>
                <c:formatCode>0.0%</c:formatCode>
                <c:ptCount val="14"/>
                <c:pt idx="0">
                  <c:v>5.4399859370242387E-2</c:v>
                </c:pt>
                <c:pt idx="1">
                  <c:v>0.57128482857607898</c:v>
                </c:pt>
                <c:pt idx="2">
                  <c:v>1.3581622564699041</c:v>
                </c:pt>
                <c:pt idx="3">
                  <c:v>-0.60789634507858037</c:v>
                </c:pt>
                <c:pt idx="4">
                  <c:v>9.1739236510473443E-2</c:v>
                </c:pt>
                <c:pt idx="5">
                  <c:v>1.2405484423833046E-2</c:v>
                </c:pt>
                <c:pt idx="6">
                  <c:v>7.3368683042960736E-2</c:v>
                </c:pt>
                <c:pt idx="7">
                  <c:v>-7.0967707275667591E-3</c:v>
                </c:pt>
                <c:pt idx="8">
                  <c:v>-4.5181047350845605E-2</c:v>
                </c:pt>
                <c:pt idx="9">
                  <c:v>0.2493527300692131</c:v>
                </c:pt>
                <c:pt idx="10">
                  <c:v>5.6487267852427525E-2</c:v>
                </c:pt>
                <c:pt idx="11">
                  <c:v>-4.8760852203931226E-2</c:v>
                </c:pt>
                <c:pt idx="12">
                  <c:v>0.46630025214607485</c:v>
                </c:pt>
                <c:pt idx="13">
                  <c:v>0</c:v>
                </c:pt>
              </c:numCache>
            </c:numRef>
          </c:val>
          <c:smooth val="0"/>
          <c:extLst>
            <c:ext xmlns:c16="http://schemas.microsoft.com/office/drawing/2014/chart" uri="{C3380CC4-5D6E-409C-BE32-E72D297353CC}">
              <c16:uniqueId val="{00000001-83F5-46AE-BD04-8A5F1D115451}"/>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7733680020757078"/>
          <c:w val="0.90467504063167459"/>
          <c:h val="0.37065169506964107"/>
        </c:manualLayout>
      </c:layout>
      <c:lineChart>
        <c:grouping val="standard"/>
        <c:varyColors val="0"/>
        <c:ser>
          <c:idx val="3"/>
          <c:order val="0"/>
          <c:tx>
            <c:strRef>
              <c:f>'Evolución mensual turistas TF'!$E$74:$F$74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37F7-45C2-942A-CDC1C6B4DBE1}"/>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TF'!$E$76:$E$88</c:f>
              <c:numCache>
                <c:formatCode>#,##0</c:formatCode>
                <c:ptCount val="13"/>
                <c:pt idx="0">
                  <c:v>178238</c:v>
                </c:pt>
                <c:pt idx="1">
                  <c:v>175808</c:v>
                </c:pt>
                <c:pt idx="2">
                  <c:v>199642</c:v>
                </c:pt>
                <c:pt idx="3">
                  <c:v>197257</c:v>
                </c:pt>
                <c:pt idx="4">
                  <c:v>185785</c:v>
                </c:pt>
                <c:pt idx="5">
                  <c:v>185320</c:v>
                </c:pt>
                <c:pt idx="6">
                  <c:v>197233</c:v>
                </c:pt>
                <c:pt idx="7">
                  <c:v>199494</c:v>
                </c:pt>
                <c:pt idx="8">
                  <c:v>176672</c:v>
                </c:pt>
                <c:pt idx="9">
                  <c:v>190051</c:v>
                </c:pt>
                <c:pt idx="10">
                  <c:v>176125</c:v>
                </c:pt>
                <c:pt idx="11">
                  <c:v>186251</c:v>
                </c:pt>
                <c:pt idx="12">
                  <c:v>2247876</c:v>
                </c:pt>
              </c:numCache>
            </c:numRef>
          </c:val>
          <c:smooth val="0"/>
          <c:extLst>
            <c:ext xmlns:c16="http://schemas.microsoft.com/office/drawing/2014/chart" uri="{C3380CC4-5D6E-409C-BE32-E72D297353CC}">
              <c16:uniqueId val="{00000002-37F7-45C2-942A-CDC1C6B4DBE1}"/>
            </c:ext>
          </c:extLst>
        </c:ser>
        <c:ser>
          <c:idx val="0"/>
          <c:order val="1"/>
          <c:tx>
            <c:strRef>
              <c:f>'Evolución mensual turistas TF'!$K$74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37F7-45C2-942A-CDC1C6B4DBE1}"/>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TF'!$K$76:$K$88</c:f>
              <c:numCache>
                <c:formatCode>#,##0</c:formatCode>
                <c:ptCount val="13"/>
                <c:pt idx="0">
                  <c:v>103859</c:v>
                </c:pt>
                <c:pt idx="1">
                  <c:v>164086</c:v>
                </c:pt>
                <c:pt idx="2">
                  <c:v>208490</c:v>
                </c:pt>
                <c:pt idx="3">
                  <c:v>204182</c:v>
                </c:pt>
                <c:pt idx="4">
                  <c:v>181143</c:v>
                </c:pt>
                <c:pt idx="5">
                  <c:v>187751</c:v>
                </c:pt>
                <c:pt idx="6">
                  <c:v>207344</c:v>
                </c:pt>
                <c:pt idx="7">
                  <c:v>210392</c:v>
                </c:pt>
                <c:pt idx="8">
                  <c:v>188854</c:v>
                </c:pt>
                <c:pt idx="9">
                  <c:v>212926</c:v>
                </c:pt>
                <c:pt idx="10">
                  <c:v>189577</c:v>
                </c:pt>
                <c:pt idx="11">
                  <c:v>216747</c:v>
                </c:pt>
                <c:pt idx="12">
                  <c:v>2275351</c:v>
                </c:pt>
              </c:numCache>
            </c:numRef>
          </c:val>
          <c:smooth val="0"/>
          <c:extLst>
            <c:ext xmlns:c16="http://schemas.microsoft.com/office/drawing/2014/chart" uri="{C3380CC4-5D6E-409C-BE32-E72D297353CC}">
              <c16:uniqueId val="{00000005-37F7-45C2-942A-CDC1C6B4DBE1}"/>
            </c:ext>
          </c:extLst>
        </c:ser>
        <c:ser>
          <c:idx val="1"/>
          <c:order val="2"/>
          <c:tx>
            <c:strRef>
              <c:f>'Evolución mensual turistas TF'!$M$74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37F7-45C2-942A-CDC1C6B4DBE1}"/>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TF'!$M$76:$M$88</c:f>
              <c:numCache>
                <c:formatCode>#,##0</c:formatCode>
                <c:ptCount val="13"/>
                <c:pt idx="0">
                  <c:v>183141</c:v>
                </c:pt>
                <c:pt idx="1">
                  <c:v>187510</c:v>
                </c:pt>
                <c:pt idx="2">
                  <c:v>216636</c:v>
                </c:pt>
                <c:pt idx="3">
                  <c:v>200761</c:v>
                </c:pt>
                <c:pt idx="4">
                  <c:v>199772</c:v>
                </c:pt>
                <c:pt idx="5">
                  <c:v>202804</c:v>
                </c:pt>
                <c:pt idx="6">
                  <c:v>215412</c:v>
                </c:pt>
                <c:pt idx="7">
                  <c:v>211373</c:v>
                </c:pt>
                <c:pt idx="8">
                  <c:v>204282</c:v>
                </c:pt>
                <c:pt idx="9">
                  <c:v>226208</c:v>
                </c:pt>
                <c:pt idx="10">
                  <c:v>216801</c:v>
                </c:pt>
                <c:pt idx="11">
                  <c:v>235730</c:v>
                </c:pt>
                <c:pt idx="12">
                  <c:v>2500430</c:v>
                </c:pt>
              </c:numCache>
            </c:numRef>
          </c:val>
          <c:smooth val="0"/>
          <c:extLst>
            <c:ext xmlns:c16="http://schemas.microsoft.com/office/drawing/2014/chart" uri="{C3380CC4-5D6E-409C-BE32-E72D297353CC}">
              <c16:uniqueId val="{00000008-37F7-45C2-942A-CDC1C6B4DBE1}"/>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TF'!$N$75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37F7-45C2-942A-CDC1C6B4DBE1}"/>
              </c:ext>
            </c:extLst>
          </c:dPt>
          <c:dPt>
            <c:idx val="1"/>
            <c:marker>
              <c:symbol val="square"/>
              <c:size val="5"/>
              <c:spPr>
                <a:noFill/>
                <a:ln w="9525">
                  <a:noFill/>
                </a:ln>
                <a:effectLst/>
              </c:spPr>
            </c:marker>
            <c:bubble3D val="0"/>
            <c:extLst>
              <c:ext xmlns:c16="http://schemas.microsoft.com/office/drawing/2014/chart" uri="{C3380CC4-5D6E-409C-BE32-E72D297353CC}">
                <c16:uniqueId val="{0000000A-37F7-45C2-942A-CDC1C6B4DBE1}"/>
              </c:ext>
            </c:extLst>
          </c:dPt>
          <c:dPt>
            <c:idx val="2"/>
            <c:marker>
              <c:symbol val="square"/>
              <c:size val="5"/>
              <c:spPr>
                <a:noFill/>
                <a:ln w="9525">
                  <a:noFill/>
                </a:ln>
                <a:effectLst/>
              </c:spPr>
            </c:marker>
            <c:bubble3D val="0"/>
            <c:extLst>
              <c:ext xmlns:c16="http://schemas.microsoft.com/office/drawing/2014/chart" uri="{C3380CC4-5D6E-409C-BE32-E72D297353CC}">
                <c16:uniqueId val="{0000000B-37F7-45C2-942A-CDC1C6B4DBE1}"/>
              </c:ext>
            </c:extLst>
          </c:dPt>
          <c:dPt>
            <c:idx val="3"/>
            <c:marker>
              <c:symbol val="square"/>
              <c:size val="5"/>
              <c:spPr>
                <a:noFill/>
                <a:ln w="9525">
                  <a:noFill/>
                </a:ln>
                <a:effectLst/>
              </c:spPr>
            </c:marker>
            <c:bubble3D val="0"/>
            <c:extLst>
              <c:ext xmlns:c16="http://schemas.microsoft.com/office/drawing/2014/chart" uri="{C3380CC4-5D6E-409C-BE32-E72D297353CC}">
                <c16:uniqueId val="{0000000C-37F7-45C2-942A-CDC1C6B4DBE1}"/>
              </c:ext>
            </c:extLst>
          </c:dPt>
          <c:dPt>
            <c:idx val="4"/>
            <c:marker>
              <c:symbol val="square"/>
              <c:size val="5"/>
              <c:spPr>
                <a:noFill/>
                <a:ln w="9525">
                  <a:noFill/>
                </a:ln>
                <a:effectLst/>
              </c:spPr>
            </c:marker>
            <c:bubble3D val="0"/>
            <c:extLst>
              <c:ext xmlns:c16="http://schemas.microsoft.com/office/drawing/2014/chart" uri="{C3380CC4-5D6E-409C-BE32-E72D297353CC}">
                <c16:uniqueId val="{0000000D-37F7-45C2-942A-CDC1C6B4DBE1}"/>
              </c:ext>
            </c:extLst>
          </c:dPt>
          <c:dPt>
            <c:idx val="5"/>
            <c:marker>
              <c:symbol val="square"/>
              <c:size val="5"/>
              <c:spPr>
                <a:noFill/>
                <a:ln w="9525">
                  <a:noFill/>
                </a:ln>
                <a:effectLst/>
              </c:spPr>
            </c:marker>
            <c:bubble3D val="0"/>
            <c:extLst>
              <c:ext xmlns:c16="http://schemas.microsoft.com/office/drawing/2014/chart" uri="{C3380CC4-5D6E-409C-BE32-E72D297353CC}">
                <c16:uniqueId val="{0000000E-37F7-45C2-942A-CDC1C6B4DBE1}"/>
              </c:ext>
            </c:extLst>
          </c:dPt>
          <c:dPt>
            <c:idx val="6"/>
            <c:marker>
              <c:symbol val="square"/>
              <c:size val="5"/>
              <c:spPr>
                <a:noFill/>
                <a:ln w="9525">
                  <a:noFill/>
                </a:ln>
                <a:effectLst/>
              </c:spPr>
            </c:marker>
            <c:bubble3D val="0"/>
            <c:extLst>
              <c:ext xmlns:c16="http://schemas.microsoft.com/office/drawing/2014/chart" uri="{C3380CC4-5D6E-409C-BE32-E72D297353CC}">
                <c16:uniqueId val="{0000000F-37F7-45C2-942A-CDC1C6B4DBE1}"/>
              </c:ext>
            </c:extLst>
          </c:dPt>
          <c:dPt>
            <c:idx val="7"/>
            <c:marker>
              <c:symbol val="square"/>
              <c:size val="5"/>
              <c:spPr>
                <a:noFill/>
                <a:ln w="9525">
                  <a:noFill/>
                </a:ln>
                <a:effectLst/>
              </c:spPr>
            </c:marker>
            <c:bubble3D val="0"/>
            <c:extLst>
              <c:ext xmlns:c16="http://schemas.microsoft.com/office/drawing/2014/chart" uri="{C3380CC4-5D6E-409C-BE32-E72D297353CC}">
                <c16:uniqueId val="{00000010-37F7-45C2-942A-CDC1C6B4DBE1}"/>
              </c:ext>
            </c:extLst>
          </c:dPt>
          <c:dPt>
            <c:idx val="8"/>
            <c:marker>
              <c:symbol val="square"/>
              <c:size val="5"/>
              <c:spPr>
                <a:noFill/>
                <a:ln w="9525">
                  <a:noFill/>
                </a:ln>
                <a:effectLst/>
              </c:spPr>
            </c:marker>
            <c:bubble3D val="0"/>
            <c:extLst>
              <c:ext xmlns:c16="http://schemas.microsoft.com/office/drawing/2014/chart" uri="{C3380CC4-5D6E-409C-BE32-E72D297353CC}">
                <c16:uniqueId val="{00000011-37F7-45C2-942A-CDC1C6B4DBE1}"/>
              </c:ext>
            </c:extLst>
          </c:dPt>
          <c:dPt>
            <c:idx val="9"/>
            <c:marker>
              <c:symbol val="square"/>
              <c:size val="5"/>
              <c:spPr>
                <a:noFill/>
                <a:ln w="9525">
                  <a:noFill/>
                </a:ln>
                <a:effectLst/>
              </c:spPr>
            </c:marker>
            <c:bubble3D val="0"/>
            <c:extLst>
              <c:ext xmlns:c16="http://schemas.microsoft.com/office/drawing/2014/chart" uri="{C3380CC4-5D6E-409C-BE32-E72D297353CC}">
                <c16:uniqueId val="{00000012-37F7-45C2-942A-CDC1C6B4DBE1}"/>
              </c:ext>
            </c:extLst>
          </c:dPt>
          <c:dPt>
            <c:idx val="10"/>
            <c:marker>
              <c:symbol val="square"/>
              <c:size val="5"/>
              <c:spPr>
                <a:noFill/>
                <a:ln w="9525">
                  <a:noFill/>
                </a:ln>
                <a:effectLst/>
              </c:spPr>
            </c:marker>
            <c:bubble3D val="0"/>
            <c:extLst>
              <c:ext xmlns:c16="http://schemas.microsoft.com/office/drawing/2014/chart" uri="{C3380CC4-5D6E-409C-BE32-E72D297353CC}">
                <c16:uniqueId val="{00000013-37F7-45C2-942A-CDC1C6B4DBE1}"/>
              </c:ext>
            </c:extLst>
          </c:dPt>
          <c:dPt>
            <c:idx val="11"/>
            <c:marker>
              <c:symbol val="square"/>
              <c:size val="5"/>
              <c:spPr>
                <a:noFill/>
                <a:ln w="9525">
                  <a:noFill/>
                </a:ln>
                <a:effectLst/>
              </c:spPr>
            </c:marker>
            <c:bubble3D val="0"/>
            <c:extLst>
              <c:ext xmlns:c16="http://schemas.microsoft.com/office/drawing/2014/chart" uri="{C3380CC4-5D6E-409C-BE32-E72D297353CC}">
                <c16:uniqueId val="{00000014-37F7-45C2-942A-CDC1C6B4DBE1}"/>
              </c:ext>
            </c:extLst>
          </c:dPt>
          <c:dPt>
            <c:idx val="12"/>
            <c:marker>
              <c:symbol val="square"/>
              <c:size val="5"/>
              <c:spPr>
                <a:noFill/>
                <a:ln w="9525">
                  <a:noFill/>
                </a:ln>
                <a:effectLst/>
              </c:spPr>
            </c:marker>
            <c:bubble3D val="0"/>
            <c:extLst>
              <c:ext xmlns:c16="http://schemas.microsoft.com/office/drawing/2014/chart" uri="{C3380CC4-5D6E-409C-BE32-E72D297353CC}">
                <c16:uniqueId val="{00000015-37F7-45C2-942A-CDC1C6B4DBE1}"/>
              </c:ext>
            </c:extLst>
          </c:dPt>
          <c:cat>
            <c:strRef>
              <c:f>'Evolución mensual turistas TF'!$B$76:$B$87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TF'!$N$76:$N$88</c:f>
              <c:numCache>
                <c:formatCode>0.0%</c:formatCode>
                <c:ptCount val="13"/>
                <c:pt idx="0">
                  <c:v>0.76336186560625463</c:v>
                </c:pt>
                <c:pt idx="1">
                  <c:v>0.14275440927318606</c:v>
                </c:pt>
                <c:pt idx="2">
                  <c:v>3.9071418293443294E-2</c:v>
                </c:pt>
                <c:pt idx="3">
                  <c:v>-1.6754660058183379E-2</c:v>
                </c:pt>
                <c:pt idx="4">
                  <c:v>0.10284140154463595</c:v>
                </c:pt>
                <c:pt idx="5">
                  <c:v>8.0175338613376335E-2</c:v>
                </c:pt>
                <c:pt idx="6">
                  <c:v>3.8911181418319396E-2</c:v>
                </c:pt>
                <c:pt idx="7">
                  <c:v>4.6627248184341052E-3</c:v>
                </c:pt>
                <c:pt idx="8">
                  <c:v>8.1692736187742865E-2</c:v>
                </c:pt>
                <c:pt idx="9">
                  <c:v>6.2378478908165169E-2</c:v>
                </c:pt>
                <c:pt idx="10">
                  <c:v>0.14360391819682761</c:v>
                </c:pt>
                <c:pt idx="11">
                  <c:v>8.7581373675298835E-2</c:v>
                </c:pt>
                <c:pt idx="12">
                  <c:v>9.8920562146235902E-2</c:v>
                </c:pt>
              </c:numCache>
            </c:numRef>
          </c:val>
          <c:smooth val="0"/>
          <c:extLst>
            <c:ext xmlns:c16="http://schemas.microsoft.com/office/drawing/2014/chart" uri="{C3380CC4-5D6E-409C-BE32-E72D297353CC}">
              <c16:uniqueId val="{00000016-37F7-45C2-942A-CDC1C6B4DBE1}"/>
            </c:ext>
          </c:extLst>
        </c:ser>
        <c:ser>
          <c:idx val="4"/>
          <c:order val="4"/>
          <c:tx>
            <c:strRef>
              <c:f>'Evolución mensual turistas TF'!$O$75</c:f>
              <c:strCache>
                <c:ptCount val="1"/>
                <c:pt idx="0">
                  <c:v>Variación 23/19</c:v>
                </c:pt>
              </c:strCache>
            </c:strRef>
          </c:tx>
          <c:spPr>
            <a:ln w="25400" cap="rnd">
              <a:noFill/>
              <a:round/>
            </a:ln>
            <a:effectLst/>
          </c:spPr>
          <c:marker>
            <c:symbol val="none"/>
          </c:marker>
          <c:val>
            <c:numRef>
              <c:f>'Evolución mensual turistas TF'!$O$76:$O$88</c:f>
              <c:numCache>
                <c:formatCode>0.0%</c:formatCode>
                <c:ptCount val="13"/>
                <c:pt idx="0">
                  <c:v>2.7508163242406125E-2</c:v>
                </c:pt>
                <c:pt idx="1">
                  <c:v>6.6561248634874337E-2</c:v>
                </c:pt>
                <c:pt idx="2">
                  <c:v>8.5122369040582679E-2</c:v>
                </c:pt>
                <c:pt idx="3">
                  <c:v>1.7763628160217371E-2</c:v>
                </c:pt>
                <c:pt idx="4">
                  <c:v>7.5285948811798509E-2</c:v>
                </c:pt>
                <c:pt idx="5">
                  <c:v>9.4344916900496401E-2</c:v>
                </c:pt>
                <c:pt idx="6">
                  <c:v>9.2170174362302459E-2</c:v>
                </c:pt>
                <c:pt idx="7">
                  <c:v>5.9545650495754332E-2</c:v>
                </c:pt>
                <c:pt idx="8">
                  <c:v>0.15627830103242157</c:v>
                </c:pt>
                <c:pt idx="9">
                  <c:v>0.19024893318109348</c:v>
                </c:pt>
                <c:pt idx="10">
                  <c:v>0.23094960965223565</c:v>
                </c:pt>
                <c:pt idx="11">
                  <c:v>0.26565763405297149</c:v>
                </c:pt>
                <c:pt idx="12">
                  <c:v>0.11235228277716391</c:v>
                </c:pt>
              </c:numCache>
            </c:numRef>
          </c:val>
          <c:smooth val="0"/>
          <c:extLst>
            <c:ext xmlns:c16="http://schemas.microsoft.com/office/drawing/2014/chart" uri="{C3380CC4-5D6E-409C-BE32-E72D297353CC}">
              <c16:uniqueId val="{00000017-37F7-45C2-942A-CDC1C6B4DBE1}"/>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TF'!$B$182</c:f>
          <c:strCache>
            <c:ptCount val="1"/>
            <c:pt idx="0">
              <c:v>Turistas belgas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4957859434237386"/>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TF'!$B$186:$B$199</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TF'!$C$186:$C$199</c:f>
              <c:numCache>
                <c:formatCode>#,##0</c:formatCode>
                <c:ptCount val="14"/>
                <c:pt idx="0">
                  <c:v>238263</c:v>
                </c:pt>
                <c:pt idx="1">
                  <c:v>230574</c:v>
                </c:pt>
                <c:pt idx="2">
                  <c:v>153738</c:v>
                </c:pt>
                <c:pt idx="3">
                  <c:v>95337</c:v>
                </c:pt>
                <c:pt idx="4">
                  <c:v>221117</c:v>
                </c:pt>
                <c:pt idx="5">
                  <c:v>215034</c:v>
                </c:pt>
                <c:pt idx="6">
                  <c:v>226452</c:v>
                </c:pt>
                <c:pt idx="7">
                  <c:v>214690</c:v>
                </c:pt>
                <c:pt idx="8">
                  <c:v>205447</c:v>
                </c:pt>
                <c:pt idx="9">
                  <c:v>187297</c:v>
                </c:pt>
                <c:pt idx="10">
                  <c:v>168805</c:v>
                </c:pt>
                <c:pt idx="11">
                  <c:v>166381</c:v>
                </c:pt>
                <c:pt idx="12">
                  <c:v>167917</c:v>
                </c:pt>
                <c:pt idx="13">
                  <c:v>152173</c:v>
                </c:pt>
              </c:numCache>
            </c:numRef>
          </c:val>
          <c:smooth val="0"/>
          <c:extLst>
            <c:ext xmlns:c16="http://schemas.microsoft.com/office/drawing/2014/chart" uri="{C3380CC4-5D6E-409C-BE32-E72D297353CC}">
              <c16:uniqueId val="{00000000-DF94-4879-B025-B9E3A2C0E100}"/>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TF'!$B$186:$B$199</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TF'!$D$186:$D$199</c:f>
              <c:numCache>
                <c:formatCode>0.0%</c:formatCode>
                <c:ptCount val="14"/>
                <c:pt idx="0">
                  <c:v>3.3347211741133087E-2</c:v>
                </c:pt>
                <c:pt idx="1">
                  <c:v>0.49978534910041761</c:v>
                </c:pt>
                <c:pt idx="2">
                  <c:v>0.61257434154630408</c:v>
                </c:pt>
                <c:pt idx="3">
                  <c:v>-0.56883912137013437</c:v>
                </c:pt>
                <c:pt idx="4">
                  <c:v>2.8288549717718992E-2</c:v>
                </c:pt>
                <c:pt idx="5">
                  <c:v>-5.0421281331142986E-2</c:v>
                </c:pt>
                <c:pt idx="6">
                  <c:v>5.4785970469048317E-2</c:v>
                </c:pt>
                <c:pt idx="7">
                  <c:v>4.4989705374135491E-2</c:v>
                </c:pt>
                <c:pt idx="8">
                  <c:v>9.690491572208848E-2</c:v>
                </c:pt>
                <c:pt idx="9">
                  <c:v>0.10954651817185512</c:v>
                </c:pt>
                <c:pt idx="10">
                  <c:v>1.4568971216665449E-2</c:v>
                </c:pt>
                <c:pt idx="11">
                  <c:v>-9.1473763823793908E-3</c:v>
                </c:pt>
                <c:pt idx="12">
                  <c:v>0.10346119219572469</c:v>
                </c:pt>
                <c:pt idx="13">
                  <c:v>0</c:v>
                </c:pt>
              </c:numCache>
            </c:numRef>
          </c:val>
          <c:smooth val="0"/>
          <c:extLst>
            <c:ext xmlns:c16="http://schemas.microsoft.com/office/drawing/2014/chart" uri="{C3380CC4-5D6E-409C-BE32-E72D297353CC}">
              <c16:uniqueId val="{00000001-DF94-4879-B025-B9E3A2C0E100}"/>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TF'!$B$204</c:f>
          <c:strCache>
            <c:ptCount val="1"/>
            <c:pt idx="0">
              <c:v>Turistas neerlandeses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4957859434237386"/>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TF'!$B$208:$B$221</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TF'!$C$208:$C$221</c:f>
              <c:numCache>
                <c:formatCode>#,##0</c:formatCode>
                <c:ptCount val="14"/>
                <c:pt idx="0">
                  <c:v>238075</c:v>
                </c:pt>
                <c:pt idx="1">
                  <c:v>217409</c:v>
                </c:pt>
                <c:pt idx="2">
                  <c:v>116178</c:v>
                </c:pt>
                <c:pt idx="3">
                  <c:v>57771</c:v>
                </c:pt>
                <c:pt idx="4">
                  <c:v>182882</c:v>
                </c:pt>
                <c:pt idx="5">
                  <c:v>188874</c:v>
                </c:pt>
                <c:pt idx="6">
                  <c:v>192391</c:v>
                </c:pt>
                <c:pt idx="7">
                  <c:v>190244</c:v>
                </c:pt>
                <c:pt idx="8">
                  <c:v>156924</c:v>
                </c:pt>
                <c:pt idx="9">
                  <c:v>152618</c:v>
                </c:pt>
                <c:pt idx="10">
                  <c:v>152208</c:v>
                </c:pt>
                <c:pt idx="11">
                  <c:v>145043</c:v>
                </c:pt>
                <c:pt idx="12">
                  <c:v>141988</c:v>
                </c:pt>
                <c:pt idx="13">
                  <c:v>117390</c:v>
                </c:pt>
              </c:numCache>
            </c:numRef>
          </c:val>
          <c:smooth val="0"/>
          <c:extLst>
            <c:ext xmlns:c16="http://schemas.microsoft.com/office/drawing/2014/chart" uri="{C3380CC4-5D6E-409C-BE32-E72D297353CC}">
              <c16:uniqueId val="{00000000-E3C0-41DA-AF6A-05847CD56512}"/>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TF'!$B$208:$B$221</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TF'!$D$208:$D$221</c:f>
              <c:numCache>
                <c:formatCode>0.0%</c:formatCode>
                <c:ptCount val="14"/>
                <c:pt idx="0">
                  <c:v>9.5055862452796402E-2</c:v>
                </c:pt>
                <c:pt idx="1">
                  <c:v>0.87134397218061932</c:v>
                </c:pt>
                <c:pt idx="2">
                  <c:v>1.0110089837461702</c:v>
                </c:pt>
                <c:pt idx="3">
                  <c:v>-0.68410778534792926</c:v>
                </c:pt>
                <c:pt idx="4">
                  <c:v>-3.1724853606107772E-2</c:v>
                </c:pt>
                <c:pt idx="5">
                  <c:v>-1.8280480895676021E-2</c:v>
                </c:pt>
                <c:pt idx="6">
                  <c:v>1.1285507033073294E-2</c:v>
                </c:pt>
                <c:pt idx="7">
                  <c:v>0.21233208432107253</c:v>
                </c:pt>
                <c:pt idx="8">
                  <c:v>2.821423423187297E-2</c:v>
                </c:pt>
                <c:pt idx="9">
                  <c:v>2.6936823294438916E-3</c:v>
                </c:pt>
                <c:pt idx="10">
                  <c:v>4.9399143702212545E-2</c:v>
                </c:pt>
                <c:pt idx="11">
                  <c:v>2.1515902752345273E-2</c:v>
                </c:pt>
                <c:pt idx="12">
                  <c:v>0.20954084675014917</c:v>
                </c:pt>
                <c:pt idx="13">
                  <c:v>0</c:v>
                </c:pt>
              </c:numCache>
            </c:numRef>
          </c:val>
          <c:smooth val="0"/>
          <c:extLst>
            <c:ext xmlns:c16="http://schemas.microsoft.com/office/drawing/2014/chart" uri="{C3380CC4-5D6E-409C-BE32-E72D297353CC}">
              <c16:uniqueId val="{00000001-E3C0-41DA-AF6A-05847CD56512}"/>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'Evolución anual turistas TF'!$B$226</c:f>
          <c:strCache>
            <c:ptCount val="1"/>
            <c:pt idx="0">
              <c:v>Turistas nórdicos entrados a Tenerife (principal+secundario)</c:v>
            </c:pt>
          </c:strCache>
        </c:strRef>
      </c:tx>
      <c:layout>
        <c:manualLayout>
          <c:xMode val="edge"/>
          <c:yMode val="edge"/>
          <c:x val="2.7031027297497378E-3"/>
          <c:y val="1.851851851851851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638193847816267"/>
          <c:y val="0.12955259064839117"/>
          <c:w val="0.83712012376405709"/>
          <c:h val="0.61254155730533688"/>
        </c:manualLayout>
      </c:layout>
      <c:lineChart>
        <c:grouping val="standard"/>
        <c:varyColors val="0"/>
        <c:ser>
          <c:idx val="0"/>
          <c:order val="0"/>
          <c:tx>
            <c:strRef>
              <c:f>'Evolución anual turistas TF'!$C$30</c:f>
              <c:strCache>
                <c:ptCount val="1"/>
                <c:pt idx="0">
                  <c:v>dato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'Evolución anual turistas TF'!$B$230:$B$243</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TF'!$C$230:$C$243</c:f>
              <c:numCache>
                <c:formatCode>#,##0</c:formatCode>
                <c:ptCount val="14"/>
                <c:pt idx="0">
                  <c:v>336577</c:v>
                </c:pt>
                <c:pt idx="1">
                  <c:v>294599</c:v>
                </c:pt>
                <c:pt idx="2">
                  <c:v>102335</c:v>
                </c:pt>
                <c:pt idx="3">
                  <c:v>156178</c:v>
                </c:pt>
                <c:pt idx="4">
                  <c:v>397797</c:v>
                </c:pt>
                <c:pt idx="5">
                  <c:v>415817</c:v>
                </c:pt>
                <c:pt idx="6">
                  <c:v>459511</c:v>
                </c:pt>
                <c:pt idx="7">
                  <c:v>452904</c:v>
                </c:pt>
                <c:pt idx="8">
                  <c:v>437945</c:v>
                </c:pt>
                <c:pt idx="9">
                  <c:v>531915</c:v>
                </c:pt>
                <c:pt idx="10">
                  <c:v>526111</c:v>
                </c:pt>
                <c:pt idx="11">
                  <c:v>475984</c:v>
                </c:pt>
                <c:pt idx="12">
                  <c:v>464204</c:v>
                </c:pt>
                <c:pt idx="13">
                  <c:v>327517</c:v>
                </c:pt>
              </c:numCache>
            </c:numRef>
          </c:val>
          <c:smooth val="0"/>
          <c:extLst>
            <c:ext xmlns:c16="http://schemas.microsoft.com/office/drawing/2014/chart" uri="{C3380CC4-5D6E-409C-BE32-E72D297353CC}">
              <c16:uniqueId val="{00000000-D2B9-4C83-85EC-DAE3FFB40DC8}"/>
            </c:ext>
          </c:extLst>
        </c:ser>
        <c:dLbls>
          <c:showLegendKey val="0"/>
          <c:showVal val="0"/>
          <c:showCatName val="0"/>
          <c:showSerName val="0"/>
          <c:showPercent val="0"/>
          <c:showBubbleSize val="0"/>
        </c:dLbls>
        <c:marker val="1"/>
        <c:smooth val="0"/>
        <c:axId val="1668253855"/>
        <c:axId val="1668247135"/>
      </c:lineChart>
      <c:lineChart>
        <c:grouping val="standard"/>
        <c:varyColors val="0"/>
        <c:ser>
          <c:idx val="1"/>
          <c:order val="1"/>
          <c:tx>
            <c:strRef>
              <c:f>'Evolución anual turistas TF'!$D$30</c:f>
              <c:strCache>
                <c:ptCount val="1"/>
                <c:pt idx="0">
                  <c:v>var. Interanual</c:v>
                </c:pt>
              </c:strCache>
            </c:strRef>
          </c:tx>
          <c:spPr>
            <a:ln w="25400" cap="rnd">
              <a:noFill/>
              <a:round/>
            </a:ln>
            <a:effectLst/>
          </c:spPr>
          <c:marker>
            <c:symbol val="circle"/>
            <c:size val="5"/>
            <c:spPr>
              <a:noFill/>
              <a:ln w="9525">
                <a:noFill/>
              </a:ln>
              <a:effectLst/>
            </c:spPr>
          </c:marker>
          <c:cat>
            <c:numRef>
              <c:f>'Evolución anual turistas TF'!$B$230:$B$243</c:f>
              <c:numCache>
                <c:formatCode>General</c:formatCode>
                <c:ptCount val="1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numCache>
            </c:numRef>
          </c:cat>
          <c:val>
            <c:numRef>
              <c:f>'Evolución anual turistas TF'!$D$230:$D$243</c:f>
              <c:numCache>
                <c:formatCode>0.0%</c:formatCode>
                <c:ptCount val="14"/>
                <c:pt idx="0">
                  <c:v>0.14249199759673314</c:v>
                </c:pt>
                <c:pt idx="1">
                  <c:v>1.8787707040601944</c:v>
                </c:pt>
                <c:pt idx="2">
                  <c:v>-0.34475406267207931</c:v>
                </c:pt>
                <c:pt idx="3">
                  <c:v>-0.60739271537995509</c:v>
                </c:pt>
                <c:pt idx="4">
                  <c:v>-4.3336371528821527E-2</c:v>
                </c:pt>
                <c:pt idx="5">
                  <c:v>-9.5088039241715605E-2</c:v>
                </c:pt>
                <c:pt idx="6">
                  <c:v>1.4588080476215737E-2</c:v>
                </c:pt>
                <c:pt idx="7">
                  <c:v>3.415725718982987E-2</c:v>
                </c:pt>
                <c:pt idx="8">
                  <c:v>-0.17666356466728705</c:v>
                </c:pt>
                <c:pt idx="9">
                  <c:v>1.1031892509375307E-2</c:v>
                </c:pt>
                <c:pt idx="10">
                  <c:v>0.10531236344078798</c:v>
                </c:pt>
                <c:pt idx="11">
                  <c:v>2.5376774004532532E-2</c:v>
                </c:pt>
                <c:pt idx="12">
                  <c:v>0.41734322187855888</c:v>
                </c:pt>
                <c:pt idx="13">
                  <c:v>0</c:v>
                </c:pt>
              </c:numCache>
            </c:numRef>
          </c:val>
          <c:smooth val="0"/>
          <c:extLst>
            <c:ext xmlns:c16="http://schemas.microsoft.com/office/drawing/2014/chart" uri="{C3380CC4-5D6E-409C-BE32-E72D297353CC}">
              <c16:uniqueId val="{00000001-D2B9-4C83-85EC-DAE3FFB40DC8}"/>
            </c:ext>
          </c:extLst>
        </c:ser>
        <c:dLbls>
          <c:showLegendKey val="0"/>
          <c:showVal val="0"/>
          <c:showCatName val="0"/>
          <c:showSerName val="0"/>
          <c:showPercent val="0"/>
          <c:showBubbleSize val="0"/>
        </c:dLbls>
        <c:marker val="1"/>
        <c:smooth val="0"/>
        <c:axId val="109382591"/>
        <c:axId val="109380671"/>
      </c:lineChart>
      <c:catAx>
        <c:axId val="1668253855"/>
        <c:scaling>
          <c:orientation val="maxMin"/>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47135"/>
        <c:crosses val="autoZero"/>
        <c:auto val="1"/>
        <c:lblAlgn val="ctr"/>
        <c:lblOffset val="100"/>
        <c:noMultiLvlLbl val="0"/>
      </c:catAx>
      <c:valAx>
        <c:axId val="1668247135"/>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68253855"/>
        <c:crosses val="max"/>
        <c:crossBetween val="between"/>
      </c:valAx>
      <c:valAx>
        <c:axId val="109380671"/>
        <c:scaling>
          <c:orientation val="minMax"/>
        </c:scaling>
        <c:delete val="1"/>
        <c:axPos val="r"/>
        <c:numFmt formatCode="0.0%" sourceLinked="1"/>
        <c:majorTickMark val="out"/>
        <c:minorTickMark val="none"/>
        <c:tickLblPos val="nextTo"/>
        <c:crossAx val="109382591"/>
        <c:crosses val="max"/>
        <c:crossBetween val="between"/>
      </c:valAx>
      <c:catAx>
        <c:axId val="109382591"/>
        <c:scaling>
          <c:orientation val="minMax"/>
        </c:scaling>
        <c:delete val="1"/>
        <c:axPos val="b"/>
        <c:numFmt formatCode="General" sourceLinked="1"/>
        <c:majorTickMark val="out"/>
        <c:minorTickMark val="none"/>
        <c:tickLblPos val="nextTo"/>
        <c:crossAx val="109380671"/>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GC'!$E$7:$F$7</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7C95-4192-9C55-E9BF566EC180}"/>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GC'!$E$9:$E$21</c:f>
              <c:numCache>
                <c:formatCode>#,##0</c:formatCode>
                <c:ptCount val="13"/>
                <c:pt idx="0">
                  <c:v>424117</c:v>
                </c:pt>
                <c:pt idx="1">
                  <c:v>403123</c:v>
                </c:pt>
                <c:pt idx="2">
                  <c:v>453136</c:v>
                </c:pt>
                <c:pt idx="3">
                  <c:v>324647</c:v>
                </c:pt>
                <c:pt idx="4">
                  <c:v>261250</c:v>
                </c:pt>
                <c:pt idx="5">
                  <c:v>274881</c:v>
                </c:pt>
                <c:pt idx="6">
                  <c:v>333529</c:v>
                </c:pt>
                <c:pt idx="7">
                  <c:v>328921</c:v>
                </c:pt>
                <c:pt idx="8">
                  <c:v>291855</c:v>
                </c:pt>
                <c:pt idx="9">
                  <c:v>354718</c:v>
                </c:pt>
                <c:pt idx="10">
                  <c:v>405715</c:v>
                </c:pt>
                <c:pt idx="11">
                  <c:v>416723</c:v>
                </c:pt>
                <c:pt idx="12">
                  <c:v>4272615</c:v>
                </c:pt>
              </c:numCache>
            </c:numRef>
          </c:val>
          <c:smooth val="0"/>
          <c:extLst>
            <c:ext xmlns:c16="http://schemas.microsoft.com/office/drawing/2014/chart" uri="{C3380CC4-5D6E-409C-BE32-E72D297353CC}">
              <c16:uniqueId val="{00000002-7C95-4192-9C55-E9BF566EC180}"/>
            </c:ext>
          </c:extLst>
        </c:ser>
        <c:ser>
          <c:idx val="0"/>
          <c:order val="1"/>
          <c:tx>
            <c:strRef>
              <c:f>'Evolución mensual turistas GC'!$K$7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7C95-4192-9C55-E9BF566EC180}"/>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GC'!$K$9:$K$21</c:f>
              <c:numCache>
                <c:formatCode>#,##0</c:formatCode>
                <c:ptCount val="13"/>
                <c:pt idx="0">
                  <c:v>256728</c:v>
                </c:pt>
                <c:pt idx="1">
                  <c:v>294431</c:v>
                </c:pt>
                <c:pt idx="2">
                  <c:v>325288</c:v>
                </c:pt>
                <c:pt idx="3">
                  <c:v>356410</c:v>
                </c:pt>
                <c:pt idx="4">
                  <c:v>259935</c:v>
                </c:pt>
                <c:pt idx="5">
                  <c:v>265785</c:v>
                </c:pt>
                <c:pt idx="6">
                  <c:v>315843</c:v>
                </c:pt>
                <c:pt idx="7">
                  <c:v>332139</c:v>
                </c:pt>
                <c:pt idx="8">
                  <c:v>275539</c:v>
                </c:pt>
                <c:pt idx="9">
                  <c:v>375614</c:v>
                </c:pt>
                <c:pt idx="10">
                  <c:v>388852</c:v>
                </c:pt>
                <c:pt idx="11">
                  <c:v>421484</c:v>
                </c:pt>
                <c:pt idx="12">
                  <c:v>3868048</c:v>
                </c:pt>
              </c:numCache>
            </c:numRef>
          </c:val>
          <c:smooth val="0"/>
          <c:extLst>
            <c:ext xmlns:c16="http://schemas.microsoft.com/office/drawing/2014/chart" uri="{C3380CC4-5D6E-409C-BE32-E72D297353CC}">
              <c16:uniqueId val="{00000005-7C95-4192-9C55-E9BF566EC180}"/>
            </c:ext>
          </c:extLst>
        </c:ser>
        <c:ser>
          <c:idx val="1"/>
          <c:order val="2"/>
          <c:tx>
            <c:strRef>
              <c:f>'Evolución mensual turistas GC'!$M$7</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7C95-4192-9C55-E9BF566EC180}"/>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GC'!$M$9:$M$21</c:f>
              <c:numCache>
                <c:formatCode>#,##0</c:formatCode>
                <c:ptCount val="13"/>
                <c:pt idx="0">
                  <c:v>409144</c:v>
                </c:pt>
                <c:pt idx="1">
                  <c:v>397277</c:v>
                </c:pt>
                <c:pt idx="2">
                  <c:v>403014</c:v>
                </c:pt>
                <c:pt idx="3">
                  <c:v>354131</c:v>
                </c:pt>
                <c:pt idx="4">
                  <c:v>271622</c:v>
                </c:pt>
                <c:pt idx="5">
                  <c:v>270269</c:v>
                </c:pt>
                <c:pt idx="6">
                  <c:v>327022</c:v>
                </c:pt>
                <c:pt idx="7">
                  <c:v>326111</c:v>
                </c:pt>
                <c:pt idx="8">
                  <c:v>299487</c:v>
                </c:pt>
                <c:pt idx="9">
                  <c:v>392527</c:v>
                </c:pt>
                <c:pt idx="10">
                  <c:v>424973</c:v>
                </c:pt>
                <c:pt idx="11">
                  <c:v>465099</c:v>
                </c:pt>
                <c:pt idx="12">
                  <c:v>4340676</c:v>
                </c:pt>
              </c:numCache>
            </c:numRef>
          </c:val>
          <c:smooth val="0"/>
          <c:extLst>
            <c:ext xmlns:c16="http://schemas.microsoft.com/office/drawing/2014/chart" uri="{C3380CC4-5D6E-409C-BE32-E72D297353CC}">
              <c16:uniqueId val="{00000008-7C95-4192-9C55-E9BF566EC180}"/>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GC'!$N$8</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7C95-4192-9C55-E9BF566EC180}"/>
              </c:ext>
            </c:extLst>
          </c:dPt>
          <c:dPt>
            <c:idx val="1"/>
            <c:marker>
              <c:symbol val="square"/>
              <c:size val="5"/>
              <c:spPr>
                <a:noFill/>
                <a:ln w="9525">
                  <a:noFill/>
                </a:ln>
                <a:effectLst/>
              </c:spPr>
            </c:marker>
            <c:bubble3D val="0"/>
            <c:extLst>
              <c:ext xmlns:c16="http://schemas.microsoft.com/office/drawing/2014/chart" uri="{C3380CC4-5D6E-409C-BE32-E72D297353CC}">
                <c16:uniqueId val="{0000000A-7C95-4192-9C55-E9BF566EC180}"/>
              </c:ext>
            </c:extLst>
          </c:dPt>
          <c:dPt>
            <c:idx val="2"/>
            <c:marker>
              <c:symbol val="square"/>
              <c:size val="5"/>
              <c:spPr>
                <a:noFill/>
                <a:ln w="9525">
                  <a:noFill/>
                </a:ln>
                <a:effectLst/>
              </c:spPr>
            </c:marker>
            <c:bubble3D val="0"/>
            <c:extLst>
              <c:ext xmlns:c16="http://schemas.microsoft.com/office/drawing/2014/chart" uri="{C3380CC4-5D6E-409C-BE32-E72D297353CC}">
                <c16:uniqueId val="{0000000B-7C95-4192-9C55-E9BF566EC180}"/>
              </c:ext>
            </c:extLst>
          </c:dPt>
          <c:dPt>
            <c:idx val="3"/>
            <c:marker>
              <c:symbol val="square"/>
              <c:size val="5"/>
              <c:spPr>
                <a:noFill/>
                <a:ln w="9525">
                  <a:noFill/>
                </a:ln>
                <a:effectLst/>
              </c:spPr>
            </c:marker>
            <c:bubble3D val="0"/>
            <c:extLst>
              <c:ext xmlns:c16="http://schemas.microsoft.com/office/drawing/2014/chart" uri="{C3380CC4-5D6E-409C-BE32-E72D297353CC}">
                <c16:uniqueId val="{0000000C-7C95-4192-9C55-E9BF566EC180}"/>
              </c:ext>
            </c:extLst>
          </c:dPt>
          <c:dPt>
            <c:idx val="4"/>
            <c:marker>
              <c:symbol val="square"/>
              <c:size val="5"/>
              <c:spPr>
                <a:noFill/>
                <a:ln w="9525">
                  <a:noFill/>
                </a:ln>
                <a:effectLst/>
              </c:spPr>
            </c:marker>
            <c:bubble3D val="0"/>
            <c:extLst>
              <c:ext xmlns:c16="http://schemas.microsoft.com/office/drawing/2014/chart" uri="{C3380CC4-5D6E-409C-BE32-E72D297353CC}">
                <c16:uniqueId val="{0000000D-7C95-4192-9C55-E9BF566EC180}"/>
              </c:ext>
            </c:extLst>
          </c:dPt>
          <c:dPt>
            <c:idx val="5"/>
            <c:marker>
              <c:symbol val="square"/>
              <c:size val="5"/>
              <c:spPr>
                <a:noFill/>
                <a:ln w="9525">
                  <a:noFill/>
                </a:ln>
                <a:effectLst/>
              </c:spPr>
            </c:marker>
            <c:bubble3D val="0"/>
            <c:extLst>
              <c:ext xmlns:c16="http://schemas.microsoft.com/office/drawing/2014/chart" uri="{C3380CC4-5D6E-409C-BE32-E72D297353CC}">
                <c16:uniqueId val="{0000000E-7C95-4192-9C55-E9BF566EC180}"/>
              </c:ext>
            </c:extLst>
          </c:dPt>
          <c:dPt>
            <c:idx val="6"/>
            <c:marker>
              <c:symbol val="square"/>
              <c:size val="5"/>
              <c:spPr>
                <a:noFill/>
                <a:ln w="9525">
                  <a:noFill/>
                </a:ln>
                <a:effectLst/>
              </c:spPr>
            </c:marker>
            <c:bubble3D val="0"/>
            <c:extLst>
              <c:ext xmlns:c16="http://schemas.microsoft.com/office/drawing/2014/chart" uri="{C3380CC4-5D6E-409C-BE32-E72D297353CC}">
                <c16:uniqueId val="{0000000F-7C95-4192-9C55-E9BF566EC180}"/>
              </c:ext>
            </c:extLst>
          </c:dPt>
          <c:dPt>
            <c:idx val="7"/>
            <c:marker>
              <c:symbol val="square"/>
              <c:size val="5"/>
              <c:spPr>
                <a:noFill/>
                <a:ln w="9525">
                  <a:noFill/>
                </a:ln>
                <a:effectLst/>
              </c:spPr>
            </c:marker>
            <c:bubble3D val="0"/>
            <c:extLst>
              <c:ext xmlns:c16="http://schemas.microsoft.com/office/drawing/2014/chart" uri="{C3380CC4-5D6E-409C-BE32-E72D297353CC}">
                <c16:uniqueId val="{00000010-7C95-4192-9C55-E9BF566EC180}"/>
              </c:ext>
            </c:extLst>
          </c:dPt>
          <c:dPt>
            <c:idx val="8"/>
            <c:marker>
              <c:symbol val="square"/>
              <c:size val="5"/>
              <c:spPr>
                <a:noFill/>
                <a:ln w="9525">
                  <a:noFill/>
                </a:ln>
                <a:effectLst/>
              </c:spPr>
            </c:marker>
            <c:bubble3D val="0"/>
            <c:extLst>
              <c:ext xmlns:c16="http://schemas.microsoft.com/office/drawing/2014/chart" uri="{C3380CC4-5D6E-409C-BE32-E72D297353CC}">
                <c16:uniqueId val="{00000011-7C95-4192-9C55-E9BF566EC180}"/>
              </c:ext>
            </c:extLst>
          </c:dPt>
          <c:dPt>
            <c:idx val="9"/>
            <c:marker>
              <c:symbol val="square"/>
              <c:size val="5"/>
              <c:spPr>
                <a:noFill/>
                <a:ln w="9525">
                  <a:noFill/>
                </a:ln>
                <a:effectLst/>
              </c:spPr>
            </c:marker>
            <c:bubble3D val="0"/>
            <c:extLst>
              <c:ext xmlns:c16="http://schemas.microsoft.com/office/drawing/2014/chart" uri="{C3380CC4-5D6E-409C-BE32-E72D297353CC}">
                <c16:uniqueId val="{00000012-7C95-4192-9C55-E9BF566EC180}"/>
              </c:ext>
            </c:extLst>
          </c:dPt>
          <c:dPt>
            <c:idx val="10"/>
            <c:marker>
              <c:symbol val="square"/>
              <c:size val="5"/>
              <c:spPr>
                <a:noFill/>
                <a:ln w="9525">
                  <a:noFill/>
                </a:ln>
                <a:effectLst/>
              </c:spPr>
            </c:marker>
            <c:bubble3D val="0"/>
            <c:extLst>
              <c:ext xmlns:c16="http://schemas.microsoft.com/office/drawing/2014/chart" uri="{C3380CC4-5D6E-409C-BE32-E72D297353CC}">
                <c16:uniqueId val="{00000013-7C95-4192-9C55-E9BF566EC180}"/>
              </c:ext>
            </c:extLst>
          </c:dPt>
          <c:dPt>
            <c:idx val="11"/>
            <c:marker>
              <c:symbol val="square"/>
              <c:size val="5"/>
              <c:spPr>
                <a:noFill/>
                <a:ln w="9525">
                  <a:noFill/>
                </a:ln>
                <a:effectLst/>
              </c:spPr>
            </c:marker>
            <c:bubble3D val="0"/>
            <c:extLst>
              <c:ext xmlns:c16="http://schemas.microsoft.com/office/drawing/2014/chart" uri="{C3380CC4-5D6E-409C-BE32-E72D297353CC}">
                <c16:uniqueId val="{00000014-7C95-4192-9C55-E9BF566EC180}"/>
              </c:ext>
            </c:extLst>
          </c:dPt>
          <c:dPt>
            <c:idx val="12"/>
            <c:marker>
              <c:symbol val="square"/>
              <c:size val="5"/>
              <c:spPr>
                <a:noFill/>
                <a:ln w="9525">
                  <a:noFill/>
                </a:ln>
                <a:effectLst/>
              </c:spPr>
            </c:marker>
            <c:bubble3D val="0"/>
            <c:extLst>
              <c:ext xmlns:c16="http://schemas.microsoft.com/office/drawing/2014/chart" uri="{C3380CC4-5D6E-409C-BE32-E72D297353CC}">
                <c16:uniqueId val="{00000015-7C95-4192-9C55-E9BF566EC180}"/>
              </c:ext>
            </c:extLst>
          </c:dPt>
          <c:val>
            <c:numRef>
              <c:f>'Evolución mensual turistas GC'!$N$9:$N$21</c:f>
              <c:numCache>
                <c:formatCode>0.0%</c:formatCode>
                <c:ptCount val="13"/>
                <c:pt idx="0">
                  <c:v>0.59368670343710073</c:v>
                </c:pt>
                <c:pt idx="1">
                  <c:v>0.3493042512507174</c:v>
                </c:pt>
                <c:pt idx="2">
                  <c:v>0.23894518088586114</c:v>
                </c:pt>
                <c:pt idx="3">
                  <c:v>-6.3943211469936756E-3</c:v>
                </c:pt>
                <c:pt idx="4">
                  <c:v>4.4961240310077422E-2</c:v>
                </c:pt>
                <c:pt idx="5">
                  <c:v>1.687077901311218E-2</c:v>
                </c:pt>
                <c:pt idx="6">
                  <c:v>3.5394167355299988E-2</c:v>
                </c:pt>
                <c:pt idx="7">
                  <c:v>-1.8149027967206521E-2</c:v>
                </c:pt>
                <c:pt idx="8">
                  <c:v>8.6913286322444439E-2</c:v>
                </c:pt>
                <c:pt idx="9">
                  <c:v>4.5027608129622365E-2</c:v>
                </c:pt>
                <c:pt idx="10">
                  <c:v>9.2891382839743741E-2</c:v>
                </c:pt>
                <c:pt idx="11">
                  <c:v>0.1034796101394122</c:v>
                </c:pt>
                <c:pt idx="12">
                  <c:v>0.12218772879757434</c:v>
                </c:pt>
              </c:numCache>
            </c:numRef>
          </c:val>
          <c:smooth val="0"/>
          <c:extLst>
            <c:ext xmlns:c16="http://schemas.microsoft.com/office/drawing/2014/chart" uri="{C3380CC4-5D6E-409C-BE32-E72D297353CC}">
              <c16:uniqueId val="{00000016-7C95-4192-9C55-E9BF566EC180}"/>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GC'!$E$74:$F$74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0294-40A0-BE17-A350E5ED4086}"/>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GC'!$E$76:$E$88</c:f>
              <c:numCache>
                <c:formatCode>#,##0</c:formatCode>
                <c:ptCount val="13"/>
                <c:pt idx="0">
                  <c:v>53311</c:v>
                </c:pt>
                <c:pt idx="1">
                  <c:v>52343</c:v>
                </c:pt>
                <c:pt idx="2">
                  <c:v>55102</c:v>
                </c:pt>
                <c:pt idx="3">
                  <c:v>67225</c:v>
                </c:pt>
                <c:pt idx="4">
                  <c:v>66738</c:v>
                </c:pt>
                <c:pt idx="5">
                  <c:v>67787</c:v>
                </c:pt>
                <c:pt idx="6">
                  <c:v>75285</c:v>
                </c:pt>
                <c:pt idx="7">
                  <c:v>80002</c:v>
                </c:pt>
                <c:pt idx="8">
                  <c:v>71538</c:v>
                </c:pt>
                <c:pt idx="9">
                  <c:v>71058</c:v>
                </c:pt>
                <c:pt idx="10">
                  <c:v>54440</c:v>
                </c:pt>
                <c:pt idx="11">
                  <c:v>57093</c:v>
                </c:pt>
                <c:pt idx="12">
                  <c:v>771922</c:v>
                </c:pt>
              </c:numCache>
            </c:numRef>
          </c:val>
          <c:smooth val="0"/>
          <c:extLst>
            <c:ext xmlns:c16="http://schemas.microsoft.com/office/drawing/2014/chart" uri="{C3380CC4-5D6E-409C-BE32-E72D297353CC}">
              <c16:uniqueId val="{00000002-0294-40A0-BE17-A350E5ED4086}"/>
            </c:ext>
          </c:extLst>
        </c:ser>
        <c:ser>
          <c:idx val="0"/>
          <c:order val="1"/>
          <c:tx>
            <c:strRef>
              <c:f>'Evolución mensual turistas GC'!$K$74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0294-40A0-BE17-A350E5ED4086}"/>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GC'!$K$76:$K$88</c:f>
              <c:numCache>
                <c:formatCode>#,##0</c:formatCode>
                <c:ptCount val="13"/>
                <c:pt idx="0">
                  <c:v>30773</c:v>
                </c:pt>
                <c:pt idx="1">
                  <c:v>48339</c:v>
                </c:pt>
                <c:pt idx="2">
                  <c:v>59669</c:v>
                </c:pt>
                <c:pt idx="3">
                  <c:v>69519</c:v>
                </c:pt>
                <c:pt idx="4">
                  <c:v>67949</c:v>
                </c:pt>
                <c:pt idx="5">
                  <c:v>73727</c:v>
                </c:pt>
                <c:pt idx="6">
                  <c:v>74895</c:v>
                </c:pt>
                <c:pt idx="7">
                  <c:v>82190</c:v>
                </c:pt>
                <c:pt idx="8">
                  <c:v>73525</c:v>
                </c:pt>
                <c:pt idx="9">
                  <c:v>78199</c:v>
                </c:pt>
                <c:pt idx="10">
                  <c:v>59694</c:v>
                </c:pt>
                <c:pt idx="11">
                  <c:v>74009</c:v>
                </c:pt>
                <c:pt idx="12">
                  <c:v>792488</c:v>
                </c:pt>
              </c:numCache>
            </c:numRef>
          </c:val>
          <c:smooth val="0"/>
          <c:extLst>
            <c:ext xmlns:c16="http://schemas.microsoft.com/office/drawing/2014/chart" uri="{C3380CC4-5D6E-409C-BE32-E72D297353CC}">
              <c16:uniqueId val="{00000005-0294-40A0-BE17-A350E5ED4086}"/>
            </c:ext>
          </c:extLst>
        </c:ser>
        <c:ser>
          <c:idx val="1"/>
          <c:order val="2"/>
          <c:tx>
            <c:strRef>
              <c:f>'Evolución mensual turistas GC'!$M$74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0294-40A0-BE17-A350E5ED4086}"/>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GC'!$M$76:$M$88</c:f>
              <c:numCache>
                <c:formatCode>#,##0</c:formatCode>
                <c:ptCount val="13"/>
                <c:pt idx="0">
                  <c:v>61128</c:v>
                </c:pt>
                <c:pt idx="1">
                  <c:v>67064</c:v>
                </c:pt>
                <c:pt idx="2">
                  <c:v>75268</c:v>
                </c:pt>
                <c:pt idx="3">
                  <c:v>77088</c:v>
                </c:pt>
                <c:pt idx="4">
                  <c:v>75019</c:v>
                </c:pt>
                <c:pt idx="5">
                  <c:v>80776</c:v>
                </c:pt>
                <c:pt idx="6">
                  <c:v>84826</c:v>
                </c:pt>
                <c:pt idx="7">
                  <c:v>84480</c:v>
                </c:pt>
                <c:pt idx="8">
                  <c:v>78536</c:v>
                </c:pt>
                <c:pt idx="9">
                  <c:v>85410</c:v>
                </c:pt>
                <c:pt idx="10">
                  <c:v>81873</c:v>
                </c:pt>
                <c:pt idx="11">
                  <c:v>95981</c:v>
                </c:pt>
                <c:pt idx="12">
                  <c:v>947449</c:v>
                </c:pt>
              </c:numCache>
            </c:numRef>
          </c:val>
          <c:smooth val="0"/>
          <c:extLst>
            <c:ext xmlns:c16="http://schemas.microsoft.com/office/drawing/2014/chart" uri="{C3380CC4-5D6E-409C-BE32-E72D297353CC}">
              <c16:uniqueId val="{00000008-0294-40A0-BE17-A350E5ED4086}"/>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GC'!$N$75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0294-40A0-BE17-A350E5ED4086}"/>
              </c:ext>
            </c:extLst>
          </c:dPt>
          <c:dPt>
            <c:idx val="1"/>
            <c:marker>
              <c:symbol val="square"/>
              <c:size val="5"/>
              <c:spPr>
                <a:noFill/>
                <a:ln w="9525">
                  <a:noFill/>
                </a:ln>
                <a:effectLst/>
              </c:spPr>
            </c:marker>
            <c:bubble3D val="0"/>
            <c:extLst>
              <c:ext xmlns:c16="http://schemas.microsoft.com/office/drawing/2014/chart" uri="{C3380CC4-5D6E-409C-BE32-E72D297353CC}">
                <c16:uniqueId val="{0000000A-0294-40A0-BE17-A350E5ED4086}"/>
              </c:ext>
            </c:extLst>
          </c:dPt>
          <c:dPt>
            <c:idx val="2"/>
            <c:marker>
              <c:symbol val="square"/>
              <c:size val="5"/>
              <c:spPr>
                <a:noFill/>
                <a:ln w="9525">
                  <a:noFill/>
                </a:ln>
                <a:effectLst/>
              </c:spPr>
            </c:marker>
            <c:bubble3D val="0"/>
            <c:extLst>
              <c:ext xmlns:c16="http://schemas.microsoft.com/office/drawing/2014/chart" uri="{C3380CC4-5D6E-409C-BE32-E72D297353CC}">
                <c16:uniqueId val="{0000000B-0294-40A0-BE17-A350E5ED4086}"/>
              </c:ext>
            </c:extLst>
          </c:dPt>
          <c:dPt>
            <c:idx val="3"/>
            <c:marker>
              <c:symbol val="square"/>
              <c:size val="5"/>
              <c:spPr>
                <a:noFill/>
                <a:ln w="9525">
                  <a:noFill/>
                </a:ln>
                <a:effectLst/>
              </c:spPr>
            </c:marker>
            <c:bubble3D val="0"/>
            <c:extLst>
              <c:ext xmlns:c16="http://schemas.microsoft.com/office/drawing/2014/chart" uri="{C3380CC4-5D6E-409C-BE32-E72D297353CC}">
                <c16:uniqueId val="{0000000C-0294-40A0-BE17-A350E5ED4086}"/>
              </c:ext>
            </c:extLst>
          </c:dPt>
          <c:dPt>
            <c:idx val="4"/>
            <c:marker>
              <c:symbol val="square"/>
              <c:size val="5"/>
              <c:spPr>
                <a:noFill/>
                <a:ln w="9525">
                  <a:noFill/>
                </a:ln>
                <a:effectLst/>
              </c:spPr>
            </c:marker>
            <c:bubble3D val="0"/>
            <c:extLst>
              <c:ext xmlns:c16="http://schemas.microsoft.com/office/drawing/2014/chart" uri="{C3380CC4-5D6E-409C-BE32-E72D297353CC}">
                <c16:uniqueId val="{0000000D-0294-40A0-BE17-A350E5ED4086}"/>
              </c:ext>
            </c:extLst>
          </c:dPt>
          <c:dPt>
            <c:idx val="5"/>
            <c:marker>
              <c:symbol val="square"/>
              <c:size val="5"/>
              <c:spPr>
                <a:noFill/>
                <a:ln w="9525">
                  <a:noFill/>
                </a:ln>
                <a:effectLst/>
              </c:spPr>
            </c:marker>
            <c:bubble3D val="0"/>
            <c:extLst>
              <c:ext xmlns:c16="http://schemas.microsoft.com/office/drawing/2014/chart" uri="{C3380CC4-5D6E-409C-BE32-E72D297353CC}">
                <c16:uniqueId val="{0000000E-0294-40A0-BE17-A350E5ED4086}"/>
              </c:ext>
            </c:extLst>
          </c:dPt>
          <c:dPt>
            <c:idx val="6"/>
            <c:marker>
              <c:symbol val="square"/>
              <c:size val="5"/>
              <c:spPr>
                <a:noFill/>
                <a:ln w="9525">
                  <a:noFill/>
                </a:ln>
                <a:effectLst/>
              </c:spPr>
            </c:marker>
            <c:bubble3D val="0"/>
            <c:extLst>
              <c:ext xmlns:c16="http://schemas.microsoft.com/office/drawing/2014/chart" uri="{C3380CC4-5D6E-409C-BE32-E72D297353CC}">
                <c16:uniqueId val="{0000000F-0294-40A0-BE17-A350E5ED4086}"/>
              </c:ext>
            </c:extLst>
          </c:dPt>
          <c:dPt>
            <c:idx val="7"/>
            <c:marker>
              <c:symbol val="square"/>
              <c:size val="5"/>
              <c:spPr>
                <a:noFill/>
                <a:ln w="9525">
                  <a:noFill/>
                </a:ln>
                <a:effectLst/>
              </c:spPr>
            </c:marker>
            <c:bubble3D val="0"/>
            <c:extLst>
              <c:ext xmlns:c16="http://schemas.microsoft.com/office/drawing/2014/chart" uri="{C3380CC4-5D6E-409C-BE32-E72D297353CC}">
                <c16:uniqueId val="{00000010-0294-40A0-BE17-A350E5ED4086}"/>
              </c:ext>
            </c:extLst>
          </c:dPt>
          <c:dPt>
            <c:idx val="8"/>
            <c:marker>
              <c:symbol val="square"/>
              <c:size val="5"/>
              <c:spPr>
                <a:noFill/>
                <a:ln w="9525">
                  <a:noFill/>
                </a:ln>
                <a:effectLst/>
              </c:spPr>
            </c:marker>
            <c:bubble3D val="0"/>
            <c:extLst>
              <c:ext xmlns:c16="http://schemas.microsoft.com/office/drawing/2014/chart" uri="{C3380CC4-5D6E-409C-BE32-E72D297353CC}">
                <c16:uniqueId val="{00000011-0294-40A0-BE17-A350E5ED4086}"/>
              </c:ext>
            </c:extLst>
          </c:dPt>
          <c:dPt>
            <c:idx val="9"/>
            <c:marker>
              <c:symbol val="square"/>
              <c:size val="5"/>
              <c:spPr>
                <a:noFill/>
                <a:ln w="9525">
                  <a:noFill/>
                </a:ln>
                <a:effectLst/>
              </c:spPr>
            </c:marker>
            <c:bubble3D val="0"/>
            <c:extLst>
              <c:ext xmlns:c16="http://schemas.microsoft.com/office/drawing/2014/chart" uri="{C3380CC4-5D6E-409C-BE32-E72D297353CC}">
                <c16:uniqueId val="{00000012-0294-40A0-BE17-A350E5ED4086}"/>
              </c:ext>
            </c:extLst>
          </c:dPt>
          <c:dPt>
            <c:idx val="10"/>
            <c:marker>
              <c:symbol val="square"/>
              <c:size val="5"/>
              <c:spPr>
                <a:noFill/>
                <a:ln w="9525">
                  <a:noFill/>
                </a:ln>
                <a:effectLst/>
              </c:spPr>
            </c:marker>
            <c:bubble3D val="0"/>
            <c:extLst>
              <c:ext xmlns:c16="http://schemas.microsoft.com/office/drawing/2014/chart" uri="{C3380CC4-5D6E-409C-BE32-E72D297353CC}">
                <c16:uniqueId val="{00000013-0294-40A0-BE17-A350E5ED4086}"/>
              </c:ext>
            </c:extLst>
          </c:dPt>
          <c:dPt>
            <c:idx val="11"/>
            <c:marker>
              <c:symbol val="square"/>
              <c:size val="5"/>
              <c:spPr>
                <a:noFill/>
                <a:ln w="9525">
                  <a:noFill/>
                </a:ln>
                <a:effectLst/>
              </c:spPr>
            </c:marker>
            <c:bubble3D val="0"/>
            <c:extLst>
              <c:ext xmlns:c16="http://schemas.microsoft.com/office/drawing/2014/chart" uri="{C3380CC4-5D6E-409C-BE32-E72D297353CC}">
                <c16:uniqueId val="{00000014-0294-40A0-BE17-A350E5ED4086}"/>
              </c:ext>
            </c:extLst>
          </c:dPt>
          <c:dPt>
            <c:idx val="12"/>
            <c:marker>
              <c:symbol val="square"/>
              <c:size val="5"/>
              <c:spPr>
                <a:noFill/>
                <a:ln w="9525">
                  <a:noFill/>
                </a:ln>
                <a:effectLst/>
              </c:spPr>
            </c:marker>
            <c:bubble3D val="0"/>
            <c:extLst>
              <c:ext xmlns:c16="http://schemas.microsoft.com/office/drawing/2014/chart" uri="{C3380CC4-5D6E-409C-BE32-E72D297353CC}">
                <c16:uniqueId val="{00000015-0294-40A0-BE17-A350E5ED4086}"/>
              </c:ext>
            </c:extLst>
          </c:dPt>
          <c:cat>
            <c:strRef>
              <c:f>'Evolución mensual turistas GC'!$B$76:$B$87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GC'!$N$76:$N$88</c:f>
              <c:numCache>
                <c:formatCode>0.0%</c:formatCode>
                <c:ptCount val="13"/>
                <c:pt idx="0">
                  <c:v>0.98641666395866512</c:v>
                </c:pt>
                <c:pt idx="1">
                  <c:v>0.38736837750056896</c:v>
                </c:pt>
                <c:pt idx="2">
                  <c:v>0.26142553084516251</c:v>
                </c:pt>
                <c:pt idx="3">
                  <c:v>0.10887670996418253</c:v>
                </c:pt>
                <c:pt idx="4">
                  <c:v>0.10404862470382192</c:v>
                </c:pt>
                <c:pt idx="5">
                  <c:v>9.5609478210153753E-2</c:v>
                </c:pt>
                <c:pt idx="6">
                  <c:v>0.13259897189398484</c:v>
                </c:pt>
                <c:pt idx="7">
                  <c:v>2.7862270349190865E-2</c:v>
                </c:pt>
                <c:pt idx="8">
                  <c:v>6.8153689221353231E-2</c:v>
                </c:pt>
                <c:pt idx="9">
                  <c:v>9.2213455415030898E-2</c:v>
                </c:pt>
                <c:pt idx="10">
                  <c:v>0.3715448788822997</c:v>
                </c:pt>
                <c:pt idx="11">
                  <c:v>0.29688281154994667</c:v>
                </c:pt>
                <c:pt idx="12">
                  <c:v>0.19553734567589665</c:v>
                </c:pt>
              </c:numCache>
            </c:numRef>
          </c:val>
          <c:smooth val="0"/>
          <c:extLst>
            <c:ext xmlns:c16="http://schemas.microsoft.com/office/drawing/2014/chart" uri="{C3380CC4-5D6E-409C-BE32-E72D297353CC}">
              <c16:uniqueId val="{00000016-0294-40A0-BE17-A350E5ED4086}"/>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GC'!$E$96:$F$96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EF63-42DF-92FB-A6E5C6328C97}"/>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GC'!$E$98:$E$110</c:f>
              <c:numCache>
                <c:formatCode>#,##0</c:formatCode>
                <c:ptCount val="13"/>
                <c:pt idx="0">
                  <c:v>6559</c:v>
                </c:pt>
                <c:pt idx="1">
                  <c:v>5501</c:v>
                </c:pt>
                <c:pt idx="2">
                  <c:v>5747</c:v>
                </c:pt>
                <c:pt idx="3">
                  <c:v>7036</c:v>
                </c:pt>
                <c:pt idx="4">
                  <c:v>6098</c:v>
                </c:pt>
                <c:pt idx="5">
                  <c:v>6553</c:v>
                </c:pt>
                <c:pt idx="6">
                  <c:v>6992</c:v>
                </c:pt>
                <c:pt idx="7">
                  <c:v>7564</c:v>
                </c:pt>
                <c:pt idx="8">
                  <c:v>7614</c:v>
                </c:pt>
                <c:pt idx="9">
                  <c:v>7009</c:v>
                </c:pt>
                <c:pt idx="10">
                  <c:v>4922</c:v>
                </c:pt>
                <c:pt idx="11">
                  <c:v>6320</c:v>
                </c:pt>
                <c:pt idx="12">
                  <c:v>77915</c:v>
                </c:pt>
              </c:numCache>
            </c:numRef>
          </c:val>
          <c:smooth val="0"/>
          <c:extLst>
            <c:ext xmlns:c16="http://schemas.microsoft.com/office/drawing/2014/chart" uri="{C3380CC4-5D6E-409C-BE32-E72D297353CC}">
              <c16:uniqueId val="{00000002-EF63-42DF-92FB-A6E5C6328C97}"/>
            </c:ext>
          </c:extLst>
        </c:ser>
        <c:ser>
          <c:idx val="0"/>
          <c:order val="1"/>
          <c:tx>
            <c:strRef>
              <c:f>'Evolución mensual turistas GC'!$K$96:$L$96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EF63-42DF-92FB-A6E5C6328C97}"/>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GC'!$K$98:$K$110</c:f>
              <c:numCache>
                <c:formatCode>#,##0</c:formatCode>
                <c:ptCount val="13"/>
                <c:pt idx="0">
                  <c:v>4663</c:v>
                </c:pt>
                <c:pt idx="1">
                  <c:v>5652</c:v>
                </c:pt>
                <c:pt idx="2">
                  <c:v>7078</c:v>
                </c:pt>
                <c:pt idx="3">
                  <c:v>5788</c:v>
                </c:pt>
                <c:pt idx="4">
                  <c:v>6618</c:v>
                </c:pt>
                <c:pt idx="5">
                  <c:v>7077</c:v>
                </c:pt>
                <c:pt idx="6">
                  <c:v>7665</c:v>
                </c:pt>
                <c:pt idx="7">
                  <c:v>7107</c:v>
                </c:pt>
                <c:pt idx="8">
                  <c:v>5692</c:v>
                </c:pt>
                <c:pt idx="9">
                  <c:v>6669</c:v>
                </c:pt>
                <c:pt idx="10">
                  <c:v>8225</c:v>
                </c:pt>
                <c:pt idx="11">
                  <c:v>8891</c:v>
                </c:pt>
                <c:pt idx="12">
                  <c:v>81125</c:v>
                </c:pt>
              </c:numCache>
            </c:numRef>
          </c:val>
          <c:smooth val="0"/>
          <c:extLst>
            <c:ext xmlns:c16="http://schemas.microsoft.com/office/drawing/2014/chart" uri="{C3380CC4-5D6E-409C-BE32-E72D297353CC}">
              <c16:uniqueId val="{00000005-EF63-42DF-92FB-A6E5C6328C97}"/>
            </c:ext>
          </c:extLst>
        </c:ser>
        <c:ser>
          <c:idx val="1"/>
          <c:order val="2"/>
          <c:tx>
            <c:strRef>
              <c:f>'Evolución mensual turistas GC'!$M$96:$N$96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EF63-42DF-92FB-A6E5C6328C97}"/>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GC'!$M$98:$M$110</c:f>
              <c:numCache>
                <c:formatCode>#,##0</c:formatCode>
                <c:ptCount val="13"/>
                <c:pt idx="0">
                  <c:v>10809</c:v>
                </c:pt>
                <c:pt idx="1">
                  <c:v>9246</c:v>
                </c:pt>
                <c:pt idx="2">
                  <c:v>9604</c:v>
                </c:pt>
                <c:pt idx="3">
                  <c:v>8122</c:v>
                </c:pt>
                <c:pt idx="4">
                  <c:v>8316</c:v>
                </c:pt>
                <c:pt idx="5">
                  <c:v>8611</c:v>
                </c:pt>
                <c:pt idx="6">
                  <c:v>9646</c:v>
                </c:pt>
                <c:pt idx="7">
                  <c:v>10255</c:v>
                </c:pt>
                <c:pt idx="8">
                  <c:v>8453</c:v>
                </c:pt>
                <c:pt idx="9">
                  <c:v>8725</c:v>
                </c:pt>
                <c:pt idx="10">
                  <c:v>9547</c:v>
                </c:pt>
                <c:pt idx="11">
                  <c:v>9432</c:v>
                </c:pt>
                <c:pt idx="12">
                  <c:v>110766</c:v>
                </c:pt>
              </c:numCache>
            </c:numRef>
          </c:val>
          <c:smooth val="0"/>
          <c:extLst>
            <c:ext xmlns:c16="http://schemas.microsoft.com/office/drawing/2014/chart" uri="{C3380CC4-5D6E-409C-BE32-E72D297353CC}">
              <c16:uniqueId val="{00000008-EF63-42DF-92FB-A6E5C6328C97}"/>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GC'!$N$97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EF63-42DF-92FB-A6E5C6328C97}"/>
              </c:ext>
            </c:extLst>
          </c:dPt>
          <c:dPt>
            <c:idx val="1"/>
            <c:marker>
              <c:symbol val="square"/>
              <c:size val="5"/>
              <c:spPr>
                <a:noFill/>
                <a:ln w="9525">
                  <a:noFill/>
                </a:ln>
                <a:effectLst/>
              </c:spPr>
            </c:marker>
            <c:bubble3D val="0"/>
            <c:extLst>
              <c:ext xmlns:c16="http://schemas.microsoft.com/office/drawing/2014/chart" uri="{C3380CC4-5D6E-409C-BE32-E72D297353CC}">
                <c16:uniqueId val="{0000000A-EF63-42DF-92FB-A6E5C6328C97}"/>
              </c:ext>
            </c:extLst>
          </c:dPt>
          <c:dPt>
            <c:idx val="2"/>
            <c:marker>
              <c:symbol val="square"/>
              <c:size val="5"/>
              <c:spPr>
                <a:noFill/>
                <a:ln w="9525">
                  <a:noFill/>
                </a:ln>
                <a:effectLst/>
              </c:spPr>
            </c:marker>
            <c:bubble3D val="0"/>
            <c:extLst>
              <c:ext xmlns:c16="http://schemas.microsoft.com/office/drawing/2014/chart" uri="{C3380CC4-5D6E-409C-BE32-E72D297353CC}">
                <c16:uniqueId val="{0000000B-EF63-42DF-92FB-A6E5C6328C97}"/>
              </c:ext>
            </c:extLst>
          </c:dPt>
          <c:dPt>
            <c:idx val="3"/>
            <c:marker>
              <c:symbol val="square"/>
              <c:size val="5"/>
              <c:spPr>
                <a:noFill/>
                <a:ln w="9525">
                  <a:noFill/>
                </a:ln>
                <a:effectLst/>
              </c:spPr>
            </c:marker>
            <c:bubble3D val="0"/>
            <c:extLst>
              <c:ext xmlns:c16="http://schemas.microsoft.com/office/drawing/2014/chart" uri="{C3380CC4-5D6E-409C-BE32-E72D297353CC}">
                <c16:uniqueId val="{0000000C-EF63-42DF-92FB-A6E5C6328C97}"/>
              </c:ext>
            </c:extLst>
          </c:dPt>
          <c:dPt>
            <c:idx val="4"/>
            <c:marker>
              <c:symbol val="square"/>
              <c:size val="5"/>
              <c:spPr>
                <a:noFill/>
                <a:ln w="9525">
                  <a:noFill/>
                </a:ln>
                <a:effectLst/>
              </c:spPr>
            </c:marker>
            <c:bubble3D val="0"/>
            <c:extLst>
              <c:ext xmlns:c16="http://schemas.microsoft.com/office/drawing/2014/chart" uri="{C3380CC4-5D6E-409C-BE32-E72D297353CC}">
                <c16:uniqueId val="{0000000D-EF63-42DF-92FB-A6E5C6328C97}"/>
              </c:ext>
            </c:extLst>
          </c:dPt>
          <c:dPt>
            <c:idx val="5"/>
            <c:marker>
              <c:symbol val="square"/>
              <c:size val="5"/>
              <c:spPr>
                <a:noFill/>
                <a:ln w="9525">
                  <a:noFill/>
                </a:ln>
                <a:effectLst/>
              </c:spPr>
            </c:marker>
            <c:bubble3D val="0"/>
            <c:extLst>
              <c:ext xmlns:c16="http://schemas.microsoft.com/office/drawing/2014/chart" uri="{C3380CC4-5D6E-409C-BE32-E72D297353CC}">
                <c16:uniqueId val="{0000000E-EF63-42DF-92FB-A6E5C6328C97}"/>
              </c:ext>
            </c:extLst>
          </c:dPt>
          <c:dPt>
            <c:idx val="6"/>
            <c:marker>
              <c:symbol val="square"/>
              <c:size val="5"/>
              <c:spPr>
                <a:noFill/>
                <a:ln w="9525">
                  <a:noFill/>
                </a:ln>
                <a:effectLst/>
              </c:spPr>
            </c:marker>
            <c:bubble3D val="0"/>
            <c:extLst>
              <c:ext xmlns:c16="http://schemas.microsoft.com/office/drawing/2014/chart" uri="{C3380CC4-5D6E-409C-BE32-E72D297353CC}">
                <c16:uniqueId val="{0000000F-EF63-42DF-92FB-A6E5C6328C97}"/>
              </c:ext>
            </c:extLst>
          </c:dPt>
          <c:dPt>
            <c:idx val="7"/>
            <c:marker>
              <c:symbol val="square"/>
              <c:size val="5"/>
              <c:spPr>
                <a:noFill/>
                <a:ln w="9525">
                  <a:noFill/>
                </a:ln>
                <a:effectLst/>
              </c:spPr>
            </c:marker>
            <c:bubble3D val="0"/>
            <c:extLst>
              <c:ext xmlns:c16="http://schemas.microsoft.com/office/drawing/2014/chart" uri="{C3380CC4-5D6E-409C-BE32-E72D297353CC}">
                <c16:uniqueId val="{00000010-EF63-42DF-92FB-A6E5C6328C97}"/>
              </c:ext>
            </c:extLst>
          </c:dPt>
          <c:dPt>
            <c:idx val="8"/>
            <c:marker>
              <c:symbol val="square"/>
              <c:size val="5"/>
              <c:spPr>
                <a:noFill/>
                <a:ln w="9525">
                  <a:noFill/>
                </a:ln>
                <a:effectLst/>
              </c:spPr>
            </c:marker>
            <c:bubble3D val="0"/>
            <c:extLst>
              <c:ext xmlns:c16="http://schemas.microsoft.com/office/drawing/2014/chart" uri="{C3380CC4-5D6E-409C-BE32-E72D297353CC}">
                <c16:uniqueId val="{00000011-EF63-42DF-92FB-A6E5C6328C97}"/>
              </c:ext>
            </c:extLst>
          </c:dPt>
          <c:dPt>
            <c:idx val="9"/>
            <c:marker>
              <c:symbol val="square"/>
              <c:size val="5"/>
              <c:spPr>
                <a:noFill/>
                <a:ln w="9525">
                  <a:noFill/>
                </a:ln>
                <a:effectLst/>
              </c:spPr>
            </c:marker>
            <c:bubble3D val="0"/>
            <c:extLst>
              <c:ext xmlns:c16="http://schemas.microsoft.com/office/drawing/2014/chart" uri="{C3380CC4-5D6E-409C-BE32-E72D297353CC}">
                <c16:uniqueId val="{00000012-EF63-42DF-92FB-A6E5C6328C97}"/>
              </c:ext>
            </c:extLst>
          </c:dPt>
          <c:dPt>
            <c:idx val="10"/>
            <c:marker>
              <c:symbol val="square"/>
              <c:size val="5"/>
              <c:spPr>
                <a:noFill/>
                <a:ln w="9525">
                  <a:noFill/>
                </a:ln>
                <a:effectLst/>
              </c:spPr>
            </c:marker>
            <c:bubble3D val="0"/>
            <c:extLst>
              <c:ext xmlns:c16="http://schemas.microsoft.com/office/drawing/2014/chart" uri="{C3380CC4-5D6E-409C-BE32-E72D297353CC}">
                <c16:uniqueId val="{00000013-EF63-42DF-92FB-A6E5C6328C97}"/>
              </c:ext>
            </c:extLst>
          </c:dPt>
          <c:dPt>
            <c:idx val="11"/>
            <c:marker>
              <c:symbol val="square"/>
              <c:size val="5"/>
              <c:spPr>
                <a:noFill/>
                <a:ln w="9525">
                  <a:noFill/>
                </a:ln>
                <a:effectLst/>
              </c:spPr>
            </c:marker>
            <c:bubble3D val="0"/>
            <c:extLst>
              <c:ext xmlns:c16="http://schemas.microsoft.com/office/drawing/2014/chart" uri="{C3380CC4-5D6E-409C-BE32-E72D297353CC}">
                <c16:uniqueId val="{00000014-EF63-42DF-92FB-A6E5C6328C97}"/>
              </c:ext>
            </c:extLst>
          </c:dPt>
          <c:dPt>
            <c:idx val="12"/>
            <c:marker>
              <c:symbol val="square"/>
              <c:size val="5"/>
              <c:spPr>
                <a:noFill/>
                <a:ln w="9525">
                  <a:noFill/>
                </a:ln>
                <a:effectLst/>
              </c:spPr>
            </c:marker>
            <c:bubble3D val="0"/>
            <c:extLst>
              <c:ext xmlns:c16="http://schemas.microsoft.com/office/drawing/2014/chart" uri="{C3380CC4-5D6E-409C-BE32-E72D297353CC}">
                <c16:uniqueId val="{00000015-EF63-42DF-92FB-A6E5C6328C97}"/>
              </c:ext>
            </c:extLst>
          </c:dPt>
          <c:cat>
            <c:strRef>
              <c:f>'Evolución mensual turistas GC'!$B$98:$B$109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GC'!$N$98:$N$110</c:f>
              <c:numCache>
                <c:formatCode>0.0%</c:formatCode>
                <c:ptCount val="13"/>
                <c:pt idx="0">
                  <c:v>1.3180355993995283</c:v>
                </c:pt>
                <c:pt idx="1">
                  <c:v>0.63588110403397025</c:v>
                </c:pt>
                <c:pt idx="2">
                  <c:v>0.35688047471037021</c:v>
                </c:pt>
                <c:pt idx="3">
                  <c:v>0.40324809951624041</c:v>
                </c:pt>
                <c:pt idx="4">
                  <c:v>0.256572982774252</c:v>
                </c:pt>
                <c:pt idx="5">
                  <c:v>0.21675851349441855</c:v>
                </c:pt>
                <c:pt idx="6">
                  <c:v>0.25844748858447497</c:v>
                </c:pt>
                <c:pt idx="7">
                  <c:v>0.4429435767553116</c:v>
                </c:pt>
                <c:pt idx="8">
                  <c:v>0.48506676036542506</c:v>
                </c:pt>
                <c:pt idx="9">
                  <c:v>0.30829209776578193</c:v>
                </c:pt>
                <c:pt idx="10">
                  <c:v>0.16072948328267467</c:v>
                </c:pt>
                <c:pt idx="11">
                  <c:v>6.0848048588460157E-2</c:v>
                </c:pt>
                <c:pt idx="12">
                  <c:v>0.36537442218798155</c:v>
                </c:pt>
              </c:numCache>
            </c:numRef>
          </c:val>
          <c:smooth val="0"/>
          <c:extLst>
            <c:ext xmlns:c16="http://schemas.microsoft.com/office/drawing/2014/chart" uri="{C3380CC4-5D6E-409C-BE32-E72D297353CC}">
              <c16:uniqueId val="{00000016-EF63-42DF-92FB-A6E5C6328C97}"/>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GC'!$E$118:$F$118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E0F7-4327-8343-0A01A3302543}"/>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GC'!$E$120:$E$132</c:f>
              <c:numCache>
                <c:formatCode>#,##0</c:formatCode>
                <c:ptCount val="13"/>
                <c:pt idx="0">
                  <c:v>82774</c:v>
                </c:pt>
                <c:pt idx="1">
                  <c:v>96499</c:v>
                </c:pt>
                <c:pt idx="2">
                  <c:v>105772</c:v>
                </c:pt>
                <c:pt idx="3">
                  <c:v>75059</c:v>
                </c:pt>
                <c:pt idx="4">
                  <c:v>47003</c:v>
                </c:pt>
                <c:pt idx="5">
                  <c:v>57858</c:v>
                </c:pt>
                <c:pt idx="6">
                  <c:v>51743</c:v>
                </c:pt>
                <c:pt idx="7">
                  <c:v>46627</c:v>
                </c:pt>
                <c:pt idx="8">
                  <c:v>52437</c:v>
                </c:pt>
                <c:pt idx="9">
                  <c:v>62994</c:v>
                </c:pt>
                <c:pt idx="10">
                  <c:v>94554</c:v>
                </c:pt>
                <c:pt idx="11">
                  <c:v>101422</c:v>
                </c:pt>
                <c:pt idx="12">
                  <c:v>874742</c:v>
                </c:pt>
              </c:numCache>
            </c:numRef>
          </c:val>
          <c:smooth val="0"/>
          <c:extLst>
            <c:ext xmlns:c16="http://schemas.microsoft.com/office/drawing/2014/chart" uri="{C3380CC4-5D6E-409C-BE32-E72D297353CC}">
              <c16:uniqueId val="{00000002-E0F7-4327-8343-0A01A3302543}"/>
            </c:ext>
          </c:extLst>
        </c:ser>
        <c:ser>
          <c:idx val="0"/>
          <c:order val="1"/>
          <c:tx>
            <c:strRef>
              <c:f>'Evolución mensual turistas GC'!$K$118:$L$118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E0F7-4327-8343-0A01A3302543}"/>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GC'!$K$120:$K$132</c:f>
              <c:numCache>
                <c:formatCode>#,##0</c:formatCode>
                <c:ptCount val="13"/>
                <c:pt idx="0">
                  <c:v>47997</c:v>
                </c:pt>
                <c:pt idx="1">
                  <c:v>57292</c:v>
                </c:pt>
                <c:pt idx="2">
                  <c:v>71279</c:v>
                </c:pt>
                <c:pt idx="3">
                  <c:v>75348</c:v>
                </c:pt>
                <c:pt idx="4">
                  <c:v>44536</c:v>
                </c:pt>
                <c:pt idx="5">
                  <c:v>46973</c:v>
                </c:pt>
                <c:pt idx="6">
                  <c:v>50689</c:v>
                </c:pt>
                <c:pt idx="7">
                  <c:v>49821</c:v>
                </c:pt>
                <c:pt idx="8">
                  <c:v>49765</c:v>
                </c:pt>
                <c:pt idx="9">
                  <c:v>63490</c:v>
                </c:pt>
                <c:pt idx="10">
                  <c:v>79743</c:v>
                </c:pt>
                <c:pt idx="11">
                  <c:v>84026</c:v>
                </c:pt>
                <c:pt idx="12">
                  <c:v>720959</c:v>
                </c:pt>
              </c:numCache>
            </c:numRef>
          </c:val>
          <c:smooth val="0"/>
          <c:extLst>
            <c:ext xmlns:c16="http://schemas.microsoft.com/office/drawing/2014/chart" uri="{C3380CC4-5D6E-409C-BE32-E72D297353CC}">
              <c16:uniqueId val="{00000005-E0F7-4327-8343-0A01A3302543}"/>
            </c:ext>
          </c:extLst>
        </c:ser>
        <c:ser>
          <c:idx val="1"/>
          <c:order val="2"/>
          <c:tx>
            <c:strRef>
              <c:f>'Evolución mensual turistas GC'!$M$118:$N$118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E0F7-4327-8343-0A01A3302543}"/>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GC'!$M$120:$M$132</c:f>
              <c:numCache>
                <c:formatCode>#,##0</c:formatCode>
                <c:ptCount val="13"/>
                <c:pt idx="0">
                  <c:v>82622</c:v>
                </c:pt>
                <c:pt idx="1">
                  <c:v>81919</c:v>
                </c:pt>
                <c:pt idx="2">
                  <c:v>83025</c:v>
                </c:pt>
                <c:pt idx="3">
                  <c:v>78670</c:v>
                </c:pt>
                <c:pt idx="4">
                  <c:v>46613</c:v>
                </c:pt>
                <c:pt idx="5">
                  <c:v>44581</c:v>
                </c:pt>
                <c:pt idx="6">
                  <c:v>47470</c:v>
                </c:pt>
                <c:pt idx="7">
                  <c:v>50259</c:v>
                </c:pt>
                <c:pt idx="8">
                  <c:v>53758</c:v>
                </c:pt>
                <c:pt idx="9">
                  <c:v>75406</c:v>
                </c:pt>
                <c:pt idx="10">
                  <c:v>78934</c:v>
                </c:pt>
                <c:pt idx="11">
                  <c:v>96403</c:v>
                </c:pt>
                <c:pt idx="12">
                  <c:v>819660</c:v>
                </c:pt>
              </c:numCache>
            </c:numRef>
          </c:val>
          <c:smooth val="0"/>
          <c:extLst>
            <c:ext xmlns:c16="http://schemas.microsoft.com/office/drawing/2014/chart" uri="{C3380CC4-5D6E-409C-BE32-E72D297353CC}">
              <c16:uniqueId val="{00000008-E0F7-4327-8343-0A01A3302543}"/>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GC'!$N$119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E0F7-4327-8343-0A01A3302543}"/>
              </c:ext>
            </c:extLst>
          </c:dPt>
          <c:dPt>
            <c:idx val="1"/>
            <c:marker>
              <c:symbol val="square"/>
              <c:size val="5"/>
              <c:spPr>
                <a:noFill/>
                <a:ln w="9525">
                  <a:noFill/>
                </a:ln>
                <a:effectLst/>
              </c:spPr>
            </c:marker>
            <c:bubble3D val="0"/>
            <c:extLst>
              <c:ext xmlns:c16="http://schemas.microsoft.com/office/drawing/2014/chart" uri="{C3380CC4-5D6E-409C-BE32-E72D297353CC}">
                <c16:uniqueId val="{0000000A-E0F7-4327-8343-0A01A3302543}"/>
              </c:ext>
            </c:extLst>
          </c:dPt>
          <c:dPt>
            <c:idx val="2"/>
            <c:marker>
              <c:symbol val="square"/>
              <c:size val="5"/>
              <c:spPr>
                <a:noFill/>
                <a:ln w="9525">
                  <a:noFill/>
                </a:ln>
                <a:effectLst/>
              </c:spPr>
            </c:marker>
            <c:bubble3D val="0"/>
            <c:extLst>
              <c:ext xmlns:c16="http://schemas.microsoft.com/office/drawing/2014/chart" uri="{C3380CC4-5D6E-409C-BE32-E72D297353CC}">
                <c16:uniqueId val="{0000000B-E0F7-4327-8343-0A01A3302543}"/>
              </c:ext>
            </c:extLst>
          </c:dPt>
          <c:dPt>
            <c:idx val="3"/>
            <c:marker>
              <c:symbol val="square"/>
              <c:size val="5"/>
              <c:spPr>
                <a:noFill/>
                <a:ln w="9525">
                  <a:noFill/>
                </a:ln>
                <a:effectLst/>
              </c:spPr>
            </c:marker>
            <c:bubble3D val="0"/>
            <c:extLst>
              <c:ext xmlns:c16="http://schemas.microsoft.com/office/drawing/2014/chart" uri="{C3380CC4-5D6E-409C-BE32-E72D297353CC}">
                <c16:uniqueId val="{0000000C-E0F7-4327-8343-0A01A3302543}"/>
              </c:ext>
            </c:extLst>
          </c:dPt>
          <c:dPt>
            <c:idx val="4"/>
            <c:marker>
              <c:symbol val="square"/>
              <c:size val="5"/>
              <c:spPr>
                <a:noFill/>
                <a:ln w="9525">
                  <a:noFill/>
                </a:ln>
                <a:effectLst/>
              </c:spPr>
            </c:marker>
            <c:bubble3D val="0"/>
            <c:extLst>
              <c:ext xmlns:c16="http://schemas.microsoft.com/office/drawing/2014/chart" uri="{C3380CC4-5D6E-409C-BE32-E72D297353CC}">
                <c16:uniqueId val="{0000000D-E0F7-4327-8343-0A01A3302543}"/>
              </c:ext>
            </c:extLst>
          </c:dPt>
          <c:dPt>
            <c:idx val="5"/>
            <c:marker>
              <c:symbol val="square"/>
              <c:size val="5"/>
              <c:spPr>
                <a:noFill/>
                <a:ln w="9525">
                  <a:noFill/>
                </a:ln>
                <a:effectLst/>
              </c:spPr>
            </c:marker>
            <c:bubble3D val="0"/>
            <c:extLst>
              <c:ext xmlns:c16="http://schemas.microsoft.com/office/drawing/2014/chart" uri="{C3380CC4-5D6E-409C-BE32-E72D297353CC}">
                <c16:uniqueId val="{0000000E-E0F7-4327-8343-0A01A3302543}"/>
              </c:ext>
            </c:extLst>
          </c:dPt>
          <c:dPt>
            <c:idx val="6"/>
            <c:marker>
              <c:symbol val="square"/>
              <c:size val="5"/>
              <c:spPr>
                <a:noFill/>
                <a:ln w="9525">
                  <a:noFill/>
                </a:ln>
                <a:effectLst/>
              </c:spPr>
            </c:marker>
            <c:bubble3D val="0"/>
            <c:extLst>
              <c:ext xmlns:c16="http://schemas.microsoft.com/office/drawing/2014/chart" uri="{C3380CC4-5D6E-409C-BE32-E72D297353CC}">
                <c16:uniqueId val="{0000000F-E0F7-4327-8343-0A01A3302543}"/>
              </c:ext>
            </c:extLst>
          </c:dPt>
          <c:dPt>
            <c:idx val="7"/>
            <c:marker>
              <c:symbol val="square"/>
              <c:size val="5"/>
              <c:spPr>
                <a:noFill/>
                <a:ln w="9525">
                  <a:noFill/>
                </a:ln>
                <a:effectLst/>
              </c:spPr>
            </c:marker>
            <c:bubble3D val="0"/>
            <c:extLst>
              <c:ext xmlns:c16="http://schemas.microsoft.com/office/drawing/2014/chart" uri="{C3380CC4-5D6E-409C-BE32-E72D297353CC}">
                <c16:uniqueId val="{00000010-E0F7-4327-8343-0A01A3302543}"/>
              </c:ext>
            </c:extLst>
          </c:dPt>
          <c:dPt>
            <c:idx val="8"/>
            <c:marker>
              <c:symbol val="square"/>
              <c:size val="5"/>
              <c:spPr>
                <a:noFill/>
                <a:ln w="9525">
                  <a:noFill/>
                </a:ln>
                <a:effectLst/>
              </c:spPr>
            </c:marker>
            <c:bubble3D val="0"/>
            <c:extLst>
              <c:ext xmlns:c16="http://schemas.microsoft.com/office/drawing/2014/chart" uri="{C3380CC4-5D6E-409C-BE32-E72D297353CC}">
                <c16:uniqueId val="{00000011-E0F7-4327-8343-0A01A3302543}"/>
              </c:ext>
            </c:extLst>
          </c:dPt>
          <c:dPt>
            <c:idx val="9"/>
            <c:marker>
              <c:symbol val="square"/>
              <c:size val="5"/>
              <c:spPr>
                <a:noFill/>
                <a:ln w="9525">
                  <a:noFill/>
                </a:ln>
                <a:effectLst/>
              </c:spPr>
            </c:marker>
            <c:bubble3D val="0"/>
            <c:extLst>
              <c:ext xmlns:c16="http://schemas.microsoft.com/office/drawing/2014/chart" uri="{C3380CC4-5D6E-409C-BE32-E72D297353CC}">
                <c16:uniqueId val="{00000012-E0F7-4327-8343-0A01A3302543}"/>
              </c:ext>
            </c:extLst>
          </c:dPt>
          <c:dPt>
            <c:idx val="10"/>
            <c:marker>
              <c:symbol val="square"/>
              <c:size val="5"/>
              <c:spPr>
                <a:noFill/>
                <a:ln w="9525">
                  <a:noFill/>
                </a:ln>
                <a:effectLst/>
              </c:spPr>
            </c:marker>
            <c:bubble3D val="0"/>
            <c:extLst>
              <c:ext xmlns:c16="http://schemas.microsoft.com/office/drawing/2014/chart" uri="{C3380CC4-5D6E-409C-BE32-E72D297353CC}">
                <c16:uniqueId val="{00000013-E0F7-4327-8343-0A01A3302543}"/>
              </c:ext>
            </c:extLst>
          </c:dPt>
          <c:dPt>
            <c:idx val="11"/>
            <c:marker>
              <c:symbol val="square"/>
              <c:size val="5"/>
              <c:spPr>
                <a:noFill/>
                <a:ln w="9525">
                  <a:noFill/>
                </a:ln>
                <a:effectLst/>
              </c:spPr>
            </c:marker>
            <c:bubble3D val="0"/>
            <c:extLst>
              <c:ext xmlns:c16="http://schemas.microsoft.com/office/drawing/2014/chart" uri="{C3380CC4-5D6E-409C-BE32-E72D297353CC}">
                <c16:uniqueId val="{00000014-E0F7-4327-8343-0A01A3302543}"/>
              </c:ext>
            </c:extLst>
          </c:dPt>
          <c:dPt>
            <c:idx val="12"/>
            <c:marker>
              <c:symbol val="square"/>
              <c:size val="5"/>
              <c:spPr>
                <a:noFill/>
                <a:ln w="9525">
                  <a:noFill/>
                </a:ln>
                <a:effectLst/>
              </c:spPr>
            </c:marker>
            <c:bubble3D val="0"/>
            <c:extLst>
              <c:ext xmlns:c16="http://schemas.microsoft.com/office/drawing/2014/chart" uri="{C3380CC4-5D6E-409C-BE32-E72D297353CC}">
                <c16:uniqueId val="{00000015-E0F7-4327-8343-0A01A3302543}"/>
              </c:ext>
            </c:extLst>
          </c:dPt>
          <c:cat>
            <c:strRef>
              <c:f>'Evolución mensual turistas GC'!$B$120:$B$131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GC'!$N$120:$N$132</c:f>
              <c:numCache>
                <c:formatCode>0.0%</c:formatCode>
                <c:ptCount val="13"/>
                <c:pt idx="0">
                  <c:v>0.72139925412004913</c:v>
                </c:pt>
                <c:pt idx="1">
                  <c:v>0.42985058996020387</c:v>
                </c:pt>
                <c:pt idx="2">
                  <c:v>0.16478906830903917</c:v>
                </c:pt>
                <c:pt idx="3">
                  <c:v>4.4088761480065797E-2</c:v>
                </c:pt>
                <c:pt idx="4">
                  <c:v>4.6636428956349896E-2</c:v>
                </c:pt>
                <c:pt idx="5">
                  <c:v>-5.0922870585229818E-2</c:v>
                </c:pt>
                <c:pt idx="6">
                  <c:v>-6.3504902444317279E-2</c:v>
                </c:pt>
                <c:pt idx="7">
                  <c:v>8.7914734750407231E-3</c:v>
                </c:pt>
                <c:pt idx="8">
                  <c:v>8.023711443785797E-2</c:v>
                </c:pt>
                <c:pt idx="9">
                  <c:v>0.18768309970074037</c:v>
                </c:pt>
                <c:pt idx="10">
                  <c:v>-1.0145091105175363E-2</c:v>
                </c:pt>
                <c:pt idx="11">
                  <c:v>0.14729964534786855</c:v>
                </c:pt>
                <c:pt idx="12">
                  <c:v>0.13690237586325993</c:v>
                </c:pt>
              </c:numCache>
            </c:numRef>
          </c:val>
          <c:smooth val="0"/>
          <c:extLst>
            <c:ext xmlns:c16="http://schemas.microsoft.com/office/drawing/2014/chart" uri="{C3380CC4-5D6E-409C-BE32-E72D297353CC}">
              <c16:uniqueId val="{00000016-E0F7-4327-8343-0A01A3302543}"/>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9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GC'!$E$140:$F$140</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FF6E-4AEA-957B-6D75B72D2CF2}"/>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GC'!$E$142:$E$154</c:f>
              <c:numCache>
                <c:formatCode>#,##0</c:formatCode>
                <c:ptCount val="13"/>
                <c:pt idx="0">
                  <c:v>11154</c:v>
                </c:pt>
                <c:pt idx="1">
                  <c:v>9198</c:v>
                </c:pt>
                <c:pt idx="2">
                  <c:v>10618</c:v>
                </c:pt>
                <c:pt idx="3">
                  <c:v>6389</c:v>
                </c:pt>
                <c:pt idx="4">
                  <c:v>6631</c:v>
                </c:pt>
                <c:pt idx="5">
                  <c:v>6203</c:v>
                </c:pt>
                <c:pt idx="6">
                  <c:v>6990</c:v>
                </c:pt>
                <c:pt idx="7">
                  <c:v>9183</c:v>
                </c:pt>
                <c:pt idx="8">
                  <c:v>9068</c:v>
                </c:pt>
                <c:pt idx="9">
                  <c:v>7511</c:v>
                </c:pt>
                <c:pt idx="10">
                  <c:v>7999</c:v>
                </c:pt>
                <c:pt idx="11">
                  <c:v>9400</c:v>
                </c:pt>
                <c:pt idx="12">
                  <c:v>100344</c:v>
                </c:pt>
              </c:numCache>
            </c:numRef>
          </c:val>
          <c:smooth val="0"/>
          <c:extLst>
            <c:ext xmlns:c16="http://schemas.microsoft.com/office/drawing/2014/chart" uri="{C3380CC4-5D6E-409C-BE32-E72D297353CC}">
              <c16:uniqueId val="{00000002-FF6E-4AEA-957B-6D75B72D2CF2}"/>
            </c:ext>
          </c:extLst>
        </c:ser>
        <c:ser>
          <c:idx val="0"/>
          <c:order val="1"/>
          <c:tx>
            <c:strRef>
              <c:f>'Evolución mensual turistas GC'!$K$140:$L$140</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FF6E-4AEA-957B-6D75B72D2CF2}"/>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GC'!$K$142:$K$154</c:f>
              <c:numCache>
                <c:formatCode>#,##0</c:formatCode>
                <c:ptCount val="13"/>
                <c:pt idx="0">
                  <c:v>7457</c:v>
                </c:pt>
                <c:pt idx="1">
                  <c:v>7575</c:v>
                </c:pt>
                <c:pt idx="2">
                  <c:v>8245</c:v>
                </c:pt>
                <c:pt idx="3">
                  <c:v>8397</c:v>
                </c:pt>
                <c:pt idx="4">
                  <c:v>11274</c:v>
                </c:pt>
                <c:pt idx="5">
                  <c:v>8020</c:v>
                </c:pt>
                <c:pt idx="6">
                  <c:v>9380</c:v>
                </c:pt>
                <c:pt idx="7">
                  <c:v>12335</c:v>
                </c:pt>
                <c:pt idx="8">
                  <c:v>9663</c:v>
                </c:pt>
                <c:pt idx="9">
                  <c:v>10001</c:v>
                </c:pt>
                <c:pt idx="10">
                  <c:v>10691</c:v>
                </c:pt>
                <c:pt idx="11">
                  <c:v>11215</c:v>
                </c:pt>
                <c:pt idx="12">
                  <c:v>114253</c:v>
                </c:pt>
              </c:numCache>
            </c:numRef>
          </c:val>
          <c:smooth val="0"/>
          <c:extLst>
            <c:ext xmlns:c16="http://schemas.microsoft.com/office/drawing/2014/chart" uri="{C3380CC4-5D6E-409C-BE32-E72D297353CC}">
              <c16:uniqueId val="{00000005-FF6E-4AEA-957B-6D75B72D2CF2}"/>
            </c:ext>
          </c:extLst>
        </c:ser>
        <c:ser>
          <c:idx val="1"/>
          <c:order val="2"/>
          <c:tx>
            <c:strRef>
              <c:f>'Evolución mensual turistas GC'!$M$140:$N$140</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FF6E-4AEA-957B-6D75B72D2CF2}"/>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GC'!$M$142:$M$154</c:f>
              <c:numCache>
                <c:formatCode>#,##0</c:formatCode>
                <c:ptCount val="13"/>
                <c:pt idx="0">
                  <c:v>13386</c:v>
                </c:pt>
                <c:pt idx="1">
                  <c:v>9987</c:v>
                </c:pt>
                <c:pt idx="2">
                  <c:v>10858</c:v>
                </c:pt>
                <c:pt idx="3">
                  <c:v>9224</c:v>
                </c:pt>
                <c:pt idx="4">
                  <c:v>9877</c:v>
                </c:pt>
                <c:pt idx="5">
                  <c:v>8843</c:v>
                </c:pt>
                <c:pt idx="6">
                  <c:v>9055</c:v>
                </c:pt>
                <c:pt idx="7">
                  <c:v>10852</c:v>
                </c:pt>
                <c:pt idx="8">
                  <c:v>8541</c:v>
                </c:pt>
                <c:pt idx="9">
                  <c:v>9393</c:v>
                </c:pt>
                <c:pt idx="10">
                  <c:v>13668</c:v>
                </c:pt>
                <c:pt idx="11">
                  <c:v>13150</c:v>
                </c:pt>
                <c:pt idx="12">
                  <c:v>126834</c:v>
                </c:pt>
              </c:numCache>
            </c:numRef>
          </c:val>
          <c:smooth val="0"/>
          <c:extLst>
            <c:ext xmlns:c16="http://schemas.microsoft.com/office/drawing/2014/chart" uri="{C3380CC4-5D6E-409C-BE32-E72D297353CC}">
              <c16:uniqueId val="{00000008-FF6E-4AEA-957B-6D75B72D2CF2}"/>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GC'!$N$141</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FF6E-4AEA-957B-6D75B72D2CF2}"/>
              </c:ext>
            </c:extLst>
          </c:dPt>
          <c:dPt>
            <c:idx val="1"/>
            <c:marker>
              <c:symbol val="square"/>
              <c:size val="5"/>
              <c:spPr>
                <a:noFill/>
                <a:ln w="9525">
                  <a:noFill/>
                </a:ln>
                <a:effectLst/>
              </c:spPr>
            </c:marker>
            <c:bubble3D val="0"/>
            <c:extLst>
              <c:ext xmlns:c16="http://schemas.microsoft.com/office/drawing/2014/chart" uri="{C3380CC4-5D6E-409C-BE32-E72D297353CC}">
                <c16:uniqueId val="{0000000A-FF6E-4AEA-957B-6D75B72D2CF2}"/>
              </c:ext>
            </c:extLst>
          </c:dPt>
          <c:dPt>
            <c:idx val="2"/>
            <c:marker>
              <c:symbol val="square"/>
              <c:size val="5"/>
              <c:spPr>
                <a:noFill/>
                <a:ln w="9525">
                  <a:noFill/>
                </a:ln>
                <a:effectLst/>
              </c:spPr>
            </c:marker>
            <c:bubble3D val="0"/>
            <c:extLst>
              <c:ext xmlns:c16="http://schemas.microsoft.com/office/drawing/2014/chart" uri="{C3380CC4-5D6E-409C-BE32-E72D297353CC}">
                <c16:uniqueId val="{0000000B-FF6E-4AEA-957B-6D75B72D2CF2}"/>
              </c:ext>
            </c:extLst>
          </c:dPt>
          <c:dPt>
            <c:idx val="3"/>
            <c:marker>
              <c:symbol val="square"/>
              <c:size val="5"/>
              <c:spPr>
                <a:noFill/>
                <a:ln w="9525">
                  <a:noFill/>
                </a:ln>
                <a:effectLst/>
              </c:spPr>
            </c:marker>
            <c:bubble3D val="0"/>
            <c:extLst>
              <c:ext xmlns:c16="http://schemas.microsoft.com/office/drawing/2014/chart" uri="{C3380CC4-5D6E-409C-BE32-E72D297353CC}">
                <c16:uniqueId val="{0000000C-FF6E-4AEA-957B-6D75B72D2CF2}"/>
              </c:ext>
            </c:extLst>
          </c:dPt>
          <c:dPt>
            <c:idx val="4"/>
            <c:marker>
              <c:symbol val="square"/>
              <c:size val="5"/>
              <c:spPr>
                <a:noFill/>
                <a:ln w="9525">
                  <a:noFill/>
                </a:ln>
                <a:effectLst/>
              </c:spPr>
            </c:marker>
            <c:bubble3D val="0"/>
            <c:extLst>
              <c:ext xmlns:c16="http://schemas.microsoft.com/office/drawing/2014/chart" uri="{C3380CC4-5D6E-409C-BE32-E72D297353CC}">
                <c16:uniqueId val="{0000000D-FF6E-4AEA-957B-6D75B72D2CF2}"/>
              </c:ext>
            </c:extLst>
          </c:dPt>
          <c:dPt>
            <c:idx val="5"/>
            <c:marker>
              <c:symbol val="square"/>
              <c:size val="5"/>
              <c:spPr>
                <a:noFill/>
                <a:ln w="9525">
                  <a:noFill/>
                </a:ln>
                <a:effectLst/>
              </c:spPr>
            </c:marker>
            <c:bubble3D val="0"/>
            <c:extLst>
              <c:ext xmlns:c16="http://schemas.microsoft.com/office/drawing/2014/chart" uri="{C3380CC4-5D6E-409C-BE32-E72D297353CC}">
                <c16:uniqueId val="{0000000E-FF6E-4AEA-957B-6D75B72D2CF2}"/>
              </c:ext>
            </c:extLst>
          </c:dPt>
          <c:dPt>
            <c:idx val="6"/>
            <c:marker>
              <c:symbol val="square"/>
              <c:size val="5"/>
              <c:spPr>
                <a:noFill/>
                <a:ln w="9525">
                  <a:noFill/>
                </a:ln>
                <a:effectLst/>
              </c:spPr>
            </c:marker>
            <c:bubble3D val="0"/>
            <c:extLst>
              <c:ext xmlns:c16="http://schemas.microsoft.com/office/drawing/2014/chart" uri="{C3380CC4-5D6E-409C-BE32-E72D297353CC}">
                <c16:uniqueId val="{0000000F-FF6E-4AEA-957B-6D75B72D2CF2}"/>
              </c:ext>
            </c:extLst>
          </c:dPt>
          <c:dPt>
            <c:idx val="7"/>
            <c:marker>
              <c:symbol val="square"/>
              <c:size val="5"/>
              <c:spPr>
                <a:noFill/>
                <a:ln w="9525">
                  <a:noFill/>
                </a:ln>
                <a:effectLst/>
              </c:spPr>
            </c:marker>
            <c:bubble3D val="0"/>
            <c:extLst>
              <c:ext xmlns:c16="http://schemas.microsoft.com/office/drawing/2014/chart" uri="{C3380CC4-5D6E-409C-BE32-E72D297353CC}">
                <c16:uniqueId val="{00000010-FF6E-4AEA-957B-6D75B72D2CF2}"/>
              </c:ext>
            </c:extLst>
          </c:dPt>
          <c:dPt>
            <c:idx val="8"/>
            <c:marker>
              <c:symbol val="square"/>
              <c:size val="5"/>
              <c:spPr>
                <a:noFill/>
                <a:ln w="9525">
                  <a:noFill/>
                </a:ln>
                <a:effectLst/>
              </c:spPr>
            </c:marker>
            <c:bubble3D val="0"/>
            <c:extLst>
              <c:ext xmlns:c16="http://schemas.microsoft.com/office/drawing/2014/chart" uri="{C3380CC4-5D6E-409C-BE32-E72D297353CC}">
                <c16:uniqueId val="{00000011-FF6E-4AEA-957B-6D75B72D2CF2}"/>
              </c:ext>
            </c:extLst>
          </c:dPt>
          <c:dPt>
            <c:idx val="9"/>
            <c:marker>
              <c:symbol val="square"/>
              <c:size val="5"/>
              <c:spPr>
                <a:noFill/>
                <a:ln w="9525">
                  <a:noFill/>
                </a:ln>
                <a:effectLst/>
              </c:spPr>
            </c:marker>
            <c:bubble3D val="0"/>
            <c:extLst>
              <c:ext xmlns:c16="http://schemas.microsoft.com/office/drawing/2014/chart" uri="{C3380CC4-5D6E-409C-BE32-E72D297353CC}">
                <c16:uniqueId val="{00000012-FF6E-4AEA-957B-6D75B72D2CF2}"/>
              </c:ext>
            </c:extLst>
          </c:dPt>
          <c:dPt>
            <c:idx val="10"/>
            <c:marker>
              <c:symbol val="square"/>
              <c:size val="5"/>
              <c:spPr>
                <a:noFill/>
                <a:ln w="9525">
                  <a:noFill/>
                </a:ln>
                <a:effectLst/>
              </c:spPr>
            </c:marker>
            <c:bubble3D val="0"/>
            <c:extLst>
              <c:ext xmlns:c16="http://schemas.microsoft.com/office/drawing/2014/chart" uri="{C3380CC4-5D6E-409C-BE32-E72D297353CC}">
                <c16:uniqueId val="{00000013-FF6E-4AEA-957B-6D75B72D2CF2}"/>
              </c:ext>
            </c:extLst>
          </c:dPt>
          <c:dPt>
            <c:idx val="11"/>
            <c:marker>
              <c:symbol val="square"/>
              <c:size val="5"/>
              <c:spPr>
                <a:noFill/>
                <a:ln w="9525">
                  <a:noFill/>
                </a:ln>
                <a:effectLst/>
              </c:spPr>
            </c:marker>
            <c:bubble3D val="0"/>
            <c:extLst>
              <c:ext xmlns:c16="http://schemas.microsoft.com/office/drawing/2014/chart" uri="{C3380CC4-5D6E-409C-BE32-E72D297353CC}">
                <c16:uniqueId val="{00000014-FF6E-4AEA-957B-6D75B72D2CF2}"/>
              </c:ext>
            </c:extLst>
          </c:dPt>
          <c:dPt>
            <c:idx val="12"/>
            <c:marker>
              <c:symbol val="square"/>
              <c:size val="5"/>
              <c:spPr>
                <a:noFill/>
                <a:ln w="9525">
                  <a:noFill/>
                </a:ln>
                <a:effectLst/>
              </c:spPr>
            </c:marker>
            <c:bubble3D val="0"/>
            <c:extLst>
              <c:ext xmlns:c16="http://schemas.microsoft.com/office/drawing/2014/chart" uri="{C3380CC4-5D6E-409C-BE32-E72D297353CC}">
                <c16:uniqueId val="{00000015-FF6E-4AEA-957B-6D75B72D2CF2}"/>
              </c:ext>
            </c:extLst>
          </c:dPt>
          <c:cat>
            <c:strRef>
              <c:f>'Evolución mensual turistas GC'!$B$142:$B$153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GC'!$N$142:$N$154</c:f>
              <c:numCache>
                <c:formatCode>0.0%</c:formatCode>
                <c:ptCount val="13"/>
                <c:pt idx="0">
                  <c:v>0.79509185999731802</c:v>
                </c:pt>
                <c:pt idx="1">
                  <c:v>0.31841584158415848</c:v>
                </c:pt>
                <c:pt idx="2">
                  <c:v>0.31691934505761066</c:v>
                </c:pt>
                <c:pt idx="3">
                  <c:v>9.8487555079195044E-2</c:v>
                </c:pt>
                <c:pt idx="4">
                  <c:v>-0.1239134291289693</c:v>
                </c:pt>
                <c:pt idx="5">
                  <c:v>0.10261845386533675</c:v>
                </c:pt>
                <c:pt idx="6">
                  <c:v>-3.4648187633262273E-2</c:v>
                </c:pt>
                <c:pt idx="7">
                  <c:v>-0.12022699635184431</c:v>
                </c:pt>
                <c:pt idx="8">
                  <c:v>-0.11611300838248995</c:v>
                </c:pt>
                <c:pt idx="9">
                  <c:v>-6.07939206079392E-2</c:v>
                </c:pt>
                <c:pt idx="10">
                  <c:v>0.27845851650921327</c:v>
                </c:pt>
                <c:pt idx="11">
                  <c:v>0.17253678109674553</c:v>
                </c:pt>
                <c:pt idx="12">
                  <c:v>0.11011527049617964</c:v>
                </c:pt>
              </c:numCache>
            </c:numRef>
          </c:val>
          <c:smooth val="0"/>
          <c:extLst>
            <c:ext xmlns:c16="http://schemas.microsoft.com/office/drawing/2014/chart" uri="{C3380CC4-5D6E-409C-BE32-E72D297353CC}">
              <c16:uniqueId val="{00000016-FF6E-4AEA-957B-6D75B72D2CF2}"/>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5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GC'!$E$162:$F$162</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DA1D-47AA-9E76-ACBCCD528F64}"/>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GC'!$E$164:$E$176</c:f>
              <c:numCache>
                <c:formatCode>#,##0</c:formatCode>
                <c:ptCount val="13"/>
                <c:pt idx="0">
                  <c:v>5344</c:v>
                </c:pt>
                <c:pt idx="1">
                  <c:v>8650</c:v>
                </c:pt>
                <c:pt idx="2">
                  <c:v>6727</c:v>
                </c:pt>
                <c:pt idx="3">
                  <c:v>8745</c:v>
                </c:pt>
                <c:pt idx="4">
                  <c:v>9224</c:v>
                </c:pt>
                <c:pt idx="5">
                  <c:v>6718</c:v>
                </c:pt>
                <c:pt idx="6">
                  <c:v>8077</c:v>
                </c:pt>
                <c:pt idx="7">
                  <c:v>13749</c:v>
                </c:pt>
                <c:pt idx="8">
                  <c:v>6865</c:v>
                </c:pt>
                <c:pt idx="9">
                  <c:v>8059</c:v>
                </c:pt>
                <c:pt idx="10">
                  <c:v>5863</c:v>
                </c:pt>
                <c:pt idx="11">
                  <c:v>7509</c:v>
                </c:pt>
                <c:pt idx="12">
                  <c:v>95530</c:v>
                </c:pt>
              </c:numCache>
            </c:numRef>
          </c:val>
          <c:smooth val="0"/>
          <c:extLst>
            <c:ext xmlns:c16="http://schemas.microsoft.com/office/drawing/2014/chart" uri="{C3380CC4-5D6E-409C-BE32-E72D297353CC}">
              <c16:uniqueId val="{00000002-DA1D-47AA-9E76-ACBCCD528F64}"/>
            </c:ext>
          </c:extLst>
        </c:ser>
        <c:ser>
          <c:idx val="0"/>
          <c:order val="1"/>
          <c:tx>
            <c:strRef>
              <c:f>'Evolución mensual turistas GC'!$K$162:$L$162</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DA1D-47AA-9E76-ACBCCD528F64}"/>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GC'!$K$164:$K$176</c:f>
              <c:numCache>
                <c:formatCode>#,##0</c:formatCode>
                <c:ptCount val="13"/>
                <c:pt idx="0">
                  <c:v>5205</c:v>
                </c:pt>
                <c:pt idx="1">
                  <c:v>9091</c:v>
                </c:pt>
                <c:pt idx="2">
                  <c:v>9305</c:v>
                </c:pt>
                <c:pt idx="3">
                  <c:v>10564</c:v>
                </c:pt>
                <c:pt idx="4">
                  <c:v>12095</c:v>
                </c:pt>
                <c:pt idx="5">
                  <c:v>8645</c:v>
                </c:pt>
                <c:pt idx="6">
                  <c:v>14588</c:v>
                </c:pt>
                <c:pt idx="7">
                  <c:v>17637</c:v>
                </c:pt>
                <c:pt idx="8">
                  <c:v>11007</c:v>
                </c:pt>
                <c:pt idx="9">
                  <c:v>12411</c:v>
                </c:pt>
                <c:pt idx="10">
                  <c:v>11105</c:v>
                </c:pt>
                <c:pt idx="11">
                  <c:v>14716</c:v>
                </c:pt>
                <c:pt idx="12">
                  <c:v>136369</c:v>
                </c:pt>
              </c:numCache>
            </c:numRef>
          </c:val>
          <c:smooth val="0"/>
          <c:extLst>
            <c:ext xmlns:c16="http://schemas.microsoft.com/office/drawing/2014/chart" uri="{C3380CC4-5D6E-409C-BE32-E72D297353CC}">
              <c16:uniqueId val="{00000005-DA1D-47AA-9E76-ACBCCD528F64}"/>
            </c:ext>
          </c:extLst>
        </c:ser>
        <c:ser>
          <c:idx val="1"/>
          <c:order val="2"/>
          <c:tx>
            <c:strRef>
              <c:f>'Evolución mensual turistas GC'!$M$162:$N$162</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DA1D-47AA-9E76-ACBCCD528F64}"/>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GC'!$M$164:$M$176</c:f>
              <c:numCache>
                <c:formatCode>#,##0</c:formatCode>
                <c:ptCount val="13"/>
                <c:pt idx="0">
                  <c:v>11423</c:v>
                </c:pt>
                <c:pt idx="1">
                  <c:v>17476</c:v>
                </c:pt>
                <c:pt idx="2">
                  <c:v>11664</c:v>
                </c:pt>
                <c:pt idx="3">
                  <c:v>13626</c:v>
                </c:pt>
                <c:pt idx="4">
                  <c:v>12643</c:v>
                </c:pt>
                <c:pt idx="5">
                  <c:v>10117</c:v>
                </c:pt>
                <c:pt idx="6">
                  <c:v>14076</c:v>
                </c:pt>
                <c:pt idx="7">
                  <c:v>16157</c:v>
                </c:pt>
                <c:pt idx="8">
                  <c:v>11915</c:v>
                </c:pt>
                <c:pt idx="9">
                  <c:v>14987</c:v>
                </c:pt>
                <c:pt idx="10">
                  <c:v>12000</c:v>
                </c:pt>
                <c:pt idx="11">
                  <c:v>12661</c:v>
                </c:pt>
                <c:pt idx="12">
                  <c:v>158745</c:v>
                </c:pt>
              </c:numCache>
            </c:numRef>
          </c:val>
          <c:smooth val="0"/>
          <c:extLst>
            <c:ext xmlns:c16="http://schemas.microsoft.com/office/drawing/2014/chart" uri="{C3380CC4-5D6E-409C-BE32-E72D297353CC}">
              <c16:uniqueId val="{00000008-DA1D-47AA-9E76-ACBCCD528F64}"/>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GC'!$N$163</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DA1D-47AA-9E76-ACBCCD528F64}"/>
              </c:ext>
            </c:extLst>
          </c:dPt>
          <c:dPt>
            <c:idx val="1"/>
            <c:marker>
              <c:symbol val="square"/>
              <c:size val="5"/>
              <c:spPr>
                <a:noFill/>
                <a:ln w="9525">
                  <a:noFill/>
                </a:ln>
                <a:effectLst/>
              </c:spPr>
            </c:marker>
            <c:bubble3D val="0"/>
            <c:extLst>
              <c:ext xmlns:c16="http://schemas.microsoft.com/office/drawing/2014/chart" uri="{C3380CC4-5D6E-409C-BE32-E72D297353CC}">
                <c16:uniqueId val="{0000000A-DA1D-47AA-9E76-ACBCCD528F64}"/>
              </c:ext>
            </c:extLst>
          </c:dPt>
          <c:dPt>
            <c:idx val="2"/>
            <c:marker>
              <c:symbol val="square"/>
              <c:size val="5"/>
              <c:spPr>
                <a:noFill/>
                <a:ln w="9525">
                  <a:noFill/>
                </a:ln>
                <a:effectLst/>
              </c:spPr>
            </c:marker>
            <c:bubble3D val="0"/>
            <c:extLst>
              <c:ext xmlns:c16="http://schemas.microsoft.com/office/drawing/2014/chart" uri="{C3380CC4-5D6E-409C-BE32-E72D297353CC}">
                <c16:uniqueId val="{0000000B-DA1D-47AA-9E76-ACBCCD528F64}"/>
              </c:ext>
            </c:extLst>
          </c:dPt>
          <c:dPt>
            <c:idx val="3"/>
            <c:marker>
              <c:symbol val="square"/>
              <c:size val="5"/>
              <c:spPr>
                <a:noFill/>
                <a:ln w="9525">
                  <a:noFill/>
                </a:ln>
                <a:effectLst/>
              </c:spPr>
            </c:marker>
            <c:bubble3D val="0"/>
            <c:extLst>
              <c:ext xmlns:c16="http://schemas.microsoft.com/office/drawing/2014/chart" uri="{C3380CC4-5D6E-409C-BE32-E72D297353CC}">
                <c16:uniqueId val="{0000000C-DA1D-47AA-9E76-ACBCCD528F64}"/>
              </c:ext>
            </c:extLst>
          </c:dPt>
          <c:dPt>
            <c:idx val="4"/>
            <c:marker>
              <c:symbol val="square"/>
              <c:size val="5"/>
              <c:spPr>
                <a:noFill/>
                <a:ln w="9525">
                  <a:noFill/>
                </a:ln>
                <a:effectLst/>
              </c:spPr>
            </c:marker>
            <c:bubble3D val="0"/>
            <c:extLst>
              <c:ext xmlns:c16="http://schemas.microsoft.com/office/drawing/2014/chart" uri="{C3380CC4-5D6E-409C-BE32-E72D297353CC}">
                <c16:uniqueId val="{0000000D-DA1D-47AA-9E76-ACBCCD528F64}"/>
              </c:ext>
            </c:extLst>
          </c:dPt>
          <c:dPt>
            <c:idx val="5"/>
            <c:marker>
              <c:symbol val="square"/>
              <c:size val="5"/>
              <c:spPr>
                <a:noFill/>
                <a:ln w="9525">
                  <a:noFill/>
                </a:ln>
                <a:effectLst/>
              </c:spPr>
            </c:marker>
            <c:bubble3D val="0"/>
            <c:extLst>
              <c:ext xmlns:c16="http://schemas.microsoft.com/office/drawing/2014/chart" uri="{C3380CC4-5D6E-409C-BE32-E72D297353CC}">
                <c16:uniqueId val="{0000000E-DA1D-47AA-9E76-ACBCCD528F64}"/>
              </c:ext>
            </c:extLst>
          </c:dPt>
          <c:dPt>
            <c:idx val="6"/>
            <c:marker>
              <c:symbol val="square"/>
              <c:size val="5"/>
              <c:spPr>
                <a:noFill/>
                <a:ln w="9525">
                  <a:noFill/>
                </a:ln>
                <a:effectLst/>
              </c:spPr>
            </c:marker>
            <c:bubble3D val="0"/>
            <c:extLst>
              <c:ext xmlns:c16="http://schemas.microsoft.com/office/drawing/2014/chart" uri="{C3380CC4-5D6E-409C-BE32-E72D297353CC}">
                <c16:uniqueId val="{0000000F-DA1D-47AA-9E76-ACBCCD528F64}"/>
              </c:ext>
            </c:extLst>
          </c:dPt>
          <c:dPt>
            <c:idx val="7"/>
            <c:marker>
              <c:symbol val="square"/>
              <c:size val="5"/>
              <c:spPr>
                <a:noFill/>
                <a:ln w="9525">
                  <a:noFill/>
                </a:ln>
                <a:effectLst/>
              </c:spPr>
            </c:marker>
            <c:bubble3D val="0"/>
            <c:extLst>
              <c:ext xmlns:c16="http://schemas.microsoft.com/office/drawing/2014/chart" uri="{C3380CC4-5D6E-409C-BE32-E72D297353CC}">
                <c16:uniqueId val="{00000010-DA1D-47AA-9E76-ACBCCD528F64}"/>
              </c:ext>
            </c:extLst>
          </c:dPt>
          <c:dPt>
            <c:idx val="8"/>
            <c:marker>
              <c:symbol val="square"/>
              <c:size val="5"/>
              <c:spPr>
                <a:noFill/>
                <a:ln w="9525">
                  <a:noFill/>
                </a:ln>
                <a:effectLst/>
              </c:spPr>
            </c:marker>
            <c:bubble3D val="0"/>
            <c:extLst>
              <c:ext xmlns:c16="http://schemas.microsoft.com/office/drawing/2014/chart" uri="{C3380CC4-5D6E-409C-BE32-E72D297353CC}">
                <c16:uniqueId val="{00000011-DA1D-47AA-9E76-ACBCCD528F64}"/>
              </c:ext>
            </c:extLst>
          </c:dPt>
          <c:dPt>
            <c:idx val="9"/>
            <c:marker>
              <c:symbol val="square"/>
              <c:size val="5"/>
              <c:spPr>
                <a:noFill/>
                <a:ln w="9525">
                  <a:noFill/>
                </a:ln>
                <a:effectLst/>
              </c:spPr>
            </c:marker>
            <c:bubble3D val="0"/>
            <c:extLst>
              <c:ext xmlns:c16="http://schemas.microsoft.com/office/drawing/2014/chart" uri="{C3380CC4-5D6E-409C-BE32-E72D297353CC}">
                <c16:uniqueId val="{00000012-DA1D-47AA-9E76-ACBCCD528F64}"/>
              </c:ext>
            </c:extLst>
          </c:dPt>
          <c:dPt>
            <c:idx val="10"/>
            <c:marker>
              <c:symbol val="square"/>
              <c:size val="5"/>
              <c:spPr>
                <a:noFill/>
                <a:ln w="9525">
                  <a:noFill/>
                </a:ln>
                <a:effectLst/>
              </c:spPr>
            </c:marker>
            <c:bubble3D val="0"/>
            <c:extLst>
              <c:ext xmlns:c16="http://schemas.microsoft.com/office/drawing/2014/chart" uri="{C3380CC4-5D6E-409C-BE32-E72D297353CC}">
                <c16:uniqueId val="{00000013-DA1D-47AA-9E76-ACBCCD528F64}"/>
              </c:ext>
            </c:extLst>
          </c:dPt>
          <c:dPt>
            <c:idx val="11"/>
            <c:marker>
              <c:symbol val="square"/>
              <c:size val="5"/>
              <c:spPr>
                <a:noFill/>
                <a:ln w="9525">
                  <a:noFill/>
                </a:ln>
                <a:effectLst/>
              </c:spPr>
            </c:marker>
            <c:bubble3D val="0"/>
            <c:extLst>
              <c:ext xmlns:c16="http://schemas.microsoft.com/office/drawing/2014/chart" uri="{C3380CC4-5D6E-409C-BE32-E72D297353CC}">
                <c16:uniqueId val="{00000014-DA1D-47AA-9E76-ACBCCD528F64}"/>
              </c:ext>
            </c:extLst>
          </c:dPt>
          <c:dPt>
            <c:idx val="12"/>
            <c:marker>
              <c:symbol val="square"/>
              <c:size val="5"/>
              <c:spPr>
                <a:noFill/>
                <a:ln w="9525">
                  <a:noFill/>
                </a:ln>
                <a:effectLst/>
              </c:spPr>
            </c:marker>
            <c:bubble3D val="0"/>
            <c:extLst>
              <c:ext xmlns:c16="http://schemas.microsoft.com/office/drawing/2014/chart" uri="{C3380CC4-5D6E-409C-BE32-E72D297353CC}">
                <c16:uniqueId val="{00000015-DA1D-47AA-9E76-ACBCCD528F64}"/>
              </c:ext>
            </c:extLst>
          </c:dPt>
          <c:cat>
            <c:strRef>
              <c:f>'Evolución mensual turistas GC'!$B$164:$B$175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GC'!$N$164:$N$176</c:f>
              <c:numCache>
                <c:formatCode>0.0%</c:formatCode>
                <c:ptCount val="13"/>
                <c:pt idx="0">
                  <c:v>1.19462055715658</c:v>
                </c:pt>
                <c:pt idx="1">
                  <c:v>0.92234077659223401</c:v>
                </c:pt>
                <c:pt idx="2">
                  <c:v>0.2535196131112305</c:v>
                </c:pt>
                <c:pt idx="3">
                  <c:v>0.28985232866338517</c:v>
                </c:pt>
                <c:pt idx="4">
                  <c:v>4.5307978503513757E-2</c:v>
                </c:pt>
                <c:pt idx="5">
                  <c:v>0.17027183342972818</c:v>
                </c:pt>
                <c:pt idx="6">
                  <c:v>-3.5097340279681921E-2</c:v>
                </c:pt>
                <c:pt idx="7">
                  <c:v>-8.3914497930486998E-2</c:v>
                </c:pt>
                <c:pt idx="8">
                  <c:v>8.2492959026074342E-2</c:v>
                </c:pt>
                <c:pt idx="9">
                  <c:v>0.20755781161872533</c:v>
                </c:pt>
                <c:pt idx="10">
                  <c:v>8.0594326879783962E-2</c:v>
                </c:pt>
                <c:pt idx="11">
                  <c:v>-0.13964392497961398</c:v>
                </c:pt>
                <c:pt idx="12">
                  <c:v>0.16408421268763429</c:v>
                </c:pt>
              </c:numCache>
            </c:numRef>
          </c:val>
          <c:smooth val="0"/>
          <c:extLst>
            <c:ext xmlns:c16="http://schemas.microsoft.com/office/drawing/2014/chart" uri="{C3380CC4-5D6E-409C-BE32-E72D297353CC}">
              <c16:uniqueId val="{00000016-DA1D-47AA-9E76-ACBCCD528F64}"/>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0442806460853661"/>
          <c:w val="0.90467504063167459"/>
          <c:h val="0.46878142835107206"/>
        </c:manualLayout>
      </c:layout>
      <c:lineChart>
        <c:grouping val="standard"/>
        <c:varyColors val="0"/>
        <c:ser>
          <c:idx val="3"/>
          <c:order val="0"/>
          <c:tx>
            <c:strRef>
              <c:f>'Evolución mensual turistas GC'!$E$184:$F$184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8DC-4447-88A4-D5AB2E315F1F}"/>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GC'!$E$186:$E$198</c:f>
              <c:numCache>
                <c:formatCode>#,##0</c:formatCode>
                <c:ptCount val="13"/>
                <c:pt idx="0">
                  <c:v>7707</c:v>
                </c:pt>
                <c:pt idx="1">
                  <c:v>5541</c:v>
                </c:pt>
                <c:pt idx="2">
                  <c:v>7906</c:v>
                </c:pt>
                <c:pt idx="3">
                  <c:v>11507</c:v>
                </c:pt>
                <c:pt idx="4">
                  <c:v>8819</c:v>
                </c:pt>
                <c:pt idx="5">
                  <c:v>9938</c:v>
                </c:pt>
                <c:pt idx="6">
                  <c:v>12221</c:v>
                </c:pt>
                <c:pt idx="7">
                  <c:v>8818</c:v>
                </c:pt>
                <c:pt idx="8">
                  <c:v>8849</c:v>
                </c:pt>
                <c:pt idx="9">
                  <c:v>7873</c:v>
                </c:pt>
                <c:pt idx="10">
                  <c:v>6879</c:v>
                </c:pt>
                <c:pt idx="11">
                  <c:v>7416</c:v>
                </c:pt>
                <c:pt idx="12">
                  <c:v>103474</c:v>
                </c:pt>
              </c:numCache>
            </c:numRef>
          </c:val>
          <c:smooth val="0"/>
          <c:extLst>
            <c:ext xmlns:c16="http://schemas.microsoft.com/office/drawing/2014/chart" uri="{C3380CC4-5D6E-409C-BE32-E72D297353CC}">
              <c16:uniqueId val="{00000002-58DC-4447-88A4-D5AB2E315F1F}"/>
            </c:ext>
          </c:extLst>
        </c:ser>
        <c:ser>
          <c:idx val="0"/>
          <c:order val="1"/>
          <c:tx>
            <c:strRef>
              <c:f>'Evolución mensual turistas GC'!$K$184:$L$184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8DC-4447-88A4-D5AB2E315F1F}"/>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GC'!$K$186:$K$198</c:f>
              <c:numCache>
                <c:formatCode>#,##0</c:formatCode>
                <c:ptCount val="13"/>
                <c:pt idx="0">
                  <c:v>6604</c:v>
                </c:pt>
                <c:pt idx="1">
                  <c:v>6607</c:v>
                </c:pt>
                <c:pt idx="2">
                  <c:v>7171</c:v>
                </c:pt>
                <c:pt idx="3">
                  <c:v>8482</c:v>
                </c:pt>
                <c:pt idx="4">
                  <c:v>7711</c:v>
                </c:pt>
                <c:pt idx="5">
                  <c:v>7394</c:v>
                </c:pt>
                <c:pt idx="6">
                  <c:v>15527</c:v>
                </c:pt>
                <c:pt idx="7">
                  <c:v>11484</c:v>
                </c:pt>
                <c:pt idx="8">
                  <c:v>8147</c:v>
                </c:pt>
                <c:pt idx="9">
                  <c:v>8313</c:v>
                </c:pt>
                <c:pt idx="10">
                  <c:v>8792</c:v>
                </c:pt>
                <c:pt idx="11">
                  <c:v>9740</c:v>
                </c:pt>
                <c:pt idx="12">
                  <c:v>105972</c:v>
                </c:pt>
              </c:numCache>
            </c:numRef>
          </c:val>
          <c:smooth val="0"/>
          <c:extLst>
            <c:ext xmlns:c16="http://schemas.microsoft.com/office/drawing/2014/chart" uri="{C3380CC4-5D6E-409C-BE32-E72D297353CC}">
              <c16:uniqueId val="{00000005-58DC-4447-88A4-D5AB2E315F1F}"/>
            </c:ext>
          </c:extLst>
        </c:ser>
        <c:ser>
          <c:idx val="1"/>
          <c:order val="2"/>
          <c:tx>
            <c:strRef>
              <c:f>'Evolución mensual turistas GC'!$M$184:$N$184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8DC-4447-88A4-D5AB2E315F1F}"/>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GC'!$M$186:$M$198</c:f>
              <c:numCache>
                <c:formatCode>#,##0</c:formatCode>
                <c:ptCount val="13"/>
                <c:pt idx="0">
                  <c:v>8166</c:v>
                </c:pt>
                <c:pt idx="1">
                  <c:v>7005</c:v>
                </c:pt>
                <c:pt idx="2">
                  <c:v>7479</c:v>
                </c:pt>
                <c:pt idx="3">
                  <c:v>12553</c:v>
                </c:pt>
                <c:pt idx="4">
                  <c:v>9330</c:v>
                </c:pt>
                <c:pt idx="5">
                  <c:v>6809</c:v>
                </c:pt>
                <c:pt idx="6">
                  <c:v>12458</c:v>
                </c:pt>
                <c:pt idx="7">
                  <c:v>8173</c:v>
                </c:pt>
                <c:pt idx="8">
                  <c:v>9080</c:v>
                </c:pt>
                <c:pt idx="9">
                  <c:v>7939</c:v>
                </c:pt>
                <c:pt idx="10">
                  <c:v>9316</c:v>
                </c:pt>
                <c:pt idx="11">
                  <c:v>10664</c:v>
                </c:pt>
                <c:pt idx="12">
                  <c:v>108972</c:v>
                </c:pt>
              </c:numCache>
            </c:numRef>
          </c:val>
          <c:smooth val="0"/>
          <c:extLst>
            <c:ext xmlns:c16="http://schemas.microsoft.com/office/drawing/2014/chart" uri="{C3380CC4-5D6E-409C-BE32-E72D297353CC}">
              <c16:uniqueId val="{00000008-58DC-4447-88A4-D5AB2E315F1F}"/>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GC'!$N$185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8DC-4447-88A4-D5AB2E315F1F}"/>
              </c:ext>
            </c:extLst>
          </c:dPt>
          <c:dPt>
            <c:idx val="1"/>
            <c:marker>
              <c:symbol val="square"/>
              <c:size val="5"/>
              <c:spPr>
                <a:noFill/>
                <a:ln w="9525">
                  <a:noFill/>
                </a:ln>
                <a:effectLst/>
              </c:spPr>
            </c:marker>
            <c:bubble3D val="0"/>
            <c:extLst>
              <c:ext xmlns:c16="http://schemas.microsoft.com/office/drawing/2014/chart" uri="{C3380CC4-5D6E-409C-BE32-E72D297353CC}">
                <c16:uniqueId val="{0000000A-58DC-4447-88A4-D5AB2E315F1F}"/>
              </c:ext>
            </c:extLst>
          </c:dPt>
          <c:dPt>
            <c:idx val="2"/>
            <c:marker>
              <c:symbol val="square"/>
              <c:size val="5"/>
              <c:spPr>
                <a:noFill/>
                <a:ln w="9525">
                  <a:noFill/>
                </a:ln>
                <a:effectLst/>
              </c:spPr>
            </c:marker>
            <c:bubble3D val="0"/>
            <c:extLst>
              <c:ext xmlns:c16="http://schemas.microsoft.com/office/drawing/2014/chart" uri="{C3380CC4-5D6E-409C-BE32-E72D297353CC}">
                <c16:uniqueId val="{0000000B-58DC-4447-88A4-D5AB2E315F1F}"/>
              </c:ext>
            </c:extLst>
          </c:dPt>
          <c:dPt>
            <c:idx val="3"/>
            <c:marker>
              <c:symbol val="square"/>
              <c:size val="5"/>
              <c:spPr>
                <a:noFill/>
                <a:ln w="9525">
                  <a:noFill/>
                </a:ln>
                <a:effectLst/>
              </c:spPr>
            </c:marker>
            <c:bubble3D val="0"/>
            <c:extLst>
              <c:ext xmlns:c16="http://schemas.microsoft.com/office/drawing/2014/chart" uri="{C3380CC4-5D6E-409C-BE32-E72D297353CC}">
                <c16:uniqueId val="{0000000C-58DC-4447-88A4-D5AB2E315F1F}"/>
              </c:ext>
            </c:extLst>
          </c:dPt>
          <c:dPt>
            <c:idx val="4"/>
            <c:marker>
              <c:symbol val="square"/>
              <c:size val="5"/>
              <c:spPr>
                <a:noFill/>
                <a:ln w="9525">
                  <a:noFill/>
                </a:ln>
                <a:effectLst/>
              </c:spPr>
            </c:marker>
            <c:bubble3D val="0"/>
            <c:extLst>
              <c:ext xmlns:c16="http://schemas.microsoft.com/office/drawing/2014/chart" uri="{C3380CC4-5D6E-409C-BE32-E72D297353CC}">
                <c16:uniqueId val="{0000000D-58DC-4447-88A4-D5AB2E315F1F}"/>
              </c:ext>
            </c:extLst>
          </c:dPt>
          <c:dPt>
            <c:idx val="5"/>
            <c:marker>
              <c:symbol val="square"/>
              <c:size val="5"/>
              <c:spPr>
                <a:noFill/>
                <a:ln w="9525">
                  <a:noFill/>
                </a:ln>
                <a:effectLst/>
              </c:spPr>
            </c:marker>
            <c:bubble3D val="0"/>
            <c:extLst>
              <c:ext xmlns:c16="http://schemas.microsoft.com/office/drawing/2014/chart" uri="{C3380CC4-5D6E-409C-BE32-E72D297353CC}">
                <c16:uniqueId val="{0000000E-58DC-4447-88A4-D5AB2E315F1F}"/>
              </c:ext>
            </c:extLst>
          </c:dPt>
          <c:dPt>
            <c:idx val="6"/>
            <c:marker>
              <c:symbol val="square"/>
              <c:size val="5"/>
              <c:spPr>
                <a:noFill/>
                <a:ln w="9525">
                  <a:noFill/>
                </a:ln>
                <a:effectLst/>
              </c:spPr>
            </c:marker>
            <c:bubble3D val="0"/>
            <c:extLst>
              <c:ext xmlns:c16="http://schemas.microsoft.com/office/drawing/2014/chart" uri="{C3380CC4-5D6E-409C-BE32-E72D297353CC}">
                <c16:uniqueId val="{0000000F-58DC-4447-88A4-D5AB2E315F1F}"/>
              </c:ext>
            </c:extLst>
          </c:dPt>
          <c:dPt>
            <c:idx val="7"/>
            <c:marker>
              <c:symbol val="square"/>
              <c:size val="5"/>
              <c:spPr>
                <a:noFill/>
                <a:ln w="9525">
                  <a:noFill/>
                </a:ln>
                <a:effectLst/>
              </c:spPr>
            </c:marker>
            <c:bubble3D val="0"/>
            <c:extLst>
              <c:ext xmlns:c16="http://schemas.microsoft.com/office/drawing/2014/chart" uri="{C3380CC4-5D6E-409C-BE32-E72D297353CC}">
                <c16:uniqueId val="{00000010-58DC-4447-88A4-D5AB2E315F1F}"/>
              </c:ext>
            </c:extLst>
          </c:dPt>
          <c:dPt>
            <c:idx val="8"/>
            <c:marker>
              <c:symbol val="square"/>
              <c:size val="5"/>
              <c:spPr>
                <a:noFill/>
                <a:ln w="9525">
                  <a:noFill/>
                </a:ln>
                <a:effectLst/>
              </c:spPr>
            </c:marker>
            <c:bubble3D val="0"/>
            <c:extLst>
              <c:ext xmlns:c16="http://schemas.microsoft.com/office/drawing/2014/chart" uri="{C3380CC4-5D6E-409C-BE32-E72D297353CC}">
                <c16:uniqueId val="{00000011-58DC-4447-88A4-D5AB2E315F1F}"/>
              </c:ext>
            </c:extLst>
          </c:dPt>
          <c:dPt>
            <c:idx val="9"/>
            <c:marker>
              <c:symbol val="square"/>
              <c:size val="5"/>
              <c:spPr>
                <a:noFill/>
                <a:ln w="9525">
                  <a:noFill/>
                </a:ln>
                <a:effectLst/>
              </c:spPr>
            </c:marker>
            <c:bubble3D val="0"/>
            <c:extLst>
              <c:ext xmlns:c16="http://schemas.microsoft.com/office/drawing/2014/chart" uri="{C3380CC4-5D6E-409C-BE32-E72D297353CC}">
                <c16:uniqueId val="{00000012-58DC-4447-88A4-D5AB2E315F1F}"/>
              </c:ext>
            </c:extLst>
          </c:dPt>
          <c:dPt>
            <c:idx val="10"/>
            <c:marker>
              <c:symbol val="square"/>
              <c:size val="5"/>
              <c:spPr>
                <a:noFill/>
                <a:ln w="9525">
                  <a:noFill/>
                </a:ln>
                <a:effectLst/>
              </c:spPr>
            </c:marker>
            <c:bubble3D val="0"/>
            <c:extLst>
              <c:ext xmlns:c16="http://schemas.microsoft.com/office/drawing/2014/chart" uri="{C3380CC4-5D6E-409C-BE32-E72D297353CC}">
                <c16:uniqueId val="{00000013-58DC-4447-88A4-D5AB2E315F1F}"/>
              </c:ext>
            </c:extLst>
          </c:dPt>
          <c:dPt>
            <c:idx val="11"/>
            <c:marker>
              <c:symbol val="square"/>
              <c:size val="5"/>
              <c:spPr>
                <a:noFill/>
                <a:ln w="9525">
                  <a:noFill/>
                </a:ln>
                <a:effectLst/>
              </c:spPr>
            </c:marker>
            <c:bubble3D val="0"/>
            <c:extLst>
              <c:ext xmlns:c16="http://schemas.microsoft.com/office/drawing/2014/chart" uri="{C3380CC4-5D6E-409C-BE32-E72D297353CC}">
                <c16:uniqueId val="{00000014-58DC-4447-88A4-D5AB2E315F1F}"/>
              </c:ext>
            </c:extLst>
          </c:dPt>
          <c:dPt>
            <c:idx val="12"/>
            <c:marker>
              <c:symbol val="square"/>
              <c:size val="5"/>
              <c:spPr>
                <a:noFill/>
                <a:ln w="9525">
                  <a:noFill/>
                </a:ln>
                <a:effectLst/>
              </c:spPr>
            </c:marker>
            <c:bubble3D val="0"/>
            <c:extLst>
              <c:ext xmlns:c16="http://schemas.microsoft.com/office/drawing/2014/chart" uri="{C3380CC4-5D6E-409C-BE32-E72D297353CC}">
                <c16:uniqueId val="{00000015-58DC-4447-88A4-D5AB2E315F1F}"/>
              </c:ext>
            </c:extLst>
          </c:dPt>
          <c:cat>
            <c:strRef>
              <c:f>'Evolución mensual turistas GC'!$B$186:$B$197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GC'!$N$186:$N$198</c:f>
              <c:numCache>
                <c:formatCode>0.0%</c:formatCode>
                <c:ptCount val="13"/>
                <c:pt idx="0">
                  <c:v>0.23652331920048453</c:v>
                </c:pt>
                <c:pt idx="1">
                  <c:v>6.0239140305736294E-2</c:v>
                </c:pt>
                <c:pt idx="2">
                  <c:v>4.2950773950634513E-2</c:v>
                </c:pt>
                <c:pt idx="3">
                  <c:v>0.4799575571799104</c:v>
                </c:pt>
                <c:pt idx="4">
                  <c:v>0.20995979769160944</c:v>
                </c:pt>
                <c:pt idx="5">
                  <c:v>-7.9118203949147925E-2</c:v>
                </c:pt>
                <c:pt idx="6">
                  <c:v>-0.19765569652862758</c:v>
                </c:pt>
                <c:pt idx="7">
                  <c:v>-0.28831417624521072</c:v>
                </c:pt>
                <c:pt idx="8">
                  <c:v>0.11452068245980107</c:v>
                </c:pt>
                <c:pt idx="9">
                  <c:v>-4.4989775051124781E-2</c:v>
                </c:pt>
                <c:pt idx="10">
                  <c:v>5.9599636032757086E-2</c:v>
                </c:pt>
                <c:pt idx="11">
                  <c:v>9.4866529774127351E-2</c:v>
                </c:pt>
                <c:pt idx="12">
                  <c:v>2.8309364737855391E-2</c:v>
                </c:pt>
              </c:numCache>
            </c:numRef>
          </c:val>
          <c:smooth val="0"/>
          <c:extLst>
            <c:ext xmlns:c16="http://schemas.microsoft.com/office/drawing/2014/chart" uri="{C3380CC4-5D6E-409C-BE32-E72D297353CC}">
              <c16:uniqueId val="{00000016-58DC-4447-88A4-D5AB2E315F1F}"/>
            </c:ext>
          </c:extLst>
        </c:ser>
        <c:ser>
          <c:idx val="4"/>
          <c:order val="4"/>
          <c:tx>
            <c:strRef>
              <c:f>'Evolución mensual turistas GC'!$O$185</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GC'!$O$186:$O$198</c:f>
              <c:numCache>
                <c:formatCode>0.0%</c:formatCode>
                <c:ptCount val="13"/>
                <c:pt idx="0">
                  <c:v>5.9556247567146725E-2</c:v>
                </c:pt>
                <c:pt idx="1">
                  <c:v>0.2642122360584731</c:v>
                </c:pt>
                <c:pt idx="2">
                  <c:v>-5.4009612952188202E-2</c:v>
                </c:pt>
                <c:pt idx="3">
                  <c:v>9.0901190579647073E-2</c:v>
                </c:pt>
                <c:pt idx="4">
                  <c:v>5.7943077446422464E-2</c:v>
                </c:pt>
                <c:pt idx="5">
                  <c:v>-0.31485208291406719</c:v>
                </c:pt>
                <c:pt idx="6">
                  <c:v>1.9392848375746619E-2</c:v>
                </c:pt>
                <c:pt idx="7">
                  <c:v>-7.314583805851671E-2</c:v>
                </c:pt>
                <c:pt idx="8">
                  <c:v>2.6104644592609416E-2</c:v>
                </c:pt>
                <c:pt idx="9">
                  <c:v>8.383081417502769E-3</c:v>
                </c:pt>
                <c:pt idx="10">
                  <c:v>0.35426660851868008</c:v>
                </c:pt>
                <c:pt idx="11">
                  <c:v>0.43797195253505938</c:v>
                </c:pt>
                <c:pt idx="12">
                  <c:v>5.3134120648665295E-2</c:v>
                </c:pt>
              </c:numCache>
            </c:numRef>
          </c:val>
          <c:smooth val="0"/>
          <c:extLst>
            <c:ext xmlns:c16="http://schemas.microsoft.com/office/drawing/2014/chart" uri="{C3380CC4-5D6E-409C-BE32-E72D297353CC}">
              <c16:uniqueId val="{00000017-58DC-4447-88A4-D5AB2E315F1F}"/>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1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3807500151813759"/>
          <c:w val="0.90467504063167459"/>
          <c:h val="0.42673997891168852"/>
        </c:manualLayout>
      </c:layout>
      <c:lineChart>
        <c:grouping val="standard"/>
        <c:varyColors val="0"/>
        <c:ser>
          <c:idx val="3"/>
          <c:order val="0"/>
          <c:tx>
            <c:strRef>
              <c:f>'Evolución mensual turistas TF'!$E$96:$F$96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9E6D-4789-A870-5DA27F75643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TF'!$E$98:$E$110</c:f>
              <c:numCache>
                <c:formatCode>#,##0</c:formatCode>
                <c:ptCount val="13"/>
                <c:pt idx="0">
                  <c:v>11259</c:v>
                </c:pt>
                <c:pt idx="1">
                  <c:v>11688</c:v>
                </c:pt>
                <c:pt idx="2">
                  <c:v>12967</c:v>
                </c:pt>
                <c:pt idx="3">
                  <c:v>12686</c:v>
                </c:pt>
                <c:pt idx="4">
                  <c:v>14020</c:v>
                </c:pt>
                <c:pt idx="5">
                  <c:v>14695</c:v>
                </c:pt>
                <c:pt idx="6">
                  <c:v>17837</c:v>
                </c:pt>
                <c:pt idx="7">
                  <c:v>16810</c:v>
                </c:pt>
                <c:pt idx="8">
                  <c:v>13752</c:v>
                </c:pt>
                <c:pt idx="9">
                  <c:v>13322</c:v>
                </c:pt>
                <c:pt idx="10">
                  <c:v>11473</c:v>
                </c:pt>
                <c:pt idx="11">
                  <c:v>11352</c:v>
                </c:pt>
                <c:pt idx="12">
                  <c:v>161861</c:v>
                </c:pt>
              </c:numCache>
            </c:numRef>
          </c:val>
          <c:smooth val="0"/>
          <c:extLst>
            <c:ext xmlns:c16="http://schemas.microsoft.com/office/drawing/2014/chart" uri="{C3380CC4-5D6E-409C-BE32-E72D297353CC}">
              <c16:uniqueId val="{00000002-9E6D-4789-A870-5DA27F756436}"/>
            </c:ext>
          </c:extLst>
        </c:ser>
        <c:ser>
          <c:idx val="0"/>
          <c:order val="1"/>
          <c:tx>
            <c:strRef>
              <c:f>'Evolución mensual turistas TF'!$K$96:$L$96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9E6D-4789-A870-5DA27F75643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TF'!$K$98:$K$110</c:f>
              <c:numCache>
                <c:formatCode>#,##0</c:formatCode>
                <c:ptCount val="13"/>
                <c:pt idx="0">
                  <c:v>14518</c:v>
                </c:pt>
                <c:pt idx="1">
                  <c:v>14194</c:v>
                </c:pt>
                <c:pt idx="2">
                  <c:v>15780</c:v>
                </c:pt>
                <c:pt idx="3">
                  <c:v>13732</c:v>
                </c:pt>
                <c:pt idx="4">
                  <c:v>14844</c:v>
                </c:pt>
                <c:pt idx="5">
                  <c:v>14305</c:v>
                </c:pt>
                <c:pt idx="6">
                  <c:v>16916</c:v>
                </c:pt>
                <c:pt idx="7">
                  <c:v>14739</c:v>
                </c:pt>
                <c:pt idx="8">
                  <c:v>16419</c:v>
                </c:pt>
                <c:pt idx="9">
                  <c:v>15143</c:v>
                </c:pt>
                <c:pt idx="10">
                  <c:v>16899</c:v>
                </c:pt>
                <c:pt idx="11">
                  <c:v>15120</c:v>
                </c:pt>
                <c:pt idx="12">
                  <c:v>182609</c:v>
                </c:pt>
              </c:numCache>
            </c:numRef>
          </c:val>
          <c:smooth val="0"/>
          <c:extLst>
            <c:ext xmlns:c16="http://schemas.microsoft.com/office/drawing/2014/chart" uri="{C3380CC4-5D6E-409C-BE32-E72D297353CC}">
              <c16:uniqueId val="{00000005-9E6D-4789-A870-5DA27F756436}"/>
            </c:ext>
          </c:extLst>
        </c:ser>
        <c:ser>
          <c:idx val="1"/>
          <c:order val="2"/>
          <c:tx>
            <c:strRef>
              <c:f>'Evolución mensual turistas TF'!$M$96:$N$96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9E6D-4789-A870-5DA27F756436}"/>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TF'!$M$98:$M$110</c:f>
              <c:numCache>
                <c:formatCode>#,##0</c:formatCode>
                <c:ptCount val="13"/>
                <c:pt idx="0">
                  <c:v>16833</c:v>
                </c:pt>
                <c:pt idx="1">
                  <c:v>13218</c:v>
                </c:pt>
                <c:pt idx="2">
                  <c:v>16198</c:v>
                </c:pt>
                <c:pt idx="3">
                  <c:v>17768</c:v>
                </c:pt>
                <c:pt idx="4">
                  <c:v>14723</c:v>
                </c:pt>
                <c:pt idx="5">
                  <c:v>16089</c:v>
                </c:pt>
                <c:pt idx="6">
                  <c:v>18546</c:v>
                </c:pt>
                <c:pt idx="7">
                  <c:v>14518</c:v>
                </c:pt>
                <c:pt idx="8">
                  <c:v>16860</c:v>
                </c:pt>
                <c:pt idx="9">
                  <c:v>19488</c:v>
                </c:pt>
                <c:pt idx="10">
                  <c:v>22883</c:v>
                </c:pt>
                <c:pt idx="11">
                  <c:v>18830</c:v>
                </c:pt>
                <c:pt idx="12">
                  <c:v>205954</c:v>
                </c:pt>
              </c:numCache>
            </c:numRef>
          </c:val>
          <c:smooth val="0"/>
          <c:extLst>
            <c:ext xmlns:c16="http://schemas.microsoft.com/office/drawing/2014/chart" uri="{C3380CC4-5D6E-409C-BE32-E72D297353CC}">
              <c16:uniqueId val="{00000008-9E6D-4789-A870-5DA27F756436}"/>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TF'!$N$97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9E6D-4789-A870-5DA27F756436}"/>
              </c:ext>
            </c:extLst>
          </c:dPt>
          <c:dPt>
            <c:idx val="1"/>
            <c:marker>
              <c:symbol val="square"/>
              <c:size val="5"/>
              <c:spPr>
                <a:noFill/>
                <a:ln w="9525">
                  <a:noFill/>
                </a:ln>
                <a:effectLst/>
              </c:spPr>
            </c:marker>
            <c:bubble3D val="0"/>
            <c:extLst>
              <c:ext xmlns:c16="http://schemas.microsoft.com/office/drawing/2014/chart" uri="{C3380CC4-5D6E-409C-BE32-E72D297353CC}">
                <c16:uniqueId val="{0000000A-9E6D-4789-A870-5DA27F756436}"/>
              </c:ext>
            </c:extLst>
          </c:dPt>
          <c:dPt>
            <c:idx val="2"/>
            <c:marker>
              <c:symbol val="square"/>
              <c:size val="5"/>
              <c:spPr>
                <a:noFill/>
                <a:ln w="9525">
                  <a:noFill/>
                </a:ln>
                <a:effectLst/>
              </c:spPr>
            </c:marker>
            <c:bubble3D val="0"/>
            <c:extLst>
              <c:ext xmlns:c16="http://schemas.microsoft.com/office/drawing/2014/chart" uri="{C3380CC4-5D6E-409C-BE32-E72D297353CC}">
                <c16:uniqueId val="{0000000B-9E6D-4789-A870-5DA27F756436}"/>
              </c:ext>
            </c:extLst>
          </c:dPt>
          <c:dPt>
            <c:idx val="3"/>
            <c:marker>
              <c:symbol val="square"/>
              <c:size val="5"/>
              <c:spPr>
                <a:noFill/>
                <a:ln w="9525">
                  <a:noFill/>
                </a:ln>
                <a:effectLst/>
              </c:spPr>
            </c:marker>
            <c:bubble3D val="0"/>
            <c:extLst>
              <c:ext xmlns:c16="http://schemas.microsoft.com/office/drawing/2014/chart" uri="{C3380CC4-5D6E-409C-BE32-E72D297353CC}">
                <c16:uniqueId val="{0000000C-9E6D-4789-A870-5DA27F756436}"/>
              </c:ext>
            </c:extLst>
          </c:dPt>
          <c:dPt>
            <c:idx val="4"/>
            <c:marker>
              <c:symbol val="square"/>
              <c:size val="5"/>
              <c:spPr>
                <a:noFill/>
                <a:ln w="9525">
                  <a:noFill/>
                </a:ln>
                <a:effectLst/>
              </c:spPr>
            </c:marker>
            <c:bubble3D val="0"/>
            <c:extLst>
              <c:ext xmlns:c16="http://schemas.microsoft.com/office/drawing/2014/chart" uri="{C3380CC4-5D6E-409C-BE32-E72D297353CC}">
                <c16:uniqueId val="{0000000D-9E6D-4789-A870-5DA27F756436}"/>
              </c:ext>
            </c:extLst>
          </c:dPt>
          <c:dPt>
            <c:idx val="5"/>
            <c:marker>
              <c:symbol val="square"/>
              <c:size val="5"/>
              <c:spPr>
                <a:noFill/>
                <a:ln w="9525">
                  <a:noFill/>
                </a:ln>
                <a:effectLst/>
              </c:spPr>
            </c:marker>
            <c:bubble3D val="0"/>
            <c:extLst>
              <c:ext xmlns:c16="http://schemas.microsoft.com/office/drawing/2014/chart" uri="{C3380CC4-5D6E-409C-BE32-E72D297353CC}">
                <c16:uniqueId val="{0000000E-9E6D-4789-A870-5DA27F756436}"/>
              </c:ext>
            </c:extLst>
          </c:dPt>
          <c:dPt>
            <c:idx val="6"/>
            <c:marker>
              <c:symbol val="square"/>
              <c:size val="5"/>
              <c:spPr>
                <a:noFill/>
                <a:ln w="9525">
                  <a:noFill/>
                </a:ln>
                <a:effectLst/>
              </c:spPr>
            </c:marker>
            <c:bubble3D val="0"/>
            <c:extLst>
              <c:ext xmlns:c16="http://schemas.microsoft.com/office/drawing/2014/chart" uri="{C3380CC4-5D6E-409C-BE32-E72D297353CC}">
                <c16:uniqueId val="{0000000F-9E6D-4789-A870-5DA27F756436}"/>
              </c:ext>
            </c:extLst>
          </c:dPt>
          <c:dPt>
            <c:idx val="7"/>
            <c:marker>
              <c:symbol val="square"/>
              <c:size val="5"/>
              <c:spPr>
                <a:noFill/>
                <a:ln w="9525">
                  <a:noFill/>
                </a:ln>
                <a:effectLst/>
              </c:spPr>
            </c:marker>
            <c:bubble3D val="0"/>
            <c:extLst>
              <c:ext xmlns:c16="http://schemas.microsoft.com/office/drawing/2014/chart" uri="{C3380CC4-5D6E-409C-BE32-E72D297353CC}">
                <c16:uniqueId val="{00000010-9E6D-4789-A870-5DA27F756436}"/>
              </c:ext>
            </c:extLst>
          </c:dPt>
          <c:dPt>
            <c:idx val="8"/>
            <c:marker>
              <c:symbol val="square"/>
              <c:size val="5"/>
              <c:spPr>
                <a:noFill/>
                <a:ln w="9525">
                  <a:noFill/>
                </a:ln>
                <a:effectLst/>
              </c:spPr>
            </c:marker>
            <c:bubble3D val="0"/>
            <c:extLst>
              <c:ext xmlns:c16="http://schemas.microsoft.com/office/drawing/2014/chart" uri="{C3380CC4-5D6E-409C-BE32-E72D297353CC}">
                <c16:uniqueId val="{00000011-9E6D-4789-A870-5DA27F756436}"/>
              </c:ext>
            </c:extLst>
          </c:dPt>
          <c:dPt>
            <c:idx val="9"/>
            <c:marker>
              <c:symbol val="square"/>
              <c:size val="5"/>
              <c:spPr>
                <a:noFill/>
                <a:ln w="9525">
                  <a:noFill/>
                </a:ln>
                <a:effectLst/>
              </c:spPr>
            </c:marker>
            <c:bubble3D val="0"/>
            <c:extLst>
              <c:ext xmlns:c16="http://schemas.microsoft.com/office/drawing/2014/chart" uri="{C3380CC4-5D6E-409C-BE32-E72D297353CC}">
                <c16:uniqueId val="{00000012-9E6D-4789-A870-5DA27F756436}"/>
              </c:ext>
            </c:extLst>
          </c:dPt>
          <c:dPt>
            <c:idx val="10"/>
            <c:marker>
              <c:symbol val="square"/>
              <c:size val="5"/>
              <c:spPr>
                <a:noFill/>
                <a:ln w="9525">
                  <a:noFill/>
                </a:ln>
                <a:effectLst/>
              </c:spPr>
            </c:marker>
            <c:bubble3D val="0"/>
            <c:extLst>
              <c:ext xmlns:c16="http://schemas.microsoft.com/office/drawing/2014/chart" uri="{C3380CC4-5D6E-409C-BE32-E72D297353CC}">
                <c16:uniqueId val="{00000013-9E6D-4789-A870-5DA27F756436}"/>
              </c:ext>
            </c:extLst>
          </c:dPt>
          <c:dPt>
            <c:idx val="11"/>
            <c:marker>
              <c:symbol val="square"/>
              <c:size val="5"/>
              <c:spPr>
                <a:noFill/>
                <a:ln w="9525">
                  <a:noFill/>
                </a:ln>
                <a:effectLst/>
              </c:spPr>
            </c:marker>
            <c:bubble3D val="0"/>
            <c:extLst>
              <c:ext xmlns:c16="http://schemas.microsoft.com/office/drawing/2014/chart" uri="{C3380CC4-5D6E-409C-BE32-E72D297353CC}">
                <c16:uniqueId val="{00000014-9E6D-4789-A870-5DA27F756436}"/>
              </c:ext>
            </c:extLst>
          </c:dPt>
          <c:dPt>
            <c:idx val="12"/>
            <c:marker>
              <c:symbol val="square"/>
              <c:size val="5"/>
              <c:spPr>
                <a:noFill/>
                <a:ln w="9525">
                  <a:noFill/>
                </a:ln>
                <a:effectLst/>
              </c:spPr>
            </c:marker>
            <c:bubble3D val="0"/>
            <c:extLst>
              <c:ext xmlns:c16="http://schemas.microsoft.com/office/drawing/2014/chart" uri="{C3380CC4-5D6E-409C-BE32-E72D297353CC}">
                <c16:uniqueId val="{00000015-9E6D-4789-A870-5DA27F756436}"/>
              </c:ext>
            </c:extLst>
          </c:dPt>
          <c:cat>
            <c:strRef>
              <c:f>'Evolución mensual turistas TF'!$B$98:$B$109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TF'!$N$98:$N$110</c:f>
              <c:numCache>
                <c:formatCode>0.0%</c:formatCode>
                <c:ptCount val="13"/>
                <c:pt idx="0">
                  <c:v>0.15945722551315611</c:v>
                </c:pt>
                <c:pt idx="1">
                  <c:v>-6.876144849936594E-2</c:v>
                </c:pt>
                <c:pt idx="2">
                  <c:v>2.6489226869454985E-2</c:v>
                </c:pt>
                <c:pt idx="3">
                  <c:v>0.29391203029420332</c:v>
                </c:pt>
                <c:pt idx="4">
                  <c:v>-8.151441659929981E-3</c:v>
                </c:pt>
                <c:pt idx="5">
                  <c:v>0.12471163928696249</c:v>
                </c:pt>
                <c:pt idx="6">
                  <c:v>9.6358477181366808E-2</c:v>
                </c:pt>
                <c:pt idx="7">
                  <c:v>-1.4994232987312617E-2</c:v>
                </c:pt>
                <c:pt idx="8">
                  <c:v>2.6859126621596952E-2</c:v>
                </c:pt>
                <c:pt idx="9">
                  <c:v>0.28693125536551545</c:v>
                </c:pt>
                <c:pt idx="10">
                  <c:v>0.35410379312385354</c:v>
                </c:pt>
                <c:pt idx="11">
                  <c:v>0.24537037037037046</c:v>
                </c:pt>
                <c:pt idx="12">
                  <c:v>0.12784145359757737</c:v>
                </c:pt>
              </c:numCache>
            </c:numRef>
          </c:val>
          <c:smooth val="0"/>
          <c:extLst>
            <c:ext xmlns:c16="http://schemas.microsoft.com/office/drawing/2014/chart" uri="{C3380CC4-5D6E-409C-BE32-E72D297353CC}">
              <c16:uniqueId val="{00000016-9E6D-4789-A870-5DA27F756436}"/>
            </c:ext>
          </c:extLst>
        </c:ser>
        <c:ser>
          <c:idx val="4"/>
          <c:order val="4"/>
          <c:tx>
            <c:strRef>
              <c:f>'Evolución mensual turistas TF'!$O$97</c:f>
              <c:strCache>
                <c:ptCount val="1"/>
                <c:pt idx="0">
                  <c:v>Variación 23/19</c:v>
                </c:pt>
              </c:strCache>
            </c:strRef>
          </c:tx>
          <c:spPr>
            <a:ln w="25400" cap="rnd">
              <a:noFill/>
              <a:round/>
            </a:ln>
            <a:effectLst/>
          </c:spPr>
          <c:marker>
            <c:symbol val="none"/>
          </c:marker>
          <c:val>
            <c:numRef>
              <c:f>'Evolución mensual turistas TF'!$O$98:$O$110</c:f>
              <c:numCache>
                <c:formatCode>0.0%</c:formatCode>
                <c:ptCount val="13"/>
                <c:pt idx="0">
                  <c:v>0.49507061017852383</c:v>
                </c:pt>
                <c:pt idx="1">
                  <c:v>0.13090349075975349</c:v>
                </c:pt>
                <c:pt idx="2">
                  <c:v>0.249170972468574</c:v>
                </c:pt>
                <c:pt idx="3">
                  <c:v>0.40059908560618007</c:v>
                </c:pt>
                <c:pt idx="4">
                  <c:v>5.0142653352353683E-2</c:v>
                </c:pt>
                <c:pt idx="5">
                  <c:v>9.4862198026539613E-2</c:v>
                </c:pt>
                <c:pt idx="6">
                  <c:v>3.9748836687783839E-2</c:v>
                </c:pt>
                <c:pt idx="7">
                  <c:v>-0.13634741225461033</c:v>
                </c:pt>
                <c:pt idx="8">
                  <c:v>0.22600349040139611</c:v>
                </c:pt>
                <c:pt idx="9">
                  <c:v>0.4628434169043687</c:v>
                </c:pt>
                <c:pt idx="10">
                  <c:v>0.99450884685784025</c:v>
                </c:pt>
                <c:pt idx="11">
                  <c:v>0.65873854827343203</c:v>
                </c:pt>
                <c:pt idx="12">
                  <c:v>0.27241274921074266</c:v>
                </c:pt>
              </c:numCache>
            </c:numRef>
          </c:val>
          <c:smooth val="0"/>
          <c:extLst>
            <c:ext xmlns:c16="http://schemas.microsoft.com/office/drawing/2014/chart" uri="{C3380CC4-5D6E-409C-BE32-E72D297353CC}">
              <c16:uniqueId val="{00000017-9E6D-4789-A870-5DA27F756436}"/>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3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39873449240871728"/>
        </c:manualLayout>
      </c:layout>
      <c:lineChart>
        <c:grouping val="standard"/>
        <c:varyColors val="0"/>
        <c:ser>
          <c:idx val="3"/>
          <c:order val="0"/>
          <c:tx>
            <c:strRef>
              <c:f>'Evolución mensual turistas GC'!$E$206:$F$206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264-4631-9ABA-EF4A1F7C397A}"/>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GC'!$E$208:$E$220</c:f>
              <c:numCache>
                <c:formatCode>#,##0</c:formatCode>
                <c:ptCount val="13"/>
                <c:pt idx="0">
                  <c:v>19664</c:v>
                </c:pt>
                <c:pt idx="1">
                  <c:v>17849</c:v>
                </c:pt>
                <c:pt idx="2">
                  <c:v>19769</c:v>
                </c:pt>
                <c:pt idx="3">
                  <c:v>17917</c:v>
                </c:pt>
                <c:pt idx="4">
                  <c:v>18602</c:v>
                </c:pt>
                <c:pt idx="5">
                  <c:v>17025</c:v>
                </c:pt>
                <c:pt idx="6">
                  <c:v>20272</c:v>
                </c:pt>
                <c:pt idx="7">
                  <c:v>22744</c:v>
                </c:pt>
                <c:pt idx="8">
                  <c:v>20002</c:v>
                </c:pt>
                <c:pt idx="9">
                  <c:v>23803</c:v>
                </c:pt>
                <c:pt idx="10">
                  <c:v>18502</c:v>
                </c:pt>
                <c:pt idx="11">
                  <c:v>21646</c:v>
                </c:pt>
                <c:pt idx="12">
                  <c:v>237795</c:v>
                </c:pt>
              </c:numCache>
            </c:numRef>
          </c:val>
          <c:smooth val="0"/>
          <c:extLst>
            <c:ext xmlns:c16="http://schemas.microsoft.com/office/drawing/2014/chart" uri="{C3380CC4-5D6E-409C-BE32-E72D297353CC}">
              <c16:uniqueId val="{00000002-5264-4631-9ABA-EF4A1F7C397A}"/>
            </c:ext>
          </c:extLst>
        </c:ser>
        <c:ser>
          <c:idx val="0"/>
          <c:order val="1"/>
          <c:tx>
            <c:strRef>
              <c:f>'Evolución mensual turistas GC'!$K$206:$L$206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264-4631-9ABA-EF4A1F7C397A}"/>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GC'!$K$208:$K$220</c:f>
              <c:numCache>
                <c:formatCode>#,##0</c:formatCode>
                <c:ptCount val="13"/>
                <c:pt idx="0">
                  <c:v>18569</c:v>
                </c:pt>
                <c:pt idx="1">
                  <c:v>17851</c:v>
                </c:pt>
                <c:pt idx="2">
                  <c:v>21079</c:v>
                </c:pt>
                <c:pt idx="3">
                  <c:v>22774</c:v>
                </c:pt>
                <c:pt idx="4">
                  <c:v>25301</c:v>
                </c:pt>
                <c:pt idx="5">
                  <c:v>21730</c:v>
                </c:pt>
                <c:pt idx="6">
                  <c:v>22084</c:v>
                </c:pt>
                <c:pt idx="7">
                  <c:v>28658</c:v>
                </c:pt>
                <c:pt idx="8">
                  <c:v>23962</c:v>
                </c:pt>
                <c:pt idx="9">
                  <c:v>30341</c:v>
                </c:pt>
                <c:pt idx="10">
                  <c:v>20536</c:v>
                </c:pt>
                <c:pt idx="11">
                  <c:v>22387</c:v>
                </c:pt>
                <c:pt idx="12">
                  <c:v>275272</c:v>
                </c:pt>
              </c:numCache>
            </c:numRef>
          </c:val>
          <c:smooth val="0"/>
          <c:extLst>
            <c:ext xmlns:c16="http://schemas.microsoft.com/office/drawing/2014/chart" uri="{C3380CC4-5D6E-409C-BE32-E72D297353CC}">
              <c16:uniqueId val="{00000005-5264-4631-9ABA-EF4A1F7C397A}"/>
            </c:ext>
          </c:extLst>
        </c:ser>
        <c:ser>
          <c:idx val="1"/>
          <c:order val="2"/>
          <c:tx>
            <c:strRef>
              <c:f>'Evolución mensual turistas GC'!$M$206:$N$206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264-4631-9ABA-EF4A1F7C397A}"/>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GC'!$M$208:$M$220</c:f>
              <c:numCache>
                <c:formatCode>#,##0</c:formatCode>
                <c:ptCount val="13"/>
                <c:pt idx="0">
                  <c:v>22662</c:v>
                </c:pt>
                <c:pt idx="1">
                  <c:v>19990</c:v>
                </c:pt>
                <c:pt idx="2">
                  <c:v>21092</c:v>
                </c:pt>
                <c:pt idx="3">
                  <c:v>19882</c:v>
                </c:pt>
                <c:pt idx="4">
                  <c:v>20538</c:v>
                </c:pt>
                <c:pt idx="5">
                  <c:v>17288</c:v>
                </c:pt>
                <c:pt idx="6">
                  <c:v>24329</c:v>
                </c:pt>
                <c:pt idx="7">
                  <c:v>26382</c:v>
                </c:pt>
                <c:pt idx="8">
                  <c:v>23687</c:v>
                </c:pt>
                <c:pt idx="9">
                  <c:v>33098</c:v>
                </c:pt>
                <c:pt idx="10">
                  <c:v>21309</c:v>
                </c:pt>
                <c:pt idx="11">
                  <c:v>23070</c:v>
                </c:pt>
                <c:pt idx="12">
                  <c:v>273327</c:v>
                </c:pt>
              </c:numCache>
            </c:numRef>
          </c:val>
          <c:smooth val="0"/>
          <c:extLst>
            <c:ext xmlns:c16="http://schemas.microsoft.com/office/drawing/2014/chart" uri="{C3380CC4-5D6E-409C-BE32-E72D297353CC}">
              <c16:uniqueId val="{00000008-5264-4631-9ABA-EF4A1F7C397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GC'!$N$207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264-4631-9ABA-EF4A1F7C397A}"/>
              </c:ext>
            </c:extLst>
          </c:dPt>
          <c:dPt>
            <c:idx val="1"/>
            <c:marker>
              <c:symbol val="square"/>
              <c:size val="5"/>
              <c:spPr>
                <a:noFill/>
                <a:ln w="9525">
                  <a:noFill/>
                </a:ln>
                <a:effectLst/>
              </c:spPr>
            </c:marker>
            <c:bubble3D val="0"/>
            <c:extLst>
              <c:ext xmlns:c16="http://schemas.microsoft.com/office/drawing/2014/chart" uri="{C3380CC4-5D6E-409C-BE32-E72D297353CC}">
                <c16:uniqueId val="{0000000A-5264-4631-9ABA-EF4A1F7C397A}"/>
              </c:ext>
            </c:extLst>
          </c:dPt>
          <c:dPt>
            <c:idx val="2"/>
            <c:marker>
              <c:symbol val="square"/>
              <c:size val="5"/>
              <c:spPr>
                <a:noFill/>
                <a:ln w="9525">
                  <a:noFill/>
                </a:ln>
                <a:effectLst/>
              </c:spPr>
            </c:marker>
            <c:bubble3D val="0"/>
            <c:extLst>
              <c:ext xmlns:c16="http://schemas.microsoft.com/office/drawing/2014/chart" uri="{C3380CC4-5D6E-409C-BE32-E72D297353CC}">
                <c16:uniqueId val="{0000000B-5264-4631-9ABA-EF4A1F7C397A}"/>
              </c:ext>
            </c:extLst>
          </c:dPt>
          <c:dPt>
            <c:idx val="3"/>
            <c:marker>
              <c:symbol val="square"/>
              <c:size val="5"/>
              <c:spPr>
                <a:noFill/>
                <a:ln w="9525">
                  <a:noFill/>
                </a:ln>
                <a:effectLst/>
              </c:spPr>
            </c:marker>
            <c:bubble3D val="0"/>
            <c:extLst>
              <c:ext xmlns:c16="http://schemas.microsoft.com/office/drawing/2014/chart" uri="{C3380CC4-5D6E-409C-BE32-E72D297353CC}">
                <c16:uniqueId val="{0000000C-5264-4631-9ABA-EF4A1F7C397A}"/>
              </c:ext>
            </c:extLst>
          </c:dPt>
          <c:dPt>
            <c:idx val="4"/>
            <c:marker>
              <c:symbol val="square"/>
              <c:size val="5"/>
              <c:spPr>
                <a:noFill/>
                <a:ln w="9525">
                  <a:noFill/>
                </a:ln>
                <a:effectLst/>
              </c:spPr>
            </c:marker>
            <c:bubble3D val="0"/>
            <c:extLst>
              <c:ext xmlns:c16="http://schemas.microsoft.com/office/drawing/2014/chart" uri="{C3380CC4-5D6E-409C-BE32-E72D297353CC}">
                <c16:uniqueId val="{0000000D-5264-4631-9ABA-EF4A1F7C397A}"/>
              </c:ext>
            </c:extLst>
          </c:dPt>
          <c:dPt>
            <c:idx val="5"/>
            <c:marker>
              <c:symbol val="square"/>
              <c:size val="5"/>
              <c:spPr>
                <a:noFill/>
                <a:ln w="9525">
                  <a:noFill/>
                </a:ln>
                <a:effectLst/>
              </c:spPr>
            </c:marker>
            <c:bubble3D val="0"/>
            <c:extLst>
              <c:ext xmlns:c16="http://schemas.microsoft.com/office/drawing/2014/chart" uri="{C3380CC4-5D6E-409C-BE32-E72D297353CC}">
                <c16:uniqueId val="{0000000E-5264-4631-9ABA-EF4A1F7C397A}"/>
              </c:ext>
            </c:extLst>
          </c:dPt>
          <c:dPt>
            <c:idx val="6"/>
            <c:marker>
              <c:symbol val="square"/>
              <c:size val="5"/>
              <c:spPr>
                <a:noFill/>
                <a:ln w="9525">
                  <a:noFill/>
                </a:ln>
                <a:effectLst/>
              </c:spPr>
            </c:marker>
            <c:bubble3D val="0"/>
            <c:extLst>
              <c:ext xmlns:c16="http://schemas.microsoft.com/office/drawing/2014/chart" uri="{C3380CC4-5D6E-409C-BE32-E72D297353CC}">
                <c16:uniqueId val="{0000000F-5264-4631-9ABA-EF4A1F7C397A}"/>
              </c:ext>
            </c:extLst>
          </c:dPt>
          <c:dPt>
            <c:idx val="7"/>
            <c:marker>
              <c:symbol val="square"/>
              <c:size val="5"/>
              <c:spPr>
                <a:noFill/>
                <a:ln w="9525">
                  <a:noFill/>
                </a:ln>
                <a:effectLst/>
              </c:spPr>
            </c:marker>
            <c:bubble3D val="0"/>
            <c:extLst>
              <c:ext xmlns:c16="http://schemas.microsoft.com/office/drawing/2014/chart" uri="{C3380CC4-5D6E-409C-BE32-E72D297353CC}">
                <c16:uniqueId val="{00000010-5264-4631-9ABA-EF4A1F7C397A}"/>
              </c:ext>
            </c:extLst>
          </c:dPt>
          <c:dPt>
            <c:idx val="8"/>
            <c:marker>
              <c:symbol val="square"/>
              <c:size val="5"/>
              <c:spPr>
                <a:noFill/>
                <a:ln w="9525">
                  <a:noFill/>
                </a:ln>
                <a:effectLst/>
              </c:spPr>
            </c:marker>
            <c:bubble3D val="0"/>
            <c:extLst>
              <c:ext xmlns:c16="http://schemas.microsoft.com/office/drawing/2014/chart" uri="{C3380CC4-5D6E-409C-BE32-E72D297353CC}">
                <c16:uniqueId val="{00000011-5264-4631-9ABA-EF4A1F7C397A}"/>
              </c:ext>
            </c:extLst>
          </c:dPt>
          <c:dPt>
            <c:idx val="9"/>
            <c:marker>
              <c:symbol val="square"/>
              <c:size val="5"/>
              <c:spPr>
                <a:noFill/>
                <a:ln w="9525">
                  <a:noFill/>
                </a:ln>
                <a:effectLst/>
              </c:spPr>
            </c:marker>
            <c:bubble3D val="0"/>
            <c:extLst>
              <c:ext xmlns:c16="http://schemas.microsoft.com/office/drawing/2014/chart" uri="{C3380CC4-5D6E-409C-BE32-E72D297353CC}">
                <c16:uniqueId val="{00000012-5264-4631-9ABA-EF4A1F7C397A}"/>
              </c:ext>
            </c:extLst>
          </c:dPt>
          <c:dPt>
            <c:idx val="10"/>
            <c:marker>
              <c:symbol val="square"/>
              <c:size val="5"/>
              <c:spPr>
                <a:noFill/>
                <a:ln w="9525">
                  <a:noFill/>
                </a:ln>
                <a:effectLst/>
              </c:spPr>
            </c:marker>
            <c:bubble3D val="0"/>
            <c:extLst>
              <c:ext xmlns:c16="http://schemas.microsoft.com/office/drawing/2014/chart" uri="{C3380CC4-5D6E-409C-BE32-E72D297353CC}">
                <c16:uniqueId val="{00000013-5264-4631-9ABA-EF4A1F7C397A}"/>
              </c:ext>
            </c:extLst>
          </c:dPt>
          <c:dPt>
            <c:idx val="11"/>
            <c:marker>
              <c:symbol val="square"/>
              <c:size val="5"/>
              <c:spPr>
                <a:noFill/>
                <a:ln w="9525">
                  <a:noFill/>
                </a:ln>
                <a:effectLst/>
              </c:spPr>
            </c:marker>
            <c:bubble3D val="0"/>
            <c:extLst>
              <c:ext xmlns:c16="http://schemas.microsoft.com/office/drawing/2014/chart" uri="{C3380CC4-5D6E-409C-BE32-E72D297353CC}">
                <c16:uniqueId val="{00000014-5264-4631-9ABA-EF4A1F7C397A}"/>
              </c:ext>
            </c:extLst>
          </c:dPt>
          <c:dPt>
            <c:idx val="12"/>
            <c:marker>
              <c:symbol val="square"/>
              <c:size val="5"/>
              <c:spPr>
                <a:noFill/>
                <a:ln w="9525">
                  <a:noFill/>
                </a:ln>
                <a:effectLst/>
              </c:spPr>
            </c:marker>
            <c:bubble3D val="0"/>
            <c:extLst>
              <c:ext xmlns:c16="http://schemas.microsoft.com/office/drawing/2014/chart" uri="{C3380CC4-5D6E-409C-BE32-E72D297353CC}">
                <c16:uniqueId val="{00000015-5264-4631-9ABA-EF4A1F7C397A}"/>
              </c:ext>
            </c:extLst>
          </c:dPt>
          <c:cat>
            <c:strRef>
              <c:f>'Evolución mensual turistas GC'!$B$209:$B$219</c:f>
              <c:strCache>
                <c:ptCount val="11"/>
                <c:pt idx="0">
                  <c:v>Febrero</c:v>
                </c:pt>
                <c:pt idx="1">
                  <c:v>Marzo</c:v>
                </c:pt>
                <c:pt idx="2">
                  <c:v>Abril</c:v>
                </c:pt>
                <c:pt idx="3">
                  <c:v>Mayo</c:v>
                </c:pt>
                <c:pt idx="4">
                  <c:v>Junio</c:v>
                </c:pt>
                <c:pt idx="5">
                  <c:v>Julio</c:v>
                </c:pt>
                <c:pt idx="6">
                  <c:v>Agosto</c:v>
                </c:pt>
                <c:pt idx="7">
                  <c:v>Septiembre</c:v>
                </c:pt>
                <c:pt idx="8">
                  <c:v>Octubre</c:v>
                </c:pt>
                <c:pt idx="9">
                  <c:v>Noviembre</c:v>
                </c:pt>
                <c:pt idx="10">
                  <c:v>Diciembre</c:v>
                </c:pt>
              </c:strCache>
            </c:strRef>
          </c:cat>
          <c:val>
            <c:numRef>
              <c:f>'Evolución mensual turistas GC'!$N$208:$N$220</c:f>
              <c:numCache>
                <c:formatCode>0.0%</c:formatCode>
                <c:ptCount val="13"/>
                <c:pt idx="0">
                  <c:v>0.22042113199418378</c:v>
                </c:pt>
                <c:pt idx="1">
                  <c:v>0.11982521987563732</c:v>
                </c:pt>
                <c:pt idx="2">
                  <c:v>6.1672754874519953E-4</c:v>
                </c:pt>
                <c:pt idx="3">
                  <c:v>-0.12698691490295955</c:v>
                </c:pt>
                <c:pt idx="4">
                  <c:v>-0.18825342871823247</c:v>
                </c:pt>
                <c:pt idx="5">
                  <c:v>-0.20441785549930969</c:v>
                </c:pt>
                <c:pt idx="6">
                  <c:v>0.10165730845861254</c:v>
                </c:pt>
                <c:pt idx="7">
                  <c:v>-7.941935934119615E-2</c:v>
                </c:pt>
                <c:pt idx="8">
                  <c:v>-1.1476504465403603E-2</c:v>
                </c:pt>
                <c:pt idx="9">
                  <c:v>9.0867143469232969E-2</c:v>
                </c:pt>
                <c:pt idx="10">
                  <c:v>3.7641215426567953E-2</c:v>
                </c:pt>
                <c:pt idx="11">
                  <c:v>3.0508777415464428E-2</c:v>
                </c:pt>
                <c:pt idx="12">
                  <c:v>-7.0657386148972323E-3</c:v>
                </c:pt>
              </c:numCache>
            </c:numRef>
          </c:val>
          <c:smooth val="0"/>
          <c:extLst>
            <c:ext xmlns:c16="http://schemas.microsoft.com/office/drawing/2014/chart" uri="{C3380CC4-5D6E-409C-BE32-E72D297353CC}">
              <c16:uniqueId val="{00000016-5264-4631-9ABA-EF4A1F7C397A}"/>
            </c:ext>
          </c:extLst>
        </c:ser>
        <c:ser>
          <c:idx val="4"/>
          <c:order val="4"/>
          <c:tx>
            <c:strRef>
              <c:f>'Evolución mensual turistas GC'!$O$207</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GC'!$O$208:$O$220</c:f>
              <c:numCache>
                <c:formatCode>0.0%</c:formatCode>
                <c:ptCount val="13"/>
                <c:pt idx="0">
                  <c:v>0.15246135069161926</c:v>
                </c:pt>
                <c:pt idx="1">
                  <c:v>0.11995069751806819</c:v>
                </c:pt>
                <c:pt idx="2">
                  <c:v>6.6922960190196834E-2</c:v>
                </c:pt>
                <c:pt idx="3">
                  <c:v>0.10967237818831288</c:v>
                </c:pt>
                <c:pt idx="4">
                  <c:v>0.10407483066336942</c:v>
                </c:pt>
                <c:pt idx="5">
                  <c:v>1.5447870778267259E-2</c:v>
                </c:pt>
                <c:pt idx="6">
                  <c:v>0.20012825572217841</c:v>
                </c:pt>
                <c:pt idx="7">
                  <c:v>0.15995427365459025</c:v>
                </c:pt>
                <c:pt idx="8">
                  <c:v>0.18423157684231573</c:v>
                </c:pt>
                <c:pt idx="9">
                  <c:v>0.39049699617695244</c:v>
                </c:pt>
                <c:pt idx="10">
                  <c:v>0.15171332828883366</c:v>
                </c:pt>
                <c:pt idx="11">
                  <c:v>6.5785826480643017E-2</c:v>
                </c:pt>
                <c:pt idx="12">
                  <c:v>0.14942282217876746</c:v>
                </c:pt>
              </c:numCache>
            </c:numRef>
          </c:val>
          <c:smooth val="0"/>
          <c:extLst>
            <c:ext xmlns:c16="http://schemas.microsoft.com/office/drawing/2014/chart" uri="{C3380CC4-5D6E-409C-BE32-E72D297353CC}">
              <c16:uniqueId val="{00000017-5264-4631-9ABA-EF4A1F7C397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5000"/>
          <c:min val="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GC'!$E$228:$F$228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162F-47C7-825D-857C92753E38}"/>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GC'!$E$230:$E$242</c:f>
              <c:numCache>
                <c:formatCode>#,##0</c:formatCode>
                <c:ptCount val="13"/>
                <c:pt idx="0">
                  <c:v>135470</c:v>
                </c:pt>
                <c:pt idx="1">
                  <c:v>138969</c:v>
                </c:pt>
                <c:pt idx="2">
                  <c:v>146512</c:v>
                </c:pt>
                <c:pt idx="3">
                  <c:v>59420</c:v>
                </c:pt>
                <c:pt idx="4">
                  <c:v>19804</c:v>
                </c:pt>
                <c:pt idx="5">
                  <c:v>20960</c:v>
                </c:pt>
                <c:pt idx="6">
                  <c:v>33350</c:v>
                </c:pt>
                <c:pt idx="7">
                  <c:v>21902</c:v>
                </c:pt>
                <c:pt idx="8">
                  <c:v>22960</c:v>
                </c:pt>
                <c:pt idx="9">
                  <c:v>77827</c:v>
                </c:pt>
                <c:pt idx="10">
                  <c:v>134524</c:v>
                </c:pt>
                <c:pt idx="11">
                  <c:v>130985</c:v>
                </c:pt>
                <c:pt idx="12">
                  <c:v>942683</c:v>
                </c:pt>
              </c:numCache>
            </c:numRef>
          </c:val>
          <c:smooth val="0"/>
          <c:extLst>
            <c:ext xmlns:c16="http://schemas.microsoft.com/office/drawing/2014/chart" uri="{C3380CC4-5D6E-409C-BE32-E72D297353CC}">
              <c16:uniqueId val="{00000002-162F-47C7-825D-857C92753E38}"/>
            </c:ext>
          </c:extLst>
        </c:ser>
        <c:ser>
          <c:idx val="0"/>
          <c:order val="1"/>
          <c:tx>
            <c:strRef>
              <c:f>'Evolución mensual turistas GC'!$K$228:$L$228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162F-47C7-825D-857C92753E38}"/>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GC'!$K$230:$K$242</c:f>
              <c:numCache>
                <c:formatCode>#,##0</c:formatCode>
                <c:ptCount val="13"/>
                <c:pt idx="0">
                  <c:v>77946</c:v>
                </c:pt>
                <c:pt idx="1">
                  <c:v>82436</c:v>
                </c:pt>
                <c:pt idx="2">
                  <c:v>79078</c:v>
                </c:pt>
                <c:pt idx="3">
                  <c:v>76972</c:v>
                </c:pt>
                <c:pt idx="4">
                  <c:v>12397</c:v>
                </c:pt>
                <c:pt idx="5">
                  <c:v>16875</c:v>
                </c:pt>
                <c:pt idx="6">
                  <c:v>25857</c:v>
                </c:pt>
                <c:pt idx="7">
                  <c:v>22151</c:v>
                </c:pt>
                <c:pt idx="8">
                  <c:v>15115</c:v>
                </c:pt>
                <c:pt idx="9">
                  <c:v>82365</c:v>
                </c:pt>
                <c:pt idx="10">
                  <c:v>121005</c:v>
                </c:pt>
                <c:pt idx="11">
                  <c:v>124066</c:v>
                </c:pt>
                <c:pt idx="12">
                  <c:v>736263</c:v>
                </c:pt>
              </c:numCache>
            </c:numRef>
          </c:val>
          <c:smooth val="0"/>
          <c:extLst>
            <c:ext xmlns:c16="http://schemas.microsoft.com/office/drawing/2014/chart" uri="{C3380CC4-5D6E-409C-BE32-E72D297353CC}">
              <c16:uniqueId val="{00000005-162F-47C7-825D-857C92753E38}"/>
            </c:ext>
          </c:extLst>
        </c:ser>
        <c:ser>
          <c:idx val="1"/>
          <c:order val="2"/>
          <c:tx>
            <c:strRef>
              <c:f>'Evolución mensual turistas GC'!$M$228:$N$228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162F-47C7-825D-857C92753E38}"/>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GC'!$M$230:$M$242</c:f>
              <c:numCache>
                <c:formatCode>#,##0</c:formatCode>
                <c:ptCount val="13"/>
                <c:pt idx="0">
                  <c:v>120536</c:v>
                </c:pt>
                <c:pt idx="1">
                  <c:v>113084</c:v>
                </c:pt>
                <c:pt idx="2">
                  <c:v>104368</c:v>
                </c:pt>
                <c:pt idx="3">
                  <c:v>52091</c:v>
                </c:pt>
                <c:pt idx="4">
                  <c:v>16833</c:v>
                </c:pt>
                <c:pt idx="5">
                  <c:v>16852</c:v>
                </c:pt>
                <c:pt idx="6">
                  <c:v>32413</c:v>
                </c:pt>
                <c:pt idx="7">
                  <c:v>23093</c:v>
                </c:pt>
                <c:pt idx="8">
                  <c:v>22536</c:v>
                </c:pt>
                <c:pt idx="9">
                  <c:v>80064</c:v>
                </c:pt>
                <c:pt idx="10">
                  <c:v>123080</c:v>
                </c:pt>
                <c:pt idx="11">
                  <c:v>131889</c:v>
                </c:pt>
                <c:pt idx="12">
                  <c:v>836839</c:v>
                </c:pt>
              </c:numCache>
            </c:numRef>
          </c:val>
          <c:smooth val="0"/>
          <c:extLst>
            <c:ext xmlns:c16="http://schemas.microsoft.com/office/drawing/2014/chart" uri="{C3380CC4-5D6E-409C-BE32-E72D297353CC}">
              <c16:uniqueId val="{00000008-162F-47C7-825D-857C92753E38}"/>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GC'!$N$229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162F-47C7-825D-857C92753E38}"/>
              </c:ext>
            </c:extLst>
          </c:dPt>
          <c:dPt>
            <c:idx val="1"/>
            <c:marker>
              <c:symbol val="square"/>
              <c:size val="5"/>
              <c:spPr>
                <a:noFill/>
                <a:ln w="9525">
                  <a:noFill/>
                </a:ln>
                <a:effectLst/>
              </c:spPr>
            </c:marker>
            <c:bubble3D val="0"/>
            <c:extLst>
              <c:ext xmlns:c16="http://schemas.microsoft.com/office/drawing/2014/chart" uri="{C3380CC4-5D6E-409C-BE32-E72D297353CC}">
                <c16:uniqueId val="{0000000A-162F-47C7-825D-857C92753E38}"/>
              </c:ext>
            </c:extLst>
          </c:dPt>
          <c:dPt>
            <c:idx val="2"/>
            <c:marker>
              <c:symbol val="square"/>
              <c:size val="5"/>
              <c:spPr>
                <a:noFill/>
                <a:ln w="9525">
                  <a:noFill/>
                </a:ln>
                <a:effectLst/>
              </c:spPr>
            </c:marker>
            <c:bubble3D val="0"/>
            <c:extLst>
              <c:ext xmlns:c16="http://schemas.microsoft.com/office/drawing/2014/chart" uri="{C3380CC4-5D6E-409C-BE32-E72D297353CC}">
                <c16:uniqueId val="{0000000B-162F-47C7-825D-857C92753E38}"/>
              </c:ext>
            </c:extLst>
          </c:dPt>
          <c:dPt>
            <c:idx val="3"/>
            <c:marker>
              <c:symbol val="square"/>
              <c:size val="5"/>
              <c:spPr>
                <a:noFill/>
                <a:ln w="9525">
                  <a:noFill/>
                </a:ln>
                <a:effectLst/>
              </c:spPr>
            </c:marker>
            <c:bubble3D val="0"/>
            <c:extLst>
              <c:ext xmlns:c16="http://schemas.microsoft.com/office/drawing/2014/chart" uri="{C3380CC4-5D6E-409C-BE32-E72D297353CC}">
                <c16:uniqueId val="{0000000C-162F-47C7-825D-857C92753E38}"/>
              </c:ext>
            </c:extLst>
          </c:dPt>
          <c:dPt>
            <c:idx val="4"/>
            <c:marker>
              <c:symbol val="square"/>
              <c:size val="5"/>
              <c:spPr>
                <a:noFill/>
                <a:ln w="9525">
                  <a:noFill/>
                </a:ln>
                <a:effectLst/>
              </c:spPr>
            </c:marker>
            <c:bubble3D val="0"/>
            <c:extLst>
              <c:ext xmlns:c16="http://schemas.microsoft.com/office/drawing/2014/chart" uri="{C3380CC4-5D6E-409C-BE32-E72D297353CC}">
                <c16:uniqueId val="{0000000D-162F-47C7-825D-857C92753E38}"/>
              </c:ext>
            </c:extLst>
          </c:dPt>
          <c:dPt>
            <c:idx val="5"/>
            <c:marker>
              <c:symbol val="square"/>
              <c:size val="5"/>
              <c:spPr>
                <a:noFill/>
                <a:ln w="9525">
                  <a:noFill/>
                </a:ln>
                <a:effectLst/>
              </c:spPr>
            </c:marker>
            <c:bubble3D val="0"/>
            <c:extLst>
              <c:ext xmlns:c16="http://schemas.microsoft.com/office/drawing/2014/chart" uri="{C3380CC4-5D6E-409C-BE32-E72D297353CC}">
                <c16:uniqueId val="{0000000E-162F-47C7-825D-857C92753E38}"/>
              </c:ext>
            </c:extLst>
          </c:dPt>
          <c:dPt>
            <c:idx val="6"/>
            <c:marker>
              <c:symbol val="square"/>
              <c:size val="5"/>
              <c:spPr>
                <a:noFill/>
                <a:ln w="9525">
                  <a:noFill/>
                </a:ln>
                <a:effectLst/>
              </c:spPr>
            </c:marker>
            <c:bubble3D val="0"/>
            <c:extLst>
              <c:ext xmlns:c16="http://schemas.microsoft.com/office/drawing/2014/chart" uri="{C3380CC4-5D6E-409C-BE32-E72D297353CC}">
                <c16:uniqueId val="{0000000F-162F-47C7-825D-857C92753E38}"/>
              </c:ext>
            </c:extLst>
          </c:dPt>
          <c:dPt>
            <c:idx val="7"/>
            <c:marker>
              <c:symbol val="square"/>
              <c:size val="5"/>
              <c:spPr>
                <a:noFill/>
                <a:ln w="9525">
                  <a:noFill/>
                </a:ln>
                <a:effectLst/>
              </c:spPr>
            </c:marker>
            <c:bubble3D val="0"/>
            <c:extLst>
              <c:ext xmlns:c16="http://schemas.microsoft.com/office/drawing/2014/chart" uri="{C3380CC4-5D6E-409C-BE32-E72D297353CC}">
                <c16:uniqueId val="{00000010-162F-47C7-825D-857C92753E38}"/>
              </c:ext>
            </c:extLst>
          </c:dPt>
          <c:dPt>
            <c:idx val="8"/>
            <c:marker>
              <c:symbol val="square"/>
              <c:size val="5"/>
              <c:spPr>
                <a:noFill/>
                <a:ln w="9525">
                  <a:noFill/>
                </a:ln>
                <a:effectLst/>
              </c:spPr>
            </c:marker>
            <c:bubble3D val="0"/>
            <c:extLst>
              <c:ext xmlns:c16="http://schemas.microsoft.com/office/drawing/2014/chart" uri="{C3380CC4-5D6E-409C-BE32-E72D297353CC}">
                <c16:uniqueId val="{00000011-162F-47C7-825D-857C92753E38}"/>
              </c:ext>
            </c:extLst>
          </c:dPt>
          <c:dPt>
            <c:idx val="9"/>
            <c:marker>
              <c:symbol val="square"/>
              <c:size val="5"/>
              <c:spPr>
                <a:noFill/>
                <a:ln w="9525">
                  <a:noFill/>
                </a:ln>
                <a:effectLst/>
              </c:spPr>
            </c:marker>
            <c:bubble3D val="0"/>
            <c:extLst>
              <c:ext xmlns:c16="http://schemas.microsoft.com/office/drawing/2014/chart" uri="{C3380CC4-5D6E-409C-BE32-E72D297353CC}">
                <c16:uniqueId val="{00000012-162F-47C7-825D-857C92753E38}"/>
              </c:ext>
            </c:extLst>
          </c:dPt>
          <c:dPt>
            <c:idx val="10"/>
            <c:marker>
              <c:symbol val="square"/>
              <c:size val="5"/>
              <c:spPr>
                <a:noFill/>
                <a:ln w="9525">
                  <a:noFill/>
                </a:ln>
                <a:effectLst/>
              </c:spPr>
            </c:marker>
            <c:bubble3D val="0"/>
            <c:extLst>
              <c:ext xmlns:c16="http://schemas.microsoft.com/office/drawing/2014/chart" uri="{C3380CC4-5D6E-409C-BE32-E72D297353CC}">
                <c16:uniqueId val="{00000013-162F-47C7-825D-857C92753E38}"/>
              </c:ext>
            </c:extLst>
          </c:dPt>
          <c:dPt>
            <c:idx val="11"/>
            <c:marker>
              <c:symbol val="square"/>
              <c:size val="5"/>
              <c:spPr>
                <a:noFill/>
                <a:ln w="9525">
                  <a:noFill/>
                </a:ln>
                <a:effectLst/>
              </c:spPr>
            </c:marker>
            <c:bubble3D val="0"/>
            <c:extLst>
              <c:ext xmlns:c16="http://schemas.microsoft.com/office/drawing/2014/chart" uri="{C3380CC4-5D6E-409C-BE32-E72D297353CC}">
                <c16:uniqueId val="{00000014-162F-47C7-825D-857C92753E38}"/>
              </c:ext>
            </c:extLst>
          </c:dPt>
          <c:dPt>
            <c:idx val="12"/>
            <c:marker>
              <c:symbol val="square"/>
              <c:size val="5"/>
              <c:spPr>
                <a:noFill/>
                <a:ln w="9525">
                  <a:noFill/>
                </a:ln>
                <a:effectLst/>
              </c:spPr>
            </c:marker>
            <c:bubble3D val="0"/>
            <c:extLst>
              <c:ext xmlns:c16="http://schemas.microsoft.com/office/drawing/2014/chart" uri="{C3380CC4-5D6E-409C-BE32-E72D297353CC}">
                <c16:uniqueId val="{00000015-162F-47C7-825D-857C92753E38}"/>
              </c:ext>
            </c:extLst>
          </c:dPt>
          <c:cat>
            <c:strRef>
              <c:f>'Evolución mensual turistas GC'!$B$230:$B$241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GC'!$N$230:$N$242</c:f>
              <c:numCache>
                <c:formatCode>0.0%</c:formatCode>
                <c:ptCount val="13"/>
                <c:pt idx="0">
                  <c:v>0.54640392066302312</c:v>
                </c:pt>
                <c:pt idx="1">
                  <c:v>0.37177931971468769</c:v>
                </c:pt>
                <c:pt idx="2">
                  <c:v>0.31981081969700798</c:v>
                </c:pt>
                <c:pt idx="3">
                  <c:v>-0.32324741464428619</c:v>
                </c:pt>
                <c:pt idx="4">
                  <c:v>0.35782850689682988</c:v>
                </c:pt>
                <c:pt idx="5">
                  <c:v>-1.3629629629630102E-3</c:v>
                </c:pt>
                <c:pt idx="6">
                  <c:v>0.25354836214564713</c:v>
                </c:pt>
                <c:pt idx="7">
                  <c:v>4.2526296781183692E-2</c:v>
                </c:pt>
                <c:pt idx="8">
                  <c:v>0.49096923585841878</c:v>
                </c:pt>
                <c:pt idx="9">
                  <c:v>-2.7936623565835039E-2</c:v>
                </c:pt>
                <c:pt idx="10">
                  <c:v>1.7148051733399505E-2</c:v>
                </c:pt>
                <c:pt idx="11">
                  <c:v>6.3055148066351707E-2</c:v>
                </c:pt>
                <c:pt idx="12">
                  <c:v>0.1366033604839576</c:v>
                </c:pt>
              </c:numCache>
            </c:numRef>
          </c:val>
          <c:smooth val="0"/>
          <c:extLst>
            <c:ext xmlns:c16="http://schemas.microsoft.com/office/drawing/2014/chart" uri="{C3380CC4-5D6E-409C-BE32-E72D297353CC}">
              <c16:uniqueId val="{00000016-162F-47C7-825D-857C92753E38}"/>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GC'!$E$29:$F$29</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72CC-4D1C-B1C3-2E3BADD50E9A}"/>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GC'!$E$31:$E$43</c:f>
              <c:numCache>
                <c:formatCode>#,##0</c:formatCode>
                <c:ptCount val="13"/>
                <c:pt idx="0">
                  <c:v>58599</c:v>
                </c:pt>
                <c:pt idx="1">
                  <c:v>32590</c:v>
                </c:pt>
                <c:pt idx="2">
                  <c:v>57885</c:v>
                </c:pt>
                <c:pt idx="3">
                  <c:v>42171</c:v>
                </c:pt>
                <c:pt idx="4">
                  <c:v>50749</c:v>
                </c:pt>
                <c:pt idx="5">
                  <c:v>51671</c:v>
                </c:pt>
                <c:pt idx="6">
                  <c:v>82373</c:v>
                </c:pt>
                <c:pt idx="7">
                  <c:v>81876</c:v>
                </c:pt>
                <c:pt idx="8">
                  <c:v>60720</c:v>
                </c:pt>
                <c:pt idx="9">
                  <c:v>50645</c:v>
                </c:pt>
                <c:pt idx="10">
                  <c:v>43517</c:v>
                </c:pt>
                <c:pt idx="11">
                  <c:v>39062</c:v>
                </c:pt>
                <c:pt idx="12">
                  <c:v>651858</c:v>
                </c:pt>
              </c:numCache>
            </c:numRef>
          </c:val>
          <c:smooth val="0"/>
          <c:extLst>
            <c:ext xmlns:c16="http://schemas.microsoft.com/office/drawing/2014/chart" uri="{C3380CC4-5D6E-409C-BE32-E72D297353CC}">
              <c16:uniqueId val="{00000002-72CC-4D1C-B1C3-2E3BADD50E9A}"/>
            </c:ext>
          </c:extLst>
        </c:ser>
        <c:ser>
          <c:idx val="0"/>
          <c:order val="1"/>
          <c:tx>
            <c:strRef>
              <c:f>'Evolución mensual turistas GC'!$K$29:$L$29</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72CC-4D1C-B1C3-2E3BADD50E9A}"/>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GC'!$K$31:$K$43</c:f>
              <c:numCache>
                <c:formatCode>#,##0</c:formatCode>
                <c:ptCount val="13"/>
                <c:pt idx="0">
                  <c:v>31705</c:v>
                </c:pt>
                <c:pt idx="1">
                  <c:v>31579</c:v>
                </c:pt>
                <c:pt idx="2">
                  <c:v>32527</c:v>
                </c:pt>
                <c:pt idx="3">
                  <c:v>48011</c:v>
                </c:pt>
                <c:pt idx="4">
                  <c:v>45785</c:v>
                </c:pt>
                <c:pt idx="5">
                  <c:v>51671</c:v>
                </c:pt>
                <c:pt idx="6">
                  <c:v>59853</c:v>
                </c:pt>
                <c:pt idx="7">
                  <c:v>70874</c:v>
                </c:pt>
                <c:pt idx="8">
                  <c:v>52529</c:v>
                </c:pt>
                <c:pt idx="9">
                  <c:v>50491</c:v>
                </c:pt>
                <c:pt idx="10">
                  <c:v>37848</c:v>
                </c:pt>
                <c:pt idx="11">
                  <c:v>38336</c:v>
                </c:pt>
                <c:pt idx="12">
                  <c:v>551209</c:v>
                </c:pt>
              </c:numCache>
            </c:numRef>
          </c:val>
          <c:smooth val="0"/>
          <c:extLst>
            <c:ext xmlns:c16="http://schemas.microsoft.com/office/drawing/2014/chart" uri="{C3380CC4-5D6E-409C-BE32-E72D297353CC}">
              <c16:uniqueId val="{00000005-72CC-4D1C-B1C3-2E3BADD50E9A}"/>
            </c:ext>
          </c:extLst>
        </c:ser>
        <c:ser>
          <c:idx val="1"/>
          <c:order val="2"/>
          <c:tx>
            <c:strRef>
              <c:f>'Evolución mensual turistas GC'!$M$29:$N$29</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72CC-4D1C-B1C3-2E3BADD50E9A}"/>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GC'!$M$31:$M$43</c:f>
              <c:numCache>
                <c:formatCode>#,##0</c:formatCode>
                <c:ptCount val="13"/>
                <c:pt idx="0">
                  <c:v>41643</c:v>
                </c:pt>
                <c:pt idx="1">
                  <c:v>31124</c:v>
                </c:pt>
                <c:pt idx="2">
                  <c:v>42342</c:v>
                </c:pt>
                <c:pt idx="3">
                  <c:v>47516</c:v>
                </c:pt>
                <c:pt idx="4">
                  <c:v>42036</c:v>
                </c:pt>
                <c:pt idx="5">
                  <c:v>45708</c:v>
                </c:pt>
                <c:pt idx="6">
                  <c:v>53133</c:v>
                </c:pt>
                <c:pt idx="7">
                  <c:v>60040</c:v>
                </c:pt>
                <c:pt idx="8">
                  <c:v>51293</c:v>
                </c:pt>
                <c:pt idx="9">
                  <c:v>41168</c:v>
                </c:pt>
                <c:pt idx="10">
                  <c:v>38808</c:v>
                </c:pt>
                <c:pt idx="11">
                  <c:v>34390</c:v>
                </c:pt>
                <c:pt idx="12">
                  <c:v>529201</c:v>
                </c:pt>
              </c:numCache>
            </c:numRef>
          </c:val>
          <c:smooth val="0"/>
          <c:extLst>
            <c:ext xmlns:c16="http://schemas.microsoft.com/office/drawing/2014/chart" uri="{C3380CC4-5D6E-409C-BE32-E72D297353CC}">
              <c16:uniqueId val="{00000008-72CC-4D1C-B1C3-2E3BADD50E9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GC'!$N$30</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72CC-4D1C-B1C3-2E3BADD50E9A}"/>
              </c:ext>
            </c:extLst>
          </c:dPt>
          <c:dPt>
            <c:idx val="1"/>
            <c:marker>
              <c:symbol val="square"/>
              <c:size val="5"/>
              <c:spPr>
                <a:noFill/>
                <a:ln w="9525">
                  <a:noFill/>
                </a:ln>
                <a:effectLst/>
              </c:spPr>
            </c:marker>
            <c:bubble3D val="0"/>
            <c:extLst>
              <c:ext xmlns:c16="http://schemas.microsoft.com/office/drawing/2014/chart" uri="{C3380CC4-5D6E-409C-BE32-E72D297353CC}">
                <c16:uniqueId val="{0000000A-72CC-4D1C-B1C3-2E3BADD50E9A}"/>
              </c:ext>
            </c:extLst>
          </c:dPt>
          <c:dPt>
            <c:idx val="2"/>
            <c:marker>
              <c:symbol val="square"/>
              <c:size val="5"/>
              <c:spPr>
                <a:noFill/>
                <a:ln w="9525">
                  <a:noFill/>
                </a:ln>
                <a:effectLst/>
              </c:spPr>
            </c:marker>
            <c:bubble3D val="0"/>
            <c:extLst>
              <c:ext xmlns:c16="http://schemas.microsoft.com/office/drawing/2014/chart" uri="{C3380CC4-5D6E-409C-BE32-E72D297353CC}">
                <c16:uniqueId val="{0000000B-72CC-4D1C-B1C3-2E3BADD50E9A}"/>
              </c:ext>
            </c:extLst>
          </c:dPt>
          <c:dPt>
            <c:idx val="3"/>
            <c:marker>
              <c:symbol val="square"/>
              <c:size val="5"/>
              <c:spPr>
                <a:noFill/>
                <a:ln w="9525">
                  <a:noFill/>
                </a:ln>
                <a:effectLst/>
              </c:spPr>
            </c:marker>
            <c:bubble3D val="0"/>
            <c:extLst>
              <c:ext xmlns:c16="http://schemas.microsoft.com/office/drawing/2014/chart" uri="{C3380CC4-5D6E-409C-BE32-E72D297353CC}">
                <c16:uniqueId val="{0000000C-72CC-4D1C-B1C3-2E3BADD50E9A}"/>
              </c:ext>
            </c:extLst>
          </c:dPt>
          <c:dPt>
            <c:idx val="4"/>
            <c:marker>
              <c:symbol val="square"/>
              <c:size val="5"/>
              <c:spPr>
                <a:noFill/>
                <a:ln w="9525">
                  <a:noFill/>
                </a:ln>
                <a:effectLst/>
              </c:spPr>
            </c:marker>
            <c:bubble3D val="0"/>
            <c:extLst>
              <c:ext xmlns:c16="http://schemas.microsoft.com/office/drawing/2014/chart" uri="{C3380CC4-5D6E-409C-BE32-E72D297353CC}">
                <c16:uniqueId val="{0000000D-72CC-4D1C-B1C3-2E3BADD50E9A}"/>
              </c:ext>
            </c:extLst>
          </c:dPt>
          <c:dPt>
            <c:idx val="5"/>
            <c:marker>
              <c:symbol val="square"/>
              <c:size val="5"/>
              <c:spPr>
                <a:noFill/>
                <a:ln w="9525">
                  <a:noFill/>
                </a:ln>
                <a:effectLst/>
              </c:spPr>
            </c:marker>
            <c:bubble3D val="0"/>
            <c:extLst>
              <c:ext xmlns:c16="http://schemas.microsoft.com/office/drawing/2014/chart" uri="{C3380CC4-5D6E-409C-BE32-E72D297353CC}">
                <c16:uniqueId val="{0000000E-72CC-4D1C-B1C3-2E3BADD50E9A}"/>
              </c:ext>
            </c:extLst>
          </c:dPt>
          <c:dPt>
            <c:idx val="6"/>
            <c:marker>
              <c:symbol val="square"/>
              <c:size val="5"/>
              <c:spPr>
                <a:noFill/>
                <a:ln w="9525">
                  <a:noFill/>
                </a:ln>
                <a:effectLst/>
              </c:spPr>
            </c:marker>
            <c:bubble3D val="0"/>
            <c:extLst>
              <c:ext xmlns:c16="http://schemas.microsoft.com/office/drawing/2014/chart" uri="{C3380CC4-5D6E-409C-BE32-E72D297353CC}">
                <c16:uniqueId val="{0000000F-72CC-4D1C-B1C3-2E3BADD50E9A}"/>
              </c:ext>
            </c:extLst>
          </c:dPt>
          <c:dPt>
            <c:idx val="7"/>
            <c:marker>
              <c:symbol val="square"/>
              <c:size val="5"/>
              <c:spPr>
                <a:noFill/>
                <a:ln w="9525">
                  <a:noFill/>
                </a:ln>
                <a:effectLst/>
              </c:spPr>
            </c:marker>
            <c:bubble3D val="0"/>
            <c:extLst>
              <c:ext xmlns:c16="http://schemas.microsoft.com/office/drawing/2014/chart" uri="{C3380CC4-5D6E-409C-BE32-E72D297353CC}">
                <c16:uniqueId val="{00000010-72CC-4D1C-B1C3-2E3BADD50E9A}"/>
              </c:ext>
            </c:extLst>
          </c:dPt>
          <c:dPt>
            <c:idx val="8"/>
            <c:marker>
              <c:symbol val="square"/>
              <c:size val="5"/>
              <c:spPr>
                <a:noFill/>
                <a:ln w="9525">
                  <a:noFill/>
                </a:ln>
                <a:effectLst/>
              </c:spPr>
            </c:marker>
            <c:bubble3D val="0"/>
            <c:extLst>
              <c:ext xmlns:c16="http://schemas.microsoft.com/office/drawing/2014/chart" uri="{C3380CC4-5D6E-409C-BE32-E72D297353CC}">
                <c16:uniqueId val="{00000011-72CC-4D1C-B1C3-2E3BADD50E9A}"/>
              </c:ext>
            </c:extLst>
          </c:dPt>
          <c:dPt>
            <c:idx val="9"/>
            <c:marker>
              <c:symbol val="square"/>
              <c:size val="5"/>
              <c:spPr>
                <a:noFill/>
                <a:ln w="9525">
                  <a:noFill/>
                </a:ln>
                <a:effectLst/>
              </c:spPr>
            </c:marker>
            <c:bubble3D val="0"/>
            <c:extLst>
              <c:ext xmlns:c16="http://schemas.microsoft.com/office/drawing/2014/chart" uri="{C3380CC4-5D6E-409C-BE32-E72D297353CC}">
                <c16:uniqueId val="{00000012-72CC-4D1C-B1C3-2E3BADD50E9A}"/>
              </c:ext>
            </c:extLst>
          </c:dPt>
          <c:dPt>
            <c:idx val="10"/>
            <c:marker>
              <c:symbol val="square"/>
              <c:size val="5"/>
              <c:spPr>
                <a:noFill/>
                <a:ln w="9525">
                  <a:noFill/>
                </a:ln>
                <a:effectLst/>
              </c:spPr>
            </c:marker>
            <c:bubble3D val="0"/>
            <c:extLst>
              <c:ext xmlns:c16="http://schemas.microsoft.com/office/drawing/2014/chart" uri="{C3380CC4-5D6E-409C-BE32-E72D297353CC}">
                <c16:uniqueId val="{00000013-72CC-4D1C-B1C3-2E3BADD50E9A}"/>
              </c:ext>
            </c:extLst>
          </c:dPt>
          <c:dPt>
            <c:idx val="11"/>
            <c:marker>
              <c:symbol val="square"/>
              <c:size val="5"/>
              <c:spPr>
                <a:noFill/>
                <a:ln w="9525">
                  <a:noFill/>
                </a:ln>
                <a:effectLst/>
              </c:spPr>
            </c:marker>
            <c:bubble3D val="0"/>
            <c:extLst>
              <c:ext xmlns:c16="http://schemas.microsoft.com/office/drawing/2014/chart" uri="{C3380CC4-5D6E-409C-BE32-E72D297353CC}">
                <c16:uniqueId val="{00000014-72CC-4D1C-B1C3-2E3BADD50E9A}"/>
              </c:ext>
            </c:extLst>
          </c:dPt>
          <c:dPt>
            <c:idx val="12"/>
            <c:marker>
              <c:symbol val="square"/>
              <c:size val="5"/>
              <c:spPr>
                <a:noFill/>
                <a:ln w="9525">
                  <a:noFill/>
                </a:ln>
                <a:effectLst/>
              </c:spPr>
            </c:marker>
            <c:bubble3D val="0"/>
            <c:extLst>
              <c:ext xmlns:c16="http://schemas.microsoft.com/office/drawing/2014/chart" uri="{C3380CC4-5D6E-409C-BE32-E72D297353CC}">
                <c16:uniqueId val="{00000015-72CC-4D1C-B1C3-2E3BADD50E9A}"/>
              </c:ext>
            </c:extLst>
          </c:dPt>
          <c:cat>
            <c:strRef>
              <c:f>'Evolución mensual turistas GC'!$B$98:$B$109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GC'!$N$31:$N$43</c:f>
              <c:numCache>
                <c:formatCode>0.0%</c:formatCode>
                <c:ptCount val="13"/>
                <c:pt idx="0">
                  <c:v>0.3134521368869263</c:v>
                </c:pt>
                <c:pt idx="1">
                  <c:v>-1.4408309319484447E-2</c:v>
                </c:pt>
                <c:pt idx="2">
                  <c:v>0.30174931595290078</c:v>
                </c:pt>
                <c:pt idx="3">
                  <c:v>-1.0310137260211238E-2</c:v>
                </c:pt>
                <c:pt idx="4">
                  <c:v>-8.1882712678824965E-2</c:v>
                </c:pt>
                <c:pt idx="5">
                  <c:v>-0.11540322424570837</c:v>
                </c:pt>
                <c:pt idx="6">
                  <c:v>-0.11227507393113123</c:v>
                </c:pt>
                <c:pt idx="7">
                  <c:v>-0.15286282698874054</c:v>
                </c:pt>
                <c:pt idx="8">
                  <c:v>-2.3529859696548527E-2</c:v>
                </c:pt>
                <c:pt idx="9">
                  <c:v>-0.18464676873106101</c:v>
                </c:pt>
                <c:pt idx="10">
                  <c:v>2.5364616360177505E-2</c:v>
                </c:pt>
                <c:pt idx="11">
                  <c:v>-0.10293196994991649</c:v>
                </c:pt>
                <c:pt idx="12">
                  <c:v>-3.9926779134593193E-2</c:v>
                </c:pt>
              </c:numCache>
            </c:numRef>
          </c:val>
          <c:smooth val="0"/>
          <c:extLst>
            <c:ext xmlns:c16="http://schemas.microsoft.com/office/drawing/2014/chart" uri="{C3380CC4-5D6E-409C-BE32-E72D297353CC}">
              <c16:uniqueId val="{00000016-72CC-4D1C-B1C3-2E3BADD50E9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11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GC'!$E$51:$F$51</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ED0A-4C27-A633-FA6901AD1AA1}"/>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GC'!$E$53:$E$65</c:f>
              <c:numCache>
                <c:formatCode>#,##0</c:formatCode>
                <c:ptCount val="13"/>
                <c:pt idx="0">
                  <c:v>365518</c:v>
                </c:pt>
                <c:pt idx="1">
                  <c:v>370533</c:v>
                </c:pt>
                <c:pt idx="2">
                  <c:v>395251</c:v>
                </c:pt>
                <c:pt idx="3">
                  <c:v>282475</c:v>
                </c:pt>
                <c:pt idx="4">
                  <c:v>210501</c:v>
                </c:pt>
                <c:pt idx="5">
                  <c:v>223210</c:v>
                </c:pt>
                <c:pt idx="6">
                  <c:v>251156</c:v>
                </c:pt>
                <c:pt idx="7">
                  <c:v>247045</c:v>
                </c:pt>
                <c:pt idx="8">
                  <c:v>231135</c:v>
                </c:pt>
                <c:pt idx="9">
                  <c:v>304073</c:v>
                </c:pt>
                <c:pt idx="10">
                  <c:v>362198</c:v>
                </c:pt>
                <c:pt idx="11">
                  <c:v>377661</c:v>
                </c:pt>
                <c:pt idx="12">
                  <c:v>3620756</c:v>
                </c:pt>
              </c:numCache>
            </c:numRef>
          </c:val>
          <c:smooth val="0"/>
          <c:extLst>
            <c:ext xmlns:c16="http://schemas.microsoft.com/office/drawing/2014/chart" uri="{C3380CC4-5D6E-409C-BE32-E72D297353CC}">
              <c16:uniqueId val="{00000002-ED0A-4C27-A633-FA6901AD1AA1}"/>
            </c:ext>
          </c:extLst>
        </c:ser>
        <c:ser>
          <c:idx val="0"/>
          <c:order val="1"/>
          <c:tx>
            <c:strRef>
              <c:f>'Evolución mensual turistas GC'!$K$51:$L$51</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ED0A-4C27-A633-FA6901AD1AA1}"/>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GC'!$K$53:$K$65</c:f>
              <c:numCache>
                <c:formatCode>#,##0</c:formatCode>
                <c:ptCount val="13"/>
                <c:pt idx="0">
                  <c:v>225023</c:v>
                </c:pt>
                <c:pt idx="1">
                  <c:v>262852</c:v>
                </c:pt>
                <c:pt idx="2">
                  <c:v>292761</c:v>
                </c:pt>
                <c:pt idx="3">
                  <c:v>308398</c:v>
                </c:pt>
                <c:pt idx="4">
                  <c:v>214150</c:v>
                </c:pt>
                <c:pt idx="5">
                  <c:v>214115</c:v>
                </c:pt>
                <c:pt idx="6">
                  <c:v>255991</c:v>
                </c:pt>
                <c:pt idx="7">
                  <c:v>261265</c:v>
                </c:pt>
                <c:pt idx="8">
                  <c:v>223010</c:v>
                </c:pt>
                <c:pt idx="9">
                  <c:v>325123</c:v>
                </c:pt>
                <c:pt idx="10">
                  <c:v>351004</c:v>
                </c:pt>
                <c:pt idx="11">
                  <c:v>383148</c:v>
                </c:pt>
                <c:pt idx="12">
                  <c:v>3316840</c:v>
                </c:pt>
              </c:numCache>
            </c:numRef>
          </c:val>
          <c:smooth val="0"/>
          <c:extLst>
            <c:ext xmlns:c16="http://schemas.microsoft.com/office/drawing/2014/chart" uri="{C3380CC4-5D6E-409C-BE32-E72D297353CC}">
              <c16:uniqueId val="{00000005-ED0A-4C27-A633-FA6901AD1AA1}"/>
            </c:ext>
          </c:extLst>
        </c:ser>
        <c:ser>
          <c:idx val="1"/>
          <c:order val="2"/>
          <c:tx>
            <c:strRef>
              <c:f>'Evolución mensual turistas GC'!$M$51:$N$51</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ED0A-4C27-A633-FA6901AD1AA1}"/>
              </c:ext>
            </c:extLst>
          </c:dPt>
          <c:cat>
            <c:strRef>
              <c:f>'Evolución mensual turistas GC'!$A$9:$A$21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GC'!$M$53:$M$65</c:f>
              <c:numCache>
                <c:formatCode>#,##0</c:formatCode>
                <c:ptCount val="13"/>
                <c:pt idx="0">
                  <c:v>367501</c:v>
                </c:pt>
                <c:pt idx="1">
                  <c:v>366153</c:v>
                </c:pt>
                <c:pt idx="2">
                  <c:v>360672</c:v>
                </c:pt>
                <c:pt idx="3">
                  <c:v>306614</c:v>
                </c:pt>
                <c:pt idx="4">
                  <c:v>229587</c:v>
                </c:pt>
                <c:pt idx="5">
                  <c:v>224561</c:v>
                </c:pt>
                <c:pt idx="6">
                  <c:v>273889</c:v>
                </c:pt>
                <c:pt idx="7">
                  <c:v>266071</c:v>
                </c:pt>
                <c:pt idx="8">
                  <c:v>248194</c:v>
                </c:pt>
                <c:pt idx="9">
                  <c:v>351360</c:v>
                </c:pt>
                <c:pt idx="10">
                  <c:v>386165</c:v>
                </c:pt>
                <c:pt idx="11">
                  <c:v>430708</c:v>
                </c:pt>
                <c:pt idx="12">
                  <c:v>3811475</c:v>
                </c:pt>
              </c:numCache>
            </c:numRef>
          </c:val>
          <c:smooth val="0"/>
          <c:extLst>
            <c:ext xmlns:c16="http://schemas.microsoft.com/office/drawing/2014/chart" uri="{C3380CC4-5D6E-409C-BE32-E72D297353CC}">
              <c16:uniqueId val="{00000008-ED0A-4C27-A633-FA6901AD1AA1}"/>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GC'!$N$52</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ED0A-4C27-A633-FA6901AD1AA1}"/>
              </c:ext>
            </c:extLst>
          </c:dPt>
          <c:dPt>
            <c:idx val="1"/>
            <c:marker>
              <c:symbol val="square"/>
              <c:size val="5"/>
              <c:spPr>
                <a:noFill/>
                <a:ln w="9525">
                  <a:noFill/>
                </a:ln>
                <a:effectLst/>
              </c:spPr>
            </c:marker>
            <c:bubble3D val="0"/>
            <c:extLst>
              <c:ext xmlns:c16="http://schemas.microsoft.com/office/drawing/2014/chart" uri="{C3380CC4-5D6E-409C-BE32-E72D297353CC}">
                <c16:uniqueId val="{0000000A-ED0A-4C27-A633-FA6901AD1AA1}"/>
              </c:ext>
            </c:extLst>
          </c:dPt>
          <c:dPt>
            <c:idx val="2"/>
            <c:marker>
              <c:symbol val="square"/>
              <c:size val="5"/>
              <c:spPr>
                <a:noFill/>
                <a:ln w="9525">
                  <a:noFill/>
                </a:ln>
                <a:effectLst/>
              </c:spPr>
            </c:marker>
            <c:bubble3D val="0"/>
            <c:extLst>
              <c:ext xmlns:c16="http://schemas.microsoft.com/office/drawing/2014/chart" uri="{C3380CC4-5D6E-409C-BE32-E72D297353CC}">
                <c16:uniqueId val="{0000000B-ED0A-4C27-A633-FA6901AD1AA1}"/>
              </c:ext>
            </c:extLst>
          </c:dPt>
          <c:dPt>
            <c:idx val="3"/>
            <c:marker>
              <c:symbol val="square"/>
              <c:size val="5"/>
              <c:spPr>
                <a:noFill/>
                <a:ln w="9525">
                  <a:noFill/>
                </a:ln>
                <a:effectLst/>
              </c:spPr>
            </c:marker>
            <c:bubble3D val="0"/>
            <c:extLst>
              <c:ext xmlns:c16="http://schemas.microsoft.com/office/drawing/2014/chart" uri="{C3380CC4-5D6E-409C-BE32-E72D297353CC}">
                <c16:uniqueId val="{0000000C-ED0A-4C27-A633-FA6901AD1AA1}"/>
              </c:ext>
            </c:extLst>
          </c:dPt>
          <c:dPt>
            <c:idx val="4"/>
            <c:marker>
              <c:symbol val="square"/>
              <c:size val="5"/>
              <c:spPr>
                <a:noFill/>
                <a:ln w="9525">
                  <a:noFill/>
                </a:ln>
                <a:effectLst/>
              </c:spPr>
            </c:marker>
            <c:bubble3D val="0"/>
            <c:extLst>
              <c:ext xmlns:c16="http://schemas.microsoft.com/office/drawing/2014/chart" uri="{C3380CC4-5D6E-409C-BE32-E72D297353CC}">
                <c16:uniqueId val="{0000000D-ED0A-4C27-A633-FA6901AD1AA1}"/>
              </c:ext>
            </c:extLst>
          </c:dPt>
          <c:dPt>
            <c:idx val="5"/>
            <c:marker>
              <c:symbol val="square"/>
              <c:size val="5"/>
              <c:spPr>
                <a:noFill/>
                <a:ln w="9525">
                  <a:noFill/>
                </a:ln>
                <a:effectLst/>
              </c:spPr>
            </c:marker>
            <c:bubble3D val="0"/>
            <c:extLst>
              <c:ext xmlns:c16="http://schemas.microsoft.com/office/drawing/2014/chart" uri="{C3380CC4-5D6E-409C-BE32-E72D297353CC}">
                <c16:uniqueId val="{0000000E-ED0A-4C27-A633-FA6901AD1AA1}"/>
              </c:ext>
            </c:extLst>
          </c:dPt>
          <c:dPt>
            <c:idx val="6"/>
            <c:marker>
              <c:symbol val="square"/>
              <c:size val="5"/>
              <c:spPr>
                <a:noFill/>
                <a:ln w="9525">
                  <a:noFill/>
                </a:ln>
                <a:effectLst/>
              </c:spPr>
            </c:marker>
            <c:bubble3D val="0"/>
            <c:extLst>
              <c:ext xmlns:c16="http://schemas.microsoft.com/office/drawing/2014/chart" uri="{C3380CC4-5D6E-409C-BE32-E72D297353CC}">
                <c16:uniqueId val="{0000000F-ED0A-4C27-A633-FA6901AD1AA1}"/>
              </c:ext>
            </c:extLst>
          </c:dPt>
          <c:dPt>
            <c:idx val="7"/>
            <c:marker>
              <c:symbol val="square"/>
              <c:size val="5"/>
              <c:spPr>
                <a:noFill/>
                <a:ln w="9525">
                  <a:noFill/>
                </a:ln>
                <a:effectLst/>
              </c:spPr>
            </c:marker>
            <c:bubble3D val="0"/>
            <c:extLst>
              <c:ext xmlns:c16="http://schemas.microsoft.com/office/drawing/2014/chart" uri="{C3380CC4-5D6E-409C-BE32-E72D297353CC}">
                <c16:uniqueId val="{00000010-ED0A-4C27-A633-FA6901AD1AA1}"/>
              </c:ext>
            </c:extLst>
          </c:dPt>
          <c:dPt>
            <c:idx val="8"/>
            <c:marker>
              <c:symbol val="square"/>
              <c:size val="5"/>
              <c:spPr>
                <a:noFill/>
                <a:ln w="9525">
                  <a:noFill/>
                </a:ln>
                <a:effectLst/>
              </c:spPr>
            </c:marker>
            <c:bubble3D val="0"/>
            <c:extLst>
              <c:ext xmlns:c16="http://schemas.microsoft.com/office/drawing/2014/chart" uri="{C3380CC4-5D6E-409C-BE32-E72D297353CC}">
                <c16:uniqueId val="{00000011-ED0A-4C27-A633-FA6901AD1AA1}"/>
              </c:ext>
            </c:extLst>
          </c:dPt>
          <c:dPt>
            <c:idx val="9"/>
            <c:marker>
              <c:symbol val="square"/>
              <c:size val="5"/>
              <c:spPr>
                <a:noFill/>
                <a:ln w="9525">
                  <a:noFill/>
                </a:ln>
                <a:effectLst/>
              </c:spPr>
            </c:marker>
            <c:bubble3D val="0"/>
            <c:extLst>
              <c:ext xmlns:c16="http://schemas.microsoft.com/office/drawing/2014/chart" uri="{C3380CC4-5D6E-409C-BE32-E72D297353CC}">
                <c16:uniqueId val="{00000012-ED0A-4C27-A633-FA6901AD1AA1}"/>
              </c:ext>
            </c:extLst>
          </c:dPt>
          <c:dPt>
            <c:idx val="10"/>
            <c:marker>
              <c:symbol val="square"/>
              <c:size val="5"/>
              <c:spPr>
                <a:noFill/>
                <a:ln w="9525">
                  <a:noFill/>
                </a:ln>
                <a:effectLst/>
              </c:spPr>
            </c:marker>
            <c:bubble3D val="0"/>
            <c:extLst>
              <c:ext xmlns:c16="http://schemas.microsoft.com/office/drawing/2014/chart" uri="{C3380CC4-5D6E-409C-BE32-E72D297353CC}">
                <c16:uniqueId val="{00000013-ED0A-4C27-A633-FA6901AD1AA1}"/>
              </c:ext>
            </c:extLst>
          </c:dPt>
          <c:dPt>
            <c:idx val="11"/>
            <c:marker>
              <c:symbol val="square"/>
              <c:size val="5"/>
              <c:spPr>
                <a:noFill/>
                <a:ln w="9525">
                  <a:noFill/>
                </a:ln>
                <a:effectLst/>
              </c:spPr>
            </c:marker>
            <c:bubble3D val="0"/>
            <c:extLst>
              <c:ext xmlns:c16="http://schemas.microsoft.com/office/drawing/2014/chart" uri="{C3380CC4-5D6E-409C-BE32-E72D297353CC}">
                <c16:uniqueId val="{00000014-ED0A-4C27-A633-FA6901AD1AA1}"/>
              </c:ext>
            </c:extLst>
          </c:dPt>
          <c:dPt>
            <c:idx val="12"/>
            <c:marker>
              <c:symbol val="square"/>
              <c:size val="5"/>
              <c:spPr>
                <a:noFill/>
                <a:ln w="9525">
                  <a:noFill/>
                </a:ln>
                <a:effectLst/>
              </c:spPr>
            </c:marker>
            <c:bubble3D val="0"/>
            <c:extLst>
              <c:ext xmlns:c16="http://schemas.microsoft.com/office/drawing/2014/chart" uri="{C3380CC4-5D6E-409C-BE32-E72D297353CC}">
                <c16:uniqueId val="{00000015-ED0A-4C27-A633-FA6901AD1AA1}"/>
              </c:ext>
            </c:extLst>
          </c:dPt>
          <c:cat>
            <c:strRef>
              <c:f>'Evolución mensual turistas GC'!$B$53:$B$64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GC'!$N$53:$N$65</c:f>
              <c:numCache>
                <c:formatCode>0.0%</c:formatCode>
                <c:ptCount val="13"/>
                <c:pt idx="0">
                  <c:v>0.63317083142612085</c:v>
                </c:pt>
                <c:pt idx="1">
                  <c:v>0.39300062392525081</c:v>
                </c:pt>
                <c:pt idx="2">
                  <c:v>0.23196737270333134</c:v>
                </c:pt>
                <c:pt idx="3">
                  <c:v>-5.7847327155169381E-3</c:v>
                </c:pt>
                <c:pt idx="4">
                  <c:v>7.2084987158533842E-2</c:v>
                </c:pt>
                <c:pt idx="5">
                  <c:v>4.8786866870606849E-2</c:v>
                </c:pt>
                <c:pt idx="6">
                  <c:v>6.991652050267394E-2</c:v>
                </c:pt>
                <c:pt idx="7">
                  <c:v>1.8395116069890749E-2</c:v>
                </c:pt>
                <c:pt idx="8">
                  <c:v>0.1129276714048697</c:v>
                </c:pt>
                <c:pt idx="9">
                  <c:v>8.0698689419081315E-2</c:v>
                </c:pt>
                <c:pt idx="10">
                  <c:v>0.10017264760515543</c:v>
                </c:pt>
                <c:pt idx="11">
                  <c:v>0.12412957917045109</c:v>
                </c:pt>
                <c:pt idx="12">
                  <c:v>0.1491283872601632</c:v>
                </c:pt>
              </c:numCache>
            </c:numRef>
          </c:val>
          <c:smooth val="0"/>
          <c:extLst>
            <c:ext xmlns:c16="http://schemas.microsoft.com/office/drawing/2014/chart" uri="{C3380CC4-5D6E-409C-BE32-E72D297353CC}">
              <c16:uniqueId val="{00000016-ED0A-4C27-A633-FA6901AD1AA1}"/>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LZ'!$E$7:$F$7</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94A5-43D9-8087-B31979E06ED4}"/>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LZ'!$E$9:$E$21</c:f>
              <c:numCache>
                <c:formatCode>#,##0</c:formatCode>
                <c:ptCount val="13"/>
                <c:pt idx="0">
                  <c:v>239830</c:v>
                </c:pt>
                <c:pt idx="1">
                  <c:v>272428</c:v>
                </c:pt>
                <c:pt idx="2">
                  <c:v>295614</c:v>
                </c:pt>
                <c:pt idx="3">
                  <c:v>256776</c:v>
                </c:pt>
                <c:pt idx="4">
                  <c:v>230821</c:v>
                </c:pt>
                <c:pt idx="5">
                  <c:v>242901</c:v>
                </c:pt>
                <c:pt idx="6">
                  <c:v>270438</c:v>
                </c:pt>
                <c:pt idx="7">
                  <c:v>273783</c:v>
                </c:pt>
                <c:pt idx="8">
                  <c:v>235534</c:v>
                </c:pt>
                <c:pt idx="9">
                  <c:v>258722</c:v>
                </c:pt>
                <c:pt idx="10">
                  <c:v>231995</c:v>
                </c:pt>
                <c:pt idx="11">
                  <c:v>256733</c:v>
                </c:pt>
                <c:pt idx="12">
                  <c:v>3065575</c:v>
                </c:pt>
              </c:numCache>
            </c:numRef>
          </c:val>
          <c:smooth val="0"/>
          <c:extLst>
            <c:ext xmlns:c16="http://schemas.microsoft.com/office/drawing/2014/chart" uri="{C3380CC4-5D6E-409C-BE32-E72D297353CC}">
              <c16:uniqueId val="{00000002-94A5-43D9-8087-B31979E06ED4}"/>
            </c:ext>
          </c:extLst>
        </c:ser>
        <c:ser>
          <c:idx val="0"/>
          <c:order val="1"/>
          <c:tx>
            <c:strRef>
              <c:f>'Evolución mensual turistas LZ'!$K$7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94A5-43D9-8087-B31979E06ED4}"/>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LZ'!$K$9:$K$21</c:f>
              <c:numCache>
                <c:formatCode>#,##0</c:formatCode>
                <c:ptCount val="13"/>
                <c:pt idx="0">
                  <c:v>135642</c:v>
                </c:pt>
                <c:pt idx="1">
                  <c:v>203781</c:v>
                </c:pt>
                <c:pt idx="2">
                  <c:v>234486</c:v>
                </c:pt>
                <c:pt idx="3">
                  <c:v>240350</c:v>
                </c:pt>
                <c:pt idx="4">
                  <c:v>221255</c:v>
                </c:pt>
                <c:pt idx="5">
                  <c:v>230602</c:v>
                </c:pt>
                <c:pt idx="6">
                  <c:v>266002</c:v>
                </c:pt>
                <c:pt idx="7">
                  <c:v>278200</c:v>
                </c:pt>
                <c:pt idx="8">
                  <c:v>231983</c:v>
                </c:pt>
                <c:pt idx="9">
                  <c:v>272094</c:v>
                </c:pt>
                <c:pt idx="10">
                  <c:v>238077</c:v>
                </c:pt>
                <c:pt idx="11">
                  <c:v>263759</c:v>
                </c:pt>
                <c:pt idx="12">
                  <c:v>2816231</c:v>
                </c:pt>
              </c:numCache>
            </c:numRef>
          </c:val>
          <c:smooth val="0"/>
          <c:extLst>
            <c:ext xmlns:c16="http://schemas.microsoft.com/office/drawing/2014/chart" uri="{C3380CC4-5D6E-409C-BE32-E72D297353CC}">
              <c16:uniqueId val="{00000005-94A5-43D9-8087-B31979E06ED4}"/>
            </c:ext>
          </c:extLst>
        </c:ser>
        <c:ser>
          <c:idx val="1"/>
          <c:order val="2"/>
          <c:tx>
            <c:strRef>
              <c:f>'Evolución mensual turistas LZ'!$M$7</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94A5-43D9-8087-B31979E06ED4}"/>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LZ'!$M$9:$M$21</c:f>
              <c:numCache>
                <c:formatCode>#,##0</c:formatCode>
                <c:ptCount val="13"/>
                <c:pt idx="0">
                  <c:v>242354</c:v>
                </c:pt>
                <c:pt idx="1">
                  <c:v>262225</c:v>
                </c:pt>
                <c:pt idx="2">
                  <c:v>275748</c:v>
                </c:pt>
                <c:pt idx="3">
                  <c:v>266919</c:v>
                </c:pt>
                <c:pt idx="4">
                  <c:v>238368</c:v>
                </c:pt>
                <c:pt idx="5">
                  <c:v>241359</c:v>
                </c:pt>
                <c:pt idx="6">
                  <c:v>275470</c:v>
                </c:pt>
                <c:pt idx="7">
                  <c:v>275252</c:v>
                </c:pt>
                <c:pt idx="8">
                  <c:v>244990</c:v>
                </c:pt>
                <c:pt idx="9">
                  <c:v>277737</c:v>
                </c:pt>
                <c:pt idx="10">
                  <c:v>277861</c:v>
                </c:pt>
                <c:pt idx="11">
                  <c:v>300753</c:v>
                </c:pt>
                <c:pt idx="12">
                  <c:v>3179036</c:v>
                </c:pt>
              </c:numCache>
            </c:numRef>
          </c:val>
          <c:smooth val="0"/>
          <c:extLst>
            <c:ext xmlns:c16="http://schemas.microsoft.com/office/drawing/2014/chart" uri="{C3380CC4-5D6E-409C-BE32-E72D297353CC}">
              <c16:uniqueId val="{00000008-94A5-43D9-8087-B31979E06ED4}"/>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LZ'!$N$8</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94A5-43D9-8087-B31979E06ED4}"/>
              </c:ext>
            </c:extLst>
          </c:dPt>
          <c:dPt>
            <c:idx val="1"/>
            <c:marker>
              <c:symbol val="square"/>
              <c:size val="5"/>
              <c:spPr>
                <a:noFill/>
                <a:ln w="9525">
                  <a:noFill/>
                </a:ln>
                <a:effectLst/>
              </c:spPr>
            </c:marker>
            <c:bubble3D val="0"/>
            <c:extLst>
              <c:ext xmlns:c16="http://schemas.microsoft.com/office/drawing/2014/chart" uri="{C3380CC4-5D6E-409C-BE32-E72D297353CC}">
                <c16:uniqueId val="{0000000A-94A5-43D9-8087-B31979E06ED4}"/>
              </c:ext>
            </c:extLst>
          </c:dPt>
          <c:dPt>
            <c:idx val="2"/>
            <c:marker>
              <c:symbol val="square"/>
              <c:size val="5"/>
              <c:spPr>
                <a:noFill/>
                <a:ln w="9525">
                  <a:noFill/>
                </a:ln>
                <a:effectLst/>
              </c:spPr>
            </c:marker>
            <c:bubble3D val="0"/>
            <c:extLst>
              <c:ext xmlns:c16="http://schemas.microsoft.com/office/drawing/2014/chart" uri="{C3380CC4-5D6E-409C-BE32-E72D297353CC}">
                <c16:uniqueId val="{0000000B-94A5-43D9-8087-B31979E06ED4}"/>
              </c:ext>
            </c:extLst>
          </c:dPt>
          <c:dPt>
            <c:idx val="3"/>
            <c:marker>
              <c:symbol val="square"/>
              <c:size val="5"/>
              <c:spPr>
                <a:noFill/>
                <a:ln w="9525">
                  <a:noFill/>
                </a:ln>
                <a:effectLst/>
              </c:spPr>
            </c:marker>
            <c:bubble3D val="0"/>
            <c:extLst>
              <c:ext xmlns:c16="http://schemas.microsoft.com/office/drawing/2014/chart" uri="{C3380CC4-5D6E-409C-BE32-E72D297353CC}">
                <c16:uniqueId val="{0000000C-94A5-43D9-8087-B31979E06ED4}"/>
              </c:ext>
            </c:extLst>
          </c:dPt>
          <c:dPt>
            <c:idx val="4"/>
            <c:marker>
              <c:symbol val="square"/>
              <c:size val="5"/>
              <c:spPr>
                <a:noFill/>
                <a:ln w="9525">
                  <a:noFill/>
                </a:ln>
                <a:effectLst/>
              </c:spPr>
            </c:marker>
            <c:bubble3D val="0"/>
            <c:extLst>
              <c:ext xmlns:c16="http://schemas.microsoft.com/office/drawing/2014/chart" uri="{C3380CC4-5D6E-409C-BE32-E72D297353CC}">
                <c16:uniqueId val="{0000000D-94A5-43D9-8087-B31979E06ED4}"/>
              </c:ext>
            </c:extLst>
          </c:dPt>
          <c:dPt>
            <c:idx val="5"/>
            <c:marker>
              <c:symbol val="square"/>
              <c:size val="5"/>
              <c:spPr>
                <a:noFill/>
                <a:ln w="9525">
                  <a:noFill/>
                </a:ln>
                <a:effectLst/>
              </c:spPr>
            </c:marker>
            <c:bubble3D val="0"/>
            <c:extLst>
              <c:ext xmlns:c16="http://schemas.microsoft.com/office/drawing/2014/chart" uri="{C3380CC4-5D6E-409C-BE32-E72D297353CC}">
                <c16:uniqueId val="{0000000E-94A5-43D9-8087-B31979E06ED4}"/>
              </c:ext>
            </c:extLst>
          </c:dPt>
          <c:dPt>
            <c:idx val="6"/>
            <c:marker>
              <c:symbol val="square"/>
              <c:size val="5"/>
              <c:spPr>
                <a:noFill/>
                <a:ln w="9525">
                  <a:noFill/>
                </a:ln>
                <a:effectLst/>
              </c:spPr>
            </c:marker>
            <c:bubble3D val="0"/>
            <c:extLst>
              <c:ext xmlns:c16="http://schemas.microsoft.com/office/drawing/2014/chart" uri="{C3380CC4-5D6E-409C-BE32-E72D297353CC}">
                <c16:uniqueId val="{0000000F-94A5-43D9-8087-B31979E06ED4}"/>
              </c:ext>
            </c:extLst>
          </c:dPt>
          <c:dPt>
            <c:idx val="7"/>
            <c:marker>
              <c:symbol val="square"/>
              <c:size val="5"/>
              <c:spPr>
                <a:noFill/>
                <a:ln w="9525">
                  <a:noFill/>
                </a:ln>
                <a:effectLst/>
              </c:spPr>
            </c:marker>
            <c:bubble3D val="0"/>
            <c:extLst>
              <c:ext xmlns:c16="http://schemas.microsoft.com/office/drawing/2014/chart" uri="{C3380CC4-5D6E-409C-BE32-E72D297353CC}">
                <c16:uniqueId val="{00000010-94A5-43D9-8087-B31979E06ED4}"/>
              </c:ext>
            </c:extLst>
          </c:dPt>
          <c:dPt>
            <c:idx val="8"/>
            <c:marker>
              <c:symbol val="square"/>
              <c:size val="5"/>
              <c:spPr>
                <a:noFill/>
                <a:ln w="9525">
                  <a:noFill/>
                </a:ln>
                <a:effectLst/>
              </c:spPr>
            </c:marker>
            <c:bubble3D val="0"/>
            <c:extLst>
              <c:ext xmlns:c16="http://schemas.microsoft.com/office/drawing/2014/chart" uri="{C3380CC4-5D6E-409C-BE32-E72D297353CC}">
                <c16:uniqueId val="{00000011-94A5-43D9-8087-B31979E06ED4}"/>
              </c:ext>
            </c:extLst>
          </c:dPt>
          <c:dPt>
            <c:idx val="9"/>
            <c:marker>
              <c:symbol val="square"/>
              <c:size val="5"/>
              <c:spPr>
                <a:noFill/>
                <a:ln w="9525">
                  <a:noFill/>
                </a:ln>
                <a:effectLst/>
              </c:spPr>
            </c:marker>
            <c:bubble3D val="0"/>
            <c:extLst>
              <c:ext xmlns:c16="http://schemas.microsoft.com/office/drawing/2014/chart" uri="{C3380CC4-5D6E-409C-BE32-E72D297353CC}">
                <c16:uniqueId val="{00000012-94A5-43D9-8087-B31979E06ED4}"/>
              </c:ext>
            </c:extLst>
          </c:dPt>
          <c:dPt>
            <c:idx val="10"/>
            <c:marker>
              <c:symbol val="square"/>
              <c:size val="5"/>
              <c:spPr>
                <a:noFill/>
                <a:ln w="9525">
                  <a:noFill/>
                </a:ln>
                <a:effectLst/>
              </c:spPr>
            </c:marker>
            <c:bubble3D val="0"/>
            <c:extLst>
              <c:ext xmlns:c16="http://schemas.microsoft.com/office/drawing/2014/chart" uri="{C3380CC4-5D6E-409C-BE32-E72D297353CC}">
                <c16:uniqueId val="{00000013-94A5-43D9-8087-B31979E06ED4}"/>
              </c:ext>
            </c:extLst>
          </c:dPt>
          <c:dPt>
            <c:idx val="11"/>
            <c:marker>
              <c:symbol val="square"/>
              <c:size val="5"/>
              <c:spPr>
                <a:noFill/>
                <a:ln w="9525">
                  <a:noFill/>
                </a:ln>
                <a:effectLst/>
              </c:spPr>
            </c:marker>
            <c:bubble3D val="0"/>
            <c:extLst>
              <c:ext xmlns:c16="http://schemas.microsoft.com/office/drawing/2014/chart" uri="{C3380CC4-5D6E-409C-BE32-E72D297353CC}">
                <c16:uniqueId val="{00000014-94A5-43D9-8087-B31979E06ED4}"/>
              </c:ext>
            </c:extLst>
          </c:dPt>
          <c:dPt>
            <c:idx val="12"/>
            <c:marker>
              <c:symbol val="square"/>
              <c:size val="5"/>
              <c:spPr>
                <a:noFill/>
                <a:ln w="9525">
                  <a:noFill/>
                </a:ln>
                <a:effectLst/>
              </c:spPr>
            </c:marker>
            <c:bubble3D val="0"/>
            <c:extLst>
              <c:ext xmlns:c16="http://schemas.microsoft.com/office/drawing/2014/chart" uri="{C3380CC4-5D6E-409C-BE32-E72D297353CC}">
                <c16:uniqueId val="{00000015-94A5-43D9-8087-B31979E06ED4}"/>
              </c:ext>
            </c:extLst>
          </c:dPt>
          <c:val>
            <c:numRef>
              <c:f>'Evolución mensual turistas LZ'!$N$9:$N$21</c:f>
              <c:numCache>
                <c:formatCode>0.0%</c:formatCode>
                <c:ptCount val="13"/>
                <c:pt idx="0">
                  <c:v>0.78671797820733991</c:v>
                </c:pt>
                <c:pt idx="1">
                  <c:v>0.28679808225496983</c:v>
                </c:pt>
                <c:pt idx="2">
                  <c:v>0.17596786162073652</c:v>
                </c:pt>
                <c:pt idx="3">
                  <c:v>0.1105429581859787</c:v>
                </c:pt>
                <c:pt idx="4">
                  <c:v>7.7345144742491767E-2</c:v>
                </c:pt>
                <c:pt idx="5">
                  <c:v>4.6647470533646818E-2</c:v>
                </c:pt>
                <c:pt idx="6">
                  <c:v>3.5593717340471231E-2</c:v>
                </c:pt>
                <c:pt idx="7">
                  <c:v>-1.0596693026599602E-2</c:v>
                </c:pt>
                <c:pt idx="8">
                  <c:v>5.6068763659406162E-2</c:v>
                </c:pt>
                <c:pt idx="9">
                  <c:v>2.0739156320977337E-2</c:v>
                </c:pt>
                <c:pt idx="10">
                  <c:v>0.16710560028898214</c:v>
                </c:pt>
                <c:pt idx="11">
                  <c:v>0.14025682535951378</c:v>
                </c:pt>
                <c:pt idx="12">
                  <c:v>0.12882643504740909</c:v>
                </c:pt>
              </c:numCache>
            </c:numRef>
          </c:val>
          <c:smooth val="0"/>
          <c:extLst>
            <c:ext xmlns:c16="http://schemas.microsoft.com/office/drawing/2014/chart" uri="{C3380CC4-5D6E-409C-BE32-E72D297353CC}">
              <c16:uniqueId val="{00000016-94A5-43D9-8087-B31979E06ED4}"/>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LZ'!$E$74:$F$74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F7E-4108-ADF4-D43E83F5D794}"/>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LZ'!$E$76:$E$88</c:f>
              <c:numCache>
                <c:formatCode>#,##0</c:formatCode>
                <c:ptCount val="13"/>
                <c:pt idx="0">
                  <c:v>109155</c:v>
                </c:pt>
                <c:pt idx="1">
                  <c:v>117301</c:v>
                </c:pt>
                <c:pt idx="2">
                  <c:v>127918</c:v>
                </c:pt>
                <c:pt idx="3">
                  <c:v>124245</c:v>
                </c:pt>
                <c:pt idx="4">
                  <c:v>118896</c:v>
                </c:pt>
                <c:pt idx="5">
                  <c:v>122402</c:v>
                </c:pt>
                <c:pt idx="6">
                  <c:v>117586</c:v>
                </c:pt>
                <c:pt idx="7">
                  <c:v>123849</c:v>
                </c:pt>
                <c:pt idx="8">
                  <c:v>118462</c:v>
                </c:pt>
                <c:pt idx="9">
                  <c:v>128197</c:v>
                </c:pt>
                <c:pt idx="10">
                  <c:v>100213</c:v>
                </c:pt>
                <c:pt idx="11">
                  <c:v>112541</c:v>
                </c:pt>
                <c:pt idx="12">
                  <c:v>1420765</c:v>
                </c:pt>
              </c:numCache>
            </c:numRef>
          </c:val>
          <c:smooth val="0"/>
          <c:extLst>
            <c:ext xmlns:c16="http://schemas.microsoft.com/office/drawing/2014/chart" uri="{C3380CC4-5D6E-409C-BE32-E72D297353CC}">
              <c16:uniqueId val="{00000002-5F7E-4108-ADF4-D43E83F5D794}"/>
            </c:ext>
          </c:extLst>
        </c:ser>
        <c:ser>
          <c:idx val="0"/>
          <c:order val="1"/>
          <c:tx>
            <c:strRef>
              <c:f>'Evolución mensual turistas LZ'!$K$74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F7E-4108-ADF4-D43E83F5D794}"/>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LZ'!$K$76:$K$88</c:f>
              <c:numCache>
                <c:formatCode>#,##0</c:formatCode>
                <c:ptCount val="13"/>
                <c:pt idx="0">
                  <c:v>47077</c:v>
                </c:pt>
                <c:pt idx="1">
                  <c:v>88549</c:v>
                </c:pt>
                <c:pt idx="2">
                  <c:v>108708</c:v>
                </c:pt>
                <c:pt idx="3">
                  <c:v>113846</c:v>
                </c:pt>
                <c:pt idx="4">
                  <c:v>113721</c:v>
                </c:pt>
                <c:pt idx="5">
                  <c:v>111946</c:v>
                </c:pt>
                <c:pt idx="6">
                  <c:v>121039</c:v>
                </c:pt>
                <c:pt idx="7">
                  <c:v>124117</c:v>
                </c:pt>
                <c:pt idx="8">
                  <c:v>113170</c:v>
                </c:pt>
                <c:pt idx="9">
                  <c:v>133343</c:v>
                </c:pt>
                <c:pt idx="10">
                  <c:v>110776</c:v>
                </c:pt>
                <c:pt idx="11">
                  <c:v>125215</c:v>
                </c:pt>
                <c:pt idx="12">
                  <c:v>1311507</c:v>
                </c:pt>
              </c:numCache>
            </c:numRef>
          </c:val>
          <c:smooth val="0"/>
          <c:extLst>
            <c:ext xmlns:c16="http://schemas.microsoft.com/office/drawing/2014/chart" uri="{C3380CC4-5D6E-409C-BE32-E72D297353CC}">
              <c16:uniqueId val="{00000005-5F7E-4108-ADF4-D43E83F5D794}"/>
            </c:ext>
          </c:extLst>
        </c:ser>
        <c:ser>
          <c:idx val="1"/>
          <c:order val="2"/>
          <c:tx>
            <c:strRef>
              <c:f>'Evolución mensual turistas LZ'!$M$74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F7E-4108-ADF4-D43E83F5D794}"/>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LZ'!$M$76:$M$88</c:f>
              <c:numCache>
                <c:formatCode>#,##0</c:formatCode>
                <c:ptCount val="13"/>
                <c:pt idx="0">
                  <c:v>104731</c:v>
                </c:pt>
                <c:pt idx="1">
                  <c:v>115484</c:v>
                </c:pt>
                <c:pt idx="2">
                  <c:v>135428</c:v>
                </c:pt>
                <c:pt idx="3">
                  <c:v>126707</c:v>
                </c:pt>
                <c:pt idx="4">
                  <c:v>123913</c:v>
                </c:pt>
                <c:pt idx="5">
                  <c:v>125808</c:v>
                </c:pt>
                <c:pt idx="6">
                  <c:v>131972</c:v>
                </c:pt>
                <c:pt idx="7">
                  <c:v>134425</c:v>
                </c:pt>
                <c:pt idx="8">
                  <c:v>121068</c:v>
                </c:pt>
                <c:pt idx="9">
                  <c:v>139692</c:v>
                </c:pt>
                <c:pt idx="10">
                  <c:v>129717</c:v>
                </c:pt>
                <c:pt idx="11">
                  <c:v>149841</c:v>
                </c:pt>
                <c:pt idx="12">
                  <c:v>1538786</c:v>
                </c:pt>
              </c:numCache>
            </c:numRef>
          </c:val>
          <c:smooth val="0"/>
          <c:extLst>
            <c:ext xmlns:c16="http://schemas.microsoft.com/office/drawing/2014/chart" uri="{C3380CC4-5D6E-409C-BE32-E72D297353CC}">
              <c16:uniqueId val="{00000008-5F7E-4108-ADF4-D43E83F5D794}"/>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LZ'!$N$75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F7E-4108-ADF4-D43E83F5D794}"/>
              </c:ext>
            </c:extLst>
          </c:dPt>
          <c:dPt>
            <c:idx val="1"/>
            <c:marker>
              <c:symbol val="square"/>
              <c:size val="5"/>
              <c:spPr>
                <a:noFill/>
                <a:ln w="9525">
                  <a:noFill/>
                </a:ln>
                <a:effectLst/>
              </c:spPr>
            </c:marker>
            <c:bubble3D val="0"/>
            <c:extLst>
              <c:ext xmlns:c16="http://schemas.microsoft.com/office/drawing/2014/chart" uri="{C3380CC4-5D6E-409C-BE32-E72D297353CC}">
                <c16:uniqueId val="{0000000A-5F7E-4108-ADF4-D43E83F5D794}"/>
              </c:ext>
            </c:extLst>
          </c:dPt>
          <c:dPt>
            <c:idx val="2"/>
            <c:marker>
              <c:symbol val="square"/>
              <c:size val="5"/>
              <c:spPr>
                <a:noFill/>
                <a:ln w="9525">
                  <a:noFill/>
                </a:ln>
                <a:effectLst/>
              </c:spPr>
            </c:marker>
            <c:bubble3D val="0"/>
            <c:extLst>
              <c:ext xmlns:c16="http://schemas.microsoft.com/office/drawing/2014/chart" uri="{C3380CC4-5D6E-409C-BE32-E72D297353CC}">
                <c16:uniqueId val="{0000000B-5F7E-4108-ADF4-D43E83F5D794}"/>
              </c:ext>
            </c:extLst>
          </c:dPt>
          <c:dPt>
            <c:idx val="3"/>
            <c:marker>
              <c:symbol val="square"/>
              <c:size val="5"/>
              <c:spPr>
                <a:noFill/>
                <a:ln w="9525">
                  <a:noFill/>
                </a:ln>
                <a:effectLst/>
              </c:spPr>
            </c:marker>
            <c:bubble3D val="0"/>
            <c:extLst>
              <c:ext xmlns:c16="http://schemas.microsoft.com/office/drawing/2014/chart" uri="{C3380CC4-5D6E-409C-BE32-E72D297353CC}">
                <c16:uniqueId val="{0000000C-5F7E-4108-ADF4-D43E83F5D794}"/>
              </c:ext>
            </c:extLst>
          </c:dPt>
          <c:dPt>
            <c:idx val="4"/>
            <c:marker>
              <c:symbol val="square"/>
              <c:size val="5"/>
              <c:spPr>
                <a:noFill/>
                <a:ln w="9525">
                  <a:noFill/>
                </a:ln>
                <a:effectLst/>
              </c:spPr>
            </c:marker>
            <c:bubble3D val="0"/>
            <c:extLst>
              <c:ext xmlns:c16="http://schemas.microsoft.com/office/drawing/2014/chart" uri="{C3380CC4-5D6E-409C-BE32-E72D297353CC}">
                <c16:uniqueId val="{0000000D-5F7E-4108-ADF4-D43E83F5D794}"/>
              </c:ext>
            </c:extLst>
          </c:dPt>
          <c:dPt>
            <c:idx val="5"/>
            <c:marker>
              <c:symbol val="square"/>
              <c:size val="5"/>
              <c:spPr>
                <a:noFill/>
                <a:ln w="9525">
                  <a:noFill/>
                </a:ln>
                <a:effectLst/>
              </c:spPr>
            </c:marker>
            <c:bubble3D val="0"/>
            <c:extLst>
              <c:ext xmlns:c16="http://schemas.microsoft.com/office/drawing/2014/chart" uri="{C3380CC4-5D6E-409C-BE32-E72D297353CC}">
                <c16:uniqueId val="{0000000E-5F7E-4108-ADF4-D43E83F5D794}"/>
              </c:ext>
            </c:extLst>
          </c:dPt>
          <c:dPt>
            <c:idx val="6"/>
            <c:marker>
              <c:symbol val="square"/>
              <c:size val="5"/>
              <c:spPr>
                <a:noFill/>
                <a:ln w="9525">
                  <a:noFill/>
                </a:ln>
                <a:effectLst/>
              </c:spPr>
            </c:marker>
            <c:bubble3D val="0"/>
            <c:extLst>
              <c:ext xmlns:c16="http://schemas.microsoft.com/office/drawing/2014/chart" uri="{C3380CC4-5D6E-409C-BE32-E72D297353CC}">
                <c16:uniqueId val="{0000000F-5F7E-4108-ADF4-D43E83F5D794}"/>
              </c:ext>
            </c:extLst>
          </c:dPt>
          <c:dPt>
            <c:idx val="7"/>
            <c:marker>
              <c:symbol val="square"/>
              <c:size val="5"/>
              <c:spPr>
                <a:noFill/>
                <a:ln w="9525">
                  <a:noFill/>
                </a:ln>
                <a:effectLst/>
              </c:spPr>
            </c:marker>
            <c:bubble3D val="0"/>
            <c:extLst>
              <c:ext xmlns:c16="http://schemas.microsoft.com/office/drawing/2014/chart" uri="{C3380CC4-5D6E-409C-BE32-E72D297353CC}">
                <c16:uniqueId val="{00000010-5F7E-4108-ADF4-D43E83F5D794}"/>
              </c:ext>
            </c:extLst>
          </c:dPt>
          <c:dPt>
            <c:idx val="8"/>
            <c:marker>
              <c:symbol val="square"/>
              <c:size val="5"/>
              <c:spPr>
                <a:noFill/>
                <a:ln w="9525">
                  <a:noFill/>
                </a:ln>
                <a:effectLst/>
              </c:spPr>
            </c:marker>
            <c:bubble3D val="0"/>
            <c:extLst>
              <c:ext xmlns:c16="http://schemas.microsoft.com/office/drawing/2014/chart" uri="{C3380CC4-5D6E-409C-BE32-E72D297353CC}">
                <c16:uniqueId val="{00000011-5F7E-4108-ADF4-D43E83F5D794}"/>
              </c:ext>
            </c:extLst>
          </c:dPt>
          <c:dPt>
            <c:idx val="9"/>
            <c:marker>
              <c:symbol val="square"/>
              <c:size val="5"/>
              <c:spPr>
                <a:noFill/>
                <a:ln w="9525">
                  <a:noFill/>
                </a:ln>
                <a:effectLst/>
              </c:spPr>
            </c:marker>
            <c:bubble3D val="0"/>
            <c:extLst>
              <c:ext xmlns:c16="http://schemas.microsoft.com/office/drawing/2014/chart" uri="{C3380CC4-5D6E-409C-BE32-E72D297353CC}">
                <c16:uniqueId val="{00000012-5F7E-4108-ADF4-D43E83F5D794}"/>
              </c:ext>
            </c:extLst>
          </c:dPt>
          <c:dPt>
            <c:idx val="10"/>
            <c:marker>
              <c:symbol val="square"/>
              <c:size val="5"/>
              <c:spPr>
                <a:noFill/>
                <a:ln w="9525">
                  <a:noFill/>
                </a:ln>
                <a:effectLst/>
              </c:spPr>
            </c:marker>
            <c:bubble3D val="0"/>
            <c:extLst>
              <c:ext xmlns:c16="http://schemas.microsoft.com/office/drawing/2014/chart" uri="{C3380CC4-5D6E-409C-BE32-E72D297353CC}">
                <c16:uniqueId val="{00000013-5F7E-4108-ADF4-D43E83F5D794}"/>
              </c:ext>
            </c:extLst>
          </c:dPt>
          <c:dPt>
            <c:idx val="11"/>
            <c:marker>
              <c:symbol val="square"/>
              <c:size val="5"/>
              <c:spPr>
                <a:noFill/>
                <a:ln w="9525">
                  <a:noFill/>
                </a:ln>
                <a:effectLst/>
              </c:spPr>
            </c:marker>
            <c:bubble3D val="0"/>
            <c:extLst>
              <c:ext xmlns:c16="http://schemas.microsoft.com/office/drawing/2014/chart" uri="{C3380CC4-5D6E-409C-BE32-E72D297353CC}">
                <c16:uniqueId val="{00000014-5F7E-4108-ADF4-D43E83F5D794}"/>
              </c:ext>
            </c:extLst>
          </c:dPt>
          <c:dPt>
            <c:idx val="12"/>
            <c:marker>
              <c:symbol val="square"/>
              <c:size val="5"/>
              <c:spPr>
                <a:noFill/>
                <a:ln w="9525">
                  <a:noFill/>
                </a:ln>
                <a:effectLst/>
              </c:spPr>
            </c:marker>
            <c:bubble3D val="0"/>
            <c:extLst>
              <c:ext xmlns:c16="http://schemas.microsoft.com/office/drawing/2014/chart" uri="{C3380CC4-5D6E-409C-BE32-E72D297353CC}">
                <c16:uniqueId val="{00000015-5F7E-4108-ADF4-D43E83F5D794}"/>
              </c:ext>
            </c:extLst>
          </c:dPt>
          <c:cat>
            <c:strRef>
              <c:f>'Evolución mensual turistas LZ'!$B$76:$B$87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LZ'!$N$76:$N$88</c:f>
              <c:numCache>
                <c:formatCode>0.0%</c:formatCode>
                <c:ptCount val="13"/>
                <c:pt idx="0">
                  <c:v>1.2246744694861609</c:v>
                </c:pt>
                <c:pt idx="1">
                  <c:v>0.30418186540785319</c:v>
                </c:pt>
                <c:pt idx="2">
                  <c:v>0.24579607756558852</c:v>
                </c:pt>
                <c:pt idx="3">
                  <c:v>0.11296839590323771</c:v>
                </c:pt>
                <c:pt idx="4">
                  <c:v>8.9622848902137786E-2</c:v>
                </c:pt>
                <c:pt idx="5">
                  <c:v>0.12382755971629189</c:v>
                </c:pt>
                <c:pt idx="6">
                  <c:v>9.032625847867215E-2</c:v>
                </c:pt>
                <c:pt idx="7">
                  <c:v>8.305066993240251E-2</c:v>
                </c:pt>
                <c:pt idx="8">
                  <c:v>6.978881328974107E-2</c:v>
                </c:pt>
                <c:pt idx="9">
                  <c:v>4.7614047981521246E-2</c:v>
                </c:pt>
                <c:pt idx="10">
                  <c:v>0.17098468982451065</c:v>
                </c:pt>
                <c:pt idx="11">
                  <c:v>0.19666972806772343</c:v>
                </c:pt>
                <c:pt idx="12">
                  <c:v>0.17329606323107694</c:v>
                </c:pt>
              </c:numCache>
            </c:numRef>
          </c:val>
          <c:smooth val="0"/>
          <c:extLst>
            <c:ext xmlns:c16="http://schemas.microsoft.com/office/drawing/2014/chart" uri="{C3380CC4-5D6E-409C-BE32-E72D297353CC}">
              <c16:uniqueId val="{00000016-5F7E-4108-ADF4-D43E83F5D794}"/>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LZ'!$E$96:$F$96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43F0-45BA-B22B-BB2BC7E11831}"/>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LZ'!$E$98:$E$110</c:f>
              <c:numCache>
                <c:formatCode>#,##0</c:formatCode>
                <c:ptCount val="13"/>
                <c:pt idx="0">
                  <c:v>19456</c:v>
                </c:pt>
                <c:pt idx="1">
                  <c:v>18306</c:v>
                </c:pt>
                <c:pt idx="2">
                  <c:v>23765</c:v>
                </c:pt>
                <c:pt idx="3">
                  <c:v>26151</c:v>
                </c:pt>
                <c:pt idx="4">
                  <c:v>30589</c:v>
                </c:pt>
                <c:pt idx="5">
                  <c:v>31358</c:v>
                </c:pt>
                <c:pt idx="6">
                  <c:v>37990</c:v>
                </c:pt>
                <c:pt idx="7">
                  <c:v>31571</c:v>
                </c:pt>
                <c:pt idx="8">
                  <c:v>29246</c:v>
                </c:pt>
                <c:pt idx="9">
                  <c:v>27378</c:v>
                </c:pt>
                <c:pt idx="10">
                  <c:v>17647</c:v>
                </c:pt>
                <c:pt idx="11">
                  <c:v>18234</c:v>
                </c:pt>
                <c:pt idx="12">
                  <c:v>311691</c:v>
                </c:pt>
              </c:numCache>
            </c:numRef>
          </c:val>
          <c:smooth val="0"/>
          <c:extLst>
            <c:ext xmlns:c16="http://schemas.microsoft.com/office/drawing/2014/chart" uri="{C3380CC4-5D6E-409C-BE32-E72D297353CC}">
              <c16:uniqueId val="{00000002-43F0-45BA-B22B-BB2BC7E11831}"/>
            </c:ext>
          </c:extLst>
        </c:ser>
        <c:ser>
          <c:idx val="0"/>
          <c:order val="1"/>
          <c:tx>
            <c:strRef>
              <c:f>'Evolución mensual turistas LZ'!$K$96:$L$96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43F0-45BA-B22B-BB2BC7E11831}"/>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LZ'!$K$98:$K$110</c:f>
              <c:numCache>
                <c:formatCode>#,##0</c:formatCode>
                <c:ptCount val="13"/>
                <c:pt idx="0">
                  <c:v>14043</c:v>
                </c:pt>
                <c:pt idx="1">
                  <c:v>14806</c:v>
                </c:pt>
                <c:pt idx="2">
                  <c:v>18084</c:v>
                </c:pt>
                <c:pt idx="3">
                  <c:v>18549</c:v>
                </c:pt>
                <c:pt idx="4">
                  <c:v>23253</c:v>
                </c:pt>
                <c:pt idx="5">
                  <c:v>27286</c:v>
                </c:pt>
                <c:pt idx="6">
                  <c:v>31599</c:v>
                </c:pt>
                <c:pt idx="7">
                  <c:v>29097</c:v>
                </c:pt>
                <c:pt idx="8">
                  <c:v>25603</c:v>
                </c:pt>
                <c:pt idx="9">
                  <c:v>24128</c:v>
                </c:pt>
                <c:pt idx="10">
                  <c:v>22321</c:v>
                </c:pt>
                <c:pt idx="11">
                  <c:v>21145</c:v>
                </c:pt>
                <c:pt idx="12">
                  <c:v>269914</c:v>
                </c:pt>
              </c:numCache>
            </c:numRef>
          </c:val>
          <c:smooth val="0"/>
          <c:extLst>
            <c:ext xmlns:c16="http://schemas.microsoft.com/office/drawing/2014/chart" uri="{C3380CC4-5D6E-409C-BE32-E72D297353CC}">
              <c16:uniqueId val="{00000005-43F0-45BA-B22B-BB2BC7E11831}"/>
            </c:ext>
          </c:extLst>
        </c:ser>
        <c:ser>
          <c:idx val="1"/>
          <c:order val="2"/>
          <c:tx>
            <c:strRef>
              <c:f>'Evolución mensual turistas LZ'!$M$96:$N$96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43F0-45BA-B22B-BB2BC7E11831}"/>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LZ'!$M$98:$M$110</c:f>
              <c:numCache>
                <c:formatCode>#,##0</c:formatCode>
                <c:ptCount val="13"/>
                <c:pt idx="0">
                  <c:v>25949</c:v>
                </c:pt>
                <c:pt idx="1">
                  <c:v>26348</c:v>
                </c:pt>
                <c:pt idx="2">
                  <c:v>26248</c:v>
                </c:pt>
                <c:pt idx="3">
                  <c:v>28853</c:v>
                </c:pt>
                <c:pt idx="4">
                  <c:v>29348</c:v>
                </c:pt>
                <c:pt idx="5">
                  <c:v>31304</c:v>
                </c:pt>
                <c:pt idx="6">
                  <c:v>36343</c:v>
                </c:pt>
                <c:pt idx="7">
                  <c:v>30586</c:v>
                </c:pt>
                <c:pt idx="8">
                  <c:v>29036</c:v>
                </c:pt>
                <c:pt idx="9">
                  <c:v>27700</c:v>
                </c:pt>
                <c:pt idx="10">
                  <c:v>33582</c:v>
                </c:pt>
                <c:pt idx="11">
                  <c:v>25428</c:v>
                </c:pt>
                <c:pt idx="12">
                  <c:v>350725</c:v>
                </c:pt>
              </c:numCache>
            </c:numRef>
          </c:val>
          <c:smooth val="0"/>
          <c:extLst>
            <c:ext xmlns:c16="http://schemas.microsoft.com/office/drawing/2014/chart" uri="{C3380CC4-5D6E-409C-BE32-E72D297353CC}">
              <c16:uniqueId val="{00000008-43F0-45BA-B22B-BB2BC7E11831}"/>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LZ'!$N$97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43F0-45BA-B22B-BB2BC7E11831}"/>
              </c:ext>
            </c:extLst>
          </c:dPt>
          <c:dPt>
            <c:idx val="1"/>
            <c:marker>
              <c:symbol val="square"/>
              <c:size val="5"/>
              <c:spPr>
                <a:noFill/>
                <a:ln w="9525">
                  <a:noFill/>
                </a:ln>
                <a:effectLst/>
              </c:spPr>
            </c:marker>
            <c:bubble3D val="0"/>
            <c:extLst>
              <c:ext xmlns:c16="http://schemas.microsoft.com/office/drawing/2014/chart" uri="{C3380CC4-5D6E-409C-BE32-E72D297353CC}">
                <c16:uniqueId val="{0000000A-43F0-45BA-B22B-BB2BC7E11831}"/>
              </c:ext>
            </c:extLst>
          </c:dPt>
          <c:dPt>
            <c:idx val="2"/>
            <c:marker>
              <c:symbol val="square"/>
              <c:size val="5"/>
              <c:spPr>
                <a:noFill/>
                <a:ln w="9525">
                  <a:noFill/>
                </a:ln>
                <a:effectLst/>
              </c:spPr>
            </c:marker>
            <c:bubble3D val="0"/>
            <c:extLst>
              <c:ext xmlns:c16="http://schemas.microsoft.com/office/drawing/2014/chart" uri="{C3380CC4-5D6E-409C-BE32-E72D297353CC}">
                <c16:uniqueId val="{0000000B-43F0-45BA-B22B-BB2BC7E11831}"/>
              </c:ext>
            </c:extLst>
          </c:dPt>
          <c:dPt>
            <c:idx val="3"/>
            <c:marker>
              <c:symbol val="square"/>
              <c:size val="5"/>
              <c:spPr>
                <a:noFill/>
                <a:ln w="9525">
                  <a:noFill/>
                </a:ln>
                <a:effectLst/>
              </c:spPr>
            </c:marker>
            <c:bubble3D val="0"/>
            <c:extLst>
              <c:ext xmlns:c16="http://schemas.microsoft.com/office/drawing/2014/chart" uri="{C3380CC4-5D6E-409C-BE32-E72D297353CC}">
                <c16:uniqueId val="{0000000C-43F0-45BA-B22B-BB2BC7E11831}"/>
              </c:ext>
            </c:extLst>
          </c:dPt>
          <c:dPt>
            <c:idx val="4"/>
            <c:marker>
              <c:symbol val="square"/>
              <c:size val="5"/>
              <c:spPr>
                <a:noFill/>
                <a:ln w="9525">
                  <a:noFill/>
                </a:ln>
                <a:effectLst/>
              </c:spPr>
            </c:marker>
            <c:bubble3D val="0"/>
            <c:extLst>
              <c:ext xmlns:c16="http://schemas.microsoft.com/office/drawing/2014/chart" uri="{C3380CC4-5D6E-409C-BE32-E72D297353CC}">
                <c16:uniqueId val="{0000000D-43F0-45BA-B22B-BB2BC7E11831}"/>
              </c:ext>
            </c:extLst>
          </c:dPt>
          <c:dPt>
            <c:idx val="5"/>
            <c:marker>
              <c:symbol val="square"/>
              <c:size val="5"/>
              <c:spPr>
                <a:noFill/>
                <a:ln w="9525">
                  <a:noFill/>
                </a:ln>
                <a:effectLst/>
              </c:spPr>
            </c:marker>
            <c:bubble3D val="0"/>
            <c:extLst>
              <c:ext xmlns:c16="http://schemas.microsoft.com/office/drawing/2014/chart" uri="{C3380CC4-5D6E-409C-BE32-E72D297353CC}">
                <c16:uniqueId val="{0000000E-43F0-45BA-B22B-BB2BC7E11831}"/>
              </c:ext>
            </c:extLst>
          </c:dPt>
          <c:dPt>
            <c:idx val="6"/>
            <c:marker>
              <c:symbol val="square"/>
              <c:size val="5"/>
              <c:spPr>
                <a:noFill/>
                <a:ln w="9525">
                  <a:noFill/>
                </a:ln>
                <a:effectLst/>
              </c:spPr>
            </c:marker>
            <c:bubble3D val="0"/>
            <c:extLst>
              <c:ext xmlns:c16="http://schemas.microsoft.com/office/drawing/2014/chart" uri="{C3380CC4-5D6E-409C-BE32-E72D297353CC}">
                <c16:uniqueId val="{0000000F-43F0-45BA-B22B-BB2BC7E11831}"/>
              </c:ext>
            </c:extLst>
          </c:dPt>
          <c:dPt>
            <c:idx val="7"/>
            <c:marker>
              <c:symbol val="square"/>
              <c:size val="5"/>
              <c:spPr>
                <a:noFill/>
                <a:ln w="9525">
                  <a:noFill/>
                </a:ln>
                <a:effectLst/>
              </c:spPr>
            </c:marker>
            <c:bubble3D val="0"/>
            <c:extLst>
              <c:ext xmlns:c16="http://schemas.microsoft.com/office/drawing/2014/chart" uri="{C3380CC4-5D6E-409C-BE32-E72D297353CC}">
                <c16:uniqueId val="{00000010-43F0-45BA-B22B-BB2BC7E11831}"/>
              </c:ext>
            </c:extLst>
          </c:dPt>
          <c:dPt>
            <c:idx val="8"/>
            <c:marker>
              <c:symbol val="square"/>
              <c:size val="5"/>
              <c:spPr>
                <a:noFill/>
                <a:ln w="9525">
                  <a:noFill/>
                </a:ln>
                <a:effectLst/>
              </c:spPr>
            </c:marker>
            <c:bubble3D val="0"/>
            <c:extLst>
              <c:ext xmlns:c16="http://schemas.microsoft.com/office/drawing/2014/chart" uri="{C3380CC4-5D6E-409C-BE32-E72D297353CC}">
                <c16:uniqueId val="{00000011-43F0-45BA-B22B-BB2BC7E11831}"/>
              </c:ext>
            </c:extLst>
          </c:dPt>
          <c:dPt>
            <c:idx val="9"/>
            <c:marker>
              <c:symbol val="square"/>
              <c:size val="5"/>
              <c:spPr>
                <a:noFill/>
                <a:ln w="9525">
                  <a:noFill/>
                </a:ln>
                <a:effectLst/>
              </c:spPr>
            </c:marker>
            <c:bubble3D val="0"/>
            <c:extLst>
              <c:ext xmlns:c16="http://schemas.microsoft.com/office/drawing/2014/chart" uri="{C3380CC4-5D6E-409C-BE32-E72D297353CC}">
                <c16:uniqueId val="{00000012-43F0-45BA-B22B-BB2BC7E11831}"/>
              </c:ext>
            </c:extLst>
          </c:dPt>
          <c:dPt>
            <c:idx val="10"/>
            <c:marker>
              <c:symbol val="square"/>
              <c:size val="5"/>
              <c:spPr>
                <a:noFill/>
                <a:ln w="9525">
                  <a:noFill/>
                </a:ln>
                <a:effectLst/>
              </c:spPr>
            </c:marker>
            <c:bubble3D val="0"/>
            <c:extLst>
              <c:ext xmlns:c16="http://schemas.microsoft.com/office/drawing/2014/chart" uri="{C3380CC4-5D6E-409C-BE32-E72D297353CC}">
                <c16:uniqueId val="{00000013-43F0-45BA-B22B-BB2BC7E11831}"/>
              </c:ext>
            </c:extLst>
          </c:dPt>
          <c:dPt>
            <c:idx val="11"/>
            <c:marker>
              <c:symbol val="square"/>
              <c:size val="5"/>
              <c:spPr>
                <a:noFill/>
                <a:ln w="9525">
                  <a:noFill/>
                </a:ln>
                <a:effectLst/>
              </c:spPr>
            </c:marker>
            <c:bubble3D val="0"/>
            <c:extLst>
              <c:ext xmlns:c16="http://schemas.microsoft.com/office/drawing/2014/chart" uri="{C3380CC4-5D6E-409C-BE32-E72D297353CC}">
                <c16:uniqueId val="{00000014-43F0-45BA-B22B-BB2BC7E11831}"/>
              </c:ext>
            </c:extLst>
          </c:dPt>
          <c:dPt>
            <c:idx val="12"/>
            <c:marker>
              <c:symbol val="square"/>
              <c:size val="5"/>
              <c:spPr>
                <a:noFill/>
                <a:ln w="9525">
                  <a:noFill/>
                </a:ln>
                <a:effectLst/>
              </c:spPr>
            </c:marker>
            <c:bubble3D val="0"/>
            <c:extLst>
              <c:ext xmlns:c16="http://schemas.microsoft.com/office/drawing/2014/chart" uri="{C3380CC4-5D6E-409C-BE32-E72D297353CC}">
                <c16:uniqueId val="{00000015-43F0-45BA-B22B-BB2BC7E11831}"/>
              </c:ext>
            </c:extLst>
          </c:dPt>
          <c:cat>
            <c:strRef>
              <c:f>'Evolución mensual turistas LZ'!$B$98:$B$109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LZ'!$N$98:$N$110</c:f>
              <c:numCache>
                <c:formatCode>0.0%</c:formatCode>
                <c:ptCount val="13"/>
                <c:pt idx="0">
                  <c:v>0.84782453891618603</c:v>
                </c:pt>
                <c:pt idx="1">
                  <c:v>0.77954883155477517</c:v>
                </c:pt>
                <c:pt idx="2">
                  <c:v>0.45144879451448805</c:v>
                </c:pt>
                <c:pt idx="3">
                  <c:v>0.5555016442934928</c:v>
                </c:pt>
                <c:pt idx="4">
                  <c:v>0.26211671612265075</c:v>
                </c:pt>
                <c:pt idx="5">
                  <c:v>0.14725500256541824</c:v>
                </c:pt>
                <c:pt idx="6">
                  <c:v>0.15013133327004025</c:v>
                </c:pt>
                <c:pt idx="7">
                  <c:v>5.1173660514829633E-2</c:v>
                </c:pt>
                <c:pt idx="8">
                  <c:v>0.13408584931453338</c:v>
                </c:pt>
                <c:pt idx="9">
                  <c:v>0.14804376657824925</c:v>
                </c:pt>
                <c:pt idx="10">
                  <c:v>0.50450248644773987</c:v>
                </c:pt>
                <c:pt idx="11">
                  <c:v>0.20255379522345707</c:v>
                </c:pt>
                <c:pt idx="12">
                  <c:v>0.29939536296746372</c:v>
                </c:pt>
              </c:numCache>
            </c:numRef>
          </c:val>
          <c:smooth val="0"/>
          <c:extLst>
            <c:ext xmlns:c16="http://schemas.microsoft.com/office/drawing/2014/chart" uri="{C3380CC4-5D6E-409C-BE32-E72D297353CC}">
              <c16:uniqueId val="{00000016-43F0-45BA-B22B-BB2BC7E11831}"/>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LZ'!$E$118:$F$118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1A60-4317-98E2-FDCB12183DD6}"/>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LZ'!$E$120:$E$132</c:f>
              <c:numCache>
                <c:formatCode>#,##0</c:formatCode>
                <c:ptCount val="13"/>
                <c:pt idx="0">
                  <c:v>35731</c:v>
                </c:pt>
                <c:pt idx="1">
                  <c:v>53196</c:v>
                </c:pt>
                <c:pt idx="2">
                  <c:v>56805</c:v>
                </c:pt>
                <c:pt idx="3">
                  <c:v>29257</c:v>
                </c:pt>
                <c:pt idx="4">
                  <c:v>20979</c:v>
                </c:pt>
                <c:pt idx="5">
                  <c:v>21895</c:v>
                </c:pt>
                <c:pt idx="6">
                  <c:v>22228</c:v>
                </c:pt>
                <c:pt idx="7">
                  <c:v>22303</c:v>
                </c:pt>
                <c:pt idx="8">
                  <c:v>20638</c:v>
                </c:pt>
                <c:pt idx="9">
                  <c:v>29524</c:v>
                </c:pt>
                <c:pt idx="10">
                  <c:v>38526</c:v>
                </c:pt>
                <c:pt idx="11">
                  <c:v>46890</c:v>
                </c:pt>
                <c:pt idx="12">
                  <c:v>397972</c:v>
                </c:pt>
              </c:numCache>
            </c:numRef>
          </c:val>
          <c:smooth val="0"/>
          <c:extLst>
            <c:ext xmlns:c16="http://schemas.microsoft.com/office/drawing/2014/chart" uri="{C3380CC4-5D6E-409C-BE32-E72D297353CC}">
              <c16:uniqueId val="{00000002-1A60-4317-98E2-FDCB12183DD6}"/>
            </c:ext>
          </c:extLst>
        </c:ser>
        <c:ser>
          <c:idx val="0"/>
          <c:order val="1"/>
          <c:tx>
            <c:strRef>
              <c:f>'Evolución mensual turistas LZ'!$K$118:$L$118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1A60-4317-98E2-FDCB12183DD6}"/>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LZ'!$K$120:$K$132</c:f>
              <c:numCache>
                <c:formatCode>#,##0</c:formatCode>
                <c:ptCount val="13"/>
                <c:pt idx="0">
                  <c:v>16691</c:v>
                </c:pt>
                <c:pt idx="1">
                  <c:v>27569</c:v>
                </c:pt>
                <c:pt idx="2">
                  <c:v>32637</c:v>
                </c:pt>
                <c:pt idx="3">
                  <c:v>23335</c:v>
                </c:pt>
                <c:pt idx="4">
                  <c:v>15746</c:v>
                </c:pt>
                <c:pt idx="5">
                  <c:v>15972</c:v>
                </c:pt>
                <c:pt idx="6">
                  <c:v>17320</c:v>
                </c:pt>
                <c:pt idx="7">
                  <c:v>17117</c:v>
                </c:pt>
                <c:pt idx="8">
                  <c:v>14558</c:v>
                </c:pt>
                <c:pt idx="9">
                  <c:v>21531</c:v>
                </c:pt>
                <c:pt idx="10">
                  <c:v>31083</c:v>
                </c:pt>
                <c:pt idx="11">
                  <c:v>30356</c:v>
                </c:pt>
                <c:pt idx="12">
                  <c:v>263915</c:v>
                </c:pt>
              </c:numCache>
            </c:numRef>
          </c:val>
          <c:smooth val="0"/>
          <c:extLst>
            <c:ext xmlns:c16="http://schemas.microsoft.com/office/drawing/2014/chart" uri="{C3380CC4-5D6E-409C-BE32-E72D297353CC}">
              <c16:uniqueId val="{00000005-1A60-4317-98E2-FDCB12183DD6}"/>
            </c:ext>
          </c:extLst>
        </c:ser>
        <c:ser>
          <c:idx val="1"/>
          <c:order val="2"/>
          <c:tx>
            <c:strRef>
              <c:f>'Evolución mensual turistas LZ'!$M$118:$N$118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1A60-4317-98E2-FDCB12183DD6}"/>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LZ'!$M$120:$M$132</c:f>
              <c:numCache>
                <c:formatCode>#,##0</c:formatCode>
                <c:ptCount val="13"/>
                <c:pt idx="0">
                  <c:v>28749</c:v>
                </c:pt>
                <c:pt idx="1">
                  <c:v>37071</c:v>
                </c:pt>
                <c:pt idx="2">
                  <c:v>34370</c:v>
                </c:pt>
                <c:pt idx="3">
                  <c:v>31448</c:v>
                </c:pt>
                <c:pt idx="4">
                  <c:v>14999</c:v>
                </c:pt>
                <c:pt idx="5">
                  <c:v>15775</c:v>
                </c:pt>
                <c:pt idx="6">
                  <c:v>15011</c:v>
                </c:pt>
                <c:pt idx="7">
                  <c:v>13890</c:v>
                </c:pt>
                <c:pt idx="8">
                  <c:v>16656</c:v>
                </c:pt>
                <c:pt idx="9">
                  <c:v>24145</c:v>
                </c:pt>
                <c:pt idx="10">
                  <c:v>39019</c:v>
                </c:pt>
                <c:pt idx="11">
                  <c:v>34075</c:v>
                </c:pt>
                <c:pt idx="12">
                  <c:v>305208</c:v>
                </c:pt>
              </c:numCache>
            </c:numRef>
          </c:val>
          <c:smooth val="0"/>
          <c:extLst>
            <c:ext xmlns:c16="http://schemas.microsoft.com/office/drawing/2014/chart" uri="{C3380CC4-5D6E-409C-BE32-E72D297353CC}">
              <c16:uniqueId val="{00000008-1A60-4317-98E2-FDCB12183DD6}"/>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LZ'!$N$119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1A60-4317-98E2-FDCB12183DD6}"/>
              </c:ext>
            </c:extLst>
          </c:dPt>
          <c:dPt>
            <c:idx val="1"/>
            <c:marker>
              <c:symbol val="square"/>
              <c:size val="5"/>
              <c:spPr>
                <a:noFill/>
                <a:ln w="9525">
                  <a:noFill/>
                </a:ln>
                <a:effectLst/>
              </c:spPr>
            </c:marker>
            <c:bubble3D val="0"/>
            <c:extLst>
              <c:ext xmlns:c16="http://schemas.microsoft.com/office/drawing/2014/chart" uri="{C3380CC4-5D6E-409C-BE32-E72D297353CC}">
                <c16:uniqueId val="{0000000A-1A60-4317-98E2-FDCB12183DD6}"/>
              </c:ext>
            </c:extLst>
          </c:dPt>
          <c:dPt>
            <c:idx val="2"/>
            <c:marker>
              <c:symbol val="square"/>
              <c:size val="5"/>
              <c:spPr>
                <a:noFill/>
                <a:ln w="9525">
                  <a:noFill/>
                </a:ln>
                <a:effectLst/>
              </c:spPr>
            </c:marker>
            <c:bubble3D val="0"/>
            <c:extLst>
              <c:ext xmlns:c16="http://schemas.microsoft.com/office/drawing/2014/chart" uri="{C3380CC4-5D6E-409C-BE32-E72D297353CC}">
                <c16:uniqueId val="{0000000B-1A60-4317-98E2-FDCB12183DD6}"/>
              </c:ext>
            </c:extLst>
          </c:dPt>
          <c:dPt>
            <c:idx val="3"/>
            <c:marker>
              <c:symbol val="square"/>
              <c:size val="5"/>
              <c:spPr>
                <a:noFill/>
                <a:ln w="9525">
                  <a:noFill/>
                </a:ln>
                <a:effectLst/>
              </c:spPr>
            </c:marker>
            <c:bubble3D val="0"/>
            <c:extLst>
              <c:ext xmlns:c16="http://schemas.microsoft.com/office/drawing/2014/chart" uri="{C3380CC4-5D6E-409C-BE32-E72D297353CC}">
                <c16:uniqueId val="{0000000C-1A60-4317-98E2-FDCB12183DD6}"/>
              </c:ext>
            </c:extLst>
          </c:dPt>
          <c:dPt>
            <c:idx val="4"/>
            <c:marker>
              <c:symbol val="square"/>
              <c:size val="5"/>
              <c:spPr>
                <a:noFill/>
                <a:ln w="9525">
                  <a:noFill/>
                </a:ln>
                <a:effectLst/>
              </c:spPr>
            </c:marker>
            <c:bubble3D val="0"/>
            <c:extLst>
              <c:ext xmlns:c16="http://schemas.microsoft.com/office/drawing/2014/chart" uri="{C3380CC4-5D6E-409C-BE32-E72D297353CC}">
                <c16:uniqueId val="{0000000D-1A60-4317-98E2-FDCB12183DD6}"/>
              </c:ext>
            </c:extLst>
          </c:dPt>
          <c:dPt>
            <c:idx val="5"/>
            <c:marker>
              <c:symbol val="square"/>
              <c:size val="5"/>
              <c:spPr>
                <a:noFill/>
                <a:ln w="9525">
                  <a:noFill/>
                </a:ln>
                <a:effectLst/>
              </c:spPr>
            </c:marker>
            <c:bubble3D val="0"/>
            <c:extLst>
              <c:ext xmlns:c16="http://schemas.microsoft.com/office/drawing/2014/chart" uri="{C3380CC4-5D6E-409C-BE32-E72D297353CC}">
                <c16:uniqueId val="{0000000E-1A60-4317-98E2-FDCB12183DD6}"/>
              </c:ext>
            </c:extLst>
          </c:dPt>
          <c:dPt>
            <c:idx val="6"/>
            <c:marker>
              <c:symbol val="square"/>
              <c:size val="5"/>
              <c:spPr>
                <a:noFill/>
                <a:ln w="9525">
                  <a:noFill/>
                </a:ln>
                <a:effectLst/>
              </c:spPr>
            </c:marker>
            <c:bubble3D val="0"/>
            <c:extLst>
              <c:ext xmlns:c16="http://schemas.microsoft.com/office/drawing/2014/chart" uri="{C3380CC4-5D6E-409C-BE32-E72D297353CC}">
                <c16:uniqueId val="{0000000F-1A60-4317-98E2-FDCB12183DD6}"/>
              </c:ext>
            </c:extLst>
          </c:dPt>
          <c:dPt>
            <c:idx val="7"/>
            <c:marker>
              <c:symbol val="square"/>
              <c:size val="5"/>
              <c:spPr>
                <a:noFill/>
                <a:ln w="9525">
                  <a:noFill/>
                </a:ln>
                <a:effectLst/>
              </c:spPr>
            </c:marker>
            <c:bubble3D val="0"/>
            <c:extLst>
              <c:ext xmlns:c16="http://schemas.microsoft.com/office/drawing/2014/chart" uri="{C3380CC4-5D6E-409C-BE32-E72D297353CC}">
                <c16:uniqueId val="{00000010-1A60-4317-98E2-FDCB12183DD6}"/>
              </c:ext>
            </c:extLst>
          </c:dPt>
          <c:dPt>
            <c:idx val="8"/>
            <c:marker>
              <c:symbol val="square"/>
              <c:size val="5"/>
              <c:spPr>
                <a:noFill/>
                <a:ln w="9525">
                  <a:noFill/>
                </a:ln>
                <a:effectLst/>
              </c:spPr>
            </c:marker>
            <c:bubble3D val="0"/>
            <c:extLst>
              <c:ext xmlns:c16="http://schemas.microsoft.com/office/drawing/2014/chart" uri="{C3380CC4-5D6E-409C-BE32-E72D297353CC}">
                <c16:uniqueId val="{00000011-1A60-4317-98E2-FDCB12183DD6}"/>
              </c:ext>
            </c:extLst>
          </c:dPt>
          <c:dPt>
            <c:idx val="9"/>
            <c:marker>
              <c:symbol val="square"/>
              <c:size val="5"/>
              <c:spPr>
                <a:noFill/>
                <a:ln w="9525">
                  <a:noFill/>
                </a:ln>
                <a:effectLst/>
              </c:spPr>
            </c:marker>
            <c:bubble3D val="0"/>
            <c:extLst>
              <c:ext xmlns:c16="http://schemas.microsoft.com/office/drawing/2014/chart" uri="{C3380CC4-5D6E-409C-BE32-E72D297353CC}">
                <c16:uniqueId val="{00000012-1A60-4317-98E2-FDCB12183DD6}"/>
              </c:ext>
            </c:extLst>
          </c:dPt>
          <c:dPt>
            <c:idx val="10"/>
            <c:marker>
              <c:symbol val="square"/>
              <c:size val="5"/>
              <c:spPr>
                <a:noFill/>
                <a:ln w="9525">
                  <a:noFill/>
                </a:ln>
                <a:effectLst/>
              </c:spPr>
            </c:marker>
            <c:bubble3D val="0"/>
            <c:extLst>
              <c:ext xmlns:c16="http://schemas.microsoft.com/office/drawing/2014/chart" uri="{C3380CC4-5D6E-409C-BE32-E72D297353CC}">
                <c16:uniqueId val="{00000013-1A60-4317-98E2-FDCB12183DD6}"/>
              </c:ext>
            </c:extLst>
          </c:dPt>
          <c:dPt>
            <c:idx val="11"/>
            <c:marker>
              <c:symbol val="square"/>
              <c:size val="5"/>
              <c:spPr>
                <a:noFill/>
                <a:ln w="9525">
                  <a:noFill/>
                </a:ln>
                <a:effectLst/>
              </c:spPr>
            </c:marker>
            <c:bubble3D val="0"/>
            <c:extLst>
              <c:ext xmlns:c16="http://schemas.microsoft.com/office/drawing/2014/chart" uri="{C3380CC4-5D6E-409C-BE32-E72D297353CC}">
                <c16:uniqueId val="{00000014-1A60-4317-98E2-FDCB12183DD6}"/>
              </c:ext>
            </c:extLst>
          </c:dPt>
          <c:dPt>
            <c:idx val="12"/>
            <c:marker>
              <c:symbol val="square"/>
              <c:size val="5"/>
              <c:spPr>
                <a:noFill/>
                <a:ln w="9525">
                  <a:noFill/>
                </a:ln>
                <a:effectLst/>
              </c:spPr>
            </c:marker>
            <c:bubble3D val="0"/>
            <c:extLst>
              <c:ext xmlns:c16="http://schemas.microsoft.com/office/drawing/2014/chart" uri="{C3380CC4-5D6E-409C-BE32-E72D297353CC}">
                <c16:uniqueId val="{00000015-1A60-4317-98E2-FDCB12183DD6}"/>
              </c:ext>
            </c:extLst>
          </c:dPt>
          <c:cat>
            <c:strRef>
              <c:f>'Evolución mensual turistas LZ'!$B$120:$B$131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LZ'!$N$120:$N$132</c:f>
              <c:numCache>
                <c:formatCode>0.0%</c:formatCode>
                <c:ptCount val="13"/>
                <c:pt idx="0">
                  <c:v>0.72242525912168243</c:v>
                </c:pt>
                <c:pt idx="1">
                  <c:v>0.34466248322391091</c:v>
                </c:pt>
                <c:pt idx="2">
                  <c:v>5.3099243190244172E-2</c:v>
                </c:pt>
                <c:pt idx="3">
                  <c:v>0.34767516605956716</c:v>
                </c:pt>
                <c:pt idx="4">
                  <c:v>-4.7440619839959397E-2</c:v>
                </c:pt>
                <c:pt idx="5">
                  <c:v>-1.2334084648134236E-2</c:v>
                </c:pt>
                <c:pt idx="6">
                  <c:v>-0.13331408775981524</c:v>
                </c:pt>
                <c:pt idx="7">
                  <c:v>-0.18852602675702523</c:v>
                </c:pt>
                <c:pt idx="8">
                  <c:v>0.14411320236296188</c:v>
                </c:pt>
                <c:pt idx="9">
                  <c:v>0.12140634434071806</c:v>
                </c:pt>
                <c:pt idx="10">
                  <c:v>0.25531641089984869</c:v>
                </c:pt>
                <c:pt idx="11">
                  <c:v>0.1225128475424957</c:v>
                </c:pt>
                <c:pt idx="12">
                  <c:v>0.15646325521474713</c:v>
                </c:pt>
              </c:numCache>
            </c:numRef>
          </c:val>
          <c:smooth val="0"/>
          <c:extLst>
            <c:ext xmlns:c16="http://schemas.microsoft.com/office/drawing/2014/chart" uri="{C3380CC4-5D6E-409C-BE32-E72D297353CC}">
              <c16:uniqueId val="{00000016-1A60-4317-98E2-FDCB12183DD6}"/>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9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LZ'!$E$140:$F$140</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F35-4F71-954A-C497B9E45A1D}"/>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LZ'!$E$142:$E$154</c:f>
              <c:numCache>
                <c:formatCode>#,##0</c:formatCode>
                <c:ptCount val="13"/>
                <c:pt idx="0">
                  <c:v>7276</c:v>
                </c:pt>
                <c:pt idx="1">
                  <c:v>5701</c:v>
                </c:pt>
                <c:pt idx="2">
                  <c:v>5945</c:v>
                </c:pt>
                <c:pt idx="3">
                  <c:v>4473</c:v>
                </c:pt>
                <c:pt idx="4">
                  <c:v>4997</c:v>
                </c:pt>
                <c:pt idx="5">
                  <c:v>6319</c:v>
                </c:pt>
                <c:pt idx="6">
                  <c:v>5734</c:v>
                </c:pt>
                <c:pt idx="7">
                  <c:v>7038</c:v>
                </c:pt>
                <c:pt idx="8">
                  <c:v>4525</c:v>
                </c:pt>
                <c:pt idx="9">
                  <c:v>4633</c:v>
                </c:pt>
                <c:pt idx="10">
                  <c:v>6451</c:v>
                </c:pt>
                <c:pt idx="11">
                  <c:v>5906</c:v>
                </c:pt>
                <c:pt idx="12">
                  <c:v>68998</c:v>
                </c:pt>
              </c:numCache>
            </c:numRef>
          </c:val>
          <c:smooth val="0"/>
          <c:extLst>
            <c:ext xmlns:c16="http://schemas.microsoft.com/office/drawing/2014/chart" uri="{C3380CC4-5D6E-409C-BE32-E72D297353CC}">
              <c16:uniqueId val="{00000002-5F35-4F71-954A-C497B9E45A1D}"/>
            </c:ext>
          </c:extLst>
        </c:ser>
        <c:ser>
          <c:idx val="0"/>
          <c:order val="1"/>
          <c:tx>
            <c:strRef>
              <c:f>'Evolución mensual turistas LZ'!$K$140:$L$140</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F35-4F71-954A-C497B9E45A1D}"/>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LZ'!$K$142:$K$154</c:f>
              <c:numCache>
                <c:formatCode>#,##0</c:formatCode>
                <c:ptCount val="13"/>
                <c:pt idx="0">
                  <c:v>4436</c:v>
                </c:pt>
                <c:pt idx="1">
                  <c:v>4883</c:v>
                </c:pt>
                <c:pt idx="2">
                  <c:v>5890</c:v>
                </c:pt>
                <c:pt idx="3">
                  <c:v>6856</c:v>
                </c:pt>
                <c:pt idx="4">
                  <c:v>7485</c:v>
                </c:pt>
                <c:pt idx="5">
                  <c:v>7843</c:v>
                </c:pt>
                <c:pt idx="6">
                  <c:v>8290</c:v>
                </c:pt>
                <c:pt idx="7">
                  <c:v>9518</c:v>
                </c:pt>
                <c:pt idx="8">
                  <c:v>8901</c:v>
                </c:pt>
                <c:pt idx="9">
                  <c:v>9968</c:v>
                </c:pt>
                <c:pt idx="10">
                  <c:v>7152</c:v>
                </c:pt>
                <c:pt idx="11">
                  <c:v>8532</c:v>
                </c:pt>
                <c:pt idx="12">
                  <c:v>89754</c:v>
                </c:pt>
              </c:numCache>
            </c:numRef>
          </c:val>
          <c:smooth val="0"/>
          <c:extLst>
            <c:ext xmlns:c16="http://schemas.microsoft.com/office/drawing/2014/chart" uri="{C3380CC4-5D6E-409C-BE32-E72D297353CC}">
              <c16:uniqueId val="{00000005-5F35-4F71-954A-C497B9E45A1D}"/>
            </c:ext>
          </c:extLst>
        </c:ser>
        <c:ser>
          <c:idx val="1"/>
          <c:order val="2"/>
          <c:tx>
            <c:strRef>
              <c:f>'Evolución mensual turistas LZ'!$M$140:$N$140</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F35-4F71-954A-C497B9E45A1D}"/>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LZ'!$M$142:$M$154</c:f>
              <c:numCache>
                <c:formatCode>#,##0</c:formatCode>
                <c:ptCount val="13"/>
                <c:pt idx="0">
                  <c:v>8746</c:v>
                </c:pt>
                <c:pt idx="1">
                  <c:v>7766</c:v>
                </c:pt>
                <c:pt idx="2">
                  <c:v>7805</c:v>
                </c:pt>
                <c:pt idx="3">
                  <c:v>8189</c:v>
                </c:pt>
                <c:pt idx="4">
                  <c:v>7734</c:v>
                </c:pt>
                <c:pt idx="5">
                  <c:v>7272</c:v>
                </c:pt>
                <c:pt idx="6">
                  <c:v>8209</c:v>
                </c:pt>
                <c:pt idx="7">
                  <c:v>9796</c:v>
                </c:pt>
                <c:pt idx="8">
                  <c:v>8253</c:v>
                </c:pt>
                <c:pt idx="9">
                  <c:v>9882</c:v>
                </c:pt>
                <c:pt idx="10">
                  <c:v>7684</c:v>
                </c:pt>
                <c:pt idx="11">
                  <c:v>9642</c:v>
                </c:pt>
                <c:pt idx="12">
                  <c:v>100978</c:v>
                </c:pt>
              </c:numCache>
            </c:numRef>
          </c:val>
          <c:smooth val="0"/>
          <c:extLst>
            <c:ext xmlns:c16="http://schemas.microsoft.com/office/drawing/2014/chart" uri="{C3380CC4-5D6E-409C-BE32-E72D297353CC}">
              <c16:uniqueId val="{00000008-5F35-4F71-954A-C497B9E45A1D}"/>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LZ'!$N$141</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F35-4F71-954A-C497B9E45A1D}"/>
              </c:ext>
            </c:extLst>
          </c:dPt>
          <c:dPt>
            <c:idx val="1"/>
            <c:marker>
              <c:symbol val="square"/>
              <c:size val="5"/>
              <c:spPr>
                <a:noFill/>
                <a:ln w="9525">
                  <a:noFill/>
                </a:ln>
                <a:effectLst/>
              </c:spPr>
            </c:marker>
            <c:bubble3D val="0"/>
            <c:extLst>
              <c:ext xmlns:c16="http://schemas.microsoft.com/office/drawing/2014/chart" uri="{C3380CC4-5D6E-409C-BE32-E72D297353CC}">
                <c16:uniqueId val="{0000000A-5F35-4F71-954A-C497B9E45A1D}"/>
              </c:ext>
            </c:extLst>
          </c:dPt>
          <c:dPt>
            <c:idx val="2"/>
            <c:marker>
              <c:symbol val="square"/>
              <c:size val="5"/>
              <c:spPr>
                <a:noFill/>
                <a:ln w="9525">
                  <a:noFill/>
                </a:ln>
                <a:effectLst/>
              </c:spPr>
            </c:marker>
            <c:bubble3D val="0"/>
            <c:extLst>
              <c:ext xmlns:c16="http://schemas.microsoft.com/office/drawing/2014/chart" uri="{C3380CC4-5D6E-409C-BE32-E72D297353CC}">
                <c16:uniqueId val="{0000000B-5F35-4F71-954A-C497B9E45A1D}"/>
              </c:ext>
            </c:extLst>
          </c:dPt>
          <c:dPt>
            <c:idx val="3"/>
            <c:marker>
              <c:symbol val="square"/>
              <c:size val="5"/>
              <c:spPr>
                <a:noFill/>
                <a:ln w="9525">
                  <a:noFill/>
                </a:ln>
                <a:effectLst/>
              </c:spPr>
            </c:marker>
            <c:bubble3D val="0"/>
            <c:extLst>
              <c:ext xmlns:c16="http://schemas.microsoft.com/office/drawing/2014/chart" uri="{C3380CC4-5D6E-409C-BE32-E72D297353CC}">
                <c16:uniqueId val="{0000000C-5F35-4F71-954A-C497B9E45A1D}"/>
              </c:ext>
            </c:extLst>
          </c:dPt>
          <c:dPt>
            <c:idx val="4"/>
            <c:marker>
              <c:symbol val="square"/>
              <c:size val="5"/>
              <c:spPr>
                <a:noFill/>
                <a:ln w="9525">
                  <a:noFill/>
                </a:ln>
                <a:effectLst/>
              </c:spPr>
            </c:marker>
            <c:bubble3D val="0"/>
            <c:extLst>
              <c:ext xmlns:c16="http://schemas.microsoft.com/office/drawing/2014/chart" uri="{C3380CC4-5D6E-409C-BE32-E72D297353CC}">
                <c16:uniqueId val="{0000000D-5F35-4F71-954A-C497B9E45A1D}"/>
              </c:ext>
            </c:extLst>
          </c:dPt>
          <c:dPt>
            <c:idx val="5"/>
            <c:marker>
              <c:symbol val="square"/>
              <c:size val="5"/>
              <c:spPr>
                <a:noFill/>
                <a:ln w="9525">
                  <a:noFill/>
                </a:ln>
                <a:effectLst/>
              </c:spPr>
            </c:marker>
            <c:bubble3D val="0"/>
            <c:extLst>
              <c:ext xmlns:c16="http://schemas.microsoft.com/office/drawing/2014/chart" uri="{C3380CC4-5D6E-409C-BE32-E72D297353CC}">
                <c16:uniqueId val="{0000000E-5F35-4F71-954A-C497B9E45A1D}"/>
              </c:ext>
            </c:extLst>
          </c:dPt>
          <c:dPt>
            <c:idx val="6"/>
            <c:marker>
              <c:symbol val="square"/>
              <c:size val="5"/>
              <c:spPr>
                <a:noFill/>
                <a:ln w="9525">
                  <a:noFill/>
                </a:ln>
                <a:effectLst/>
              </c:spPr>
            </c:marker>
            <c:bubble3D val="0"/>
            <c:extLst>
              <c:ext xmlns:c16="http://schemas.microsoft.com/office/drawing/2014/chart" uri="{C3380CC4-5D6E-409C-BE32-E72D297353CC}">
                <c16:uniqueId val="{0000000F-5F35-4F71-954A-C497B9E45A1D}"/>
              </c:ext>
            </c:extLst>
          </c:dPt>
          <c:dPt>
            <c:idx val="7"/>
            <c:marker>
              <c:symbol val="square"/>
              <c:size val="5"/>
              <c:spPr>
                <a:noFill/>
                <a:ln w="9525">
                  <a:noFill/>
                </a:ln>
                <a:effectLst/>
              </c:spPr>
            </c:marker>
            <c:bubble3D val="0"/>
            <c:extLst>
              <c:ext xmlns:c16="http://schemas.microsoft.com/office/drawing/2014/chart" uri="{C3380CC4-5D6E-409C-BE32-E72D297353CC}">
                <c16:uniqueId val="{00000010-5F35-4F71-954A-C497B9E45A1D}"/>
              </c:ext>
            </c:extLst>
          </c:dPt>
          <c:dPt>
            <c:idx val="8"/>
            <c:marker>
              <c:symbol val="square"/>
              <c:size val="5"/>
              <c:spPr>
                <a:noFill/>
                <a:ln w="9525">
                  <a:noFill/>
                </a:ln>
                <a:effectLst/>
              </c:spPr>
            </c:marker>
            <c:bubble3D val="0"/>
            <c:extLst>
              <c:ext xmlns:c16="http://schemas.microsoft.com/office/drawing/2014/chart" uri="{C3380CC4-5D6E-409C-BE32-E72D297353CC}">
                <c16:uniqueId val="{00000011-5F35-4F71-954A-C497B9E45A1D}"/>
              </c:ext>
            </c:extLst>
          </c:dPt>
          <c:dPt>
            <c:idx val="9"/>
            <c:marker>
              <c:symbol val="square"/>
              <c:size val="5"/>
              <c:spPr>
                <a:noFill/>
                <a:ln w="9525">
                  <a:noFill/>
                </a:ln>
                <a:effectLst/>
              </c:spPr>
            </c:marker>
            <c:bubble3D val="0"/>
            <c:extLst>
              <c:ext xmlns:c16="http://schemas.microsoft.com/office/drawing/2014/chart" uri="{C3380CC4-5D6E-409C-BE32-E72D297353CC}">
                <c16:uniqueId val="{00000012-5F35-4F71-954A-C497B9E45A1D}"/>
              </c:ext>
            </c:extLst>
          </c:dPt>
          <c:dPt>
            <c:idx val="10"/>
            <c:marker>
              <c:symbol val="square"/>
              <c:size val="5"/>
              <c:spPr>
                <a:noFill/>
                <a:ln w="9525">
                  <a:noFill/>
                </a:ln>
                <a:effectLst/>
              </c:spPr>
            </c:marker>
            <c:bubble3D val="0"/>
            <c:extLst>
              <c:ext xmlns:c16="http://schemas.microsoft.com/office/drawing/2014/chart" uri="{C3380CC4-5D6E-409C-BE32-E72D297353CC}">
                <c16:uniqueId val="{00000013-5F35-4F71-954A-C497B9E45A1D}"/>
              </c:ext>
            </c:extLst>
          </c:dPt>
          <c:dPt>
            <c:idx val="11"/>
            <c:marker>
              <c:symbol val="square"/>
              <c:size val="5"/>
              <c:spPr>
                <a:noFill/>
                <a:ln w="9525">
                  <a:noFill/>
                </a:ln>
                <a:effectLst/>
              </c:spPr>
            </c:marker>
            <c:bubble3D val="0"/>
            <c:extLst>
              <c:ext xmlns:c16="http://schemas.microsoft.com/office/drawing/2014/chart" uri="{C3380CC4-5D6E-409C-BE32-E72D297353CC}">
                <c16:uniqueId val="{00000014-5F35-4F71-954A-C497B9E45A1D}"/>
              </c:ext>
            </c:extLst>
          </c:dPt>
          <c:dPt>
            <c:idx val="12"/>
            <c:marker>
              <c:symbol val="square"/>
              <c:size val="5"/>
              <c:spPr>
                <a:noFill/>
                <a:ln w="9525">
                  <a:noFill/>
                </a:ln>
                <a:effectLst/>
              </c:spPr>
            </c:marker>
            <c:bubble3D val="0"/>
            <c:extLst>
              <c:ext xmlns:c16="http://schemas.microsoft.com/office/drawing/2014/chart" uri="{C3380CC4-5D6E-409C-BE32-E72D297353CC}">
                <c16:uniqueId val="{00000015-5F35-4F71-954A-C497B9E45A1D}"/>
              </c:ext>
            </c:extLst>
          </c:dPt>
          <c:cat>
            <c:strRef>
              <c:f>'Evolución mensual turistas LZ'!$B$142:$B$153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LZ'!$N$142:$N$154</c:f>
              <c:numCache>
                <c:formatCode>0.0%</c:formatCode>
                <c:ptCount val="13"/>
                <c:pt idx="0">
                  <c:v>0.97159603246167725</c:v>
                </c:pt>
                <c:pt idx="1">
                  <c:v>0.59041572803604336</c:v>
                </c:pt>
                <c:pt idx="2">
                  <c:v>0.32512733446519526</c:v>
                </c:pt>
                <c:pt idx="3">
                  <c:v>0.19442823803967335</c:v>
                </c:pt>
                <c:pt idx="4">
                  <c:v>3.3266533066132364E-2</c:v>
                </c:pt>
                <c:pt idx="5">
                  <c:v>-7.2803774066046101E-2</c:v>
                </c:pt>
                <c:pt idx="6">
                  <c:v>-9.7708082026537468E-3</c:v>
                </c:pt>
                <c:pt idx="7">
                  <c:v>2.9207816768228589E-2</c:v>
                </c:pt>
                <c:pt idx="8">
                  <c:v>-7.2800808897876657E-2</c:v>
                </c:pt>
                <c:pt idx="9">
                  <c:v>-8.6276083467095033E-3</c:v>
                </c:pt>
                <c:pt idx="10">
                  <c:v>7.4384787472035807E-2</c:v>
                </c:pt>
                <c:pt idx="11">
                  <c:v>0.13009845288326294</c:v>
                </c:pt>
                <c:pt idx="12">
                  <c:v>0.12505292243242638</c:v>
                </c:pt>
              </c:numCache>
            </c:numRef>
          </c:val>
          <c:smooth val="0"/>
          <c:extLst>
            <c:ext xmlns:c16="http://schemas.microsoft.com/office/drawing/2014/chart" uri="{C3380CC4-5D6E-409C-BE32-E72D297353CC}">
              <c16:uniqueId val="{00000016-5F35-4F71-954A-C497B9E45A1D}"/>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5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LZ'!$E$162:$F$162</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F76B-463E-8970-954781F2FF0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LZ'!$E$164:$E$176</c:f>
              <c:numCache>
                <c:formatCode>#,##0</c:formatCode>
                <c:ptCount val="13"/>
                <c:pt idx="0">
                  <c:v>8922</c:v>
                </c:pt>
                <c:pt idx="1">
                  <c:v>18575</c:v>
                </c:pt>
                <c:pt idx="2">
                  <c:v>12344</c:v>
                </c:pt>
                <c:pt idx="3">
                  <c:v>18052</c:v>
                </c:pt>
                <c:pt idx="4">
                  <c:v>11597</c:v>
                </c:pt>
                <c:pt idx="5">
                  <c:v>10794</c:v>
                </c:pt>
                <c:pt idx="6">
                  <c:v>14413</c:v>
                </c:pt>
                <c:pt idx="7">
                  <c:v>19213</c:v>
                </c:pt>
                <c:pt idx="8">
                  <c:v>8563</c:v>
                </c:pt>
                <c:pt idx="9">
                  <c:v>13364</c:v>
                </c:pt>
                <c:pt idx="10">
                  <c:v>10107</c:v>
                </c:pt>
                <c:pt idx="11">
                  <c:v>11784</c:v>
                </c:pt>
                <c:pt idx="12">
                  <c:v>157728</c:v>
                </c:pt>
              </c:numCache>
            </c:numRef>
          </c:val>
          <c:smooth val="0"/>
          <c:extLst>
            <c:ext xmlns:c16="http://schemas.microsoft.com/office/drawing/2014/chart" uri="{C3380CC4-5D6E-409C-BE32-E72D297353CC}">
              <c16:uniqueId val="{00000002-F76B-463E-8970-954781F2FF0A}"/>
            </c:ext>
          </c:extLst>
        </c:ser>
        <c:ser>
          <c:idx val="0"/>
          <c:order val="1"/>
          <c:tx>
            <c:strRef>
              <c:f>'Evolución mensual turistas LZ'!$K$162:$L$162</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F76B-463E-8970-954781F2FF0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LZ'!$K$164:$K$176</c:f>
              <c:numCache>
                <c:formatCode>#,##0</c:formatCode>
                <c:ptCount val="13"/>
                <c:pt idx="0">
                  <c:v>8108</c:v>
                </c:pt>
                <c:pt idx="1">
                  <c:v>15843</c:v>
                </c:pt>
                <c:pt idx="2">
                  <c:v>15573</c:v>
                </c:pt>
                <c:pt idx="3">
                  <c:v>18578</c:v>
                </c:pt>
                <c:pt idx="4">
                  <c:v>15079</c:v>
                </c:pt>
                <c:pt idx="5">
                  <c:v>12878</c:v>
                </c:pt>
                <c:pt idx="6">
                  <c:v>16372</c:v>
                </c:pt>
                <c:pt idx="7">
                  <c:v>18038</c:v>
                </c:pt>
                <c:pt idx="8">
                  <c:v>12537</c:v>
                </c:pt>
                <c:pt idx="9">
                  <c:v>18690</c:v>
                </c:pt>
                <c:pt idx="10">
                  <c:v>13899</c:v>
                </c:pt>
                <c:pt idx="11">
                  <c:v>19651</c:v>
                </c:pt>
                <c:pt idx="12">
                  <c:v>185246</c:v>
                </c:pt>
              </c:numCache>
            </c:numRef>
          </c:val>
          <c:smooth val="0"/>
          <c:extLst>
            <c:ext xmlns:c16="http://schemas.microsoft.com/office/drawing/2014/chart" uri="{C3380CC4-5D6E-409C-BE32-E72D297353CC}">
              <c16:uniqueId val="{00000005-F76B-463E-8970-954781F2FF0A}"/>
            </c:ext>
          </c:extLst>
        </c:ser>
        <c:ser>
          <c:idx val="1"/>
          <c:order val="2"/>
          <c:tx>
            <c:strRef>
              <c:f>'Evolución mensual turistas LZ'!$M$162:$N$162</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F76B-463E-8970-954781F2FF0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LZ'!$M$164:$M$176</c:f>
              <c:numCache>
                <c:formatCode>#,##0</c:formatCode>
                <c:ptCount val="13"/>
                <c:pt idx="0">
                  <c:v>14267</c:v>
                </c:pt>
                <c:pt idx="1">
                  <c:v>22724</c:v>
                </c:pt>
                <c:pt idx="2">
                  <c:v>18184</c:v>
                </c:pt>
                <c:pt idx="3">
                  <c:v>21178</c:v>
                </c:pt>
                <c:pt idx="4">
                  <c:v>16587</c:v>
                </c:pt>
                <c:pt idx="5">
                  <c:v>14600</c:v>
                </c:pt>
                <c:pt idx="6">
                  <c:v>19883</c:v>
                </c:pt>
                <c:pt idx="7">
                  <c:v>20064</c:v>
                </c:pt>
                <c:pt idx="8">
                  <c:v>16489</c:v>
                </c:pt>
                <c:pt idx="9">
                  <c:v>20968</c:v>
                </c:pt>
                <c:pt idx="10">
                  <c:v>16765</c:v>
                </c:pt>
                <c:pt idx="11">
                  <c:v>21417</c:v>
                </c:pt>
                <c:pt idx="12">
                  <c:v>223126</c:v>
                </c:pt>
              </c:numCache>
            </c:numRef>
          </c:val>
          <c:smooth val="0"/>
          <c:extLst>
            <c:ext xmlns:c16="http://schemas.microsoft.com/office/drawing/2014/chart" uri="{C3380CC4-5D6E-409C-BE32-E72D297353CC}">
              <c16:uniqueId val="{00000008-F76B-463E-8970-954781F2FF0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LZ'!$N$163</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F76B-463E-8970-954781F2FF0A}"/>
              </c:ext>
            </c:extLst>
          </c:dPt>
          <c:dPt>
            <c:idx val="1"/>
            <c:marker>
              <c:symbol val="square"/>
              <c:size val="5"/>
              <c:spPr>
                <a:noFill/>
                <a:ln w="9525">
                  <a:noFill/>
                </a:ln>
                <a:effectLst/>
              </c:spPr>
            </c:marker>
            <c:bubble3D val="0"/>
            <c:extLst>
              <c:ext xmlns:c16="http://schemas.microsoft.com/office/drawing/2014/chart" uri="{C3380CC4-5D6E-409C-BE32-E72D297353CC}">
                <c16:uniqueId val="{0000000A-F76B-463E-8970-954781F2FF0A}"/>
              </c:ext>
            </c:extLst>
          </c:dPt>
          <c:dPt>
            <c:idx val="2"/>
            <c:marker>
              <c:symbol val="square"/>
              <c:size val="5"/>
              <c:spPr>
                <a:noFill/>
                <a:ln w="9525">
                  <a:noFill/>
                </a:ln>
                <a:effectLst/>
              </c:spPr>
            </c:marker>
            <c:bubble3D val="0"/>
            <c:extLst>
              <c:ext xmlns:c16="http://schemas.microsoft.com/office/drawing/2014/chart" uri="{C3380CC4-5D6E-409C-BE32-E72D297353CC}">
                <c16:uniqueId val="{0000000B-F76B-463E-8970-954781F2FF0A}"/>
              </c:ext>
            </c:extLst>
          </c:dPt>
          <c:dPt>
            <c:idx val="3"/>
            <c:marker>
              <c:symbol val="square"/>
              <c:size val="5"/>
              <c:spPr>
                <a:noFill/>
                <a:ln w="9525">
                  <a:noFill/>
                </a:ln>
                <a:effectLst/>
              </c:spPr>
            </c:marker>
            <c:bubble3D val="0"/>
            <c:extLst>
              <c:ext xmlns:c16="http://schemas.microsoft.com/office/drawing/2014/chart" uri="{C3380CC4-5D6E-409C-BE32-E72D297353CC}">
                <c16:uniqueId val="{0000000C-F76B-463E-8970-954781F2FF0A}"/>
              </c:ext>
            </c:extLst>
          </c:dPt>
          <c:dPt>
            <c:idx val="4"/>
            <c:marker>
              <c:symbol val="square"/>
              <c:size val="5"/>
              <c:spPr>
                <a:noFill/>
                <a:ln w="9525">
                  <a:noFill/>
                </a:ln>
                <a:effectLst/>
              </c:spPr>
            </c:marker>
            <c:bubble3D val="0"/>
            <c:extLst>
              <c:ext xmlns:c16="http://schemas.microsoft.com/office/drawing/2014/chart" uri="{C3380CC4-5D6E-409C-BE32-E72D297353CC}">
                <c16:uniqueId val="{0000000D-F76B-463E-8970-954781F2FF0A}"/>
              </c:ext>
            </c:extLst>
          </c:dPt>
          <c:dPt>
            <c:idx val="5"/>
            <c:marker>
              <c:symbol val="square"/>
              <c:size val="5"/>
              <c:spPr>
                <a:noFill/>
                <a:ln w="9525">
                  <a:noFill/>
                </a:ln>
                <a:effectLst/>
              </c:spPr>
            </c:marker>
            <c:bubble3D val="0"/>
            <c:extLst>
              <c:ext xmlns:c16="http://schemas.microsoft.com/office/drawing/2014/chart" uri="{C3380CC4-5D6E-409C-BE32-E72D297353CC}">
                <c16:uniqueId val="{0000000E-F76B-463E-8970-954781F2FF0A}"/>
              </c:ext>
            </c:extLst>
          </c:dPt>
          <c:dPt>
            <c:idx val="6"/>
            <c:marker>
              <c:symbol val="square"/>
              <c:size val="5"/>
              <c:spPr>
                <a:noFill/>
                <a:ln w="9525">
                  <a:noFill/>
                </a:ln>
                <a:effectLst/>
              </c:spPr>
            </c:marker>
            <c:bubble3D val="0"/>
            <c:extLst>
              <c:ext xmlns:c16="http://schemas.microsoft.com/office/drawing/2014/chart" uri="{C3380CC4-5D6E-409C-BE32-E72D297353CC}">
                <c16:uniqueId val="{0000000F-F76B-463E-8970-954781F2FF0A}"/>
              </c:ext>
            </c:extLst>
          </c:dPt>
          <c:dPt>
            <c:idx val="7"/>
            <c:marker>
              <c:symbol val="square"/>
              <c:size val="5"/>
              <c:spPr>
                <a:noFill/>
                <a:ln w="9525">
                  <a:noFill/>
                </a:ln>
                <a:effectLst/>
              </c:spPr>
            </c:marker>
            <c:bubble3D val="0"/>
            <c:extLst>
              <c:ext xmlns:c16="http://schemas.microsoft.com/office/drawing/2014/chart" uri="{C3380CC4-5D6E-409C-BE32-E72D297353CC}">
                <c16:uniqueId val="{00000010-F76B-463E-8970-954781F2FF0A}"/>
              </c:ext>
            </c:extLst>
          </c:dPt>
          <c:dPt>
            <c:idx val="8"/>
            <c:marker>
              <c:symbol val="square"/>
              <c:size val="5"/>
              <c:spPr>
                <a:noFill/>
                <a:ln w="9525">
                  <a:noFill/>
                </a:ln>
                <a:effectLst/>
              </c:spPr>
            </c:marker>
            <c:bubble3D val="0"/>
            <c:extLst>
              <c:ext xmlns:c16="http://schemas.microsoft.com/office/drawing/2014/chart" uri="{C3380CC4-5D6E-409C-BE32-E72D297353CC}">
                <c16:uniqueId val="{00000011-F76B-463E-8970-954781F2FF0A}"/>
              </c:ext>
            </c:extLst>
          </c:dPt>
          <c:dPt>
            <c:idx val="9"/>
            <c:marker>
              <c:symbol val="square"/>
              <c:size val="5"/>
              <c:spPr>
                <a:noFill/>
                <a:ln w="9525">
                  <a:noFill/>
                </a:ln>
                <a:effectLst/>
              </c:spPr>
            </c:marker>
            <c:bubble3D val="0"/>
            <c:extLst>
              <c:ext xmlns:c16="http://schemas.microsoft.com/office/drawing/2014/chart" uri="{C3380CC4-5D6E-409C-BE32-E72D297353CC}">
                <c16:uniqueId val="{00000012-F76B-463E-8970-954781F2FF0A}"/>
              </c:ext>
            </c:extLst>
          </c:dPt>
          <c:dPt>
            <c:idx val="10"/>
            <c:marker>
              <c:symbol val="square"/>
              <c:size val="5"/>
              <c:spPr>
                <a:noFill/>
                <a:ln w="9525">
                  <a:noFill/>
                </a:ln>
                <a:effectLst/>
              </c:spPr>
            </c:marker>
            <c:bubble3D val="0"/>
            <c:extLst>
              <c:ext xmlns:c16="http://schemas.microsoft.com/office/drawing/2014/chart" uri="{C3380CC4-5D6E-409C-BE32-E72D297353CC}">
                <c16:uniqueId val="{00000013-F76B-463E-8970-954781F2FF0A}"/>
              </c:ext>
            </c:extLst>
          </c:dPt>
          <c:dPt>
            <c:idx val="11"/>
            <c:marker>
              <c:symbol val="square"/>
              <c:size val="5"/>
              <c:spPr>
                <a:noFill/>
                <a:ln w="9525">
                  <a:noFill/>
                </a:ln>
                <a:effectLst/>
              </c:spPr>
            </c:marker>
            <c:bubble3D val="0"/>
            <c:extLst>
              <c:ext xmlns:c16="http://schemas.microsoft.com/office/drawing/2014/chart" uri="{C3380CC4-5D6E-409C-BE32-E72D297353CC}">
                <c16:uniqueId val="{00000014-F76B-463E-8970-954781F2FF0A}"/>
              </c:ext>
            </c:extLst>
          </c:dPt>
          <c:dPt>
            <c:idx val="12"/>
            <c:marker>
              <c:symbol val="square"/>
              <c:size val="5"/>
              <c:spPr>
                <a:noFill/>
                <a:ln w="9525">
                  <a:noFill/>
                </a:ln>
                <a:effectLst/>
              </c:spPr>
            </c:marker>
            <c:bubble3D val="0"/>
            <c:extLst>
              <c:ext xmlns:c16="http://schemas.microsoft.com/office/drawing/2014/chart" uri="{C3380CC4-5D6E-409C-BE32-E72D297353CC}">
                <c16:uniqueId val="{00000015-F76B-463E-8970-954781F2FF0A}"/>
              </c:ext>
            </c:extLst>
          </c:dPt>
          <c:cat>
            <c:strRef>
              <c:f>'Evolución mensual turistas LZ'!$B$164:$B$175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LZ'!$N$164:$N$176</c:f>
              <c:numCache>
                <c:formatCode>0.0%</c:formatCode>
                <c:ptCount val="13"/>
                <c:pt idx="0">
                  <c:v>0.75962012826837699</c:v>
                </c:pt>
                <c:pt idx="1">
                  <c:v>0.43432430726503823</c:v>
                </c:pt>
                <c:pt idx="2">
                  <c:v>0.16766197906633273</c:v>
                </c:pt>
                <c:pt idx="3">
                  <c:v>0.13995047906125535</c:v>
                </c:pt>
                <c:pt idx="4">
                  <c:v>0.10000663173950519</c:v>
                </c:pt>
                <c:pt idx="5">
                  <c:v>0.13371641559248326</c:v>
                </c:pt>
                <c:pt idx="6">
                  <c:v>0.2144515025653555</c:v>
                </c:pt>
                <c:pt idx="7">
                  <c:v>0.11231843885131387</c:v>
                </c:pt>
                <c:pt idx="8">
                  <c:v>0.31522692829225485</c:v>
                </c:pt>
                <c:pt idx="9">
                  <c:v>0.1218833600856073</c:v>
                </c:pt>
                <c:pt idx="10">
                  <c:v>0.20620188502769987</c:v>
                </c:pt>
                <c:pt idx="11">
                  <c:v>8.986820009159846E-2</c:v>
                </c:pt>
                <c:pt idx="12">
                  <c:v>0.20448484717618731</c:v>
                </c:pt>
              </c:numCache>
            </c:numRef>
          </c:val>
          <c:smooth val="0"/>
          <c:extLst>
            <c:ext xmlns:c16="http://schemas.microsoft.com/office/drawing/2014/chart" uri="{C3380CC4-5D6E-409C-BE32-E72D297353CC}">
              <c16:uniqueId val="{00000016-F76B-463E-8970-954781F2FF0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7733680020757078"/>
          <c:w val="0.90467504063167459"/>
          <c:h val="0.39291918539496423"/>
        </c:manualLayout>
      </c:layout>
      <c:lineChart>
        <c:grouping val="standard"/>
        <c:varyColors val="0"/>
        <c:ser>
          <c:idx val="3"/>
          <c:order val="0"/>
          <c:tx>
            <c:strRef>
              <c:f>'Evolución mensual turistas TF'!$E$118:$F$118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F68C-436E-9786-780E2D9A83D8}"/>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TF'!$E$120:$E$132</c:f>
              <c:numCache>
                <c:formatCode>#,##0</c:formatCode>
                <c:ptCount val="13"/>
                <c:pt idx="0">
                  <c:v>84917</c:v>
                </c:pt>
                <c:pt idx="1">
                  <c:v>84343</c:v>
                </c:pt>
                <c:pt idx="2">
                  <c:v>85795</c:v>
                </c:pt>
                <c:pt idx="3">
                  <c:v>57611</c:v>
                </c:pt>
                <c:pt idx="4">
                  <c:v>43619</c:v>
                </c:pt>
                <c:pt idx="5">
                  <c:v>50497</c:v>
                </c:pt>
                <c:pt idx="6">
                  <c:v>48124</c:v>
                </c:pt>
                <c:pt idx="7">
                  <c:v>46684</c:v>
                </c:pt>
                <c:pt idx="8">
                  <c:v>48607</c:v>
                </c:pt>
                <c:pt idx="9">
                  <c:v>51125</c:v>
                </c:pt>
                <c:pt idx="10">
                  <c:v>66428</c:v>
                </c:pt>
                <c:pt idx="11">
                  <c:v>74249</c:v>
                </c:pt>
                <c:pt idx="12">
                  <c:v>741999</c:v>
                </c:pt>
              </c:numCache>
            </c:numRef>
          </c:val>
          <c:smooth val="0"/>
          <c:extLst>
            <c:ext xmlns:c16="http://schemas.microsoft.com/office/drawing/2014/chart" uri="{C3380CC4-5D6E-409C-BE32-E72D297353CC}">
              <c16:uniqueId val="{00000002-F68C-436E-9786-780E2D9A83D8}"/>
            </c:ext>
          </c:extLst>
        </c:ser>
        <c:ser>
          <c:idx val="0"/>
          <c:order val="1"/>
          <c:tx>
            <c:strRef>
              <c:f>'Evolución mensual turistas TF'!$K$118:$L$118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F68C-436E-9786-780E2D9A83D8}"/>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TF'!$K$120:$K$132</c:f>
              <c:numCache>
                <c:formatCode>#,##0</c:formatCode>
                <c:ptCount val="13"/>
                <c:pt idx="0">
                  <c:v>51945</c:v>
                </c:pt>
                <c:pt idx="1">
                  <c:v>60227</c:v>
                </c:pt>
                <c:pt idx="2">
                  <c:v>78859</c:v>
                </c:pt>
                <c:pt idx="3">
                  <c:v>62780</c:v>
                </c:pt>
                <c:pt idx="4">
                  <c:v>38082</c:v>
                </c:pt>
                <c:pt idx="5">
                  <c:v>35541</c:v>
                </c:pt>
                <c:pt idx="6">
                  <c:v>38667</c:v>
                </c:pt>
                <c:pt idx="7">
                  <c:v>40238</c:v>
                </c:pt>
                <c:pt idx="8">
                  <c:v>40672</c:v>
                </c:pt>
                <c:pt idx="9">
                  <c:v>50209</c:v>
                </c:pt>
                <c:pt idx="10">
                  <c:v>86667</c:v>
                </c:pt>
                <c:pt idx="11">
                  <c:v>82431</c:v>
                </c:pt>
                <c:pt idx="12">
                  <c:v>666318</c:v>
                </c:pt>
              </c:numCache>
            </c:numRef>
          </c:val>
          <c:smooth val="0"/>
          <c:extLst>
            <c:ext xmlns:c16="http://schemas.microsoft.com/office/drawing/2014/chart" uri="{C3380CC4-5D6E-409C-BE32-E72D297353CC}">
              <c16:uniqueId val="{00000005-F68C-436E-9786-780E2D9A83D8}"/>
            </c:ext>
          </c:extLst>
        </c:ser>
        <c:ser>
          <c:idx val="1"/>
          <c:order val="2"/>
          <c:tx>
            <c:strRef>
              <c:f>'Evolución mensual turistas TF'!$M$118:$N$118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F68C-436E-9786-780E2D9A83D8}"/>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TF'!$M$120:$M$132</c:f>
              <c:numCache>
                <c:formatCode>#,##0</c:formatCode>
                <c:ptCount val="13"/>
                <c:pt idx="0">
                  <c:v>72180</c:v>
                </c:pt>
                <c:pt idx="1">
                  <c:v>80300</c:v>
                </c:pt>
                <c:pt idx="2">
                  <c:v>88466</c:v>
                </c:pt>
                <c:pt idx="3">
                  <c:v>72893</c:v>
                </c:pt>
                <c:pt idx="4">
                  <c:v>42597</c:v>
                </c:pt>
                <c:pt idx="5">
                  <c:v>42507</c:v>
                </c:pt>
                <c:pt idx="6">
                  <c:v>41429</c:v>
                </c:pt>
                <c:pt idx="7">
                  <c:v>43432</c:v>
                </c:pt>
                <c:pt idx="8">
                  <c:v>45915</c:v>
                </c:pt>
                <c:pt idx="9">
                  <c:v>56734</c:v>
                </c:pt>
                <c:pt idx="10">
                  <c:v>92291</c:v>
                </c:pt>
                <c:pt idx="11">
                  <c:v>94800</c:v>
                </c:pt>
                <c:pt idx="12">
                  <c:v>773544</c:v>
                </c:pt>
              </c:numCache>
            </c:numRef>
          </c:val>
          <c:smooth val="0"/>
          <c:extLst>
            <c:ext xmlns:c16="http://schemas.microsoft.com/office/drawing/2014/chart" uri="{C3380CC4-5D6E-409C-BE32-E72D297353CC}">
              <c16:uniqueId val="{00000008-F68C-436E-9786-780E2D9A83D8}"/>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TF'!$N$119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F68C-436E-9786-780E2D9A83D8}"/>
              </c:ext>
            </c:extLst>
          </c:dPt>
          <c:dPt>
            <c:idx val="1"/>
            <c:marker>
              <c:symbol val="square"/>
              <c:size val="5"/>
              <c:spPr>
                <a:noFill/>
                <a:ln w="9525">
                  <a:noFill/>
                </a:ln>
                <a:effectLst/>
              </c:spPr>
            </c:marker>
            <c:bubble3D val="0"/>
            <c:extLst>
              <c:ext xmlns:c16="http://schemas.microsoft.com/office/drawing/2014/chart" uri="{C3380CC4-5D6E-409C-BE32-E72D297353CC}">
                <c16:uniqueId val="{0000000A-F68C-436E-9786-780E2D9A83D8}"/>
              </c:ext>
            </c:extLst>
          </c:dPt>
          <c:dPt>
            <c:idx val="2"/>
            <c:marker>
              <c:symbol val="square"/>
              <c:size val="5"/>
              <c:spPr>
                <a:noFill/>
                <a:ln w="9525">
                  <a:noFill/>
                </a:ln>
                <a:effectLst/>
              </c:spPr>
            </c:marker>
            <c:bubble3D val="0"/>
            <c:extLst>
              <c:ext xmlns:c16="http://schemas.microsoft.com/office/drawing/2014/chart" uri="{C3380CC4-5D6E-409C-BE32-E72D297353CC}">
                <c16:uniqueId val="{0000000B-F68C-436E-9786-780E2D9A83D8}"/>
              </c:ext>
            </c:extLst>
          </c:dPt>
          <c:dPt>
            <c:idx val="3"/>
            <c:marker>
              <c:symbol val="square"/>
              <c:size val="5"/>
              <c:spPr>
                <a:noFill/>
                <a:ln w="9525">
                  <a:noFill/>
                </a:ln>
                <a:effectLst/>
              </c:spPr>
            </c:marker>
            <c:bubble3D val="0"/>
            <c:extLst>
              <c:ext xmlns:c16="http://schemas.microsoft.com/office/drawing/2014/chart" uri="{C3380CC4-5D6E-409C-BE32-E72D297353CC}">
                <c16:uniqueId val="{0000000C-F68C-436E-9786-780E2D9A83D8}"/>
              </c:ext>
            </c:extLst>
          </c:dPt>
          <c:dPt>
            <c:idx val="4"/>
            <c:marker>
              <c:symbol val="square"/>
              <c:size val="5"/>
              <c:spPr>
                <a:noFill/>
                <a:ln w="9525">
                  <a:noFill/>
                </a:ln>
                <a:effectLst/>
              </c:spPr>
            </c:marker>
            <c:bubble3D val="0"/>
            <c:extLst>
              <c:ext xmlns:c16="http://schemas.microsoft.com/office/drawing/2014/chart" uri="{C3380CC4-5D6E-409C-BE32-E72D297353CC}">
                <c16:uniqueId val="{0000000D-F68C-436E-9786-780E2D9A83D8}"/>
              </c:ext>
            </c:extLst>
          </c:dPt>
          <c:dPt>
            <c:idx val="5"/>
            <c:marker>
              <c:symbol val="square"/>
              <c:size val="5"/>
              <c:spPr>
                <a:noFill/>
                <a:ln w="9525">
                  <a:noFill/>
                </a:ln>
                <a:effectLst/>
              </c:spPr>
            </c:marker>
            <c:bubble3D val="0"/>
            <c:extLst>
              <c:ext xmlns:c16="http://schemas.microsoft.com/office/drawing/2014/chart" uri="{C3380CC4-5D6E-409C-BE32-E72D297353CC}">
                <c16:uniqueId val="{0000000E-F68C-436E-9786-780E2D9A83D8}"/>
              </c:ext>
            </c:extLst>
          </c:dPt>
          <c:dPt>
            <c:idx val="6"/>
            <c:marker>
              <c:symbol val="square"/>
              <c:size val="5"/>
              <c:spPr>
                <a:noFill/>
                <a:ln w="9525">
                  <a:noFill/>
                </a:ln>
                <a:effectLst/>
              </c:spPr>
            </c:marker>
            <c:bubble3D val="0"/>
            <c:extLst>
              <c:ext xmlns:c16="http://schemas.microsoft.com/office/drawing/2014/chart" uri="{C3380CC4-5D6E-409C-BE32-E72D297353CC}">
                <c16:uniqueId val="{0000000F-F68C-436E-9786-780E2D9A83D8}"/>
              </c:ext>
            </c:extLst>
          </c:dPt>
          <c:dPt>
            <c:idx val="7"/>
            <c:marker>
              <c:symbol val="square"/>
              <c:size val="5"/>
              <c:spPr>
                <a:noFill/>
                <a:ln w="9525">
                  <a:noFill/>
                </a:ln>
                <a:effectLst/>
              </c:spPr>
            </c:marker>
            <c:bubble3D val="0"/>
            <c:extLst>
              <c:ext xmlns:c16="http://schemas.microsoft.com/office/drawing/2014/chart" uri="{C3380CC4-5D6E-409C-BE32-E72D297353CC}">
                <c16:uniqueId val="{00000010-F68C-436E-9786-780E2D9A83D8}"/>
              </c:ext>
            </c:extLst>
          </c:dPt>
          <c:dPt>
            <c:idx val="8"/>
            <c:marker>
              <c:symbol val="square"/>
              <c:size val="5"/>
              <c:spPr>
                <a:noFill/>
                <a:ln w="9525">
                  <a:noFill/>
                </a:ln>
                <a:effectLst/>
              </c:spPr>
            </c:marker>
            <c:bubble3D val="0"/>
            <c:extLst>
              <c:ext xmlns:c16="http://schemas.microsoft.com/office/drawing/2014/chart" uri="{C3380CC4-5D6E-409C-BE32-E72D297353CC}">
                <c16:uniqueId val="{00000011-F68C-436E-9786-780E2D9A83D8}"/>
              </c:ext>
            </c:extLst>
          </c:dPt>
          <c:dPt>
            <c:idx val="9"/>
            <c:marker>
              <c:symbol val="square"/>
              <c:size val="5"/>
              <c:spPr>
                <a:noFill/>
                <a:ln w="9525">
                  <a:noFill/>
                </a:ln>
                <a:effectLst/>
              </c:spPr>
            </c:marker>
            <c:bubble3D val="0"/>
            <c:extLst>
              <c:ext xmlns:c16="http://schemas.microsoft.com/office/drawing/2014/chart" uri="{C3380CC4-5D6E-409C-BE32-E72D297353CC}">
                <c16:uniqueId val="{00000012-F68C-436E-9786-780E2D9A83D8}"/>
              </c:ext>
            </c:extLst>
          </c:dPt>
          <c:dPt>
            <c:idx val="10"/>
            <c:marker>
              <c:symbol val="square"/>
              <c:size val="5"/>
              <c:spPr>
                <a:noFill/>
                <a:ln w="9525">
                  <a:noFill/>
                </a:ln>
                <a:effectLst/>
              </c:spPr>
            </c:marker>
            <c:bubble3D val="0"/>
            <c:extLst>
              <c:ext xmlns:c16="http://schemas.microsoft.com/office/drawing/2014/chart" uri="{C3380CC4-5D6E-409C-BE32-E72D297353CC}">
                <c16:uniqueId val="{00000013-F68C-436E-9786-780E2D9A83D8}"/>
              </c:ext>
            </c:extLst>
          </c:dPt>
          <c:dPt>
            <c:idx val="11"/>
            <c:marker>
              <c:symbol val="square"/>
              <c:size val="5"/>
              <c:spPr>
                <a:noFill/>
                <a:ln w="9525">
                  <a:noFill/>
                </a:ln>
                <a:effectLst/>
              </c:spPr>
            </c:marker>
            <c:bubble3D val="0"/>
            <c:extLst>
              <c:ext xmlns:c16="http://schemas.microsoft.com/office/drawing/2014/chart" uri="{C3380CC4-5D6E-409C-BE32-E72D297353CC}">
                <c16:uniqueId val="{00000014-F68C-436E-9786-780E2D9A83D8}"/>
              </c:ext>
            </c:extLst>
          </c:dPt>
          <c:dPt>
            <c:idx val="12"/>
            <c:marker>
              <c:symbol val="square"/>
              <c:size val="5"/>
              <c:spPr>
                <a:noFill/>
                <a:ln w="9525">
                  <a:noFill/>
                </a:ln>
                <a:effectLst/>
              </c:spPr>
            </c:marker>
            <c:bubble3D val="0"/>
            <c:extLst>
              <c:ext xmlns:c16="http://schemas.microsoft.com/office/drawing/2014/chart" uri="{C3380CC4-5D6E-409C-BE32-E72D297353CC}">
                <c16:uniqueId val="{00000015-F68C-436E-9786-780E2D9A83D8}"/>
              </c:ext>
            </c:extLst>
          </c:dPt>
          <c:cat>
            <c:strRef>
              <c:f>'Evolución mensual turistas TF'!$B$120:$B$131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TF'!$N$120:$N$132</c:f>
              <c:numCache>
                <c:formatCode>0.0%</c:formatCode>
                <c:ptCount val="13"/>
                <c:pt idx="0">
                  <c:v>0.38954663586485716</c:v>
                </c:pt>
                <c:pt idx="1">
                  <c:v>0.33328905640327422</c:v>
                </c:pt>
                <c:pt idx="2">
                  <c:v>0.12182502948300122</c:v>
                </c:pt>
                <c:pt idx="3">
                  <c:v>0.16108633322714239</c:v>
                </c:pt>
                <c:pt idx="4">
                  <c:v>0.11855994958247984</c:v>
                </c:pt>
                <c:pt idx="5">
                  <c:v>0.19599898708533803</c:v>
                </c:pt>
                <c:pt idx="6">
                  <c:v>7.1430418703287035E-2</c:v>
                </c:pt>
                <c:pt idx="7">
                  <c:v>7.9377702669118699E-2</c:v>
                </c:pt>
                <c:pt idx="8">
                  <c:v>0.12890932336742722</c:v>
                </c:pt>
                <c:pt idx="9">
                  <c:v>0.12995678065685445</c:v>
                </c:pt>
                <c:pt idx="10">
                  <c:v>6.4892058107468786E-2</c:v>
                </c:pt>
                <c:pt idx="11">
                  <c:v>0.15005277140881468</c:v>
                </c:pt>
                <c:pt idx="12">
                  <c:v>0.16092316281415187</c:v>
                </c:pt>
              </c:numCache>
            </c:numRef>
          </c:val>
          <c:smooth val="0"/>
          <c:extLst>
            <c:ext xmlns:c16="http://schemas.microsoft.com/office/drawing/2014/chart" uri="{C3380CC4-5D6E-409C-BE32-E72D297353CC}">
              <c16:uniqueId val="{00000016-F68C-436E-9786-780E2D9A83D8}"/>
            </c:ext>
          </c:extLst>
        </c:ser>
        <c:ser>
          <c:idx val="4"/>
          <c:order val="4"/>
          <c:tx>
            <c:strRef>
              <c:f>'Evolución mensual turistas TF'!$O$119</c:f>
              <c:strCache>
                <c:ptCount val="1"/>
                <c:pt idx="0">
                  <c:v>Variación 23/19</c:v>
                </c:pt>
              </c:strCache>
            </c:strRef>
          </c:tx>
          <c:spPr>
            <a:ln w="25400" cap="rnd">
              <a:noFill/>
              <a:round/>
            </a:ln>
            <a:effectLst/>
          </c:spPr>
          <c:marker>
            <c:symbol val="none"/>
          </c:marker>
          <c:val>
            <c:numRef>
              <c:f>'Evolución mensual turistas TF'!$O$120:$O$132</c:f>
              <c:numCache>
                <c:formatCode>0.0%</c:formatCode>
                <c:ptCount val="13"/>
                <c:pt idx="0">
                  <c:v>-0.14999352308724989</c:v>
                </c:pt>
                <c:pt idx="1">
                  <c:v>-4.7935216911895506E-2</c:v>
                </c:pt>
                <c:pt idx="2">
                  <c:v>3.1132350370068229E-2</c:v>
                </c:pt>
                <c:pt idx="3">
                  <c:v>0.26526184235649453</c:v>
                </c:pt>
                <c:pt idx="4">
                  <c:v>-2.3430156583140405E-2</c:v>
                </c:pt>
                <c:pt idx="5">
                  <c:v>-0.15822722141909418</c:v>
                </c:pt>
                <c:pt idx="6">
                  <c:v>-0.13911977391738006</c:v>
                </c:pt>
                <c:pt idx="7">
                  <c:v>-6.9659840630622916E-2</c:v>
                </c:pt>
                <c:pt idx="8">
                  <c:v>-5.5382969531137527E-2</c:v>
                </c:pt>
                <c:pt idx="9">
                  <c:v>0.10971149144254277</c:v>
                </c:pt>
                <c:pt idx="10">
                  <c:v>0.38933883302221961</c:v>
                </c:pt>
                <c:pt idx="11">
                  <c:v>0.27678487252353556</c:v>
                </c:pt>
                <c:pt idx="12">
                  <c:v>4.2513534384817309E-2</c:v>
                </c:pt>
              </c:numCache>
            </c:numRef>
          </c:val>
          <c:smooth val="0"/>
          <c:extLst>
            <c:ext xmlns:c16="http://schemas.microsoft.com/office/drawing/2014/chart" uri="{C3380CC4-5D6E-409C-BE32-E72D297353CC}">
              <c16:uniqueId val="{00000017-F68C-436E-9786-780E2D9A83D8}"/>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1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0442806460853661"/>
          <c:w val="0.90467504063167459"/>
          <c:h val="0.46878142835107206"/>
        </c:manualLayout>
      </c:layout>
      <c:lineChart>
        <c:grouping val="standard"/>
        <c:varyColors val="0"/>
        <c:ser>
          <c:idx val="3"/>
          <c:order val="0"/>
          <c:tx>
            <c:strRef>
              <c:f>'Evolución mensual turistas LZ'!$E$184:$F$184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4E8C-4B39-80A6-DC674D301A81}"/>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LZ'!$E$186:$E$198</c:f>
              <c:numCache>
                <c:formatCode>#,##0</c:formatCode>
                <c:ptCount val="13"/>
                <c:pt idx="0">
                  <c:v>3887</c:v>
                </c:pt>
                <c:pt idx="1">
                  <c:v>3015</c:v>
                </c:pt>
                <c:pt idx="2">
                  <c:v>4499</c:v>
                </c:pt>
                <c:pt idx="3">
                  <c:v>6550</c:v>
                </c:pt>
                <c:pt idx="4">
                  <c:v>3120</c:v>
                </c:pt>
                <c:pt idx="5">
                  <c:v>4023</c:v>
                </c:pt>
                <c:pt idx="6">
                  <c:v>6280</c:v>
                </c:pt>
                <c:pt idx="7">
                  <c:v>4449</c:v>
                </c:pt>
                <c:pt idx="8">
                  <c:v>4164</c:v>
                </c:pt>
                <c:pt idx="9">
                  <c:v>4061</c:v>
                </c:pt>
                <c:pt idx="10">
                  <c:v>4280</c:v>
                </c:pt>
                <c:pt idx="11">
                  <c:v>4535</c:v>
                </c:pt>
                <c:pt idx="12">
                  <c:v>52863</c:v>
                </c:pt>
              </c:numCache>
            </c:numRef>
          </c:val>
          <c:smooth val="0"/>
          <c:extLst>
            <c:ext xmlns:c16="http://schemas.microsoft.com/office/drawing/2014/chart" uri="{C3380CC4-5D6E-409C-BE32-E72D297353CC}">
              <c16:uniqueId val="{00000002-4E8C-4B39-80A6-DC674D301A81}"/>
            </c:ext>
          </c:extLst>
        </c:ser>
        <c:ser>
          <c:idx val="0"/>
          <c:order val="1"/>
          <c:tx>
            <c:strRef>
              <c:f>'Evolución mensual turistas LZ'!$K$184:$L$184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4E8C-4B39-80A6-DC674D301A81}"/>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LZ'!$K$186:$K$198</c:f>
              <c:numCache>
                <c:formatCode>#,##0</c:formatCode>
                <c:ptCount val="13"/>
                <c:pt idx="0">
                  <c:v>3449</c:v>
                </c:pt>
                <c:pt idx="1">
                  <c:v>3494</c:v>
                </c:pt>
                <c:pt idx="2">
                  <c:v>3414</c:v>
                </c:pt>
                <c:pt idx="3">
                  <c:v>3244</c:v>
                </c:pt>
                <c:pt idx="4">
                  <c:v>2974</c:v>
                </c:pt>
                <c:pt idx="5">
                  <c:v>3904</c:v>
                </c:pt>
                <c:pt idx="6">
                  <c:v>6856</c:v>
                </c:pt>
                <c:pt idx="7">
                  <c:v>5945</c:v>
                </c:pt>
                <c:pt idx="8">
                  <c:v>3483</c:v>
                </c:pt>
                <c:pt idx="9">
                  <c:v>4064</c:v>
                </c:pt>
                <c:pt idx="10">
                  <c:v>4193</c:v>
                </c:pt>
                <c:pt idx="11">
                  <c:v>5361</c:v>
                </c:pt>
                <c:pt idx="12">
                  <c:v>50381</c:v>
                </c:pt>
              </c:numCache>
            </c:numRef>
          </c:val>
          <c:smooth val="0"/>
          <c:extLst>
            <c:ext xmlns:c16="http://schemas.microsoft.com/office/drawing/2014/chart" uri="{C3380CC4-5D6E-409C-BE32-E72D297353CC}">
              <c16:uniqueId val="{00000005-4E8C-4B39-80A6-DC674D301A81}"/>
            </c:ext>
          </c:extLst>
        </c:ser>
        <c:ser>
          <c:idx val="1"/>
          <c:order val="2"/>
          <c:tx>
            <c:strRef>
              <c:f>'Evolución mensual turistas LZ'!$M$184:$N$184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4E8C-4B39-80A6-DC674D301A81}"/>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LZ'!$M$186:$M$198</c:f>
              <c:numCache>
                <c:formatCode>#,##0</c:formatCode>
                <c:ptCount val="13"/>
                <c:pt idx="0">
                  <c:v>4429</c:v>
                </c:pt>
                <c:pt idx="1">
                  <c:v>4929</c:v>
                </c:pt>
                <c:pt idx="2">
                  <c:v>3820</c:v>
                </c:pt>
                <c:pt idx="3">
                  <c:v>7003</c:v>
                </c:pt>
                <c:pt idx="4">
                  <c:v>5138</c:v>
                </c:pt>
                <c:pt idx="5">
                  <c:v>4048</c:v>
                </c:pt>
                <c:pt idx="6">
                  <c:v>6317</c:v>
                </c:pt>
                <c:pt idx="7">
                  <c:v>4741</c:v>
                </c:pt>
                <c:pt idx="8">
                  <c:v>4188</c:v>
                </c:pt>
                <c:pt idx="9">
                  <c:v>4749</c:v>
                </c:pt>
                <c:pt idx="10">
                  <c:v>5284</c:v>
                </c:pt>
                <c:pt idx="11">
                  <c:v>5075</c:v>
                </c:pt>
                <c:pt idx="12">
                  <c:v>59721</c:v>
                </c:pt>
              </c:numCache>
            </c:numRef>
          </c:val>
          <c:smooth val="0"/>
          <c:extLst>
            <c:ext xmlns:c16="http://schemas.microsoft.com/office/drawing/2014/chart" uri="{C3380CC4-5D6E-409C-BE32-E72D297353CC}">
              <c16:uniqueId val="{00000008-4E8C-4B39-80A6-DC674D301A81}"/>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LZ'!$N$185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4E8C-4B39-80A6-DC674D301A81}"/>
              </c:ext>
            </c:extLst>
          </c:dPt>
          <c:dPt>
            <c:idx val="1"/>
            <c:marker>
              <c:symbol val="square"/>
              <c:size val="5"/>
              <c:spPr>
                <a:noFill/>
                <a:ln w="9525">
                  <a:noFill/>
                </a:ln>
                <a:effectLst/>
              </c:spPr>
            </c:marker>
            <c:bubble3D val="0"/>
            <c:extLst>
              <c:ext xmlns:c16="http://schemas.microsoft.com/office/drawing/2014/chart" uri="{C3380CC4-5D6E-409C-BE32-E72D297353CC}">
                <c16:uniqueId val="{0000000A-4E8C-4B39-80A6-DC674D301A81}"/>
              </c:ext>
            </c:extLst>
          </c:dPt>
          <c:dPt>
            <c:idx val="2"/>
            <c:marker>
              <c:symbol val="square"/>
              <c:size val="5"/>
              <c:spPr>
                <a:noFill/>
                <a:ln w="9525">
                  <a:noFill/>
                </a:ln>
                <a:effectLst/>
              </c:spPr>
            </c:marker>
            <c:bubble3D val="0"/>
            <c:extLst>
              <c:ext xmlns:c16="http://schemas.microsoft.com/office/drawing/2014/chart" uri="{C3380CC4-5D6E-409C-BE32-E72D297353CC}">
                <c16:uniqueId val="{0000000B-4E8C-4B39-80A6-DC674D301A81}"/>
              </c:ext>
            </c:extLst>
          </c:dPt>
          <c:dPt>
            <c:idx val="3"/>
            <c:marker>
              <c:symbol val="square"/>
              <c:size val="5"/>
              <c:spPr>
                <a:noFill/>
                <a:ln w="9525">
                  <a:noFill/>
                </a:ln>
                <a:effectLst/>
              </c:spPr>
            </c:marker>
            <c:bubble3D val="0"/>
            <c:extLst>
              <c:ext xmlns:c16="http://schemas.microsoft.com/office/drawing/2014/chart" uri="{C3380CC4-5D6E-409C-BE32-E72D297353CC}">
                <c16:uniqueId val="{0000000C-4E8C-4B39-80A6-DC674D301A81}"/>
              </c:ext>
            </c:extLst>
          </c:dPt>
          <c:dPt>
            <c:idx val="4"/>
            <c:marker>
              <c:symbol val="square"/>
              <c:size val="5"/>
              <c:spPr>
                <a:noFill/>
                <a:ln w="9525">
                  <a:noFill/>
                </a:ln>
                <a:effectLst/>
              </c:spPr>
            </c:marker>
            <c:bubble3D val="0"/>
            <c:extLst>
              <c:ext xmlns:c16="http://schemas.microsoft.com/office/drawing/2014/chart" uri="{C3380CC4-5D6E-409C-BE32-E72D297353CC}">
                <c16:uniqueId val="{0000000D-4E8C-4B39-80A6-DC674D301A81}"/>
              </c:ext>
            </c:extLst>
          </c:dPt>
          <c:dPt>
            <c:idx val="5"/>
            <c:marker>
              <c:symbol val="square"/>
              <c:size val="5"/>
              <c:spPr>
                <a:noFill/>
                <a:ln w="9525">
                  <a:noFill/>
                </a:ln>
                <a:effectLst/>
              </c:spPr>
            </c:marker>
            <c:bubble3D val="0"/>
            <c:extLst>
              <c:ext xmlns:c16="http://schemas.microsoft.com/office/drawing/2014/chart" uri="{C3380CC4-5D6E-409C-BE32-E72D297353CC}">
                <c16:uniqueId val="{0000000E-4E8C-4B39-80A6-DC674D301A81}"/>
              </c:ext>
            </c:extLst>
          </c:dPt>
          <c:dPt>
            <c:idx val="6"/>
            <c:marker>
              <c:symbol val="square"/>
              <c:size val="5"/>
              <c:spPr>
                <a:noFill/>
                <a:ln w="9525">
                  <a:noFill/>
                </a:ln>
                <a:effectLst/>
              </c:spPr>
            </c:marker>
            <c:bubble3D val="0"/>
            <c:extLst>
              <c:ext xmlns:c16="http://schemas.microsoft.com/office/drawing/2014/chart" uri="{C3380CC4-5D6E-409C-BE32-E72D297353CC}">
                <c16:uniqueId val="{0000000F-4E8C-4B39-80A6-DC674D301A81}"/>
              </c:ext>
            </c:extLst>
          </c:dPt>
          <c:dPt>
            <c:idx val="7"/>
            <c:marker>
              <c:symbol val="square"/>
              <c:size val="5"/>
              <c:spPr>
                <a:noFill/>
                <a:ln w="9525">
                  <a:noFill/>
                </a:ln>
                <a:effectLst/>
              </c:spPr>
            </c:marker>
            <c:bubble3D val="0"/>
            <c:extLst>
              <c:ext xmlns:c16="http://schemas.microsoft.com/office/drawing/2014/chart" uri="{C3380CC4-5D6E-409C-BE32-E72D297353CC}">
                <c16:uniqueId val="{00000010-4E8C-4B39-80A6-DC674D301A81}"/>
              </c:ext>
            </c:extLst>
          </c:dPt>
          <c:dPt>
            <c:idx val="8"/>
            <c:marker>
              <c:symbol val="square"/>
              <c:size val="5"/>
              <c:spPr>
                <a:noFill/>
                <a:ln w="9525">
                  <a:noFill/>
                </a:ln>
                <a:effectLst/>
              </c:spPr>
            </c:marker>
            <c:bubble3D val="0"/>
            <c:extLst>
              <c:ext xmlns:c16="http://schemas.microsoft.com/office/drawing/2014/chart" uri="{C3380CC4-5D6E-409C-BE32-E72D297353CC}">
                <c16:uniqueId val="{00000011-4E8C-4B39-80A6-DC674D301A81}"/>
              </c:ext>
            </c:extLst>
          </c:dPt>
          <c:dPt>
            <c:idx val="9"/>
            <c:marker>
              <c:symbol val="square"/>
              <c:size val="5"/>
              <c:spPr>
                <a:noFill/>
                <a:ln w="9525">
                  <a:noFill/>
                </a:ln>
                <a:effectLst/>
              </c:spPr>
            </c:marker>
            <c:bubble3D val="0"/>
            <c:extLst>
              <c:ext xmlns:c16="http://schemas.microsoft.com/office/drawing/2014/chart" uri="{C3380CC4-5D6E-409C-BE32-E72D297353CC}">
                <c16:uniqueId val="{00000012-4E8C-4B39-80A6-DC674D301A81}"/>
              </c:ext>
            </c:extLst>
          </c:dPt>
          <c:dPt>
            <c:idx val="10"/>
            <c:marker>
              <c:symbol val="square"/>
              <c:size val="5"/>
              <c:spPr>
                <a:noFill/>
                <a:ln w="9525">
                  <a:noFill/>
                </a:ln>
                <a:effectLst/>
              </c:spPr>
            </c:marker>
            <c:bubble3D val="0"/>
            <c:extLst>
              <c:ext xmlns:c16="http://schemas.microsoft.com/office/drawing/2014/chart" uri="{C3380CC4-5D6E-409C-BE32-E72D297353CC}">
                <c16:uniqueId val="{00000013-4E8C-4B39-80A6-DC674D301A81}"/>
              </c:ext>
            </c:extLst>
          </c:dPt>
          <c:dPt>
            <c:idx val="11"/>
            <c:marker>
              <c:symbol val="square"/>
              <c:size val="5"/>
              <c:spPr>
                <a:noFill/>
                <a:ln w="9525">
                  <a:noFill/>
                </a:ln>
                <a:effectLst/>
              </c:spPr>
            </c:marker>
            <c:bubble3D val="0"/>
            <c:extLst>
              <c:ext xmlns:c16="http://schemas.microsoft.com/office/drawing/2014/chart" uri="{C3380CC4-5D6E-409C-BE32-E72D297353CC}">
                <c16:uniqueId val="{00000014-4E8C-4B39-80A6-DC674D301A81}"/>
              </c:ext>
            </c:extLst>
          </c:dPt>
          <c:dPt>
            <c:idx val="12"/>
            <c:marker>
              <c:symbol val="square"/>
              <c:size val="5"/>
              <c:spPr>
                <a:noFill/>
                <a:ln w="9525">
                  <a:noFill/>
                </a:ln>
                <a:effectLst/>
              </c:spPr>
            </c:marker>
            <c:bubble3D val="0"/>
            <c:extLst>
              <c:ext xmlns:c16="http://schemas.microsoft.com/office/drawing/2014/chart" uri="{C3380CC4-5D6E-409C-BE32-E72D297353CC}">
                <c16:uniqueId val="{00000015-4E8C-4B39-80A6-DC674D301A81}"/>
              </c:ext>
            </c:extLst>
          </c:dPt>
          <c:cat>
            <c:strRef>
              <c:f>'Evolución mensual turistas LZ'!$B$186:$B$197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LZ'!$N$186:$N$198</c:f>
              <c:numCache>
                <c:formatCode>0.0%</c:formatCode>
                <c:ptCount val="13"/>
                <c:pt idx="0">
                  <c:v>0.28414033053058851</c:v>
                </c:pt>
                <c:pt idx="1">
                  <c:v>0.41070406410990268</c:v>
                </c:pt>
                <c:pt idx="2">
                  <c:v>0.11892208553016981</c:v>
                </c:pt>
                <c:pt idx="3">
                  <c:v>1.1587546239210851</c:v>
                </c:pt>
                <c:pt idx="4">
                  <c:v>0.72763954270342968</c:v>
                </c:pt>
                <c:pt idx="5">
                  <c:v>3.688524590163933E-2</c:v>
                </c:pt>
                <c:pt idx="6">
                  <c:v>-7.8617269544924206E-2</c:v>
                </c:pt>
                <c:pt idx="7">
                  <c:v>-0.20252312867956268</c:v>
                </c:pt>
                <c:pt idx="8">
                  <c:v>0.2024117140396211</c:v>
                </c:pt>
                <c:pt idx="9">
                  <c:v>0.1685531496062993</c:v>
                </c:pt>
                <c:pt idx="10">
                  <c:v>0.26019556403529687</c:v>
                </c:pt>
                <c:pt idx="11">
                  <c:v>-5.3348255922402554E-2</c:v>
                </c:pt>
                <c:pt idx="12">
                  <c:v>0.1853873484051527</c:v>
                </c:pt>
              </c:numCache>
            </c:numRef>
          </c:val>
          <c:smooth val="0"/>
          <c:extLst>
            <c:ext xmlns:c16="http://schemas.microsoft.com/office/drawing/2014/chart" uri="{C3380CC4-5D6E-409C-BE32-E72D297353CC}">
              <c16:uniqueId val="{00000016-4E8C-4B39-80A6-DC674D301A81}"/>
            </c:ext>
          </c:extLst>
        </c:ser>
        <c:ser>
          <c:idx val="4"/>
          <c:order val="4"/>
          <c:tx>
            <c:strRef>
              <c:f>'Evolución mensual turistas LZ'!$O$185</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LZ'!$O$186:$O$198</c:f>
              <c:numCache>
                <c:formatCode>0.0%</c:formatCode>
                <c:ptCount val="13"/>
                <c:pt idx="0">
                  <c:v>0.13943915616156421</c:v>
                </c:pt>
                <c:pt idx="1">
                  <c:v>0.63482587064676621</c:v>
                </c:pt>
                <c:pt idx="2">
                  <c:v>-0.15092242720604576</c:v>
                </c:pt>
                <c:pt idx="3">
                  <c:v>6.9160305343511475E-2</c:v>
                </c:pt>
                <c:pt idx="4">
                  <c:v>0.64679487179487172</c:v>
                </c:pt>
                <c:pt idx="5">
                  <c:v>6.2142679592342986E-3</c:v>
                </c:pt>
                <c:pt idx="6">
                  <c:v>5.8917197452228454E-3</c:v>
                </c:pt>
                <c:pt idx="7">
                  <c:v>6.5632726455383317E-2</c:v>
                </c:pt>
                <c:pt idx="8">
                  <c:v>5.7636887608070175E-3</c:v>
                </c:pt>
                <c:pt idx="9">
                  <c:v>0.16941639990150215</c:v>
                </c:pt>
                <c:pt idx="10">
                  <c:v>0.23457943925233637</c:v>
                </c:pt>
                <c:pt idx="11">
                  <c:v>0.11907386990077184</c:v>
                </c:pt>
                <c:pt idx="12">
                  <c:v>0.1297315702854549</c:v>
                </c:pt>
              </c:numCache>
            </c:numRef>
          </c:val>
          <c:smooth val="0"/>
          <c:extLst>
            <c:ext xmlns:c16="http://schemas.microsoft.com/office/drawing/2014/chart" uri="{C3380CC4-5D6E-409C-BE32-E72D297353CC}">
              <c16:uniqueId val="{00000017-4E8C-4B39-80A6-DC674D301A81}"/>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1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39873449240871728"/>
        </c:manualLayout>
      </c:layout>
      <c:lineChart>
        <c:grouping val="standard"/>
        <c:varyColors val="0"/>
        <c:ser>
          <c:idx val="3"/>
          <c:order val="0"/>
          <c:tx>
            <c:strRef>
              <c:f>'Evolución mensual turistas LZ'!$E$206:$F$206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9A31-41F3-97EC-E15F3362AAD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LZ'!$E$208:$E$220</c:f>
              <c:numCache>
                <c:formatCode>#,##0</c:formatCode>
                <c:ptCount val="13"/>
                <c:pt idx="0">
                  <c:v>8908</c:v>
                </c:pt>
                <c:pt idx="1">
                  <c:v>10413</c:v>
                </c:pt>
                <c:pt idx="2">
                  <c:v>10517</c:v>
                </c:pt>
                <c:pt idx="3">
                  <c:v>6619</c:v>
                </c:pt>
                <c:pt idx="4">
                  <c:v>5751</c:v>
                </c:pt>
                <c:pt idx="5">
                  <c:v>6017</c:v>
                </c:pt>
                <c:pt idx="6">
                  <c:v>8590</c:v>
                </c:pt>
                <c:pt idx="7">
                  <c:v>7754</c:v>
                </c:pt>
                <c:pt idx="8">
                  <c:v>5912</c:v>
                </c:pt>
                <c:pt idx="9">
                  <c:v>7805</c:v>
                </c:pt>
                <c:pt idx="10">
                  <c:v>9125</c:v>
                </c:pt>
                <c:pt idx="11">
                  <c:v>9652</c:v>
                </c:pt>
                <c:pt idx="12">
                  <c:v>97063</c:v>
                </c:pt>
              </c:numCache>
            </c:numRef>
          </c:val>
          <c:smooth val="0"/>
          <c:extLst>
            <c:ext xmlns:c16="http://schemas.microsoft.com/office/drawing/2014/chart" uri="{C3380CC4-5D6E-409C-BE32-E72D297353CC}">
              <c16:uniqueId val="{00000002-9A31-41F3-97EC-E15F3362AADA}"/>
            </c:ext>
          </c:extLst>
        </c:ser>
        <c:ser>
          <c:idx val="0"/>
          <c:order val="1"/>
          <c:tx>
            <c:strRef>
              <c:f>'Evolución mensual turistas LZ'!$K$206:$L$206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9A31-41F3-97EC-E15F3362AAD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LZ'!$K$208:$K$220</c:f>
              <c:numCache>
                <c:formatCode>#,##0</c:formatCode>
                <c:ptCount val="13"/>
                <c:pt idx="0">
                  <c:v>7567</c:v>
                </c:pt>
                <c:pt idx="1">
                  <c:v>8690</c:v>
                </c:pt>
                <c:pt idx="2">
                  <c:v>10361</c:v>
                </c:pt>
                <c:pt idx="3">
                  <c:v>8987</c:v>
                </c:pt>
                <c:pt idx="4">
                  <c:v>6971</c:v>
                </c:pt>
                <c:pt idx="5">
                  <c:v>5508</c:v>
                </c:pt>
                <c:pt idx="6">
                  <c:v>6566</c:v>
                </c:pt>
                <c:pt idx="7">
                  <c:v>8343</c:v>
                </c:pt>
                <c:pt idx="8">
                  <c:v>5680</c:v>
                </c:pt>
                <c:pt idx="9">
                  <c:v>7860</c:v>
                </c:pt>
                <c:pt idx="10">
                  <c:v>8390</c:v>
                </c:pt>
                <c:pt idx="11">
                  <c:v>9157</c:v>
                </c:pt>
                <c:pt idx="12">
                  <c:v>94080</c:v>
                </c:pt>
              </c:numCache>
            </c:numRef>
          </c:val>
          <c:smooth val="0"/>
          <c:extLst>
            <c:ext xmlns:c16="http://schemas.microsoft.com/office/drawing/2014/chart" uri="{C3380CC4-5D6E-409C-BE32-E72D297353CC}">
              <c16:uniqueId val="{00000005-9A31-41F3-97EC-E15F3362AADA}"/>
            </c:ext>
          </c:extLst>
        </c:ser>
        <c:ser>
          <c:idx val="1"/>
          <c:order val="2"/>
          <c:tx>
            <c:strRef>
              <c:f>'Evolución mensual turistas LZ'!$M$206:$N$206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9A31-41F3-97EC-E15F3362AAD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LZ'!$M$208:$M$220</c:f>
              <c:numCache>
                <c:formatCode>#,##0</c:formatCode>
                <c:ptCount val="13"/>
                <c:pt idx="0">
                  <c:v>9119</c:v>
                </c:pt>
                <c:pt idx="1">
                  <c:v>7656</c:v>
                </c:pt>
                <c:pt idx="2">
                  <c:v>8901</c:v>
                </c:pt>
                <c:pt idx="3">
                  <c:v>5565</c:v>
                </c:pt>
                <c:pt idx="4">
                  <c:v>6248</c:v>
                </c:pt>
                <c:pt idx="5">
                  <c:v>4550</c:v>
                </c:pt>
                <c:pt idx="6">
                  <c:v>5447</c:v>
                </c:pt>
                <c:pt idx="7">
                  <c:v>8027</c:v>
                </c:pt>
                <c:pt idx="8">
                  <c:v>4542</c:v>
                </c:pt>
                <c:pt idx="9">
                  <c:v>6636</c:v>
                </c:pt>
                <c:pt idx="10">
                  <c:v>5884</c:v>
                </c:pt>
                <c:pt idx="11">
                  <c:v>8622</c:v>
                </c:pt>
                <c:pt idx="12">
                  <c:v>81197</c:v>
                </c:pt>
              </c:numCache>
            </c:numRef>
          </c:val>
          <c:smooth val="0"/>
          <c:extLst>
            <c:ext xmlns:c16="http://schemas.microsoft.com/office/drawing/2014/chart" uri="{C3380CC4-5D6E-409C-BE32-E72D297353CC}">
              <c16:uniqueId val="{00000008-9A31-41F3-97EC-E15F3362AAD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LZ'!$N$207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9A31-41F3-97EC-E15F3362AADA}"/>
              </c:ext>
            </c:extLst>
          </c:dPt>
          <c:dPt>
            <c:idx val="1"/>
            <c:marker>
              <c:symbol val="square"/>
              <c:size val="5"/>
              <c:spPr>
                <a:noFill/>
                <a:ln w="9525">
                  <a:noFill/>
                </a:ln>
                <a:effectLst/>
              </c:spPr>
            </c:marker>
            <c:bubble3D val="0"/>
            <c:extLst>
              <c:ext xmlns:c16="http://schemas.microsoft.com/office/drawing/2014/chart" uri="{C3380CC4-5D6E-409C-BE32-E72D297353CC}">
                <c16:uniqueId val="{0000000A-9A31-41F3-97EC-E15F3362AADA}"/>
              </c:ext>
            </c:extLst>
          </c:dPt>
          <c:dPt>
            <c:idx val="2"/>
            <c:marker>
              <c:symbol val="square"/>
              <c:size val="5"/>
              <c:spPr>
                <a:noFill/>
                <a:ln w="9525">
                  <a:noFill/>
                </a:ln>
                <a:effectLst/>
              </c:spPr>
            </c:marker>
            <c:bubble3D val="0"/>
            <c:extLst>
              <c:ext xmlns:c16="http://schemas.microsoft.com/office/drawing/2014/chart" uri="{C3380CC4-5D6E-409C-BE32-E72D297353CC}">
                <c16:uniqueId val="{0000000B-9A31-41F3-97EC-E15F3362AADA}"/>
              </c:ext>
            </c:extLst>
          </c:dPt>
          <c:dPt>
            <c:idx val="3"/>
            <c:marker>
              <c:symbol val="square"/>
              <c:size val="5"/>
              <c:spPr>
                <a:noFill/>
                <a:ln w="9525">
                  <a:noFill/>
                </a:ln>
                <a:effectLst/>
              </c:spPr>
            </c:marker>
            <c:bubble3D val="0"/>
            <c:extLst>
              <c:ext xmlns:c16="http://schemas.microsoft.com/office/drawing/2014/chart" uri="{C3380CC4-5D6E-409C-BE32-E72D297353CC}">
                <c16:uniqueId val="{0000000C-9A31-41F3-97EC-E15F3362AADA}"/>
              </c:ext>
            </c:extLst>
          </c:dPt>
          <c:dPt>
            <c:idx val="4"/>
            <c:marker>
              <c:symbol val="square"/>
              <c:size val="5"/>
              <c:spPr>
                <a:noFill/>
                <a:ln w="9525">
                  <a:noFill/>
                </a:ln>
                <a:effectLst/>
              </c:spPr>
            </c:marker>
            <c:bubble3D val="0"/>
            <c:extLst>
              <c:ext xmlns:c16="http://schemas.microsoft.com/office/drawing/2014/chart" uri="{C3380CC4-5D6E-409C-BE32-E72D297353CC}">
                <c16:uniqueId val="{0000000D-9A31-41F3-97EC-E15F3362AADA}"/>
              </c:ext>
            </c:extLst>
          </c:dPt>
          <c:dPt>
            <c:idx val="5"/>
            <c:marker>
              <c:symbol val="square"/>
              <c:size val="5"/>
              <c:spPr>
                <a:noFill/>
                <a:ln w="9525">
                  <a:noFill/>
                </a:ln>
                <a:effectLst/>
              </c:spPr>
            </c:marker>
            <c:bubble3D val="0"/>
            <c:extLst>
              <c:ext xmlns:c16="http://schemas.microsoft.com/office/drawing/2014/chart" uri="{C3380CC4-5D6E-409C-BE32-E72D297353CC}">
                <c16:uniqueId val="{0000000E-9A31-41F3-97EC-E15F3362AADA}"/>
              </c:ext>
            </c:extLst>
          </c:dPt>
          <c:dPt>
            <c:idx val="6"/>
            <c:marker>
              <c:symbol val="square"/>
              <c:size val="5"/>
              <c:spPr>
                <a:noFill/>
                <a:ln w="9525">
                  <a:noFill/>
                </a:ln>
                <a:effectLst/>
              </c:spPr>
            </c:marker>
            <c:bubble3D val="0"/>
            <c:extLst>
              <c:ext xmlns:c16="http://schemas.microsoft.com/office/drawing/2014/chart" uri="{C3380CC4-5D6E-409C-BE32-E72D297353CC}">
                <c16:uniqueId val="{0000000F-9A31-41F3-97EC-E15F3362AADA}"/>
              </c:ext>
            </c:extLst>
          </c:dPt>
          <c:dPt>
            <c:idx val="7"/>
            <c:marker>
              <c:symbol val="square"/>
              <c:size val="5"/>
              <c:spPr>
                <a:noFill/>
                <a:ln w="9525">
                  <a:noFill/>
                </a:ln>
                <a:effectLst/>
              </c:spPr>
            </c:marker>
            <c:bubble3D val="0"/>
            <c:extLst>
              <c:ext xmlns:c16="http://schemas.microsoft.com/office/drawing/2014/chart" uri="{C3380CC4-5D6E-409C-BE32-E72D297353CC}">
                <c16:uniqueId val="{00000010-9A31-41F3-97EC-E15F3362AADA}"/>
              </c:ext>
            </c:extLst>
          </c:dPt>
          <c:dPt>
            <c:idx val="8"/>
            <c:marker>
              <c:symbol val="square"/>
              <c:size val="5"/>
              <c:spPr>
                <a:noFill/>
                <a:ln w="9525">
                  <a:noFill/>
                </a:ln>
                <a:effectLst/>
              </c:spPr>
            </c:marker>
            <c:bubble3D val="0"/>
            <c:extLst>
              <c:ext xmlns:c16="http://schemas.microsoft.com/office/drawing/2014/chart" uri="{C3380CC4-5D6E-409C-BE32-E72D297353CC}">
                <c16:uniqueId val="{00000011-9A31-41F3-97EC-E15F3362AADA}"/>
              </c:ext>
            </c:extLst>
          </c:dPt>
          <c:dPt>
            <c:idx val="9"/>
            <c:marker>
              <c:symbol val="square"/>
              <c:size val="5"/>
              <c:spPr>
                <a:noFill/>
                <a:ln w="9525">
                  <a:noFill/>
                </a:ln>
                <a:effectLst/>
              </c:spPr>
            </c:marker>
            <c:bubble3D val="0"/>
            <c:extLst>
              <c:ext xmlns:c16="http://schemas.microsoft.com/office/drawing/2014/chart" uri="{C3380CC4-5D6E-409C-BE32-E72D297353CC}">
                <c16:uniqueId val="{00000012-9A31-41F3-97EC-E15F3362AADA}"/>
              </c:ext>
            </c:extLst>
          </c:dPt>
          <c:dPt>
            <c:idx val="10"/>
            <c:marker>
              <c:symbol val="square"/>
              <c:size val="5"/>
              <c:spPr>
                <a:noFill/>
                <a:ln w="9525">
                  <a:noFill/>
                </a:ln>
                <a:effectLst/>
              </c:spPr>
            </c:marker>
            <c:bubble3D val="0"/>
            <c:extLst>
              <c:ext xmlns:c16="http://schemas.microsoft.com/office/drawing/2014/chart" uri="{C3380CC4-5D6E-409C-BE32-E72D297353CC}">
                <c16:uniqueId val="{00000013-9A31-41F3-97EC-E15F3362AADA}"/>
              </c:ext>
            </c:extLst>
          </c:dPt>
          <c:dPt>
            <c:idx val="11"/>
            <c:marker>
              <c:symbol val="square"/>
              <c:size val="5"/>
              <c:spPr>
                <a:noFill/>
                <a:ln w="9525">
                  <a:noFill/>
                </a:ln>
                <a:effectLst/>
              </c:spPr>
            </c:marker>
            <c:bubble3D val="0"/>
            <c:extLst>
              <c:ext xmlns:c16="http://schemas.microsoft.com/office/drawing/2014/chart" uri="{C3380CC4-5D6E-409C-BE32-E72D297353CC}">
                <c16:uniqueId val="{00000014-9A31-41F3-97EC-E15F3362AADA}"/>
              </c:ext>
            </c:extLst>
          </c:dPt>
          <c:dPt>
            <c:idx val="12"/>
            <c:marker>
              <c:symbol val="square"/>
              <c:size val="5"/>
              <c:spPr>
                <a:noFill/>
                <a:ln w="9525">
                  <a:noFill/>
                </a:ln>
                <a:effectLst/>
              </c:spPr>
            </c:marker>
            <c:bubble3D val="0"/>
            <c:extLst>
              <c:ext xmlns:c16="http://schemas.microsoft.com/office/drawing/2014/chart" uri="{C3380CC4-5D6E-409C-BE32-E72D297353CC}">
                <c16:uniqueId val="{00000015-9A31-41F3-97EC-E15F3362AADA}"/>
              </c:ext>
            </c:extLst>
          </c:dPt>
          <c:cat>
            <c:strRef>
              <c:f>'Evolución mensual turistas LZ'!$B$209:$B$219</c:f>
              <c:strCache>
                <c:ptCount val="11"/>
                <c:pt idx="0">
                  <c:v>Febrero</c:v>
                </c:pt>
                <c:pt idx="1">
                  <c:v>Marzo</c:v>
                </c:pt>
                <c:pt idx="2">
                  <c:v>Abril</c:v>
                </c:pt>
                <c:pt idx="3">
                  <c:v>Mayo</c:v>
                </c:pt>
                <c:pt idx="4">
                  <c:v>Junio</c:v>
                </c:pt>
                <c:pt idx="5">
                  <c:v>Julio</c:v>
                </c:pt>
                <c:pt idx="6">
                  <c:v>Agosto</c:v>
                </c:pt>
                <c:pt idx="7">
                  <c:v>Septiembre</c:v>
                </c:pt>
                <c:pt idx="8">
                  <c:v>Octubre</c:v>
                </c:pt>
                <c:pt idx="9">
                  <c:v>Noviembre</c:v>
                </c:pt>
                <c:pt idx="10">
                  <c:v>Diciembre</c:v>
                </c:pt>
              </c:strCache>
            </c:strRef>
          </c:cat>
          <c:val>
            <c:numRef>
              <c:f>'Evolución mensual turistas LZ'!$N$208:$N$220</c:f>
              <c:numCache>
                <c:formatCode>0.0%</c:formatCode>
                <c:ptCount val="13"/>
                <c:pt idx="0">
                  <c:v>0.20510109686797939</c:v>
                </c:pt>
                <c:pt idx="1">
                  <c:v>-0.11898734177215187</c:v>
                </c:pt>
                <c:pt idx="2">
                  <c:v>-0.14091303928192256</c:v>
                </c:pt>
                <c:pt idx="3">
                  <c:v>-0.3807722265494603</c:v>
                </c:pt>
                <c:pt idx="4">
                  <c:v>-0.10371539233969307</c:v>
                </c:pt>
                <c:pt idx="5">
                  <c:v>-0.17392883079157584</c:v>
                </c:pt>
                <c:pt idx="6">
                  <c:v>-0.17042339323789213</c:v>
                </c:pt>
                <c:pt idx="7">
                  <c:v>-3.7876063766031365E-2</c:v>
                </c:pt>
                <c:pt idx="8">
                  <c:v>-0.20035211267605635</c:v>
                </c:pt>
                <c:pt idx="9">
                  <c:v>-0.1557251908396946</c:v>
                </c:pt>
                <c:pt idx="10">
                  <c:v>-0.29868891537544695</c:v>
                </c:pt>
                <c:pt idx="11">
                  <c:v>-5.8425248443813471E-2</c:v>
                </c:pt>
                <c:pt idx="12">
                  <c:v>-0.13693664965986396</c:v>
                </c:pt>
              </c:numCache>
            </c:numRef>
          </c:val>
          <c:smooth val="0"/>
          <c:extLst>
            <c:ext xmlns:c16="http://schemas.microsoft.com/office/drawing/2014/chart" uri="{C3380CC4-5D6E-409C-BE32-E72D297353CC}">
              <c16:uniqueId val="{00000016-9A31-41F3-97EC-E15F3362AADA}"/>
            </c:ext>
          </c:extLst>
        </c:ser>
        <c:ser>
          <c:idx val="4"/>
          <c:order val="4"/>
          <c:tx>
            <c:strRef>
              <c:f>'Evolución mensual turistas LZ'!$O$207</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LZ'!$O$208:$O$220</c:f>
              <c:numCache>
                <c:formatCode>0.0%</c:formatCode>
                <c:ptCount val="13"/>
                <c:pt idx="0">
                  <c:v>2.3686573866187777E-2</c:v>
                </c:pt>
                <c:pt idx="1">
                  <c:v>-0.26476519734946702</c:v>
                </c:pt>
                <c:pt idx="2">
                  <c:v>-0.15365598554720927</c:v>
                </c:pt>
                <c:pt idx="3">
                  <c:v>-0.15923855567306244</c:v>
                </c:pt>
                <c:pt idx="4">
                  <c:v>8.6419753086419693E-2</c:v>
                </c:pt>
                <c:pt idx="5">
                  <c:v>-0.24380920724613597</c:v>
                </c:pt>
                <c:pt idx="6">
                  <c:v>-0.36589057043073336</c:v>
                </c:pt>
                <c:pt idx="7">
                  <c:v>3.5207634769151452E-2</c:v>
                </c:pt>
                <c:pt idx="8">
                  <c:v>-0.23173207036535859</c:v>
                </c:pt>
                <c:pt idx="9">
                  <c:v>-0.14977578475336328</c:v>
                </c:pt>
                <c:pt idx="10">
                  <c:v>-0.35517808219178082</c:v>
                </c:pt>
                <c:pt idx="11">
                  <c:v>-0.10671363447990057</c:v>
                </c:pt>
                <c:pt idx="12">
                  <c:v>-0.16346084501818403</c:v>
                </c:pt>
              </c:numCache>
            </c:numRef>
          </c:val>
          <c:smooth val="0"/>
          <c:extLst>
            <c:ext xmlns:c16="http://schemas.microsoft.com/office/drawing/2014/chart" uri="{C3380CC4-5D6E-409C-BE32-E72D297353CC}">
              <c16:uniqueId val="{00000017-9A31-41F3-97EC-E15F3362AAD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5000"/>
          <c:min val="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LZ'!$E$228:$F$228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3AE0-4B22-A91A-85F9E0F0582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LZ'!$E$230:$E$242</c:f>
              <c:numCache>
                <c:formatCode>#,##0</c:formatCode>
                <c:ptCount val="13"/>
                <c:pt idx="0">
                  <c:v>12571</c:v>
                </c:pt>
                <c:pt idx="1">
                  <c:v>14143</c:v>
                </c:pt>
                <c:pt idx="2">
                  <c:v>14085</c:v>
                </c:pt>
                <c:pt idx="3">
                  <c:v>6857</c:v>
                </c:pt>
                <c:pt idx="4">
                  <c:v>2464</c:v>
                </c:pt>
                <c:pt idx="5">
                  <c:v>2076</c:v>
                </c:pt>
                <c:pt idx="6">
                  <c:v>3096</c:v>
                </c:pt>
                <c:pt idx="7">
                  <c:v>2375</c:v>
                </c:pt>
                <c:pt idx="8">
                  <c:v>2193</c:v>
                </c:pt>
                <c:pt idx="9">
                  <c:v>9315</c:v>
                </c:pt>
                <c:pt idx="10">
                  <c:v>13910</c:v>
                </c:pt>
                <c:pt idx="11">
                  <c:v>12766</c:v>
                </c:pt>
                <c:pt idx="12">
                  <c:v>95851</c:v>
                </c:pt>
              </c:numCache>
            </c:numRef>
          </c:val>
          <c:smooth val="0"/>
          <c:extLst>
            <c:ext xmlns:c16="http://schemas.microsoft.com/office/drawing/2014/chart" uri="{C3380CC4-5D6E-409C-BE32-E72D297353CC}">
              <c16:uniqueId val="{00000002-3AE0-4B22-A91A-85F9E0F0582A}"/>
            </c:ext>
          </c:extLst>
        </c:ser>
        <c:ser>
          <c:idx val="0"/>
          <c:order val="1"/>
          <c:tx>
            <c:strRef>
              <c:f>'Evolución mensual turistas LZ'!$K$228:$L$228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3AE0-4B22-A91A-85F9E0F0582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LZ'!$K$230:$K$242</c:f>
              <c:numCache>
                <c:formatCode>#,##0</c:formatCode>
                <c:ptCount val="13"/>
                <c:pt idx="0">
                  <c:v>8592</c:v>
                </c:pt>
                <c:pt idx="1">
                  <c:v>9962</c:v>
                </c:pt>
                <c:pt idx="2">
                  <c:v>8253</c:v>
                </c:pt>
                <c:pt idx="3">
                  <c:v>9541</c:v>
                </c:pt>
                <c:pt idx="4">
                  <c:v>2534</c:v>
                </c:pt>
                <c:pt idx="5">
                  <c:v>2735</c:v>
                </c:pt>
                <c:pt idx="6">
                  <c:v>4532</c:v>
                </c:pt>
                <c:pt idx="7">
                  <c:v>3816</c:v>
                </c:pt>
                <c:pt idx="8">
                  <c:v>3175</c:v>
                </c:pt>
                <c:pt idx="9">
                  <c:v>8465</c:v>
                </c:pt>
                <c:pt idx="10">
                  <c:v>10508</c:v>
                </c:pt>
                <c:pt idx="11">
                  <c:v>9481</c:v>
                </c:pt>
                <c:pt idx="12">
                  <c:v>81594</c:v>
                </c:pt>
              </c:numCache>
            </c:numRef>
          </c:val>
          <c:smooth val="0"/>
          <c:extLst>
            <c:ext xmlns:c16="http://schemas.microsoft.com/office/drawing/2014/chart" uri="{C3380CC4-5D6E-409C-BE32-E72D297353CC}">
              <c16:uniqueId val="{00000005-3AE0-4B22-A91A-85F9E0F0582A}"/>
            </c:ext>
          </c:extLst>
        </c:ser>
        <c:ser>
          <c:idx val="1"/>
          <c:order val="2"/>
          <c:tx>
            <c:strRef>
              <c:f>'Evolución mensual turistas LZ'!$M$228:$N$228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3AE0-4B22-A91A-85F9E0F0582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LZ'!$M$230:$M$242</c:f>
              <c:numCache>
                <c:formatCode>#,##0</c:formatCode>
                <c:ptCount val="13"/>
                <c:pt idx="0">
                  <c:v>10168</c:v>
                </c:pt>
                <c:pt idx="1">
                  <c:v>9503</c:v>
                </c:pt>
                <c:pt idx="2">
                  <c:v>9478</c:v>
                </c:pt>
                <c:pt idx="3">
                  <c:v>4011</c:v>
                </c:pt>
                <c:pt idx="4">
                  <c:v>1705</c:v>
                </c:pt>
                <c:pt idx="5">
                  <c:v>2082</c:v>
                </c:pt>
                <c:pt idx="6">
                  <c:v>1892</c:v>
                </c:pt>
                <c:pt idx="7">
                  <c:v>2059</c:v>
                </c:pt>
                <c:pt idx="8">
                  <c:v>2121</c:v>
                </c:pt>
                <c:pt idx="9">
                  <c:v>5252</c:v>
                </c:pt>
                <c:pt idx="10">
                  <c:v>8907</c:v>
                </c:pt>
                <c:pt idx="11">
                  <c:v>10174</c:v>
                </c:pt>
                <c:pt idx="12">
                  <c:v>67352</c:v>
                </c:pt>
              </c:numCache>
            </c:numRef>
          </c:val>
          <c:smooth val="0"/>
          <c:extLst>
            <c:ext xmlns:c16="http://schemas.microsoft.com/office/drawing/2014/chart" uri="{C3380CC4-5D6E-409C-BE32-E72D297353CC}">
              <c16:uniqueId val="{00000008-3AE0-4B22-A91A-85F9E0F0582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LZ'!$N$229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3AE0-4B22-A91A-85F9E0F0582A}"/>
              </c:ext>
            </c:extLst>
          </c:dPt>
          <c:dPt>
            <c:idx val="1"/>
            <c:marker>
              <c:symbol val="square"/>
              <c:size val="5"/>
              <c:spPr>
                <a:noFill/>
                <a:ln w="9525">
                  <a:noFill/>
                </a:ln>
                <a:effectLst/>
              </c:spPr>
            </c:marker>
            <c:bubble3D val="0"/>
            <c:extLst>
              <c:ext xmlns:c16="http://schemas.microsoft.com/office/drawing/2014/chart" uri="{C3380CC4-5D6E-409C-BE32-E72D297353CC}">
                <c16:uniqueId val="{0000000A-3AE0-4B22-A91A-85F9E0F0582A}"/>
              </c:ext>
            </c:extLst>
          </c:dPt>
          <c:dPt>
            <c:idx val="2"/>
            <c:marker>
              <c:symbol val="square"/>
              <c:size val="5"/>
              <c:spPr>
                <a:noFill/>
                <a:ln w="9525">
                  <a:noFill/>
                </a:ln>
                <a:effectLst/>
              </c:spPr>
            </c:marker>
            <c:bubble3D val="0"/>
            <c:extLst>
              <c:ext xmlns:c16="http://schemas.microsoft.com/office/drawing/2014/chart" uri="{C3380CC4-5D6E-409C-BE32-E72D297353CC}">
                <c16:uniqueId val="{0000000B-3AE0-4B22-A91A-85F9E0F0582A}"/>
              </c:ext>
            </c:extLst>
          </c:dPt>
          <c:dPt>
            <c:idx val="3"/>
            <c:marker>
              <c:symbol val="square"/>
              <c:size val="5"/>
              <c:spPr>
                <a:noFill/>
                <a:ln w="9525">
                  <a:noFill/>
                </a:ln>
                <a:effectLst/>
              </c:spPr>
            </c:marker>
            <c:bubble3D val="0"/>
            <c:extLst>
              <c:ext xmlns:c16="http://schemas.microsoft.com/office/drawing/2014/chart" uri="{C3380CC4-5D6E-409C-BE32-E72D297353CC}">
                <c16:uniqueId val="{0000000C-3AE0-4B22-A91A-85F9E0F0582A}"/>
              </c:ext>
            </c:extLst>
          </c:dPt>
          <c:dPt>
            <c:idx val="4"/>
            <c:marker>
              <c:symbol val="square"/>
              <c:size val="5"/>
              <c:spPr>
                <a:noFill/>
                <a:ln w="9525">
                  <a:noFill/>
                </a:ln>
                <a:effectLst/>
              </c:spPr>
            </c:marker>
            <c:bubble3D val="0"/>
            <c:extLst>
              <c:ext xmlns:c16="http://schemas.microsoft.com/office/drawing/2014/chart" uri="{C3380CC4-5D6E-409C-BE32-E72D297353CC}">
                <c16:uniqueId val="{0000000D-3AE0-4B22-A91A-85F9E0F0582A}"/>
              </c:ext>
            </c:extLst>
          </c:dPt>
          <c:dPt>
            <c:idx val="5"/>
            <c:marker>
              <c:symbol val="square"/>
              <c:size val="5"/>
              <c:spPr>
                <a:noFill/>
                <a:ln w="9525">
                  <a:noFill/>
                </a:ln>
                <a:effectLst/>
              </c:spPr>
            </c:marker>
            <c:bubble3D val="0"/>
            <c:extLst>
              <c:ext xmlns:c16="http://schemas.microsoft.com/office/drawing/2014/chart" uri="{C3380CC4-5D6E-409C-BE32-E72D297353CC}">
                <c16:uniqueId val="{0000000E-3AE0-4B22-A91A-85F9E0F0582A}"/>
              </c:ext>
            </c:extLst>
          </c:dPt>
          <c:dPt>
            <c:idx val="6"/>
            <c:marker>
              <c:symbol val="square"/>
              <c:size val="5"/>
              <c:spPr>
                <a:noFill/>
                <a:ln w="9525">
                  <a:noFill/>
                </a:ln>
                <a:effectLst/>
              </c:spPr>
            </c:marker>
            <c:bubble3D val="0"/>
            <c:extLst>
              <c:ext xmlns:c16="http://schemas.microsoft.com/office/drawing/2014/chart" uri="{C3380CC4-5D6E-409C-BE32-E72D297353CC}">
                <c16:uniqueId val="{0000000F-3AE0-4B22-A91A-85F9E0F0582A}"/>
              </c:ext>
            </c:extLst>
          </c:dPt>
          <c:dPt>
            <c:idx val="7"/>
            <c:marker>
              <c:symbol val="square"/>
              <c:size val="5"/>
              <c:spPr>
                <a:noFill/>
                <a:ln w="9525">
                  <a:noFill/>
                </a:ln>
                <a:effectLst/>
              </c:spPr>
            </c:marker>
            <c:bubble3D val="0"/>
            <c:extLst>
              <c:ext xmlns:c16="http://schemas.microsoft.com/office/drawing/2014/chart" uri="{C3380CC4-5D6E-409C-BE32-E72D297353CC}">
                <c16:uniqueId val="{00000010-3AE0-4B22-A91A-85F9E0F0582A}"/>
              </c:ext>
            </c:extLst>
          </c:dPt>
          <c:dPt>
            <c:idx val="8"/>
            <c:marker>
              <c:symbol val="square"/>
              <c:size val="5"/>
              <c:spPr>
                <a:noFill/>
                <a:ln w="9525">
                  <a:noFill/>
                </a:ln>
                <a:effectLst/>
              </c:spPr>
            </c:marker>
            <c:bubble3D val="0"/>
            <c:extLst>
              <c:ext xmlns:c16="http://schemas.microsoft.com/office/drawing/2014/chart" uri="{C3380CC4-5D6E-409C-BE32-E72D297353CC}">
                <c16:uniqueId val="{00000011-3AE0-4B22-A91A-85F9E0F0582A}"/>
              </c:ext>
            </c:extLst>
          </c:dPt>
          <c:dPt>
            <c:idx val="9"/>
            <c:marker>
              <c:symbol val="square"/>
              <c:size val="5"/>
              <c:spPr>
                <a:noFill/>
                <a:ln w="9525">
                  <a:noFill/>
                </a:ln>
                <a:effectLst/>
              </c:spPr>
            </c:marker>
            <c:bubble3D val="0"/>
            <c:extLst>
              <c:ext xmlns:c16="http://schemas.microsoft.com/office/drawing/2014/chart" uri="{C3380CC4-5D6E-409C-BE32-E72D297353CC}">
                <c16:uniqueId val="{00000012-3AE0-4B22-A91A-85F9E0F0582A}"/>
              </c:ext>
            </c:extLst>
          </c:dPt>
          <c:dPt>
            <c:idx val="10"/>
            <c:marker>
              <c:symbol val="square"/>
              <c:size val="5"/>
              <c:spPr>
                <a:noFill/>
                <a:ln w="9525">
                  <a:noFill/>
                </a:ln>
                <a:effectLst/>
              </c:spPr>
            </c:marker>
            <c:bubble3D val="0"/>
            <c:extLst>
              <c:ext xmlns:c16="http://schemas.microsoft.com/office/drawing/2014/chart" uri="{C3380CC4-5D6E-409C-BE32-E72D297353CC}">
                <c16:uniqueId val="{00000013-3AE0-4B22-A91A-85F9E0F0582A}"/>
              </c:ext>
            </c:extLst>
          </c:dPt>
          <c:dPt>
            <c:idx val="11"/>
            <c:marker>
              <c:symbol val="square"/>
              <c:size val="5"/>
              <c:spPr>
                <a:noFill/>
                <a:ln w="9525">
                  <a:noFill/>
                </a:ln>
                <a:effectLst/>
              </c:spPr>
            </c:marker>
            <c:bubble3D val="0"/>
            <c:extLst>
              <c:ext xmlns:c16="http://schemas.microsoft.com/office/drawing/2014/chart" uri="{C3380CC4-5D6E-409C-BE32-E72D297353CC}">
                <c16:uniqueId val="{00000014-3AE0-4B22-A91A-85F9E0F0582A}"/>
              </c:ext>
            </c:extLst>
          </c:dPt>
          <c:dPt>
            <c:idx val="12"/>
            <c:marker>
              <c:symbol val="square"/>
              <c:size val="5"/>
              <c:spPr>
                <a:noFill/>
                <a:ln w="9525">
                  <a:noFill/>
                </a:ln>
                <a:effectLst/>
              </c:spPr>
            </c:marker>
            <c:bubble3D val="0"/>
            <c:extLst>
              <c:ext xmlns:c16="http://schemas.microsoft.com/office/drawing/2014/chart" uri="{C3380CC4-5D6E-409C-BE32-E72D297353CC}">
                <c16:uniqueId val="{00000015-3AE0-4B22-A91A-85F9E0F0582A}"/>
              </c:ext>
            </c:extLst>
          </c:dPt>
          <c:cat>
            <c:strRef>
              <c:f>'Evolución mensual turistas LZ'!$B$230:$B$241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LZ'!$N$230:$N$242</c:f>
              <c:numCache>
                <c:formatCode>0.0%</c:formatCode>
                <c:ptCount val="13"/>
                <c:pt idx="0">
                  <c:v>0.18342644320297952</c:v>
                </c:pt>
                <c:pt idx="1">
                  <c:v>-4.6075085324232101E-2</c:v>
                </c:pt>
                <c:pt idx="2">
                  <c:v>0.14843087362171326</c:v>
                </c:pt>
                <c:pt idx="3">
                  <c:v>-0.57960381511371972</c:v>
                </c:pt>
                <c:pt idx="4">
                  <c:v>-0.32715074980268355</c:v>
                </c:pt>
                <c:pt idx="5">
                  <c:v>-0.23875685557586834</c:v>
                </c:pt>
                <c:pt idx="6">
                  <c:v>-0.58252427184466016</c:v>
                </c:pt>
                <c:pt idx="7">
                  <c:v>-0.46042976939203351</c:v>
                </c:pt>
                <c:pt idx="8">
                  <c:v>-0.33196850393700783</c:v>
                </c:pt>
                <c:pt idx="9">
                  <c:v>-0.37956290608387477</c:v>
                </c:pt>
                <c:pt idx="10">
                  <c:v>-0.15236010658545873</c:v>
                </c:pt>
                <c:pt idx="11">
                  <c:v>7.3093555532116827E-2</c:v>
                </c:pt>
                <c:pt idx="12">
                  <c:v>-0.17454714807461336</c:v>
                </c:pt>
              </c:numCache>
            </c:numRef>
          </c:val>
          <c:smooth val="0"/>
          <c:extLst>
            <c:ext xmlns:c16="http://schemas.microsoft.com/office/drawing/2014/chart" uri="{C3380CC4-5D6E-409C-BE32-E72D297353CC}">
              <c16:uniqueId val="{00000016-3AE0-4B22-A91A-85F9E0F0582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LZ'!$E$29:$F$29</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46C3-4690-8914-46FEFE7A41A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LZ'!$E$31:$E$43</c:f>
              <c:numCache>
                <c:formatCode>#,##0</c:formatCode>
                <c:ptCount val="13"/>
                <c:pt idx="0">
                  <c:v>18071</c:v>
                </c:pt>
                <c:pt idx="1">
                  <c:v>17365</c:v>
                </c:pt>
                <c:pt idx="2">
                  <c:v>24508</c:v>
                </c:pt>
                <c:pt idx="3">
                  <c:v>23586</c:v>
                </c:pt>
                <c:pt idx="4">
                  <c:v>22242</c:v>
                </c:pt>
                <c:pt idx="5">
                  <c:v>26343</c:v>
                </c:pt>
                <c:pt idx="6">
                  <c:v>41347</c:v>
                </c:pt>
                <c:pt idx="7">
                  <c:v>42400</c:v>
                </c:pt>
                <c:pt idx="8">
                  <c:v>31247</c:v>
                </c:pt>
                <c:pt idx="9">
                  <c:v>21546</c:v>
                </c:pt>
                <c:pt idx="10">
                  <c:v>19250</c:v>
                </c:pt>
                <c:pt idx="11">
                  <c:v>21645</c:v>
                </c:pt>
                <c:pt idx="12">
                  <c:v>309550</c:v>
                </c:pt>
              </c:numCache>
            </c:numRef>
          </c:val>
          <c:smooth val="0"/>
          <c:extLst>
            <c:ext xmlns:c16="http://schemas.microsoft.com/office/drawing/2014/chart" uri="{C3380CC4-5D6E-409C-BE32-E72D297353CC}">
              <c16:uniqueId val="{00000002-46C3-4690-8914-46FEFE7A41AA}"/>
            </c:ext>
          </c:extLst>
        </c:ser>
        <c:ser>
          <c:idx val="0"/>
          <c:order val="1"/>
          <c:tx>
            <c:strRef>
              <c:f>'Evolución mensual turistas LZ'!$K$29:$L$29</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46C3-4690-8914-46FEFE7A41A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LZ'!$K$31:$K$43</c:f>
              <c:numCache>
                <c:formatCode>#,##0</c:formatCode>
                <c:ptCount val="13"/>
                <c:pt idx="0">
                  <c:v>17162</c:v>
                </c:pt>
                <c:pt idx="1">
                  <c:v>18661</c:v>
                </c:pt>
                <c:pt idx="2">
                  <c:v>20995</c:v>
                </c:pt>
                <c:pt idx="3">
                  <c:v>25911</c:v>
                </c:pt>
                <c:pt idx="4">
                  <c:v>24247</c:v>
                </c:pt>
                <c:pt idx="5">
                  <c:v>34452</c:v>
                </c:pt>
                <c:pt idx="6">
                  <c:v>43639</c:v>
                </c:pt>
                <c:pt idx="7">
                  <c:v>53159</c:v>
                </c:pt>
                <c:pt idx="8">
                  <c:v>36340</c:v>
                </c:pt>
                <c:pt idx="9">
                  <c:v>32071</c:v>
                </c:pt>
                <c:pt idx="10">
                  <c:v>20525</c:v>
                </c:pt>
                <c:pt idx="11">
                  <c:v>23032</c:v>
                </c:pt>
                <c:pt idx="12">
                  <c:v>350194</c:v>
                </c:pt>
              </c:numCache>
            </c:numRef>
          </c:val>
          <c:smooth val="0"/>
          <c:extLst>
            <c:ext xmlns:c16="http://schemas.microsoft.com/office/drawing/2014/chart" uri="{C3380CC4-5D6E-409C-BE32-E72D297353CC}">
              <c16:uniqueId val="{00000005-46C3-4690-8914-46FEFE7A41AA}"/>
            </c:ext>
          </c:extLst>
        </c:ser>
        <c:ser>
          <c:idx val="1"/>
          <c:order val="2"/>
          <c:tx>
            <c:strRef>
              <c:f>'Evolución mensual turistas LZ'!$M$29:$N$29</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46C3-4690-8914-46FEFE7A41AA}"/>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LZ'!$M$31:$M$43</c:f>
              <c:numCache>
                <c:formatCode>#,##0</c:formatCode>
                <c:ptCount val="13"/>
                <c:pt idx="0">
                  <c:v>23947</c:v>
                </c:pt>
                <c:pt idx="1">
                  <c:v>17049</c:v>
                </c:pt>
                <c:pt idx="2">
                  <c:v>21602</c:v>
                </c:pt>
                <c:pt idx="3">
                  <c:v>25419</c:v>
                </c:pt>
                <c:pt idx="4">
                  <c:v>24588</c:v>
                </c:pt>
                <c:pt idx="5">
                  <c:v>29385</c:v>
                </c:pt>
                <c:pt idx="6">
                  <c:v>40105</c:v>
                </c:pt>
                <c:pt idx="7">
                  <c:v>42726</c:v>
                </c:pt>
                <c:pt idx="8">
                  <c:v>34560</c:v>
                </c:pt>
                <c:pt idx="9">
                  <c:v>27001</c:v>
                </c:pt>
                <c:pt idx="10">
                  <c:v>18209</c:v>
                </c:pt>
                <c:pt idx="11">
                  <c:v>21262</c:v>
                </c:pt>
                <c:pt idx="12">
                  <c:v>325853</c:v>
                </c:pt>
              </c:numCache>
            </c:numRef>
          </c:val>
          <c:smooth val="0"/>
          <c:extLst>
            <c:ext xmlns:c16="http://schemas.microsoft.com/office/drawing/2014/chart" uri="{C3380CC4-5D6E-409C-BE32-E72D297353CC}">
              <c16:uniqueId val="{00000008-46C3-4690-8914-46FEFE7A41A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LZ'!$N$30</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46C3-4690-8914-46FEFE7A41AA}"/>
              </c:ext>
            </c:extLst>
          </c:dPt>
          <c:dPt>
            <c:idx val="1"/>
            <c:marker>
              <c:symbol val="square"/>
              <c:size val="5"/>
              <c:spPr>
                <a:noFill/>
                <a:ln w="9525">
                  <a:noFill/>
                </a:ln>
                <a:effectLst/>
              </c:spPr>
            </c:marker>
            <c:bubble3D val="0"/>
            <c:extLst>
              <c:ext xmlns:c16="http://schemas.microsoft.com/office/drawing/2014/chart" uri="{C3380CC4-5D6E-409C-BE32-E72D297353CC}">
                <c16:uniqueId val="{0000000A-46C3-4690-8914-46FEFE7A41AA}"/>
              </c:ext>
            </c:extLst>
          </c:dPt>
          <c:dPt>
            <c:idx val="2"/>
            <c:marker>
              <c:symbol val="square"/>
              <c:size val="5"/>
              <c:spPr>
                <a:noFill/>
                <a:ln w="9525">
                  <a:noFill/>
                </a:ln>
                <a:effectLst/>
              </c:spPr>
            </c:marker>
            <c:bubble3D val="0"/>
            <c:extLst>
              <c:ext xmlns:c16="http://schemas.microsoft.com/office/drawing/2014/chart" uri="{C3380CC4-5D6E-409C-BE32-E72D297353CC}">
                <c16:uniqueId val="{0000000B-46C3-4690-8914-46FEFE7A41AA}"/>
              </c:ext>
            </c:extLst>
          </c:dPt>
          <c:dPt>
            <c:idx val="3"/>
            <c:marker>
              <c:symbol val="square"/>
              <c:size val="5"/>
              <c:spPr>
                <a:noFill/>
                <a:ln w="9525">
                  <a:noFill/>
                </a:ln>
                <a:effectLst/>
              </c:spPr>
            </c:marker>
            <c:bubble3D val="0"/>
            <c:extLst>
              <c:ext xmlns:c16="http://schemas.microsoft.com/office/drawing/2014/chart" uri="{C3380CC4-5D6E-409C-BE32-E72D297353CC}">
                <c16:uniqueId val="{0000000C-46C3-4690-8914-46FEFE7A41AA}"/>
              </c:ext>
            </c:extLst>
          </c:dPt>
          <c:dPt>
            <c:idx val="4"/>
            <c:marker>
              <c:symbol val="square"/>
              <c:size val="5"/>
              <c:spPr>
                <a:noFill/>
                <a:ln w="9525">
                  <a:noFill/>
                </a:ln>
                <a:effectLst/>
              </c:spPr>
            </c:marker>
            <c:bubble3D val="0"/>
            <c:extLst>
              <c:ext xmlns:c16="http://schemas.microsoft.com/office/drawing/2014/chart" uri="{C3380CC4-5D6E-409C-BE32-E72D297353CC}">
                <c16:uniqueId val="{0000000D-46C3-4690-8914-46FEFE7A41AA}"/>
              </c:ext>
            </c:extLst>
          </c:dPt>
          <c:dPt>
            <c:idx val="5"/>
            <c:marker>
              <c:symbol val="square"/>
              <c:size val="5"/>
              <c:spPr>
                <a:noFill/>
                <a:ln w="9525">
                  <a:noFill/>
                </a:ln>
                <a:effectLst/>
              </c:spPr>
            </c:marker>
            <c:bubble3D val="0"/>
            <c:extLst>
              <c:ext xmlns:c16="http://schemas.microsoft.com/office/drawing/2014/chart" uri="{C3380CC4-5D6E-409C-BE32-E72D297353CC}">
                <c16:uniqueId val="{0000000E-46C3-4690-8914-46FEFE7A41AA}"/>
              </c:ext>
            </c:extLst>
          </c:dPt>
          <c:dPt>
            <c:idx val="6"/>
            <c:marker>
              <c:symbol val="square"/>
              <c:size val="5"/>
              <c:spPr>
                <a:noFill/>
                <a:ln w="9525">
                  <a:noFill/>
                </a:ln>
                <a:effectLst/>
              </c:spPr>
            </c:marker>
            <c:bubble3D val="0"/>
            <c:extLst>
              <c:ext xmlns:c16="http://schemas.microsoft.com/office/drawing/2014/chart" uri="{C3380CC4-5D6E-409C-BE32-E72D297353CC}">
                <c16:uniqueId val="{0000000F-46C3-4690-8914-46FEFE7A41AA}"/>
              </c:ext>
            </c:extLst>
          </c:dPt>
          <c:dPt>
            <c:idx val="7"/>
            <c:marker>
              <c:symbol val="square"/>
              <c:size val="5"/>
              <c:spPr>
                <a:noFill/>
                <a:ln w="9525">
                  <a:noFill/>
                </a:ln>
                <a:effectLst/>
              </c:spPr>
            </c:marker>
            <c:bubble3D val="0"/>
            <c:extLst>
              <c:ext xmlns:c16="http://schemas.microsoft.com/office/drawing/2014/chart" uri="{C3380CC4-5D6E-409C-BE32-E72D297353CC}">
                <c16:uniqueId val="{00000010-46C3-4690-8914-46FEFE7A41AA}"/>
              </c:ext>
            </c:extLst>
          </c:dPt>
          <c:dPt>
            <c:idx val="8"/>
            <c:marker>
              <c:symbol val="square"/>
              <c:size val="5"/>
              <c:spPr>
                <a:noFill/>
                <a:ln w="9525">
                  <a:noFill/>
                </a:ln>
                <a:effectLst/>
              </c:spPr>
            </c:marker>
            <c:bubble3D val="0"/>
            <c:extLst>
              <c:ext xmlns:c16="http://schemas.microsoft.com/office/drawing/2014/chart" uri="{C3380CC4-5D6E-409C-BE32-E72D297353CC}">
                <c16:uniqueId val="{00000011-46C3-4690-8914-46FEFE7A41AA}"/>
              </c:ext>
            </c:extLst>
          </c:dPt>
          <c:dPt>
            <c:idx val="9"/>
            <c:marker>
              <c:symbol val="square"/>
              <c:size val="5"/>
              <c:spPr>
                <a:noFill/>
                <a:ln w="9525">
                  <a:noFill/>
                </a:ln>
                <a:effectLst/>
              </c:spPr>
            </c:marker>
            <c:bubble3D val="0"/>
            <c:extLst>
              <c:ext xmlns:c16="http://schemas.microsoft.com/office/drawing/2014/chart" uri="{C3380CC4-5D6E-409C-BE32-E72D297353CC}">
                <c16:uniqueId val="{00000012-46C3-4690-8914-46FEFE7A41AA}"/>
              </c:ext>
            </c:extLst>
          </c:dPt>
          <c:dPt>
            <c:idx val="10"/>
            <c:marker>
              <c:symbol val="square"/>
              <c:size val="5"/>
              <c:spPr>
                <a:noFill/>
                <a:ln w="9525">
                  <a:noFill/>
                </a:ln>
                <a:effectLst/>
              </c:spPr>
            </c:marker>
            <c:bubble3D val="0"/>
            <c:extLst>
              <c:ext xmlns:c16="http://schemas.microsoft.com/office/drawing/2014/chart" uri="{C3380CC4-5D6E-409C-BE32-E72D297353CC}">
                <c16:uniqueId val="{00000013-46C3-4690-8914-46FEFE7A41AA}"/>
              </c:ext>
            </c:extLst>
          </c:dPt>
          <c:dPt>
            <c:idx val="11"/>
            <c:marker>
              <c:symbol val="square"/>
              <c:size val="5"/>
              <c:spPr>
                <a:noFill/>
                <a:ln w="9525">
                  <a:noFill/>
                </a:ln>
                <a:effectLst/>
              </c:spPr>
            </c:marker>
            <c:bubble3D val="0"/>
            <c:extLst>
              <c:ext xmlns:c16="http://schemas.microsoft.com/office/drawing/2014/chart" uri="{C3380CC4-5D6E-409C-BE32-E72D297353CC}">
                <c16:uniqueId val="{00000014-46C3-4690-8914-46FEFE7A41AA}"/>
              </c:ext>
            </c:extLst>
          </c:dPt>
          <c:dPt>
            <c:idx val="12"/>
            <c:marker>
              <c:symbol val="square"/>
              <c:size val="5"/>
              <c:spPr>
                <a:noFill/>
                <a:ln w="9525">
                  <a:noFill/>
                </a:ln>
                <a:effectLst/>
              </c:spPr>
            </c:marker>
            <c:bubble3D val="0"/>
            <c:extLst>
              <c:ext xmlns:c16="http://schemas.microsoft.com/office/drawing/2014/chart" uri="{C3380CC4-5D6E-409C-BE32-E72D297353CC}">
                <c16:uniqueId val="{00000015-46C3-4690-8914-46FEFE7A41AA}"/>
              </c:ext>
            </c:extLst>
          </c:dPt>
          <c:cat>
            <c:strRef>
              <c:f>'Evolución mensual turistas LZ'!$B$98:$B$109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LZ'!$N$31:$N$43</c:f>
              <c:numCache>
                <c:formatCode>0.0%</c:formatCode>
                <c:ptCount val="13"/>
                <c:pt idx="0">
                  <c:v>0.39535019228528134</c:v>
                </c:pt>
                <c:pt idx="1">
                  <c:v>-8.6383366379079396E-2</c:v>
                </c:pt>
                <c:pt idx="2">
                  <c:v>2.8911645629911886E-2</c:v>
                </c:pt>
                <c:pt idx="3">
                  <c:v>-1.8988074562926949E-2</c:v>
                </c:pt>
                <c:pt idx="4">
                  <c:v>1.4063595496350167E-2</c:v>
                </c:pt>
                <c:pt idx="5">
                  <c:v>-0.14707419017763845</c:v>
                </c:pt>
                <c:pt idx="6">
                  <c:v>-8.0982607300808862E-2</c:v>
                </c:pt>
                <c:pt idx="7">
                  <c:v>-0.19626027577644423</c:v>
                </c:pt>
                <c:pt idx="8">
                  <c:v>-4.8981838194826599E-2</c:v>
                </c:pt>
                <c:pt idx="9">
                  <c:v>-0.15808674503445486</c:v>
                </c:pt>
                <c:pt idx="10">
                  <c:v>-0.11283800243605357</c:v>
                </c:pt>
                <c:pt idx="11">
                  <c:v>-7.6849600555748521E-2</c:v>
                </c:pt>
                <c:pt idx="12">
                  <c:v>-6.9507187444673546E-2</c:v>
                </c:pt>
              </c:numCache>
            </c:numRef>
          </c:val>
          <c:smooth val="0"/>
          <c:extLst>
            <c:ext xmlns:c16="http://schemas.microsoft.com/office/drawing/2014/chart" uri="{C3380CC4-5D6E-409C-BE32-E72D297353CC}">
              <c16:uniqueId val="{00000016-46C3-4690-8914-46FEFE7A41A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11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LZ'!$E$51:$F$51</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DCCE-4D79-90AF-92F084C2C2FB}"/>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LZ'!$E$53:$E$65</c:f>
              <c:numCache>
                <c:formatCode>#,##0</c:formatCode>
                <c:ptCount val="13"/>
                <c:pt idx="0">
                  <c:v>221760</c:v>
                </c:pt>
                <c:pt idx="1">
                  <c:v>255063</c:v>
                </c:pt>
                <c:pt idx="2">
                  <c:v>271105</c:v>
                </c:pt>
                <c:pt idx="3">
                  <c:v>233190</c:v>
                </c:pt>
                <c:pt idx="4">
                  <c:v>208580</c:v>
                </c:pt>
                <c:pt idx="5">
                  <c:v>216558</c:v>
                </c:pt>
                <c:pt idx="6">
                  <c:v>229091</c:v>
                </c:pt>
                <c:pt idx="7">
                  <c:v>231383</c:v>
                </c:pt>
                <c:pt idx="8">
                  <c:v>204287</c:v>
                </c:pt>
                <c:pt idx="9">
                  <c:v>237176</c:v>
                </c:pt>
                <c:pt idx="10">
                  <c:v>212745</c:v>
                </c:pt>
                <c:pt idx="11">
                  <c:v>235088</c:v>
                </c:pt>
                <c:pt idx="12">
                  <c:v>2756026</c:v>
                </c:pt>
              </c:numCache>
            </c:numRef>
          </c:val>
          <c:smooth val="0"/>
          <c:extLst>
            <c:ext xmlns:c16="http://schemas.microsoft.com/office/drawing/2014/chart" uri="{C3380CC4-5D6E-409C-BE32-E72D297353CC}">
              <c16:uniqueId val="{00000002-DCCE-4D79-90AF-92F084C2C2FB}"/>
            </c:ext>
          </c:extLst>
        </c:ser>
        <c:ser>
          <c:idx val="0"/>
          <c:order val="1"/>
          <c:tx>
            <c:strRef>
              <c:f>'Evolución mensual turistas LZ'!$K$51:$L$51</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DCCE-4D79-90AF-92F084C2C2FB}"/>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LZ'!$K$53:$K$65</c:f>
              <c:numCache>
                <c:formatCode>#,##0</c:formatCode>
                <c:ptCount val="13"/>
                <c:pt idx="0">
                  <c:v>118479</c:v>
                </c:pt>
                <c:pt idx="1">
                  <c:v>185120</c:v>
                </c:pt>
                <c:pt idx="2">
                  <c:v>213491</c:v>
                </c:pt>
                <c:pt idx="3">
                  <c:v>214439</c:v>
                </c:pt>
                <c:pt idx="4">
                  <c:v>197008</c:v>
                </c:pt>
                <c:pt idx="5">
                  <c:v>196150</c:v>
                </c:pt>
                <c:pt idx="6">
                  <c:v>222362</c:v>
                </c:pt>
                <c:pt idx="7">
                  <c:v>225041</c:v>
                </c:pt>
                <c:pt idx="8">
                  <c:v>195643</c:v>
                </c:pt>
                <c:pt idx="9">
                  <c:v>240023</c:v>
                </c:pt>
                <c:pt idx="10">
                  <c:v>217553</c:v>
                </c:pt>
                <c:pt idx="11">
                  <c:v>240727</c:v>
                </c:pt>
                <c:pt idx="12">
                  <c:v>2466036</c:v>
                </c:pt>
              </c:numCache>
            </c:numRef>
          </c:val>
          <c:smooth val="0"/>
          <c:extLst>
            <c:ext xmlns:c16="http://schemas.microsoft.com/office/drawing/2014/chart" uri="{C3380CC4-5D6E-409C-BE32-E72D297353CC}">
              <c16:uniqueId val="{00000005-DCCE-4D79-90AF-92F084C2C2FB}"/>
            </c:ext>
          </c:extLst>
        </c:ser>
        <c:ser>
          <c:idx val="1"/>
          <c:order val="2"/>
          <c:tx>
            <c:strRef>
              <c:f>'Evolución mensual turistas LZ'!$M$51:$N$51</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DCCE-4D79-90AF-92F084C2C2FB}"/>
              </c:ext>
            </c:extLst>
          </c:dPt>
          <c:cat>
            <c:strRef>
              <c:f>'Evolución mensual turistas LZ'!$A$9:$A$21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LZ'!$M$53:$M$65</c:f>
              <c:numCache>
                <c:formatCode>#,##0</c:formatCode>
                <c:ptCount val="13"/>
                <c:pt idx="0">
                  <c:v>218407</c:v>
                </c:pt>
                <c:pt idx="1">
                  <c:v>245176</c:v>
                </c:pt>
                <c:pt idx="2">
                  <c:v>254146</c:v>
                </c:pt>
                <c:pt idx="3">
                  <c:v>241501</c:v>
                </c:pt>
                <c:pt idx="4">
                  <c:v>213780</c:v>
                </c:pt>
                <c:pt idx="5">
                  <c:v>211974</c:v>
                </c:pt>
                <c:pt idx="6">
                  <c:v>235366</c:v>
                </c:pt>
                <c:pt idx="7">
                  <c:v>232526</c:v>
                </c:pt>
                <c:pt idx="8">
                  <c:v>210431</c:v>
                </c:pt>
                <c:pt idx="9">
                  <c:v>250736</c:v>
                </c:pt>
                <c:pt idx="10">
                  <c:v>259652</c:v>
                </c:pt>
                <c:pt idx="11">
                  <c:v>279491</c:v>
                </c:pt>
                <c:pt idx="12">
                  <c:v>2853186</c:v>
                </c:pt>
              </c:numCache>
            </c:numRef>
          </c:val>
          <c:smooth val="0"/>
          <c:extLst>
            <c:ext xmlns:c16="http://schemas.microsoft.com/office/drawing/2014/chart" uri="{C3380CC4-5D6E-409C-BE32-E72D297353CC}">
              <c16:uniqueId val="{00000008-DCCE-4D79-90AF-92F084C2C2FB}"/>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LZ'!$N$52</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DCCE-4D79-90AF-92F084C2C2FB}"/>
              </c:ext>
            </c:extLst>
          </c:dPt>
          <c:dPt>
            <c:idx val="1"/>
            <c:marker>
              <c:symbol val="square"/>
              <c:size val="5"/>
              <c:spPr>
                <a:noFill/>
                <a:ln w="9525">
                  <a:noFill/>
                </a:ln>
                <a:effectLst/>
              </c:spPr>
            </c:marker>
            <c:bubble3D val="0"/>
            <c:extLst>
              <c:ext xmlns:c16="http://schemas.microsoft.com/office/drawing/2014/chart" uri="{C3380CC4-5D6E-409C-BE32-E72D297353CC}">
                <c16:uniqueId val="{0000000A-DCCE-4D79-90AF-92F084C2C2FB}"/>
              </c:ext>
            </c:extLst>
          </c:dPt>
          <c:dPt>
            <c:idx val="2"/>
            <c:marker>
              <c:symbol val="square"/>
              <c:size val="5"/>
              <c:spPr>
                <a:noFill/>
                <a:ln w="9525">
                  <a:noFill/>
                </a:ln>
                <a:effectLst/>
              </c:spPr>
            </c:marker>
            <c:bubble3D val="0"/>
            <c:extLst>
              <c:ext xmlns:c16="http://schemas.microsoft.com/office/drawing/2014/chart" uri="{C3380CC4-5D6E-409C-BE32-E72D297353CC}">
                <c16:uniqueId val="{0000000B-DCCE-4D79-90AF-92F084C2C2FB}"/>
              </c:ext>
            </c:extLst>
          </c:dPt>
          <c:dPt>
            <c:idx val="3"/>
            <c:marker>
              <c:symbol val="square"/>
              <c:size val="5"/>
              <c:spPr>
                <a:noFill/>
                <a:ln w="9525">
                  <a:noFill/>
                </a:ln>
                <a:effectLst/>
              </c:spPr>
            </c:marker>
            <c:bubble3D val="0"/>
            <c:extLst>
              <c:ext xmlns:c16="http://schemas.microsoft.com/office/drawing/2014/chart" uri="{C3380CC4-5D6E-409C-BE32-E72D297353CC}">
                <c16:uniqueId val="{0000000C-DCCE-4D79-90AF-92F084C2C2FB}"/>
              </c:ext>
            </c:extLst>
          </c:dPt>
          <c:dPt>
            <c:idx val="4"/>
            <c:marker>
              <c:symbol val="square"/>
              <c:size val="5"/>
              <c:spPr>
                <a:noFill/>
                <a:ln w="9525">
                  <a:noFill/>
                </a:ln>
                <a:effectLst/>
              </c:spPr>
            </c:marker>
            <c:bubble3D val="0"/>
            <c:extLst>
              <c:ext xmlns:c16="http://schemas.microsoft.com/office/drawing/2014/chart" uri="{C3380CC4-5D6E-409C-BE32-E72D297353CC}">
                <c16:uniqueId val="{0000000D-DCCE-4D79-90AF-92F084C2C2FB}"/>
              </c:ext>
            </c:extLst>
          </c:dPt>
          <c:dPt>
            <c:idx val="5"/>
            <c:marker>
              <c:symbol val="square"/>
              <c:size val="5"/>
              <c:spPr>
                <a:noFill/>
                <a:ln w="9525">
                  <a:noFill/>
                </a:ln>
                <a:effectLst/>
              </c:spPr>
            </c:marker>
            <c:bubble3D val="0"/>
            <c:extLst>
              <c:ext xmlns:c16="http://schemas.microsoft.com/office/drawing/2014/chart" uri="{C3380CC4-5D6E-409C-BE32-E72D297353CC}">
                <c16:uniqueId val="{0000000E-DCCE-4D79-90AF-92F084C2C2FB}"/>
              </c:ext>
            </c:extLst>
          </c:dPt>
          <c:dPt>
            <c:idx val="6"/>
            <c:marker>
              <c:symbol val="square"/>
              <c:size val="5"/>
              <c:spPr>
                <a:noFill/>
                <a:ln w="9525">
                  <a:noFill/>
                </a:ln>
                <a:effectLst/>
              </c:spPr>
            </c:marker>
            <c:bubble3D val="0"/>
            <c:extLst>
              <c:ext xmlns:c16="http://schemas.microsoft.com/office/drawing/2014/chart" uri="{C3380CC4-5D6E-409C-BE32-E72D297353CC}">
                <c16:uniqueId val="{0000000F-DCCE-4D79-90AF-92F084C2C2FB}"/>
              </c:ext>
            </c:extLst>
          </c:dPt>
          <c:dPt>
            <c:idx val="7"/>
            <c:marker>
              <c:symbol val="square"/>
              <c:size val="5"/>
              <c:spPr>
                <a:noFill/>
                <a:ln w="9525">
                  <a:noFill/>
                </a:ln>
                <a:effectLst/>
              </c:spPr>
            </c:marker>
            <c:bubble3D val="0"/>
            <c:extLst>
              <c:ext xmlns:c16="http://schemas.microsoft.com/office/drawing/2014/chart" uri="{C3380CC4-5D6E-409C-BE32-E72D297353CC}">
                <c16:uniqueId val="{00000010-DCCE-4D79-90AF-92F084C2C2FB}"/>
              </c:ext>
            </c:extLst>
          </c:dPt>
          <c:dPt>
            <c:idx val="8"/>
            <c:marker>
              <c:symbol val="square"/>
              <c:size val="5"/>
              <c:spPr>
                <a:noFill/>
                <a:ln w="9525">
                  <a:noFill/>
                </a:ln>
                <a:effectLst/>
              </c:spPr>
            </c:marker>
            <c:bubble3D val="0"/>
            <c:extLst>
              <c:ext xmlns:c16="http://schemas.microsoft.com/office/drawing/2014/chart" uri="{C3380CC4-5D6E-409C-BE32-E72D297353CC}">
                <c16:uniqueId val="{00000011-DCCE-4D79-90AF-92F084C2C2FB}"/>
              </c:ext>
            </c:extLst>
          </c:dPt>
          <c:dPt>
            <c:idx val="9"/>
            <c:marker>
              <c:symbol val="square"/>
              <c:size val="5"/>
              <c:spPr>
                <a:noFill/>
                <a:ln w="9525">
                  <a:noFill/>
                </a:ln>
                <a:effectLst/>
              </c:spPr>
            </c:marker>
            <c:bubble3D val="0"/>
            <c:extLst>
              <c:ext xmlns:c16="http://schemas.microsoft.com/office/drawing/2014/chart" uri="{C3380CC4-5D6E-409C-BE32-E72D297353CC}">
                <c16:uniqueId val="{00000012-DCCE-4D79-90AF-92F084C2C2FB}"/>
              </c:ext>
            </c:extLst>
          </c:dPt>
          <c:dPt>
            <c:idx val="10"/>
            <c:marker>
              <c:symbol val="square"/>
              <c:size val="5"/>
              <c:spPr>
                <a:noFill/>
                <a:ln w="9525">
                  <a:noFill/>
                </a:ln>
                <a:effectLst/>
              </c:spPr>
            </c:marker>
            <c:bubble3D val="0"/>
            <c:extLst>
              <c:ext xmlns:c16="http://schemas.microsoft.com/office/drawing/2014/chart" uri="{C3380CC4-5D6E-409C-BE32-E72D297353CC}">
                <c16:uniqueId val="{00000013-DCCE-4D79-90AF-92F084C2C2FB}"/>
              </c:ext>
            </c:extLst>
          </c:dPt>
          <c:dPt>
            <c:idx val="11"/>
            <c:marker>
              <c:symbol val="square"/>
              <c:size val="5"/>
              <c:spPr>
                <a:noFill/>
                <a:ln w="9525">
                  <a:noFill/>
                </a:ln>
                <a:effectLst/>
              </c:spPr>
            </c:marker>
            <c:bubble3D val="0"/>
            <c:extLst>
              <c:ext xmlns:c16="http://schemas.microsoft.com/office/drawing/2014/chart" uri="{C3380CC4-5D6E-409C-BE32-E72D297353CC}">
                <c16:uniqueId val="{00000014-DCCE-4D79-90AF-92F084C2C2FB}"/>
              </c:ext>
            </c:extLst>
          </c:dPt>
          <c:dPt>
            <c:idx val="12"/>
            <c:marker>
              <c:symbol val="square"/>
              <c:size val="5"/>
              <c:spPr>
                <a:noFill/>
                <a:ln w="9525">
                  <a:noFill/>
                </a:ln>
                <a:effectLst/>
              </c:spPr>
            </c:marker>
            <c:bubble3D val="0"/>
            <c:extLst>
              <c:ext xmlns:c16="http://schemas.microsoft.com/office/drawing/2014/chart" uri="{C3380CC4-5D6E-409C-BE32-E72D297353CC}">
                <c16:uniqueId val="{00000015-DCCE-4D79-90AF-92F084C2C2FB}"/>
              </c:ext>
            </c:extLst>
          </c:dPt>
          <c:cat>
            <c:strRef>
              <c:f>'Evolución mensual turistas LZ'!$B$53:$B$64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LZ'!$N$53:$N$65</c:f>
              <c:numCache>
                <c:formatCode>0.0%</c:formatCode>
                <c:ptCount val="13"/>
                <c:pt idx="0">
                  <c:v>0.84342372909967178</c:v>
                </c:pt>
                <c:pt idx="1">
                  <c:v>0.32441659464131378</c:v>
                </c:pt>
                <c:pt idx="2">
                  <c:v>0.19042957314359854</c:v>
                </c:pt>
                <c:pt idx="3">
                  <c:v>0.12619905893983829</c:v>
                </c:pt>
                <c:pt idx="4">
                  <c:v>8.5133598635588337E-2</c:v>
                </c:pt>
                <c:pt idx="5">
                  <c:v>8.0672954371654448E-2</c:v>
                </c:pt>
                <c:pt idx="6">
                  <c:v>5.8481215315566493E-2</c:v>
                </c:pt>
                <c:pt idx="7">
                  <c:v>3.3260605845156999E-2</c:v>
                </c:pt>
                <c:pt idx="8">
                  <c:v>7.5586655285392323E-2</c:v>
                </c:pt>
                <c:pt idx="9">
                  <c:v>4.4633222649496096E-2</c:v>
                </c:pt>
                <c:pt idx="10">
                  <c:v>0.19351146617146164</c:v>
                </c:pt>
                <c:pt idx="11">
                  <c:v>0.16102888334087995</c:v>
                </c:pt>
                <c:pt idx="12">
                  <c:v>0.15699284195364549</c:v>
                </c:pt>
              </c:numCache>
            </c:numRef>
          </c:val>
          <c:smooth val="0"/>
          <c:extLst>
            <c:ext xmlns:c16="http://schemas.microsoft.com/office/drawing/2014/chart" uri="{C3380CC4-5D6E-409C-BE32-E72D297353CC}">
              <c16:uniqueId val="{00000016-DCCE-4D79-90AF-92F084C2C2FB}"/>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FV'!$E$7:$F$7</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1E5F-40F6-AE9E-CF65B3C19B86}"/>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FV'!$E$9:$E$21</c:f>
              <c:numCache>
                <c:formatCode>#,##0</c:formatCode>
                <c:ptCount val="13"/>
                <c:pt idx="0">
                  <c:v>172468</c:v>
                </c:pt>
                <c:pt idx="1">
                  <c:v>164970</c:v>
                </c:pt>
                <c:pt idx="2">
                  <c:v>201556</c:v>
                </c:pt>
                <c:pt idx="3">
                  <c:v>179318</c:v>
                </c:pt>
                <c:pt idx="4">
                  <c:v>140370</c:v>
                </c:pt>
                <c:pt idx="5">
                  <c:v>159945</c:v>
                </c:pt>
                <c:pt idx="6">
                  <c:v>171819</c:v>
                </c:pt>
                <c:pt idx="7">
                  <c:v>175153</c:v>
                </c:pt>
                <c:pt idx="8">
                  <c:v>154056</c:v>
                </c:pt>
                <c:pt idx="9">
                  <c:v>175472</c:v>
                </c:pt>
                <c:pt idx="10">
                  <c:v>159352</c:v>
                </c:pt>
                <c:pt idx="11">
                  <c:v>168717</c:v>
                </c:pt>
                <c:pt idx="12">
                  <c:v>2023196</c:v>
                </c:pt>
              </c:numCache>
            </c:numRef>
          </c:val>
          <c:smooth val="0"/>
          <c:extLst>
            <c:ext xmlns:c16="http://schemas.microsoft.com/office/drawing/2014/chart" uri="{C3380CC4-5D6E-409C-BE32-E72D297353CC}">
              <c16:uniqueId val="{00000002-1E5F-40F6-AE9E-CF65B3C19B86}"/>
            </c:ext>
          </c:extLst>
        </c:ser>
        <c:ser>
          <c:idx val="0"/>
          <c:order val="1"/>
          <c:tx>
            <c:strRef>
              <c:f>'Evolución mensual turistas FV'!$K$7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1E5F-40F6-AE9E-CF65B3C19B86}"/>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FV'!$K$9:$K$21</c:f>
              <c:numCache>
                <c:formatCode>#,##0</c:formatCode>
                <c:ptCount val="13"/>
                <c:pt idx="0">
                  <c:v>100111</c:v>
                </c:pt>
                <c:pt idx="1">
                  <c:v>155768</c:v>
                </c:pt>
                <c:pt idx="2">
                  <c:v>172538</c:v>
                </c:pt>
                <c:pt idx="3">
                  <c:v>181665</c:v>
                </c:pt>
                <c:pt idx="4">
                  <c:v>155214</c:v>
                </c:pt>
                <c:pt idx="5">
                  <c:v>168721</c:v>
                </c:pt>
                <c:pt idx="6">
                  <c:v>202924</c:v>
                </c:pt>
                <c:pt idx="7">
                  <c:v>207169</c:v>
                </c:pt>
                <c:pt idx="8">
                  <c:v>179559</c:v>
                </c:pt>
                <c:pt idx="9">
                  <c:v>209202</c:v>
                </c:pt>
                <c:pt idx="10">
                  <c:v>194729</c:v>
                </c:pt>
                <c:pt idx="11">
                  <c:v>210152</c:v>
                </c:pt>
                <c:pt idx="12">
                  <c:v>2137752</c:v>
                </c:pt>
              </c:numCache>
            </c:numRef>
          </c:val>
          <c:smooth val="0"/>
          <c:extLst>
            <c:ext xmlns:c16="http://schemas.microsoft.com/office/drawing/2014/chart" uri="{C3380CC4-5D6E-409C-BE32-E72D297353CC}">
              <c16:uniqueId val="{00000005-1E5F-40F6-AE9E-CF65B3C19B86}"/>
            </c:ext>
          </c:extLst>
        </c:ser>
        <c:ser>
          <c:idx val="1"/>
          <c:order val="2"/>
          <c:tx>
            <c:strRef>
              <c:f>'Evolución mensual turistas FV'!$M$7</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1E5F-40F6-AE9E-CF65B3C19B86}"/>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FV'!$M$9:$M$21</c:f>
              <c:numCache>
                <c:formatCode>#,##0</c:formatCode>
                <c:ptCount val="13"/>
                <c:pt idx="0">
                  <c:v>179527</c:v>
                </c:pt>
                <c:pt idx="1">
                  <c:v>202585</c:v>
                </c:pt>
                <c:pt idx="2">
                  <c:v>215571</c:v>
                </c:pt>
                <c:pt idx="3">
                  <c:v>204967</c:v>
                </c:pt>
                <c:pt idx="4">
                  <c:v>167549</c:v>
                </c:pt>
                <c:pt idx="5">
                  <c:v>173760</c:v>
                </c:pt>
                <c:pt idx="6">
                  <c:v>197670</c:v>
                </c:pt>
                <c:pt idx="7">
                  <c:v>197593</c:v>
                </c:pt>
                <c:pt idx="8">
                  <c:v>186219</c:v>
                </c:pt>
                <c:pt idx="9">
                  <c:v>208068</c:v>
                </c:pt>
                <c:pt idx="10">
                  <c:v>216177</c:v>
                </c:pt>
                <c:pt idx="11">
                  <c:v>230895</c:v>
                </c:pt>
                <c:pt idx="12">
                  <c:v>2380581</c:v>
                </c:pt>
              </c:numCache>
            </c:numRef>
          </c:val>
          <c:smooth val="0"/>
          <c:extLst>
            <c:ext xmlns:c16="http://schemas.microsoft.com/office/drawing/2014/chart" uri="{C3380CC4-5D6E-409C-BE32-E72D297353CC}">
              <c16:uniqueId val="{00000008-1E5F-40F6-AE9E-CF65B3C19B86}"/>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FV'!$N$8</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1E5F-40F6-AE9E-CF65B3C19B86}"/>
              </c:ext>
            </c:extLst>
          </c:dPt>
          <c:dPt>
            <c:idx val="1"/>
            <c:marker>
              <c:symbol val="square"/>
              <c:size val="5"/>
              <c:spPr>
                <a:noFill/>
                <a:ln w="9525">
                  <a:noFill/>
                </a:ln>
                <a:effectLst/>
              </c:spPr>
            </c:marker>
            <c:bubble3D val="0"/>
            <c:extLst>
              <c:ext xmlns:c16="http://schemas.microsoft.com/office/drawing/2014/chart" uri="{C3380CC4-5D6E-409C-BE32-E72D297353CC}">
                <c16:uniqueId val="{0000000A-1E5F-40F6-AE9E-CF65B3C19B86}"/>
              </c:ext>
            </c:extLst>
          </c:dPt>
          <c:dPt>
            <c:idx val="2"/>
            <c:marker>
              <c:symbol val="square"/>
              <c:size val="5"/>
              <c:spPr>
                <a:noFill/>
                <a:ln w="9525">
                  <a:noFill/>
                </a:ln>
                <a:effectLst/>
              </c:spPr>
            </c:marker>
            <c:bubble3D val="0"/>
            <c:extLst>
              <c:ext xmlns:c16="http://schemas.microsoft.com/office/drawing/2014/chart" uri="{C3380CC4-5D6E-409C-BE32-E72D297353CC}">
                <c16:uniqueId val="{0000000B-1E5F-40F6-AE9E-CF65B3C19B86}"/>
              </c:ext>
            </c:extLst>
          </c:dPt>
          <c:dPt>
            <c:idx val="3"/>
            <c:marker>
              <c:symbol val="square"/>
              <c:size val="5"/>
              <c:spPr>
                <a:noFill/>
                <a:ln w="9525">
                  <a:noFill/>
                </a:ln>
                <a:effectLst/>
              </c:spPr>
            </c:marker>
            <c:bubble3D val="0"/>
            <c:extLst>
              <c:ext xmlns:c16="http://schemas.microsoft.com/office/drawing/2014/chart" uri="{C3380CC4-5D6E-409C-BE32-E72D297353CC}">
                <c16:uniqueId val="{0000000C-1E5F-40F6-AE9E-CF65B3C19B86}"/>
              </c:ext>
            </c:extLst>
          </c:dPt>
          <c:dPt>
            <c:idx val="4"/>
            <c:marker>
              <c:symbol val="square"/>
              <c:size val="5"/>
              <c:spPr>
                <a:noFill/>
                <a:ln w="9525">
                  <a:noFill/>
                </a:ln>
                <a:effectLst/>
              </c:spPr>
            </c:marker>
            <c:bubble3D val="0"/>
            <c:extLst>
              <c:ext xmlns:c16="http://schemas.microsoft.com/office/drawing/2014/chart" uri="{C3380CC4-5D6E-409C-BE32-E72D297353CC}">
                <c16:uniqueId val="{0000000D-1E5F-40F6-AE9E-CF65B3C19B86}"/>
              </c:ext>
            </c:extLst>
          </c:dPt>
          <c:dPt>
            <c:idx val="5"/>
            <c:marker>
              <c:symbol val="square"/>
              <c:size val="5"/>
              <c:spPr>
                <a:noFill/>
                <a:ln w="9525">
                  <a:noFill/>
                </a:ln>
                <a:effectLst/>
              </c:spPr>
            </c:marker>
            <c:bubble3D val="0"/>
            <c:extLst>
              <c:ext xmlns:c16="http://schemas.microsoft.com/office/drawing/2014/chart" uri="{C3380CC4-5D6E-409C-BE32-E72D297353CC}">
                <c16:uniqueId val="{0000000E-1E5F-40F6-AE9E-CF65B3C19B86}"/>
              </c:ext>
            </c:extLst>
          </c:dPt>
          <c:dPt>
            <c:idx val="6"/>
            <c:marker>
              <c:symbol val="square"/>
              <c:size val="5"/>
              <c:spPr>
                <a:noFill/>
                <a:ln w="9525">
                  <a:noFill/>
                </a:ln>
                <a:effectLst/>
              </c:spPr>
            </c:marker>
            <c:bubble3D val="0"/>
            <c:extLst>
              <c:ext xmlns:c16="http://schemas.microsoft.com/office/drawing/2014/chart" uri="{C3380CC4-5D6E-409C-BE32-E72D297353CC}">
                <c16:uniqueId val="{0000000F-1E5F-40F6-AE9E-CF65B3C19B86}"/>
              </c:ext>
            </c:extLst>
          </c:dPt>
          <c:dPt>
            <c:idx val="7"/>
            <c:marker>
              <c:symbol val="square"/>
              <c:size val="5"/>
              <c:spPr>
                <a:noFill/>
                <a:ln w="9525">
                  <a:noFill/>
                </a:ln>
                <a:effectLst/>
              </c:spPr>
            </c:marker>
            <c:bubble3D val="0"/>
            <c:extLst>
              <c:ext xmlns:c16="http://schemas.microsoft.com/office/drawing/2014/chart" uri="{C3380CC4-5D6E-409C-BE32-E72D297353CC}">
                <c16:uniqueId val="{00000010-1E5F-40F6-AE9E-CF65B3C19B86}"/>
              </c:ext>
            </c:extLst>
          </c:dPt>
          <c:dPt>
            <c:idx val="8"/>
            <c:marker>
              <c:symbol val="square"/>
              <c:size val="5"/>
              <c:spPr>
                <a:noFill/>
                <a:ln w="9525">
                  <a:noFill/>
                </a:ln>
                <a:effectLst/>
              </c:spPr>
            </c:marker>
            <c:bubble3D val="0"/>
            <c:extLst>
              <c:ext xmlns:c16="http://schemas.microsoft.com/office/drawing/2014/chart" uri="{C3380CC4-5D6E-409C-BE32-E72D297353CC}">
                <c16:uniqueId val="{00000011-1E5F-40F6-AE9E-CF65B3C19B86}"/>
              </c:ext>
            </c:extLst>
          </c:dPt>
          <c:dPt>
            <c:idx val="9"/>
            <c:marker>
              <c:symbol val="square"/>
              <c:size val="5"/>
              <c:spPr>
                <a:noFill/>
                <a:ln w="9525">
                  <a:noFill/>
                </a:ln>
                <a:effectLst/>
              </c:spPr>
            </c:marker>
            <c:bubble3D val="0"/>
            <c:extLst>
              <c:ext xmlns:c16="http://schemas.microsoft.com/office/drawing/2014/chart" uri="{C3380CC4-5D6E-409C-BE32-E72D297353CC}">
                <c16:uniqueId val="{00000012-1E5F-40F6-AE9E-CF65B3C19B86}"/>
              </c:ext>
            </c:extLst>
          </c:dPt>
          <c:dPt>
            <c:idx val="10"/>
            <c:marker>
              <c:symbol val="square"/>
              <c:size val="5"/>
              <c:spPr>
                <a:noFill/>
                <a:ln w="9525">
                  <a:noFill/>
                </a:ln>
                <a:effectLst/>
              </c:spPr>
            </c:marker>
            <c:bubble3D val="0"/>
            <c:extLst>
              <c:ext xmlns:c16="http://schemas.microsoft.com/office/drawing/2014/chart" uri="{C3380CC4-5D6E-409C-BE32-E72D297353CC}">
                <c16:uniqueId val="{00000013-1E5F-40F6-AE9E-CF65B3C19B86}"/>
              </c:ext>
            </c:extLst>
          </c:dPt>
          <c:dPt>
            <c:idx val="11"/>
            <c:marker>
              <c:symbol val="square"/>
              <c:size val="5"/>
              <c:spPr>
                <a:noFill/>
                <a:ln w="9525">
                  <a:noFill/>
                </a:ln>
                <a:effectLst/>
              </c:spPr>
            </c:marker>
            <c:bubble3D val="0"/>
            <c:extLst>
              <c:ext xmlns:c16="http://schemas.microsoft.com/office/drawing/2014/chart" uri="{C3380CC4-5D6E-409C-BE32-E72D297353CC}">
                <c16:uniqueId val="{00000014-1E5F-40F6-AE9E-CF65B3C19B86}"/>
              </c:ext>
            </c:extLst>
          </c:dPt>
          <c:dPt>
            <c:idx val="12"/>
            <c:marker>
              <c:symbol val="square"/>
              <c:size val="5"/>
              <c:spPr>
                <a:noFill/>
                <a:ln w="9525">
                  <a:noFill/>
                </a:ln>
                <a:effectLst/>
              </c:spPr>
            </c:marker>
            <c:bubble3D val="0"/>
            <c:extLst>
              <c:ext xmlns:c16="http://schemas.microsoft.com/office/drawing/2014/chart" uri="{C3380CC4-5D6E-409C-BE32-E72D297353CC}">
                <c16:uniqueId val="{00000015-1E5F-40F6-AE9E-CF65B3C19B86}"/>
              </c:ext>
            </c:extLst>
          </c:dPt>
          <c:val>
            <c:numRef>
              <c:f>'Evolución mensual turistas FV'!$N$9:$N$21</c:f>
              <c:numCache>
                <c:formatCode>0.0%</c:formatCode>
                <c:ptCount val="13"/>
                <c:pt idx="0">
                  <c:v>0.79327945979962244</c:v>
                </c:pt>
                <c:pt idx="1">
                  <c:v>0.30055595501001497</c:v>
                </c:pt>
                <c:pt idx="2">
                  <c:v>0.24941172379417864</c:v>
                </c:pt>
                <c:pt idx="3">
                  <c:v>0.12826906668868521</c:v>
                </c:pt>
                <c:pt idx="4">
                  <c:v>7.947092401458633E-2</c:v>
                </c:pt>
                <c:pt idx="5">
                  <c:v>2.9865873246365249E-2</c:v>
                </c:pt>
                <c:pt idx="6">
                  <c:v>-2.5891466756026937E-2</c:v>
                </c:pt>
                <c:pt idx="7">
                  <c:v>-4.6223131839222997E-2</c:v>
                </c:pt>
                <c:pt idx="8">
                  <c:v>3.7090872637963068E-2</c:v>
                </c:pt>
                <c:pt idx="9">
                  <c:v>-5.4205982734391034E-3</c:v>
                </c:pt>
                <c:pt idx="10">
                  <c:v>0.11014281385926084</c:v>
                </c:pt>
                <c:pt idx="11">
                  <c:v>9.8704747040237573E-2</c:v>
                </c:pt>
                <c:pt idx="12">
                  <c:v>0.11359081876662969</c:v>
                </c:pt>
              </c:numCache>
            </c:numRef>
          </c:val>
          <c:smooth val="0"/>
          <c:extLst>
            <c:ext xmlns:c16="http://schemas.microsoft.com/office/drawing/2014/chart" uri="{C3380CC4-5D6E-409C-BE32-E72D297353CC}">
              <c16:uniqueId val="{00000016-1E5F-40F6-AE9E-CF65B3C19B86}"/>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FV'!$E$74:$F$74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83D3-488F-8FF3-129E7816F260}"/>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FV'!$E$76:$E$88</c:f>
              <c:numCache>
                <c:formatCode>#,##0</c:formatCode>
                <c:ptCount val="13"/>
                <c:pt idx="0">
                  <c:v>42632</c:v>
                </c:pt>
                <c:pt idx="1">
                  <c:v>40277</c:v>
                </c:pt>
                <c:pt idx="2">
                  <c:v>53105</c:v>
                </c:pt>
                <c:pt idx="3">
                  <c:v>47768</c:v>
                </c:pt>
                <c:pt idx="4">
                  <c:v>39928</c:v>
                </c:pt>
                <c:pt idx="5">
                  <c:v>42878</c:v>
                </c:pt>
                <c:pt idx="6">
                  <c:v>39537</c:v>
                </c:pt>
                <c:pt idx="7">
                  <c:v>42671</c:v>
                </c:pt>
                <c:pt idx="8">
                  <c:v>35505</c:v>
                </c:pt>
                <c:pt idx="9">
                  <c:v>40034</c:v>
                </c:pt>
                <c:pt idx="10">
                  <c:v>33039</c:v>
                </c:pt>
                <c:pt idx="11">
                  <c:v>34709</c:v>
                </c:pt>
                <c:pt idx="12">
                  <c:v>492083</c:v>
                </c:pt>
              </c:numCache>
            </c:numRef>
          </c:val>
          <c:smooth val="0"/>
          <c:extLst>
            <c:ext xmlns:c16="http://schemas.microsoft.com/office/drawing/2014/chart" uri="{C3380CC4-5D6E-409C-BE32-E72D297353CC}">
              <c16:uniqueId val="{00000002-83D3-488F-8FF3-129E7816F260}"/>
            </c:ext>
          </c:extLst>
        </c:ser>
        <c:ser>
          <c:idx val="0"/>
          <c:order val="1"/>
          <c:tx>
            <c:strRef>
              <c:f>'Evolución mensual turistas FV'!$K$74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83D3-488F-8FF3-129E7816F260}"/>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FV'!$K$76:$K$88</c:f>
              <c:numCache>
                <c:formatCode>#,##0</c:formatCode>
                <c:ptCount val="13"/>
                <c:pt idx="0">
                  <c:v>19207</c:v>
                </c:pt>
                <c:pt idx="1">
                  <c:v>39208</c:v>
                </c:pt>
                <c:pt idx="2">
                  <c:v>46058</c:v>
                </c:pt>
                <c:pt idx="3">
                  <c:v>50753</c:v>
                </c:pt>
                <c:pt idx="4">
                  <c:v>46341</c:v>
                </c:pt>
                <c:pt idx="5">
                  <c:v>50791</c:v>
                </c:pt>
                <c:pt idx="6">
                  <c:v>57953</c:v>
                </c:pt>
                <c:pt idx="7">
                  <c:v>58487</c:v>
                </c:pt>
                <c:pt idx="8">
                  <c:v>51806</c:v>
                </c:pt>
                <c:pt idx="9">
                  <c:v>61777</c:v>
                </c:pt>
                <c:pt idx="10">
                  <c:v>58025</c:v>
                </c:pt>
                <c:pt idx="11">
                  <c:v>64520</c:v>
                </c:pt>
                <c:pt idx="12">
                  <c:v>604926</c:v>
                </c:pt>
              </c:numCache>
            </c:numRef>
          </c:val>
          <c:smooth val="0"/>
          <c:extLst>
            <c:ext xmlns:c16="http://schemas.microsoft.com/office/drawing/2014/chart" uri="{C3380CC4-5D6E-409C-BE32-E72D297353CC}">
              <c16:uniqueId val="{00000005-83D3-488F-8FF3-129E7816F260}"/>
            </c:ext>
          </c:extLst>
        </c:ser>
        <c:ser>
          <c:idx val="1"/>
          <c:order val="2"/>
          <c:tx>
            <c:strRef>
              <c:f>'Evolución mensual turistas FV'!$M$74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83D3-488F-8FF3-129E7816F260}"/>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FV'!$M$76:$M$88</c:f>
              <c:numCache>
                <c:formatCode>#,##0</c:formatCode>
                <c:ptCount val="13"/>
                <c:pt idx="0">
                  <c:v>49724</c:v>
                </c:pt>
                <c:pt idx="1">
                  <c:v>63024</c:v>
                </c:pt>
                <c:pt idx="2">
                  <c:v>67344</c:v>
                </c:pt>
                <c:pt idx="3">
                  <c:v>58238</c:v>
                </c:pt>
                <c:pt idx="4">
                  <c:v>55044</c:v>
                </c:pt>
                <c:pt idx="5">
                  <c:v>53755</c:v>
                </c:pt>
                <c:pt idx="6">
                  <c:v>59383</c:v>
                </c:pt>
                <c:pt idx="7">
                  <c:v>59913</c:v>
                </c:pt>
                <c:pt idx="8">
                  <c:v>56583</c:v>
                </c:pt>
                <c:pt idx="9">
                  <c:v>63911</c:v>
                </c:pt>
                <c:pt idx="10">
                  <c:v>70756</c:v>
                </c:pt>
                <c:pt idx="11">
                  <c:v>79984</c:v>
                </c:pt>
                <c:pt idx="12">
                  <c:v>737659</c:v>
                </c:pt>
              </c:numCache>
            </c:numRef>
          </c:val>
          <c:smooth val="0"/>
          <c:extLst>
            <c:ext xmlns:c16="http://schemas.microsoft.com/office/drawing/2014/chart" uri="{C3380CC4-5D6E-409C-BE32-E72D297353CC}">
              <c16:uniqueId val="{00000008-83D3-488F-8FF3-129E7816F260}"/>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FV'!$N$75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83D3-488F-8FF3-129E7816F260}"/>
              </c:ext>
            </c:extLst>
          </c:dPt>
          <c:dPt>
            <c:idx val="1"/>
            <c:marker>
              <c:symbol val="square"/>
              <c:size val="5"/>
              <c:spPr>
                <a:noFill/>
                <a:ln w="9525">
                  <a:noFill/>
                </a:ln>
                <a:effectLst/>
              </c:spPr>
            </c:marker>
            <c:bubble3D val="0"/>
            <c:extLst>
              <c:ext xmlns:c16="http://schemas.microsoft.com/office/drawing/2014/chart" uri="{C3380CC4-5D6E-409C-BE32-E72D297353CC}">
                <c16:uniqueId val="{0000000A-83D3-488F-8FF3-129E7816F260}"/>
              </c:ext>
            </c:extLst>
          </c:dPt>
          <c:dPt>
            <c:idx val="2"/>
            <c:marker>
              <c:symbol val="square"/>
              <c:size val="5"/>
              <c:spPr>
                <a:noFill/>
                <a:ln w="9525">
                  <a:noFill/>
                </a:ln>
                <a:effectLst/>
              </c:spPr>
            </c:marker>
            <c:bubble3D val="0"/>
            <c:extLst>
              <c:ext xmlns:c16="http://schemas.microsoft.com/office/drawing/2014/chart" uri="{C3380CC4-5D6E-409C-BE32-E72D297353CC}">
                <c16:uniqueId val="{0000000B-83D3-488F-8FF3-129E7816F260}"/>
              </c:ext>
            </c:extLst>
          </c:dPt>
          <c:dPt>
            <c:idx val="3"/>
            <c:marker>
              <c:symbol val="square"/>
              <c:size val="5"/>
              <c:spPr>
                <a:noFill/>
                <a:ln w="9525">
                  <a:noFill/>
                </a:ln>
                <a:effectLst/>
              </c:spPr>
            </c:marker>
            <c:bubble3D val="0"/>
            <c:extLst>
              <c:ext xmlns:c16="http://schemas.microsoft.com/office/drawing/2014/chart" uri="{C3380CC4-5D6E-409C-BE32-E72D297353CC}">
                <c16:uniqueId val="{0000000C-83D3-488F-8FF3-129E7816F260}"/>
              </c:ext>
            </c:extLst>
          </c:dPt>
          <c:dPt>
            <c:idx val="4"/>
            <c:marker>
              <c:symbol val="square"/>
              <c:size val="5"/>
              <c:spPr>
                <a:noFill/>
                <a:ln w="9525">
                  <a:noFill/>
                </a:ln>
                <a:effectLst/>
              </c:spPr>
            </c:marker>
            <c:bubble3D val="0"/>
            <c:extLst>
              <c:ext xmlns:c16="http://schemas.microsoft.com/office/drawing/2014/chart" uri="{C3380CC4-5D6E-409C-BE32-E72D297353CC}">
                <c16:uniqueId val="{0000000D-83D3-488F-8FF3-129E7816F260}"/>
              </c:ext>
            </c:extLst>
          </c:dPt>
          <c:dPt>
            <c:idx val="5"/>
            <c:marker>
              <c:symbol val="square"/>
              <c:size val="5"/>
              <c:spPr>
                <a:noFill/>
                <a:ln w="9525">
                  <a:noFill/>
                </a:ln>
                <a:effectLst/>
              </c:spPr>
            </c:marker>
            <c:bubble3D val="0"/>
            <c:extLst>
              <c:ext xmlns:c16="http://schemas.microsoft.com/office/drawing/2014/chart" uri="{C3380CC4-5D6E-409C-BE32-E72D297353CC}">
                <c16:uniqueId val="{0000000E-83D3-488F-8FF3-129E7816F260}"/>
              </c:ext>
            </c:extLst>
          </c:dPt>
          <c:dPt>
            <c:idx val="6"/>
            <c:marker>
              <c:symbol val="square"/>
              <c:size val="5"/>
              <c:spPr>
                <a:noFill/>
                <a:ln w="9525">
                  <a:noFill/>
                </a:ln>
                <a:effectLst/>
              </c:spPr>
            </c:marker>
            <c:bubble3D val="0"/>
            <c:extLst>
              <c:ext xmlns:c16="http://schemas.microsoft.com/office/drawing/2014/chart" uri="{C3380CC4-5D6E-409C-BE32-E72D297353CC}">
                <c16:uniqueId val="{0000000F-83D3-488F-8FF3-129E7816F260}"/>
              </c:ext>
            </c:extLst>
          </c:dPt>
          <c:dPt>
            <c:idx val="7"/>
            <c:marker>
              <c:symbol val="square"/>
              <c:size val="5"/>
              <c:spPr>
                <a:noFill/>
                <a:ln w="9525">
                  <a:noFill/>
                </a:ln>
                <a:effectLst/>
              </c:spPr>
            </c:marker>
            <c:bubble3D val="0"/>
            <c:extLst>
              <c:ext xmlns:c16="http://schemas.microsoft.com/office/drawing/2014/chart" uri="{C3380CC4-5D6E-409C-BE32-E72D297353CC}">
                <c16:uniqueId val="{00000010-83D3-488F-8FF3-129E7816F260}"/>
              </c:ext>
            </c:extLst>
          </c:dPt>
          <c:dPt>
            <c:idx val="8"/>
            <c:marker>
              <c:symbol val="square"/>
              <c:size val="5"/>
              <c:spPr>
                <a:noFill/>
                <a:ln w="9525">
                  <a:noFill/>
                </a:ln>
                <a:effectLst/>
              </c:spPr>
            </c:marker>
            <c:bubble3D val="0"/>
            <c:extLst>
              <c:ext xmlns:c16="http://schemas.microsoft.com/office/drawing/2014/chart" uri="{C3380CC4-5D6E-409C-BE32-E72D297353CC}">
                <c16:uniqueId val="{00000011-83D3-488F-8FF3-129E7816F260}"/>
              </c:ext>
            </c:extLst>
          </c:dPt>
          <c:dPt>
            <c:idx val="9"/>
            <c:marker>
              <c:symbol val="square"/>
              <c:size val="5"/>
              <c:spPr>
                <a:noFill/>
                <a:ln w="9525">
                  <a:noFill/>
                </a:ln>
                <a:effectLst/>
              </c:spPr>
            </c:marker>
            <c:bubble3D val="0"/>
            <c:extLst>
              <c:ext xmlns:c16="http://schemas.microsoft.com/office/drawing/2014/chart" uri="{C3380CC4-5D6E-409C-BE32-E72D297353CC}">
                <c16:uniqueId val="{00000012-83D3-488F-8FF3-129E7816F260}"/>
              </c:ext>
            </c:extLst>
          </c:dPt>
          <c:dPt>
            <c:idx val="10"/>
            <c:marker>
              <c:symbol val="square"/>
              <c:size val="5"/>
              <c:spPr>
                <a:noFill/>
                <a:ln w="9525">
                  <a:noFill/>
                </a:ln>
                <a:effectLst/>
              </c:spPr>
            </c:marker>
            <c:bubble3D val="0"/>
            <c:extLst>
              <c:ext xmlns:c16="http://schemas.microsoft.com/office/drawing/2014/chart" uri="{C3380CC4-5D6E-409C-BE32-E72D297353CC}">
                <c16:uniqueId val="{00000013-83D3-488F-8FF3-129E7816F260}"/>
              </c:ext>
            </c:extLst>
          </c:dPt>
          <c:dPt>
            <c:idx val="11"/>
            <c:marker>
              <c:symbol val="square"/>
              <c:size val="5"/>
              <c:spPr>
                <a:noFill/>
                <a:ln w="9525">
                  <a:noFill/>
                </a:ln>
                <a:effectLst/>
              </c:spPr>
            </c:marker>
            <c:bubble3D val="0"/>
            <c:extLst>
              <c:ext xmlns:c16="http://schemas.microsoft.com/office/drawing/2014/chart" uri="{C3380CC4-5D6E-409C-BE32-E72D297353CC}">
                <c16:uniqueId val="{00000014-83D3-488F-8FF3-129E7816F260}"/>
              </c:ext>
            </c:extLst>
          </c:dPt>
          <c:dPt>
            <c:idx val="12"/>
            <c:marker>
              <c:symbol val="square"/>
              <c:size val="5"/>
              <c:spPr>
                <a:noFill/>
                <a:ln w="9525">
                  <a:noFill/>
                </a:ln>
                <a:effectLst/>
              </c:spPr>
            </c:marker>
            <c:bubble3D val="0"/>
            <c:extLst>
              <c:ext xmlns:c16="http://schemas.microsoft.com/office/drawing/2014/chart" uri="{C3380CC4-5D6E-409C-BE32-E72D297353CC}">
                <c16:uniqueId val="{00000015-83D3-488F-8FF3-129E7816F260}"/>
              </c:ext>
            </c:extLst>
          </c:dPt>
          <c:cat>
            <c:strRef>
              <c:f>'Evolución mensual turistas FV'!$B$76:$B$87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FV'!$N$76:$N$88</c:f>
              <c:numCache>
                <c:formatCode>0.0%</c:formatCode>
                <c:ptCount val="13"/>
                <c:pt idx="0">
                  <c:v>1.5888478159004529</c:v>
                </c:pt>
                <c:pt idx="1">
                  <c:v>0.60742705570291777</c:v>
                </c:pt>
                <c:pt idx="2">
                  <c:v>0.46215641148117581</c:v>
                </c:pt>
                <c:pt idx="3">
                  <c:v>0.14747896676058558</c:v>
                </c:pt>
                <c:pt idx="4">
                  <c:v>0.18780345698193823</c:v>
                </c:pt>
                <c:pt idx="5">
                  <c:v>5.8356795495264846E-2</c:v>
                </c:pt>
                <c:pt idx="6">
                  <c:v>2.4675167808396514E-2</c:v>
                </c:pt>
                <c:pt idx="7">
                  <c:v>2.438148648417604E-2</c:v>
                </c:pt>
                <c:pt idx="8">
                  <c:v>9.2209396594989057E-2</c:v>
                </c:pt>
                <c:pt idx="9">
                  <c:v>3.4543600369069338E-2</c:v>
                </c:pt>
                <c:pt idx="10">
                  <c:v>0.21940542869452817</c:v>
                </c:pt>
                <c:pt idx="11">
                  <c:v>0.23967761934283938</c:v>
                </c:pt>
                <c:pt idx="12">
                  <c:v>0.21942022660622951</c:v>
                </c:pt>
              </c:numCache>
            </c:numRef>
          </c:val>
          <c:smooth val="0"/>
          <c:extLst>
            <c:ext xmlns:c16="http://schemas.microsoft.com/office/drawing/2014/chart" uri="{C3380CC4-5D6E-409C-BE32-E72D297353CC}">
              <c16:uniqueId val="{00000016-83D3-488F-8FF3-129E7816F260}"/>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FV'!$E$96:$F$96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4DAB-4A15-B3B3-4ACCB9B7CF5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FV'!$E$98:$E$110</c:f>
              <c:numCache>
                <c:formatCode>#,##0</c:formatCode>
                <c:ptCount val="13"/>
                <c:pt idx="0">
                  <c:v>2807</c:v>
                </c:pt>
                <c:pt idx="1">
                  <c:v>2471</c:v>
                </c:pt>
                <c:pt idx="2">
                  <c:v>2919</c:v>
                </c:pt>
                <c:pt idx="3">
                  <c:v>2906</c:v>
                </c:pt>
                <c:pt idx="4">
                  <c:v>2732</c:v>
                </c:pt>
                <c:pt idx="5">
                  <c:v>3862</c:v>
                </c:pt>
                <c:pt idx="6">
                  <c:v>3641</c:v>
                </c:pt>
                <c:pt idx="7">
                  <c:v>2698</c:v>
                </c:pt>
                <c:pt idx="8">
                  <c:v>2648</c:v>
                </c:pt>
                <c:pt idx="9">
                  <c:v>3481</c:v>
                </c:pt>
                <c:pt idx="10">
                  <c:v>2361</c:v>
                </c:pt>
                <c:pt idx="11">
                  <c:v>3170</c:v>
                </c:pt>
                <c:pt idx="12">
                  <c:v>35696</c:v>
                </c:pt>
              </c:numCache>
            </c:numRef>
          </c:val>
          <c:smooth val="0"/>
          <c:extLst>
            <c:ext xmlns:c16="http://schemas.microsoft.com/office/drawing/2014/chart" uri="{C3380CC4-5D6E-409C-BE32-E72D297353CC}">
              <c16:uniqueId val="{00000002-4DAB-4A15-B3B3-4ACCB9B7CF5B}"/>
            </c:ext>
          </c:extLst>
        </c:ser>
        <c:ser>
          <c:idx val="0"/>
          <c:order val="1"/>
          <c:tx>
            <c:strRef>
              <c:f>'Evolución mensual turistas FV'!$K$96:$L$96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4DAB-4A15-B3B3-4ACCB9B7CF5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FV'!$K$98:$K$110</c:f>
              <c:numCache>
                <c:formatCode>#,##0</c:formatCode>
                <c:ptCount val="13"/>
                <c:pt idx="0">
                  <c:v>2266</c:v>
                </c:pt>
                <c:pt idx="1">
                  <c:v>2910</c:v>
                </c:pt>
                <c:pt idx="2">
                  <c:v>2524</c:v>
                </c:pt>
                <c:pt idx="3">
                  <c:v>2268</c:v>
                </c:pt>
                <c:pt idx="4">
                  <c:v>3347</c:v>
                </c:pt>
                <c:pt idx="5">
                  <c:v>3251</c:v>
                </c:pt>
                <c:pt idx="6">
                  <c:v>3657</c:v>
                </c:pt>
                <c:pt idx="7">
                  <c:v>3488</c:v>
                </c:pt>
                <c:pt idx="8">
                  <c:v>3387</c:v>
                </c:pt>
                <c:pt idx="9">
                  <c:v>3168</c:v>
                </c:pt>
                <c:pt idx="10">
                  <c:v>4497</c:v>
                </c:pt>
                <c:pt idx="11">
                  <c:v>4561</c:v>
                </c:pt>
                <c:pt idx="12">
                  <c:v>39324</c:v>
                </c:pt>
              </c:numCache>
            </c:numRef>
          </c:val>
          <c:smooth val="0"/>
          <c:extLst>
            <c:ext xmlns:c16="http://schemas.microsoft.com/office/drawing/2014/chart" uri="{C3380CC4-5D6E-409C-BE32-E72D297353CC}">
              <c16:uniqueId val="{00000005-4DAB-4A15-B3B3-4ACCB9B7CF5B}"/>
            </c:ext>
          </c:extLst>
        </c:ser>
        <c:ser>
          <c:idx val="1"/>
          <c:order val="2"/>
          <c:tx>
            <c:strRef>
              <c:f>'Evolución mensual turistas FV'!$M$96:$N$96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4DAB-4A15-B3B3-4ACCB9B7CF5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FV'!$M$98:$M$110</c:f>
              <c:numCache>
                <c:formatCode>#,##0</c:formatCode>
                <c:ptCount val="13"/>
                <c:pt idx="0">
                  <c:v>3684</c:v>
                </c:pt>
                <c:pt idx="1">
                  <c:v>4212</c:v>
                </c:pt>
                <c:pt idx="2">
                  <c:v>5445</c:v>
                </c:pt>
                <c:pt idx="3">
                  <c:v>5776</c:v>
                </c:pt>
                <c:pt idx="4">
                  <c:v>5166</c:v>
                </c:pt>
                <c:pt idx="5">
                  <c:v>5805</c:v>
                </c:pt>
                <c:pt idx="6">
                  <c:v>5944</c:v>
                </c:pt>
                <c:pt idx="7">
                  <c:v>5674</c:v>
                </c:pt>
                <c:pt idx="8">
                  <c:v>5288</c:v>
                </c:pt>
                <c:pt idx="9">
                  <c:v>6100</c:v>
                </c:pt>
                <c:pt idx="10">
                  <c:v>5948</c:v>
                </c:pt>
                <c:pt idx="11">
                  <c:v>5552</c:v>
                </c:pt>
                <c:pt idx="12">
                  <c:v>64594</c:v>
                </c:pt>
              </c:numCache>
            </c:numRef>
          </c:val>
          <c:smooth val="0"/>
          <c:extLst>
            <c:ext xmlns:c16="http://schemas.microsoft.com/office/drawing/2014/chart" uri="{C3380CC4-5D6E-409C-BE32-E72D297353CC}">
              <c16:uniqueId val="{00000008-4DAB-4A15-B3B3-4ACCB9B7CF5B}"/>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FV'!$N$97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4DAB-4A15-B3B3-4ACCB9B7CF5B}"/>
              </c:ext>
            </c:extLst>
          </c:dPt>
          <c:dPt>
            <c:idx val="1"/>
            <c:marker>
              <c:symbol val="square"/>
              <c:size val="5"/>
              <c:spPr>
                <a:noFill/>
                <a:ln w="9525">
                  <a:noFill/>
                </a:ln>
                <a:effectLst/>
              </c:spPr>
            </c:marker>
            <c:bubble3D val="0"/>
            <c:extLst>
              <c:ext xmlns:c16="http://schemas.microsoft.com/office/drawing/2014/chart" uri="{C3380CC4-5D6E-409C-BE32-E72D297353CC}">
                <c16:uniqueId val="{0000000A-4DAB-4A15-B3B3-4ACCB9B7CF5B}"/>
              </c:ext>
            </c:extLst>
          </c:dPt>
          <c:dPt>
            <c:idx val="2"/>
            <c:marker>
              <c:symbol val="square"/>
              <c:size val="5"/>
              <c:spPr>
                <a:noFill/>
                <a:ln w="9525">
                  <a:noFill/>
                </a:ln>
                <a:effectLst/>
              </c:spPr>
            </c:marker>
            <c:bubble3D val="0"/>
            <c:extLst>
              <c:ext xmlns:c16="http://schemas.microsoft.com/office/drawing/2014/chart" uri="{C3380CC4-5D6E-409C-BE32-E72D297353CC}">
                <c16:uniqueId val="{0000000B-4DAB-4A15-B3B3-4ACCB9B7CF5B}"/>
              </c:ext>
            </c:extLst>
          </c:dPt>
          <c:dPt>
            <c:idx val="3"/>
            <c:marker>
              <c:symbol val="square"/>
              <c:size val="5"/>
              <c:spPr>
                <a:noFill/>
                <a:ln w="9525">
                  <a:noFill/>
                </a:ln>
                <a:effectLst/>
              </c:spPr>
            </c:marker>
            <c:bubble3D val="0"/>
            <c:extLst>
              <c:ext xmlns:c16="http://schemas.microsoft.com/office/drawing/2014/chart" uri="{C3380CC4-5D6E-409C-BE32-E72D297353CC}">
                <c16:uniqueId val="{0000000C-4DAB-4A15-B3B3-4ACCB9B7CF5B}"/>
              </c:ext>
            </c:extLst>
          </c:dPt>
          <c:dPt>
            <c:idx val="4"/>
            <c:marker>
              <c:symbol val="square"/>
              <c:size val="5"/>
              <c:spPr>
                <a:noFill/>
                <a:ln w="9525">
                  <a:noFill/>
                </a:ln>
                <a:effectLst/>
              </c:spPr>
            </c:marker>
            <c:bubble3D val="0"/>
            <c:extLst>
              <c:ext xmlns:c16="http://schemas.microsoft.com/office/drawing/2014/chart" uri="{C3380CC4-5D6E-409C-BE32-E72D297353CC}">
                <c16:uniqueId val="{0000000D-4DAB-4A15-B3B3-4ACCB9B7CF5B}"/>
              </c:ext>
            </c:extLst>
          </c:dPt>
          <c:dPt>
            <c:idx val="5"/>
            <c:marker>
              <c:symbol val="square"/>
              <c:size val="5"/>
              <c:spPr>
                <a:noFill/>
                <a:ln w="9525">
                  <a:noFill/>
                </a:ln>
                <a:effectLst/>
              </c:spPr>
            </c:marker>
            <c:bubble3D val="0"/>
            <c:extLst>
              <c:ext xmlns:c16="http://schemas.microsoft.com/office/drawing/2014/chart" uri="{C3380CC4-5D6E-409C-BE32-E72D297353CC}">
                <c16:uniqueId val="{0000000E-4DAB-4A15-B3B3-4ACCB9B7CF5B}"/>
              </c:ext>
            </c:extLst>
          </c:dPt>
          <c:dPt>
            <c:idx val="6"/>
            <c:marker>
              <c:symbol val="square"/>
              <c:size val="5"/>
              <c:spPr>
                <a:noFill/>
                <a:ln w="9525">
                  <a:noFill/>
                </a:ln>
                <a:effectLst/>
              </c:spPr>
            </c:marker>
            <c:bubble3D val="0"/>
            <c:extLst>
              <c:ext xmlns:c16="http://schemas.microsoft.com/office/drawing/2014/chart" uri="{C3380CC4-5D6E-409C-BE32-E72D297353CC}">
                <c16:uniqueId val="{0000000F-4DAB-4A15-B3B3-4ACCB9B7CF5B}"/>
              </c:ext>
            </c:extLst>
          </c:dPt>
          <c:dPt>
            <c:idx val="7"/>
            <c:marker>
              <c:symbol val="square"/>
              <c:size val="5"/>
              <c:spPr>
                <a:noFill/>
                <a:ln w="9525">
                  <a:noFill/>
                </a:ln>
                <a:effectLst/>
              </c:spPr>
            </c:marker>
            <c:bubble3D val="0"/>
            <c:extLst>
              <c:ext xmlns:c16="http://schemas.microsoft.com/office/drawing/2014/chart" uri="{C3380CC4-5D6E-409C-BE32-E72D297353CC}">
                <c16:uniqueId val="{00000010-4DAB-4A15-B3B3-4ACCB9B7CF5B}"/>
              </c:ext>
            </c:extLst>
          </c:dPt>
          <c:dPt>
            <c:idx val="8"/>
            <c:marker>
              <c:symbol val="square"/>
              <c:size val="5"/>
              <c:spPr>
                <a:noFill/>
                <a:ln w="9525">
                  <a:noFill/>
                </a:ln>
                <a:effectLst/>
              </c:spPr>
            </c:marker>
            <c:bubble3D val="0"/>
            <c:extLst>
              <c:ext xmlns:c16="http://schemas.microsoft.com/office/drawing/2014/chart" uri="{C3380CC4-5D6E-409C-BE32-E72D297353CC}">
                <c16:uniqueId val="{00000011-4DAB-4A15-B3B3-4ACCB9B7CF5B}"/>
              </c:ext>
            </c:extLst>
          </c:dPt>
          <c:dPt>
            <c:idx val="9"/>
            <c:marker>
              <c:symbol val="square"/>
              <c:size val="5"/>
              <c:spPr>
                <a:noFill/>
                <a:ln w="9525">
                  <a:noFill/>
                </a:ln>
                <a:effectLst/>
              </c:spPr>
            </c:marker>
            <c:bubble3D val="0"/>
            <c:extLst>
              <c:ext xmlns:c16="http://schemas.microsoft.com/office/drawing/2014/chart" uri="{C3380CC4-5D6E-409C-BE32-E72D297353CC}">
                <c16:uniqueId val="{00000012-4DAB-4A15-B3B3-4ACCB9B7CF5B}"/>
              </c:ext>
            </c:extLst>
          </c:dPt>
          <c:dPt>
            <c:idx val="10"/>
            <c:marker>
              <c:symbol val="square"/>
              <c:size val="5"/>
              <c:spPr>
                <a:noFill/>
                <a:ln w="9525">
                  <a:noFill/>
                </a:ln>
                <a:effectLst/>
              </c:spPr>
            </c:marker>
            <c:bubble3D val="0"/>
            <c:extLst>
              <c:ext xmlns:c16="http://schemas.microsoft.com/office/drawing/2014/chart" uri="{C3380CC4-5D6E-409C-BE32-E72D297353CC}">
                <c16:uniqueId val="{00000013-4DAB-4A15-B3B3-4ACCB9B7CF5B}"/>
              </c:ext>
            </c:extLst>
          </c:dPt>
          <c:dPt>
            <c:idx val="11"/>
            <c:marker>
              <c:symbol val="square"/>
              <c:size val="5"/>
              <c:spPr>
                <a:noFill/>
                <a:ln w="9525">
                  <a:noFill/>
                </a:ln>
                <a:effectLst/>
              </c:spPr>
            </c:marker>
            <c:bubble3D val="0"/>
            <c:extLst>
              <c:ext xmlns:c16="http://schemas.microsoft.com/office/drawing/2014/chart" uri="{C3380CC4-5D6E-409C-BE32-E72D297353CC}">
                <c16:uniqueId val="{00000014-4DAB-4A15-B3B3-4ACCB9B7CF5B}"/>
              </c:ext>
            </c:extLst>
          </c:dPt>
          <c:dPt>
            <c:idx val="12"/>
            <c:marker>
              <c:symbol val="square"/>
              <c:size val="5"/>
              <c:spPr>
                <a:noFill/>
                <a:ln w="9525">
                  <a:noFill/>
                </a:ln>
                <a:effectLst/>
              </c:spPr>
            </c:marker>
            <c:bubble3D val="0"/>
            <c:extLst>
              <c:ext xmlns:c16="http://schemas.microsoft.com/office/drawing/2014/chart" uri="{C3380CC4-5D6E-409C-BE32-E72D297353CC}">
                <c16:uniqueId val="{00000015-4DAB-4A15-B3B3-4ACCB9B7CF5B}"/>
              </c:ext>
            </c:extLst>
          </c:dPt>
          <c:cat>
            <c:strRef>
              <c:f>'Evolución mensual turistas FV'!$B$98:$B$109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FV'!$N$98:$N$110</c:f>
              <c:numCache>
                <c:formatCode>0.0%</c:formatCode>
                <c:ptCount val="13"/>
                <c:pt idx="0">
                  <c:v>0.62577228596646073</c:v>
                </c:pt>
                <c:pt idx="1">
                  <c:v>0.4474226804123711</c:v>
                </c:pt>
                <c:pt idx="2">
                  <c:v>1.1572900158478605</c:v>
                </c:pt>
                <c:pt idx="3">
                  <c:v>1.5467372134038802</c:v>
                </c:pt>
                <c:pt idx="4">
                  <c:v>0.54347176576038247</c:v>
                </c:pt>
                <c:pt idx="5">
                  <c:v>0.78560442940633646</c:v>
                </c:pt>
                <c:pt idx="6">
                  <c:v>0.62537599124965815</c:v>
                </c:pt>
                <c:pt idx="7">
                  <c:v>0.62672018348623859</c:v>
                </c:pt>
                <c:pt idx="8">
                  <c:v>0.56126365515205201</c:v>
                </c:pt>
                <c:pt idx="9">
                  <c:v>0.92550505050505061</c:v>
                </c:pt>
                <c:pt idx="10">
                  <c:v>0.32265955081165232</c:v>
                </c:pt>
                <c:pt idx="11">
                  <c:v>0.21727691295768481</c:v>
                </c:pt>
                <c:pt idx="12">
                  <c:v>0.64261011087376674</c:v>
                </c:pt>
              </c:numCache>
            </c:numRef>
          </c:val>
          <c:smooth val="0"/>
          <c:extLst>
            <c:ext xmlns:c16="http://schemas.microsoft.com/office/drawing/2014/chart" uri="{C3380CC4-5D6E-409C-BE32-E72D297353CC}">
              <c16:uniqueId val="{00000016-4DAB-4A15-B3B3-4ACCB9B7CF5B}"/>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FV'!$E$118:$F$118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2214-4710-A6FE-226F20BD3873}"/>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FV'!$E$120:$E$132</c:f>
              <c:numCache>
                <c:formatCode>#,##0</c:formatCode>
                <c:ptCount val="13"/>
                <c:pt idx="0">
                  <c:v>70254</c:v>
                </c:pt>
                <c:pt idx="1">
                  <c:v>65993</c:v>
                </c:pt>
                <c:pt idx="2">
                  <c:v>80486</c:v>
                </c:pt>
                <c:pt idx="3">
                  <c:v>66287</c:v>
                </c:pt>
                <c:pt idx="4">
                  <c:v>48509</c:v>
                </c:pt>
                <c:pt idx="5">
                  <c:v>58760</c:v>
                </c:pt>
                <c:pt idx="6">
                  <c:v>55034</c:v>
                </c:pt>
                <c:pt idx="7">
                  <c:v>55424</c:v>
                </c:pt>
                <c:pt idx="8">
                  <c:v>56325</c:v>
                </c:pt>
                <c:pt idx="9">
                  <c:v>74048</c:v>
                </c:pt>
                <c:pt idx="10">
                  <c:v>72052</c:v>
                </c:pt>
                <c:pt idx="11">
                  <c:v>72124</c:v>
                </c:pt>
                <c:pt idx="12">
                  <c:v>775296</c:v>
                </c:pt>
              </c:numCache>
            </c:numRef>
          </c:val>
          <c:smooth val="0"/>
          <c:extLst>
            <c:ext xmlns:c16="http://schemas.microsoft.com/office/drawing/2014/chart" uri="{C3380CC4-5D6E-409C-BE32-E72D297353CC}">
              <c16:uniqueId val="{00000002-2214-4710-A6FE-226F20BD3873}"/>
            </c:ext>
          </c:extLst>
        </c:ser>
        <c:ser>
          <c:idx val="0"/>
          <c:order val="1"/>
          <c:tx>
            <c:strRef>
              <c:f>'Evolución mensual turistas FV'!$K$118:$L$118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2214-4710-A6FE-226F20BD3873}"/>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FV'!$K$120:$K$132</c:f>
              <c:numCache>
                <c:formatCode>#,##0</c:formatCode>
                <c:ptCount val="13"/>
                <c:pt idx="0">
                  <c:v>34586</c:v>
                </c:pt>
                <c:pt idx="1">
                  <c:v>52048</c:v>
                </c:pt>
                <c:pt idx="2">
                  <c:v>66620</c:v>
                </c:pt>
                <c:pt idx="3">
                  <c:v>64270</c:v>
                </c:pt>
                <c:pt idx="4">
                  <c:v>48344</c:v>
                </c:pt>
                <c:pt idx="5">
                  <c:v>55679</c:v>
                </c:pt>
                <c:pt idx="6">
                  <c:v>62919</c:v>
                </c:pt>
                <c:pt idx="7">
                  <c:v>60937</c:v>
                </c:pt>
                <c:pt idx="8">
                  <c:v>57889</c:v>
                </c:pt>
                <c:pt idx="9">
                  <c:v>72022</c:v>
                </c:pt>
                <c:pt idx="10">
                  <c:v>69491</c:v>
                </c:pt>
                <c:pt idx="11">
                  <c:v>70976</c:v>
                </c:pt>
                <c:pt idx="12">
                  <c:v>715781</c:v>
                </c:pt>
              </c:numCache>
            </c:numRef>
          </c:val>
          <c:smooth val="0"/>
          <c:extLst>
            <c:ext xmlns:c16="http://schemas.microsoft.com/office/drawing/2014/chart" uri="{C3380CC4-5D6E-409C-BE32-E72D297353CC}">
              <c16:uniqueId val="{00000005-2214-4710-A6FE-226F20BD3873}"/>
            </c:ext>
          </c:extLst>
        </c:ser>
        <c:ser>
          <c:idx val="1"/>
          <c:order val="2"/>
          <c:tx>
            <c:strRef>
              <c:f>'Evolución mensual turistas FV'!$M$118:$N$118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2214-4710-A6FE-226F20BD3873}"/>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FV'!$M$120:$M$132</c:f>
              <c:numCache>
                <c:formatCode>#,##0</c:formatCode>
                <c:ptCount val="13"/>
                <c:pt idx="0">
                  <c:v>57899</c:v>
                </c:pt>
                <c:pt idx="1">
                  <c:v>64945</c:v>
                </c:pt>
                <c:pt idx="2">
                  <c:v>73139</c:v>
                </c:pt>
                <c:pt idx="3">
                  <c:v>75117</c:v>
                </c:pt>
                <c:pt idx="4">
                  <c:v>52590</c:v>
                </c:pt>
                <c:pt idx="5">
                  <c:v>52959</c:v>
                </c:pt>
                <c:pt idx="6">
                  <c:v>55142</c:v>
                </c:pt>
                <c:pt idx="7">
                  <c:v>52100</c:v>
                </c:pt>
                <c:pt idx="8">
                  <c:v>60236</c:v>
                </c:pt>
                <c:pt idx="9">
                  <c:v>68662</c:v>
                </c:pt>
                <c:pt idx="10">
                  <c:v>71870</c:v>
                </c:pt>
                <c:pt idx="11">
                  <c:v>75198</c:v>
                </c:pt>
                <c:pt idx="12">
                  <c:v>759857</c:v>
                </c:pt>
              </c:numCache>
            </c:numRef>
          </c:val>
          <c:smooth val="0"/>
          <c:extLst>
            <c:ext xmlns:c16="http://schemas.microsoft.com/office/drawing/2014/chart" uri="{C3380CC4-5D6E-409C-BE32-E72D297353CC}">
              <c16:uniqueId val="{00000008-2214-4710-A6FE-226F20BD3873}"/>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FV'!$N$119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2214-4710-A6FE-226F20BD3873}"/>
              </c:ext>
            </c:extLst>
          </c:dPt>
          <c:dPt>
            <c:idx val="1"/>
            <c:marker>
              <c:symbol val="square"/>
              <c:size val="5"/>
              <c:spPr>
                <a:noFill/>
                <a:ln w="9525">
                  <a:noFill/>
                </a:ln>
                <a:effectLst/>
              </c:spPr>
            </c:marker>
            <c:bubble3D val="0"/>
            <c:extLst>
              <c:ext xmlns:c16="http://schemas.microsoft.com/office/drawing/2014/chart" uri="{C3380CC4-5D6E-409C-BE32-E72D297353CC}">
                <c16:uniqueId val="{0000000A-2214-4710-A6FE-226F20BD3873}"/>
              </c:ext>
            </c:extLst>
          </c:dPt>
          <c:dPt>
            <c:idx val="2"/>
            <c:marker>
              <c:symbol val="square"/>
              <c:size val="5"/>
              <c:spPr>
                <a:noFill/>
                <a:ln w="9525">
                  <a:noFill/>
                </a:ln>
                <a:effectLst/>
              </c:spPr>
            </c:marker>
            <c:bubble3D val="0"/>
            <c:extLst>
              <c:ext xmlns:c16="http://schemas.microsoft.com/office/drawing/2014/chart" uri="{C3380CC4-5D6E-409C-BE32-E72D297353CC}">
                <c16:uniqueId val="{0000000B-2214-4710-A6FE-226F20BD3873}"/>
              </c:ext>
            </c:extLst>
          </c:dPt>
          <c:dPt>
            <c:idx val="3"/>
            <c:marker>
              <c:symbol val="square"/>
              <c:size val="5"/>
              <c:spPr>
                <a:noFill/>
                <a:ln w="9525">
                  <a:noFill/>
                </a:ln>
                <a:effectLst/>
              </c:spPr>
            </c:marker>
            <c:bubble3D val="0"/>
            <c:extLst>
              <c:ext xmlns:c16="http://schemas.microsoft.com/office/drawing/2014/chart" uri="{C3380CC4-5D6E-409C-BE32-E72D297353CC}">
                <c16:uniqueId val="{0000000C-2214-4710-A6FE-226F20BD3873}"/>
              </c:ext>
            </c:extLst>
          </c:dPt>
          <c:dPt>
            <c:idx val="4"/>
            <c:marker>
              <c:symbol val="square"/>
              <c:size val="5"/>
              <c:spPr>
                <a:noFill/>
                <a:ln w="9525">
                  <a:noFill/>
                </a:ln>
                <a:effectLst/>
              </c:spPr>
            </c:marker>
            <c:bubble3D val="0"/>
            <c:extLst>
              <c:ext xmlns:c16="http://schemas.microsoft.com/office/drawing/2014/chart" uri="{C3380CC4-5D6E-409C-BE32-E72D297353CC}">
                <c16:uniqueId val="{0000000D-2214-4710-A6FE-226F20BD3873}"/>
              </c:ext>
            </c:extLst>
          </c:dPt>
          <c:dPt>
            <c:idx val="5"/>
            <c:marker>
              <c:symbol val="square"/>
              <c:size val="5"/>
              <c:spPr>
                <a:noFill/>
                <a:ln w="9525">
                  <a:noFill/>
                </a:ln>
                <a:effectLst/>
              </c:spPr>
            </c:marker>
            <c:bubble3D val="0"/>
            <c:extLst>
              <c:ext xmlns:c16="http://schemas.microsoft.com/office/drawing/2014/chart" uri="{C3380CC4-5D6E-409C-BE32-E72D297353CC}">
                <c16:uniqueId val="{0000000E-2214-4710-A6FE-226F20BD3873}"/>
              </c:ext>
            </c:extLst>
          </c:dPt>
          <c:dPt>
            <c:idx val="6"/>
            <c:marker>
              <c:symbol val="square"/>
              <c:size val="5"/>
              <c:spPr>
                <a:noFill/>
                <a:ln w="9525">
                  <a:noFill/>
                </a:ln>
                <a:effectLst/>
              </c:spPr>
            </c:marker>
            <c:bubble3D val="0"/>
            <c:extLst>
              <c:ext xmlns:c16="http://schemas.microsoft.com/office/drawing/2014/chart" uri="{C3380CC4-5D6E-409C-BE32-E72D297353CC}">
                <c16:uniqueId val="{0000000F-2214-4710-A6FE-226F20BD3873}"/>
              </c:ext>
            </c:extLst>
          </c:dPt>
          <c:dPt>
            <c:idx val="7"/>
            <c:marker>
              <c:symbol val="square"/>
              <c:size val="5"/>
              <c:spPr>
                <a:noFill/>
                <a:ln w="9525">
                  <a:noFill/>
                </a:ln>
                <a:effectLst/>
              </c:spPr>
            </c:marker>
            <c:bubble3D val="0"/>
            <c:extLst>
              <c:ext xmlns:c16="http://schemas.microsoft.com/office/drawing/2014/chart" uri="{C3380CC4-5D6E-409C-BE32-E72D297353CC}">
                <c16:uniqueId val="{00000010-2214-4710-A6FE-226F20BD3873}"/>
              </c:ext>
            </c:extLst>
          </c:dPt>
          <c:dPt>
            <c:idx val="8"/>
            <c:marker>
              <c:symbol val="square"/>
              <c:size val="5"/>
              <c:spPr>
                <a:noFill/>
                <a:ln w="9525">
                  <a:noFill/>
                </a:ln>
                <a:effectLst/>
              </c:spPr>
            </c:marker>
            <c:bubble3D val="0"/>
            <c:extLst>
              <c:ext xmlns:c16="http://schemas.microsoft.com/office/drawing/2014/chart" uri="{C3380CC4-5D6E-409C-BE32-E72D297353CC}">
                <c16:uniqueId val="{00000011-2214-4710-A6FE-226F20BD3873}"/>
              </c:ext>
            </c:extLst>
          </c:dPt>
          <c:dPt>
            <c:idx val="9"/>
            <c:marker>
              <c:symbol val="square"/>
              <c:size val="5"/>
              <c:spPr>
                <a:noFill/>
                <a:ln w="9525">
                  <a:noFill/>
                </a:ln>
                <a:effectLst/>
              </c:spPr>
            </c:marker>
            <c:bubble3D val="0"/>
            <c:extLst>
              <c:ext xmlns:c16="http://schemas.microsoft.com/office/drawing/2014/chart" uri="{C3380CC4-5D6E-409C-BE32-E72D297353CC}">
                <c16:uniqueId val="{00000012-2214-4710-A6FE-226F20BD3873}"/>
              </c:ext>
            </c:extLst>
          </c:dPt>
          <c:dPt>
            <c:idx val="10"/>
            <c:marker>
              <c:symbol val="square"/>
              <c:size val="5"/>
              <c:spPr>
                <a:noFill/>
                <a:ln w="9525">
                  <a:noFill/>
                </a:ln>
                <a:effectLst/>
              </c:spPr>
            </c:marker>
            <c:bubble3D val="0"/>
            <c:extLst>
              <c:ext xmlns:c16="http://schemas.microsoft.com/office/drawing/2014/chart" uri="{C3380CC4-5D6E-409C-BE32-E72D297353CC}">
                <c16:uniqueId val="{00000013-2214-4710-A6FE-226F20BD3873}"/>
              </c:ext>
            </c:extLst>
          </c:dPt>
          <c:dPt>
            <c:idx val="11"/>
            <c:marker>
              <c:symbol val="square"/>
              <c:size val="5"/>
              <c:spPr>
                <a:noFill/>
                <a:ln w="9525">
                  <a:noFill/>
                </a:ln>
                <a:effectLst/>
              </c:spPr>
            </c:marker>
            <c:bubble3D val="0"/>
            <c:extLst>
              <c:ext xmlns:c16="http://schemas.microsoft.com/office/drawing/2014/chart" uri="{C3380CC4-5D6E-409C-BE32-E72D297353CC}">
                <c16:uniqueId val="{00000014-2214-4710-A6FE-226F20BD3873}"/>
              </c:ext>
            </c:extLst>
          </c:dPt>
          <c:dPt>
            <c:idx val="12"/>
            <c:marker>
              <c:symbol val="square"/>
              <c:size val="5"/>
              <c:spPr>
                <a:noFill/>
                <a:ln w="9525">
                  <a:noFill/>
                </a:ln>
                <a:effectLst/>
              </c:spPr>
            </c:marker>
            <c:bubble3D val="0"/>
            <c:extLst>
              <c:ext xmlns:c16="http://schemas.microsoft.com/office/drawing/2014/chart" uri="{C3380CC4-5D6E-409C-BE32-E72D297353CC}">
                <c16:uniqueId val="{00000015-2214-4710-A6FE-226F20BD3873}"/>
              </c:ext>
            </c:extLst>
          </c:dPt>
          <c:cat>
            <c:strRef>
              <c:f>'Evolución mensual turistas FV'!$B$120:$B$131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FV'!$N$120:$N$132</c:f>
              <c:numCache>
                <c:formatCode>0.0%</c:formatCode>
                <c:ptCount val="13"/>
                <c:pt idx="0">
                  <c:v>0.6740588677499566</c:v>
                </c:pt>
                <c:pt idx="1">
                  <c:v>0.24779050107592981</c:v>
                </c:pt>
                <c:pt idx="2">
                  <c:v>9.78534974482137E-2</c:v>
                </c:pt>
                <c:pt idx="3">
                  <c:v>0.16877236657849704</c:v>
                </c:pt>
                <c:pt idx="4">
                  <c:v>8.7828892933973224E-2</c:v>
                </c:pt>
                <c:pt idx="5">
                  <c:v>-4.8851452073492729E-2</c:v>
                </c:pt>
                <c:pt idx="6">
                  <c:v>-0.12360336305408537</c:v>
                </c:pt>
                <c:pt idx="7">
                  <c:v>-0.14501862579385272</c:v>
                </c:pt>
                <c:pt idx="8">
                  <c:v>4.0543108362556035E-2</c:v>
                </c:pt>
                <c:pt idx="9">
                  <c:v>-4.6652411763072443E-2</c:v>
                </c:pt>
                <c:pt idx="10">
                  <c:v>3.4234649091249292E-2</c:v>
                </c:pt>
                <c:pt idx="11">
                  <c:v>5.9484896302975709E-2</c:v>
                </c:pt>
                <c:pt idx="12">
                  <c:v>6.1577493674741302E-2</c:v>
                </c:pt>
              </c:numCache>
            </c:numRef>
          </c:val>
          <c:smooth val="0"/>
          <c:extLst>
            <c:ext xmlns:c16="http://schemas.microsoft.com/office/drawing/2014/chart" uri="{C3380CC4-5D6E-409C-BE32-E72D297353CC}">
              <c16:uniqueId val="{00000016-2214-4710-A6FE-226F20BD3873}"/>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9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FV'!$E$140:$F$140</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F68-4E35-8BF8-84EC469C58BA}"/>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FV'!$E$142:$E$154</c:f>
              <c:numCache>
                <c:formatCode>#,##0</c:formatCode>
                <c:ptCount val="13"/>
                <c:pt idx="0">
                  <c:v>6932</c:v>
                </c:pt>
                <c:pt idx="1">
                  <c:v>5171</c:v>
                </c:pt>
                <c:pt idx="2">
                  <c:v>8144</c:v>
                </c:pt>
                <c:pt idx="3">
                  <c:v>6803</c:v>
                </c:pt>
                <c:pt idx="4">
                  <c:v>6472</c:v>
                </c:pt>
                <c:pt idx="5">
                  <c:v>6784</c:v>
                </c:pt>
                <c:pt idx="6">
                  <c:v>9166</c:v>
                </c:pt>
                <c:pt idx="7">
                  <c:v>11822</c:v>
                </c:pt>
                <c:pt idx="8">
                  <c:v>9750</c:v>
                </c:pt>
                <c:pt idx="9">
                  <c:v>7066</c:v>
                </c:pt>
                <c:pt idx="10">
                  <c:v>5464</c:v>
                </c:pt>
                <c:pt idx="11">
                  <c:v>7004</c:v>
                </c:pt>
                <c:pt idx="12">
                  <c:v>90578</c:v>
                </c:pt>
              </c:numCache>
            </c:numRef>
          </c:val>
          <c:smooth val="0"/>
          <c:extLst>
            <c:ext xmlns:c16="http://schemas.microsoft.com/office/drawing/2014/chart" uri="{C3380CC4-5D6E-409C-BE32-E72D297353CC}">
              <c16:uniqueId val="{00000002-5F68-4E35-8BF8-84EC469C58BA}"/>
            </c:ext>
          </c:extLst>
        </c:ser>
        <c:ser>
          <c:idx val="0"/>
          <c:order val="1"/>
          <c:tx>
            <c:strRef>
              <c:f>'Evolución mensual turistas FV'!$K$140:$L$140</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F68-4E35-8BF8-84EC469C58BA}"/>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FV'!$K$142:$K$154</c:f>
              <c:numCache>
                <c:formatCode>#,##0</c:formatCode>
                <c:ptCount val="13"/>
                <c:pt idx="0">
                  <c:v>5137</c:v>
                </c:pt>
                <c:pt idx="1">
                  <c:v>5916</c:v>
                </c:pt>
                <c:pt idx="2">
                  <c:v>8073</c:v>
                </c:pt>
                <c:pt idx="3">
                  <c:v>8932</c:v>
                </c:pt>
                <c:pt idx="4">
                  <c:v>12421</c:v>
                </c:pt>
                <c:pt idx="5">
                  <c:v>12815</c:v>
                </c:pt>
                <c:pt idx="6">
                  <c:v>13095</c:v>
                </c:pt>
                <c:pt idx="7">
                  <c:v>14195</c:v>
                </c:pt>
                <c:pt idx="8">
                  <c:v>13418</c:v>
                </c:pt>
                <c:pt idx="9">
                  <c:v>13644</c:v>
                </c:pt>
                <c:pt idx="10">
                  <c:v>9488</c:v>
                </c:pt>
                <c:pt idx="11">
                  <c:v>10761</c:v>
                </c:pt>
                <c:pt idx="12">
                  <c:v>127895</c:v>
                </c:pt>
              </c:numCache>
            </c:numRef>
          </c:val>
          <c:smooth val="0"/>
          <c:extLst>
            <c:ext xmlns:c16="http://schemas.microsoft.com/office/drawing/2014/chart" uri="{C3380CC4-5D6E-409C-BE32-E72D297353CC}">
              <c16:uniqueId val="{00000005-5F68-4E35-8BF8-84EC469C58BA}"/>
            </c:ext>
          </c:extLst>
        </c:ser>
        <c:ser>
          <c:idx val="1"/>
          <c:order val="2"/>
          <c:tx>
            <c:strRef>
              <c:f>'Evolución mensual turistas FV'!$M$140:$N$140</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F68-4E35-8BF8-84EC469C58BA}"/>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FV'!$M$142:$M$154</c:f>
              <c:numCache>
                <c:formatCode>#,##0</c:formatCode>
                <c:ptCount val="13"/>
                <c:pt idx="0">
                  <c:v>11236</c:v>
                </c:pt>
                <c:pt idx="1">
                  <c:v>6228</c:v>
                </c:pt>
                <c:pt idx="2">
                  <c:v>10129</c:v>
                </c:pt>
                <c:pt idx="3">
                  <c:v>9828</c:v>
                </c:pt>
                <c:pt idx="4">
                  <c:v>9668</c:v>
                </c:pt>
                <c:pt idx="5">
                  <c:v>9640</c:v>
                </c:pt>
                <c:pt idx="6">
                  <c:v>9902</c:v>
                </c:pt>
                <c:pt idx="7">
                  <c:v>11837</c:v>
                </c:pt>
                <c:pt idx="8">
                  <c:v>10430</c:v>
                </c:pt>
                <c:pt idx="9">
                  <c:v>9735</c:v>
                </c:pt>
                <c:pt idx="10">
                  <c:v>11297</c:v>
                </c:pt>
                <c:pt idx="11">
                  <c:v>10693</c:v>
                </c:pt>
                <c:pt idx="12">
                  <c:v>120623</c:v>
                </c:pt>
              </c:numCache>
            </c:numRef>
          </c:val>
          <c:smooth val="0"/>
          <c:extLst>
            <c:ext xmlns:c16="http://schemas.microsoft.com/office/drawing/2014/chart" uri="{C3380CC4-5D6E-409C-BE32-E72D297353CC}">
              <c16:uniqueId val="{00000008-5F68-4E35-8BF8-84EC469C58B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FV'!$N$141</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F68-4E35-8BF8-84EC469C58BA}"/>
              </c:ext>
            </c:extLst>
          </c:dPt>
          <c:dPt>
            <c:idx val="1"/>
            <c:marker>
              <c:symbol val="square"/>
              <c:size val="5"/>
              <c:spPr>
                <a:noFill/>
                <a:ln w="9525">
                  <a:noFill/>
                </a:ln>
                <a:effectLst/>
              </c:spPr>
            </c:marker>
            <c:bubble3D val="0"/>
            <c:extLst>
              <c:ext xmlns:c16="http://schemas.microsoft.com/office/drawing/2014/chart" uri="{C3380CC4-5D6E-409C-BE32-E72D297353CC}">
                <c16:uniqueId val="{0000000A-5F68-4E35-8BF8-84EC469C58BA}"/>
              </c:ext>
            </c:extLst>
          </c:dPt>
          <c:dPt>
            <c:idx val="2"/>
            <c:marker>
              <c:symbol val="square"/>
              <c:size val="5"/>
              <c:spPr>
                <a:noFill/>
                <a:ln w="9525">
                  <a:noFill/>
                </a:ln>
                <a:effectLst/>
              </c:spPr>
            </c:marker>
            <c:bubble3D val="0"/>
            <c:extLst>
              <c:ext xmlns:c16="http://schemas.microsoft.com/office/drawing/2014/chart" uri="{C3380CC4-5D6E-409C-BE32-E72D297353CC}">
                <c16:uniqueId val="{0000000B-5F68-4E35-8BF8-84EC469C58BA}"/>
              </c:ext>
            </c:extLst>
          </c:dPt>
          <c:dPt>
            <c:idx val="3"/>
            <c:marker>
              <c:symbol val="square"/>
              <c:size val="5"/>
              <c:spPr>
                <a:noFill/>
                <a:ln w="9525">
                  <a:noFill/>
                </a:ln>
                <a:effectLst/>
              </c:spPr>
            </c:marker>
            <c:bubble3D val="0"/>
            <c:extLst>
              <c:ext xmlns:c16="http://schemas.microsoft.com/office/drawing/2014/chart" uri="{C3380CC4-5D6E-409C-BE32-E72D297353CC}">
                <c16:uniqueId val="{0000000C-5F68-4E35-8BF8-84EC469C58BA}"/>
              </c:ext>
            </c:extLst>
          </c:dPt>
          <c:dPt>
            <c:idx val="4"/>
            <c:marker>
              <c:symbol val="square"/>
              <c:size val="5"/>
              <c:spPr>
                <a:noFill/>
                <a:ln w="9525">
                  <a:noFill/>
                </a:ln>
                <a:effectLst/>
              </c:spPr>
            </c:marker>
            <c:bubble3D val="0"/>
            <c:extLst>
              <c:ext xmlns:c16="http://schemas.microsoft.com/office/drawing/2014/chart" uri="{C3380CC4-5D6E-409C-BE32-E72D297353CC}">
                <c16:uniqueId val="{0000000D-5F68-4E35-8BF8-84EC469C58BA}"/>
              </c:ext>
            </c:extLst>
          </c:dPt>
          <c:dPt>
            <c:idx val="5"/>
            <c:marker>
              <c:symbol val="square"/>
              <c:size val="5"/>
              <c:spPr>
                <a:noFill/>
                <a:ln w="9525">
                  <a:noFill/>
                </a:ln>
                <a:effectLst/>
              </c:spPr>
            </c:marker>
            <c:bubble3D val="0"/>
            <c:extLst>
              <c:ext xmlns:c16="http://schemas.microsoft.com/office/drawing/2014/chart" uri="{C3380CC4-5D6E-409C-BE32-E72D297353CC}">
                <c16:uniqueId val="{0000000E-5F68-4E35-8BF8-84EC469C58BA}"/>
              </c:ext>
            </c:extLst>
          </c:dPt>
          <c:dPt>
            <c:idx val="6"/>
            <c:marker>
              <c:symbol val="square"/>
              <c:size val="5"/>
              <c:spPr>
                <a:noFill/>
                <a:ln w="9525">
                  <a:noFill/>
                </a:ln>
                <a:effectLst/>
              </c:spPr>
            </c:marker>
            <c:bubble3D val="0"/>
            <c:extLst>
              <c:ext xmlns:c16="http://schemas.microsoft.com/office/drawing/2014/chart" uri="{C3380CC4-5D6E-409C-BE32-E72D297353CC}">
                <c16:uniqueId val="{0000000F-5F68-4E35-8BF8-84EC469C58BA}"/>
              </c:ext>
            </c:extLst>
          </c:dPt>
          <c:dPt>
            <c:idx val="7"/>
            <c:marker>
              <c:symbol val="square"/>
              <c:size val="5"/>
              <c:spPr>
                <a:noFill/>
                <a:ln w="9525">
                  <a:noFill/>
                </a:ln>
                <a:effectLst/>
              </c:spPr>
            </c:marker>
            <c:bubble3D val="0"/>
            <c:extLst>
              <c:ext xmlns:c16="http://schemas.microsoft.com/office/drawing/2014/chart" uri="{C3380CC4-5D6E-409C-BE32-E72D297353CC}">
                <c16:uniqueId val="{00000010-5F68-4E35-8BF8-84EC469C58BA}"/>
              </c:ext>
            </c:extLst>
          </c:dPt>
          <c:dPt>
            <c:idx val="8"/>
            <c:marker>
              <c:symbol val="square"/>
              <c:size val="5"/>
              <c:spPr>
                <a:noFill/>
                <a:ln w="9525">
                  <a:noFill/>
                </a:ln>
                <a:effectLst/>
              </c:spPr>
            </c:marker>
            <c:bubble3D val="0"/>
            <c:extLst>
              <c:ext xmlns:c16="http://schemas.microsoft.com/office/drawing/2014/chart" uri="{C3380CC4-5D6E-409C-BE32-E72D297353CC}">
                <c16:uniqueId val="{00000011-5F68-4E35-8BF8-84EC469C58BA}"/>
              </c:ext>
            </c:extLst>
          </c:dPt>
          <c:dPt>
            <c:idx val="9"/>
            <c:marker>
              <c:symbol val="square"/>
              <c:size val="5"/>
              <c:spPr>
                <a:noFill/>
                <a:ln w="9525">
                  <a:noFill/>
                </a:ln>
                <a:effectLst/>
              </c:spPr>
            </c:marker>
            <c:bubble3D val="0"/>
            <c:extLst>
              <c:ext xmlns:c16="http://schemas.microsoft.com/office/drawing/2014/chart" uri="{C3380CC4-5D6E-409C-BE32-E72D297353CC}">
                <c16:uniqueId val="{00000012-5F68-4E35-8BF8-84EC469C58BA}"/>
              </c:ext>
            </c:extLst>
          </c:dPt>
          <c:dPt>
            <c:idx val="10"/>
            <c:marker>
              <c:symbol val="square"/>
              <c:size val="5"/>
              <c:spPr>
                <a:noFill/>
                <a:ln w="9525">
                  <a:noFill/>
                </a:ln>
                <a:effectLst/>
              </c:spPr>
            </c:marker>
            <c:bubble3D val="0"/>
            <c:extLst>
              <c:ext xmlns:c16="http://schemas.microsoft.com/office/drawing/2014/chart" uri="{C3380CC4-5D6E-409C-BE32-E72D297353CC}">
                <c16:uniqueId val="{00000013-5F68-4E35-8BF8-84EC469C58BA}"/>
              </c:ext>
            </c:extLst>
          </c:dPt>
          <c:dPt>
            <c:idx val="11"/>
            <c:marker>
              <c:symbol val="square"/>
              <c:size val="5"/>
              <c:spPr>
                <a:noFill/>
                <a:ln w="9525">
                  <a:noFill/>
                </a:ln>
                <a:effectLst/>
              </c:spPr>
            </c:marker>
            <c:bubble3D val="0"/>
            <c:extLst>
              <c:ext xmlns:c16="http://schemas.microsoft.com/office/drawing/2014/chart" uri="{C3380CC4-5D6E-409C-BE32-E72D297353CC}">
                <c16:uniqueId val="{00000014-5F68-4E35-8BF8-84EC469C58BA}"/>
              </c:ext>
            </c:extLst>
          </c:dPt>
          <c:dPt>
            <c:idx val="12"/>
            <c:marker>
              <c:symbol val="square"/>
              <c:size val="5"/>
              <c:spPr>
                <a:noFill/>
                <a:ln w="9525">
                  <a:noFill/>
                </a:ln>
                <a:effectLst/>
              </c:spPr>
            </c:marker>
            <c:bubble3D val="0"/>
            <c:extLst>
              <c:ext xmlns:c16="http://schemas.microsoft.com/office/drawing/2014/chart" uri="{C3380CC4-5D6E-409C-BE32-E72D297353CC}">
                <c16:uniqueId val="{00000015-5F68-4E35-8BF8-84EC469C58BA}"/>
              </c:ext>
            </c:extLst>
          </c:dPt>
          <c:cat>
            <c:strRef>
              <c:f>'Evolución mensual turistas FV'!$B$142:$B$153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FV'!$N$142:$N$154</c:f>
              <c:numCache>
                <c:formatCode>0.0%</c:formatCode>
                <c:ptCount val="13"/>
                <c:pt idx="0">
                  <c:v>1.1872688339497763</c:v>
                </c:pt>
                <c:pt idx="1">
                  <c:v>5.273833671399597E-2</c:v>
                </c:pt>
                <c:pt idx="2">
                  <c:v>0.25467608076303727</c:v>
                </c:pt>
                <c:pt idx="3">
                  <c:v>0.10031347962382453</c:v>
                </c:pt>
                <c:pt idx="4">
                  <c:v>-0.22164076966427826</c:v>
                </c:pt>
                <c:pt idx="5">
                  <c:v>-0.24775653531018338</c:v>
                </c:pt>
                <c:pt idx="6">
                  <c:v>-0.24383352424589533</c:v>
                </c:pt>
                <c:pt idx="7">
                  <c:v>-0.16611482916519904</c:v>
                </c:pt>
                <c:pt idx="8">
                  <c:v>-0.22268594425398713</c:v>
                </c:pt>
                <c:pt idx="9">
                  <c:v>-0.28649956024626211</c:v>
                </c:pt>
                <c:pt idx="10">
                  <c:v>0.19066188870151768</c:v>
                </c:pt>
                <c:pt idx="11">
                  <c:v>-6.3191153238546516E-3</c:v>
                </c:pt>
                <c:pt idx="12">
                  <c:v>-5.6859142265139329E-2</c:v>
                </c:pt>
              </c:numCache>
            </c:numRef>
          </c:val>
          <c:smooth val="0"/>
          <c:extLst>
            <c:ext xmlns:c16="http://schemas.microsoft.com/office/drawing/2014/chart" uri="{C3380CC4-5D6E-409C-BE32-E72D297353CC}">
              <c16:uniqueId val="{00000016-5F68-4E35-8BF8-84EC469C58B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5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18444102173421"/>
          <c:w val="0.90467504063167459"/>
          <c:h val="0.4547841208327123"/>
        </c:manualLayout>
      </c:layout>
      <c:lineChart>
        <c:grouping val="standard"/>
        <c:varyColors val="0"/>
        <c:ser>
          <c:idx val="3"/>
          <c:order val="0"/>
          <c:tx>
            <c:strRef>
              <c:f>'Evolución mensual turistas TF'!$E$140:$F$140</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C991-4AE3-8007-41459668FD84}"/>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TF'!$E$142:$E$154</c:f>
              <c:numCache>
                <c:formatCode>#,##0</c:formatCode>
                <c:ptCount val="13"/>
                <c:pt idx="0">
                  <c:v>22105</c:v>
                </c:pt>
                <c:pt idx="1">
                  <c:v>21871</c:v>
                </c:pt>
                <c:pt idx="2">
                  <c:v>22701</c:v>
                </c:pt>
                <c:pt idx="3">
                  <c:v>14275</c:v>
                </c:pt>
                <c:pt idx="4">
                  <c:v>13052</c:v>
                </c:pt>
                <c:pt idx="5">
                  <c:v>12317</c:v>
                </c:pt>
                <c:pt idx="6">
                  <c:v>12848</c:v>
                </c:pt>
                <c:pt idx="7">
                  <c:v>18592</c:v>
                </c:pt>
                <c:pt idx="8">
                  <c:v>15393</c:v>
                </c:pt>
                <c:pt idx="9">
                  <c:v>14456</c:v>
                </c:pt>
                <c:pt idx="10">
                  <c:v>16794</c:v>
                </c:pt>
                <c:pt idx="11">
                  <c:v>19684</c:v>
                </c:pt>
                <c:pt idx="12">
                  <c:v>204088</c:v>
                </c:pt>
              </c:numCache>
            </c:numRef>
          </c:val>
          <c:smooth val="0"/>
          <c:extLst>
            <c:ext xmlns:c16="http://schemas.microsoft.com/office/drawing/2014/chart" uri="{C3380CC4-5D6E-409C-BE32-E72D297353CC}">
              <c16:uniqueId val="{00000002-C991-4AE3-8007-41459668FD84}"/>
            </c:ext>
          </c:extLst>
        </c:ser>
        <c:ser>
          <c:idx val="0"/>
          <c:order val="1"/>
          <c:tx>
            <c:strRef>
              <c:f>'Evolución mensual turistas TF'!$K$140:$L$140</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C991-4AE3-8007-41459668FD84}"/>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TF'!$K$142:$K$154</c:f>
              <c:numCache>
                <c:formatCode>#,##0</c:formatCode>
                <c:ptCount val="13"/>
                <c:pt idx="0">
                  <c:v>18991</c:v>
                </c:pt>
                <c:pt idx="1">
                  <c:v>20325</c:v>
                </c:pt>
                <c:pt idx="2">
                  <c:v>28148</c:v>
                </c:pt>
                <c:pt idx="3">
                  <c:v>21384</c:v>
                </c:pt>
                <c:pt idx="4">
                  <c:v>24030</c:v>
                </c:pt>
                <c:pt idx="5">
                  <c:v>23297</c:v>
                </c:pt>
                <c:pt idx="6">
                  <c:v>22882</c:v>
                </c:pt>
                <c:pt idx="7">
                  <c:v>22135</c:v>
                </c:pt>
                <c:pt idx="8">
                  <c:v>22534</c:v>
                </c:pt>
                <c:pt idx="9">
                  <c:v>21459</c:v>
                </c:pt>
                <c:pt idx="10">
                  <c:v>28551</c:v>
                </c:pt>
                <c:pt idx="11">
                  <c:v>27845</c:v>
                </c:pt>
                <c:pt idx="12">
                  <c:v>281581</c:v>
                </c:pt>
              </c:numCache>
            </c:numRef>
          </c:val>
          <c:smooth val="0"/>
          <c:extLst>
            <c:ext xmlns:c16="http://schemas.microsoft.com/office/drawing/2014/chart" uri="{C3380CC4-5D6E-409C-BE32-E72D297353CC}">
              <c16:uniqueId val="{00000005-C991-4AE3-8007-41459668FD84}"/>
            </c:ext>
          </c:extLst>
        </c:ser>
        <c:ser>
          <c:idx val="1"/>
          <c:order val="2"/>
          <c:tx>
            <c:strRef>
              <c:f>'Evolución mensual turistas TF'!$M$140:$N$140</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C991-4AE3-8007-41459668FD84}"/>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TF'!$M$142:$M$154</c:f>
              <c:numCache>
                <c:formatCode>#,##0</c:formatCode>
                <c:ptCount val="13"/>
                <c:pt idx="0">
                  <c:v>28916</c:v>
                </c:pt>
                <c:pt idx="1">
                  <c:v>23846</c:v>
                </c:pt>
                <c:pt idx="2">
                  <c:v>26386</c:v>
                </c:pt>
                <c:pt idx="3">
                  <c:v>23079</c:v>
                </c:pt>
                <c:pt idx="4">
                  <c:v>24487</c:v>
                </c:pt>
                <c:pt idx="5">
                  <c:v>21763</c:v>
                </c:pt>
                <c:pt idx="6">
                  <c:v>21403</c:v>
                </c:pt>
                <c:pt idx="7">
                  <c:v>27982</c:v>
                </c:pt>
                <c:pt idx="8">
                  <c:v>21847</c:v>
                </c:pt>
                <c:pt idx="9">
                  <c:v>29154</c:v>
                </c:pt>
                <c:pt idx="10">
                  <c:v>32291</c:v>
                </c:pt>
                <c:pt idx="11">
                  <c:v>33234</c:v>
                </c:pt>
                <c:pt idx="12">
                  <c:v>314388</c:v>
                </c:pt>
              </c:numCache>
            </c:numRef>
          </c:val>
          <c:smooth val="0"/>
          <c:extLst>
            <c:ext xmlns:c16="http://schemas.microsoft.com/office/drawing/2014/chart" uri="{C3380CC4-5D6E-409C-BE32-E72D297353CC}">
              <c16:uniqueId val="{00000008-C991-4AE3-8007-41459668FD84}"/>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TF'!$N$141</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C991-4AE3-8007-41459668FD84}"/>
              </c:ext>
            </c:extLst>
          </c:dPt>
          <c:dPt>
            <c:idx val="1"/>
            <c:marker>
              <c:symbol val="square"/>
              <c:size val="5"/>
              <c:spPr>
                <a:noFill/>
                <a:ln w="9525">
                  <a:noFill/>
                </a:ln>
                <a:effectLst/>
              </c:spPr>
            </c:marker>
            <c:bubble3D val="0"/>
            <c:extLst>
              <c:ext xmlns:c16="http://schemas.microsoft.com/office/drawing/2014/chart" uri="{C3380CC4-5D6E-409C-BE32-E72D297353CC}">
                <c16:uniqueId val="{0000000A-C991-4AE3-8007-41459668FD84}"/>
              </c:ext>
            </c:extLst>
          </c:dPt>
          <c:dPt>
            <c:idx val="2"/>
            <c:marker>
              <c:symbol val="square"/>
              <c:size val="5"/>
              <c:spPr>
                <a:noFill/>
                <a:ln w="9525">
                  <a:noFill/>
                </a:ln>
                <a:effectLst/>
              </c:spPr>
            </c:marker>
            <c:bubble3D val="0"/>
            <c:extLst>
              <c:ext xmlns:c16="http://schemas.microsoft.com/office/drawing/2014/chart" uri="{C3380CC4-5D6E-409C-BE32-E72D297353CC}">
                <c16:uniqueId val="{0000000B-C991-4AE3-8007-41459668FD84}"/>
              </c:ext>
            </c:extLst>
          </c:dPt>
          <c:dPt>
            <c:idx val="3"/>
            <c:marker>
              <c:symbol val="square"/>
              <c:size val="5"/>
              <c:spPr>
                <a:noFill/>
                <a:ln w="9525">
                  <a:noFill/>
                </a:ln>
                <a:effectLst/>
              </c:spPr>
            </c:marker>
            <c:bubble3D val="0"/>
            <c:extLst>
              <c:ext xmlns:c16="http://schemas.microsoft.com/office/drawing/2014/chart" uri="{C3380CC4-5D6E-409C-BE32-E72D297353CC}">
                <c16:uniqueId val="{0000000C-C991-4AE3-8007-41459668FD84}"/>
              </c:ext>
            </c:extLst>
          </c:dPt>
          <c:dPt>
            <c:idx val="4"/>
            <c:marker>
              <c:symbol val="square"/>
              <c:size val="5"/>
              <c:spPr>
                <a:noFill/>
                <a:ln w="9525">
                  <a:noFill/>
                </a:ln>
                <a:effectLst/>
              </c:spPr>
            </c:marker>
            <c:bubble3D val="0"/>
            <c:extLst>
              <c:ext xmlns:c16="http://schemas.microsoft.com/office/drawing/2014/chart" uri="{C3380CC4-5D6E-409C-BE32-E72D297353CC}">
                <c16:uniqueId val="{0000000D-C991-4AE3-8007-41459668FD84}"/>
              </c:ext>
            </c:extLst>
          </c:dPt>
          <c:dPt>
            <c:idx val="5"/>
            <c:marker>
              <c:symbol val="square"/>
              <c:size val="5"/>
              <c:spPr>
                <a:noFill/>
                <a:ln w="9525">
                  <a:noFill/>
                </a:ln>
                <a:effectLst/>
              </c:spPr>
            </c:marker>
            <c:bubble3D val="0"/>
            <c:extLst>
              <c:ext xmlns:c16="http://schemas.microsoft.com/office/drawing/2014/chart" uri="{C3380CC4-5D6E-409C-BE32-E72D297353CC}">
                <c16:uniqueId val="{0000000E-C991-4AE3-8007-41459668FD84}"/>
              </c:ext>
            </c:extLst>
          </c:dPt>
          <c:dPt>
            <c:idx val="6"/>
            <c:marker>
              <c:symbol val="square"/>
              <c:size val="5"/>
              <c:spPr>
                <a:noFill/>
                <a:ln w="9525">
                  <a:noFill/>
                </a:ln>
                <a:effectLst/>
              </c:spPr>
            </c:marker>
            <c:bubble3D val="0"/>
            <c:extLst>
              <c:ext xmlns:c16="http://schemas.microsoft.com/office/drawing/2014/chart" uri="{C3380CC4-5D6E-409C-BE32-E72D297353CC}">
                <c16:uniqueId val="{0000000F-C991-4AE3-8007-41459668FD84}"/>
              </c:ext>
            </c:extLst>
          </c:dPt>
          <c:dPt>
            <c:idx val="7"/>
            <c:marker>
              <c:symbol val="square"/>
              <c:size val="5"/>
              <c:spPr>
                <a:noFill/>
                <a:ln w="9525">
                  <a:noFill/>
                </a:ln>
                <a:effectLst/>
              </c:spPr>
            </c:marker>
            <c:bubble3D val="0"/>
            <c:extLst>
              <c:ext xmlns:c16="http://schemas.microsoft.com/office/drawing/2014/chart" uri="{C3380CC4-5D6E-409C-BE32-E72D297353CC}">
                <c16:uniqueId val="{00000010-C991-4AE3-8007-41459668FD84}"/>
              </c:ext>
            </c:extLst>
          </c:dPt>
          <c:dPt>
            <c:idx val="8"/>
            <c:marker>
              <c:symbol val="square"/>
              <c:size val="5"/>
              <c:spPr>
                <a:noFill/>
                <a:ln w="9525">
                  <a:noFill/>
                </a:ln>
                <a:effectLst/>
              </c:spPr>
            </c:marker>
            <c:bubble3D val="0"/>
            <c:extLst>
              <c:ext xmlns:c16="http://schemas.microsoft.com/office/drawing/2014/chart" uri="{C3380CC4-5D6E-409C-BE32-E72D297353CC}">
                <c16:uniqueId val="{00000011-C991-4AE3-8007-41459668FD84}"/>
              </c:ext>
            </c:extLst>
          </c:dPt>
          <c:dPt>
            <c:idx val="9"/>
            <c:marker>
              <c:symbol val="square"/>
              <c:size val="5"/>
              <c:spPr>
                <a:noFill/>
                <a:ln w="9525">
                  <a:noFill/>
                </a:ln>
                <a:effectLst/>
              </c:spPr>
            </c:marker>
            <c:bubble3D val="0"/>
            <c:extLst>
              <c:ext xmlns:c16="http://schemas.microsoft.com/office/drawing/2014/chart" uri="{C3380CC4-5D6E-409C-BE32-E72D297353CC}">
                <c16:uniqueId val="{00000012-C991-4AE3-8007-41459668FD84}"/>
              </c:ext>
            </c:extLst>
          </c:dPt>
          <c:dPt>
            <c:idx val="10"/>
            <c:marker>
              <c:symbol val="square"/>
              <c:size val="5"/>
              <c:spPr>
                <a:noFill/>
                <a:ln w="9525">
                  <a:noFill/>
                </a:ln>
                <a:effectLst/>
              </c:spPr>
            </c:marker>
            <c:bubble3D val="0"/>
            <c:extLst>
              <c:ext xmlns:c16="http://schemas.microsoft.com/office/drawing/2014/chart" uri="{C3380CC4-5D6E-409C-BE32-E72D297353CC}">
                <c16:uniqueId val="{00000013-C991-4AE3-8007-41459668FD84}"/>
              </c:ext>
            </c:extLst>
          </c:dPt>
          <c:dPt>
            <c:idx val="11"/>
            <c:marker>
              <c:symbol val="square"/>
              <c:size val="5"/>
              <c:spPr>
                <a:noFill/>
                <a:ln w="9525">
                  <a:noFill/>
                </a:ln>
                <a:effectLst/>
              </c:spPr>
            </c:marker>
            <c:bubble3D val="0"/>
            <c:extLst>
              <c:ext xmlns:c16="http://schemas.microsoft.com/office/drawing/2014/chart" uri="{C3380CC4-5D6E-409C-BE32-E72D297353CC}">
                <c16:uniqueId val="{00000014-C991-4AE3-8007-41459668FD84}"/>
              </c:ext>
            </c:extLst>
          </c:dPt>
          <c:dPt>
            <c:idx val="12"/>
            <c:marker>
              <c:symbol val="square"/>
              <c:size val="5"/>
              <c:spPr>
                <a:noFill/>
                <a:ln w="9525">
                  <a:noFill/>
                </a:ln>
                <a:effectLst/>
              </c:spPr>
            </c:marker>
            <c:bubble3D val="0"/>
            <c:extLst>
              <c:ext xmlns:c16="http://schemas.microsoft.com/office/drawing/2014/chart" uri="{C3380CC4-5D6E-409C-BE32-E72D297353CC}">
                <c16:uniqueId val="{00000015-C991-4AE3-8007-41459668FD84}"/>
              </c:ext>
            </c:extLst>
          </c:dPt>
          <c:cat>
            <c:strRef>
              <c:f>'Evolución mensual turistas TF'!$B$142:$B$153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TF'!$N$142:$N$154</c:f>
              <c:numCache>
                <c:formatCode>0.0%</c:formatCode>
                <c:ptCount val="13"/>
                <c:pt idx="0">
                  <c:v>0.52261597598862619</c:v>
                </c:pt>
                <c:pt idx="1">
                  <c:v>0.17323493234932341</c:v>
                </c:pt>
                <c:pt idx="2">
                  <c:v>-6.2597697882620484E-2</c:v>
                </c:pt>
                <c:pt idx="3">
                  <c:v>7.9264870931537557E-2</c:v>
                </c:pt>
                <c:pt idx="4">
                  <c:v>1.9017894298793081E-2</c:v>
                </c:pt>
                <c:pt idx="5">
                  <c:v>-6.5845387818174062E-2</c:v>
                </c:pt>
                <c:pt idx="6">
                  <c:v>-6.4635958395245163E-2</c:v>
                </c:pt>
                <c:pt idx="7">
                  <c:v>0.26415179579850911</c:v>
                </c:pt>
                <c:pt idx="8">
                  <c:v>-3.0487263690423316E-2</c:v>
                </c:pt>
                <c:pt idx="9">
                  <c:v>0.35859080106249119</c:v>
                </c:pt>
                <c:pt idx="10">
                  <c:v>0.13099366046723415</c:v>
                </c:pt>
                <c:pt idx="11">
                  <c:v>0.19353564374214405</c:v>
                </c:pt>
                <c:pt idx="12">
                  <c:v>0.11650999179632149</c:v>
                </c:pt>
              </c:numCache>
            </c:numRef>
          </c:val>
          <c:smooth val="0"/>
          <c:extLst>
            <c:ext xmlns:c16="http://schemas.microsoft.com/office/drawing/2014/chart" uri="{C3380CC4-5D6E-409C-BE32-E72D297353CC}">
              <c16:uniqueId val="{00000016-C991-4AE3-8007-41459668FD84}"/>
            </c:ext>
          </c:extLst>
        </c:ser>
        <c:ser>
          <c:idx val="4"/>
          <c:order val="4"/>
          <c:tx>
            <c:strRef>
              <c:f>'Evolución mensual turistas TF'!$O$141</c:f>
              <c:strCache>
                <c:ptCount val="1"/>
                <c:pt idx="0">
                  <c:v>Variación 23/19</c:v>
                </c:pt>
              </c:strCache>
            </c:strRef>
          </c:tx>
          <c:spPr>
            <a:ln w="25400" cap="rnd">
              <a:noFill/>
              <a:round/>
            </a:ln>
            <a:effectLst/>
          </c:spPr>
          <c:marker>
            <c:symbol val="none"/>
          </c:marker>
          <c:val>
            <c:numRef>
              <c:f>'Evolución mensual turistas TF'!$O$142:$O$154</c:f>
              <c:numCache>
                <c:formatCode>0.0%</c:formatCode>
                <c:ptCount val="13"/>
                <c:pt idx="0">
                  <c:v>0.30812033476589007</c:v>
                </c:pt>
                <c:pt idx="1">
                  <c:v>9.0302226692881016E-2</c:v>
                </c:pt>
                <c:pt idx="2">
                  <c:v>0.16232765076428346</c:v>
                </c:pt>
                <c:pt idx="3">
                  <c:v>0.61674255691768831</c:v>
                </c:pt>
                <c:pt idx="4">
                  <c:v>0.87611094085197672</c:v>
                </c:pt>
                <c:pt idx="5">
                  <c:v>0.76690752618332381</c:v>
                </c:pt>
                <c:pt idx="6">
                  <c:v>0.66586239103362388</c:v>
                </c:pt>
                <c:pt idx="7">
                  <c:v>0.50505593803786586</c:v>
                </c:pt>
                <c:pt idx="8">
                  <c:v>0.41928149158708505</c:v>
                </c:pt>
                <c:pt idx="9">
                  <c:v>1.0167404537908133</c:v>
                </c:pt>
                <c:pt idx="10">
                  <c:v>0.92277003691794679</c:v>
                </c:pt>
                <c:pt idx="11">
                  <c:v>0.68837634627108302</c:v>
                </c:pt>
                <c:pt idx="12">
                  <c:v>0.5404531378620987</c:v>
                </c:pt>
              </c:numCache>
            </c:numRef>
          </c:val>
          <c:smooth val="0"/>
          <c:extLst>
            <c:ext xmlns:c16="http://schemas.microsoft.com/office/drawing/2014/chart" uri="{C3380CC4-5D6E-409C-BE32-E72D297353CC}">
              <c16:uniqueId val="{00000017-C991-4AE3-8007-41459668FD84}"/>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4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FV'!$E$162:$F$162</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C8F0-4B6D-9A0D-2BEE89639BD0}"/>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FV'!$E$164:$E$176</c:f>
              <c:numCache>
                <c:formatCode>#,##0</c:formatCode>
                <c:ptCount val="13"/>
                <c:pt idx="0">
                  <c:v>7002</c:v>
                </c:pt>
                <c:pt idx="1">
                  <c:v>8811</c:v>
                </c:pt>
                <c:pt idx="2">
                  <c:v>10621</c:v>
                </c:pt>
                <c:pt idx="3">
                  <c:v>13268</c:v>
                </c:pt>
                <c:pt idx="4">
                  <c:v>9458</c:v>
                </c:pt>
                <c:pt idx="5">
                  <c:v>8453</c:v>
                </c:pt>
                <c:pt idx="6">
                  <c:v>9742</c:v>
                </c:pt>
                <c:pt idx="7">
                  <c:v>11261</c:v>
                </c:pt>
                <c:pt idx="8">
                  <c:v>9691</c:v>
                </c:pt>
                <c:pt idx="9">
                  <c:v>9842</c:v>
                </c:pt>
                <c:pt idx="10">
                  <c:v>7140</c:v>
                </c:pt>
                <c:pt idx="11">
                  <c:v>8803</c:v>
                </c:pt>
                <c:pt idx="12">
                  <c:v>114092</c:v>
                </c:pt>
              </c:numCache>
            </c:numRef>
          </c:val>
          <c:smooth val="0"/>
          <c:extLst>
            <c:ext xmlns:c16="http://schemas.microsoft.com/office/drawing/2014/chart" uri="{C3380CC4-5D6E-409C-BE32-E72D297353CC}">
              <c16:uniqueId val="{00000002-C8F0-4B6D-9A0D-2BEE89639BD0}"/>
            </c:ext>
          </c:extLst>
        </c:ser>
        <c:ser>
          <c:idx val="0"/>
          <c:order val="1"/>
          <c:tx>
            <c:strRef>
              <c:f>'Evolución mensual turistas FV'!$K$162:$L$162</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C8F0-4B6D-9A0D-2BEE89639BD0}"/>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FV'!$K$164:$K$176</c:f>
              <c:numCache>
                <c:formatCode>#,##0</c:formatCode>
                <c:ptCount val="13"/>
                <c:pt idx="0">
                  <c:v>6827</c:v>
                </c:pt>
                <c:pt idx="1">
                  <c:v>15678</c:v>
                </c:pt>
                <c:pt idx="2">
                  <c:v>13076</c:v>
                </c:pt>
                <c:pt idx="3">
                  <c:v>12231</c:v>
                </c:pt>
                <c:pt idx="4">
                  <c:v>10132</c:v>
                </c:pt>
                <c:pt idx="5">
                  <c:v>8759</c:v>
                </c:pt>
                <c:pt idx="6">
                  <c:v>13788</c:v>
                </c:pt>
                <c:pt idx="7">
                  <c:v>15183</c:v>
                </c:pt>
                <c:pt idx="8">
                  <c:v>10747</c:v>
                </c:pt>
                <c:pt idx="9">
                  <c:v>14918</c:v>
                </c:pt>
                <c:pt idx="10">
                  <c:v>10589</c:v>
                </c:pt>
                <c:pt idx="11">
                  <c:v>14066</c:v>
                </c:pt>
                <c:pt idx="12">
                  <c:v>145994</c:v>
                </c:pt>
              </c:numCache>
            </c:numRef>
          </c:val>
          <c:smooth val="0"/>
          <c:extLst>
            <c:ext xmlns:c16="http://schemas.microsoft.com/office/drawing/2014/chart" uri="{C3380CC4-5D6E-409C-BE32-E72D297353CC}">
              <c16:uniqueId val="{00000005-C8F0-4B6D-9A0D-2BEE89639BD0}"/>
            </c:ext>
          </c:extLst>
        </c:ser>
        <c:ser>
          <c:idx val="1"/>
          <c:order val="2"/>
          <c:tx>
            <c:strRef>
              <c:f>'Evolución mensual turistas FV'!$M$162:$N$162</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C8F0-4B6D-9A0D-2BEE89639BD0}"/>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FV'!$M$164:$M$176</c:f>
              <c:numCache>
                <c:formatCode>#,##0</c:formatCode>
                <c:ptCount val="13"/>
                <c:pt idx="0">
                  <c:v>10368</c:v>
                </c:pt>
                <c:pt idx="1">
                  <c:v>14068</c:v>
                </c:pt>
                <c:pt idx="2">
                  <c:v>12707</c:v>
                </c:pt>
                <c:pt idx="3">
                  <c:v>13005</c:v>
                </c:pt>
                <c:pt idx="4">
                  <c:v>8573</c:v>
                </c:pt>
                <c:pt idx="5">
                  <c:v>7681</c:v>
                </c:pt>
                <c:pt idx="6">
                  <c:v>14453</c:v>
                </c:pt>
                <c:pt idx="7">
                  <c:v>13260</c:v>
                </c:pt>
                <c:pt idx="8">
                  <c:v>9526</c:v>
                </c:pt>
                <c:pt idx="9">
                  <c:v>13346</c:v>
                </c:pt>
                <c:pt idx="10">
                  <c:v>8895</c:v>
                </c:pt>
                <c:pt idx="11">
                  <c:v>10771</c:v>
                </c:pt>
                <c:pt idx="12">
                  <c:v>136653</c:v>
                </c:pt>
              </c:numCache>
            </c:numRef>
          </c:val>
          <c:smooth val="0"/>
          <c:extLst>
            <c:ext xmlns:c16="http://schemas.microsoft.com/office/drawing/2014/chart" uri="{C3380CC4-5D6E-409C-BE32-E72D297353CC}">
              <c16:uniqueId val="{00000008-C8F0-4B6D-9A0D-2BEE89639BD0}"/>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FV'!$N$163</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C8F0-4B6D-9A0D-2BEE89639BD0}"/>
              </c:ext>
            </c:extLst>
          </c:dPt>
          <c:dPt>
            <c:idx val="1"/>
            <c:marker>
              <c:symbol val="square"/>
              <c:size val="5"/>
              <c:spPr>
                <a:noFill/>
                <a:ln w="9525">
                  <a:noFill/>
                </a:ln>
                <a:effectLst/>
              </c:spPr>
            </c:marker>
            <c:bubble3D val="0"/>
            <c:extLst>
              <c:ext xmlns:c16="http://schemas.microsoft.com/office/drawing/2014/chart" uri="{C3380CC4-5D6E-409C-BE32-E72D297353CC}">
                <c16:uniqueId val="{0000000A-C8F0-4B6D-9A0D-2BEE89639BD0}"/>
              </c:ext>
            </c:extLst>
          </c:dPt>
          <c:dPt>
            <c:idx val="2"/>
            <c:marker>
              <c:symbol val="square"/>
              <c:size val="5"/>
              <c:spPr>
                <a:noFill/>
                <a:ln w="9525">
                  <a:noFill/>
                </a:ln>
                <a:effectLst/>
              </c:spPr>
            </c:marker>
            <c:bubble3D val="0"/>
            <c:extLst>
              <c:ext xmlns:c16="http://schemas.microsoft.com/office/drawing/2014/chart" uri="{C3380CC4-5D6E-409C-BE32-E72D297353CC}">
                <c16:uniqueId val="{0000000B-C8F0-4B6D-9A0D-2BEE89639BD0}"/>
              </c:ext>
            </c:extLst>
          </c:dPt>
          <c:dPt>
            <c:idx val="3"/>
            <c:marker>
              <c:symbol val="square"/>
              <c:size val="5"/>
              <c:spPr>
                <a:noFill/>
                <a:ln w="9525">
                  <a:noFill/>
                </a:ln>
                <a:effectLst/>
              </c:spPr>
            </c:marker>
            <c:bubble3D val="0"/>
            <c:extLst>
              <c:ext xmlns:c16="http://schemas.microsoft.com/office/drawing/2014/chart" uri="{C3380CC4-5D6E-409C-BE32-E72D297353CC}">
                <c16:uniqueId val="{0000000C-C8F0-4B6D-9A0D-2BEE89639BD0}"/>
              </c:ext>
            </c:extLst>
          </c:dPt>
          <c:dPt>
            <c:idx val="4"/>
            <c:marker>
              <c:symbol val="square"/>
              <c:size val="5"/>
              <c:spPr>
                <a:noFill/>
                <a:ln w="9525">
                  <a:noFill/>
                </a:ln>
                <a:effectLst/>
              </c:spPr>
            </c:marker>
            <c:bubble3D val="0"/>
            <c:extLst>
              <c:ext xmlns:c16="http://schemas.microsoft.com/office/drawing/2014/chart" uri="{C3380CC4-5D6E-409C-BE32-E72D297353CC}">
                <c16:uniqueId val="{0000000D-C8F0-4B6D-9A0D-2BEE89639BD0}"/>
              </c:ext>
            </c:extLst>
          </c:dPt>
          <c:dPt>
            <c:idx val="5"/>
            <c:marker>
              <c:symbol val="square"/>
              <c:size val="5"/>
              <c:spPr>
                <a:noFill/>
                <a:ln w="9525">
                  <a:noFill/>
                </a:ln>
                <a:effectLst/>
              </c:spPr>
            </c:marker>
            <c:bubble3D val="0"/>
            <c:extLst>
              <c:ext xmlns:c16="http://schemas.microsoft.com/office/drawing/2014/chart" uri="{C3380CC4-5D6E-409C-BE32-E72D297353CC}">
                <c16:uniqueId val="{0000000E-C8F0-4B6D-9A0D-2BEE89639BD0}"/>
              </c:ext>
            </c:extLst>
          </c:dPt>
          <c:dPt>
            <c:idx val="6"/>
            <c:marker>
              <c:symbol val="square"/>
              <c:size val="5"/>
              <c:spPr>
                <a:noFill/>
                <a:ln w="9525">
                  <a:noFill/>
                </a:ln>
                <a:effectLst/>
              </c:spPr>
            </c:marker>
            <c:bubble3D val="0"/>
            <c:extLst>
              <c:ext xmlns:c16="http://schemas.microsoft.com/office/drawing/2014/chart" uri="{C3380CC4-5D6E-409C-BE32-E72D297353CC}">
                <c16:uniqueId val="{0000000F-C8F0-4B6D-9A0D-2BEE89639BD0}"/>
              </c:ext>
            </c:extLst>
          </c:dPt>
          <c:dPt>
            <c:idx val="7"/>
            <c:marker>
              <c:symbol val="square"/>
              <c:size val="5"/>
              <c:spPr>
                <a:noFill/>
                <a:ln w="9525">
                  <a:noFill/>
                </a:ln>
                <a:effectLst/>
              </c:spPr>
            </c:marker>
            <c:bubble3D val="0"/>
            <c:extLst>
              <c:ext xmlns:c16="http://schemas.microsoft.com/office/drawing/2014/chart" uri="{C3380CC4-5D6E-409C-BE32-E72D297353CC}">
                <c16:uniqueId val="{00000010-C8F0-4B6D-9A0D-2BEE89639BD0}"/>
              </c:ext>
            </c:extLst>
          </c:dPt>
          <c:dPt>
            <c:idx val="8"/>
            <c:marker>
              <c:symbol val="square"/>
              <c:size val="5"/>
              <c:spPr>
                <a:noFill/>
                <a:ln w="9525">
                  <a:noFill/>
                </a:ln>
                <a:effectLst/>
              </c:spPr>
            </c:marker>
            <c:bubble3D val="0"/>
            <c:extLst>
              <c:ext xmlns:c16="http://schemas.microsoft.com/office/drawing/2014/chart" uri="{C3380CC4-5D6E-409C-BE32-E72D297353CC}">
                <c16:uniqueId val="{00000011-C8F0-4B6D-9A0D-2BEE89639BD0}"/>
              </c:ext>
            </c:extLst>
          </c:dPt>
          <c:dPt>
            <c:idx val="9"/>
            <c:marker>
              <c:symbol val="square"/>
              <c:size val="5"/>
              <c:spPr>
                <a:noFill/>
                <a:ln w="9525">
                  <a:noFill/>
                </a:ln>
                <a:effectLst/>
              </c:spPr>
            </c:marker>
            <c:bubble3D val="0"/>
            <c:extLst>
              <c:ext xmlns:c16="http://schemas.microsoft.com/office/drawing/2014/chart" uri="{C3380CC4-5D6E-409C-BE32-E72D297353CC}">
                <c16:uniqueId val="{00000012-C8F0-4B6D-9A0D-2BEE89639BD0}"/>
              </c:ext>
            </c:extLst>
          </c:dPt>
          <c:dPt>
            <c:idx val="10"/>
            <c:marker>
              <c:symbol val="square"/>
              <c:size val="5"/>
              <c:spPr>
                <a:noFill/>
                <a:ln w="9525">
                  <a:noFill/>
                </a:ln>
                <a:effectLst/>
              </c:spPr>
            </c:marker>
            <c:bubble3D val="0"/>
            <c:extLst>
              <c:ext xmlns:c16="http://schemas.microsoft.com/office/drawing/2014/chart" uri="{C3380CC4-5D6E-409C-BE32-E72D297353CC}">
                <c16:uniqueId val="{00000013-C8F0-4B6D-9A0D-2BEE89639BD0}"/>
              </c:ext>
            </c:extLst>
          </c:dPt>
          <c:dPt>
            <c:idx val="11"/>
            <c:marker>
              <c:symbol val="square"/>
              <c:size val="5"/>
              <c:spPr>
                <a:noFill/>
                <a:ln w="9525">
                  <a:noFill/>
                </a:ln>
                <a:effectLst/>
              </c:spPr>
            </c:marker>
            <c:bubble3D val="0"/>
            <c:extLst>
              <c:ext xmlns:c16="http://schemas.microsoft.com/office/drawing/2014/chart" uri="{C3380CC4-5D6E-409C-BE32-E72D297353CC}">
                <c16:uniqueId val="{00000014-C8F0-4B6D-9A0D-2BEE89639BD0}"/>
              </c:ext>
            </c:extLst>
          </c:dPt>
          <c:dPt>
            <c:idx val="12"/>
            <c:marker>
              <c:symbol val="square"/>
              <c:size val="5"/>
              <c:spPr>
                <a:noFill/>
                <a:ln w="9525">
                  <a:noFill/>
                </a:ln>
                <a:effectLst/>
              </c:spPr>
            </c:marker>
            <c:bubble3D val="0"/>
            <c:extLst>
              <c:ext xmlns:c16="http://schemas.microsoft.com/office/drawing/2014/chart" uri="{C3380CC4-5D6E-409C-BE32-E72D297353CC}">
                <c16:uniqueId val="{00000015-C8F0-4B6D-9A0D-2BEE89639BD0}"/>
              </c:ext>
            </c:extLst>
          </c:dPt>
          <c:cat>
            <c:strRef>
              <c:f>'Evolución mensual turistas FV'!$B$164:$B$175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FV'!$N$164:$N$176</c:f>
              <c:numCache>
                <c:formatCode>0.0%</c:formatCode>
                <c:ptCount val="13"/>
                <c:pt idx="0">
                  <c:v>0.51867584590596172</c:v>
                </c:pt>
                <c:pt idx="1">
                  <c:v>-0.10269166985584899</c:v>
                </c:pt>
                <c:pt idx="2">
                  <c:v>-2.8219639033343569E-2</c:v>
                </c:pt>
                <c:pt idx="3">
                  <c:v>6.3281824871228798E-2</c:v>
                </c:pt>
                <c:pt idx="4">
                  <c:v>-0.15386893012238456</c:v>
                </c:pt>
                <c:pt idx="5">
                  <c:v>-0.12307341020664464</c:v>
                </c:pt>
                <c:pt idx="6">
                  <c:v>4.8230345227734173E-2</c:v>
                </c:pt>
                <c:pt idx="7">
                  <c:v>-0.1266548113021142</c:v>
                </c:pt>
                <c:pt idx="8">
                  <c:v>-0.11361310133060387</c:v>
                </c:pt>
                <c:pt idx="9">
                  <c:v>-0.10537605577155118</c:v>
                </c:pt>
                <c:pt idx="10">
                  <c:v>-0.15997733497025213</c:v>
                </c:pt>
                <c:pt idx="11">
                  <c:v>-0.23425280818996164</c:v>
                </c:pt>
                <c:pt idx="12">
                  <c:v>-6.3982081455402295E-2</c:v>
                </c:pt>
              </c:numCache>
            </c:numRef>
          </c:val>
          <c:smooth val="0"/>
          <c:extLst>
            <c:ext xmlns:c16="http://schemas.microsoft.com/office/drawing/2014/chart" uri="{C3380CC4-5D6E-409C-BE32-E72D297353CC}">
              <c16:uniqueId val="{00000016-C8F0-4B6D-9A0D-2BEE89639BD0}"/>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0442806460853661"/>
          <c:w val="0.90467504063167459"/>
          <c:h val="0.46878142835107206"/>
        </c:manualLayout>
      </c:layout>
      <c:lineChart>
        <c:grouping val="standard"/>
        <c:varyColors val="0"/>
        <c:ser>
          <c:idx val="3"/>
          <c:order val="0"/>
          <c:tx>
            <c:strRef>
              <c:f>'Evolución mensual turistas FV'!$E$184:$F$184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2114-4BB2-8818-000A33592DC7}"/>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FV'!$E$186:$E$198</c:f>
              <c:numCache>
                <c:formatCode>#,##0</c:formatCode>
                <c:ptCount val="13"/>
                <c:pt idx="0">
                  <c:v>1364</c:v>
                </c:pt>
                <c:pt idx="1">
                  <c:v>914</c:v>
                </c:pt>
                <c:pt idx="2">
                  <c:v>1249</c:v>
                </c:pt>
                <c:pt idx="3">
                  <c:v>2240</c:v>
                </c:pt>
                <c:pt idx="4">
                  <c:v>1031</c:v>
                </c:pt>
                <c:pt idx="5">
                  <c:v>1071</c:v>
                </c:pt>
                <c:pt idx="6">
                  <c:v>1651</c:v>
                </c:pt>
                <c:pt idx="7">
                  <c:v>1445</c:v>
                </c:pt>
                <c:pt idx="8">
                  <c:v>992</c:v>
                </c:pt>
                <c:pt idx="9">
                  <c:v>1154</c:v>
                </c:pt>
                <c:pt idx="10">
                  <c:v>1238</c:v>
                </c:pt>
                <c:pt idx="11">
                  <c:v>1237</c:v>
                </c:pt>
                <c:pt idx="12">
                  <c:v>15586</c:v>
                </c:pt>
              </c:numCache>
            </c:numRef>
          </c:val>
          <c:smooth val="0"/>
          <c:extLst>
            <c:ext xmlns:c16="http://schemas.microsoft.com/office/drawing/2014/chart" uri="{C3380CC4-5D6E-409C-BE32-E72D297353CC}">
              <c16:uniqueId val="{00000002-2114-4BB2-8818-000A33592DC7}"/>
            </c:ext>
          </c:extLst>
        </c:ser>
        <c:ser>
          <c:idx val="0"/>
          <c:order val="1"/>
          <c:tx>
            <c:strRef>
              <c:f>'Evolución mensual turistas FV'!$K$184:$L$184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2114-4BB2-8818-000A33592DC7}"/>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FV'!$K$186:$K$198</c:f>
              <c:numCache>
                <c:formatCode>#,##0</c:formatCode>
                <c:ptCount val="13"/>
                <c:pt idx="0">
                  <c:v>1124</c:v>
                </c:pt>
                <c:pt idx="1">
                  <c:v>1766</c:v>
                </c:pt>
                <c:pt idx="2">
                  <c:v>1282</c:v>
                </c:pt>
                <c:pt idx="3">
                  <c:v>1156</c:v>
                </c:pt>
                <c:pt idx="4">
                  <c:v>1027</c:v>
                </c:pt>
                <c:pt idx="5">
                  <c:v>1192</c:v>
                </c:pt>
                <c:pt idx="6">
                  <c:v>1679</c:v>
                </c:pt>
                <c:pt idx="7">
                  <c:v>362</c:v>
                </c:pt>
                <c:pt idx="8">
                  <c:v>1627</c:v>
                </c:pt>
                <c:pt idx="9">
                  <c:v>1194</c:v>
                </c:pt>
                <c:pt idx="10">
                  <c:v>2377</c:v>
                </c:pt>
                <c:pt idx="11">
                  <c:v>3297</c:v>
                </c:pt>
                <c:pt idx="12">
                  <c:v>18083</c:v>
                </c:pt>
              </c:numCache>
            </c:numRef>
          </c:val>
          <c:smooth val="0"/>
          <c:extLst>
            <c:ext xmlns:c16="http://schemas.microsoft.com/office/drawing/2014/chart" uri="{C3380CC4-5D6E-409C-BE32-E72D297353CC}">
              <c16:uniqueId val="{00000005-2114-4BB2-8818-000A33592DC7}"/>
            </c:ext>
          </c:extLst>
        </c:ser>
        <c:ser>
          <c:idx val="1"/>
          <c:order val="2"/>
          <c:tx>
            <c:strRef>
              <c:f>'Evolución mensual turistas FV'!$M$184:$N$184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2114-4BB2-8818-000A33592DC7}"/>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FV'!$M$186:$M$198</c:f>
              <c:numCache>
                <c:formatCode>#,##0</c:formatCode>
                <c:ptCount val="13"/>
                <c:pt idx="0">
                  <c:v>2339</c:v>
                </c:pt>
                <c:pt idx="1">
                  <c:v>2375</c:v>
                </c:pt>
                <c:pt idx="2">
                  <c:v>2372</c:v>
                </c:pt>
                <c:pt idx="3">
                  <c:v>1596</c:v>
                </c:pt>
                <c:pt idx="4">
                  <c:v>2115</c:v>
                </c:pt>
                <c:pt idx="5">
                  <c:v>1506</c:v>
                </c:pt>
                <c:pt idx="6">
                  <c:v>2276</c:v>
                </c:pt>
                <c:pt idx="7">
                  <c:v>957</c:v>
                </c:pt>
                <c:pt idx="8">
                  <c:v>1245</c:v>
                </c:pt>
                <c:pt idx="9">
                  <c:v>1414</c:v>
                </c:pt>
                <c:pt idx="10">
                  <c:v>2894</c:v>
                </c:pt>
                <c:pt idx="11">
                  <c:v>3728</c:v>
                </c:pt>
                <c:pt idx="12">
                  <c:v>24817</c:v>
                </c:pt>
              </c:numCache>
            </c:numRef>
          </c:val>
          <c:smooth val="0"/>
          <c:extLst>
            <c:ext xmlns:c16="http://schemas.microsoft.com/office/drawing/2014/chart" uri="{C3380CC4-5D6E-409C-BE32-E72D297353CC}">
              <c16:uniqueId val="{00000008-2114-4BB2-8818-000A33592DC7}"/>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FV'!$N$185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2114-4BB2-8818-000A33592DC7}"/>
              </c:ext>
            </c:extLst>
          </c:dPt>
          <c:dPt>
            <c:idx val="1"/>
            <c:marker>
              <c:symbol val="square"/>
              <c:size val="5"/>
              <c:spPr>
                <a:noFill/>
                <a:ln w="9525">
                  <a:noFill/>
                </a:ln>
                <a:effectLst/>
              </c:spPr>
            </c:marker>
            <c:bubble3D val="0"/>
            <c:extLst>
              <c:ext xmlns:c16="http://schemas.microsoft.com/office/drawing/2014/chart" uri="{C3380CC4-5D6E-409C-BE32-E72D297353CC}">
                <c16:uniqueId val="{0000000A-2114-4BB2-8818-000A33592DC7}"/>
              </c:ext>
            </c:extLst>
          </c:dPt>
          <c:dPt>
            <c:idx val="2"/>
            <c:marker>
              <c:symbol val="square"/>
              <c:size val="5"/>
              <c:spPr>
                <a:noFill/>
                <a:ln w="9525">
                  <a:noFill/>
                </a:ln>
                <a:effectLst/>
              </c:spPr>
            </c:marker>
            <c:bubble3D val="0"/>
            <c:extLst>
              <c:ext xmlns:c16="http://schemas.microsoft.com/office/drawing/2014/chart" uri="{C3380CC4-5D6E-409C-BE32-E72D297353CC}">
                <c16:uniqueId val="{0000000B-2114-4BB2-8818-000A33592DC7}"/>
              </c:ext>
            </c:extLst>
          </c:dPt>
          <c:dPt>
            <c:idx val="3"/>
            <c:marker>
              <c:symbol val="square"/>
              <c:size val="5"/>
              <c:spPr>
                <a:noFill/>
                <a:ln w="9525">
                  <a:noFill/>
                </a:ln>
                <a:effectLst/>
              </c:spPr>
            </c:marker>
            <c:bubble3D val="0"/>
            <c:extLst>
              <c:ext xmlns:c16="http://schemas.microsoft.com/office/drawing/2014/chart" uri="{C3380CC4-5D6E-409C-BE32-E72D297353CC}">
                <c16:uniqueId val="{0000000C-2114-4BB2-8818-000A33592DC7}"/>
              </c:ext>
            </c:extLst>
          </c:dPt>
          <c:dPt>
            <c:idx val="4"/>
            <c:marker>
              <c:symbol val="square"/>
              <c:size val="5"/>
              <c:spPr>
                <a:noFill/>
                <a:ln w="9525">
                  <a:noFill/>
                </a:ln>
                <a:effectLst/>
              </c:spPr>
            </c:marker>
            <c:bubble3D val="0"/>
            <c:extLst>
              <c:ext xmlns:c16="http://schemas.microsoft.com/office/drawing/2014/chart" uri="{C3380CC4-5D6E-409C-BE32-E72D297353CC}">
                <c16:uniqueId val="{0000000D-2114-4BB2-8818-000A33592DC7}"/>
              </c:ext>
            </c:extLst>
          </c:dPt>
          <c:dPt>
            <c:idx val="5"/>
            <c:marker>
              <c:symbol val="square"/>
              <c:size val="5"/>
              <c:spPr>
                <a:noFill/>
                <a:ln w="9525">
                  <a:noFill/>
                </a:ln>
                <a:effectLst/>
              </c:spPr>
            </c:marker>
            <c:bubble3D val="0"/>
            <c:extLst>
              <c:ext xmlns:c16="http://schemas.microsoft.com/office/drawing/2014/chart" uri="{C3380CC4-5D6E-409C-BE32-E72D297353CC}">
                <c16:uniqueId val="{0000000E-2114-4BB2-8818-000A33592DC7}"/>
              </c:ext>
            </c:extLst>
          </c:dPt>
          <c:dPt>
            <c:idx val="6"/>
            <c:marker>
              <c:symbol val="square"/>
              <c:size val="5"/>
              <c:spPr>
                <a:noFill/>
                <a:ln w="9525">
                  <a:noFill/>
                </a:ln>
                <a:effectLst/>
              </c:spPr>
            </c:marker>
            <c:bubble3D val="0"/>
            <c:extLst>
              <c:ext xmlns:c16="http://schemas.microsoft.com/office/drawing/2014/chart" uri="{C3380CC4-5D6E-409C-BE32-E72D297353CC}">
                <c16:uniqueId val="{0000000F-2114-4BB2-8818-000A33592DC7}"/>
              </c:ext>
            </c:extLst>
          </c:dPt>
          <c:dPt>
            <c:idx val="7"/>
            <c:marker>
              <c:symbol val="square"/>
              <c:size val="5"/>
              <c:spPr>
                <a:noFill/>
                <a:ln w="9525">
                  <a:noFill/>
                </a:ln>
                <a:effectLst/>
              </c:spPr>
            </c:marker>
            <c:bubble3D val="0"/>
            <c:extLst>
              <c:ext xmlns:c16="http://schemas.microsoft.com/office/drawing/2014/chart" uri="{C3380CC4-5D6E-409C-BE32-E72D297353CC}">
                <c16:uniqueId val="{00000010-2114-4BB2-8818-000A33592DC7}"/>
              </c:ext>
            </c:extLst>
          </c:dPt>
          <c:dPt>
            <c:idx val="8"/>
            <c:marker>
              <c:symbol val="square"/>
              <c:size val="5"/>
              <c:spPr>
                <a:noFill/>
                <a:ln w="9525">
                  <a:noFill/>
                </a:ln>
                <a:effectLst/>
              </c:spPr>
            </c:marker>
            <c:bubble3D val="0"/>
            <c:extLst>
              <c:ext xmlns:c16="http://schemas.microsoft.com/office/drawing/2014/chart" uri="{C3380CC4-5D6E-409C-BE32-E72D297353CC}">
                <c16:uniqueId val="{00000011-2114-4BB2-8818-000A33592DC7}"/>
              </c:ext>
            </c:extLst>
          </c:dPt>
          <c:dPt>
            <c:idx val="9"/>
            <c:marker>
              <c:symbol val="square"/>
              <c:size val="5"/>
              <c:spPr>
                <a:noFill/>
                <a:ln w="9525">
                  <a:noFill/>
                </a:ln>
                <a:effectLst/>
              </c:spPr>
            </c:marker>
            <c:bubble3D val="0"/>
            <c:extLst>
              <c:ext xmlns:c16="http://schemas.microsoft.com/office/drawing/2014/chart" uri="{C3380CC4-5D6E-409C-BE32-E72D297353CC}">
                <c16:uniqueId val="{00000012-2114-4BB2-8818-000A33592DC7}"/>
              </c:ext>
            </c:extLst>
          </c:dPt>
          <c:dPt>
            <c:idx val="10"/>
            <c:marker>
              <c:symbol val="square"/>
              <c:size val="5"/>
              <c:spPr>
                <a:noFill/>
                <a:ln w="9525">
                  <a:noFill/>
                </a:ln>
                <a:effectLst/>
              </c:spPr>
            </c:marker>
            <c:bubble3D val="0"/>
            <c:extLst>
              <c:ext xmlns:c16="http://schemas.microsoft.com/office/drawing/2014/chart" uri="{C3380CC4-5D6E-409C-BE32-E72D297353CC}">
                <c16:uniqueId val="{00000013-2114-4BB2-8818-000A33592DC7}"/>
              </c:ext>
            </c:extLst>
          </c:dPt>
          <c:dPt>
            <c:idx val="11"/>
            <c:marker>
              <c:symbol val="square"/>
              <c:size val="5"/>
              <c:spPr>
                <a:noFill/>
                <a:ln w="9525">
                  <a:noFill/>
                </a:ln>
                <a:effectLst/>
              </c:spPr>
            </c:marker>
            <c:bubble3D val="0"/>
            <c:extLst>
              <c:ext xmlns:c16="http://schemas.microsoft.com/office/drawing/2014/chart" uri="{C3380CC4-5D6E-409C-BE32-E72D297353CC}">
                <c16:uniqueId val="{00000014-2114-4BB2-8818-000A33592DC7}"/>
              </c:ext>
            </c:extLst>
          </c:dPt>
          <c:dPt>
            <c:idx val="12"/>
            <c:marker>
              <c:symbol val="square"/>
              <c:size val="5"/>
              <c:spPr>
                <a:noFill/>
                <a:ln w="9525">
                  <a:noFill/>
                </a:ln>
                <a:effectLst/>
              </c:spPr>
            </c:marker>
            <c:bubble3D val="0"/>
            <c:extLst>
              <c:ext xmlns:c16="http://schemas.microsoft.com/office/drawing/2014/chart" uri="{C3380CC4-5D6E-409C-BE32-E72D297353CC}">
                <c16:uniqueId val="{00000015-2114-4BB2-8818-000A33592DC7}"/>
              </c:ext>
            </c:extLst>
          </c:dPt>
          <c:cat>
            <c:strRef>
              <c:f>'Evolución mensual turistas FV'!$B$186:$B$197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FV'!$N$186:$N$198</c:f>
              <c:numCache>
                <c:formatCode>0.0%</c:formatCode>
                <c:ptCount val="13"/>
                <c:pt idx="0">
                  <c:v>1.0809608540925266</c:v>
                </c:pt>
                <c:pt idx="1">
                  <c:v>0.3448471121177803</c:v>
                </c:pt>
                <c:pt idx="2">
                  <c:v>0.85023400936037441</c:v>
                </c:pt>
                <c:pt idx="3">
                  <c:v>0.38062283737024227</c:v>
                </c:pt>
                <c:pt idx="4">
                  <c:v>1.059396299902629</c:v>
                </c:pt>
                <c:pt idx="5">
                  <c:v>0.26342281879194629</c:v>
                </c:pt>
                <c:pt idx="6">
                  <c:v>0.35556879094699223</c:v>
                </c:pt>
                <c:pt idx="7">
                  <c:v>1.6436464088397789</c:v>
                </c:pt>
                <c:pt idx="8">
                  <c:v>-0.23478795328826063</c:v>
                </c:pt>
                <c:pt idx="9">
                  <c:v>0.18425460636515911</c:v>
                </c:pt>
                <c:pt idx="10">
                  <c:v>0.21750105174589818</c:v>
                </c:pt>
                <c:pt idx="11">
                  <c:v>0.13072490142553828</c:v>
                </c:pt>
                <c:pt idx="12">
                  <c:v>0.37239396117900792</c:v>
                </c:pt>
              </c:numCache>
            </c:numRef>
          </c:val>
          <c:smooth val="0"/>
          <c:extLst>
            <c:ext xmlns:c16="http://schemas.microsoft.com/office/drawing/2014/chart" uri="{C3380CC4-5D6E-409C-BE32-E72D297353CC}">
              <c16:uniqueId val="{00000016-2114-4BB2-8818-000A33592DC7}"/>
            </c:ext>
          </c:extLst>
        </c:ser>
        <c:ser>
          <c:idx val="4"/>
          <c:order val="4"/>
          <c:tx>
            <c:strRef>
              <c:f>'Evolución mensual turistas FV'!$O$185</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FV'!$O$186:$O$198</c:f>
              <c:numCache>
                <c:formatCode>0.0%</c:formatCode>
                <c:ptCount val="13"/>
                <c:pt idx="0">
                  <c:v>0.71480938416422291</c:v>
                </c:pt>
                <c:pt idx="1">
                  <c:v>1.598468271334792</c:v>
                </c:pt>
                <c:pt idx="2">
                  <c:v>0.89911929543634916</c:v>
                </c:pt>
                <c:pt idx="3">
                  <c:v>-0.28749999999999998</c:v>
                </c:pt>
                <c:pt idx="4">
                  <c:v>1.0514064015518914</c:v>
                </c:pt>
                <c:pt idx="5">
                  <c:v>0.40616246498599429</c:v>
                </c:pt>
                <c:pt idx="6">
                  <c:v>0.37855844942459105</c:v>
                </c:pt>
                <c:pt idx="7">
                  <c:v>-0.3377162629757785</c:v>
                </c:pt>
                <c:pt idx="8">
                  <c:v>0.25504032258064524</c:v>
                </c:pt>
                <c:pt idx="9">
                  <c:v>0.22530329289428086</c:v>
                </c:pt>
                <c:pt idx="10">
                  <c:v>1.3376413570274637</c:v>
                </c:pt>
                <c:pt idx="11">
                  <c:v>2.0137429264349231</c:v>
                </c:pt>
                <c:pt idx="12">
                  <c:v>0.59226228666752223</c:v>
                </c:pt>
              </c:numCache>
            </c:numRef>
          </c:val>
          <c:smooth val="0"/>
          <c:extLst>
            <c:ext xmlns:c16="http://schemas.microsoft.com/office/drawing/2014/chart" uri="{C3380CC4-5D6E-409C-BE32-E72D297353CC}">
              <c16:uniqueId val="{00000017-2114-4BB2-8818-000A33592DC7}"/>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1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39873449240871728"/>
        </c:manualLayout>
      </c:layout>
      <c:lineChart>
        <c:grouping val="standard"/>
        <c:varyColors val="0"/>
        <c:ser>
          <c:idx val="3"/>
          <c:order val="0"/>
          <c:tx>
            <c:strRef>
              <c:f>'Evolución mensual turistas FV'!$E$206:$F$206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3462-4A60-B72A-0CD75E874F37}"/>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FV'!$E$208:$E$220</c:f>
              <c:numCache>
                <c:formatCode>#,##0</c:formatCode>
                <c:ptCount val="13"/>
                <c:pt idx="0">
                  <c:v>4368</c:v>
                </c:pt>
                <c:pt idx="1">
                  <c:v>5198</c:v>
                </c:pt>
                <c:pt idx="2">
                  <c:v>5193</c:v>
                </c:pt>
                <c:pt idx="3">
                  <c:v>4858</c:v>
                </c:pt>
                <c:pt idx="4">
                  <c:v>3634</c:v>
                </c:pt>
                <c:pt idx="5">
                  <c:v>3448</c:v>
                </c:pt>
                <c:pt idx="6">
                  <c:v>3091</c:v>
                </c:pt>
                <c:pt idx="7">
                  <c:v>3872</c:v>
                </c:pt>
                <c:pt idx="8">
                  <c:v>4061</c:v>
                </c:pt>
                <c:pt idx="9">
                  <c:v>4850</c:v>
                </c:pt>
                <c:pt idx="10">
                  <c:v>4000</c:v>
                </c:pt>
                <c:pt idx="11">
                  <c:v>5173</c:v>
                </c:pt>
                <c:pt idx="12">
                  <c:v>51746</c:v>
                </c:pt>
              </c:numCache>
            </c:numRef>
          </c:val>
          <c:smooth val="0"/>
          <c:extLst>
            <c:ext xmlns:c16="http://schemas.microsoft.com/office/drawing/2014/chart" uri="{C3380CC4-5D6E-409C-BE32-E72D297353CC}">
              <c16:uniqueId val="{00000002-3462-4A60-B72A-0CD75E874F37}"/>
            </c:ext>
          </c:extLst>
        </c:ser>
        <c:ser>
          <c:idx val="0"/>
          <c:order val="1"/>
          <c:tx>
            <c:strRef>
              <c:f>'Evolución mensual turistas FV'!$K$206:$L$206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3462-4A60-B72A-0CD75E874F37}"/>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FV'!$K$208:$K$220</c:f>
              <c:numCache>
                <c:formatCode>#,##0</c:formatCode>
                <c:ptCount val="13"/>
                <c:pt idx="0">
                  <c:v>4675</c:v>
                </c:pt>
                <c:pt idx="1">
                  <c:v>5783</c:v>
                </c:pt>
                <c:pt idx="2">
                  <c:v>6274</c:v>
                </c:pt>
                <c:pt idx="3">
                  <c:v>5476</c:v>
                </c:pt>
                <c:pt idx="4">
                  <c:v>4381</c:v>
                </c:pt>
                <c:pt idx="5">
                  <c:v>4098</c:v>
                </c:pt>
                <c:pt idx="6">
                  <c:v>5395</c:v>
                </c:pt>
                <c:pt idx="7">
                  <c:v>7109</c:v>
                </c:pt>
                <c:pt idx="8">
                  <c:v>4798</c:v>
                </c:pt>
                <c:pt idx="9">
                  <c:v>5468</c:v>
                </c:pt>
                <c:pt idx="10">
                  <c:v>6272</c:v>
                </c:pt>
                <c:pt idx="11">
                  <c:v>6011</c:v>
                </c:pt>
                <c:pt idx="12">
                  <c:v>65740</c:v>
                </c:pt>
              </c:numCache>
            </c:numRef>
          </c:val>
          <c:smooth val="0"/>
          <c:extLst>
            <c:ext xmlns:c16="http://schemas.microsoft.com/office/drawing/2014/chart" uri="{C3380CC4-5D6E-409C-BE32-E72D297353CC}">
              <c16:uniqueId val="{00000005-3462-4A60-B72A-0CD75E874F37}"/>
            </c:ext>
          </c:extLst>
        </c:ser>
        <c:ser>
          <c:idx val="1"/>
          <c:order val="2"/>
          <c:tx>
            <c:strRef>
              <c:f>'Evolución mensual turistas FV'!$M$206:$N$206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3462-4A60-B72A-0CD75E874F37}"/>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FV'!$M$208:$M$220</c:f>
              <c:numCache>
                <c:formatCode>#,##0</c:formatCode>
                <c:ptCount val="13"/>
                <c:pt idx="0">
                  <c:v>5365</c:v>
                </c:pt>
                <c:pt idx="1">
                  <c:v>5475</c:v>
                </c:pt>
                <c:pt idx="2">
                  <c:v>5573</c:v>
                </c:pt>
                <c:pt idx="3">
                  <c:v>6119</c:v>
                </c:pt>
                <c:pt idx="4">
                  <c:v>3802</c:v>
                </c:pt>
                <c:pt idx="5">
                  <c:v>3905</c:v>
                </c:pt>
                <c:pt idx="6">
                  <c:v>3988</c:v>
                </c:pt>
                <c:pt idx="7">
                  <c:v>5976</c:v>
                </c:pt>
                <c:pt idx="8">
                  <c:v>4674</c:v>
                </c:pt>
                <c:pt idx="9">
                  <c:v>6505</c:v>
                </c:pt>
                <c:pt idx="10">
                  <c:v>5733</c:v>
                </c:pt>
                <c:pt idx="11">
                  <c:v>6220</c:v>
                </c:pt>
                <c:pt idx="12">
                  <c:v>63335</c:v>
                </c:pt>
              </c:numCache>
            </c:numRef>
          </c:val>
          <c:smooth val="0"/>
          <c:extLst>
            <c:ext xmlns:c16="http://schemas.microsoft.com/office/drawing/2014/chart" uri="{C3380CC4-5D6E-409C-BE32-E72D297353CC}">
              <c16:uniqueId val="{00000008-3462-4A60-B72A-0CD75E874F37}"/>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FV'!$N$207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3462-4A60-B72A-0CD75E874F37}"/>
              </c:ext>
            </c:extLst>
          </c:dPt>
          <c:dPt>
            <c:idx val="1"/>
            <c:marker>
              <c:symbol val="square"/>
              <c:size val="5"/>
              <c:spPr>
                <a:noFill/>
                <a:ln w="9525">
                  <a:noFill/>
                </a:ln>
                <a:effectLst/>
              </c:spPr>
            </c:marker>
            <c:bubble3D val="0"/>
            <c:extLst>
              <c:ext xmlns:c16="http://schemas.microsoft.com/office/drawing/2014/chart" uri="{C3380CC4-5D6E-409C-BE32-E72D297353CC}">
                <c16:uniqueId val="{0000000A-3462-4A60-B72A-0CD75E874F37}"/>
              </c:ext>
            </c:extLst>
          </c:dPt>
          <c:dPt>
            <c:idx val="2"/>
            <c:marker>
              <c:symbol val="square"/>
              <c:size val="5"/>
              <c:spPr>
                <a:noFill/>
                <a:ln w="9525">
                  <a:noFill/>
                </a:ln>
                <a:effectLst/>
              </c:spPr>
            </c:marker>
            <c:bubble3D val="0"/>
            <c:extLst>
              <c:ext xmlns:c16="http://schemas.microsoft.com/office/drawing/2014/chart" uri="{C3380CC4-5D6E-409C-BE32-E72D297353CC}">
                <c16:uniqueId val="{0000000B-3462-4A60-B72A-0CD75E874F37}"/>
              </c:ext>
            </c:extLst>
          </c:dPt>
          <c:dPt>
            <c:idx val="3"/>
            <c:marker>
              <c:symbol val="square"/>
              <c:size val="5"/>
              <c:spPr>
                <a:noFill/>
                <a:ln w="9525">
                  <a:noFill/>
                </a:ln>
                <a:effectLst/>
              </c:spPr>
            </c:marker>
            <c:bubble3D val="0"/>
            <c:extLst>
              <c:ext xmlns:c16="http://schemas.microsoft.com/office/drawing/2014/chart" uri="{C3380CC4-5D6E-409C-BE32-E72D297353CC}">
                <c16:uniqueId val="{0000000C-3462-4A60-B72A-0CD75E874F37}"/>
              </c:ext>
            </c:extLst>
          </c:dPt>
          <c:dPt>
            <c:idx val="4"/>
            <c:marker>
              <c:symbol val="square"/>
              <c:size val="5"/>
              <c:spPr>
                <a:noFill/>
                <a:ln w="9525">
                  <a:noFill/>
                </a:ln>
                <a:effectLst/>
              </c:spPr>
            </c:marker>
            <c:bubble3D val="0"/>
            <c:extLst>
              <c:ext xmlns:c16="http://schemas.microsoft.com/office/drawing/2014/chart" uri="{C3380CC4-5D6E-409C-BE32-E72D297353CC}">
                <c16:uniqueId val="{0000000D-3462-4A60-B72A-0CD75E874F37}"/>
              </c:ext>
            </c:extLst>
          </c:dPt>
          <c:dPt>
            <c:idx val="5"/>
            <c:marker>
              <c:symbol val="square"/>
              <c:size val="5"/>
              <c:spPr>
                <a:noFill/>
                <a:ln w="9525">
                  <a:noFill/>
                </a:ln>
                <a:effectLst/>
              </c:spPr>
            </c:marker>
            <c:bubble3D val="0"/>
            <c:extLst>
              <c:ext xmlns:c16="http://schemas.microsoft.com/office/drawing/2014/chart" uri="{C3380CC4-5D6E-409C-BE32-E72D297353CC}">
                <c16:uniqueId val="{0000000E-3462-4A60-B72A-0CD75E874F37}"/>
              </c:ext>
            </c:extLst>
          </c:dPt>
          <c:dPt>
            <c:idx val="6"/>
            <c:marker>
              <c:symbol val="square"/>
              <c:size val="5"/>
              <c:spPr>
                <a:noFill/>
                <a:ln w="9525">
                  <a:noFill/>
                </a:ln>
                <a:effectLst/>
              </c:spPr>
            </c:marker>
            <c:bubble3D val="0"/>
            <c:extLst>
              <c:ext xmlns:c16="http://schemas.microsoft.com/office/drawing/2014/chart" uri="{C3380CC4-5D6E-409C-BE32-E72D297353CC}">
                <c16:uniqueId val="{0000000F-3462-4A60-B72A-0CD75E874F37}"/>
              </c:ext>
            </c:extLst>
          </c:dPt>
          <c:dPt>
            <c:idx val="7"/>
            <c:marker>
              <c:symbol val="square"/>
              <c:size val="5"/>
              <c:spPr>
                <a:noFill/>
                <a:ln w="9525">
                  <a:noFill/>
                </a:ln>
                <a:effectLst/>
              </c:spPr>
            </c:marker>
            <c:bubble3D val="0"/>
            <c:extLst>
              <c:ext xmlns:c16="http://schemas.microsoft.com/office/drawing/2014/chart" uri="{C3380CC4-5D6E-409C-BE32-E72D297353CC}">
                <c16:uniqueId val="{00000010-3462-4A60-B72A-0CD75E874F37}"/>
              </c:ext>
            </c:extLst>
          </c:dPt>
          <c:dPt>
            <c:idx val="8"/>
            <c:marker>
              <c:symbol val="square"/>
              <c:size val="5"/>
              <c:spPr>
                <a:noFill/>
                <a:ln w="9525">
                  <a:noFill/>
                </a:ln>
                <a:effectLst/>
              </c:spPr>
            </c:marker>
            <c:bubble3D val="0"/>
            <c:extLst>
              <c:ext xmlns:c16="http://schemas.microsoft.com/office/drawing/2014/chart" uri="{C3380CC4-5D6E-409C-BE32-E72D297353CC}">
                <c16:uniqueId val="{00000011-3462-4A60-B72A-0CD75E874F37}"/>
              </c:ext>
            </c:extLst>
          </c:dPt>
          <c:dPt>
            <c:idx val="9"/>
            <c:marker>
              <c:symbol val="square"/>
              <c:size val="5"/>
              <c:spPr>
                <a:noFill/>
                <a:ln w="9525">
                  <a:noFill/>
                </a:ln>
                <a:effectLst/>
              </c:spPr>
            </c:marker>
            <c:bubble3D val="0"/>
            <c:extLst>
              <c:ext xmlns:c16="http://schemas.microsoft.com/office/drawing/2014/chart" uri="{C3380CC4-5D6E-409C-BE32-E72D297353CC}">
                <c16:uniqueId val="{00000012-3462-4A60-B72A-0CD75E874F37}"/>
              </c:ext>
            </c:extLst>
          </c:dPt>
          <c:dPt>
            <c:idx val="10"/>
            <c:marker>
              <c:symbol val="square"/>
              <c:size val="5"/>
              <c:spPr>
                <a:noFill/>
                <a:ln w="9525">
                  <a:noFill/>
                </a:ln>
                <a:effectLst/>
              </c:spPr>
            </c:marker>
            <c:bubble3D val="0"/>
            <c:extLst>
              <c:ext xmlns:c16="http://schemas.microsoft.com/office/drawing/2014/chart" uri="{C3380CC4-5D6E-409C-BE32-E72D297353CC}">
                <c16:uniqueId val="{00000013-3462-4A60-B72A-0CD75E874F37}"/>
              </c:ext>
            </c:extLst>
          </c:dPt>
          <c:dPt>
            <c:idx val="11"/>
            <c:marker>
              <c:symbol val="square"/>
              <c:size val="5"/>
              <c:spPr>
                <a:noFill/>
                <a:ln w="9525">
                  <a:noFill/>
                </a:ln>
                <a:effectLst/>
              </c:spPr>
            </c:marker>
            <c:bubble3D val="0"/>
            <c:extLst>
              <c:ext xmlns:c16="http://schemas.microsoft.com/office/drawing/2014/chart" uri="{C3380CC4-5D6E-409C-BE32-E72D297353CC}">
                <c16:uniqueId val="{00000014-3462-4A60-B72A-0CD75E874F37}"/>
              </c:ext>
            </c:extLst>
          </c:dPt>
          <c:dPt>
            <c:idx val="12"/>
            <c:marker>
              <c:symbol val="square"/>
              <c:size val="5"/>
              <c:spPr>
                <a:noFill/>
                <a:ln w="9525">
                  <a:noFill/>
                </a:ln>
                <a:effectLst/>
              </c:spPr>
            </c:marker>
            <c:bubble3D val="0"/>
            <c:extLst>
              <c:ext xmlns:c16="http://schemas.microsoft.com/office/drawing/2014/chart" uri="{C3380CC4-5D6E-409C-BE32-E72D297353CC}">
                <c16:uniqueId val="{00000015-3462-4A60-B72A-0CD75E874F37}"/>
              </c:ext>
            </c:extLst>
          </c:dPt>
          <c:cat>
            <c:strRef>
              <c:f>'Evolución mensual turistas FV'!$B$209:$B$219</c:f>
              <c:strCache>
                <c:ptCount val="11"/>
                <c:pt idx="0">
                  <c:v>Febrero</c:v>
                </c:pt>
                <c:pt idx="1">
                  <c:v>Marzo</c:v>
                </c:pt>
                <c:pt idx="2">
                  <c:v>Abril</c:v>
                </c:pt>
                <c:pt idx="3">
                  <c:v>Mayo</c:v>
                </c:pt>
                <c:pt idx="4">
                  <c:v>Junio</c:v>
                </c:pt>
                <c:pt idx="5">
                  <c:v>Julio</c:v>
                </c:pt>
                <c:pt idx="6">
                  <c:v>Agosto</c:v>
                </c:pt>
                <c:pt idx="7">
                  <c:v>Septiembre</c:v>
                </c:pt>
                <c:pt idx="8">
                  <c:v>Octubre</c:v>
                </c:pt>
                <c:pt idx="9">
                  <c:v>Noviembre</c:v>
                </c:pt>
                <c:pt idx="10">
                  <c:v>Diciembre</c:v>
                </c:pt>
              </c:strCache>
            </c:strRef>
          </c:cat>
          <c:val>
            <c:numRef>
              <c:f>'Evolución mensual turistas FV'!$N$208:$N$220</c:f>
              <c:numCache>
                <c:formatCode>0.0%</c:formatCode>
                <c:ptCount val="13"/>
                <c:pt idx="0">
                  <c:v>0.14759358288770064</c:v>
                </c:pt>
                <c:pt idx="1">
                  <c:v>-5.3259553864776099E-2</c:v>
                </c:pt>
                <c:pt idx="2">
                  <c:v>-0.11173095313994263</c:v>
                </c:pt>
                <c:pt idx="3">
                  <c:v>0.11742147552958371</c:v>
                </c:pt>
                <c:pt idx="4">
                  <c:v>-0.13216160693905499</c:v>
                </c:pt>
                <c:pt idx="5">
                  <c:v>-4.709614446071253E-2</c:v>
                </c:pt>
                <c:pt idx="6">
                  <c:v>-0.2607970342910102</c:v>
                </c:pt>
                <c:pt idx="7">
                  <c:v>-0.15937543958362643</c:v>
                </c:pt>
                <c:pt idx="8">
                  <c:v>-2.5844101709045386E-2</c:v>
                </c:pt>
                <c:pt idx="9">
                  <c:v>0.18964886613021203</c:v>
                </c:pt>
                <c:pt idx="10">
                  <c:v>-8.59375E-2</c:v>
                </c:pt>
                <c:pt idx="11">
                  <c:v>3.476958908667438E-2</c:v>
                </c:pt>
                <c:pt idx="12">
                  <c:v>-3.6583510800121677E-2</c:v>
                </c:pt>
              </c:numCache>
            </c:numRef>
          </c:val>
          <c:smooth val="0"/>
          <c:extLst>
            <c:ext xmlns:c16="http://schemas.microsoft.com/office/drawing/2014/chart" uri="{C3380CC4-5D6E-409C-BE32-E72D297353CC}">
              <c16:uniqueId val="{00000016-3462-4A60-B72A-0CD75E874F37}"/>
            </c:ext>
          </c:extLst>
        </c:ser>
        <c:ser>
          <c:idx val="4"/>
          <c:order val="4"/>
          <c:tx>
            <c:strRef>
              <c:f>'Evolución mensual turistas FV'!$O$207</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FV'!$O$208:$O$220</c:f>
              <c:numCache>
                <c:formatCode>0.0%</c:formatCode>
                <c:ptCount val="13"/>
                <c:pt idx="0">
                  <c:v>0.22825091575091583</c:v>
                </c:pt>
                <c:pt idx="1">
                  <c:v>5.3289726818007033E-2</c:v>
                </c:pt>
                <c:pt idx="2">
                  <c:v>7.3175428461390357E-2</c:v>
                </c:pt>
                <c:pt idx="3">
                  <c:v>0.25957184026348301</c:v>
                </c:pt>
                <c:pt idx="4">
                  <c:v>4.6230049532195894E-2</c:v>
                </c:pt>
                <c:pt idx="5">
                  <c:v>0.13254060324825989</c:v>
                </c:pt>
                <c:pt idx="6">
                  <c:v>0.29019734713684886</c:v>
                </c:pt>
                <c:pt idx="7">
                  <c:v>0.54338842975206614</c:v>
                </c:pt>
                <c:pt idx="8">
                  <c:v>0.15094804235409987</c:v>
                </c:pt>
                <c:pt idx="9">
                  <c:v>0.34123711340206175</c:v>
                </c:pt>
                <c:pt idx="10">
                  <c:v>0.43324999999999991</c:v>
                </c:pt>
                <c:pt idx="11">
                  <c:v>0.20239706166634441</c:v>
                </c:pt>
                <c:pt idx="12">
                  <c:v>0.22395933985235583</c:v>
                </c:pt>
              </c:numCache>
            </c:numRef>
          </c:val>
          <c:smooth val="0"/>
          <c:extLst>
            <c:ext xmlns:c16="http://schemas.microsoft.com/office/drawing/2014/chart" uri="{C3380CC4-5D6E-409C-BE32-E72D297353CC}">
              <c16:uniqueId val="{00000017-3462-4A60-B72A-0CD75E874F37}"/>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5000"/>
          <c:min val="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FV'!$E$228:$F$228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4DC7-4F1E-8FD1-60C1F5BFFFFD}"/>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FV'!$E$230:$E$242</c:f>
              <c:numCache>
                <c:formatCode>#,##0</c:formatCode>
                <c:ptCount val="13"/>
                <c:pt idx="0">
                  <c:v>12471</c:v>
                </c:pt>
                <c:pt idx="1">
                  <c:v>11934</c:v>
                </c:pt>
                <c:pt idx="2">
                  <c:v>11504</c:v>
                </c:pt>
                <c:pt idx="3">
                  <c:v>6061</c:v>
                </c:pt>
                <c:pt idx="4">
                  <c:v>1702</c:v>
                </c:pt>
                <c:pt idx="5">
                  <c:v>2342</c:v>
                </c:pt>
                <c:pt idx="6">
                  <c:v>3669</c:v>
                </c:pt>
                <c:pt idx="7">
                  <c:v>1753</c:v>
                </c:pt>
                <c:pt idx="8">
                  <c:v>1962</c:v>
                </c:pt>
                <c:pt idx="9">
                  <c:v>8222</c:v>
                </c:pt>
                <c:pt idx="10">
                  <c:v>10478</c:v>
                </c:pt>
                <c:pt idx="11">
                  <c:v>11964</c:v>
                </c:pt>
                <c:pt idx="12">
                  <c:v>84062</c:v>
                </c:pt>
              </c:numCache>
            </c:numRef>
          </c:val>
          <c:smooth val="0"/>
          <c:extLst>
            <c:ext xmlns:c16="http://schemas.microsoft.com/office/drawing/2014/chart" uri="{C3380CC4-5D6E-409C-BE32-E72D297353CC}">
              <c16:uniqueId val="{00000002-4DC7-4F1E-8FD1-60C1F5BFFFFD}"/>
            </c:ext>
          </c:extLst>
        </c:ser>
        <c:ser>
          <c:idx val="0"/>
          <c:order val="1"/>
          <c:tx>
            <c:strRef>
              <c:f>'Evolución mensual turistas FV'!$K$228:$L$228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4DC7-4F1E-8FD1-60C1F5BFFFFD}"/>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FV'!$K$230:$K$242</c:f>
              <c:numCache>
                <c:formatCode>#,##0</c:formatCode>
                <c:ptCount val="13"/>
                <c:pt idx="0">
                  <c:v>5859</c:v>
                </c:pt>
                <c:pt idx="1">
                  <c:v>8277</c:v>
                </c:pt>
                <c:pt idx="2">
                  <c:v>5988</c:v>
                </c:pt>
                <c:pt idx="3">
                  <c:v>9691</c:v>
                </c:pt>
                <c:pt idx="4">
                  <c:v>1840</c:v>
                </c:pt>
                <c:pt idx="5">
                  <c:v>2459</c:v>
                </c:pt>
                <c:pt idx="6">
                  <c:v>2225</c:v>
                </c:pt>
                <c:pt idx="7">
                  <c:v>1888</c:v>
                </c:pt>
                <c:pt idx="8">
                  <c:v>3131</c:v>
                </c:pt>
                <c:pt idx="9">
                  <c:v>5903</c:v>
                </c:pt>
                <c:pt idx="10">
                  <c:v>8094</c:v>
                </c:pt>
                <c:pt idx="11">
                  <c:v>8113</c:v>
                </c:pt>
                <c:pt idx="12">
                  <c:v>63468</c:v>
                </c:pt>
              </c:numCache>
            </c:numRef>
          </c:val>
          <c:smooth val="0"/>
          <c:extLst>
            <c:ext xmlns:c16="http://schemas.microsoft.com/office/drawing/2014/chart" uri="{C3380CC4-5D6E-409C-BE32-E72D297353CC}">
              <c16:uniqueId val="{00000005-4DC7-4F1E-8FD1-60C1F5BFFFFD}"/>
            </c:ext>
          </c:extLst>
        </c:ser>
        <c:ser>
          <c:idx val="1"/>
          <c:order val="2"/>
          <c:tx>
            <c:strRef>
              <c:f>'Evolución mensual turistas FV'!$M$228:$N$228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4DC7-4F1E-8FD1-60C1F5BFFFFD}"/>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FV'!$M$230:$M$242</c:f>
              <c:numCache>
                <c:formatCode>#,##0</c:formatCode>
                <c:ptCount val="13"/>
                <c:pt idx="0">
                  <c:v>9037</c:v>
                </c:pt>
                <c:pt idx="1">
                  <c:v>8770</c:v>
                </c:pt>
                <c:pt idx="2">
                  <c:v>8621</c:v>
                </c:pt>
                <c:pt idx="3">
                  <c:v>3698</c:v>
                </c:pt>
                <c:pt idx="4">
                  <c:v>3118</c:v>
                </c:pt>
                <c:pt idx="5">
                  <c:v>2293</c:v>
                </c:pt>
                <c:pt idx="6">
                  <c:v>3546</c:v>
                </c:pt>
                <c:pt idx="7">
                  <c:v>2610</c:v>
                </c:pt>
                <c:pt idx="8">
                  <c:v>1532</c:v>
                </c:pt>
                <c:pt idx="9">
                  <c:v>5766</c:v>
                </c:pt>
                <c:pt idx="10">
                  <c:v>8694</c:v>
                </c:pt>
                <c:pt idx="11">
                  <c:v>8832</c:v>
                </c:pt>
                <c:pt idx="12">
                  <c:v>66517</c:v>
                </c:pt>
              </c:numCache>
            </c:numRef>
          </c:val>
          <c:smooth val="0"/>
          <c:extLst>
            <c:ext xmlns:c16="http://schemas.microsoft.com/office/drawing/2014/chart" uri="{C3380CC4-5D6E-409C-BE32-E72D297353CC}">
              <c16:uniqueId val="{00000008-4DC7-4F1E-8FD1-60C1F5BFFFFD}"/>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FV'!$N$229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4DC7-4F1E-8FD1-60C1F5BFFFFD}"/>
              </c:ext>
            </c:extLst>
          </c:dPt>
          <c:dPt>
            <c:idx val="1"/>
            <c:marker>
              <c:symbol val="square"/>
              <c:size val="5"/>
              <c:spPr>
                <a:noFill/>
                <a:ln w="9525">
                  <a:noFill/>
                </a:ln>
                <a:effectLst/>
              </c:spPr>
            </c:marker>
            <c:bubble3D val="0"/>
            <c:extLst>
              <c:ext xmlns:c16="http://schemas.microsoft.com/office/drawing/2014/chart" uri="{C3380CC4-5D6E-409C-BE32-E72D297353CC}">
                <c16:uniqueId val="{0000000A-4DC7-4F1E-8FD1-60C1F5BFFFFD}"/>
              </c:ext>
            </c:extLst>
          </c:dPt>
          <c:dPt>
            <c:idx val="2"/>
            <c:marker>
              <c:symbol val="square"/>
              <c:size val="5"/>
              <c:spPr>
                <a:noFill/>
                <a:ln w="9525">
                  <a:noFill/>
                </a:ln>
                <a:effectLst/>
              </c:spPr>
            </c:marker>
            <c:bubble3D val="0"/>
            <c:extLst>
              <c:ext xmlns:c16="http://schemas.microsoft.com/office/drawing/2014/chart" uri="{C3380CC4-5D6E-409C-BE32-E72D297353CC}">
                <c16:uniqueId val="{0000000B-4DC7-4F1E-8FD1-60C1F5BFFFFD}"/>
              </c:ext>
            </c:extLst>
          </c:dPt>
          <c:dPt>
            <c:idx val="3"/>
            <c:marker>
              <c:symbol val="square"/>
              <c:size val="5"/>
              <c:spPr>
                <a:noFill/>
                <a:ln w="9525">
                  <a:noFill/>
                </a:ln>
                <a:effectLst/>
              </c:spPr>
            </c:marker>
            <c:bubble3D val="0"/>
            <c:extLst>
              <c:ext xmlns:c16="http://schemas.microsoft.com/office/drawing/2014/chart" uri="{C3380CC4-5D6E-409C-BE32-E72D297353CC}">
                <c16:uniqueId val="{0000000C-4DC7-4F1E-8FD1-60C1F5BFFFFD}"/>
              </c:ext>
            </c:extLst>
          </c:dPt>
          <c:dPt>
            <c:idx val="4"/>
            <c:marker>
              <c:symbol val="square"/>
              <c:size val="5"/>
              <c:spPr>
                <a:noFill/>
                <a:ln w="9525">
                  <a:noFill/>
                </a:ln>
                <a:effectLst/>
              </c:spPr>
            </c:marker>
            <c:bubble3D val="0"/>
            <c:extLst>
              <c:ext xmlns:c16="http://schemas.microsoft.com/office/drawing/2014/chart" uri="{C3380CC4-5D6E-409C-BE32-E72D297353CC}">
                <c16:uniqueId val="{0000000D-4DC7-4F1E-8FD1-60C1F5BFFFFD}"/>
              </c:ext>
            </c:extLst>
          </c:dPt>
          <c:dPt>
            <c:idx val="5"/>
            <c:marker>
              <c:symbol val="square"/>
              <c:size val="5"/>
              <c:spPr>
                <a:noFill/>
                <a:ln w="9525">
                  <a:noFill/>
                </a:ln>
                <a:effectLst/>
              </c:spPr>
            </c:marker>
            <c:bubble3D val="0"/>
            <c:extLst>
              <c:ext xmlns:c16="http://schemas.microsoft.com/office/drawing/2014/chart" uri="{C3380CC4-5D6E-409C-BE32-E72D297353CC}">
                <c16:uniqueId val="{0000000E-4DC7-4F1E-8FD1-60C1F5BFFFFD}"/>
              </c:ext>
            </c:extLst>
          </c:dPt>
          <c:dPt>
            <c:idx val="6"/>
            <c:marker>
              <c:symbol val="square"/>
              <c:size val="5"/>
              <c:spPr>
                <a:noFill/>
                <a:ln w="9525">
                  <a:noFill/>
                </a:ln>
                <a:effectLst/>
              </c:spPr>
            </c:marker>
            <c:bubble3D val="0"/>
            <c:extLst>
              <c:ext xmlns:c16="http://schemas.microsoft.com/office/drawing/2014/chart" uri="{C3380CC4-5D6E-409C-BE32-E72D297353CC}">
                <c16:uniqueId val="{0000000F-4DC7-4F1E-8FD1-60C1F5BFFFFD}"/>
              </c:ext>
            </c:extLst>
          </c:dPt>
          <c:dPt>
            <c:idx val="7"/>
            <c:marker>
              <c:symbol val="square"/>
              <c:size val="5"/>
              <c:spPr>
                <a:noFill/>
                <a:ln w="9525">
                  <a:noFill/>
                </a:ln>
                <a:effectLst/>
              </c:spPr>
            </c:marker>
            <c:bubble3D val="0"/>
            <c:extLst>
              <c:ext xmlns:c16="http://schemas.microsoft.com/office/drawing/2014/chart" uri="{C3380CC4-5D6E-409C-BE32-E72D297353CC}">
                <c16:uniqueId val="{00000010-4DC7-4F1E-8FD1-60C1F5BFFFFD}"/>
              </c:ext>
            </c:extLst>
          </c:dPt>
          <c:dPt>
            <c:idx val="8"/>
            <c:marker>
              <c:symbol val="square"/>
              <c:size val="5"/>
              <c:spPr>
                <a:noFill/>
                <a:ln w="9525">
                  <a:noFill/>
                </a:ln>
                <a:effectLst/>
              </c:spPr>
            </c:marker>
            <c:bubble3D val="0"/>
            <c:extLst>
              <c:ext xmlns:c16="http://schemas.microsoft.com/office/drawing/2014/chart" uri="{C3380CC4-5D6E-409C-BE32-E72D297353CC}">
                <c16:uniqueId val="{00000011-4DC7-4F1E-8FD1-60C1F5BFFFFD}"/>
              </c:ext>
            </c:extLst>
          </c:dPt>
          <c:dPt>
            <c:idx val="9"/>
            <c:marker>
              <c:symbol val="square"/>
              <c:size val="5"/>
              <c:spPr>
                <a:noFill/>
                <a:ln w="9525">
                  <a:noFill/>
                </a:ln>
                <a:effectLst/>
              </c:spPr>
            </c:marker>
            <c:bubble3D val="0"/>
            <c:extLst>
              <c:ext xmlns:c16="http://schemas.microsoft.com/office/drawing/2014/chart" uri="{C3380CC4-5D6E-409C-BE32-E72D297353CC}">
                <c16:uniqueId val="{00000012-4DC7-4F1E-8FD1-60C1F5BFFFFD}"/>
              </c:ext>
            </c:extLst>
          </c:dPt>
          <c:dPt>
            <c:idx val="10"/>
            <c:marker>
              <c:symbol val="square"/>
              <c:size val="5"/>
              <c:spPr>
                <a:noFill/>
                <a:ln w="9525">
                  <a:noFill/>
                </a:ln>
                <a:effectLst/>
              </c:spPr>
            </c:marker>
            <c:bubble3D val="0"/>
            <c:extLst>
              <c:ext xmlns:c16="http://schemas.microsoft.com/office/drawing/2014/chart" uri="{C3380CC4-5D6E-409C-BE32-E72D297353CC}">
                <c16:uniqueId val="{00000013-4DC7-4F1E-8FD1-60C1F5BFFFFD}"/>
              </c:ext>
            </c:extLst>
          </c:dPt>
          <c:dPt>
            <c:idx val="11"/>
            <c:marker>
              <c:symbol val="square"/>
              <c:size val="5"/>
              <c:spPr>
                <a:noFill/>
                <a:ln w="9525">
                  <a:noFill/>
                </a:ln>
                <a:effectLst/>
              </c:spPr>
            </c:marker>
            <c:bubble3D val="0"/>
            <c:extLst>
              <c:ext xmlns:c16="http://schemas.microsoft.com/office/drawing/2014/chart" uri="{C3380CC4-5D6E-409C-BE32-E72D297353CC}">
                <c16:uniqueId val="{00000014-4DC7-4F1E-8FD1-60C1F5BFFFFD}"/>
              </c:ext>
            </c:extLst>
          </c:dPt>
          <c:dPt>
            <c:idx val="12"/>
            <c:marker>
              <c:symbol val="square"/>
              <c:size val="5"/>
              <c:spPr>
                <a:noFill/>
                <a:ln w="9525">
                  <a:noFill/>
                </a:ln>
                <a:effectLst/>
              </c:spPr>
            </c:marker>
            <c:bubble3D val="0"/>
            <c:extLst>
              <c:ext xmlns:c16="http://schemas.microsoft.com/office/drawing/2014/chart" uri="{C3380CC4-5D6E-409C-BE32-E72D297353CC}">
                <c16:uniqueId val="{00000015-4DC7-4F1E-8FD1-60C1F5BFFFFD}"/>
              </c:ext>
            </c:extLst>
          </c:dPt>
          <c:cat>
            <c:strRef>
              <c:f>'Evolución mensual turistas FV'!$B$230:$B$241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FV'!$N$230:$N$242</c:f>
              <c:numCache>
                <c:formatCode>0.0%</c:formatCode>
                <c:ptCount val="13"/>
                <c:pt idx="0">
                  <c:v>0.54241338112305848</c:v>
                </c:pt>
                <c:pt idx="1">
                  <c:v>5.956264346985618E-2</c:v>
                </c:pt>
                <c:pt idx="2">
                  <c:v>0.43971275885103545</c:v>
                </c:pt>
                <c:pt idx="3">
                  <c:v>-0.61840883293777726</c:v>
                </c:pt>
                <c:pt idx="4">
                  <c:v>0.69456521739130439</c:v>
                </c:pt>
                <c:pt idx="5">
                  <c:v>-6.750711671411147E-2</c:v>
                </c:pt>
                <c:pt idx="6">
                  <c:v>0.59370786516853924</c:v>
                </c:pt>
                <c:pt idx="7">
                  <c:v>0.38241525423728806</c:v>
                </c:pt>
                <c:pt idx="8">
                  <c:v>-0.51069945704247843</c:v>
                </c:pt>
                <c:pt idx="9">
                  <c:v>-2.3208538031509351E-2</c:v>
                </c:pt>
                <c:pt idx="10">
                  <c:v>7.4128984432913159E-2</c:v>
                </c:pt>
                <c:pt idx="11">
                  <c:v>8.8623197337606374E-2</c:v>
                </c:pt>
                <c:pt idx="12">
                  <c:v>4.8039957143757528E-2</c:v>
                </c:pt>
              </c:numCache>
            </c:numRef>
          </c:val>
          <c:smooth val="0"/>
          <c:extLst>
            <c:ext xmlns:c16="http://schemas.microsoft.com/office/drawing/2014/chart" uri="{C3380CC4-5D6E-409C-BE32-E72D297353CC}">
              <c16:uniqueId val="{00000016-4DC7-4F1E-8FD1-60C1F5BFFFFD}"/>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FV'!$E$29:$F$29</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F591-4C60-965F-12094973BC9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FV'!$E$31:$E$43</c:f>
              <c:numCache>
                <c:formatCode>#,##0</c:formatCode>
                <c:ptCount val="13"/>
                <c:pt idx="0">
                  <c:v>8154</c:v>
                </c:pt>
                <c:pt idx="1">
                  <c:v>9054</c:v>
                </c:pt>
                <c:pt idx="2">
                  <c:v>11911</c:v>
                </c:pt>
                <c:pt idx="3">
                  <c:v>13184</c:v>
                </c:pt>
                <c:pt idx="4">
                  <c:v>12604</c:v>
                </c:pt>
                <c:pt idx="5">
                  <c:v>16584</c:v>
                </c:pt>
                <c:pt idx="6">
                  <c:v>23605</c:v>
                </c:pt>
                <c:pt idx="7">
                  <c:v>26258</c:v>
                </c:pt>
                <c:pt idx="8">
                  <c:v>16453</c:v>
                </c:pt>
                <c:pt idx="9">
                  <c:v>9748</c:v>
                </c:pt>
                <c:pt idx="10">
                  <c:v>9072</c:v>
                </c:pt>
                <c:pt idx="11">
                  <c:v>8776</c:v>
                </c:pt>
                <c:pt idx="12">
                  <c:v>165403</c:v>
                </c:pt>
              </c:numCache>
            </c:numRef>
          </c:val>
          <c:smooth val="0"/>
          <c:extLst>
            <c:ext xmlns:c16="http://schemas.microsoft.com/office/drawing/2014/chart" uri="{C3380CC4-5D6E-409C-BE32-E72D297353CC}">
              <c16:uniqueId val="{00000002-F591-4C60-965F-12094973BC9B}"/>
            </c:ext>
          </c:extLst>
        </c:ser>
        <c:ser>
          <c:idx val="0"/>
          <c:order val="1"/>
          <c:tx>
            <c:strRef>
              <c:f>'Evolución mensual turistas FV'!$K$29:$L$29</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F591-4C60-965F-12094973BC9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FV'!$K$31:$K$43</c:f>
              <c:numCache>
                <c:formatCode>#,##0</c:formatCode>
                <c:ptCount val="13"/>
                <c:pt idx="0">
                  <c:v>7798</c:v>
                </c:pt>
                <c:pt idx="1">
                  <c:v>8238</c:v>
                </c:pt>
                <c:pt idx="2">
                  <c:v>9011</c:v>
                </c:pt>
                <c:pt idx="3">
                  <c:v>12565</c:v>
                </c:pt>
                <c:pt idx="4">
                  <c:v>14180</c:v>
                </c:pt>
                <c:pt idx="5">
                  <c:v>16524</c:v>
                </c:pt>
                <c:pt idx="6">
                  <c:v>20646</c:v>
                </c:pt>
                <c:pt idx="7">
                  <c:v>25384</c:v>
                </c:pt>
                <c:pt idx="8">
                  <c:v>17336</c:v>
                </c:pt>
                <c:pt idx="9">
                  <c:v>14770</c:v>
                </c:pt>
                <c:pt idx="10">
                  <c:v>10550</c:v>
                </c:pt>
                <c:pt idx="11">
                  <c:v>12193</c:v>
                </c:pt>
                <c:pt idx="12">
                  <c:v>169195</c:v>
                </c:pt>
              </c:numCache>
            </c:numRef>
          </c:val>
          <c:smooth val="0"/>
          <c:extLst>
            <c:ext xmlns:c16="http://schemas.microsoft.com/office/drawing/2014/chart" uri="{C3380CC4-5D6E-409C-BE32-E72D297353CC}">
              <c16:uniqueId val="{00000005-F591-4C60-965F-12094973BC9B}"/>
            </c:ext>
          </c:extLst>
        </c:ser>
        <c:ser>
          <c:idx val="1"/>
          <c:order val="2"/>
          <c:tx>
            <c:strRef>
              <c:f>'Evolución mensual turistas FV'!$M$29:$N$29</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F591-4C60-965F-12094973BC9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FV'!$M$31:$M$43</c:f>
              <c:numCache>
                <c:formatCode>#,##0</c:formatCode>
                <c:ptCount val="13"/>
                <c:pt idx="0">
                  <c:v>10721</c:v>
                </c:pt>
                <c:pt idx="1">
                  <c:v>10544</c:v>
                </c:pt>
                <c:pt idx="2">
                  <c:v>12947</c:v>
                </c:pt>
                <c:pt idx="3">
                  <c:v>13999</c:v>
                </c:pt>
                <c:pt idx="4">
                  <c:v>13917</c:v>
                </c:pt>
                <c:pt idx="5">
                  <c:v>15536</c:v>
                </c:pt>
                <c:pt idx="6">
                  <c:v>21240</c:v>
                </c:pt>
                <c:pt idx="7">
                  <c:v>23362</c:v>
                </c:pt>
                <c:pt idx="8">
                  <c:v>17846</c:v>
                </c:pt>
                <c:pt idx="9">
                  <c:v>12959</c:v>
                </c:pt>
                <c:pt idx="10">
                  <c:v>11827</c:v>
                </c:pt>
                <c:pt idx="11">
                  <c:v>12577</c:v>
                </c:pt>
                <c:pt idx="12">
                  <c:v>177475</c:v>
                </c:pt>
              </c:numCache>
            </c:numRef>
          </c:val>
          <c:smooth val="0"/>
          <c:extLst>
            <c:ext xmlns:c16="http://schemas.microsoft.com/office/drawing/2014/chart" uri="{C3380CC4-5D6E-409C-BE32-E72D297353CC}">
              <c16:uniqueId val="{00000008-F591-4C60-965F-12094973BC9B}"/>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FV'!$N$30</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F591-4C60-965F-12094973BC9B}"/>
              </c:ext>
            </c:extLst>
          </c:dPt>
          <c:dPt>
            <c:idx val="1"/>
            <c:marker>
              <c:symbol val="square"/>
              <c:size val="5"/>
              <c:spPr>
                <a:noFill/>
                <a:ln w="9525">
                  <a:noFill/>
                </a:ln>
                <a:effectLst/>
              </c:spPr>
            </c:marker>
            <c:bubble3D val="0"/>
            <c:extLst>
              <c:ext xmlns:c16="http://schemas.microsoft.com/office/drawing/2014/chart" uri="{C3380CC4-5D6E-409C-BE32-E72D297353CC}">
                <c16:uniqueId val="{0000000A-F591-4C60-965F-12094973BC9B}"/>
              </c:ext>
            </c:extLst>
          </c:dPt>
          <c:dPt>
            <c:idx val="2"/>
            <c:marker>
              <c:symbol val="square"/>
              <c:size val="5"/>
              <c:spPr>
                <a:noFill/>
                <a:ln w="9525">
                  <a:noFill/>
                </a:ln>
                <a:effectLst/>
              </c:spPr>
            </c:marker>
            <c:bubble3D val="0"/>
            <c:extLst>
              <c:ext xmlns:c16="http://schemas.microsoft.com/office/drawing/2014/chart" uri="{C3380CC4-5D6E-409C-BE32-E72D297353CC}">
                <c16:uniqueId val="{0000000B-F591-4C60-965F-12094973BC9B}"/>
              </c:ext>
            </c:extLst>
          </c:dPt>
          <c:dPt>
            <c:idx val="3"/>
            <c:marker>
              <c:symbol val="square"/>
              <c:size val="5"/>
              <c:spPr>
                <a:noFill/>
                <a:ln w="9525">
                  <a:noFill/>
                </a:ln>
                <a:effectLst/>
              </c:spPr>
            </c:marker>
            <c:bubble3D val="0"/>
            <c:extLst>
              <c:ext xmlns:c16="http://schemas.microsoft.com/office/drawing/2014/chart" uri="{C3380CC4-5D6E-409C-BE32-E72D297353CC}">
                <c16:uniqueId val="{0000000C-F591-4C60-965F-12094973BC9B}"/>
              </c:ext>
            </c:extLst>
          </c:dPt>
          <c:dPt>
            <c:idx val="4"/>
            <c:marker>
              <c:symbol val="square"/>
              <c:size val="5"/>
              <c:spPr>
                <a:noFill/>
                <a:ln w="9525">
                  <a:noFill/>
                </a:ln>
                <a:effectLst/>
              </c:spPr>
            </c:marker>
            <c:bubble3D val="0"/>
            <c:extLst>
              <c:ext xmlns:c16="http://schemas.microsoft.com/office/drawing/2014/chart" uri="{C3380CC4-5D6E-409C-BE32-E72D297353CC}">
                <c16:uniqueId val="{0000000D-F591-4C60-965F-12094973BC9B}"/>
              </c:ext>
            </c:extLst>
          </c:dPt>
          <c:dPt>
            <c:idx val="5"/>
            <c:marker>
              <c:symbol val="square"/>
              <c:size val="5"/>
              <c:spPr>
                <a:noFill/>
                <a:ln w="9525">
                  <a:noFill/>
                </a:ln>
                <a:effectLst/>
              </c:spPr>
            </c:marker>
            <c:bubble3D val="0"/>
            <c:extLst>
              <c:ext xmlns:c16="http://schemas.microsoft.com/office/drawing/2014/chart" uri="{C3380CC4-5D6E-409C-BE32-E72D297353CC}">
                <c16:uniqueId val="{0000000E-F591-4C60-965F-12094973BC9B}"/>
              </c:ext>
            </c:extLst>
          </c:dPt>
          <c:dPt>
            <c:idx val="6"/>
            <c:marker>
              <c:symbol val="square"/>
              <c:size val="5"/>
              <c:spPr>
                <a:noFill/>
                <a:ln w="9525">
                  <a:noFill/>
                </a:ln>
                <a:effectLst/>
              </c:spPr>
            </c:marker>
            <c:bubble3D val="0"/>
            <c:extLst>
              <c:ext xmlns:c16="http://schemas.microsoft.com/office/drawing/2014/chart" uri="{C3380CC4-5D6E-409C-BE32-E72D297353CC}">
                <c16:uniqueId val="{0000000F-F591-4C60-965F-12094973BC9B}"/>
              </c:ext>
            </c:extLst>
          </c:dPt>
          <c:dPt>
            <c:idx val="7"/>
            <c:marker>
              <c:symbol val="square"/>
              <c:size val="5"/>
              <c:spPr>
                <a:noFill/>
                <a:ln w="9525">
                  <a:noFill/>
                </a:ln>
                <a:effectLst/>
              </c:spPr>
            </c:marker>
            <c:bubble3D val="0"/>
            <c:extLst>
              <c:ext xmlns:c16="http://schemas.microsoft.com/office/drawing/2014/chart" uri="{C3380CC4-5D6E-409C-BE32-E72D297353CC}">
                <c16:uniqueId val="{00000010-F591-4C60-965F-12094973BC9B}"/>
              </c:ext>
            </c:extLst>
          </c:dPt>
          <c:dPt>
            <c:idx val="8"/>
            <c:marker>
              <c:symbol val="square"/>
              <c:size val="5"/>
              <c:spPr>
                <a:noFill/>
                <a:ln w="9525">
                  <a:noFill/>
                </a:ln>
                <a:effectLst/>
              </c:spPr>
            </c:marker>
            <c:bubble3D val="0"/>
            <c:extLst>
              <c:ext xmlns:c16="http://schemas.microsoft.com/office/drawing/2014/chart" uri="{C3380CC4-5D6E-409C-BE32-E72D297353CC}">
                <c16:uniqueId val="{00000011-F591-4C60-965F-12094973BC9B}"/>
              </c:ext>
            </c:extLst>
          </c:dPt>
          <c:dPt>
            <c:idx val="9"/>
            <c:marker>
              <c:symbol val="square"/>
              <c:size val="5"/>
              <c:spPr>
                <a:noFill/>
                <a:ln w="9525">
                  <a:noFill/>
                </a:ln>
                <a:effectLst/>
              </c:spPr>
            </c:marker>
            <c:bubble3D val="0"/>
            <c:extLst>
              <c:ext xmlns:c16="http://schemas.microsoft.com/office/drawing/2014/chart" uri="{C3380CC4-5D6E-409C-BE32-E72D297353CC}">
                <c16:uniqueId val="{00000012-F591-4C60-965F-12094973BC9B}"/>
              </c:ext>
            </c:extLst>
          </c:dPt>
          <c:dPt>
            <c:idx val="10"/>
            <c:marker>
              <c:symbol val="square"/>
              <c:size val="5"/>
              <c:spPr>
                <a:noFill/>
                <a:ln w="9525">
                  <a:noFill/>
                </a:ln>
                <a:effectLst/>
              </c:spPr>
            </c:marker>
            <c:bubble3D val="0"/>
            <c:extLst>
              <c:ext xmlns:c16="http://schemas.microsoft.com/office/drawing/2014/chart" uri="{C3380CC4-5D6E-409C-BE32-E72D297353CC}">
                <c16:uniqueId val="{00000013-F591-4C60-965F-12094973BC9B}"/>
              </c:ext>
            </c:extLst>
          </c:dPt>
          <c:dPt>
            <c:idx val="11"/>
            <c:marker>
              <c:symbol val="square"/>
              <c:size val="5"/>
              <c:spPr>
                <a:noFill/>
                <a:ln w="9525">
                  <a:noFill/>
                </a:ln>
                <a:effectLst/>
              </c:spPr>
            </c:marker>
            <c:bubble3D val="0"/>
            <c:extLst>
              <c:ext xmlns:c16="http://schemas.microsoft.com/office/drawing/2014/chart" uri="{C3380CC4-5D6E-409C-BE32-E72D297353CC}">
                <c16:uniqueId val="{00000014-F591-4C60-965F-12094973BC9B}"/>
              </c:ext>
            </c:extLst>
          </c:dPt>
          <c:dPt>
            <c:idx val="12"/>
            <c:marker>
              <c:symbol val="square"/>
              <c:size val="5"/>
              <c:spPr>
                <a:noFill/>
                <a:ln w="9525">
                  <a:noFill/>
                </a:ln>
                <a:effectLst/>
              </c:spPr>
            </c:marker>
            <c:bubble3D val="0"/>
            <c:extLst>
              <c:ext xmlns:c16="http://schemas.microsoft.com/office/drawing/2014/chart" uri="{C3380CC4-5D6E-409C-BE32-E72D297353CC}">
                <c16:uniqueId val="{00000015-F591-4C60-965F-12094973BC9B}"/>
              </c:ext>
            </c:extLst>
          </c:dPt>
          <c:cat>
            <c:strRef>
              <c:f>'Evolución mensual turistas FV'!$B$98:$B$109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FV'!$N$31:$N$43</c:f>
              <c:numCache>
                <c:formatCode>0.0%</c:formatCode>
                <c:ptCount val="13"/>
                <c:pt idx="0">
                  <c:v>0.37483970248781739</c:v>
                </c:pt>
                <c:pt idx="1">
                  <c:v>0.27992231124059241</c:v>
                </c:pt>
                <c:pt idx="2">
                  <c:v>0.43679946731772268</c:v>
                </c:pt>
                <c:pt idx="3">
                  <c:v>0.11412654198169525</c:v>
                </c:pt>
                <c:pt idx="4">
                  <c:v>-1.854724964739074E-2</c:v>
                </c:pt>
                <c:pt idx="5">
                  <c:v>-5.9791817961752591E-2</c:v>
                </c:pt>
                <c:pt idx="6">
                  <c:v>2.8770706190061057E-2</c:v>
                </c:pt>
                <c:pt idx="7">
                  <c:v>-7.9656476520642894E-2</c:v>
                </c:pt>
                <c:pt idx="8">
                  <c:v>2.9418550992154957E-2</c:v>
                </c:pt>
                <c:pt idx="9">
                  <c:v>-0.12261340555179423</c:v>
                </c:pt>
                <c:pt idx="10">
                  <c:v>0.12104265402843595</c:v>
                </c:pt>
                <c:pt idx="11">
                  <c:v>3.1493479865496665E-2</c:v>
                </c:pt>
                <c:pt idx="12">
                  <c:v>4.8937616359821412E-2</c:v>
                </c:pt>
              </c:numCache>
            </c:numRef>
          </c:val>
          <c:smooth val="0"/>
          <c:extLst>
            <c:ext xmlns:c16="http://schemas.microsoft.com/office/drawing/2014/chart" uri="{C3380CC4-5D6E-409C-BE32-E72D297353CC}">
              <c16:uniqueId val="{00000016-F591-4C60-965F-12094973BC9B}"/>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11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9693422650526892"/>
        </c:manualLayout>
      </c:layout>
      <c:lineChart>
        <c:grouping val="standard"/>
        <c:varyColors val="0"/>
        <c:ser>
          <c:idx val="3"/>
          <c:order val="0"/>
          <c:tx>
            <c:strRef>
              <c:f>'Evolución mensual turistas FV'!$E$51:$F$51</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7198-4F2C-8866-4B460E86FD7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FV'!$E$53:$E$65</c:f>
              <c:numCache>
                <c:formatCode>#,##0</c:formatCode>
                <c:ptCount val="13"/>
                <c:pt idx="0">
                  <c:v>164314</c:v>
                </c:pt>
                <c:pt idx="1">
                  <c:v>155916</c:v>
                </c:pt>
                <c:pt idx="2">
                  <c:v>189645</c:v>
                </c:pt>
                <c:pt idx="3">
                  <c:v>166134</c:v>
                </c:pt>
                <c:pt idx="4">
                  <c:v>127766</c:v>
                </c:pt>
                <c:pt idx="5">
                  <c:v>143361</c:v>
                </c:pt>
                <c:pt idx="6">
                  <c:v>148214</c:v>
                </c:pt>
                <c:pt idx="7">
                  <c:v>148895</c:v>
                </c:pt>
                <c:pt idx="8">
                  <c:v>137603</c:v>
                </c:pt>
                <c:pt idx="9">
                  <c:v>165724</c:v>
                </c:pt>
                <c:pt idx="10">
                  <c:v>150279</c:v>
                </c:pt>
                <c:pt idx="11">
                  <c:v>159941</c:v>
                </c:pt>
                <c:pt idx="12">
                  <c:v>1857792</c:v>
                </c:pt>
              </c:numCache>
            </c:numRef>
          </c:val>
          <c:smooth val="0"/>
          <c:extLst>
            <c:ext xmlns:c16="http://schemas.microsoft.com/office/drawing/2014/chart" uri="{C3380CC4-5D6E-409C-BE32-E72D297353CC}">
              <c16:uniqueId val="{00000002-7198-4F2C-8866-4B460E86FD7B}"/>
            </c:ext>
          </c:extLst>
        </c:ser>
        <c:ser>
          <c:idx val="0"/>
          <c:order val="1"/>
          <c:tx>
            <c:strRef>
              <c:f>'Evolución mensual turistas FV'!$K$51:$L$51</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7198-4F2C-8866-4B460E86FD7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FV'!$K$53:$K$65</c:f>
              <c:numCache>
                <c:formatCode>#,##0</c:formatCode>
                <c:ptCount val="13"/>
                <c:pt idx="0">
                  <c:v>92313</c:v>
                </c:pt>
                <c:pt idx="1">
                  <c:v>147530</c:v>
                </c:pt>
                <c:pt idx="2">
                  <c:v>163526</c:v>
                </c:pt>
                <c:pt idx="3">
                  <c:v>169101</c:v>
                </c:pt>
                <c:pt idx="4">
                  <c:v>141034</c:v>
                </c:pt>
                <c:pt idx="5">
                  <c:v>152197</c:v>
                </c:pt>
                <c:pt idx="6">
                  <c:v>182278</c:v>
                </c:pt>
                <c:pt idx="7">
                  <c:v>181786</c:v>
                </c:pt>
                <c:pt idx="8">
                  <c:v>162223</c:v>
                </c:pt>
                <c:pt idx="9">
                  <c:v>194432</c:v>
                </c:pt>
                <c:pt idx="10">
                  <c:v>184179</c:v>
                </c:pt>
                <c:pt idx="11">
                  <c:v>197959</c:v>
                </c:pt>
                <c:pt idx="12">
                  <c:v>1968558</c:v>
                </c:pt>
              </c:numCache>
            </c:numRef>
          </c:val>
          <c:smooth val="0"/>
          <c:extLst>
            <c:ext xmlns:c16="http://schemas.microsoft.com/office/drawing/2014/chart" uri="{C3380CC4-5D6E-409C-BE32-E72D297353CC}">
              <c16:uniqueId val="{00000005-7198-4F2C-8866-4B460E86FD7B}"/>
            </c:ext>
          </c:extLst>
        </c:ser>
        <c:ser>
          <c:idx val="1"/>
          <c:order val="2"/>
          <c:tx>
            <c:strRef>
              <c:f>'Evolución mensual turistas FV'!$M$51:$N$51</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7198-4F2C-8866-4B460E86FD7B}"/>
              </c:ext>
            </c:extLst>
          </c:dPt>
          <c:cat>
            <c:strRef>
              <c:f>'Evolución mensual turistas FV'!$A$9:$A$21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FV'!$M$53:$M$65</c:f>
              <c:numCache>
                <c:formatCode>#,##0</c:formatCode>
                <c:ptCount val="13"/>
                <c:pt idx="0">
                  <c:v>168805</c:v>
                </c:pt>
                <c:pt idx="1">
                  <c:v>192042</c:v>
                </c:pt>
                <c:pt idx="2">
                  <c:v>202624</c:v>
                </c:pt>
                <c:pt idx="3">
                  <c:v>190968</c:v>
                </c:pt>
                <c:pt idx="4">
                  <c:v>153632</c:v>
                </c:pt>
                <c:pt idx="5">
                  <c:v>158224</c:v>
                </c:pt>
                <c:pt idx="6">
                  <c:v>176430</c:v>
                </c:pt>
                <c:pt idx="7">
                  <c:v>174230</c:v>
                </c:pt>
                <c:pt idx="8">
                  <c:v>168373</c:v>
                </c:pt>
                <c:pt idx="9">
                  <c:v>195109</c:v>
                </c:pt>
                <c:pt idx="10">
                  <c:v>204350</c:v>
                </c:pt>
                <c:pt idx="11">
                  <c:v>218318</c:v>
                </c:pt>
                <c:pt idx="12">
                  <c:v>2203105</c:v>
                </c:pt>
              </c:numCache>
            </c:numRef>
          </c:val>
          <c:smooth val="0"/>
          <c:extLst>
            <c:ext xmlns:c16="http://schemas.microsoft.com/office/drawing/2014/chart" uri="{C3380CC4-5D6E-409C-BE32-E72D297353CC}">
              <c16:uniqueId val="{00000008-7198-4F2C-8866-4B460E86FD7B}"/>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FV'!$N$52</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7198-4F2C-8866-4B460E86FD7B}"/>
              </c:ext>
            </c:extLst>
          </c:dPt>
          <c:dPt>
            <c:idx val="1"/>
            <c:marker>
              <c:symbol val="square"/>
              <c:size val="5"/>
              <c:spPr>
                <a:noFill/>
                <a:ln w="9525">
                  <a:noFill/>
                </a:ln>
                <a:effectLst/>
              </c:spPr>
            </c:marker>
            <c:bubble3D val="0"/>
            <c:extLst>
              <c:ext xmlns:c16="http://schemas.microsoft.com/office/drawing/2014/chart" uri="{C3380CC4-5D6E-409C-BE32-E72D297353CC}">
                <c16:uniqueId val="{0000000A-7198-4F2C-8866-4B460E86FD7B}"/>
              </c:ext>
            </c:extLst>
          </c:dPt>
          <c:dPt>
            <c:idx val="2"/>
            <c:marker>
              <c:symbol val="square"/>
              <c:size val="5"/>
              <c:spPr>
                <a:noFill/>
                <a:ln w="9525">
                  <a:noFill/>
                </a:ln>
                <a:effectLst/>
              </c:spPr>
            </c:marker>
            <c:bubble3D val="0"/>
            <c:extLst>
              <c:ext xmlns:c16="http://schemas.microsoft.com/office/drawing/2014/chart" uri="{C3380CC4-5D6E-409C-BE32-E72D297353CC}">
                <c16:uniqueId val="{0000000B-7198-4F2C-8866-4B460E86FD7B}"/>
              </c:ext>
            </c:extLst>
          </c:dPt>
          <c:dPt>
            <c:idx val="3"/>
            <c:marker>
              <c:symbol val="square"/>
              <c:size val="5"/>
              <c:spPr>
                <a:noFill/>
                <a:ln w="9525">
                  <a:noFill/>
                </a:ln>
                <a:effectLst/>
              </c:spPr>
            </c:marker>
            <c:bubble3D val="0"/>
            <c:extLst>
              <c:ext xmlns:c16="http://schemas.microsoft.com/office/drawing/2014/chart" uri="{C3380CC4-5D6E-409C-BE32-E72D297353CC}">
                <c16:uniqueId val="{0000000C-7198-4F2C-8866-4B460E86FD7B}"/>
              </c:ext>
            </c:extLst>
          </c:dPt>
          <c:dPt>
            <c:idx val="4"/>
            <c:marker>
              <c:symbol val="square"/>
              <c:size val="5"/>
              <c:spPr>
                <a:noFill/>
                <a:ln w="9525">
                  <a:noFill/>
                </a:ln>
                <a:effectLst/>
              </c:spPr>
            </c:marker>
            <c:bubble3D val="0"/>
            <c:extLst>
              <c:ext xmlns:c16="http://schemas.microsoft.com/office/drawing/2014/chart" uri="{C3380CC4-5D6E-409C-BE32-E72D297353CC}">
                <c16:uniqueId val="{0000000D-7198-4F2C-8866-4B460E86FD7B}"/>
              </c:ext>
            </c:extLst>
          </c:dPt>
          <c:dPt>
            <c:idx val="5"/>
            <c:marker>
              <c:symbol val="square"/>
              <c:size val="5"/>
              <c:spPr>
                <a:noFill/>
                <a:ln w="9525">
                  <a:noFill/>
                </a:ln>
                <a:effectLst/>
              </c:spPr>
            </c:marker>
            <c:bubble3D val="0"/>
            <c:extLst>
              <c:ext xmlns:c16="http://schemas.microsoft.com/office/drawing/2014/chart" uri="{C3380CC4-5D6E-409C-BE32-E72D297353CC}">
                <c16:uniqueId val="{0000000E-7198-4F2C-8866-4B460E86FD7B}"/>
              </c:ext>
            </c:extLst>
          </c:dPt>
          <c:dPt>
            <c:idx val="6"/>
            <c:marker>
              <c:symbol val="square"/>
              <c:size val="5"/>
              <c:spPr>
                <a:noFill/>
                <a:ln w="9525">
                  <a:noFill/>
                </a:ln>
                <a:effectLst/>
              </c:spPr>
            </c:marker>
            <c:bubble3D val="0"/>
            <c:extLst>
              <c:ext xmlns:c16="http://schemas.microsoft.com/office/drawing/2014/chart" uri="{C3380CC4-5D6E-409C-BE32-E72D297353CC}">
                <c16:uniqueId val="{0000000F-7198-4F2C-8866-4B460E86FD7B}"/>
              </c:ext>
            </c:extLst>
          </c:dPt>
          <c:dPt>
            <c:idx val="7"/>
            <c:marker>
              <c:symbol val="square"/>
              <c:size val="5"/>
              <c:spPr>
                <a:noFill/>
                <a:ln w="9525">
                  <a:noFill/>
                </a:ln>
                <a:effectLst/>
              </c:spPr>
            </c:marker>
            <c:bubble3D val="0"/>
            <c:extLst>
              <c:ext xmlns:c16="http://schemas.microsoft.com/office/drawing/2014/chart" uri="{C3380CC4-5D6E-409C-BE32-E72D297353CC}">
                <c16:uniqueId val="{00000010-7198-4F2C-8866-4B460E86FD7B}"/>
              </c:ext>
            </c:extLst>
          </c:dPt>
          <c:dPt>
            <c:idx val="8"/>
            <c:marker>
              <c:symbol val="square"/>
              <c:size val="5"/>
              <c:spPr>
                <a:noFill/>
                <a:ln w="9525">
                  <a:noFill/>
                </a:ln>
                <a:effectLst/>
              </c:spPr>
            </c:marker>
            <c:bubble3D val="0"/>
            <c:extLst>
              <c:ext xmlns:c16="http://schemas.microsoft.com/office/drawing/2014/chart" uri="{C3380CC4-5D6E-409C-BE32-E72D297353CC}">
                <c16:uniqueId val="{00000011-7198-4F2C-8866-4B460E86FD7B}"/>
              </c:ext>
            </c:extLst>
          </c:dPt>
          <c:dPt>
            <c:idx val="9"/>
            <c:marker>
              <c:symbol val="square"/>
              <c:size val="5"/>
              <c:spPr>
                <a:noFill/>
                <a:ln w="9525">
                  <a:noFill/>
                </a:ln>
                <a:effectLst/>
              </c:spPr>
            </c:marker>
            <c:bubble3D val="0"/>
            <c:extLst>
              <c:ext xmlns:c16="http://schemas.microsoft.com/office/drawing/2014/chart" uri="{C3380CC4-5D6E-409C-BE32-E72D297353CC}">
                <c16:uniqueId val="{00000012-7198-4F2C-8866-4B460E86FD7B}"/>
              </c:ext>
            </c:extLst>
          </c:dPt>
          <c:dPt>
            <c:idx val="10"/>
            <c:marker>
              <c:symbol val="square"/>
              <c:size val="5"/>
              <c:spPr>
                <a:noFill/>
                <a:ln w="9525">
                  <a:noFill/>
                </a:ln>
                <a:effectLst/>
              </c:spPr>
            </c:marker>
            <c:bubble3D val="0"/>
            <c:extLst>
              <c:ext xmlns:c16="http://schemas.microsoft.com/office/drawing/2014/chart" uri="{C3380CC4-5D6E-409C-BE32-E72D297353CC}">
                <c16:uniqueId val="{00000013-7198-4F2C-8866-4B460E86FD7B}"/>
              </c:ext>
            </c:extLst>
          </c:dPt>
          <c:dPt>
            <c:idx val="11"/>
            <c:marker>
              <c:symbol val="square"/>
              <c:size val="5"/>
              <c:spPr>
                <a:noFill/>
                <a:ln w="9525">
                  <a:noFill/>
                </a:ln>
                <a:effectLst/>
              </c:spPr>
            </c:marker>
            <c:bubble3D val="0"/>
            <c:extLst>
              <c:ext xmlns:c16="http://schemas.microsoft.com/office/drawing/2014/chart" uri="{C3380CC4-5D6E-409C-BE32-E72D297353CC}">
                <c16:uniqueId val="{00000014-7198-4F2C-8866-4B460E86FD7B}"/>
              </c:ext>
            </c:extLst>
          </c:dPt>
          <c:dPt>
            <c:idx val="12"/>
            <c:marker>
              <c:symbol val="square"/>
              <c:size val="5"/>
              <c:spPr>
                <a:noFill/>
                <a:ln w="9525">
                  <a:noFill/>
                </a:ln>
                <a:effectLst/>
              </c:spPr>
            </c:marker>
            <c:bubble3D val="0"/>
            <c:extLst>
              <c:ext xmlns:c16="http://schemas.microsoft.com/office/drawing/2014/chart" uri="{C3380CC4-5D6E-409C-BE32-E72D297353CC}">
                <c16:uniqueId val="{00000015-7198-4F2C-8866-4B460E86FD7B}"/>
              </c:ext>
            </c:extLst>
          </c:dPt>
          <c:cat>
            <c:strRef>
              <c:f>'Evolución mensual turistas FV'!$B$53:$B$64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FV'!$N$53:$N$65</c:f>
              <c:numCache>
                <c:formatCode>0.0%</c:formatCode>
                <c:ptCount val="13"/>
                <c:pt idx="0">
                  <c:v>0.82861568793127738</c:v>
                </c:pt>
                <c:pt idx="1">
                  <c:v>0.30171490544296065</c:v>
                </c:pt>
                <c:pt idx="2">
                  <c:v>0.23909347748981813</c:v>
                </c:pt>
                <c:pt idx="3">
                  <c:v>0.12931325066084765</c:v>
                </c:pt>
                <c:pt idx="4">
                  <c:v>8.9325978132932526E-2</c:v>
                </c:pt>
                <c:pt idx="5">
                  <c:v>3.959999211548193E-2</c:v>
                </c:pt>
                <c:pt idx="6">
                  <c:v>-3.2082862440886983E-2</c:v>
                </c:pt>
                <c:pt idx="7">
                  <c:v>-4.1565357068201081E-2</c:v>
                </c:pt>
                <c:pt idx="8">
                  <c:v>3.7910777140109708E-2</c:v>
                </c:pt>
                <c:pt idx="9">
                  <c:v>3.4819371296905821E-3</c:v>
                </c:pt>
                <c:pt idx="10">
                  <c:v>0.10951845758745571</c:v>
                </c:pt>
                <c:pt idx="11">
                  <c:v>0.10284452841244907</c:v>
                </c:pt>
                <c:pt idx="12">
                  <c:v>0.1191466037576745</c:v>
                </c:pt>
              </c:numCache>
            </c:numRef>
          </c:val>
          <c:smooth val="0"/>
          <c:extLst>
            <c:ext xmlns:c16="http://schemas.microsoft.com/office/drawing/2014/chart" uri="{C3380CC4-5D6E-409C-BE32-E72D297353CC}">
              <c16:uniqueId val="{00000016-7198-4F2C-8866-4B460E86FD7B}"/>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mes actua mer'!$G$7</c:f>
              <c:strCache>
                <c:ptCount val="1"/>
                <c:pt idx="0">
                  <c:v>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mer'!$G$9:$G$19</c:f>
              <c:numCache>
                <c:formatCode>#,##0</c:formatCode>
                <c:ptCount val="11"/>
                <c:pt idx="0">
                  <c:v>126421</c:v>
                </c:pt>
                <c:pt idx="1">
                  <c:v>1443192</c:v>
                </c:pt>
                <c:pt idx="2">
                  <c:v>515745</c:v>
                </c:pt>
                <c:pt idx="3">
                  <c:v>289422</c:v>
                </c:pt>
                <c:pt idx="4">
                  <c:v>44505</c:v>
                </c:pt>
                <c:pt idx="5">
                  <c:v>77160</c:v>
                </c:pt>
                <c:pt idx="6">
                  <c:v>60081</c:v>
                </c:pt>
                <c:pt idx="7">
                  <c:v>58888</c:v>
                </c:pt>
                <c:pt idx="8">
                  <c:v>66499</c:v>
                </c:pt>
                <c:pt idx="9">
                  <c:v>202415</c:v>
                </c:pt>
                <c:pt idx="10">
                  <c:v>128477</c:v>
                </c:pt>
              </c:numCache>
            </c:numRef>
          </c:val>
          <c:extLst>
            <c:ext xmlns:c16="http://schemas.microsoft.com/office/drawing/2014/chart" uri="{C3380CC4-5D6E-409C-BE32-E72D297353CC}">
              <c16:uniqueId val="{00000000-A335-4655-A60E-731484A9F424}"/>
            </c:ext>
          </c:extLst>
        </c:ser>
        <c:ser>
          <c:idx val="1"/>
          <c:order val="1"/>
          <c:tx>
            <c:strRef>
              <c:f>'Turistas entrados mes actua mer'!$M$7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A335-4655-A60E-731484A9F424}"/>
              </c:ext>
            </c:extLst>
          </c:dPt>
          <c:dPt>
            <c:idx val="1"/>
            <c:invertIfNegative val="0"/>
            <c:bubble3D val="0"/>
            <c:spPr>
              <a:noFill/>
              <a:ln>
                <a:noFill/>
              </a:ln>
              <a:effectLst/>
            </c:spPr>
            <c:extLst>
              <c:ext xmlns:c16="http://schemas.microsoft.com/office/drawing/2014/chart" uri="{C3380CC4-5D6E-409C-BE32-E72D297353CC}">
                <c16:uniqueId val="{00000004-A335-4655-A60E-731484A9F424}"/>
              </c:ext>
            </c:extLst>
          </c:dPt>
          <c:dPt>
            <c:idx val="2"/>
            <c:invertIfNegative val="0"/>
            <c:bubble3D val="0"/>
            <c:spPr>
              <a:noFill/>
              <a:ln>
                <a:noFill/>
              </a:ln>
              <a:effectLst/>
            </c:spPr>
            <c:extLst>
              <c:ext xmlns:c16="http://schemas.microsoft.com/office/drawing/2014/chart" uri="{C3380CC4-5D6E-409C-BE32-E72D297353CC}">
                <c16:uniqueId val="{00000006-A335-4655-A60E-731484A9F424}"/>
              </c:ext>
            </c:extLst>
          </c:dPt>
          <c:dPt>
            <c:idx val="3"/>
            <c:invertIfNegative val="0"/>
            <c:bubble3D val="0"/>
            <c:spPr>
              <a:noFill/>
              <a:ln>
                <a:noFill/>
              </a:ln>
              <a:effectLst/>
            </c:spPr>
            <c:extLst>
              <c:ext xmlns:c16="http://schemas.microsoft.com/office/drawing/2014/chart" uri="{C3380CC4-5D6E-409C-BE32-E72D297353CC}">
                <c16:uniqueId val="{00000008-A335-4655-A60E-731484A9F424}"/>
              </c:ext>
            </c:extLst>
          </c:dPt>
          <c:dPt>
            <c:idx val="4"/>
            <c:invertIfNegative val="0"/>
            <c:bubble3D val="0"/>
            <c:spPr>
              <a:noFill/>
              <a:ln>
                <a:noFill/>
              </a:ln>
              <a:effectLst/>
            </c:spPr>
            <c:extLst>
              <c:ext xmlns:c16="http://schemas.microsoft.com/office/drawing/2014/chart" uri="{C3380CC4-5D6E-409C-BE32-E72D297353CC}">
                <c16:uniqueId val="{0000000A-A335-4655-A60E-731484A9F424}"/>
              </c:ext>
            </c:extLst>
          </c:dPt>
          <c:dPt>
            <c:idx val="5"/>
            <c:invertIfNegative val="0"/>
            <c:bubble3D val="0"/>
            <c:spPr>
              <a:noFill/>
              <a:ln>
                <a:noFill/>
              </a:ln>
              <a:effectLst/>
            </c:spPr>
            <c:extLst>
              <c:ext xmlns:c16="http://schemas.microsoft.com/office/drawing/2014/chart" uri="{C3380CC4-5D6E-409C-BE32-E72D297353CC}">
                <c16:uniqueId val="{0000000C-A335-4655-A60E-731484A9F424}"/>
              </c:ext>
            </c:extLst>
          </c:dPt>
          <c:dPt>
            <c:idx val="6"/>
            <c:invertIfNegative val="0"/>
            <c:bubble3D val="0"/>
            <c:spPr>
              <a:noFill/>
              <a:ln>
                <a:noFill/>
              </a:ln>
              <a:effectLst/>
            </c:spPr>
            <c:extLst>
              <c:ext xmlns:c16="http://schemas.microsoft.com/office/drawing/2014/chart" uri="{C3380CC4-5D6E-409C-BE32-E72D297353CC}">
                <c16:uniqueId val="{0000000E-A335-4655-A60E-731484A9F424}"/>
              </c:ext>
            </c:extLst>
          </c:dPt>
          <c:dPt>
            <c:idx val="7"/>
            <c:invertIfNegative val="0"/>
            <c:bubble3D val="0"/>
            <c:spPr>
              <a:noFill/>
              <a:ln>
                <a:noFill/>
              </a:ln>
              <a:effectLst/>
            </c:spPr>
            <c:extLst>
              <c:ext xmlns:c16="http://schemas.microsoft.com/office/drawing/2014/chart" uri="{C3380CC4-5D6E-409C-BE32-E72D297353CC}">
                <c16:uniqueId val="{00000010-A335-4655-A60E-731484A9F424}"/>
              </c:ext>
            </c:extLst>
          </c:dPt>
          <c:dPt>
            <c:idx val="8"/>
            <c:invertIfNegative val="0"/>
            <c:bubble3D val="0"/>
            <c:spPr>
              <a:noFill/>
              <a:ln>
                <a:noFill/>
              </a:ln>
              <a:effectLst/>
            </c:spPr>
            <c:extLst>
              <c:ext xmlns:c16="http://schemas.microsoft.com/office/drawing/2014/chart" uri="{C3380CC4-5D6E-409C-BE32-E72D297353CC}">
                <c16:uniqueId val="{00000012-A335-4655-A60E-731484A9F424}"/>
              </c:ext>
            </c:extLst>
          </c:dPt>
          <c:dPt>
            <c:idx val="9"/>
            <c:invertIfNegative val="0"/>
            <c:bubble3D val="0"/>
            <c:spPr>
              <a:noFill/>
              <a:ln>
                <a:noFill/>
              </a:ln>
              <a:effectLst/>
            </c:spPr>
            <c:extLst>
              <c:ext xmlns:c16="http://schemas.microsoft.com/office/drawing/2014/chart" uri="{C3380CC4-5D6E-409C-BE32-E72D297353CC}">
                <c16:uniqueId val="{00000014-A335-4655-A60E-731484A9F424}"/>
              </c:ext>
            </c:extLst>
          </c:dPt>
          <c:dPt>
            <c:idx val="10"/>
            <c:invertIfNegative val="0"/>
            <c:bubble3D val="0"/>
            <c:spPr>
              <a:noFill/>
              <a:ln>
                <a:noFill/>
              </a:ln>
              <a:effectLst/>
            </c:spPr>
            <c:extLst>
              <c:ext xmlns:c16="http://schemas.microsoft.com/office/drawing/2014/chart" uri="{C3380CC4-5D6E-409C-BE32-E72D297353CC}">
                <c16:uniqueId val="{00000016-A335-4655-A60E-731484A9F424}"/>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35-4655-A60E-731484A9F424}"/>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35-4655-A60E-731484A9F424}"/>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35-4655-A60E-731484A9F424}"/>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35-4655-A60E-731484A9F424}"/>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35-4655-A60E-731484A9F424}"/>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35-4655-A60E-731484A9F424}"/>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35-4655-A60E-731484A9F424}"/>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35-4655-A60E-731484A9F424}"/>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335-4655-A60E-731484A9F424}"/>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335-4655-A60E-731484A9F424}"/>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35-4655-A60E-731484A9F424}"/>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mer'!$M$9:$M$19</c:f>
              <c:numCache>
                <c:formatCode>0.0%</c:formatCode>
                <c:ptCount val="11"/>
                <c:pt idx="0">
                  <c:v>8.0542783475926874E-2</c:v>
                </c:pt>
                <c:pt idx="1">
                  <c:v>0.91945721652407308</c:v>
                </c:pt>
                <c:pt idx="2">
                  <c:v>0.32858099416862629</c:v>
                </c:pt>
                <c:pt idx="3">
                  <c:v>0.1843906746440046</c:v>
                </c:pt>
                <c:pt idx="4">
                  <c:v>2.8354122958971415E-2</c:v>
                </c:pt>
                <c:pt idx="5">
                  <c:v>4.9158614257144913E-2</c:v>
                </c:pt>
                <c:pt idx="6">
                  <c:v>3.8277588169822754E-2</c:v>
                </c:pt>
                <c:pt idx="7">
                  <c:v>3.7517528205997276E-2</c:v>
                </c:pt>
                <c:pt idx="8">
                  <c:v>4.2366494161299631E-2</c:v>
                </c:pt>
                <c:pt idx="9">
                  <c:v>0.12895853946163799</c:v>
                </c:pt>
                <c:pt idx="10">
                  <c:v>8.1852660496568266E-2</c:v>
                </c:pt>
              </c:numCache>
            </c:numRef>
          </c:val>
          <c:extLst>
            <c:ext xmlns:c16="http://schemas.microsoft.com/office/drawing/2014/chart" uri="{C3380CC4-5D6E-409C-BE32-E72D297353CC}">
              <c16:uniqueId val="{00000017-A335-4655-A60E-731484A9F424}"/>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mes actua mer'!$H$7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A335-4655-A60E-731484A9F424}"/>
              </c:ext>
            </c:extLst>
          </c:dPt>
          <c:dPt>
            <c:idx val="1"/>
            <c:invertIfNegative val="0"/>
            <c:bubble3D val="0"/>
            <c:spPr>
              <a:noFill/>
              <a:ln>
                <a:noFill/>
              </a:ln>
              <a:effectLst/>
            </c:spPr>
            <c:extLst>
              <c:ext xmlns:c16="http://schemas.microsoft.com/office/drawing/2014/chart" uri="{C3380CC4-5D6E-409C-BE32-E72D297353CC}">
                <c16:uniqueId val="{0000001B-A335-4655-A60E-731484A9F424}"/>
              </c:ext>
            </c:extLst>
          </c:dPt>
          <c:dPt>
            <c:idx val="2"/>
            <c:invertIfNegative val="0"/>
            <c:bubble3D val="0"/>
            <c:spPr>
              <a:noFill/>
              <a:ln>
                <a:noFill/>
              </a:ln>
              <a:effectLst/>
            </c:spPr>
            <c:extLst>
              <c:ext xmlns:c16="http://schemas.microsoft.com/office/drawing/2014/chart" uri="{C3380CC4-5D6E-409C-BE32-E72D297353CC}">
                <c16:uniqueId val="{0000001D-A335-4655-A60E-731484A9F424}"/>
              </c:ext>
            </c:extLst>
          </c:dPt>
          <c:dPt>
            <c:idx val="3"/>
            <c:invertIfNegative val="0"/>
            <c:bubble3D val="0"/>
            <c:spPr>
              <a:noFill/>
              <a:ln>
                <a:noFill/>
              </a:ln>
              <a:effectLst/>
            </c:spPr>
            <c:extLst>
              <c:ext xmlns:c16="http://schemas.microsoft.com/office/drawing/2014/chart" uri="{C3380CC4-5D6E-409C-BE32-E72D297353CC}">
                <c16:uniqueId val="{0000001F-A335-4655-A60E-731484A9F424}"/>
              </c:ext>
            </c:extLst>
          </c:dPt>
          <c:dPt>
            <c:idx val="4"/>
            <c:invertIfNegative val="0"/>
            <c:bubble3D val="0"/>
            <c:spPr>
              <a:noFill/>
              <a:ln>
                <a:noFill/>
              </a:ln>
              <a:effectLst/>
            </c:spPr>
            <c:extLst>
              <c:ext xmlns:c16="http://schemas.microsoft.com/office/drawing/2014/chart" uri="{C3380CC4-5D6E-409C-BE32-E72D297353CC}">
                <c16:uniqueId val="{00000021-A335-4655-A60E-731484A9F424}"/>
              </c:ext>
            </c:extLst>
          </c:dPt>
          <c:dPt>
            <c:idx val="5"/>
            <c:invertIfNegative val="0"/>
            <c:bubble3D val="0"/>
            <c:spPr>
              <a:noFill/>
              <a:ln>
                <a:noFill/>
              </a:ln>
              <a:effectLst/>
            </c:spPr>
            <c:extLst>
              <c:ext xmlns:c16="http://schemas.microsoft.com/office/drawing/2014/chart" uri="{C3380CC4-5D6E-409C-BE32-E72D297353CC}">
                <c16:uniqueId val="{00000023-A335-4655-A60E-731484A9F424}"/>
              </c:ext>
            </c:extLst>
          </c:dPt>
          <c:dPt>
            <c:idx val="6"/>
            <c:invertIfNegative val="0"/>
            <c:bubble3D val="0"/>
            <c:spPr>
              <a:noFill/>
              <a:ln>
                <a:noFill/>
              </a:ln>
              <a:effectLst/>
            </c:spPr>
            <c:extLst>
              <c:ext xmlns:c16="http://schemas.microsoft.com/office/drawing/2014/chart" uri="{C3380CC4-5D6E-409C-BE32-E72D297353CC}">
                <c16:uniqueId val="{00000025-A335-4655-A60E-731484A9F424}"/>
              </c:ext>
            </c:extLst>
          </c:dPt>
          <c:dPt>
            <c:idx val="7"/>
            <c:invertIfNegative val="0"/>
            <c:bubble3D val="0"/>
            <c:spPr>
              <a:noFill/>
              <a:ln>
                <a:noFill/>
              </a:ln>
              <a:effectLst/>
            </c:spPr>
            <c:extLst>
              <c:ext xmlns:c16="http://schemas.microsoft.com/office/drawing/2014/chart" uri="{C3380CC4-5D6E-409C-BE32-E72D297353CC}">
                <c16:uniqueId val="{00000027-A335-4655-A60E-731484A9F424}"/>
              </c:ext>
            </c:extLst>
          </c:dPt>
          <c:dPt>
            <c:idx val="8"/>
            <c:invertIfNegative val="0"/>
            <c:bubble3D val="0"/>
            <c:spPr>
              <a:noFill/>
              <a:ln>
                <a:noFill/>
              </a:ln>
              <a:effectLst/>
            </c:spPr>
            <c:extLst>
              <c:ext xmlns:c16="http://schemas.microsoft.com/office/drawing/2014/chart" uri="{C3380CC4-5D6E-409C-BE32-E72D297353CC}">
                <c16:uniqueId val="{00000029-A335-4655-A60E-731484A9F424}"/>
              </c:ext>
            </c:extLst>
          </c:dPt>
          <c:dPt>
            <c:idx val="9"/>
            <c:invertIfNegative val="0"/>
            <c:bubble3D val="0"/>
            <c:spPr>
              <a:noFill/>
              <a:ln>
                <a:noFill/>
              </a:ln>
              <a:effectLst/>
            </c:spPr>
            <c:extLst>
              <c:ext xmlns:c16="http://schemas.microsoft.com/office/drawing/2014/chart" uri="{C3380CC4-5D6E-409C-BE32-E72D297353CC}">
                <c16:uniqueId val="{0000002B-A335-4655-A60E-731484A9F424}"/>
              </c:ext>
            </c:extLst>
          </c:dPt>
          <c:dPt>
            <c:idx val="10"/>
            <c:invertIfNegative val="0"/>
            <c:bubble3D val="0"/>
            <c:spPr>
              <a:noFill/>
              <a:ln>
                <a:noFill/>
              </a:ln>
              <a:effectLst/>
            </c:spPr>
            <c:extLst>
              <c:ext xmlns:c16="http://schemas.microsoft.com/office/drawing/2014/chart" uri="{C3380CC4-5D6E-409C-BE32-E72D297353CC}">
                <c16:uniqueId val="{0000002D-A335-4655-A60E-731484A9F424}"/>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335-4655-A60E-731484A9F424}"/>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335-4655-A60E-731484A9F424}"/>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335-4655-A60E-731484A9F424}"/>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335-4655-A60E-731484A9F424}"/>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335-4655-A60E-731484A9F424}"/>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335-4655-A60E-731484A9F424}"/>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335-4655-A60E-731484A9F424}"/>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335-4655-A60E-731484A9F424}"/>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335-4655-A60E-731484A9F424}"/>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335-4655-A60E-731484A9F424}"/>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335-4655-A60E-731484A9F424}"/>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mer'!$H$9:$H$19</c:f>
              <c:numCache>
                <c:formatCode>0.0%</c:formatCode>
                <c:ptCount val="11"/>
                <c:pt idx="0">
                  <c:v>-3.7511039376313282E-2</c:v>
                </c:pt>
                <c:pt idx="1">
                  <c:v>9.5366978813578696E-2</c:v>
                </c:pt>
                <c:pt idx="2">
                  <c:v>9.9704681386398208E-2</c:v>
                </c:pt>
                <c:pt idx="3">
                  <c:v>0.12223437172835783</c:v>
                </c:pt>
                <c:pt idx="4">
                  <c:v>7.8307852591282368E-2</c:v>
                </c:pt>
                <c:pt idx="5">
                  <c:v>-5.3181829337129116E-2</c:v>
                </c:pt>
                <c:pt idx="6">
                  <c:v>0.13065979148631857</c:v>
                </c:pt>
                <c:pt idx="7">
                  <c:v>0.18920010501019813</c:v>
                </c:pt>
                <c:pt idx="8">
                  <c:v>0.16997431295963961</c:v>
                </c:pt>
                <c:pt idx="9">
                  <c:v>6.5684245994766632E-2</c:v>
                </c:pt>
                <c:pt idx="10">
                  <c:v>8.4578500396765177E-2</c:v>
                </c:pt>
              </c:numCache>
            </c:numRef>
          </c:val>
          <c:extLst>
            <c:ext xmlns:c16="http://schemas.microsoft.com/office/drawing/2014/chart" uri="{C3380CC4-5D6E-409C-BE32-E72D297353CC}">
              <c16:uniqueId val="{0000002E-A335-4655-A60E-731484A9F424}"/>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mes actua mer'!$R$7</c:f>
              <c:strCache>
                <c:ptCount val="1"/>
                <c:pt idx="0">
                  <c:v>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mer'!$R$9:$R$19</c:f>
              <c:numCache>
                <c:formatCode>#,##0</c:formatCode>
                <c:ptCount val="11"/>
                <c:pt idx="0">
                  <c:v>34390</c:v>
                </c:pt>
                <c:pt idx="1">
                  <c:v>430708</c:v>
                </c:pt>
                <c:pt idx="2">
                  <c:v>95981</c:v>
                </c:pt>
                <c:pt idx="3">
                  <c:v>96403</c:v>
                </c:pt>
                <c:pt idx="4">
                  <c:v>10664</c:v>
                </c:pt>
                <c:pt idx="5">
                  <c:v>12661</c:v>
                </c:pt>
                <c:pt idx="6">
                  <c:v>23070</c:v>
                </c:pt>
                <c:pt idx="7">
                  <c:v>9432</c:v>
                </c:pt>
                <c:pt idx="8">
                  <c:v>13150</c:v>
                </c:pt>
                <c:pt idx="9">
                  <c:v>131889</c:v>
                </c:pt>
                <c:pt idx="10">
                  <c:v>37459</c:v>
                </c:pt>
              </c:numCache>
            </c:numRef>
          </c:val>
          <c:extLst>
            <c:ext xmlns:c16="http://schemas.microsoft.com/office/drawing/2014/chart" uri="{C3380CC4-5D6E-409C-BE32-E72D297353CC}">
              <c16:uniqueId val="{00000000-2B74-42CD-AA5A-AAA65CE4A259}"/>
            </c:ext>
          </c:extLst>
        </c:ser>
        <c:ser>
          <c:idx val="1"/>
          <c:order val="1"/>
          <c:tx>
            <c:strRef>
              <c:f>'Turistas entrados mes actua mer'!$X$7</c:f>
              <c:strCache>
                <c:ptCount val="1"/>
                <c:pt idx="0">
                  <c:v>Cuota s/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2B74-42CD-AA5A-AAA65CE4A259}"/>
              </c:ext>
            </c:extLst>
          </c:dPt>
          <c:dPt>
            <c:idx val="1"/>
            <c:invertIfNegative val="0"/>
            <c:bubble3D val="0"/>
            <c:spPr>
              <a:noFill/>
              <a:ln>
                <a:noFill/>
              </a:ln>
              <a:effectLst/>
            </c:spPr>
            <c:extLst>
              <c:ext xmlns:c16="http://schemas.microsoft.com/office/drawing/2014/chart" uri="{C3380CC4-5D6E-409C-BE32-E72D297353CC}">
                <c16:uniqueId val="{00000004-2B74-42CD-AA5A-AAA65CE4A259}"/>
              </c:ext>
            </c:extLst>
          </c:dPt>
          <c:dPt>
            <c:idx val="2"/>
            <c:invertIfNegative val="0"/>
            <c:bubble3D val="0"/>
            <c:spPr>
              <a:noFill/>
              <a:ln>
                <a:noFill/>
              </a:ln>
              <a:effectLst/>
            </c:spPr>
            <c:extLst>
              <c:ext xmlns:c16="http://schemas.microsoft.com/office/drawing/2014/chart" uri="{C3380CC4-5D6E-409C-BE32-E72D297353CC}">
                <c16:uniqueId val="{00000006-2B74-42CD-AA5A-AAA65CE4A259}"/>
              </c:ext>
            </c:extLst>
          </c:dPt>
          <c:dPt>
            <c:idx val="3"/>
            <c:invertIfNegative val="0"/>
            <c:bubble3D val="0"/>
            <c:spPr>
              <a:noFill/>
              <a:ln>
                <a:noFill/>
              </a:ln>
              <a:effectLst/>
            </c:spPr>
            <c:extLst>
              <c:ext xmlns:c16="http://schemas.microsoft.com/office/drawing/2014/chart" uri="{C3380CC4-5D6E-409C-BE32-E72D297353CC}">
                <c16:uniqueId val="{00000008-2B74-42CD-AA5A-AAA65CE4A259}"/>
              </c:ext>
            </c:extLst>
          </c:dPt>
          <c:dPt>
            <c:idx val="4"/>
            <c:invertIfNegative val="0"/>
            <c:bubble3D val="0"/>
            <c:spPr>
              <a:noFill/>
              <a:ln>
                <a:noFill/>
              </a:ln>
              <a:effectLst/>
            </c:spPr>
            <c:extLst>
              <c:ext xmlns:c16="http://schemas.microsoft.com/office/drawing/2014/chart" uri="{C3380CC4-5D6E-409C-BE32-E72D297353CC}">
                <c16:uniqueId val="{0000000A-2B74-42CD-AA5A-AAA65CE4A259}"/>
              </c:ext>
            </c:extLst>
          </c:dPt>
          <c:dPt>
            <c:idx val="5"/>
            <c:invertIfNegative val="0"/>
            <c:bubble3D val="0"/>
            <c:spPr>
              <a:noFill/>
              <a:ln>
                <a:noFill/>
              </a:ln>
              <a:effectLst/>
            </c:spPr>
            <c:extLst>
              <c:ext xmlns:c16="http://schemas.microsoft.com/office/drawing/2014/chart" uri="{C3380CC4-5D6E-409C-BE32-E72D297353CC}">
                <c16:uniqueId val="{0000000C-2B74-42CD-AA5A-AAA65CE4A259}"/>
              </c:ext>
            </c:extLst>
          </c:dPt>
          <c:dPt>
            <c:idx val="6"/>
            <c:invertIfNegative val="0"/>
            <c:bubble3D val="0"/>
            <c:spPr>
              <a:noFill/>
              <a:ln>
                <a:noFill/>
              </a:ln>
              <a:effectLst/>
            </c:spPr>
            <c:extLst>
              <c:ext xmlns:c16="http://schemas.microsoft.com/office/drawing/2014/chart" uri="{C3380CC4-5D6E-409C-BE32-E72D297353CC}">
                <c16:uniqueId val="{0000000E-2B74-42CD-AA5A-AAA65CE4A259}"/>
              </c:ext>
            </c:extLst>
          </c:dPt>
          <c:dPt>
            <c:idx val="7"/>
            <c:invertIfNegative val="0"/>
            <c:bubble3D val="0"/>
            <c:spPr>
              <a:noFill/>
              <a:ln>
                <a:noFill/>
              </a:ln>
              <a:effectLst/>
            </c:spPr>
            <c:extLst>
              <c:ext xmlns:c16="http://schemas.microsoft.com/office/drawing/2014/chart" uri="{C3380CC4-5D6E-409C-BE32-E72D297353CC}">
                <c16:uniqueId val="{00000010-2B74-42CD-AA5A-AAA65CE4A259}"/>
              </c:ext>
            </c:extLst>
          </c:dPt>
          <c:dPt>
            <c:idx val="8"/>
            <c:invertIfNegative val="0"/>
            <c:bubble3D val="0"/>
            <c:spPr>
              <a:noFill/>
              <a:ln>
                <a:noFill/>
              </a:ln>
              <a:effectLst/>
            </c:spPr>
            <c:extLst>
              <c:ext xmlns:c16="http://schemas.microsoft.com/office/drawing/2014/chart" uri="{C3380CC4-5D6E-409C-BE32-E72D297353CC}">
                <c16:uniqueId val="{00000012-2B74-42CD-AA5A-AAA65CE4A259}"/>
              </c:ext>
            </c:extLst>
          </c:dPt>
          <c:dPt>
            <c:idx val="9"/>
            <c:invertIfNegative val="0"/>
            <c:bubble3D val="0"/>
            <c:spPr>
              <a:noFill/>
              <a:ln>
                <a:noFill/>
              </a:ln>
              <a:effectLst/>
            </c:spPr>
            <c:extLst>
              <c:ext xmlns:c16="http://schemas.microsoft.com/office/drawing/2014/chart" uri="{C3380CC4-5D6E-409C-BE32-E72D297353CC}">
                <c16:uniqueId val="{00000014-2B74-42CD-AA5A-AAA65CE4A259}"/>
              </c:ext>
            </c:extLst>
          </c:dPt>
          <c:dPt>
            <c:idx val="10"/>
            <c:invertIfNegative val="0"/>
            <c:bubble3D val="0"/>
            <c:spPr>
              <a:noFill/>
              <a:ln>
                <a:noFill/>
              </a:ln>
              <a:effectLst/>
            </c:spPr>
            <c:extLst>
              <c:ext xmlns:c16="http://schemas.microsoft.com/office/drawing/2014/chart" uri="{C3380CC4-5D6E-409C-BE32-E72D297353CC}">
                <c16:uniqueId val="{00000016-2B74-42CD-AA5A-AAA65CE4A259}"/>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74-42CD-AA5A-AAA65CE4A259}"/>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74-42CD-AA5A-AAA65CE4A259}"/>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74-42CD-AA5A-AAA65CE4A259}"/>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74-42CD-AA5A-AAA65CE4A259}"/>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74-42CD-AA5A-AAA65CE4A259}"/>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74-42CD-AA5A-AAA65CE4A259}"/>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74-42CD-AA5A-AAA65CE4A259}"/>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74-42CD-AA5A-AAA65CE4A259}"/>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74-42CD-AA5A-AAA65CE4A259}"/>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B74-42CD-AA5A-AAA65CE4A259}"/>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B74-42CD-AA5A-AAA65CE4A259}"/>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mer'!$X$9:$X$19</c:f>
              <c:numCache>
                <c:formatCode>0.0%</c:formatCode>
                <c:ptCount val="11"/>
                <c:pt idx="0">
                  <c:v>0.27202759035286861</c:v>
                </c:pt>
                <c:pt idx="1">
                  <c:v>0.29844123304452908</c:v>
                </c:pt>
                <c:pt idx="2">
                  <c:v>0.18610165876547519</c:v>
                </c:pt>
                <c:pt idx="3">
                  <c:v>0.33308801680590971</c:v>
                </c:pt>
                <c:pt idx="4">
                  <c:v>0.23961352657004831</c:v>
                </c:pt>
                <c:pt idx="5">
                  <c:v>0.16408761016070503</c:v>
                </c:pt>
                <c:pt idx="6">
                  <c:v>0.38398162480651121</c:v>
                </c:pt>
                <c:pt idx="7">
                  <c:v>0.1601684553729113</c:v>
                </c:pt>
                <c:pt idx="8">
                  <c:v>0.19774733454638416</c:v>
                </c:pt>
                <c:pt idx="9">
                  <c:v>0.65157720524664675</c:v>
                </c:pt>
                <c:pt idx="10">
                  <c:v>0.29156191380558388</c:v>
                </c:pt>
              </c:numCache>
            </c:numRef>
          </c:val>
          <c:extLst>
            <c:ext xmlns:c16="http://schemas.microsoft.com/office/drawing/2014/chart" uri="{C3380CC4-5D6E-409C-BE32-E72D297353CC}">
              <c16:uniqueId val="{00000017-2B74-42CD-AA5A-AAA65CE4A259}"/>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mes actua mer'!$S$7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2B74-42CD-AA5A-AAA65CE4A259}"/>
              </c:ext>
            </c:extLst>
          </c:dPt>
          <c:dPt>
            <c:idx val="1"/>
            <c:invertIfNegative val="0"/>
            <c:bubble3D val="0"/>
            <c:spPr>
              <a:noFill/>
              <a:ln>
                <a:noFill/>
              </a:ln>
              <a:effectLst/>
            </c:spPr>
            <c:extLst>
              <c:ext xmlns:c16="http://schemas.microsoft.com/office/drawing/2014/chart" uri="{C3380CC4-5D6E-409C-BE32-E72D297353CC}">
                <c16:uniqueId val="{0000001B-2B74-42CD-AA5A-AAA65CE4A259}"/>
              </c:ext>
            </c:extLst>
          </c:dPt>
          <c:dPt>
            <c:idx val="2"/>
            <c:invertIfNegative val="0"/>
            <c:bubble3D val="0"/>
            <c:spPr>
              <a:noFill/>
              <a:ln>
                <a:noFill/>
              </a:ln>
              <a:effectLst/>
            </c:spPr>
            <c:extLst>
              <c:ext xmlns:c16="http://schemas.microsoft.com/office/drawing/2014/chart" uri="{C3380CC4-5D6E-409C-BE32-E72D297353CC}">
                <c16:uniqueId val="{0000001D-2B74-42CD-AA5A-AAA65CE4A259}"/>
              </c:ext>
            </c:extLst>
          </c:dPt>
          <c:dPt>
            <c:idx val="3"/>
            <c:invertIfNegative val="0"/>
            <c:bubble3D val="0"/>
            <c:spPr>
              <a:noFill/>
              <a:ln>
                <a:noFill/>
              </a:ln>
              <a:effectLst/>
            </c:spPr>
            <c:extLst>
              <c:ext xmlns:c16="http://schemas.microsoft.com/office/drawing/2014/chart" uri="{C3380CC4-5D6E-409C-BE32-E72D297353CC}">
                <c16:uniqueId val="{0000001F-2B74-42CD-AA5A-AAA65CE4A259}"/>
              </c:ext>
            </c:extLst>
          </c:dPt>
          <c:dPt>
            <c:idx val="4"/>
            <c:invertIfNegative val="0"/>
            <c:bubble3D val="0"/>
            <c:spPr>
              <a:noFill/>
              <a:ln>
                <a:noFill/>
              </a:ln>
              <a:effectLst/>
            </c:spPr>
            <c:extLst>
              <c:ext xmlns:c16="http://schemas.microsoft.com/office/drawing/2014/chart" uri="{C3380CC4-5D6E-409C-BE32-E72D297353CC}">
                <c16:uniqueId val="{00000021-2B74-42CD-AA5A-AAA65CE4A259}"/>
              </c:ext>
            </c:extLst>
          </c:dPt>
          <c:dPt>
            <c:idx val="5"/>
            <c:invertIfNegative val="0"/>
            <c:bubble3D val="0"/>
            <c:spPr>
              <a:noFill/>
              <a:ln>
                <a:noFill/>
              </a:ln>
              <a:effectLst/>
            </c:spPr>
            <c:extLst>
              <c:ext xmlns:c16="http://schemas.microsoft.com/office/drawing/2014/chart" uri="{C3380CC4-5D6E-409C-BE32-E72D297353CC}">
                <c16:uniqueId val="{00000023-2B74-42CD-AA5A-AAA65CE4A259}"/>
              </c:ext>
            </c:extLst>
          </c:dPt>
          <c:dPt>
            <c:idx val="6"/>
            <c:invertIfNegative val="0"/>
            <c:bubble3D val="0"/>
            <c:spPr>
              <a:noFill/>
              <a:ln>
                <a:noFill/>
              </a:ln>
              <a:effectLst/>
            </c:spPr>
            <c:extLst>
              <c:ext xmlns:c16="http://schemas.microsoft.com/office/drawing/2014/chart" uri="{C3380CC4-5D6E-409C-BE32-E72D297353CC}">
                <c16:uniqueId val="{00000025-2B74-42CD-AA5A-AAA65CE4A259}"/>
              </c:ext>
            </c:extLst>
          </c:dPt>
          <c:dPt>
            <c:idx val="7"/>
            <c:invertIfNegative val="0"/>
            <c:bubble3D val="0"/>
            <c:spPr>
              <a:noFill/>
              <a:ln>
                <a:noFill/>
              </a:ln>
              <a:effectLst/>
            </c:spPr>
            <c:extLst>
              <c:ext xmlns:c16="http://schemas.microsoft.com/office/drawing/2014/chart" uri="{C3380CC4-5D6E-409C-BE32-E72D297353CC}">
                <c16:uniqueId val="{00000027-2B74-42CD-AA5A-AAA65CE4A259}"/>
              </c:ext>
            </c:extLst>
          </c:dPt>
          <c:dPt>
            <c:idx val="8"/>
            <c:invertIfNegative val="0"/>
            <c:bubble3D val="0"/>
            <c:spPr>
              <a:noFill/>
              <a:ln>
                <a:noFill/>
              </a:ln>
              <a:effectLst/>
            </c:spPr>
            <c:extLst>
              <c:ext xmlns:c16="http://schemas.microsoft.com/office/drawing/2014/chart" uri="{C3380CC4-5D6E-409C-BE32-E72D297353CC}">
                <c16:uniqueId val="{00000029-2B74-42CD-AA5A-AAA65CE4A259}"/>
              </c:ext>
            </c:extLst>
          </c:dPt>
          <c:dPt>
            <c:idx val="9"/>
            <c:invertIfNegative val="0"/>
            <c:bubble3D val="0"/>
            <c:spPr>
              <a:noFill/>
              <a:ln>
                <a:noFill/>
              </a:ln>
              <a:effectLst/>
            </c:spPr>
            <c:extLst>
              <c:ext xmlns:c16="http://schemas.microsoft.com/office/drawing/2014/chart" uri="{C3380CC4-5D6E-409C-BE32-E72D297353CC}">
                <c16:uniqueId val="{0000002B-2B74-42CD-AA5A-AAA65CE4A259}"/>
              </c:ext>
            </c:extLst>
          </c:dPt>
          <c:dPt>
            <c:idx val="10"/>
            <c:invertIfNegative val="0"/>
            <c:bubble3D val="0"/>
            <c:spPr>
              <a:noFill/>
              <a:ln>
                <a:noFill/>
              </a:ln>
              <a:effectLst/>
            </c:spPr>
            <c:extLst>
              <c:ext xmlns:c16="http://schemas.microsoft.com/office/drawing/2014/chart" uri="{C3380CC4-5D6E-409C-BE32-E72D297353CC}">
                <c16:uniqueId val="{0000002D-2B74-42CD-AA5A-AAA65CE4A259}"/>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B74-42CD-AA5A-AAA65CE4A259}"/>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B74-42CD-AA5A-AAA65CE4A259}"/>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B74-42CD-AA5A-AAA65CE4A259}"/>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B74-42CD-AA5A-AAA65CE4A259}"/>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B74-42CD-AA5A-AAA65CE4A259}"/>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B74-42CD-AA5A-AAA65CE4A259}"/>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B74-42CD-AA5A-AAA65CE4A259}"/>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B74-42CD-AA5A-AAA65CE4A259}"/>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B74-42CD-AA5A-AAA65CE4A259}"/>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B74-42CD-AA5A-AAA65CE4A259}"/>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B74-42CD-AA5A-AAA65CE4A259}"/>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mer'!$S$9:$S$19</c:f>
              <c:numCache>
                <c:formatCode>0.0%</c:formatCode>
                <c:ptCount val="11"/>
                <c:pt idx="0">
                  <c:v>-0.10293196994991649</c:v>
                </c:pt>
                <c:pt idx="1">
                  <c:v>0.12412957917045109</c:v>
                </c:pt>
                <c:pt idx="2">
                  <c:v>0.29688281154994667</c:v>
                </c:pt>
                <c:pt idx="3">
                  <c:v>0.14729964534786855</c:v>
                </c:pt>
                <c:pt idx="4">
                  <c:v>9.4866529774127351E-2</c:v>
                </c:pt>
                <c:pt idx="5">
                  <c:v>-0.13964392497961398</c:v>
                </c:pt>
                <c:pt idx="6">
                  <c:v>3.0508777415464428E-2</c:v>
                </c:pt>
                <c:pt idx="7">
                  <c:v>6.0848048588460157E-2</c:v>
                </c:pt>
                <c:pt idx="8">
                  <c:v>0.17253678109674553</c:v>
                </c:pt>
                <c:pt idx="9">
                  <c:v>6.3055148066351707E-2</c:v>
                </c:pt>
                <c:pt idx="10">
                  <c:v>9.8568831016481839E-2</c:v>
                </c:pt>
              </c:numCache>
            </c:numRef>
          </c:val>
          <c:extLst>
            <c:ext xmlns:c16="http://schemas.microsoft.com/office/drawing/2014/chart" uri="{C3380CC4-5D6E-409C-BE32-E72D297353CC}">
              <c16:uniqueId val="{0000002E-2B74-42CD-AA5A-AAA65CE4A259}"/>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mes actua mer'!$AC$7</c:f>
              <c:strCache>
                <c:ptCount val="1"/>
                <c:pt idx="0">
                  <c:v>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mer'!$AC$9:$AC$19</c:f>
              <c:numCache>
                <c:formatCode>#,##0</c:formatCode>
                <c:ptCount val="11"/>
                <c:pt idx="0">
                  <c:v>57962</c:v>
                </c:pt>
                <c:pt idx="1">
                  <c:v>578100</c:v>
                </c:pt>
                <c:pt idx="2">
                  <c:v>235730</c:v>
                </c:pt>
                <c:pt idx="3">
                  <c:v>94800</c:v>
                </c:pt>
                <c:pt idx="4">
                  <c:v>25432</c:v>
                </c:pt>
                <c:pt idx="5">
                  <c:v>32911</c:v>
                </c:pt>
                <c:pt idx="6">
                  <c:v>22500</c:v>
                </c:pt>
                <c:pt idx="7">
                  <c:v>18830</c:v>
                </c:pt>
                <c:pt idx="8">
                  <c:v>33234</c:v>
                </c:pt>
                <c:pt idx="9">
                  <c:v>52490</c:v>
                </c:pt>
                <c:pt idx="10">
                  <c:v>62173</c:v>
                </c:pt>
              </c:numCache>
            </c:numRef>
          </c:val>
          <c:extLst>
            <c:ext xmlns:c16="http://schemas.microsoft.com/office/drawing/2014/chart" uri="{C3380CC4-5D6E-409C-BE32-E72D297353CC}">
              <c16:uniqueId val="{00000000-A0A5-495A-8274-A9BE427D52D4}"/>
            </c:ext>
          </c:extLst>
        </c:ser>
        <c:ser>
          <c:idx val="1"/>
          <c:order val="1"/>
          <c:tx>
            <c:strRef>
              <c:f>'Turistas entrados mes actua mer'!$AI$7</c:f>
              <c:strCache>
                <c:ptCount val="1"/>
                <c:pt idx="0">
                  <c:v>Cuota s/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A0A5-495A-8274-A9BE427D52D4}"/>
              </c:ext>
            </c:extLst>
          </c:dPt>
          <c:dPt>
            <c:idx val="1"/>
            <c:invertIfNegative val="0"/>
            <c:bubble3D val="0"/>
            <c:spPr>
              <a:noFill/>
              <a:ln>
                <a:noFill/>
              </a:ln>
              <a:effectLst/>
            </c:spPr>
            <c:extLst>
              <c:ext xmlns:c16="http://schemas.microsoft.com/office/drawing/2014/chart" uri="{C3380CC4-5D6E-409C-BE32-E72D297353CC}">
                <c16:uniqueId val="{00000004-A0A5-495A-8274-A9BE427D52D4}"/>
              </c:ext>
            </c:extLst>
          </c:dPt>
          <c:dPt>
            <c:idx val="2"/>
            <c:invertIfNegative val="0"/>
            <c:bubble3D val="0"/>
            <c:spPr>
              <a:noFill/>
              <a:ln>
                <a:noFill/>
              </a:ln>
              <a:effectLst/>
            </c:spPr>
            <c:extLst>
              <c:ext xmlns:c16="http://schemas.microsoft.com/office/drawing/2014/chart" uri="{C3380CC4-5D6E-409C-BE32-E72D297353CC}">
                <c16:uniqueId val="{00000006-A0A5-495A-8274-A9BE427D52D4}"/>
              </c:ext>
            </c:extLst>
          </c:dPt>
          <c:dPt>
            <c:idx val="3"/>
            <c:invertIfNegative val="0"/>
            <c:bubble3D val="0"/>
            <c:spPr>
              <a:noFill/>
              <a:ln>
                <a:noFill/>
              </a:ln>
              <a:effectLst/>
            </c:spPr>
            <c:extLst>
              <c:ext xmlns:c16="http://schemas.microsoft.com/office/drawing/2014/chart" uri="{C3380CC4-5D6E-409C-BE32-E72D297353CC}">
                <c16:uniqueId val="{00000008-A0A5-495A-8274-A9BE427D52D4}"/>
              </c:ext>
            </c:extLst>
          </c:dPt>
          <c:dPt>
            <c:idx val="4"/>
            <c:invertIfNegative val="0"/>
            <c:bubble3D val="0"/>
            <c:spPr>
              <a:noFill/>
              <a:ln>
                <a:noFill/>
              </a:ln>
              <a:effectLst/>
            </c:spPr>
            <c:extLst>
              <c:ext xmlns:c16="http://schemas.microsoft.com/office/drawing/2014/chart" uri="{C3380CC4-5D6E-409C-BE32-E72D297353CC}">
                <c16:uniqueId val="{0000000A-A0A5-495A-8274-A9BE427D52D4}"/>
              </c:ext>
            </c:extLst>
          </c:dPt>
          <c:dPt>
            <c:idx val="5"/>
            <c:invertIfNegative val="0"/>
            <c:bubble3D val="0"/>
            <c:spPr>
              <a:noFill/>
              <a:ln>
                <a:noFill/>
              </a:ln>
              <a:effectLst/>
            </c:spPr>
            <c:extLst>
              <c:ext xmlns:c16="http://schemas.microsoft.com/office/drawing/2014/chart" uri="{C3380CC4-5D6E-409C-BE32-E72D297353CC}">
                <c16:uniqueId val="{0000000C-A0A5-495A-8274-A9BE427D52D4}"/>
              </c:ext>
            </c:extLst>
          </c:dPt>
          <c:dPt>
            <c:idx val="6"/>
            <c:invertIfNegative val="0"/>
            <c:bubble3D val="0"/>
            <c:spPr>
              <a:noFill/>
              <a:ln>
                <a:noFill/>
              </a:ln>
              <a:effectLst/>
            </c:spPr>
            <c:extLst>
              <c:ext xmlns:c16="http://schemas.microsoft.com/office/drawing/2014/chart" uri="{C3380CC4-5D6E-409C-BE32-E72D297353CC}">
                <c16:uniqueId val="{0000000E-A0A5-495A-8274-A9BE427D52D4}"/>
              </c:ext>
            </c:extLst>
          </c:dPt>
          <c:dPt>
            <c:idx val="7"/>
            <c:invertIfNegative val="0"/>
            <c:bubble3D val="0"/>
            <c:spPr>
              <a:noFill/>
              <a:ln>
                <a:noFill/>
              </a:ln>
              <a:effectLst/>
            </c:spPr>
            <c:extLst>
              <c:ext xmlns:c16="http://schemas.microsoft.com/office/drawing/2014/chart" uri="{C3380CC4-5D6E-409C-BE32-E72D297353CC}">
                <c16:uniqueId val="{00000010-A0A5-495A-8274-A9BE427D52D4}"/>
              </c:ext>
            </c:extLst>
          </c:dPt>
          <c:dPt>
            <c:idx val="8"/>
            <c:invertIfNegative val="0"/>
            <c:bubble3D val="0"/>
            <c:spPr>
              <a:noFill/>
              <a:ln>
                <a:noFill/>
              </a:ln>
              <a:effectLst/>
            </c:spPr>
            <c:extLst>
              <c:ext xmlns:c16="http://schemas.microsoft.com/office/drawing/2014/chart" uri="{C3380CC4-5D6E-409C-BE32-E72D297353CC}">
                <c16:uniqueId val="{00000012-A0A5-495A-8274-A9BE427D52D4}"/>
              </c:ext>
            </c:extLst>
          </c:dPt>
          <c:dPt>
            <c:idx val="9"/>
            <c:invertIfNegative val="0"/>
            <c:bubble3D val="0"/>
            <c:spPr>
              <a:noFill/>
              <a:ln>
                <a:noFill/>
              </a:ln>
              <a:effectLst/>
            </c:spPr>
            <c:extLst>
              <c:ext xmlns:c16="http://schemas.microsoft.com/office/drawing/2014/chart" uri="{C3380CC4-5D6E-409C-BE32-E72D297353CC}">
                <c16:uniqueId val="{00000014-A0A5-495A-8274-A9BE427D52D4}"/>
              </c:ext>
            </c:extLst>
          </c:dPt>
          <c:dPt>
            <c:idx val="10"/>
            <c:invertIfNegative val="0"/>
            <c:bubble3D val="0"/>
            <c:spPr>
              <a:noFill/>
              <a:ln>
                <a:noFill/>
              </a:ln>
              <a:effectLst/>
            </c:spPr>
            <c:extLst>
              <c:ext xmlns:c16="http://schemas.microsoft.com/office/drawing/2014/chart" uri="{C3380CC4-5D6E-409C-BE32-E72D297353CC}">
                <c16:uniqueId val="{00000016-A0A5-495A-8274-A9BE427D52D4}"/>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A5-495A-8274-A9BE427D52D4}"/>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A5-495A-8274-A9BE427D52D4}"/>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A5-495A-8274-A9BE427D52D4}"/>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A5-495A-8274-A9BE427D52D4}"/>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A5-495A-8274-A9BE427D52D4}"/>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0A5-495A-8274-A9BE427D52D4}"/>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0A5-495A-8274-A9BE427D52D4}"/>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0A5-495A-8274-A9BE427D52D4}"/>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0A5-495A-8274-A9BE427D52D4}"/>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0A5-495A-8274-A9BE427D52D4}"/>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0A5-495A-8274-A9BE427D52D4}"/>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mer'!$AI$9:$AI$19</c:f>
              <c:numCache>
                <c:formatCode>0.0%</c:formatCode>
                <c:ptCount val="11"/>
                <c:pt idx="0">
                  <c:v>0.45848395440630907</c:v>
                </c:pt>
                <c:pt idx="1">
                  <c:v>0.40057040227495716</c:v>
                </c:pt>
                <c:pt idx="2">
                  <c:v>0.45706696138595626</c:v>
                </c:pt>
                <c:pt idx="3">
                  <c:v>0.32754939154590873</c:v>
                </c:pt>
                <c:pt idx="4">
                  <c:v>0.57144141107740698</c:v>
                </c:pt>
                <c:pt idx="5">
                  <c:v>0.42652928978745464</c:v>
                </c:pt>
                <c:pt idx="6">
                  <c:v>0.37449443251610326</c:v>
                </c:pt>
                <c:pt idx="7">
                  <c:v>0.31975954354027986</c:v>
                </c:pt>
                <c:pt idx="8">
                  <c:v>0.49976691378817728</c:v>
                </c:pt>
                <c:pt idx="9">
                  <c:v>0.25931872637897391</c:v>
                </c:pt>
                <c:pt idx="10">
                  <c:v>0.48392319247803106</c:v>
                </c:pt>
              </c:numCache>
            </c:numRef>
          </c:val>
          <c:extLst>
            <c:ext xmlns:c16="http://schemas.microsoft.com/office/drawing/2014/chart" uri="{C3380CC4-5D6E-409C-BE32-E72D297353CC}">
              <c16:uniqueId val="{00000017-A0A5-495A-8274-A9BE427D52D4}"/>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mes actua mer'!$AH$7</c:f>
              <c:strCache>
                <c:ptCount val="1"/>
                <c:pt idx="0">
                  <c:v>Cuota 2023</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A0A5-495A-8274-A9BE427D52D4}"/>
              </c:ext>
            </c:extLst>
          </c:dPt>
          <c:dPt>
            <c:idx val="1"/>
            <c:invertIfNegative val="0"/>
            <c:bubble3D val="0"/>
            <c:spPr>
              <a:noFill/>
              <a:ln>
                <a:noFill/>
              </a:ln>
              <a:effectLst/>
            </c:spPr>
            <c:extLst>
              <c:ext xmlns:c16="http://schemas.microsoft.com/office/drawing/2014/chart" uri="{C3380CC4-5D6E-409C-BE32-E72D297353CC}">
                <c16:uniqueId val="{0000001B-A0A5-495A-8274-A9BE427D52D4}"/>
              </c:ext>
            </c:extLst>
          </c:dPt>
          <c:dPt>
            <c:idx val="2"/>
            <c:invertIfNegative val="0"/>
            <c:bubble3D val="0"/>
            <c:spPr>
              <a:noFill/>
              <a:ln>
                <a:noFill/>
              </a:ln>
              <a:effectLst/>
            </c:spPr>
            <c:extLst>
              <c:ext xmlns:c16="http://schemas.microsoft.com/office/drawing/2014/chart" uri="{C3380CC4-5D6E-409C-BE32-E72D297353CC}">
                <c16:uniqueId val="{0000001D-A0A5-495A-8274-A9BE427D52D4}"/>
              </c:ext>
            </c:extLst>
          </c:dPt>
          <c:dPt>
            <c:idx val="3"/>
            <c:invertIfNegative val="0"/>
            <c:bubble3D val="0"/>
            <c:spPr>
              <a:noFill/>
              <a:ln>
                <a:noFill/>
              </a:ln>
              <a:effectLst/>
            </c:spPr>
            <c:extLst>
              <c:ext xmlns:c16="http://schemas.microsoft.com/office/drawing/2014/chart" uri="{C3380CC4-5D6E-409C-BE32-E72D297353CC}">
                <c16:uniqueId val="{0000001F-A0A5-495A-8274-A9BE427D52D4}"/>
              </c:ext>
            </c:extLst>
          </c:dPt>
          <c:dPt>
            <c:idx val="4"/>
            <c:invertIfNegative val="0"/>
            <c:bubble3D val="0"/>
            <c:spPr>
              <a:noFill/>
              <a:ln>
                <a:noFill/>
              </a:ln>
              <a:effectLst/>
            </c:spPr>
            <c:extLst>
              <c:ext xmlns:c16="http://schemas.microsoft.com/office/drawing/2014/chart" uri="{C3380CC4-5D6E-409C-BE32-E72D297353CC}">
                <c16:uniqueId val="{00000021-A0A5-495A-8274-A9BE427D52D4}"/>
              </c:ext>
            </c:extLst>
          </c:dPt>
          <c:dPt>
            <c:idx val="5"/>
            <c:invertIfNegative val="0"/>
            <c:bubble3D val="0"/>
            <c:spPr>
              <a:noFill/>
              <a:ln>
                <a:noFill/>
              </a:ln>
              <a:effectLst/>
            </c:spPr>
            <c:extLst>
              <c:ext xmlns:c16="http://schemas.microsoft.com/office/drawing/2014/chart" uri="{C3380CC4-5D6E-409C-BE32-E72D297353CC}">
                <c16:uniqueId val="{00000023-A0A5-495A-8274-A9BE427D52D4}"/>
              </c:ext>
            </c:extLst>
          </c:dPt>
          <c:dPt>
            <c:idx val="6"/>
            <c:invertIfNegative val="0"/>
            <c:bubble3D val="0"/>
            <c:spPr>
              <a:noFill/>
              <a:ln>
                <a:noFill/>
              </a:ln>
              <a:effectLst/>
            </c:spPr>
            <c:extLst>
              <c:ext xmlns:c16="http://schemas.microsoft.com/office/drawing/2014/chart" uri="{C3380CC4-5D6E-409C-BE32-E72D297353CC}">
                <c16:uniqueId val="{00000025-A0A5-495A-8274-A9BE427D52D4}"/>
              </c:ext>
            </c:extLst>
          </c:dPt>
          <c:dPt>
            <c:idx val="7"/>
            <c:invertIfNegative val="0"/>
            <c:bubble3D val="0"/>
            <c:spPr>
              <a:noFill/>
              <a:ln>
                <a:noFill/>
              </a:ln>
              <a:effectLst/>
            </c:spPr>
            <c:extLst>
              <c:ext xmlns:c16="http://schemas.microsoft.com/office/drawing/2014/chart" uri="{C3380CC4-5D6E-409C-BE32-E72D297353CC}">
                <c16:uniqueId val="{00000027-A0A5-495A-8274-A9BE427D52D4}"/>
              </c:ext>
            </c:extLst>
          </c:dPt>
          <c:dPt>
            <c:idx val="8"/>
            <c:invertIfNegative val="0"/>
            <c:bubble3D val="0"/>
            <c:spPr>
              <a:noFill/>
              <a:ln>
                <a:noFill/>
              </a:ln>
              <a:effectLst/>
            </c:spPr>
            <c:extLst>
              <c:ext xmlns:c16="http://schemas.microsoft.com/office/drawing/2014/chart" uri="{C3380CC4-5D6E-409C-BE32-E72D297353CC}">
                <c16:uniqueId val="{00000029-A0A5-495A-8274-A9BE427D52D4}"/>
              </c:ext>
            </c:extLst>
          </c:dPt>
          <c:dPt>
            <c:idx val="9"/>
            <c:invertIfNegative val="0"/>
            <c:bubble3D val="0"/>
            <c:spPr>
              <a:noFill/>
              <a:ln>
                <a:noFill/>
              </a:ln>
              <a:effectLst/>
            </c:spPr>
            <c:extLst>
              <c:ext xmlns:c16="http://schemas.microsoft.com/office/drawing/2014/chart" uri="{C3380CC4-5D6E-409C-BE32-E72D297353CC}">
                <c16:uniqueId val="{0000002B-A0A5-495A-8274-A9BE427D52D4}"/>
              </c:ext>
            </c:extLst>
          </c:dPt>
          <c:dPt>
            <c:idx val="10"/>
            <c:invertIfNegative val="0"/>
            <c:bubble3D val="0"/>
            <c:spPr>
              <a:noFill/>
              <a:ln>
                <a:noFill/>
              </a:ln>
              <a:effectLst/>
            </c:spPr>
            <c:extLst>
              <c:ext xmlns:c16="http://schemas.microsoft.com/office/drawing/2014/chart" uri="{C3380CC4-5D6E-409C-BE32-E72D297353CC}">
                <c16:uniqueId val="{0000002D-A0A5-495A-8274-A9BE427D52D4}"/>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0A5-495A-8274-A9BE427D52D4}"/>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0A5-495A-8274-A9BE427D52D4}"/>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0A5-495A-8274-A9BE427D52D4}"/>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0A5-495A-8274-A9BE427D52D4}"/>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0A5-495A-8274-A9BE427D52D4}"/>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0A5-495A-8274-A9BE427D52D4}"/>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0A5-495A-8274-A9BE427D52D4}"/>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0A5-495A-8274-A9BE427D52D4}"/>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0A5-495A-8274-A9BE427D52D4}"/>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0A5-495A-8274-A9BE427D52D4}"/>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0A5-495A-8274-A9BE427D52D4}"/>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mer'!$AH$9:$AH$19</c:f>
              <c:numCache>
                <c:formatCode>0.0%</c:formatCode>
                <c:ptCount val="11"/>
                <c:pt idx="0">
                  <c:v>9.1126336740757971E-2</c:v>
                </c:pt>
                <c:pt idx="1">
                  <c:v>0.90887366325924202</c:v>
                </c:pt>
                <c:pt idx="2">
                  <c:v>0.37060852558398394</c:v>
                </c:pt>
                <c:pt idx="3">
                  <c:v>0.14904207451474857</c:v>
                </c:pt>
                <c:pt idx="4">
                  <c:v>3.9983523618766725E-2</c:v>
                </c:pt>
                <c:pt idx="5">
                  <c:v>5.174181133285749E-2</c:v>
                </c:pt>
                <c:pt idx="6">
                  <c:v>3.5373910090525769E-2</c:v>
                </c:pt>
                <c:pt idx="7">
                  <c:v>2.9604032311315562E-2</c:v>
                </c:pt>
                <c:pt idx="8">
                  <c:v>5.2249623464379259E-2</c:v>
                </c:pt>
                <c:pt idx="9">
                  <c:v>8.2523401806742114E-2</c:v>
                </c:pt>
                <c:pt idx="10">
                  <c:v>9.77467605359226E-2</c:v>
                </c:pt>
              </c:numCache>
            </c:numRef>
          </c:val>
          <c:extLst>
            <c:ext xmlns:c16="http://schemas.microsoft.com/office/drawing/2014/chart" uri="{C3380CC4-5D6E-409C-BE32-E72D297353CC}">
              <c16:uniqueId val="{0000002E-A0A5-495A-8274-A9BE427D52D4}"/>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mes actua mer'!$G$21</c:f>
              <c:strCache>
                <c:ptCount val="1"/>
                <c:pt idx="0">
                  <c:v>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mer'!$G$23:$G$33</c:f>
              <c:numCache>
                <c:formatCode>#,##0</c:formatCode>
                <c:ptCount val="11"/>
                <c:pt idx="0">
                  <c:v>12577</c:v>
                </c:pt>
                <c:pt idx="1">
                  <c:v>218318</c:v>
                </c:pt>
                <c:pt idx="2">
                  <c:v>79984</c:v>
                </c:pt>
                <c:pt idx="3">
                  <c:v>75198</c:v>
                </c:pt>
                <c:pt idx="4">
                  <c:v>3728</c:v>
                </c:pt>
                <c:pt idx="5">
                  <c:v>10771</c:v>
                </c:pt>
                <c:pt idx="6">
                  <c:v>6220</c:v>
                </c:pt>
                <c:pt idx="7">
                  <c:v>5552</c:v>
                </c:pt>
                <c:pt idx="8">
                  <c:v>10693</c:v>
                </c:pt>
                <c:pt idx="9">
                  <c:v>8832</c:v>
                </c:pt>
                <c:pt idx="10">
                  <c:v>17340</c:v>
                </c:pt>
              </c:numCache>
            </c:numRef>
          </c:val>
          <c:extLst>
            <c:ext xmlns:c16="http://schemas.microsoft.com/office/drawing/2014/chart" uri="{C3380CC4-5D6E-409C-BE32-E72D297353CC}">
              <c16:uniqueId val="{00000000-D432-4187-BF17-19A602BB9A06}"/>
            </c:ext>
          </c:extLst>
        </c:ser>
        <c:ser>
          <c:idx val="1"/>
          <c:order val="1"/>
          <c:tx>
            <c:strRef>
              <c:f>'Turistas entrados mes actua mer'!$M$21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D432-4187-BF17-19A602BB9A06}"/>
              </c:ext>
            </c:extLst>
          </c:dPt>
          <c:dPt>
            <c:idx val="1"/>
            <c:invertIfNegative val="0"/>
            <c:bubble3D val="0"/>
            <c:spPr>
              <a:noFill/>
              <a:ln>
                <a:noFill/>
              </a:ln>
              <a:effectLst/>
            </c:spPr>
            <c:extLst>
              <c:ext xmlns:c16="http://schemas.microsoft.com/office/drawing/2014/chart" uri="{C3380CC4-5D6E-409C-BE32-E72D297353CC}">
                <c16:uniqueId val="{00000004-D432-4187-BF17-19A602BB9A06}"/>
              </c:ext>
            </c:extLst>
          </c:dPt>
          <c:dPt>
            <c:idx val="2"/>
            <c:invertIfNegative val="0"/>
            <c:bubble3D val="0"/>
            <c:spPr>
              <a:noFill/>
              <a:ln>
                <a:noFill/>
              </a:ln>
              <a:effectLst/>
            </c:spPr>
            <c:extLst>
              <c:ext xmlns:c16="http://schemas.microsoft.com/office/drawing/2014/chart" uri="{C3380CC4-5D6E-409C-BE32-E72D297353CC}">
                <c16:uniqueId val="{00000006-D432-4187-BF17-19A602BB9A06}"/>
              </c:ext>
            </c:extLst>
          </c:dPt>
          <c:dPt>
            <c:idx val="3"/>
            <c:invertIfNegative val="0"/>
            <c:bubble3D val="0"/>
            <c:spPr>
              <a:noFill/>
              <a:ln>
                <a:noFill/>
              </a:ln>
              <a:effectLst/>
            </c:spPr>
            <c:extLst>
              <c:ext xmlns:c16="http://schemas.microsoft.com/office/drawing/2014/chart" uri="{C3380CC4-5D6E-409C-BE32-E72D297353CC}">
                <c16:uniqueId val="{00000008-D432-4187-BF17-19A602BB9A06}"/>
              </c:ext>
            </c:extLst>
          </c:dPt>
          <c:dPt>
            <c:idx val="4"/>
            <c:invertIfNegative val="0"/>
            <c:bubble3D val="0"/>
            <c:spPr>
              <a:noFill/>
              <a:ln>
                <a:noFill/>
              </a:ln>
              <a:effectLst/>
            </c:spPr>
            <c:extLst>
              <c:ext xmlns:c16="http://schemas.microsoft.com/office/drawing/2014/chart" uri="{C3380CC4-5D6E-409C-BE32-E72D297353CC}">
                <c16:uniqueId val="{0000000A-D432-4187-BF17-19A602BB9A06}"/>
              </c:ext>
            </c:extLst>
          </c:dPt>
          <c:dPt>
            <c:idx val="5"/>
            <c:invertIfNegative val="0"/>
            <c:bubble3D val="0"/>
            <c:spPr>
              <a:noFill/>
              <a:ln>
                <a:noFill/>
              </a:ln>
              <a:effectLst/>
            </c:spPr>
            <c:extLst>
              <c:ext xmlns:c16="http://schemas.microsoft.com/office/drawing/2014/chart" uri="{C3380CC4-5D6E-409C-BE32-E72D297353CC}">
                <c16:uniqueId val="{0000000C-D432-4187-BF17-19A602BB9A06}"/>
              </c:ext>
            </c:extLst>
          </c:dPt>
          <c:dPt>
            <c:idx val="6"/>
            <c:invertIfNegative val="0"/>
            <c:bubble3D val="0"/>
            <c:spPr>
              <a:noFill/>
              <a:ln>
                <a:noFill/>
              </a:ln>
              <a:effectLst/>
            </c:spPr>
            <c:extLst>
              <c:ext xmlns:c16="http://schemas.microsoft.com/office/drawing/2014/chart" uri="{C3380CC4-5D6E-409C-BE32-E72D297353CC}">
                <c16:uniqueId val="{0000000E-D432-4187-BF17-19A602BB9A06}"/>
              </c:ext>
            </c:extLst>
          </c:dPt>
          <c:dPt>
            <c:idx val="7"/>
            <c:invertIfNegative val="0"/>
            <c:bubble3D val="0"/>
            <c:spPr>
              <a:noFill/>
              <a:ln>
                <a:noFill/>
              </a:ln>
              <a:effectLst/>
            </c:spPr>
            <c:extLst>
              <c:ext xmlns:c16="http://schemas.microsoft.com/office/drawing/2014/chart" uri="{C3380CC4-5D6E-409C-BE32-E72D297353CC}">
                <c16:uniqueId val="{00000010-D432-4187-BF17-19A602BB9A06}"/>
              </c:ext>
            </c:extLst>
          </c:dPt>
          <c:dPt>
            <c:idx val="8"/>
            <c:invertIfNegative val="0"/>
            <c:bubble3D val="0"/>
            <c:spPr>
              <a:noFill/>
              <a:ln>
                <a:noFill/>
              </a:ln>
              <a:effectLst/>
            </c:spPr>
            <c:extLst>
              <c:ext xmlns:c16="http://schemas.microsoft.com/office/drawing/2014/chart" uri="{C3380CC4-5D6E-409C-BE32-E72D297353CC}">
                <c16:uniqueId val="{00000012-D432-4187-BF17-19A602BB9A06}"/>
              </c:ext>
            </c:extLst>
          </c:dPt>
          <c:dPt>
            <c:idx val="9"/>
            <c:invertIfNegative val="0"/>
            <c:bubble3D val="0"/>
            <c:spPr>
              <a:noFill/>
              <a:ln>
                <a:noFill/>
              </a:ln>
              <a:effectLst/>
            </c:spPr>
            <c:extLst>
              <c:ext xmlns:c16="http://schemas.microsoft.com/office/drawing/2014/chart" uri="{C3380CC4-5D6E-409C-BE32-E72D297353CC}">
                <c16:uniqueId val="{00000014-D432-4187-BF17-19A602BB9A06}"/>
              </c:ext>
            </c:extLst>
          </c:dPt>
          <c:dPt>
            <c:idx val="10"/>
            <c:invertIfNegative val="0"/>
            <c:bubble3D val="0"/>
            <c:spPr>
              <a:noFill/>
              <a:ln>
                <a:noFill/>
              </a:ln>
              <a:effectLst/>
            </c:spPr>
            <c:extLst>
              <c:ext xmlns:c16="http://schemas.microsoft.com/office/drawing/2014/chart" uri="{C3380CC4-5D6E-409C-BE32-E72D297353CC}">
                <c16:uniqueId val="{00000016-D432-4187-BF17-19A602BB9A06}"/>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32-4187-BF17-19A602BB9A06}"/>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32-4187-BF17-19A602BB9A06}"/>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32-4187-BF17-19A602BB9A06}"/>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32-4187-BF17-19A602BB9A06}"/>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32-4187-BF17-19A602BB9A06}"/>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32-4187-BF17-19A602BB9A06}"/>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32-4187-BF17-19A602BB9A06}"/>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32-4187-BF17-19A602BB9A06}"/>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32-4187-BF17-19A602BB9A06}"/>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32-4187-BF17-19A602BB9A06}"/>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32-4187-BF17-19A602BB9A06}"/>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mer'!$M$23:$M$33</c:f>
              <c:numCache>
                <c:formatCode>0.0%</c:formatCode>
                <c:ptCount val="11"/>
                <c:pt idx="0">
                  <c:v>9.9485053907183138E-2</c:v>
                </c:pt>
                <c:pt idx="1">
                  <c:v>0.15127439730818906</c:v>
                </c:pt>
                <c:pt idx="2">
                  <c:v>0.15508439248078024</c:v>
                </c:pt>
                <c:pt idx="3">
                  <c:v>0.25982129900284012</c:v>
                </c:pt>
                <c:pt idx="4">
                  <c:v>8.3765869003482749E-2</c:v>
                </c:pt>
                <c:pt idx="5">
                  <c:v>0.13959305339554173</c:v>
                </c:pt>
                <c:pt idx="6">
                  <c:v>0.10352690534445165</c:v>
                </c:pt>
                <c:pt idx="7">
                  <c:v>9.4280668387447364E-2</c:v>
                </c:pt>
                <c:pt idx="8">
                  <c:v>0.16079941051745139</c:v>
                </c:pt>
                <c:pt idx="9">
                  <c:v>4.363312995578391E-2</c:v>
                </c:pt>
                <c:pt idx="10">
                  <c:v>0.13496579154245508</c:v>
                </c:pt>
              </c:numCache>
            </c:numRef>
          </c:val>
          <c:extLst>
            <c:ext xmlns:c16="http://schemas.microsoft.com/office/drawing/2014/chart" uri="{C3380CC4-5D6E-409C-BE32-E72D297353CC}">
              <c16:uniqueId val="{00000017-D432-4187-BF17-19A602BB9A06}"/>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mes actua mer'!$H$21</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D432-4187-BF17-19A602BB9A06}"/>
              </c:ext>
            </c:extLst>
          </c:dPt>
          <c:dPt>
            <c:idx val="1"/>
            <c:invertIfNegative val="0"/>
            <c:bubble3D val="0"/>
            <c:spPr>
              <a:noFill/>
              <a:ln>
                <a:noFill/>
              </a:ln>
              <a:effectLst/>
            </c:spPr>
            <c:extLst>
              <c:ext xmlns:c16="http://schemas.microsoft.com/office/drawing/2014/chart" uri="{C3380CC4-5D6E-409C-BE32-E72D297353CC}">
                <c16:uniqueId val="{0000001B-D432-4187-BF17-19A602BB9A06}"/>
              </c:ext>
            </c:extLst>
          </c:dPt>
          <c:dPt>
            <c:idx val="2"/>
            <c:invertIfNegative val="0"/>
            <c:bubble3D val="0"/>
            <c:spPr>
              <a:noFill/>
              <a:ln>
                <a:noFill/>
              </a:ln>
              <a:effectLst/>
            </c:spPr>
            <c:extLst>
              <c:ext xmlns:c16="http://schemas.microsoft.com/office/drawing/2014/chart" uri="{C3380CC4-5D6E-409C-BE32-E72D297353CC}">
                <c16:uniqueId val="{0000001D-D432-4187-BF17-19A602BB9A06}"/>
              </c:ext>
            </c:extLst>
          </c:dPt>
          <c:dPt>
            <c:idx val="3"/>
            <c:invertIfNegative val="0"/>
            <c:bubble3D val="0"/>
            <c:spPr>
              <a:noFill/>
              <a:ln>
                <a:noFill/>
              </a:ln>
              <a:effectLst/>
            </c:spPr>
            <c:extLst>
              <c:ext xmlns:c16="http://schemas.microsoft.com/office/drawing/2014/chart" uri="{C3380CC4-5D6E-409C-BE32-E72D297353CC}">
                <c16:uniqueId val="{0000001F-D432-4187-BF17-19A602BB9A06}"/>
              </c:ext>
            </c:extLst>
          </c:dPt>
          <c:dPt>
            <c:idx val="4"/>
            <c:invertIfNegative val="0"/>
            <c:bubble3D val="0"/>
            <c:spPr>
              <a:noFill/>
              <a:ln>
                <a:noFill/>
              </a:ln>
              <a:effectLst/>
            </c:spPr>
            <c:extLst>
              <c:ext xmlns:c16="http://schemas.microsoft.com/office/drawing/2014/chart" uri="{C3380CC4-5D6E-409C-BE32-E72D297353CC}">
                <c16:uniqueId val="{00000021-D432-4187-BF17-19A602BB9A06}"/>
              </c:ext>
            </c:extLst>
          </c:dPt>
          <c:dPt>
            <c:idx val="5"/>
            <c:invertIfNegative val="0"/>
            <c:bubble3D val="0"/>
            <c:spPr>
              <a:noFill/>
              <a:ln>
                <a:noFill/>
              </a:ln>
              <a:effectLst/>
            </c:spPr>
            <c:extLst>
              <c:ext xmlns:c16="http://schemas.microsoft.com/office/drawing/2014/chart" uri="{C3380CC4-5D6E-409C-BE32-E72D297353CC}">
                <c16:uniqueId val="{00000023-D432-4187-BF17-19A602BB9A06}"/>
              </c:ext>
            </c:extLst>
          </c:dPt>
          <c:dPt>
            <c:idx val="6"/>
            <c:invertIfNegative val="0"/>
            <c:bubble3D val="0"/>
            <c:spPr>
              <a:noFill/>
              <a:ln>
                <a:noFill/>
              </a:ln>
              <a:effectLst/>
            </c:spPr>
            <c:extLst>
              <c:ext xmlns:c16="http://schemas.microsoft.com/office/drawing/2014/chart" uri="{C3380CC4-5D6E-409C-BE32-E72D297353CC}">
                <c16:uniqueId val="{00000025-D432-4187-BF17-19A602BB9A06}"/>
              </c:ext>
            </c:extLst>
          </c:dPt>
          <c:dPt>
            <c:idx val="7"/>
            <c:invertIfNegative val="0"/>
            <c:bubble3D val="0"/>
            <c:spPr>
              <a:noFill/>
              <a:ln>
                <a:noFill/>
              </a:ln>
              <a:effectLst/>
            </c:spPr>
            <c:extLst>
              <c:ext xmlns:c16="http://schemas.microsoft.com/office/drawing/2014/chart" uri="{C3380CC4-5D6E-409C-BE32-E72D297353CC}">
                <c16:uniqueId val="{00000027-D432-4187-BF17-19A602BB9A06}"/>
              </c:ext>
            </c:extLst>
          </c:dPt>
          <c:dPt>
            <c:idx val="8"/>
            <c:invertIfNegative val="0"/>
            <c:bubble3D val="0"/>
            <c:spPr>
              <a:noFill/>
              <a:ln>
                <a:noFill/>
              </a:ln>
              <a:effectLst/>
            </c:spPr>
            <c:extLst>
              <c:ext xmlns:c16="http://schemas.microsoft.com/office/drawing/2014/chart" uri="{C3380CC4-5D6E-409C-BE32-E72D297353CC}">
                <c16:uniqueId val="{00000029-D432-4187-BF17-19A602BB9A06}"/>
              </c:ext>
            </c:extLst>
          </c:dPt>
          <c:dPt>
            <c:idx val="9"/>
            <c:invertIfNegative val="0"/>
            <c:bubble3D val="0"/>
            <c:spPr>
              <a:noFill/>
              <a:ln>
                <a:noFill/>
              </a:ln>
              <a:effectLst/>
            </c:spPr>
            <c:extLst>
              <c:ext xmlns:c16="http://schemas.microsoft.com/office/drawing/2014/chart" uri="{C3380CC4-5D6E-409C-BE32-E72D297353CC}">
                <c16:uniqueId val="{0000002B-D432-4187-BF17-19A602BB9A06}"/>
              </c:ext>
            </c:extLst>
          </c:dPt>
          <c:dPt>
            <c:idx val="10"/>
            <c:invertIfNegative val="0"/>
            <c:bubble3D val="0"/>
            <c:spPr>
              <a:noFill/>
              <a:ln>
                <a:noFill/>
              </a:ln>
              <a:effectLst/>
            </c:spPr>
            <c:extLst>
              <c:ext xmlns:c16="http://schemas.microsoft.com/office/drawing/2014/chart" uri="{C3380CC4-5D6E-409C-BE32-E72D297353CC}">
                <c16:uniqueId val="{0000002D-D432-4187-BF17-19A602BB9A06}"/>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432-4187-BF17-19A602BB9A06}"/>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32-4187-BF17-19A602BB9A06}"/>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432-4187-BF17-19A602BB9A06}"/>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432-4187-BF17-19A602BB9A06}"/>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432-4187-BF17-19A602BB9A06}"/>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432-4187-BF17-19A602BB9A06}"/>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432-4187-BF17-19A602BB9A06}"/>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432-4187-BF17-19A602BB9A06}"/>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432-4187-BF17-19A602BB9A06}"/>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432-4187-BF17-19A602BB9A06}"/>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432-4187-BF17-19A602BB9A06}"/>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mes actua mer'!$B$10:$B$19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mes actua mer'!$H$23:$H$33</c:f>
              <c:numCache>
                <c:formatCode>0.0%</c:formatCode>
                <c:ptCount val="11"/>
                <c:pt idx="0">
                  <c:v>3.1493479865496665E-2</c:v>
                </c:pt>
                <c:pt idx="1">
                  <c:v>0.10284452841244907</c:v>
                </c:pt>
                <c:pt idx="2">
                  <c:v>0.23967761934283938</c:v>
                </c:pt>
                <c:pt idx="3">
                  <c:v>5.9484896302975709E-2</c:v>
                </c:pt>
                <c:pt idx="4">
                  <c:v>0.13072490142553828</c:v>
                </c:pt>
                <c:pt idx="5">
                  <c:v>-0.23425280818996164</c:v>
                </c:pt>
                <c:pt idx="6">
                  <c:v>3.476958908667438E-2</c:v>
                </c:pt>
                <c:pt idx="7">
                  <c:v>0.21727691295768481</c:v>
                </c:pt>
                <c:pt idx="8">
                  <c:v>-6.3191153238546516E-3</c:v>
                </c:pt>
                <c:pt idx="9">
                  <c:v>8.8623197337606374E-2</c:v>
                </c:pt>
                <c:pt idx="10">
                  <c:v>0.10770410118819473</c:v>
                </c:pt>
              </c:numCache>
            </c:numRef>
          </c:val>
          <c:extLst>
            <c:ext xmlns:c16="http://schemas.microsoft.com/office/drawing/2014/chart" uri="{C3380CC4-5D6E-409C-BE32-E72D297353CC}">
              <c16:uniqueId val="{0000002E-D432-4187-BF17-19A602BB9A06}"/>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6600177760112177"/>
        </c:manualLayout>
      </c:layout>
      <c:lineChart>
        <c:grouping val="standard"/>
        <c:varyColors val="0"/>
        <c:ser>
          <c:idx val="3"/>
          <c:order val="0"/>
          <c:tx>
            <c:strRef>
              <c:f>'Evolución mensual turistas TF'!$E$162:$F$162</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8148-4447-88AD-E592CE29C06C}"/>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TF'!$E$164:$E$176</c:f>
              <c:numCache>
                <c:formatCode>#,##0</c:formatCode>
                <c:ptCount val="13"/>
                <c:pt idx="0">
                  <c:v>14480</c:v>
                </c:pt>
                <c:pt idx="1">
                  <c:v>21970</c:v>
                </c:pt>
                <c:pt idx="2">
                  <c:v>20380</c:v>
                </c:pt>
                <c:pt idx="3">
                  <c:v>22123</c:v>
                </c:pt>
                <c:pt idx="4">
                  <c:v>18134</c:v>
                </c:pt>
                <c:pt idx="5">
                  <c:v>15777</c:v>
                </c:pt>
                <c:pt idx="6">
                  <c:v>16827</c:v>
                </c:pt>
                <c:pt idx="7">
                  <c:v>21562</c:v>
                </c:pt>
                <c:pt idx="8">
                  <c:v>15338</c:v>
                </c:pt>
                <c:pt idx="9">
                  <c:v>18958</c:v>
                </c:pt>
                <c:pt idx="10">
                  <c:v>17428</c:v>
                </c:pt>
                <c:pt idx="11">
                  <c:v>16289</c:v>
                </c:pt>
                <c:pt idx="12">
                  <c:v>219266</c:v>
                </c:pt>
              </c:numCache>
            </c:numRef>
          </c:val>
          <c:smooth val="0"/>
          <c:extLst>
            <c:ext xmlns:c16="http://schemas.microsoft.com/office/drawing/2014/chart" uri="{C3380CC4-5D6E-409C-BE32-E72D297353CC}">
              <c16:uniqueId val="{00000002-8148-4447-88AD-E592CE29C06C}"/>
            </c:ext>
          </c:extLst>
        </c:ser>
        <c:ser>
          <c:idx val="0"/>
          <c:order val="1"/>
          <c:tx>
            <c:strRef>
              <c:f>'Evolución mensual turistas TF'!$K$162:$L$162</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8148-4447-88AD-E592CE29C06C}"/>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TF'!$K$164:$K$176</c:f>
              <c:numCache>
                <c:formatCode>#,##0</c:formatCode>
                <c:ptCount val="13"/>
                <c:pt idx="0">
                  <c:v>19956</c:v>
                </c:pt>
                <c:pt idx="1">
                  <c:v>33272</c:v>
                </c:pt>
                <c:pt idx="2">
                  <c:v>30044</c:v>
                </c:pt>
                <c:pt idx="3">
                  <c:v>24199</c:v>
                </c:pt>
                <c:pt idx="4">
                  <c:v>25698</c:v>
                </c:pt>
                <c:pt idx="5">
                  <c:v>20601</c:v>
                </c:pt>
                <c:pt idx="6">
                  <c:v>23309</c:v>
                </c:pt>
                <c:pt idx="7">
                  <c:v>30189</c:v>
                </c:pt>
                <c:pt idx="8">
                  <c:v>20533</c:v>
                </c:pt>
                <c:pt idx="9">
                  <c:v>28637</c:v>
                </c:pt>
                <c:pt idx="10">
                  <c:v>27763</c:v>
                </c:pt>
                <c:pt idx="11">
                  <c:v>34366</c:v>
                </c:pt>
                <c:pt idx="12">
                  <c:v>318567</c:v>
                </c:pt>
              </c:numCache>
            </c:numRef>
          </c:val>
          <c:smooth val="0"/>
          <c:extLst>
            <c:ext xmlns:c16="http://schemas.microsoft.com/office/drawing/2014/chart" uri="{C3380CC4-5D6E-409C-BE32-E72D297353CC}">
              <c16:uniqueId val="{00000005-8148-4447-88AD-E592CE29C06C}"/>
            </c:ext>
          </c:extLst>
        </c:ser>
        <c:ser>
          <c:idx val="1"/>
          <c:order val="2"/>
          <c:tx>
            <c:strRef>
              <c:f>'Evolución mensual turistas TF'!$M$162:$N$162</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8148-4447-88AD-E592CE29C06C}"/>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TF'!$M$164:$M$176</c:f>
              <c:numCache>
                <c:formatCode>#,##0</c:formatCode>
                <c:ptCount val="13"/>
                <c:pt idx="0">
                  <c:v>25830</c:v>
                </c:pt>
                <c:pt idx="1">
                  <c:v>34332</c:v>
                </c:pt>
                <c:pt idx="2">
                  <c:v>30281</c:v>
                </c:pt>
                <c:pt idx="3">
                  <c:v>31454</c:v>
                </c:pt>
                <c:pt idx="4">
                  <c:v>25285</c:v>
                </c:pt>
                <c:pt idx="5">
                  <c:v>20249</c:v>
                </c:pt>
                <c:pt idx="6">
                  <c:v>26830</c:v>
                </c:pt>
                <c:pt idx="7">
                  <c:v>28003</c:v>
                </c:pt>
                <c:pt idx="8">
                  <c:v>23136</c:v>
                </c:pt>
                <c:pt idx="9">
                  <c:v>29055</c:v>
                </c:pt>
                <c:pt idx="10">
                  <c:v>28531</c:v>
                </c:pt>
                <c:pt idx="11">
                  <c:v>32911</c:v>
                </c:pt>
                <c:pt idx="12">
                  <c:v>335897</c:v>
                </c:pt>
              </c:numCache>
            </c:numRef>
          </c:val>
          <c:smooth val="0"/>
          <c:extLst>
            <c:ext xmlns:c16="http://schemas.microsoft.com/office/drawing/2014/chart" uri="{C3380CC4-5D6E-409C-BE32-E72D297353CC}">
              <c16:uniqueId val="{00000008-8148-4447-88AD-E592CE29C06C}"/>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TF'!$N$163</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8148-4447-88AD-E592CE29C06C}"/>
              </c:ext>
            </c:extLst>
          </c:dPt>
          <c:dPt>
            <c:idx val="1"/>
            <c:marker>
              <c:symbol val="square"/>
              <c:size val="5"/>
              <c:spPr>
                <a:noFill/>
                <a:ln w="9525">
                  <a:noFill/>
                </a:ln>
                <a:effectLst/>
              </c:spPr>
            </c:marker>
            <c:bubble3D val="0"/>
            <c:extLst>
              <c:ext xmlns:c16="http://schemas.microsoft.com/office/drawing/2014/chart" uri="{C3380CC4-5D6E-409C-BE32-E72D297353CC}">
                <c16:uniqueId val="{0000000A-8148-4447-88AD-E592CE29C06C}"/>
              </c:ext>
            </c:extLst>
          </c:dPt>
          <c:dPt>
            <c:idx val="2"/>
            <c:marker>
              <c:symbol val="square"/>
              <c:size val="5"/>
              <c:spPr>
                <a:noFill/>
                <a:ln w="9525">
                  <a:noFill/>
                </a:ln>
                <a:effectLst/>
              </c:spPr>
            </c:marker>
            <c:bubble3D val="0"/>
            <c:extLst>
              <c:ext xmlns:c16="http://schemas.microsoft.com/office/drawing/2014/chart" uri="{C3380CC4-5D6E-409C-BE32-E72D297353CC}">
                <c16:uniqueId val="{0000000B-8148-4447-88AD-E592CE29C06C}"/>
              </c:ext>
            </c:extLst>
          </c:dPt>
          <c:dPt>
            <c:idx val="3"/>
            <c:marker>
              <c:symbol val="square"/>
              <c:size val="5"/>
              <c:spPr>
                <a:noFill/>
                <a:ln w="9525">
                  <a:noFill/>
                </a:ln>
                <a:effectLst/>
              </c:spPr>
            </c:marker>
            <c:bubble3D val="0"/>
            <c:extLst>
              <c:ext xmlns:c16="http://schemas.microsoft.com/office/drawing/2014/chart" uri="{C3380CC4-5D6E-409C-BE32-E72D297353CC}">
                <c16:uniqueId val="{0000000C-8148-4447-88AD-E592CE29C06C}"/>
              </c:ext>
            </c:extLst>
          </c:dPt>
          <c:dPt>
            <c:idx val="4"/>
            <c:marker>
              <c:symbol val="square"/>
              <c:size val="5"/>
              <c:spPr>
                <a:noFill/>
                <a:ln w="9525">
                  <a:noFill/>
                </a:ln>
                <a:effectLst/>
              </c:spPr>
            </c:marker>
            <c:bubble3D val="0"/>
            <c:extLst>
              <c:ext xmlns:c16="http://schemas.microsoft.com/office/drawing/2014/chart" uri="{C3380CC4-5D6E-409C-BE32-E72D297353CC}">
                <c16:uniqueId val="{0000000D-8148-4447-88AD-E592CE29C06C}"/>
              </c:ext>
            </c:extLst>
          </c:dPt>
          <c:dPt>
            <c:idx val="5"/>
            <c:marker>
              <c:symbol val="square"/>
              <c:size val="5"/>
              <c:spPr>
                <a:noFill/>
                <a:ln w="9525">
                  <a:noFill/>
                </a:ln>
                <a:effectLst/>
              </c:spPr>
            </c:marker>
            <c:bubble3D val="0"/>
            <c:extLst>
              <c:ext xmlns:c16="http://schemas.microsoft.com/office/drawing/2014/chart" uri="{C3380CC4-5D6E-409C-BE32-E72D297353CC}">
                <c16:uniqueId val="{0000000E-8148-4447-88AD-E592CE29C06C}"/>
              </c:ext>
            </c:extLst>
          </c:dPt>
          <c:dPt>
            <c:idx val="6"/>
            <c:marker>
              <c:symbol val="square"/>
              <c:size val="5"/>
              <c:spPr>
                <a:noFill/>
                <a:ln w="9525">
                  <a:noFill/>
                </a:ln>
                <a:effectLst/>
              </c:spPr>
            </c:marker>
            <c:bubble3D val="0"/>
            <c:extLst>
              <c:ext xmlns:c16="http://schemas.microsoft.com/office/drawing/2014/chart" uri="{C3380CC4-5D6E-409C-BE32-E72D297353CC}">
                <c16:uniqueId val="{0000000F-8148-4447-88AD-E592CE29C06C}"/>
              </c:ext>
            </c:extLst>
          </c:dPt>
          <c:dPt>
            <c:idx val="7"/>
            <c:marker>
              <c:symbol val="square"/>
              <c:size val="5"/>
              <c:spPr>
                <a:noFill/>
                <a:ln w="9525">
                  <a:noFill/>
                </a:ln>
                <a:effectLst/>
              </c:spPr>
            </c:marker>
            <c:bubble3D val="0"/>
            <c:extLst>
              <c:ext xmlns:c16="http://schemas.microsoft.com/office/drawing/2014/chart" uri="{C3380CC4-5D6E-409C-BE32-E72D297353CC}">
                <c16:uniqueId val="{00000010-8148-4447-88AD-E592CE29C06C}"/>
              </c:ext>
            </c:extLst>
          </c:dPt>
          <c:dPt>
            <c:idx val="8"/>
            <c:marker>
              <c:symbol val="square"/>
              <c:size val="5"/>
              <c:spPr>
                <a:noFill/>
                <a:ln w="9525">
                  <a:noFill/>
                </a:ln>
                <a:effectLst/>
              </c:spPr>
            </c:marker>
            <c:bubble3D val="0"/>
            <c:extLst>
              <c:ext xmlns:c16="http://schemas.microsoft.com/office/drawing/2014/chart" uri="{C3380CC4-5D6E-409C-BE32-E72D297353CC}">
                <c16:uniqueId val="{00000011-8148-4447-88AD-E592CE29C06C}"/>
              </c:ext>
            </c:extLst>
          </c:dPt>
          <c:dPt>
            <c:idx val="9"/>
            <c:marker>
              <c:symbol val="square"/>
              <c:size val="5"/>
              <c:spPr>
                <a:noFill/>
                <a:ln w="9525">
                  <a:noFill/>
                </a:ln>
                <a:effectLst/>
              </c:spPr>
            </c:marker>
            <c:bubble3D val="0"/>
            <c:extLst>
              <c:ext xmlns:c16="http://schemas.microsoft.com/office/drawing/2014/chart" uri="{C3380CC4-5D6E-409C-BE32-E72D297353CC}">
                <c16:uniqueId val="{00000012-8148-4447-88AD-E592CE29C06C}"/>
              </c:ext>
            </c:extLst>
          </c:dPt>
          <c:dPt>
            <c:idx val="10"/>
            <c:marker>
              <c:symbol val="square"/>
              <c:size val="5"/>
              <c:spPr>
                <a:noFill/>
                <a:ln w="9525">
                  <a:noFill/>
                </a:ln>
                <a:effectLst/>
              </c:spPr>
            </c:marker>
            <c:bubble3D val="0"/>
            <c:extLst>
              <c:ext xmlns:c16="http://schemas.microsoft.com/office/drawing/2014/chart" uri="{C3380CC4-5D6E-409C-BE32-E72D297353CC}">
                <c16:uniqueId val="{00000013-8148-4447-88AD-E592CE29C06C}"/>
              </c:ext>
            </c:extLst>
          </c:dPt>
          <c:dPt>
            <c:idx val="11"/>
            <c:marker>
              <c:symbol val="square"/>
              <c:size val="5"/>
              <c:spPr>
                <a:noFill/>
                <a:ln w="9525">
                  <a:noFill/>
                </a:ln>
                <a:effectLst/>
              </c:spPr>
            </c:marker>
            <c:bubble3D val="0"/>
            <c:extLst>
              <c:ext xmlns:c16="http://schemas.microsoft.com/office/drawing/2014/chart" uri="{C3380CC4-5D6E-409C-BE32-E72D297353CC}">
                <c16:uniqueId val="{00000014-8148-4447-88AD-E592CE29C06C}"/>
              </c:ext>
            </c:extLst>
          </c:dPt>
          <c:dPt>
            <c:idx val="12"/>
            <c:marker>
              <c:symbol val="square"/>
              <c:size val="5"/>
              <c:spPr>
                <a:noFill/>
                <a:ln w="9525">
                  <a:noFill/>
                </a:ln>
                <a:effectLst/>
              </c:spPr>
            </c:marker>
            <c:bubble3D val="0"/>
            <c:extLst>
              <c:ext xmlns:c16="http://schemas.microsoft.com/office/drawing/2014/chart" uri="{C3380CC4-5D6E-409C-BE32-E72D297353CC}">
                <c16:uniqueId val="{00000015-8148-4447-88AD-E592CE29C06C}"/>
              </c:ext>
            </c:extLst>
          </c:dPt>
          <c:cat>
            <c:strRef>
              <c:f>'Evolución mensual turistas TF'!$B$164:$B$175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TF'!$N$164:$N$176</c:f>
              <c:numCache>
                <c:formatCode>0.0%</c:formatCode>
                <c:ptCount val="13"/>
                <c:pt idx="0">
                  <c:v>0.2943475646422129</c:v>
                </c:pt>
                <c:pt idx="1">
                  <c:v>3.1858619860543502E-2</c:v>
                </c:pt>
                <c:pt idx="2">
                  <c:v>7.8884303022233038E-3</c:v>
                </c:pt>
                <c:pt idx="3">
                  <c:v>0.2998057770982272</c:v>
                </c:pt>
                <c:pt idx="4">
                  <c:v>-1.6071289594520977E-2</c:v>
                </c:pt>
                <c:pt idx="5">
                  <c:v>-1.7086549196640988E-2</c:v>
                </c:pt>
                <c:pt idx="6">
                  <c:v>0.1510575314256295</c:v>
                </c:pt>
                <c:pt idx="7">
                  <c:v>-7.2410480638643193E-2</c:v>
                </c:pt>
                <c:pt idx="8">
                  <c:v>0.12677153849900158</c:v>
                </c:pt>
                <c:pt idx="9">
                  <c:v>1.4596501030135878E-2</c:v>
                </c:pt>
                <c:pt idx="10">
                  <c:v>2.7662716565212797E-2</c:v>
                </c:pt>
                <c:pt idx="11">
                  <c:v>-4.2338357679101435E-2</c:v>
                </c:pt>
                <c:pt idx="12">
                  <c:v>5.4399859370242387E-2</c:v>
                </c:pt>
              </c:numCache>
            </c:numRef>
          </c:val>
          <c:smooth val="0"/>
          <c:extLst>
            <c:ext xmlns:c16="http://schemas.microsoft.com/office/drawing/2014/chart" uri="{C3380CC4-5D6E-409C-BE32-E72D297353CC}">
              <c16:uniqueId val="{00000016-8148-4447-88AD-E592CE29C06C}"/>
            </c:ext>
          </c:extLst>
        </c:ser>
        <c:ser>
          <c:idx val="4"/>
          <c:order val="4"/>
          <c:tx>
            <c:strRef>
              <c:f>'Evolución mensual turistas TF'!$O$163</c:f>
              <c:strCache>
                <c:ptCount val="1"/>
                <c:pt idx="0">
                  <c:v>Variación 23/19</c:v>
                </c:pt>
              </c:strCache>
            </c:strRef>
          </c:tx>
          <c:spPr>
            <a:ln w="25400" cap="rnd">
              <a:noFill/>
              <a:round/>
            </a:ln>
            <a:effectLst/>
          </c:spPr>
          <c:marker>
            <c:symbol val="none"/>
          </c:marker>
          <c:val>
            <c:numRef>
              <c:f>'Evolución mensual turistas TF'!$O$164:$O$176</c:f>
              <c:numCache>
                <c:formatCode>0.0%</c:formatCode>
                <c:ptCount val="13"/>
                <c:pt idx="0">
                  <c:v>0.78383977900552493</c:v>
                </c:pt>
                <c:pt idx="1">
                  <c:v>0.56267637687756022</c:v>
                </c:pt>
                <c:pt idx="2">
                  <c:v>0.48581943081452406</c:v>
                </c:pt>
                <c:pt idx="3">
                  <c:v>0.42177823984088958</c:v>
                </c:pt>
                <c:pt idx="4">
                  <c:v>0.39434211977500833</c:v>
                </c:pt>
                <c:pt idx="5">
                  <c:v>0.28345059263484829</c:v>
                </c:pt>
                <c:pt idx="6">
                  <c:v>0.59446128246270868</c:v>
                </c:pt>
                <c:pt idx="7">
                  <c:v>0.29871997031815223</c:v>
                </c:pt>
                <c:pt idx="8">
                  <c:v>0.50841048376581033</c:v>
                </c:pt>
                <c:pt idx="9">
                  <c:v>0.53259837535605015</c:v>
                </c:pt>
                <c:pt idx="10">
                  <c:v>0.63707826486114305</c:v>
                </c:pt>
                <c:pt idx="11">
                  <c:v>1.0204432439069309</c:v>
                </c:pt>
                <c:pt idx="12">
                  <c:v>0.53191557286583424</c:v>
                </c:pt>
              </c:numCache>
            </c:numRef>
          </c:val>
          <c:smooth val="0"/>
          <c:extLst>
            <c:ext xmlns:c16="http://schemas.microsoft.com/office/drawing/2014/chart" uri="{C3380CC4-5D6E-409C-BE32-E72D297353CC}">
              <c16:uniqueId val="{00000017-8148-4447-88AD-E592CE29C06C}"/>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6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acum mes actua'!$G$7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actua'!$G$9:$G$19</c:f>
              <c:numCache>
                <c:formatCode>#,##0</c:formatCode>
                <c:ptCount val="11"/>
                <c:pt idx="0">
                  <c:v>1944338</c:v>
                </c:pt>
                <c:pt idx="1">
                  <c:v>14266572</c:v>
                </c:pt>
                <c:pt idx="2">
                  <c:v>5612270</c:v>
                </c:pt>
                <c:pt idx="3">
                  <c:v>2551711</c:v>
                </c:pt>
                <c:pt idx="4">
                  <c:v>432062</c:v>
                </c:pt>
                <c:pt idx="5">
                  <c:v>841310</c:v>
                </c:pt>
                <c:pt idx="6">
                  <c:v>658423</c:v>
                </c:pt>
                <c:pt idx="7">
                  <c:v>725824</c:v>
                </c:pt>
                <c:pt idx="8">
                  <c:v>654625</c:v>
                </c:pt>
                <c:pt idx="9">
                  <c:v>1306851</c:v>
                </c:pt>
                <c:pt idx="10">
                  <c:v>1483497</c:v>
                </c:pt>
              </c:numCache>
            </c:numRef>
          </c:val>
          <c:extLst>
            <c:ext xmlns:c16="http://schemas.microsoft.com/office/drawing/2014/chart" uri="{C3380CC4-5D6E-409C-BE32-E72D297353CC}">
              <c16:uniqueId val="{00000000-1BD7-48A5-9EA9-75F38DE328B5}"/>
            </c:ext>
          </c:extLst>
        </c:ser>
        <c:ser>
          <c:idx val="1"/>
          <c:order val="1"/>
          <c:tx>
            <c:strRef>
              <c:f>'Turistas ent acum mes actua'!$M$7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1BD7-48A5-9EA9-75F38DE328B5}"/>
              </c:ext>
            </c:extLst>
          </c:dPt>
          <c:dPt>
            <c:idx val="1"/>
            <c:invertIfNegative val="0"/>
            <c:bubble3D val="0"/>
            <c:spPr>
              <a:noFill/>
              <a:ln>
                <a:noFill/>
              </a:ln>
              <a:effectLst/>
            </c:spPr>
            <c:extLst>
              <c:ext xmlns:c16="http://schemas.microsoft.com/office/drawing/2014/chart" uri="{C3380CC4-5D6E-409C-BE32-E72D297353CC}">
                <c16:uniqueId val="{00000004-1BD7-48A5-9EA9-75F38DE328B5}"/>
              </c:ext>
            </c:extLst>
          </c:dPt>
          <c:dPt>
            <c:idx val="2"/>
            <c:invertIfNegative val="0"/>
            <c:bubble3D val="0"/>
            <c:spPr>
              <a:noFill/>
              <a:ln>
                <a:noFill/>
              </a:ln>
              <a:effectLst/>
            </c:spPr>
            <c:extLst>
              <c:ext xmlns:c16="http://schemas.microsoft.com/office/drawing/2014/chart" uri="{C3380CC4-5D6E-409C-BE32-E72D297353CC}">
                <c16:uniqueId val="{00000006-1BD7-48A5-9EA9-75F38DE328B5}"/>
              </c:ext>
            </c:extLst>
          </c:dPt>
          <c:dPt>
            <c:idx val="3"/>
            <c:invertIfNegative val="0"/>
            <c:bubble3D val="0"/>
            <c:spPr>
              <a:noFill/>
              <a:ln>
                <a:noFill/>
              </a:ln>
              <a:effectLst/>
            </c:spPr>
            <c:extLst>
              <c:ext xmlns:c16="http://schemas.microsoft.com/office/drawing/2014/chart" uri="{C3380CC4-5D6E-409C-BE32-E72D297353CC}">
                <c16:uniqueId val="{00000008-1BD7-48A5-9EA9-75F38DE328B5}"/>
              </c:ext>
            </c:extLst>
          </c:dPt>
          <c:dPt>
            <c:idx val="4"/>
            <c:invertIfNegative val="0"/>
            <c:bubble3D val="0"/>
            <c:spPr>
              <a:noFill/>
              <a:ln>
                <a:noFill/>
              </a:ln>
              <a:effectLst/>
            </c:spPr>
            <c:extLst>
              <c:ext xmlns:c16="http://schemas.microsoft.com/office/drawing/2014/chart" uri="{C3380CC4-5D6E-409C-BE32-E72D297353CC}">
                <c16:uniqueId val="{0000000A-1BD7-48A5-9EA9-75F38DE328B5}"/>
              </c:ext>
            </c:extLst>
          </c:dPt>
          <c:dPt>
            <c:idx val="5"/>
            <c:invertIfNegative val="0"/>
            <c:bubble3D val="0"/>
            <c:spPr>
              <a:noFill/>
              <a:ln>
                <a:noFill/>
              </a:ln>
              <a:effectLst/>
            </c:spPr>
            <c:extLst>
              <c:ext xmlns:c16="http://schemas.microsoft.com/office/drawing/2014/chart" uri="{C3380CC4-5D6E-409C-BE32-E72D297353CC}">
                <c16:uniqueId val="{0000000C-1BD7-48A5-9EA9-75F38DE328B5}"/>
              </c:ext>
            </c:extLst>
          </c:dPt>
          <c:dPt>
            <c:idx val="6"/>
            <c:invertIfNegative val="0"/>
            <c:bubble3D val="0"/>
            <c:spPr>
              <a:noFill/>
              <a:ln>
                <a:noFill/>
              </a:ln>
              <a:effectLst/>
            </c:spPr>
            <c:extLst>
              <c:ext xmlns:c16="http://schemas.microsoft.com/office/drawing/2014/chart" uri="{C3380CC4-5D6E-409C-BE32-E72D297353CC}">
                <c16:uniqueId val="{0000000E-1BD7-48A5-9EA9-75F38DE328B5}"/>
              </c:ext>
            </c:extLst>
          </c:dPt>
          <c:dPt>
            <c:idx val="7"/>
            <c:invertIfNegative val="0"/>
            <c:bubble3D val="0"/>
            <c:spPr>
              <a:noFill/>
              <a:ln>
                <a:noFill/>
              </a:ln>
              <a:effectLst/>
            </c:spPr>
            <c:extLst>
              <c:ext xmlns:c16="http://schemas.microsoft.com/office/drawing/2014/chart" uri="{C3380CC4-5D6E-409C-BE32-E72D297353CC}">
                <c16:uniqueId val="{00000010-1BD7-48A5-9EA9-75F38DE328B5}"/>
              </c:ext>
            </c:extLst>
          </c:dPt>
          <c:dPt>
            <c:idx val="8"/>
            <c:invertIfNegative val="0"/>
            <c:bubble3D val="0"/>
            <c:spPr>
              <a:noFill/>
              <a:ln>
                <a:noFill/>
              </a:ln>
              <a:effectLst/>
            </c:spPr>
            <c:extLst>
              <c:ext xmlns:c16="http://schemas.microsoft.com/office/drawing/2014/chart" uri="{C3380CC4-5D6E-409C-BE32-E72D297353CC}">
                <c16:uniqueId val="{00000012-1BD7-48A5-9EA9-75F38DE328B5}"/>
              </c:ext>
            </c:extLst>
          </c:dPt>
          <c:dPt>
            <c:idx val="9"/>
            <c:invertIfNegative val="0"/>
            <c:bubble3D val="0"/>
            <c:spPr>
              <a:noFill/>
              <a:ln>
                <a:noFill/>
              </a:ln>
              <a:effectLst/>
            </c:spPr>
            <c:extLst>
              <c:ext xmlns:c16="http://schemas.microsoft.com/office/drawing/2014/chart" uri="{C3380CC4-5D6E-409C-BE32-E72D297353CC}">
                <c16:uniqueId val="{00000014-1BD7-48A5-9EA9-75F38DE328B5}"/>
              </c:ext>
            </c:extLst>
          </c:dPt>
          <c:dPt>
            <c:idx val="10"/>
            <c:invertIfNegative val="0"/>
            <c:bubble3D val="0"/>
            <c:spPr>
              <a:noFill/>
              <a:ln>
                <a:noFill/>
              </a:ln>
              <a:effectLst/>
            </c:spPr>
            <c:extLst>
              <c:ext xmlns:c16="http://schemas.microsoft.com/office/drawing/2014/chart" uri="{C3380CC4-5D6E-409C-BE32-E72D297353CC}">
                <c16:uniqueId val="{00000016-1BD7-48A5-9EA9-75F38DE328B5}"/>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D7-48A5-9EA9-75F38DE328B5}"/>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D7-48A5-9EA9-75F38DE328B5}"/>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D7-48A5-9EA9-75F38DE328B5}"/>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D7-48A5-9EA9-75F38DE328B5}"/>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D7-48A5-9EA9-75F38DE328B5}"/>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D7-48A5-9EA9-75F38DE328B5}"/>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D7-48A5-9EA9-75F38DE328B5}"/>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D7-48A5-9EA9-75F38DE328B5}"/>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BD7-48A5-9EA9-75F38DE328B5}"/>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BD7-48A5-9EA9-75F38DE328B5}"/>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BD7-48A5-9EA9-75F38DE328B5}"/>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actua'!$M$9:$M$19</c:f>
              <c:numCache>
                <c:formatCode>0.0%</c:formatCode>
                <c:ptCount val="11"/>
                <c:pt idx="0">
                  <c:v>0.11994008233096833</c:v>
                </c:pt>
                <c:pt idx="1">
                  <c:v>0.88005985598218384</c:v>
                </c:pt>
                <c:pt idx="2">
                  <c:v>0.34620324545610054</c:v>
                </c:pt>
                <c:pt idx="3">
                  <c:v>0.15740700815642009</c:v>
                </c:pt>
                <c:pt idx="4">
                  <c:v>2.6652542845988114E-2</c:v>
                </c:pt>
                <c:pt idx="5">
                  <c:v>5.1897761945642662E-2</c:v>
                </c:pt>
                <c:pt idx="6">
                  <c:v>4.0616039407038874E-2</c:v>
                </c:pt>
                <c:pt idx="7">
                  <c:v>4.4773794637451285E-2</c:v>
                </c:pt>
                <c:pt idx="8">
                  <c:v>4.0381752758990537E-2</c:v>
                </c:pt>
                <c:pt idx="9">
                  <c:v>8.0615518770043207E-2</c:v>
                </c:pt>
                <c:pt idx="10">
                  <c:v>9.1512253691356391E-2</c:v>
                </c:pt>
              </c:numCache>
            </c:numRef>
          </c:val>
          <c:extLst>
            <c:ext xmlns:c16="http://schemas.microsoft.com/office/drawing/2014/chart" uri="{C3380CC4-5D6E-409C-BE32-E72D297353CC}">
              <c16:uniqueId val="{00000017-1BD7-48A5-9EA9-75F38DE328B5}"/>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acum mes actua'!$H$7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1BD7-48A5-9EA9-75F38DE328B5}"/>
              </c:ext>
            </c:extLst>
          </c:dPt>
          <c:dPt>
            <c:idx val="1"/>
            <c:invertIfNegative val="0"/>
            <c:bubble3D val="0"/>
            <c:spPr>
              <a:noFill/>
              <a:ln>
                <a:noFill/>
              </a:ln>
              <a:effectLst/>
            </c:spPr>
            <c:extLst>
              <c:ext xmlns:c16="http://schemas.microsoft.com/office/drawing/2014/chart" uri="{C3380CC4-5D6E-409C-BE32-E72D297353CC}">
                <c16:uniqueId val="{0000001B-1BD7-48A5-9EA9-75F38DE328B5}"/>
              </c:ext>
            </c:extLst>
          </c:dPt>
          <c:dPt>
            <c:idx val="2"/>
            <c:invertIfNegative val="0"/>
            <c:bubble3D val="0"/>
            <c:spPr>
              <a:noFill/>
              <a:ln>
                <a:noFill/>
              </a:ln>
              <a:effectLst/>
            </c:spPr>
            <c:extLst>
              <c:ext xmlns:c16="http://schemas.microsoft.com/office/drawing/2014/chart" uri="{C3380CC4-5D6E-409C-BE32-E72D297353CC}">
                <c16:uniqueId val="{0000001D-1BD7-48A5-9EA9-75F38DE328B5}"/>
              </c:ext>
            </c:extLst>
          </c:dPt>
          <c:dPt>
            <c:idx val="3"/>
            <c:invertIfNegative val="0"/>
            <c:bubble3D val="0"/>
            <c:spPr>
              <a:noFill/>
              <a:ln>
                <a:noFill/>
              </a:ln>
              <a:effectLst/>
            </c:spPr>
            <c:extLst>
              <c:ext xmlns:c16="http://schemas.microsoft.com/office/drawing/2014/chart" uri="{C3380CC4-5D6E-409C-BE32-E72D297353CC}">
                <c16:uniqueId val="{0000001F-1BD7-48A5-9EA9-75F38DE328B5}"/>
              </c:ext>
            </c:extLst>
          </c:dPt>
          <c:dPt>
            <c:idx val="4"/>
            <c:invertIfNegative val="0"/>
            <c:bubble3D val="0"/>
            <c:spPr>
              <a:noFill/>
              <a:ln>
                <a:noFill/>
              </a:ln>
              <a:effectLst/>
            </c:spPr>
            <c:extLst>
              <c:ext xmlns:c16="http://schemas.microsoft.com/office/drawing/2014/chart" uri="{C3380CC4-5D6E-409C-BE32-E72D297353CC}">
                <c16:uniqueId val="{00000021-1BD7-48A5-9EA9-75F38DE328B5}"/>
              </c:ext>
            </c:extLst>
          </c:dPt>
          <c:dPt>
            <c:idx val="5"/>
            <c:invertIfNegative val="0"/>
            <c:bubble3D val="0"/>
            <c:spPr>
              <a:noFill/>
              <a:ln>
                <a:noFill/>
              </a:ln>
              <a:effectLst/>
            </c:spPr>
            <c:extLst>
              <c:ext xmlns:c16="http://schemas.microsoft.com/office/drawing/2014/chart" uri="{C3380CC4-5D6E-409C-BE32-E72D297353CC}">
                <c16:uniqueId val="{00000023-1BD7-48A5-9EA9-75F38DE328B5}"/>
              </c:ext>
            </c:extLst>
          </c:dPt>
          <c:dPt>
            <c:idx val="6"/>
            <c:invertIfNegative val="0"/>
            <c:bubble3D val="0"/>
            <c:spPr>
              <a:noFill/>
              <a:ln>
                <a:noFill/>
              </a:ln>
              <a:effectLst/>
            </c:spPr>
            <c:extLst>
              <c:ext xmlns:c16="http://schemas.microsoft.com/office/drawing/2014/chart" uri="{C3380CC4-5D6E-409C-BE32-E72D297353CC}">
                <c16:uniqueId val="{00000025-1BD7-48A5-9EA9-75F38DE328B5}"/>
              </c:ext>
            </c:extLst>
          </c:dPt>
          <c:dPt>
            <c:idx val="7"/>
            <c:invertIfNegative val="0"/>
            <c:bubble3D val="0"/>
            <c:spPr>
              <a:noFill/>
              <a:ln>
                <a:noFill/>
              </a:ln>
              <a:effectLst/>
            </c:spPr>
            <c:extLst>
              <c:ext xmlns:c16="http://schemas.microsoft.com/office/drawing/2014/chart" uri="{C3380CC4-5D6E-409C-BE32-E72D297353CC}">
                <c16:uniqueId val="{00000027-1BD7-48A5-9EA9-75F38DE328B5}"/>
              </c:ext>
            </c:extLst>
          </c:dPt>
          <c:dPt>
            <c:idx val="8"/>
            <c:invertIfNegative val="0"/>
            <c:bubble3D val="0"/>
            <c:spPr>
              <a:noFill/>
              <a:ln>
                <a:noFill/>
              </a:ln>
              <a:effectLst/>
            </c:spPr>
            <c:extLst>
              <c:ext xmlns:c16="http://schemas.microsoft.com/office/drawing/2014/chart" uri="{C3380CC4-5D6E-409C-BE32-E72D297353CC}">
                <c16:uniqueId val="{00000029-1BD7-48A5-9EA9-75F38DE328B5}"/>
              </c:ext>
            </c:extLst>
          </c:dPt>
          <c:dPt>
            <c:idx val="9"/>
            <c:invertIfNegative val="0"/>
            <c:bubble3D val="0"/>
            <c:spPr>
              <a:noFill/>
              <a:ln>
                <a:noFill/>
              </a:ln>
              <a:effectLst/>
            </c:spPr>
            <c:extLst>
              <c:ext xmlns:c16="http://schemas.microsoft.com/office/drawing/2014/chart" uri="{C3380CC4-5D6E-409C-BE32-E72D297353CC}">
                <c16:uniqueId val="{0000002B-1BD7-48A5-9EA9-75F38DE328B5}"/>
              </c:ext>
            </c:extLst>
          </c:dPt>
          <c:dPt>
            <c:idx val="10"/>
            <c:invertIfNegative val="0"/>
            <c:bubble3D val="0"/>
            <c:spPr>
              <a:noFill/>
              <a:ln>
                <a:noFill/>
              </a:ln>
              <a:effectLst/>
            </c:spPr>
            <c:extLst>
              <c:ext xmlns:c16="http://schemas.microsoft.com/office/drawing/2014/chart" uri="{C3380CC4-5D6E-409C-BE32-E72D297353CC}">
                <c16:uniqueId val="{0000002D-1BD7-48A5-9EA9-75F38DE328B5}"/>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BD7-48A5-9EA9-75F38DE328B5}"/>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BD7-48A5-9EA9-75F38DE328B5}"/>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BD7-48A5-9EA9-75F38DE328B5}"/>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BD7-48A5-9EA9-75F38DE328B5}"/>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BD7-48A5-9EA9-75F38DE328B5}"/>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BD7-48A5-9EA9-75F38DE328B5}"/>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BD7-48A5-9EA9-75F38DE328B5}"/>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BD7-48A5-9EA9-75F38DE328B5}"/>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BD7-48A5-9EA9-75F38DE328B5}"/>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BD7-48A5-9EA9-75F38DE328B5}"/>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BD7-48A5-9EA9-75F38DE328B5}"/>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actua'!$H$9:$H$19</c:f>
              <c:numCache>
                <c:formatCode>0.0%</c:formatCode>
                <c:ptCount val="11"/>
                <c:pt idx="0">
                  <c:v>1.1068337690120833E-2</c:v>
                </c:pt>
                <c:pt idx="1">
                  <c:v>0.12385396660193693</c:v>
                </c:pt>
                <c:pt idx="2">
                  <c:v>0.13254726119174087</c:v>
                </c:pt>
                <c:pt idx="3">
                  <c:v>0.1217480678206917</c:v>
                </c:pt>
                <c:pt idx="4">
                  <c:v>6.0251430029766295E-2</c:v>
                </c:pt>
                <c:pt idx="5">
                  <c:v>8.5366624566690641E-2</c:v>
                </c:pt>
                <c:pt idx="6">
                  <c:v>3.2577310162504869E-3</c:v>
                </c:pt>
                <c:pt idx="7">
                  <c:v>0.27223712117228449</c:v>
                </c:pt>
                <c:pt idx="8">
                  <c:v>8.4241664361678348E-2</c:v>
                </c:pt>
                <c:pt idx="9">
                  <c:v>0.11100522155476855</c:v>
                </c:pt>
                <c:pt idx="10">
                  <c:v>0.16385293764607023</c:v>
                </c:pt>
              </c:numCache>
            </c:numRef>
          </c:val>
          <c:extLst>
            <c:ext xmlns:c16="http://schemas.microsoft.com/office/drawing/2014/chart" uri="{C3380CC4-5D6E-409C-BE32-E72D297353CC}">
              <c16:uniqueId val="{0000002E-1BD7-48A5-9EA9-75F38DE328B5}"/>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acum mes actua'!$R$7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actua'!$R$9:$R$19</c:f>
              <c:numCache>
                <c:formatCode>#,##0</c:formatCode>
                <c:ptCount val="11"/>
                <c:pt idx="0">
                  <c:v>529201</c:v>
                </c:pt>
                <c:pt idx="1">
                  <c:v>3811475</c:v>
                </c:pt>
                <c:pt idx="2">
                  <c:v>947449</c:v>
                </c:pt>
                <c:pt idx="3">
                  <c:v>819660</c:v>
                </c:pt>
                <c:pt idx="4">
                  <c:v>108972</c:v>
                </c:pt>
                <c:pt idx="5">
                  <c:v>158745</c:v>
                </c:pt>
                <c:pt idx="6">
                  <c:v>273327</c:v>
                </c:pt>
                <c:pt idx="7">
                  <c:v>110766</c:v>
                </c:pt>
                <c:pt idx="8">
                  <c:v>126834</c:v>
                </c:pt>
                <c:pt idx="9">
                  <c:v>836839</c:v>
                </c:pt>
                <c:pt idx="10">
                  <c:v>428883</c:v>
                </c:pt>
              </c:numCache>
            </c:numRef>
          </c:val>
          <c:extLst>
            <c:ext xmlns:c16="http://schemas.microsoft.com/office/drawing/2014/chart" uri="{C3380CC4-5D6E-409C-BE32-E72D297353CC}">
              <c16:uniqueId val="{00000000-99FC-4E18-BC63-6896432F8EB0}"/>
            </c:ext>
          </c:extLst>
        </c:ser>
        <c:ser>
          <c:idx val="1"/>
          <c:order val="1"/>
          <c:tx>
            <c:strRef>
              <c:f>'Turistas ent acum mes actua'!$X$7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99FC-4E18-BC63-6896432F8EB0}"/>
              </c:ext>
            </c:extLst>
          </c:dPt>
          <c:dPt>
            <c:idx val="1"/>
            <c:invertIfNegative val="0"/>
            <c:bubble3D val="0"/>
            <c:spPr>
              <a:noFill/>
              <a:ln>
                <a:noFill/>
              </a:ln>
              <a:effectLst/>
            </c:spPr>
            <c:extLst>
              <c:ext xmlns:c16="http://schemas.microsoft.com/office/drawing/2014/chart" uri="{C3380CC4-5D6E-409C-BE32-E72D297353CC}">
                <c16:uniqueId val="{00000004-99FC-4E18-BC63-6896432F8EB0}"/>
              </c:ext>
            </c:extLst>
          </c:dPt>
          <c:dPt>
            <c:idx val="2"/>
            <c:invertIfNegative val="0"/>
            <c:bubble3D val="0"/>
            <c:spPr>
              <a:noFill/>
              <a:ln>
                <a:noFill/>
              </a:ln>
              <a:effectLst/>
            </c:spPr>
            <c:extLst>
              <c:ext xmlns:c16="http://schemas.microsoft.com/office/drawing/2014/chart" uri="{C3380CC4-5D6E-409C-BE32-E72D297353CC}">
                <c16:uniqueId val="{00000006-99FC-4E18-BC63-6896432F8EB0}"/>
              </c:ext>
            </c:extLst>
          </c:dPt>
          <c:dPt>
            <c:idx val="3"/>
            <c:invertIfNegative val="0"/>
            <c:bubble3D val="0"/>
            <c:spPr>
              <a:noFill/>
              <a:ln>
                <a:noFill/>
              </a:ln>
              <a:effectLst/>
            </c:spPr>
            <c:extLst>
              <c:ext xmlns:c16="http://schemas.microsoft.com/office/drawing/2014/chart" uri="{C3380CC4-5D6E-409C-BE32-E72D297353CC}">
                <c16:uniqueId val="{00000008-99FC-4E18-BC63-6896432F8EB0}"/>
              </c:ext>
            </c:extLst>
          </c:dPt>
          <c:dPt>
            <c:idx val="4"/>
            <c:invertIfNegative val="0"/>
            <c:bubble3D val="0"/>
            <c:spPr>
              <a:noFill/>
              <a:ln>
                <a:noFill/>
              </a:ln>
              <a:effectLst/>
            </c:spPr>
            <c:extLst>
              <c:ext xmlns:c16="http://schemas.microsoft.com/office/drawing/2014/chart" uri="{C3380CC4-5D6E-409C-BE32-E72D297353CC}">
                <c16:uniqueId val="{0000000A-99FC-4E18-BC63-6896432F8EB0}"/>
              </c:ext>
            </c:extLst>
          </c:dPt>
          <c:dPt>
            <c:idx val="5"/>
            <c:invertIfNegative val="0"/>
            <c:bubble3D val="0"/>
            <c:spPr>
              <a:noFill/>
              <a:ln>
                <a:noFill/>
              </a:ln>
              <a:effectLst/>
            </c:spPr>
            <c:extLst>
              <c:ext xmlns:c16="http://schemas.microsoft.com/office/drawing/2014/chart" uri="{C3380CC4-5D6E-409C-BE32-E72D297353CC}">
                <c16:uniqueId val="{0000000C-99FC-4E18-BC63-6896432F8EB0}"/>
              </c:ext>
            </c:extLst>
          </c:dPt>
          <c:dPt>
            <c:idx val="6"/>
            <c:invertIfNegative val="0"/>
            <c:bubble3D val="0"/>
            <c:spPr>
              <a:noFill/>
              <a:ln>
                <a:noFill/>
              </a:ln>
              <a:effectLst/>
            </c:spPr>
            <c:extLst>
              <c:ext xmlns:c16="http://schemas.microsoft.com/office/drawing/2014/chart" uri="{C3380CC4-5D6E-409C-BE32-E72D297353CC}">
                <c16:uniqueId val="{0000000E-99FC-4E18-BC63-6896432F8EB0}"/>
              </c:ext>
            </c:extLst>
          </c:dPt>
          <c:dPt>
            <c:idx val="7"/>
            <c:invertIfNegative val="0"/>
            <c:bubble3D val="0"/>
            <c:spPr>
              <a:noFill/>
              <a:ln>
                <a:noFill/>
              </a:ln>
              <a:effectLst/>
            </c:spPr>
            <c:extLst>
              <c:ext xmlns:c16="http://schemas.microsoft.com/office/drawing/2014/chart" uri="{C3380CC4-5D6E-409C-BE32-E72D297353CC}">
                <c16:uniqueId val="{00000010-99FC-4E18-BC63-6896432F8EB0}"/>
              </c:ext>
            </c:extLst>
          </c:dPt>
          <c:dPt>
            <c:idx val="8"/>
            <c:invertIfNegative val="0"/>
            <c:bubble3D val="0"/>
            <c:spPr>
              <a:noFill/>
              <a:ln>
                <a:noFill/>
              </a:ln>
              <a:effectLst/>
            </c:spPr>
            <c:extLst>
              <c:ext xmlns:c16="http://schemas.microsoft.com/office/drawing/2014/chart" uri="{C3380CC4-5D6E-409C-BE32-E72D297353CC}">
                <c16:uniqueId val="{00000012-99FC-4E18-BC63-6896432F8EB0}"/>
              </c:ext>
            </c:extLst>
          </c:dPt>
          <c:dPt>
            <c:idx val="9"/>
            <c:invertIfNegative val="0"/>
            <c:bubble3D val="0"/>
            <c:spPr>
              <a:noFill/>
              <a:ln>
                <a:noFill/>
              </a:ln>
              <a:effectLst/>
            </c:spPr>
            <c:extLst>
              <c:ext xmlns:c16="http://schemas.microsoft.com/office/drawing/2014/chart" uri="{C3380CC4-5D6E-409C-BE32-E72D297353CC}">
                <c16:uniqueId val="{00000014-99FC-4E18-BC63-6896432F8EB0}"/>
              </c:ext>
            </c:extLst>
          </c:dPt>
          <c:dPt>
            <c:idx val="10"/>
            <c:invertIfNegative val="0"/>
            <c:bubble3D val="0"/>
            <c:spPr>
              <a:noFill/>
              <a:ln>
                <a:noFill/>
              </a:ln>
              <a:effectLst/>
            </c:spPr>
            <c:extLst>
              <c:ext xmlns:c16="http://schemas.microsoft.com/office/drawing/2014/chart" uri="{C3380CC4-5D6E-409C-BE32-E72D297353CC}">
                <c16:uniqueId val="{00000016-99FC-4E18-BC63-6896432F8EB0}"/>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FC-4E18-BC63-6896432F8EB0}"/>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FC-4E18-BC63-6896432F8EB0}"/>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FC-4E18-BC63-6896432F8EB0}"/>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FC-4E18-BC63-6896432F8EB0}"/>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FC-4E18-BC63-6896432F8EB0}"/>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FC-4E18-BC63-6896432F8EB0}"/>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FC-4E18-BC63-6896432F8EB0}"/>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FC-4E18-BC63-6896432F8EB0}"/>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9FC-4E18-BC63-6896432F8EB0}"/>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9FC-4E18-BC63-6896432F8EB0}"/>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9FC-4E18-BC63-6896432F8EB0}"/>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actua'!$X$9:$X$19</c:f>
              <c:numCache>
                <c:formatCode>0.0%</c:formatCode>
                <c:ptCount val="11"/>
                <c:pt idx="0">
                  <c:v>0.33525961021180473</c:v>
                </c:pt>
                <c:pt idx="1">
                  <c:v>0.25379299245817427</c:v>
                </c:pt>
                <c:pt idx="2">
                  <c:v>0.13754185026736063</c:v>
                </c:pt>
                <c:pt idx="3">
                  <c:v>0.34280606228526661</c:v>
                </c:pt>
                <c:pt idx="4">
                  <c:v>0.23948877707366073</c:v>
                </c:pt>
                <c:pt idx="5">
                  <c:v>0.11354910793880971</c:v>
                </c:pt>
                <c:pt idx="6">
                  <c:v>0.36115840424772527</c:v>
                </c:pt>
                <c:pt idx="7">
                  <c:v>0.10734696014460805</c:v>
                </c:pt>
                <c:pt idx="8">
                  <c:v>0.15328470498376934</c:v>
                </c:pt>
                <c:pt idx="9">
                  <c:v>0.72133931106147531</c:v>
                </c:pt>
                <c:pt idx="10">
                  <c:v>0.2806557748347317</c:v>
                </c:pt>
              </c:numCache>
            </c:numRef>
          </c:val>
          <c:extLst>
            <c:ext xmlns:c16="http://schemas.microsoft.com/office/drawing/2014/chart" uri="{C3380CC4-5D6E-409C-BE32-E72D297353CC}">
              <c16:uniqueId val="{00000017-99FC-4E18-BC63-6896432F8EB0}"/>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acum mes actua'!$S$7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99FC-4E18-BC63-6896432F8EB0}"/>
              </c:ext>
            </c:extLst>
          </c:dPt>
          <c:dPt>
            <c:idx val="1"/>
            <c:invertIfNegative val="0"/>
            <c:bubble3D val="0"/>
            <c:spPr>
              <a:noFill/>
              <a:ln>
                <a:noFill/>
              </a:ln>
              <a:effectLst/>
            </c:spPr>
            <c:extLst>
              <c:ext xmlns:c16="http://schemas.microsoft.com/office/drawing/2014/chart" uri="{C3380CC4-5D6E-409C-BE32-E72D297353CC}">
                <c16:uniqueId val="{0000001B-99FC-4E18-BC63-6896432F8EB0}"/>
              </c:ext>
            </c:extLst>
          </c:dPt>
          <c:dPt>
            <c:idx val="2"/>
            <c:invertIfNegative val="0"/>
            <c:bubble3D val="0"/>
            <c:spPr>
              <a:noFill/>
              <a:ln>
                <a:noFill/>
              </a:ln>
              <a:effectLst/>
            </c:spPr>
            <c:extLst>
              <c:ext xmlns:c16="http://schemas.microsoft.com/office/drawing/2014/chart" uri="{C3380CC4-5D6E-409C-BE32-E72D297353CC}">
                <c16:uniqueId val="{0000001D-99FC-4E18-BC63-6896432F8EB0}"/>
              </c:ext>
            </c:extLst>
          </c:dPt>
          <c:dPt>
            <c:idx val="3"/>
            <c:invertIfNegative val="0"/>
            <c:bubble3D val="0"/>
            <c:spPr>
              <a:noFill/>
              <a:ln>
                <a:noFill/>
              </a:ln>
              <a:effectLst/>
            </c:spPr>
            <c:extLst>
              <c:ext xmlns:c16="http://schemas.microsoft.com/office/drawing/2014/chart" uri="{C3380CC4-5D6E-409C-BE32-E72D297353CC}">
                <c16:uniqueId val="{0000001F-99FC-4E18-BC63-6896432F8EB0}"/>
              </c:ext>
            </c:extLst>
          </c:dPt>
          <c:dPt>
            <c:idx val="4"/>
            <c:invertIfNegative val="0"/>
            <c:bubble3D val="0"/>
            <c:spPr>
              <a:noFill/>
              <a:ln>
                <a:noFill/>
              </a:ln>
              <a:effectLst/>
            </c:spPr>
            <c:extLst>
              <c:ext xmlns:c16="http://schemas.microsoft.com/office/drawing/2014/chart" uri="{C3380CC4-5D6E-409C-BE32-E72D297353CC}">
                <c16:uniqueId val="{00000021-99FC-4E18-BC63-6896432F8EB0}"/>
              </c:ext>
            </c:extLst>
          </c:dPt>
          <c:dPt>
            <c:idx val="5"/>
            <c:invertIfNegative val="0"/>
            <c:bubble3D val="0"/>
            <c:spPr>
              <a:noFill/>
              <a:ln>
                <a:noFill/>
              </a:ln>
              <a:effectLst/>
            </c:spPr>
            <c:extLst>
              <c:ext xmlns:c16="http://schemas.microsoft.com/office/drawing/2014/chart" uri="{C3380CC4-5D6E-409C-BE32-E72D297353CC}">
                <c16:uniqueId val="{00000023-99FC-4E18-BC63-6896432F8EB0}"/>
              </c:ext>
            </c:extLst>
          </c:dPt>
          <c:dPt>
            <c:idx val="6"/>
            <c:invertIfNegative val="0"/>
            <c:bubble3D val="0"/>
            <c:spPr>
              <a:noFill/>
              <a:ln>
                <a:noFill/>
              </a:ln>
              <a:effectLst/>
            </c:spPr>
            <c:extLst>
              <c:ext xmlns:c16="http://schemas.microsoft.com/office/drawing/2014/chart" uri="{C3380CC4-5D6E-409C-BE32-E72D297353CC}">
                <c16:uniqueId val="{00000025-99FC-4E18-BC63-6896432F8EB0}"/>
              </c:ext>
            </c:extLst>
          </c:dPt>
          <c:dPt>
            <c:idx val="7"/>
            <c:invertIfNegative val="0"/>
            <c:bubble3D val="0"/>
            <c:spPr>
              <a:noFill/>
              <a:ln>
                <a:noFill/>
              </a:ln>
              <a:effectLst/>
            </c:spPr>
            <c:extLst>
              <c:ext xmlns:c16="http://schemas.microsoft.com/office/drawing/2014/chart" uri="{C3380CC4-5D6E-409C-BE32-E72D297353CC}">
                <c16:uniqueId val="{00000027-99FC-4E18-BC63-6896432F8EB0}"/>
              </c:ext>
            </c:extLst>
          </c:dPt>
          <c:dPt>
            <c:idx val="8"/>
            <c:invertIfNegative val="0"/>
            <c:bubble3D val="0"/>
            <c:spPr>
              <a:noFill/>
              <a:ln>
                <a:noFill/>
              </a:ln>
              <a:effectLst/>
            </c:spPr>
            <c:extLst>
              <c:ext xmlns:c16="http://schemas.microsoft.com/office/drawing/2014/chart" uri="{C3380CC4-5D6E-409C-BE32-E72D297353CC}">
                <c16:uniqueId val="{00000029-99FC-4E18-BC63-6896432F8EB0}"/>
              </c:ext>
            </c:extLst>
          </c:dPt>
          <c:dPt>
            <c:idx val="9"/>
            <c:invertIfNegative val="0"/>
            <c:bubble3D val="0"/>
            <c:spPr>
              <a:noFill/>
              <a:ln>
                <a:noFill/>
              </a:ln>
              <a:effectLst/>
            </c:spPr>
            <c:extLst>
              <c:ext xmlns:c16="http://schemas.microsoft.com/office/drawing/2014/chart" uri="{C3380CC4-5D6E-409C-BE32-E72D297353CC}">
                <c16:uniqueId val="{0000002B-99FC-4E18-BC63-6896432F8EB0}"/>
              </c:ext>
            </c:extLst>
          </c:dPt>
          <c:dPt>
            <c:idx val="10"/>
            <c:invertIfNegative val="0"/>
            <c:bubble3D val="0"/>
            <c:spPr>
              <a:noFill/>
              <a:ln>
                <a:noFill/>
              </a:ln>
              <a:effectLst/>
            </c:spPr>
            <c:extLst>
              <c:ext xmlns:c16="http://schemas.microsoft.com/office/drawing/2014/chart" uri="{C3380CC4-5D6E-409C-BE32-E72D297353CC}">
                <c16:uniqueId val="{0000002D-99FC-4E18-BC63-6896432F8EB0}"/>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9FC-4E18-BC63-6896432F8EB0}"/>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9FC-4E18-BC63-6896432F8EB0}"/>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9FC-4E18-BC63-6896432F8EB0}"/>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9FC-4E18-BC63-6896432F8EB0}"/>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9FC-4E18-BC63-6896432F8EB0}"/>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9FC-4E18-BC63-6896432F8EB0}"/>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9FC-4E18-BC63-6896432F8EB0}"/>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9FC-4E18-BC63-6896432F8EB0}"/>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9FC-4E18-BC63-6896432F8EB0}"/>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9FC-4E18-BC63-6896432F8EB0}"/>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9FC-4E18-BC63-6896432F8EB0}"/>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actua'!$S$9:$S$19</c:f>
              <c:numCache>
                <c:formatCode>0.0%</c:formatCode>
                <c:ptCount val="11"/>
                <c:pt idx="0">
                  <c:v>-3.9926779134593193E-2</c:v>
                </c:pt>
                <c:pt idx="1">
                  <c:v>0.1491283872601632</c:v>
                </c:pt>
                <c:pt idx="2">
                  <c:v>0.19553734567589665</c:v>
                </c:pt>
                <c:pt idx="3">
                  <c:v>0.13690237586325993</c:v>
                </c:pt>
                <c:pt idx="4">
                  <c:v>2.8309364737855391E-2</c:v>
                </c:pt>
                <c:pt idx="5">
                  <c:v>0.16408421268763429</c:v>
                </c:pt>
                <c:pt idx="6">
                  <c:v>-7.0657386148972323E-3</c:v>
                </c:pt>
                <c:pt idx="7">
                  <c:v>0.36537442218798155</c:v>
                </c:pt>
                <c:pt idx="8">
                  <c:v>0.11011527049617964</c:v>
                </c:pt>
                <c:pt idx="9">
                  <c:v>0.1366033604839576</c:v>
                </c:pt>
                <c:pt idx="10">
                  <c:v>0.21106178947190068</c:v>
                </c:pt>
              </c:numCache>
            </c:numRef>
          </c:val>
          <c:extLst>
            <c:ext xmlns:c16="http://schemas.microsoft.com/office/drawing/2014/chart" uri="{C3380CC4-5D6E-409C-BE32-E72D297353CC}">
              <c16:uniqueId val="{0000002E-99FC-4E18-BC63-6896432F8EB0}"/>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acum mes actua'!$AC$7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actua'!$AC$9:$AC$19</c:f>
              <c:numCache>
                <c:formatCode>#,##0</c:formatCode>
                <c:ptCount val="11"/>
                <c:pt idx="0">
                  <c:v>894417</c:v>
                </c:pt>
                <c:pt idx="1">
                  <c:v>5678405</c:v>
                </c:pt>
                <c:pt idx="2">
                  <c:v>2500430</c:v>
                </c:pt>
                <c:pt idx="3">
                  <c:v>773544</c:v>
                </c:pt>
                <c:pt idx="4">
                  <c:v>238263</c:v>
                </c:pt>
                <c:pt idx="5">
                  <c:v>335897</c:v>
                </c:pt>
                <c:pt idx="6">
                  <c:v>238075</c:v>
                </c:pt>
                <c:pt idx="7">
                  <c:v>205954</c:v>
                </c:pt>
                <c:pt idx="8">
                  <c:v>314388</c:v>
                </c:pt>
                <c:pt idx="9">
                  <c:v>336577</c:v>
                </c:pt>
                <c:pt idx="10">
                  <c:v>735278</c:v>
                </c:pt>
              </c:numCache>
            </c:numRef>
          </c:val>
          <c:extLst>
            <c:ext xmlns:c16="http://schemas.microsoft.com/office/drawing/2014/chart" uri="{C3380CC4-5D6E-409C-BE32-E72D297353CC}">
              <c16:uniqueId val="{00000000-66D0-4858-A5DE-A88F1E0B6EE6}"/>
            </c:ext>
          </c:extLst>
        </c:ser>
        <c:ser>
          <c:idx val="1"/>
          <c:order val="1"/>
          <c:tx>
            <c:strRef>
              <c:f>'Turistas ent acum mes actua'!$AM$7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66D0-4858-A5DE-A88F1E0B6EE6}"/>
              </c:ext>
            </c:extLst>
          </c:dPt>
          <c:dPt>
            <c:idx val="1"/>
            <c:invertIfNegative val="0"/>
            <c:bubble3D val="0"/>
            <c:spPr>
              <a:noFill/>
              <a:ln>
                <a:noFill/>
              </a:ln>
              <a:effectLst/>
            </c:spPr>
            <c:extLst>
              <c:ext xmlns:c16="http://schemas.microsoft.com/office/drawing/2014/chart" uri="{C3380CC4-5D6E-409C-BE32-E72D297353CC}">
                <c16:uniqueId val="{00000004-66D0-4858-A5DE-A88F1E0B6EE6}"/>
              </c:ext>
            </c:extLst>
          </c:dPt>
          <c:dPt>
            <c:idx val="2"/>
            <c:invertIfNegative val="0"/>
            <c:bubble3D val="0"/>
            <c:spPr>
              <a:noFill/>
              <a:ln>
                <a:noFill/>
              </a:ln>
              <a:effectLst/>
            </c:spPr>
            <c:extLst>
              <c:ext xmlns:c16="http://schemas.microsoft.com/office/drawing/2014/chart" uri="{C3380CC4-5D6E-409C-BE32-E72D297353CC}">
                <c16:uniqueId val="{00000006-66D0-4858-A5DE-A88F1E0B6EE6}"/>
              </c:ext>
            </c:extLst>
          </c:dPt>
          <c:dPt>
            <c:idx val="3"/>
            <c:invertIfNegative val="0"/>
            <c:bubble3D val="0"/>
            <c:spPr>
              <a:noFill/>
              <a:ln>
                <a:noFill/>
              </a:ln>
              <a:effectLst/>
            </c:spPr>
            <c:extLst>
              <c:ext xmlns:c16="http://schemas.microsoft.com/office/drawing/2014/chart" uri="{C3380CC4-5D6E-409C-BE32-E72D297353CC}">
                <c16:uniqueId val="{00000008-66D0-4858-A5DE-A88F1E0B6EE6}"/>
              </c:ext>
            </c:extLst>
          </c:dPt>
          <c:dPt>
            <c:idx val="4"/>
            <c:invertIfNegative val="0"/>
            <c:bubble3D val="0"/>
            <c:spPr>
              <a:noFill/>
              <a:ln>
                <a:noFill/>
              </a:ln>
              <a:effectLst/>
            </c:spPr>
            <c:extLst>
              <c:ext xmlns:c16="http://schemas.microsoft.com/office/drawing/2014/chart" uri="{C3380CC4-5D6E-409C-BE32-E72D297353CC}">
                <c16:uniqueId val="{0000000A-66D0-4858-A5DE-A88F1E0B6EE6}"/>
              </c:ext>
            </c:extLst>
          </c:dPt>
          <c:dPt>
            <c:idx val="5"/>
            <c:invertIfNegative val="0"/>
            <c:bubble3D val="0"/>
            <c:spPr>
              <a:noFill/>
              <a:ln>
                <a:noFill/>
              </a:ln>
              <a:effectLst/>
            </c:spPr>
            <c:extLst>
              <c:ext xmlns:c16="http://schemas.microsoft.com/office/drawing/2014/chart" uri="{C3380CC4-5D6E-409C-BE32-E72D297353CC}">
                <c16:uniqueId val="{0000000C-66D0-4858-A5DE-A88F1E0B6EE6}"/>
              </c:ext>
            </c:extLst>
          </c:dPt>
          <c:dPt>
            <c:idx val="6"/>
            <c:invertIfNegative val="0"/>
            <c:bubble3D val="0"/>
            <c:spPr>
              <a:noFill/>
              <a:ln>
                <a:noFill/>
              </a:ln>
              <a:effectLst/>
            </c:spPr>
            <c:extLst>
              <c:ext xmlns:c16="http://schemas.microsoft.com/office/drawing/2014/chart" uri="{C3380CC4-5D6E-409C-BE32-E72D297353CC}">
                <c16:uniqueId val="{0000000E-66D0-4858-A5DE-A88F1E0B6EE6}"/>
              </c:ext>
            </c:extLst>
          </c:dPt>
          <c:dPt>
            <c:idx val="7"/>
            <c:invertIfNegative val="0"/>
            <c:bubble3D val="0"/>
            <c:spPr>
              <a:noFill/>
              <a:ln>
                <a:noFill/>
              </a:ln>
              <a:effectLst/>
            </c:spPr>
            <c:extLst>
              <c:ext xmlns:c16="http://schemas.microsoft.com/office/drawing/2014/chart" uri="{C3380CC4-5D6E-409C-BE32-E72D297353CC}">
                <c16:uniqueId val="{00000010-66D0-4858-A5DE-A88F1E0B6EE6}"/>
              </c:ext>
            </c:extLst>
          </c:dPt>
          <c:dPt>
            <c:idx val="8"/>
            <c:invertIfNegative val="0"/>
            <c:bubble3D val="0"/>
            <c:spPr>
              <a:noFill/>
              <a:ln>
                <a:noFill/>
              </a:ln>
              <a:effectLst/>
            </c:spPr>
            <c:extLst>
              <c:ext xmlns:c16="http://schemas.microsoft.com/office/drawing/2014/chart" uri="{C3380CC4-5D6E-409C-BE32-E72D297353CC}">
                <c16:uniqueId val="{00000012-66D0-4858-A5DE-A88F1E0B6EE6}"/>
              </c:ext>
            </c:extLst>
          </c:dPt>
          <c:dPt>
            <c:idx val="9"/>
            <c:invertIfNegative val="0"/>
            <c:bubble3D val="0"/>
            <c:spPr>
              <a:noFill/>
              <a:ln>
                <a:noFill/>
              </a:ln>
              <a:effectLst/>
            </c:spPr>
            <c:extLst>
              <c:ext xmlns:c16="http://schemas.microsoft.com/office/drawing/2014/chart" uri="{C3380CC4-5D6E-409C-BE32-E72D297353CC}">
                <c16:uniqueId val="{00000014-66D0-4858-A5DE-A88F1E0B6EE6}"/>
              </c:ext>
            </c:extLst>
          </c:dPt>
          <c:dPt>
            <c:idx val="10"/>
            <c:invertIfNegative val="0"/>
            <c:bubble3D val="0"/>
            <c:spPr>
              <a:noFill/>
              <a:ln>
                <a:noFill/>
              </a:ln>
              <a:effectLst/>
            </c:spPr>
            <c:extLst>
              <c:ext xmlns:c16="http://schemas.microsoft.com/office/drawing/2014/chart" uri="{C3380CC4-5D6E-409C-BE32-E72D297353CC}">
                <c16:uniqueId val="{00000016-66D0-4858-A5DE-A88F1E0B6EE6}"/>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D0-4858-A5DE-A88F1E0B6EE6}"/>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D0-4858-A5DE-A88F1E0B6EE6}"/>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D0-4858-A5DE-A88F1E0B6EE6}"/>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D0-4858-A5DE-A88F1E0B6EE6}"/>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D0-4858-A5DE-A88F1E0B6EE6}"/>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D0-4858-A5DE-A88F1E0B6EE6}"/>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6D0-4858-A5DE-A88F1E0B6EE6}"/>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D0-4858-A5DE-A88F1E0B6EE6}"/>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6D0-4858-A5DE-A88F1E0B6EE6}"/>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6D0-4858-A5DE-A88F1E0B6EE6}"/>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6D0-4858-A5DE-A88F1E0B6EE6}"/>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actua'!$AM$9:$AM$19</c:f>
              <c:numCache>
                <c:formatCode>0.0%</c:formatCode>
                <c:ptCount val="11"/>
                <c:pt idx="0">
                  <c:v>0.46001106803446729</c:v>
                </c:pt>
                <c:pt idx="1">
                  <c:v>0.39802168313453296</c:v>
                </c:pt>
                <c:pt idx="2">
                  <c:v>0.44552917090589012</c:v>
                </c:pt>
                <c:pt idx="3">
                  <c:v>0.30314718241995275</c:v>
                </c:pt>
                <c:pt idx="4">
                  <c:v>0.55145557813461954</c:v>
                </c:pt>
                <c:pt idx="5">
                  <c:v>0.39925473368912767</c:v>
                </c:pt>
                <c:pt idx="6">
                  <c:v>0.36158366278213244</c:v>
                </c:pt>
                <c:pt idx="7">
                  <c:v>0.28375198395203244</c:v>
                </c:pt>
                <c:pt idx="8">
                  <c:v>0.48025663547832731</c:v>
                </c:pt>
                <c:pt idx="9">
                  <c:v>0.25754810609625733</c:v>
                </c:pt>
                <c:pt idx="10">
                  <c:v>0.49563834642065335</c:v>
                </c:pt>
              </c:numCache>
            </c:numRef>
          </c:val>
          <c:extLst>
            <c:ext xmlns:c16="http://schemas.microsoft.com/office/drawing/2014/chart" uri="{C3380CC4-5D6E-409C-BE32-E72D297353CC}">
              <c16:uniqueId val="{00000017-66D0-4858-A5DE-A88F1E0B6EE6}"/>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acum mes actua'!$AL$7</c:f>
              <c:strCache>
                <c:ptCount val="1"/>
                <c:pt idx="0">
                  <c:v>Cuota 2023</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66D0-4858-A5DE-A88F1E0B6EE6}"/>
              </c:ext>
            </c:extLst>
          </c:dPt>
          <c:dPt>
            <c:idx val="1"/>
            <c:invertIfNegative val="0"/>
            <c:bubble3D val="0"/>
            <c:spPr>
              <a:noFill/>
              <a:ln>
                <a:noFill/>
              </a:ln>
              <a:effectLst/>
            </c:spPr>
            <c:extLst>
              <c:ext xmlns:c16="http://schemas.microsoft.com/office/drawing/2014/chart" uri="{C3380CC4-5D6E-409C-BE32-E72D297353CC}">
                <c16:uniqueId val="{0000001B-66D0-4858-A5DE-A88F1E0B6EE6}"/>
              </c:ext>
            </c:extLst>
          </c:dPt>
          <c:dPt>
            <c:idx val="2"/>
            <c:invertIfNegative val="0"/>
            <c:bubble3D val="0"/>
            <c:spPr>
              <a:noFill/>
              <a:ln>
                <a:noFill/>
              </a:ln>
              <a:effectLst/>
            </c:spPr>
            <c:extLst>
              <c:ext xmlns:c16="http://schemas.microsoft.com/office/drawing/2014/chart" uri="{C3380CC4-5D6E-409C-BE32-E72D297353CC}">
                <c16:uniqueId val="{0000001D-66D0-4858-A5DE-A88F1E0B6EE6}"/>
              </c:ext>
            </c:extLst>
          </c:dPt>
          <c:dPt>
            <c:idx val="3"/>
            <c:invertIfNegative val="0"/>
            <c:bubble3D val="0"/>
            <c:spPr>
              <a:noFill/>
              <a:ln>
                <a:noFill/>
              </a:ln>
              <a:effectLst/>
            </c:spPr>
            <c:extLst>
              <c:ext xmlns:c16="http://schemas.microsoft.com/office/drawing/2014/chart" uri="{C3380CC4-5D6E-409C-BE32-E72D297353CC}">
                <c16:uniqueId val="{0000001F-66D0-4858-A5DE-A88F1E0B6EE6}"/>
              </c:ext>
            </c:extLst>
          </c:dPt>
          <c:dPt>
            <c:idx val="4"/>
            <c:invertIfNegative val="0"/>
            <c:bubble3D val="0"/>
            <c:spPr>
              <a:noFill/>
              <a:ln>
                <a:noFill/>
              </a:ln>
              <a:effectLst/>
            </c:spPr>
            <c:extLst>
              <c:ext xmlns:c16="http://schemas.microsoft.com/office/drawing/2014/chart" uri="{C3380CC4-5D6E-409C-BE32-E72D297353CC}">
                <c16:uniqueId val="{00000021-66D0-4858-A5DE-A88F1E0B6EE6}"/>
              </c:ext>
            </c:extLst>
          </c:dPt>
          <c:dPt>
            <c:idx val="5"/>
            <c:invertIfNegative val="0"/>
            <c:bubble3D val="0"/>
            <c:spPr>
              <a:noFill/>
              <a:ln>
                <a:noFill/>
              </a:ln>
              <a:effectLst/>
            </c:spPr>
            <c:extLst>
              <c:ext xmlns:c16="http://schemas.microsoft.com/office/drawing/2014/chart" uri="{C3380CC4-5D6E-409C-BE32-E72D297353CC}">
                <c16:uniqueId val="{00000023-66D0-4858-A5DE-A88F1E0B6EE6}"/>
              </c:ext>
            </c:extLst>
          </c:dPt>
          <c:dPt>
            <c:idx val="6"/>
            <c:invertIfNegative val="0"/>
            <c:bubble3D val="0"/>
            <c:spPr>
              <a:noFill/>
              <a:ln>
                <a:noFill/>
              </a:ln>
              <a:effectLst/>
            </c:spPr>
            <c:extLst>
              <c:ext xmlns:c16="http://schemas.microsoft.com/office/drawing/2014/chart" uri="{C3380CC4-5D6E-409C-BE32-E72D297353CC}">
                <c16:uniqueId val="{00000025-66D0-4858-A5DE-A88F1E0B6EE6}"/>
              </c:ext>
            </c:extLst>
          </c:dPt>
          <c:dPt>
            <c:idx val="7"/>
            <c:invertIfNegative val="0"/>
            <c:bubble3D val="0"/>
            <c:spPr>
              <a:noFill/>
              <a:ln>
                <a:noFill/>
              </a:ln>
              <a:effectLst/>
            </c:spPr>
            <c:extLst>
              <c:ext xmlns:c16="http://schemas.microsoft.com/office/drawing/2014/chart" uri="{C3380CC4-5D6E-409C-BE32-E72D297353CC}">
                <c16:uniqueId val="{00000027-66D0-4858-A5DE-A88F1E0B6EE6}"/>
              </c:ext>
            </c:extLst>
          </c:dPt>
          <c:dPt>
            <c:idx val="8"/>
            <c:invertIfNegative val="0"/>
            <c:bubble3D val="0"/>
            <c:spPr>
              <a:noFill/>
              <a:ln>
                <a:noFill/>
              </a:ln>
              <a:effectLst/>
            </c:spPr>
            <c:extLst>
              <c:ext xmlns:c16="http://schemas.microsoft.com/office/drawing/2014/chart" uri="{C3380CC4-5D6E-409C-BE32-E72D297353CC}">
                <c16:uniqueId val="{00000029-66D0-4858-A5DE-A88F1E0B6EE6}"/>
              </c:ext>
            </c:extLst>
          </c:dPt>
          <c:dPt>
            <c:idx val="9"/>
            <c:invertIfNegative val="0"/>
            <c:bubble3D val="0"/>
            <c:spPr>
              <a:noFill/>
              <a:ln>
                <a:noFill/>
              </a:ln>
              <a:effectLst/>
            </c:spPr>
            <c:extLst>
              <c:ext xmlns:c16="http://schemas.microsoft.com/office/drawing/2014/chart" uri="{C3380CC4-5D6E-409C-BE32-E72D297353CC}">
                <c16:uniqueId val="{0000002B-66D0-4858-A5DE-A88F1E0B6EE6}"/>
              </c:ext>
            </c:extLst>
          </c:dPt>
          <c:dPt>
            <c:idx val="10"/>
            <c:invertIfNegative val="0"/>
            <c:bubble3D val="0"/>
            <c:spPr>
              <a:noFill/>
              <a:ln>
                <a:noFill/>
              </a:ln>
              <a:effectLst/>
            </c:spPr>
            <c:extLst>
              <c:ext xmlns:c16="http://schemas.microsoft.com/office/drawing/2014/chart" uri="{C3380CC4-5D6E-409C-BE32-E72D297353CC}">
                <c16:uniqueId val="{0000002D-66D0-4858-A5DE-A88F1E0B6EE6}"/>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6D0-4858-A5DE-A88F1E0B6EE6}"/>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6D0-4858-A5DE-A88F1E0B6EE6}"/>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6D0-4858-A5DE-A88F1E0B6EE6}"/>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6D0-4858-A5DE-A88F1E0B6EE6}"/>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6D0-4858-A5DE-A88F1E0B6EE6}"/>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6D0-4858-A5DE-A88F1E0B6EE6}"/>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6D0-4858-A5DE-A88F1E0B6EE6}"/>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6D0-4858-A5DE-A88F1E0B6EE6}"/>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6D0-4858-A5DE-A88F1E0B6EE6}"/>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6D0-4858-A5DE-A88F1E0B6EE6}"/>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6D0-4858-A5DE-A88F1E0B6EE6}"/>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actua'!$AL$9:$AL$19</c:f>
              <c:numCache>
                <c:formatCode>0.0%</c:formatCode>
                <c:ptCount val="11"/>
                <c:pt idx="0">
                  <c:v>0.13607805961000319</c:v>
                </c:pt>
                <c:pt idx="1">
                  <c:v>0.86392178824836752</c:v>
                </c:pt>
                <c:pt idx="2">
                  <c:v>0.38041949402866926</c:v>
                </c:pt>
                <c:pt idx="3">
                  <c:v>0.11768824445751848</c:v>
                </c:pt>
                <c:pt idx="4">
                  <c:v>3.624972101028736E-2</c:v>
                </c:pt>
                <c:pt idx="5">
                  <c:v>5.1103916840602587E-2</c:v>
                </c:pt>
                <c:pt idx="6">
                  <c:v>3.622111838398813E-2</c:v>
                </c:pt>
                <c:pt idx="7">
                  <c:v>3.1334177110809158E-2</c:v>
                </c:pt>
                <c:pt idx="8">
                  <c:v>4.7831502537037739E-2</c:v>
                </c:pt>
                <c:pt idx="9">
                  <c:v>5.1207373148493426E-2</c:v>
                </c:pt>
                <c:pt idx="10">
                  <c:v>0.11186639287259066</c:v>
                </c:pt>
              </c:numCache>
            </c:numRef>
          </c:val>
          <c:extLst>
            <c:ext xmlns:c16="http://schemas.microsoft.com/office/drawing/2014/chart" uri="{C3380CC4-5D6E-409C-BE32-E72D297353CC}">
              <c16:uniqueId val="{0000002E-66D0-4858-A5DE-A88F1E0B6EE6}"/>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acum mes actua'!$G$21</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actua'!$G$23:$G$33</c:f>
              <c:numCache>
                <c:formatCode>#,##0</c:formatCode>
                <c:ptCount val="11"/>
                <c:pt idx="0">
                  <c:v>177475</c:v>
                </c:pt>
                <c:pt idx="1">
                  <c:v>2203105</c:v>
                </c:pt>
                <c:pt idx="2">
                  <c:v>737659</c:v>
                </c:pt>
                <c:pt idx="3">
                  <c:v>759857</c:v>
                </c:pt>
                <c:pt idx="4">
                  <c:v>24817</c:v>
                </c:pt>
                <c:pt idx="5">
                  <c:v>136653</c:v>
                </c:pt>
                <c:pt idx="6">
                  <c:v>63335</c:v>
                </c:pt>
                <c:pt idx="7">
                  <c:v>64594</c:v>
                </c:pt>
                <c:pt idx="8">
                  <c:v>120623</c:v>
                </c:pt>
                <c:pt idx="9">
                  <c:v>66517</c:v>
                </c:pt>
                <c:pt idx="10">
                  <c:v>229051</c:v>
                </c:pt>
              </c:numCache>
            </c:numRef>
          </c:val>
          <c:extLst>
            <c:ext xmlns:c16="http://schemas.microsoft.com/office/drawing/2014/chart" uri="{C3380CC4-5D6E-409C-BE32-E72D297353CC}">
              <c16:uniqueId val="{00000000-4FB8-461E-A635-8E12E7BF0311}"/>
            </c:ext>
          </c:extLst>
        </c:ser>
        <c:ser>
          <c:idx val="1"/>
          <c:order val="1"/>
          <c:tx>
            <c:strRef>
              <c:f>'Turistas ent acum mes actua'!$M$21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4FB8-461E-A635-8E12E7BF0311}"/>
              </c:ext>
            </c:extLst>
          </c:dPt>
          <c:dPt>
            <c:idx val="1"/>
            <c:invertIfNegative val="0"/>
            <c:bubble3D val="0"/>
            <c:spPr>
              <a:noFill/>
              <a:ln>
                <a:noFill/>
              </a:ln>
              <a:effectLst/>
            </c:spPr>
            <c:extLst>
              <c:ext xmlns:c16="http://schemas.microsoft.com/office/drawing/2014/chart" uri="{C3380CC4-5D6E-409C-BE32-E72D297353CC}">
                <c16:uniqueId val="{00000004-4FB8-461E-A635-8E12E7BF0311}"/>
              </c:ext>
            </c:extLst>
          </c:dPt>
          <c:dPt>
            <c:idx val="2"/>
            <c:invertIfNegative val="0"/>
            <c:bubble3D val="0"/>
            <c:spPr>
              <a:noFill/>
              <a:ln>
                <a:noFill/>
              </a:ln>
              <a:effectLst/>
            </c:spPr>
            <c:extLst>
              <c:ext xmlns:c16="http://schemas.microsoft.com/office/drawing/2014/chart" uri="{C3380CC4-5D6E-409C-BE32-E72D297353CC}">
                <c16:uniqueId val="{00000006-4FB8-461E-A635-8E12E7BF0311}"/>
              </c:ext>
            </c:extLst>
          </c:dPt>
          <c:dPt>
            <c:idx val="3"/>
            <c:invertIfNegative val="0"/>
            <c:bubble3D val="0"/>
            <c:spPr>
              <a:noFill/>
              <a:ln>
                <a:noFill/>
              </a:ln>
              <a:effectLst/>
            </c:spPr>
            <c:extLst>
              <c:ext xmlns:c16="http://schemas.microsoft.com/office/drawing/2014/chart" uri="{C3380CC4-5D6E-409C-BE32-E72D297353CC}">
                <c16:uniqueId val="{00000008-4FB8-461E-A635-8E12E7BF0311}"/>
              </c:ext>
            </c:extLst>
          </c:dPt>
          <c:dPt>
            <c:idx val="4"/>
            <c:invertIfNegative val="0"/>
            <c:bubble3D val="0"/>
            <c:spPr>
              <a:noFill/>
              <a:ln>
                <a:noFill/>
              </a:ln>
              <a:effectLst/>
            </c:spPr>
            <c:extLst>
              <c:ext xmlns:c16="http://schemas.microsoft.com/office/drawing/2014/chart" uri="{C3380CC4-5D6E-409C-BE32-E72D297353CC}">
                <c16:uniqueId val="{0000000A-4FB8-461E-A635-8E12E7BF0311}"/>
              </c:ext>
            </c:extLst>
          </c:dPt>
          <c:dPt>
            <c:idx val="5"/>
            <c:invertIfNegative val="0"/>
            <c:bubble3D val="0"/>
            <c:spPr>
              <a:noFill/>
              <a:ln>
                <a:noFill/>
              </a:ln>
              <a:effectLst/>
            </c:spPr>
            <c:extLst>
              <c:ext xmlns:c16="http://schemas.microsoft.com/office/drawing/2014/chart" uri="{C3380CC4-5D6E-409C-BE32-E72D297353CC}">
                <c16:uniqueId val="{0000000C-4FB8-461E-A635-8E12E7BF0311}"/>
              </c:ext>
            </c:extLst>
          </c:dPt>
          <c:dPt>
            <c:idx val="6"/>
            <c:invertIfNegative val="0"/>
            <c:bubble3D val="0"/>
            <c:spPr>
              <a:noFill/>
              <a:ln>
                <a:noFill/>
              </a:ln>
              <a:effectLst/>
            </c:spPr>
            <c:extLst>
              <c:ext xmlns:c16="http://schemas.microsoft.com/office/drawing/2014/chart" uri="{C3380CC4-5D6E-409C-BE32-E72D297353CC}">
                <c16:uniqueId val="{0000000E-4FB8-461E-A635-8E12E7BF0311}"/>
              </c:ext>
            </c:extLst>
          </c:dPt>
          <c:dPt>
            <c:idx val="7"/>
            <c:invertIfNegative val="0"/>
            <c:bubble3D val="0"/>
            <c:spPr>
              <a:noFill/>
              <a:ln>
                <a:noFill/>
              </a:ln>
              <a:effectLst/>
            </c:spPr>
            <c:extLst>
              <c:ext xmlns:c16="http://schemas.microsoft.com/office/drawing/2014/chart" uri="{C3380CC4-5D6E-409C-BE32-E72D297353CC}">
                <c16:uniqueId val="{00000010-4FB8-461E-A635-8E12E7BF0311}"/>
              </c:ext>
            </c:extLst>
          </c:dPt>
          <c:dPt>
            <c:idx val="8"/>
            <c:invertIfNegative val="0"/>
            <c:bubble3D val="0"/>
            <c:spPr>
              <a:noFill/>
              <a:ln>
                <a:noFill/>
              </a:ln>
              <a:effectLst/>
            </c:spPr>
            <c:extLst>
              <c:ext xmlns:c16="http://schemas.microsoft.com/office/drawing/2014/chart" uri="{C3380CC4-5D6E-409C-BE32-E72D297353CC}">
                <c16:uniqueId val="{00000012-4FB8-461E-A635-8E12E7BF0311}"/>
              </c:ext>
            </c:extLst>
          </c:dPt>
          <c:dPt>
            <c:idx val="9"/>
            <c:invertIfNegative val="0"/>
            <c:bubble3D val="0"/>
            <c:spPr>
              <a:noFill/>
              <a:ln>
                <a:noFill/>
              </a:ln>
              <a:effectLst/>
            </c:spPr>
            <c:extLst>
              <c:ext xmlns:c16="http://schemas.microsoft.com/office/drawing/2014/chart" uri="{C3380CC4-5D6E-409C-BE32-E72D297353CC}">
                <c16:uniqueId val="{00000014-4FB8-461E-A635-8E12E7BF0311}"/>
              </c:ext>
            </c:extLst>
          </c:dPt>
          <c:dPt>
            <c:idx val="10"/>
            <c:invertIfNegative val="0"/>
            <c:bubble3D val="0"/>
            <c:spPr>
              <a:noFill/>
              <a:ln>
                <a:noFill/>
              </a:ln>
              <a:effectLst/>
            </c:spPr>
            <c:extLst>
              <c:ext xmlns:c16="http://schemas.microsoft.com/office/drawing/2014/chart" uri="{C3380CC4-5D6E-409C-BE32-E72D297353CC}">
                <c16:uniqueId val="{00000016-4FB8-461E-A635-8E12E7BF0311}"/>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B8-461E-A635-8E12E7BF0311}"/>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B8-461E-A635-8E12E7BF0311}"/>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B8-461E-A635-8E12E7BF0311}"/>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B8-461E-A635-8E12E7BF0311}"/>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B8-461E-A635-8E12E7BF0311}"/>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B8-461E-A635-8E12E7BF0311}"/>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B8-461E-A635-8E12E7BF0311}"/>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FB8-461E-A635-8E12E7BF0311}"/>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FB8-461E-A635-8E12E7BF0311}"/>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FB8-461E-A635-8E12E7BF0311}"/>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FB8-461E-A635-8E12E7BF0311}"/>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actua'!$M$23:$M$33</c:f>
              <c:numCache>
                <c:formatCode>0.0%</c:formatCode>
                <c:ptCount val="11"/>
                <c:pt idx="0">
                  <c:v>9.1277853953376425E-2</c:v>
                </c:pt>
                <c:pt idx="1">
                  <c:v>0.1544242723479754</c:v>
                </c:pt>
                <c:pt idx="2">
                  <c:v>0.13143683393707004</c:v>
                </c:pt>
                <c:pt idx="3">
                  <c:v>0.29778333047903938</c:v>
                </c:pt>
                <c:pt idx="4">
                  <c:v>5.7438515768570252E-2</c:v>
                </c:pt>
                <c:pt idx="5">
                  <c:v>0.16242883122749047</c:v>
                </c:pt>
                <c:pt idx="6">
                  <c:v>9.6191961702431411E-2</c:v>
                </c:pt>
                <c:pt idx="7">
                  <c:v>8.8994026099991186E-2</c:v>
                </c:pt>
                <c:pt idx="8">
                  <c:v>0.18426274584685889</c:v>
                </c:pt>
                <c:pt idx="9">
                  <c:v>5.0898686996451774E-2</c:v>
                </c:pt>
                <c:pt idx="10">
                  <c:v>0.15439936851911396</c:v>
                </c:pt>
              </c:numCache>
            </c:numRef>
          </c:val>
          <c:extLst>
            <c:ext xmlns:c16="http://schemas.microsoft.com/office/drawing/2014/chart" uri="{C3380CC4-5D6E-409C-BE32-E72D297353CC}">
              <c16:uniqueId val="{00000017-4FB8-461E-A635-8E12E7BF0311}"/>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acum mes actua'!$H$21</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4FB8-461E-A635-8E12E7BF0311}"/>
              </c:ext>
            </c:extLst>
          </c:dPt>
          <c:dPt>
            <c:idx val="1"/>
            <c:invertIfNegative val="0"/>
            <c:bubble3D val="0"/>
            <c:spPr>
              <a:noFill/>
              <a:ln>
                <a:noFill/>
              </a:ln>
              <a:effectLst/>
            </c:spPr>
            <c:extLst>
              <c:ext xmlns:c16="http://schemas.microsoft.com/office/drawing/2014/chart" uri="{C3380CC4-5D6E-409C-BE32-E72D297353CC}">
                <c16:uniqueId val="{0000001B-4FB8-461E-A635-8E12E7BF0311}"/>
              </c:ext>
            </c:extLst>
          </c:dPt>
          <c:dPt>
            <c:idx val="2"/>
            <c:invertIfNegative val="0"/>
            <c:bubble3D val="0"/>
            <c:spPr>
              <a:noFill/>
              <a:ln>
                <a:noFill/>
              </a:ln>
              <a:effectLst/>
            </c:spPr>
            <c:extLst>
              <c:ext xmlns:c16="http://schemas.microsoft.com/office/drawing/2014/chart" uri="{C3380CC4-5D6E-409C-BE32-E72D297353CC}">
                <c16:uniqueId val="{0000001D-4FB8-461E-A635-8E12E7BF0311}"/>
              </c:ext>
            </c:extLst>
          </c:dPt>
          <c:dPt>
            <c:idx val="3"/>
            <c:invertIfNegative val="0"/>
            <c:bubble3D val="0"/>
            <c:spPr>
              <a:noFill/>
              <a:ln>
                <a:noFill/>
              </a:ln>
              <a:effectLst/>
            </c:spPr>
            <c:extLst>
              <c:ext xmlns:c16="http://schemas.microsoft.com/office/drawing/2014/chart" uri="{C3380CC4-5D6E-409C-BE32-E72D297353CC}">
                <c16:uniqueId val="{0000001F-4FB8-461E-A635-8E12E7BF0311}"/>
              </c:ext>
            </c:extLst>
          </c:dPt>
          <c:dPt>
            <c:idx val="4"/>
            <c:invertIfNegative val="0"/>
            <c:bubble3D val="0"/>
            <c:spPr>
              <a:noFill/>
              <a:ln>
                <a:noFill/>
              </a:ln>
              <a:effectLst/>
            </c:spPr>
            <c:extLst>
              <c:ext xmlns:c16="http://schemas.microsoft.com/office/drawing/2014/chart" uri="{C3380CC4-5D6E-409C-BE32-E72D297353CC}">
                <c16:uniqueId val="{00000021-4FB8-461E-A635-8E12E7BF0311}"/>
              </c:ext>
            </c:extLst>
          </c:dPt>
          <c:dPt>
            <c:idx val="5"/>
            <c:invertIfNegative val="0"/>
            <c:bubble3D val="0"/>
            <c:spPr>
              <a:noFill/>
              <a:ln>
                <a:noFill/>
              </a:ln>
              <a:effectLst/>
            </c:spPr>
            <c:extLst>
              <c:ext xmlns:c16="http://schemas.microsoft.com/office/drawing/2014/chart" uri="{C3380CC4-5D6E-409C-BE32-E72D297353CC}">
                <c16:uniqueId val="{00000023-4FB8-461E-A635-8E12E7BF0311}"/>
              </c:ext>
            </c:extLst>
          </c:dPt>
          <c:dPt>
            <c:idx val="6"/>
            <c:invertIfNegative val="0"/>
            <c:bubble3D val="0"/>
            <c:spPr>
              <a:noFill/>
              <a:ln>
                <a:noFill/>
              </a:ln>
              <a:effectLst/>
            </c:spPr>
            <c:extLst>
              <c:ext xmlns:c16="http://schemas.microsoft.com/office/drawing/2014/chart" uri="{C3380CC4-5D6E-409C-BE32-E72D297353CC}">
                <c16:uniqueId val="{00000025-4FB8-461E-A635-8E12E7BF0311}"/>
              </c:ext>
            </c:extLst>
          </c:dPt>
          <c:dPt>
            <c:idx val="7"/>
            <c:invertIfNegative val="0"/>
            <c:bubble3D val="0"/>
            <c:spPr>
              <a:noFill/>
              <a:ln>
                <a:noFill/>
              </a:ln>
              <a:effectLst/>
            </c:spPr>
            <c:extLst>
              <c:ext xmlns:c16="http://schemas.microsoft.com/office/drawing/2014/chart" uri="{C3380CC4-5D6E-409C-BE32-E72D297353CC}">
                <c16:uniqueId val="{00000027-4FB8-461E-A635-8E12E7BF0311}"/>
              </c:ext>
            </c:extLst>
          </c:dPt>
          <c:dPt>
            <c:idx val="8"/>
            <c:invertIfNegative val="0"/>
            <c:bubble3D val="0"/>
            <c:spPr>
              <a:noFill/>
              <a:ln>
                <a:noFill/>
              </a:ln>
              <a:effectLst/>
            </c:spPr>
            <c:extLst>
              <c:ext xmlns:c16="http://schemas.microsoft.com/office/drawing/2014/chart" uri="{C3380CC4-5D6E-409C-BE32-E72D297353CC}">
                <c16:uniqueId val="{00000029-4FB8-461E-A635-8E12E7BF0311}"/>
              </c:ext>
            </c:extLst>
          </c:dPt>
          <c:dPt>
            <c:idx val="9"/>
            <c:invertIfNegative val="0"/>
            <c:bubble3D val="0"/>
            <c:spPr>
              <a:noFill/>
              <a:ln>
                <a:noFill/>
              </a:ln>
              <a:effectLst/>
            </c:spPr>
            <c:extLst>
              <c:ext xmlns:c16="http://schemas.microsoft.com/office/drawing/2014/chart" uri="{C3380CC4-5D6E-409C-BE32-E72D297353CC}">
                <c16:uniqueId val="{0000002B-4FB8-461E-A635-8E12E7BF0311}"/>
              </c:ext>
            </c:extLst>
          </c:dPt>
          <c:dPt>
            <c:idx val="10"/>
            <c:invertIfNegative val="0"/>
            <c:bubble3D val="0"/>
            <c:spPr>
              <a:noFill/>
              <a:ln>
                <a:noFill/>
              </a:ln>
              <a:effectLst/>
            </c:spPr>
            <c:extLst>
              <c:ext xmlns:c16="http://schemas.microsoft.com/office/drawing/2014/chart" uri="{C3380CC4-5D6E-409C-BE32-E72D297353CC}">
                <c16:uniqueId val="{0000002D-4FB8-461E-A635-8E12E7BF0311}"/>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FB8-461E-A635-8E12E7BF0311}"/>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FB8-461E-A635-8E12E7BF0311}"/>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FB8-461E-A635-8E12E7BF0311}"/>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FB8-461E-A635-8E12E7BF0311}"/>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FB8-461E-A635-8E12E7BF0311}"/>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FB8-461E-A635-8E12E7BF0311}"/>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FB8-461E-A635-8E12E7BF0311}"/>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FB8-461E-A635-8E12E7BF0311}"/>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FB8-461E-A635-8E12E7BF0311}"/>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FB8-461E-A635-8E12E7BF0311}"/>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FB8-461E-A635-8E12E7BF0311}"/>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acum mes actua'!$B$10:$B$19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actua'!$H$23:$H$33</c:f>
              <c:numCache>
                <c:formatCode>0.0%</c:formatCode>
                <c:ptCount val="11"/>
                <c:pt idx="0">
                  <c:v>4.8937616359821412E-2</c:v>
                </c:pt>
                <c:pt idx="1">
                  <c:v>0.1191466037576745</c:v>
                </c:pt>
                <c:pt idx="2">
                  <c:v>0.21942022660622951</c:v>
                </c:pt>
                <c:pt idx="3">
                  <c:v>6.1577493674741302E-2</c:v>
                </c:pt>
                <c:pt idx="4">
                  <c:v>0.37239396117900792</c:v>
                </c:pt>
                <c:pt idx="5">
                  <c:v>-6.3982081455402295E-2</c:v>
                </c:pt>
                <c:pt idx="6">
                  <c:v>-3.6583510800121677E-2</c:v>
                </c:pt>
                <c:pt idx="7">
                  <c:v>0.64261011087376674</c:v>
                </c:pt>
                <c:pt idx="8">
                  <c:v>-5.6859142265139329E-2</c:v>
                </c:pt>
                <c:pt idx="9">
                  <c:v>4.8039957143757528E-2</c:v>
                </c:pt>
                <c:pt idx="10">
                  <c:v>0.22260950327202078</c:v>
                </c:pt>
              </c:numCache>
            </c:numRef>
          </c:val>
          <c:extLst>
            <c:ext xmlns:c16="http://schemas.microsoft.com/office/drawing/2014/chart" uri="{C3380CC4-5D6E-409C-BE32-E72D297353CC}">
              <c16:uniqueId val="{0000002E-4FB8-461E-A635-8E12E7BF0311}"/>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Cuota</a:t>
            </a:r>
            <a:r>
              <a:rPr lang="es-ES" baseline="0"/>
              <a:t> de turistas entrados en Tenerife según lugar de residencia del turista</a:t>
            </a:r>
          </a:p>
        </c:rich>
      </c:tx>
      <c:layout>
        <c:manualLayout>
          <c:xMode val="edge"/>
          <c:yMode val="edge"/>
          <c:x val="5.9754010230225882E-4"/>
          <c:y val="1.977750052363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6149663571364871E-2"/>
          <c:y val="0.13873916617331061"/>
          <c:w val="0.94819754207430806"/>
          <c:h val="0.71562160398643815"/>
        </c:manualLayout>
      </c:layout>
      <c:barChart>
        <c:barDir val="col"/>
        <c:grouping val="clustered"/>
        <c:varyColors val="0"/>
        <c:ser>
          <c:idx val="0"/>
          <c:order val="0"/>
          <c:tx>
            <c:strRef>
              <c:f>'Turistas ent acum mes actua'!$AH$7</c:f>
              <c:strCache>
                <c:ptCount val="1"/>
                <c:pt idx="0">
                  <c:v>Cuota 2019</c:v>
                </c:pt>
              </c:strCache>
            </c:strRef>
          </c:tx>
          <c:spPr>
            <a:solidFill>
              <a:schemeClr val="accent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actua'!$B$9,'Turistas ent acum mes actua'!$B$11:$B$19)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actua'!$AH$9,'Turistas ent acum mes actua'!$AH$11:$AH$19)</c:f>
              <c:numCache>
                <c:formatCode>0.0%</c:formatCode>
                <c:ptCount val="10"/>
                <c:pt idx="0">
                  <c:v>0.14283921735359509</c:v>
                </c:pt>
                <c:pt idx="1">
                  <c:v>0.38167816575186764</c:v>
                </c:pt>
                <c:pt idx="2">
                  <c:v>0.12598774011988209</c:v>
                </c:pt>
                <c:pt idx="3">
                  <c:v>3.7544566949669698E-2</c:v>
                </c:pt>
                <c:pt idx="4">
                  <c:v>3.723027635498978E-2</c:v>
                </c:pt>
                <c:pt idx="5">
                  <c:v>3.105245409846142E-2</c:v>
                </c:pt>
                <c:pt idx="6">
                  <c:v>2.7483192839268294E-2</c:v>
                </c:pt>
                <c:pt idx="7">
                  <c:v>3.4653127437619856E-2</c:v>
                </c:pt>
                <c:pt idx="8">
                  <c:v>6.7543952291672538E-2</c:v>
                </c:pt>
                <c:pt idx="9">
                  <c:v>0.11398730680297359</c:v>
                </c:pt>
              </c:numCache>
            </c:numRef>
          </c:val>
          <c:extLst>
            <c:ext xmlns:c16="http://schemas.microsoft.com/office/drawing/2014/chart" uri="{C3380CC4-5D6E-409C-BE32-E72D297353CC}">
              <c16:uniqueId val="{00000000-C5A7-4633-B5BC-5322752CD5A3}"/>
            </c:ext>
          </c:extLst>
        </c:ser>
        <c:ser>
          <c:idx val="1"/>
          <c:order val="1"/>
          <c:tx>
            <c:strRef>
              <c:f>'Turistas ent acum mes actua'!$AI$7</c:f>
              <c:strCache>
                <c:ptCount val="1"/>
                <c:pt idx="0">
                  <c:v>Cuota 2020</c:v>
                </c:pt>
              </c:strCache>
            </c:strRef>
          </c:tx>
          <c:spPr>
            <a:solidFill>
              <a:schemeClr val="accent2"/>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actua'!$B$9,'Turistas ent acum mes actua'!$B$11:$B$19)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actua'!$AI$9,'Turistas ent acum mes actua'!$AI$11:$AI$19)</c:f>
              <c:numCache>
                <c:formatCode>0.0%</c:formatCode>
                <c:ptCount val="10"/>
                <c:pt idx="0">
                  <c:v>0.18259422499087707</c:v>
                </c:pt>
                <c:pt idx="1">
                  <c:v>0.30321981215821359</c:v>
                </c:pt>
                <c:pt idx="2">
                  <c:v>0.14639029578999402</c:v>
                </c:pt>
                <c:pt idx="3">
                  <c:v>4.9347678117130665E-2</c:v>
                </c:pt>
                <c:pt idx="4">
                  <c:v>4.4501784471090017E-2</c:v>
                </c:pt>
                <c:pt idx="5">
                  <c:v>2.9903025189640491E-2</c:v>
                </c:pt>
                <c:pt idx="6">
                  <c:v>2.1110331815864324E-2</c:v>
                </c:pt>
                <c:pt idx="7">
                  <c:v>3.3518034933706704E-2</c:v>
                </c:pt>
                <c:pt idx="8">
                  <c:v>8.0839775459446303E-2</c:v>
                </c:pt>
                <c:pt idx="9">
                  <c:v>0.10857503707403679</c:v>
                </c:pt>
              </c:numCache>
            </c:numRef>
          </c:val>
          <c:extLst>
            <c:ext xmlns:c16="http://schemas.microsoft.com/office/drawing/2014/chart" uri="{C3380CC4-5D6E-409C-BE32-E72D297353CC}">
              <c16:uniqueId val="{00000001-C5A7-4633-B5BC-5322752CD5A3}"/>
            </c:ext>
          </c:extLst>
        </c:ser>
        <c:ser>
          <c:idx val="2"/>
          <c:order val="2"/>
          <c:tx>
            <c:strRef>
              <c:f>'Turistas ent acum mes actua'!$AJ$7</c:f>
              <c:strCache>
                <c:ptCount val="1"/>
                <c:pt idx="0">
                  <c:v>Cuota 2021</c:v>
                </c:pt>
              </c:strCache>
            </c:strRef>
          </c:tx>
          <c:spPr>
            <a:solidFill>
              <a:schemeClr val="accent3"/>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actua'!$B$9,'Turistas ent acum mes actua'!$B$11:$B$19)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actua'!$AJ$9,'Turistas ent acum mes actua'!$AJ$11:$AJ$19)</c:f>
              <c:numCache>
                <c:formatCode>0.0%</c:formatCode>
                <c:ptCount val="10"/>
                <c:pt idx="0">
                  <c:v>0.20763442222423309</c:v>
                </c:pt>
                <c:pt idx="1">
                  <c:v>0.22713383404216814</c:v>
                </c:pt>
                <c:pt idx="2">
                  <c:v>0.14236974029499594</c:v>
                </c:pt>
                <c:pt idx="3">
                  <c:v>5.5646728802823273E-2</c:v>
                </c:pt>
                <c:pt idx="4">
                  <c:v>7.3384490091394444E-2</c:v>
                </c:pt>
                <c:pt idx="5">
                  <c:v>4.2051579042620579E-2</c:v>
                </c:pt>
                <c:pt idx="6">
                  <c:v>2.2019726721563659E-2</c:v>
                </c:pt>
                <c:pt idx="7">
                  <c:v>5.0030947425572347E-2</c:v>
                </c:pt>
                <c:pt idx="8">
                  <c:v>3.7040991765451094E-2</c:v>
                </c:pt>
                <c:pt idx="9">
                  <c:v>0.14268753958917746</c:v>
                </c:pt>
              </c:numCache>
            </c:numRef>
          </c:val>
          <c:extLst>
            <c:ext xmlns:c16="http://schemas.microsoft.com/office/drawing/2014/chart" uri="{C3380CC4-5D6E-409C-BE32-E72D297353CC}">
              <c16:uniqueId val="{00000002-C5A7-4633-B5BC-5322752CD5A3}"/>
            </c:ext>
          </c:extLst>
        </c:ser>
        <c:ser>
          <c:idx val="3"/>
          <c:order val="3"/>
          <c:tx>
            <c:strRef>
              <c:f>'Turistas ent acum mes actua'!$AK$7</c:f>
              <c:strCache>
                <c:ptCount val="1"/>
                <c:pt idx="0">
                  <c:v>Cuota 2022</c:v>
                </c:pt>
              </c:strCache>
            </c:strRef>
          </c:tx>
          <c:spPr>
            <a:solidFill>
              <a:schemeClr val="accent4"/>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actua'!$B$9,'Turistas ent acum mes actua'!$B$11:$B$19)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actua'!$AK$9,'Turistas ent acum mes actua'!$AK$11:$AK$19)</c:f>
              <c:numCache>
                <c:formatCode>0.0%</c:formatCode>
                <c:ptCount val="10"/>
                <c:pt idx="0">
                  <c:v>0.14033641515622394</c:v>
                </c:pt>
                <c:pt idx="1">
                  <c:v>0.38231837721727252</c:v>
                </c:pt>
                <c:pt idx="2">
                  <c:v>0.11195882150519133</c:v>
                </c:pt>
                <c:pt idx="3">
                  <c:v>3.8742452267142694E-2</c:v>
                </c:pt>
                <c:pt idx="4">
                  <c:v>5.3527573756741206E-2</c:v>
                </c:pt>
                <c:pt idx="5">
                  <c:v>3.6530388530134475E-2</c:v>
                </c:pt>
                <c:pt idx="6">
                  <c:v>3.0683079905152622E-2</c:v>
                </c:pt>
                <c:pt idx="7">
                  <c:v>4.7312960055488941E-2</c:v>
                </c:pt>
                <c:pt idx="8">
                  <c:v>4.9500323954339912E-2</c:v>
                </c:pt>
                <c:pt idx="9">
                  <c:v>0.10908960765231231</c:v>
                </c:pt>
              </c:numCache>
            </c:numRef>
          </c:val>
          <c:extLst>
            <c:ext xmlns:c16="http://schemas.microsoft.com/office/drawing/2014/chart" uri="{C3380CC4-5D6E-409C-BE32-E72D297353CC}">
              <c16:uniqueId val="{00000003-C5A7-4633-B5BC-5322752CD5A3}"/>
            </c:ext>
          </c:extLst>
        </c:ser>
        <c:ser>
          <c:idx val="4"/>
          <c:order val="4"/>
          <c:tx>
            <c:strRef>
              <c:f>'Turistas ent acum mes actua'!$AL$7</c:f>
              <c:strCache>
                <c:ptCount val="1"/>
                <c:pt idx="0">
                  <c:v>Cuota 2023</c:v>
                </c:pt>
              </c:strCache>
            </c:strRef>
          </c:tx>
          <c:spPr>
            <a:solidFill>
              <a:schemeClr val="accent5"/>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acum mes actua'!$B$9,'Turistas ent acum mes actua'!$B$11:$B$19)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acum mes actua'!$AL$9,'Turistas ent acum mes actua'!$AL$11:$AL$19)</c:f>
              <c:numCache>
                <c:formatCode>0.0%</c:formatCode>
                <c:ptCount val="10"/>
                <c:pt idx="0">
                  <c:v>0.13607805961000319</c:v>
                </c:pt>
                <c:pt idx="1">
                  <c:v>0.38041949402866926</c:v>
                </c:pt>
                <c:pt idx="2">
                  <c:v>0.11768824445751848</c:v>
                </c:pt>
                <c:pt idx="3">
                  <c:v>3.624972101028736E-2</c:v>
                </c:pt>
                <c:pt idx="4">
                  <c:v>5.1103916840602587E-2</c:v>
                </c:pt>
                <c:pt idx="5">
                  <c:v>3.622111838398813E-2</c:v>
                </c:pt>
                <c:pt idx="6">
                  <c:v>3.1334177110809158E-2</c:v>
                </c:pt>
                <c:pt idx="7">
                  <c:v>4.7831502537037739E-2</c:v>
                </c:pt>
                <c:pt idx="8">
                  <c:v>5.1207373148493426E-2</c:v>
                </c:pt>
                <c:pt idx="9">
                  <c:v>0.11186639287259066</c:v>
                </c:pt>
              </c:numCache>
            </c:numRef>
          </c:val>
          <c:extLst>
            <c:ext xmlns:c16="http://schemas.microsoft.com/office/drawing/2014/chart" uri="{C3380CC4-5D6E-409C-BE32-E72D297353CC}">
              <c16:uniqueId val="{00000004-C5A7-4633-B5BC-5322752CD5A3}"/>
            </c:ext>
          </c:extLst>
        </c:ser>
        <c:dLbls>
          <c:showLegendKey val="0"/>
          <c:showVal val="0"/>
          <c:showCatName val="0"/>
          <c:showSerName val="0"/>
          <c:showPercent val="0"/>
          <c:showBubbleSize val="0"/>
        </c:dLbls>
        <c:gapWidth val="219"/>
        <c:overlap val="-27"/>
        <c:axId val="1983896016"/>
        <c:axId val="1983908976"/>
      </c:barChart>
      <c:catAx>
        <c:axId val="198389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83908976"/>
        <c:crosses val="autoZero"/>
        <c:auto val="1"/>
        <c:lblAlgn val="ctr"/>
        <c:lblOffset val="100"/>
        <c:noMultiLvlLbl val="0"/>
      </c:catAx>
      <c:valAx>
        <c:axId val="1983908976"/>
        <c:scaling>
          <c:orientation val="minMax"/>
        </c:scaling>
        <c:delete val="1"/>
        <c:axPos val="l"/>
        <c:numFmt formatCode="0.0%" sourceLinked="1"/>
        <c:majorTickMark val="none"/>
        <c:minorTickMark val="none"/>
        <c:tickLblPos val="nextTo"/>
        <c:crossAx val="1983896016"/>
        <c:crosses val="autoZero"/>
        <c:crossBetween val="between"/>
      </c:valAx>
      <c:spPr>
        <a:noFill/>
        <a:ln w="25400">
          <a:noFill/>
        </a:ln>
        <a:effectLst/>
      </c:spPr>
    </c:plotArea>
    <c:legend>
      <c:legendPos val="t"/>
      <c:layout>
        <c:manualLayout>
          <c:xMode val="edge"/>
          <c:yMode val="edge"/>
          <c:x val="0.54939885202383798"/>
          <c:y val="0.10577666530058298"/>
          <c:w val="0.44193519182908453"/>
          <c:h val="5.5624609543604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islas merc per esp'!$G$7</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esp'!$G$9:$G$19</c:f>
              <c:numCache>
                <c:formatCode>#,##0</c:formatCode>
                <c:ptCount val="11"/>
                <c:pt idx="0">
                  <c:v>637408</c:v>
                </c:pt>
                <c:pt idx="1">
                  <c:v>3235910</c:v>
                </c:pt>
                <c:pt idx="2">
                  <c:v>1443342</c:v>
                </c:pt>
                <c:pt idx="3">
                  <c:v>492481</c:v>
                </c:pt>
                <c:pt idx="4">
                  <c:v>105287</c:v>
                </c:pt>
                <c:pt idx="5">
                  <c:v>208971</c:v>
                </c:pt>
                <c:pt idx="6">
                  <c:v>173532</c:v>
                </c:pt>
                <c:pt idx="7">
                  <c:v>189236</c:v>
                </c:pt>
                <c:pt idx="8">
                  <c:v>155233</c:v>
                </c:pt>
                <c:pt idx="9">
                  <c:v>109170</c:v>
                </c:pt>
                <c:pt idx="10">
                  <c:v>358658</c:v>
                </c:pt>
              </c:numCache>
            </c:numRef>
          </c:val>
          <c:extLst>
            <c:ext xmlns:c16="http://schemas.microsoft.com/office/drawing/2014/chart" uri="{C3380CC4-5D6E-409C-BE32-E72D297353CC}">
              <c16:uniqueId val="{00000000-93CA-4A41-9A05-B49346DBFEFC}"/>
            </c:ext>
          </c:extLst>
        </c:ser>
        <c:ser>
          <c:idx val="1"/>
          <c:order val="1"/>
          <c:tx>
            <c:strRef>
              <c:f>'Turistas ent islas merc per esp'!$M$7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93CA-4A41-9A05-B49346DBFEFC}"/>
              </c:ext>
            </c:extLst>
          </c:dPt>
          <c:dPt>
            <c:idx val="1"/>
            <c:invertIfNegative val="0"/>
            <c:bubble3D val="0"/>
            <c:spPr>
              <a:noFill/>
              <a:ln>
                <a:noFill/>
              </a:ln>
              <a:effectLst/>
            </c:spPr>
            <c:extLst>
              <c:ext xmlns:c16="http://schemas.microsoft.com/office/drawing/2014/chart" uri="{C3380CC4-5D6E-409C-BE32-E72D297353CC}">
                <c16:uniqueId val="{00000004-93CA-4A41-9A05-B49346DBFEFC}"/>
              </c:ext>
            </c:extLst>
          </c:dPt>
          <c:dPt>
            <c:idx val="2"/>
            <c:invertIfNegative val="0"/>
            <c:bubble3D val="0"/>
            <c:spPr>
              <a:noFill/>
              <a:ln>
                <a:noFill/>
              </a:ln>
              <a:effectLst/>
            </c:spPr>
            <c:extLst>
              <c:ext xmlns:c16="http://schemas.microsoft.com/office/drawing/2014/chart" uri="{C3380CC4-5D6E-409C-BE32-E72D297353CC}">
                <c16:uniqueId val="{00000006-93CA-4A41-9A05-B49346DBFEFC}"/>
              </c:ext>
            </c:extLst>
          </c:dPt>
          <c:dPt>
            <c:idx val="3"/>
            <c:invertIfNegative val="0"/>
            <c:bubble3D val="0"/>
            <c:spPr>
              <a:noFill/>
              <a:ln>
                <a:noFill/>
              </a:ln>
              <a:effectLst/>
            </c:spPr>
            <c:extLst>
              <c:ext xmlns:c16="http://schemas.microsoft.com/office/drawing/2014/chart" uri="{C3380CC4-5D6E-409C-BE32-E72D297353CC}">
                <c16:uniqueId val="{00000008-93CA-4A41-9A05-B49346DBFEFC}"/>
              </c:ext>
            </c:extLst>
          </c:dPt>
          <c:dPt>
            <c:idx val="4"/>
            <c:invertIfNegative val="0"/>
            <c:bubble3D val="0"/>
            <c:spPr>
              <a:noFill/>
              <a:ln>
                <a:noFill/>
              </a:ln>
              <a:effectLst/>
            </c:spPr>
            <c:extLst>
              <c:ext xmlns:c16="http://schemas.microsoft.com/office/drawing/2014/chart" uri="{C3380CC4-5D6E-409C-BE32-E72D297353CC}">
                <c16:uniqueId val="{0000000A-93CA-4A41-9A05-B49346DBFEFC}"/>
              </c:ext>
            </c:extLst>
          </c:dPt>
          <c:dPt>
            <c:idx val="5"/>
            <c:invertIfNegative val="0"/>
            <c:bubble3D val="0"/>
            <c:spPr>
              <a:noFill/>
              <a:ln>
                <a:noFill/>
              </a:ln>
              <a:effectLst/>
            </c:spPr>
            <c:extLst>
              <c:ext xmlns:c16="http://schemas.microsoft.com/office/drawing/2014/chart" uri="{C3380CC4-5D6E-409C-BE32-E72D297353CC}">
                <c16:uniqueId val="{0000000C-93CA-4A41-9A05-B49346DBFEFC}"/>
              </c:ext>
            </c:extLst>
          </c:dPt>
          <c:dPt>
            <c:idx val="6"/>
            <c:invertIfNegative val="0"/>
            <c:bubble3D val="0"/>
            <c:spPr>
              <a:noFill/>
              <a:ln>
                <a:noFill/>
              </a:ln>
              <a:effectLst/>
            </c:spPr>
            <c:extLst>
              <c:ext xmlns:c16="http://schemas.microsoft.com/office/drawing/2014/chart" uri="{C3380CC4-5D6E-409C-BE32-E72D297353CC}">
                <c16:uniqueId val="{0000000E-93CA-4A41-9A05-B49346DBFEFC}"/>
              </c:ext>
            </c:extLst>
          </c:dPt>
          <c:dPt>
            <c:idx val="7"/>
            <c:invertIfNegative val="0"/>
            <c:bubble3D val="0"/>
            <c:spPr>
              <a:noFill/>
              <a:ln>
                <a:noFill/>
              </a:ln>
              <a:effectLst/>
            </c:spPr>
            <c:extLst>
              <c:ext xmlns:c16="http://schemas.microsoft.com/office/drawing/2014/chart" uri="{C3380CC4-5D6E-409C-BE32-E72D297353CC}">
                <c16:uniqueId val="{00000010-93CA-4A41-9A05-B49346DBFEFC}"/>
              </c:ext>
            </c:extLst>
          </c:dPt>
          <c:dPt>
            <c:idx val="8"/>
            <c:invertIfNegative val="0"/>
            <c:bubble3D val="0"/>
            <c:spPr>
              <a:noFill/>
              <a:ln>
                <a:noFill/>
              </a:ln>
              <a:effectLst/>
            </c:spPr>
            <c:extLst>
              <c:ext xmlns:c16="http://schemas.microsoft.com/office/drawing/2014/chart" uri="{C3380CC4-5D6E-409C-BE32-E72D297353CC}">
                <c16:uniqueId val="{00000012-93CA-4A41-9A05-B49346DBFEFC}"/>
              </c:ext>
            </c:extLst>
          </c:dPt>
          <c:dPt>
            <c:idx val="9"/>
            <c:invertIfNegative val="0"/>
            <c:bubble3D val="0"/>
            <c:spPr>
              <a:noFill/>
              <a:ln>
                <a:noFill/>
              </a:ln>
              <a:effectLst/>
            </c:spPr>
            <c:extLst>
              <c:ext xmlns:c16="http://schemas.microsoft.com/office/drawing/2014/chart" uri="{C3380CC4-5D6E-409C-BE32-E72D297353CC}">
                <c16:uniqueId val="{00000014-93CA-4A41-9A05-B49346DBFEFC}"/>
              </c:ext>
            </c:extLst>
          </c:dPt>
          <c:dPt>
            <c:idx val="10"/>
            <c:invertIfNegative val="0"/>
            <c:bubble3D val="0"/>
            <c:spPr>
              <a:noFill/>
              <a:ln>
                <a:noFill/>
              </a:ln>
              <a:effectLst/>
            </c:spPr>
            <c:extLst>
              <c:ext xmlns:c16="http://schemas.microsoft.com/office/drawing/2014/chart" uri="{C3380CC4-5D6E-409C-BE32-E72D297353CC}">
                <c16:uniqueId val="{00000016-93CA-4A41-9A05-B49346DBFEFC}"/>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CA-4A41-9A05-B49346DBFEFC}"/>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CA-4A41-9A05-B49346DBFEFC}"/>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CA-4A41-9A05-B49346DBFEFC}"/>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CA-4A41-9A05-B49346DBFEFC}"/>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CA-4A41-9A05-B49346DBFEFC}"/>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CA-4A41-9A05-B49346DBFEFC}"/>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CA-4A41-9A05-B49346DBFEFC}"/>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CA-4A41-9A05-B49346DBFEFC}"/>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CA-4A41-9A05-B49346DBFEFC}"/>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CA-4A41-9A05-B49346DBFEFC}"/>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3CA-4A41-9A05-B49346DBFEFC}"/>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esp'!$M$9:$M$19</c:f>
              <c:numCache>
                <c:formatCode>0.0%</c:formatCode>
                <c:ptCount val="11"/>
                <c:pt idx="0">
                  <c:v>0.16456381841098511</c:v>
                </c:pt>
                <c:pt idx="1">
                  <c:v>0.83543618158901489</c:v>
                </c:pt>
                <c:pt idx="2">
                  <c:v>0.37263710338268119</c:v>
                </c:pt>
                <c:pt idx="3">
                  <c:v>0.12714706099525006</c:v>
                </c:pt>
                <c:pt idx="4">
                  <c:v>2.7182637728170009E-2</c:v>
                </c:pt>
                <c:pt idx="5">
                  <c:v>5.3951418396320672E-2</c:v>
                </c:pt>
                <c:pt idx="6">
                  <c:v>4.4801898527309147E-2</c:v>
                </c:pt>
                <c:pt idx="7">
                  <c:v>4.8856303561959025E-2</c:v>
                </c:pt>
                <c:pt idx="8">
                  <c:v>4.0077525263869374E-2</c:v>
                </c:pt>
                <c:pt idx="9">
                  <c:v>2.8185137393831335E-2</c:v>
                </c:pt>
                <c:pt idx="10">
                  <c:v>9.2597096339624069E-2</c:v>
                </c:pt>
              </c:numCache>
            </c:numRef>
          </c:val>
          <c:extLst>
            <c:ext xmlns:c16="http://schemas.microsoft.com/office/drawing/2014/chart" uri="{C3380CC4-5D6E-409C-BE32-E72D297353CC}">
              <c16:uniqueId val="{00000017-93CA-4A41-9A05-B49346DBFEFC}"/>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islas merc per esp'!$H$7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93CA-4A41-9A05-B49346DBFEFC}"/>
              </c:ext>
            </c:extLst>
          </c:dPt>
          <c:dPt>
            <c:idx val="1"/>
            <c:invertIfNegative val="0"/>
            <c:bubble3D val="0"/>
            <c:spPr>
              <a:noFill/>
              <a:ln>
                <a:noFill/>
              </a:ln>
              <a:effectLst/>
            </c:spPr>
            <c:extLst>
              <c:ext xmlns:c16="http://schemas.microsoft.com/office/drawing/2014/chart" uri="{C3380CC4-5D6E-409C-BE32-E72D297353CC}">
                <c16:uniqueId val="{0000001B-93CA-4A41-9A05-B49346DBFEFC}"/>
              </c:ext>
            </c:extLst>
          </c:dPt>
          <c:dPt>
            <c:idx val="2"/>
            <c:invertIfNegative val="0"/>
            <c:bubble3D val="0"/>
            <c:spPr>
              <a:noFill/>
              <a:ln>
                <a:noFill/>
              </a:ln>
              <a:effectLst/>
            </c:spPr>
            <c:extLst>
              <c:ext xmlns:c16="http://schemas.microsoft.com/office/drawing/2014/chart" uri="{C3380CC4-5D6E-409C-BE32-E72D297353CC}">
                <c16:uniqueId val="{0000001D-93CA-4A41-9A05-B49346DBFEFC}"/>
              </c:ext>
            </c:extLst>
          </c:dPt>
          <c:dPt>
            <c:idx val="3"/>
            <c:invertIfNegative val="0"/>
            <c:bubble3D val="0"/>
            <c:spPr>
              <a:noFill/>
              <a:ln>
                <a:noFill/>
              </a:ln>
              <a:effectLst/>
            </c:spPr>
            <c:extLst>
              <c:ext xmlns:c16="http://schemas.microsoft.com/office/drawing/2014/chart" uri="{C3380CC4-5D6E-409C-BE32-E72D297353CC}">
                <c16:uniqueId val="{0000001F-93CA-4A41-9A05-B49346DBFEFC}"/>
              </c:ext>
            </c:extLst>
          </c:dPt>
          <c:dPt>
            <c:idx val="4"/>
            <c:invertIfNegative val="0"/>
            <c:bubble3D val="0"/>
            <c:spPr>
              <a:noFill/>
              <a:ln>
                <a:noFill/>
              </a:ln>
              <a:effectLst/>
            </c:spPr>
            <c:extLst>
              <c:ext xmlns:c16="http://schemas.microsoft.com/office/drawing/2014/chart" uri="{C3380CC4-5D6E-409C-BE32-E72D297353CC}">
                <c16:uniqueId val="{00000021-93CA-4A41-9A05-B49346DBFEFC}"/>
              </c:ext>
            </c:extLst>
          </c:dPt>
          <c:dPt>
            <c:idx val="5"/>
            <c:invertIfNegative val="0"/>
            <c:bubble3D val="0"/>
            <c:spPr>
              <a:noFill/>
              <a:ln>
                <a:noFill/>
              </a:ln>
              <a:effectLst/>
            </c:spPr>
            <c:extLst>
              <c:ext xmlns:c16="http://schemas.microsoft.com/office/drawing/2014/chart" uri="{C3380CC4-5D6E-409C-BE32-E72D297353CC}">
                <c16:uniqueId val="{00000023-93CA-4A41-9A05-B49346DBFEFC}"/>
              </c:ext>
            </c:extLst>
          </c:dPt>
          <c:dPt>
            <c:idx val="6"/>
            <c:invertIfNegative val="0"/>
            <c:bubble3D val="0"/>
            <c:spPr>
              <a:noFill/>
              <a:ln>
                <a:noFill/>
              </a:ln>
              <a:effectLst/>
            </c:spPr>
            <c:extLst>
              <c:ext xmlns:c16="http://schemas.microsoft.com/office/drawing/2014/chart" uri="{C3380CC4-5D6E-409C-BE32-E72D297353CC}">
                <c16:uniqueId val="{00000025-93CA-4A41-9A05-B49346DBFEFC}"/>
              </c:ext>
            </c:extLst>
          </c:dPt>
          <c:dPt>
            <c:idx val="7"/>
            <c:invertIfNegative val="0"/>
            <c:bubble3D val="0"/>
            <c:spPr>
              <a:noFill/>
              <a:ln>
                <a:noFill/>
              </a:ln>
              <a:effectLst/>
            </c:spPr>
            <c:extLst>
              <c:ext xmlns:c16="http://schemas.microsoft.com/office/drawing/2014/chart" uri="{C3380CC4-5D6E-409C-BE32-E72D297353CC}">
                <c16:uniqueId val="{00000027-93CA-4A41-9A05-B49346DBFEFC}"/>
              </c:ext>
            </c:extLst>
          </c:dPt>
          <c:dPt>
            <c:idx val="8"/>
            <c:invertIfNegative val="0"/>
            <c:bubble3D val="0"/>
            <c:spPr>
              <a:noFill/>
              <a:ln>
                <a:noFill/>
              </a:ln>
              <a:effectLst/>
            </c:spPr>
            <c:extLst>
              <c:ext xmlns:c16="http://schemas.microsoft.com/office/drawing/2014/chart" uri="{C3380CC4-5D6E-409C-BE32-E72D297353CC}">
                <c16:uniqueId val="{00000029-93CA-4A41-9A05-B49346DBFEFC}"/>
              </c:ext>
            </c:extLst>
          </c:dPt>
          <c:dPt>
            <c:idx val="9"/>
            <c:invertIfNegative val="0"/>
            <c:bubble3D val="0"/>
            <c:spPr>
              <a:noFill/>
              <a:ln>
                <a:noFill/>
              </a:ln>
              <a:effectLst/>
            </c:spPr>
            <c:extLst>
              <c:ext xmlns:c16="http://schemas.microsoft.com/office/drawing/2014/chart" uri="{C3380CC4-5D6E-409C-BE32-E72D297353CC}">
                <c16:uniqueId val="{0000002B-93CA-4A41-9A05-B49346DBFEFC}"/>
              </c:ext>
            </c:extLst>
          </c:dPt>
          <c:dPt>
            <c:idx val="10"/>
            <c:invertIfNegative val="0"/>
            <c:bubble3D val="0"/>
            <c:spPr>
              <a:noFill/>
              <a:ln>
                <a:noFill/>
              </a:ln>
              <a:effectLst/>
            </c:spPr>
            <c:extLst>
              <c:ext xmlns:c16="http://schemas.microsoft.com/office/drawing/2014/chart" uri="{C3380CC4-5D6E-409C-BE32-E72D297353CC}">
                <c16:uniqueId val="{0000002D-93CA-4A41-9A05-B49346DBFEFC}"/>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3CA-4A41-9A05-B49346DBFEFC}"/>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3CA-4A41-9A05-B49346DBFEFC}"/>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3CA-4A41-9A05-B49346DBFEFC}"/>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3CA-4A41-9A05-B49346DBFEFC}"/>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3CA-4A41-9A05-B49346DBFEFC}"/>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3CA-4A41-9A05-B49346DBFEFC}"/>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3CA-4A41-9A05-B49346DBFEFC}"/>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3CA-4A41-9A05-B49346DBFEFC}"/>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3CA-4A41-9A05-B49346DBFEFC}"/>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3CA-4A41-9A05-B49346DBFEFC}"/>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3CA-4A41-9A05-B49346DBFEFC}"/>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esp'!$H$9:$H$19</c:f>
              <c:numCache>
                <c:formatCode>0.0%</c:formatCode>
                <c:ptCount val="11"/>
                <c:pt idx="0">
                  <c:v>-3.8961234770048647E-2</c:v>
                </c:pt>
                <c:pt idx="1">
                  <c:v>4.2712106462706956E-2</c:v>
                </c:pt>
                <c:pt idx="2">
                  <c:v>5.6093599086838086E-2</c:v>
                </c:pt>
                <c:pt idx="3">
                  <c:v>-2.8759683195809571E-2</c:v>
                </c:pt>
                <c:pt idx="4">
                  <c:v>-0.1258064248291666</c:v>
                </c:pt>
                <c:pt idx="5">
                  <c:v>4.5445676807396085E-2</c:v>
                </c:pt>
                <c:pt idx="6">
                  <c:v>4.0091583105074768E-2</c:v>
                </c:pt>
                <c:pt idx="7">
                  <c:v>0.14877161884064138</c:v>
                </c:pt>
                <c:pt idx="8">
                  <c:v>-4.3100631838495884E-2</c:v>
                </c:pt>
                <c:pt idx="9">
                  <c:v>0.1682683046893394</c:v>
                </c:pt>
                <c:pt idx="10">
                  <c:v>0.11368562255081582</c:v>
                </c:pt>
              </c:numCache>
            </c:numRef>
          </c:val>
          <c:extLst>
            <c:ext xmlns:c16="http://schemas.microsoft.com/office/drawing/2014/chart" uri="{C3380CC4-5D6E-409C-BE32-E72D297353CC}">
              <c16:uniqueId val="{0000002E-93CA-4A41-9A05-B49346DBFEFC}"/>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islas merc per esp'!$R$7</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esp'!$R$9:$R$19</c:f>
              <c:numCache>
                <c:formatCode>#,##0</c:formatCode>
                <c:ptCount val="11"/>
                <c:pt idx="0">
                  <c:v>164466</c:v>
                </c:pt>
                <c:pt idx="1">
                  <c:v>788154</c:v>
                </c:pt>
                <c:pt idx="2">
                  <c:v>247842</c:v>
                </c:pt>
                <c:pt idx="3">
                  <c:v>151487</c:v>
                </c:pt>
                <c:pt idx="4">
                  <c:v>29711</c:v>
                </c:pt>
                <c:pt idx="5">
                  <c:v>42148</c:v>
                </c:pt>
                <c:pt idx="6">
                  <c:v>74398</c:v>
                </c:pt>
                <c:pt idx="7">
                  <c:v>28354</c:v>
                </c:pt>
                <c:pt idx="8">
                  <c:v>28448</c:v>
                </c:pt>
                <c:pt idx="9">
                  <c:v>78042</c:v>
                </c:pt>
                <c:pt idx="10">
                  <c:v>107724</c:v>
                </c:pt>
              </c:numCache>
            </c:numRef>
          </c:val>
          <c:extLst>
            <c:ext xmlns:c16="http://schemas.microsoft.com/office/drawing/2014/chart" uri="{C3380CC4-5D6E-409C-BE32-E72D297353CC}">
              <c16:uniqueId val="{00000000-0012-4D1B-B991-8FA005899CC7}"/>
            </c:ext>
          </c:extLst>
        </c:ser>
        <c:ser>
          <c:idx val="1"/>
          <c:order val="1"/>
          <c:tx>
            <c:strRef>
              <c:f>'Turistas ent islas merc per esp'!$X$7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0012-4D1B-B991-8FA005899CC7}"/>
              </c:ext>
            </c:extLst>
          </c:dPt>
          <c:dPt>
            <c:idx val="1"/>
            <c:invertIfNegative val="0"/>
            <c:bubble3D val="0"/>
            <c:spPr>
              <a:noFill/>
              <a:ln>
                <a:noFill/>
              </a:ln>
              <a:effectLst/>
            </c:spPr>
            <c:extLst>
              <c:ext xmlns:c16="http://schemas.microsoft.com/office/drawing/2014/chart" uri="{C3380CC4-5D6E-409C-BE32-E72D297353CC}">
                <c16:uniqueId val="{00000004-0012-4D1B-B991-8FA005899CC7}"/>
              </c:ext>
            </c:extLst>
          </c:dPt>
          <c:dPt>
            <c:idx val="2"/>
            <c:invertIfNegative val="0"/>
            <c:bubble3D val="0"/>
            <c:spPr>
              <a:noFill/>
              <a:ln>
                <a:noFill/>
              </a:ln>
              <a:effectLst/>
            </c:spPr>
            <c:extLst>
              <c:ext xmlns:c16="http://schemas.microsoft.com/office/drawing/2014/chart" uri="{C3380CC4-5D6E-409C-BE32-E72D297353CC}">
                <c16:uniqueId val="{00000006-0012-4D1B-B991-8FA005899CC7}"/>
              </c:ext>
            </c:extLst>
          </c:dPt>
          <c:dPt>
            <c:idx val="3"/>
            <c:invertIfNegative val="0"/>
            <c:bubble3D val="0"/>
            <c:spPr>
              <a:noFill/>
              <a:ln>
                <a:noFill/>
              </a:ln>
              <a:effectLst/>
            </c:spPr>
            <c:extLst>
              <c:ext xmlns:c16="http://schemas.microsoft.com/office/drawing/2014/chart" uri="{C3380CC4-5D6E-409C-BE32-E72D297353CC}">
                <c16:uniqueId val="{00000008-0012-4D1B-B991-8FA005899CC7}"/>
              </c:ext>
            </c:extLst>
          </c:dPt>
          <c:dPt>
            <c:idx val="4"/>
            <c:invertIfNegative val="0"/>
            <c:bubble3D val="0"/>
            <c:spPr>
              <a:noFill/>
              <a:ln>
                <a:noFill/>
              </a:ln>
              <a:effectLst/>
            </c:spPr>
            <c:extLst>
              <c:ext xmlns:c16="http://schemas.microsoft.com/office/drawing/2014/chart" uri="{C3380CC4-5D6E-409C-BE32-E72D297353CC}">
                <c16:uniqueId val="{0000000A-0012-4D1B-B991-8FA005899CC7}"/>
              </c:ext>
            </c:extLst>
          </c:dPt>
          <c:dPt>
            <c:idx val="5"/>
            <c:invertIfNegative val="0"/>
            <c:bubble3D val="0"/>
            <c:spPr>
              <a:noFill/>
              <a:ln>
                <a:noFill/>
              </a:ln>
              <a:effectLst/>
            </c:spPr>
            <c:extLst>
              <c:ext xmlns:c16="http://schemas.microsoft.com/office/drawing/2014/chart" uri="{C3380CC4-5D6E-409C-BE32-E72D297353CC}">
                <c16:uniqueId val="{0000000C-0012-4D1B-B991-8FA005899CC7}"/>
              </c:ext>
            </c:extLst>
          </c:dPt>
          <c:dPt>
            <c:idx val="6"/>
            <c:invertIfNegative val="0"/>
            <c:bubble3D val="0"/>
            <c:spPr>
              <a:noFill/>
              <a:ln>
                <a:noFill/>
              </a:ln>
              <a:effectLst/>
            </c:spPr>
            <c:extLst>
              <c:ext xmlns:c16="http://schemas.microsoft.com/office/drawing/2014/chart" uri="{C3380CC4-5D6E-409C-BE32-E72D297353CC}">
                <c16:uniqueId val="{0000000E-0012-4D1B-B991-8FA005899CC7}"/>
              </c:ext>
            </c:extLst>
          </c:dPt>
          <c:dPt>
            <c:idx val="7"/>
            <c:invertIfNegative val="0"/>
            <c:bubble3D val="0"/>
            <c:spPr>
              <a:noFill/>
              <a:ln>
                <a:noFill/>
              </a:ln>
              <a:effectLst/>
            </c:spPr>
            <c:extLst>
              <c:ext xmlns:c16="http://schemas.microsoft.com/office/drawing/2014/chart" uri="{C3380CC4-5D6E-409C-BE32-E72D297353CC}">
                <c16:uniqueId val="{00000010-0012-4D1B-B991-8FA005899CC7}"/>
              </c:ext>
            </c:extLst>
          </c:dPt>
          <c:dPt>
            <c:idx val="8"/>
            <c:invertIfNegative val="0"/>
            <c:bubble3D val="0"/>
            <c:spPr>
              <a:noFill/>
              <a:ln>
                <a:noFill/>
              </a:ln>
              <a:effectLst/>
            </c:spPr>
            <c:extLst>
              <c:ext xmlns:c16="http://schemas.microsoft.com/office/drawing/2014/chart" uri="{C3380CC4-5D6E-409C-BE32-E72D297353CC}">
                <c16:uniqueId val="{00000012-0012-4D1B-B991-8FA005899CC7}"/>
              </c:ext>
            </c:extLst>
          </c:dPt>
          <c:dPt>
            <c:idx val="9"/>
            <c:invertIfNegative val="0"/>
            <c:bubble3D val="0"/>
            <c:spPr>
              <a:noFill/>
              <a:ln>
                <a:noFill/>
              </a:ln>
              <a:effectLst/>
            </c:spPr>
            <c:extLst>
              <c:ext xmlns:c16="http://schemas.microsoft.com/office/drawing/2014/chart" uri="{C3380CC4-5D6E-409C-BE32-E72D297353CC}">
                <c16:uniqueId val="{00000014-0012-4D1B-B991-8FA005899CC7}"/>
              </c:ext>
            </c:extLst>
          </c:dPt>
          <c:dPt>
            <c:idx val="10"/>
            <c:invertIfNegative val="0"/>
            <c:bubble3D val="0"/>
            <c:spPr>
              <a:noFill/>
              <a:ln>
                <a:noFill/>
              </a:ln>
              <a:effectLst/>
            </c:spPr>
            <c:extLst>
              <c:ext xmlns:c16="http://schemas.microsoft.com/office/drawing/2014/chart" uri="{C3380CC4-5D6E-409C-BE32-E72D297353CC}">
                <c16:uniqueId val="{00000016-0012-4D1B-B991-8FA005899CC7}"/>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12-4D1B-B991-8FA005899CC7}"/>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12-4D1B-B991-8FA005899CC7}"/>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12-4D1B-B991-8FA005899CC7}"/>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12-4D1B-B991-8FA005899CC7}"/>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12-4D1B-B991-8FA005899CC7}"/>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12-4D1B-B991-8FA005899CC7}"/>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12-4D1B-B991-8FA005899CC7}"/>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12-4D1B-B991-8FA005899CC7}"/>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012-4D1B-B991-8FA005899CC7}"/>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12-4D1B-B991-8FA005899CC7}"/>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012-4D1B-B991-8FA005899CC7}"/>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esp'!$X$9:$X$19</c:f>
              <c:numCache>
                <c:formatCode>0.0%</c:formatCode>
                <c:ptCount val="11"/>
                <c:pt idx="0">
                  <c:v>0.35294348360861488</c:v>
                </c:pt>
                <c:pt idx="1">
                  <c:v>0.22538822155127924</c:v>
                </c:pt>
                <c:pt idx="2">
                  <c:v>0.15715263603497992</c:v>
                </c:pt>
                <c:pt idx="3">
                  <c:v>0.30621892012077623</c:v>
                </c:pt>
                <c:pt idx="4">
                  <c:v>0.28387170305925707</c:v>
                </c:pt>
                <c:pt idx="5">
                  <c:v>0.13729656268094617</c:v>
                </c:pt>
                <c:pt idx="6">
                  <c:v>0.36314915980914181</c:v>
                </c:pt>
                <c:pt idx="7">
                  <c:v>0.1171552981462301</c:v>
                </c:pt>
                <c:pt idx="8">
                  <c:v>0.16260073566831795</c:v>
                </c:pt>
                <c:pt idx="9">
                  <c:v>0.71642392598699278</c:v>
                </c:pt>
                <c:pt idx="10">
                  <c:v>0.29131930697210157</c:v>
                </c:pt>
              </c:numCache>
            </c:numRef>
          </c:val>
          <c:extLst>
            <c:ext xmlns:c16="http://schemas.microsoft.com/office/drawing/2014/chart" uri="{C3380CC4-5D6E-409C-BE32-E72D297353CC}">
              <c16:uniqueId val="{00000017-0012-4D1B-B991-8FA005899CC7}"/>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islas merc per esp'!$S$7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0012-4D1B-B991-8FA005899CC7}"/>
              </c:ext>
            </c:extLst>
          </c:dPt>
          <c:dPt>
            <c:idx val="1"/>
            <c:invertIfNegative val="0"/>
            <c:bubble3D val="0"/>
            <c:spPr>
              <a:noFill/>
              <a:ln>
                <a:noFill/>
              </a:ln>
              <a:effectLst/>
            </c:spPr>
            <c:extLst>
              <c:ext xmlns:c16="http://schemas.microsoft.com/office/drawing/2014/chart" uri="{C3380CC4-5D6E-409C-BE32-E72D297353CC}">
                <c16:uniqueId val="{0000001B-0012-4D1B-B991-8FA005899CC7}"/>
              </c:ext>
            </c:extLst>
          </c:dPt>
          <c:dPt>
            <c:idx val="2"/>
            <c:invertIfNegative val="0"/>
            <c:bubble3D val="0"/>
            <c:spPr>
              <a:noFill/>
              <a:ln>
                <a:noFill/>
              </a:ln>
              <a:effectLst/>
            </c:spPr>
            <c:extLst>
              <c:ext xmlns:c16="http://schemas.microsoft.com/office/drawing/2014/chart" uri="{C3380CC4-5D6E-409C-BE32-E72D297353CC}">
                <c16:uniqueId val="{0000001D-0012-4D1B-B991-8FA005899CC7}"/>
              </c:ext>
            </c:extLst>
          </c:dPt>
          <c:dPt>
            <c:idx val="3"/>
            <c:invertIfNegative val="0"/>
            <c:bubble3D val="0"/>
            <c:spPr>
              <a:noFill/>
              <a:ln>
                <a:noFill/>
              </a:ln>
              <a:effectLst/>
            </c:spPr>
            <c:extLst>
              <c:ext xmlns:c16="http://schemas.microsoft.com/office/drawing/2014/chart" uri="{C3380CC4-5D6E-409C-BE32-E72D297353CC}">
                <c16:uniqueId val="{0000001F-0012-4D1B-B991-8FA005899CC7}"/>
              </c:ext>
            </c:extLst>
          </c:dPt>
          <c:dPt>
            <c:idx val="4"/>
            <c:invertIfNegative val="0"/>
            <c:bubble3D val="0"/>
            <c:spPr>
              <a:noFill/>
              <a:ln>
                <a:noFill/>
              </a:ln>
              <a:effectLst/>
            </c:spPr>
            <c:extLst>
              <c:ext xmlns:c16="http://schemas.microsoft.com/office/drawing/2014/chart" uri="{C3380CC4-5D6E-409C-BE32-E72D297353CC}">
                <c16:uniqueId val="{00000021-0012-4D1B-B991-8FA005899CC7}"/>
              </c:ext>
            </c:extLst>
          </c:dPt>
          <c:dPt>
            <c:idx val="5"/>
            <c:invertIfNegative val="0"/>
            <c:bubble3D val="0"/>
            <c:spPr>
              <a:noFill/>
              <a:ln>
                <a:noFill/>
              </a:ln>
              <a:effectLst/>
            </c:spPr>
            <c:extLst>
              <c:ext xmlns:c16="http://schemas.microsoft.com/office/drawing/2014/chart" uri="{C3380CC4-5D6E-409C-BE32-E72D297353CC}">
                <c16:uniqueId val="{00000023-0012-4D1B-B991-8FA005899CC7}"/>
              </c:ext>
            </c:extLst>
          </c:dPt>
          <c:dPt>
            <c:idx val="6"/>
            <c:invertIfNegative val="0"/>
            <c:bubble3D val="0"/>
            <c:spPr>
              <a:noFill/>
              <a:ln>
                <a:noFill/>
              </a:ln>
              <a:effectLst/>
            </c:spPr>
            <c:extLst>
              <c:ext xmlns:c16="http://schemas.microsoft.com/office/drawing/2014/chart" uri="{C3380CC4-5D6E-409C-BE32-E72D297353CC}">
                <c16:uniqueId val="{00000025-0012-4D1B-B991-8FA005899CC7}"/>
              </c:ext>
            </c:extLst>
          </c:dPt>
          <c:dPt>
            <c:idx val="7"/>
            <c:invertIfNegative val="0"/>
            <c:bubble3D val="0"/>
            <c:spPr>
              <a:noFill/>
              <a:ln>
                <a:noFill/>
              </a:ln>
              <a:effectLst/>
            </c:spPr>
            <c:extLst>
              <c:ext xmlns:c16="http://schemas.microsoft.com/office/drawing/2014/chart" uri="{C3380CC4-5D6E-409C-BE32-E72D297353CC}">
                <c16:uniqueId val="{00000027-0012-4D1B-B991-8FA005899CC7}"/>
              </c:ext>
            </c:extLst>
          </c:dPt>
          <c:dPt>
            <c:idx val="8"/>
            <c:invertIfNegative val="0"/>
            <c:bubble3D val="0"/>
            <c:spPr>
              <a:noFill/>
              <a:ln>
                <a:noFill/>
              </a:ln>
              <a:effectLst/>
            </c:spPr>
            <c:extLst>
              <c:ext xmlns:c16="http://schemas.microsoft.com/office/drawing/2014/chart" uri="{C3380CC4-5D6E-409C-BE32-E72D297353CC}">
                <c16:uniqueId val="{00000029-0012-4D1B-B991-8FA005899CC7}"/>
              </c:ext>
            </c:extLst>
          </c:dPt>
          <c:dPt>
            <c:idx val="9"/>
            <c:invertIfNegative val="0"/>
            <c:bubble3D val="0"/>
            <c:spPr>
              <a:noFill/>
              <a:ln>
                <a:noFill/>
              </a:ln>
              <a:effectLst/>
            </c:spPr>
            <c:extLst>
              <c:ext xmlns:c16="http://schemas.microsoft.com/office/drawing/2014/chart" uri="{C3380CC4-5D6E-409C-BE32-E72D297353CC}">
                <c16:uniqueId val="{0000002B-0012-4D1B-B991-8FA005899CC7}"/>
              </c:ext>
            </c:extLst>
          </c:dPt>
          <c:dPt>
            <c:idx val="10"/>
            <c:invertIfNegative val="0"/>
            <c:bubble3D val="0"/>
            <c:spPr>
              <a:noFill/>
              <a:ln>
                <a:noFill/>
              </a:ln>
              <a:effectLst/>
            </c:spPr>
            <c:extLst>
              <c:ext xmlns:c16="http://schemas.microsoft.com/office/drawing/2014/chart" uri="{C3380CC4-5D6E-409C-BE32-E72D297353CC}">
                <c16:uniqueId val="{0000002D-0012-4D1B-B991-8FA005899CC7}"/>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12-4D1B-B991-8FA005899CC7}"/>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012-4D1B-B991-8FA005899CC7}"/>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012-4D1B-B991-8FA005899CC7}"/>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012-4D1B-B991-8FA005899CC7}"/>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012-4D1B-B991-8FA005899CC7}"/>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012-4D1B-B991-8FA005899CC7}"/>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012-4D1B-B991-8FA005899CC7}"/>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012-4D1B-B991-8FA005899CC7}"/>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012-4D1B-B991-8FA005899CC7}"/>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012-4D1B-B991-8FA005899CC7}"/>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012-4D1B-B991-8FA005899CC7}"/>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esp'!$S$9:$S$19</c:f>
              <c:numCache>
                <c:formatCode>0.0%</c:formatCode>
                <c:ptCount val="11"/>
                <c:pt idx="0">
                  <c:v>-0.1025341598637971</c:v>
                </c:pt>
                <c:pt idx="1">
                  <c:v>6.4690259987626009E-2</c:v>
                </c:pt>
                <c:pt idx="2">
                  <c:v>7.4723559255886585E-2</c:v>
                </c:pt>
                <c:pt idx="3">
                  <c:v>8.0652137747463382E-3</c:v>
                </c:pt>
                <c:pt idx="4">
                  <c:v>-0.15492917685875196</c:v>
                </c:pt>
                <c:pt idx="5">
                  <c:v>-2.5074019245003742E-2</c:v>
                </c:pt>
                <c:pt idx="6">
                  <c:v>-4.0961662026129941E-3</c:v>
                </c:pt>
                <c:pt idx="7">
                  <c:v>0.3855551211884285</c:v>
                </c:pt>
                <c:pt idx="8">
                  <c:v>-9.3377525654917415E-2</c:v>
                </c:pt>
                <c:pt idx="9">
                  <c:v>0.23634808231547932</c:v>
                </c:pt>
                <c:pt idx="10">
                  <c:v>0.17961914565105497</c:v>
                </c:pt>
              </c:numCache>
            </c:numRef>
          </c:val>
          <c:extLst>
            <c:ext xmlns:c16="http://schemas.microsoft.com/office/drawing/2014/chart" uri="{C3380CC4-5D6E-409C-BE32-E72D297353CC}">
              <c16:uniqueId val="{0000002E-0012-4D1B-B991-8FA005899CC7}"/>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islas merc per esp'!$AC$7</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esp'!$AC$9:$AC$19</c:f>
              <c:numCache>
                <c:formatCode>#,##0</c:formatCode>
                <c:ptCount val="11"/>
                <c:pt idx="0">
                  <c:v>284238</c:v>
                </c:pt>
                <c:pt idx="1">
                  <c:v>1265165</c:v>
                </c:pt>
                <c:pt idx="2">
                  <c:v>631067</c:v>
                </c:pt>
                <c:pt idx="3">
                  <c:v>130776</c:v>
                </c:pt>
                <c:pt idx="4">
                  <c:v>55534</c:v>
                </c:pt>
                <c:pt idx="5">
                  <c:v>77969</c:v>
                </c:pt>
                <c:pt idx="6">
                  <c:v>66165</c:v>
                </c:pt>
                <c:pt idx="7">
                  <c:v>49924</c:v>
                </c:pt>
                <c:pt idx="8">
                  <c:v>71232</c:v>
                </c:pt>
                <c:pt idx="9">
                  <c:v>17701</c:v>
                </c:pt>
                <c:pt idx="10">
                  <c:v>164799</c:v>
                </c:pt>
              </c:numCache>
            </c:numRef>
          </c:val>
          <c:extLst>
            <c:ext xmlns:c16="http://schemas.microsoft.com/office/drawing/2014/chart" uri="{C3380CC4-5D6E-409C-BE32-E72D297353CC}">
              <c16:uniqueId val="{00000000-D209-49B8-B5DB-95DFBE2FE1F5}"/>
            </c:ext>
          </c:extLst>
        </c:ser>
        <c:ser>
          <c:idx val="1"/>
          <c:order val="1"/>
          <c:tx>
            <c:strRef>
              <c:f>'Turistas ent islas merc per esp'!$AM$7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D209-49B8-B5DB-95DFBE2FE1F5}"/>
              </c:ext>
            </c:extLst>
          </c:dPt>
          <c:dPt>
            <c:idx val="1"/>
            <c:invertIfNegative val="0"/>
            <c:bubble3D val="0"/>
            <c:spPr>
              <a:noFill/>
              <a:ln>
                <a:noFill/>
              </a:ln>
              <a:effectLst/>
            </c:spPr>
            <c:extLst>
              <c:ext xmlns:c16="http://schemas.microsoft.com/office/drawing/2014/chart" uri="{C3380CC4-5D6E-409C-BE32-E72D297353CC}">
                <c16:uniqueId val="{00000004-D209-49B8-B5DB-95DFBE2FE1F5}"/>
              </c:ext>
            </c:extLst>
          </c:dPt>
          <c:dPt>
            <c:idx val="2"/>
            <c:invertIfNegative val="0"/>
            <c:bubble3D val="0"/>
            <c:spPr>
              <a:noFill/>
              <a:ln>
                <a:noFill/>
              </a:ln>
              <a:effectLst/>
            </c:spPr>
            <c:extLst>
              <c:ext xmlns:c16="http://schemas.microsoft.com/office/drawing/2014/chart" uri="{C3380CC4-5D6E-409C-BE32-E72D297353CC}">
                <c16:uniqueId val="{00000006-D209-49B8-B5DB-95DFBE2FE1F5}"/>
              </c:ext>
            </c:extLst>
          </c:dPt>
          <c:dPt>
            <c:idx val="3"/>
            <c:invertIfNegative val="0"/>
            <c:bubble3D val="0"/>
            <c:spPr>
              <a:noFill/>
              <a:ln>
                <a:noFill/>
              </a:ln>
              <a:effectLst/>
            </c:spPr>
            <c:extLst>
              <c:ext xmlns:c16="http://schemas.microsoft.com/office/drawing/2014/chart" uri="{C3380CC4-5D6E-409C-BE32-E72D297353CC}">
                <c16:uniqueId val="{00000008-D209-49B8-B5DB-95DFBE2FE1F5}"/>
              </c:ext>
            </c:extLst>
          </c:dPt>
          <c:dPt>
            <c:idx val="4"/>
            <c:invertIfNegative val="0"/>
            <c:bubble3D val="0"/>
            <c:spPr>
              <a:noFill/>
              <a:ln>
                <a:noFill/>
              </a:ln>
              <a:effectLst/>
            </c:spPr>
            <c:extLst>
              <c:ext xmlns:c16="http://schemas.microsoft.com/office/drawing/2014/chart" uri="{C3380CC4-5D6E-409C-BE32-E72D297353CC}">
                <c16:uniqueId val="{0000000A-D209-49B8-B5DB-95DFBE2FE1F5}"/>
              </c:ext>
            </c:extLst>
          </c:dPt>
          <c:dPt>
            <c:idx val="5"/>
            <c:invertIfNegative val="0"/>
            <c:bubble3D val="0"/>
            <c:spPr>
              <a:noFill/>
              <a:ln>
                <a:noFill/>
              </a:ln>
              <a:effectLst/>
            </c:spPr>
            <c:extLst>
              <c:ext xmlns:c16="http://schemas.microsoft.com/office/drawing/2014/chart" uri="{C3380CC4-5D6E-409C-BE32-E72D297353CC}">
                <c16:uniqueId val="{0000000C-D209-49B8-B5DB-95DFBE2FE1F5}"/>
              </c:ext>
            </c:extLst>
          </c:dPt>
          <c:dPt>
            <c:idx val="6"/>
            <c:invertIfNegative val="0"/>
            <c:bubble3D val="0"/>
            <c:spPr>
              <a:noFill/>
              <a:ln>
                <a:noFill/>
              </a:ln>
              <a:effectLst/>
            </c:spPr>
            <c:extLst>
              <c:ext xmlns:c16="http://schemas.microsoft.com/office/drawing/2014/chart" uri="{C3380CC4-5D6E-409C-BE32-E72D297353CC}">
                <c16:uniqueId val="{0000000E-D209-49B8-B5DB-95DFBE2FE1F5}"/>
              </c:ext>
            </c:extLst>
          </c:dPt>
          <c:dPt>
            <c:idx val="7"/>
            <c:invertIfNegative val="0"/>
            <c:bubble3D val="0"/>
            <c:spPr>
              <a:noFill/>
              <a:ln>
                <a:noFill/>
              </a:ln>
              <a:effectLst/>
            </c:spPr>
            <c:extLst>
              <c:ext xmlns:c16="http://schemas.microsoft.com/office/drawing/2014/chart" uri="{C3380CC4-5D6E-409C-BE32-E72D297353CC}">
                <c16:uniqueId val="{00000010-D209-49B8-B5DB-95DFBE2FE1F5}"/>
              </c:ext>
            </c:extLst>
          </c:dPt>
          <c:dPt>
            <c:idx val="8"/>
            <c:invertIfNegative val="0"/>
            <c:bubble3D val="0"/>
            <c:spPr>
              <a:noFill/>
              <a:ln>
                <a:noFill/>
              </a:ln>
              <a:effectLst/>
            </c:spPr>
            <c:extLst>
              <c:ext xmlns:c16="http://schemas.microsoft.com/office/drawing/2014/chart" uri="{C3380CC4-5D6E-409C-BE32-E72D297353CC}">
                <c16:uniqueId val="{00000012-D209-49B8-B5DB-95DFBE2FE1F5}"/>
              </c:ext>
            </c:extLst>
          </c:dPt>
          <c:dPt>
            <c:idx val="9"/>
            <c:invertIfNegative val="0"/>
            <c:bubble3D val="0"/>
            <c:spPr>
              <a:noFill/>
              <a:ln>
                <a:noFill/>
              </a:ln>
              <a:effectLst/>
            </c:spPr>
            <c:extLst>
              <c:ext xmlns:c16="http://schemas.microsoft.com/office/drawing/2014/chart" uri="{C3380CC4-5D6E-409C-BE32-E72D297353CC}">
                <c16:uniqueId val="{00000014-D209-49B8-B5DB-95DFBE2FE1F5}"/>
              </c:ext>
            </c:extLst>
          </c:dPt>
          <c:dPt>
            <c:idx val="10"/>
            <c:invertIfNegative val="0"/>
            <c:bubble3D val="0"/>
            <c:spPr>
              <a:noFill/>
              <a:ln>
                <a:noFill/>
              </a:ln>
              <a:effectLst/>
            </c:spPr>
            <c:extLst>
              <c:ext xmlns:c16="http://schemas.microsoft.com/office/drawing/2014/chart" uri="{C3380CC4-5D6E-409C-BE32-E72D297353CC}">
                <c16:uniqueId val="{00000016-D209-49B8-B5DB-95DFBE2FE1F5}"/>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9-49B8-B5DB-95DFBE2FE1F5}"/>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9-49B8-B5DB-95DFBE2FE1F5}"/>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9-49B8-B5DB-95DFBE2FE1F5}"/>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9-49B8-B5DB-95DFBE2FE1F5}"/>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9-49B8-B5DB-95DFBE2FE1F5}"/>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09-49B8-B5DB-95DFBE2FE1F5}"/>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09-49B8-B5DB-95DFBE2FE1F5}"/>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09-49B8-B5DB-95DFBE2FE1F5}"/>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209-49B8-B5DB-95DFBE2FE1F5}"/>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209-49B8-B5DB-95DFBE2FE1F5}"/>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209-49B8-B5DB-95DFBE2FE1F5}"/>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esp'!$AM$9:$AM$19</c:f>
              <c:numCache>
                <c:formatCode>0.0%</c:formatCode>
                <c:ptCount val="11"/>
                <c:pt idx="0">
                  <c:v>0.44592788292584967</c:v>
                </c:pt>
                <c:pt idx="1">
                  <c:v>0.39097657227796817</c:v>
                </c:pt>
                <c:pt idx="2">
                  <c:v>0.43722624298329849</c:v>
                </c:pt>
                <c:pt idx="3">
                  <c:v>0.26554526976675241</c:v>
                </c:pt>
                <c:pt idx="4">
                  <c:v>0.52745353177505294</c:v>
                </c:pt>
                <c:pt idx="5">
                  <c:v>0.37310918739920851</c:v>
                </c:pt>
                <c:pt idx="6">
                  <c:v>0.38128414355853674</c:v>
                </c:pt>
                <c:pt idx="7">
                  <c:v>0.26381872371007631</c:v>
                </c:pt>
                <c:pt idx="8">
                  <c:v>0.45887150283766981</c:v>
                </c:pt>
                <c:pt idx="9">
                  <c:v>0.16214161399651919</c:v>
                </c:pt>
                <c:pt idx="10">
                  <c:v>0.45948786866597147</c:v>
                </c:pt>
              </c:numCache>
            </c:numRef>
          </c:val>
          <c:extLst>
            <c:ext xmlns:c16="http://schemas.microsoft.com/office/drawing/2014/chart" uri="{C3380CC4-5D6E-409C-BE32-E72D297353CC}">
              <c16:uniqueId val="{00000017-D209-49B8-B5DB-95DFBE2FE1F5}"/>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islas merc per esp'!$AL$7</c:f>
              <c:strCache>
                <c:ptCount val="1"/>
                <c:pt idx="0">
                  <c:v>Cuota 2023</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D209-49B8-B5DB-95DFBE2FE1F5}"/>
              </c:ext>
            </c:extLst>
          </c:dPt>
          <c:dPt>
            <c:idx val="1"/>
            <c:invertIfNegative val="0"/>
            <c:bubble3D val="0"/>
            <c:spPr>
              <a:noFill/>
              <a:ln>
                <a:noFill/>
              </a:ln>
              <a:effectLst/>
            </c:spPr>
            <c:extLst>
              <c:ext xmlns:c16="http://schemas.microsoft.com/office/drawing/2014/chart" uri="{C3380CC4-5D6E-409C-BE32-E72D297353CC}">
                <c16:uniqueId val="{0000001B-D209-49B8-B5DB-95DFBE2FE1F5}"/>
              </c:ext>
            </c:extLst>
          </c:dPt>
          <c:dPt>
            <c:idx val="2"/>
            <c:invertIfNegative val="0"/>
            <c:bubble3D val="0"/>
            <c:spPr>
              <a:noFill/>
              <a:ln>
                <a:noFill/>
              </a:ln>
              <a:effectLst/>
            </c:spPr>
            <c:extLst>
              <c:ext xmlns:c16="http://schemas.microsoft.com/office/drawing/2014/chart" uri="{C3380CC4-5D6E-409C-BE32-E72D297353CC}">
                <c16:uniqueId val="{0000001D-D209-49B8-B5DB-95DFBE2FE1F5}"/>
              </c:ext>
            </c:extLst>
          </c:dPt>
          <c:dPt>
            <c:idx val="3"/>
            <c:invertIfNegative val="0"/>
            <c:bubble3D val="0"/>
            <c:spPr>
              <a:noFill/>
              <a:ln>
                <a:noFill/>
              </a:ln>
              <a:effectLst/>
            </c:spPr>
            <c:extLst>
              <c:ext xmlns:c16="http://schemas.microsoft.com/office/drawing/2014/chart" uri="{C3380CC4-5D6E-409C-BE32-E72D297353CC}">
                <c16:uniqueId val="{0000001F-D209-49B8-B5DB-95DFBE2FE1F5}"/>
              </c:ext>
            </c:extLst>
          </c:dPt>
          <c:dPt>
            <c:idx val="4"/>
            <c:invertIfNegative val="0"/>
            <c:bubble3D val="0"/>
            <c:spPr>
              <a:noFill/>
              <a:ln>
                <a:noFill/>
              </a:ln>
              <a:effectLst/>
            </c:spPr>
            <c:extLst>
              <c:ext xmlns:c16="http://schemas.microsoft.com/office/drawing/2014/chart" uri="{C3380CC4-5D6E-409C-BE32-E72D297353CC}">
                <c16:uniqueId val="{00000021-D209-49B8-B5DB-95DFBE2FE1F5}"/>
              </c:ext>
            </c:extLst>
          </c:dPt>
          <c:dPt>
            <c:idx val="5"/>
            <c:invertIfNegative val="0"/>
            <c:bubble3D val="0"/>
            <c:spPr>
              <a:noFill/>
              <a:ln>
                <a:noFill/>
              </a:ln>
              <a:effectLst/>
            </c:spPr>
            <c:extLst>
              <c:ext xmlns:c16="http://schemas.microsoft.com/office/drawing/2014/chart" uri="{C3380CC4-5D6E-409C-BE32-E72D297353CC}">
                <c16:uniqueId val="{00000023-D209-49B8-B5DB-95DFBE2FE1F5}"/>
              </c:ext>
            </c:extLst>
          </c:dPt>
          <c:dPt>
            <c:idx val="6"/>
            <c:invertIfNegative val="0"/>
            <c:bubble3D val="0"/>
            <c:spPr>
              <a:noFill/>
              <a:ln>
                <a:noFill/>
              </a:ln>
              <a:effectLst/>
            </c:spPr>
            <c:extLst>
              <c:ext xmlns:c16="http://schemas.microsoft.com/office/drawing/2014/chart" uri="{C3380CC4-5D6E-409C-BE32-E72D297353CC}">
                <c16:uniqueId val="{00000025-D209-49B8-B5DB-95DFBE2FE1F5}"/>
              </c:ext>
            </c:extLst>
          </c:dPt>
          <c:dPt>
            <c:idx val="7"/>
            <c:invertIfNegative val="0"/>
            <c:bubble3D val="0"/>
            <c:spPr>
              <a:noFill/>
              <a:ln>
                <a:noFill/>
              </a:ln>
              <a:effectLst/>
            </c:spPr>
            <c:extLst>
              <c:ext xmlns:c16="http://schemas.microsoft.com/office/drawing/2014/chart" uri="{C3380CC4-5D6E-409C-BE32-E72D297353CC}">
                <c16:uniqueId val="{00000027-D209-49B8-B5DB-95DFBE2FE1F5}"/>
              </c:ext>
            </c:extLst>
          </c:dPt>
          <c:dPt>
            <c:idx val="8"/>
            <c:invertIfNegative val="0"/>
            <c:bubble3D val="0"/>
            <c:spPr>
              <a:noFill/>
              <a:ln>
                <a:noFill/>
              </a:ln>
              <a:effectLst/>
            </c:spPr>
            <c:extLst>
              <c:ext xmlns:c16="http://schemas.microsoft.com/office/drawing/2014/chart" uri="{C3380CC4-5D6E-409C-BE32-E72D297353CC}">
                <c16:uniqueId val="{00000029-D209-49B8-B5DB-95DFBE2FE1F5}"/>
              </c:ext>
            </c:extLst>
          </c:dPt>
          <c:dPt>
            <c:idx val="9"/>
            <c:invertIfNegative val="0"/>
            <c:bubble3D val="0"/>
            <c:spPr>
              <a:noFill/>
              <a:ln>
                <a:noFill/>
              </a:ln>
              <a:effectLst/>
            </c:spPr>
            <c:extLst>
              <c:ext xmlns:c16="http://schemas.microsoft.com/office/drawing/2014/chart" uri="{C3380CC4-5D6E-409C-BE32-E72D297353CC}">
                <c16:uniqueId val="{0000002B-D209-49B8-B5DB-95DFBE2FE1F5}"/>
              </c:ext>
            </c:extLst>
          </c:dPt>
          <c:dPt>
            <c:idx val="10"/>
            <c:invertIfNegative val="0"/>
            <c:bubble3D val="0"/>
            <c:spPr>
              <a:noFill/>
              <a:ln>
                <a:noFill/>
              </a:ln>
              <a:effectLst/>
            </c:spPr>
            <c:extLst>
              <c:ext xmlns:c16="http://schemas.microsoft.com/office/drawing/2014/chart" uri="{C3380CC4-5D6E-409C-BE32-E72D297353CC}">
                <c16:uniqueId val="{0000002D-D209-49B8-B5DB-95DFBE2FE1F5}"/>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209-49B8-B5DB-95DFBE2FE1F5}"/>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209-49B8-B5DB-95DFBE2FE1F5}"/>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209-49B8-B5DB-95DFBE2FE1F5}"/>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209-49B8-B5DB-95DFBE2FE1F5}"/>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209-49B8-B5DB-95DFBE2FE1F5}"/>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209-49B8-B5DB-95DFBE2FE1F5}"/>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209-49B8-B5DB-95DFBE2FE1F5}"/>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209-49B8-B5DB-95DFBE2FE1F5}"/>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209-49B8-B5DB-95DFBE2FE1F5}"/>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209-49B8-B5DB-95DFBE2FE1F5}"/>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209-49B8-B5DB-95DFBE2FE1F5}"/>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esp'!$AL$9:$AL$19</c:f>
              <c:numCache>
                <c:formatCode>0.0%</c:formatCode>
                <c:ptCount val="11"/>
                <c:pt idx="0">
                  <c:v>0.18344977588170944</c:v>
                </c:pt>
                <c:pt idx="1">
                  <c:v>0.81654893330020228</c:v>
                </c:pt>
                <c:pt idx="2">
                  <c:v>0.40729634924374197</c:v>
                </c:pt>
                <c:pt idx="3">
                  <c:v>8.4404013153436319E-2</c:v>
                </c:pt>
                <c:pt idx="4">
                  <c:v>3.5842145855989882E-2</c:v>
                </c:pt>
                <c:pt idx="5">
                  <c:v>5.0321897760753319E-2</c:v>
                </c:pt>
                <c:pt idx="6">
                  <c:v>4.2703489403997021E-2</c:v>
                </c:pt>
                <c:pt idx="7">
                  <c:v>3.2221401118493871E-2</c:v>
                </c:pt>
                <c:pt idx="8">
                  <c:v>4.5973777030537531E-2</c:v>
                </c:pt>
                <c:pt idx="9">
                  <c:v>1.142438548991387E-2</c:v>
                </c:pt>
                <c:pt idx="10">
                  <c:v>0.10636276506142681</c:v>
                </c:pt>
              </c:numCache>
            </c:numRef>
          </c:val>
          <c:extLst>
            <c:ext xmlns:c16="http://schemas.microsoft.com/office/drawing/2014/chart" uri="{C3380CC4-5D6E-409C-BE32-E72D297353CC}">
              <c16:uniqueId val="{0000002E-D209-49B8-B5DB-95DFBE2FE1F5}"/>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 islas merc per esp'!$G$21</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esp'!$G$23:$G$33</c:f>
              <c:numCache>
                <c:formatCode>#,##0</c:formatCode>
                <c:ptCount val="11"/>
                <c:pt idx="0">
                  <c:v>62448</c:v>
                </c:pt>
                <c:pt idx="1">
                  <c:v>519033</c:v>
                </c:pt>
                <c:pt idx="2">
                  <c:v>175879</c:v>
                </c:pt>
                <c:pt idx="3">
                  <c:v>167478</c:v>
                </c:pt>
                <c:pt idx="4">
                  <c:v>4478</c:v>
                </c:pt>
                <c:pt idx="5">
                  <c:v>37239</c:v>
                </c:pt>
                <c:pt idx="6">
                  <c:v>14638</c:v>
                </c:pt>
                <c:pt idx="7">
                  <c:v>16906</c:v>
                </c:pt>
                <c:pt idx="8">
                  <c:v>32169</c:v>
                </c:pt>
                <c:pt idx="9">
                  <c:v>7688</c:v>
                </c:pt>
                <c:pt idx="10">
                  <c:v>62559</c:v>
                </c:pt>
              </c:numCache>
            </c:numRef>
          </c:val>
          <c:extLst>
            <c:ext xmlns:c16="http://schemas.microsoft.com/office/drawing/2014/chart" uri="{C3380CC4-5D6E-409C-BE32-E72D297353CC}">
              <c16:uniqueId val="{00000000-15B6-4565-BF57-9FD068CCCEAD}"/>
            </c:ext>
          </c:extLst>
        </c:ser>
        <c:ser>
          <c:idx val="1"/>
          <c:order val="1"/>
          <c:tx>
            <c:strRef>
              <c:f>'Turistas ent islas merc per esp'!$M$21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15B6-4565-BF57-9FD068CCCEAD}"/>
              </c:ext>
            </c:extLst>
          </c:dPt>
          <c:dPt>
            <c:idx val="1"/>
            <c:invertIfNegative val="0"/>
            <c:bubble3D val="0"/>
            <c:spPr>
              <a:noFill/>
              <a:ln>
                <a:noFill/>
              </a:ln>
              <a:effectLst/>
            </c:spPr>
            <c:extLst>
              <c:ext xmlns:c16="http://schemas.microsoft.com/office/drawing/2014/chart" uri="{C3380CC4-5D6E-409C-BE32-E72D297353CC}">
                <c16:uniqueId val="{00000004-15B6-4565-BF57-9FD068CCCEAD}"/>
              </c:ext>
            </c:extLst>
          </c:dPt>
          <c:dPt>
            <c:idx val="2"/>
            <c:invertIfNegative val="0"/>
            <c:bubble3D val="0"/>
            <c:spPr>
              <a:noFill/>
              <a:ln>
                <a:noFill/>
              </a:ln>
              <a:effectLst/>
            </c:spPr>
            <c:extLst>
              <c:ext xmlns:c16="http://schemas.microsoft.com/office/drawing/2014/chart" uri="{C3380CC4-5D6E-409C-BE32-E72D297353CC}">
                <c16:uniqueId val="{00000006-15B6-4565-BF57-9FD068CCCEAD}"/>
              </c:ext>
            </c:extLst>
          </c:dPt>
          <c:dPt>
            <c:idx val="3"/>
            <c:invertIfNegative val="0"/>
            <c:bubble3D val="0"/>
            <c:spPr>
              <a:noFill/>
              <a:ln>
                <a:noFill/>
              </a:ln>
              <a:effectLst/>
            </c:spPr>
            <c:extLst>
              <c:ext xmlns:c16="http://schemas.microsoft.com/office/drawing/2014/chart" uri="{C3380CC4-5D6E-409C-BE32-E72D297353CC}">
                <c16:uniqueId val="{00000008-15B6-4565-BF57-9FD068CCCEAD}"/>
              </c:ext>
            </c:extLst>
          </c:dPt>
          <c:dPt>
            <c:idx val="4"/>
            <c:invertIfNegative val="0"/>
            <c:bubble3D val="0"/>
            <c:spPr>
              <a:noFill/>
              <a:ln>
                <a:noFill/>
              </a:ln>
              <a:effectLst/>
            </c:spPr>
            <c:extLst>
              <c:ext xmlns:c16="http://schemas.microsoft.com/office/drawing/2014/chart" uri="{C3380CC4-5D6E-409C-BE32-E72D297353CC}">
                <c16:uniqueId val="{0000000A-15B6-4565-BF57-9FD068CCCEAD}"/>
              </c:ext>
            </c:extLst>
          </c:dPt>
          <c:dPt>
            <c:idx val="5"/>
            <c:invertIfNegative val="0"/>
            <c:bubble3D val="0"/>
            <c:spPr>
              <a:noFill/>
              <a:ln>
                <a:noFill/>
              </a:ln>
              <a:effectLst/>
            </c:spPr>
            <c:extLst>
              <c:ext xmlns:c16="http://schemas.microsoft.com/office/drawing/2014/chart" uri="{C3380CC4-5D6E-409C-BE32-E72D297353CC}">
                <c16:uniqueId val="{0000000C-15B6-4565-BF57-9FD068CCCEAD}"/>
              </c:ext>
            </c:extLst>
          </c:dPt>
          <c:dPt>
            <c:idx val="6"/>
            <c:invertIfNegative val="0"/>
            <c:bubble3D val="0"/>
            <c:spPr>
              <a:noFill/>
              <a:ln>
                <a:noFill/>
              </a:ln>
              <a:effectLst/>
            </c:spPr>
            <c:extLst>
              <c:ext xmlns:c16="http://schemas.microsoft.com/office/drawing/2014/chart" uri="{C3380CC4-5D6E-409C-BE32-E72D297353CC}">
                <c16:uniqueId val="{0000000E-15B6-4565-BF57-9FD068CCCEAD}"/>
              </c:ext>
            </c:extLst>
          </c:dPt>
          <c:dPt>
            <c:idx val="7"/>
            <c:invertIfNegative val="0"/>
            <c:bubble3D val="0"/>
            <c:spPr>
              <a:noFill/>
              <a:ln>
                <a:noFill/>
              </a:ln>
              <a:effectLst/>
            </c:spPr>
            <c:extLst>
              <c:ext xmlns:c16="http://schemas.microsoft.com/office/drawing/2014/chart" uri="{C3380CC4-5D6E-409C-BE32-E72D297353CC}">
                <c16:uniqueId val="{00000010-15B6-4565-BF57-9FD068CCCEAD}"/>
              </c:ext>
            </c:extLst>
          </c:dPt>
          <c:dPt>
            <c:idx val="8"/>
            <c:invertIfNegative val="0"/>
            <c:bubble3D val="0"/>
            <c:spPr>
              <a:noFill/>
              <a:ln>
                <a:noFill/>
              </a:ln>
              <a:effectLst/>
            </c:spPr>
            <c:extLst>
              <c:ext xmlns:c16="http://schemas.microsoft.com/office/drawing/2014/chart" uri="{C3380CC4-5D6E-409C-BE32-E72D297353CC}">
                <c16:uniqueId val="{00000012-15B6-4565-BF57-9FD068CCCEAD}"/>
              </c:ext>
            </c:extLst>
          </c:dPt>
          <c:dPt>
            <c:idx val="9"/>
            <c:invertIfNegative val="0"/>
            <c:bubble3D val="0"/>
            <c:spPr>
              <a:noFill/>
              <a:ln>
                <a:noFill/>
              </a:ln>
              <a:effectLst/>
            </c:spPr>
            <c:extLst>
              <c:ext xmlns:c16="http://schemas.microsoft.com/office/drawing/2014/chart" uri="{C3380CC4-5D6E-409C-BE32-E72D297353CC}">
                <c16:uniqueId val="{00000014-15B6-4565-BF57-9FD068CCCEAD}"/>
              </c:ext>
            </c:extLst>
          </c:dPt>
          <c:dPt>
            <c:idx val="10"/>
            <c:invertIfNegative val="0"/>
            <c:bubble3D val="0"/>
            <c:spPr>
              <a:noFill/>
              <a:ln>
                <a:noFill/>
              </a:ln>
              <a:effectLst/>
            </c:spPr>
            <c:extLst>
              <c:ext xmlns:c16="http://schemas.microsoft.com/office/drawing/2014/chart" uri="{C3380CC4-5D6E-409C-BE32-E72D297353CC}">
                <c16:uniqueId val="{00000016-15B6-4565-BF57-9FD068CCCEAD}"/>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B6-4565-BF57-9FD068CCCEAD}"/>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B6-4565-BF57-9FD068CCCEAD}"/>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B6-4565-BF57-9FD068CCCEAD}"/>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B6-4565-BF57-9FD068CCCEAD}"/>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B6-4565-BF57-9FD068CCCEAD}"/>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B6-4565-BF57-9FD068CCCEAD}"/>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5B6-4565-BF57-9FD068CCCEAD}"/>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5B6-4565-BF57-9FD068CCCEAD}"/>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5B6-4565-BF57-9FD068CCCEAD}"/>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5B6-4565-BF57-9FD068CCCEAD}"/>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5B6-4565-BF57-9FD068CCCEAD}"/>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esp'!$M$23:$M$33</c:f>
              <c:numCache>
                <c:formatCode>0.0%</c:formatCode>
                <c:ptCount val="11"/>
                <c:pt idx="0">
                  <c:v>9.7971785732215474E-2</c:v>
                </c:pt>
                <c:pt idx="1">
                  <c:v>0.16039784790059056</c:v>
                </c:pt>
                <c:pt idx="2">
                  <c:v>0.12185538839720593</c:v>
                </c:pt>
                <c:pt idx="3">
                  <c:v>0.34006997224258395</c:v>
                </c:pt>
                <c:pt idx="4">
                  <c:v>4.2531366645454802E-2</c:v>
                </c:pt>
                <c:pt idx="5">
                  <c:v>0.17820176005283031</c:v>
                </c:pt>
                <c:pt idx="6">
                  <c:v>8.4353318120000922E-2</c:v>
                </c:pt>
                <c:pt idx="7">
                  <c:v>8.9338180895812636E-2</c:v>
                </c:pt>
                <c:pt idx="8">
                  <c:v>0.20723042136659087</c:v>
                </c:pt>
                <c:pt idx="9">
                  <c:v>7.0422277182376106E-2</c:v>
                </c:pt>
                <c:pt idx="10">
                  <c:v>0.174425218453234</c:v>
                </c:pt>
              </c:numCache>
            </c:numRef>
          </c:val>
          <c:extLst>
            <c:ext xmlns:c16="http://schemas.microsoft.com/office/drawing/2014/chart" uri="{C3380CC4-5D6E-409C-BE32-E72D297353CC}">
              <c16:uniqueId val="{00000017-15B6-4565-BF57-9FD068CCCEAD}"/>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 islas merc per esp'!$H$21</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15B6-4565-BF57-9FD068CCCEAD}"/>
              </c:ext>
            </c:extLst>
          </c:dPt>
          <c:dPt>
            <c:idx val="1"/>
            <c:invertIfNegative val="0"/>
            <c:bubble3D val="0"/>
            <c:spPr>
              <a:noFill/>
              <a:ln>
                <a:noFill/>
              </a:ln>
              <a:effectLst/>
            </c:spPr>
            <c:extLst>
              <c:ext xmlns:c16="http://schemas.microsoft.com/office/drawing/2014/chart" uri="{C3380CC4-5D6E-409C-BE32-E72D297353CC}">
                <c16:uniqueId val="{0000001B-15B6-4565-BF57-9FD068CCCEAD}"/>
              </c:ext>
            </c:extLst>
          </c:dPt>
          <c:dPt>
            <c:idx val="2"/>
            <c:invertIfNegative val="0"/>
            <c:bubble3D val="0"/>
            <c:spPr>
              <a:noFill/>
              <a:ln>
                <a:noFill/>
              </a:ln>
              <a:effectLst/>
            </c:spPr>
            <c:extLst>
              <c:ext xmlns:c16="http://schemas.microsoft.com/office/drawing/2014/chart" uri="{C3380CC4-5D6E-409C-BE32-E72D297353CC}">
                <c16:uniqueId val="{0000001D-15B6-4565-BF57-9FD068CCCEAD}"/>
              </c:ext>
            </c:extLst>
          </c:dPt>
          <c:dPt>
            <c:idx val="3"/>
            <c:invertIfNegative val="0"/>
            <c:bubble3D val="0"/>
            <c:spPr>
              <a:noFill/>
              <a:ln>
                <a:noFill/>
              </a:ln>
              <a:effectLst/>
            </c:spPr>
            <c:extLst>
              <c:ext xmlns:c16="http://schemas.microsoft.com/office/drawing/2014/chart" uri="{C3380CC4-5D6E-409C-BE32-E72D297353CC}">
                <c16:uniqueId val="{0000001F-15B6-4565-BF57-9FD068CCCEAD}"/>
              </c:ext>
            </c:extLst>
          </c:dPt>
          <c:dPt>
            <c:idx val="4"/>
            <c:invertIfNegative val="0"/>
            <c:bubble3D val="0"/>
            <c:spPr>
              <a:noFill/>
              <a:ln>
                <a:noFill/>
              </a:ln>
              <a:effectLst/>
            </c:spPr>
            <c:extLst>
              <c:ext xmlns:c16="http://schemas.microsoft.com/office/drawing/2014/chart" uri="{C3380CC4-5D6E-409C-BE32-E72D297353CC}">
                <c16:uniqueId val="{00000021-15B6-4565-BF57-9FD068CCCEAD}"/>
              </c:ext>
            </c:extLst>
          </c:dPt>
          <c:dPt>
            <c:idx val="5"/>
            <c:invertIfNegative val="0"/>
            <c:bubble3D val="0"/>
            <c:spPr>
              <a:noFill/>
              <a:ln>
                <a:noFill/>
              </a:ln>
              <a:effectLst/>
            </c:spPr>
            <c:extLst>
              <c:ext xmlns:c16="http://schemas.microsoft.com/office/drawing/2014/chart" uri="{C3380CC4-5D6E-409C-BE32-E72D297353CC}">
                <c16:uniqueId val="{00000023-15B6-4565-BF57-9FD068CCCEAD}"/>
              </c:ext>
            </c:extLst>
          </c:dPt>
          <c:dPt>
            <c:idx val="6"/>
            <c:invertIfNegative val="0"/>
            <c:bubble3D val="0"/>
            <c:spPr>
              <a:noFill/>
              <a:ln>
                <a:noFill/>
              </a:ln>
              <a:effectLst/>
            </c:spPr>
            <c:extLst>
              <c:ext xmlns:c16="http://schemas.microsoft.com/office/drawing/2014/chart" uri="{C3380CC4-5D6E-409C-BE32-E72D297353CC}">
                <c16:uniqueId val="{00000025-15B6-4565-BF57-9FD068CCCEAD}"/>
              </c:ext>
            </c:extLst>
          </c:dPt>
          <c:dPt>
            <c:idx val="7"/>
            <c:invertIfNegative val="0"/>
            <c:bubble3D val="0"/>
            <c:spPr>
              <a:noFill/>
              <a:ln>
                <a:noFill/>
              </a:ln>
              <a:effectLst/>
            </c:spPr>
            <c:extLst>
              <c:ext xmlns:c16="http://schemas.microsoft.com/office/drawing/2014/chart" uri="{C3380CC4-5D6E-409C-BE32-E72D297353CC}">
                <c16:uniqueId val="{00000027-15B6-4565-BF57-9FD068CCCEAD}"/>
              </c:ext>
            </c:extLst>
          </c:dPt>
          <c:dPt>
            <c:idx val="8"/>
            <c:invertIfNegative val="0"/>
            <c:bubble3D val="0"/>
            <c:spPr>
              <a:noFill/>
              <a:ln>
                <a:noFill/>
              </a:ln>
              <a:effectLst/>
            </c:spPr>
            <c:extLst>
              <c:ext xmlns:c16="http://schemas.microsoft.com/office/drawing/2014/chart" uri="{C3380CC4-5D6E-409C-BE32-E72D297353CC}">
                <c16:uniqueId val="{00000029-15B6-4565-BF57-9FD068CCCEAD}"/>
              </c:ext>
            </c:extLst>
          </c:dPt>
          <c:dPt>
            <c:idx val="9"/>
            <c:invertIfNegative val="0"/>
            <c:bubble3D val="0"/>
            <c:spPr>
              <a:noFill/>
              <a:ln>
                <a:noFill/>
              </a:ln>
              <a:effectLst/>
            </c:spPr>
            <c:extLst>
              <c:ext xmlns:c16="http://schemas.microsoft.com/office/drawing/2014/chart" uri="{C3380CC4-5D6E-409C-BE32-E72D297353CC}">
                <c16:uniqueId val="{0000002B-15B6-4565-BF57-9FD068CCCEAD}"/>
              </c:ext>
            </c:extLst>
          </c:dPt>
          <c:dPt>
            <c:idx val="10"/>
            <c:invertIfNegative val="0"/>
            <c:bubble3D val="0"/>
            <c:spPr>
              <a:noFill/>
              <a:ln>
                <a:noFill/>
              </a:ln>
              <a:effectLst/>
            </c:spPr>
            <c:extLst>
              <c:ext xmlns:c16="http://schemas.microsoft.com/office/drawing/2014/chart" uri="{C3380CC4-5D6E-409C-BE32-E72D297353CC}">
                <c16:uniqueId val="{0000002D-15B6-4565-BF57-9FD068CCCEAD}"/>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B6-4565-BF57-9FD068CCCEAD}"/>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5B6-4565-BF57-9FD068CCCEAD}"/>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5B6-4565-BF57-9FD068CCCEAD}"/>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5B6-4565-BF57-9FD068CCCEAD}"/>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B6-4565-BF57-9FD068CCCEAD}"/>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5B6-4565-BF57-9FD068CCCEAD}"/>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5B6-4565-BF57-9FD068CCCEAD}"/>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5B6-4565-BF57-9FD068CCCEAD}"/>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5B6-4565-BF57-9FD068CCCEAD}"/>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5B6-4565-BF57-9FD068CCCEAD}"/>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5B6-4565-BF57-9FD068CCCEAD}"/>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 islas merc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esp'!$H$23:$H$33</c:f>
              <c:numCache>
                <c:formatCode>0.0%</c:formatCode>
                <c:ptCount val="11"/>
                <c:pt idx="0">
                  <c:v>-1.4487264463592497E-2</c:v>
                </c:pt>
                <c:pt idx="1">
                  <c:v>-1.3783353949461064E-2</c:v>
                </c:pt>
                <c:pt idx="2">
                  <c:v>4.5368091960581447E-2</c:v>
                </c:pt>
                <c:pt idx="3">
                  <c:v>-7.8500096288756205E-2</c:v>
                </c:pt>
                <c:pt idx="4">
                  <c:v>0.22082878953107965</c:v>
                </c:pt>
                <c:pt idx="5">
                  <c:v>-6.241502593282644E-2</c:v>
                </c:pt>
                <c:pt idx="6">
                  <c:v>-0.15397063923245868</c:v>
                </c:pt>
                <c:pt idx="7">
                  <c:v>0.60520319027725034</c:v>
                </c:pt>
                <c:pt idx="8">
                  <c:v>-0.20976220890242703</c:v>
                </c:pt>
                <c:pt idx="9">
                  <c:v>6.1292103810049792E-2</c:v>
                </c:pt>
                <c:pt idx="10">
                  <c:v>9.5163069166535275E-2</c:v>
                </c:pt>
              </c:numCache>
            </c:numRef>
          </c:val>
          <c:extLst>
            <c:ext xmlns:c16="http://schemas.microsoft.com/office/drawing/2014/chart" uri="{C3380CC4-5D6E-409C-BE32-E72D297353CC}">
              <c16:uniqueId val="{0000002E-15B6-4565-BF57-9FD068CCCEAD}"/>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Cuota</a:t>
            </a:r>
            <a:r>
              <a:rPr lang="es-ES" baseline="0"/>
              <a:t> de turistas entrados en Tenerife según lugar de residencia del turista</a:t>
            </a:r>
          </a:p>
        </c:rich>
      </c:tx>
      <c:layout>
        <c:manualLayout>
          <c:xMode val="edge"/>
          <c:yMode val="edge"/>
          <c:x val="5.9754010230225882E-4"/>
          <c:y val="1.977750052363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6149663571364871E-2"/>
          <c:y val="0.13873916617331061"/>
          <c:w val="0.94819754207430806"/>
          <c:h val="0.71562160398643815"/>
        </c:manualLayout>
      </c:layout>
      <c:barChart>
        <c:barDir val="col"/>
        <c:grouping val="clustered"/>
        <c:varyColors val="0"/>
        <c:ser>
          <c:idx val="0"/>
          <c:order val="0"/>
          <c:tx>
            <c:strRef>
              <c:f>'Turistas ent islas merc per esp'!$AH$7</c:f>
              <c:strCache>
                <c:ptCount val="1"/>
                <c:pt idx="0">
                  <c:v>Cuota 2019</c:v>
                </c:pt>
              </c:strCache>
            </c:strRef>
          </c:tx>
          <c:spPr>
            <a:solidFill>
              <a:schemeClr val="accent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esp'!$B$9,'Turistas ent islas merc per esp'!$B$11:$B$19)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esp'!$AH$9,'Turistas ent islas merc per esp'!$AH$11:$AH$19)</c:f>
              <c:numCache>
                <c:formatCode>0.0%</c:formatCode>
                <c:ptCount val="10"/>
                <c:pt idx="0">
                  <c:v>0.18217438868756838</c:v>
                </c:pt>
                <c:pt idx="1">
                  <c:v>0.40496310196344593</c:v>
                </c:pt>
                <c:pt idx="2">
                  <c:v>0.10128685830998588</c:v>
                </c:pt>
                <c:pt idx="3">
                  <c:v>3.7826755437596095E-2</c:v>
                </c:pt>
                <c:pt idx="4">
                  <c:v>3.7944699204550514E-2</c:v>
                </c:pt>
                <c:pt idx="5">
                  <c:v>3.4130242406222346E-2</c:v>
                </c:pt>
                <c:pt idx="6">
                  <c:v>3.4181798663633557E-2</c:v>
                </c:pt>
                <c:pt idx="7">
                  <c:v>3.3075811004647834E-2</c:v>
                </c:pt>
                <c:pt idx="8">
                  <c:v>1.5918171038237085E-2</c:v>
                </c:pt>
                <c:pt idx="9">
                  <c:v>0.11849817328411241</c:v>
                </c:pt>
              </c:numCache>
            </c:numRef>
          </c:val>
          <c:extLst>
            <c:ext xmlns:c16="http://schemas.microsoft.com/office/drawing/2014/chart" uri="{C3380CC4-5D6E-409C-BE32-E72D297353CC}">
              <c16:uniqueId val="{00000000-B9D4-4D18-8475-58920D5C1603}"/>
            </c:ext>
          </c:extLst>
        </c:ser>
        <c:ser>
          <c:idx val="1"/>
          <c:order val="1"/>
          <c:tx>
            <c:strRef>
              <c:f>'Turistas ent islas merc per esp'!$AI$7</c:f>
              <c:strCache>
                <c:ptCount val="1"/>
                <c:pt idx="0">
                  <c:v>Cuota 2020</c:v>
                </c:pt>
              </c:strCache>
            </c:strRef>
          </c:tx>
          <c:spPr>
            <a:solidFill>
              <a:schemeClr val="accent2"/>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esp'!$B$9,'Turistas ent islas merc per esp'!$B$11:$B$19)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esp'!$AI$9,'Turistas ent islas merc per esp'!$AI$11:$AI$19)</c:f>
              <c:numCache>
                <c:formatCode>0.0%</c:formatCode>
                <c:ptCount val="10"/>
                <c:pt idx="0">
                  <c:v>0.41091452647313476</c:v>
                </c:pt>
                <c:pt idx="1">
                  <c:v>0.16684430338772965</c:v>
                </c:pt>
                <c:pt idx="2">
                  <c:v>9.6937016597848882E-2</c:v>
                </c:pt>
                <c:pt idx="3">
                  <c:v>8.1273405282784497E-2</c:v>
                </c:pt>
                <c:pt idx="4">
                  <c:v>4.0216953648658252E-2</c:v>
                </c:pt>
                <c:pt idx="5">
                  <c:v>3.7187918597643616E-2</c:v>
                </c:pt>
                <c:pt idx="6">
                  <c:v>1.6179415719928734E-2</c:v>
                </c:pt>
                <c:pt idx="7">
                  <c:v>4.2395964093697447E-2</c:v>
                </c:pt>
                <c:pt idx="8">
                  <c:v>2.1895370655466342E-3</c:v>
                </c:pt>
                <c:pt idx="9">
                  <c:v>0.10586095913302754</c:v>
                </c:pt>
              </c:numCache>
            </c:numRef>
          </c:val>
          <c:extLst>
            <c:ext xmlns:c16="http://schemas.microsoft.com/office/drawing/2014/chart" uri="{C3380CC4-5D6E-409C-BE32-E72D297353CC}">
              <c16:uniqueId val="{00000001-B9D4-4D18-8475-58920D5C1603}"/>
            </c:ext>
          </c:extLst>
        </c:ser>
        <c:ser>
          <c:idx val="2"/>
          <c:order val="2"/>
          <c:tx>
            <c:strRef>
              <c:f>'Turistas ent islas merc per esp'!$AJ$7</c:f>
              <c:strCache>
                <c:ptCount val="1"/>
                <c:pt idx="0">
                  <c:v>Cuota 2021</c:v>
                </c:pt>
              </c:strCache>
            </c:strRef>
          </c:tx>
          <c:spPr>
            <a:solidFill>
              <a:schemeClr val="accent3"/>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esp'!$B$9,'Turistas ent islas merc per esp'!$B$11:$B$19)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esp'!$AJ$9,'Turistas ent islas merc per esp'!$AJ$11:$AJ$19)</c:f>
              <c:numCache>
                <c:formatCode>0.0%</c:formatCode>
                <c:ptCount val="10"/>
                <c:pt idx="0">
                  <c:v>0.29800887758703382</c:v>
                </c:pt>
                <c:pt idx="1">
                  <c:v>0.20013936273223351</c:v>
                </c:pt>
                <c:pt idx="2">
                  <c:v>0.11244717337990824</c:v>
                </c:pt>
                <c:pt idx="3">
                  <c:v>5.8330995538582661E-2</c:v>
                </c:pt>
                <c:pt idx="4">
                  <c:v>6.41125127824584E-2</c:v>
                </c:pt>
                <c:pt idx="5">
                  <c:v>4.7348262038134713E-2</c:v>
                </c:pt>
                <c:pt idx="6">
                  <c:v>2.2171343764422684E-2</c:v>
                </c:pt>
                <c:pt idx="7">
                  <c:v>5.1858320588581308E-2</c:v>
                </c:pt>
                <c:pt idx="8">
                  <c:v>7.0111218699944796E-3</c:v>
                </c:pt>
                <c:pt idx="9">
                  <c:v>0.13857202971865018</c:v>
                </c:pt>
              </c:numCache>
            </c:numRef>
          </c:val>
          <c:extLst>
            <c:ext xmlns:c16="http://schemas.microsoft.com/office/drawing/2014/chart" uri="{C3380CC4-5D6E-409C-BE32-E72D297353CC}">
              <c16:uniqueId val="{00000002-B9D4-4D18-8475-58920D5C1603}"/>
            </c:ext>
          </c:extLst>
        </c:ser>
        <c:ser>
          <c:idx val="3"/>
          <c:order val="3"/>
          <c:tx>
            <c:strRef>
              <c:f>'Turistas ent islas merc per esp'!$AK$7</c:f>
              <c:strCache>
                <c:ptCount val="1"/>
                <c:pt idx="0">
                  <c:v>Cuota 2022</c:v>
                </c:pt>
              </c:strCache>
            </c:strRef>
          </c:tx>
          <c:spPr>
            <a:solidFill>
              <a:schemeClr val="accent4"/>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esp'!$B$9,'Turistas ent islas merc per esp'!$B$11:$B$19)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esp'!$AK$9,'Turistas ent islas merc per esp'!$AK$11:$AK$19)</c:f>
              <c:numCache>
                <c:formatCode>0.0%</c:formatCode>
                <c:ptCount val="10"/>
                <c:pt idx="0">
                  <c:v>0.18945206356384101</c:v>
                </c:pt>
                <c:pt idx="1">
                  <c:v>0.41310095057008328</c:v>
                </c:pt>
                <c:pt idx="2">
                  <c:v>8.1434531341299465E-2</c:v>
                </c:pt>
                <c:pt idx="3">
                  <c:v>4.3303445561168691E-2</c:v>
                </c:pt>
                <c:pt idx="4">
                  <c:v>5.0416717175775783E-2</c:v>
                </c:pt>
                <c:pt idx="5">
                  <c:v>3.5806758731719672E-2</c:v>
                </c:pt>
                <c:pt idx="6">
                  <c:v>3.273943701298436E-2</c:v>
                </c:pt>
                <c:pt idx="7">
                  <c:v>4.6003696585765828E-2</c:v>
                </c:pt>
                <c:pt idx="8">
                  <c:v>7.9679538430735327E-3</c:v>
                </c:pt>
                <c:pt idx="9">
                  <c:v>9.9774445614288373E-2</c:v>
                </c:pt>
              </c:numCache>
            </c:numRef>
          </c:val>
          <c:extLst>
            <c:ext xmlns:c16="http://schemas.microsoft.com/office/drawing/2014/chart" uri="{C3380CC4-5D6E-409C-BE32-E72D297353CC}">
              <c16:uniqueId val="{00000003-B9D4-4D18-8475-58920D5C1603}"/>
            </c:ext>
          </c:extLst>
        </c:ser>
        <c:ser>
          <c:idx val="4"/>
          <c:order val="4"/>
          <c:tx>
            <c:strRef>
              <c:f>'Turistas ent islas merc per esp'!$AL$7</c:f>
              <c:strCache>
                <c:ptCount val="1"/>
                <c:pt idx="0">
                  <c:v>Cuota 2023</c:v>
                </c:pt>
              </c:strCache>
            </c:strRef>
          </c:tx>
          <c:spPr>
            <a:solidFill>
              <a:schemeClr val="accent5"/>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 islas merc per esp'!$B$9,'Turistas ent islas merc per esp'!$B$11:$B$19)</c:f>
              <c:strCache>
                <c:ptCount val="10"/>
                <c:pt idx="0">
                  <c:v>España (exc. Canarias)</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 islas merc per esp'!$AL$9,'Turistas ent islas merc per esp'!$AL$11:$AL$19)</c:f>
              <c:numCache>
                <c:formatCode>0.0%</c:formatCode>
                <c:ptCount val="10"/>
                <c:pt idx="0">
                  <c:v>0.18344977588170944</c:v>
                </c:pt>
                <c:pt idx="1">
                  <c:v>0.40729634924374197</c:v>
                </c:pt>
                <c:pt idx="2">
                  <c:v>8.4404013153436319E-2</c:v>
                </c:pt>
                <c:pt idx="3">
                  <c:v>3.5842145855989882E-2</c:v>
                </c:pt>
                <c:pt idx="4">
                  <c:v>5.0321897760753319E-2</c:v>
                </c:pt>
                <c:pt idx="5">
                  <c:v>4.2703489403997021E-2</c:v>
                </c:pt>
                <c:pt idx="6">
                  <c:v>3.2221401118493871E-2</c:v>
                </c:pt>
                <c:pt idx="7">
                  <c:v>4.5973777030537531E-2</c:v>
                </c:pt>
                <c:pt idx="8">
                  <c:v>1.142438548991387E-2</c:v>
                </c:pt>
                <c:pt idx="9">
                  <c:v>0.10636276506142681</c:v>
                </c:pt>
              </c:numCache>
            </c:numRef>
          </c:val>
          <c:extLst>
            <c:ext xmlns:c16="http://schemas.microsoft.com/office/drawing/2014/chart" uri="{C3380CC4-5D6E-409C-BE32-E72D297353CC}">
              <c16:uniqueId val="{00000004-B9D4-4D18-8475-58920D5C1603}"/>
            </c:ext>
          </c:extLst>
        </c:ser>
        <c:dLbls>
          <c:showLegendKey val="0"/>
          <c:showVal val="0"/>
          <c:showCatName val="0"/>
          <c:showSerName val="0"/>
          <c:showPercent val="0"/>
          <c:showBubbleSize val="0"/>
        </c:dLbls>
        <c:gapWidth val="219"/>
        <c:overlap val="-27"/>
        <c:axId val="1983896016"/>
        <c:axId val="1983908976"/>
      </c:barChart>
      <c:catAx>
        <c:axId val="198389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83908976"/>
        <c:crosses val="autoZero"/>
        <c:auto val="1"/>
        <c:lblAlgn val="ctr"/>
        <c:lblOffset val="100"/>
        <c:noMultiLvlLbl val="0"/>
      </c:catAx>
      <c:valAx>
        <c:axId val="1983908976"/>
        <c:scaling>
          <c:orientation val="minMax"/>
        </c:scaling>
        <c:delete val="1"/>
        <c:axPos val="l"/>
        <c:numFmt formatCode="0.0%" sourceLinked="1"/>
        <c:majorTickMark val="none"/>
        <c:minorTickMark val="none"/>
        <c:tickLblPos val="nextTo"/>
        <c:crossAx val="1983896016"/>
        <c:crosses val="autoZero"/>
        <c:crossBetween val="between"/>
      </c:valAx>
      <c:spPr>
        <a:noFill/>
        <a:ln w="25400">
          <a:noFill/>
        </a:ln>
        <a:effectLst/>
      </c:spPr>
    </c:plotArea>
    <c:legend>
      <c:legendPos val="t"/>
      <c:layout>
        <c:manualLayout>
          <c:xMode val="edge"/>
          <c:yMode val="edge"/>
          <c:x val="0.54939885202383798"/>
          <c:y val="0.10577666530058298"/>
          <c:w val="0.44193519182908453"/>
          <c:h val="5.5624609543604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42346460384434"/>
          <c:y val="0.10442806460853661"/>
          <c:w val="0.90467504063167459"/>
          <c:h val="0.46878142835107206"/>
        </c:manualLayout>
      </c:layout>
      <c:lineChart>
        <c:grouping val="standard"/>
        <c:varyColors val="0"/>
        <c:ser>
          <c:idx val="3"/>
          <c:order val="0"/>
          <c:tx>
            <c:strRef>
              <c:f>'Evolución mensual turistas TF'!$E$184:$F$184</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23D8-4CC4-BCB6-C0EF9D9DD3FA}"/>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TF'!$E$186:$E$198</c:f>
              <c:numCache>
                <c:formatCode>#,##0</c:formatCode>
                <c:ptCount val="13"/>
                <c:pt idx="0">
                  <c:v>20829</c:v>
                </c:pt>
                <c:pt idx="1">
                  <c:v>17102</c:v>
                </c:pt>
                <c:pt idx="2">
                  <c:v>20168</c:v>
                </c:pt>
                <c:pt idx="3">
                  <c:v>24504</c:v>
                </c:pt>
                <c:pt idx="4">
                  <c:v>13974</c:v>
                </c:pt>
                <c:pt idx="5">
                  <c:v>14679</c:v>
                </c:pt>
                <c:pt idx="6">
                  <c:v>19622</c:v>
                </c:pt>
                <c:pt idx="7">
                  <c:v>18425</c:v>
                </c:pt>
                <c:pt idx="8">
                  <c:v>15513</c:v>
                </c:pt>
                <c:pt idx="9">
                  <c:v>17420</c:v>
                </c:pt>
                <c:pt idx="10">
                  <c:v>18252</c:v>
                </c:pt>
                <c:pt idx="11">
                  <c:v>20629</c:v>
                </c:pt>
                <c:pt idx="12">
                  <c:v>221117</c:v>
                </c:pt>
              </c:numCache>
            </c:numRef>
          </c:val>
          <c:smooth val="0"/>
          <c:extLst>
            <c:ext xmlns:c16="http://schemas.microsoft.com/office/drawing/2014/chart" uri="{C3380CC4-5D6E-409C-BE32-E72D297353CC}">
              <c16:uniqueId val="{00000002-23D8-4CC4-BCB6-C0EF9D9DD3FA}"/>
            </c:ext>
          </c:extLst>
        </c:ser>
        <c:ser>
          <c:idx val="0"/>
          <c:order val="1"/>
          <c:tx>
            <c:strRef>
              <c:f>'Evolución mensual turistas TF'!$K$184:$L$184</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23D8-4CC4-BCB6-C0EF9D9DD3FA}"/>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TF'!$K$186:$K$198</c:f>
              <c:numCache>
                <c:formatCode>#,##0</c:formatCode>
                <c:ptCount val="13"/>
                <c:pt idx="0">
                  <c:v>17765</c:v>
                </c:pt>
                <c:pt idx="1">
                  <c:v>18453</c:v>
                </c:pt>
                <c:pt idx="2">
                  <c:v>20121</c:v>
                </c:pt>
                <c:pt idx="3">
                  <c:v>16750</c:v>
                </c:pt>
                <c:pt idx="4">
                  <c:v>16131</c:v>
                </c:pt>
                <c:pt idx="5">
                  <c:v>15426</c:v>
                </c:pt>
                <c:pt idx="6">
                  <c:v>25965</c:v>
                </c:pt>
                <c:pt idx="7">
                  <c:v>20944</c:v>
                </c:pt>
                <c:pt idx="8">
                  <c:v>16677</c:v>
                </c:pt>
                <c:pt idx="9">
                  <c:v>17412</c:v>
                </c:pt>
                <c:pt idx="10">
                  <c:v>21901</c:v>
                </c:pt>
                <c:pt idx="11">
                  <c:v>23029</c:v>
                </c:pt>
                <c:pt idx="12">
                  <c:v>230574</c:v>
                </c:pt>
              </c:numCache>
            </c:numRef>
          </c:val>
          <c:smooth val="0"/>
          <c:extLst>
            <c:ext xmlns:c16="http://schemas.microsoft.com/office/drawing/2014/chart" uri="{C3380CC4-5D6E-409C-BE32-E72D297353CC}">
              <c16:uniqueId val="{00000005-23D8-4CC4-BCB6-C0EF9D9DD3FA}"/>
            </c:ext>
          </c:extLst>
        </c:ser>
        <c:ser>
          <c:idx val="1"/>
          <c:order val="2"/>
          <c:tx>
            <c:strRef>
              <c:f>'Evolución mensual turistas TF'!$M$184:$N$184</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23D8-4CC4-BCB6-C0EF9D9DD3FA}"/>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TF'!$M$186:$M$198</c:f>
              <c:numCache>
                <c:formatCode>#,##0</c:formatCode>
                <c:ptCount val="13"/>
                <c:pt idx="0">
                  <c:v>18621</c:v>
                </c:pt>
                <c:pt idx="1">
                  <c:v>19984</c:v>
                </c:pt>
                <c:pt idx="2">
                  <c:v>19539</c:v>
                </c:pt>
                <c:pt idx="3">
                  <c:v>21074</c:v>
                </c:pt>
                <c:pt idx="4">
                  <c:v>19394</c:v>
                </c:pt>
                <c:pt idx="5">
                  <c:v>15271</c:v>
                </c:pt>
                <c:pt idx="6">
                  <c:v>21312</c:v>
                </c:pt>
                <c:pt idx="7">
                  <c:v>17052</c:v>
                </c:pt>
                <c:pt idx="8">
                  <c:v>17170</c:v>
                </c:pt>
                <c:pt idx="9">
                  <c:v>19261</c:v>
                </c:pt>
                <c:pt idx="10">
                  <c:v>24153</c:v>
                </c:pt>
                <c:pt idx="11">
                  <c:v>25432</c:v>
                </c:pt>
                <c:pt idx="12">
                  <c:v>238263</c:v>
                </c:pt>
              </c:numCache>
            </c:numRef>
          </c:val>
          <c:smooth val="0"/>
          <c:extLst>
            <c:ext xmlns:c16="http://schemas.microsoft.com/office/drawing/2014/chart" uri="{C3380CC4-5D6E-409C-BE32-E72D297353CC}">
              <c16:uniqueId val="{00000008-23D8-4CC4-BCB6-C0EF9D9DD3FA}"/>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TF'!$N$185</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23D8-4CC4-BCB6-C0EF9D9DD3FA}"/>
              </c:ext>
            </c:extLst>
          </c:dPt>
          <c:dPt>
            <c:idx val="1"/>
            <c:marker>
              <c:symbol val="square"/>
              <c:size val="5"/>
              <c:spPr>
                <a:noFill/>
                <a:ln w="9525">
                  <a:noFill/>
                </a:ln>
                <a:effectLst/>
              </c:spPr>
            </c:marker>
            <c:bubble3D val="0"/>
            <c:extLst>
              <c:ext xmlns:c16="http://schemas.microsoft.com/office/drawing/2014/chart" uri="{C3380CC4-5D6E-409C-BE32-E72D297353CC}">
                <c16:uniqueId val="{0000000A-23D8-4CC4-BCB6-C0EF9D9DD3FA}"/>
              </c:ext>
            </c:extLst>
          </c:dPt>
          <c:dPt>
            <c:idx val="2"/>
            <c:marker>
              <c:symbol val="square"/>
              <c:size val="5"/>
              <c:spPr>
                <a:noFill/>
                <a:ln w="9525">
                  <a:noFill/>
                </a:ln>
                <a:effectLst/>
              </c:spPr>
            </c:marker>
            <c:bubble3D val="0"/>
            <c:extLst>
              <c:ext xmlns:c16="http://schemas.microsoft.com/office/drawing/2014/chart" uri="{C3380CC4-5D6E-409C-BE32-E72D297353CC}">
                <c16:uniqueId val="{0000000B-23D8-4CC4-BCB6-C0EF9D9DD3FA}"/>
              </c:ext>
            </c:extLst>
          </c:dPt>
          <c:dPt>
            <c:idx val="3"/>
            <c:marker>
              <c:symbol val="square"/>
              <c:size val="5"/>
              <c:spPr>
                <a:noFill/>
                <a:ln w="9525">
                  <a:noFill/>
                </a:ln>
                <a:effectLst/>
              </c:spPr>
            </c:marker>
            <c:bubble3D val="0"/>
            <c:extLst>
              <c:ext xmlns:c16="http://schemas.microsoft.com/office/drawing/2014/chart" uri="{C3380CC4-5D6E-409C-BE32-E72D297353CC}">
                <c16:uniqueId val="{0000000C-23D8-4CC4-BCB6-C0EF9D9DD3FA}"/>
              </c:ext>
            </c:extLst>
          </c:dPt>
          <c:dPt>
            <c:idx val="4"/>
            <c:marker>
              <c:symbol val="square"/>
              <c:size val="5"/>
              <c:spPr>
                <a:noFill/>
                <a:ln w="9525">
                  <a:noFill/>
                </a:ln>
                <a:effectLst/>
              </c:spPr>
            </c:marker>
            <c:bubble3D val="0"/>
            <c:extLst>
              <c:ext xmlns:c16="http://schemas.microsoft.com/office/drawing/2014/chart" uri="{C3380CC4-5D6E-409C-BE32-E72D297353CC}">
                <c16:uniqueId val="{0000000D-23D8-4CC4-BCB6-C0EF9D9DD3FA}"/>
              </c:ext>
            </c:extLst>
          </c:dPt>
          <c:dPt>
            <c:idx val="5"/>
            <c:marker>
              <c:symbol val="square"/>
              <c:size val="5"/>
              <c:spPr>
                <a:noFill/>
                <a:ln w="9525">
                  <a:noFill/>
                </a:ln>
                <a:effectLst/>
              </c:spPr>
            </c:marker>
            <c:bubble3D val="0"/>
            <c:extLst>
              <c:ext xmlns:c16="http://schemas.microsoft.com/office/drawing/2014/chart" uri="{C3380CC4-5D6E-409C-BE32-E72D297353CC}">
                <c16:uniqueId val="{0000000E-23D8-4CC4-BCB6-C0EF9D9DD3FA}"/>
              </c:ext>
            </c:extLst>
          </c:dPt>
          <c:dPt>
            <c:idx val="6"/>
            <c:marker>
              <c:symbol val="square"/>
              <c:size val="5"/>
              <c:spPr>
                <a:noFill/>
                <a:ln w="9525">
                  <a:noFill/>
                </a:ln>
                <a:effectLst/>
              </c:spPr>
            </c:marker>
            <c:bubble3D val="0"/>
            <c:extLst>
              <c:ext xmlns:c16="http://schemas.microsoft.com/office/drawing/2014/chart" uri="{C3380CC4-5D6E-409C-BE32-E72D297353CC}">
                <c16:uniqueId val="{0000000F-23D8-4CC4-BCB6-C0EF9D9DD3FA}"/>
              </c:ext>
            </c:extLst>
          </c:dPt>
          <c:dPt>
            <c:idx val="7"/>
            <c:marker>
              <c:symbol val="square"/>
              <c:size val="5"/>
              <c:spPr>
                <a:noFill/>
                <a:ln w="9525">
                  <a:noFill/>
                </a:ln>
                <a:effectLst/>
              </c:spPr>
            </c:marker>
            <c:bubble3D val="0"/>
            <c:extLst>
              <c:ext xmlns:c16="http://schemas.microsoft.com/office/drawing/2014/chart" uri="{C3380CC4-5D6E-409C-BE32-E72D297353CC}">
                <c16:uniqueId val="{00000010-23D8-4CC4-BCB6-C0EF9D9DD3FA}"/>
              </c:ext>
            </c:extLst>
          </c:dPt>
          <c:dPt>
            <c:idx val="8"/>
            <c:marker>
              <c:symbol val="square"/>
              <c:size val="5"/>
              <c:spPr>
                <a:noFill/>
                <a:ln w="9525">
                  <a:noFill/>
                </a:ln>
                <a:effectLst/>
              </c:spPr>
            </c:marker>
            <c:bubble3D val="0"/>
            <c:extLst>
              <c:ext xmlns:c16="http://schemas.microsoft.com/office/drawing/2014/chart" uri="{C3380CC4-5D6E-409C-BE32-E72D297353CC}">
                <c16:uniqueId val="{00000011-23D8-4CC4-BCB6-C0EF9D9DD3FA}"/>
              </c:ext>
            </c:extLst>
          </c:dPt>
          <c:dPt>
            <c:idx val="9"/>
            <c:marker>
              <c:symbol val="square"/>
              <c:size val="5"/>
              <c:spPr>
                <a:noFill/>
                <a:ln w="9525">
                  <a:noFill/>
                </a:ln>
                <a:effectLst/>
              </c:spPr>
            </c:marker>
            <c:bubble3D val="0"/>
            <c:extLst>
              <c:ext xmlns:c16="http://schemas.microsoft.com/office/drawing/2014/chart" uri="{C3380CC4-5D6E-409C-BE32-E72D297353CC}">
                <c16:uniqueId val="{00000012-23D8-4CC4-BCB6-C0EF9D9DD3FA}"/>
              </c:ext>
            </c:extLst>
          </c:dPt>
          <c:dPt>
            <c:idx val="10"/>
            <c:marker>
              <c:symbol val="square"/>
              <c:size val="5"/>
              <c:spPr>
                <a:noFill/>
                <a:ln w="9525">
                  <a:noFill/>
                </a:ln>
                <a:effectLst/>
              </c:spPr>
            </c:marker>
            <c:bubble3D val="0"/>
            <c:extLst>
              <c:ext xmlns:c16="http://schemas.microsoft.com/office/drawing/2014/chart" uri="{C3380CC4-5D6E-409C-BE32-E72D297353CC}">
                <c16:uniqueId val="{00000013-23D8-4CC4-BCB6-C0EF9D9DD3FA}"/>
              </c:ext>
            </c:extLst>
          </c:dPt>
          <c:dPt>
            <c:idx val="11"/>
            <c:marker>
              <c:symbol val="square"/>
              <c:size val="5"/>
              <c:spPr>
                <a:noFill/>
                <a:ln w="9525">
                  <a:noFill/>
                </a:ln>
                <a:effectLst/>
              </c:spPr>
            </c:marker>
            <c:bubble3D val="0"/>
            <c:extLst>
              <c:ext xmlns:c16="http://schemas.microsoft.com/office/drawing/2014/chart" uri="{C3380CC4-5D6E-409C-BE32-E72D297353CC}">
                <c16:uniqueId val="{00000014-23D8-4CC4-BCB6-C0EF9D9DD3FA}"/>
              </c:ext>
            </c:extLst>
          </c:dPt>
          <c:dPt>
            <c:idx val="12"/>
            <c:marker>
              <c:symbol val="square"/>
              <c:size val="5"/>
              <c:spPr>
                <a:noFill/>
                <a:ln w="9525">
                  <a:noFill/>
                </a:ln>
                <a:effectLst/>
              </c:spPr>
            </c:marker>
            <c:bubble3D val="0"/>
            <c:extLst>
              <c:ext xmlns:c16="http://schemas.microsoft.com/office/drawing/2014/chart" uri="{C3380CC4-5D6E-409C-BE32-E72D297353CC}">
                <c16:uniqueId val="{00000015-23D8-4CC4-BCB6-C0EF9D9DD3FA}"/>
              </c:ext>
            </c:extLst>
          </c:dPt>
          <c:cat>
            <c:strRef>
              <c:f>'Evolución mensual turistas TF'!$B$186:$B$197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TF'!$N$186:$N$198</c:f>
              <c:numCache>
                <c:formatCode>0.0%</c:formatCode>
                <c:ptCount val="13"/>
                <c:pt idx="0">
                  <c:v>4.8184632704756591E-2</c:v>
                </c:pt>
                <c:pt idx="1">
                  <c:v>8.2967539153525172E-2</c:v>
                </c:pt>
                <c:pt idx="2">
                  <c:v>-2.8925003727448884E-2</c:v>
                </c:pt>
                <c:pt idx="3">
                  <c:v>0.25814925373134323</c:v>
                </c:pt>
                <c:pt idx="4">
                  <c:v>0.20228132167875512</c:v>
                </c:pt>
                <c:pt idx="5">
                  <c:v>-1.0047970958122598E-2</c:v>
                </c:pt>
                <c:pt idx="6">
                  <c:v>-0.17920277296360487</c:v>
                </c:pt>
                <c:pt idx="7">
                  <c:v>-0.18582887700534756</c:v>
                </c:pt>
                <c:pt idx="8">
                  <c:v>2.9561671763506547E-2</c:v>
                </c:pt>
                <c:pt idx="9">
                  <c:v>0.10619113255226287</c:v>
                </c:pt>
                <c:pt idx="10">
                  <c:v>0.10282635496096071</c:v>
                </c:pt>
                <c:pt idx="11">
                  <c:v>0.10434669329975255</c:v>
                </c:pt>
                <c:pt idx="12">
                  <c:v>3.3347211741133087E-2</c:v>
                </c:pt>
              </c:numCache>
            </c:numRef>
          </c:val>
          <c:smooth val="0"/>
          <c:extLst>
            <c:ext xmlns:c16="http://schemas.microsoft.com/office/drawing/2014/chart" uri="{C3380CC4-5D6E-409C-BE32-E72D297353CC}">
              <c16:uniqueId val="{00000016-23D8-4CC4-BCB6-C0EF9D9DD3FA}"/>
            </c:ext>
          </c:extLst>
        </c:ser>
        <c:ser>
          <c:idx val="4"/>
          <c:order val="4"/>
          <c:tx>
            <c:strRef>
              <c:f>'Evolución mensual turistas TF'!$O$185</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TF'!$O$186:$O$198</c:f>
              <c:numCache>
                <c:formatCode>0.0%</c:formatCode>
                <c:ptCount val="13"/>
                <c:pt idx="0">
                  <c:v>-0.10600604925824575</c:v>
                </c:pt>
                <c:pt idx="1">
                  <c:v>0.16851830195298789</c:v>
                </c:pt>
                <c:pt idx="2">
                  <c:v>-3.1188020626735424E-2</c:v>
                </c:pt>
                <c:pt idx="3">
                  <c:v>-0.13997714658831206</c:v>
                </c:pt>
                <c:pt idx="4">
                  <c:v>0.38786317446686702</c:v>
                </c:pt>
                <c:pt idx="5">
                  <c:v>4.032972273315627E-2</c:v>
                </c:pt>
                <c:pt idx="6">
                  <c:v>8.6127815717052192E-2</c:v>
                </c:pt>
                <c:pt idx="7">
                  <c:v>-7.4518317503392106E-2</c:v>
                </c:pt>
                <c:pt idx="8">
                  <c:v>0.10681364017275841</c:v>
                </c:pt>
                <c:pt idx="9">
                  <c:v>0.10568312284730186</c:v>
                </c:pt>
                <c:pt idx="10">
                  <c:v>0.32330703484549628</c:v>
                </c:pt>
                <c:pt idx="11">
                  <c:v>0.2328275728343594</c:v>
                </c:pt>
                <c:pt idx="12">
                  <c:v>7.7542658411610121E-2</c:v>
                </c:pt>
              </c:numCache>
            </c:numRef>
          </c:val>
          <c:smooth val="0"/>
          <c:extLst>
            <c:ext xmlns:c16="http://schemas.microsoft.com/office/drawing/2014/chart" uri="{C3380CC4-5D6E-409C-BE32-E72D297353CC}">
              <c16:uniqueId val="{00000017-23D8-4CC4-BCB6-C0EF9D9DD3FA}"/>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30000"/>
          <c:min val="1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'!$G$7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'!$G$9:$G$19</c:f>
              <c:numCache>
                <c:formatCode>#,##0</c:formatCode>
                <c:ptCount val="11"/>
                <c:pt idx="0">
                  <c:v>1944338</c:v>
                </c:pt>
                <c:pt idx="1">
                  <c:v>14266572</c:v>
                </c:pt>
                <c:pt idx="2">
                  <c:v>5612270</c:v>
                </c:pt>
                <c:pt idx="3">
                  <c:v>2551711</c:v>
                </c:pt>
                <c:pt idx="4">
                  <c:v>432062</c:v>
                </c:pt>
                <c:pt idx="5">
                  <c:v>841310</c:v>
                </c:pt>
                <c:pt idx="6">
                  <c:v>658423</c:v>
                </c:pt>
                <c:pt idx="7">
                  <c:v>725824</c:v>
                </c:pt>
                <c:pt idx="8">
                  <c:v>654625</c:v>
                </c:pt>
                <c:pt idx="9">
                  <c:v>1306851</c:v>
                </c:pt>
                <c:pt idx="10">
                  <c:v>1483497</c:v>
                </c:pt>
              </c:numCache>
            </c:numRef>
          </c:val>
          <c:extLst>
            <c:ext xmlns:c16="http://schemas.microsoft.com/office/drawing/2014/chart" uri="{C3380CC4-5D6E-409C-BE32-E72D297353CC}">
              <c16:uniqueId val="{00000000-9396-4E3A-A151-0239ECC975A7}"/>
            </c:ext>
          </c:extLst>
        </c:ser>
        <c:ser>
          <c:idx val="1"/>
          <c:order val="1"/>
          <c:tx>
            <c:strRef>
              <c:f>'T princi ent acum mes actua me '!$M$7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9396-4E3A-A151-0239ECC975A7}"/>
              </c:ext>
            </c:extLst>
          </c:dPt>
          <c:dPt>
            <c:idx val="1"/>
            <c:invertIfNegative val="0"/>
            <c:bubble3D val="0"/>
            <c:spPr>
              <a:noFill/>
              <a:ln>
                <a:noFill/>
              </a:ln>
              <a:effectLst/>
            </c:spPr>
            <c:extLst>
              <c:ext xmlns:c16="http://schemas.microsoft.com/office/drawing/2014/chart" uri="{C3380CC4-5D6E-409C-BE32-E72D297353CC}">
                <c16:uniqueId val="{00000004-9396-4E3A-A151-0239ECC975A7}"/>
              </c:ext>
            </c:extLst>
          </c:dPt>
          <c:dPt>
            <c:idx val="2"/>
            <c:invertIfNegative val="0"/>
            <c:bubble3D val="0"/>
            <c:spPr>
              <a:noFill/>
              <a:ln>
                <a:noFill/>
              </a:ln>
              <a:effectLst/>
            </c:spPr>
            <c:extLst>
              <c:ext xmlns:c16="http://schemas.microsoft.com/office/drawing/2014/chart" uri="{C3380CC4-5D6E-409C-BE32-E72D297353CC}">
                <c16:uniqueId val="{00000006-9396-4E3A-A151-0239ECC975A7}"/>
              </c:ext>
            </c:extLst>
          </c:dPt>
          <c:dPt>
            <c:idx val="3"/>
            <c:invertIfNegative val="0"/>
            <c:bubble3D val="0"/>
            <c:spPr>
              <a:noFill/>
              <a:ln>
                <a:noFill/>
              </a:ln>
              <a:effectLst/>
            </c:spPr>
            <c:extLst>
              <c:ext xmlns:c16="http://schemas.microsoft.com/office/drawing/2014/chart" uri="{C3380CC4-5D6E-409C-BE32-E72D297353CC}">
                <c16:uniqueId val="{00000008-9396-4E3A-A151-0239ECC975A7}"/>
              </c:ext>
            </c:extLst>
          </c:dPt>
          <c:dPt>
            <c:idx val="4"/>
            <c:invertIfNegative val="0"/>
            <c:bubble3D val="0"/>
            <c:spPr>
              <a:noFill/>
              <a:ln>
                <a:noFill/>
              </a:ln>
              <a:effectLst/>
            </c:spPr>
            <c:extLst>
              <c:ext xmlns:c16="http://schemas.microsoft.com/office/drawing/2014/chart" uri="{C3380CC4-5D6E-409C-BE32-E72D297353CC}">
                <c16:uniqueId val="{0000000A-9396-4E3A-A151-0239ECC975A7}"/>
              </c:ext>
            </c:extLst>
          </c:dPt>
          <c:dPt>
            <c:idx val="5"/>
            <c:invertIfNegative val="0"/>
            <c:bubble3D val="0"/>
            <c:spPr>
              <a:noFill/>
              <a:ln>
                <a:noFill/>
              </a:ln>
              <a:effectLst/>
            </c:spPr>
            <c:extLst>
              <c:ext xmlns:c16="http://schemas.microsoft.com/office/drawing/2014/chart" uri="{C3380CC4-5D6E-409C-BE32-E72D297353CC}">
                <c16:uniqueId val="{0000000C-9396-4E3A-A151-0239ECC975A7}"/>
              </c:ext>
            </c:extLst>
          </c:dPt>
          <c:dPt>
            <c:idx val="6"/>
            <c:invertIfNegative val="0"/>
            <c:bubble3D val="0"/>
            <c:spPr>
              <a:noFill/>
              <a:ln>
                <a:noFill/>
              </a:ln>
              <a:effectLst/>
            </c:spPr>
            <c:extLst>
              <c:ext xmlns:c16="http://schemas.microsoft.com/office/drawing/2014/chart" uri="{C3380CC4-5D6E-409C-BE32-E72D297353CC}">
                <c16:uniqueId val="{0000000E-9396-4E3A-A151-0239ECC975A7}"/>
              </c:ext>
            </c:extLst>
          </c:dPt>
          <c:dPt>
            <c:idx val="7"/>
            <c:invertIfNegative val="0"/>
            <c:bubble3D val="0"/>
            <c:spPr>
              <a:noFill/>
              <a:ln>
                <a:noFill/>
              </a:ln>
              <a:effectLst/>
            </c:spPr>
            <c:extLst>
              <c:ext xmlns:c16="http://schemas.microsoft.com/office/drawing/2014/chart" uri="{C3380CC4-5D6E-409C-BE32-E72D297353CC}">
                <c16:uniqueId val="{00000010-9396-4E3A-A151-0239ECC975A7}"/>
              </c:ext>
            </c:extLst>
          </c:dPt>
          <c:dPt>
            <c:idx val="8"/>
            <c:invertIfNegative val="0"/>
            <c:bubble3D val="0"/>
            <c:spPr>
              <a:noFill/>
              <a:ln>
                <a:noFill/>
              </a:ln>
              <a:effectLst/>
            </c:spPr>
            <c:extLst>
              <c:ext xmlns:c16="http://schemas.microsoft.com/office/drawing/2014/chart" uri="{C3380CC4-5D6E-409C-BE32-E72D297353CC}">
                <c16:uniqueId val="{00000012-9396-4E3A-A151-0239ECC975A7}"/>
              </c:ext>
            </c:extLst>
          </c:dPt>
          <c:dPt>
            <c:idx val="9"/>
            <c:invertIfNegative val="0"/>
            <c:bubble3D val="0"/>
            <c:spPr>
              <a:noFill/>
              <a:ln>
                <a:noFill/>
              </a:ln>
              <a:effectLst/>
            </c:spPr>
            <c:extLst>
              <c:ext xmlns:c16="http://schemas.microsoft.com/office/drawing/2014/chart" uri="{C3380CC4-5D6E-409C-BE32-E72D297353CC}">
                <c16:uniqueId val="{00000014-9396-4E3A-A151-0239ECC975A7}"/>
              </c:ext>
            </c:extLst>
          </c:dPt>
          <c:dPt>
            <c:idx val="10"/>
            <c:invertIfNegative val="0"/>
            <c:bubble3D val="0"/>
            <c:spPr>
              <a:noFill/>
              <a:ln>
                <a:noFill/>
              </a:ln>
              <a:effectLst/>
            </c:spPr>
            <c:extLst>
              <c:ext xmlns:c16="http://schemas.microsoft.com/office/drawing/2014/chart" uri="{C3380CC4-5D6E-409C-BE32-E72D297353CC}">
                <c16:uniqueId val="{00000016-9396-4E3A-A151-0239ECC975A7}"/>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96-4E3A-A151-0239ECC975A7}"/>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96-4E3A-A151-0239ECC975A7}"/>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96-4E3A-A151-0239ECC975A7}"/>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96-4E3A-A151-0239ECC975A7}"/>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96-4E3A-A151-0239ECC975A7}"/>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96-4E3A-A151-0239ECC975A7}"/>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96-4E3A-A151-0239ECC975A7}"/>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96-4E3A-A151-0239ECC975A7}"/>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96-4E3A-A151-0239ECC975A7}"/>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96-4E3A-A151-0239ECC975A7}"/>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396-4E3A-A151-0239ECC975A7}"/>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'!$M$9:$M$19</c:f>
              <c:numCache>
                <c:formatCode>0.0%</c:formatCode>
                <c:ptCount val="11"/>
                <c:pt idx="0">
                  <c:v>0.11994008233096833</c:v>
                </c:pt>
                <c:pt idx="1">
                  <c:v>0.88005985598218384</c:v>
                </c:pt>
                <c:pt idx="2">
                  <c:v>0.34620324545610054</c:v>
                </c:pt>
                <c:pt idx="3">
                  <c:v>0.15740700815642009</c:v>
                </c:pt>
                <c:pt idx="4">
                  <c:v>2.6652542845988114E-2</c:v>
                </c:pt>
                <c:pt idx="5">
                  <c:v>5.1897761945642662E-2</c:v>
                </c:pt>
                <c:pt idx="6">
                  <c:v>4.0616039407038874E-2</c:v>
                </c:pt>
                <c:pt idx="7">
                  <c:v>4.4773794637451285E-2</c:v>
                </c:pt>
                <c:pt idx="8">
                  <c:v>4.0381752758990537E-2</c:v>
                </c:pt>
                <c:pt idx="9">
                  <c:v>8.0615518770043207E-2</c:v>
                </c:pt>
                <c:pt idx="10">
                  <c:v>9.1512253691356391E-2</c:v>
                </c:pt>
              </c:numCache>
            </c:numRef>
          </c:val>
          <c:extLst>
            <c:ext xmlns:c16="http://schemas.microsoft.com/office/drawing/2014/chart" uri="{C3380CC4-5D6E-409C-BE32-E72D297353CC}">
              <c16:uniqueId val="{00000017-9396-4E3A-A151-0239ECC975A7}"/>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'!$H$7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9396-4E3A-A151-0239ECC975A7}"/>
              </c:ext>
            </c:extLst>
          </c:dPt>
          <c:dPt>
            <c:idx val="1"/>
            <c:invertIfNegative val="0"/>
            <c:bubble3D val="0"/>
            <c:spPr>
              <a:noFill/>
              <a:ln>
                <a:noFill/>
              </a:ln>
              <a:effectLst/>
            </c:spPr>
            <c:extLst>
              <c:ext xmlns:c16="http://schemas.microsoft.com/office/drawing/2014/chart" uri="{C3380CC4-5D6E-409C-BE32-E72D297353CC}">
                <c16:uniqueId val="{0000001B-9396-4E3A-A151-0239ECC975A7}"/>
              </c:ext>
            </c:extLst>
          </c:dPt>
          <c:dPt>
            <c:idx val="2"/>
            <c:invertIfNegative val="0"/>
            <c:bubble3D val="0"/>
            <c:spPr>
              <a:noFill/>
              <a:ln>
                <a:noFill/>
              </a:ln>
              <a:effectLst/>
            </c:spPr>
            <c:extLst>
              <c:ext xmlns:c16="http://schemas.microsoft.com/office/drawing/2014/chart" uri="{C3380CC4-5D6E-409C-BE32-E72D297353CC}">
                <c16:uniqueId val="{0000001D-9396-4E3A-A151-0239ECC975A7}"/>
              </c:ext>
            </c:extLst>
          </c:dPt>
          <c:dPt>
            <c:idx val="3"/>
            <c:invertIfNegative val="0"/>
            <c:bubble3D val="0"/>
            <c:spPr>
              <a:noFill/>
              <a:ln>
                <a:noFill/>
              </a:ln>
              <a:effectLst/>
            </c:spPr>
            <c:extLst>
              <c:ext xmlns:c16="http://schemas.microsoft.com/office/drawing/2014/chart" uri="{C3380CC4-5D6E-409C-BE32-E72D297353CC}">
                <c16:uniqueId val="{0000001F-9396-4E3A-A151-0239ECC975A7}"/>
              </c:ext>
            </c:extLst>
          </c:dPt>
          <c:dPt>
            <c:idx val="4"/>
            <c:invertIfNegative val="0"/>
            <c:bubble3D val="0"/>
            <c:spPr>
              <a:noFill/>
              <a:ln>
                <a:noFill/>
              </a:ln>
              <a:effectLst/>
            </c:spPr>
            <c:extLst>
              <c:ext xmlns:c16="http://schemas.microsoft.com/office/drawing/2014/chart" uri="{C3380CC4-5D6E-409C-BE32-E72D297353CC}">
                <c16:uniqueId val="{00000021-9396-4E3A-A151-0239ECC975A7}"/>
              </c:ext>
            </c:extLst>
          </c:dPt>
          <c:dPt>
            <c:idx val="5"/>
            <c:invertIfNegative val="0"/>
            <c:bubble3D val="0"/>
            <c:spPr>
              <a:noFill/>
              <a:ln>
                <a:noFill/>
              </a:ln>
              <a:effectLst/>
            </c:spPr>
            <c:extLst>
              <c:ext xmlns:c16="http://schemas.microsoft.com/office/drawing/2014/chart" uri="{C3380CC4-5D6E-409C-BE32-E72D297353CC}">
                <c16:uniqueId val="{00000023-9396-4E3A-A151-0239ECC975A7}"/>
              </c:ext>
            </c:extLst>
          </c:dPt>
          <c:dPt>
            <c:idx val="6"/>
            <c:invertIfNegative val="0"/>
            <c:bubble3D val="0"/>
            <c:spPr>
              <a:noFill/>
              <a:ln>
                <a:noFill/>
              </a:ln>
              <a:effectLst/>
            </c:spPr>
            <c:extLst>
              <c:ext xmlns:c16="http://schemas.microsoft.com/office/drawing/2014/chart" uri="{C3380CC4-5D6E-409C-BE32-E72D297353CC}">
                <c16:uniqueId val="{00000025-9396-4E3A-A151-0239ECC975A7}"/>
              </c:ext>
            </c:extLst>
          </c:dPt>
          <c:dPt>
            <c:idx val="7"/>
            <c:invertIfNegative val="0"/>
            <c:bubble3D val="0"/>
            <c:spPr>
              <a:noFill/>
              <a:ln>
                <a:noFill/>
              </a:ln>
              <a:effectLst/>
            </c:spPr>
            <c:extLst>
              <c:ext xmlns:c16="http://schemas.microsoft.com/office/drawing/2014/chart" uri="{C3380CC4-5D6E-409C-BE32-E72D297353CC}">
                <c16:uniqueId val="{00000027-9396-4E3A-A151-0239ECC975A7}"/>
              </c:ext>
            </c:extLst>
          </c:dPt>
          <c:dPt>
            <c:idx val="8"/>
            <c:invertIfNegative val="0"/>
            <c:bubble3D val="0"/>
            <c:spPr>
              <a:noFill/>
              <a:ln>
                <a:noFill/>
              </a:ln>
              <a:effectLst/>
            </c:spPr>
            <c:extLst>
              <c:ext xmlns:c16="http://schemas.microsoft.com/office/drawing/2014/chart" uri="{C3380CC4-5D6E-409C-BE32-E72D297353CC}">
                <c16:uniqueId val="{00000029-9396-4E3A-A151-0239ECC975A7}"/>
              </c:ext>
            </c:extLst>
          </c:dPt>
          <c:dPt>
            <c:idx val="9"/>
            <c:invertIfNegative val="0"/>
            <c:bubble3D val="0"/>
            <c:spPr>
              <a:noFill/>
              <a:ln>
                <a:noFill/>
              </a:ln>
              <a:effectLst/>
            </c:spPr>
            <c:extLst>
              <c:ext xmlns:c16="http://schemas.microsoft.com/office/drawing/2014/chart" uri="{C3380CC4-5D6E-409C-BE32-E72D297353CC}">
                <c16:uniqueId val="{0000002B-9396-4E3A-A151-0239ECC975A7}"/>
              </c:ext>
            </c:extLst>
          </c:dPt>
          <c:dPt>
            <c:idx val="10"/>
            <c:invertIfNegative val="0"/>
            <c:bubble3D val="0"/>
            <c:spPr>
              <a:noFill/>
              <a:ln>
                <a:noFill/>
              </a:ln>
              <a:effectLst/>
            </c:spPr>
            <c:extLst>
              <c:ext xmlns:c16="http://schemas.microsoft.com/office/drawing/2014/chart" uri="{C3380CC4-5D6E-409C-BE32-E72D297353CC}">
                <c16:uniqueId val="{0000002D-9396-4E3A-A151-0239ECC975A7}"/>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396-4E3A-A151-0239ECC975A7}"/>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396-4E3A-A151-0239ECC975A7}"/>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396-4E3A-A151-0239ECC975A7}"/>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396-4E3A-A151-0239ECC975A7}"/>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396-4E3A-A151-0239ECC975A7}"/>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396-4E3A-A151-0239ECC975A7}"/>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396-4E3A-A151-0239ECC975A7}"/>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396-4E3A-A151-0239ECC975A7}"/>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396-4E3A-A151-0239ECC975A7}"/>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396-4E3A-A151-0239ECC975A7}"/>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396-4E3A-A151-0239ECC975A7}"/>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'!$H$9:$H$19</c:f>
              <c:numCache>
                <c:formatCode>0.0%</c:formatCode>
                <c:ptCount val="11"/>
                <c:pt idx="0">
                  <c:v>1.1068337690120833E-2</c:v>
                </c:pt>
                <c:pt idx="1">
                  <c:v>0.12385396660193693</c:v>
                </c:pt>
                <c:pt idx="2">
                  <c:v>0.13254726119174087</c:v>
                </c:pt>
                <c:pt idx="3">
                  <c:v>0.1217480678206917</c:v>
                </c:pt>
                <c:pt idx="4">
                  <c:v>6.0251430029766295E-2</c:v>
                </c:pt>
                <c:pt idx="5">
                  <c:v>8.5366624566690641E-2</c:v>
                </c:pt>
                <c:pt idx="6">
                  <c:v>3.2577310162504869E-3</c:v>
                </c:pt>
                <c:pt idx="7">
                  <c:v>0.27223712117228449</c:v>
                </c:pt>
                <c:pt idx="8">
                  <c:v>8.4241664361678348E-2</c:v>
                </c:pt>
                <c:pt idx="9">
                  <c:v>0.11100522155476855</c:v>
                </c:pt>
                <c:pt idx="10">
                  <c:v>0.16385293764607023</c:v>
                </c:pt>
              </c:numCache>
            </c:numRef>
          </c:val>
          <c:extLst>
            <c:ext xmlns:c16="http://schemas.microsoft.com/office/drawing/2014/chart" uri="{C3380CC4-5D6E-409C-BE32-E72D297353CC}">
              <c16:uniqueId val="{0000002E-9396-4E3A-A151-0239ECC975A7}"/>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'!$R$7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'!$R$9:$R$19</c:f>
              <c:numCache>
                <c:formatCode>#,##0</c:formatCode>
                <c:ptCount val="11"/>
                <c:pt idx="0">
                  <c:v>518833</c:v>
                </c:pt>
                <c:pt idx="1">
                  <c:v>3716307</c:v>
                </c:pt>
                <c:pt idx="2">
                  <c:v>905811</c:v>
                </c:pt>
                <c:pt idx="3">
                  <c:v>793322</c:v>
                </c:pt>
                <c:pt idx="4">
                  <c:v>107747</c:v>
                </c:pt>
                <c:pt idx="5">
                  <c:v>154957</c:v>
                </c:pt>
                <c:pt idx="6">
                  <c:v>271629</c:v>
                </c:pt>
                <c:pt idx="7">
                  <c:v>108475</c:v>
                </c:pt>
                <c:pt idx="8">
                  <c:v>124867</c:v>
                </c:pt>
                <c:pt idx="9">
                  <c:v>835093</c:v>
                </c:pt>
                <c:pt idx="10">
                  <c:v>414407</c:v>
                </c:pt>
              </c:numCache>
            </c:numRef>
          </c:val>
          <c:extLst>
            <c:ext xmlns:c16="http://schemas.microsoft.com/office/drawing/2014/chart" uri="{C3380CC4-5D6E-409C-BE32-E72D297353CC}">
              <c16:uniqueId val="{00000000-60EF-45AC-8071-72DA0BDECF93}"/>
            </c:ext>
          </c:extLst>
        </c:ser>
        <c:ser>
          <c:idx val="1"/>
          <c:order val="1"/>
          <c:tx>
            <c:strRef>
              <c:f>'T princi ent acum mes actua me '!$X$7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60EF-45AC-8071-72DA0BDECF93}"/>
              </c:ext>
            </c:extLst>
          </c:dPt>
          <c:dPt>
            <c:idx val="1"/>
            <c:invertIfNegative val="0"/>
            <c:bubble3D val="0"/>
            <c:spPr>
              <a:noFill/>
              <a:ln>
                <a:noFill/>
              </a:ln>
              <a:effectLst/>
            </c:spPr>
            <c:extLst>
              <c:ext xmlns:c16="http://schemas.microsoft.com/office/drawing/2014/chart" uri="{C3380CC4-5D6E-409C-BE32-E72D297353CC}">
                <c16:uniqueId val="{00000004-60EF-45AC-8071-72DA0BDECF93}"/>
              </c:ext>
            </c:extLst>
          </c:dPt>
          <c:dPt>
            <c:idx val="2"/>
            <c:invertIfNegative val="0"/>
            <c:bubble3D val="0"/>
            <c:spPr>
              <a:noFill/>
              <a:ln>
                <a:noFill/>
              </a:ln>
              <a:effectLst/>
            </c:spPr>
            <c:extLst>
              <c:ext xmlns:c16="http://schemas.microsoft.com/office/drawing/2014/chart" uri="{C3380CC4-5D6E-409C-BE32-E72D297353CC}">
                <c16:uniqueId val="{00000006-60EF-45AC-8071-72DA0BDECF93}"/>
              </c:ext>
            </c:extLst>
          </c:dPt>
          <c:dPt>
            <c:idx val="3"/>
            <c:invertIfNegative val="0"/>
            <c:bubble3D val="0"/>
            <c:spPr>
              <a:noFill/>
              <a:ln>
                <a:noFill/>
              </a:ln>
              <a:effectLst/>
            </c:spPr>
            <c:extLst>
              <c:ext xmlns:c16="http://schemas.microsoft.com/office/drawing/2014/chart" uri="{C3380CC4-5D6E-409C-BE32-E72D297353CC}">
                <c16:uniqueId val="{00000008-60EF-45AC-8071-72DA0BDECF93}"/>
              </c:ext>
            </c:extLst>
          </c:dPt>
          <c:dPt>
            <c:idx val="4"/>
            <c:invertIfNegative val="0"/>
            <c:bubble3D val="0"/>
            <c:spPr>
              <a:noFill/>
              <a:ln>
                <a:noFill/>
              </a:ln>
              <a:effectLst/>
            </c:spPr>
            <c:extLst>
              <c:ext xmlns:c16="http://schemas.microsoft.com/office/drawing/2014/chart" uri="{C3380CC4-5D6E-409C-BE32-E72D297353CC}">
                <c16:uniqueId val="{0000000A-60EF-45AC-8071-72DA0BDECF93}"/>
              </c:ext>
            </c:extLst>
          </c:dPt>
          <c:dPt>
            <c:idx val="5"/>
            <c:invertIfNegative val="0"/>
            <c:bubble3D val="0"/>
            <c:spPr>
              <a:noFill/>
              <a:ln>
                <a:noFill/>
              </a:ln>
              <a:effectLst/>
            </c:spPr>
            <c:extLst>
              <c:ext xmlns:c16="http://schemas.microsoft.com/office/drawing/2014/chart" uri="{C3380CC4-5D6E-409C-BE32-E72D297353CC}">
                <c16:uniqueId val="{0000000C-60EF-45AC-8071-72DA0BDECF93}"/>
              </c:ext>
            </c:extLst>
          </c:dPt>
          <c:dPt>
            <c:idx val="6"/>
            <c:invertIfNegative val="0"/>
            <c:bubble3D val="0"/>
            <c:spPr>
              <a:noFill/>
              <a:ln>
                <a:noFill/>
              </a:ln>
              <a:effectLst/>
            </c:spPr>
            <c:extLst>
              <c:ext xmlns:c16="http://schemas.microsoft.com/office/drawing/2014/chart" uri="{C3380CC4-5D6E-409C-BE32-E72D297353CC}">
                <c16:uniqueId val="{0000000E-60EF-45AC-8071-72DA0BDECF93}"/>
              </c:ext>
            </c:extLst>
          </c:dPt>
          <c:dPt>
            <c:idx val="7"/>
            <c:invertIfNegative val="0"/>
            <c:bubble3D val="0"/>
            <c:spPr>
              <a:noFill/>
              <a:ln>
                <a:noFill/>
              </a:ln>
              <a:effectLst/>
            </c:spPr>
            <c:extLst>
              <c:ext xmlns:c16="http://schemas.microsoft.com/office/drawing/2014/chart" uri="{C3380CC4-5D6E-409C-BE32-E72D297353CC}">
                <c16:uniqueId val="{00000010-60EF-45AC-8071-72DA0BDECF93}"/>
              </c:ext>
            </c:extLst>
          </c:dPt>
          <c:dPt>
            <c:idx val="8"/>
            <c:invertIfNegative val="0"/>
            <c:bubble3D val="0"/>
            <c:spPr>
              <a:noFill/>
              <a:ln>
                <a:noFill/>
              </a:ln>
              <a:effectLst/>
            </c:spPr>
            <c:extLst>
              <c:ext xmlns:c16="http://schemas.microsoft.com/office/drawing/2014/chart" uri="{C3380CC4-5D6E-409C-BE32-E72D297353CC}">
                <c16:uniqueId val="{00000012-60EF-45AC-8071-72DA0BDECF93}"/>
              </c:ext>
            </c:extLst>
          </c:dPt>
          <c:dPt>
            <c:idx val="9"/>
            <c:invertIfNegative val="0"/>
            <c:bubble3D val="0"/>
            <c:spPr>
              <a:noFill/>
              <a:ln>
                <a:noFill/>
              </a:ln>
              <a:effectLst/>
            </c:spPr>
            <c:extLst>
              <c:ext xmlns:c16="http://schemas.microsoft.com/office/drawing/2014/chart" uri="{C3380CC4-5D6E-409C-BE32-E72D297353CC}">
                <c16:uniqueId val="{00000014-60EF-45AC-8071-72DA0BDECF93}"/>
              </c:ext>
            </c:extLst>
          </c:dPt>
          <c:dPt>
            <c:idx val="10"/>
            <c:invertIfNegative val="0"/>
            <c:bubble3D val="0"/>
            <c:spPr>
              <a:noFill/>
              <a:ln>
                <a:noFill/>
              </a:ln>
              <a:effectLst/>
            </c:spPr>
            <c:extLst>
              <c:ext xmlns:c16="http://schemas.microsoft.com/office/drawing/2014/chart" uri="{C3380CC4-5D6E-409C-BE32-E72D297353CC}">
                <c16:uniqueId val="{00000016-60EF-45AC-8071-72DA0BDECF93}"/>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EF-45AC-8071-72DA0BDECF93}"/>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EF-45AC-8071-72DA0BDECF93}"/>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EF-45AC-8071-72DA0BDECF93}"/>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EF-45AC-8071-72DA0BDECF93}"/>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EF-45AC-8071-72DA0BDECF93}"/>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EF-45AC-8071-72DA0BDECF93}"/>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EF-45AC-8071-72DA0BDECF93}"/>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EF-45AC-8071-72DA0BDECF93}"/>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EF-45AC-8071-72DA0BDECF93}"/>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0EF-45AC-8071-72DA0BDECF93}"/>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0EF-45AC-8071-72DA0BDECF93}"/>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'!$X$9:$X$19</c:f>
              <c:numCache>
                <c:formatCode>0.0%</c:formatCode>
                <c:ptCount val="11"/>
                <c:pt idx="0">
                  <c:v>0.26684300774865277</c:v>
                </c:pt>
                <c:pt idx="1">
                  <c:v>0.26049053689982427</c:v>
                </c:pt>
                <c:pt idx="2">
                  <c:v>0.16139832901838294</c:v>
                </c:pt>
                <c:pt idx="3">
                  <c:v>0.3108980601643368</c:v>
                </c:pt>
                <c:pt idx="4">
                  <c:v>0.24937856141016798</c:v>
                </c:pt>
                <c:pt idx="5">
                  <c:v>0.18418537756593883</c:v>
                </c:pt>
                <c:pt idx="6">
                  <c:v>0.41254482300891676</c:v>
                </c:pt>
                <c:pt idx="7">
                  <c:v>0.14945083105546247</c:v>
                </c:pt>
                <c:pt idx="8">
                  <c:v>0.19074584685888868</c:v>
                </c:pt>
                <c:pt idx="9">
                  <c:v>0.63901163942943762</c:v>
                </c:pt>
                <c:pt idx="10">
                  <c:v>0.27934468354165864</c:v>
                </c:pt>
              </c:numCache>
            </c:numRef>
          </c:val>
          <c:extLst>
            <c:ext xmlns:c16="http://schemas.microsoft.com/office/drawing/2014/chart" uri="{C3380CC4-5D6E-409C-BE32-E72D297353CC}">
              <c16:uniqueId val="{00000017-60EF-45AC-8071-72DA0BDECF93}"/>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'!$S$7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60EF-45AC-8071-72DA0BDECF93}"/>
              </c:ext>
            </c:extLst>
          </c:dPt>
          <c:dPt>
            <c:idx val="1"/>
            <c:invertIfNegative val="0"/>
            <c:bubble3D val="0"/>
            <c:spPr>
              <a:noFill/>
              <a:ln>
                <a:noFill/>
              </a:ln>
              <a:effectLst/>
            </c:spPr>
            <c:extLst>
              <c:ext xmlns:c16="http://schemas.microsoft.com/office/drawing/2014/chart" uri="{C3380CC4-5D6E-409C-BE32-E72D297353CC}">
                <c16:uniqueId val="{0000001B-60EF-45AC-8071-72DA0BDECF93}"/>
              </c:ext>
            </c:extLst>
          </c:dPt>
          <c:dPt>
            <c:idx val="2"/>
            <c:invertIfNegative val="0"/>
            <c:bubble3D val="0"/>
            <c:spPr>
              <a:noFill/>
              <a:ln>
                <a:noFill/>
              </a:ln>
              <a:effectLst/>
            </c:spPr>
            <c:extLst>
              <c:ext xmlns:c16="http://schemas.microsoft.com/office/drawing/2014/chart" uri="{C3380CC4-5D6E-409C-BE32-E72D297353CC}">
                <c16:uniqueId val="{0000001D-60EF-45AC-8071-72DA0BDECF93}"/>
              </c:ext>
            </c:extLst>
          </c:dPt>
          <c:dPt>
            <c:idx val="3"/>
            <c:invertIfNegative val="0"/>
            <c:bubble3D val="0"/>
            <c:spPr>
              <a:noFill/>
              <a:ln>
                <a:noFill/>
              </a:ln>
              <a:effectLst/>
            </c:spPr>
            <c:extLst>
              <c:ext xmlns:c16="http://schemas.microsoft.com/office/drawing/2014/chart" uri="{C3380CC4-5D6E-409C-BE32-E72D297353CC}">
                <c16:uniqueId val="{0000001F-60EF-45AC-8071-72DA0BDECF93}"/>
              </c:ext>
            </c:extLst>
          </c:dPt>
          <c:dPt>
            <c:idx val="4"/>
            <c:invertIfNegative val="0"/>
            <c:bubble3D val="0"/>
            <c:spPr>
              <a:noFill/>
              <a:ln>
                <a:noFill/>
              </a:ln>
              <a:effectLst/>
            </c:spPr>
            <c:extLst>
              <c:ext xmlns:c16="http://schemas.microsoft.com/office/drawing/2014/chart" uri="{C3380CC4-5D6E-409C-BE32-E72D297353CC}">
                <c16:uniqueId val="{00000021-60EF-45AC-8071-72DA0BDECF93}"/>
              </c:ext>
            </c:extLst>
          </c:dPt>
          <c:dPt>
            <c:idx val="5"/>
            <c:invertIfNegative val="0"/>
            <c:bubble3D val="0"/>
            <c:spPr>
              <a:noFill/>
              <a:ln>
                <a:noFill/>
              </a:ln>
              <a:effectLst/>
            </c:spPr>
            <c:extLst>
              <c:ext xmlns:c16="http://schemas.microsoft.com/office/drawing/2014/chart" uri="{C3380CC4-5D6E-409C-BE32-E72D297353CC}">
                <c16:uniqueId val="{00000023-60EF-45AC-8071-72DA0BDECF93}"/>
              </c:ext>
            </c:extLst>
          </c:dPt>
          <c:dPt>
            <c:idx val="6"/>
            <c:invertIfNegative val="0"/>
            <c:bubble3D val="0"/>
            <c:spPr>
              <a:noFill/>
              <a:ln>
                <a:noFill/>
              </a:ln>
              <a:effectLst/>
            </c:spPr>
            <c:extLst>
              <c:ext xmlns:c16="http://schemas.microsoft.com/office/drawing/2014/chart" uri="{C3380CC4-5D6E-409C-BE32-E72D297353CC}">
                <c16:uniqueId val="{00000025-60EF-45AC-8071-72DA0BDECF93}"/>
              </c:ext>
            </c:extLst>
          </c:dPt>
          <c:dPt>
            <c:idx val="7"/>
            <c:invertIfNegative val="0"/>
            <c:bubble3D val="0"/>
            <c:spPr>
              <a:noFill/>
              <a:ln>
                <a:noFill/>
              </a:ln>
              <a:effectLst/>
            </c:spPr>
            <c:extLst>
              <c:ext xmlns:c16="http://schemas.microsoft.com/office/drawing/2014/chart" uri="{C3380CC4-5D6E-409C-BE32-E72D297353CC}">
                <c16:uniqueId val="{00000027-60EF-45AC-8071-72DA0BDECF93}"/>
              </c:ext>
            </c:extLst>
          </c:dPt>
          <c:dPt>
            <c:idx val="8"/>
            <c:invertIfNegative val="0"/>
            <c:bubble3D val="0"/>
            <c:spPr>
              <a:noFill/>
              <a:ln>
                <a:noFill/>
              </a:ln>
              <a:effectLst/>
            </c:spPr>
            <c:extLst>
              <c:ext xmlns:c16="http://schemas.microsoft.com/office/drawing/2014/chart" uri="{C3380CC4-5D6E-409C-BE32-E72D297353CC}">
                <c16:uniqueId val="{00000029-60EF-45AC-8071-72DA0BDECF93}"/>
              </c:ext>
            </c:extLst>
          </c:dPt>
          <c:dPt>
            <c:idx val="9"/>
            <c:invertIfNegative val="0"/>
            <c:bubble3D val="0"/>
            <c:spPr>
              <a:noFill/>
              <a:ln>
                <a:noFill/>
              </a:ln>
              <a:effectLst/>
            </c:spPr>
            <c:extLst>
              <c:ext xmlns:c16="http://schemas.microsoft.com/office/drawing/2014/chart" uri="{C3380CC4-5D6E-409C-BE32-E72D297353CC}">
                <c16:uniqueId val="{0000002B-60EF-45AC-8071-72DA0BDECF93}"/>
              </c:ext>
            </c:extLst>
          </c:dPt>
          <c:dPt>
            <c:idx val="10"/>
            <c:invertIfNegative val="0"/>
            <c:bubble3D val="0"/>
            <c:spPr>
              <a:noFill/>
              <a:ln>
                <a:noFill/>
              </a:ln>
              <a:effectLst/>
            </c:spPr>
            <c:extLst>
              <c:ext xmlns:c16="http://schemas.microsoft.com/office/drawing/2014/chart" uri="{C3380CC4-5D6E-409C-BE32-E72D297353CC}">
                <c16:uniqueId val="{0000002D-60EF-45AC-8071-72DA0BDECF93}"/>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0EF-45AC-8071-72DA0BDECF93}"/>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0EF-45AC-8071-72DA0BDECF93}"/>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0EF-45AC-8071-72DA0BDECF93}"/>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0EF-45AC-8071-72DA0BDECF93}"/>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0EF-45AC-8071-72DA0BDECF93}"/>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0EF-45AC-8071-72DA0BDECF93}"/>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0EF-45AC-8071-72DA0BDECF93}"/>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0EF-45AC-8071-72DA0BDECF93}"/>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0EF-45AC-8071-72DA0BDECF93}"/>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0EF-45AC-8071-72DA0BDECF93}"/>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0EF-45AC-8071-72DA0BDECF93}"/>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'!$S$9:$S$19</c:f>
              <c:numCache>
                <c:formatCode>0.0%</c:formatCode>
                <c:ptCount val="11"/>
                <c:pt idx="0">
                  <c:v>-3.4337647641275892E-2</c:v>
                </c:pt>
                <c:pt idx="1">
                  <c:v>0.14301237617748086</c:v>
                </c:pt>
                <c:pt idx="2">
                  <c:v>0.16157165481556524</c:v>
                </c:pt>
                <c:pt idx="3">
                  <c:v>0.14608121305279953</c:v>
                </c:pt>
                <c:pt idx="4">
                  <c:v>2.217057205198758E-2</c:v>
                </c:pt>
                <c:pt idx="5">
                  <c:v>0.16780339284503087</c:v>
                </c:pt>
                <c:pt idx="6">
                  <c:v>-6.7465280063186972E-3</c:v>
                </c:pt>
                <c:pt idx="7">
                  <c:v>0.34662892753839092</c:v>
                </c:pt>
                <c:pt idx="8">
                  <c:v>0.12264218797763116</c:v>
                </c:pt>
                <c:pt idx="9">
                  <c:v>0.13564326006190264</c:v>
                </c:pt>
                <c:pt idx="10">
                  <c:v>0.21666842822247268</c:v>
                </c:pt>
              </c:numCache>
            </c:numRef>
          </c:val>
          <c:extLst>
            <c:ext xmlns:c16="http://schemas.microsoft.com/office/drawing/2014/chart" uri="{C3380CC4-5D6E-409C-BE32-E72D297353CC}">
              <c16:uniqueId val="{0000002E-60EF-45AC-8071-72DA0BDECF93}"/>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'!$AC$7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'!$AC$9:$AC$19</c:f>
              <c:numCache>
                <c:formatCode>#,##0</c:formatCode>
                <c:ptCount val="11"/>
                <c:pt idx="0">
                  <c:v>873192</c:v>
                </c:pt>
                <c:pt idx="1">
                  <c:v>5576170</c:v>
                </c:pt>
                <c:pt idx="2">
                  <c:v>2489323</c:v>
                </c:pt>
                <c:pt idx="3">
                  <c:v>721719</c:v>
                </c:pt>
                <c:pt idx="4">
                  <c:v>236626</c:v>
                </c:pt>
                <c:pt idx="5">
                  <c:v>329505</c:v>
                </c:pt>
                <c:pt idx="6">
                  <c:v>235918</c:v>
                </c:pt>
                <c:pt idx="7">
                  <c:v>205472</c:v>
                </c:pt>
                <c:pt idx="8">
                  <c:v>312439</c:v>
                </c:pt>
                <c:pt idx="9">
                  <c:v>332892</c:v>
                </c:pt>
                <c:pt idx="10">
                  <c:v>712273</c:v>
                </c:pt>
              </c:numCache>
            </c:numRef>
          </c:val>
          <c:extLst>
            <c:ext xmlns:c16="http://schemas.microsoft.com/office/drawing/2014/chart" uri="{C3380CC4-5D6E-409C-BE32-E72D297353CC}">
              <c16:uniqueId val="{00000000-78EB-47CD-9AB6-C50E8163EA23}"/>
            </c:ext>
          </c:extLst>
        </c:ser>
        <c:ser>
          <c:idx val="1"/>
          <c:order val="1"/>
          <c:tx>
            <c:strRef>
              <c:f>'T princi ent acum mes actua me '!$AI$7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78EB-47CD-9AB6-C50E8163EA23}"/>
              </c:ext>
            </c:extLst>
          </c:dPt>
          <c:dPt>
            <c:idx val="1"/>
            <c:invertIfNegative val="0"/>
            <c:bubble3D val="0"/>
            <c:spPr>
              <a:noFill/>
              <a:ln>
                <a:noFill/>
              </a:ln>
              <a:effectLst/>
            </c:spPr>
            <c:extLst>
              <c:ext xmlns:c16="http://schemas.microsoft.com/office/drawing/2014/chart" uri="{C3380CC4-5D6E-409C-BE32-E72D297353CC}">
                <c16:uniqueId val="{00000004-78EB-47CD-9AB6-C50E8163EA23}"/>
              </c:ext>
            </c:extLst>
          </c:dPt>
          <c:dPt>
            <c:idx val="2"/>
            <c:invertIfNegative val="0"/>
            <c:bubble3D val="0"/>
            <c:spPr>
              <a:noFill/>
              <a:ln>
                <a:noFill/>
              </a:ln>
              <a:effectLst/>
            </c:spPr>
            <c:extLst>
              <c:ext xmlns:c16="http://schemas.microsoft.com/office/drawing/2014/chart" uri="{C3380CC4-5D6E-409C-BE32-E72D297353CC}">
                <c16:uniqueId val="{00000006-78EB-47CD-9AB6-C50E8163EA23}"/>
              </c:ext>
            </c:extLst>
          </c:dPt>
          <c:dPt>
            <c:idx val="3"/>
            <c:invertIfNegative val="0"/>
            <c:bubble3D val="0"/>
            <c:spPr>
              <a:noFill/>
              <a:ln>
                <a:noFill/>
              </a:ln>
              <a:effectLst/>
            </c:spPr>
            <c:extLst>
              <c:ext xmlns:c16="http://schemas.microsoft.com/office/drawing/2014/chart" uri="{C3380CC4-5D6E-409C-BE32-E72D297353CC}">
                <c16:uniqueId val="{00000008-78EB-47CD-9AB6-C50E8163EA23}"/>
              </c:ext>
            </c:extLst>
          </c:dPt>
          <c:dPt>
            <c:idx val="4"/>
            <c:invertIfNegative val="0"/>
            <c:bubble3D val="0"/>
            <c:spPr>
              <a:noFill/>
              <a:ln>
                <a:noFill/>
              </a:ln>
              <a:effectLst/>
            </c:spPr>
            <c:extLst>
              <c:ext xmlns:c16="http://schemas.microsoft.com/office/drawing/2014/chart" uri="{C3380CC4-5D6E-409C-BE32-E72D297353CC}">
                <c16:uniqueId val="{0000000A-78EB-47CD-9AB6-C50E8163EA23}"/>
              </c:ext>
            </c:extLst>
          </c:dPt>
          <c:dPt>
            <c:idx val="5"/>
            <c:invertIfNegative val="0"/>
            <c:bubble3D val="0"/>
            <c:spPr>
              <a:noFill/>
              <a:ln>
                <a:noFill/>
              </a:ln>
              <a:effectLst/>
            </c:spPr>
            <c:extLst>
              <c:ext xmlns:c16="http://schemas.microsoft.com/office/drawing/2014/chart" uri="{C3380CC4-5D6E-409C-BE32-E72D297353CC}">
                <c16:uniqueId val="{0000000C-78EB-47CD-9AB6-C50E8163EA23}"/>
              </c:ext>
            </c:extLst>
          </c:dPt>
          <c:dPt>
            <c:idx val="6"/>
            <c:invertIfNegative val="0"/>
            <c:bubble3D val="0"/>
            <c:spPr>
              <a:noFill/>
              <a:ln>
                <a:noFill/>
              </a:ln>
              <a:effectLst/>
            </c:spPr>
            <c:extLst>
              <c:ext xmlns:c16="http://schemas.microsoft.com/office/drawing/2014/chart" uri="{C3380CC4-5D6E-409C-BE32-E72D297353CC}">
                <c16:uniqueId val="{0000000E-78EB-47CD-9AB6-C50E8163EA23}"/>
              </c:ext>
            </c:extLst>
          </c:dPt>
          <c:dPt>
            <c:idx val="7"/>
            <c:invertIfNegative val="0"/>
            <c:bubble3D val="0"/>
            <c:spPr>
              <a:noFill/>
              <a:ln>
                <a:noFill/>
              </a:ln>
              <a:effectLst/>
            </c:spPr>
            <c:extLst>
              <c:ext xmlns:c16="http://schemas.microsoft.com/office/drawing/2014/chart" uri="{C3380CC4-5D6E-409C-BE32-E72D297353CC}">
                <c16:uniqueId val="{00000010-78EB-47CD-9AB6-C50E8163EA23}"/>
              </c:ext>
            </c:extLst>
          </c:dPt>
          <c:dPt>
            <c:idx val="8"/>
            <c:invertIfNegative val="0"/>
            <c:bubble3D val="0"/>
            <c:spPr>
              <a:noFill/>
              <a:ln>
                <a:noFill/>
              </a:ln>
              <a:effectLst/>
            </c:spPr>
            <c:extLst>
              <c:ext xmlns:c16="http://schemas.microsoft.com/office/drawing/2014/chart" uri="{C3380CC4-5D6E-409C-BE32-E72D297353CC}">
                <c16:uniqueId val="{00000012-78EB-47CD-9AB6-C50E8163EA23}"/>
              </c:ext>
            </c:extLst>
          </c:dPt>
          <c:dPt>
            <c:idx val="9"/>
            <c:invertIfNegative val="0"/>
            <c:bubble3D val="0"/>
            <c:spPr>
              <a:noFill/>
              <a:ln>
                <a:noFill/>
              </a:ln>
              <a:effectLst/>
            </c:spPr>
            <c:extLst>
              <c:ext xmlns:c16="http://schemas.microsoft.com/office/drawing/2014/chart" uri="{C3380CC4-5D6E-409C-BE32-E72D297353CC}">
                <c16:uniqueId val="{00000014-78EB-47CD-9AB6-C50E8163EA23}"/>
              </c:ext>
            </c:extLst>
          </c:dPt>
          <c:dPt>
            <c:idx val="10"/>
            <c:invertIfNegative val="0"/>
            <c:bubble3D val="0"/>
            <c:spPr>
              <a:noFill/>
              <a:ln>
                <a:noFill/>
              </a:ln>
              <a:effectLst/>
            </c:spPr>
            <c:extLst>
              <c:ext xmlns:c16="http://schemas.microsoft.com/office/drawing/2014/chart" uri="{C3380CC4-5D6E-409C-BE32-E72D297353CC}">
                <c16:uniqueId val="{00000016-78EB-47CD-9AB6-C50E8163EA23}"/>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EB-47CD-9AB6-C50E8163EA23}"/>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EB-47CD-9AB6-C50E8163EA23}"/>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EB-47CD-9AB6-C50E8163EA23}"/>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EB-47CD-9AB6-C50E8163EA23}"/>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EB-47CD-9AB6-C50E8163EA23}"/>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EB-47CD-9AB6-C50E8163EA23}"/>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EB-47CD-9AB6-C50E8163EA23}"/>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8EB-47CD-9AB6-C50E8163EA23}"/>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8EB-47CD-9AB6-C50E8163EA23}"/>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8EB-47CD-9AB6-C50E8163EA23}"/>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8EB-47CD-9AB6-C50E8163EA23}"/>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'!$AI$9:$AI$19</c:f>
              <c:numCache>
                <c:formatCode>0.0%</c:formatCode>
                <c:ptCount val="11"/>
                <c:pt idx="0">
                  <c:v>0.44909475615865141</c:v>
                </c:pt>
                <c:pt idx="1">
                  <c:v>0.39085563091119574</c:v>
                </c:pt>
                <c:pt idx="2">
                  <c:v>0.44355011430312513</c:v>
                </c:pt>
                <c:pt idx="3">
                  <c:v>0.28283728055410662</c:v>
                </c:pt>
                <c:pt idx="4">
                  <c:v>0.54766677004689146</c:v>
                </c:pt>
                <c:pt idx="5">
                  <c:v>0.3916570586347482</c:v>
                </c:pt>
                <c:pt idx="6">
                  <c:v>0.35830765328671688</c:v>
                </c:pt>
                <c:pt idx="7">
                  <c:v>0.28308791111894893</c:v>
                </c:pt>
                <c:pt idx="8">
                  <c:v>0.4772793584113042</c:v>
                </c:pt>
                <c:pt idx="9">
                  <c:v>0.25472835082193762</c:v>
                </c:pt>
                <c:pt idx="10">
                  <c:v>0.4801310686843317</c:v>
                </c:pt>
              </c:numCache>
            </c:numRef>
          </c:val>
          <c:extLst>
            <c:ext xmlns:c16="http://schemas.microsoft.com/office/drawing/2014/chart" uri="{C3380CC4-5D6E-409C-BE32-E72D297353CC}">
              <c16:uniqueId val="{00000017-78EB-47CD-9AB6-C50E8163EA23}"/>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'!$AH$7</c:f>
              <c:strCache>
                <c:ptCount val="1"/>
                <c:pt idx="0">
                  <c:v>Cuota 2023</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78EB-47CD-9AB6-C50E8163EA23}"/>
              </c:ext>
            </c:extLst>
          </c:dPt>
          <c:dPt>
            <c:idx val="1"/>
            <c:invertIfNegative val="0"/>
            <c:bubble3D val="0"/>
            <c:spPr>
              <a:noFill/>
              <a:ln>
                <a:noFill/>
              </a:ln>
              <a:effectLst/>
            </c:spPr>
            <c:extLst>
              <c:ext xmlns:c16="http://schemas.microsoft.com/office/drawing/2014/chart" uri="{C3380CC4-5D6E-409C-BE32-E72D297353CC}">
                <c16:uniqueId val="{0000001B-78EB-47CD-9AB6-C50E8163EA23}"/>
              </c:ext>
            </c:extLst>
          </c:dPt>
          <c:dPt>
            <c:idx val="2"/>
            <c:invertIfNegative val="0"/>
            <c:bubble3D val="0"/>
            <c:spPr>
              <a:noFill/>
              <a:ln>
                <a:noFill/>
              </a:ln>
              <a:effectLst/>
            </c:spPr>
            <c:extLst>
              <c:ext xmlns:c16="http://schemas.microsoft.com/office/drawing/2014/chart" uri="{C3380CC4-5D6E-409C-BE32-E72D297353CC}">
                <c16:uniqueId val="{0000001D-78EB-47CD-9AB6-C50E8163EA23}"/>
              </c:ext>
            </c:extLst>
          </c:dPt>
          <c:dPt>
            <c:idx val="3"/>
            <c:invertIfNegative val="0"/>
            <c:bubble3D val="0"/>
            <c:spPr>
              <a:noFill/>
              <a:ln>
                <a:noFill/>
              </a:ln>
              <a:effectLst/>
            </c:spPr>
            <c:extLst>
              <c:ext xmlns:c16="http://schemas.microsoft.com/office/drawing/2014/chart" uri="{C3380CC4-5D6E-409C-BE32-E72D297353CC}">
                <c16:uniqueId val="{0000001F-78EB-47CD-9AB6-C50E8163EA23}"/>
              </c:ext>
            </c:extLst>
          </c:dPt>
          <c:dPt>
            <c:idx val="4"/>
            <c:invertIfNegative val="0"/>
            <c:bubble3D val="0"/>
            <c:spPr>
              <a:noFill/>
              <a:ln>
                <a:noFill/>
              </a:ln>
              <a:effectLst/>
            </c:spPr>
            <c:extLst>
              <c:ext xmlns:c16="http://schemas.microsoft.com/office/drawing/2014/chart" uri="{C3380CC4-5D6E-409C-BE32-E72D297353CC}">
                <c16:uniqueId val="{00000021-78EB-47CD-9AB6-C50E8163EA23}"/>
              </c:ext>
            </c:extLst>
          </c:dPt>
          <c:dPt>
            <c:idx val="5"/>
            <c:invertIfNegative val="0"/>
            <c:bubble3D val="0"/>
            <c:spPr>
              <a:noFill/>
              <a:ln>
                <a:noFill/>
              </a:ln>
              <a:effectLst/>
            </c:spPr>
            <c:extLst>
              <c:ext xmlns:c16="http://schemas.microsoft.com/office/drawing/2014/chart" uri="{C3380CC4-5D6E-409C-BE32-E72D297353CC}">
                <c16:uniqueId val="{00000023-78EB-47CD-9AB6-C50E8163EA23}"/>
              </c:ext>
            </c:extLst>
          </c:dPt>
          <c:dPt>
            <c:idx val="6"/>
            <c:invertIfNegative val="0"/>
            <c:bubble3D val="0"/>
            <c:spPr>
              <a:noFill/>
              <a:ln>
                <a:noFill/>
              </a:ln>
              <a:effectLst/>
            </c:spPr>
            <c:extLst>
              <c:ext xmlns:c16="http://schemas.microsoft.com/office/drawing/2014/chart" uri="{C3380CC4-5D6E-409C-BE32-E72D297353CC}">
                <c16:uniqueId val="{00000025-78EB-47CD-9AB6-C50E8163EA23}"/>
              </c:ext>
            </c:extLst>
          </c:dPt>
          <c:dPt>
            <c:idx val="7"/>
            <c:invertIfNegative val="0"/>
            <c:bubble3D val="0"/>
            <c:spPr>
              <a:noFill/>
              <a:ln>
                <a:noFill/>
              </a:ln>
              <a:effectLst/>
            </c:spPr>
            <c:extLst>
              <c:ext xmlns:c16="http://schemas.microsoft.com/office/drawing/2014/chart" uri="{C3380CC4-5D6E-409C-BE32-E72D297353CC}">
                <c16:uniqueId val="{00000027-78EB-47CD-9AB6-C50E8163EA23}"/>
              </c:ext>
            </c:extLst>
          </c:dPt>
          <c:dPt>
            <c:idx val="8"/>
            <c:invertIfNegative val="0"/>
            <c:bubble3D val="0"/>
            <c:spPr>
              <a:noFill/>
              <a:ln>
                <a:noFill/>
              </a:ln>
              <a:effectLst/>
            </c:spPr>
            <c:extLst>
              <c:ext xmlns:c16="http://schemas.microsoft.com/office/drawing/2014/chart" uri="{C3380CC4-5D6E-409C-BE32-E72D297353CC}">
                <c16:uniqueId val="{00000029-78EB-47CD-9AB6-C50E8163EA23}"/>
              </c:ext>
            </c:extLst>
          </c:dPt>
          <c:dPt>
            <c:idx val="9"/>
            <c:invertIfNegative val="0"/>
            <c:bubble3D val="0"/>
            <c:spPr>
              <a:noFill/>
              <a:ln>
                <a:noFill/>
              </a:ln>
              <a:effectLst/>
            </c:spPr>
            <c:extLst>
              <c:ext xmlns:c16="http://schemas.microsoft.com/office/drawing/2014/chart" uri="{C3380CC4-5D6E-409C-BE32-E72D297353CC}">
                <c16:uniqueId val="{0000002B-78EB-47CD-9AB6-C50E8163EA23}"/>
              </c:ext>
            </c:extLst>
          </c:dPt>
          <c:dPt>
            <c:idx val="10"/>
            <c:invertIfNegative val="0"/>
            <c:bubble3D val="0"/>
            <c:spPr>
              <a:noFill/>
              <a:ln>
                <a:noFill/>
              </a:ln>
              <a:effectLst/>
            </c:spPr>
            <c:extLst>
              <c:ext xmlns:c16="http://schemas.microsoft.com/office/drawing/2014/chart" uri="{C3380CC4-5D6E-409C-BE32-E72D297353CC}">
                <c16:uniqueId val="{0000002D-78EB-47CD-9AB6-C50E8163EA23}"/>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8EB-47CD-9AB6-C50E8163EA23}"/>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8EB-47CD-9AB6-C50E8163EA23}"/>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8EB-47CD-9AB6-C50E8163EA23}"/>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8EB-47CD-9AB6-C50E8163EA23}"/>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8EB-47CD-9AB6-C50E8163EA23}"/>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8EB-47CD-9AB6-C50E8163EA23}"/>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8EB-47CD-9AB6-C50E8163EA23}"/>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8EB-47CD-9AB6-C50E8163EA23}"/>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8EB-47CD-9AB6-C50E8163EA23}"/>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8EB-47CD-9AB6-C50E8163EA23}"/>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8EB-47CD-9AB6-C50E8163EA23}"/>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'!$AH$9:$AH$19</c:f>
              <c:numCache>
                <c:formatCode>0.0%</c:formatCode>
                <c:ptCount val="11"/>
                <c:pt idx="0">
                  <c:v>0.13539205989308395</c:v>
                </c:pt>
                <c:pt idx="1">
                  <c:v>0.86460840526942295</c:v>
                </c:pt>
                <c:pt idx="2">
                  <c:v>0.38597990901111257</c:v>
                </c:pt>
                <c:pt idx="3">
                  <c:v>0.1119055397598428</c:v>
                </c:pt>
                <c:pt idx="4">
                  <c:v>3.6689847781771798E-2</c:v>
                </c:pt>
                <c:pt idx="5">
                  <c:v>5.1091123939603918E-2</c:v>
                </c:pt>
                <c:pt idx="6">
                  <c:v>3.6580069430155772E-2</c:v>
                </c:pt>
                <c:pt idx="7">
                  <c:v>3.1859290202328631E-2</c:v>
                </c:pt>
                <c:pt idx="8">
                  <c:v>4.844496949231699E-2</c:v>
                </c:pt>
                <c:pt idx="9">
                  <c:v>5.1616292409834841E-2</c:v>
                </c:pt>
                <c:pt idx="10">
                  <c:v>0.11044089807994872</c:v>
                </c:pt>
              </c:numCache>
            </c:numRef>
          </c:val>
          <c:extLst>
            <c:ext xmlns:c16="http://schemas.microsoft.com/office/drawing/2014/chart" uri="{C3380CC4-5D6E-409C-BE32-E72D297353CC}">
              <c16:uniqueId val="{0000002E-78EB-47CD-9AB6-C50E8163EA23}"/>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'!$G$21</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'!$G$23:$G$33</c:f>
              <c:numCache>
                <c:formatCode>#,##0</c:formatCode>
                <c:ptCount val="11"/>
                <c:pt idx="0">
                  <c:v>170997</c:v>
                </c:pt>
                <c:pt idx="1">
                  <c:v>2103863</c:v>
                </c:pt>
                <c:pt idx="2">
                  <c:v>702055</c:v>
                </c:pt>
                <c:pt idx="3">
                  <c:v>716685</c:v>
                </c:pt>
                <c:pt idx="4">
                  <c:v>23819</c:v>
                </c:pt>
                <c:pt idx="5">
                  <c:v>132159</c:v>
                </c:pt>
                <c:pt idx="6">
                  <c:v>62090</c:v>
                </c:pt>
                <c:pt idx="7">
                  <c:v>62599</c:v>
                </c:pt>
                <c:pt idx="8">
                  <c:v>117762</c:v>
                </c:pt>
                <c:pt idx="9">
                  <c:v>64858</c:v>
                </c:pt>
                <c:pt idx="10">
                  <c:v>221835</c:v>
                </c:pt>
              </c:numCache>
            </c:numRef>
          </c:val>
          <c:extLst>
            <c:ext xmlns:c16="http://schemas.microsoft.com/office/drawing/2014/chart" uri="{C3380CC4-5D6E-409C-BE32-E72D297353CC}">
              <c16:uniqueId val="{00000000-43B4-4D72-A3E6-30CD0B78280C}"/>
            </c:ext>
          </c:extLst>
        </c:ser>
        <c:ser>
          <c:idx val="1"/>
          <c:order val="1"/>
          <c:tx>
            <c:strRef>
              <c:f>'T princi ent acum mes actua me '!$M$21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43B4-4D72-A3E6-30CD0B78280C}"/>
              </c:ext>
            </c:extLst>
          </c:dPt>
          <c:dPt>
            <c:idx val="1"/>
            <c:invertIfNegative val="0"/>
            <c:bubble3D val="0"/>
            <c:spPr>
              <a:noFill/>
              <a:ln>
                <a:noFill/>
              </a:ln>
              <a:effectLst/>
            </c:spPr>
            <c:extLst>
              <c:ext xmlns:c16="http://schemas.microsoft.com/office/drawing/2014/chart" uri="{C3380CC4-5D6E-409C-BE32-E72D297353CC}">
                <c16:uniqueId val="{00000004-43B4-4D72-A3E6-30CD0B78280C}"/>
              </c:ext>
            </c:extLst>
          </c:dPt>
          <c:dPt>
            <c:idx val="2"/>
            <c:invertIfNegative val="0"/>
            <c:bubble3D val="0"/>
            <c:spPr>
              <a:noFill/>
              <a:ln>
                <a:noFill/>
              </a:ln>
              <a:effectLst/>
            </c:spPr>
            <c:extLst>
              <c:ext xmlns:c16="http://schemas.microsoft.com/office/drawing/2014/chart" uri="{C3380CC4-5D6E-409C-BE32-E72D297353CC}">
                <c16:uniqueId val="{00000006-43B4-4D72-A3E6-30CD0B78280C}"/>
              </c:ext>
            </c:extLst>
          </c:dPt>
          <c:dPt>
            <c:idx val="3"/>
            <c:invertIfNegative val="0"/>
            <c:bubble3D val="0"/>
            <c:spPr>
              <a:noFill/>
              <a:ln>
                <a:noFill/>
              </a:ln>
              <a:effectLst/>
            </c:spPr>
            <c:extLst>
              <c:ext xmlns:c16="http://schemas.microsoft.com/office/drawing/2014/chart" uri="{C3380CC4-5D6E-409C-BE32-E72D297353CC}">
                <c16:uniqueId val="{00000008-43B4-4D72-A3E6-30CD0B78280C}"/>
              </c:ext>
            </c:extLst>
          </c:dPt>
          <c:dPt>
            <c:idx val="4"/>
            <c:invertIfNegative val="0"/>
            <c:bubble3D val="0"/>
            <c:spPr>
              <a:noFill/>
              <a:ln>
                <a:noFill/>
              </a:ln>
              <a:effectLst/>
            </c:spPr>
            <c:extLst>
              <c:ext xmlns:c16="http://schemas.microsoft.com/office/drawing/2014/chart" uri="{C3380CC4-5D6E-409C-BE32-E72D297353CC}">
                <c16:uniqueId val="{0000000A-43B4-4D72-A3E6-30CD0B78280C}"/>
              </c:ext>
            </c:extLst>
          </c:dPt>
          <c:dPt>
            <c:idx val="5"/>
            <c:invertIfNegative val="0"/>
            <c:bubble3D val="0"/>
            <c:spPr>
              <a:noFill/>
              <a:ln>
                <a:noFill/>
              </a:ln>
              <a:effectLst/>
            </c:spPr>
            <c:extLst>
              <c:ext xmlns:c16="http://schemas.microsoft.com/office/drawing/2014/chart" uri="{C3380CC4-5D6E-409C-BE32-E72D297353CC}">
                <c16:uniqueId val="{0000000C-43B4-4D72-A3E6-30CD0B78280C}"/>
              </c:ext>
            </c:extLst>
          </c:dPt>
          <c:dPt>
            <c:idx val="6"/>
            <c:invertIfNegative val="0"/>
            <c:bubble3D val="0"/>
            <c:spPr>
              <a:noFill/>
              <a:ln>
                <a:noFill/>
              </a:ln>
              <a:effectLst/>
            </c:spPr>
            <c:extLst>
              <c:ext xmlns:c16="http://schemas.microsoft.com/office/drawing/2014/chart" uri="{C3380CC4-5D6E-409C-BE32-E72D297353CC}">
                <c16:uniqueId val="{0000000E-43B4-4D72-A3E6-30CD0B78280C}"/>
              </c:ext>
            </c:extLst>
          </c:dPt>
          <c:dPt>
            <c:idx val="7"/>
            <c:invertIfNegative val="0"/>
            <c:bubble3D val="0"/>
            <c:spPr>
              <a:noFill/>
              <a:ln>
                <a:noFill/>
              </a:ln>
              <a:effectLst/>
            </c:spPr>
            <c:extLst>
              <c:ext xmlns:c16="http://schemas.microsoft.com/office/drawing/2014/chart" uri="{C3380CC4-5D6E-409C-BE32-E72D297353CC}">
                <c16:uniqueId val="{00000010-43B4-4D72-A3E6-30CD0B78280C}"/>
              </c:ext>
            </c:extLst>
          </c:dPt>
          <c:dPt>
            <c:idx val="8"/>
            <c:invertIfNegative val="0"/>
            <c:bubble3D val="0"/>
            <c:spPr>
              <a:noFill/>
              <a:ln>
                <a:noFill/>
              </a:ln>
              <a:effectLst/>
            </c:spPr>
            <c:extLst>
              <c:ext xmlns:c16="http://schemas.microsoft.com/office/drawing/2014/chart" uri="{C3380CC4-5D6E-409C-BE32-E72D297353CC}">
                <c16:uniqueId val="{00000012-43B4-4D72-A3E6-30CD0B78280C}"/>
              </c:ext>
            </c:extLst>
          </c:dPt>
          <c:dPt>
            <c:idx val="9"/>
            <c:invertIfNegative val="0"/>
            <c:bubble3D val="0"/>
            <c:spPr>
              <a:noFill/>
              <a:ln>
                <a:noFill/>
              </a:ln>
              <a:effectLst/>
            </c:spPr>
            <c:extLst>
              <c:ext xmlns:c16="http://schemas.microsoft.com/office/drawing/2014/chart" uri="{C3380CC4-5D6E-409C-BE32-E72D297353CC}">
                <c16:uniqueId val="{00000014-43B4-4D72-A3E6-30CD0B78280C}"/>
              </c:ext>
            </c:extLst>
          </c:dPt>
          <c:dPt>
            <c:idx val="10"/>
            <c:invertIfNegative val="0"/>
            <c:bubble3D val="0"/>
            <c:spPr>
              <a:noFill/>
              <a:ln>
                <a:noFill/>
              </a:ln>
              <a:effectLst/>
            </c:spPr>
            <c:extLst>
              <c:ext xmlns:c16="http://schemas.microsoft.com/office/drawing/2014/chart" uri="{C3380CC4-5D6E-409C-BE32-E72D297353CC}">
                <c16:uniqueId val="{00000016-43B4-4D72-A3E6-30CD0B78280C}"/>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B4-4D72-A3E6-30CD0B78280C}"/>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B4-4D72-A3E6-30CD0B78280C}"/>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B4-4D72-A3E6-30CD0B78280C}"/>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B4-4D72-A3E6-30CD0B78280C}"/>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B4-4D72-A3E6-30CD0B78280C}"/>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B4-4D72-A3E6-30CD0B78280C}"/>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B4-4D72-A3E6-30CD0B78280C}"/>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B4-4D72-A3E6-30CD0B78280C}"/>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B4-4D72-A3E6-30CD0B78280C}"/>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B4-4D72-A3E6-30CD0B78280C}"/>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B4-4D72-A3E6-30CD0B78280C}"/>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'!$M$23:$M$33</c:f>
              <c:numCache>
                <c:formatCode>0.0%</c:formatCode>
                <c:ptCount val="11"/>
                <c:pt idx="0">
                  <c:v>8.7946128708074417E-2</c:v>
                </c:pt>
                <c:pt idx="1">
                  <c:v>0.14746801123633624</c:v>
                </c:pt>
                <c:pt idx="2">
                  <c:v>0.12509287685731443</c:v>
                </c:pt>
                <c:pt idx="3">
                  <c:v>0.28086448661309998</c:v>
                </c:pt>
                <c:pt idx="4">
                  <c:v>5.5128662090162983E-2</c:v>
                </c:pt>
                <c:pt idx="5">
                  <c:v>0.1570871616883194</c:v>
                </c:pt>
                <c:pt idx="6">
                  <c:v>9.4301080004799351E-2</c:v>
                </c:pt>
                <c:pt idx="7">
                  <c:v>8.6245425888369628E-2</c:v>
                </c:pt>
                <c:pt idx="8">
                  <c:v>0.1798923047546305</c:v>
                </c:pt>
                <c:pt idx="9">
                  <c:v>4.9629223224376767E-2</c:v>
                </c:pt>
                <c:pt idx="10">
                  <c:v>0.14953518611766656</c:v>
                </c:pt>
              </c:numCache>
            </c:numRef>
          </c:val>
          <c:extLst>
            <c:ext xmlns:c16="http://schemas.microsoft.com/office/drawing/2014/chart" uri="{C3380CC4-5D6E-409C-BE32-E72D297353CC}">
              <c16:uniqueId val="{00000017-43B4-4D72-A3E6-30CD0B78280C}"/>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'!$H$21</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43B4-4D72-A3E6-30CD0B78280C}"/>
              </c:ext>
            </c:extLst>
          </c:dPt>
          <c:dPt>
            <c:idx val="1"/>
            <c:invertIfNegative val="0"/>
            <c:bubble3D val="0"/>
            <c:spPr>
              <a:noFill/>
              <a:ln>
                <a:noFill/>
              </a:ln>
              <a:effectLst/>
            </c:spPr>
            <c:extLst>
              <c:ext xmlns:c16="http://schemas.microsoft.com/office/drawing/2014/chart" uri="{C3380CC4-5D6E-409C-BE32-E72D297353CC}">
                <c16:uniqueId val="{0000001B-43B4-4D72-A3E6-30CD0B78280C}"/>
              </c:ext>
            </c:extLst>
          </c:dPt>
          <c:dPt>
            <c:idx val="2"/>
            <c:invertIfNegative val="0"/>
            <c:bubble3D val="0"/>
            <c:spPr>
              <a:noFill/>
              <a:ln>
                <a:noFill/>
              </a:ln>
              <a:effectLst/>
            </c:spPr>
            <c:extLst>
              <c:ext xmlns:c16="http://schemas.microsoft.com/office/drawing/2014/chart" uri="{C3380CC4-5D6E-409C-BE32-E72D297353CC}">
                <c16:uniqueId val="{0000001D-43B4-4D72-A3E6-30CD0B78280C}"/>
              </c:ext>
            </c:extLst>
          </c:dPt>
          <c:dPt>
            <c:idx val="3"/>
            <c:invertIfNegative val="0"/>
            <c:bubble3D val="0"/>
            <c:spPr>
              <a:noFill/>
              <a:ln>
                <a:noFill/>
              </a:ln>
              <a:effectLst/>
            </c:spPr>
            <c:extLst>
              <c:ext xmlns:c16="http://schemas.microsoft.com/office/drawing/2014/chart" uri="{C3380CC4-5D6E-409C-BE32-E72D297353CC}">
                <c16:uniqueId val="{0000001F-43B4-4D72-A3E6-30CD0B78280C}"/>
              </c:ext>
            </c:extLst>
          </c:dPt>
          <c:dPt>
            <c:idx val="4"/>
            <c:invertIfNegative val="0"/>
            <c:bubble3D val="0"/>
            <c:spPr>
              <a:noFill/>
              <a:ln>
                <a:noFill/>
              </a:ln>
              <a:effectLst/>
            </c:spPr>
            <c:extLst>
              <c:ext xmlns:c16="http://schemas.microsoft.com/office/drawing/2014/chart" uri="{C3380CC4-5D6E-409C-BE32-E72D297353CC}">
                <c16:uniqueId val="{00000021-43B4-4D72-A3E6-30CD0B78280C}"/>
              </c:ext>
            </c:extLst>
          </c:dPt>
          <c:dPt>
            <c:idx val="5"/>
            <c:invertIfNegative val="0"/>
            <c:bubble3D val="0"/>
            <c:spPr>
              <a:noFill/>
              <a:ln>
                <a:noFill/>
              </a:ln>
              <a:effectLst/>
            </c:spPr>
            <c:extLst>
              <c:ext xmlns:c16="http://schemas.microsoft.com/office/drawing/2014/chart" uri="{C3380CC4-5D6E-409C-BE32-E72D297353CC}">
                <c16:uniqueId val="{00000023-43B4-4D72-A3E6-30CD0B78280C}"/>
              </c:ext>
            </c:extLst>
          </c:dPt>
          <c:dPt>
            <c:idx val="6"/>
            <c:invertIfNegative val="0"/>
            <c:bubble3D val="0"/>
            <c:spPr>
              <a:noFill/>
              <a:ln>
                <a:noFill/>
              </a:ln>
              <a:effectLst/>
            </c:spPr>
            <c:extLst>
              <c:ext xmlns:c16="http://schemas.microsoft.com/office/drawing/2014/chart" uri="{C3380CC4-5D6E-409C-BE32-E72D297353CC}">
                <c16:uniqueId val="{00000025-43B4-4D72-A3E6-30CD0B78280C}"/>
              </c:ext>
            </c:extLst>
          </c:dPt>
          <c:dPt>
            <c:idx val="7"/>
            <c:invertIfNegative val="0"/>
            <c:bubble3D val="0"/>
            <c:spPr>
              <a:noFill/>
              <a:ln>
                <a:noFill/>
              </a:ln>
              <a:effectLst/>
            </c:spPr>
            <c:extLst>
              <c:ext xmlns:c16="http://schemas.microsoft.com/office/drawing/2014/chart" uri="{C3380CC4-5D6E-409C-BE32-E72D297353CC}">
                <c16:uniqueId val="{00000027-43B4-4D72-A3E6-30CD0B78280C}"/>
              </c:ext>
            </c:extLst>
          </c:dPt>
          <c:dPt>
            <c:idx val="8"/>
            <c:invertIfNegative val="0"/>
            <c:bubble3D val="0"/>
            <c:spPr>
              <a:noFill/>
              <a:ln>
                <a:noFill/>
              </a:ln>
              <a:effectLst/>
            </c:spPr>
            <c:extLst>
              <c:ext xmlns:c16="http://schemas.microsoft.com/office/drawing/2014/chart" uri="{C3380CC4-5D6E-409C-BE32-E72D297353CC}">
                <c16:uniqueId val="{00000029-43B4-4D72-A3E6-30CD0B78280C}"/>
              </c:ext>
            </c:extLst>
          </c:dPt>
          <c:dPt>
            <c:idx val="9"/>
            <c:invertIfNegative val="0"/>
            <c:bubble3D val="0"/>
            <c:spPr>
              <a:noFill/>
              <a:ln>
                <a:noFill/>
              </a:ln>
              <a:effectLst/>
            </c:spPr>
            <c:extLst>
              <c:ext xmlns:c16="http://schemas.microsoft.com/office/drawing/2014/chart" uri="{C3380CC4-5D6E-409C-BE32-E72D297353CC}">
                <c16:uniqueId val="{0000002B-43B4-4D72-A3E6-30CD0B78280C}"/>
              </c:ext>
            </c:extLst>
          </c:dPt>
          <c:dPt>
            <c:idx val="10"/>
            <c:invertIfNegative val="0"/>
            <c:bubble3D val="0"/>
            <c:spPr>
              <a:noFill/>
              <a:ln>
                <a:noFill/>
              </a:ln>
              <a:effectLst/>
            </c:spPr>
            <c:extLst>
              <c:ext xmlns:c16="http://schemas.microsoft.com/office/drawing/2014/chart" uri="{C3380CC4-5D6E-409C-BE32-E72D297353CC}">
                <c16:uniqueId val="{0000002D-43B4-4D72-A3E6-30CD0B78280C}"/>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B4-4D72-A3E6-30CD0B78280C}"/>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B4-4D72-A3E6-30CD0B78280C}"/>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B4-4D72-A3E6-30CD0B78280C}"/>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3B4-4D72-A3E6-30CD0B78280C}"/>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3B4-4D72-A3E6-30CD0B78280C}"/>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3B4-4D72-A3E6-30CD0B78280C}"/>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3B4-4D72-A3E6-30CD0B78280C}"/>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3B4-4D72-A3E6-30CD0B78280C}"/>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3B4-4D72-A3E6-30CD0B78280C}"/>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3B4-4D72-A3E6-30CD0B78280C}"/>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3B4-4D72-A3E6-30CD0B78280C}"/>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'!$H$23:$H$33</c:f>
              <c:numCache>
                <c:formatCode>0.0%</c:formatCode>
                <c:ptCount val="11"/>
                <c:pt idx="0">
                  <c:v>8.0734153694469235E-2</c:v>
                </c:pt>
                <c:pt idx="1">
                  <c:v>0.10771958127158054</c:v>
                </c:pt>
                <c:pt idx="2">
                  <c:v>0.1828606473548624</c:v>
                </c:pt>
                <c:pt idx="3">
                  <c:v>6.1708368516954826E-2</c:v>
                </c:pt>
                <c:pt idx="4">
                  <c:v>0.35774952972695662</c:v>
                </c:pt>
                <c:pt idx="5">
                  <c:v>-6.8955314307452831E-2</c:v>
                </c:pt>
                <c:pt idx="6">
                  <c:v>-3.07372890616463E-2</c:v>
                </c:pt>
                <c:pt idx="7">
                  <c:v>0.63953275189230241</c:v>
                </c:pt>
                <c:pt idx="8">
                  <c:v>-5.7489295289927522E-2</c:v>
                </c:pt>
                <c:pt idx="9">
                  <c:v>3.165362346503775E-2</c:v>
                </c:pt>
                <c:pt idx="10">
                  <c:v>0.22441714134322432</c:v>
                </c:pt>
              </c:numCache>
            </c:numRef>
          </c:val>
          <c:extLst>
            <c:ext xmlns:c16="http://schemas.microsoft.com/office/drawing/2014/chart" uri="{C3380CC4-5D6E-409C-BE32-E72D297353CC}">
              <c16:uniqueId val="{0000002E-43B4-4D72-A3E6-30CD0B78280C}"/>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merc isla per  esp'!$G$7</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esp'!$G$9:$G$19</c:f>
              <c:numCache>
                <c:formatCode>#,##0</c:formatCode>
                <c:ptCount val="11"/>
                <c:pt idx="0">
                  <c:v>637408</c:v>
                </c:pt>
                <c:pt idx="1">
                  <c:v>3235910</c:v>
                </c:pt>
                <c:pt idx="2">
                  <c:v>1443342</c:v>
                </c:pt>
                <c:pt idx="3">
                  <c:v>492481</c:v>
                </c:pt>
                <c:pt idx="4">
                  <c:v>105287</c:v>
                </c:pt>
                <c:pt idx="5">
                  <c:v>208971</c:v>
                </c:pt>
                <c:pt idx="6">
                  <c:v>173532</c:v>
                </c:pt>
                <c:pt idx="7">
                  <c:v>189236</c:v>
                </c:pt>
                <c:pt idx="8">
                  <c:v>155233</c:v>
                </c:pt>
                <c:pt idx="9">
                  <c:v>109170</c:v>
                </c:pt>
                <c:pt idx="10">
                  <c:v>358658</c:v>
                </c:pt>
              </c:numCache>
            </c:numRef>
          </c:val>
          <c:extLst>
            <c:ext xmlns:c16="http://schemas.microsoft.com/office/drawing/2014/chart" uri="{C3380CC4-5D6E-409C-BE32-E72D297353CC}">
              <c16:uniqueId val="{00000000-CA5D-4A66-B615-C59A657A23CF}"/>
            </c:ext>
          </c:extLst>
        </c:ser>
        <c:ser>
          <c:idx val="1"/>
          <c:order val="1"/>
          <c:tx>
            <c:strRef>
              <c:f>'T princi ent merc isla per  esp'!$M$7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CA5D-4A66-B615-C59A657A23CF}"/>
              </c:ext>
            </c:extLst>
          </c:dPt>
          <c:dPt>
            <c:idx val="1"/>
            <c:invertIfNegative val="0"/>
            <c:bubble3D val="0"/>
            <c:spPr>
              <a:noFill/>
              <a:ln>
                <a:noFill/>
              </a:ln>
              <a:effectLst/>
            </c:spPr>
            <c:extLst>
              <c:ext xmlns:c16="http://schemas.microsoft.com/office/drawing/2014/chart" uri="{C3380CC4-5D6E-409C-BE32-E72D297353CC}">
                <c16:uniqueId val="{00000004-CA5D-4A66-B615-C59A657A23CF}"/>
              </c:ext>
            </c:extLst>
          </c:dPt>
          <c:dPt>
            <c:idx val="2"/>
            <c:invertIfNegative val="0"/>
            <c:bubble3D val="0"/>
            <c:spPr>
              <a:noFill/>
              <a:ln>
                <a:noFill/>
              </a:ln>
              <a:effectLst/>
            </c:spPr>
            <c:extLst>
              <c:ext xmlns:c16="http://schemas.microsoft.com/office/drawing/2014/chart" uri="{C3380CC4-5D6E-409C-BE32-E72D297353CC}">
                <c16:uniqueId val="{00000006-CA5D-4A66-B615-C59A657A23CF}"/>
              </c:ext>
            </c:extLst>
          </c:dPt>
          <c:dPt>
            <c:idx val="3"/>
            <c:invertIfNegative val="0"/>
            <c:bubble3D val="0"/>
            <c:spPr>
              <a:noFill/>
              <a:ln>
                <a:noFill/>
              </a:ln>
              <a:effectLst/>
            </c:spPr>
            <c:extLst>
              <c:ext xmlns:c16="http://schemas.microsoft.com/office/drawing/2014/chart" uri="{C3380CC4-5D6E-409C-BE32-E72D297353CC}">
                <c16:uniqueId val="{00000008-CA5D-4A66-B615-C59A657A23CF}"/>
              </c:ext>
            </c:extLst>
          </c:dPt>
          <c:dPt>
            <c:idx val="4"/>
            <c:invertIfNegative val="0"/>
            <c:bubble3D val="0"/>
            <c:spPr>
              <a:noFill/>
              <a:ln>
                <a:noFill/>
              </a:ln>
              <a:effectLst/>
            </c:spPr>
            <c:extLst>
              <c:ext xmlns:c16="http://schemas.microsoft.com/office/drawing/2014/chart" uri="{C3380CC4-5D6E-409C-BE32-E72D297353CC}">
                <c16:uniqueId val="{0000000A-CA5D-4A66-B615-C59A657A23CF}"/>
              </c:ext>
            </c:extLst>
          </c:dPt>
          <c:dPt>
            <c:idx val="5"/>
            <c:invertIfNegative val="0"/>
            <c:bubble3D val="0"/>
            <c:spPr>
              <a:noFill/>
              <a:ln>
                <a:noFill/>
              </a:ln>
              <a:effectLst/>
            </c:spPr>
            <c:extLst>
              <c:ext xmlns:c16="http://schemas.microsoft.com/office/drawing/2014/chart" uri="{C3380CC4-5D6E-409C-BE32-E72D297353CC}">
                <c16:uniqueId val="{0000000C-CA5D-4A66-B615-C59A657A23CF}"/>
              </c:ext>
            </c:extLst>
          </c:dPt>
          <c:dPt>
            <c:idx val="6"/>
            <c:invertIfNegative val="0"/>
            <c:bubble3D val="0"/>
            <c:spPr>
              <a:noFill/>
              <a:ln>
                <a:noFill/>
              </a:ln>
              <a:effectLst/>
            </c:spPr>
            <c:extLst>
              <c:ext xmlns:c16="http://schemas.microsoft.com/office/drawing/2014/chart" uri="{C3380CC4-5D6E-409C-BE32-E72D297353CC}">
                <c16:uniqueId val="{0000000E-CA5D-4A66-B615-C59A657A23CF}"/>
              </c:ext>
            </c:extLst>
          </c:dPt>
          <c:dPt>
            <c:idx val="7"/>
            <c:invertIfNegative val="0"/>
            <c:bubble3D val="0"/>
            <c:spPr>
              <a:noFill/>
              <a:ln>
                <a:noFill/>
              </a:ln>
              <a:effectLst/>
            </c:spPr>
            <c:extLst>
              <c:ext xmlns:c16="http://schemas.microsoft.com/office/drawing/2014/chart" uri="{C3380CC4-5D6E-409C-BE32-E72D297353CC}">
                <c16:uniqueId val="{00000010-CA5D-4A66-B615-C59A657A23CF}"/>
              </c:ext>
            </c:extLst>
          </c:dPt>
          <c:dPt>
            <c:idx val="8"/>
            <c:invertIfNegative val="0"/>
            <c:bubble3D val="0"/>
            <c:spPr>
              <a:noFill/>
              <a:ln>
                <a:noFill/>
              </a:ln>
              <a:effectLst/>
            </c:spPr>
            <c:extLst>
              <c:ext xmlns:c16="http://schemas.microsoft.com/office/drawing/2014/chart" uri="{C3380CC4-5D6E-409C-BE32-E72D297353CC}">
                <c16:uniqueId val="{00000012-CA5D-4A66-B615-C59A657A23CF}"/>
              </c:ext>
            </c:extLst>
          </c:dPt>
          <c:dPt>
            <c:idx val="9"/>
            <c:invertIfNegative val="0"/>
            <c:bubble3D val="0"/>
            <c:spPr>
              <a:noFill/>
              <a:ln>
                <a:noFill/>
              </a:ln>
              <a:effectLst/>
            </c:spPr>
            <c:extLst>
              <c:ext xmlns:c16="http://schemas.microsoft.com/office/drawing/2014/chart" uri="{C3380CC4-5D6E-409C-BE32-E72D297353CC}">
                <c16:uniqueId val="{00000014-CA5D-4A66-B615-C59A657A23CF}"/>
              </c:ext>
            </c:extLst>
          </c:dPt>
          <c:dPt>
            <c:idx val="10"/>
            <c:invertIfNegative val="0"/>
            <c:bubble3D val="0"/>
            <c:spPr>
              <a:noFill/>
              <a:ln>
                <a:noFill/>
              </a:ln>
              <a:effectLst/>
            </c:spPr>
            <c:extLst>
              <c:ext xmlns:c16="http://schemas.microsoft.com/office/drawing/2014/chart" uri="{C3380CC4-5D6E-409C-BE32-E72D297353CC}">
                <c16:uniqueId val="{00000016-CA5D-4A66-B615-C59A657A23CF}"/>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5D-4A66-B615-C59A657A23CF}"/>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5D-4A66-B615-C59A657A23CF}"/>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5D-4A66-B615-C59A657A23CF}"/>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5D-4A66-B615-C59A657A23CF}"/>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5D-4A66-B615-C59A657A23CF}"/>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5D-4A66-B615-C59A657A23CF}"/>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5D-4A66-B615-C59A657A23CF}"/>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5D-4A66-B615-C59A657A23CF}"/>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5D-4A66-B615-C59A657A23CF}"/>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A5D-4A66-B615-C59A657A23CF}"/>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A5D-4A66-B615-C59A657A23CF}"/>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esp'!$M$9:$M$19</c:f>
              <c:numCache>
                <c:formatCode>0.0%</c:formatCode>
                <c:ptCount val="11"/>
                <c:pt idx="0">
                  <c:v>0.16456381841098511</c:v>
                </c:pt>
                <c:pt idx="1">
                  <c:v>0.83543618158901489</c:v>
                </c:pt>
                <c:pt idx="2">
                  <c:v>0.37263710338268119</c:v>
                </c:pt>
                <c:pt idx="3">
                  <c:v>0.12714706099525006</c:v>
                </c:pt>
                <c:pt idx="4">
                  <c:v>2.7182637728170009E-2</c:v>
                </c:pt>
                <c:pt idx="5">
                  <c:v>5.3951418396320672E-2</c:v>
                </c:pt>
                <c:pt idx="6">
                  <c:v>4.4801898527309147E-2</c:v>
                </c:pt>
                <c:pt idx="7">
                  <c:v>4.8856303561959025E-2</c:v>
                </c:pt>
                <c:pt idx="8">
                  <c:v>4.0077525263869374E-2</c:v>
                </c:pt>
                <c:pt idx="9">
                  <c:v>2.8185137393831335E-2</c:v>
                </c:pt>
                <c:pt idx="10">
                  <c:v>9.2597096339624069E-2</c:v>
                </c:pt>
              </c:numCache>
            </c:numRef>
          </c:val>
          <c:extLst>
            <c:ext xmlns:c16="http://schemas.microsoft.com/office/drawing/2014/chart" uri="{C3380CC4-5D6E-409C-BE32-E72D297353CC}">
              <c16:uniqueId val="{00000017-CA5D-4A66-B615-C59A657A23CF}"/>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merc isla per  esp'!$H$7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CA5D-4A66-B615-C59A657A23CF}"/>
              </c:ext>
            </c:extLst>
          </c:dPt>
          <c:dPt>
            <c:idx val="1"/>
            <c:invertIfNegative val="0"/>
            <c:bubble3D val="0"/>
            <c:spPr>
              <a:noFill/>
              <a:ln>
                <a:noFill/>
              </a:ln>
              <a:effectLst/>
            </c:spPr>
            <c:extLst>
              <c:ext xmlns:c16="http://schemas.microsoft.com/office/drawing/2014/chart" uri="{C3380CC4-5D6E-409C-BE32-E72D297353CC}">
                <c16:uniqueId val="{0000001B-CA5D-4A66-B615-C59A657A23CF}"/>
              </c:ext>
            </c:extLst>
          </c:dPt>
          <c:dPt>
            <c:idx val="2"/>
            <c:invertIfNegative val="0"/>
            <c:bubble3D val="0"/>
            <c:spPr>
              <a:noFill/>
              <a:ln>
                <a:noFill/>
              </a:ln>
              <a:effectLst/>
            </c:spPr>
            <c:extLst>
              <c:ext xmlns:c16="http://schemas.microsoft.com/office/drawing/2014/chart" uri="{C3380CC4-5D6E-409C-BE32-E72D297353CC}">
                <c16:uniqueId val="{0000001D-CA5D-4A66-B615-C59A657A23CF}"/>
              </c:ext>
            </c:extLst>
          </c:dPt>
          <c:dPt>
            <c:idx val="3"/>
            <c:invertIfNegative val="0"/>
            <c:bubble3D val="0"/>
            <c:spPr>
              <a:noFill/>
              <a:ln>
                <a:noFill/>
              </a:ln>
              <a:effectLst/>
            </c:spPr>
            <c:extLst>
              <c:ext xmlns:c16="http://schemas.microsoft.com/office/drawing/2014/chart" uri="{C3380CC4-5D6E-409C-BE32-E72D297353CC}">
                <c16:uniqueId val="{0000001F-CA5D-4A66-B615-C59A657A23CF}"/>
              </c:ext>
            </c:extLst>
          </c:dPt>
          <c:dPt>
            <c:idx val="4"/>
            <c:invertIfNegative val="0"/>
            <c:bubble3D val="0"/>
            <c:spPr>
              <a:noFill/>
              <a:ln>
                <a:noFill/>
              </a:ln>
              <a:effectLst/>
            </c:spPr>
            <c:extLst>
              <c:ext xmlns:c16="http://schemas.microsoft.com/office/drawing/2014/chart" uri="{C3380CC4-5D6E-409C-BE32-E72D297353CC}">
                <c16:uniqueId val="{00000021-CA5D-4A66-B615-C59A657A23CF}"/>
              </c:ext>
            </c:extLst>
          </c:dPt>
          <c:dPt>
            <c:idx val="5"/>
            <c:invertIfNegative val="0"/>
            <c:bubble3D val="0"/>
            <c:spPr>
              <a:noFill/>
              <a:ln>
                <a:noFill/>
              </a:ln>
              <a:effectLst/>
            </c:spPr>
            <c:extLst>
              <c:ext xmlns:c16="http://schemas.microsoft.com/office/drawing/2014/chart" uri="{C3380CC4-5D6E-409C-BE32-E72D297353CC}">
                <c16:uniqueId val="{00000023-CA5D-4A66-B615-C59A657A23CF}"/>
              </c:ext>
            </c:extLst>
          </c:dPt>
          <c:dPt>
            <c:idx val="6"/>
            <c:invertIfNegative val="0"/>
            <c:bubble3D val="0"/>
            <c:spPr>
              <a:noFill/>
              <a:ln>
                <a:noFill/>
              </a:ln>
              <a:effectLst/>
            </c:spPr>
            <c:extLst>
              <c:ext xmlns:c16="http://schemas.microsoft.com/office/drawing/2014/chart" uri="{C3380CC4-5D6E-409C-BE32-E72D297353CC}">
                <c16:uniqueId val="{00000025-CA5D-4A66-B615-C59A657A23CF}"/>
              </c:ext>
            </c:extLst>
          </c:dPt>
          <c:dPt>
            <c:idx val="7"/>
            <c:invertIfNegative val="0"/>
            <c:bubble3D val="0"/>
            <c:spPr>
              <a:noFill/>
              <a:ln>
                <a:noFill/>
              </a:ln>
              <a:effectLst/>
            </c:spPr>
            <c:extLst>
              <c:ext xmlns:c16="http://schemas.microsoft.com/office/drawing/2014/chart" uri="{C3380CC4-5D6E-409C-BE32-E72D297353CC}">
                <c16:uniqueId val="{00000027-CA5D-4A66-B615-C59A657A23CF}"/>
              </c:ext>
            </c:extLst>
          </c:dPt>
          <c:dPt>
            <c:idx val="8"/>
            <c:invertIfNegative val="0"/>
            <c:bubble3D val="0"/>
            <c:spPr>
              <a:noFill/>
              <a:ln>
                <a:noFill/>
              </a:ln>
              <a:effectLst/>
            </c:spPr>
            <c:extLst>
              <c:ext xmlns:c16="http://schemas.microsoft.com/office/drawing/2014/chart" uri="{C3380CC4-5D6E-409C-BE32-E72D297353CC}">
                <c16:uniqueId val="{00000029-CA5D-4A66-B615-C59A657A23CF}"/>
              </c:ext>
            </c:extLst>
          </c:dPt>
          <c:dPt>
            <c:idx val="9"/>
            <c:invertIfNegative val="0"/>
            <c:bubble3D val="0"/>
            <c:spPr>
              <a:noFill/>
              <a:ln>
                <a:noFill/>
              </a:ln>
              <a:effectLst/>
            </c:spPr>
            <c:extLst>
              <c:ext xmlns:c16="http://schemas.microsoft.com/office/drawing/2014/chart" uri="{C3380CC4-5D6E-409C-BE32-E72D297353CC}">
                <c16:uniqueId val="{0000002B-CA5D-4A66-B615-C59A657A23CF}"/>
              </c:ext>
            </c:extLst>
          </c:dPt>
          <c:dPt>
            <c:idx val="10"/>
            <c:invertIfNegative val="0"/>
            <c:bubble3D val="0"/>
            <c:spPr>
              <a:noFill/>
              <a:ln>
                <a:noFill/>
              </a:ln>
              <a:effectLst/>
            </c:spPr>
            <c:extLst>
              <c:ext xmlns:c16="http://schemas.microsoft.com/office/drawing/2014/chart" uri="{C3380CC4-5D6E-409C-BE32-E72D297353CC}">
                <c16:uniqueId val="{0000002D-CA5D-4A66-B615-C59A657A23CF}"/>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A5D-4A66-B615-C59A657A23CF}"/>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5D-4A66-B615-C59A657A23CF}"/>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A5D-4A66-B615-C59A657A23CF}"/>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A5D-4A66-B615-C59A657A23CF}"/>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A5D-4A66-B615-C59A657A23CF}"/>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A5D-4A66-B615-C59A657A23CF}"/>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A5D-4A66-B615-C59A657A23CF}"/>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A5D-4A66-B615-C59A657A23CF}"/>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A5D-4A66-B615-C59A657A23CF}"/>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A5D-4A66-B615-C59A657A23CF}"/>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A5D-4A66-B615-C59A657A23CF}"/>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esp'!$H$9:$H$19</c:f>
              <c:numCache>
                <c:formatCode>0.0%</c:formatCode>
                <c:ptCount val="11"/>
                <c:pt idx="0">
                  <c:v>-3.8961234770048647E-2</c:v>
                </c:pt>
                <c:pt idx="1">
                  <c:v>4.2712106462706956E-2</c:v>
                </c:pt>
                <c:pt idx="2">
                  <c:v>5.6093599086838086E-2</c:v>
                </c:pt>
                <c:pt idx="3">
                  <c:v>-2.8759683195809571E-2</c:v>
                </c:pt>
                <c:pt idx="4">
                  <c:v>-0.1258064248291666</c:v>
                </c:pt>
                <c:pt idx="5">
                  <c:v>4.5445676807396085E-2</c:v>
                </c:pt>
                <c:pt idx="6">
                  <c:v>4.0091583105074768E-2</c:v>
                </c:pt>
                <c:pt idx="7">
                  <c:v>0.14877161884064138</c:v>
                </c:pt>
                <c:pt idx="8">
                  <c:v>-4.3100631838495884E-2</c:v>
                </c:pt>
                <c:pt idx="9">
                  <c:v>0.1682683046893394</c:v>
                </c:pt>
                <c:pt idx="10">
                  <c:v>0.11368562255081582</c:v>
                </c:pt>
              </c:numCache>
            </c:numRef>
          </c:val>
          <c:extLst>
            <c:ext xmlns:c16="http://schemas.microsoft.com/office/drawing/2014/chart" uri="{C3380CC4-5D6E-409C-BE32-E72D297353CC}">
              <c16:uniqueId val="{0000002E-CA5D-4A66-B615-C59A657A23CF}"/>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merc isla per  esp'!$R$7</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esp'!$R$9:$R$19</c:f>
              <c:numCache>
                <c:formatCode>#,##0</c:formatCode>
                <c:ptCount val="11"/>
                <c:pt idx="0">
                  <c:v>160385</c:v>
                </c:pt>
                <c:pt idx="1">
                  <c:v>778243</c:v>
                </c:pt>
                <c:pt idx="2">
                  <c:v>247293</c:v>
                </c:pt>
                <c:pt idx="3">
                  <c:v>149689</c:v>
                </c:pt>
                <c:pt idx="4">
                  <c:v>29110</c:v>
                </c:pt>
                <c:pt idx="5">
                  <c:v>40359</c:v>
                </c:pt>
                <c:pt idx="6">
                  <c:v>73920</c:v>
                </c:pt>
                <c:pt idx="7">
                  <c:v>27689</c:v>
                </c:pt>
                <c:pt idx="8">
                  <c:v>28075</c:v>
                </c:pt>
                <c:pt idx="9">
                  <c:v>77732</c:v>
                </c:pt>
                <c:pt idx="10">
                  <c:v>104376</c:v>
                </c:pt>
              </c:numCache>
            </c:numRef>
          </c:val>
          <c:extLst>
            <c:ext xmlns:c16="http://schemas.microsoft.com/office/drawing/2014/chart" uri="{C3380CC4-5D6E-409C-BE32-E72D297353CC}">
              <c16:uniqueId val="{00000000-B523-44EE-97DA-6131559A3A88}"/>
            </c:ext>
          </c:extLst>
        </c:ser>
        <c:ser>
          <c:idx val="1"/>
          <c:order val="1"/>
          <c:tx>
            <c:strRef>
              <c:f>'T princi ent merc isla per  esp'!$X$7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B523-44EE-97DA-6131559A3A88}"/>
              </c:ext>
            </c:extLst>
          </c:dPt>
          <c:dPt>
            <c:idx val="1"/>
            <c:invertIfNegative val="0"/>
            <c:bubble3D val="0"/>
            <c:spPr>
              <a:noFill/>
              <a:ln>
                <a:noFill/>
              </a:ln>
              <a:effectLst/>
            </c:spPr>
            <c:extLst>
              <c:ext xmlns:c16="http://schemas.microsoft.com/office/drawing/2014/chart" uri="{C3380CC4-5D6E-409C-BE32-E72D297353CC}">
                <c16:uniqueId val="{00000004-B523-44EE-97DA-6131559A3A88}"/>
              </c:ext>
            </c:extLst>
          </c:dPt>
          <c:dPt>
            <c:idx val="2"/>
            <c:invertIfNegative val="0"/>
            <c:bubble3D val="0"/>
            <c:spPr>
              <a:noFill/>
              <a:ln>
                <a:noFill/>
              </a:ln>
              <a:effectLst/>
            </c:spPr>
            <c:extLst>
              <c:ext xmlns:c16="http://schemas.microsoft.com/office/drawing/2014/chart" uri="{C3380CC4-5D6E-409C-BE32-E72D297353CC}">
                <c16:uniqueId val="{00000006-B523-44EE-97DA-6131559A3A88}"/>
              </c:ext>
            </c:extLst>
          </c:dPt>
          <c:dPt>
            <c:idx val="3"/>
            <c:invertIfNegative val="0"/>
            <c:bubble3D val="0"/>
            <c:spPr>
              <a:noFill/>
              <a:ln>
                <a:noFill/>
              </a:ln>
              <a:effectLst/>
            </c:spPr>
            <c:extLst>
              <c:ext xmlns:c16="http://schemas.microsoft.com/office/drawing/2014/chart" uri="{C3380CC4-5D6E-409C-BE32-E72D297353CC}">
                <c16:uniqueId val="{00000008-B523-44EE-97DA-6131559A3A88}"/>
              </c:ext>
            </c:extLst>
          </c:dPt>
          <c:dPt>
            <c:idx val="4"/>
            <c:invertIfNegative val="0"/>
            <c:bubble3D val="0"/>
            <c:spPr>
              <a:noFill/>
              <a:ln>
                <a:noFill/>
              </a:ln>
              <a:effectLst/>
            </c:spPr>
            <c:extLst>
              <c:ext xmlns:c16="http://schemas.microsoft.com/office/drawing/2014/chart" uri="{C3380CC4-5D6E-409C-BE32-E72D297353CC}">
                <c16:uniqueId val="{0000000A-B523-44EE-97DA-6131559A3A88}"/>
              </c:ext>
            </c:extLst>
          </c:dPt>
          <c:dPt>
            <c:idx val="5"/>
            <c:invertIfNegative val="0"/>
            <c:bubble3D val="0"/>
            <c:spPr>
              <a:noFill/>
              <a:ln>
                <a:noFill/>
              </a:ln>
              <a:effectLst/>
            </c:spPr>
            <c:extLst>
              <c:ext xmlns:c16="http://schemas.microsoft.com/office/drawing/2014/chart" uri="{C3380CC4-5D6E-409C-BE32-E72D297353CC}">
                <c16:uniqueId val="{0000000C-B523-44EE-97DA-6131559A3A88}"/>
              </c:ext>
            </c:extLst>
          </c:dPt>
          <c:dPt>
            <c:idx val="6"/>
            <c:invertIfNegative val="0"/>
            <c:bubble3D val="0"/>
            <c:spPr>
              <a:noFill/>
              <a:ln>
                <a:noFill/>
              </a:ln>
              <a:effectLst/>
            </c:spPr>
            <c:extLst>
              <c:ext xmlns:c16="http://schemas.microsoft.com/office/drawing/2014/chart" uri="{C3380CC4-5D6E-409C-BE32-E72D297353CC}">
                <c16:uniqueId val="{0000000E-B523-44EE-97DA-6131559A3A88}"/>
              </c:ext>
            </c:extLst>
          </c:dPt>
          <c:dPt>
            <c:idx val="7"/>
            <c:invertIfNegative val="0"/>
            <c:bubble3D val="0"/>
            <c:spPr>
              <a:noFill/>
              <a:ln>
                <a:noFill/>
              </a:ln>
              <a:effectLst/>
            </c:spPr>
            <c:extLst>
              <c:ext xmlns:c16="http://schemas.microsoft.com/office/drawing/2014/chart" uri="{C3380CC4-5D6E-409C-BE32-E72D297353CC}">
                <c16:uniqueId val="{00000010-B523-44EE-97DA-6131559A3A88}"/>
              </c:ext>
            </c:extLst>
          </c:dPt>
          <c:dPt>
            <c:idx val="8"/>
            <c:invertIfNegative val="0"/>
            <c:bubble3D val="0"/>
            <c:spPr>
              <a:noFill/>
              <a:ln>
                <a:noFill/>
              </a:ln>
              <a:effectLst/>
            </c:spPr>
            <c:extLst>
              <c:ext xmlns:c16="http://schemas.microsoft.com/office/drawing/2014/chart" uri="{C3380CC4-5D6E-409C-BE32-E72D297353CC}">
                <c16:uniqueId val="{00000012-B523-44EE-97DA-6131559A3A88}"/>
              </c:ext>
            </c:extLst>
          </c:dPt>
          <c:dPt>
            <c:idx val="9"/>
            <c:invertIfNegative val="0"/>
            <c:bubble3D val="0"/>
            <c:spPr>
              <a:noFill/>
              <a:ln>
                <a:noFill/>
              </a:ln>
              <a:effectLst/>
            </c:spPr>
            <c:extLst>
              <c:ext xmlns:c16="http://schemas.microsoft.com/office/drawing/2014/chart" uri="{C3380CC4-5D6E-409C-BE32-E72D297353CC}">
                <c16:uniqueId val="{00000014-B523-44EE-97DA-6131559A3A88}"/>
              </c:ext>
            </c:extLst>
          </c:dPt>
          <c:dPt>
            <c:idx val="10"/>
            <c:invertIfNegative val="0"/>
            <c:bubble3D val="0"/>
            <c:spPr>
              <a:noFill/>
              <a:ln>
                <a:noFill/>
              </a:ln>
              <a:effectLst/>
            </c:spPr>
            <c:extLst>
              <c:ext xmlns:c16="http://schemas.microsoft.com/office/drawing/2014/chart" uri="{C3380CC4-5D6E-409C-BE32-E72D297353CC}">
                <c16:uniqueId val="{00000016-B523-44EE-97DA-6131559A3A88}"/>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23-44EE-97DA-6131559A3A88}"/>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23-44EE-97DA-6131559A3A88}"/>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23-44EE-97DA-6131559A3A88}"/>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23-44EE-97DA-6131559A3A88}"/>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23-44EE-97DA-6131559A3A88}"/>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523-44EE-97DA-6131559A3A88}"/>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523-44EE-97DA-6131559A3A88}"/>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523-44EE-97DA-6131559A3A88}"/>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523-44EE-97DA-6131559A3A88}"/>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523-44EE-97DA-6131559A3A88}"/>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523-44EE-97DA-6131559A3A88}"/>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esp'!$X$9:$X$19</c:f>
              <c:numCache>
                <c:formatCode>0.0%</c:formatCode>
                <c:ptCount val="11"/>
                <c:pt idx="0">
                  <c:v>0.25162062603544355</c:v>
                </c:pt>
                <c:pt idx="1">
                  <c:v>0.24050205351817572</c:v>
                </c:pt>
                <c:pt idx="2">
                  <c:v>0.17133361323927385</c:v>
                </c:pt>
                <c:pt idx="3">
                  <c:v>0.30394878178041385</c:v>
                </c:pt>
                <c:pt idx="4">
                  <c:v>0.27648237674166803</c:v>
                </c:pt>
                <c:pt idx="5">
                  <c:v>0.19313206138650818</c:v>
                </c:pt>
                <c:pt idx="6">
                  <c:v>0.42597330751676926</c:v>
                </c:pt>
                <c:pt idx="7">
                  <c:v>0.14631993912363397</c:v>
                </c:pt>
                <c:pt idx="8">
                  <c:v>0.18085716310320615</c:v>
                </c:pt>
                <c:pt idx="9">
                  <c:v>0.71202711367591831</c:v>
                </c:pt>
                <c:pt idx="10">
                  <c:v>0.29101818445427119</c:v>
                </c:pt>
              </c:numCache>
            </c:numRef>
          </c:val>
          <c:extLst>
            <c:ext xmlns:c16="http://schemas.microsoft.com/office/drawing/2014/chart" uri="{C3380CC4-5D6E-409C-BE32-E72D297353CC}">
              <c16:uniqueId val="{00000017-B523-44EE-97DA-6131559A3A88}"/>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merc isla per  esp'!$S$7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B523-44EE-97DA-6131559A3A88}"/>
              </c:ext>
            </c:extLst>
          </c:dPt>
          <c:dPt>
            <c:idx val="1"/>
            <c:invertIfNegative val="0"/>
            <c:bubble3D val="0"/>
            <c:spPr>
              <a:noFill/>
              <a:ln>
                <a:noFill/>
              </a:ln>
              <a:effectLst/>
            </c:spPr>
            <c:extLst>
              <c:ext xmlns:c16="http://schemas.microsoft.com/office/drawing/2014/chart" uri="{C3380CC4-5D6E-409C-BE32-E72D297353CC}">
                <c16:uniqueId val="{0000001B-B523-44EE-97DA-6131559A3A88}"/>
              </c:ext>
            </c:extLst>
          </c:dPt>
          <c:dPt>
            <c:idx val="2"/>
            <c:invertIfNegative val="0"/>
            <c:bubble3D val="0"/>
            <c:spPr>
              <a:noFill/>
              <a:ln>
                <a:noFill/>
              </a:ln>
              <a:effectLst/>
            </c:spPr>
            <c:extLst>
              <c:ext xmlns:c16="http://schemas.microsoft.com/office/drawing/2014/chart" uri="{C3380CC4-5D6E-409C-BE32-E72D297353CC}">
                <c16:uniqueId val="{0000001D-B523-44EE-97DA-6131559A3A88}"/>
              </c:ext>
            </c:extLst>
          </c:dPt>
          <c:dPt>
            <c:idx val="3"/>
            <c:invertIfNegative val="0"/>
            <c:bubble3D val="0"/>
            <c:spPr>
              <a:noFill/>
              <a:ln>
                <a:noFill/>
              </a:ln>
              <a:effectLst/>
            </c:spPr>
            <c:extLst>
              <c:ext xmlns:c16="http://schemas.microsoft.com/office/drawing/2014/chart" uri="{C3380CC4-5D6E-409C-BE32-E72D297353CC}">
                <c16:uniqueId val="{0000001F-B523-44EE-97DA-6131559A3A88}"/>
              </c:ext>
            </c:extLst>
          </c:dPt>
          <c:dPt>
            <c:idx val="4"/>
            <c:invertIfNegative val="0"/>
            <c:bubble3D val="0"/>
            <c:spPr>
              <a:noFill/>
              <a:ln>
                <a:noFill/>
              </a:ln>
              <a:effectLst/>
            </c:spPr>
            <c:extLst>
              <c:ext xmlns:c16="http://schemas.microsoft.com/office/drawing/2014/chart" uri="{C3380CC4-5D6E-409C-BE32-E72D297353CC}">
                <c16:uniqueId val="{00000021-B523-44EE-97DA-6131559A3A88}"/>
              </c:ext>
            </c:extLst>
          </c:dPt>
          <c:dPt>
            <c:idx val="5"/>
            <c:invertIfNegative val="0"/>
            <c:bubble3D val="0"/>
            <c:spPr>
              <a:noFill/>
              <a:ln>
                <a:noFill/>
              </a:ln>
              <a:effectLst/>
            </c:spPr>
            <c:extLst>
              <c:ext xmlns:c16="http://schemas.microsoft.com/office/drawing/2014/chart" uri="{C3380CC4-5D6E-409C-BE32-E72D297353CC}">
                <c16:uniqueId val="{00000023-B523-44EE-97DA-6131559A3A88}"/>
              </c:ext>
            </c:extLst>
          </c:dPt>
          <c:dPt>
            <c:idx val="6"/>
            <c:invertIfNegative val="0"/>
            <c:bubble3D val="0"/>
            <c:spPr>
              <a:noFill/>
              <a:ln>
                <a:noFill/>
              </a:ln>
              <a:effectLst/>
            </c:spPr>
            <c:extLst>
              <c:ext xmlns:c16="http://schemas.microsoft.com/office/drawing/2014/chart" uri="{C3380CC4-5D6E-409C-BE32-E72D297353CC}">
                <c16:uniqueId val="{00000025-B523-44EE-97DA-6131559A3A88}"/>
              </c:ext>
            </c:extLst>
          </c:dPt>
          <c:dPt>
            <c:idx val="7"/>
            <c:invertIfNegative val="0"/>
            <c:bubble3D val="0"/>
            <c:spPr>
              <a:noFill/>
              <a:ln>
                <a:noFill/>
              </a:ln>
              <a:effectLst/>
            </c:spPr>
            <c:extLst>
              <c:ext xmlns:c16="http://schemas.microsoft.com/office/drawing/2014/chart" uri="{C3380CC4-5D6E-409C-BE32-E72D297353CC}">
                <c16:uniqueId val="{00000027-B523-44EE-97DA-6131559A3A88}"/>
              </c:ext>
            </c:extLst>
          </c:dPt>
          <c:dPt>
            <c:idx val="8"/>
            <c:invertIfNegative val="0"/>
            <c:bubble3D val="0"/>
            <c:spPr>
              <a:noFill/>
              <a:ln>
                <a:noFill/>
              </a:ln>
              <a:effectLst/>
            </c:spPr>
            <c:extLst>
              <c:ext xmlns:c16="http://schemas.microsoft.com/office/drawing/2014/chart" uri="{C3380CC4-5D6E-409C-BE32-E72D297353CC}">
                <c16:uniqueId val="{00000029-B523-44EE-97DA-6131559A3A88}"/>
              </c:ext>
            </c:extLst>
          </c:dPt>
          <c:dPt>
            <c:idx val="9"/>
            <c:invertIfNegative val="0"/>
            <c:bubble3D val="0"/>
            <c:spPr>
              <a:noFill/>
              <a:ln>
                <a:noFill/>
              </a:ln>
              <a:effectLst/>
            </c:spPr>
            <c:extLst>
              <c:ext xmlns:c16="http://schemas.microsoft.com/office/drawing/2014/chart" uri="{C3380CC4-5D6E-409C-BE32-E72D297353CC}">
                <c16:uniqueId val="{0000002B-B523-44EE-97DA-6131559A3A88}"/>
              </c:ext>
            </c:extLst>
          </c:dPt>
          <c:dPt>
            <c:idx val="10"/>
            <c:invertIfNegative val="0"/>
            <c:bubble3D val="0"/>
            <c:spPr>
              <a:noFill/>
              <a:ln>
                <a:noFill/>
              </a:ln>
              <a:effectLst/>
            </c:spPr>
            <c:extLst>
              <c:ext xmlns:c16="http://schemas.microsoft.com/office/drawing/2014/chart" uri="{C3380CC4-5D6E-409C-BE32-E72D297353CC}">
                <c16:uniqueId val="{0000002D-B523-44EE-97DA-6131559A3A88}"/>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523-44EE-97DA-6131559A3A88}"/>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523-44EE-97DA-6131559A3A88}"/>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523-44EE-97DA-6131559A3A88}"/>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523-44EE-97DA-6131559A3A88}"/>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523-44EE-97DA-6131559A3A88}"/>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523-44EE-97DA-6131559A3A88}"/>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523-44EE-97DA-6131559A3A88}"/>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523-44EE-97DA-6131559A3A88}"/>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523-44EE-97DA-6131559A3A88}"/>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523-44EE-97DA-6131559A3A88}"/>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523-44EE-97DA-6131559A3A88}"/>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esp'!$S$9:$S$19</c:f>
              <c:numCache>
                <c:formatCode>0.0%</c:formatCode>
                <c:ptCount val="11"/>
                <c:pt idx="0">
                  <c:v>-0.10625623422288843</c:v>
                </c:pt>
                <c:pt idx="1">
                  <c:v>5.9299528908622445E-2</c:v>
                </c:pt>
                <c:pt idx="2">
                  <c:v>7.5430097239375771E-2</c:v>
                </c:pt>
                <c:pt idx="3">
                  <c:v>-1.9136395156558184E-3</c:v>
                </c:pt>
                <c:pt idx="4">
                  <c:v>-0.17133991858578379</c:v>
                </c:pt>
                <c:pt idx="5">
                  <c:v>-3.6617095934881716E-2</c:v>
                </c:pt>
                <c:pt idx="6">
                  <c:v>-3.746731717836016E-3</c:v>
                </c:pt>
                <c:pt idx="7">
                  <c:v>0.35690483191218259</c:v>
                </c:pt>
                <c:pt idx="8">
                  <c:v>-7.0425799615919438E-2</c:v>
                </c:pt>
                <c:pt idx="9">
                  <c:v>0.23239369629324291</c:v>
                </c:pt>
                <c:pt idx="10">
                  <c:v>0.16165652023906252</c:v>
                </c:pt>
              </c:numCache>
            </c:numRef>
          </c:val>
          <c:extLst>
            <c:ext xmlns:c16="http://schemas.microsoft.com/office/drawing/2014/chart" uri="{C3380CC4-5D6E-409C-BE32-E72D297353CC}">
              <c16:uniqueId val="{0000002E-B523-44EE-97DA-6131559A3A88}"/>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merc isla per  esp'!$AC$7</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esp'!$AC$9:$AC$19</c:f>
              <c:numCache>
                <c:formatCode>#,##0</c:formatCode>
                <c:ptCount val="11"/>
                <c:pt idx="0">
                  <c:v>278973</c:v>
                </c:pt>
                <c:pt idx="1">
                  <c:v>1255016</c:v>
                </c:pt>
                <c:pt idx="2">
                  <c:v>630137</c:v>
                </c:pt>
                <c:pt idx="3">
                  <c:v>127267</c:v>
                </c:pt>
                <c:pt idx="4">
                  <c:v>55534</c:v>
                </c:pt>
                <c:pt idx="5">
                  <c:v>76771</c:v>
                </c:pt>
                <c:pt idx="6">
                  <c:v>65629</c:v>
                </c:pt>
                <c:pt idx="7">
                  <c:v>49875</c:v>
                </c:pt>
                <c:pt idx="8">
                  <c:v>70822</c:v>
                </c:pt>
                <c:pt idx="9">
                  <c:v>17539</c:v>
                </c:pt>
                <c:pt idx="10">
                  <c:v>161442</c:v>
                </c:pt>
              </c:numCache>
            </c:numRef>
          </c:val>
          <c:extLst>
            <c:ext xmlns:c16="http://schemas.microsoft.com/office/drawing/2014/chart" uri="{C3380CC4-5D6E-409C-BE32-E72D297353CC}">
              <c16:uniqueId val="{00000000-63D0-4835-82FA-89AEFDB6CCDD}"/>
            </c:ext>
          </c:extLst>
        </c:ser>
        <c:ser>
          <c:idx val="1"/>
          <c:order val="1"/>
          <c:tx>
            <c:strRef>
              <c:f>'T princi ent merc isla per  esp'!$AI$7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63D0-4835-82FA-89AEFDB6CCDD}"/>
              </c:ext>
            </c:extLst>
          </c:dPt>
          <c:dPt>
            <c:idx val="1"/>
            <c:invertIfNegative val="0"/>
            <c:bubble3D val="0"/>
            <c:spPr>
              <a:noFill/>
              <a:ln>
                <a:noFill/>
              </a:ln>
              <a:effectLst/>
            </c:spPr>
            <c:extLst>
              <c:ext xmlns:c16="http://schemas.microsoft.com/office/drawing/2014/chart" uri="{C3380CC4-5D6E-409C-BE32-E72D297353CC}">
                <c16:uniqueId val="{00000004-63D0-4835-82FA-89AEFDB6CCDD}"/>
              </c:ext>
            </c:extLst>
          </c:dPt>
          <c:dPt>
            <c:idx val="2"/>
            <c:invertIfNegative val="0"/>
            <c:bubble3D val="0"/>
            <c:spPr>
              <a:noFill/>
              <a:ln>
                <a:noFill/>
              </a:ln>
              <a:effectLst/>
            </c:spPr>
            <c:extLst>
              <c:ext xmlns:c16="http://schemas.microsoft.com/office/drawing/2014/chart" uri="{C3380CC4-5D6E-409C-BE32-E72D297353CC}">
                <c16:uniqueId val="{00000006-63D0-4835-82FA-89AEFDB6CCDD}"/>
              </c:ext>
            </c:extLst>
          </c:dPt>
          <c:dPt>
            <c:idx val="3"/>
            <c:invertIfNegative val="0"/>
            <c:bubble3D val="0"/>
            <c:spPr>
              <a:noFill/>
              <a:ln>
                <a:noFill/>
              </a:ln>
              <a:effectLst/>
            </c:spPr>
            <c:extLst>
              <c:ext xmlns:c16="http://schemas.microsoft.com/office/drawing/2014/chart" uri="{C3380CC4-5D6E-409C-BE32-E72D297353CC}">
                <c16:uniqueId val="{00000008-63D0-4835-82FA-89AEFDB6CCDD}"/>
              </c:ext>
            </c:extLst>
          </c:dPt>
          <c:dPt>
            <c:idx val="4"/>
            <c:invertIfNegative val="0"/>
            <c:bubble3D val="0"/>
            <c:spPr>
              <a:noFill/>
              <a:ln>
                <a:noFill/>
              </a:ln>
              <a:effectLst/>
            </c:spPr>
            <c:extLst>
              <c:ext xmlns:c16="http://schemas.microsoft.com/office/drawing/2014/chart" uri="{C3380CC4-5D6E-409C-BE32-E72D297353CC}">
                <c16:uniqueId val="{0000000A-63D0-4835-82FA-89AEFDB6CCDD}"/>
              </c:ext>
            </c:extLst>
          </c:dPt>
          <c:dPt>
            <c:idx val="5"/>
            <c:invertIfNegative val="0"/>
            <c:bubble3D val="0"/>
            <c:spPr>
              <a:noFill/>
              <a:ln>
                <a:noFill/>
              </a:ln>
              <a:effectLst/>
            </c:spPr>
            <c:extLst>
              <c:ext xmlns:c16="http://schemas.microsoft.com/office/drawing/2014/chart" uri="{C3380CC4-5D6E-409C-BE32-E72D297353CC}">
                <c16:uniqueId val="{0000000C-63D0-4835-82FA-89AEFDB6CCDD}"/>
              </c:ext>
            </c:extLst>
          </c:dPt>
          <c:dPt>
            <c:idx val="6"/>
            <c:invertIfNegative val="0"/>
            <c:bubble3D val="0"/>
            <c:spPr>
              <a:noFill/>
              <a:ln>
                <a:noFill/>
              </a:ln>
              <a:effectLst/>
            </c:spPr>
            <c:extLst>
              <c:ext xmlns:c16="http://schemas.microsoft.com/office/drawing/2014/chart" uri="{C3380CC4-5D6E-409C-BE32-E72D297353CC}">
                <c16:uniqueId val="{0000000E-63D0-4835-82FA-89AEFDB6CCDD}"/>
              </c:ext>
            </c:extLst>
          </c:dPt>
          <c:dPt>
            <c:idx val="7"/>
            <c:invertIfNegative val="0"/>
            <c:bubble3D val="0"/>
            <c:spPr>
              <a:noFill/>
              <a:ln>
                <a:noFill/>
              </a:ln>
              <a:effectLst/>
            </c:spPr>
            <c:extLst>
              <c:ext xmlns:c16="http://schemas.microsoft.com/office/drawing/2014/chart" uri="{C3380CC4-5D6E-409C-BE32-E72D297353CC}">
                <c16:uniqueId val="{00000010-63D0-4835-82FA-89AEFDB6CCDD}"/>
              </c:ext>
            </c:extLst>
          </c:dPt>
          <c:dPt>
            <c:idx val="8"/>
            <c:invertIfNegative val="0"/>
            <c:bubble3D val="0"/>
            <c:spPr>
              <a:noFill/>
              <a:ln>
                <a:noFill/>
              </a:ln>
              <a:effectLst/>
            </c:spPr>
            <c:extLst>
              <c:ext xmlns:c16="http://schemas.microsoft.com/office/drawing/2014/chart" uri="{C3380CC4-5D6E-409C-BE32-E72D297353CC}">
                <c16:uniqueId val="{00000012-63D0-4835-82FA-89AEFDB6CCDD}"/>
              </c:ext>
            </c:extLst>
          </c:dPt>
          <c:dPt>
            <c:idx val="9"/>
            <c:invertIfNegative val="0"/>
            <c:bubble3D val="0"/>
            <c:spPr>
              <a:noFill/>
              <a:ln>
                <a:noFill/>
              </a:ln>
              <a:effectLst/>
            </c:spPr>
            <c:extLst>
              <c:ext xmlns:c16="http://schemas.microsoft.com/office/drawing/2014/chart" uri="{C3380CC4-5D6E-409C-BE32-E72D297353CC}">
                <c16:uniqueId val="{00000014-63D0-4835-82FA-89AEFDB6CCDD}"/>
              </c:ext>
            </c:extLst>
          </c:dPt>
          <c:dPt>
            <c:idx val="10"/>
            <c:invertIfNegative val="0"/>
            <c:bubble3D val="0"/>
            <c:spPr>
              <a:noFill/>
              <a:ln>
                <a:noFill/>
              </a:ln>
              <a:effectLst/>
            </c:spPr>
            <c:extLst>
              <c:ext xmlns:c16="http://schemas.microsoft.com/office/drawing/2014/chart" uri="{C3380CC4-5D6E-409C-BE32-E72D297353CC}">
                <c16:uniqueId val="{00000016-63D0-4835-82FA-89AEFDB6CCDD}"/>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D0-4835-82FA-89AEFDB6CCDD}"/>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D0-4835-82FA-89AEFDB6CCDD}"/>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D0-4835-82FA-89AEFDB6CCDD}"/>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D0-4835-82FA-89AEFDB6CCDD}"/>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D0-4835-82FA-89AEFDB6CCDD}"/>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D0-4835-82FA-89AEFDB6CCDD}"/>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D0-4835-82FA-89AEFDB6CCDD}"/>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D0-4835-82FA-89AEFDB6CCDD}"/>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D0-4835-82FA-89AEFDB6CCDD}"/>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D0-4835-82FA-89AEFDB6CCDD}"/>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3D0-4835-82FA-89AEFDB6CCDD}"/>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esp'!$AI$9:$AI$19</c:f>
              <c:numCache>
                <c:formatCode>0.0%</c:formatCode>
                <c:ptCount val="11"/>
                <c:pt idx="0">
                  <c:v>0.43766786736281943</c:v>
                </c:pt>
                <c:pt idx="1">
                  <c:v>0.38784020569175287</c:v>
                </c:pt>
                <c:pt idx="2">
                  <c:v>0.43658190505091654</c:v>
                </c:pt>
                <c:pt idx="3">
                  <c:v>0.25842012179150059</c:v>
                </c:pt>
                <c:pt idx="4">
                  <c:v>0.52745353177505294</c:v>
                </c:pt>
                <c:pt idx="5">
                  <c:v>0.36737633451531554</c:v>
                </c:pt>
                <c:pt idx="6">
                  <c:v>0.37819537606896708</c:v>
                </c:pt>
                <c:pt idx="7">
                  <c:v>0.26355978777822403</c:v>
                </c:pt>
                <c:pt idx="8">
                  <c:v>0.45623031185379398</c:v>
                </c:pt>
                <c:pt idx="9">
                  <c:v>0.16065768984153156</c:v>
                </c:pt>
                <c:pt idx="10">
                  <c:v>0.4501279770700779</c:v>
                </c:pt>
              </c:numCache>
            </c:numRef>
          </c:val>
          <c:extLst>
            <c:ext xmlns:c16="http://schemas.microsoft.com/office/drawing/2014/chart" uri="{C3380CC4-5D6E-409C-BE32-E72D297353CC}">
              <c16:uniqueId val="{00000017-63D0-4835-82FA-89AEFDB6CCDD}"/>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merc isla per  esp'!$AH$7</c:f>
              <c:strCache>
                <c:ptCount val="1"/>
                <c:pt idx="0">
                  <c:v>Cuota 2023</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63D0-4835-82FA-89AEFDB6CCDD}"/>
              </c:ext>
            </c:extLst>
          </c:dPt>
          <c:dPt>
            <c:idx val="1"/>
            <c:invertIfNegative val="0"/>
            <c:bubble3D val="0"/>
            <c:spPr>
              <a:noFill/>
              <a:ln>
                <a:noFill/>
              </a:ln>
              <a:effectLst/>
            </c:spPr>
            <c:extLst>
              <c:ext xmlns:c16="http://schemas.microsoft.com/office/drawing/2014/chart" uri="{C3380CC4-5D6E-409C-BE32-E72D297353CC}">
                <c16:uniqueId val="{0000001B-63D0-4835-82FA-89AEFDB6CCDD}"/>
              </c:ext>
            </c:extLst>
          </c:dPt>
          <c:dPt>
            <c:idx val="2"/>
            <c:invertIfNegative val="0"/>
            <c:bubble3D val="0"/>
            <c:spPr>
              <a:noFill/>
              <a:ln>
                <a:noFill/>
              </a:ln>
              <a:effectLst/>
            </c:spPr>
            <c:extLst>
              <c:ext xmlns:c16="http://schemas.microsoft.com/office/drawing/2014/chart" uri="{C3380CC4-5D6E-409C-BE32-E72D297353CC}">
                <c16:uniqueId val="{0000001D-63D0-4835-82FA-89AEFDB6CCDD}"/>
              </c:ext>
            </c:extLst>
          </c:dPt>
          <c:dPt>
            <c:idx val="3"/>
            <c:invertIfNegative val="0"/>
            <c:bubble3D val="0"/>
            <c:spPr>
              <a:noFill/>
              <a:ln>
                <a:noFill/>
              </a:ln>
              <a:effectLst/>
            </c:spPr>
            <c:extLst>
              <c:ext xmlns:c16="http://schemas.microsoft.com/office/drawing/2014/chart" uri="{C3380CC4-5D6E-409C-BE32-E72D297353CC}">
                <c16:uniqueId val="{0000001F-63D0-4835-82FA-89AEFDB6CCDD}"/>
              </c:ext>
            </c:extLst>
          </c:dPt>
          <c:dPt>
            <c:idx val="4"/>
            <c:invertIfNegative val="0"/>
            <c:bubble3D val="0"/>
            <c:spPr>
              <a:noFill/>
              <a:ln>
                <a:noFill/>
              </a:ln>
              <a:effectLst/>
            </c:spPr>
            <c:extLst>
              <c:ext xmlns:c16="http://schemas.microsoft.com/office/drawing/2014/chart" uri="{C3380CC4-5D6E-409C-BE32-E72D297353CC}">
                <c16:uniqueId val="{00000021-63D0-4835-82FA-89AEFDB6CCDD}"/>
              </c:ext>
            </c:extLst>
          </c:dPt>
          <c:dPt>
            <c:idx val="5"/>
            <c:invertIfNegative val="0"/>
            <c:bubble3D val="0"/>
            <c:spPr>
              <a:noFill/>
              <a:ln>
                <a:noFill/>
              </a:ln>
              <a:effectLst/>
            </c:spPr>
            <c:extLst>
              <c:ext xmlns:c16="http://schemas.microsoft.com/office/drawing/2014/chart" uri="{C3380CC4-5D6E-409C-BE32-E72D297353CC}">
                <c16:uniqueId val="{00000023-63D0-4835-82FA-89AEFDB6CCDD}"/>
              </c:ext>
            </c:extLst>
          </c:dPt>
          <c:dPt>
            <c:idx val="6"/>
            <c:invertIfNegative val="0"/>
            <c:bubble3D val="0"/>
            <c:spPr>
              <a:noFill/>
              <a:ln>
                <a:noFill/>
              </a:ln>
              <a:effectLst/>
            </c:spPr>
            <c:extLst>
              <c:ext xmlns:c16="http://schemas.microsoft.com/office/drawing/2014/chart" uri="{C3380CC4-5D6E-409C-BE32-E72D297353CC}">
                <c16:uniqueId val="{00000025-63D0-4835-82FA-89AEFDB6CCDD}"/>
              </c:ext>
            </c:extLst>
          </c:dPt>
          <c:dPt>
            <c:idx val="7"/>
            <c:invertIfNegative val="0"/>
            <c:bubble3D val="0"/>
            <c:spPr>
              <a:noFill/>
              <a:ln>
                <a:noFill/>
              </a:ln>
              <a:effectLst/>
            </c:spPr>
            <c:extLst>
              <c:ext xmlns:c16="http://schemas.microsoft.com/office/drawing/2014/chart" uri="{C3380CC4-5D6E-409C-BE32-E72D297353CC}">
                <c16:uniqueId val="{00000027-63D0-4835-82FA-89AEFDB6CCDD}"/>
              </c:ext>
            </c:extLst>
          </c:dPt>
          <c:dPt>
            <c:idx val="8"/>
            <c:invertIfNegative val="0"/>
            <c:bubble3D val="0"/>
            <c:spPr>
              <a:noFill/>
              <a:ln>
                <a:noFill/>
              </a:ln>
              <a:effectLst/>
            </c:spPr>
            <c:extLst>
              <c:ext xmlns:c16="http://schemas.microsoft.com/office/drawing/2014/chart" uri="{C3380CC4-5D6E-409C-BE32-E72D297353CC}">
                <c16:uniqueId val="{00000029-63D0-4835-82FA-89AEFDB6CCDD}"/>
              </c:ext>
            </c:extLst>
          </c:dPt>
          <c:dPt>
            <c:idx val="9"/>
            <c:invertIfNegative val="0"/>
            <c:bubble3D val="0"/>
            <c:spPr>
              <a:noFill/>
              <a:ln>
                <a:noFill/>
              </a:ln>
              <a:effectLst/>
            </c:spPr>
            <c:extLst>
              <c:ext xmlns:c16="http://schemas.microsoft.com/office/drawing/2014/chart" uri="{C3380CC4-5D6E-409C-BE32-E72D297353CC}">
                <c16:uniqueId val="{0000002B-63D0-4835-82FA-89AEFDB6CCDD}"/>
              </c:ext>
            </c:extLst>
          </c:dPt>
          <c:dPt>
            <c:idx val="10"/>
            <c:invertIfNegative val="0"/>
            <c:bubble3D val="0"/>
            <c:spPr>
              <a:noFill/>
              <a:ln>
                <a:noFill/>
              </a:ln>
              <a:effectLst/>
            </c:spPr>
            <c:extLst>
              <c:ext xmlns:c16="http://schemas.microsoft.com/office/drawing/2014/chart" uri="{C3380CC4-5D6E-409C-BE32-E72D297353CC}">
                <c16:uniqueId val="{0000002D-63D0-4835-82FA-89AEFDB6CCDD}"/>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3D0-4835-82FA-89AEFDB6CCDD}"/>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3D0-4835-82FA-89AEFDB6CCDD}"/>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3D0-4835-82FA-89AEFDB6CCDD}"/>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3D0-4835-82FA-89AEFDB6CCDD}"/>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3D0-4835-82FA-89AEFDB6CCDD}"/>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3D0-4835-82FA-89AEFDB6CCDD}"/>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3D0-4835-82FA-89AEFDB6CCDD}"/>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3D0-4835-82FA-89AEFDB6CCDD}"/>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3D0-4835-82FA-89AEFDB6CCDD}"/>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3D0-4835-82FA-89AEFDB6CCDD}"/>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3D0-4835-82FA-89AEFDB6CCDD}"/>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esp'!$AH$9:$AH$19</c:f>
              <c:numCache>
                <c:formatCode>0.0%</c:formatCode>
                <c:ptCount val="11"/>
                <c:pt idx="0">
                  <c:v>0.18186114763534811</c:v>
                </c:pt>
                <c:pt idx="1">
                  <c:v>0.81813885236465189</c:v>
                </c:pt>
                <c:pt idx="2">
                  <c:v>0.4107832585500939</c:v>
                </c:pt>
                <c:pt idx="3">
                  <c:v>8.2964740946643037E-2</c:v>
                </c:pt>
                <c:pt idx="4">
                  <c:v>3.6202345649153936E-2</c:v>
                </c:pt>
                <c:pt idx="5">
                  <c:v>5.0046643098483758E-2</c:v>
                </c:pt>
                <c:pt idx="6">
                  <c:v>4.2783227259126366E-2</c:v>
                </c:pt>
                <c:pt idx="7">
                  <c:v>3.2513270955658743E-2</c:v>
                </c:pt>
                <c:pt idx="8">
                  <c:v>4.616851880945691E-2</c:v>
                </c:pt>
                <c:pt idx="9">
                  <c:v>1.1433589158722781E-2</c:v>
                </c:pt>
                <c:pt idx="10">
                  <c:v>0.10524325793731246</c:v>
                </c:pt>
              </c:numCache>
            </c:numRef>
          </c:val>
          <c:extLst>
            <c:ext xmlns:c16="http://schemas.microsoft.com/office/drawing/2014/chart" uri="{C3380CC4-5D6E-409C-BE32-E72D297353CC}">
              <c16:uniqueId val="{0000002E-63D0-4835-82FA-89AEFDB6CCDD}"/>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merc isla per  esp'!$G$21</c:f>
              <c:strCache>
                <c:ptCount val="1"/>
                <c:pt idx="0">
                  <c:v>verano julio-septiembre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esp'!$G$23:$G$33</c:f>
              <c:numCache>
                <c:formatCode>#,##0</c:formatCode>
                <c:ptCount val="11"/>
                <c:pt idx="0">
                  <c:v>59075</c:v>
                </c:pt>
                <c:pt idx="1">
                  <c:v>509738</c:v>
                </c:pt>
                <c:pt idx="2">
                  <c:v>174972</c:v>
                </c:pt>
                <c:pt idx="3">
                  <c:v>163965</c:v>
                </c:pt>
                <c:pt idx="4">
                  <c:v>4214</c:v>
                </c:pt>
                <c:pt idx="5">
                  <c:v>36050</c:v>
                </c:pt>
                <c:pt idx="6">
                  <c:v>14426</c:v>
                </c:pt>
                <c:pt idx="7">
                  <c:v>16278</c:v>
                </c:pt>
                <c:pt idx="8">
                  <c:v>30716</c:v>
                </c:pt>
                <c:pt idx="9">
                  <c:v>7564</c:v>
                </c:pt>
                <c:pt idx="10">
                  <c:v>61553</c:v>
                </c:pt>
              </c:numCache>
            </c:numRef>
          </c:val>
          <c:extLst>
            <c:ext xmlns:c16="http://schemas.microsoft.com/office/drawing/2014/chart" uri="{C3380CC4-5D6E-409C-BE32-E72D297353CC}">
              <c16:uniqueId val="{00000000-946A-4EE6-AE7E-A06E103CBC9E}"/>
            </c:ext>
          </c:extLst>
        </c:ser>
        <c:ser>
          <c:idx val="1"/>
          <c:order val="1"/>
          <c:tx>
            <c:strRef>
              <c:f>'T princi ent merc isla per  esp'!$M$21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946A-4EE6-AE7E-A06E103CBC9E}"/>
              </c:ext>
            </c:extLst>
          </c:dPt>
          <c:dPt>
            <c:idx val="1"/>
            <c:invertIfNegative val="0"/>
            <c:bubble3D val="0"/>
            <c:spPr>
              <a:noFill/>
              <a:ln>
                <a:noFill/>
              </a:ln>
              <a:effectLst/>
            </c:spPr>
            <c:extLst>
              <c:ext xmlns:c16="http://schemas.microsoft.com/office/drawing/2014/chart" uri="{C3380CC4-5D6E-409C-BE32-E72D297353CC}">
                <c16:uniqueId val="{00000004-946A-4EE6-AE7E-A06E103CBC9E}"/>
              </c:ext>
            </c:extLst>
          </c:dPt>
          <c:dPt>
            <c:idx val="2"/>
            <c:invertIfNegative val="0"/>
            <c:bubble3D val="0"/>
            <c:spPr>
              <a:noFill/>
              <a:ln>
                <a:noFill/>
              </a:ln>
              <a:effectLst/>
            </c:spPr>
            <c:extLst>
              <c:ext xmlns:c16="http://schemas.microsoft.com/office/drawing/2014/chart" uri="{C3380CC4-5D6E-409C-BE32-E72D297353CC}">
                <c16:uniqueId val="{00000006-946A-4EE6-AE7E-A06E103CBC9E}"/>
              </c:ext>
            </c:extLst>
          </c:dPt>
          <c:dPt>
            <c:idx val="3"/>
            <c:invertIfNegative val="0"/>
            <c:bubble3D val="0"/>
            <c:spPr>
              <a:noFill/>
              <a:ln>
                <a:noFill/>
              </a:ln>
              <a:effectLst/>
            </c:spPr>
            <c:extLst>
              <c:ext xmlns:c16="http://schemas.microsoft.com/office/drawing/2014/chart" uri="{C3380CC4-5D6E-409C-BE32-E72D297353CC}">
                <c16:uniqueId val="{00000008-946A-4EE6-AE7E-A06E103CBC9E}"/>
              </c:ext>
            </c:extLst>
          </c:dPt>
          <c:dPt>
            <c:idx val="4"/>
            <c:invertIfNegative val="0"/>
            <c:bubble3D val="0"/>
            <c:spPr>
              <a:noFill/>
              <a:ln>
                <a:noFill/>
              </a:ln>
              <a:effectLst/>
            </c:spPr>
            <c:extLst>
              <c:ext xmlns:c16="http://schemas.microsoft.com/office/drawing/2014/chart" uri="{C3380CC4-5D6E-409C-BE32-E72D297353CC}">
                <c16:uniqueId val="{0000000A-946A-4EE6-AE7E-A06E103CBC9E}"/>
              </c:ext>
            </c:extLst>
          </c:dPt>
          <c:dPt>
            <c:idx val="5"/>
            <c:invertIfNegative val="0"/>
            <c:bubble3D val="0"/>
            <c:spPr>
              <a:noFill/>
              <a:ln>
                <a:noFill/>
              </a:ln>
              <a:effectLst/>
            </c:spPr>
            <c:extLst>
              <c:ext xmlns:c16="http://schemas.microsoft.com/office/drawing/2014/chart" uri="{C3380CC4-5D6E-409C-BE32-E72D297353CC}">
                <c16:uniqueId val="{0000000C-946A-4EE6-AE7E-A06E103CBC9E}"/>
              </c:ext>
            </c:extLst>
          </c:dPt>
          <c:dPt>
            <c:idx val="6"/>
            <c:invertIfNegative val="0"/>
            <c:bubble3D val="0"/>
            <c:spPr>
              <a:noFill/>
              <a:ln>
                <a:noFill/>
              </a:ln>
              <a:effectLst/>
            </c:spPr>
            <c:extLst>
              <c:ext xmlns:c16="http://schemas.microsoft.com/office/drawing/2014/chart" uri="{C3380CC4-5D6E-409C-BE32-E72D297353CC}">
                <c16:uniqueId val="{0000000E-946A-4EE6-AE7E-A06E103CBC9E}"/>
              </c:ext>
            </c:extLst>
          </c:dPt>
          <c:dPt>
            <c:idx val="7"/>
            <c:invertIfNegative val="0"/>
            <c:bubble3D val="0"/>
            <c:spPr>
              <a:noFill/>
              <a:ln>
                <a:noFill/>
              </a:ln>
              <a:effectLst/>
            </c:spPr>
            <c:extLst>
              <c:ext xmlns:c16="http://schemas.microsoft.com/office/drawing/2014/chart" uri="{C3380CC4-5D6E-409C-BE32-E72D297353CC}">
                <c16:uniqueId val="{00000010-946A-4EE6-AE7E-A06E103CBC9E}"/>
              </c:ext>
            </c:extLst>
          </c:dPt>
          <c:dPt>
            <c:idx val="8"/>
            <c:invertIfNegative val="0"/>
            <c:bubble3D val="0"/>
            <c:spPr>
              <a:noFill/>
              <a:ln>
                <a:noFill/>
              </a:ln>
              <a:effectLst/>
            </c:spPr>
            <c:extLst>
              <c:ext xmlns:c16="http://schemas.microsoft.com/office/drawing/2014/chart" uri="{C3380CC4-5D6E-409C-BE32-E72D297353CC}">
                <c16:uniqueId val="{00000012-946A-4EE6-AE7E-A06E103CBC9E}"/>
              </c:ext>
            </c:extLst>
          </c:dPt>
          <c:dPt>
            <c:idx val="9"/>
            <c:invertIfNegative val="0"/>
            <c:bubble3D val="0"/>
            <c:spPr>
              <a:noFill/>
              <a:ln>
                <a:noFill/>
              </a:ln>
              <a:effectLst/>
            </c:spPr>
            <c:extLst>
              <c:ext xmlns:c16="http://schemas.microsoft.com/office/drawing/2014/chart" uri="{C3380CC4-5D6E-409C-BE32-E72D297353CC}">
                <c16:uniqueId val="{00000014-946A-4EE6-AE7E-A06E103CBC9E}"/>
              </c:ext>
            </c:extLst>
          </c:dPt>
          <c:dPt>
            <c:idx val="10"/>
            <c:invertIfNegative val="0"/>
            <c:bubble3D val="0"/>
            <c:spPr>
              <a:noFill/>
              <a:ln>
                <a:noFill/>
              </a:ln>
              <a:effectLst/>
            </c:spPr>
            <c:extLst>
              <c:ext xmlns:c16="http://schemas.microsoft.com/office/drawing/2014/chart" uri="{C3380CC4-5D6E-409C-BE32-E72D297353CC}">
                <c16:uniqueId val="{00000016-946A-4EE6-AE7E-A06E103CBC9E}"/>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6A-4EE6-AE7E-A06E103CBC9E}"/>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6A-4EE6-AE7E-A06E103CBC9E}"/>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6A-4EE6-AE7E-A06E103CBC9E}"/>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6A-4EE6-AE7E-A06E103CBC9E}"/>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6A-4EE6-AE7E-A06E103CBC9E}"/>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6A-4EE6-AE7E-A06E103CBC9E}"/>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6A-4EE6-AE7E-A06E103CBC9E}"/>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6A-4EE6-AE7E-A06E103CBC9E}"/>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46A-4EE6-AE7E-A06E103CBC9E}"/>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46A-4EE6-AE7E-A06E103CBC9E}"/>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46A-4EE6-AE7E-A06E103CBC9E}"/>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esp'!$M$23:$M$33</c:f>
              <c:numCache>
                <c:formatCode>0.0%</c:formatCode>
                <c:ptCount val="11"/>
                <c:pt idx="0">
                  <c:v>9.268004166875847E-2</c:v>
                </c:pt>
                <c:pt idx="1">
                  <c:v>0.15752539471122498</c:v>
                </c:pt>
                <c:pt idx="2">
                  <c:v>0.12122698570401194</c:v>
                </c:pt>
                <c:pt idx="3">
                  <c:v>0.3329367021265795</c:v>
                </c:pt>
                <c:pt idx="4">
                  <c:v>4.00239345788179E-2</c:v>
                </c:pt>
                <c:pt idx="5">
                  <c:v>0.17251197534586138</c:v>
                </c:pt>
                <c:pt idx="6">
                  <c:v>8.3131641426365172E-2</c:v>
                </c:pt>
                <c:pt idx="7">
                  <c:v>8.6019573442685321E-2</c:v>
                </c:pt>
                <c:pt idx="8">
                  <c:v>0.19787029819690402</c:v>
                </c:pt>
                <c:pt idx="9">
                  <c:v>6.9286434002015201E-2</c:v>
                </c:pt>
                <c:pt idx="10">
                  <c:v>0.17162031796307345</c:v>
                </c:pt>
              </c:numCache>
            </c:numRef>
          </c:val>
          <c:extLst>
            <c:ext xmlns:c16="http://schemas.microsoft.com/office/drawing/2014/chart" uri="{C3380CC4-5D6E-409C-BE32-E72D297353CC}">
              <c16:uniqueId val="{00000017-946A-4EE6-AE7E-A06E103CBC9E}"/>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merc isla per  esp'!$H$21</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946A-4EE6-AE7E-A06E103CBC9E}"/>
              </c:ext>
            </c:extLst>
          </c:dPt>
          <c:dPt>
            <c:idx val="1"/>
            <c:invertIfNegative val="0"/>
            <c:bubble3D val="0"/>
            <c:spPr>
              <a:noFill/>
              <a:ln>
                <a:noFill/>
              </a:ln>
              <a:effectLst/>
            </c:spPr>
            <c:extLst>
              <c:ext xmlns:c16="http://schemas.microsoft.com/office/drawing/2014/chart" uri="{C3380CC4-5D6E-409C-BE32-E72D297353CC}">
                <c16:uniqueId val="{0000001B-946A-4EE6-AE7E-A06E103CBC9E}"/>
              </c:ext>
            </c:extLst>
          </c:dPt>
          <c:dPt>
            <c:idx val="2"/>
            <c:invertIfNegative val="0"/>
            <c:bubble3D val="0"/>
            <c:spPr>
              <a:noFill/>
              <a:ln>
                <a:noFill/>
              </a:ln>
              <a:effectLst/>
            </c:spPr>
            <c:extLst>
              <c:ext xmlns:c16="http://schemas.microsoft.com/office/drawing/2014/chart" uri="{C3380CC4-5D6E-409C-BE32-E72D297353CC}">
                <c16:uniqueId val="{0000001D-946A-4EE6-AE7E-A06E103CBC9E}"/>
              </c:ext>
            </c:extLst>
          </c:dPt>
          <c:dPt>
            <c:idx val="3"/>
            <c:invertIfNegative val="0"/>
            <c:bubble3D val="0"/>
            <c:spPr>
              <a:noFill/>
              <a:ln>
                <a:noFill/>
              </a:ln>
              <a:effectLst/>
            </c:spPr>
            <c:extLst>
              <c:ext xmlns:c16="http://schemas.microsoft.com/office/drawing/2014/chart" uri="{C3380CC4-5D6E-409C-BE32-E72D297353CC}">
                <c16:uniqueId val="{0000001F-946A-4EE6-AE7E-A06E103CBC9E}"/>
              </c:ext>
            </c:extLst>
          </c:dPt>
          <c:dPt>
            <c:idx val="4"/>
            <c:invertIfNegative val="0"/>
            <c:bubble3D val="0"/>
            <c:spPr>
              <a:noFill/>
              <a:ln>
                <a:noFill/>
              </a:ln>
              <a:effectLst/>
            </c:spPr>
            <c:extLst>
              <c:ext xmlns:c16="http://schemas.microsoft.com/office/drawing/2014/chart" uri="{C3380CC4-5D6E-409C-BE32-E72D297353CC}">
                <c16:uniqueId val="{00000021-946A-4EE6-AE7E-A06E103CBC9E}"/>
              </c:ext>
            </c:extLst>
          </c:dPt>
          <c:dPt>
            <c:idx val="5"/>
            <c:invertIfNegative val="0"/>
            <c:bubble3D val="0"/>
            <c:spPr>
              <a:noFill/>
              <a:ln>
                <a:noFill/>
              </a:ln>
              <a:effectLst/>
            </c:spPr>
            <c:extLst>
              <c:ext xmlns:c16="http://schemas.microsoft.com/office/drawing/2014/chart" uri="{C3380CC4-5D6E-409C-BE32-E72D297353CC}">
                <c16:uniqueId val="{00000023-946A-4EE6-AE7E-A06E103CBC9E}"/>
              </c:ext>
            </c:extLst>
          </c:dPt>
          <c:dPt>
            <c:idx val="6"/>
            <c:invertIfNegative val="0"/>
            <c:bubble3D val="0"/>
            <c:spPr>
              <a:noFill/>
              <a:ln>
                <a:noFill/>
              </a:ln>
              <a:effectLst/>
            </c:spPr>
            <c:extLst>
              <c:ext xmlns:c16="http://schemas.microsoft.com/office/drawing/2014/chart" uri="{C3380CC4-5D6E-409C-BE32-E72D297353CC}">
                <c16:uniqueId val="{00000025-946A-4EE6-AE7E-A06E103CBC9E}"/>
              </c:ext>
            </c:extLst>
          </c:dPt>
          <c:dPt>
            <c:idx val="7"/>
            <c:invertIfNegative val="0"/>
            <c:bubble3D val="0"/>
            <c:spPr>
              <a:noFill/>
              <a:ln>
                <a:noFill/>
              </a:ln>
              <a:effectLst/>
            </c:spPr>
            <c:extLst>
              <c:ext xmlns:c16="http://schemas.microsoft.com/office/drawing/2014/chart" uri="{C3380CC4-5D6E-409C-BE32-E72D297353CC}">
                <c16:uniqueId val="{00000027-946A-4EE6-AE7E-A06E103CBC9E}"/>
              </c:ext>
            </c:extLst>
          </c:dPt>
          <c:dPt>
            <c:idx val="8"/>
            <c:invertIfNegative val="0"/>
            <c:bubble3D val="0"/>
            <c:spPr>
              <a:noFill/>
              <a:ln>
                <a:noFill/>
              </a:ln>
              <a:effectLst/>
            </c:spPr>
            <c:extLst>
              <c:ext xmlns:c16="http://schemas.microsoft.com/office/drawing/2014/chart" uri="{C3380CC4-5D6E-409C-BE32-E72D297353CC}">
                <c16:uniqueId val="{00000029-946A-4EE6-AE7E-A06E103CBC9E}"/>
              </c:ext>
            </c:extLst>
          </c:dPt>
          <c:dPt>
            <c:idx val="9"/>
            <c:invertIfNegative val="0"/>
            <c:bubble3D val="0"/>
            <c:spPr>
              <a:noFill/>
              <a:ln>
                <a:noFill/>
              </a:ln>
              <a:effectLst/>
            </c:spPr>
            <c:extLst>
              <c:ext xmlns:c16="http://schemas.microsoft.com/office/drawing/2014/chart" uri="{C3380CC4-5D6E-409C-BE32-E72D297353CC}">
                <c16:uniqueId val="{0000002B-946A-4EE6-AE7E-A06E103CBC9E}"/>
              </c:ext>
            </c:extLst>
          </c:dPt>
          <c:dPt>
            <c:idx val="10"/>
            <c:invertIfNegative val="0"/>
            <c:bubble3D val="0"/>
            <c:spPr>
              <a:noFill/>
              <a:ln>
                <a:noFill/>
              </a:ln>
              <a:effectLst/>
            </c:spPr>
            <c:extLst>
              <c:ext xmlns:c16="http://schemas.microsoft.com/office/drawing/2014/chart" uri="{C3380CC4-5D6E-409C-BE32-E72D297353CC}">
                <c16:uniqueId val="{0000002D-946A-4EE6-AE7E-A06E103CBC9E}"/>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46A-4EE6-AE7E-A06E103CBC9E}"/>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46A-4EE6-AE7E-A06E103CBC9E}"/>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46A-4EE6-AE7E-A06E103CBC9E}"/>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46A-4EE6-AE7E-A06E103CBC9E}"/>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46A-4EE6-AE7E-A06E103CBC9E}"/>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46A-4EE6-AE7E-A06E103CBC9E}"/>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46A-4EE6-AE7E-A06E103CBC9E}"/>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46A-4EE6-AE7E-A06E103CBC9E}"/>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46A-4EE6-AE7E-A06E103CBC9E}"/>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46A-4EE6-AE7E-A06E103CBC9E}"/>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46A-4EE6-AE7E-A06E103CBC9E}"/>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merc isla per  esp'!$B$10:$B$19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merc isla per  esp'!$H$23:$H$33</c:f>
              <c:numCache>
                <c:formatCode>0.0%</c:formatCode>
                <c:ptCount val="11"/>
                <c:pt idx="0">
                  <c:v>1.7026477980924826E-2</c:v>
                </c:pt>
                <c:pt idx="1">
                  <c:v>-2.0282880157450389E-2</c:v>
                </c:pt>
                <c:pt idx="2">
                  <c:v>4.336314847942746E-2</c:v>
                </c:pt>
                <c:pt idx="3">
                  <c:v>-9.201411001157378E-2</c:v>
                </c:pt>
                <c:pt idx="4">
                  <c:v>0.15896589658965898</c:v>
                </c:pt>
                <c:pt idx="5">
                  <c:v>-6.7053130094976821E-2</c:v>
                </c:pt>
                <c:pt idx="6">
                  <c:v>-0.15046228137329953</c:v>
                </c:pt>
                <c:pt idx="7">
                  <c:v>0.58840749414519911</c:v>
                </c:pt>
                <c:pt idx="8">
                  <c:v>-0.21470573196298004</c:v>
                </c:pt>
                <c:pt idx="9">
                  <c:v>5.7902097902097882E-2</c:v>
                </c:pt>
                <c:pt idx="10">
                  <c:v>9.4489589075196889E-2</c:v>
                </c:pt>
              </c:numCache>
            </c:numRef>
          </c:val>
          <c:extLst>
            <c:ext xmlns:c16="http://schemas.microsoft.com/office/drawing/2014/chart" uri="{C3380CC4-5D6E-409C-BE32-E72D297353CC}">
              <c16:uniqueId val="{0000002E-946A-4EE6-AE7E-A06E103CBC9E}"/>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'!$G$7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'!$G$9:$G$19</c:f>
              <c:numCache>
                <c:formatCode>#,##0</c:formatCode>
                <c:ptCount val="11"/>
                <c:pt idx="0">
                  <c:v>1944338</c:v>
                </c:pt>
                <c:pt idx="1">
                  <c:v>14266572</c:v>
                </c:pt>
                <c:pt idx="2">
                  <c:v>5612270</c:v>
                </c:pt>
                <c:pt idx="3">
                  <c:v>2551711</c:v>
                </c:pt>
                <c:pt idx="4">
                  <c:v>432062</c:v>
                </c:pt>
                <c:pt idx="5">
                  <c:v>841310</c:v>
                </c:pt>
                <c:pt idx="6">
                  <c:v>658423</c:v>
                </c:pt>
                <c:pt idx="7">
                  <c:v>725824</c:v>
                </c:pt>
                <c:pt idx="8">
                  <c:v>654625</c:v>
                </c:pt>
                <c:pt idx="9">
                  <c:v>1306851</c:v>
                </c:pt>
                <c:pt idx="10">
                  <c:v>1483497</c:v>
                </c:pt>
              </c:numCache>
            </c:numRef>
          </c:val>
          <c:extLst>
            <c:ext xmlns:c16="http://schemas.microsoft.com/office/drawing/2014/chart" uri="{C3380CC4-5D6E-409C-BE32-E72D297353CC}">
              <c16:uniqueId val="{00000000-402C-4E0F-B691-F4AA3AA4D800}"/>
            </c:ext>
          </c:extLst>
        </c:ser>
        <c:ser>
          <c:idx val="1"/>
          <c:order val="1"/>
          <c:tx>
            <c:strRef>
              <c:f>'T princi ent acum mes actua me '!$M$7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402C-4E0F-B691-F4AA3AA4D800}"/>
              </c:ext>
            </c:extLst>
          </c:dPt>
          <c:dPt>
            <c:idx val="1"/>
            <c:invertIfNegative val="0"/>
            <c:bubble3D val="0"/>
            <c:spPr>
              <a:noFill/>
              <a:ln>
                <a:noFill/>
              </a:ln>
              <a:effectLst/>
            </c:spPr>
            <c:extLst>
              <c:ext xmlns:c16="http://schemas.microsoft.com/office/drawing/2014/chart" uri="{C3380CC4-5D6E-409C-BE32-E72D297353CC}">
                <c16:uniqueId val="{00000004-402C-4E0F-B691-F4AA3AA4D800}"/>
              </c:ext>
            </c:extLst>
          </c:dPt>
          <c:dPt>
            <c:idx val="2"/>
            <c:invertIfNegative val="0"/>
            <c:bubble3D val="0"/>
            <c:spPr>
              <a:noFill/>
              <a:ln>
                <a:noFill/>
              </a:ln>
              <a:effectLst/>
            </c:spPr>
            <c:extLst>
              <c:ext xmlns:c16="http://schemas.microsoft.com/office/drawing/2014/chart" uri="{C3380CC4-5D6E-409C-BE32-E72D297353CC}">
                <c16:uniqueId val="{00000006-402C-4E0F-B691-F4AA3AA4D800}"/>
              </c:ext>
            </c:extLst>
          </c:dPt>
          <c:dPt>
            <c:idx val="3"/>
            <c:invertIfNegative val="0"/>
            <c:bubble3D val="0"/>
            <c:spPr>
              <a:noFill/>
              <a:ln>
                <a:noFill/>
              </a:ln>
              <a:effectLst/>
            </c:spPr>
            <c:extLst>
              <c:ext xmlns:c16="http://schemas.microsoft.com/office/drawing/2014/chart" uri="{C3380CC4-5D6E-409C-BE32-E72D297353CC}">
                <c16:uniqueId val="{00000008-402C-4E0F-B691-F4AA3AA4D800}"/>
              </c:ext>
            </c:extLst>
          </c:dPt>
          <c:dPt>
            <c:idx val="4"/>
            <c:invertIfNegative val="0"/>
            <c:bubble3D val="0"/>
            <c:spPr>
              <a:noFill/>
              <a:ln>
                <a:noFill/>
              </a:ln>
              <a:effectLst/>
            </c:spPr>
            <c:extLst>
              <c:ext xmlns:c16="http://schemas.microsoft.com/office/drawing/2014/chart" uri="{C3380CC4-5D6E-409C-BE32-E72D297353CC}">
                <c16:uniqueId val="{0000000A-402C-4E0F-B691-F4AA3AA4D800}"/>
              </c:ext>
            </c:extLst>
          </c:dPt>
          <c:dPt>
            <c:idx val="5"/>
            <c:invertIfNegative val="0"/>
            <c:bubble3D val="0"/>
            <c:spPr>
              <a:noFill/>
              <a:ln>
                <a:noFill/>
              </a:ln>
              <a:effectLst/>
            </c:spPr>
            <c:extLst>
              <c:ext xmlns:c16="http://schemas.microsoft.com/office/drawing/2014/chart" uri="{C3380CC4-5D6E-409C-BE32-E72D297353CC}">
                <c16:uniqueId val="{0000000C-402C-4E0F-B691-F4AA3AA4D800}"/>
              </c:ext>
            </c:extLst>
          </c:dPt>
          <c:dPt>
            <c:idx val="6"/>
            <c:invertIfNegative val="0"/>
            <c:bubble3D val="0"/>
            <c:spPr>
              <a:noFill/>
              <a:ln>
                <a:noFill/>
              </a:ln>
              <a:effectLst/>
            </c:spPr>
            <c:extLst>
              <c:ext xmlns:c16="http://schemas.microsoft.com/office/drawing/2014/chart" uri="{C3380CC4-5D6E-409C-BE32-E72D297353CC}">
                <c16:uniqueId val="{0000000E-402C-4E0F-B691-F4AA3AA4D800}"/>
              </c:ext>
            </c:extLst>
          </c:dPt>
          <c:dPt>
            <c:idx val="7"/>
            <c:invertIfNegative val="0"/>
            <c:bubble3D val="0"/>
            <c:spPr>
              <a:noFill/>
              <a:ln>
                <a:noFill/>
              </a:ln>
              <a:effectLst/>
            </c:spPr>
            <c:extLst>
              <c:ext xmlns:c16="http://schemas.microsoft.com/office/drawing/2014/chart" uri="{C3380CC4-5D6E-409C-BE32-E72D297353CC}">
                <c16:uniqueId val="{00000010-402C-4E0F-B691-F4AA3AA4D800}"/>
              </c:ext>
            </c:extLst>
          </c:dPt>
          <c:dPt>
            <c:idx val="8"/>
            <c:invertIfNegative val="0"/>
            <c:bubble3D val="0"/>
            <c:spPr>
              <a:noFill/>
              <a:ln>
                <a:noFill/>
              </a:ln>
              <a:effectLst/>
            </c:spPr>
            <c:extLst>
              <c:ext xmlns:c16="http://schemas.microsoft.com/office/drawing/2014/chart" uri="{C3380CC4-5D6E-409C-BE32-E72D297353CC}">
                <c16:uniqueId val="{00000012-402C-4E0F-B691-F4AA3AA4D800}"/>
              </c:ext>
            </c:extLst>
          </c:dPt>
          <c:dPt>
            <c:idx val="9"/>
            <c:invertIfNegative val="0"/>
            <c:bubble3D val="0"/>
            <c:spPr>
              <a:noFill/>
              <a:ln>
                <a:noFill/>
              </a:ln>
              <a:effectLst/>
            </c:spPr>
            <c:extLst>
              <c:ext xmlns:c16="http://schemas.microsoft.com/office/drawing/2014/chart" uri="{C3380CC4-5D6E-409C-BE32-E72D297353CC}">
                <c16:uniqueId val="{00000014-402C-4E0F-B691-F4AA3AA4D800}"/>
              </c:ext>
            </c:extLst>
          </c:dPt>
          <c:dPt>
            <c:idx val="10"/>
            <c:invertIfNegative val="0"/>
            <c:bubble3D val="0"/>
            <c:spPr>
              <a:noFill/>
              <a:ln>
                <a:noFill/>
              </a:ln>
              <a:effectLst/>
            </c:spPr>
            <c:extLst>
              <c:ext xmlns:c16="http://schemas.microsoft.com/office/drawing/2014/chart" uri="{C3380CC4-5D6E-409C-BE32-E72D297353CC}">
                <c16:uniqueId val="{00000016-402C-4E0F-B691-F4AA3AA4D800}"/>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C-4E0F-B691-F4AA3AA4D800}"/>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2C-4E0F-B691-F4AA3AA4D800}"/>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2C-4E0F-B691-F4AA3AA4D800}"/>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2C-4E0F-B691-F4AA3AA4D800}"/>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2C-4E0F-B691-F4AA3AA4D800}"/>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02C-4E0F-B691-F4AA3AA4D800}"/>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2C-4E0F-B691-F4AA3AA4D800}"/>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02C-4E0F-B691-F4AA3AA4D800}"/>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02C-4E0F-B691-F4AA3AA4D800}"/>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2C-4E0F-B691-F4AA3AA4D800}"/>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2C-4E0F-B691-F4AA3AA4D800}"/>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'!$M$9:$M$19</c:f>
              <c:numCache>
                <c:formatCode>0.0%</c:formatCode>
                <c:ptCount val="11"/>
                <c:pt idx="0">
                  <c:v>0.11994008233096833</c:v>
                </c:pt>
                <c:pt idx="1">
                  <c:v>0.88005985598218384</c:v>
                </c:pt>
                <c:pt idx="2">
                  <c:v>0.34620324545610054</c:v>
                </c:pt>
                <c:pt idx="3">
                  <c:v>0.15740700815642009</c:v>
                </c:pt>
                <c:pt idx="4">
                  <c:v>2.6652542845988114E-2</c:v>
                </c:pt>
                <c:pt idx="5">
                  <c:v>5.1897761945642662E-2</c:v>
                </c:pt>
                <c:pt idx="6">
                  <c:v>4.0616039407038874E-2</c:v>
                </c:pt>
                <c:pt idx="7">
                  <c:v>4.4773794637451285E-2</c:v>
                </c:pt>
                <c:pt idx="8">
                  <c:v>4.0381752758990537E-2</c:v>
                </c:pt>
                <c:pt idx="9">
                  <c:v>8.0615518770043207E-2</c:v>
                </c:pt>
                <c:pt idx="10">
                  <c:v>9.1512253691356391E-2</c:v>
                </c:pt>
              </c:numCache>
            </c:numRef>
          </c:val>
          <c:extLst>
            <c:ext xmlns:c16="http://schemas.microsoft.com/office/drawing/2014/chart" uri="{C3380CC4-5D6E-409C-BE32-E72D297353CC}">
              <c16:uniqueId val="{00000017-402C-4E0F-B691-F4AA3AA4D800}"/>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'!$H$7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402C-4E0F-B691-F4AA3AA4D800}"/>
              </c:ext>
            </c:extLst>
          </c:dPt>
          <c:dPt>
            <c:idx val="1"/>
            <c:invertIfNegative val="0"/>
            <c:bubble3D val="0"/>
            <c:spPr>
              <a:noFill/>
              <a:ln>
                <a:noFill/>
              </a:ln>
              <a:effectLst/>
            </c:spPr>
            <c:extLst>
              <c:ext xmlns:c16="http://schemas.microsoft.com/office/drawing/2014/chart" uri="{C3380CC4-5D6E-409C-BE32-E72D297353CC}">
                <c16:uniqueId val="{0000001B-402C-4E0F-B691-F4AA3AA4D800}"/>
              </c:ext>
            </c:extLst>
          </c:dPt>
          <c:dPt>
            <c:idx val="2"/>
            <c:invertIfNegative val="0"/>
            <c:bubble3D val="0"/>
            <c:spPr>
              <a:noFill/>
              <a:ln>
                <a:noFill/>
              </a:ln>
              <a:effectLst/>
            </c:spPr>
            <c:extLst>
              <c:ext xmlns:c16="http://schemas.microsoft.com/office/drawing/2014/chart" uri="{C3380CC4-5D6E-409C-BE32-E72D297353CC}">
                <c16:uniqueId val="{0000001D-402C-4E0F-B691-F4AA3AA4D800}"/>
              </c:ext>
            </c:extLst>
          </c:dPt>
          <c:dPt>
            <c:idx val="3"/>
            <c:invertIfNegative val="0"/>
            <c:bubble3D val="0"/>
            <c:spPr>
              <a:noFill/>
              <a:ln>
                <a:noFill/>
              </a:ln>
              <a:effectLst/>
            </c:spPr>
            <c:extLst>
              <c:ext xmlns:c16="http://schemas.microsoft.com/office/drawing/2014/chart" uri="{C3380CC4-5D6E-409C-BE32-E72D297353CC}">
                <c16:uniqueId val="{0000001F-402C-4E0F-B691-F4AA3AA4D800}"/>
              </c:ext>
            </c:extLst>
          </c:dPt>
          <c:dPt>
            <c:idx val="4"/>
            <c:invertIfNegative val="0"/>
            <c:bubble3D val="0"/>
            <c:spPr>
              <a:noFill/>
              <a:ln>
                <a:noFill/>
              </a:ln>
              <a:effectLst/>
            </c:spPr>
            <c:extLst>
              <c:ext xmlns:c16="http://schemas.microsoft.com/office/drawing/2014/chart" uri="{C3380CC4-5D6E-409C-BE32-E72D297353CC}">
                <c16:uniqueId val="{00000021-402C-4E0F-B691-F4AA3AA4D800}"/>
              </c:ext>
            </c:extLst>
          </c:dPt>
          <c:dPt>
            <c:idx val="5"/>
            <c:invertIfNegative val="0"/>
            <c:bubble3D val="0"/>
            <c:spPr>
              <a:noFill/>
              <a:ln>
                <a:noFill/>
              </a:ln>
              <a:effectLst/>
            </c:spPr>
            <c:extLst>
              <c:ext xmlns:c16="http://schemas.microsoft.com/office/drawing/2014/chart" uri="{C3380CC4-5D6E-409C-BE32-E72D297353CC}">
                <c16:uniqueId val="{00000023-402C-4E0F-B691-F4AA3AA4D800}"/>
              </c:ext>
            </c:extLst>
          </c:dPt>
          <c:dPt>
            <c:idx val="6"/>
            <c:invertIfNegative val="0"/>
            <c:bubble3D val="0"/>
            <c:spPr>
              <a:noFill/>
              <a:ln>
                <a:noFill/>
              </a:ln>
              <a:effectLst/>
            </c:spPr>
            <c:extLst>
              <c:ext xmlns:c16="http://schemas.microsoft.com/office/drawing/2014/chart" uri="{C3380CC4-5D6E-409C-BE32-E72D297353CC}">
                <c16:uniqueId val="{00000025-402C-4E0F-B691-F4AA3AA4D800}"/>
              </c:ext>
            </c:extLst>
          </c:dPt>
          <c:dPt>
            <c:idx val="7"/>
            <c:invertIfNegative val="0"/>
            <c:bubble3D val="0"/>
            <c:spPr>
              <a:noFill/>
              <a:ln>
                <a:noFill/>
              </a:ln>
              <a:effectLst/>
            </c:spPr>
            <c:extLst>
              <c:ext xmlns:c16="http://schemas.microsoft.com/office/drawing/2014/chart" uri="{C3380CC4-5D6E-409C-BE32-E72D297353CC}">
                <c16:uniqueId val="{00000027-402C-4E0F-B691-F4AA3AA4D800}"/>
              </c:ext>
            </c:extLst>
          </c:dPt>
          <c:dPt>
            <c:idx val="8"/>
            <c:invertIfNegative val="0"/>
            <c:bubble3D val="0"/>
            <c:spPr>
              <a:noFill/>
              <a:ln>
                <a:noFill/>
              </a:ln>
              <a:effectLst/>
            </c:spPr>
            <c:extLst>
              <c:ext xmlns:c16="http://schemas.microsoft.com/office/drawing/2014/chart" uri="{C3380CC4-5D6E-409C-BE32-E72D297353CC}">
                <c16:uniqueId val="{00000029-402C-4E0F-B691-F4AA3AA4D800}"/>
              </c:ext>
            </c:extLst>
          </c:dPt>
          <c:dPt>
            <c:idx val="9"/>
            <c:invertIfNegative val="0"/>
            <c:bubble3D val="0"/>
            <c:spPr>
              <a:noFill/>
              <a:ln>
                <a:noFill/>
              </a:ln>
              <a:effectLst/>
            </c:spPr>
            <c:extLst>
              <c:ext xmlns:c16="http://schemas.microsoft.com/office/drawing/2014/chart" uri="{C3380CC4-5D6E-409C-BE32-E72D297353CC}">
                <c16:uniqueId val="{0000002B-402C-4E0F-B691-F4AA3AA4D800}"/>
              </c:ext>
            </c:extLst>
          </c:dPt>
          <c:dPt>
            <c:idx val="10"/>
            <c:invertIfNegative val="0"/>
            <c:bubble3D val="0"/>
            <c:spPr>
              <a:noFill/>
              <a:ln>
                <a:noFill/>
              </a:ln>
              <a:effectLst/>
            </c:spPr>
            <c:extLst>
              <c:ext xmlns:c16="http://schemas.microsoft.com/office/drawing/2014/chart" uri="{C3380CC4-5D6E-409C-BE32-E72D297353CC}">
                <c16:uniqueId val="{0000002D-402C-4E0F-B691-F4AA3AA4D800}"/>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02C-4E0F-B691-F4AA3AA4D800}"/>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02C-4E0F-B691-F4AA3AA4D800}"/>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02C-4E0F-B691-F4AA3AA4D800}"/>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02C-4E0F-B691-F4AA3AA4D800}"/>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2C-4E0F-B691-F4AA3AA4D800}"/>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2C-4E0F-B691-F4AA3AA4D800}"/>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2C-4E0F-B691-F4AA3AA4D800}"/>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02C-4E0F-B691-F4AA3AA4D800}"/>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02C-4E0F-B691-F4AA3AA4D800}"/>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02C-4E0F-B691-F4AA3AA4D800}"/>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02C-4E0F-B691-F4AA3AA4D800}"/>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'!$H$9:$H$19</c:f>
              <c:numCache>
                <c:formatCode>0.0%</c:formatCode>
                <c:ptCount val="11"/>
                <c:pt idx="0">
                  <c:v>1.1068337690120833E-2</c:v>
                </c:pt>
                <c:pt idx="1">
                  <c:v>0.12385396660193693</c:v>
                </c:pt>
                <c:pt idx="2">
                  <c:v>0.13254726119174087</c:v>
                </c:pt>
                <c:pt idx="3">
                  <c:v>0.1217480678206917</c:v>
                </c:pt>
                <c:pt idx="4">
                  <c:v>6.0251430029766295E-2</c:v>
                </c:pt>
                <c:pt idx="5">
                  <c:v>8.5366624566690641E-2</c:v>
                </c:pt>
                <c:pt idx="6">
                  <c:v>3.2577310162504869E-3</c:v>
                </c:pt>
                <c:pt idx="7">
                  <c:v>0.27223712117228449</c:v>
                </c:pt>
                <c:pt idx="8">
                  <c:v>8.4241664361678348E-2</c:v>
                </c:pt>
                <c:pt idx="9">
                  <c:v>0.11100522155476855</c:v>
                </c:pt>
                <c:pt idx="10">
                  <c:v>0.16385293764607023</c:v>
                </c:pt>
              </c:numCache>
            </c:numRef>
          </c:val>
          <c:extLst>
            <c:ext xmlns:c16="http://schemas.microsoft.com/office/drawing/2014/chart" uri="{C3380CC4-5D6E-409C-BE32-E72D297353CC}">
              <c16:uniqueId val="{0000002E-402C-4E0F-B691-F4AA3AA4D800}"/>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'!$R$7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'!$R$9:$R$19</c:f>
              <c:numCache>
                <c:formatCode>#,##0</c:formatCode>
                <c:ptCount val="11"/>
                <c:pt idx="0">
                  <c:v>518833</c:v>
                </c:pt>
                <c:pt idx="1">
                  <c:v>3716307</c:v>
                </c:pt>
                <c:pt idx="2">
                  <c:v>905811</c:v>
                </c:pt>
                <c:pt idx="3">
                  <c:v>793322</c:v>
                </c:pt>
                <c:pt idx="4">
                  <c:v>107747</c:v>
                </c:pt>
                <c:pt idx="5">
                  <c:v>154957</c:v>
                </c:pt>
                <c:pt idx="6">
                  <c:v>271629</c:v>
                </c:pt>
                <c:pt idx="7">
                  <c:v>108475</c:v>
                </c:pt>
                <c:pt idx="8">
                  <c:v>124867</c:v>
                </c:pt>
                <c:pt idx="9">
                  <c:v>835093</c:v>
                </c:pt>
                <c:pt idx="10">
                  <c:v>414407</c:v>
                </c:pt>
              </c:numCache>
            </c:numRef>
          </c:val>
          <c:extLst>
            <c:ext xmlns:c16="http://schemas.microsoft.com/office/drawing/2014/chart" uri="{C3380CC4-5D6E-409C-BE32-E72D297353CC}">
              <c16:uniqueId val="{00000000-C065-4B58-8562-17259166E864}"/>
            </c:ext>
          </c:extLst>
        </c:ser>
        <c:ser>
          <c:idx val="1"/>
          <c:order val="1"/>
          <c:tx>
            <c:strRef>
              <c:f>'T princi ent acum mes actua me '!$X$7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C065-4B58-8562-17259166E864}"/>
              </c:ext>
            </c:extLst>
          </c:dPt>
          <c:dPt>
            <c:idx val="1"/>
            <c:invertIfNegative val="0"/>
            <c:bubble3D val="0"/>
            <c:spPr>
              <a:noFill/>
              <a:ln>
                <a:noFill/>
              </a:ln>
              <a:effectLst/>
            </c:spPr>
            <c:extLst>
              <c:ext xmlns:c16="http://schemas.microsoft.com/office/drawing/2014/chart" uri="{C3380CC4-5D6E-409C-BE32-E72D297353CC}">
                <c16:uniqueId val="{00000004-C065-4B58-8562-17259166E864}"/>
              </c:ext>
            </c:extLst>
          </c:dPt>
          <c:dPt>
            <c:idx val="2"/>
            <c:invertIfNegative val="0"/>
            <c:bubble3D val="0"/>
            <c:spPr>
              <a:noFill/>
              <a:ln>
                <a:noFill/>
              </a:ln>
              <a:effectLst/>
            </c:spPr>
            <c:extLst>
              <c:ext xmlns:c16="http://schemas.microsoft.com/office/drawing/2014/chart" uri="{C3380CC4-5D6E-409C-BE32-E72D297353CC}">
                <c16:uniqueId val="{00000006-C065-4B58-8562-17259166E864}"/>
              </c:ext>
            </c:extLst>
          </c:dPt>
          <c:dPt>
            <c:idx val="3"/>
            <c:invertIfNegative val="0"/>
            <c:bubble3D val="0"/>
            <c:spPr>
              <a:noFill/>
              <a:ln>
                <a:noFill/>
              </a:ln>
              <a:effectLst/>
            </c:spPr>
            <c:extLst>
              <c:ext xmlns:c16="http://schemas.microsoft.com/office/drawing/2014/chart" uri="{C3380CC4-5D6E-409C-BE32-E72D297353CC}">
                <c16:uniqueId val="{00000008-C065-4B58-8562-17259166E864}"/>
              </c:ext>
            </c:extLst>
          </c:dPt>
          <c:dPt>
            <c:idx val="4"/>
            <c:invertIfNegative val="0"/>
            <c:bubble3D val="0"/>
            <c:spPr>
              <a:noFill/>
              <a:ln>
                <a:noFill/>
              </a:ln>
              <a:effectLst/>
            </c:spPr>
            <c:extLst>
              <c:ext xmlns:c16="http://schemas.microsoft.com/office/drawing/2014/chart" uri="{C3380CC4-5D6E-409C-BE32-E72D297353CC}">
                <c16:uniqueId val="{0000000A-C065-4B58-8562-17259166E864}"/>
              </c:ext>
            </c:extLst>
          </c:dPt>
          <c:dPt>
            <c:idx val="5"/>
            <c:invertIfNegative val="0"/>
            <c:bubble3D val="0"/>
            <c:spPr>
              <a:noFill/>
              <a:ln>
                <a:noFill/>
              </a:ln>
              <a:effectLst/>
            </c:spPr>
            <c:extLst>
              <c:ext xmlns:c16="http://schemas.microsoft.com/office/drawing/2014/chart" uri="{C3380CC4-5D6E-409C-BE32-E72D297353CC}">
                <c16:uniqueId val="{0000000C-C065-4B58-8562-17259166E864}"/>
              </c:ext>
            </c:extLst>
          </c:dPt>
          <c:dPt>
            <c:idx val="6"/>
            <c:invertIfNegative val="0"/>
            <c:bubble3D val="0"/>
            <c:spPr>
              <a:noFill/>
              <a:ln>
                <a:noFill/>
              </a:ln>
              <a:effectLst/>
            </c:spPr>
            <c:extLst>
              <c:ext xmlns:c16="http://schemas.microsoft.com/office/drawing/2014/chart" uri="{C3380CC4-5D6E-409C-BE32-E72D297353CC}">
                <c16:uniqueId val="{0000000E-C065-4B58-8562-17259166E864}"/>
              </c:ext>
            </c:extLst>
          </c:dPt>
          <c:dPt>
            <c:idx val="7"/>
            <c:invertIfNegative val="0"/>
            <c:bubble3D val="0"/>
            <c:spPr>
              <a:noFill/>
              <a:ln>
                <a:noFill/>
              </a:ln>
              <a:effectLst/>
            </c:spPr>
            <c:extLst>
              <c:ext xmlns:c16="http://schemas.microsoft.com/office/drawing/2014/chart" uri="{C3380CC4-5D6E-409C-BE32-E72D297353CC}">
                <c16:uniqueId val="{00000010-C065-4B58-8562-17259166E864}"/>
              </c:ext>
            </c:extLst>
          </c:dPt>
          <c:dPt>
            <c:idx val="8"/>
            <c:invertIfNegative val="0"/>
            <c:bubble3D val="0"/>
            <c:spPr>
              <a:noFill/>
              <a:ln>
                <a:noFill/>
              </a:ln>
              <a:effectLst/>
            </c:spPr>
            <c:extLst>
              <c:ext xmlns:c16="http://schemas.microsoft.com/office/drawing/2014/chart" uri="{C3380CC4-5D6E-409C-BE32-E72D297353CC}">
                <c16:uniqueId val="{00000012-C065-4B58-8562-17259166E864}"/>
              </c:ext>
            </c:extLst>
          </c:dPt>
          <c:dPt>
            <c:idx val="9"/>
            <c:invertIfNegative val="0"/>
            <c:bubble3D val="0"/>
            <c:spPr>
              <a:noFill/>
              <a:ln>
                <a:noFill/>
              </a:ln>
              <a:effectLst/>
            </c:spPr>
            <c:extLst>
              <c:ext xmlns:c16="http://schemas.microsoft.com/office/drawing/2014/chart" uri="{C3380CC4-5D6E-409C-BE32-E72D297353CC}">
                <c16:uniqueId val="{00000014-C065-4B58-8562-17259166E864}"/>
              </c:ext>
            </c:extLst>
          </c:dPt>
          <c:dPt>
            <c:idx val="10"/>
            <c:invertIfNegative val="0"/>
            <c:bubble3D val="0"/>
            <c:spPr>
              <a:noFill/>
              <a:ln>
                <a:noFill/>
              </a:ln>
              <a:effectLst/>
            </c:spPr>
            <c:extLst>
              <c:ext xmlns:c16="http://schemas.microsoft.com/office/drawing/2014/chart" uri="{C3380CC4-5D6E-409C-BE32-E72D297353CC}">
                <c16:uniqueId val="{00000016-C065-4B58-8562-17259166E864}"/>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65-4B58-8562-17259166E864}"/>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65-4B58-8562-17259166E864}"/>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65-4B58-8562-17259166E864}"/>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65-4B58-8562-17259166E864}"/>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65-4B58-8562-17259166E864}"/>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65-4B58-8562-17259166E864}"/>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65-4B58-8562-17259166E864}"/>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65-4B58-8562-17259166E864}"/>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65-4B58-8562-17259166E864}"/>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065-4B58-8562-17259166E864}"/>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065-4B58-8562-17259166E864}"/>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'!$X$9:$X$19</c:f>
              <c:numCache>
                <c:formatCode>0.0%</c:formatCode>
                <c:ptCount val="11"/>
                <c:pt idx="0">
                  <c:v>0.26684300774865277</c:v>
                </c:pt>
                <c:pt idx="1">
                  <c:v>0.26049053689982427</c:v>
                </c:pt>
                <c:pt idx="2">
                  <c:v>0.16139832901838294</c:v>
                </c:pt>
                <c:pt idx="3">
                  <c:v>0.3108980601643368</c:v>
                </c:pt>
                <c:pt idx="4">
                  <c:v>0.24937856141016798</c:v>
                </c:pt>
                <c:pt idx="5">
                  <c:v>0.18418537756593883</c:v>
                </c:pt>
                <c:pt idx="6">
                  <c:v>0.41254482300891676</c:v>
                </c:pt>
                <c:pt idx="7">
                  <c:v>0.14945083105546247</c:v>
                </c:pt>
                <c:pt idx="8">
                  <c:v>0.19074584685888868</c:v>
                </c:pt>
                <c:pt idx="9">
                  <c:v>0.63901163942943762</c:v>
                </c:pt>
                <c:pt idx="10">
                  <c:v>0.27934468354165864</c:v>
                </c:pt>
              </c:numCache>
            </c:numRef>
          </c:val>
          <c:extLst>
            <c:ext xmlns:c16="http://schemas.microsoft.com/office/drawing/2014/chart" uri="{C3380CC4-5D6E-409C-BE32-E72D297353CC}">
              <c16:uniqueId val="{00000017-C065-4B58-8562-17259166E864}"/>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'!$S$7</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C065-4B58-8562-17259166E864}"/>
              </c:ext>
            </c:extLst>
          </c:dPt>
          <c:dPt>
            <c:idx val="1"/>
            <c:invertIfNegative val="0"/>
            <c:bubble3D val="0"/>
            <c:spPr>
              <a:noFill/>
              <a:ln>
                <a:noFill/>
              </a:ln>
              <a:effectLst/>
            </c:spPr>
            <c:extLst>
              <c:ext xmlns:c16="http://schemas.microsoft.com/office/drawing/2014/chart" uri="{C3380CC4-5D6E-409C-BE32-E72D297353CC}">
                <c16:uniqueId val="{0000001B-C065-4B58-8562-17259166E864}"/>
              </c:ext>
            </c:extLst>
          </c:dPt>
          <c:dPt>
            <c:idx val="2"/>
            <c:invertIfNegative val="0"/>
            <c:bubble3D val="0"/>
            <c:spPr>
              <a:noFill/>
              <a:ln>
                <a:noFill/>
              </a:ln>
              <a:effectLst/>
            </c:spPr>
            <c:extLst>
              <c:ext xmlns:c16="http://schemas.microsoft.com/office/drawing/2014/chart" uri="{C3380CC4-5D6E-409C-BE32-E72D297353CC}">
                <c16:uniqueId val="{0000001D-C065-4B58-8562-17259166E864}"/>
              </c:ext>
            </c:extLst>
          </c:dPt>
          <c:dPt>
            <c:idx val="3"/>
            <c:invertIfNegative val="0"/>
            <c:bubble3D val="0"/>
            <c:spPr>
              <a:noFill/>
              <a:ln>
                <a:noFill/>
              </a:ln>
              <a:effectLst/>
            </c:spPr>
            <c:extLst>
              <c:ext xmlns:c16="http://schemas.microsoft.com/office/drawing/2014/chart" uri="{C3380CC4-5D6E-409C-BE32-E72D297353CC}">
                <c16:uniqueId val="{0000001F-C065-4B58-8562-17259166E864}"/>
              </c:ext>
            </c:extLst>
          </c:dPt>
          <c:dPt>
            <c:idx val="4"/>
            <c:invertIfNegative val="0"/>
            <c:bubble3D val="0"/>
            <c:spPr>
              <a:noFill/>
              <a:ln>
                <a:noFill/>
              </a:ln>
              <a:effectLst/>
            </c:spPr>
            <c:extLst>
              <c:ext xmlns:c16="http://schemas.microsoft.com/office/drawing/2014/chart" uri="{C3380CC4-5D6E-409C-BE32-E72D297353CC}">
                <c16:uniqueId val="{00000021-C065-4B58-8562-17259166E864}"/>
              </c:ext>
            </c:extLst>
          </c:dPt>
          <c:dPt>
            <c:idx val="5"/>
            <c:invertIfNegative val="0"/>
            <c:bubble3D val="0"/>
            <c:spPr>
              <a:noFill/>
              <a:ln>
                <a:noFill/>
              </a:ln>
              <a:effectLst/>
            </c:spPr>
            <c:extLst>
              <c:ext xmlns:c16="http://schemas.microsoft.com/office/drawing/2014/chart" uri="{C3380CC4-5D6E-409C-BE32-E72D297353CC}">
                <c16:uniqueId val="{00000023-C065-4B58-8562-17259166E864}"/>
              </c:ext>
            </c:extLst>
          </c:dPt>
          <c:dPt>
            <c:idx val="6"/>
            <c:invertIfNegative val="0"/>
            <c:bubble3D val="0"/>
            <c:spPr>
              <a:noFill/>
              <a:ln>
                <a:noFill/>
              </a:ln>
              <a:effectLst/>
            </c:spPr>
            <c:extLst>
              <c:ext xmlns:c16="http://schemas.microsoft.com/office/drawing/2014/chart" uri="{C3380CC4-5D6E-409C-BE32-E72D297353CC}">
                <c16:uniqueId val="{00000025-C065-4B58-8562-17259166E864}"/>
              </c:ext>
            </c:extLst>
          </c:dPt>
          <c:dPt>
            <c:idx val="7"/>
            <c:invertIfNegative val="0"/>
            <c:bubble3D val="0"/>
            <c:spPr>
              <a:noFill/>
              <a:ln>
                <a:noFill/>
              </a:ln>
              <a:effectLst/>
            </c:spPr>
            <c:extLst>
              <c:ext xmlns:c16="http://schemas.microsoft.com/office/drawing/2014/chart" uri="{C3380CC4-5D6E-409C-BE32-E72D297353CC}">
                <c16:uniqueId val="{00000027-C065-4B58-8562-17259166E864}"/>
              </c:ext>
            </c:extLst>
          </c:dPt>
          <c:dPt>
            <c:idx val="8"/>
            <c:invertIfNegative val="0"/>
            <c:bubble3D val="0"/>
            <c:spPr>
              <a:noFill/>
              <a:ln>
                <a:noFill/>
              </a:ln>
              <a:effectLst/>
            </c:spPr>
            <c:extLst>
              <c:ext xmlns:c16="http://schemas.microsoft.com/office/drawing/2014/chart" uri="{C3380CC4-5D6E-409C-BE32-E72D297353CC}">
                <c16:uniqueId val="{00000029-C065-4B58-8562-17259166E864}"/>
              </c:ext>
            </c:extLst>
          </c:dPt>
          <c:dPt>
            <c:idx val="9"/>
            <c:invertIfNegative val="0"/>
            <c:bubble3D val="0"/>
            <c:spPr>
              <a:noFill/>
              <a:ln>
                <a:noFill/>
              </a:ln>
              <a:effectLst/>
            </c:spPr>
            <c:extLst>
              <c:ext xmlns:c16="http://schemas.microsoft.com/office/drawing/2014/chart" uri="{C3380CC4-5D6E-409C-BE32-E72D297353CC}">
                <c16:uniqueId val="{0000002B-C065-4B58-8562-17259166E864}"/>
              </c:ext>
            </c:extLst>
          </c:dPt>
          <c:dPt>
            <c:idx val="10"/>
            <c:invertIfNegative val="0"/>
            <c:bubble3D val="0"/>
            <c:spPr>
              <a:noFill/>
              <a:ln>
                <a:noFill/>
              </a:ln>
              <a:effectLst/>
            </c:spPr>
            <c:extLst>
              <c:ext xmlns:c16="http://schemas.microsoft.com/office/drawing/2014/chart" uri="{C3380CC4-5D6E-409C-BE32-E72D297353CC}">
                <c16:uniqueId val="{0000002D-C065-4B58-8562-17259166E864}"/>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065-4B58-8562-17259166E864}"/>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065-4B58-8562-17259166E864}"/>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065-4B58-8562-17259166E864}"/>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065-4B58-8562-17259166E864}"/>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065-4B58-8562-17259166E864}"/>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065-4B58-8562-17259166E864}"/>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065-4B58-8562-17259166E864}"/>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065-4B58-8562-17259166E864}"/>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065-4B58-8562-17259166E864}"/>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065-4B58-8562-17259166E864}"/>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065-4B58-8562-17259166E864}"/>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'!$S$9:$S$19</c:f>
              <c:numCache>
                <c:formatCode>0.0%</c:formatCode>
                <c:ptCount val="11"/>
                <c:pt idx="0">
                  <c:v>-3.4337647641275892E-2</c:v>
                </c:pt>
                <c:pt idx="1">
                  <c:v>0.14301237617748086</c:v>
                </c:pt>
                <c:pt idx="2">
                  <c:v>0.16157165481556524</c:v>
                </c:pt>
                <c:pt idx="3">
                  <c:v>0.14608121305279953</c:v>
                </c:pt>
                <c:pt idx="4">
                  <c:v>2.217057205198758E-2</c:v>
                </c:pt>
                <c:pt idx="5">
                  <c:v>0.16780339284503087</c:v>
                </c:pt>
                <c:pt idx="6">
                  <c:v>-6.7465280063186972E-3</c:v>
                </c:pt>
                <c:pt idx="7">
                  <c:v>0.34662892753839092</c:v>
                </c:pt>
                <c:pt idx="8">
                  <c:v>0.12264218797763116</c:v>
                </c:pt>
                <c:pt idx="9">
                  <c:v>0.13564326006190264</c:v>
                </c:pt>
                <c:pt idx="10">
                  <c:v>0.21666842822247268</c:v>
                </c:pt>
              </c:numCache>
            </c:numRef>
          </c:val>
          <c:extLst>
            <c:ext xmlns:c16="http://schemas.microsoft.com/office/drawing/2014/chart" uri="{C3380CC4-5D6E-409C-BE32-E72D297353CC}">
              <c16:uniqueId val="{0000002E-C065-4B58-8562-17259166E864}"/>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39873449240871728"/>
        </c:manualLayout>
      </c:layout>
      <c:lineChart>
        <c:grouping val="standard"/>
        <c:varyColors val="0"/>
        <c:ser>
          <c:idx val="3"/>
          <c:order val="0"/>
          <c:tx>
            <c:strRef>
              <c:f>'Evolución mensual turistas TF'!$E$206:$F$206</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58CF-4238-B7BE-F30FC1EB56DC}"/>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TF'!$E$208:$E$220</c:f>
              <c:numCache>
                <c:formatCode>#,##0</c:formatCode>
                <c:ptCount val="13"/>
                <c:pt idx="0">
                  <c:v>15142</c:v>
                </c:pt>
                <c:pt idx="1">
                  <c:v>16823</c:v>
                </c:pt>
                <c:pt idx="2">
                  <c:v>15839</c:v>
                </c:pt>
                <c:pt idx="3">
                  <c:v>15460</c:v>
                </c:pt>
                <c:pt idx="4">
                  <c:v>12600</c:v>
                </c:pt>
                <c:pt idx="5">
                  <c:v>11646</c:v>
                </c:pt>
                <c:pt idx="6">
                  <c:v>15339</c:v>
                </c:pt>
                <c:pt idx="7">
                  <c:v>19666</c:v>
                </c:pt>
                <c:pt idx="8">
                  <c:v>13321</c:v>
                </c:pt>
                <c:pt idx="9">
                  <c:v>16463</c:v>
                </c:pt>
                <c:pt idx="10">
                  <c:v>12603</c:v>
                </c:pt>
                <c:pt idx="11">
                  <c:v>17980</c:v>
                </c:pt>
                <c:pt idx="12">
                  <c:v>182882</c:v>
                </c:pt>
              </c:numCache>
            </c:numRef>
          </c:val>
          <c:smooth val="0"/>
          <c:extLst>
            <c:ext xmlns:c16="http://schemas.microsoft.com/office/drawing/2014/chart" uri="{C3380CC4-5D6E-409C-BE32-E72D297353CC}">
              <c16:uniqueId val="{00000002-58CF-4238-B7BE-F30FC1EB56DC}"/>
            </c:ext>
          </c:extLst>
        </c:ser>
        <c:ser>
          <c:idx val="0"/>
          <c:order val="1"/>
          <c:tx>
            <c:strRef>
              <c:f>'Evolución mensual turistas TF'!$K$206:$L$206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58CF-4238-B7BE-F30FC1EB56DC}"/>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TF'!$K$208:$K$220</c:f>
              <c:numCache>
                <c:formatCode>#,##0</c:formatCode>
                <c:ptCount val="13"/>
                <c:pt idx="0">
                  <c:v>20168</c:v>
                </c:pt>
                <c:pt idx="1">
                  <c:v>17151</c:v>
                </c:pt>
                <c:pt idx="2">
                  <c:v>18259</c:v>
                </c:pt>
                <c:pt idx="3">
                  <c:v>19185</c:v>
                </c:pt>
                <c:pt idx="4">
                  <c:v>15985</c:v>
                </c:pt>
                <c:pt idx="5">
                  <c:v>15433</c:v>
                </c:pt>
                <c:pt idx="6">
                  <c:v>15577</c:v>
                </c:pt>
                <c:pt idx="7">
                  <c:v>20530</c:v>
                </c:pt>
                <c:pt idx="8">
                  <c:v>16471</c:v>
                </c:pt>
                <c:pt idx="9">
                  <c:v>21595</c:v>
                </c:pt>
                <c:pt idx="10">
                  <c:v>20266</c:v>
                </c:pt>
                <c:pt idx="11">
                  <c:v>16789</c:v>
                </c:pt>
                <c:pt idx="12">
                  <c:v>217409</c:v>
                </c:pt>
              </c:numCache>
            </c:numRef>
          </c:val>
          <c:smooth val="0"/>
          <c:extLst>
            <c:ext xmlns:c16="http://schemas.microsoft.com/office/drawing/2014/chart" uri="{C3380CC4-5D6E-409C-BE32-E72D297353CC}">
              <c16:uniqueId val="{00000005-58CF-4238-B7BE-F30FC1EB56DC}"/>
            </c:ext>
          </c:extLst>
        </c:ser>
        <c:ser>
          <c:idx val="1"/>
          <c:order val="2"/>
          <c:tx>
            <c:strRef>
              <c:f>'Evolución mensual turistas TF'!$M$206:$N$206</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58CF-4238-B7BE-F30FC1EB56DC}"/>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TF'!$M$208:$M$220</c:f>
              <c:numCache>
                <c:formatCode>#,##0</c:formatCode>
                <c:ptCount val="13"/>
                <c:pt idx="0">
                  <c:v>15700</c:v>
                </c:pt>
                <c:pt idx="1">
                  <c:v>15197</c:v>
                </c:pt>
                <c:pt idx="2">
                  <c:v>18805</c:v>
                </c:pt>
                <c:pt idx="3">
                  <c:v>19249</c:v>
                </c:pt>
                <c:pt idx="4">
                  <c:v>16498</c:v>
                </c:pt>
                <c:pt idx="5">
                  <c:v>16687</c:v>
                </c:pt>
                <c:pt idx="6">
                  <c:v>19695</c:v>
                </c:pt>
                <c:pt idx="7">
                  <c:v>26710</c:v>
                </c:pt>
                <c:pt idx="8">
                  <c:v>19760</c:v>
                </c:pt>
                <c:pt idx="9">
                  <c:v>24716</c:v>
                </c:pt>
                <c:pt idx="10">
                  <c:v>22558</c:v>
                </c:pt>
                <c:pt idx="11">
                  <c:v>22500</c:v>
                </c:pt>
                <c:pt idx="12">
                  <c:v>238075</c:v>
                </c:pt>
              </c:numCache>
            </c:numRef>
          </c:val>
          <c:smooth val="0"/>
          <c:extLst>
            <c:ext xmlns:c16="http://schemas.microsoft.com/office/drawing/2014/chart" uri="{C3380CC4-5D6E-409C-BE32-E72D297353CC}">
              <c16:uniqueId val="{00000008-58CF-4238-B7BE-F30FC1EB56DC}"/>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TF'!$N$207</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58CF-4238-B7BE-F30FC1EB56DC}"/>
              </c:ext>
            </c:extLst>
          </c:dPt>
          <c:dPt>
            <c:idx val="1"/>
            <c:marker>
              <c:symbol val="square"/>
              <c:size val="5"/>
              <c:spPr>
                <a:noFill/>
                <a:ln w="9525">
                  <a:noFill/>
                </a:ln>
                <a:effectLst/>
              </c:spPr>
            </c:marker>
            <c:bubble3D val="0"/>
            <c:extLst>
              <c:ext xmlns:c16="http://schemas.microsoft.com/office/drawing/2014/chart" uri="{C3380CC4-5D6E-409C-BE32-E72D297353CC}">
                <c16:uniqueId val="{0000000A-58CF-4238-B7BE-F30FC1EB56DC}"/>
              </c:ext>
            </c:extLst>
          </c:dPt>
          <c:dPt>
            <c:idx val="2"/>
            <c:marker>
              <c:symbol val="square"/>
              <c:size val="5"/>
              <c:spPr>
                <a:noFill/>
                <a:ln w="9525">
                  <a:noFill/>
                </a:ln>
                <a:effectLst/>
              </c:spPr>
            </c:marker>
            <c:bubble3D val="0"/>
            <c:extLst>
              <c:ext xmlns:c16="http://schemas.microsoft.com/office/drawing/2014/chart" uri="{C3380CC4-5D6E-409C-BE32-E72D297353CC}">
                <c16:uniqueId val="{0000000B-58CF-4238-B7BE-F30FC1EB56DC}"/>
              </c:ext>
            </c:extLst>
          </c:dPt>
          <c:dPt>
            <c:idx val="3"/>
            <c:marker>
              <c:symbol val="square"/>
              <c:size val="5"/>
              <c:spPr>
                <a:noFill/>
                <a:ln w="9525">
                  <a:noFill/>
                </a:ln>
                <a:effectLst/>
              </c:spPr>
            </c:marker>
            <c:bubble3D val="0"/>
            <c:extLst>
              <c:ext xmlns:c16="http://schemas.microsoft.com/office/drawing/2014/chart" uri="{C3380CC4-5D6E-409C-BE32-E72D297353CC}">
                <c16:uniqueId val="{0000000C-58CF-4238-B7BE-F30FC1EB56DC}"/>
              </c:ext>
            </c:extLst>
          </c:dPt>
          <c:dPt>
            <c:idx val="4"/>
            <c:marker>
              <c:symbol val="square"/>
              <c:size val="5"/>
              <c:spPr>
                <a:noFill/>
                <a:ln w="9525">
                  <a:noFill/>
                </a:ln>
                <a:effectLst/>
              </c:spPr>
            </c:marker>
            <c:bubble3D val="0"/>
            <c:extLst>
              <c:ext xmlns:c16="http://schemas.microsoft.com/office/drawing/2014/chart" uri="{C3380CC4-5D6E-409C-BE32-E72D297353CC}">
                <c16:uniqueId val="{0000000D-58CF-4238-B7BE-F30FC1EB56DC}"/>
              </c:ext>
            </c:extLst>
          </c:dPt>
          <c:dPt>
            <c:idx val="5"/>
            <c:marker>
              <c:symbol val="square"/>
              <c:size val="5"/>
              <c:spPr>
                <a:noFill/>
                <a:ln w="9525">
                  <a:noFill/>
                </a:ln>
                <a:effectLst/>
              </c:spPr>
            </c:marker>
            <c:bubble3D val="0"/>
            <c:extLst>
              <c:ext xmlns:c16="http://schemas.microsoft.com/office/drawing/2014/chart" uri="{C3380CC4-5D6E-409C-BE32-E72D297353CC}">
                <c16:uniqueId val="{0000000E-58CF-4238-B7BE-F30FC1EB56DC}"/>
              </c:ext>
            </c:extLst>
          </c:dPt>
          <c:dPt>
            <c:idx val="6"/>
            <c:marker>
              <c:symbol val="square"/>
              <c:size val="5"/>
              <c:spPr>
                <a:noFill/>
                <a:ln w="9525">
                  <a:noFill/>
                </a:ln>
                <a:effectLst/>
              </c:spPr>
            </c:marker>
            <c:bubble3D val="0"/>
            <c:extLst>
              <c:ext xmlns:c16="http://schemas.microsoft.com/office/drawing/2014/chart" uri="{C3380CC4-5D6E-409C-BE32-E72D297353CC}">
                <c16:uniqueId val="{0000000F-58CF-4238-B7BE-F30FC1EB56DC}"/>
              </c:ext>
            </c:extLst>
          </c:dPt>
          <c:dPt>
            <c:idx val="7"/>
            <c:marker>
              <c:symbol val="square"/>
              <c:size val="5"/>
              <c:spPr>
                <a:noFill/>
                <a:ln w="9525">
                  <a:noFill/>
                </a:ln>
                <a:effectLst/>
              </c:spPr>
            </c:marker>
            <c:bubble3D val="0"/>
            <c:extLst>
              <c:ext xmlns:c16="http://schemas.microsoft.com/office/drawing/2014/chart" uri="{C3380CC4-5D6E-409C-BE32-E72D297353CC}">
                <c16:uniqueId val="{00000010-58CF-4238-B7BE-F30FC1EB56DC}"/>
              </c:ext>
            </c:extLst>
          </c:dPt>
          <c:dPt>
            <c:idx val="8"/>
            <c:marker>
              <c:symbol val="square"/>
              <c:size val="5"/>
              <c:spPr>
                <a:noFill/>
                <a:ln w="9525">
                  <a:noFill/>
                </a:ln>
                <a:effectLst/>
              </c:spPr>
            </c:marker>
            <c:bubble3D val="0"/>
            <c:extLst>
              <c:ext xmlns:c16="http://schemas.microsoft.com/office/drawing/2014/chart" uri="{C3380CC4-5D6E-409C-BE32-E72D297353CC}">
                <c16:uniqueId val="{00000011-58CF-4238-B7BE-F30FC1EB56DC}"/>
              </c:ext>
            </c:extLst>
          </c:dPt>
          <c:dPt>
            <c:idx val="9"/>
            <c:marker>
              <c:symbol val="square"/>
              <c:size val="5"/>
              <c:spPr>
                <a:noFill/>
                <a:ln w="9525">
                  <a:noFill/>
                </a:ln>
                <a:effectLst/>
              </c:spPr>
            </c:marker>
            <c:bubble3D val="0"/>
            <c:extLst>
              <c:ext xmlns:c16="http://schemas.microsoft.com/office/drawing/2014/chart" uri="{C3380CC4-5D6E-409C-BE32-E72D297353CC}">
                <c16:uniqueId val="{00000012-58CF-4238-B7BE-F30FC1EB56DC}"/>
              </c:ext>
            </c:extLst>
          </c:dPt>
          <c:dPt>
            <c:idx val="10"/>
            <c:marker>
              <c:symbol val="square"/>
              <c:size val="5"/>
              <c:spPr>
                <a:noFill/>
                <a:ln w="9525">
                  <a:noFill/>
                </a:ln>
                <a:effectLst/>
              </c:spPr>
            </c:marker>
            <c:bubble3D val="0"/>
            <c:extLst>
              <c:ext xmlns:c16="http://schemas.microsoft.com/office/drawing/2014/chart" uri="{C3380CC4-5D6E-409C-BE32-E72D297353CC}">
                <c16:uniqueId val="{00000013-58CF-4238-B7BE-F30FC1EB56DC}"/>
              </c:ext>
            </c:extLst>
          </c:dPt>
          <c:dPt>
            <c:idx val="11"/>
            <c:marker>
              <c:symbol val="square"/>
              <c:size val="5"/>
              <c:spPr>
                <a:noFill/>
                <a:ln w="9525">
                  <a:noFill/>
                </a:ln>
                <a:effectLst/>
              </c:spPr>
            </c:marker>
            <c:bubble3D val="0"/>
            <c:extLst>
              <c:ext xmlns:c16="http://schemas.microsoft.com/office/drawing/2014/chart" uri="{C3380CC4-5D6E-409C-BE32-E72D297353CC}">
                <c16:uniqueId val="{00000014-58CF-4238-B7BE-F30FC1EB56DC}"/>
              </c:ext>
            </c:extLst>
          </c:dPt>
          <c:dPt>
            <c:idx val="12"/>
            <c:marker>
              <c:symbol val="square"/>
              <c:size val="5"/>
              <c:spPr>
                <a:noFill/>
                <a:ln w="9525">
                  <a:noFill/>
                </a:ln>
                <a:effectLst/>
              </c:spPr>
            </c:marker>
            <c:bubble3D val="0"/>
            <c:extLst>
              <c:ext xmlns:c16="http://schemas.microsoft.com/office/drawing/2014/chart" uri="{C3380CC4-5D6E-409C-BE32-E72D297353CC}">
                <c16:uniqueId val="{00000015-58CF-4238-B7BE-F30FC1EB56DC}"/>
              </c:ext>
            </c:extLst>
          </c:dPt>
          <c:cat>
            <c:strRef>
              <c:f>'Evolución mensual turistas TF'!$B$209:$B$219</c:f>
              <c:strCache>
                <c:ptCount val="11"/>
                <c:pt idx="0">
                  <c:v>Febrero</c:v>
                </c:pt>
                <c:pt idx="1">
                  <c:v>Marzo</c:v>
                </c:pt>
                <c:pt idx="2">
                  <c:v>Abril</c:v>
                </c:pt>
                <c:pt idx="3">
                  <c:v>Mayo</c:v>
                </c:pt>
                <c:pt idx="4">
                  <c:v>Junio</c:v>
                </c:pt>
                <c:pt idx="5">
                  <c:v>Julio</c:v>
                </c:pt>
                <c:pt idx="6">
                  <c:v>Agosto</c:v>
                </c:pt>
                <c:pt idx="7">
                  <c:v>Septiembre</c:v>
                </c:pt>
                <c:pt idx="8">
                  <c:v>Octubre</c:v>
                </c:pt>
                <c:pt idx="9">
                  <c:v>Noviembre</c:v>
                </c:pt>
                <c:pt idx="10">
                  <c:v>Diciembre</c:v>
                </c:pt>
              </c:strCache>
            </c:strRef>
          </c:cat>
          <c:val>
            <c:numRef>
              <c:f>'Evolución mensual turistas TF'!$N$208:$N$220</c:f>
              <c:numCache>
                <c:formatCode>0.0%</c:formatCode>
                <c:ptCount val="13"/>
                <c:pt idx="0">
                  <c:v>-0.22153907179690602</c:v>
                </c:pt>
                <c:pt idx="1">
                  <c:v>-0.11392921695527958</c:v>
                </c:pt>
                <c:pt idx="2">
                  <c:v>2.9903061503915973E-2</c:v>
                </c:pt>
                <c:pt idx="3">
                  <c:v>3.3359395360958999E-3</c:v>
                </c:pt>
                <c:pt idx="4">
                  <c:v>3.2092586800125167E-2</c:v>
                </c:pt>
                <c:pt idx="5">
                  <c:v>8.1254454739843274E-2</c:v>
                </c:pt>
                <c:pt idx="6">
                  <c:v>0.26436412659690567</c:v>
                </c:pt>
                <c:pt idx="7">
                  <c:v>0.30102289332683885</c:v>
                </c:pt>
                <c:pt idx="8">
                  <c:v>0.19968429360694562</c:v>
                </c:pt>
                <c:pt idx="9">
                  <c:v>0.14452419541560557</c:v>
                </c:pt>
                <c:pt idx="10">
                  <c:v>0.11309582552057629</c:v>
                </c:pt>
                <c:pt idx="11">
                  <c:v>0.34016320209661077</c:v>
                </c:pt>
                <c:pt idx="12">
                  <c:v>9.5055862452796402E-2</c:v>
                </c:pt>
              </c:numCache>
            </c:numRef>
          </c:val>
          <c:smooth val="0"/>
          <c:extLst>
            <c:ext xmlns:c16="http://schemas.microsoft.com/office/drawing/2014/chart" uri="{C3380CC4-5D6E-409C-BE32-E72D297353CC}">
              <c16:uniqueId val="{00000016-58CF-4238-B7BE-F30FC1EB56DC}"/>
            </c:ext>
          </c:extLst>
        </c:ser>
        <c:ser>
          <c:idx val="4"/>
          <c:order val="4"/>
          <c:tx>
            <c:strRef>
              <c:f>'Evolución mensual turistas TF'!$O$207</c:f>
              <c:strCache>
                <c:ptCount val="1"/>
                <c:pt idx="0">
                  <c:v>Variación 23/19</c:v>
                </c:pt>
              </c:strCache>
            </c:strRef>
          </c:tx>
          <c:spPr>
            <a:ln w="25400" cap="rnd">
              <a:noFill/>
              <a:round/>
            </a:ln>
            <a:effectLst/>
          </c:spPr>
          <c:marker>
            <c:symbol val="circle"/>
            <c:size val="5"/>
            <c:spPr>
              <a:noFill/>
              <a:ln w="9525">
                <a:noFill/>
              </a:ln>
              <a:effectLst/>
            </c:spPr>
          </c:marker>
          <c:val>
            <c:numRef>
              <c:f>'Evolución mensual turistas TF'!$O$208:$O$220</c:f>
              <c:numCache>
                <c:formatCode>0.0%</c:formatCode>
                <c:ptCount val="13"/>
                <c:pt idx="0">
                  <c:v>3.6851142517501101E-2</c:v>
                </c:pt>
                <c:pt idx="1">
                  <c:v>-9.6653391190631877E-2</c:v>
                </c:pt>
                <c:pt idx="2">
                  <c:v>0.18725929667276975</c:v>
                </c:pt>
                <c:pt idx="3">
                  <c:v>0.2450840879689522</c:v>
                </c:pt>
                <c:pt idx="4">
                  <c:v>0.30936507936507929</c:v>
                </c:pt>
                <c:pt idx="5">
                  <c:v>0.4328524815387258</c:v>
                </c:pt>
                <c:pt idx="6">
                  <c:v>0.28398200664971651</c:v>
                </c:pt>
                <c:pt idx="7">
                  <c:v>0.35818163327570418</c:v>
                </c:pt>
                <c:pt idx="8">
                  <c:v>0.48337211921026957</c:v>
                </c:pt>
                <c:pt idx="9">
                  <c:v>0.50130595881674056</c:v>
                </c:pt>
                <c:pt idx="10">
                  <c:v>0.78989129572324046</c:v>
                </c:pt>
                <c:pt idx="11">
                  <c:v>0.25139043381535031</c:v>
                </c:pt>
                <c:pt idx="12">
                  <c:v>0.30179569339792867</c:v>
                </c:pt>
              </c:numCache>
            </c:numRef>
          </c:val>
          <c:smooth val="0"/>
          <c:extLst>
            <c:ext xmlns:c16="http://schemas.microsoft.com/office/drawing/2014/chart" uri="{C3380CC4-5D6E-409C-BE32-E72D297353CC}">
              <c16:uniqueId val="{00000017-58CF-4238-B7BE-F30FC1EB56DC}"/>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27000"/>
          <c:min val="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'!$AC$7</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'!$AC$9:$AC$19</c:f>
              <c:numCache>
                <c:formatCode>#,##0</c:formatCode>
                <c:ptCount val="11"/>
                <c:pt idx="0">
                  <c:v>873192</c:v>
                </c:pt>
                <c:pt idx="1">
                  <c:v>5576170</c:v>
                </c:pt>
                <c:pt idx="2">
                  <c:v>2489323</c:v>
                </c:pt>
                <c:pt idx="3">
                  <c:v>721719</c:v>
                </c:pt>
                <c:pt idx="4">
                  <c:v>236626</c:v>
                </c:pt>
                <c:pt idx="5">
                  <c:v>329505</c:v>
                </c:pt>
                <c:pt idx="6">
                  <c:v>235918</c:v>
                </c:pt>
                <c:pt idx="7">
                  <c:v>205472</c:v>
                </c:pt>
                <c:pt idx="8">
                  <c:v>312439</c:v>
                </c:pt>
                <c:pt idx="9">
                  <c:v>332892</c:v>
                </c:pt>
                <c:pt idx="10">
                  <c:v>712273</c:v>
                </c:pt>
              </c:numCache>
            </c:numRef>
          </c:val>
          <c:extLst>
            <c:ext xmlns:c16="http://schemas.microsoft.com/office/drawing/2014/chart" uri="{C3380CC4-5D6E-409C-BE32-E72D297353CC}">
              <c16:uniqueId val="{00000000-1C71-46B3-A76D-636AADD46935}"/>
            </c:ext>
          </c:extLst>
        </c:ser>
        <c:ser>
          <c:idx val="1"/>
          <c:order val="1"/>
          <c:tx>
            <c:strRef>
              <c:f>'T princi ent acum mes actua me '!$AI$7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1C71-46B3-A76D-636AADD46935}"/>
              </c:ext>
            </c:extLst>
          </c:dPt>
          <c:dPt>
            <c:idx val="1"/>
            <c:invertIfNegative val="0"/>
            <c:bubble3D val="0"/>
            <c:spPr>
              <a:noFill/>
              <a:ln>
                <a:noFill/>
              </a:ln>
              <a:effectLst/>
            </c:spPr>
            <c:extLst>
              <c:ext xmlns:c16="http://schemas.microsoft.com/office/drawing/2014/chart" uri="{C3380CC4-5D6E-409C-BE32-E72D297353CC}">
                <c16:uniqueId val="{00000004-1C71-46B3-A76D-636AADD46935}"/>
              </c:ext>
            </c:extLst>
          </c:dPt>
          <c:dPt>
            <c:idx val="2"/>
            <c:invertIfNegative val="0"/>
            <c:bubble3D val="0"/>
            <c:spPr>
              <a:noFill/>
              <a:ln>
                <a:noFill/>
              </a:ln>
              <a:effectLst/>
            </c:spPr>
            <c:extLst>
              <c:ext xmlns:c16="http://schemas.microsoft.com/office/drawing/2014/chart" uri="{C3380CC4-5D6E-409C-BE32-E72D297353CC}">
                <c16:uniqueId val="{00000006-1C71-46B3-A76D-636AADD46935}"/>
              </c:ext>
            </c:extLst>
          </c:dPt>
          <c:dPt>
            <c:idx val="3"/>
            <c:invertIfNegative val="0"/>
            <c:bubble3D val="0"/>
            <c:spPr>
              <a:noFill/>
              <a:ln>
                <a:noFill/>
              </a:ln>
              <a:effectLst/>
            </c:spPr>
            <c:extLst>
              <c:ext xmlns:c16="http://schemas.microsoft.com/office/drawing/2014/chart" uri="{C3380CC4-5D6E-409C-BE32-E72D297353CC}">
                <c16:uniqueId val="{00000008-1C71-46B3-A76D-636AADD46935}"/>
              </c:ext>
            </c:extLst>
          </c:dPt>
          <c:dPt>
            <c:idx val="4"/>
            <c:invertIfNegative val="0"/>
            <c:bubble3D val="0"/>
            <c:spPr>
              <a:noFill/>
              <a:ln>
                <a:noFill/>
              </a:ln>
              <a:effectLst/>
            </c:spPr>
            <c:extLst>
              <c:ext xmlns:c16="http://schemas.microsoft.com/office/drawing/2014/chart" uri="{C3380CC4-5D6E-409C-BE32-E72D297353CC}">
                <c16:uniqueId val="{0000000A-1C71-46B3-A76D-636AADD46935}"/>
              </c:ext>
            </c:extLst>
          </c:dPt>
          <c:dPt>
            <c:idx val="5"/>
            <c:invertIfNegative val="0"/>
            <c:bubble3D val="0"/>
            <c:spPr>
              <a:noFill/>
              <a:ln>
                <a:noFill/>
              </a:ln>
              <a:effectLst/>
            </c:spPr>
            <c:extLst>
              <c:ext xmlns:c16="http://schemas.microsoft.com/office/drawing/2014/chart" uri="{C3380CC4-5D6E-409C-BE32-E72D297353CC}">
                <c16:uniqueId val="{0000000C-1C71-46B3-A76D-636AADD46935}"/>
              </c:ext>
            </c:extLst>
          </c:dPt>
          <c:dPt>
            <c:idx val="6"/>
            <c:invertIfNegative val="0"/>
            <c:bubble3D val="0"/>
            <c:spPr>
              <a:noFill/>
              <a:ln>
                <a:noFill/>
              </a:ln>
              <a:effectLst/>
            </c:spPr>
            <c:extLst>
              <c:ext xmlns:c16="http://schemas.microsoft.com/office/drawing/2014/chart" uri="{C3380CC4-5D6E-409C-BE32-E72D297353CC}">
                <c16:uniqueId val="{0000000E-1C71-46B3-A76D-636AADD46935}"/>
              </c:ext>
            </c:extLst>
          </c:dPt>
          <c:dPt>
            <c:idx val="7"/>
            <c:invertIfNegative val="0"/>
            <c:bubble3D val="0"/>
            <c:spPr>
              <a:noFill/>
              <a:ln>
                <a:noFill/>
              </a:ln>
              <a:effectLst/>
            </c:spPr>
            <c:extLst>
              <c:ext xmlns:c16="http://schemas.microsoft.com/office/drawing/2014/chart" uri="{C3380CC4-5D6E-409C-BE32-E72D297353CC}">
                <c16:uniqueId val="{00000010-1C71-46B3-A76D-636AADD46935}"/>
              </c:ext>
            </c:extLst>
          </c:dPt>
          <c:dPt>
            <c:idx val="8"/>
            <c:invertIfNegative val="0"/>
            <c:bubble3D val="0"/>
            <c:spPr>
              <a:noFill/>
              <a:ln>
                <a:noFill/>
              </a:ln>
              <a:effectLst/>
            </c:spPr>
            <c:extLst>
              <c:ext xmlns:c16="http://schemas.microsoft.com/office/drawing/2014/chart" uri="{C3380CC4-5D6E-409C-BE32-E72D297353CC}">
                <c16:uniqueId val="{00000012-1C71-46B3-A76D-636AADD46935}"/>
              </c:ext>
            </c:extLst>
          </c:dPt>
          <c:dPt>
            <c:idx val="9"/>
            <c:invertIfNegative val="0"/>
            <c:bubble3D val="0"/>
            <c:spPr>
              <a:noFill/>
              <a:ln>
                <a:noFill/>
              </a:ln>
              <a:effectLst/>
            </c:spPr>
            <c:extLst>
              <c:ext xmlns:c16="http://schemas.microsoft.com/office/drawing/2014/chart" uri="{C3380CC4-5D6E-409C-BE32-E72D297353CC}">
                <c16:uniqueId val="{00000014-1C71-46B3-A76D-636AADD46935}"/>
              </c:ext>
            </c:extLst>
          </c:dPt>
          <c:dPt>
            <c:idx val="10"/>
            <c:invertIfNegative val="0"/>
            <c:bubble3D val="0"/>
            <c:spPr>
              <a:noFill/>
              <a:ln>
                <a:noFill/>
              </a:ln>
              <a:effectLst/>
            </c:spPr>
            <c:extLst>
              <c:ext xmlns:c16="http://schemas.microsoft.com/office/drawing/2014/chart" uri="{C3380CC4-5D6E-409C-BE32-E72D297353CC}">
                <c16:uniqueId val="{00000016-1C71-46B3-A76D-636AADD46935}"/>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71-46B3-A76D-636AADD46935}"/>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71-46B3-A76D-636AADD46935}"/>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71-46B3-A76D-636AADD46935}"/>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71-46B3-A76D-636AADD46935}"/>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71-46B3-A76D-636AADD46935}"/>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71-46B3-A76D-636AADD46935}"/>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71-46B3-A76D-636AADD46935}"/>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71-46B3-A76D-636AADD46935}"/>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71-46B3-A76D-636AADD46935}"/>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71-46B3-A76D-636AADD46935}"/>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71-46B3-A76D-636AADD46935}"/>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'!$AI$9:$AI$19</c:f>
              <c:numCache>
                <c:formatCode>0.0%</c:formatCode>
                <c:ptCount val="11"/>
                <c:pt idx="0">
                  <c:v>0.44909475615865141</c:v>
                </c:pt>
                <c:pt idx="1">
                  <c:v>0.39085563091119574</c:v>
                </c:pt>
                <c:pt idx="2">
                  <c:v>0.44355011430312513</c:v>
                </c:pt>
                <c:pt idx="3">
                  <c:v>0.28283728055410662</c:v>
                </c:pt>
                <c:pt idx="4">
                  <c:v>0.54766677004689146</c:v>
                </c:pt>
                <c:pt idx="5">
                  <c:v>0.3916570586347482</c:v>
                </c:pt>
                <c:pt idx="6">
                  <c:v>0.35830765328671688</c:v>
                </c:pt>
                <c:pt idx="7">
                  <c:v>0.28308791111894893</c:v>
                </c:pt>
                <c:pt idx="8">
                  <c:v>0.4772793584113042</c:v>
                </c:pt>
                <c:pt idx="9">
                  <c:v>0.25472835082193762</c:v>
                </c:pt>
                <c:pt idx="10">
                  <c:v>0.4801310686843317</c:v>
                </c:pt>
              </c:numCache>
            </c:numRef>
          </c:val>
          <c:extLst>
            <c:ext xmlns:c16="http://schemas.microsoft.com/office/drawing/2014/chart" uri="{C3380CC4-5D6E-409C-BE32-E72D297353CC}">
              <c16:uniqueId val="{00000017-1C71-46B3-A76D-636AADD46935}"/>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'!$AH$7</c:f>
              <c:strCache>
                <c:ptCount val="1"/>
                <c:pt idx="0">
                  <c:v>Cuota 2023</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1C71-46B3-A76D-636AADD46935}"/>
              </c:ext>
            </c:extLst>
          </c:dPt>
          <c:dPt>
            <c:idx val="1"/>
            <c:invertIfNegative val="0"/>
            <c:bubble3D val="0"/>
            <c:spPr>
              <a:noFill/>
              <a:ln>
                <a:noFill/>
              </a:ln>
              <a:effectLst/>
            </c:spPr>
            <c:extLst>
              <c:ext xmlns:c16="http://schemas.microsoft.com/office/drawing/2014/chart" uri="{C3380CC4-5D6E-409C-BE32-E72D297353CC}">
                <c16:uniqueId val="{0000001B-1C71-46B3-A76D-636AADD46935}"/>
              </c:ext>
            </c:extLst>
          </c:dPt>
          <c:dPt>
            <c:idx val="2"/>
            <c:invertIfNegative val="0"/>
            <c:bubble3D val="0"/>
            <c:spPr>
              <a:noFill/>
              <a:ln>
                <a:noFill/>
              </a:ln>
              <a:effectLst/>
            </c:spPr>
            <c:extLst>
              <c:ext xmlns:c16="http://schemas.microsoft.com/office/drawing/2014/chart" uri="{C3380CC4-5D6E-409C-BE32-E72D297353CC}">
                <c16:uniqueId val="{0000001D-1C71-46B3-A76D-636AADD46935}"/>
              </c:ext>
            </c:extLst>
          </c:dPt>
          <c:dPt>
            <c:idx val="3"/>
            <c:invertIfNegative val="0"/>
            <c:bubble3D val="0"/>
            <c:spPr>
              <a:noFill/>
              <a:ln>
                <a:noFill/>
              </a:ln>
              <a:effectLst/>
            </c:spPr>
            <c:extLst>
              <c:ext xmlns:c16="http://schemas.microsoft.com/office/drawing/2014/chart" uri="{C3380CC4-5D6E-409C-BE32-E72D297353CC}">
                <c16:uniqueId val="{0000001F-1C71-46B3-A76D-636AADD46935}"/>
              </c:ext>
            </c:extLst>
          </c:dPt>
          <c:dPt>
            <c:idx val="4"/>
            <c:invertIfNegative val="0"/>
            <c:bubble3D val="0"/>
            <c:spPr>
              <a:noFill/>
              <a:ln>
                <a:noFill/>
              </a:ln>
              <a:effectLst/>
            </c:spPr>
            <c:extLst>
              <c:ext xmlns:c16="http://schemas.microsoft.com/office/drawing/2014/chart" uri="{C3380CC4-5D6E-409C-BE32-E72D297353CC}">
                <c16:uniqueId val="{00000021-1C71-46B3-A76D-636AADD46935}"/>
              </c:ext>
            </c:extLst>
          </c:dPt>
          <c:dPt>
            <c:idx val="5"/>
            <c:invertIfNegative val="0"/>
            <c:bubble3D val="0"/>
            <c:spPr>
              <a:noFill/>
              <a:ln>
                <a:noFill/>
              </a:ln>
              <a:effectLst/>
            </c:spPr>
            <c:extLst>
              <c:ext xmlns:c16="http://schemas.microsoft.com/office/drawing/2014/chart" uri="{C3380CC4-5D6E-409C-BE32-E72D297353CC}">
                <c16:uniqueId val="{00000023-1C71-46B3-A76D-636AADD46935}"/>
              </c:ext>
            </c:extLst>
          </c:dPt>
          <c:dPt>
            <c:idx val="6"/>
            <c:invertIfNegative val="0"/>
            <c:bubble3D val="0"/>
            <c:spPr>
              <a:noFill/>
              <a:ln>
                <a:noFill/>
              </a:ln>
              <a:effectLst/>
            </c:spPr>
            <c:extLst>
              <c:ext xmlns:c16="http://schemas.microsoft.com/office/drawing/2014/chart" uri="{C3380CC4-5D6E-409C-BE32-E72D297353CC}">
                <c16:uniqueId val="{00000025-1C71-46B3-A76D-636AADD46935}"/>
              </c:ext>
            </c:extLst>
          </c:dPt>
          <c:dPt>
            <c:idx val="7"/>
            <c:invertIfNegative val="0"/>
            <c:bubble3D val="0"/>
            <c:spPr>
              <a:noFill/>
              <a:ln>
                <a:noFill/>
              </a:ln>
              <a:effectLst/>
            </c:spPr>
            <c:extLst>
              <c:ext xmlns:c16="http://schemas.microsoft.com/office/drawing/2014/chart" uri="{C3380CC4-5D6E-409C-BE32-E72D297353CC}">
                <c16:uniqueId val="{00000027-1C71-46B3-A76D-636AADD46935}"/>
              </c:ext>
            </c:extLst>
          </c:dPt>
          <c:dPt>
            <c:idx val="8"/>
            <c:invertIfNegative val="0"/>
            <c:bubble3D val="0"/>
            <c:spPr>
              <a:noFill/>
              <a:ln>
                <a:noFill/>
              </a:ln>
              <a:effectLst/>
            </c:spPr>
            <c:extLst>
              <c:ext xmlns:c16="http://schemas.microsoft.com/office/drawing/2014/chart" uri="{C3380CC4-5D6E-409C-BE32-E72D297353CC}">
                <c16:uniqueId val="{00000029-1C71-46B3-A76D-636AADD46935}"/>
              </c:ext>
            </c:extLst>
          </c:dPt>
          <c:dPt>
            <c:idx val="9"/>
            <c:invertIfNegative val="0"/>
            <c:bubble3D val="0"/>
            <c:spPr>
              <a:noFill/>
              <a:ln>
                <a:noFill/>
              </a:ln>
              <a:effectLst/>
            </c:spPr>
            <c:extLst>
              <c:ext xmlns:c16="http://schemas.microsoft.com/office/drawing/2014/chart" uri="{C3380CC4-5D6E-409C-BE32-E72D297353CC}">
                <c16:uniqueId val="{0000002B-1C71-46B3-A76D-636AADD46935}"/>
              </c:ext>
            </c:extLst>
          </c:dPt>
          <c:dPt>
            <c:idx val="10"/>
            <c:invertIfNegative val="0"/>
            <c:bubble3D val="0"/>
            <c:spPr>
              <a:noFill/>
              <a:ln>
                <a:noFill/>
              </a:ln>
              <a:effectLst/>
            </c:spPr>
            <c:extLst>
              <c:ext xmlns:c16="http://schemas.microsoft.com/office/drawing/2014/chart" uri="{C3380CC4-5D6E-409C-BE32-E72D297353CC}">
                <c16:uniqueId val="{0000002D-1C71-46B3-A76D-636AADD46935}"/>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71-46B3-A76D-636AADD46935}"/>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71-46B3-A76D-636AADD46935}"/>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C71-46B3-A76D-636AADD46935}"/>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C71-46B3-A76D-636AADD46935}"/>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C71-46B3-A76D-636AADD46935}"/>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C71-46B3-A76D-636AADD46935}"/>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C71-46B3-A76D-636AADD46935}"/>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C71-46B3-A76D-636AADD46935}"/>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C71-46B3-A76D-636AADD46935}"/>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C71-46B3-A76D-636AADD46935}"/>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C71-46B3-A76D-636AADD46935}"/>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'!$AH$9:$AH$19</c:f>
              <c:numCache>
                <c:formatCode>0.0%</c:formatCode>
                <c:ptCount val="11"/>
                <c:pt idx="0">
                  <c:v>0.13539205989308395</c:v>
                </c:pt>
                <c:pt idx="1">
                  <c:v>0.86460840526942295</c:v>
                </c:pt>
                <c:pt idx="2">
                  <c:v>0.38597990901111257</c:v>
                </c:pt>
                <c:pt idx="3">
                  <c:v>0.1119055397598428</c:v>
                </c:pt>
                <c:pt idx="4">
                  <c:v>3.6689847781771798E-2</c:v>
                </c:pt>
                <c:pt idx="5">
                  <c:v>5.1091123939603918E-2</c:v>
                </c:pt>
                <c:pt idx="6">
                  <c:v>3.6580069430155772E-2</c:v>
                </c:pt>
                <c:pt idx="7">
                  <c:v>3.1859290202328631E-2</c:v>
                </c:pt>
                <c:pt idx="8">
                  <c:v>4.844496949231699E-2</c:v>
                </c:pt>
                <c:pt idx="9">
                  <c:v>5.1616292409834841E-2</c:v>
                </c:pt>
                <c:pt idx="10">
                  <c:v>0.11044089807994872</c:v>
                </c:pt>
              </c:numCache>
            </c:numRef>
          </c:val>
          <c:extLst>
            <c:ext xmlns:c16="http://schemas.microsoft.com/office/drawing/2014/chart" uri="{C3380CC4-5D6E-409C-BE32-E72D297353CC}">
              <c16:uniqueId val="{0000002E-1C71-46B3-A76D-636AADD46935}"/>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 princi ent acum mes actua me '!$G$21</c:f>
              <c:strCache>
                <c:ptCount val="1"/>
                <c:pt idx="0">
                  <c:v>Acumulado diciembre 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'!$G$23:$G$33</c:f>
              <c:numCache>
                <c:formatCode>#,##0</c:formatCode>
                <c:ptCount val="11"/>
                <c:pt idx="0">
                  <c:v>170997</c:v>
                </c:pt>
                <c:pt idx="1">
                  <c:v>2103863</c:v>
                </c:pt>
                <c:pt idx="2">
                  <c:v>702055</c:v>
                </c:pt>
                <c:pt idx="3">
                  <c:v>716685</c:v>
                </c:pt>
                <c:pt idx="4">
                  <c:v>23819</c:v>
                </c:pt>
                <c:pt idx="5">
                  <c:v>132159</c:v>
                </c:pt>
                <c:pt idx="6">
                  <c:v>62090</c:v>
                </c:pt>
                <c:pt idx="7">
                  <c:v>62599</c:v>
                </c:pt>
                <c:pt idx="8">
                  <c:v>117762</c:v>
                </c:pt>
                <c:pt idx="9">
                  <c:v>64858</c:v>
                </c:pt>
                <c:pt idx="10">
                  <c:v>221835</c:v>
                </c:pt>
              </c:numCache>
            </c:numRef>
          </c:val>
          <c:extLst>
            <c:ext xmlns:c16="http://schemas.microsoft.com/office/drawing/2014/chart" uri="{C3380CC4-5D6E-409C-BE32-E72D297353CC}">
              <c16:uniqueId val="{00000000-3EC4-4DB2-882D-D9A25B6C1985}"/>
            </c:ext>
          </c:extLst>
        </c:ser>
        <c:ser>
          <c:idx val="1"/>
          <c:order val="1"/>
          <c:tx>
            <c:strRef>
              <c:f>'T princi ent acum mes actua me '!$M$21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3EC4-4DB2-882D-D9A25B6C1985}"/>
              </c:ext>
            </c:extLst>
          </c:dPt>
          <c:dPt>
            <c:idx val="1"/>
            <c:invertIfNegative val="0"/>
            <c:bubble3D val="0"/>
            <c:spPr>
              <a:noFill/>
              <a:ln>
                <a:noFill/>
              </a:ln>
              <a:effectLst/>
            </c:spPr>
            <c:extLst>
              <c:ext xmlns:c16="http://schemas.microsoft.com/office/drawing/2014/chart" uri="{C3380CC4-5D6E-409C-BE32-E72D297353CC}">
                <c16:uniqueId val="{00000004-3EC4-4DB2-882D-D9A25B6C1985}"/>
              </c:ext>
            </c:extLst>
          </c:dPt>
          <c:dPt>
            <c:idx val="2"/>
            <c:invertIfNegative val="0"/>
            <c:bubble3D val="0"/>
            <c:spPr>
              <a:noFill/>
              <a:ln>
                <a:noFill/>
              </a:ln>
              <a:effectLst/>
            </c:spPr>
            <c:extLst>
              <c:ext xmlns:c16="http://schemas.microsoft.com/office/drawing/2014/chart" uri="{C3380CC4-5D6E-409C-BE32-E72D297353CC}">
                <c16:uniqueId val="{00000006-3EC4-4DB2-882D-D9A25B6C1985}"/>
              </c:ext>
            </c:extLst>
          </c:dPt>
          <c:dPt>
            <c:idx val="3"/>
            <c:invertIfNegative val="0"/>
            <c:bubble3D val="0"/>
            <c:spPr>
              <a:noFill/>
              <a:ln>
                <a:noFill/>
              </a:ln>
              <a:effectLst/>
            </c:spPr>
            <c:extLst>
              <c:ext xmlns:c16="http://schemas.microsoft.com/office/drawing/2014/chart" uri="{C3380CC4-5D6E-409C-BE32-E72D297353CC}">
                <c16:uniqueId val="{00000008-3EC4-4DB2-882D-D9A25B6C1985}"/>
              </c:ext>
            </c:extLst>
          </c:dPt>
          <c:dPt>
            <c:idx val="4"/>
            <c:invertIfNegative val="0"/>
            <c:bubble3D val="0"/>
            <c:spPr>
              <a:noFill/>
              <a:ln>
                <a:noFill/>
              </a:ln>
              <a:effectLst/>
            </c:spPr>
            <c:extLst>
              <c:ext xmlns:c16="http://schemas.microsoft.com/office/drawing/2014/chart" uri="{C3380CC4-5D6E-409C-BE32-E72D297353CC}">
                <c16:uniqueId val="{0000000A-3EC4-4DB2-882D-D9A25B6C1985}"/>
              </c:ext>
            </c:extLst>
          </c:dPt>
          <c:dPt>
            <c:idx val="5"/>
            <c:invertIfNegative val="0"/>
            <c:bubble3D val="0"/>
            <c:spPr>
              <a:noFill/>
              <a:ln>
                <a:noFill/>
              </a:ln>
              <a:effectLst/>
            </c:spPr>
            <c:extLst>
              <c:ext xmlns:c16="http://schemas.microsoft.com/office/drawing/2014/chart" uri="{C3380CC4-5D6E-409C-BE32-E72D297353CC}">
                <c16:uniqueId val="{0000000C-3EC4-4DB2-882D-D9A25B6C1985}"/>
              </c:ext>
            </c:extLst>
          </c:dPt>
          <c:dPt>
            <c:idx val="6"/>
            <c:invertIfNegative val="0"/>
            <c:bubble3D val="0"/>
            <c:spPr>
              <a:noFill/>
              <a:ln>
                <a:noFill/>
              </a:ln>
              <a:effectLst/>
            </c:spPr>
            <c:extLst>
              <c:ext xmlns:c16="http://schemas.microsoft.com/office/drawing/2014/chart" uri="{C3380CC4-5D6E-409C-BE32-E72D297353CC}">
                <c16:uniqueId val="{0000000E-3EC4-4DB2-882D-D9A25B6C1985}"/>
              </c:ext>
            </c:extLst>
          </c:dPt>
          <c:dPt>
            <c:idx val="7"/>
            <c:invertIfNegative val="0"/>
            <c:bubble3D val="0"/>
            <c:spPr>
              <a:noFill/>
              <a:ln>
                <a:noFill/>
              </a:ln>
              <a:effectLst/>
            </c:spPr>
            <c:extLst>
              <c:ext xmlns:c16="http://schemas.microsoft.com/office/drawing/2014/chart" uri="{C3380CC4-5D6E-409C-BE32-E72D297353CC}">
                <c16:uniqueId val="{00000010-3EC4-4DB2-882D-D9A25B6C1985}"/>
              </c:ext>
            </c:extLst>
          </c:dPt>
          <c:dPt>
            <c:idx val="8"/>
            <c:invertIfNegative val="0"/>
            <c:bubble3D val="0"/>
            <c:spPr>
              <a:noFill/>
              <a:ln>
                <a:noFill/>
              </a:ln>
              <a:effectLst/>
            </c:spPr>
            <c:extLst>
              <c:ext xmlns:c16="http://schemas.microsoft.com/office/drawing/2014/chart" uri="{C3380CC4-5D6E-409C-BE32-E72D297353CC}">
                <c16:uniqueId val="{00000012-3EC4-4DB2-882D-D9A25B6C1985}"/>
              </c:ext>
            </c:extLst>
          </c:dPt>
          <c:dPt>
            <c:idx val="9"/>
            <c:invertIfNegative val="0"/>
            <c:bubble3D val="0"/>
            <c:spPr>
              <a:noFill/>
              <a:ln>
                <a:noFill/>
              </a:ln>
              <a:effectLst/>
            </c:spPr>
            <c:extLst>
              <c:ext xmlns:c16="http://schemas.microsoft.com/office/drawing/2014/chart" uri="{C3380CC4-5D6E-409C-BE32-E72D297353CC}">
                <c16:uniqueId val="{00000014-3EC4-4DB2-882D-D9A25B6C1985}"/>
              </c:ext>
            </c:extLst>
          </c:dPt>
          <c:dPt>
            <c:idx val="10"/>
            <c:invertIfNegative val="0"/>
            <c:bubble3D val="0"/>
            <c:spPr>
              <a:noFill/>
              <a:ln>
                <a:noFill/>
              </a:ln>
              <a:effectLst/>
            </c:spPr>
            <c:extLst>
              <c:ext xmlns:c16="http://schemas.microsoft.com/office/drawing/2014/chart" uri="{C3380CC4-5D6E-409C-BE32-E72D297353CC}">
                <c16:uniqueId val="{00000016-3EC4-4DB2-882D-D9A25B6C1985}"/>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C4-4DB2-882D-D9A25B6C1985}"/>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C4-4DB2-882D-D9A25B6C1985}"/>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C4-4DB2-882D-D9A25B6C1985}"/>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C4-4DB2-882D-D9A25B6C1985}"/>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C4-4DB2-882D-D9A25B6C1985}"/>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C4-4DB2-882D-D9A25B6C1985}"/>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EC4-4DB2-882D-D9A25B6C1985}"/>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EC4-4DB2-882D-D9A25B6C1985}"/>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EC4-4DB2-882D-D9A25B6C1985}"/>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EC4-4DB2-882D-D9A25B6C1985}"/>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EC4-4DB2-882D-D9A25B6C1985}"/>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'!$M$23:$M$33</c:f>
              <c:numCache>
                <c:formatCode>0.0%</c:formatCode>
                <c:ptCount val="11"/>
                <c:pt idx="0">
                  <c:v>8.7946128708074417E-2</c:v>
                </c:pt>
                <c:pt idx="1">
                  <c:v>0.14746801123633624</c:v>
                </c:pt>
                <c:pt idx="2">
                  <c:v>0.12509287685731443</c:v>
                </c:pt>
                <c:pt idx="3">
                  <c:v>0.28086448661309998</c:v>
                </c:pt>
                <c:pt idx="4">
                  <c:v>5.5128662090162983E-2</c:v>
                </c:pt>
                <c:pt idx="5">
                  <c:v>0.1570871616883194</c:v>
                </c:pt>
                <c:pt idx="6">
                  <c:v>9.4301080004799351E-2</c:v>
                </c:pt>
                <c:pt idx="7">
                  <c:v>8.6245425888369628E-2</c:v>
                </c:pt>
                <c:pt idx="8">
                  <c:v>0.1798923047546305</c:v>
                </c:pt>
                <c:pt idx="9">
                  <c:v>4.9629223224376767E-2</c:v>
                </c:pt>
                <c:pt idx="10">
                  <c:v>0.14953518611766656</c:v>
                </c:pt>
              </c:numCache>
            </c:numRef>
          </c:val>
          <c:extLst>
            <c:ext xmlns:c16="http://schemas.microsoft.com/office/drawing/2014/chart" uri="{C3380CC4-5D6E-409C-BE32-E72D297353CC}">
              <c16:uniqueId val="{00000017-3EC4-4DB2-882D-D9A25B6C1985}"/>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 princi ent acum mes actua me '!$H$21</c:f>
              <c:strCache>
                <c:ptCount val="1"/>
                <c:pt idx="0">
                  <c:v>Variación 23/22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3EC4-4DB2-882D-D9A25B6C1985}"/>
              </c:ext>
            </c:extLst>
          </c:dPt>
          <c:dPt>
            <c:idx val="1"/>
            <c:invertIfNegative val="0"/>
            <c:bubble3D val="0"/>
            <c:spPr>
              <a:noFill/>
              <a:ln>
                <a:noFill/>
              </a:ln>
              <a:effectLst/>
            </c:spPr>
            <c:extLst>
              <c:ext xmlns:c16="http://schemas.microsoft.com/office/drawing/2014/chart" uri="{C3380CC4-5D6E-409C-BE32-E72D297353CC}">
                <c16:uniqueId val="{0000001B-3EC4-4DB2-882D-D9A25B6C1985}"/>
              </c:ext>
            </c:extLst>
          </c:dPt>
          <c:dPt>
            <c:idx val="2"/>
            <c:invertIfNegative val="0"/>
            <c:bubble3D val="0"/>
            <c:spPr>
              <a:noFill/>
              <a:ln>
                <a:noFill/>
              </a:ln>
              <a:effectLst/>
            </c:spPr>
            <c:extLst>
              <c:ext xmlns:c16="http://schemas.microsoft.com/office/drawing/2014/chart" uri="{C3380CC4-5D6E-409C-BE32-E72D297353CC}">
                <c16:uniqueId val="{0000001D-3EC4-4DB2-882D-D9A25B6C1985}"/>
              </c:ext>
            </c:extLst>
          </c:dPt>
          <c:dPt>
            <c:idx val="3"/>
            <c:invertIfNegative val="0"/>
            <c:bubble3D val="0"/>
            <c:spPr>
              <a:noFill/>
              <a:ln>
                <a:noFill/>
              </a:ln>
              <a:effectLst/>
            </c:spPr>
            <c:extLst>
              <c:ext xmlns:c16="http://schemas.microsoft.com/office/drawing/2014/chart" uri="{C3380CC4-5D6E-409C-BE32-E72D297353CC}">
                <c16:uniqueId val="{0000001F-3EC4-4DB2-882D-D9A25B6C1985}"/>
              </c:ext>
            </c:extLst>
          </c:dPt>
          <c:dPt>
            <c:idx val="4"/>
            <c:invertIfNegative val="0"/>
            <c:bubble3D val="0"/>
            <c:spPr>
              <a:noFill/>
              <a:ln>
                <a:noFill/>
              </a:ln>
              <a:effectLst/>
            </c:spPr>
            <c:extLst>
              <c:ext xmlns:c16="http://schemas.microsoft.com/office/drawing/2014/chart" uri="{C3380CC4-5D6E-409C-BE32-E72D297353CC}">
                <c16:uniqueId val="{00000021-3EC4-4DB2-882D-D9A25B6C1985}"/>
              </c:ext>
            </c:extLst>
          </c:dPt>
          <c:dPt>
            <c:idx val="5"/>
            <c:invertIfNegative val="0"/>
            <c:bubble3D val="0"/>
            <c:spPr>
              <a:noFill/>
              <a:ln>
                <a:noFill/>
              </a:ln>
              <a:effectLst/>
            </c:spPr>
            <c:extLst>
              <c:ext xmlns:c16="http://schemas.microsoft.com/office/drawing/2014/chart" uri="{C3380CC4-5D6E-409C-BE32-E72D297353CC}">
                <c16:uniqueId val="{00000023-3EC4-4DB2-882D-D9A25B6C1985}"/>
              </c:ext>
            </c:extLst>
          </c:dPt>
          <c:dPt>
            <c:idx val="6"/>
            <c:invertIfNegative val="0"/>
            <c:bubble3D val="0"/>
            <c:spPr>
              <a:noFill/>
              <a:ln>
                <a:noFill/>
              </a:ln>
              <a:effectLst/>
            </c:spPr>
            <c:extLst>
              <c:ext xmlns:c16="http://schemas.microsoft.com/office/drawing/2014/chart" uri="{C3380CC4-5D6E-409C-BE32-E72D297353CC}">
                <c16:uniqueId val="{00000025-3EC4-4DB2-882D-D9A25B6C1985}"/>
              </c:ext>
            </c:extLst>
          </c:dPt>
          <c:dPt>
            <c:idx val="7"/>
            <c:invertIfNegative val="0"/>
            <c:bubble3D val="0"/>
            <c:spPr>
              <a:noFill/>
              <a:ln>
                <a:noFill/>
              </a:ln>
              <a:effectLst/>
            </c:spPr>
            <c:extLst>
              <c:ext xmlns:c16="http://schemas.microsoft.com/office/drawing/2014/chart" uri="{C3380CC4-5D6E-409C-BE32-E72D297353CC}">
                <c16:uniqueId val="{00000027-3EC4-4DB2-882D-D9A25B6C1985}"/>
              </c:ext>
            </c:extLst>
          </c:dPt>
          <c:dPt>
            <c:idx val="8"/>
            <c:invertIfNegative val="0"/>
            <c:bubble3D val="0"/>
            <c:spPr>
              <a:noFill/>
              <a:ln>
                <a:noFill/>
              </a:ln>
              <a:effectLst/>
            </c:spPr>
            <c:extLst>
              <c:ext xmlns:c16="http://schemas.microsoft.com/office/drawing/2014/chart" uri="{C3380CC4-5D6E-409C-BE32-E72D297353CC}">
                <c16:uniqueId val="{00000029-3EC4-4DB2-882D-D9A25B6C1985}"/>
              </c:ext>
            </c:extLst>
          </c:dPt>
          <c:dPt>
            <c:idx val="9"/>
            <c:invertIfNegative val="0"/>
            <c:bubble3D val="0"/>
            <c:spPr>
              <a:noFill/>
              <a:ln>
                <a:noFill/>
              </a:ln>
              <a:effectLst/>
            </c:spPr>
            <c:extLst>
              <c:ext xmlns:c16="http://schemas.microsoft.com/office/drawing/2014/chart" uri="{C3380CC4-5D6E-409C-BE32-E72D297353CC}">
                <c16:uniqueId val="{0000002B-3EC4-4DB2-882D-D9A25B6C1985}"/>
              </c:ext>
            </c:extLst>
          </c:dPt>
          <c:dPt>
            <c:idx val="10"/>
            <c:invertIfNegative val="0"/>
            <c:bubble3D val="0"/>
            <c:spPr>
              <a:noFill/>
              <a:ln>
                <a:noFill/>
              </a:ln>
              <a:effectLst/>
            </c:spPr>
            <c:extLst>
              <c:ext xmlns:c16="http://schemas.microsoft.com/office/drawing/2014/chart" uri="{C3380CC4-5D6E-409C-BE32-E72D297353CC}">
                <c16:uniqueId val="{0000002D-3EC4-4DB2-882D-D9A25B6C1985}"/>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EC4-4DB2-882D-D9A25B6C1985}"/>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EC4-4DB2-882D-D9A25B6C1985}"/>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EC4-4DB2-882D-D9A25B6C1985}"/>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EC4-4DB2-882D-D9A25B6C1985}"/>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EC4-4DB2-882D-D9A25B6C1985}"/>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EC4-4DB2-882D-D9A25B6C1985}"/>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EC4-4DB2-882D-D9A25B6C1985}"/>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EC4-4DB2-882D-D9A25B6C1985}"/>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EC4-4DB2-882D-D9A25B6C1985}"/>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EC4-4DB2-882D-D9A25B6C1985}"/>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EC4-4DB2-882D-D9A25B6C1985}"/>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princi ent acum mes actua me '!$B$10:$B$19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 princi ent acum mes actua me '!$H$23:$H$33</c:f>
              <c:numCache>
                <c:formatCode>0.0%</c:formatCode>
                <c:ptCount val="11"/>
                <c:pt idx="0">
                  <c:v>8.0734153694469235E-2</c:v>
                </c:pt>
                <c:pt idx="1">
                  <c:v>0.10771958127158054</c:v>
                </c:pt>
                <c:pt idx="2">
                  <c:v>0.1828606473548624</c:v>
                </c:pt>
                <c:pt idx="3">
                  <c:v>6.1708368516954826E-2</c:v>
                </c:pt>
                <c:pt idx="4">
                  <c:v>0.35774952972695662</c:v>
                </c:pt>
                <c:pt idx="5">
                  <c:v>-6.8955314307452831E-2</c:v>
                </c:pt>
                <c:pt idx="6">
                  <c:v>-3.07372890616463E-2</c:v>
                </c:pt>
                <c:pt idx="7">
                  <c:v>0.63953275189230241</c:v>
                </c:pt>
                <c:pt idx="8">
                  <c:v>-5.7489295289927522E-2</c:v>
                </c:pt>
                <c:pt idx="9">
                  <c:v>3.165362346503775E-2</c:v>
                </c:pt>
                <c:pt idx="10">
                  <c:v>0.22441714134322432</c:v>
                </c:pt>
              </c:numCache>
            </c:numRef>
          </c:val>
          <c:extLst>
            <c:ext xmlns:c16="http://schemas.microsoft.com/office/drawing/2014/chart" uri="{C3380CC4-5D6E-409C-BE32-E72D297353CC}">
              <c16:uniqueId val="{0000002E-3EC4-4DB2-882D-D9A25B6C1985}"/>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mercad año'!$F$7</c:f>
              <c:strCache>
                <c:ptCount val="1"/>
                <c:pt idx="0">
                  <c:v>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año'!$F$9:$F$19</c:f>
              <c:numCache>
                <c:formatCode>#,##0</c:formatCode>
                <c:ptCount val="11"/>
                <c:pt idx="0">
                  <c:v>1923053</c:v>
                </c:pt>
                <c:pt idx="1">
                  <c:v>12694329</c:v>
                </c:pt>
                <c:pt idx="2">
                  <c:v>4955440</c:v>
                </c:pt>
                <c:pt idx="3">
                  <c:v>2274763</c:v>
                </c:pt>
                <c:pt idx="4">
                  <c:v>407509</c:v>
                </c:pt>
                <c:pt idx="5">
                  <c:v>775139</c:v>
                </c:pt>
                <c:pt idx="6">
                  <c:v>656285</c:v>
                </c:pt>
                <c:pt idx="7">
                  <c:v>570510</c:v>
                </c:pt>
                <c:pt idx="8">
                  <c:v>603763</c:v>
                </c:pt>
                <c:pt idx="9">
                  <c:v>1176278</c:v>
                </c:pt>
                <c:pt idx="10">
                  <c:v>1274643</c:v>
                </c:pt>
              </c:numCache>
            </c:numRef>
          </c:val>
          <c:extLst>
            <c:ext xmlns:c16="http://schemas.microsoft.com/office/drawing/2014/chart" uri="{C3380CC4-5D6E-409C-BE32-E72D297353CC}">
              <c16:uniqueId val="{00000000-3861-4C5F-8DD9-65C338B128D2}"/>
            </c:ext>
          </c:extLst>
        </c:ser>
        <c:ser>
          <c:idx val="1"/>
          <c:order val="1"/>
          <c:tx>
            <c:strRef>
              <c:f>'Turistas entrados mercad año'!$L$7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3861-4C5F-8DD9-65C338B128D2}"/>
              </c:ext>
            </c:extLst>
          </c:dPt>
          <c:dPt>
            <c:idx val="1"/>
            <c:invertIfNegative val="0"/>
            <c:bubble3D val="0"/>
            <c:spPr>
              <a:noFill/>
              <a:ln>
                <a:noFill/>
              </a:ln>
              <a:effectLst/>
            </c:spPr>
            <c:extLst>
              <c:ext xmlns:c16="http://schemas.microsoft.com/office/drawing/2014/chart" uri="{C3380CC4-5D6E-409C-BE32-E72D297353CC}">
                <c16:uniqueId val="{00000004-3861-4C5F-8DD9-65C338B128D2}"/>
              </c:ext>
            </c:extLst>
          </c:dPt>
          <c:dPt>
            <c:idx val="2"/>
            <c:invertIfNegative val="0"/>
            <c:bubble3D val="0"/>
            <c:spPr>
              <a:noFill/>
              <a:ln>
                <a:noFill/>
              </a:ln>
              <a:effectLst/>
            </c:spPr>
            <c:extLst>
              <c:ext xmlns:c16="http://schemas.microsoft.com/office/drawing/2014/chart" uri="{C3380CC4-5D6E-409C-BE32-E72D297353CC}">
                <c16:uniqueId val="{00000006-3861-4C5F-8DD9-65C338B128D2}"/>
              </c:ext>
            </c:extLst>
          </c:dPt>
          <c:dPt>
            <c:idx val="3"/>
            <c:invertIfNegative val="0"/>
            <c:bubble3D val="0"/>
            <c:spPr>
              <a:noFill/>
              <a:ln>
                <a:noFill/>
              </a:ln>
              <a:effectLst/>
            </c:spPr>
            <c:extLst>
              <c:ext xmlns:c16="http://schemas.microsoft.com/office/drawing/2014/chart" uri="{C3380CC4-5D6E-409C-BE32-E72D297353CC}">
                <c16:uniqueId val="{00000008-3861-4C5F-8DD9-65C338B128D2}"/>
              </c:ext>
            </c:extLst>
          </c:dPt>
          <c:dPt>
            <c:idx val="4"/>
            <c:invertIfNegative val="0"/>
            <c:bubble3D val="0"/>
            <c:spPr>
              <a:noFill/>
              <a:ln>
                <a:noFill/>
              </a:ln>
              <a:effectLst/>
            </c:spPr>
            <c:extLst>
              <c:ext xmlns:c16="http://schemas.microsoft.com/office/drawing/2014/chart" uri="{C3380CC4-5D6E-409C-BE32-E72D297353CC}">
                <c16:uniqueId val="{0000000A-3861-4C5F-8DD9-65C338B128D2}"/>
              </c:ext>
            </c:extLst>
          </c:dPt>
          <c:dPt>
            <c:idx val="5"/>
            <c:invertIfNegative val="0"/>
            <c:bubble3D val="0"/>
            <c:spPr>
              <a:noFill/>
              <a:ln>
                <a:noFill/>
              </a:ln>
              <a:effectLst/>
            </c:spPr>
            <c:extLst>
              <c:ext xmlns:c16="http://schemas.microsoft.com/office/drawing/2014/chart" uri="{C3380CC4-5D6E-409C-BE32-E72D297353CC}">
                <c16:uniqueId val="{0000000C-3861-4C5F-8DD9-65C338B128D2}"/>
              </c:ext>
            </c:extLst>
          </c:dPt>
          <c:dPt>
            <c:idx val="6"/>
            <c:invertIfNegative val="0"/>
            <c:bubble3D val="0"/>
            <c:spPr>
              <a:noFill/>
              <a:ln>
                <a:noFill/>
              </a:ln>
              <a:effectLst/>
            </c:spPr>
            <c:extLst>
              <c:ext xmlns:c16="http://schemas.microsoft.com/office/drawing/2014/chart" uri="{C3380CC4-5D6E-409C-BE32-E72D297353CC}">
                <c16:uniqueId val="{0000000E-3861-4C5F-8DD9-65C338B128D2}"/>
              </c:ext>
            </c:extLst>
          </c:dPt>
          <c:dPt>
            <c:idx val="7"/>
            <c:invertIfNegative val="0"/>
            <c:bubble3D val="0"/>
            <c:spPr>
              <a:noFill/>
              <a:ln>
                <a:noFill/>
              </a:ln>
              <a:effectLst/>
            </c:spPr>
            <c:extLst>
              <c:ext xmlns:c16="http://schemas.microsoft.com/office/drawing/2014/chart" uri="{C3380CC4-5D6E-409C-BE32-E72D297353CC}">
                <c16:uniqueId val="{00000010-3861-4C5F-8DD9-65C338B128D2}"/>
              </c:ext>
            </c:extLst>
          </c:dPt>
          <c:dPt>
            <c:idx val="8"/>
            <c:invertIfNegative val="0"/>
            <c:bubble3D val="0"/>
            <c:spPr>
              <a:noFill/>
              <a:ln>
                <a:noFill/>
              </a:ln>
              <a:effectLst/>
            </c:spPr>
            <c:extLst>
              <c:ext xmlns:c16="http://schemas.microsoft.com/office/drawing/2014/chart" uri="{C3380CC4-5D6E-409C-BE32-E72D297353CC}">
                <c16:uniqueId val="{00000012-3861-4C5F-8DD9-65C338B128D2}"/>
              </c:ext>
            </c:extLst>
          </c:dPt>
          <c:dPt>
            <c:idx val="9"/>
            <c:invertIfNegative val="0"/>
            <c:bubble3D val="0"/>
            <c:spPr>
              <a:noFill/>
              <a:ln>
                <a:noFill/>
              </a:ln>
              <a:effectLst/>
            </c:spPr>
            <c:extLst>
              <c:ext xmlns:c16="http://schemas.microsoft.com/office/drawing/2014/chart" uri="{C3380CC4-5D6E-409C-BE32-E72D297353CC}">
                <c16:uniqueId val="{00000014-3861-4C5F-8DD9-65C338B128D2}"/>
              </c:ext>
            </c:extLst>
          </c:dPt>
          <c:dPt>
            <c:idx val="10"/>
            <c:invertIfNegative val="0"/>
            <c:bubble3D val="0"/>
            <c:spPr>
              <a:noFill/>
              <a:ln>
                <a:noFill/>
              </a:ln>
              <a:effectLst/>
            </c:spPr>
            <c:extLst>
              <c:ext xmlns:c16="http://schemas.microsoft.com/office/drawing/2014/chart" uri="{C3380CC4-5D6E-409C-BE32-E72D297353CC}">
                <c16:uniqueId val="{00000016-3861-4C5F-8DD9-65C338B128D2}"/>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61-4C5F-8DD9-65C338B128D2}"/>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61-4C5F-8DD9-65C338B128D2}"/>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61-4C5F-8DD9-65C338B128D2}"/>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61-4C5F-8DD9-65C338B128D2}"/>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61-4C5F-8DD9-65C338B128D2}"/>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61-4C5F-8DD9-65C338B128D2}"/>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61-4C5F-8DD9-65C338B128D2}"/>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61-4C5F-8DD9-65C338B128D2}"/>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61-4C5F-8DD9-65C338B128D2}"/>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61-4C5F-8DD9-65C338B128D2}"/>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61-4C5F-8DD9-65C338B128D2}"/>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año'!$L$9:$L$19</c:f>
              <c:numCache>
                <c:formatCode>0.0%</c:formatCode>
                <c:ptCount val="11"/>
                <c:pt idx="0">
                  <c:v>0.13155932221246444</c:v>
                </c:pt>
                <c:pt idx="1">
                  <c:v>0.868440609375837</c:v>
                </c:pt>
                <c:pt idx="2">
                  <c:v>0.33901006767079989</c:v>
                </c:pt>
                <c:pt idx="3">
                  <c:v>0.15562040072426098</c:v>
                </c:pt>
                <c:pt idx="4">
                  <c:v>2.7878382881532215E-2</c:v>
                </c:pt>
                <c:pt idx="5">
                  <c:v>5.3028575634913581E-2</c:v>
                </c:pt>
                <c:pt idx="6">
                  <c:v>4.4897571610458591E-2</c:v>
                </c:pt>
                <c:pt idx="7">
                  <c:v>3.9029558163728759E-2</c:v>
                </c:pt>
                <c:pt idx="8">
                  <c:v>4.1304452377008936E-2</c:v>
                </c:pt>
                <c:pt idx="9">
                  <c:v>8.0471175996414679E-2</c:v>
                </c:pt>
                <c:pt idx="10">
                  <c:v>8.7200492728417942E-2</c:v>
                </c:pt>
              </c:numCache>
            </c:numRef>
          </c:val>
          <c:extLst>
            <c:ext xmlns:c16="http://schemas.microsoft.com/office/drawing/2014/chart" uri="{C3380CC4-5D6E-409C-BE32-E72D297353CC}">
              <c16:uniqueId val="{00000017-3861-4C5F-8DD9-65C338B128D2}"/>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mercad año'!$G$7</c:f>
              <c:strCache>
                <c:ptCount val="1"/>
                <c:pt idx="0">
                  <c:v>Variación 22/21</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3861-4C5F-8DD9-65C338B128D2}"/>
              </c:ext>
            </c:extLst>
          </c:dPt>
          <c:dPt>
            <c:idx val="1"/>
            <c:invertIfNegative val="0"/>
            <c:bubble3D val="0"/>
            <c:spPr>
              <a:noFill/>
              <a:ln>
                <a:noFill/>
              </a:ln>
              <a:effectLst/>
            </c:spPr>
            <c:extLst>
              <c:ext xmlns:c16="http://schemas.microsoft.com/office/drawing/2014/chart" uri="{C3380CC4-5D6E-409C-BE32-E72D297353CC}">
                <c16:uniqueId val="{0000001B-3861-4C5F-8DD9-65C338B128D2}"/>
              </c:ext>
            </c:extLst>
          </c:dPt>
          <c:dPt>
            <c:idx val="2"/>
            <c:invertIfNegative val="0"/>
            <c:bubble3D val="0"/>
            <c:spPr>
              <a:noFill/>
              <a:ln>
                <a:noFill/>
              </a:ln>
              <a:effectLst/>
            </c:spPr>
            <c:extLst>
              <c:ext xmlns:c16="http://schemas.microsoft.com/office/drawing/2014/chart" uri="{C3380CC4-5D6E-409C-BE32-E72D297353CC}">
                <c16:uniqueId val="{0000001D-3861-4C5F-8DD9-65C338B128D2}"/>
              </c:ext>
            </c:extLst>
          </c:dPt>
          <c:dPt>
            <c:idx val="3"/>
            <c:invertIfNegative val="0"/>
            <c:bubble3D val="0"/>
            <c:spPr>
              <a:noFill/>
              <a:ln>
                <a:noFill/>
              </a:ln>
              <a:effectLst/>
            </c:spPr>
            <c:extLst>
              <c:ext xmlns:c16="http://schemas.microsoft.com/office/drawing/2014/chart" uri="{C3380CC4-5D6E-409C-BE32-E72D297353CC}">
                <c16:uniqueId val="{0000001F-3861-4C5F-8DD9-65C338B128D2}"/>
              </c:ext>
            </c:extLst>
          </c:dPt>
          <c:dPt>
            <c:idx val="4"/>
            <c:invertIfNegative val="0"/>
            <c:bubble3D val="0"/>
            <c:spPr>
              <a:noFill/>
              <a:ln>
                <a:noFill/>
              </a:ln>
              <a:effectLst/>
            </c:spPr>
            <c:extLst>
              <c:ext xmlns:c16="http://schemas.microsoft.com/office/drawing/2014/chart" uri="{C3380CC4-5D6E-409C-BE32-E72D297353CC}">
                <c16:uniqueId val="{00000021-3861-4C5F-8DD9-65C338B128D2}"/>
              </c:ext>
            </c:extLst>
          </c:dPt>
          <c:dPt>
            <c:idx val="5"/>
            <c:invertIfNegative val="0"/>
            <c:bubble3D val="0"/>
            <c:spPr>
              <a:noFill/>
              <a:ln>
                <a:noFill/>
              </a:ln>
              <a:effectLst/>
            </c:spPr>
            <c:extLst>
              <c:ext xmlns:c16="http://schemas.microsoft.com/office/drawing/2014/chart" uri="{C3380CC4-5D6E-409C-BE32-E72D297353CC}">
                <c16:uniqueId val="{00000023-3861-4C5F-8DD9-65C338B128D2}"/>
              </c:ext>
            </c:extLst>
          </c:dPt>
          <c:dPt>
            <c:idx val="6"/>
            <c:invertIfNegative val="0"/>
            <c:bubble3D val="0"/>
            <c:spPr>
              <a:noFill/>
              <a:ln>
                <a:noFill/>
              </a:ln>
              <a:effectLst/>
            </c:spPr>
            <c:extLst>
              <c:ext xmlns:c16="http://schemas.microsoft.com/office/drawing/2014/chart" uri="{C3380CC4-5D6E-409C-BE32-E72D297353CC}">
                <c16:uniqueId val="{00000025-3861-4C5F-8DD9-65C338B128D2}"/>
              </c:ext>
            </c:extLst>
          </c:dPt>
          <c:dPt>
            <c:idx val="7"/>
            <c:invertIfNegative val="0"/>
            <c:bubble3D val="0"/>
            <c:spPr>
              <a:noFill/>
              <a:ln>
                <a:noFill/>
              </a:ln>
              <a:effectLst/>
            </c:spPr>
            <c:extLst>
              <c:ext xmlns:c16="http://schemas.microsoft.com/office/drawing/2014/chart" uri="{C3380CC4-5D6E-409C-BE32-E72D297353CC}">
                <c16:uniqueId val="{00000027-3861-4C5F-8DD9-65C338B128D2}"/>
              </c:ext>
            </c:extLst>
          </c:dPt>
          <c:dPt>
            <c:idx val="8"/>
            <c:invertIfNegative val="0"/>
            <c:bubble3D val="0"/>
            <c:spPr>
              <a:noFill/>
              <a:ln>
                <a:noFill/>
              </a:ln>
              <a:effectLst/>
            </c:spPr>
            <c:extLst>
              <c:ext xmlns:c16="http://schemas.microsoft.com/office/drawing/2014/chart" uri="{C3380CC4-5D6E-409C-BE32-E72D297353CC}">
                <c16:uniqueId val="{00000029-3861-4C5F-8DD9-65C338B128D2}"/>
              </c:ext>
            </c:extLst>
          </c:dPt>
          <c:dPt>
            <c:idx val="9"/>
            <c:invertIfNegative val="0"/>
            <c:bubble3D val="0"/>
            <c:spPr>
              <a:noFill/>
              <a:ln>
                <a:noFill/>
              </a:ln>
              <a:effectLst/>
            </c:spPr>
            <c:extLst>
              <c:ext xmlns:c16="http://schemas.microsoft.com/office/drawing/2014/chart" uri="{C3380CC4-5D6E-409C-BE32-E72D297353CC}">
                <c16:uniqueId val="{0000002B-3861-4C5F-8DD9-65C338B128D2}"/>
              </c:ext>
            </c:extLst>
          </c:dPt>
          <c:dPt>
            <c:idx val="10"/>
            <c:invertIfNegative val="0"/>
            <c:bubble3D val="0"/>
            <c:spPr>
              <a:noFill/>
              <a:ln>
                <a:noFill/>
              </a:ln>
              <a:effectLst/>
            </c:spPr>
            <c:extLst>
              <c:ext xmlns:c16="http://schemas.microsoft.com/office/drawing/2014/chart" uri="{C3380CC4-5D6E-409C-BE32-E72D297353CC}">
                <c16:uniqueId val="{0000002D-3861-4C5F-8DD9-65C338B128D2}"/>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61-4C5F-8DD9-65C338B128D2}"/>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861-4C5F-8DD9-65C338B128D2}"/>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861-4C5F-8DD9-65C338B128D2}"/>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861-4C5F-8DD9-65C338B128D2}"/>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61-4C5F-8DD9-65C338B128D2}"/>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861-4C5F-8DD9-65C338B128D2}"/>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861-4C5F-8DD9-65C338B128D2}"/>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861-4C5F-8DD9-65C338B128D2}"/>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861-4C5F-8DD9-65C338B128D2}"/>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861-4C5F-8DD9-65C338B128D2}"/>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861-4C5F-8DD9-65C338B128D2}"/>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año'!$G$9:$G$19</c:f>
              <c:numCache>
                <c:formatCode>0.0%</c:formatCode>
                <c:ptCount val="11"/>
                <c:pt idx="0">
                  <c:v>0.35575687289160229</c:v>
                </c:pt>
                <c:pt idx="1">
                  <c:v>1.4048069507614613</c:v>
                </c:pt>
                <c:pt idx="2">
                  <c:v>2.8446123182699461</c:v>
                </c:pt>
                <c:pt idx="3">
                  <c:v>0.75314327023415184</c:v>
                </c:pt>
                <c:pt idx="4">
                  <c:v>0.62272723652668382</c:v>
                </c:pt>
                <c:pt idx="5">
                  <c:v>0.68353300436119757</c:v>
                </c:pt>
                <c:pt idx="6">
                  <c:v>1.0850462895303692</c:v>
                </c:pt>
                <c:pt idx="7">
                  <c:v>2.1920214849213897</c:v>
                </c:pt>
                <c:pt idx="8">
                  <c:v>1.1059932749190757</c:v>
                </c:pt>
                <c:pt idx="9">
                  <c:v>1.6183207975977689</c:v>
                </c:pt>
                <c:pt idx="10">
                  <c:v>0.696605837958711</c:v>
                </c:pt>
              </c:numCache>
            </c:numRef>
          </c:val>
          <c:extLst>
            <c:ext xmlns:c16="http://schemas.microsoft.com/office/drawing/2014/chart" uri="{C3380CC4-5D6E-409C-BE32-E72D297353CC}">
              <c16:uniqueId val="{0000002E-3861-4C5F-8DD9-65C338B128D2}"/>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mercad año'!$P$7</c:f>
              <c:strCache>
                <c:ptCount val="1"/>
                <c:pt idx="0">
                  <c:v>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año'!$P$9:$P$19</c:f>
              <c:numCache>
                <c:formatCode>#,##0</c:formatCode>
                <c:ptCount val="11"/>
                <c:pt idx="0">
                  <c:v>551209</c:v>
                </c:pt>
                <c:pt idx="1">
                  <c:v>3316840</c:v>
                </c:pt>
                <c:pt idx="2">
                  <c:v>792488</c:v>
                </c:pt>
                <c:pt idx="3">
                  <c:v>720959</c:v>
                </c:pt>
                <c:pt idx="4">
                  <c:v>105972</c:v>
                </c:pt>
                <c:pt idx="5">
                  <c:v>136369</c:v>
                </c:pt>
                <c:pt idx="6">
                  <c:v>275272</c:v>
                </c:pt>
                <c:pt idx="7">
                  <c:v>81125</c:v>
                </c:pt>
                <c:pt idx="8">
                  <c:v>114253</c:v>
                </c:pt>
                <c:pt idx="9">
                  <c:v>736263</c:v>
                </c:pt>
                <c:pt idx="10">
                  <c:v>354138</c:v>
                </c:pt>
              </c:numCache>
            </c:numRef>
          </c:val>
          <c:extLst>
            <c:ext xmlns:c16="http://schemas.microsoft.com/office/drawing/2014/chart" uri="{C3380CC4-5D6E-409C-BE32-E72D297353CC}">
              <c16:uniqueId val="{00000000-50A1-47D9-B58C-539513D180E8}"/>
            </c:ext>
          </c:extLst>
        </c:ser>
        <c:ser>
          <c:idx val="1"/>
          <c:order val="1"/>
          <c:tx>
            <c:strRef>
              <c:f>'Turistas entrados mercad año'!$V$7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50A1-47D9-B58C-539513D180E8}"/>
              </c:ext>
            </c:extLst>
          </c:dPt>
          <c:dPt>
            <c:idx val="1"/>
            <c:invertIfNegative val="0"/>
            <c:bubble3D val="0"/>
            <c:spPr>
              <a:noFill/>
              <a:ln>
                <a:noFill/>
              </a:ln>
              <a:effectLst/>
            </c:spPr>
            <c:extLst>
              <c:ext xmlns:c16="http://schemas.microsoft.com/office/drawing/2014/chart" uri="{C3380CC4-5D6E-409C-BE32-E72D297353CC}">
                <c16:uniqueId val="{00000004-50A1-47D9-B58C-539513D180E8}"/>
              </c:ext>
            </c:extLst>
          </c:dPt>
          <c:dPt>
            <c:idx val="2"/>
            <c:invertIfNegative val="0"/>
            <c:bubble3D val="0"/>
            <c:spPr>
              <a:noFill/>
              <a:ln>
                <a:noFill/>
              </a:ln>
              <a:effectLst/>
            </c:spPr>
            <c:extLst>
              <c:ext xmlns:c16="http://schemas.microsoft.com/office/drawing/2014/chart" uri="{C3380CC4-5D6E-409C-BE32-E72D297353CC}">
                <c16:uniqueId val="{00000006-50A1-47D9-B58C-539513D180E8}"/>
              </c:ext>
            </c:extLst>
          </c:dPt>
          <c:dPt>
            <c:idx val="3"/>
            <c:invertIfNegative val="0"/>
            <c:bubble3D val="0"/>
            <c:spPr>
              <a:noFill/>
              <a:ln>
                <a:noFill/>
              </a:ln>
              <a:effectLst/>
            </c:spPr>
            <c:extLst>
              <c:ext xmlns:c16="http://schemas.microsoft.com/office/drawing/2014/chart" uri="{C3380CC4-5D6E-409C-BE32-E72D297353CC}">
                <c16:uniqueId val="{00000008-50A1-47D9-B58C-539513D180E8}"/>
              </c:ext>
            </c:extLst>
          </c:dPt>
          <c:dPt>
            <c:idx val="4"/>
            <c:invertIfNegative val="0"/>
            <c:bubble3D val="0"/>
            <c:spPr>
              <a:noFill/>
              <a:ln>
                <a:noFill/>
              </a:ln>
              <a:effectLst/>
            </c:spPr>
            <c:extLst>
              <c:ext xmlns:c16="http://schemas.microsoft.com/office/drawing/2014/chart" uri="{C3380CC4-5D6E-409C-BE32-E72D297353CC}">
                <c16:uniqueId val="{0000000A-50A1-47D9-B58C-539513D180E8}"/>
              </c:ext>
            </c:extLst>
          </c:dPt>
          <c:dPt>
            <c:idx val="5"/>
            <c:invertIfNegative val="0"/>
            <c:bubble3D val="0"/>
            <c:spPr>
              <a:noFill/>
              <a:ln>
                <a:noFill/>
              </a:ln>
              <a:effectLst/>
            </c:spPr>
            <c:extLst>
              <c:ext xmlns:c16="http://schemas.microsoft.com/office/drawing/2014/chart" uri="{C3380CC4-5D6E-409C-BE32-E72D297353CC}">
                <c16:uniqueId val="{0000000C-50A1-47D9-B58C-539513D180E8}"/>
              </c:ext>
            </c:extLst>
          </c:dPt>
          <c:dPt>
            <c:idx val="6"/>
            <c:invertIfNegative val="0"/>
            <c:bubble3D val="0"/>
            <c:spPr>
              <a:noFill/>
              <a:ln>
                <a:noFill/>
              </a:ln>
              <a:effectLst/>
            </c:spPr>
            <c:extLst>
              <c:ext xmlns:c16="http://schemas.microsoft.com/office/drawing/2014/chart" uri="{C3380CC4-5D6E-409C-BE32-E72D297353CC}">
                <c16:uniqueId val="{0000000E-50A1-47D9-B58C-539513D180E8}"/>
              </c:ext>
            </c:extLst>
          </c:dPt>
          <c:dPt>
            <c:idx val="7"/>
            <c:invertIfNegative val="0"/>
            <c:bubble3D val="0"/>
            <c:spPr>
              <a:noFill/>
              <a:ln>
                <a:noFill/>
              </a:ln>
              <a:effectLst/>
            </c:spPr>
            <c:extLst>
              <c:ext xmlns:c16="http://schemas.microsoft.com/office/drawing/2014/chart" uri="{C3380CC4-5D6E-409C-BE32-E72D297353CC}">
                <c16:uniqueId val="{00000010-50A1-47D9-B58C-539513D180E8}"/>
              </c:ext>
            </c:extLst>
          </c:dPt>
          <c:dPt>
            <c:idx val="8"/>
            <c:invertIfNegative val="0"/>
            <c:bubble3D val="0"/>
            <c:spPr>
              <a:noFill/>
              <a:ln>
                <a:noFill/>
              </a:ln>
              <a:effectLst/>
            </c:spPr>
            <c:extLst>
              <c:ext xmlns:c16="http://schemas.microsoft.com/office/drawing/2014/chart" uri="{C3380CC4-5D6E-409C-BE32-E72D297353CC}">
                <c16:uniqueId val="{00000012-50A1-47D9-B58C-539513D180E8}"/>
              </c:ext>
            </c:extLst>
          </c:dPt>
          <c:dPt>
            <c:idx val="9"/>
            <c:invertIfNegative val="0"/>
            <c:bubble3D val="0"/>
            <c:spPr>
              <a:noFill/>
              <a:ln>
                <a:noFill/>
              </a:ln>
              <a:effectLst/>
            </c:spPr>
            <c:extLst>
              <c:ext xmlns:c16="http://schemas.microsoft.com/office/drawing/2014/chart" uri="{C3380CC4-5D6E-409C-BE32-E72D297353CC}">
                <c16:uniqueId val="{00000014-50A1-47D9-B58C-539513D180E8}"/>
              </c:ext>
            </c:extLst>
          </c:dPt>
          <c:dPt>
            <c:idx val="10"/>
            <c:invertIfNegative val="0"/>
            <c:bubble3D val="0"/>
            <c:spPr>
              <a:noFill/>
              <a:ln>
                <a:noFill/>
              </a:ln>
              <a:effectLst/>
            </c:spPr>
            <c:extLst>
              <c:ext xmlns:c16="http://schemas.microsoft.com/office/drawing/2014/chart" uri="{C3380CC4-5D6E-409C-BE32-E72D297353CC}">
                <c16:uniqueId val="{00000016-50A1-47D9-B58C-539513D180E8}"/>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A1-47D9-B58C-539513D180E8}"/>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A1-47D9-B58C-539513D180E8}"/>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A1-47D9-B58C-539513D180E8}"/>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A1-47D9-B58C-539513D180E8}"/>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A1-47D9-B58C-539513D180E8}"/>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A1-47D9-B58C-539513D180E8}"/>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0A1-47D9-B58C-539513D180E8}"/>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0A1-47D9-B58C-539513D180E8}"/>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0A1-47D9-B58C-539513D180E8}"/>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0A1-47D9-B58C-539513D180E8}"/>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0A1-47D9-B58C-539513D180E8}"/>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año'!$V$9:$V$19</c:f>
              <c:numCache>
                <c:formatCode>0.0%</c:formatCode>
                <c:ptCount val="11"/>
                <c:pt idx="0">
                  <c:v>0.28663224570513657</c:v>
                </c:pt>
                <c:pt idx="1">
                  <c:v>0.26128517702668647</c:v>
                </c:pt>
                <c:pt idx="2">
                  <c:v>0.15992283228129087</c:v>
                </c:pt>
                <c:pt idx="3">
                  <c:v>0.31693807222994219</c:v>
                </c:pt>
                <c:pt idx="4">
                  <c:v>0.26004824433325396</c:v>
                </c:pt>
                <c:pt idx="5">
                  <c:v>0.17592844638187474</c:v>
                </c:pt>
                <c:pt idx="6">
                  <c:v>0.41943972511942218</c:v>
                </c:pt>
                <c:pt idx="7">
                  <c:v>0.14219733221153003</c:v>
                </c:pt>
                <c:pt idx="8">
                  <c:v>0.18923484877344257</c:v>
                </c:pt>
                <c:pt idx="9">
                  <c:v>0.62592601408850634</c:v>
                </c:pt>
                <c:pt idx="10">
                  <c:v>0.27783308738211404</c:v>
                </c:pt>
              </c:numCache>
            </c:numRef>
          </c:val>
          <c:extLst>
            <c:ext xmlns:c16="http://schemas.microsoft.com/office/drawing/2014/chart" uri="{C3380CC4-5D6E-409C-BE32-E72D297353CC}">
              <c16:uniqueId val="{00000017-50A1-47D9-B58C-539513D180E8}"/>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mercad año'!$Q$7</c:f>
              <c:strCache>
                <c:ptCount val="1"/>
                <c:pt idx="0">
                  <c:v>Variación 22/21</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50A1-47D9-B58C-539513D180E8}"/>
              </c:ext>
            </c:extLst>
          </c:dPt>
          <c:dPt>
            <c:idx val="1"/>
            <c:invertIfNegative val="0"/>
            <c:bubble3D val="0"/>
            <c:spPr>
              <a:noFill/>
              <a:ln>
                <a:noFill/>
              </a:ln>
              <a:effectLst/>
            </c:spPr>
            <c:extLst>
              <c:ext xmlns:c16="http://schemas.microsoft.com/office/drawing/2014/chart" uri="{C3380CC4-5D6E-409C-BE32-E72D297353CC}">
                <c16:uniqueId val="{0000001B-50A1-47D9-B58C-539513D180E8}"/>
              </c:ext>
            </c:extLst>
          </c:dPt>
          <c:dPt>
            <c:idx val="2"/>
            <c:invertIfNegative val="0"/>
            <c:bubble3D val="0"/>
            <c:spPr>
              <a:noFill/>
              <a:ln>
                <a:noFill/>
              </a:ln>
              <a:effectLst/>
            </c:spPr>
            <c:extLst>
              <c:ext xmlns:c16="http://schemas.microsoft.com/office/drawing/2014/chart" uri="{C3380CC4-5D6E-409C-BE32-E72D297353CC}">
                <c16:uniqueId val="{0000001D-50A1-47D9-B58C-539513D180E8}"/>
              </c:ext>
            </c:extLst>
          </c:dPt>
          <c:dPt>
            <c:idx val="3"/>
            <c:invertIfNegative val="0"/>
            <c:bubble3D val="0"/>
            <c:spPr>
              <a:noFill/>
              <a:ln>
                <a:noFill/>
              </a:ln>
              <a:effectLst/>
            </c:spPr>
            <c:extLst>
              <c:ext xmlns:c16="http://schemas.microsoft.com/office/drawing/2014/chart" uri="{C3380CC4-5D6E-409C-BE32-E72D297353CC}">
                <c16:uniqueId val="{0000001F-50A1-47D9-B58C-539513D180E8}"/>
              </c:ext>
            </c:extLst>
          </c:dPt>
          <c:dPt>
            <c:idx val="4"/>
            <c:invertIfNegative val="0"/>
            <c:bubble3D val="0"/>
            <c:spPr>
              <a:noFill/>
              <a:ln>
                <a:noFill/>
              </a:ln>
              <a:effectLst/>
            </c:spPr>
            <c:extLst>
              <c:ext xmlns:c16="http://schemas.microsoft.com/office/drawing/2014/chart" uri="{C3380CC4-5D6E-409C-BE32-E72D297353CC}">
                <c16:uniqueId val="{00000021-50A1-47D9-B58C-539513D180E8}"/>
              </c:ext>
            </c:extLst>
          </c:dPt>
          <c:dPt>
            <c:idx val="5"/>
            <c:invertIfNegative val="0"/>
            <c:bubble3D val="0"/>
            <c:spPr>
              <a:noFill/>
              <a:ln>
                <a:noFill/>
              </a:ln>
              <a:effectLst/>
            </c:spPr>
            <c:extLst>
              <c:ext xmlns:c16="http://schemas.microsoft.com/office/drawing/2014/chart" uri="{C3380CC4-5D6E-409C-BE32-E72D297353CC}">
                <c16:uniqueId val="{00000023-50A1-47D9-B58C-539513D180E8}"/>
              </c:ext>
            </c:extLst>
          </c:dPt>
          <c:dPt>
            <c:idx val="6"/>
            <c:invertIfNegative val="0"/>
            <c:bubble3D val="0"/>
            <c:spPr>
              <a:noFill/>
              <a:ln>
                <a:noFill/>
              </a:ln>
              <a:effectLst/>
            </c:spPr>
            <c:extLst>
              <c:ext xmlns:c16="http://schemas.microsoft.com/office/drawing/2014/chart" uri="{C3380CC4-5D6E-409C-BE32-E72D297353CC}">
                <c16:uniqueId val="{00000025-50A1-47D9-B58C-539513D180E8}"/>
              </c:ext>
            </c:extLst>
          </c:dPt>
          <c:dPt>
            <c:idx val="7"/>
            <c:invertIfNegative val="0"/>
            <c:bubble3D val="0"/>
            <c:spPr>
              <a:noFill/>
              <a:ln>
                <a:noFill/>
              </a:ln>
              <a:effectLst/>
            </c:spPr>
            <c:extLst>
              <c:ext xmlns:c16="http://schemas.microsoft.com/office/drawing/2014/chart" uri="{C3380CC4-5D6E-409C-BE32-E72D297353CC}">
                <c16:uniqueId val="{00000027-50A1-47D9-B58C-539513D180E8}"/>
              </c:ext>
            </c:extLst>
          </c:dPt>
          <c:dPt>
            <c:idx val="8"/>
            <c:invertIfNegative val="0"/>
            <c:bubble3D val="0"/>
            <c:spPr>
              <a:noFill/>
              <a:ln>
                <a:noFill/>
              </a:ln>
              <a:effectLst/>
            </c:spPr>
            <c:extLst>
              <c:ext xmlns:c16="http://schemas.microsoft.com/office/drawing/2014/chart" uri="{C3380CC4-5D6E-409C-BE32-E72D297353CC}">
                <c16:uniqueId val="{00000029-50A1-47D9-B58C-539513D180E8}"/>
              </c:ext>
            </c:extLst>
          </c:dPt>
          <c:dPt>
            <c:idx val="9"/>
            <c:invertIfNegative val="0"/>
            <c:bubble3D val="0"/>
            <c:spPr>
              <a:noFill/>
              <a:ln>
                <a:noFill/>
              </a:ln>
              <a:effectLst/>
            </c:spPr>
            <c:extLst>
              <c:ext xmlns:c16="http://schemas.microsoft.com/office/drawing/2014/chart" uri="{C3380CC4-5D6E-409C-BE32-E72D297353CC}">
                <c16:uniqueId val="{0000002B-50A1-47D9-B58C-539513D180E8}"/>
              </c:ext>
            </c:extLst>
          </c:dPt>
          <c:dPt>
            <c:idx val="10"/>
            <c:invertIfNegative val="0"/>
            <c:bubble3D val="0"/>
            <c:spPr>
              <a:noFill/>
              <a:ln>
                <a:noFill/>
              </a:ln>
              <a:effectLst/>
            </c:spPr>
            <c:extLst>
              <c:ext xmlns:c16="http://schemas.microsoft.com/office/drawing/2014/chart" uri="{C3380CC4-5D6E-409C-BE32-E72D297353CC}">
                <c16:uniqueId val="{0000002D-50A1-47D9-B58C-539513D180E8}"/>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0A1-47D9-B58C-539513D180E8}"/>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0A1-47D9-B58C-539513D180E8}"/>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0A1-47D9-B58C-539513D180E8}"/>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0A1-47D9-B58C-539513D180E8}"/>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0A1-47D9-B58C-539513D180E8}"/>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0A1-47D9-B58C-539513D180E8}"/>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0A1-47D9-B58C-539513D180E8}"/>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0A1-47D9-B58C-539513D180E8}"/>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0A1-47D9-B58C-539513D180E8}"/>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0A1-47D9-B58C-539513D180E8}"/>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0A1-47D9-B58C-539513D180E8}"/>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año'!$Q$9:$Q$19</c:f>
              <c:numCache>
                <c:formatCode>0.0%</c:formatCode>
                <c:ptCount val="11"/>
                <c:pt idx="0">
                  <c:v>0.41214341527149756</c:v>
                </c:pt>
                <c:pt idx="1">
                  <c:v>1.3705582051214247</c:v>
                </c:pt>
                <c:pt idx="2">
                  <c:v>3.2270986462411591</c:v>
                </c:pt>
                <c:pt idx="3">
                  <c:v>0.76937216847540646</c:v>
                </c:pt>
                <c:pt idx="4">
                  <c:v>0.83944038464876503</c:v>
                </c:pt>
                <c:pt idx="5">
                  <c:v>0.84846965055439583</c:v>
                </c:pt>
                <c:pt idx="6">
                  <c:v>1.1735889580240673</c:v>
                </c:pt>
                <c:pt idx="7">
                  <c:v>2.3306646959806216</c:v>
                </c:pt>
                <c:pt idx="8">
                  <c:v>1.2835072150937363</c:v>
                </c:pt>
                <c:pt idx="9">
                  <c:v>1.6882391386102826</c:v>
                </c:pt>
                <c:pt idx="10">
                  <c:v>0.78919926641102212</c:v>
                </c:pt>
              </c:numCache>
            </c:numRef>
          </c:val>
          <c:extLst>
            <c:ext xmlns:c16="http://schemas.microsoft.com/office/drawing/2014/chart" uri="{C3380CC4-5D6E-409C-BE32-E72D297353CC}">
              <c16:uniqueId val="{0000002E-50A1-47D9-B58C-539513D180E8}"/>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mercad año'!$Z$7</c:f>
              <c:strCache>
                <c:ptCount val="1"/>
                <c:pt idx="0">
                  <c:v>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año'!$Z$9:$Z$19</c:f>
              <c:numCache>
                <c:formatCode>#,##0</c:formatCode>
                <c:ptCount val="11"/>
                <c:pt idx="0">
                  <c:v>835206</c:v>
                </c:pt>
                <c:pt idx="1">
                  <c:v>5116249</c:v>
                </c:pt>
                <c:pt idx="2">
                  <c:v>2275351</c:v>
                </c:pt>
                <c:pt idx="3">
                  <c:v>666318</c:v>
                </c:pt>
                <c:pt idx="4">
                  <c:v>230574</c:v>
                </c:pt>
                <c:pt idx="5">
                  <c:v>318567</c:v>
                </c:pt>
                <c:pt idx="6">
                  <c:v>217409</c:v>
                </c:pt>
                <c:pt idx="7">
                  <c:v>182609</c:v>
                </c:pt>
                <c:pt idx="8">
                  <c:v>281581</c:v>
                </c:pt>
                <c:pt idx="9">
                  <c:v>294599</c:v>
                </c:pt>
                <c:pt idx="10">
                  <c:v>649242</c:v>
                </c:pt>
              </c:numCache>
            </c:numRef>
          </c:val>
          <c:extLst>
            <c:ext xmlns:c16="http://schemas.microsoft.com/office/drawing/2014/chart" uri="{C3380CC4-5D6E-409C-BE32-E72D297353CC}">
              <c16:uniqueId val="{00000000-38A5-4F73-9B1D-565357BAF16C}"/>
            </c:ext>
          </c:extLst>
        </c:ser>
        <c:ser>
          <c:idx val="1"/>
          <c:order val="1"/>
          <c:tx>
            <c:strRef>
              <c:f>'Turistas entrados mercad año'!$AF$7</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38A5-4F73-9B1D-565357BAF16C}"/>
              </c:ext>
            </c:extLst>
          </c:dPt>
          <c:dPt>
            <c:idx val="1"/>
            <c:invertIfNegative val="0"/>
            <c:bubble3D val="0"/>
            <c:spPr>
              <a:noFill/>
              <a:ln>
                <a:noFill/>
              </a:ln>
              <a:effectLst/>
            </c:spPr>
            <c:extLst>
              <c:ext xmlns:c16="http://schemas.microsoft.com/office/drawing/2014/chart" uri="{C3380CC4-5D6E-409C-BE32-E72D297353CC}">
                <c16:uniqueId val="{00000004-38A5-4F73-9B1D-565357BAF16C}"/>
              </c:ext>
            </c:extLst>
          </c:dPt>
          <c:dPt>
            <c:idx val="2"/>
            <c:invertIfNegative val="0"/>
            <c:bubble3D val="0"/>
            <c:spPr>
              <a:noFill/>
              <a:ln>
                <a:noFill/>
              </a:ln>
              <a:effectLst/>
            </c:spPr>
            <c:extLst>
              <c:ext xmlns:c16="http://schemas.microsoft.com/office/drawing/2014/chart" uri="{C3380CC4-5D6E-409C-BE32-E72D297353CC}">
                <c16:uniqueId val="{00000006-38A5-4F73-9B1D-565357BAF16C}"/>
              </c:ext>
            </c:extLst>
          </c:dPt>
          <c:dPt>
            <c:idx val="3"/>
            <c:invertIfNegative val="0"/>
            <c:bubble3D val="0"/>
            <c:spPr>
              <a:noFill/>
              <a:ln>
                <a:noFill/>
              </a:ln>
              <a:effectLst/>
            </c:spPr>
            <c:extLst>
              <c:ext xmlns:c16="http://schemas.microsoft.com/office/drawing/2014/chart" uri="{C3380CC4-5D6E-409C-BE32-E72D297353CC}">
                <c16:uniqueId val="{00000008-38A5-4F73-9B1D-565357BAF16C}"/>
              </c:ext>
            </c:extLst>
          </c:dPt>
          <c:dPt>
            <c:idx val="4"/>
            <c:invertIfNegative val="0"/>
            <c:bubble3D val="0"/>
            <c:spPr>
              <a:noFill/>
              <a:ln>
                <a:noFill/>
              </a:ln>
              <a:effectLst/>
            </c:spPr>
            <c:extLst>
              <c:ext xmlns:c16="http://schemas.microsoft.com/office/drawing/2014/chart" uri="{C3380CC4-5D6E-409C-BE32-E72D297353CC}">
                <c16:uniqueId val="{0000000A-38A5-4F73-9B1D-565357BAF16C}"/>
              </c:ext>
            </c:extLst>
          </c:dPt>
          <c:dPt>
            <c:idx val="5"/>
            <c:invertIfNegative val="0"/>
            <c:bubble3D val="0"/>
            <c:spPr>
              <a:noFill/>
              <a:ln>
                <a:noFill/>
              </a:ln>
              <a:effectLst/>
            </c:spPr>
            <c:extLst>
              <c:ext xmlns:c16="http://schemas.microsoft.com/office/drawing/2014/chart" uri="{C3380CC4-5D6E-409C-BE32-E72D297353CC}">
                <c16:uniqueId val="{0000000C-38A5-4F73-9B1D-565357BAF16C}"/>
              </c:ext>
            </c:extLst>
          </c:dPt>
          <c:dPt>
            <c:idx val="6"/>
            <c:invertIfNegative val="0"/>
            <c:bubble3D val="0"/>
            <c:spPr>
              <a:noFill/>
              <a:ln>
                <a:noFill/>
              </a:ln>
              <a:effectLst/>
            </c:spPr>
            <c:extLst>
              <c:ext xmlns:c16="http://schemas.microsoft.com/office/drawing/2014/chart" uri="{C3380CC4-5D6E-409C-BE32-E72D297353CC}">
                <c16:uniqueId val="{0000000E-38A5-4F73-9B1D-565357BAF16C}"/>
              </c:ext>
            </c:extLst>
          </c:dPt>
          <c:dPt>
            <c:idx val="7"/>
            <c:invertIfNegative val="0"/>
            <c:bubble3D val="0"/>
            <c:spPr>
              <a:noFill/>
              <a:ln>
                <a:noFill/>
              </a:ln>
              <a:effectLst/>
            </c:spPr>
            <c:extLst>
              <c:ext xmlns:c16="http://schemas.microsoft.com/office/drawing/2014/chart" uri="{C3380CC4-5D6E-409C-BE32-E72D297353CC}">
                <c16:uniqueId val="{00000010-38A5-4F73-9B1D-565357BAF16C}"/>
              </c:ext>
            </c:extLst>
          </c:dPt>
          <c:dPt>
            <c:idx val="8"/>
            <c:invertIfNegative val="0"/>
            <c:bubble3D val="0"/>
            <c:spPr>
              <a:noFill/>
              <a:ln>
                <a:noFill/>
              </a:ln>
              <a:effectLst/>
            </c:spPr>
            <c:extLst>
              <c:ext xmlns:c16="http://schemas.microsoft.com/office/drawing/2014/chart" uri="{C3380CC4-5D6E-409C-BE32-E72D297353CC}">
                <c16:uniqueId val="{00000012-38A5-4F73-9B1D-565357BAF16C}"/>
              </c:ext>
            </c:extLst>
          </c:dPt>
          <c:dPt>
            <c:idx val="9"/>
            <c:invertIfNegative val="0"/>
            <c:bubble3D val="0"/>
            <c:spPr>
              <a:noFill/>
              <a:ln>
                <a:noFill/>
              </a:ln>
              <a:effectLst/>
            </c:spPr>
            <c:extLst>
              <c:ext xmlns:c16="http://schemas.microsoft.com/office/drawing/2014/chart" uri="{C3380CC4-5D6E-409C-BE32-E72D297353CC}">
                <c16:uniqueId val="{00000014-38A5-4F73-9B1D-565357BAF16C}"/>
              </c:ext>
            </c:extLst>
          </c:dPt>
          <c:dPt>
            <c:idx val="10"/>
            <c:invertIfNegative val="0"/>
            <c:bubble3D val="0"/>
            <c:spPr>
              <a:noFill/>
              <a:ln>
                <a:noFill/>
              </a:ln>
              <a:effectLst/>
            </c:spPr>
            <c:extLst>
              <c:ext xmlns:c16="http://schemas.microsoft.com/office/drawing/2014/chart" uri="{C3380CC4-5D6E-409C-BE32-E72D297353CC}">
                <c16:uniqueId val="{00000016-38A5-4F73-9B1D-565357BAF16C}"/>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A5-4F73-9B1D-565357BAF16C}"/>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A5-4F73-9B1D-565357BAF16C}"/>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5-4F73-9B1D-565357BAF16C}"/>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A5-4F73-9B1D-565357BAF16C}"/>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A5-4F73-9B1D-565357BAF16C}"/>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A5-4F73-9B1D-565357BAF16C}"/>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A5-4F73-9B1D-565357BAF16C}"/>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A5-4F73-9B1D-565357BAF16C}"/>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A5-4F73-9B1D-565357BAF16C}"/>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A5-4F73-9B1D-565357BAF16C}"/>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A5-4F73-9B1D-565357BAF16C}"/>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año'!$AF$9:$AF$19</c:f>
              <c:numCache>
                <c:formatCode>0.0%</c:formatCode>
                <c:ptCount val="11"/>
                <c:pt idx="0">
                  <c:v>0.43431252284778421</c:v>
                </c:pt>
                <c:pt idx="1">
                  <c:v>0.40303422102893349</c:v>
                </c:pt>
                <c:pt idx="2">
                  <c:v>0.45916225400771676</c:v>
                </c:pt>
                <c:pt idx="3">
                  <c:v>0.29291754789400037</c:v>
                </c:pt>
                <c:pt idx="4">
                  <c:v>0.56581327038175844</c:v>
                </c:pt>
                <c:pt idx="5">
                  <c:v>0.41098048221028743</c:v>
                </c:pt>
                <c:pt idx="6">
                  <c:v>0.3312722369092696</c:v>
                </c:pt>
                <c:pt idx="7">
                  <c:v>0.32008027904857056</c:v>
                </c:pt>
                <c:pt idx="8">
                  <c:v>0.46637670741665188</c:v>
                </c:pt>
                <c:pt idx="9">
                  <c:v>0.25045014868934046</c:v>
                </c:pt>
                <c:pt idx="10">
                  <c:v>0.5093520303331992</c:v>
                </c:pt>
              </c:numCache>
            </c:numRef>
          </c:val>
          <c:extLst>
            <c:ext xmlns:c16="http://schemas.microsoft.com/office/drawing/2014/chart" uri="{C3380CC4-5D6E-409C-BE32-E72D297353CC}">
              <c16:uniqueId val="{00000017-38A5-4F73-9B1D-565357BAF16C}"/>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mercad año'!$AE$7</c:f>
              <c:strCache>
                <c:ptCount val="1"/>
                <c:pt idx="0">
                  <c:v>Cuota 2022</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38A5-4F73-9B1D-565357BAF16C}"/>
              </c:ext>
            </c:extLst>
          </c:dPt>
          <c:dPt>
            <c:idx val="1"/>
            <c:invertIfNegative val="0"/>
            <c:bubble3D val="0"/>
            <c:spPr>
              <a:noFill/>
              <a:ln>
                <a:noFill/>
              </a:ln>
              <a:effectLst/>
            </c:spPr>
            <c:extLst>
              <c:ext xmlns:c16="http://schemas.microsoft.com/office/drawing/2014/chart" uri="{C3380CC4-5D6E-409C-BE32-E72D297353CC}">
                <c16:uniqueId val="{0000001B-38A5-4F73-9B1D-565357BAF16C}"/>
              </c:ext>
            </c:extLst>
          </c:dPt>
          <c:dPt>
            <c:idx val="2"/>
            <c:invertIfNegative val="0"/>
            <c:bubble3D val="0"/>
            <c:spPr>
              <a:noFill/>
              <a:ln>
                <a:noFill/>
              </a:ln>
              <a:effectLst/>
            </c:spPr>
            <c:extLst>
              <c:ext xmlns:c16="http://schemas.microsoft.com/office/drawing/2014/chart" uri="{C3380CC4-5D6E-409C-BE32-E72D297353CC}">
                <c16:uniqueId val="{0000001D-38A5-4F73-9B1D-565357BAF16C}"/>
              </c:ext>
            </c:extLst>
          </c:dPt>
          <c:dPt>
            <c:idx val="3"/>
            <c:invertIfNegative val="0"/>
            <c:bubble3D val="0"/>
            <c:spPr>
              <a:noFill/>
              <a:ln>
                <a:noFill/>
              </a:ln>
              <a:effectLst/>
            </c:spPr>
            <c:extLst>
              <c:ext xmlns:c16="http://schemas.microsoft.com/office/drawing/2014/chart" uri="{C3380CC4-5D6E-409C-BE32-E72D297353CC}">
                <c16:uniqueId val="{0000001F-38A5-4F73-9B1D-565357BAF16C}"/>
              </c:ext>
            </c:extLst>
          </c:dPt>
          <c:dPt>
            <c:idx val="4"/>
            <c:invertIfNegative val="0"/>
            <c:bubble3D val="0"/>
            <c:spPr>
              <a:noFill/>
              <a:ln>
                <a:noFill/>
              </a:ln>
              <a:effectLst/>
            </c:spPr>
            <c:extLst>
              <c:ext xmlns:c16="http://schemas.microsoft.com/office/drawing/2014/chart" uri="{C3380CC4-5D6E-409C-BE32-E72D297353CC}">
                <c16:uniqueId val="{00000021-38A5-4F73-9B1D-565357BAF16C}"/>
              </c:ext>
            </c:extLst>
          </c:dPt>
          <c:dPt>
            <c:idx val="5"/>
            <c:invertIfNegative val="0"/>
            <c:bubble3D val="0"/>
            <c:spPr>
              <a:noFill/>
              <a:ln>
                <a:noFill/>
              </a:ln>
              <a:effectLst/>
            </c:spPr>
            <c:extLst>
              <c:ext xmlns:c16="http://schemas.microsoft.com/office/drawing/2014/chart" uri="{C3380CC4-5D6E-409C-BE32-E72D297353CC}">
                <c16:uniqueId val="{00000023-38A5-4F73-9B1D-565357BAF16C}"/>
              </c:ext>
            </c:extLst>
          </c:dPt>
          <c:dPt>
            <c:idx val="6"/>
            <c:invertIfNegative val="0"/>
            <c:bubble3D val="0"/>
            <c:spPr>
              <a:noFill/>
              <a:ln>
                <a:noFill/>
              </a:ln>
              <a:effectLst/>
            </c:spPr>
            <c:extLst>
              <c:ext xmlns:c16="http://schemas.microsoft.com/office/drawing/2014/chart" uri="{C3380CC4-5D6E-409C-BE32-E72D297353CC}">
                <c16:uniqueId val="{00000025-38A5-4F73-9B1D-565357BAF16C}"/>
              </c:ext>
            </c:extLst>
          </c:dPt>
          <c:dPt>
            <c:idx val="7"/>
            <c:invertIfNegative val="0"/>
            <c:bubble3D val="0"/>
            <c:spPr>
              <a:noFill/>
              <a:ln>
                <a:noFill/>
              </a:ln>
              <a:effectLst/>
            </c:spPr>
            <c:extLst>
              <c:ext xmlns:c16="http://schemas.microsoft.com/office/drawing/2014/chart" uri="{C3380CC4-5D6E-409C-BE32-E72D297353CC}">
                <c16:uniqueId val="{00000027-38A5-4F73-9B1D-565357BAF16C}"/>
              </c:ext>
            </c:extLst>
          </c:dPt>
          <c:dPt>
            <c:idx val="8"/>
            <c:invertIfNegative val="0"/>
            <c:bubble3D val="0"/>
            <c:spPr>
              <a:noFill/>
              <a:ln>
                <a:noFill/>
              </a:ln>
              <a:effectLst/>
            </c:spPr>
            <c:extLst>
              <c:ext xmlns:c16="http://schemas.microsoft.com/office/drawing/2014/chart" uri="{C3380CC4-5D6E-409C-BE32-E72D297353CC}">
                <c16:uniqueId val="{00000029-38A5-4F73-9B1D-565357BAF16C}"/>
              </c:ext>
            </c:extLst>
          </c:dPt>
          <c:dPt>
            <c:idx val="9"/>
            <c:invertIfNegative val="0"/>
            <c:bubble3D val="0"/>
            <c:spPr>
              <a:noFill/>
              <a:ln>
                <a:noFill/>
              </a:ln>
              <a:effectLst/>
            </c:spPr>
            <c:extLst>
              <c:ext xmlns:c16="http://schemas.microsoft.com/office/drawing/2014/chart" uri="{C3380CC4-5D6E-409C-BE32-E72D297353CC}">
                <c16:uniqueId val="{0000002B-38A5-4F73-9B1D-565357BAF16C}"/>
              </c:ext>
            </c:extLst>
          </c:dPt>
          <c:dPt>
            <c:idx val="10"/>
            <c:invertIfNegative val="0"/>
            <c:bubble3D val="0"/>
            <c:spPr>
              <a:noFill/>
              <a:ln>
                <a:noFill/>
              </a:ln>
              <a:effectLst/>
            </c:spPr>
            <c:extLst>
              <c:ext xmlns:c16="http://schemas.microsoft.com/office/drawing/2014/chart" uri="{C3380CC4-5D6E-409C-BE32-E72D297353CC}">
                <c16:uniqueId val="{0000002D-38A5-4F73-9B1D-565357BAF16C}"/>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A5-4F73-9B1D-565357BAF16C}"/>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8A5-4F73-9B1D-565357BAF16C}"/>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8A5-4F73-9B1D-565357BAF16C}"/>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8A5-4F73-9B1D-565357BAF16C}"/>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A5-4F73-9B1D-565357BAF16C}"/>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8A5-4F73-9B1D-565357BAF16C}"/>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8A5-4F73-9B1D-565357BAF16C}"/>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8A5-4F73-9B1D-565357BAF16C}"/>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8A5-4F73-9B1D-565357BAF16C}"/>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8A5-4F73-9B1D-565357BAF16C}"/>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8A5-4F73-9B1D-565357BAF16C}"/>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año'!$AE$9:$AE$19</c:f>
              <c:numCache>
                <c:formatCode>0.0%</c:formatCode>
                <c:ptCount val="11"/>
                <c:pt idx="0">
                  <c:v>0.14033641515622394</c:v>
                </c:pt>
                <c:pt idx="1">
                  <c:v>0.85966341681766612</c:v>
                </c:pt>
                <c:pt idx="2">
                  <c:v>0.38231837721727252</c:v>
                </c:pt>
                <c:pt idx="3">
                  <c:v>0.11195882150519133</c:v>
                </c:pt>
                <c:pt idx="4">
                  <c:v>3.8742452267142694E-2</c:v>
                </c:pt>
                <c:pt idx="5">
                  <c:v>5.3527573756741206E-2</c:v>
                </c:pt>
                <c:pt idx="6">
                  <c:v>3.6530388530134475E-2</c:v>
                </c:pt>
                <c:pt idx="7">
                  <c:v>3.0683079905152622E-2</c:v>
                </c:pt>
                <c:pt idx="8">
                  <c:v>4.7312960055488941E-2</c:v>
                </c:pt>
                <c:pt idx="9">
                  <c:v>4.9500323954339912E-2</c:v>
                </c:pt>
                <c:pt idx="10">
                  <c:v>0.10908960765231231</c:v>
                </c:pt>
              </c:numCache>
            </c:numRef>
          </c:val>
          <c:extLst>
            <c:ext xmlns:c16="http://schemas.microsoft.com/office/drawing/2014/chart" uri="{C3380CC4-5D6E-409C-BE32-E72D297353CC}">
              <c16:uniqueId val="{0000002E-38A5-4F73-9B1D-565357BAF16C}"/>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136295463067121"/>
          <c:y val="0.12597468921036034"/>
          <c:w val="0.41596628146268638"/>
          <c:h val="0.80234316451207877"/>
        </c:manualLayout>
      </c:layout>
      <c:barChart>
        <c:barDir val="bar"/>
        <c:grouping val="clustered"/>
        <c:varyColors val="0"/>
        <c:ser>
          <c:idx val="0"/>
          <c:order val="0"/>
          <c:tx>
            <c:strRef>
              <c:f>'Turistas entrados mercad año'!$F$21</c:f>
              <c:strCache>
                <c:ptCount val="1"/>
                <c:pt idx="0">
                  <c:v>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año'!$F$23:$F$33</c:f>
              <c:numCache>
                <c:formatCode>#,##0</c:formatCode>
                <c:ptCount val="11"/>
                <c:pt idx="0">
                  <c:v>169195</c:v>
                </c:pt>
                <c:pt idx="1">
                  <c:v>1968558</c:v>
                </c:pt>
                <c:pt idx="2">
                  <c:v>604926</c:v>
                </c:pt>
                <c:pt idx="3">
                  <c:v>715781</c:v>
                </c:pt>
                <c:pt idx="4">
                  <c:v>18083</c:v>
                </c:pt>
                <c:pt idx="5">
                  <c:v>145994</c:v>
                </c:pt>
                <c:pt idx="6">
                  <c:v>65740</c:v>
                </c:pt>
                <c:pt idx="7">
                  <c:v>39324</c:v>
                </c:pt>
                <c:pt idx="8">
                  <c:v>127895</c:v>
                </c:pt>
                <c:pt idx="9">
                  <c:v>63468</c:v>
                </c:pt>
                <c:pt idx="10">
                  <c:v>187346</c:v>
                </c:pt>
              </c:numCache>
            </c:numRef>
          </c:val>
          <c:extLst>
            <c:ext xmlns:c16="http://schemas.microsoft.com/office/drawing/2014/chart" uri="{C3380CC4-5D6E-409C-BE32-E72D297353CC}">
              <c16:uniqueId val="{00000000-23F4-4A84-9EFB-0D75224C2994}"/>
            </c:ext>
          </c:extLst>
        </c:ser>
        <c:ser>
          <c:idx val="1"/>
          <c:order val="1"/>
          <c:tx>
            <c:strRef>
              <c:f>'Turistas entrados mercad año'!$L$21</c:f>
              <c:strCache>
                <c:ptCount val="1"/>
                <c:pt idx="0">
                  <c:v>Cuota s/ Total Canarias</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2-23F4-4A84-9EFB-0D75224C2994}"/>
              </c:ext>
            </c:extLst>
          </c:dPt>
          <c:dPt>
            <c:idx val="1"/>
            <c:invertIfNegative val="0"/>
            <c:bubble3D val="0"/>
            <c:spPr>
              <a:noFill/>
              <a:ln>
                <a:noFill/>
              </a:ln>
              <a:effectLst/>
            </c:spPr>
            <c:extLst>
              <c:ext xmlns:c16="http://schemas.microsoft.com/office/drawing/2014/chart" uri="{C3380CC4-5D6E-409C-BE32-E72D297353CC}">
                <c16:uniqueId val="{00000004-23F4-4A84-9EFB-0D75224C2994}"/>
              </c:ext>
            </c:extLst>
          </c:dPt>
          <c:dPt>
            <c:idx val="2"/>
            <c:invertIfNegative val="0"/>
            <c:bubble3D val="0"/>
            <c:spPr>
              <a:noFill/>
              <a:ln>
                <a:noFill/>
              </a:ln>
              <a:effectLst/>
            </c:spPr>
            <c:extLst>
              <c:ext xmlns:c16="http://schemas.microsoft.com/office/drawing/2014/chart" uri="{C3380CC4-5D6E-409C-BE32-E72D297353CC}">
                <c16:uniqueId val="{00000006-23F4-4A84-9EFB-0D75224C2994}"/>
              </c:ext>
            </c:extLst>
          </c:dPt>
          <c:dPt>
            <c:idx val="3"/>
            <c:invertIfNegative val="0"/>
            <c:bubble3D val="0"/>
            <c:spPr>
              <a:noFill/>
              <a:ln>
                <a:noFill/>
              </a:ln>
              <a:effectLst/>
            </c:spPr>
            <c:extLst>
              <c:ext xmlns:c16="http://schemas.microsoft.com/office/drawing/2014/chart" uri="{C3380CC4-5D6E-409C-BE32-E72D297353CC}">
                <c16:uniqueId val="{00000008-23F4-4A84-9EFB-0D75224C2994}"/>
              </c:ext>
            </c:extLst>
          </c:dPt>
          <c:dPt>
            <c:idx val="4"/>
            <c:invertIfNegative val="0"/>
            <c:bubble3D val="0"/>
            <c:spPr>
              <a:noFill/>
              <a:ln>
                <a:noFill/>
              </a:ln>
              <a:effectLst/>
            </c:spPr>
            <c:extLst>
              <c:ext xmlns:c16="http://schemas.microsoft.com/office/drawing/2014/chart" uri="{C3380CC4-5D6E-409C-BE32-E72D297353CC}">
                <c16:uniqueId val="{0000000A-23F4-4A84-9EFB-0D75224C2994}"/>
              </c:ext>
            </c:extLst>
          </c:dPt>
          <c:dPt>
            <c:idx val="5"/>
            <c:invertIfNegative val="0"/>
            <c:bubble3D val="0"/>
            <c:spPr>
              <a:noFill/>
              <a:ln>
                <a:noFill/>
              </a:ln>
              <a:effectLst/>
            </c:spPr>
            <c:extLst>
              <c:ext xmlns:c16="http://schemas.microsoft.com/office/drawing/2014/chart" uri="{C3380CC4-5D6E-409C-BE32-E72D297353CC}">
                <c16:uniqueId val="{0000000C-23F4-4A84-9EFB-0D75224C2994}"/>
              </c:ext>
            </c:extLst>
          </c:dPt>
          <c:dPt>
            <c:idx val="6"/>
            <c:invertIfNegative val="0"/>
            <c:bubble3D val="0"/>
            <c:spPr>
              <a:noFill/>
              <a:ln>
                <a:noFill/>
              </a:ln>
              <a:effectLst/>
            </c:spPr>
            <c:extLst>
              <c:ext xmlns:c16="http://schemas.microsoft.com/office/drawing/2014/chart" uri="{C3380CC4-5D6E-409C-BE32-E72D297353CC}">
                <c16:uniqueId val="{0000000E-23F4-4A84-9EFB-0D75224C2994}"/>
              </c:ext>
            </c:extLst>
          </c:dPt>
          <c:dPt>
            <c:idx val="7"/>
            <c:invertIfNegative val="0"/>
            <c:bubble3D val="0"/>
            <c:spPr>
              <a:noFill/>
              <a:ln>
                <a:noFill/>
              </a:ln>
              <a:effectLst/>
            </c:spPr>
            <c:extLst>
              <c:ext xmlns:c16="http://schemas.microsoft.com/office/drawing/2014/chart" uri="{C3380CC4-5D6E-409C-BE32-E72D297353CC}">
                <c16:uniqueId val="{00000010-23F4-4A84-9EFB-0D75224C2994}"/>
              </c:ext>
            </c:extLst>
          </c:dPt>
          <c:dPt>
            <c:idx val="8"/>
            <c:invertIfNegative val="0"/>
            <c:bubble3D val="0"/>
            <c:spPr>
              <a:noFill/>
              <a:ln>
                <a:noFill/>
              </a:ln>
              <a:effectLst/>
            </c:spPr>
            <c:extLst>
              <c:ext xmlns:c16="http://schemas.microsoft.com/office/drawing/2014/chart" uri="{C3380CC4-5D6E-409C-BE32-E72D297353CC}">
                <c16:uniqueId val="{00000012-23F4-4A84-9EFB-0D75224C2994}"/>
              </c:ext>
            </c:extLst>
          </c:dPt>
          <c:dPt>
            <c:idx val="9"/>
            <c:invertIfNegative val="0"/>
            <c:bubble3D val="0"/>
            <c:spPr>
              <a:noFill/>
              <a:ln>
                <a:noFill/>
              </a:ln>
              <a:effectLst/>
            </c:spPr>
            <c:extLst>
              <c:ext xmlns:c16="http://schemas.microsoft.com/office/drawing/2014/chart" uri="{C3380CC4-5D6E-409C-BE32-E72D297353CC}">
                <c16:uniqueId val="{00000014-23F4-4A84-9EFB-0D75224C2994}"/>
              </c:ext>
            </c:extLst>
          </c:dPt>
          <c:dPt>
            <c:idx val="10"/>
            <c:invertIfNegative val="0"/>
            <c:bubble3D val="0"/>
            <c:spPr>
              <a:noFill/>
              <a:ln>
                <a:noFill/>
              </a:ln>
              <a:effectLst/>
            </c:spPr>
            <c:extLst>
              <c:ext xmlns:c16="http://schemas.microsoft.com/office/drawing/2014/chart" uri="{C3380CC4-5D6E-409C-BE32-E72D297353CC}">
                <c16:uniqueId val="{00000016-23F4-4A84-9EFB-0D75224C2994}"/>
              </c:ext>
            </c:extLst>
          </c:dPt>
          <c:dLbls>
            <c:dLbl>
              <c:idx val="0"/>
              <c:layout>
                <c:manualLayout>
                  <c:x val="-8.2059091237448534E-2"/>
                  <c:y val="2.5067460317460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F4-4A84-9EFB-0D75224C2994}"/>
                </c:ext>
              </c:extLst>
            </c:dLbl>
            <c:dLbl>
              <c:idx val="1"/>
              <c:layout>
                <c:manualLayout>
                  <c:x val="-8.3283296010017049E-2"/>
                  <c:y val="-8.333333333333333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F4-4A84-9EFB-0D75224C2994}"/>
                </c:ext>
              </c:extLst>
            </c:dLbl>
            <c:dLbl>
              <c:idx val="2"/>
              <c:layout>
                <c:manualLayout>
                  <c:x val="-7.7013942064581384E-2"/>
                  <c:y val="2.45238095238099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F4-4A84-9EFB-0D75224C2994}"/>
                </c:ext>
              </c:extLst>
            </c:dLbl>
            <c:dLbl>
              <c:idx val="3"/>
              <c:layout>
                <c:manualLayout>
                  <c:x val="-8.1432252161140362E-2"/>
                  <c:y val="5.031349206349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F4-4A84-9EFB-0D75224C2994}"/>
                </c:ext>
              </c:extLst>
            </c:dLbl>
            <c:dLbl>
              <c:idx val="4"/>
              <c:layout>
                <c:manualLayout>
                  <c:x val="-7.5843868140335668E-2"/>
                  <c:y val="-2.7339285714285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F4-4A84-9EFB-0D75224C2994}"/>
                </c:ext>
              </c:extLst>
            </c:dLbl>
            <c:dLbl>
              <c:idx val="5"/>
              <c:layout>
                <c:manualLayout>
                  <c:x val="-8.3696886513039082E-2"/>
                  <c:y val="7.93650793650793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F4-4A84-9EFB-0D75224C2994}"/>
                </c:ext>
              </c:extLst>
            </c:dLbl>
            <c:dLbl>
              <c:idx val="6"/>
              <c:layout>
                <c:manualLayout>
                  <c:x val="-7.3785354812299878E-2"/>
                  <c:y val="9.9206349215588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F4-4A84-9EFB-0D75224C2994}"/>
                </c:ext>
              </c:extLst>
            </c:dLbl>
            <c:dLbl>
              <c:idx val="7"/>
              <c:layout>
                <c:manualLayout>
                  <c:x val="-7.4046569866840078E-2"/>
                  <c:y val="7.93650793743186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F4-4A84-9EFB-0D75224C2994}"/>
                </c:ext>
              </c:extLst>
            </c:dLbl>
            <c:dLbl>
              <c:idx val="8"/>
              <c:layout>
                <c:manualLayout>
                  <c:x val="-7.3712345589828795E-2"/>
                  <c:y val="2.234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3F4-4A84-9EFB-0D75224C2994}"/>
                </c:ext>
              </c:extLst>
            </c:dLbl>
            <c:dLbl>
              <c:idx val="9"/>
              <c:layout>
                <c:manualLayout>
                  <c:x val="-7.4034433769173347E-2"/>
                  <c:y val="7.003968253977492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3F4-4A84-9EFB-0D75224C2994}"/>
                </c:ext>
              </c:extLst>
            </c:dLbl>
            <c:dLbl>
              <c:idx val="10"/>
              <c:layout>
                <c:manualLayout>
                  <c:x val="-7.3934455440776328E-2"/>
                  <c:y val="5.11626984126984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3F4-4A84-9EFB-0D75224C2994}"/>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año'!$L$23:$L$33</c:f>
              <c:numCache>
                <c:formatCode>0.0%</c:formatCode>
                <c:ptCount val="11"/>
                <c:pt idx="0">
                  <c:v>8.7982494502231612E-2</c:v>
                </c:pt>
                <c:pt idx="1">
                  <c:v>0.15507381288132677</c:v>
                </c:pt>
                <c:pt idx="2">
                  <c:v>0.1220731156062832</c:v>
                </c:pt>
                <c:pt idx="3">
                  <c:v>0.31466179114043968</c:v>
                </c:pt>
                <c:pt idx="4">
                  <c:v>4.4374480072832748E-2</c:v>
                </c:pt>
                <c:pt idx="5">
                  <c:v>0.18834557414863656</c:v>
                </c:pt>
                <c:pt idx="6">
                  <c:v>0.10016989570080072</c:v>
                </c:pt>
                <c:pt idx="7">
                  <c:v>6.8927801440816117E-2</c:v>
                </c:pt>
                <c:pt idx="8">
                  <c:v>0.21182980739131083</c:v>
                </c:pt>
                <c:pt idx="9">
                  <c:v>5.3956632700773118E-2</c:v>
                </c:pt>
                <c:pt idx="10">
                  <c:v>0.14697919338983542</c:v>
                </c:pt>
              </c:numCache>
            </c:numRef>
          </c:val>
          <c:extLst>
            <c:ext xmlns:c16="http://schemas.microsoft.com/office/drawing/2014/chart" uri="{C3380CC4-5D6E-409C-BE32-E72D297353CC}">
              <c16:uniqueId val="{00000017-23F4-4A84-9EFB-0D75224C2994}"/>
            </c:ext>
          </c:extLst>
        </c:ser>
        <c:dLbls>
          <c:showLegendKey val="0"/>
          <c:showVal val="0"/>
          <c:showCatName val="0"/>
          <c:showSerName val="0"/>
          <c:showPercent val="0"/>
          <c:showBubbleSize val="0"/>
        </c:dLbls>
        <c:gapWidth val="57"/>
        <c:overlap val="100"/>
        <c:axId val="1441855951"/>
        <c:axId val="1441855023"/>
      </c:barChart>
      <c:barChart>
        <c:barDir val="bar"/>
        <c:grouping val="clustered"/>
        <c:varyColors val="0"/>
        <c:ser>
          <c:idx val="2"/>
          <c:order val="2"/>
          <c:tx>
            <c:strRef>
              <c:f>'Turistas entrados mercad año'!$G$21</c:f>
              <c:strCache>
                <c:ptCount val="1"/>
                <c:pt idx="0">
                  <c:v>Variación 22/21</c:v>
                </c:pt>
              </c:strCache>
            </c:strRef>
          </c:tx>
          <c:spPr>
            <a:noFill/>
            <a:ln>
              <a:solidFill>
                <a:srgbClr val="58B6C0"/>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19-23F4-4A84-9EFB-0D75224C2994}"/>
              </c:ext>
            </c:extLst>
          </c:dPt>
          <c:dPt>
            <c:idx val="1"/>
            <c:invertIfNegative val="0"/>
            <c:bubble3D val="0"/>
            <c:spPr>
              <a:noFill/>
              <a:ln>
                <a:noFill/>
              </a:ln>
              <a:effectLst/>
            </c:spPr>
            <c:extLst>
              <c:ext xmlns:c16="http://schemas.microsoft.com/office/drawing/2014/chart" uri="{C3380CC4-5D6E-409C-BE32-E72D297353CC}">
                <c16:uniqueId val="{0000001B-23F4-4A84-9EFB-0D75224C2994}"/>
              </c:ext>
            </c:extLst>
          </c:dPt>
          <c:dPt>
            <c:idx val="2"/>
            <c:invertIfNegative val="0"/>
            <c:bubble3D val="0"/>
            <c:spPr>
              <a:noFill/>
              <a:ln>
                <a:noFill/>
              </a:ln>
              <a:effectLst/>
            </c:spPr>
            <c:extLst>
              <c:ext xmlns:c16="http://schemas.microsoft.com/office/drawing/2014/chart" uri="{C3380CC4-5D6E-409C-BE32-E72D297353CC}">
                <c16:uniqueId val="{0000001D-23F4-4A84-9EFB-0D75224C2994}"/>
              </c:ext>
            </c:extLst>
          </c:dPt>
          <c:dPt>
            <c:idx val="3"/>
            <c:invertIfNegative val="0"/>
            <c:bubble3D val="0"/>
            <c:spPr>
              <a:noFill/>
              <a:ln>
                <a:noFill/>
              </a:ln>
              <a:effectLst/>
            </c:spPr>
            <c:extLst>
              <c:ext xmlns:c16="http://schemas.microsoft.com/office/drawing/2014/chart" uri="{C3380CC4-5D6E-409C-BE32-E72D297353CC}">
                <c16:uniqueId val="{0000001F-23F4-4A84-9EFB-0D75224C2994}"/>
              </c:ext>
            </c:extLst>
          </c:dPt>
          <c:dPt>
            <c:idx val="4"/>
            <c:invertIfNegative val="0"/>
            <c:bubble3D val="0"/>
            <c:spPr>
              <a:noFill/>
              <a:ln>
                <a:noFill/>
              </a:ln>
              <a:effectLst/>
            </c:spPr>
            <c:extLst>
              <c:ext xmlns:c16="http://schemas.microsoft.com/office/drawing/2014/chart" uri="{C3380CC4-5D6E-409C-BE32-E72D297353CC}">
                <c16:uniqueId val="{00000021-23F4-4A84-9EFB-0D75224C2994}"/>
              </c:ext>
            </c:extLst>
          </c:dPt>
          <c:dPt>
            <c:idx val="5"/>
            <c:invertIfNegative val="0"/>
            <c:bubble3D val="0"/>
            <c:spPr>
              <a:noFill/>
              <a:ln>
                <a:noFill/>
              </a:ln>
              <a:effectLst/>
            </c:spPr>
            <c:extLst>
              <c:ext xmlns:c16="http://schemas.microsoft.com/office/drawing/2014/chart" uri="{C3380CC4-5D6E-409C-BE32-E72D297353CC}">
                <c16:uniqueId val="{00000023-23F4-4A84-9EFB-0D75224C2994}"/>
              </c:ext>
            </c:extLst>
          </c:dPt>
          <c:dPt>
            <c:idx val="6"/>
            <c:invertIfNegative val="0"/>
            <c:bubble3D val="0"/>
            <c:spPr>
              <a:noFill/>
              <a:ln>
                <a:noFill/>
              </a:ln>
              <a:effectLst/>
            </c:spPr>
            <c:extLst>
              <c:ext xmlns:c16="http://schemas.microsoft.com/office/drawing/2014/chart" uri="{C3380CC4-5D6E-409C-BE32-E72D297353CC}">
                <c16:uniqueId val="{00000025-23F4-4A84-9EFB-0D75224C2994}"/>
              </c:ext>
            </c:extLst>
          </c:dPt>
          <c:dPt>
            <c:idx val="7"/>
            <c:invertIfNegative val="0"/>
            <c:bubble3D val="0"/>
            <c:spPr>
              <a:noFill/>
              <a:ln>
                <a:noFill/>
              </a:ln>
              <a:effectLst/>
            </c:spPr>
            <c:extLst>
              <c:ext xmlns:c16="http://schemas.microsoft.com/office/drawing/2014/chart" uri="{C3380CC4-5D6E-409C-BE32-E72D297353CC}">
                <c16:uniqueId val="{00000027-23F4-4A84-9EFB-0D75224C2994}"/>
              </c:ext>
            </c:extLst>
          </c:dPt>
          <c:dPt>
            <c:idx val="8"/>
            <c:invertIfNegative val="0"/>
            <c:bubble3D val="0"/>
            <c:spPr>
              <a:noFill/>
              <a:ln>
                <a:noFill/>
              </a:ln>
              <a:effectLst/>
            </c:spPr>
            <c:extLst>
              <c:ext xmlns:c16="http://schemas.microsoft.com/office/drawing/2014/chart" uri="{C3380CC4-5D6E-409C-BE32-E72D297353CC}">
                <c16:uniqueId val="{00000029-23F4-4A84-9EFB-0D75224C2994}"/>
              </c:ext>
            </c:extLst>
          </c:dPt>
          <c:dPt>
            <c:idx val="9"/>
            <c:invertIfNegative val="0"/>
            <c:bubble3D val="0"/>
            <c:spPr>
              <a:noFill/>
              <a:ln>
                <a:noFill/>
              </a:ln>
              <a:effectLst/>
            </c:spPr>
            <c:extLst>
              <c:ext xmlns:c16="http://schemas.microsoft.com/office/drawing/2014/chart" uri="{C3380CC4-5D6E-409C-BE32-E72D297353CC}">
                <c16:uniqueId val="{0000002B-23F4-4A84-9EFB-0D75224C2994}"/>
              </c:ext>
            </c:extLst>
          </c:dPt>
          <c:dPt>
            <c:idx val="10"/>
            <c:invertIfNegative val="0"/>
            <c:bubble3D val="0"/>
            <c:spPr>
              <a:noFill/>
              <a:ln>
                <a:noFill/>
              </a:ln>
              <a:effectLst/>
            </c:spPr>
            <c:extLst>
              <c:ext xmlns:c16="http://schemas.microsoft.com/office/drawing/2014/chart" uri="{C3380CC4-5D6E-409C-BE32-E72D297353CC}">
                <c16:uniqueId val="{0000002D-23F4-4A84-9EFB-0D75224C2994}"/>
              </c:ext>
            </c:extLst>
          </c:dPt>
          <c:dLbls>
            <c:dLbl>
              <c:idx val="0"/>
              <c:layout>
                <c:manualLayout>
                  <c:x val="-0.50551759011774888"/>
                  <c:y val="2.5109126984127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3F4-4A84-9EFB-0D75224C2994}"/>
                </c:ext>
              </c:extLst>
            </c:dLbl>
            <c:dLbl>
              <c:idx val="1"/>
              <c:layout>
                <c:manualLayout>
                  <c:x val="-0.54939189482048689"/>
                  <c:y val="3.9682539682539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3F4-4A84-9EFB-0D75224C2994}"/>
                </c:ext>
              </c:extLst>
            </c:dLbl>
            <c:dLbl>
              <c:idx val="2"/>
              <c:layout>
                <c:manualLayout>
                  <c:x val="-0.17854318668881977"/>
                  <c:y val="5.0210317460317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3F4-4A84-9EFB-0D75224C2994}"/>
                </c:ext>
              </c:extLst>
            </c:dLbl>
            <c:dLbl>
              <c:idx val="3"/>
              <c:layout>
                <c:manualLayout>
                  <c:x val="-0.25697242890510247"/>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3F4-4A84-9EFB-0D75224C2994}"/>
                </c:ext>
              </c:extLst>
            </c:dLbl>
            <c:dLbl>
              <c:idx val="4"/>
              <c:layout>
                <c:manualLayout>
                  <c:x val="-0.17893500927063016"/>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3F4-4A84-9EFB-0D75224C2994}"/>
                </c:ext>
              </c:extLst>
            </c:dLbl>
            <c:dLbl>
              <c:idx val="5"/>
              <c:layout>
                <c:manualLayout>
                  <c:x val="-0.27315177345951014"/>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3F4-4A84-9EFB-0D75224C2994}"/>
                </c:ext>
              </c:extLst>
            </c:dLbl>
            <c:dLbl>
              <c:idx val="6"/>
              <c:layout>
                <c:manualLayout>
                  <c:x val="-0.1473809627007633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3F4-4A84-9EFB-0D75224C2994}"/>
                </c:ext>
              </c:extLst>
            </c:dLbl>
            <c:dLbl>
              <c:idx val="7"/>
              <c:layout>
                <c:manualLayout>
                  <c:x val="-0.16275585735269321"/>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3F4-4A84-9EFB-0D75224C2994}"/>
                </c:ext>
              </c:extLst>
            </c:dLbl>
            <c:dLbl>
              <c:idx val="8"/>
              <c:layout>
                <c:manualLayout>
                  <c:x val="-0.18834587878350059"/>
                  <c:y val="-2.519642857142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3F4-4A84-9EFB-0D75224C2994}"/>
                </c:ext>
              </c:extLst>
            </c:dLbl>
            <c:dLbl>
              <c:idx val="9"/>
              <c:layout>
                <c:manualLayout>
                  <c:x val="-0.13534426545305689"/>
                  <c:y val="1.9841269841269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3F4-4A84-9EFB-0D75224C2994}"/>
                </c:ext>
              </c:extLst>
            </c:dLbl>
            <c:dLbl>
              <c:idx val="10"/>
              <c:layout>
                <c:manualLayout>
                  <c:x val="-0.22629372747642401"/>
                  <c:y val="7.5452641585101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3F4-4A84-9EFB-0D75224C2994}"/>
                </c:ext>
              </c:extLst>
            </c:dLbl>
            <c:spPr>
              <a:noFill/>
              <a:ln>
                <a:solidFill>
                  <a:srgbClr val="75BDA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'Turistas entrados mercad año'!$B$10:$B$19</c:f>
              <c:strCache>
                <c:ptCount val="10"/>
                <c:pt idx="0">
                  <c:v>Total residentes en el extranjero</c:v>
                </c:pt>
                <c:pt idx="1">
                  <c:v>Reino Unido</c:v>
                </c:pt>
                <c:pt idx="2">
                  <c:v>Alemania</c:v>
                </c:pt>
                <c:pt idx="3">
                  <c:v>Bélgica</c:v>
                </c:pt>
                <c:pt idx="4">
                  <c:v>Francia</c:v>
                </c:pt>
                <c:pt idx="5">
                  <c:v>Holanda</c:v>
                </c:pt>
                <c:pt idx="6">
                  <c:v>Irlanda</c:v>
                </c:pt>
                <c:pt idx="7">
                  <c:v>Italia</c:v>
                </c:pt>
                <c:pt idx="8">
                  <c:v>Países Nórdicos</c:v>
                </c:pt>
                <c:pt idx="9">
                  <c:v>Otros países extranjeros</c:v>
                </c:pt>
              </c:strCache>
            </c:strRef>
          </c:cat>
          <c:val>
            <c:numRef>
              <c:f>'Turistas entrados mercad año'!$G$23:$G$33</c:f>
              <c:numCache>
                <c:formatCode>0.0%</c:formatCode>
                <c:ptCount val="11"/>
                <c:pt idx="0">
                  <c:v>0.15560093707525979</c:v>
                </c:pt>
                <c:pt idx="1">
                  <c:v>1.2431050906787116</c:v>
                </c:pt>
                <c:pt idx="2">
                  <c:v>3.6083631072546796</c:v>
                </c:pt>
                <c:pt idx="3">
                  <c:v>0.76468079336316452</c:v>
                </c:pt>
                <c:pt idx="4">
                  <c:v>0.64256517394858759</c:v>
                </c:pt>
                <c:pt idx="5">
                  <c:v>0.81327470998832507</c:v>
                </c:pt>
                <c:pt idx="6">
                  <c:v>1.2975570544857233</c:v>
                </c:pt>
                <c:pt idx="7">
                  <c:v>2.3824187166695339</c:v>
                </c:pt>
                <c:pt idx="8">
                  <c:v>0.9755784855880627</c:v>
                </c:pt>
                <c:pt idx="9">
                  <c:v>0.69356388088376564</c:v>
                </c:pt>
                <c:pt idx="10">
                  <c:v>0.75509630517874538</c:v>
                </c:pt>
              </c:numCache>
            </c:numRef>
          </c:val>
          <c:extLst>
            <c:ext xmlns:c16="http://schemas.microsoft.com/office/drawing/2014/chart" uri="{C3380CC4-5D6E-409C-BE32-E72D297353CC}">
              <c16:uniqueId val="{0000002E-23F4-4A84-9EFB-0D75224C2994}"/>
            </c:ext>
          </c:extLst>
        </c:ser>
        <c:dLbls>
          <c:showLegendKey val="0"/>
          <c:showVal val="0"/>
          <c:showCatName val="0"/>
          <c:showSerName val="0"/>
          <c:showPercent val="0"/>
          <c:showBubbleSize val="0"/>
        </c:dLbls>
        <c:gapWidth val="57"/>
        <c:overlap val="100"/>
        <c:axId val="151424736"/>
        <c:axId val="151405248"/>
      </c:barChart>
      <c:catAx>
        <c:axId val="144185595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41855023"/>
        <c:crosses val="autoZero"/>
        <c:auto val="1"/>
        <c:lblAlgn val="ctr"/>
        <c:lblOffset val="1000"/>
        <c:noMultiLvlLbl val="0"/>
      </c:catAx>
      <c:valAx>
        <c:axId val="1441855023"/>
        <c:scaling>
          <c:orientation val="minMax"/>
        </c:scaling>
        <c:delete val="1"/>
        <c:axPos val="t"/>
        <c:numFmt formatCode="#,##0" sourceLinked="1"/>
        <c:majorTickMark val="none"/>
        <c:minorTickMark val="none"/>
        <c:tickLblPos val="nextTo"/>
        <c:crossAx val="1441855951"/>
        <c:crosses val="autoZero"/>
        <c:crossBetween val="between"/>
      </c:valAx>
      <c:valAx>
        <c:axId val="151405248"/>
        <c:scaling>
          <c:orientation val="minMax"/>
        </c:scaling>
        <c:delete val="1"/>
        <c:axPos val="t"/>
        <c:numFmt formatCode="0.0%" sourceLinked="1"/>
        <c:majorTickMark val="out"/>
        <c:minorTickMark val="none"/>
        <c:tickLblPos val="nextTo"/>
        <c:crossAx val="151424736"/>
        <c:crosses val="autoZero"/>
        <c:crossBetween val="between"/>
      </c:valAx>
      <c:catAx>
        <c:axId val="151424736"/>
        <c:scaling>
          <c:orientation val="maxMin"/>
        </c:scaling>
        <c:delete val="0"/>
        <c:axPos val="r"/>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405248"/>
        <c:crosses val="max"/>
        <c:auto val="1"/>
        <c:lblAlgn val="ctr"/>
        <c:lblOffset val="100"/>
        <c:noMultiLvlLbl val="0"/>
      </c:catAx>
      <c:spPr>
        <a:noFill/>
        <a:ln>
          <a:noFill/>
        </a:ln>
        <a:effectLst/>
      </c:spPr>
    </c:plotArea>
    <c:legend>
      <c:legendPos val="t"/>
      <c:layout>
        <c:manualLayout>
          <c:xMode val="edge"/>
          <c:yMode val="edge"/>
          <c:x val="0.48555703703703695"/>
          <c:y val="7.148711062280004E-2"/>
          <c:w val="0.51444296296296299"/>
          <c:h val="4.36049563571995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00" b="1" i="0" u="none" strike="noStrike" kern="1200" baseline="0">
                <a:solidFill>
                  <a:schemeClr val="tx1">
                    <a:lumMod val="75000"/>
                    <a:lumOff val="25000"/>
                  </a:schemeClr>
                </a:solidFill>
                <a:latin typeface="+mn-lt"/>
                <a:ea typeface="+mn-ea"/>
                <a:cs typeface="+mn-cs"/>
              </a:defRPr>
            </a:pPr>
            <a:r>
              <a:rPr lang="en-US"/>
              <a:t>Evolución mensual del Turismo entrado en Tenerife</a:t>
            </a:r>
          </a:p>
        </c:rich>
      </c:tx>
      <c:layout>
        <c:manualLayout>
          <c:xMode val="edge"/>
          <c:yMode val="edge"/>
          <c:x val="1.8940468769718425E-3"/>
          <c:y val="0"/>
        </c:manualLayout>
      </c:layout>
      <c:overlay val="0"/>
      <c:spPr>
        <a:noFill/>
        <a:ln>
          <a:noFill/>
        </a:ln>
        <a:effectLst/>
      </c:spPr>
    </c:title>
    <c:autoTitleDeleted val="0"/>
    <c:plotArea>
      <c:layout>
        <c:manualLayout>
          <c:layoutTarget val="inner"/>
          <c:xMode val="edge"/>
          <c:yMode val="edge"/>
          <c:x val="8.4075498807721083E-2"/>
          <c:y val="0.23028686820021868"/>
          <c:w val="0.90229243288162653"/>
          <c:h val="0.64333206440797952"/>
        </c:manualLayout>
      </c:layout>
      <c:lineChart>
        <c:grouping val="standard"/>
        <c:varyColors val="0"/>
        <c:ser>
          <c:idx val="1"/>
          <c:order val="1"/>
          <c:tx>
            <c:v>2019</c:v>
          </c:tx>
          <c:marker>
            <c:symbol val="circle"/>
            <c:size val="6"/>
            <c:spPr>
              <a:solidFill>
                <a:schemeClr val="bg1">
                  <a:lumMod val="50000"/>
                </a:schemeClr>
              </a:solidFill>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'Turistas lugar residencia isla '!$E$47:$E$58</c:f>
              <c:numCache>
                <c:formatCode>#,##0</c:formatCode>
                <c:ptCount val="12"/>
                <c:pt idx="0">
                  <c:v>512153</c:v>
                </c:pt>
                <c:pt idx="1">
                  <c:v>528873</c:v>
                </c:pt>
                <c:pt idx="2">
                  <c:v>208696</c:v>
                </c:pt>
                <c:pt idx="3">
                  <c:v>0</c:v>
                </c:pt>
                <c:pt idx="4">
                  <c:v>0</c:v>
                </c:pt>
                <c:pt idx="5">
                  <c:v>5732</c:v>
                </c:pt>
                <c:pt idx="6">
                  <c:v>120529</c:v>
                </c:pt>
                <c:pt idx="7">
                  <c:v>158567</c:v>
                </c:pt>
                <c:pt idx="8">
                  <c:v>100893</c:v>
                </c:pt>
                <c:pt idx="9">
                  <c:v>100854</c:v>
                </c:pt>
                <c:pt idx="10">
                  <c:v>86333</c:v>
                </c:pt>
                <c:pt idx="11">
                  <c:v>109315</c:v>
                </c:pt>
              </c:numCache>
            </c:numRef>
          </c:val>
          <c:smooth val="0"/>
          <c:extLst>
            <c:ext xmlns:c16="http://schemas.microsoft.com/office/drawing/2014/chart" uri="{C3380CC4-5D6E-409C-BE32-E72D297353CC}">
              <c16:uniqueId val="{00000000-DED3-4F34-B1BD-43D2CD9C3412}"/>
            </c:ext>
          </c:extLst>
        </c:ser>
        <c:ser>
          <c:idx val="2"/>
          <c:order val="2"/>
          <c:tx>
            <c:v>2020</c:v>
          </c:tx>
          <c:spPr>
            <a:ln>
              <a:solidFill>
                <a:srgbClr val="CC6600"/>
              </a:solidFill>
            </a:ln>
          </c:spPr>
          <c:marker>
            <c:symbol val="circle"/>
            <c:size val="6"/>
            <c:spPr>
              <a:solidFill>
                <a:schemeClr val="accent6">
                  <a:lumMod val="50000"/>
                </a:schemeClr>
              </a:solidFill>
              <a:ln w="12700">
                <a:noFill/>
                <a:round/>
              </a:ln>
              <a:effectLst/>
            </c:spPr>
          </c:marker>
          <c:dLbls>
            <c:dLbl>
              <c:idx val="0"/>
              <c:layout>
                <c:manualLayout>
                  <c:x val="-6.1485917312661502E-2"/>
                  <c:y val="4.0248439882180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D3-4F34-B1BD-43D2CD9C3412}"/>
                </c:ext>
              </c:extLst>
            </c:dLbl>
            <c:dLbl>
              <c:idx val="1"/>
              <c:layout>
                <c:manualLayout>
                  <c:x val="-5.4922609819121448E-2"/>
                  <c:y val="7.9093239475547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D3-4F34-B1BD-43D2CD9C341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'Turistas lugar residencia isla '!$E$8:$E$19</c:f>
              <c:numCache>
                <c:formatCode>#,##0</c:formatCode>
                <c:ptCount val="12"/>
                <c:pt idx="0">
                  <c:v>562537</c:v>
                </c:pt>
                <c:pt idx="1">
                  <c:v>563027</c:v>
                </c:pt>
                <c:pt idx="2">
                  <c:v>593981</c:v>
                </c:pt>
                <c:pt idx="3">
                  <c:v>555233</c:v>
                </c:pt>
                <c:pt idx="4">
                  <c:v>464767</c:v>
                </c:pt>
                <c:pt idx="5">
                  <c:v>472751</c:v>
                </c:pt>
                <c:pt idx="6">
                  <c:v>522761</c:v>
                </c:pt>
                <c:pt idx="7">
                  <c:v>535822</c:v>
                </c:pt>
                <c:pt idx="8">
                  <c:v>490822</c:v>
                </c:pt>
                <c:pt idx="9">
                  <c:v>569996</c:v>
                </c:pt>
                <c:pt idx="10">
                  <c:v>605064</c:v>
                </c:pt>
                <c:pt idx="11">
                  <c:v>636062</c:v>
                </c:pt>
              </c:numCache>
            </c:numRef>
          </c:val>
          <c:smooth val="0"/>
          <c:extLst>
            <c:ext xmlns:c16="http://schemas.microsoft.com/office/drawing/2014/chart" uri="{C3380CC4-5D6E-409C-BE32-E72D297353CC}">
              <c16:uniqueId val="{00000003-DED3-4F34-B1BD-43D2CD9C3412}"/>
            </c:ext>
          </c:extLst>
        </c:ser>
        <c:dLbls>
          <c:showLegendKey val="0"/>
          <c:showVal val="0"/>
          <c:showCatName val="0"/>
          <c:showSerName val="0"/>
          <c:showPercent val="0"/>
          <c:showBubbleSize val="0"/>
        </c:dLbls>
        <c:marker val="1"/>
        <c:smooth val="0"/>
        <c:axId val="-2103124272"/>
        <c:axId val="-2103133520"/>
        <c:extLst>
          <c:ext xmlns:c15="http://schemas.microsoft.com/office/drawing/2012/chart" uri="{02D57815-91ED-43cb-92C2-25804820EDAC}">
            <c15:filteredLineSeries>
              <c15:ser>
                <c:idx val="0"/>
                <c:order val="0"/>
                <c:tx>
                  <c:v>2018</c:v>
                </c:tx>
                <c:spPr>
                  <a:ln w="31750" cap="rnd">
                    <a:solidFill>
                      <a:schemeClr val="accent6"/>
                    </a:solidFill>
                    <a:round/>
                  </a:ln>
                  <a:effectLst/>
                </c:spPr>
                <c:marker>
                  <c:symbol val="circle"/>
                  <c:size val="6"/>
                  <c:spPr>
                    <a:solidFill>
                      <a:schemeClr val="accent6"/>
                    </a:solidFill>
                    <a:ln w="12700">
                      <a:solidFill>
                        <a:schemeClr val="bg1"/>
                      </a:solidFill>
                      <a:round/>
                    </a:ln>
                    <a:effectLst/>
                  </c:spPr>
                </c:marker>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Lit>
                    <c:formatCode>General</c:formatCode>
                    <c:ptCount val="12"/>
                    <c:pt idx="0">
                      <c:v>426320</c:v>
                    </c:pt>
                    <c:pt idx="1">
                      <c:v>429400</c:v>
                    </c:pt>
                    <c:pt idx="2">
                      <c:v>504315</c:v>
                    </c:pt>
                    <c:pt idx="3">
                      <c:v>463424</c:v>
                    </c:pt>
                    <c:pt idx="4">
                      <c:v>449277</c:v>
                    </c:pt>
                    <c:pt idx="5">
                      <c:v>481550</c:v>
                    </c:pt>
                    <c:pt idx="6">
                      <c:v>536662</c:v>
                    </c:pt>
                    <c:pt idx="7">
                      <c:v>562322</c:v>
                    </c:pt>
                    <c:pt idx="8">
                      <c:v>478751</c:v>
                    </c:pt>
                    <c:pt idx="9">
                      <c:v>527441</c:v>
                    </c:pt>
                    <c:pt idx="10">
                      <c:v>464192</c:v>
                    </c:pt>
                    <c:pt idx="11">
                      <c:v>478300</c:v>
                    </c:pt>
                  </c:numLit>
                </c:val>
                <c:smooth val="0"/>
                <c:extLst>
                  <c:ext xmlns:c16="http://schemas.microsoft.com/office/drawing/2014/chart" uri="{C3380CC4-5D6E-409C-BE32-E72D297353CC}">
                    <c16:uniqueId val="{00000004-DED3-4F34-B1BD-43D2CD9C3412}"/>
                  </c:ext>
                </c:extLst>
              </c15:ser>
            </c15:filteredLineSeries>
          </c:ext>
        </c:extLst>
      </c:lineChart>
      <c:lineChart>
        <c:grouping val="standard"/>
        <c:varyColors val="0"/>
        <c:dLbls>
          <c:showLegendKey val="0"/>
          <c:showVal val="0"/>
          <c:showCatName val="0"/>
          <c:showSerName val="0"/>
          <c:showPercent val="0"/>
          <c:showBubbleSize val="0"/>
        </c:dLbls>
        <c:marker val="1"/>
        <c:smooth val="0"/>
        <c:axId val="1171244511"/>
        <c:axId val="1592685375"/>
        <c:extLst>
          <c:ext xmlns:c15="http://schemas.microsoft.com/office/drawing/2012/chart" uri="{02D57815-91ED-43cb-92C2-25804820EDAC}">
            <c15:filteredLineSeries>
              <c15:ser>
                <c:idx val="3"/>
                <c:order val="3"/>
                <c:tx>
                  <c:v>var %</c:v>
                </c:tx>
                <c:spPr>
                  <a:ln w="28575">
                    <a:noFill/>
                  </a:ln>
                </c:spPr>
                <c:marker>
                  <c:symbol val="circle"/>
                  <c:size val="6"/>
                  <c:spPr>
                    <a:noFill/>
                    <a:ln w="12700">
                      <a:solidFill>
                        <a:schemeClr val="accent6">
                          <a:lumMod val="75000"/>
                        </a:schemeClr>
                      </a:solidFill>
                      <a:round/>
                    </a:ln>
                    <a:effectLst/>
                  </c:spPr>
                </c:marker>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extLst>
                      <c:ext uri="{02D57815-91ED-43cb-92C2-25804820EDAC}">
                        <c15:formulaRef>
                          <c15:sqref>'Turistas lugar residencia isla '!$F$8:$F$19</c15:sqref>
                        </c15:formulaRef>
                      </c:ext>
                    </c:extLst>
                    <c:numCache>
                      <c:formatCode>0.0%</c:formatCode>
                      <c:ptCount val="12"/>
                      <c:pt idx="0">
                        <c:v>0.47692473298957161</c:v>
                      </c:pt>
                      <c:pt idx="1">
                        <c:v>0.1912436156212578</c:v>
                      </c:pt>
                      <c:pt idx="2">
                        <c:v>8.0556813819926854E-2</c:v>
                      </c:pt>
                      <c:pt idx="3">
                        <c:v>6.2278904341271257E-2</c:v>
                      </c:pt>
                      <c:pt idx="4">
                        <c:v>7.7163576863442218E-2</c:v>
                      </c:pt>
                      <c:pt idx="5">
                        <c:v>7.7966882373597057E-2</c:v>
                      </c:pt>
                      <c:pt idx="6">
                        <c:v>4.6338143752126637E-2</c:v>
                      </c:pt>
                      <c:pt idx="7">
                        <c:v>3.9585269460380879E-2</c:v>
                      </c:pt>
                      <c:pt idx="8">
                        <c:v>8.2648620390733063E-2</c:v>
                      </c:pt>
                      <c:pt idx="9">
                        <c:v>8.1098099909338917E-2</c:v>
                      </c:pt>
                      <c:pt idx="10">
                        <c:v>5.2093096043331233E-2</c:v>
                      </c:pt>
                      <c:pt idx="11">
                        <c:v>8.7661038512443668E-2</c:v>
                      </c:pt>
                    </c:numCache>
                  </c:numRef>
                </c:val>
                <c:smooth val="0"/>
                <c:extLst>
                  <c:ext xmlns:c16="http://schemas.microsoft.com/office/drawing/2014/chart" uri="{C3380CC4-5D6E-409C-BE32-E72D297353CC}">
                    <c16:uniqueId val="{00000005-DED3-4F34-B1BD-43D2CD9C3412}"/>
                  </c:ext>
                </c:extLst>
              </c15:ser>
            </c15:filteredLineSeries>
            <c15:filteredLineSeries>
              <c15:ser>
                <c:idx val="4"/>
                <c:order val="4"/>
                <c:tx>
                  <c:v>var interanual</c:v>
                </c:tx>
                <c:spPr>
                  <a:ln w="25400" cap="rnd">
                    <a:noFill/>
                    <a:round/>
                  </a:ln>
                  <a:effectLst/>
                </c:spPr>
                <c:marker>
                  <c:symbol val="none"/>
                </c:marker>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Lit>
                    <c:formatCode>General</c:formatCode>
                    <c:ptCount val="12"/>
                    <c:pt idx="0">
                      <c:v>7.8422311878401096E-2</c:v>
                    </c:pt>
                    <c:pt idx="1">
                      <c:v>6.0114112715416779E-2</c:v>
                    </c:pt>
                    <c:pt idx="2">
                      <c:v>3.1648870249744609E-2</c:v>
                    </c:pt>
                    <c:pt idx="3">
                      <c:v>0.16819802168208819</c:v>
                    </c:pt>
                    <c:pt idx="4">
                      <c:v>0.11813647259930948</c:v>
                    </c:pt>
                    <c:pt idx="5">
                      <c:v>8.2510642716228766E-2</c:v>
                    </c:pt>
                    <c:pt idx="6">
                      <c:v>2.5440593893363062E-2</c:v>
                    </c:pt>
                    <c:pt idx="7">
                      <c:v>2.3845768083055718E-2</c:v>
                    </c:pt>
                    <c:pt idx="8">
                      <c:v>1.7426595453586602E-2</c:v>
                    </c:pt>
                    <c:pt idx="9">
                      <c:v>-1.0973739242872704E-2</c:v>
                    </c:pt>
                    <c:pt idx="10">
                      <c:v>3.8912777471391102E-2</c:v>
                    </c:pt>
                    <c:pt idx="11">
                      <c:v>3.186493832322812E-2</c:v>
                    </c:pt>
                  </c:numLit>
                </c:val>
                <c:smooth val="0"/>
                <c:extLst xmlns:c15="http://schemas.microsoft.com/office/drawing/2012/chart">
                  <c:ext xmlns:c16="http://schemas.microsoft.com/office/drawing/2014/chart" uri="{C3380CC4-5D6E-409C-BE32-E72D297353CC}">
                    <c16:uniqueId val="{00000006-DED3-4F34-B1BD-43D2CD9C3412}"/>
                  </c:ext>
                </c:extLst>
              </c15:ser>
            </c15:filteredLineSeries>
          </c:ext>
        </c:extLst>
      </c:lineChart>
      <c:catAx>
        <c:axId val="-2103124272"/>
        <c:scaling>
          <c:orientation val="minMax"/>
        </c:scaling>
        <c:delete val="0"/>
        <c:axPos val="b"/>
        <c:numFmt formatCode="General" sourceLinked="1"/>
        <c:majorTickMark val="none"/>
        <c:minorTickMark val="none"/>
        <c:tickLblPos val="nextTo"/>
        <c:spPr>
          <a:noFill/>
          <a:ln w="9525" cap="flat" cmpd="sng" algn="ctr">
            <a:noFill/>
            <a:round/>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ES"/>
          </a:p>
        </c:txPr>
        <c:crossAx val="-2103133520"/>
        <c:crosses val="autoZero"/>
        <c:auto val="1"/>
        <c:lblAlgn val="ctr"/>
        <c:lblOffset val="100"/>
        <c:tickLblSkip val="1"/>
        <c:noMultiLvlLbl val="0"/>
      </c:catAx>
      <c:valAx>
        <c:axId val="-210313352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ES"/>
          </a:p>
        </c:txPr>
        <c:crossAx val="-2103124272"/>
        <c:crosses val="autoZero"/>
        <c:crossBetween val="between"/>
      </c:valAx>
      <c:valAx>
        <c:axId val="1592685375"/>
        <c:scaling>
          <c:orientation val="minMax"/>
        </c:scaling>
        <c:delete val="0"/>
        <c:axPos val="r"/>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1171244511"/>
        <c:crosses val="max"/>
        <c:crossBetween val="between"/>
      </c:valAx>
      <c:catAx>
        <c:axId val="1171244511"/>
        <c:scaling>
          <c:orientation val="minMax"/>
        </c:scaling>
        <c:delete val="1"/>
        <c:axPos val="b"/>
        <c:numFmt formatCode="General" sourceLinked="1"/>
        <c:majorTickMark val="none"/>
        <c:minorTickMark val="none"/>
        <c:tickLblPos val="nextTo"/>
        <c:crossAx val="1592685375"/>
        <c:crosses val="autoZero"/>
        <c:auto val="1"/>
        <c:lblAlgn val="ctr"/>
        <c:lblOffset val="100"/>
        <c:noMultiLvlLbl val="0"/>
      </c:catAx>
      <c:spPr>
        <a:noFill/>
        <a:ln>
          <a:noFill/>
        </a:ln>
        <a:effectLst/>
      </c:spPr>
    </c:plotArea>
    <c:legend>
      <c:legendPos val="b"/>
      <c:layout>
        <c:manualLayout>
          <c:xMode val="edge"/>
          <c:yMode val="edge"/>
          <c:x val="0.44263163656267107"/>
          <c:y val="0.11254539747417071"/>
          <c:w val="0.5552673218950257"/>
          <c:h val="5.76188334333016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ES"/>
        </a:p>
      </c:txPr>
    </c:legend>
    <c:plotVisOnly val="0"/>
    <c:dispBlanksAs val="span"/>
    <c:showDLblsOverMax val="0"/>
  </c:chart>
  <c:spPr>
    <a:noFill/>
    <a:ln>
      <a:noFill/>
    </a:ln>
  </c:spPr>
  <c:txPr>
    <a:bodyPr/>
    <a:lstStyle/>
    <a:p>
      <a:pPr>
        <a:defRPr/>
      </a:pPr>
      <a:endParaRPr lang="es-ES"/>
    </a:p>
  </c:txPr>
  <c:printSettings>
    <c:headerFooter/>
    <c:pageMargins b="0.75000000000001465" l="0.70000000000000062" r="0.70000000000000062" t="0.75000000000001465"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62248225076823"/>
          <c:y val="0.10722652205787708"/>
          <c:w val="0.90467504063167459"/>
          <c:h val="0.46039294921691704"/>
        </c:manualLayout>
      </c:layout>
      <c:lineChart>
        <c:grouping val="standard"/>
        <c:varyColors val="0"/>
        <c:ser>
          <c:idx val="3"/>
          <c:order val="0"/>
          <c:tx>
            <c:strRef>
              <c:f>'Evolución mensual turistas TF'!$E$228:$F$228</c:f>
              <c:strCache>
                <c:ptCount val="1"/>
                <c:pt idx="0">
                  <c:v>2019</c:v>
                </c:pt>
              </c:strCache>
            </c:strRef>
          </c:tx>
          <c:spPr>
            <a:ln w="2540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Pt>
            <c:idx val="12"/>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1-ACC1-4EC7-87EE-F115ECB8F5BE}"/>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TF'!$E$230:$E$242</c:f>
              <c:numCache>
                <c:formatCode>#,##0</c:formatCode>
                <c:ptCount val="13"/>
                <c:pt idx="0">
                  <c:v>60955</c:v>
                </c:pt>
                <c:pt idx="1">
                  <c:v>57441</c:v>
                </c:pt>
                <c:pt idx="2">
                  <c:v>63341</c:v>
                </c:pt>
                <c:pt idx="3">
                  <c:v>24357</c:v>
                </c:pt>
                <c:pt idx="4">
                  <c:v>5854</c:v>
                </c:pt>
                <c:pt idx="5">
                  <c:v>7213</c:v>
                </c:pt>
                <c:pt idx="6">
                  <c:v>10640</c:v>
                </c:pt>
                <c:pt idx="7">
                  <c:v>5156</c:v>
                </c:pt>
                <c:pt idx="8">
                  <c:v>6743</c:v>
                </c:pt>
                <c:pt idx="9">
                  <c:v>34762</c:v>
                </c:pt>
                <c:pt idx="10">
                  <c:v>57241</c:v>
                </c:pt>
                <c:pt idx="11">
                  <c:v>64094</c:v>
                </c:pt>
                <c:pt idx="12">
                  <c:v>397797</c:v>
                </c:pt>
              </c:numCache>
            </c:numRef>
          </c:val>
          <c:smooth val="0"/>
          <c:extLst>
            <c:ext xmlns:c16="http://schemas.microsoft.com/office/drawing/2014/chart" uri="{C3380CC4-5D6E-409C-BE32-E72D297353CC}">
              <c16:uniqueId val="{00000002-ACC1-4EC7-87EE-F115ECB8F5BE}"/>
            </c:ext>
          </c:extLst>
        </c:ser>
        <c:ser>
          <c:idx val="0"/>
          <c:order val="1"/>
          <c:tx>
            <c:strRef>
              <c:f>'Evolución mensual turistas TF'!$K$228:$L$228</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4-ACC1-4EC7-87EE-F115ECB8F5BE}"/>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TF'!$K$230:$K$242</c:f>
              <c:numCache>
                <c:formatCode>#,##0</c:formatCode>
                <c:ptCount val="13"/>
                <c:pt idx="0">
                  <c:v>35914</c:v>
                </c:pt>
                <c:pt idx="1">
                  <c:v>35147</c:v>
                </c:pt>
                <c:pt idx="2">
                  <c:v>35515</c:v>
                </c:pt>
                <c:pt idx="3">
                  <c:v>35239</c:v>
                </c:pt>
                <c:pt idx="4">
                  <c:v>2246</c:v>
                </c:pt>
                <c:pt idx="5">
                  <c:v>3030</c:v>
                </c:pt>
                <c:pt idx="6">
                  <c:v>4556</c:v>
                </c:pt>
                <c:pt idx="7">
                  <c:v>4030</c:v>
                </c:pt>
                <c:pt idx="8">
                  <c:v>3114</c:v>
                </c:pt>
                <c:pt idx="9">
                  <c:v>31816</c:v>
                </c:pt>
                <c:pt idx="10">
                  <c:v>56136</c:v>
                </c:pt>
                <c:pt idx="11">
                  <c:v>47856</c:v>
                </c:pt>
                <c:pt idx="12">
                  <c:v>294599</c:v>
                </c:pt>
              </c:numCache>
            </c:numRef>
          </c:val>
          <c:smooth val="0"/>
          <c:extLst>
            <c:ext xmlns:c16="http://schemas.microsoft.com/office/drawing/2014/chart" uri="{C3380CC4-5D6E-409C-BE32-E72D297353CC}">
              <c16:uniqueId val="{00000005-ACC1-4EC7-87EE-F115ECB8F5BE}"/>
            </c:ext>
          </c:extLst>
        </c:ser>
        <c:ser>
          <c:idx val="1"/>
          <c:order val="2"/>
          <c:tx>
            <c:strRef>
              <c:f>'Evolución mensual turistas TF'!$M$228:$N$228</c:f>
              <c:strCache>
                <c:ptCount val="1"/>
                <c:pt idx="0">
                  <c:v>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7-ACC1-4EC7-87EE-F115ECB8F5BE}"/>
              </c:ext>
            </c:extLst>
          </c:dPt>
          <c:cat>
            <c:strRef>
              <c:f>'Evolución mensual turistas TF'!$A$9:$A$21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'Evolución mensual turistas TF'!$M$230:$M$242</c:f>
              <c:numCache>
                <c:formatCode>#,##0</c:formatCode>
                <c:ptCount val="13"/>
                <c:pt idx="0">
                  <c:v>58453</c:v>
                </c:pt>
                <c:pt idx="1">
                  <c:v>54306</c:v>
                </c:pt>
                <c:pt idx="2">
                  <c:v>44794</c:v>
                </c:pt>
                <c:pt idx="3">
                  <c:v>21474</c:v>
                </c:pt>
                <c:pt idx="4">
                  <c:v>2761</c:v>
                </c:pt>
                <c:pt idx="5">
                  <c:v>3330</c:v>
                </c:pt>
                <c:pt idx="6">
                  <c:v>6744</c:v>
                </c:pt>
                <c:pt idx="7">
                  <c:v>5289</c:v>
                </c:pt>
                <c:pt idx="8">
                  <c:v>5668</c:v>
                </c:pt>
                <c:pt idx="9">
                  <c:v>31991</c:v>
                </c:pt>
                <c:pt idx="10">
                  <c:v>49277</c:v>
                </c:pt>
                <c:pt idx="11">
                  <c:v>52490</c:v>
                </c:pt>
                <c:pt idx="12">
                  <c:v>336577</c:v>
                </c:pt>
              </c:numCache>
            </c:numRef>
          </c:val>
          <c:smooth val="0"/>
          <c:extLst>
            <c:ext xmlns:c16="http://schemas.microsoft.com/office/drawing/2014/chart" uri="{C3380CC4-5D6E-409C-BE32-E72D297353CC}">
              <c16:uniqueId val="{00000008-ACC1-4EC7-87EE-F115ECB8F5BE}"/>
            </c:ext>
          </c:extLst>
        </c:ser>
        <c:dLbls>
          <c:showLegendKey val="0"/>
          <c:showVal val="0"/>
          <c:showCatName val="0"/>
          <c:showSerName val="0"/>
          <c:showPercent val="0"/>
          <c:showBubbleSize val="0"/>
        </c:dLbls>
        <c:marker val="1"/>
        <c:smooth val="0"/>
        <c:axId val="293731263"/>
        <c:axId val="293743791"/>
      </c:lineChart>
      <c:lineChart>
        <c:grouping val="standard"/>
        <c:varyColors val="0"/>
        <c:ser>
          <c:idx val="2"/>
          <c:order val="3"/>
          <c:tx>
            <c:strRef>
              <c:f>'Evolución mensual turistas TF'!$N$229</c:f>
              <c:strCache>
                <c:ptCount val="1"/>
                <c:pt idx="0">
                  <c:v>Variación 23/22</c:v>
                </c:pt>
              </c:strCache>
            </c:strRef>
          </c:tx>
          <c:spPr>
            <a:ln w="28575" cap="rnd">
              <a:noFill/>
              <a:round/>
            </a:ln>
            <a:effectLst/>
          </c:spPr>
          <c:marker>
            <c:symbol val="square"/>
            <c:size val="5"/>
            <c:spPr>
              <a:noFill/>
              <a:ln w="9525">
                <a:solidFill>
                  <a:schemeClr val="accent1"/>
                </a:solid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9-ACC1-4EC7-87EE-F115ECB8F5BE}"/>
              </c:ext>
            </c:extLst>
          </c:dPt>
          <c:dPt>
            <c:idx val="1"/>
            <c:marker>
              <c:symbol val="square"/>
              <c:size val="5"/>
              <c:spPr>
                <a:noFill/>
                <a:ln w="9525">
                  <a:noFill/>
                </a:ln>
                <a:effectLst/>
              </c:spPr>
            </c:marker>
            <c:bubble3D val="0"/>
            <c:extLst>
              <c:ext xmlns:c16="http://schemas.microsoft.com/office/drawing/2014/chart" uri="{C3380CC4-5D6E-409C-BE32-E72D297353CC}">
                <c16:uniqueId val="{0000000A-ACC1-4EC7-87EE-F115ECB8F5BE}"/>
              </c:ext>
            </c:extLst>
          </c:dPt>
          <c:dPt>
            <c:idx val="2"/>
            <c:marker>
              <c:symbol val="square"/>
              <c:size val="5"/>
              <c:spPr>
                <a:noFill/>
                <a:ln w="9525">
                  <a:noFill/>
                </a:ln>
                <a:effectLst/>
              </c:spPr>
            </c:marker>
            <c:bubble3D val="0"/>
            <c:extLst>
              <c:ext xmlns:c16="http://schemas.microsoft.com/office/drawing/2014/chart" uri="{C3380CC4-5D6E-409C-BE32-E72D297353CC}">
                <c16:uniqueId val="{0000000B-ACC1-4EC7-87EE-F115ECB8F5BE}"/>
              </c:ext>
            </c:extLst>
          </c:dPt>
          <c:dPt>
            <c:idx val="3"/>
            <c:marker>
              <c:symbol val="square"/>
              <c:size val="5"/>
              <c:spPr>
                <a:noFill/>
                <a:ln w="9525">
                  <a:noFill/>
                </a:ln>
                <a:effectLst/>
              </c:spPr>
            </c:marker>
            <c:bubble3D val="0"/>
            <c:extLst>
              <c:ext xmlns:c16="http://schemas.microsoft.com/office/drawing/2014/chart" uri="{C3380CC4-5D6E-409C-BE32-E72D297353CC}">
                <c16:uniqueId val="{0000000C-ACC1-4EC7-87EE-F115ECB8F5BE}"/>
              </c:ext>
            </c:extLst>
          </c:dPt>
          <c:dPt>
            <c:idx val="4"/>
            <c:marker>
              <c:symbol val="square"/>
              <c:size val="5"/>
              <c:spPr>
                <a:noFill/>
                <a:ln w="9525">
                  <a:noFill/>
                </a:ln>
                <a:effectLst/>
              </c:spPr>
            </c:marker>
            <c:bubble3D val="0"/>
            <c:extLst>
              <c:ext xmlns:c16="http://schemas.microsoft.com/office/drawing/2014/chart" uri="{C3380CC4-5D6E-409C-BE32-E72D297353CC}">
                <c16:uniqueId val="{0000000D-ACC1-4EC7-87EE-F115ECB8F5BE}"/>
              </c:ext>
            </c:extLst>
          </c:dPt>
          <c:dPt>
            <c:idx val="5"/>
            <c:marker>
              <c:symbol val="square"/>
              <c:size val="5"/>
              <c:spPr>
                <a:noFill/>
                <a:ln w="9525">
                  <a:noFill/>
                </a:ln>
                <a:effectLst/>
              </c:spPr>
            </c:marker>
            <c:bubble3D val="0"/>
            <c:extLst>
              <c:ext xmlns:c16="http://schemas.microsoft.com/office/drawing/2014/chart" uri="{C3380CC4-5D6E-409C-BE32-E72D297353CC}">
                <c16:uniqueId val="{0000000E-ACC1-4EC7-87EE-F115ECB8F5BE}"/>
              </c:ext>
            </c:extLst>
          </c:dPt>
          <c:dPt>
            <c:idx val="6"/>
            <c:marker>
              <c:symbol val="square"/>
              <c:size val="5"/>
              <c:spPr>
                <a:noFill/>
                <a:ln w="9525">
                  <a:noFill/>
                </a:ln>
                <a:effectLst/>
              </c:spPr>
            </c:marker>
            <c:bubble3D val="0"/>
            <c:extLst>
              <c:ext xmlns:c16="http://schemas.microsoft.com/office/drawing/2014/chart" uri="{C3380CC4-5D6E-409C-BE32-E72D297353CC}">
                <c16:uniqueId val="{0000000F-ACC1-4EC7-87EE-F115ECB8F5BE}"/>
              </c:ext>
            </c:extLst>
          </c:dPt>
          <c:dPt>
            <c:idx val="7"/>
            <c:marker>
              <c:symbol val="square"/>
              <c:size val="5"/>
              <c:spPr>
                <a:noFill/>
                <a:ln w="9525">
                  <a:noFill/>
                </a:ln>
                <a:effectLst/>
              </c:spPr>
            </c:marker>
            <c:bubble3D val="0"/>
            <c:extLst>
              <c:ext xmlns:c16="http://schemas.microsoft.com/office/drawing/2014/chart" uri="{C3380CC4-5D6E-409C-BE32-E72D297353CC}">
                <c16:uniqueId val="{00000010-ACC1-4EC7-87EE-F115ECB8F5BE}"/>
              </c:ext>
            </c:extLst>
          </c:dPt>
          <c:dPt>
            <c:idx val="8"/>
            <c:marker>
              <c:symbol val="square"/>
              <c:size val="5"/>
              <c:spPr>
                <a:noFill/>
                <a:ln w="9525">
                  <a:noFill/>
                </a:ln>
                <a:effectLst/>
              </c:spPr>
            </c:marker>
            <c:bubble3D val="0"/>
            <c:extLst>
              <c:ext xmlns:c16="http://schemas.microsoft.com/office/drawing/2014/chart" uri="{C3380CC4-5D6E-409C-BE32-E72D297353CC}">
                <c16:uniqueId val="{00000011-ACC1-4EC7-87EE-F115ECB8F5BE}"/>
              </c:ext>
            </c:extLst>
          </c:dPt>
          <c:dPt>
            <c:idx val="9"/>
            <c:marker>
              <c:symbol val="square"/>
              <c:size val="5"/>
              <c:spPr>
                <a:noFill/>
                <a:ln w="9525">
                  <a:noFill/>
                </a:ln>
                <a:effectLst/>
              </c:spPr>
            </c:marker>
            <c:bubble3D val="0"/>
            <c:extLst>
              <c:ext xmlns:c16="http://schemas.microsoft.com/office/drawing/2014/chart" uri="{C3380CC4-5D6E-409C-BE32-E72D297353CC}">
                <c16:uniqueId val="{00000012-ACC1-4EC7-87EE-F115ECB8F5BE}"/>
              </c:ext>
            </c:extLst>
          </c:dPt>
          <c:dPt>
            <c:idx val="10"/>
            <c:marker>
              <c:symbol val="square"/>
              <c:size val="5"/>
              <c:spPr>
                <a:noFill/>
                <a:ln w="9525">
                  <a:noFill/>
                </a:ln>
                <a:effectLst/>
              </c:spPr>
            </c:marker>
            <c:bubble3D val="0"/>
            <c:extLst>
              <c:ext xmlns:c16="http://schemas.microsoft.com/office/drawing/2014/chart" uri="{C3380CC4-5D6E-409C-BE32-E72D297353CC}">
                <c16:uniqueId val="{00000013-ACC1-4EC7-87EE-F115ECB8F5BE}"/>
              </c:ext>
            </c:extLst>
          </c:dPt>
          <c:dPt>
            <c:idx val="11"/>
            <c:marker>
              <c:symbol val="square"/>
              <c:size val="5"/>
              <c:spPr>
                <a:noFill/>
                <a:ln w="9525">
                  <a:noFill/>
                </a:ln>
                <a:effectLst/>
              </c:spPr>
            </c:marker>
            <c:bubble3D val="0"/>
            <c:extLst>
              <c:ext xmlns:c16="http://schemas.microsoft.com/office/drawing/2014/chart" uri="{C3380CC4-5D6E-409C-BE32-E72D297353CC}">
                <c16:uniqueId val="{00000014-ACC1-4EC7-87EE-F115ECB8F5BE}"/>
              </c:ext>
            </c:extLst>
          </c:dPt>
          <c:dPt>
            <c:idx val="12"/>
            <c:marker>
              <c:symbol val="square"/>
              <c:size val="5"/>
              <c:spPr>
                <a:noFill/>
                <a:ln w="9525">
                  <a:noFill/>
                </a:ln>
                <a:effectLst/>
              </c:spPr>
            </c:marker>
            <c:bubble3D val="0"/>
            <c:extLst>
              <c:ext xmlns:c16="http://schemas.microsoft.com/office/drawing/2014/chart" uri="{C3380CC4-5D6E-409C-BE32-E72D297353CC}">
                <c16:uniqueId val="{00000015-ACC1-4EC7-87EE-F115ECB8F5BE}"/>
              </c:ext>
            </c:extLst>
          </c:dPt>
          <c:cat>
            <c:strRef>
              <c:f>'Evolución mensual turistas TF'!$B$230:$B$241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'Evolución mensual turistas TF'!$N$230:$N$242</c:f>
              <c:numCache>
                <c:formatCode>0.0%</c:formatCode>
                <c:ptCount val="13"/>
                <c:pt idx="0">
                  <c:v>0.6275825583337975</c:v>
                </c:pt>
                <c:pt idx="1">
                  <c:v>0.54511053574985069</c:v>
                </c:pt>
                <c:pt idx="2">
                  <c:v>0.26126988596367728</c:v>
                </c:pt>
                <c:pt idx="3">
                  <c:v>-0.39061834898833681</c:v>
                </c:pt>
                <c:pt idx="4">
                  <c:v>0.22929652715939453</c:v>
                </c:pt>
                <c:pt idx="5">
                  <c:v>9.9009900990099098E-2</c:v>
                </c:pt>
                <c:pt idx="6">
                  <c:v>0.48024582967515372</c:v>
                </c:pt>
                <c:pt idx="7">
                  <c:v>0.31240694789081891</c:v>
                </c:pt>
                <c:pt idx="8">
                  <c:v>0.82016698779704567</c:v>
                </c:pt>
                <c:pt idx="9">
                  <c:v>5.5003771687200942E-3</c:v>
                </c:pt>
                <c:pt idx="10">
                  <c:v>-0.12218540686903234</c:v>
                </c:pt>
                <c:pt idx="11">
                  <c:v>9.6832163156135076E-2</c:v>
                </c:pt>
                <c:pt idx="12">
                  <c:v>0.14249199759673314</c:v>
                </c:pt>
              </c:numCache>
            </c:numRef>
          </c:val>
          <c:smooth val="0"/>
          <c:extLst>
            <c:ext xmlns:c16="http://schemas.microsoft.com/office/drawing/2014/chart" uri="{C3380CC4-5D6E-409C-BE32-E72D297353CC}">
              <c16:uniqueId val="{00000016-ACC1-4EC7-87EE-F115ECB8F5BE}"/>
            </c:ext>
          </c:extLst>
        </c:ser>
        <c:ser>
          <c:idx val="4"/>
          <c:order val="4"/>
          <c:tx>
            <c:strRef>
              <c:f>'Evolución mensual turistas TF'!$O$229</c:f>
              <c:strCache>
                <c:ptCount val="1"/>
                <c:pt idx="0">
                  <c:v>Variación 23/19</c:v>
                </c:pt>
              </c:strCache>
            </c:strRef>
          </c:tx>
          <c:spPr>
            <a:ln w="25400" cap="rnd">
              <a:noFill/>
              <a:round/>
            </a:ln>
            <a:effectLst/>
          </c:spPr>
          <c:marker>
            <c:symbol val="none"/>
          </c:marker>
          <c:val>
            <c:numRef>
              <c:f>'Evolución mensual turistas TF'!$O$230:$O$242</c:f>
              <c:numCache>
                <c:formatCode>0.0%</c:formatCode>
                <c:ptCount val="13"/>
                <c:pt idx="0">
                  <c:v>-4.1046673775736231E-2</c:v>
                </c:pt>
                <c:pt idx="1">
                  <c:v>-5.4577740638220074E-2</c:v>
                </c:pt>
                <c:pt idx="2">
                  <c:v>-0.29281192276724399</c:v>
                </c:pt>
                <c:pt idx="3">
                  <c:v>-0.11836433058258411</c:v>
                </c:pt>
                <c:pt idx="4">
                  <c:v>-0.52835667919371376</c:v>
                </c:pt>
                <c:pt idx="5">
                  <c:v>-0.53833356439761548</c:v>
                </c:pt>
                <c:pt idx="6">
                  <c:v>-0.36616541353383458</c:v>
                </c:pt>
                <c:pt idx="7">
                  <c:v>2.5795190069821672E-2</c:v>
                </c:pt>
                <c:pt idx="8">
                  <c:v>-0.15942458846210883</c:v>
                </c:pt>
                <c:pt idx="9">
                  <c:v>-7.9713480237040502E-2</c:v>
                </c:pt>
                <c:pt idx="10">
                  <c:v>-0.13913104243461849</c:v>
                </c:pt>
                <c:pt idx="11">
                  <c:v>-0.1810465878241333</c:v>
                </c:pt>
                <c:pt idx="12">
                  <c:v>-0.15389759098233524</c:v>
                </c:pt>
              </c:numCache>
            </c:numRef>
          </c:val>
          <c:smooth val="0"/>
          <c:extLst>
            <c:ext xmlns:c16="http://schemas.microsoft.com/office/drawing/2014/chart" uri="{C3380CC4-5D6E-409C-BE32-E72D297353CC}">
              <c16:uniqueId val="{00000017-ACC1-4EC7-87EE-F115ECB8F5BE}"/>
            </c:ext>
          </c:extLst>
        </c:ser>
        <c:dLbls>
          <c:showLegendKey val="0"/>
          <c:showVal val="0"/>
          <c:showCatName val="0"/>
          <c:showSerName val="0"/>
          <c:showPercent val="0"/>
          <c:showBubbleSize val="0"/>
        </c:dLbls>
        <c:marker val="1"/>
        <c:smooth val="0"/>
        <c:axId val="383227839"/>
        <c:axId val="383247327"/>
      </c:lineChart>
      <c:catAx>
        <c:axId val="29373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43791"/>
        <c:crosses val="autoZero"/>
        <c:auto val="1"/>
        <c:lblAlgn val="ctr"/>
        <c:lblOffset val="800"/>
        <c:noMultiLvlLbl val="0"/>
      </c:catAx>
      <c:valAx>
        <c:axId val="293743791"/>
        <c:scaling>
          <c:orientation val="minMax"/>
          <c:max val="7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93731263"/>
        <c:crosses val="autoZero"/>
        <c:crossBetween val="between"/>
      </c:valAx>
      <c:valAx>
        <c:axId val="3832473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227839"/>
        <c:crosses val="max"/>
        <c:crossBetween val="between"/>
      </c:valAx>
      <c:catAx>
        <c:axId val="383227839"/>
        <c:scaling>
          <c:orientation val="minMax"/>
        </c:scaling>
        <c:delete val="1"/>
        <c:axPos val="b"/>
        <c:numFmt formatCode="General" sourceLinked="1"/>
        <c:majorTickMark val="out"/>
        <c:minorTickMark val="none"/>
        <c:tickLblPos val="nextTo"/>
        <c:crossAx val="3832473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3" Type="http://schemas.openxmlformats.org/officeDocument/2006/relationships/chart" Target="../charts/chart72.xml"/><Relationship Id="rId7" Type="http://schemas.openxmlformats.org/officeDocument/2006/relationships/image" Target="../media/image3.png"/><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73.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image" Target="../media/image3.png"/><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77.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80.xml"/><Relationship Id="rId7" Type="http://schemas.openxmlformats.org/officeDocument/2006/relationships/image" Target="../media/image3.png"/><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81.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84.xml"/><Relationship Id="rId7" Type="http://schemas.openxmlformats.org/officeDocument/2006/relationships/image" Target="../media/image3.png"/><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85.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2.png"/><Relationship Id="rId1" Type="http://schemas.openxmlformats.org/officeDocument/2006/relationships/hyperlink" Target="#Indice!A1"/><Relationship Id="rId4" Type="http://schemas.openxmlformats.org/officeDocument/2006/relationships/image" Target="../media/image3.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1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image" Target="../media/image2.png"/><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image" Target="../media/image3.png"/><Relationship Id="rId9" Type="http://schemas.openxmlformats.org/officeDocument/2006/relationships/chart" Target="../charts/chart17.xml"/><Relationship Id="rId1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hyperlink" Target="#Indice!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png"/><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hyperlink" Target="#Indice!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image" Target="../media/image2.png"/><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hyperlink" Target="#Indice!A1"/><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8" Type="http://schemas.openxmlformats.org/officeDocument/2006/relationships/chart" Target="../charts/chart52.xml"/><Relationship Id="rId13" Type="http://schemas.openxmlformats.org/officeDocument/2006/relationships/image" Target="../media/image2.png"/><Relationship Id="rId3" Type="http://schemas.openxmlformats.org/officeDocument/2006/relationships/chart" Target="../charts/chart47.xml"/><Relationship Id="rId7" Type="http://schemas.openxmlformats.org/officeDocument/2006/relationships/chart" Target="../charts/chart51.xml"/><Relationship Id="rId12" Type="http://schemas.openxmlformats.org/officeDocument/2006/relationships/hyperlink" Target="#Indice!A1"/><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11" Type="http://schemas.openxmlformats.org/officeDocument/2006/relationships/chart" Target="../charts/chart55.xml"/><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 Id="rId14" Type="http://schemas.openxmlformats.org/officeDocument/2006/relationships/image" Target="../media/image3.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7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ice!A1"/></Relationships>
</file>

<file path=xl/drawings/_rels/drawing86.xml.rels><?xml version="1.0" encoding="UTF-8" standalone="yes"?>
<Relationships xmlns="http://schemas.openxmlformats.org/package/2006/relationships"><Relationship Id="rId3" Type="http://schemas.openxmlformats.org/officeDocument/2006/relationships/chart" Target="../charts/chart58.xml"/><Relationship Id="rId7" Type="http://schemas.openxmlformats.org/officeDocument/2006/relationships/image" Target="../media/image3.png"/><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59.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62.xml"/><Relationship Id="rId7" Type="http://schemas.openxmlformats.org/officeDocument/2006/relationships/image" Target="../media/image3.png"/><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63.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7.xml"/><Relationship Id="rId7" Type="http://schemas.openxmlformats.org/officeDocument/2006/relationships/image" Target="../media/image3.png"/><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png"/><Relationship Id="rId5" Type="http://schemas.openxmlformats.org/officeDocument/2006/relationships/hyperlink" Target="#Indice!A1"/><Relationship Id="rId4" Type="http://schemas.openxmlformats.org/officeDocument/2006/relationships/chart" Target="../charts/chart68.xml"/></Relationships>
</file>

<file path=xl/drawings/drawing1.xml><?xml version="1.0" encoding="utf-8"?>
<xdr:wsDr xmlns:xdr="http://schemas.openxmlformats.org/drawingml/2006/spreadsheetDrawing" xmlns:a="http://schemas.openxmlformats.org/drawingml/2006/main">
  <xdr:twoCellAnchor editAs="oneCell">
    <xdr:from>
      <xdr:col>1</xdr:col>
      <xdr:colOff>5248275</xdr:colOff>
      <xdr:row>0</xdr:row>
      <xdr:rowOff>142875</xdr:rowOff>
    </xdr:from>
    <xdr:to>
      <xdr:col>1</xdr:col>
      <xdr:colOff>7512822</xdr:colOff>
      <xdr:row>2</xdr:row>
      <xdr:rowOff>171450</xdr:rowOff>
    </xdr:to>
    <xdr:pic>
      <xdr:nvPicPr>
        <xdr:cNvPr id="2" name="Imagen 1">
          <a:extLst>
            <a:ext uri="{FF2B5EF4-FFF2-40B4-BE49-F238E27FC236}">
              <a16:creationId xmlns:a16="http://schemas.microsoft.com/office/drawing/2014/main" id="{4DC3DDB0-87A1-4C6D-B844-D9C2A5584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0275" y="142875"/>
          <a:ext cx="2264547" cy="6191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0.7616</cdr:x>
      <cdr:y>0.11082</cdr:y>
    </cdr:to>
    <cdr:sp macro="" textlink="'Evolución mensual turistas TF'!$B$20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2927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455071B-CC5E-444B-A4CB-1CA2D23211DE}" type="TxLink">
            <a:rPr lang="en-US" sz="1600" b="1" i="0" u="none" strike="noStrike">
              <a:solidFill>
                <a:srgbClr val="595959"/>
              </a:solidFill>
              <a:latin typeface="Calibri"/>
              <a:ea typeface="Calibri"/>
              <a:cs typeface="Calibri"/>
            </a:rPr>
            <a:pPr/>
            <a:t>Turistas neerlandeses entrados a Tenerife (principal+secundario)</a:t>
          </a:fld>
          <a:endParaRPr lang="es-ES" sz="1100"/>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0.9452</cdr:y>
    </cdr:from>
    <cdr:to>
      <cdr:x>0.79496</cdr:x>
      <cdr:y>0.99654</cdr:y>
    </cdr:to>
    <cdr:sp macro="" textlink="">
      <cdr:nvSpPr>
        <cdr:cNvPr id="2" name="CuadroTexto 1">
          <a:extLst xmlns:a="http://schemas.openxmlformats.org/drawingml/2006/main">
            <a:ext uri="{FF2B5EF4-FFF2-40B4-BE49-F238E27FC236}">
              <a16:creationId xmlns:a16="http://schemas.microsoft.com/office/drawing/2014/main" id="{846A622F-0030-380B-9B66-567633304357}"/>
            </a:ext>
          </a:extLst>
        </cdr:cNvPr>
        <cdr:cNvSpPr txBox="1"/>
      </cdr:nvSpPr>
      <cdr:spPr>
        <a:xfrm xmlns:a="http://schemas.openxmlformats.org/drawingml/2006/main">
          <a:off x="0" y="3641725"/>
          <a:ext cx="7095000" cy="197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0.00636</cdr:x>
      <cdr:y>0.089</cdr:y>
    </cdr:from>
    <cdr:to>
      <cdr:x>0.15036</cdr:x>
      <cdr:y>0.17553</cdr:y>
    </cdr:to>
    <cdr:sp macro="" textlink="">
      <cdr:nvSpPr>
        <cdr:cNvPr id="3" name="CuadroTexto 2">
          <a:extLst xmlns:a="http://schemas.openxmlformats.org/drawingml/2006/main">
            <a:ext uri="{FF2B5EF4-FFF2-40B4-BE49-F238E27FC236}">
              <a16:creationId xmlns:a16="http://schemas.microsoft.com/office/drawing/2014/main" id="{89E08A13-8C50-F623-A4D3-5791669BF765}"/>
            </a:ext>
          </a:extLst>
        </cdr:cNvPr>
        <cdr:cNvSpPr txBox="1"/>
      </cdr:nvSpPr>
      <cdr:spPr>
        <a:xfrm xmlns:a="http://schemas.openxmlformats.org/drawingml/2006/main">
          <a:off x="76200" y="342900"/>
          <a:ext cx="1724025"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1D3EEE0-1E51-47E2-AD51-5250867DE44C}" type="TxLink">
            <a:rPr lang="en-US" sz="1400" b="0" i="0" u="none" strike="noStrike">
              <a:solidFill>
                <a:schemeClr val="accent6">
                  <a:lumMod val="50000"/>
                </a:schemeClr>
              </a:solidFill>
              <a:latin typeface="Calibri"/>
              <a:ea typeface="Calibri"/>
              <a:cs typeface="Calibri"/>
            </a:rPr>
            <a:pPr/>
            <a:t>acumulado diciembre</a:t>
          </a:fld>
          <a:endParaRPr lang="es-ES" sz="1400">
            <a:solidFill>
              <a:schemeClr val="accent6">
                <a:lumMod val="50000"/>
              </a:schemeClr>
            </a:solidFill>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13</xdr:col>
      <xdr:colOff>0</xdr:colOff>
      <xdr:row>92</xdr:row>
      <xdr:rowOff>63187</xdr:rowOff>
    </xdr:to>
    <xdr:graphicFrame macro="">
      <xdr:nvGraphicFramePr>
        <xdr:cNvPr id="2" name="Gráfico 1">
          <a:extLst>
            <a:ext uri="{FF2B5EF4-FFF2-40B4-BE49-F238E27FC236}">
              <a16:creationId xmlns:a16="http://schemas.microsoft.com/office/drawing/2014/main" id="{D3567394-ED1C-42D9-8CB7-88D424D63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104775</xdr:rowOff>
    </xdr:from>
    <xdr:to>
      <xdr:col>18</xdr:col>
      <xdr:colOff>599400</xdr:colOff>
      <xdr:row>94</xdr:row>
      <xdr:rowOff>1275</xdr:rowOff>
    </xdr:to>
    <xdr:graphicFrame macro="">
      <xdr:nvGraphicFramePr>
        <xdr:cNvPr id="3" name="Gráfico 2">
          <a:extLst>
            <a:ext uri="{FF2B5EF4-FFF2-40B4-BE49-F238E27FC236}">
              <a16:creationId xmlns:a16="http://schemas.microsoft.com/office/drawing/2014/main" id="{1BFAFC95-E65F-4C24-8EC4-059ACE408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xdr:colOff>
      <xdr:row>67</xdr:row>
      <xdr:rowOff>152400</xdr:rowOff>
    </xdr:from>
    <xdr:to>
      <xdr:col>28</xdr:col>
      <xdr:colOff>75525</xdr:colOff>
      <xdr:row>94</xdr:row>
      <xdr:rowOff>48900</xdr:rowOff>
    </xdr:to>
    <xdr:graphicFrame macro="">
      <xdr:nvGraphicFramePr>
        <xdr:cNvPr id="4" name="Gráfico 3">
          <a:extLst>
            <a:ext uri="{FF2B5EF4-FFF2-40B4-BE49-F238E27FC236}">
              <a16:creationId xmlns:a16="http://schemas.microsoft.com/office/drawing/2014/main" id="{9CBC7DA8-4B33-4A53-8C38-3BF384A8F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485775</xdr:colOff>
      <xdr:row>67</xdr:row>
      <xdr:rowOff>95250</xdr:rowOff>
    </xdr:from>
    <xdr:to>
      <xdr:col>35</xdr:col>
      <xdr:colOff>0</xdr:colOff>
      <xdr:row>93</xdr:row>
      <xdr:rowOff>182250</xdr:rowOff>
    </xdr:to>
    <xdr:graphicFrame macro="">
      <xdr:nvGraphicFramePr>
        <xdr:cNvPr id="5" name="Gráfico 4">
          <a:extLst>
            <a:ext uri="{FF2B5EF4-FFF2-40B4-BE49-F238E27FC236}">
              <a16:creationId xmlns:a16="http://schemas.microsoft.com/office/drawing/2014/main" id="{BF2E2D57-F097-4623-A457-7696E9E6B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4</xdr:row>
      <xdr:rowOff>38100</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5347CFE7-0AA1-4806-99D5-5A0D353FAF65}"/>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104775</xdr:colOff>
      <xdr:row>0</xdr:row>
      <xdr:rowOff>411452</xdr:rowOff>
    </xdr:to>
    <xdr:pic>
      <xdr:nvPicPr>
        <xdr:cNvPr id="7" name="Imagen 6">
          <a:extLst>
            <a:ext uri="{FF2B5EF4-FFF2-40B4-BE49-F238E27FC236}">
              <a16:creationId xmlns:a16="http://schemas.microsoft.com/office/drawing/2014/main" id="{D3F00537-F1F9-4536-9172-C539CEBE4A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11452"/>
        </a:xfrm>
        <a:prstGeom prst="rect">
          <a:avLst/>
        </a:prstGeom>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13</xdr:col>
      <xdr:colOff>0</xdr:colOff>
      <xdr:row>92</xdr:row>
      <xdr:rowOff>63187</xdr:rowOff>
    </xdr:to>
    <xdr:graphicFrame macro="">
      <xdr:nvGraphicFramePr>
        <xdr:cNvPr id="2" name="Gráfico 1">
          <a:extLst>
            <a:ext uri="{FF2B5EF4-FFF2-40B4-BE49-F238E27FC236}">
              <a16:creationId xmlns:a16="http://schemas.microsoft.com/office/drawing/2014/main" id="{F024C5A7-E8D7-4253-B276-E8A26C72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104775</xdr:rowOff>
    </xdr:from>
    <xdr:to>
      <xdr:col>18</xdr:col>
      <xdr:colOff>599400</xdr:colOff>
      <xdr:row>94</xdr:row>
      <xdr:rowOff>1275</xdr:rowOff>
    </xdr:to>
    <xdr:graphicFrame macro="">
      <xdr:nvGraphicFramePr>
        <xdr:cNvPr id="3" name="Gráfico 2">
          <a:extLst>
            <a:ext uri="{FF2B5EF4-FFF2-40B4-BE49-F238E27FC236}">
              <a16:creationId xmlns:a16="http://schemas.microsoft.com/office/drawing/2014/main" id="{213F737F-7BCE-4924-B06F-21A950CFF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xdr:colOff>
      <xdr:row>67</xdr:row>
      <xdr:rowOff>152400</xdr:rowOff>
    </xdr:from>
    <xdr:to>
      <xdr:col>28</xdr:col>
      <xdr:colOff>75525</xdr:colOff>
      <xdr:row>94</xdr:row>
      <xdr:rowOff>48900</xdr:rowOff>
    </xdr:to>
    <xdr:graphicFrame macro="">
      <xdr:nvGraphicFramePr>
        <xdr:cNvPr id="4" name="Gráfico 3">
          <a:extLst>
            <a:ext uri="{FF2B5EF4-FFF2-40B4-BE49-F238E27FC236}">
              <a16:creationId xmlns:a16="http://schemas.microsoft.com/office/drawing/2014/main" id="{45ABA57B-F362-4FB5-A927-B7DE6CBA0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485775</xdr:colOff>
      <xdr:row>67</xdr:row>
      <xdr:rowOff>95250</xdr:rowOff>
    </xdr:from>
    <xdr:to>
      <xdr:col>35</xdr:col>
      <xdr:colOff>0</xdr:colOff>
      <xdr:row>93</xdr:row>
      <xdr:rowOff>182250</xdr:rowOff>
    </xdr:to>
    <xdr:graphicFrame macro="">
      <xdr:nvGraphicFramePr>
        <xdr:cNvPr id="5" name="Gráfico 4">
          <a:extLst>
            <a:ext uri="{FF2B5EF4-FFF2-40B4-BE49-F238E27FC236}">
              <a16:creationId xmlns:a16="http://schemas.microsoft.com/office/drawing/2014/main" id="{5CB86BEE-1E3F-459C-BC3D-678225916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4</xdr:row>
      <xdr:rowOff>38100</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1EA1312C-5F04-4FFB-923E-996728C3A8ED}"/>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104775</xdr:colOff>
      <xdr:row>0</xdr:row>
      <xdr:rowOff>411452</xdr:rowOff>
    </xdr:to>
    <xdr:pic>
      <xdr:nvPicPr>
        <xdr:cNvPr id="7" name="Imagen 6">
          <a:extLst>
            <a:ext uri="{FF2B5EF4-FFF2-40B4-BE49-F238E27FC236}">
              <a16:creationId xmlns:a16="http://schemas.microsoft.com/office/drawing/2014/main" id="{F717C514-1C83-4CF7-9AD6-F10A2E5F998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11452"/>
        </a:xfrm>
        <a:prstGeom prst="rect">
          <a:avLst/>
        </a:prstGeom>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TF'!$B$22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B56DBD7-4BCE-4CBC-8B6C-05DE24D632C2}" type="TxLink">
            <a:rPr lang="en-US" sz="1600" b="1" i="0" u="none" strike="noStrike">
              <a:solidFill>
                <a:srgbClr val="595959"/>
              </a:solidFill>
              <a:latin typeface="Calibri"/>
              <a:ea typeface="Calibri"/>
              <a:cs typeface="Calibri"/>
            </a:rPr>
            <a:pPr/>
            <a:t>Turistas nórdicos entrados a Tenerife (principal+secundario)</a:t>
          </a:fld>
          <a:endParaRPr lang="es-ES" sz="1100"/>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11.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13.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7</xdr:col>
      <xdr:colOff>0</xdr:colOff>
      <xdr:row>92</xdr:row>
      <xdr:rowOff>63187</xdr:rowOff>
    </xdr:to>
    <xdr:graphicFrame macro="">
      <xdr:nvGraphicFramePr>
        <xdr:cNvPr id="2" name="Gráfico 1">
          <a:extLst>
            <a:ext uri="{FF2B5EF4-FFF2-40B4-BE49-F238E27FC236}">
              <a16:creationId xmlns:a16="http://schemas.microsoft.com/office/drawing/2014/main" id="{A7FEFF27-50FB-4479-A9D0-6A8FAE11D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67</xdr:row>
      <xdr:rowOff>104775</xdr:rowOff>
    </xdr:from>
    <xdr:to>
      <xdr:col>12</xdr:col>
      <xdr:colOff>0</xdr:colOff>
      <xdr:row>94</xdr:row>
      <xdr:rowOff>1275</xdr:rowOff>
    </xdr:to>
    <xdr:graphicFrame macro="">
      <xdr:nvGraphicFramePr>
        <xdr:cNvPr id="3" name="Gráfico 2">
          <a:extLst>
            <a:ext uri="{FF2B5EF4-FFF2-40B4-BE49-F238E27FC236}">
              <a16:creationId xmlns:a16="http://schemas.microsoft.com/office/drawing/2014/main" id="{84D12EC3-4C3C-4D15-9E8F-E72FB8C2D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67</xdr:row>
      <xdr:rowOff>152400</xdr:rowOff>
    </xdr:from>
    <xdr:to>
      <xdr:col>16</xdr:col>
      <xdr:colOff>75525</xdr:colOff>
      <xdr:row>94</xdr:row>
      <xdr:rowOff>48900</xdr:rowOff>
    </xdr:to>
    <xdr:graphicFrame macro="">
      <xdr:nvGraphicFramePr>
        <xdr:cNvPr id="4" name="Gráfico 3">
          <a:extLst>
            <a:ext uri="{FF2B5EF4-FFF2-40B4-BE49-F238E27FC236}">
              <a16:creationId xmlns:a16="http://schemas.microsoft.com/office/drawing/2014/main" id="{8336F72C-B718-4691-866D-C63D1AAFA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485775</xdr:colOff>
      <xdr:row>67</xdr:row>
      <xdr:rowOff>95250</xdr:rowOff>
    </xdr:from>
    <xdr:to>
      <xdr:col>17</xdr:col>
      <xdr:colOff>0</xdr:colOff>
      <xdr:row>93</xdr:row>
      <xdr:rowOff>182250</xdr:rowOff>
    </xdr:to>
    <xdr:graphicFrame macro="">
      <xdr:nvGraphicFramePr>
        <xdr:cNvPr id="5" name="Gráfico 4">
          <a:extLst>
            <a:ext uri="{FF2B5EF4-FFF2-40B4-BE49-F238E27FC236}">
              <a16:creationId xmlns:a16="http://schemas.microsoft.com/office/drawing/2014/main" id="{7F73388B-DB5D-46B1-A878-D774D1B6F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5</xdr:row>
      <xdr:rowOff>0</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566CB979-41E4-47B3-A807-1FF9DB7F79C7}"/>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1590675</xdr:colOff>
      <xdr:row>0</xdr:row>
      <xdr:rowOff>466725</xdr:rowOff>
    </xdr:to>
    <xdr:pic>
      <xdr:nvPicPr>
        <xdr:cNvPr id="7" name="Imagen 6">
          <a:extLst>
            <a:ext uri="{FF2B5EF4-FFF2-40B4-BE49-F238E27FC236}">
              <a16:creationId xmlns:a16="http://schemas.microsoft.com/office/drawing/2014/main" id="{58B464BD-8313-47F9-9FA7-667A52C52A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66725"/>
        </a:xfrm>
        <a:prstGeom prst="rect">
          <a:avLst/>
        </a:prstGeom>
      </xdr:spPr>
    </xdr:pic>
    <xdr:clientData/>
  </xdr:twoCellAnchor>
</xdr:wsDr>
</file>

<file path=xl/drawings/drawing114.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15.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18.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12</xdr:col>
      <xdr:colOff>0</xdr:colOff>
      <xdr:row>92</xdr:row>
      <xdr:rowOff>63187</xdr:rowOff>
    </xdr:to>
    <xdr:graphicFrame macro="">
      <xdr:nvGraphicFramePr>
        <xdr:cNvPr id="2" name="Gráfico 1">
          <a:extLst>
            <a:ext uri="{FF2B5EF4-FFF2-40B4-BE49-F238E27FC236}">
              <a16:creationId xmlns:a16="http://schemas.microsoft.com/office/drawing/2014/main" id="{5FFFBAD7-5E58-442E-8BD8-93D71D440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67</xdr:row>
      <xdr:rowOff>104775</xdr:rowOff>
    </xdr:from>
    <xdr:to>
      <xdr:col>16</xdr:col>
      <xdr:colOff>599400</xdr:colOff>
      <xdr:row>94</xdr:row>
      <xdr:rowOff>1275</xdr:rowOff>
    </xdr:to>
    <xdr:graphicFrame macro="">
      <xdr:nvGraphicFramePr>
        <xdr:cNvPr id="3" name="Gráfico 2">
          <a:extLst>
            <a:ext uri="{FF2B5EF4-FFF2-40B4-BE49-F238E27FC236}">
              <a16:creationId xmlns:a16="http://schemas.microsoft.com/office/drawing/2014/main" id="{BB17BD16-D5B9-4E8C-8232-D2878649F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209551</xdr:colOff>
      <xdr:row>67</xdr:row>
      <xdr:rowOff>152400</xdr:rowOff>
    </xdr:from>
    <xdr:to>
      <xdr:col>25</xdr:col>
      <xdr:colOff>75526</xdr:colOff>
      <xdr:row>94</xdr:row>
      <xdr:rowOff>48900</xdr:rowOff>
    </xdr:to>
    <xdr:graphicFrame macro="">
      <xdr:nvGraphicFramePr>
        <xdr:cNvPr id="4" name="Gráfico 3">
          <a:extLst>
            <a:ext uri="{FF2B5EF4-FFF2-40B4-BE49-F238E27FC236}">
              <a16:creationId xmlns:a16="http://schemas.microsoft.com/office/drawing/2014/main" id="{6D699BF7-4B26-4F9A-847C-E2431BCB7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485775</xdr:colOff>
      <xdr:row>67</xdr:row>
      <xdr:rowOff>95250</xdr:rowOff>
    </xdr:from>
    <xdr:to>
      <xdr:col>32</xdr:col>
      <xdr:colOff>0</xdr:colOff>
      <xdr:row>93</xdr:row>
      <xdr:rowOff>182250</xdr:rowOff>
    </xdr:to>
    <xdr:graphicFrame macro="">
      <xdr:nvGraphicFramePr>
        <xdr:cNvPr id="5" name="Gráfico 4">
          <a:extLst>
            <a:ext uri="{FF2B5EF4-FFF2-40B4-BE49-F238E27FC236}">
              <a16:creationId xmlns:a16="http://schemas.microsoft.com/office/drawing/2014/main" id="{DDF064A3-4079-470D-A7CF-7287AE3EC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3</xdr:row>
      <xdr:rowOff>314325</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BBD646A0-4F87-411B-9780-540233DCC73D}"/>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523875</xdr:colOff>
      <xdr:row>0</xdr:row>
      <xdr:rowOff>411452</xdr:rowOff>
    </xdr:to>
    <xdr:pic>
      <xdr:nvPicPr>
        <xdr:cNvPr id="7" name="Imagen 6">
          <a:extLst>
            <a:ext uri="{FF2B5EF4-FFF2-40B4-BE49-F238E27FC236}">
              <a16:creationId xmlns:a16="http://schemas.microsoft.com/office/drawing/2014/main" id="{5C6442D0-EC3D-447A-99D1-0FEAFC171C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11452"/>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0.93041</cdr:x>
      <cdr:y>0.11082</cdr:y>
    </cdr:to>
    <cdr:sp macro="" textlink="'Evolución mensual turistas TF'!$B$26">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770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7BFC5B4-60BF-411A-B7CB-7D315189D075}" type="TxLink">
            <a:rPr lang="en-US" sz="1600" b="1" i="0" u="none" strike="noStrike">
              <a:solidFill>
                <a:srgbClr val="595959"/>
              </a:solidFill>
              <a:latin typeface="Calibri"/>
              <a:ea typeface="Calibri"/>
              <a:cs typeface="Calibri"/>
            </a:rPr>
            <a:pPr/>
            <a:t>Turistas peninsulares entrados a Tenerife (principal+secundario)</a:t>
          </a:fld>
          <a:endParaRPr lang="es-ES" sz="1100"/>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180975</xdr:colOff>
      <xdr:row>1</xdr:row>
      <xdr:rowOff>95250</xdr:rowOff>
    </xdr:from>
    <xdr:to>
      <xdr:col>0</xdr:col>
      <xdr:colOff>942975</xdr:colOff>
      <xdr:row>4</xdr:row>
      <xdr:rowOff>219075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5B81CB07-35D0-4657-9C1E-02B7B3AEDC10}"/>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80975" y="6096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197</xdr:row>
      <xdr:rowOff>0</xdr:rowOff>
    </xdr:from>
    <xdr:to>
      <xdr:col>10</xdr:col>
      <xdr:colOff>229538</xdr:colOff>
      <xdr:row>216</xdr:row>
      <xdr:rowOff>119738</xdr:rowOff>
    </xdr:to>
    <xdr:graphicFrame macro="">
      <xdr:nvGraphicFramePr>
        <xdr:cNvPr id="3" name="1 Gráfico">
          <a:extLst>
            <a:ext uri="{FF2B5EF4-FFF2-40B4-BE49-F238E27FC236}">
              <a16:creationId xmlns:a16="http://schemas.microsoft.com/office/drawing/2014/main" id="{58D28398-2FF9-4352-8942-657C480F4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276225</xdr:colOff>
      <xdr:row>0</xdr:row>
      <xdr:rowOff>411452</xdr:rowOff>
    </xdr:to>
    <xdr:pic>
      <xdr:nvPicPr>
        <xdr:cNvPr id="4" name="Imagen 3">
          <a:extLst>
            <a:ext uri="{FF2B5EF4-FFF2-40B4-BE49-F238E27FC236}">
              <a16:creationId xmlns:a16="http://schemas.microsoft.com/office/drawing/2014/main" id="{EA24D6FF-CA3D-4AFC-9A2D-BF65E7F654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124.xml><?xml version="1.0" encoding="utf-8"?>
<c:userShapes xmlns:c="http://schemas.openxmlformats.org/drawingml/2006/chart">
  <cdr:relSizeAnchor xmlns:cdr="http://schemas.openxmlformats.org/drawingml/2006/chartDrawing">
    <cdr:from>
      <cdr:x>0</cdr:x>
      <cdr:y>0.95491</cdr:y>
    </cdr:from>
    <cdr:to>
      <cdr:x>0.33442</cdr:x>
      <cdr:y>1</cdr:y>
    </cdr:to>
    <cdr:sp macro="" textlink="">
      <cdr:nvSpPr>
        <cdr:cNvPr id="2" name="Text Box 1">
          <a:extLst xmlns:a="http://schemas.openxmlformats.org/drawingml/2006/main">
            <a:ext uri="{FF2B5EF4-FFF2-40B4-BE49-F238E27FC236}">
              <a16:creationId xmlns:a16="http://schemas.microsoft.com/office/drawing/2014/main" id="{981897E5-DA02-4395-B1F5-96034807C3E8}"/>
            </a:ext>
          </a:extLst>
        </cdr:cNvPr>
        <cdr:cNvSpPr txBox="1">
          <a:spLocks xmlns:a="http://schemas.openxmlformats.org/drawingml/2006/main" noChangeArrowheads="1"/>
        </cdr:cNvSpPr>
      </cdr:nvSpPr>
      <cdr:spPr bwMode="auto">
        <a:xfrm xmlns:a="http://schemas.openxmlformats.org/drawingml/2006/main">
          <a:off x="0" y="3434203"/>
          <a:ext cx="2588401"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ISTA-FRONTUR. ELABORACIÓN: Turismo de Tenerife </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238125</xdr:colOff>
      <xdr:row>1</xdr:row>
      <xdr:rowOff>57150</xdr:rowOff>
    </xdr:from>
    <xdr:to>
      <xdr:col>0</xdr:col>
      <xdr:colOff>1000125</xdr:colOff>
      <xdr:row>4</xdr:row>
      <xdr:rowOff>180975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9FCBA0D8-6076-4C16-BCB0-7093241FF1E5}"/>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38125" y="5715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582F49A0-0CDC-4D9D-ACDF-94A31351BE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0</xdr:col>
      <xdr:colOff>1019175</xdr:colOff>
      <xdr:row>5</xdr:row>
      <xdr:rowOff>0</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F7785FBA-69B2-4D86-8530-FE47B060E98F}"/>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57175" y="6572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19E93B1E-7883-487B-961B-E146267BC9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0.64046</cdr:x>
      <cdr:y>0.10691</cdr:y>
    </cdr:to>
    <cdr:sp macro="" textlink="'Evolución mensual turistas TF'!$B$48">
      <cdr:nvSpPr>
        <cdr:cNvPr id="11"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4733897"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AC1ADD3-89B6-42BA-805A-048D59663FD7}" type="TxLink">
            <a:rPr lang="en-US" sz="1600" b="1" i="0" u="none" strike="noStrike">
              <a:solidFill>
                <a:srgbClr val="595959"/>
              </a:solidFill>
              <a:latin typeface="Calibri"/>
              <a:ea typeface="Calibri"/>
              <a:cs typeface="Calibri"/>
            </a:rPr>
            <a:pPr/>
            <a:t>Turistas extranjeros entrados a Tenerife (principal+secundario)</a:t>
          </a:fld>
          <a:endParaRPr lang="es-ES" sz="1100"/>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57150</xdr:colOff>
      <xdr:row>1</xdr:row>
      <xdr:rowOff>161924</xdr:rowOff>
    </xdr:from>
    <xdr:to>
      <xdr:col>16</xdr:col>
      <xdr:colOff>466725</xdr:colOff>
      <xdr:row>24</xdr:row>
      <xdr:rowOff>4199</xdr:rowOff>
    </xdr:to>
    <xdr:graphicFrame macro="">
      <xdr:nvGraphicFramePr>
        <xdr:cNvPr id="2" name="Gráfico 1">
          <a:extLst>
            <a:ext uri="{FF2B5EF4-FFF2-40B4-BE49-F238E27FC236}">
              <a16:creationId xmlns:a16="http://schemas.microsoft.com/office/drawing/2014/main" id="{7C8C860E-80F7-48E0-9ACE-FAC153A46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1</xdr:row>
      <xdr:rowOff>85725</xdr:rowOff>
    </xdr:from>
    <xdr:to>
      <xdr:col>0</xdr:col>
      <xdr:colOff>914400</xdr:colOff>
      <xdr:row>4</xdr:row>
      <xdr:rowOff>95250</xdr:rowOff>
    </xdr:to>
    <xdr:pic>
      <xdr:nvPicPr>
        <xdr:cNvPr id="3" name="Imagen 2" descr="Iconos Png Gratis Resume Volver Icono Descarga Gratuita - Pump ...">
          <a:hlinkClick xmlns:r="http://schemas.openxmlformats.org/officeDocument/2006/relationships" r:id="rId2"/>
          <a:extLst>
            <a:ext uri="{FF2B5EF4-FFF2-40B4-BE49-F238E27FC236}">
              <a16:creationId xmlns:a16="http://schemas.microsoft.com/office/drawing/2014/main" id="{A205F426-5380-4143-A30C-2F32F95DF335}"/>
            </a:ext>
          </a:extLst>
        </xdr:cNvPr>
        <xdr:cNvPicPr>
          <a:picLocks noChangeAspect="1" noChangeArrowheads="1"/>
        </xdr:cNvPicPr>
      </xdr:nvPicPr>
      <xdr:blipFill>
        <a:blip xmlns:r="http://schemas.openxmlformats.org/officeDocument/2006/relationships" r:embed="rId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2400" y="60007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276226</xdr:colOff>
      <xdr:row>0</xdr:row>
      <xdr:rowOff>411453</xdr:rowOff>
    </xdr:to>
    <xdr:pic>
      <xdr:nvPicPr>
        <xdr:cNvPr id="4" name="Imagen 3">
          <a:extLst>
            <a:ext uri="{FF2B5EF4-FFF2-40B4-BE49-F238E27FC236}">
              <a16:creationId xmlns:a16="http://schemas.microsoft.com/office/drawing/2014/main" id="{227FFFDE-61A0-47DD-A27F-2E938FBB44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1"/>
          <a:ext cx="1504950" cy="411452"/>
        </a:xfrm>
        <a:prstGeom prst="rect">
          <a:avLst/>
        </a:prstGeom>
      </xdr:spPr>
    </xdr:pic>
    <xdr:clientData/>
  </xdr:twoCellAnchor>
  <xdr:twoCellAnchor>
    <xdr:from>
      <xdr:col>6</xdr:col>
      <xdr:colOff>738187</xdr:colOff>
      <xdr:row>25</xdr:row>
      <xdr:rowOff>104775</xdr:rowOff>
    </xdr:from>
    <xdr:to>
      <xdr:col>17</xdr:col>
      <xdr:colOff>495300</xdr:colOff>
      <xdr:row>47</xdr:row>
      <xdr:rowOff>123825</xdr:rowOff>
    </xdr:to>
    <xdr:graphicFrame macro="">
      <xdr:nvGraphicFramePr>
        <xdr:cNvPr id="5" name="Gráfico 4">
          <a:extLst>
            <a:ext uri="{FF2B5EF4-FFF2-40B4-BE49-F238E27FC236}">
              <a16:creationId xmlns:a16="http://schemas.microsoft.com/office/drawing/2014/main" id="{01F44851-762E-4623-BA6C-1EDD42D93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49</xdr:row>
      <xdr:rowOff>19050</xdr:rowOff>
    </xdr:from>
    <xdr:to>
      <xdr:col>16</xdr:col>
      <xdr:colOff>238125</xdr:colOff>
      <xdr:row>70</xdr:row>
      <xdr:rowOff>38100</xdr:rowOff>
    </xdr:to>
    <xdr:graphicFrame macro="">
      <xdr:nvGraphicFramePr>
        <xdr:cNvPr id="6" name="Gráfico 5">
          <a:extLst>
            <a:ext uri="{FF2B5EF4-FFF2-40B4-BE49-F238E27FC236}">
              <a16:creationId xmlns:a16="http://schemas.microsoft.com/office/drawing/2014/main" id="{ADBE4A22-6269-4279-BDC6-A86699BDE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133350</xdr:colOff>
      <xdr:row>70</xdr:row>
      <xdr:rowOff>85725</xdr:rowOff>
    </xdr:from>
    <xdr:to>
      <xdr:col>16</xdr:col>
      <xdr:colOff>219075</xdr:colOff>
      <xdr:row>91</xdr:row>
      <xdr:rowOff>104775</xdr:rowOff>
    </xdr:to>
    <xdr:graphicFrame macro="">
      <xdr:nvGraphicFramePr>
        <xdr:cNvPr id="7" name="Gráfico 6">
          <a:extLst>
            <a:ext uri="{FF2B5EF4-FFF2-40B4-BE49-F238E27FC236}">
              <a16:creationId xmlns:a16="http://schemas.microsoft.com/office/drawing/2014/main" id="{59CD0D47-6867-4464-B5F7-13A1E761F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361950</xdr:colOff>
      <xdr:row>92</xdr:row>
      <xdr:rowOff>66675</xdr:rowOff>
    </xdr:from>
    <xdr:to>
      <xdr:col>16</xdr:col>
      <xdr:colOff>447675</xdr:colOff>
      <xdr:row>113</xdr:row>
      <xdr:rowOff>85725</xdr:rowOff>
    </xdr:to>
    <xdr:graphicFrame macro="">
      <xdr:nvGraphicFramePr>
        <xdr:cNvPr id="8" name="Gráfico 7">
          <a:extLst>
            <a:ext uri="{FF2B5EF4-FFF2-40B4-BE49-F238E27FC236}">
              <a16:creationId xmlns:a16="http://schemas.microsoft.com/office/drawing/2014/main" id="{2A9B03AD-B5C9-4659-9B01-00560C590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542925</xdr:colOff>
      <xdr:row>113</xdr:row>
      <xdr:rowOff>114300</xdr:rowOff>
    </xdr:from>
    <xdr:to>
      <xdr:col>16</xdr:col>
      <xdr:colOff>628650</xdr:colOff>
      <xdr:row>134</xdr:row>
      <xdr:rowOff>133350</xdr:rowOff>
    </xdr:to>
    <xdr:graphicFrame macro="">
      <xdr:nvGraphicFramePr>
        <xdr:cNvPr id="9" name="Gráfico 8">
          <a:extLst>
            <a:ext uri="{FF2B5EF4-FFF2-40B4-BE49-F238E27FC236}">
              <a16:creationId xmlns:a16="http://schemas.microsoft.com/office/drawing/2014/main" id="{0DE754E3-9521-439B-B691-48C071582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135</xdr:row>
      <xdr:rowOff>0</xdr:rowOff>
    </xdr:from>
    <xdr:to>
      <xdr:col>17</xdr:col>
      <xdr:colOff>85725</xdr:colOff>
      <xdr:row>156</xdr:row>
      <xdr:rowOff>19050</xdr:rowOff>
    </xdr:to>
    <xdr:graphicFrame macro="">
      <xdr:nvGraphicFramePr>
        <xdr:cNvPr id="10" name="Gráfico 9">
          <a:extLst>
            <a:ext uri="{FF2B5EF4-FFF2-40B4-BE49-F238E27FC236}">
              <a16:creationId xmlns:a16="http://schemas.microsoft.com/office/drawing/2014/main" id="{C6835DF5-6842-4AAF-9D4C-627CE596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28575</xdr:colOff>
      <xdr:row>157</xdr:row>
      <xdr:rowOff>19050</xdr:rowOff>
    </xdr:from>
    <xdr:to>
      <xdr:col>17</xdr:col>
      <xdr:colOff>114300</xdr:colOff>
      <xdr:row>178</xdr:row>
      <xdr:rowOff>38100</xdr:rowOff>
    </xdr:to>
    <xdr:graphicFrame macro="">
      <xdr:nvGraphicFramePr>
        <xdr:cNvPr id="11" name="Gráfico 10">
          <a:extLst>
            <a:ext uri="{FF2B5EF4-FFF2-40B4-BE49-F238E27FC236}">
              <a16:creationId xmlns:a16="http://schemas.microsoft.com/office/drawing/2014/main" id="{0300E2AA-D93B-4DDC-A30B-D9A766F95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9525</xdr:colOff>
      <xdr:row>180</xdr:row>
      <xdr:rowOff>152400</xdr:rowOff>
    </xdr:from>
    <xdr:to>
      <xdr:col>17</xdr:col>
      <xdr:colOff>95250</xdr:colOff>
      <xdr:row>201</xdr:row>
      <xdr:rowOff>171450</xdr:rowOff>
    </xdr:to>
    <xdr:graphicFrame macro="">
      <xdr:nvGraphicFramePr>
        <xdr:cNvPr id="12" name="Gráfico 11">
          <a:extLst>
            <a:ext uri="{FF2B5EF4-FFF2-40B4-BE49-F238E27FC236}">
              <a16:creationId xmlns:a16="http://schemas.microsoft.com/office/drawing/2014/main" id="{97B80CCD-699C-4272-8907-199C9E0D5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9525</xdr:colOff>
      <xdr:row>202</xdr:row>
      <xdr:rowOff>114300</xdr:rowOff>
    </xdr:from>
    <xdr:to>
      <xdr:col>17</xdr:col>
      <xdr:colOff>95250</xdr:colOff>
      <xdr:row>223</xdr:row>
      <xdr:rowOff>133350</xdr:rowOff>
    </xdr:to>
    <xdr:graphicFrame macro="">
      <xdr:nvGraphicFramePr>
        <xdr:cNvPr id="13" name="Gráfico 12">
          <a:extLst>
            <a:ext uri="{FF2B5EF4-FFF2-40B4-BE49-F238E27FC236}">
              <a16:creationId xmlns:a16="http://schemas.microsoft.com/office/drawing/2014/main" id="{65D6297B-BE68-434C-B9F5-35DDCF682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224</xdr:row>
      <xdr:rowOff>0</xdr:rowOff>
    </xdr:from>
    <xdr:to>
      <xdr:col>17</xdr:col>
      <xdr:colOff>85725</xdr:colOff>
      <xdr:row>245</xdr:row>
      <xdr:rowOff>19050</xdr:rowOff>
    </xdr:to>
    <xdr:graphicFrame macro="">
      <xdr:nvGraphicFramePr>
        <xdr:cNvPr id="14" name="Gráfico 13">
          <a:extLst>
            <a:ext uri="{FF2B5EF4-FFF2-40B4-BE49-F238E27FC236}">
              <a16:creationId xmlns:a16="http://schemas.microsoft.com/office/drawing/2014/main" id="{78E27015-8B76-425A-964A-3A21689FC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0.64046</cdr:x>
      <cdr:y>0.11082</cdr:y>
    </cdr:to>
    <cdr:sp macro="" textlink="'Evolución anual turistas TF'!$B$4">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288"/>
          <a:ext cx="4733925" cy="39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D6F6F75-05F6-47AE-84E1-9EE224444534}" type="TxLink">
            <a:rPr lang="en-US" sz="1600" b="1" i="0" u="none" strike="noStrike">
              <a:solidFill>
                <a:srgbClr val="595959"/>
              </a:solidFill>
              <a:latin typeface="Calibri"/>
              <a:ea typeface="Calibri"/>
              <a:cs typeface="Calibri"/>
            </a:rPr>
            <a:pPr/>
            <a:t>Turistas entrados a Tenerife (principal+secundario)</a:t>
          </a:fld>
          <a:endParaRPr lang="es-ES" sz="1100"/>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0.94108</cdr:y>
    </cdr:from>
    <cdr:to>
      <cdr:x>0.47474</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0.9267</cdr:y>
    </cdr:from>
    <cdr:to>
      <cdr:x>0.45632</cdr:x>
      <cdr:y>0.98562</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13175"/>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xml><?xml version="1.0" encoding="utf-8"?>
<xdr:wsDr xmlns:xdr="http://schemas.openxmlformats.org/drawingml/2006/spreadsheetDrawing" xmlns:a="http://schemas.openxmlformats.org/drawingml/2006/main">
  <xdr:twoCellAnchor>
    <xdr:from>
      <xdr:col>16</xdr:col>
      <xdr:colOff>676274</xdr:colOff>
      <xdr:row>2</xdr:row>
      <xdr:rowOff>123824</xdr:rowOff>
    </xdr:from>
    <xdr:to>
      <xdr:col>28</xdr:col>
      <xdr:colOff>64274</xdr:colOff>
      <xdr:row>24</xdr:row>
      <xdr:rowOff>156599</xdr:rowOff>
    </xdr:to>
    <xdr:graphicFrame macro="">
      <xdr:nvGraphicFramePr>
        <xdr:cNvPr id="2" name="Gráfico 1">
          <a:extLst>
            <a:ext uri="{FF2B5EF4-FFF2-40B4-BE49-F238E27FC236}">
              <a16:creationId xmlns:a16="http://schemas.microsoft.com/office/drawing/2014/main" id="{6D73AB89-3207-4572-9272-CBBFDF8C1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19048</xdr:colOff>
      <xdr:row>68</xdr:row>
      <xdr:rowOff>109535</xdr:rowOff>
    </xdr:from>
    <xdr:to>
      <xdr:col>28</xdr:col>
      <xdr:colOff>169048</xdr:colOff>
      <xdr:row>90</xdr:row>
      <xdr:rowOff>66110</xdr:rowOff>
    </xdr:to>
    <xdr:graphicFrame macro="">
      <xdr:nvGraphicFramePr>
        <xdr:cNvPr id="3" name="Gráfico 2">
          <a:extLst>
            <a:ext uri="{FF2B5EF4-FFF2-40B4-BE49-F238E27FC236}">
              <a16:creationId xmlns:a16="http://schemas.microsoft.com/office/drawing/2014/main" id="{AFC2B1E3-825B-4C4F-87E1-60C30DB75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152398</xdr:colOff>
      <xdr:row>93</xdr:row>
      <xdr:rowOff>52385</xdr:rowOff>
    </xdr:from>
    <xdr:to>
      <xdr:col>28</xdr:col>
      <xdr:colOff>302398</xdr:colOff>
      <xdr:row>115</xdr:row>
      <xdr:rowOff>8960</xdr:rowOff>
    </xdr:to>
    <xdr:graphicFrame macro="">
      <xdr:nvGraphicFramePr>
        <xdr:cNvPr id="4" name="Gráfico 3">
          <a:extLst>
            <a:ext uri="{FF2B5EF4-FFF2-40B4-BE49-F238E27FC236}">
              <a16:creationId xmlns:a16="http://schemas.microsoft.com/office/drawing/2014/main" id="{ADC13819-30B9-40A3-80C3-88E33AE83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152398</xdr:colOff>
      <xdr:row>115</xdr:row>
      <xdr:rowOff>52385</xdr:rowOff>
    </xdr:from>
    <xdr:to>
      <xdr:col>28</xdr:col>
      <xdr:colOff>302398</xdr:colOff>
      <xdr:row>137</xdr:row>
      <xdr:rowOff>8960</xdr:rowOff>
    </xdr:to>
    <xdr:graphicFrame macro="">
      <xdr:nvGraphicFramePr>
        <xdr:cNvPr id="5" name="Gráfico 4">
          <a:extLst>
            <a:ext uri="{FF2B5EF4-FFF2-40B4-BE49-F238E27FC236}">
              <a16:creationId xmlns:a16="http://schemas.microsoft.com/office/drawing/2014/main" id="{E99E16EE-A8ED-4A34-8673-3864BB069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152398</xdr:colOff>
      <xdr:row>137</xdr:row>
      <xdr:rowOff>52385</xdr:rowOff>
    </xdr:from>
    <xdr:to>
      <xdr:col>28</xdr:col>
      <xdr:colOff>302398</xdr:colOff>
      <xdr:row>159</xdr:row>
      <xdr:rowOff>8960</xdr:rowOff>
    </xdr:to>
    <xdr:graphicFrame macro="">
      <xdr:nvGraphicFramePr>
        <xdr:cNvPr id="6" name="Gráfico 5">
          <a:extLst>
            <a:ext uri="{FF2B5EF4-FFF2-40B4-BE49-F238E27FC236}">
              <a16:creationId xmlns:a16="http://schemas.microsoft.com/office/drawing/2014/main" id="{4E080DE2-11A4-4572-A462-1B7F75E69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152398</xdr:colOff>
      <xdr:row>159</xdr:row>
      <xdr:rowOff>52385</xdr:rowOff>
    </xdr:from>
    <xdr:to>
      <xdr:col>28</xdr:col>
      <xdr:colOff>302398</xdr:colOff>
      <xdr:row>181</xdr:row>
      <xdr:rowOff>8960</xdr:rowOff>
    </xdr:to>
    <xdr:graphicFrame macro="">
      <xdr:nvGraphicFramePr>
        <xdr:cNvPr id="7" name="Gráfico 6">
          <a:extLst>
            <a:ext uri="{FF2B5EF4-FFF2-40B4-BE49-F238E27FC236}">
              <a16:creationId xmlns:a16="http://schemas.microsoft.com/office/drawing/2014/main" id="{EC8E8272-8BA7-4C02-AAE4-587A4FF98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152398</xdr:colOff>
      <xdr:row>181</xdr:row>
      <xdr:rowOff>52385</xdr:rowOff>
    </xdr:from>
    <xdr:to>
      <xdr:col>28</xdr:col>
      <xdr:colOff>302398</xdr:colOff>
      <xdr:row>203</xdr:row>
      <xdr:rowOff>8960</xdr:rowOff>
    </xdr:to>
    <xdr:graphicFrame macro="">
      <xdr:nvGraphicFramePr>
        <xdr:cNvPr id="8" name="Gráfico 7">
          <a:extLst>
            <a:ext uri="{FF2B5EF4-FFF2-40B4-BE49-F238E27FC236}">
              <a16:creationId xmlns:a16="http://schemas.microsoft.com/office/drawing/2014/main" id="{2D2D8A3E-C4DC-4BC2-8722-A66D5B5E0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152398</xdr:colOff>
      <xdr:row>203</xdr:row>
      <xdr:rowOff>52385</xdr:rowOff>
    </xdr:from>
    <xdr:to>
      <xdr:col>28</xdr:col>
      <xdr:colOff>302398</xdr:colOff>
      <xdr:row>225</xdr:row>
      <xdr:rowOff>8960</xdr:rowOff>
    </xdr:to>
    <xdr:graphicFrame macro="">
      <xdr:nvGraphicFramePr>
        <xdr:cNvPr id="9" name="Gráfico 8">
          <a:extLst>
            <a:ext uri="{FF2B5EF4-FFF2-40B4-BE49-F238E27FC236}">
              <a16:creationId xmlns:a16="http://schemas.microsoft.com/office/drawing/2014/main" id="{C038845D-549F-4758-A9E4-83A571E8B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152398</xdr:colOff>
      <xdr:row>225</xdr:row>
      <xdr:rowOff>52385</xdr:rowOff>
    </xdr:from>
    <xdr:to>
      <xdr:col>28</xdr:col>
      <xdr:colOff>302398</xdr:colOff>
      <xdr:row>247</xdr:row>
      <xdr:rowOff>94685</xdr:rowOff>
    </xdr:to>
    <xdr:graphicFrame macro="">
      <xdr:nvGraphicFramePr>
        <xdr:cNvPr id="10" name="Gráfico 9">
          <a:extLst>
            <a:ext uri="{FF2B5EF4-FFF2-40B4-BE49-F238E27FC236}">
              <a16:creationId xmlns:a16="http://schemas.microsoft.com/office/drawing/2014/main" id="{A51A4FAF-6BB6-475F-AC22-69C988825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723898</xdr:colOff>
      <xdr:row>24</xdr:row>
      <xdr:rowOff>138110</xdr:rowOff>
    </xdr:from>
    <xdr:to>
      <xdr:col>28</xdr:col>
      <xdr:colOff>111898</xdr:colOff>
      <xdr:row>46</xdr:row>
      <xdr:rowOff>94685</xdr:rowOff>
    </xdr:to>
    <xdr:graphicFrame macro="">
      <xdr:nvGraphicFramePr>
        <xdr:cNvPr id="11" name="Gráfico 10">
          <a:extLst>
            <a:ext uri="{FF2B5EF4-FFF2-40B4-BE49-F238E27FC236}">
              <a16:creationId xmlns:a16="http://schemas.microsoft.com/office/drawing/2014/main" id="{37398A21-B00F-4A9B-B32B-8904DC0A4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761998</xdr:colOff>
      <xdr:row>46</xdr:row>
      <xdr:rowOff>90485</xdr:rowOff>
    </xdr:from>
    <xdr:to>
      <xdr:col>28</xdr:col>
      <xdr:colOff>149998</xdr:colOff>
      <xdr:row>68</xdr:row>
      <xdr:rowOff>47060</xdr:rowOff>
    </xdr:to>
    <xdr:graphicFrame macro="">
      <xdr:nvGraphicFramePr>
        <xdr:cNvPr id="12" name="Gráfico 11">
          <a:extLst>
            <a:ext uri="{FF2B5EF4-FFF2-40B4-BE49-F238E27FC236}">
              <a16:creationId xmlns:a16="http://schemas.microsoft.com/office/drawing/2014/main" id="{A99328DA-38D6-4B8B-9FE3-E4156A4F3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152400</xdr:colOff>
      <xdr:row>1</xdr:row>
      <xdr:rowOff>85725</xdr:rowOff>
    </xdr:from>
    <xdr:to>
      <xdr:col>0</xdr:col>
      <xdr:colOff>914400</xdr:colOff>
      <xdr:row>4</xdr:row>
      <xdr:rowOff>93133</xdr:rowOff>
    </xdr:to>
    <xdr:pic>
      <xdr:nvPicPr>
        <xdr:cNvPr id="13" name="Imagen 12" descr="Iconos Png Gratis Resume Volver Icono Descarga Gratuita - Pump ...">
          <a:hlinkClick xmlns:r="http://schemas.openxmlformats.org/officeDocument/2006/relationships" r:id="rId12"/>
          <a:extLst>
            <a:ext uri="{FF2B5EF4-FFF2-40B4-BE49-F238E27FC236}">
              <a16:creationId xmlns:a16="http://schemas.microsoft.com/office/drawing/2014/main" id="{70B0174B-3F80-4E6C-9974-5802367556DB}"/>
            </a:ext>
          </a:extLst>
        </xdr:cNvPr>
        <xdr:cNvPicPr>
          <a:picLocks noChangeAspect="1" noChangeArrowheads="1"/>
        </xdr:cNvPicPr>
      </xdr:nvPicPr>
      <xdr:blipFill>
        <a:blip xmlns:r="http://schemas.openxmlformats.org/officeDocument/2006/relationships" r:embed="rId1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2400" y="600075"/>
          <a:ext cx="762000" cy="664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275166</xdr:colOff>
      <xdr:row>0</xdr:row>
      <xdr:rowOff>408280</xdr:rowOff>
    </xdr:to>
    <xdr:pic>
      <xdr:nvPicPr>
        <xdr:cNvPr id="14" name="Imagen 13">
          <a:extLst>
            <a:ext uri="{FF2B5EF4-FFF2-40B4-BE49-F238E27FC236}">
              <a16:creationId xmlns:a16="http://schemas.microsoft.com/office/drawing/2014/main" id="{2B4704CE-C837-4FEB-B310-D1333A8E57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 y="1"/>
          <a:ext cx="1503890" cy="40827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0.94108</cdr:y>
    </cdr:from>
    <cdr:to>
      <cdr:x>0.45632</cdr:x>
      <cdr:y>1</cdr:y>
    </cdr:to>
    <cdr:sp macro="" textlink="">
      <cdr:nvSpPr>
        <cdr:cNvPr id="2" name="CuadroTexto 1">
          <a:extLst xmlns:a="http://schemas.openxmlformats.org/drawingml/2006/main">
            <a:ext uri="{FF2B5EF4-FFF2-40B4-BE49-F238E27FC236}">
              <a16:creationId xmlns:a16="http://schemas.microsoft.com/office/drawing/2014/main" id="{1C5737A2-95F6-723C-FB8C-96E20C6C93DE}"/>
            </a:ext>
          </a:extLst>
        </cdr:cNvPr>
        <cdr:cNvSpPr txBox="1"/>
      </cdr:nvSpPr>
      <cdr:spPr>
        <a:xfrm xmlns:a="http://schemas.openxmlformats.org/drawingml/2006/main">
          <a:off x="0" y="3872353"/>
          <a:ext cx="3863978" cy="2424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65000"/>
                  <a:lumOff val="35000"/>
                </a:schemeClr>
              </a:solidFill>
            </a:rPr>
            <a:t>FUENTE: FRONTUR, ISTAC. ELABORACIÓN: Turismo de Tenerife.</a:t>
          </a:r>
        </a:p>
      </cdr:txBody>
    </cdr:sp>
  </cdr:relSizeAnchor>
</c:userShapes>
</file>

<file path=xl/drawings/drawing26.xml><?xml version="1.0" encoding="utf-8"?>
<xdr:wsDr xmlns:xdr="http://schemas.openxmlformats.org/drawingml/2006/spreadsheetDrawing" xmlns:a="http://schemas.openxmlformats.org/drawingml/2006/main">
  <xdr:twoCellAnchor>
    <xdr:from>
      <xdr:col>16</xdr:col>
      <xdr:colOff>676274</xdr:colOff>
      <xdr:row>2</xdr:row>
      <xdr:rowOff>123824</xdr:rowOff>
    </xdr:from>
    <xdr:to>
      <xdr:col>28</xdr:col>
      <xdr:colOff>64274</xdr:colOff>
      <xdr:row>24</xdr:row>
      <xdr:rowOff>156599</xdr:rowOff>
    </xdr:to>
    <xdr:graphicFrame macro="">
      <xdr:nvGraphicFramePr>
        <xdr:cNvPr id="2" name="Gráfico 1">
          <a:extLst>
            <a:ext uri="{FF2B5EF4-FFF2-40B4-BE49-F238E27FC236}">
              <a16:creationId xmlns:a16="http://schemas.microsoft.com/office/drawing/2014/main" id="{944EECCF-051C-4BE5-A9A8-FB222F91C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19048</xdr:colOff>
      <xdr:row>68</xdr:row>
      <xdr:rowOff>109535</xdr:rowOff>
    </xdr:from>
    <xdr:to>
      <xdr:col>28</xdr:col>
      <xdr:colOff>169048</xdr:colOff>
      <xdr:row>90</xdr:row>
      <xdr:rowOff>66110</xdr:rowOff>
    </xdr:to>
    <xdr:graphicFrame macro="">
      <xdr:nvGraphicFramePr>
        <xdr:cNvPr id="3" name="Gráfico 2">
          <a:extLst>
            <a:ext uri="{FF2B5EF4-FFF2-40B4-BE49-F238E27FC236}">
              <a16:creationId xmlns:a16="http://schemas.microsoft.com/office/drawing/2014/main" id="{CAE91562-7E5B-48AD-9444-B4CDD78F2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152398</xdr:colOff>
      <xdr:row>93</xdr:row>
      <xdr:rowOff>52385</xdr:rowOff>
    </xdr:from>
    <xdr:to>
      <xdr:col>28</xdr:col>
      <xdr:colOff>302398</xdr:colOff>
      <xdr:row>115</xdr:row>
      <xdr:rowOff>8960</xdr:rowOff>
    </xdr:to>
    <xdr:graphicFrame macro="">
      <xdr:nvGraphicFramePr>
        <xdr:cNvPr id="4" name="Gráfico 3">
          <a:extLst>
            <a:ext uri="{FF2B5EF4-FFF2-40B4-BE49-F238E27FC236}">
              <a16:creationId xmlns:a16="http://schemas.microsoft.com/office/drawing/2014/main" id="{8522A858-2532-494C-A8A9-AB58A1D6E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152398</xdr:colOff>
      <xdr:row>115</xdr:row>
      <xdr:rowOff>52385</xdr:rowOff>
    </xdr:from>
    <xdr:to>
      <xdr:col>28</xdr:col>
      <xdr:colOff>302398</xdr:colOff>
      <xdr:row>137</xdr:row>
      <xdr:rowOff>8960</xdr:rowOff>
    </xdr:to>
    <xdr:graphicFrame macro="">
      <xdr:nvGraphicFramePr>
        <xdr:cNvPr id="5" name="Gráfico 4">
          <a:extLst>
            <a:ext uri="{FF2B5EF4-FFF2-40B4-BE49-F238E27FC236}">
              <a16:creationId xmlns:a16="http://schemas.microsoft.com/office/drawing/2014/main" id="{35576FF8-029B-4982-B87D-8ECB3F11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152398</xdr:colOff>
      <xdr:row>137</xdr:row>
      <xdr:rowOff>52385</xdr:rowOff>
    </xdr:from>
    <xdr:to>
      <xdr:col>28</xdr:col>
      <xdr:colOff>302398</xdr:colOff>
      <xdr:row>159</xdr:row>
      <xdr:rowOff>8960</xdr:rowOff>
    </xdr:to>
    <xdr:graphicFrame macro="">
      <xdr:nvGraphicFramePr>
        <xdr:cNvPr id="6" name="Gráfico 5">
          <a:extLst>
            <a:ext uri="{FF2B5EF4-FFF2-40B4-BE49-F238E27FC236}">
              <a16:creationId xmlns:a16="http://schemas.microsoft.com/office/drawing/2014/main" id="{59377A56-31A3-4B18-B319-33F9374E5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152398</xdr:colOff>
      <xdr:row>159</xdr:row>
      <xdr:rowOff>52385</xdr:rowOff>
    </xdr:from>
    <xdr:to>
      <xdr:col>28</xdr:col>
      <xdr:colOff>302398</xdr:colOff>
      <xdr:row>181</xdr:row>
      <xdr:rowOff>8960</xdr:rowOff>
    </xdr:to>
    <xdr:graphicFrame macro="">
      <xdr:nvGraphicFramePr>
        <xdr:cNvPr id="7" name="Gráfico 6">
          <a:extLst>
            <a:ext uri="{FF2B5EF4-FFF2-40B4-BE49-F238E27FC236}">
              <a16:creationId xmlns:a16="http://schemas.microsoft.com/office/drawing/2014/main" id="{F6FDE7E7-BA50-49EC-966E-B05123BFD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152398</xdr:colOff>
      <xdr:row>181</xdr:row>
      <xdr:rowOff>52385</xdr:rowOff>
    </xdr:from>
    <xdr:to>
      <xdr:col>28</xdr:col>
      <xdr:colOff>302398</xdr:colOff>
      <xdr:row>203</xdr:row>
      <xdr:rowOff>8960</xdr:rowOff>
    </xdr:to>
    <xdr:graphicFrame macro="">
      <xdr:nvGraphicFramePr>
        <xdr:cNvPr id="8" name="Gráfico 7">
          <a:extLst>
            <a:ext uri="{FF2B5EF4-FFF2-40B4-BE49-F238E27FC236}">
              <a16:creationId xmlns:a16="http://schemas.microsoft.com/office/drawing/2014/main" id="{A001E89C-E277-4D3F-8E1E-D57A37FC4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152398</xdr:colOff>
      <xdr:row>203</xdr:row>
      <xdr:rowOff>52385</xdr:rowOff>
    </xdr:from>
    <xdr:to>
      <xdr:col>28</xdr:col>
      <xdr:colOff>302398</xdr:colOff>
      <xdr:row>225</xdr:row>
      <xdr:rowOff>8960</xdr:rowOff>
    </xdr:to>
    <xdr:graphicFrame macro="">
      <xdr:nvGraphicFramePr>
        <xdr:cNvPr id="9" name="Gráfico 8">
          <a:extLst>
            <a:ext uri="{FF2B5EF4-FFF2-40B4-BE49-F238E27FC236}">
              <a16:creationId xmlns:a16="http://schemas.microsoft.com/office/drawing/2014/main" id="{65126184-227F-4F18-995C-5A22DB8B0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152398</xdr:colOff>
      <xdr:row>225</xdr:row>
      <xdr:rowOff>52385</xdr:rowOff>
    </xdr:from>
    <xdr:to>
      <xdr:col>28</xdr:col>
      <xdr:colOff>302398</xdr:colOff>
      <xdr:row>247</xdr:row>
      <xdr:rowOff>94685</xdr:rowOff>
    </xdr:to>
    <xdr:graphicFrame macro="">
      <xdr:nvGraphicFramePr>
        <xdr:cNvPr id="10" name="Gráfico 9">
          <a:extLst>
            <a:ext uri="{FF2B5EF4-FFF2-40B4-BE49-F238E27FC236}">
              <a16:creationId xmlns:a16="http://schemas.microsoft.com/office/drawing/2014/main" id="{034DECEF-1AE0-4660-91F0-995AE75F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723898</xdr:colOff>
      <xdr:row>24</xdr:row>
      <xdr:rowOff>138110</xdr:rowOff>
    </xdr:from>
    <xdr:to>
      <xdr:col>28</xdr:col>
      <xdr:colOff>111898</xdr:colOff>
      <xdr:row>46</xdr:row>
      <xdr:rowOff>94685</xdr:rowOff>
    </xdr:to>
    <xdr:graphicFrame macro="">
      <xdr:nvGraphicFramePr>
        <xdr:cNvPr id="11" name="Gráfico 10">
          <a:extLst>
            <a:ext uri="{FF2B5EF4-FFF2-40B4-BE49-F238E27FC236}">
              <a16:creationId xmlns:a16="http://schemas.microsoft.com/office/drawing/2014/main" id="{8E65C2AA-9F6A-4DA7-9282-93036043B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761998</xdr:colOff>
      <xdr:row>46</xdr:row>
      <xdr:rowOff>90485</xdr:rowOff>
    </xdr:from>
    <xdr:to>
      <xdr:col>28</xdr:col>
      <xdr:colOff>149998</xdr:colOff>
      <xdr:row>68</xdr:row>
      <xdr:rowOff>47060</xdr:rowOff>
    </xdr:to>
    <xdr:graphicFrame macro="">
      <xdr:nvGraphicFramePr>
        <xdr:cNvPr id="12" name="Gráfico 11">
          <a:extLst>
            <a:ext uri="{FF2B5EF4-FFF2-40B4-BE49-F238E27FC236}">
              <a16:creationId xmlns:a16="http://schemas.microsoft.com/office/drawing/2014/main" id="{25D9BA60-7F39-4194-9894-006CD35EF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152400</xdr:colOff>
      <xdr:row>1</xdr:row>
      <xdr:rowOff>85725</xdr:rowOff>
    </xdr:from>
    <xdr:to>
      <xdr:col>0</xdr:col>
      <xdr:colOff>914400</xdr:colOff>
      <xdr:row>4</xdr:row>
      <xdr:rowOff>95250</xdr:rowOff>
    </xdr:to>
    <xdr:pic>
      <xdr:nvPicPr>
        <xdr:cNvPr id="13" name="Imagen 12" descr="Iconos Png Gratis Resume Volver Icono Descarga Gratuita - Pump ...">
          <a:hlinkClick xmlns:r="http://schemas.openxmlformats.org/officeDocument/2006/relationships" r:id="rId12"/>
          <a:extLst>
            <a:ext uri="{FF2B5EF4-FFF2-40B4-BE49-F238E27FC236}">
              <a16:creationId xmlns:a16="http://schemas.microsoft.com/office/drawing/2014/main" id="{9AF56A53-CD56-4665-B726-0681851CA700}"/>
            </a:ext>
          </a:extLst>
        </xdr:cNvPr>
        <xdr:cNvPicPr>
          <a:picLocks noChangeAspect="1" noChangeArrowheads="1"/>
        </xdr:cNvPicPr>
      </xdr:nvPicPr>
      <xdr:blipFill>
        <a:blip xmlns:r="http://schemas.openxmlformats.org/officeDocument/2006/relationships" r:embed="rId1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2400" y="60007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276226</xdr:colOff>
      <xdr:row>0</xdr:row>
      <xdr:rowOff>411453</xdr:rowOff>
    </xdr:to>
    <xdr:pic>
      <xdr:nvPicPr>
        <xdr:cNvPr id="14" name="Imagen 13">
          <a:extLst>
            <a:ext uri="{FF2B5EF4-FFF2-40B4-BE49-F238E27FC236}">
              <a16:creationId xmlns:a16="http://schemas.microsoft.com/office/drawing/2014/main" id="{EB131EB9-7C92-4E65-A886-CDCFBC60942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 y="1"/>
          <a:ext cx="1504950" cy="41145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0.64046</cdr:x>
      <cdr:y>0.11082</cdr:y>
    </cdr:to>
    <cdr:sp macro="" textlink="'Evolución mensual turistas GC'!$B$4">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288"/>
          <a:ext cx="4733925" cy="39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D6F6F75-05F6-47AE-84E1-9EE224444534}" type="TxLink">
            <a:rPr lang="en-US" sz="1600" b="1" i="0" u="none" strike="noStrike">
              <a:solidFill>
                <a:srgbClr val="595959"/>
              </a:solidFill>
              <a:latin typeface="Calibri"/>
              <a:ea typeface="Calibri"/>
              <a:cs typeface="Calibri"/>
            </a:rPr>
            <a:pPr/>
            <a:t>Turistas entrados a Gran Canaria (principal+secundario)</a:t>
          </a:fld>
          <a:endParaRPr lang="es-ES" sz="1100"/>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1</cdr:x>
      <cdr:y>0.11082</cdr:y>
    </cdr:to>
    <cdr:sp macro="" textlink="'Evolución mensual turistas GC'!$B$7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391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1AC028D-8004-4F8B-AD04-0BF56158422C}" type="TxLink">
            <a:rPr lang="en-US" sz="1600" b="1" i="0" u="none" strike="noStrike">
              <a:solidFill>
                <a:srgbClr val="595959"/>
              </a:solidFill>
              <a:latin typeface="Calibri"/>
              <a:ea typeface="Calibri"/>
              <a:cs typeface="Calibri"/>
            </a:rPr>
            <a:pPr/>
            <a:t>Turistas británicos entrados a Gran Canaria (principal+secundario)</a:t>
          </a:fld>
          <a:endParaRPr lang="es-ES" sz="1100"/>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0.92397</cdr:x>
      <cdr:y>0.10691</cdr:y>
    </cdr:to>
    <cdr:sp macro="" textlink="'Evolución mensual turistas GC'!$B$9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6829433"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2F1A690-4797-4109-9151-D367B4C16A0E}" type="TxLink">
            <a:rPr lang="en-US" sz="1600" b="1" i="0" u="none" strike="noStrike">
              <a:solidFill>
                <a:srgbClr val="595959"/>
              </a:solidFill>
              <a:latin typeface="Calibri"/>
              <a:ea typeface="Calibri"/>
              <a:cs typeface="Calibri"/>
            </a:rPr>
            <a:pPr/>
            <a:t>Turistas irlandeses entrados a Gran Canaria (principal+secundario)</a:t>
          </a:fld>
          <a:endParaRPr lang="es-ES" sz="1100"/>
        </a:p>
      </cdr:txBody>
    </cdr:sp>
  </cdr:relSizeAnchor>
</c:userShapes>
</file>

<file path=xl/drawings/drawing3.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0.64046</cdr:x>
      <cdr:y>0.11082</cdr:y>
    </cdr:to>
    <cdr:sp macro="" textlink="'Evolución mensual turistas TF'!$B$4">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288"/>
          <a:ext cx="4733925" cy="39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D6F6F75-05F6-47AE-84E1-9EE224444534}" type="TxLink">
            <a:rPr lang="en-US" sz="1600" b="1" i="0" u="none" strike="noStrike">
              <a:solidFill>
                <a:srgbClr val="595959"/>
              </a:solidFill>
              <a:latin typeface="Calibri"/>
              <a:ea typeface="Calibri"/>
              <a:cs typeface="Calibri"/>
            </a:rPr>
            <a:pPr/>
            <a:t>Turistas entrados a Tenerife (principal+secundario)</a:t>
          </a:fld>
          <a:endParaRPr lang="es-ES" sz="1100"/>
        </a:p>
      </cdr:txBody>
    </cdr:sp>
  </cdr:relSizeAnchor>
</c:userShapes>
</file>

<file path=xl/drawings/drawing30.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0.92397</cdr:x>
      <cdr:y>0.11082</cdr:y>
    </cdr:to>
    <cdr:sp macro="" textlink="'Evolución mensual turistas GC'!$B$11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2942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71C1DD6-077A-437D-9E5F-B26CBC5168AD}" type="TxLink">
            <a:rPr lang="en-US" sz="1600" b="1" i="0" u="none" strike="noStrike">
              <a:solidFill>
                <a:srgbClr val="595959"/>
              </a:solidFill>
              <a:latin typeface="Calibri"/>
              <a:ea typeface="Calibri"/>
              <a:cs typeface="Calibri"/>
            </a:rPr>
            <a:pPr/>
            <a:t>Turistas alemanes entrados a Gran Canaria (principal+secundario)</a:t>
          </a:fld>
          <a:endParaRPr lang="es-ES" sz="1100"/>
        </a:p>
      </cdr:txBody>
    </cdr:sp>
  </cdr:relSizeAnchor>
</c:userShapes>
</file>

<file path=xl/drawings/drawing31.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0.94845</cdr:x>
      <cdr:y>0.11082</cdr:y>
    </cdr:to>
    <cdr:sp macro="" textlink="'Evolución mensual turistas GC'!$B$137">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010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74BA41C-459E-4503-A13C-4A63C6D44A68}" type="TxLink">
            <a:rPr lang="en-US" sz="1600" b="1" i="0" u="none" strike="noStrike">
              <a:solidFill>
                <a:srgbClr val="595959"/>
              </a:solidFill>
              <a:latin typeface="Calibri"/>
              <a:ea typeface="Calibri"/>
              <a:cs typeface="Calibri"/>
            </a:rPr>
            <a:pPr/>
            <a:t>Turistas italianos entrados a Gran Canaria (principal+secundario)</a:t>
          </a:fld>
          <a:endParaRPr lang="es-ES" sz="1100"/>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0.76031</cdr:x>
      <cdr:y>0.11082</cdr:y>
    </cdr:to>
    <cdr:sp macro="" textlink="'Evolución mensual turistas GC'!$B$159">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197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75DF95F-F713-4F4F-820E-12C5A977EE53}" type="TxLink">
            <a:rPr lang="en-US" sz="1600" b="1" i="0" u="none" strike="noStrike">
              <a:solidFill>
                <a:srgbClr val="595959"/>
              </a:solidFill>
              <a:latin typeface="Calibri"/>
              <a:ea typeface="Calibri"/>
              <a:cs typeface="Calibri"/>
            </a:rPr>
            <a:pPr/>
            <a:t>Turistas franceses entrados a Gran Canaria (principal+secundario)</a:t>
          </a:fld>
          <a:endParaRPr lang="es-ES" sz="1100"/>
        </a:p>
      </cdr:txBody>
    </cdr:sp>
  </cdr:relSizeAnchor>
</c:userShapes>
</file>

<file path=xl/drawings/drawing33.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GC'!$B$18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B51336A-1B95-4759-961F-8DD7BB77ABA9}" type="TxLink">
            <a:rPr lang="en-US" sz="1600" b="1" i="0" u="none" strike="noStrike">
              <a:solidFill>
                <a:srgbClr val="595959"/>
              </a:solidFill>
              <a:latin typeface="Calibri"/>
              <a:ea typeface="Calibri"/>
              <a:cs typeface="Calibri"/>
            </a:rPr>
            <a:pPr/>
            <a:t>Turistas belgas entrados a Gran Canaria (principal+secundario)</a:t>
          </a:fld>
          <a:endParaRPr lang="es-ES" sz="1100"/>
        </a:p>
      </cdr:txBody>
    </cdr:sp>
  </cdr:relSizeAnchor>
</c:userShapes>
</file>

<file path=xl/drawings/drawing34.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0.7616</cdr:x>
      <cdr:y>0.11082</cdr:y>
    </cdr:to>
    <cdr:sp macro="" textlink="'Evolución mensual turistas GC'!$B$20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2927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455071B-CC5E-444B-A4CB-1CA2D23211DE}" type="TxLink">
            <a:rPr lang="en-US" sz="1600" b="1" i="0" u="none" strike="noStrike">
              <a:solidFill>
                <a:srgbClr val="595959"/>
              </a:solidFill>
              <a:latin typeface="Calibri"/>
              <a:ea typeface="Calibri"/>
              <a:cs typeface="Calibri"/>
            </a:rPr>
            <a:pPr/>
            <a:t>Turistas neerlandeses entrados a Gran Canaria (principal+secundario)</a:t>
          </a:fld>
          <a:endParaRPr lang="es-ES" sz="1100"/>
        </a:p>
      </cdr:txBody>
    </cdr:sp>
  </cdr:relSizeAnchor>
</c:userShapes>
</file>

<file path=xl/drawings/drawing35.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GC'!$B$22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B56DBD7-4BCE-4CBC-8B6C-05DE24D632C2}" type="TxLink">
            <a:rPr lang="en-US" sz="1600" b="1" i="0" u="none" strike="noStrike">
              <a:solidFill>
                <a:srgbClr val="595959"/>
              </a:solidFill>
              <a:latin typeface="Calibri"/>
              <a:ea typeface="Calibri"/>
              <a:cs typeface="Calibri"/>
            </a:rPr>
            <a:pPr/>
            <a:t>Turistas nórdicos entrados a Gran Canaria (principal+secundario)</a:t>
          </a:fld>
          <a:endParaRPr lang="es-ES" sz="1100"/>
        </a:p>
      </cdr:txBody>
    </cdr:sp>
  </cdr:relSizeAnchor>
</c:userShapes>
</file>

<file path=xl/drawings/drawing36.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0.93041</cdr:x>
      <cdr:y>0.11082</cdr:y>
    </cdr:to>
    <cdr:sp macro="" textlink="'Evolución mensual turistas GC'!$B$26">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770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7BFC5B4-60BF-411A-B7CB-7D315189D075}" type="TxLink">
            <a:rPr lang="en-US" sz="1600" b="1" i="0" u="none" strike="noStrike">
              <a:solidFill>
                <a:srgbClr val="595959"/>
              </a:solidFill>
              <a:latin typeface="Calibri"/>
              <a:ea typeface="Calibri"/>
              <a:cs typeface="Calibri"/>
            </a:rPr>
            <a:pPr/>
            <a:t>Turistas peninsulares entrados a Gran Canaria (principal+secundario)</a:t>
          </a:fld>
          <a:endParaRPr lang="es-ES" sz="1100"/>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0.64046</cdr:x>
      <cdr:y>0.10691</cdr:y>
    </cdr:to>
    <cdr:sp macro="" textlink="'Evolución mensual turistas GC'!$B$48">
      <cdr:nvSpPr>
        <cdr:cNvPr id="11"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4733897"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AC1ADD3-89B6-42BA-805A-048D59663FD7}" type="TxLink">
            <a:rPr lang="en-US" sz="1600" b="1" i="0" u="none" strike="noStrike">
              <a:solidFill>
                <a:srgbClr val="595959"/>
              </a:solidFill>
              <a:latin typeface="Calibri"/>
              <a:ea typeface="Calibri"/>
              <a:cs typeface="Calibri"/>
            </a:rPr>
            <a:pPr/>
            <a:t>Turistas extranjeros entrados a Gran Canaria (principal+secundario)</a:t>
          </a:fld>
          <a:endParaRPr lang="es-ES" sz="1100"/>
        </a:p>
      </cdr:txBody>
    </cdr:sp>
  </cdr:relSizeAnchor>
</c:userShapes>
</file>

<file path=xl/drawings/drawing38.xml><?xml version="1.0" encoding="utf-8"?>
<xdr:wsDr xmlns:xdr="http://schemas.openxmlformats.org/drawingml/2006/spreadsheetDrawing" xmlns:a="http://schemas.openxmlformats.org/drawingml/2006/main">
  <xdr:twoCellAnchor>
    <xdr:from>
      <xdr:col>16</xdr:col>
      <xdr:colOff>676274</xdr:colOff>
      <xdr:row>2</xdr:row>
      <xdr:rowOff>123824</xdr:rowOff>
    </xdr:from>
    <xdr:to>
      <xdr:col>28</xdr:col>
      <xdr:colOff>64274</xdr:colOff>
      <xdr:row>24</xdr:row>
      <xdr:rowOff>156599</xdr:rowOff>
    </xdr:to>
    <xdr:graphicFrame macro="">
      <xdr:nvGraphicFramePr>
        <xdr:cNvPr id="2" name="Gráfico 1">
          <a:extLst>
            <a:ext uri="{FF2B5EF4-FFF2-40B4-BE49-F238E27FC236}">
              <a16:creationId xmlns:a16="http://schemas.microsoft.com/office/drawing/2014/main" id="{B6D77F17-20B2-4C41-8D1E-0109BE692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19048</xdr:colOff>
      <xdr:row>68</xdr:row>
      <xdr:rowOff>109535</xdr:rowOff>
    </xdr:from>
    <xdr:to>
      <xdr:col>28</xdr:col>
      <xdr:colOff>169048</xdr:colOff>
      <xdr:row>90</xdr:row>
      <xdr:rowOff>66110</xdr:rowOff>
    </xdr:to>
    <xdr:graphicFrame macro="">
      <xdr:nvGraphicFramePr>
        <xdr:cNvPr id="3" name="Gráfico 2">
          <a:extLst>
            <a:ext uri="{FF2B5EF4-FFF2-40B4-BE49-F238E27FC236}">
              <a16:creationId xmlns:a16="http://schemas.microsoft.com/office/drawing/2014/main" id="{6020D9F3-8DE6-4325-937E-5BD3DB299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152398</xdr:colOff>
      <xdr:row>93</xdr:row>
      <xdr:rowOff>52385</xdr:rowOff>
    </xdr:from>
    <xdr:to>
      <xdr:col>28</xdr:col>
      <xdr:colOff>302398</xdr:colOff>
      <xdr:row>115</xdr:row>
      <xdr:rowOff>8960</xdr:rowOff>
    </xdr:to>
    <xdr:graphicFrame macro="">
      <xdr:nvGraphicFramePr>
        <xdr:cNvPr id="4" name="Gráfico 3">
          <a:extLst>
            <a:ext uri="{FF2B5EF4-FFF2-40B4-BE49-F238E27FC236}">
              <a16:creationId xmlns:a16="http://schemas.microsoft.com/office/drawing/2014/main" id="{22EB7353-E88B-469B-BB54-97FF2CD15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152398</xdr:colOff>
      <xdr:row>115</xdr:row>
      <xdr:rowOff>52385</xdr:rowOff>
    </xdr:from>
    <xdr:to>
      <xdr:col>28</xdr:col>
      <xdr:colOff>302398</xdr:colOff>
      <xdr:row>137</xdr:row>
      <xdr:rowOff>8960</xdr:rowOff>
    </xdr:to>
    <xdr:graphicFrame macro="">
      <xdr:nvGraphicFramePr>
        <xdr:cNvPr id="5" name="Gráfico 4">
          <a:extLst>
            <a:ext uri="{FF2B5EF4-FFF2-40B4-BE49-F238E27FC236}">
              <a16:creationId xmlns:a16="http://schemas.microsoft.com/office/drawing/2014/main" id="{0CDCE225-6970-4662-BC4C-D6E1413AD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152398</xdr:colOff>
      <xdr:row>137</xdr:row>
      <xdr:rowOff>52385</xdr:rowOff>
    </xdr:from>
    <xdr:to>
      <xdr:col>28</xdr:col>
      <xdr:colOff>302398</xdr:colOff>
      <xdr:row>159</xdr:row>
      <xdr:rowOff>8960</xdr:rowOff>
    </xdr:to>
    <xdr:graphicFrame macro="">
      <xdr:nvGraphicFramePr>
        <xdr:cNvPr id="6" name="Gráfico 5">
          <a:extLst>
            <a:ext uri="{FF2B5EF4-FFF2-40B4-BE49-F238E27FC236}">
              <a16:creationId xmlns:a16="http://schemas.microsoft.com/office/drawing/2014/main" id="{246A7B13-6992-43EF-BFAE-8798D78F1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152398</xdr:colOff>
      <xdr:row>159</xdr:row>
      <xdr:rowOff>52385</xdr:rowOff>
    </xdr:from>
    <xdr:to>
      <xdr:col>28</xdr:col>
      <xdr:colOff>302398</xdr:colOff>
      <xdr:row>181</xdr:row>
      <xdr:rowOff>8960</xdr:rowOff>
    </xdr:to>
    <xdr:graphicFrame macro="">
      <xdr:nvGraphicFramePr>
        <xdr:cNvPr id="7" name="Gráfico 6">
          <a:extLst>
            <a:ext uri="{FF2B5EF4-FFF2-40B4-BE49-F238E27FC236}">
              <a16:creationId xmlns:a16="http://schemas.microsoft.com/office/drawing/2014/main" id="{E844D9D8-C070-4882-BB3C-487EB9DE7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152398</xdr:colOff>
      <xdr:row>181</xdr:row>
      <xdr:rowOff>52385</xdr:rowOff>
    </xdr:from>
    <xdr:to>
      <xdr:col>28</xdr:col>
      <xdr:colOff>302398</xdr:colOff>
      <xdr:row>203</xdr:row>
      <xdr:rowOff>8960</xdr:rowOff>
    </xdr:to>
    <xdr:graphicFrame macro="">
      <xdr:nvGraphicFramePr>
        <xdr:cNvPr id="8" name="Gráfico 7">
          <a:extLst>
            <a:ext uri="{FF2B5EF4-FFF2-40B4-BE49-F238E27FC236}">
              <a16:creationId xmlns:a16="http://schemas.microsoft.com/office/drawing/2014/main" id="{F61BCDA7-0DF0-411F-A37B-43748ED50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152398</xdr:colOff>
      <xdr:row>203</xdr:row>
      <xdr:rowOff>52385</xdr:rowOff>
    </xdr:from>
    <xdr:to>
      <xdr:col>28</xdr:col>
      <xdr:colOff>302398</xdr:colOff>
      <xdr:row>225</xdr:row>
      <xdr:rowOff>8960</xdr:rowOff>
    </xdr:to>
    <xdr:graphicFrame macro="">
      <xdr:nvGraphicFramePr>
        <xdr:cNvPr id="9" name="Gráfico 8">
          <a:extLst>
            <a:ext uri="{FF2B5EF4-FFF2-40B4-BE49-F238E27FC236}">
              <a16:creationId xmlns:a16="http://schemas.microsoft.com/office/drawing/2014/main" id="{9B4B36D3-A152-4C08-AFE9-B37DE9148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152398</xdr:colOff>
      <xdr:row>225</xdr:row>
      <xdr:rowOff>52385</xdr:rowOff>
    </xdr:from>
    <xdr:to>
      <xdr:col>28</xdr:col>
      <xdr:colOff>302398</xdr:colOff>
      <xdr:row>247</xdr:row>
      <xdr:rowOff>94685</xdr:rowOff>
    </xdr:to>
    <xdr:graphicFrame macro="">
      <xdr:nvGraphicFramePr>
        <xdr:cNvPr id="10" name="Gráfico 9">
          <a:extLst>
            <a:ext uri="{FF2B5EF4-FFF2-40B4-BE49-F238E27FC236}">
              <a16:creationId xmlns:a16="http://schemas.microsoft.com/office/drawing/2014/main" id="{E9326C56-56D3-402E-9FD1-057BF3A50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723898</xdr:colOff>
      <xdr:row>24</xdr:row>
      <xdr:rowOff>138110</xdr:rowOff>
    </xdr:from>
    <xdr:to>
      <xdr:col>28</xdr:col>
      <xdr:colOff>111898</xdr:colOff>
      <xdr:row>46</xdr:row>
      <xdr:rowOff>94685</xdr:rowOff>
    </xdr:to>
    <xdr:graphicFrame macro="">
      <xdr:nvGraphicFramePr>
        <xdr:cNvPr id="11" name="Gráfico 10">
          <a:extLst>
            <a:ext uri="{FF2B5EF4-FFF2-40B4-BE49-F238E27FC236}">
              <a16:creationId xmlns:a16="http://schemas.microsoft.com/office/drawing/2014/main" id="{D2E8D752-F1D6-42FD-B3D1-FED403357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761998</xdr:colOff>
      <xdr:row>46</xdr:row>
      <xdr:rowOff>90485</xdr:rowOff>
    </xdr:from>
    <xdr:to>
      <xdr:col>28</xdr:col>
      <xdr:colOff>149998</xdr:colOff>
      <xdr:row>68</xdr:row>
      <xdr:rowOff>47060</xdr:rowOff>
    </xdr:to>
    <xdr:graphicFrame macro="">
      <xdr:nvGraphicFramePr>
        <xdr:cNvPr id="12" name="Gráfico 11">
          <a:extLst>
            <a:ext uri="{FF2B5EF4-FFF2-40B4-BE49-F238E27FC236}">
              <a16:creationId xmlns:a16="http://schemas.microsoft.com/office/drawing/2014/main" id="{E16DA0F5-8EE3-406B-BC97-33229FD9E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152400</xdr:colOff>
      <xdr:row>1</xdr:row>
      <xdr:rowOff>85725</xdr:rowOff>
    </xdr:from>
    <xdr:to>
      <xdr:col>0</xdr:col>
      <xdr:colOff>914400</xdr:colOff>
      <xdr:row>4</xdr:row>
      <xdr:rowOff>95250</xdr:rowOff>
    </xdr:to>
    <xdr:pic>
      <xdr:nvPicPr>
        <xdr:cNvPr id="13" name="Imagen 12" descr="Iconos Png Gratis Resume Volver Icono Descarga Gratuita - Pump ...">
          <a:hlinkClick xmlns:r="http://schemas.openxmlformats.org/officeDocument/2006/relationships" r:id="rId12"/>
          <a:extLst>
            <a:ext uri="{FF2B5EF4-FFF2-40B4-BE49-F238E27FC236}">
              <a16:creationId xmlns:a16="http://schemas.microsoft.com/office/drawing/2014/main" id="{745A51AC-124C-4412-8522-7DCBDB6BCE4D}"/>
            </a:ext>
          </a:extLst>
        </xdr:cNvPr>
        <xdr:cNvPicPr>
          <a:picLocks noChangeAspect="1" noChangeArrowheads="1"/>
        </xdr:cNvPicPr>
      </xdr:nvPicPr>
      <xdr:blipFill>
        <a:blip xmlns:r="http://schemas.openxmlformats.org/officeDocument/2006/relationships" r:embed="rId1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2400" y="60007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276226</xdr:colOff>
      <xdr:row>0</xdr:row>
      <xdr:rowOff>411453</xdr:rowOff>
    </xdr:to>
    <xdr:pic>
      <xdr:nvPicPr>
        <xdr:cNvPr id="14" name="Imagen 13">
          <a:extLst>
            <a:ext uri="{FF2B5EF4-FFF2-40B4-BE49-F238E27FC236}">
              <a16:creationId xmlns:a16="http://schemas.microsoft.com/office/drawing/2014/main" id="{6810D4EC-01CF-4217-93B9-3FB316B5C74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 y="1"/>
          <a:ext cx="1504950" cy="411452"/>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0.64046</cdr:x>
      <cdr:y>0.11082</cdr:y>
    </cdr:to>
    <cdr:sp macro="" textlink="'Evolución mensual turistas LZ'!$B$4">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288"/>
          <a:ext cx="4733925" cy="39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D6F6F75-05F6-47AE-84E1-9EE224444534}" type="TxLink">
            <a:rPr lang="en-US" sz="1600" b="1" i="0" u="none" strike="noStrike">
              <a:solidFill>
                <a:srgbClr val="595959"/>
              </a:solidFill>
              <a:latin typeface="Calibri"/>
              <a:ea typeface="Calibri"/>
              <a:cs typeface="Calibri"/>
            </a:rPr>
            <a:pPr/>
            <a:t>Turistas entrados a Lanzarote (principal+secundario)</a:t>
          </a:fld>
          <a:endParaRPr lang="es-ES" sz="1100"/>
        </a:p>
      </cdr:txBody>
    </cdr:sp>
  </cdr:relSizeAnchor>
</c:userShapes>
</file>

<file path=xl/drawings/drawing4.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1</cdr:x>
      <cdr:y>0.11082</cdr:y>
    </cdr:to>
    <cdr:sp macro="" textlink="'Evolución mensual turistas TF'!$B$7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391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1AC028D-8004-4F8B-AD04-0BF56158422C}" type="TxLink">
            <a:rPr lang="en-US" sz="1600" b="1" i="0" u="none" strike="noStrike">
              <a:solidFill>
                <a:srgbClr val="595959"/>
              </a:solidFill>
              <a:latin typeface="Calibri"/>
              <a:ea typeface="Calibri"/>
              <a:cs typeface="Calibri"/>
            </a:rPr>
            <a:pPr/>
            <a:t>Turistas británicos entrados a Tenerife (principal+secundario)</a:t>
          </a:fld>
          <a:endParaRPr lang="es-ES" sz="1100"/>
        </a:p>
      </cdr:txBody>
    </cdr:sp>
  </cdr:relSizeAnchor>
</c:userShapes>
</file>

<file path=xl/drawings/drawing40.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1</cdr:x>
      <cdr:y>0.11082</cdr:y>
    </cdr:to>
    <cdr:sp macro="" textlink="'Evolución mensual turistas LZ'!$B$7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391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1AC028D-8004-4F8B-AD04-0BF56158422C}" type="TxLink">
            <a:rPr lang="en-US" sz="1600" b="1" i="0" u="none" strike="noStrike">
              <a:solidFill>
                <a:srgbClr val="595959"/>
              </a:solidFill>
              <a:latin typeface="Calibri"/>
              <a:ea typeface="Calibri"/>
              <a:cs typeface="Calibri"/>
            </a:rPr>
            <a:pPr/>
            <a:t>Turistas británicos entrados a Lanzarote (principal+secundario)</a:t>
          </a:fld>
          <a:endParaRPr lang="es-ES" sz="1100"/>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0.92397</cdr:x>
      <cdr:y>0.10691</cdr:y>
    </cdr:to>
    <cdr:sp macro="" textlink="'Evolución mensual turistas LZ'!$B$9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6829433"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2F1A690-4797-4109-9151-D367B4C16A0E}" type="TxLink">
            <a:rPr lang="en-US" sz="1600" b="1" i="0" u="none" strike="noStrike">
              <a:solidFill>
                <a:srgbClr val="595959"/>
              </a:solidFill>
              <a:latin typeface="Calibri"/>
              <a:ea typeface="Calibri"/>
              <a:cs typeface="Calibri"/>
            </a:rPr>
            <a:pPr/>
            <a:t>Turistas irlandeses entrados a Lanzarote (principal+secundario)</a:t>
          </a:fld>
          <a:endParaRPr lang="es-ES" sz="1100"/>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0.92397</cdr:x>
      <cdr:y>0.11082</cdr:y>
    </cdr:to>
    <cdr:sp macro="" textlink="'Evolución mensual turistas LZ'!$B$11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2942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71C1DD6-077A-437D-9E5F-B26CBC5168AD}" type="TxLink">
            <a:rPr lang="en-US" sz="1600" b="1" i="0" u="none" strike="noStrike">
              <a:solidFill>
                <a:srgbClr val="595959"/>
              </a:solidFill>
              <a:latin typeface="Calibri"/>
              <a:ea typeface="Calibri"/>
              <a:cs typeface="Calibri"/>
            </a:rPr>
            <a:pPr/>
            <a:t>Turistas alemanes entrados a Lanzarote (principal+secundario)</a:t>
          </a:fld>
          <a:endParaRPr lang="es-ES" sz="1100"/>
        </a:p>
      </cdr:txBody>
    </cdr:sp>
  </cdr:relSizeAnchor>
</c:userShapes>
</file>

<file path=xl/drawings/drawing43.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0.94845</cdr:x>
      <cdr:y>0.11082</cdr:y>
    </cdr:to>
    <cdr:sp macro="" textlink="'Evolución mensual turistas LZ'!$B$137">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010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74BA41C-459E-4503-A13C-4A63C6D44A68}" type="TxLink">
            <a:rPr lang="en-US" sz="1600" b="1" i="0" u="none" strike="noStrike">
              <a:solidFill>
                <a:srgbClr val="595959"/>
              </a:solidFill>
              <a:latin typeface="Calibri"/>
              <a:ea typeface="Calibri"/>
              <a:cs typeface="Calibri"/>
            </a:rPr>
            <a:pPr/>
            <a:t>Turistas italianos entrados a Lanzarote (principal+secundario)</a:t>
          </a:fld>
          <a:endParaRPr lang="es-ES" sz="1100"/>
        </a:p>
      </cdr:txBody>
    </cdr:sp>
  </cdr:relSizeAnchor>
</c:userShapes>
</file>

<file path=xl/drawings/drawing44.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0.76031</cdr:x>
      <cdr:y>0.11082</cdr:y>
    </cdr:to>
    <cdr:sp macro="" textlink="'Evolución mensual turistas LZ'!$B$159">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197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75DF95F-F713-4F4F-820E-12C5A977EE53}" type="TxLink">
            <a:rPr lang="en-US" sz="1600" b="1" i="0" u="none" strike="noStrike">
              <a:solidFill>
                <a:srgbClr val="595959"/>
              </a:solidFill>
              <a:latin typeface="Calibri"/>
              <a:ea typeface="Calibri"/>
              <a:cs typeface="Calibri"/>
            </a:rPr>
            <a:pPr/>
            <a:t>Turistas franceses entrados a Lanzarote (principal+secundario)</a:t>
          </a:fld>
          <a:endParaRPr lang="es-ES" sz="1100"/>
        </a:p>
      </cdr:txBody>
    </cdr:sp>
  </cdr:relSizeAnchor>
</c:userShapes>
</file>

<file path=xl/drawings/drawing45.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LZ'!$B$18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B51336A-1B95-4759-961F-8DD7BB77ABA9}" type="TxLink">
            <a:rPr lang="en-US" sz="1600" b="1" i="0" u="none" strike="noStrike">
              <a:solidFill>
                <a:srgbClr val="595959"/>
              </a:solidFill>
              <a:latin typeface="Calibri"/>
              <a:ea typeface="Calibri"/>
              <a:cs typeface="Calibri"/>
            </a:rPr>
            <a:pPr/>
            <a:t>Turistas belgas entrados a Lanzarote (principal+secundario)</a:t>
          </a:fld>
          <a:endParaRPr lang="es-ES" sz="1100"/>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0.7616</cdr:x>
      <cdr:y>0.11082</cdr:y>
    </cdr:to>
    <cdr:sp macro="" textlink="'Evolución mensual turistas LZ'!$B$20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2927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455071B-CC5E-444B-A4CB-1CA2D23211DE}" type="TxLink">
            <a:rPr lang="en-US" sz="1600" b="1" i="0" u="none" strike="noStrike">
              <a:solidFill>
                <a:srgbClr val="595959"/>
              </a:solidFill>
              <a:latin typeface="Calibri"/>
              <a:ea typeface="Calibri"/>
              <a:cs typeface="Calibri"/>
            </a:rPr>
            <a:pPr/>
            <a:t>Turistas neerlandeses entrados a Lanzarote (principal+secundario)</a:t>
          </a:fld>
          <a:endParaRPr lang="es-ES" sz="1100"/>
        </a:p>
      </cdr:txBody>
    </cdr:sp>
  </cdr:relSizeAnchor>
</c:userShapes>
</file>

<file path=xl/drawings/drawing47.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LZ'!$B$22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B56DBD7-4BCE-4CBC-8B6C-05DE24D632C2}" type="TxLink">
            <a:rPr lang="en-US" sz="1600" b="1" i="0" u="none" strike="noStrike">
              <a:solidFill>
                <a:srgbClr val="595959"/>
              </a:solidFill>
              <a:latin typeface="Calibri"/>
              <a:ea typeface="Calibri"/>
              <a:cs typeface="Calibri"/>
            </a:rPr>
            <a:pPr/>
            <a:t>Turistas nórdicos entrados a Lanzarote (principal+secundario)</a:t>
          </a:fld>
          <a:endParaRPr lang="es-ES" sz="1100"/>
        </a:p>
      </cdr:txBody>
    </cdr:sp>
  </cdr:relSizeAnchor>
</c:userShapes>
</file>

<file path=xl/drawings/drawing48.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0.93041</cdr:x>
      <cdr:y>0.11082</cdr:y>
    </cdr:to>
    <cdr:sp macro="" textlink="'Evolución mensual turistas LZ'!$B$26">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770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7BFC5B4-60BF-411A-B7CB-7D315189D075}" type="TxLink">
            <a:rPr lang="en-US" sz="1600" b="1" i="0" u="none" strike="noStrike">
              <a:solidFill>
                <a:srgbClr val="595959"/>
              </a:solidFill>
              <a:latin typeface="Calibri"/>
              <a:ea typeface="Calibri"/>
              <a:cs typeface="Calibri"/>
            </a:rPr>
            <a:pPr/>
            <a:t>Turistas peninsulares entrados a Lanzarote (principal+secundario)</a:t>
          </a:fld>
          <a:endParaRPr lang="es-ES" sz="1100"/>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0.64046</cdr:x>
      <cdr:y>0.10691</cdr:y>
    </cdr:to>
    <cdr:sp macro="" textlink="'Evolución mensual turistas LZ'!$B$48">
      <cdr:nvSpPr>
        <cdr:cNvPr id="11"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4733897"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AC1ADD3-89B6-42BA-805A-048D59663FD7}" type="TxLink">
            <a:rPr lang="en-US" sz="1600" b="1" i="0" u="none" strike="noStrike">
              <a:solidFill>
                <a:srgbClr val="595959"/>
              </a:solidFill>
              <a:latin typeface="Calibri"/>
              <a:ea typeface="Calibri"/>
              <a:cs typeface="Calibri"/>
            </a:rPr>
            <a:pPr/>
            <a:t>Turistas extranjeros entrados a Lanzarote (principal+secundario)</a:t>
          </a:fld>
          <a:endParaRPr lang="es-ES"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0.92397</cdr:x>
      <cdr:y>0.10691</cdr:y>
    </cdr:to>
    <cdr:sp macro="" textlink="'Evolución mensual turistas TF'!$B$9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6829433"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2F1A690-4797-4109-9151-D367B4C16A0E}" type="TxLink">
            <a:rPr lang="en-US" sz="1600" b="1" i="0" u="none" strike="noStrike">
              <a:solidFill>
                <a:srgbClr val="595959"/>
              </a:solidFill>
              <a:latin typeface="Calibri"/>
              <a:ea typeface="Calibri"/>
              <a:cs typeface="Calibri"/>
            </a:rPr>
            <a:pPr/>
            <a:t>Turistas irlandeses entrados a Tenerife (principal+secundario)</a:t>
          </a:fld>
          <a:endParaRPr lang="es-ES" sz="1100"/>
        </a:p>
      </cdr:txBody>
    </cdr:sp>
  </cdr:relSizeAnchor>
</c:userShapes>
</file>

<file path=xl/drawings/drawing50.xml><?xml version="1.0" encoding="utf-8"?>
<xdr:wsDr xmlns:xdr="http://schemas.openxmlformats.org/drawingml/2006/spreadsheetDrawing" xmlns:a="http://schemas.openxmlformats.org/drawingml/2006/main">
  <xdr:twoCellAnchor>
    <xdr:from>
      <xdr:col>16</xdr:col>
      <xdr:colOff>676274</xdr:colOff>
      <xdr:row>2</xdr:row>
      <xdr:rowOff>123824</xdr:rowOff>
    </xdr:from>
    <xdr:to>
      <xdr:col>28</xdr:col>
      <xdr:colOff>64274</xdr:colOff>
      <xdr:row>24</xdr:row>
      <xdr:rowOff>156599</xdr:rowOff>
    </xdr:to>
    <xdr:graphicFrame macro="">
      <xdr:nvGraphicFramePr>
        <xdr:cNvPr id="2" name="Gráfico 1">
          <a:extLst>
            <a:ext uri="{FF2B5EF4-FFF2-40B4-BE49-F238E27FC236}">
              <a16:creationId xmlns:a16="http://schemas.microsoft.com/office/drawing/2014/main" id="{AC30EDC1-996E-4FF2-B4AC-12F4DCDBE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19048</xdr:colOff>
      <xdr:row>68</xdr:row>
      <xdr:rowOff>109535</xdr:rowOff>
    </xdr:from>
    <xdr:to>
      <xdr:col>28</xdr:col>
      <xdr:colOff>169048</xdr:colOff>
      <xdr:row>90</xdr:row>
      <xdr:rowOff>66110</xdr:rowOff>
    </xdr:to>
    <xdr:graphicFrame macro="">
      <xdr:nvGraphicFramePr>
        <xdr:cNvPr id="3" name="Gráfico 2">
          <a:extLst>
            <a:ext uri="{FF2B5EF4-FFF2-40B4-BE49-F238E27FC236}">
              <a16:creationId xmlns:a16="http://schemas.microsoft.com/office/drawing/2014/main" id="{B18A034D-9B03-4048-A433-B6AF17272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152398</xdr:colOff>
      <xdr:row>93</xdr:row>
      <xdr:rowOff>52385</xdr:rowOff>
    </xdr:from>
    <xdr:to>
      <xdr:col>28</xdr:col>
      <xdr:colOff>302398</xdr:colOff>
      <xdr:row>115</xdr:row>
      <xdr:rowOff>8960</xdr:rowOff>
    </xdr:to>
    <xdr:graphicFrame macro="">
      <xdr:nvGraphicFramePr>
        <xdr:cNvPr id="4" name="Gráfico 3">
          <a:extLst>
            <a:ext uri="{FF2B5EF4-FFF2-40B4-BE49-F238E27FC236}">
              <a16:creationId xmlns:a16="http://schemas.microsoft.com/office/drawing/2014/main" id="{8B24E76D-0FE3-45C3-B43A-E014353A0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152398</xdr:colOff>
      <xdr:row>115</xdr:row>
      <xdr:rowOff>52385</xdr:rowOff>
    </xdr:from>
    <xdr:to>
      <xdr:col>28</xdr:col>
      <xdr:colOff>302398</xdr:colOff>
      <xdr:row>137</xdr:row>
      <xdr:rowOff>8960</xdr:rowOff>
    </xdr:to>
    <xdr:graphicFrame macro="">
      <xdr:nvGraphicFramePr>
        <xdr:cNvPr id="5" name="Gráfico 4">
          <a:extLst>
            <a:ext uri="{FF2B5EF4-FFF2-40B4-BE49-F238E27FC236}">
              <a16:creationId xmlns:a16="http://schemas.microsoft.com/office/drawing/2014/main" id="{5E8EA23F-2650-4A8D-B0EA-45ABAC8B7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152398</xdr:colOff>
      <xdr:row>137</xdr:row>
      <xdr:rowOff>52385</xdr:rowOff>
    </xdr:from>
    <xdr:to>
      <xdr:col>28</xdr:col>
      <xdr:colOff>302398</xdr:colOff>
      <xdr:row>159</xdr:row>
      <xdr:rowOff>8960</xdr:rowOff>
    </xdr:to>
    <xdr:graphicFrame macro="">
      <xdr:nvGraphicFramePr>
        <xdr:cNvPr id="6" name="Gráfico 5">
          <a:extLst>
            <a:ext uri="{FF2B5EF4-FFF2-40B4-BE49-F238E27FC236}">
              <a16:creationId xmlns:a16="http://schemas.microsoft.com/office/drawing/2014/main" id="{50A7FE31-48A0-4C17-93DC-B93DA86A2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152398</xdr:colOff>
      <xdr:row>159</xdr:row>
      <xdr:rowOff>52385</xdr:rowOff>
    </xdr:from>
    <xdr:to>
      <xdr:col>28</xdr:col>
      <xdr:colOff>302398</xdr:colOff>
      <xdr:row>181</xdr:row>
      <xdr:rowOff>8960</xdr:rowOff>
    </xdr:to>
    <xdr:graphicFrame macro="">
      <xdr:nvGraphicFramePr>
        <xdr:cNvPr id="7" name="Gráfico 6">
          <a:extLst>
            <a:ext uri="{FF2B5EF4-FFF2-40B4-BE49-F238E27FC236}">
              <a16:creationId xmlns:a16="http://schemas.microsoft.com/office/drawing/2014/main" id="{84688E76-592A-45BD-947E-776587966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152398</xdr:colOff>
      <xdr:row>181</xdr:row>
      <xdr:rowOff>52385</xdr:rowOff>
    </xdr:from>
    <xdr:to>
      <xdr:col>28</xdr:col>
      <xdr:colOff>302398</xdr:colOff>
      <xdr:row>203</xdr:row>
      <xdr:rowOff>8960</xdr:rowOff>
    </xdr:to>
    <xdr:graphicFrame macro="">
      <xdr:nvGraphicFramePr>
        <xdr:cNvPr id="8" name="Gráfico 7">
          <a:extLst>
            <a:ext uri="{FF2B5EF4-FFF2-40B4-BE49-F238E27FC236}">
              <a16:creationId xmlns:a16="http://schemas.microsoft.com/office/drawing/2014/main" id="{8AE05F13-C458-4E31-A8DC-21488E71B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152398</xdr:colOff>
      <xdr:row>203</xdr:row>
      <xdr:rowOff>52385</xdr:rowOff>
    </xdr:from>
    <xdr:to>
      <xdr:col>28</xdr:col>
      <xdr:colOff>302398</xdr:colOff>
      <xdr:row>225</xdr:row>
      <xdr:rowOff>8960</xdr:rowOff>
    </xdr:to>
    <xdr:graphicFrame macro="">
      <xdr:nvGraphicFramePr>
        <xdr:cNvPr id="9" name="Gráfico 8">
          <a:extLst>
            <a:ext uri="{FF2B5EF4-FFF2-40B4-BE49-F238E27FC236}">
              <a16:creationId xmlns:a16="http://schemas.microsoft.com/office/drawing/2014/main" id="{6C83693D-C48C-4E86-AAE4-AB1C20299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152398</xdr:colOff>
      <xdr:row>225</xdr:row>
      <xdr:rowOff>52385</xdr:rowOff>
    </xdr:from>
    <xdr:to>
      <xdr:col>28</xdr:col>
      <xdr:colOff>302398</xdr:colOff>
      <xdr:row>247</xdr:row>
      <xdr:rowOff>94685</xdr:rowOff>
    </xdr:to>
    <xdr:graphicFrame macro="">
      <xdr:nvGraphicFramePr>
        <xdr:cNvPr id="10" name="Gráfico 9">
          <a:extLst>
            <a:ext uri="{FF2B5EF4-FFF2-40B4-BE49-F238E27FC236}">
              <a16:creationId xmlns:a16="http://schemas.microsoft.com/office/drawing/2014/main" id="{FAE352DA-E9F7-4BED-BAF1-66CC48E1E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723898</xdr:colOff>
      <xdr:row>24</xdr:row>
      <xdr:rowOff>138110</xdr:rowOff>
    </xdr:from>
    <xdr:to>
      <xdr:col>28</xdr:col>
      <xdr:colOff>111898</xdr:colOff>
      <xdr:row>46</xdr:row>
      <xdr:rowOff>94685</xdr:rowOff>
    </xdr:to>
    <xdr:graphicFrame macro="">
      <xdr:nvGraphicFramePr>
        <xdr:cNvPr id="11" name="Gráfico 10">
          <a:extLst>
            <a:ext uri="{FF2B5EF4-FFF2-40B4-BE49-F238E27FC236}">
              <a16:creationId xmlns:a16="http://schemas.microsoft.com/office/drawing/2014/main" id="{DAD2543D-C27C-495E-9527-4E5B931E4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761998</xdr:colOff>
      <xdr:row>46</xdr:row>
      <xdr:rowOff>90485</xdr:rowOff>
    </xdr:from>
    <xdr:to>
      <xdr:col>28</xdr:col>
      <xdr:colOff>149998</xdr:colOff>
      <xdr:row>68</xdr:row>
      <xdr:rowOff>47060</xdr:rowOff>
    </xdr:to>
    <xdr:graphicFrame macro="">
      <xdr:nvGraphicFramePr>
        <xdr:cNvPr id="12" name="Gráfico 11">
          <a:extLst>
            <a:ext uri="{FF2B5EF4-FFF2-40B4-BE49-F238E27FC236}">
              <a16:creationId xmlns:a16="http://schemas.microsoft.com/office/drawing/2014/main" id="{967115D6-1EDD-4D94-88AC-E28EC9622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152400</xdr:colOff>
      <xdr:row>1</xdr:row>
      <xdr:rowOff>85725</xdr:rowOff>
    </xdr:from>
    <xdr:to>
      <xdr:col>0</xdr:col>
      <xdr:colOff>914400</xdr:colOff>
      <xdr:row>4</xdr:row>
      <xdr:rowOff>95250</xdr:rowOff>
    </xdr:to>
    <xdr:pic>
      <xdr:nvPicPr>
        <xdr:cNvPr id="13" name="Imagen 12" descr="Iconos Png Gratis Resume Volver Icono Descarga Gratuita - Pump ...">
          <a:hlinkClick xmlns:r="http://schemas.openxmlformats.org/officeDocument/2006/relationships" r:id="rId12"/>
          <a:extLst>
            <a:ext uri="{FF2B5EF4-FFF2-40B4-BE49-F238E27FC236}">
              <a16:creationId xmlns:a16="http://schemas.microsoft.com/office/drawing/2014/main" id="{EBFCED25-9A5A-44AF-A254-120F91D2F0EF}"/>
            </a:ext>
          </a:extLst>
        </xdr:cNvPr>
        <xdr:cNvPicPr>
          <a:picLocks noChangeAspect="1" noChangeArrowheads="1"/>
        </xdr:cNvPicPr>
      </xdr:nvPicPr>
      <xdr:blipFill>
        <a:blip xmlns:r="http://schemas.openxmlformats.org/officeDocument/2006/relationships" r:embed="rId1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2400" y="60007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276226</xdr:colOff>
      <xdr:row>0</xdr:row>
      <xdr:rowOff>411453</xdr:rowOff>
    </xdr:to>
    <xdr:pic>
      <xdr:nvPicPr>
        <xdr:cNvPr id="14" name="Imagen 13">
          <a:extLst>
            <a:ext uri="{FF2B5EF4-FFF2-40B4-BE49-F238E27FC236}">
              <a16:creationId xmlns:a16="http://schemas.microsoft.com/office/drawing/2014/main" id="{FD9DD150-1979-48A6-B9AB-DC05E24758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 y="1"/>
          <a:ext cx="1504950" cy="411452"/>
        </a:xfrm>
        <a:prstGeom prst="rect">
          <a:avLst/>
        </a:prstGeom>
      </xdr:spPr>
    </xdr:pic>
    <xdr:clientData/>
  </xdr:twoCellAnchor>
</xdr:wsDr>
</file>

<file path=xl/drawings/drawing51.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0.64046</cdr:x>
      <cdr:y>0.11082</cdr:y>
    </cdr:to>
    <cdr:sp macro="" textlink="'Evolución mensual turistas FV'!$B$4">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288"/>
          <a:ext cx="4733925" cy="39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D6F6F75-05F6-47AE-84E1-9EE224444534}" type="TxLink">
            <a:rPr lang="en-US" sz="1600" b="1" i="0" u="none" strike="noStrike">
              <a:solidFill>
                <a:srgbClr val="595959"/>
              </a:solidFill>
              <a:latin typeface="Calibri"/>
              <a:ea typeface="Calibri"/>
              <a:cs typeface="Calibri"/>
            </a:rPr>
            <a:pPr/>
            <a:t>Turistas entrados a Fuerteventura (principal+secundario)</a:t>
          </a:fld>
          <a:endParaRPr lang="es-ES" sz="1100"/>
        </a:p>
      </cdr:txBody>
    </cdr:sp>
  </cdr:relSizeAnchor>
</c:userShapes>
</file>

<file path=xl/drawings/drawing52.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1</cdr:x>
      <cdr:y>0.11082</cdr:y>
    </cdr:to>
    <cdr:sp macro="" textlink="'Evolución mensual turistas FV'!$B$7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391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1AC028D-8004-4F8B-AD04-0BF56158422C}" type="TxLink">
            <a:rPr lang="en-US" sz="1600" b="1" i="0" u="none" strike="noStrike">
              <a:solidFill>
                <a:srgbClr val="595959"/>
              </a:solidFill>
              <a:latin typeface="Calibri"/>
              <a:ea typeface="Calibri"/>
              <a:cs typeface="Calibri"/>
            </a:rPr>
            <a:pPr/>
            <a:t>Turistas británicos entrados a Fuerteventura (principal+secundario)</a:t>
          </a:fld>
          <a:endParaRPr lang="es-ES" sz="1100"/>
        </a:p>
      </cdr:txBody>
    </cdr:sp>
  </cdr:relSizeAnchor>
</c:userShapes>
</file>

<file path=xl/drawings/drawing53.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0.92397</cdr:x>
      <cdr:y>0.10691</cdr:y>
    </cdr:to>
    <cdr:sp macro="" textlink="'Evolución mensual turistas FV'!$B$9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6829433"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2F1A690-4797-4109-9151-D367B4C16A0E}" type="TxLink">
            <a:rPr lang="en-US" sz="1600" b="1" i="0" u="none" strike="noStrike">
              <a:solidFill>
                <a:srgbClr val="595959"/>
              </a:solidFill>
              <a:latin typeface="Calibri"/>
              <a:ea typeface="Calibri"/>
              <a:cs typeface="Calibri"/>
            </a:rPr>
            <a:pPr/>
            <a:t>Turistas irlandeses entrados a Fuerteventura (principal+secundario)</a:t>
          </a:fld>
          <a:endParaRPr lang="es-ES" sz="1100"/>
        </a:p>
      </cdr:txBody>
    </cdr:sp>
  </cdr:relSizeAnchor>
</c:userShapes>
</file>

<file path=xl/drawings/drawing54.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0.92397</cdr:x>
      <cdr:y>0.11082</cdr:y>
    </cdr:to>
    <cdr:sp macro="" textlink="'Evolución mensual turistas FV'!$B$11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2942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71C1DD6-077A-437D-9E5F-B26CBC5168AD}" type="TxLink">
            <a:rPr lang="en-US" sz="1600" b="1" i="0" u="none" strike="noStrike">
              <a:solidFill>
                <a:srgbClr val="595959"/>
              </a:solidFill>
              <a:latin typeface="Calibri"/>
              <a:ea typeface="Calibri"/>
              <a:cs typeface="Calibri"/>
            </a:rPr>
            <a:pPr/>
            <a:t>Turistas alemanes entrados a Fuerteventura (principal+secundario)</a:t>
          </a:fld>
          <a:endParaRPr lang="es-ES" sz="1100"/>
        </a:p>
      </cdr:txBody>
    </cdr:sp>
  </cdr:relSizeAnchor>
</c:userShapes>
</file>

<file path=xl/drawings/drawing55.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0.94845</cdr:x>
      <cdr:y>0.11082</cdr:y>
    </cdr:to>
    <cdr:sp macro="" textlink="'Evolución mensual turistas FV'!$B$137">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010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74BA41C-459E-4503-A13C-4A63C6D44A68}" type="TxLink">
            <a:rPr lang="en-US" sz="1600" b="1" i="0" u="none" strike="noStrike">
              <a:solidFill>
                <a:srgbClr val="595959"/>
              </a:solidFill>
              <a:latin typeface="Calibri"/>
              <a:ea typeface="Calibri"/>
              <a:cs typeface="Calibri"/>
            </a:rPr>
            <a:pPr/>
            <a:t>Turistas italianos entrados a Fuerteventura (principal+secundario)</a:t>
          </a:fld>
          <a:endParaRPr lang="es-ES" sz="1100"/>
        </a:p>
      </cdr:txBody>
    </cdr:sp>
  </cdr:relSizeAnchor>
</c:userShapes>
</file>

<file path=xl/drawings/drawing56.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0.76031</cdr:x>
      <cdr:y>0.11082</cdr:y>
    </cdr:to>
    <cdr:sp macro="" textlink="'Evolución mensual turistas FV'!$B$159">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197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75DF95F-F713-4F4F-820E-12C5A977EE53}" type="TxLink">
            <a:rPr lang="en-US" sz="1600" b="1" i="0" u="none" strike="noStrike">
              <a:solidFill>
                <a:srgbClr val="595959"/>
              </a:solidFill>
              <a:latin typeface="Calibri"/>
              <a:ea typeface="Calibri"/>
              <a:cs typeface="Calibri"/>
            </a:rPr>
            <a:pPr/>
            <a:t>Turistas franceses entrados a Fuerteventura (principal+secundario)</a:t>
          </a:fld>
          <a:endParaRPr lang="es-ES" sz="1100"/>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FV'!$B$18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B51336A-1B95-4759-961F-8DD7BB77ABA9}" type="TxLink">
            <a:rPr lang="en-US" sz="1600" b="1" i="0" u="none" strike="noStrike">
              <a:solidFill>
                <a:srgbClr val="595959"/>
              </a:solidFill>
              <a:latin typeface="Calibri"/>
              <a:ea typeface="Calibri"/>
              <a:cs typeface="Calibri"/>
            </a:rPr>
            <a:pPr/>
            <a:t>Turistas belgas entrados a Fuerteventura (principal+secundario)</a:t>
          </a:fld>
          <a:endParaRPr lang="es-ES" sz="1100"/>
        </a:p>
      </cdr:txBody>
    </cdr:sp>
  </cdr:relSizeAnchor>
</c:userShapes>
</file>

<file path=xl/drawings/drawing58.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0.7616</cdr:x>
      <cdr:y>0.11082</cdr:y>
    </cdr:to>
    <cdr:sp macro="" textlink="'Evolución mensual turistas FV'!$B$203">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2927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455071B-CC5E-444B-A4CB-1CA2D23211DE}" type="TxLink">
            <a:rPr lang="en-US" sz="1600" b="1" i="0" u="none" strike="noStrike">
              <a:solidFill>
                <a:srgbClr val="595959"/>
              </a:solidFill>
              <a:latin typeface="Calibri"/>
              <a:ea typeface="Calibri"/>
              <a:cs typeface="Calibri"/>
            </a:rPr>
            <a:pPr/>
            <a:t>Turistas neerlandeses entrados a Fuerteventura (principal+secundario)</a:t>
          </a:fld>
          <a:endParaRPr lang="es-ES" sz="1100"/>
        </a:p>
      </cdr:txBody>
    </cdr:sp>
  </cdr:relSizeAnchor>
</c:userShapes>
</file>

<file path=xl/drawings/drawing59.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FV'!$B$22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B56DBD7-4BCE-4CBC-8B6C-05DE24D632C2}" type="TxLink">
            <a:rPr lang="en-US" sz="1600" b="1" i="0" u="none" strike="noStrike">
              <a:solidFill>
                <a:srgbClr val="595959"/>
              </a:solidFill>
              <a:latin typeface="Calibri"/>
              <a:ea typeface="Calibri"/>
              <a:cs typeface="Calibri"/>
            </a:rPr>
            <a:pPr/>
            <a:t>Turistas nórdicos entrados a Fuerteventura (principal+secundario)</a:t>
          </a:fld>
          <a:endParaRPr lang="es-ES" sz="1100"/>
        </a:p>
      </cdr:txBody>
    </cdr:sp>
  </cdr:relSizeAnchor>
</c:userShapes>
</file>

<file path=xl/drawings/drawing6.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0.92397</cdr:x>
      <cdr:y>0.11082</cdr:y>
    </cdr:to>
    <cdr:sp macro="" textlink="'Evolución mensual turistas TF'!$B$115">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29426"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71C1DD6-077A-437D-9E5F-B26CBC5168AD}" type="TxLink">
            <a:rPr lang="en-US" sz="1600" b="1" i="0" u="none" strike="noStrike">
              <a:solidFill>
                <a:srgbClr val="595959"/>
              </a:solidFill>
              <a:latin typeface="Calibri"/>
              <a:ea typeface="Calibri"/>
              <a:cs typeface="Calibri"/>
            </a:rPr>
            <a:pPr/>
            <a:t>Turistas alemanes entrados a Tenerife (principal+secundario)</a:t>
          </a:fld>
          <a:endParaRPr lang="es-ES" sz="1100"/>
        </a:p>
      </cdr:txBody>
    </cdr:sp>
  </cdr:relSizeAnchor>
</c:userShapes>
</file>

<file path=xl/drawings/drawing60.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0.93041</cdr:x>
      <cdr:y>0.11082</cdr:y>
    </cdr:to>
    <cdr:sp macro="" textlink="'Evolución mensual turistas FV'!$B$26">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68770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7BFC5B4-60BF-411A-B7CB-7D315189D075}" type="TxLink">
            <a:rPr lang="en-US" sz="1600" b="1" i="0" u="none" strike="noStrike">
              <a:solidFill>
                <a:srgbClr val="595959"/>
              </a:solidFill>
              <a:latin typeface="Calibri"/>
              <a:ea typeface="Calibri"/>
              <a:cs typeface="Calibri"/>
            </a:rPr>
            <a:pPr/>
            <a:t>Turistas peninsulares entrados a Fuerteventura (principal+secundario)</a:t>
          </a:fld>
          <a:endParaRPr lang="es-ES" sz="1100"/>
        </a:p>
      </cdr:txBody>
    </cdr:sp>
  </cdr:relSizeAnchor>
</c:userShapes>
</file>

<file path=xl/drawings/drawing61.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cdr:y>
    </cdr:from>
    <cdr:to>
      <cdr:x>0.64046</cdr:x>
      <cdr:y>0.10691</cdr:y>
    </cdr:to>
    <cdr:sp macro="" textlink="'Evolución mensual turistas FV'!$B$48">
      <cdr:nvSpPr>
        <cdr:cNvPr id="11"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0"/>
          <a:ext cx="4733897"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AC1ADD3-89B6-42BA-805A-048D59663FD7}" type="TxLink">
            <a:rPr lang="en-US" sz="1600" b="1" i="0" u="none" strike="noStrike">
              <a:solidFill>
                <a:srgbClr val="595959"/>
              </a:solidFill>
              <a:latin typeface="Calibri"/>
              <a:ea typeface="Calibri"/>
              <a:cs typeface="Calibri"/>
            </a:rPr>
            <a:pPr/>
            <a:t>Turistas extranjeros entrados a Fuerteventura (principal+secundario)</a:t>
          </a:fld>
          <a:endParaRPr lang="es-ES" sz="1100"/>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180975</xdr:colOff>
      <xdr:row>1</xdr:row>
      <xdr:rowOff>9525</xdr:rowOff>
    </xdr:from>
    <xdr:to>
      <xdr:col>0</xdr:col>
      <xdr:colOff>942975</xdr:colOff>
      <xdr:row>4</xdr:row>
      <xdr:rowOff>19050</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7772FC7B-AA87-4AC3-A879-78E90EACB5B4}"/>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80975" y="52387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F5C2219B-19AC-4A51-9CE0-45DA9A2B51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180975</xdr:colOff>
      <xdr:row>1</xdr:row>
      <xdr:rowOff>9525</xdr:rowOff>
    </xdr:from>
    <xdr:to>
      <xdr:col>0</xdr:col>
      <xdr:colOff>942975</xdr:colOff>
      <xdr:row>5</xdr:row>
      <xdr:rowOff>0</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C22FCB00-B2AB-4D53-BDFD-577F6512982E}"/>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80975" y="523875"/>
          <a:ext cx="762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A6793B90-69CF-4660-805E-AAD6DA6CD3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180975</xdr:colOff>
      <xdr:row>1</xdr:row>
      <xdr:rowOff>9525</xdr:rowOff>
    </xdr:from>
    <xdr:to>
      <xdr:col>0</xdr:col>
      <xdr:colOff>942975</xdr:colOff>
      <xdr:row>4</xdr:row>
      <xdr:rowOff>76200</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254D1752-2C37-4962-AD47-B6360379FE2C}"/>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80975" y="523875"/>
          <a:ext cx="762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E2950792-F4F4-4050-9BFB-7895E0F8A9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180975</xdr:colOff>
      <xdr:row>1</xdr:row>
      <xdr:rowOff>9525</xdr:rowOff>
    </xdr:from>
    <xdr:to>
      <xdr:col>0</xdr:col>
      <xdr:colOff>942975</xdr:colOff>
      <xdr:row>4</xdr:row>
      <xdr:rowOff>19050</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078C5D0E-D9E9-4BFC-B457-39CD4B0A4851}"/>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80975" y="52387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3036DD0E-9ECE-4643-B8C5-2AFBBA0199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666750</xdr:colOff>
      <xdr:row>0</xdr:row>
      <xdr:rowOff>409575</xdr:rowOff>
    </xdr:to>
    <xdr:pic>
      <xdr:nvPicPr>
        <xdr:cNvPr id="2" name="Imagen 1">
          <a:extLst>
            <a:ext uri="{FF2B5EF4-FFF2-40B4-BE49-F238E27FC236}">
              <a16:creationId xmlns:a16="http://schemas.microsoft.com/office/drawing/2014/main" id="{2CAABAF9-6F9E-4F98-BC1B-0FC07E998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50" cy="409575"/>
        </a:xfrm>
        <a:prstGeom prst="rect">
          <a:avLst/>
        </a:prstGeom>
      </xdr:spPr>
    </xdr:pic>
    <xdr:clientData/>
  </xdr:twoCellAnchor>
  <xdr:twoCellAnchor editAs="oneCell">
    <xdr:from>
      <xdr:col>0</xdr:col>
      <xdr:colOff>0</xdr:colOff>
      <xdr:row>1</xdr:row>
      <xdr:rowOff>0</xdr:rowOff>
    </xdr:from>
    <xdr:to>
      <xdr:col>0</xdr:col>
      <xdr:colOff>762000</xdr:colOff>
      <xdr:row>3</xdr:row>
      <xdr:rowOff>266700</xdr:rowOff>
    </xdr:to>
    <xdr:pic>
      <xdr:nvPicPr>
        <xdr:cNvPr id="3" name="Imagen 2" descr="Iconos Png Gratis Resume Volver Icono Descarga Gratuita - Pump ...">
          <a:hlinkClick xmlns:r="http://schemas.openxmlformats.org/officeDocument/2006/relationships" r:id="rId2"/>
          <a:extLst>
            <a:ext uri="{FF2B5EF4-FFF2-40B4-BE49-F238E27FC236}">
              <a16:creationId xmlns:a16="http://schemas.microsoft.com/office/drawing/2014/main" id="{75572687-CBD5-471D-892A-67E5A4994E14}"/>
            </a:ext>
          </a:extLst>
        </xdr:cNvPr>
        <xdr:cNvPicPr>
          <a:picLocks noChangeAspect="1" noChangeArrowheads="1"/>
        </xdr:cNvPicPr>
      </xdr:nvPicPr>
      <xdr:blipFill>
        <a:blip xmlns:r="http://schemas.openxmlformats.org/officeDocument/2006/relationships" r:embed="rId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514350"/>
          <a:ext cx="762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590550</xdr:colOff>
      <xdr:row>0</xdr:row>
      <xdr:rowOff>476250</xdr:rowOff>
    </xdr:to>
    <xdr:pic>
      <xdr:nvPicPr>
        <xdr:cNvPr id="2" name="Imagen 1">
          <a:extLst>
            <a:ext uri="{FF2B5EF4-FFF2-40B4-BE49-F238E27FC236}">
              <a16:creationId xmlns:a16="http://schemas.microsoft.com/office/drawing/2014/main" id="{57EC26DB-FF2F-4117-94DD-C56DF33A56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50" cy="476250"/>
        </a:xfrm>
        <a:prstGeom prst="rect">
          <a:avLst/>
        </a:prstGeom>
      </xdr:spPr>
    </xdr:pic>
    <xdr:clientData/>
  </xdr:twoCellAnchor>
  <xdr:twoCellAnchor editAs="oneCell">
    <xdr:from>
      <xdr:col>0</xdr:col>
      <xdr:colOff>38100</xdr:colOff>
      <xdr:row>1</xdr:row>
      <xdr:rowOff>57150</xdr:rowOff>
    </xdr:from>
    <xdr:to>
      <xdr:col>0</xdr:col>
      <xdr:colOff>800100</xdr:colOff>
      <xdr:row>4</xdr:row>
      <xdr:rowOff>49740</xdr:rowOff>
    </xdr:to>
    <xdr:pic>
      <xdr:nvPicPr>
        <xdr:cNvPr id="3" name="Imagen 2" descr="Iconos Png Gratis Resume Volver Icono Descarga Gratuita - Pump ...">
          <a:hlinkClick xmlns:r="http://schemas.openxmlformats.org/officeDocument/2006/relationships" r:id="rId2"/>
          <a:extLst>
            <a:ext uri="{FF2B5EF4-FFF2-40B4-BE49-F238E27FC236}">
              <a16:creationId xmlns:a16="http://schemas.microsoft.com/office/drawing/2014/main" id="{CCF1BC76-975E-4528-B12C-D9F129A93F97}"/>
            </a:ext>
          </a:extLst>
        </xdr:cNvPr>
        <xdr:cNvPicPr>
          <a:picLocks noChangeAspect="1" noChangeArrowheads="1"/>
        </xdr:cNvPicPr>
      </xdr:nvPicPr>
      <xdr:blipFill>
        <a:blip xmlns:r="http://schemas.openxmlformats.org/officeDocument/2006/relationships" r:embed="rId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8100" y="571500"/>
          <a:ext cx="762000" cy="72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590550</xdr:colOff>
      <xdr:row>0</xdr:row>
      <xdr:rowOff>476250</xdr:rowOff>
    </xdr:to>
    <xdr:pic>
      <xdr:nvPicPr>
        <xdr:cNvPr id="2" name="Imagen 1">
          <a:extLst>
            <a:ext uri="{FF2B5EF4-FFF2-40B4-BE49-F238E27FC236}">
              <a16:creationId xmlns:a16="http://schemas.microsoft.com/office/drawing/2014/main" id="{1A8E7BE9-1F38-4C18-B301-04677D0C46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50" cy="476250"/>
        </a:xfrm>
        <a:prstGeom prst="rect">
          <a:avLst/>
        </a:prstGeom>
      </xdr:spPr>
    </xdr:pic>
    <xdr:clientData/>
  </xdr:twoCellAnchor>
  <xdr:twoCellAnchor editAs="oneCell">
    <xdr:from>
      <xdr:col>0</xdr:col>
      <xdr:colOff>0</xdr:colOff>
      <xdr:row>23</xdr:row>
      <xdr:rowOff>0</xdr:rowOff>
    </xdr:from>
    <xdr:to>
      <xdr:col>0</xdr:col>
      <xdr:colOff>762000</xdr:colOff>
      <xdr:row>24</xdr:row>
      <xdr:rowOff>457200</xdr:rowOff>
    </xdr:to>
    <xdr:pic>
      <xdr:nvPicPr>
        <xdr:cNvPr id="3" name="Imagen 2" descr="Iconos Png Gratis Resume Volver Icono Descarga Gratuita - Pump ...">
          <a:hlinkClick xmlns:r="http://schemas.openxmlformats.org/officeDocument/2006/relationships" r:id="rId2"/>
          <a:extLst>
            <a:ext uri="{FF2B5EF4-FFF2-40B4-BE49-F238E27FC236}">
              <a16:creationId xmlns:a16="http://schemas.microsoft.com/office/drawing/2014/main" id="{A2092A9A-58FD-4AB6-ADCA-186D1EFD09AF}"/>
            </a:ext>
          </a:extLst>
        </xdr:cNvPr>
        <xdr:cNvPicPr>
          <a:picLocks noChangeAspect="1" noChangeArrowheads="1"/>
        </xdr:cNvPicPr>
      </xdr:nvPicPr>
      <xdr:blipFill>
        <a:blip xmlns:r="http://schemas.openxmlformats.org/officeDocument/2006/relationships" r:embed="rId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6124575"/>
          <a:ext cx="762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76200</xdr:rowOff>
    </xdr:from>
    <xdr:to>
      <xdr:col>0</xdr:col>
      <xdr:colOff>762000</xdr:colOff>
      <xdr:row>3</xdr:row>
      <xdr:rowOff>19050</xdr:rowOff>
    </xdr:to>
    <xdr:pic>
      <xdr:nvPicPr>
        <xdr:cNvPr id="4" name="Imagen 3" descr="Iconos Png Gratis Resume Volver Icono Descarga Gratuita - Pump ...">
          <a:hlinkClick xmlns:r="http://schemas.openxmlformats.org/officeDocument/2006/relationships" r:id="rId2"/>
          <a:extLst>
            <a:ext uri="{FF2B5EF4-FFF2-40B4-BE49-F238E27FC236}">
              <a16:creationId xmlns:a16="http://schemas.microsoft.com/office/drawing/2014/main" id="{21F9CA70-DE7E-46AE-A4A3-6AADEACF1E2D}"/>
            </a:ext>
          </a:extLst>
        </xdr:cNvPr>
        <xdr:cNvPicPr>
          <a:picLocks noChangeAspect="1" noChangeArrowheads="1"/>
        </xdr:cNvPicPr>
      </xdr:nvPicPr>
      <xdr:blipFill>
        <a:blip xmlns:r="http://schemas.openxmlformats.org/officeDocument/2006/relationships" r:embed="rId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590550"/>
          <a:ext cx="762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247650</xdr:colOff>
      <xdr:row>1</xdr:row>
      <xdr:rowOff>0</xdr:rowOff>
    </xdr:from>
    <xdr:to>
      <xdr:col>0</xdr:col>
      <xdr:colOff>1009650</xdr:colOff>
      <xdr:row>4</xdr:row>
      <xdr:rowOff>9525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EC7137F6-01F1-44EE-8B36-7A6B48F5E582}"/>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7650" y="5143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978C6354-6C9F-47E8-B2AD-21A88CE1E5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0.94845</cdr:x>
      <cdr:y>0.11082</cdr:y>
    </cdr:to>
    <cdr:sp macro="" textlink="'Evolución mensual turistas TF'!$B$137">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701040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74BA41C-459E-4503-A13C-4A63C6D44A68}" type="TxLink">
            <a:rPr lang="en-US" sz="1600" b="1" i="0" u="none" strike="noStrike">
              <a:solidFill>
                <a:srgbClr val="595959"/>
              </a:solidFill>
              <a:latin typeface="Calibri"/>
              <a:ea typeface="Calibri"/>
              <a:cs typeface="Calibri"/>
            </a:rPr>
            <a:pPr/>
            <a:t>Turistas italianos entrados a Tenerife (principal+secundario)</a:t>
          </a:fld>
          <a:endParaRPr lang="es-ES" sz="1100"/>
        </a:p>
      </cdr:txBody>
    </cdr:sp>
  </cdr:relSizeAnchor>
</c:userShapes>
</file>

<file path=xl/drawings/drawing70.xml><?xml version="1.0" encoding="utf-8"?>
<xdr:wsDr xmlns:xdr="http://schemas.openxmlformats.org/drawingml/2006/spreadsheetDrawing" xmlns:a="http://schemas.openxmlformats.org/drawingml/2006/main">
  <xdr:twoCellAnchor editAs="oneCell">
    <xdr:from>
      <xdr:col>0</xdr:col>
      <xdr:colOff>247650</xdr:colOff>
      <xdr:row>1</xdr:row>
      <xdr:rowOff>0</xdr:rowOff>
    </xdr:from>
    <xdr:to>
      <xdr:col>0</xdr:col>
      <xdr:colOff>1009650</xdr:colOff>
      <xdr:row>4</xdr:row>
      <xdr:rowOff>9525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89B7A2A2-9815-4635-8A1E-212DBEF2FA47}"/>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7650" y="5143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8829A61D-F7F9-4EAB-A459-6EC404DF8C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247650</xdr:colOff>
      <xdr:row>1</xdr:row>
      <xdr:rowOff>0</xdr:rowOff>
    </xdr:from>
    <xdr:to>
      <xdr:col>0</xdr:col>
      <xdr:colOff>1009650</xdr:colOff>
      <xdr:row>4</xdr:row>
      <xdr:rowOff>11641</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E33EF50B-D01D-4ABB-ABC3-1D6F22A5C61B}"/>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7650" y="514350"/>
          <a:ext cx="762000" cy="66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278341</xdr:colOff>
      <xdr:row>0</xdr:row>
      <xdr:rowOff>409336</xdr:rowOff>
    </xdr:to>
    <xdr:pic>
      <xdr:nvPicPr>
        <xdr:cNvPr id="3" name="Imagen 2">
          <a:extLst>
            <a:ext uri="{FF2B5EF4-FFF2-40B4-BE49-F238E27FC236}">
              <a16:creationId xmlns:a16="http://schemas.microsoft.com/office/drawing/2014/main" id="{418E6281-EFD9-4D32-A3B4-E495626B91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7066" cy="40933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247650</xdr:colOff>
      <xdr:row>1</xdr:row>
      <xdr:rowOff>0</xdr:rowOff>
    </xdr:from>
    <xdr:to>
      <xdr:col>0</xdr:col>
      <xdr:colOff>1009650</xdr:colOff>
      <xdr:row>4</xdr:row>
      <xdr:rowOff>9525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93ADD548-E218-4B78-B0FA-23B36BA11A4B}"/>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7650" y="5143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437B7132-532D-4640-9AC9-E65A7FCD7D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247650</xdr:colOff>
      <xdr:row>1</xdr:row>
      <xdr:rowOff>0</xdr:rowOff>
    </xdr:from>
    <xdr:to>
      <xdr:col>0</xdr:col>
      <xdr:colOff>1009650</xdr:colOff>
      <xdr:row>4</xdr:row>
      <xdr:rowOff>9525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30B50521-E113-47C7-9D79-A016B2F0C627}"/>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7650" y="5143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57281CC8-2882-40B0-AB82-38398E0949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209550</xdr:colOff>
      <xdr:row>1</xdr:row>
      <xdr:rowOff>19050</xdr:rowOff>
    </xdr:from>
    <xdr:to>
      <xdr:col>0</xdr:col>
      <xdr:colOff>971550</xdr:colOff>
      <xdr:row>4</xdr:row>
      <xdr:rowOff>28575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9A145EA5-4B80-43B9-BFCD-A6E6660C8B2A}"/>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9550" y="5334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37396BA3-297B-4126-8112-2C84D84E94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oneCellAnchor>
    <xdr:from>
      <xdr:col>0</xdr:col>
      <xdr:colOff>209550</xdr:colOff>
      <xdr:row>1</xdr:row>
      <xdr:rowOff>19050</xdr:rowOff>
    </xdr:from>
    <xdr:ext cx="762000" cy="666750"/>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4A342CAC-E9D7-49FF-8141-6772C728EF53}"/>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9550" y="5334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504950" cy="411452"/>
    <xdr:pic>
      <xdr:nvPicPr>
        <xdr:cNvPr id="3" name="Imagen 2">
          <a:extLst>
            <a:ext uri="{FF2B5EF4-FFF2-40B4-BE49-F238E27FC236}">
              <a16:creationId xmlns:a16="http://schemas.microsoft.com/office/drawing/2014/main" id="{999A3EEC-93FA-4769-A8D1-0A3B62E482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209550</xdr:colOff>
      <xdr:row>1</xdr:row>
      <xdr:rowOff>19050</xdr:rowOff>
    </xdr:from>
    <xdr:to>
      <xdr:col>0</xdr:col>
      <xdr:colOff>971550</xdr:colOff>
      <xdr:row>4</xdr:row>
      <xdr:rowOff>28575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F8A9ED30-304E-4D64-B83B-9851C9FF6F18}"/>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9550" y="5334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FBFA52BD-D66F-4013-8602-0FEE6510DC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209550</xdr:colOff>
      <xdr:row>1</xdr:row>
      <xdr:rowOff>19050</xdr:rowOff>
    </xdr:from>
    <xdr:to>
      <xdr:col>0</xdr:col>
      <xdr:colOff>971550</xdr:colOff>
      <xdr:row>4</xdr:row>
      <xdr:rowOff>28575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F86D94F1-8FEC-4CED-94F4-54E091828B73}"/>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9550" y="5334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18096390-134D-4255-B5CD-CBD000B5E8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200025</xdr:colOff>
      <xdr:row>1</xdr:row>
      <xdr:rowOff>38100</xdr:rowOff>
    </xdr:from>
    <xdr:to>
      <xdr:col>0</xdr:col>
      <xdr:colOff>962025</xdr:colOff>
      <xdr:row>4</xdr:row>
      <xdr:rowOff>47625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191FC58E-8433-4747-8F39-DFDDAB98B884}"/>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0025" y="5524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CE9F30AB-625A-4D6F-A3B3-ED0856587E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200025</xdr:colOff>
      <xdr:row>1</xdr:row>
      <xdr:rowOff>38100</xdr:rowOff>
    </xdr:from>
    <xdr:to>
      <xdr:col>0</xdr:col>
      <xdr:colOff>971550</xdr:colOff>
      <xdr:row>4</xdr:row>
      <xdr:rowOff>57150</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0070E601-4BFC-4CC7-A7A8-351F4E051464}"/>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0025" y="552450"/>
          <a:ext cx="7715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285750</xdr:colOff>
      <xdr:row>0</xdr:row>
      <xdr:rowOff>403832</xdr:rowOff>
    </xdr:to>
    <xdr:pic>
      <xdr:nvPicPr>
        <xdr:cNvPr id="3" name="Imagen 2">
          <a:extLst>
            <a:ext uri="{FF2B5EF4-FFF2-40B4-BE49-F238E27FC236}">
              <a16:creationId xmlns:a16="http://schemas.microsoft.com/office/drawing/2014/main" id="{7E60A2DF-FE16-4A0C-8148-94F40EB327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14475" cy="403832"/>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0.76031</cdr:x>
      <cdr:y>0.11082</cdr:y>
    </cdr:to>
    <cdr:sp macro="" textlink="'Evolución mensual turistas TF'!$B$159">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197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75DF95F-F713-4F4F-820E-12C5A977EE53}" type="TxLink">
            <a:rPr lang="en-US" sz="1600" b="1" i="0" u="none" strike="noStrike">
              <a:solidFill>
                <a:srgbClr val="595959"/>
              </a:solidFill>
              <a:latin typeface="Calibri"/>
              <a:ea typeface="Calibri"/>
              <a:cs typeface="Calibri"/>
            </a:rPr>
            <a:pPr/>
            <a:t>Turistas franceses entrados a Tenerife (principal+secundario)</a:t>
          </a:fld>
          <a:endParaRPr lang="es-ES" sz="1100"/>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0</xdr:col>
      <xdr:colOff>200025</xdr:colOff>
      <xdr:row>1</xdr:row>
      <xdr:rowOff>38100</xdr:rowOff>
    </xdr:from>
    <xdr:to>
      <xdr:col>0</xdr:col>
      <xdr:colOff>962025</xdr:colOff>
      <xdr:row>4</xdr:row>
      <xdr:rowOff>47625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C77F021A-7688-4875-B4AD-B9617069BE7C}"/>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0025" y="5524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B014CDA7-3EF1-482D-B709-1D5E595CE7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oneCellAnchor>
    <xdr:from>
      <xdr:col>0</xdr:col>
      <xdr:colOff>200025</xdr:colOff>
      <xdr:row>1</xdr:row>
      <xdr:rowOff>38100</xdr:rowOff>
    </xdr:from>
    <xdr:ext cx="762000" cy="666750"/>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622F6068-58A3-4396-B897-95C7D6A1FD42}"/>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0025" y="55245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504950" cy="411452"/>
    <xdr:pic>
      <xdr:nvPicPr>
        <xdr:cNvPr id="3" name="Imagen 2">
          <a:extLst>
            <a:ext uri="{FF2B5EF4-FFF2-40B4-BE49-F238E27FC236}">
              <a16:creationId xmlns:a16="http://schemas.microsoft.com/office/drawing/2014/main" id="{3D154519-3FAF-4AD2-907A-88843FD672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981075</xdr:colOff>
      <xdr:row>4</xdr:row>
      <xdr:rowOff>66675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527DE445-3A7A-46FE-97F1-02B83E75D8C1}"/>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715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1E81E1C4-25AF-4E69-A7A7-4747E6D142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981075</xdr:colOff>
      <xdr:row>4</xdr:row>
      <xdr:rowOff>66675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C552F266-BD0F-4C0D-8118-60725F420BA5}"/>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715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9D5AF8AA-CED5-4AA9-A1EF-E0C0AAE453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981075</xdr:colOff>
      <xdr:row>4</xdr:row>
      <xdr:rowOff>66675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F67E94C8-2BAB-4E82-A7CE-9AD4EFE81C4E}"/>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715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729F63D0-F9B9-46D1-A3DE-238B1B214B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981075</xdr:colOff>
      <xdr:row>4</xdr:row>
      <xdr:rowOff>66675</xdr:rowOff>
    </xdr:to>
    <xdr:pic>
      <xdr:nvPicPr>
        <xdr:cNvPr id="2" name="Imagen 1" descr="Iconos Png Gratis Resume Volver Icono Descarga Gratuita - Pump ...">
          <a:hlinkClick xmlns:r="http://schemas.openxmlformats.org/officeDocument/2006/relationships" r:id="rId1"/>
          <a:extLst>
            <a:ext uri="{FF2B5EF4-FFF2-40B4-BE49-F238E27FC236}">
              <a16:creationId xmlns:a16="http://schemas.microsoft.com/office/drawing/2014/main" id="{D7DDADEB-7149-4C0A-8EBF-10D98B290A5B}"/>
            </a:ext>
          </a:extLst>
        </xdr:cNvPr>
        <xdr:cNvPicPr>
          <a:picLocks noChangeAspect="1" noChangeArrowheads="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71500"/>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276225</xdr:colOff>
      <xdr:row>0</xdr:row>
      <xdr:rowOff>411452</xdr:rowOff>
    </xdr:to>
    <xdr:pic>
      <xdr:nvPicPr>
        <xdr:cNvPr id="3" name="Imagen 2">
          <a:extLst>
            <a:ext uri="{FF2B5EF4-FFF2-40B4-BE49-F238E27FC236}">
              <a16:creationId xmlns:a16="http://schemas.microsoft.com/office/drawing/2014/main" id="{0292C3CA-4FE4-457F-A7D4-8B5B365351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04950" cy="41145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13</xdr:col>
      <xdr:colOff>0</xdr:colOff>
      <xdr:row>92</xdr:row>
      <xdr:rowOff>63187</xdr:rowOff>
    </xdr:to>
    <xdr:graphicFrame macro="">
      <xdr:nvGraphicFramePr>
        <xdr:cNvPr id="2" name="Gráfico 1">
          <a:extLst>
            <a:ext uri="{FF2B5EF4-FFF2-40B4-BE49-F238E27FC236}">
              <a16:creationId xmlns:a16="http://schemas.microsoft.com/office/drawing/2014/main" id="{9762D159-62EC-4B22-8EB8-8C8D8BFB6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104775</xdr:rowOff>
    </xdr:from>
    <xdr:to>
      <xdr:col>18</xdr:col>
      <xdr:colOff>599400</xdr:colOff>
      <xdr:row>94</xdr:row>
      <xdr:rowOff>1275</xdr:rowOff>
    </xdr:to>
    <xdr:graphicFrame macro="">
      <xdr:nvGraphicFramePr>
        <xdr:cNvPr id="3" name="Gráfico 2">
          <a:extLst>
            <a:ext uri="{FF2B5EF4-FFF2-40B4-BE49-F238E27FC236}">
              <a16:creationId xmlns:a16="http://schemas.microsoft.com/office/drawing/2014/main" id="{DA184992-A06D-44B6-AA72-E0632C3A1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xdr:colOff>
      <xdr:row>67</xdr:row>
      <xdr:rowOff>152400</xdr:rowOff>
    </xdr:from>
    <xdr:to>
      <xdr:col>28</xdr:col>
      <xdr:colOff>75525</xdr:colOff>
      <xdr:row>94</xdr:row>
      <xdr:rowOff>48900</xdr:rowOff>
    </xdr:to>
    <xdr:graphicFrame macro="">
      <xdr:nvGraphicFramePr>
        <xdr:cNvPr id="4" name="Gráfico 3">
          <a:extLst>
            <a:ext uri="{FF2B5EF4-FFF2-40B4-BE49-F238E27FC236}">
              <a16:creationId xmlns:a16="http://schemas.microsoft.com/office/drawing/2014/main" id="{8CEC4069-08A3-4BE8-8D06-80CE0C51D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485775</xdr:colOff>
      <xdr:row>67</xdr:row>
      <xdr:rowOff>95250</xdr:rowOff>
    </xdr:from>
    <xdr:to>
      <xdr:col>35</xdr:col>
      <xdr:colOff>0</xdr:colOff>
      <xdr:row>93</xdr:row>
      <xdr:rowOff>182250</xdr:rowOff>
    </xdr:to>
    <xdr:graphicFrame macro="">
      <xdr:nvGraphicFramePr>
        <xdr:cNvPr id="5" name="Gráfico 4">
          <a:extLst>
            <a:ext uri="{FF2B5EF4-FFF2-40B4-BE49-F238E27FC236}">
              <a16:creationId xmlns:a16="http://schemas.microsoft.com/office/drawing/2014/main" id="{564FC9FA-7A07-4402-A4FA-0EE589D71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4</xdr:row>
      <xdr:rowOff>38100</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98256AD9-B833-4EC1-ADDA-336637696E97}"/>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104775</xdr:colOff>
      <xdr:row>0</xdr:row>
      <xdr:rowOff>411452</xdr:rowOff>
    </xdr:to>
    <xdr:pic>
      <xdr:nvPicPr>
        <xdr:cNvPr id="7" name="Imagen 6">
          <a:extLst>
            <a:ext uri="{FF2B5EF4-FFF2-40B4-BE49-F238E27FC236}">
              <a16:creationId xmlns:a16="http://schemas.microsoft.com/office/drawing/2014/main" id="{BF08DA36-1AF7-4D1F-A17C-DE7F75F2A4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11452"/>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88.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0.94003</cdr:y>
    </cdr:from>
    <cdr:to>
      <cdr:x>0.51546</cdr:x>
      <cdr:y>1</cdr:y>
    </cdr:to>
    <cdr:sp macro="" textlink="">
      <cdr:nvSpPr>
        <cdr:cNvPr id="2" name="CuadroTexto 1">
          <a:extLst xmlns:a="http://schemas.openxmlformats.org/drawingml/2006/main">
            <a:ext uri="{FF2B5EF4-FFF2-40B4-BE49-F238E27FC236}">
              <a16:creationId xmlns:a16="http://schemas.microsoft.com/office/drawing/2014/main" id="{3F3C333A-74BE-4B15-A334-38708C5CCB3A}"/>
            </a:ext>
          </a:extLst>
        </cdr:cNvPr>
        <cdr:cNvSpPr txBox="1"/>
      </cdr:nvSpPr>
      <cdr:spPr>
        <a:xfrm xmlns:a="http://schemas.openxmlformats.org/drawingml/2006/main">
          <a:off x="0" y="3433764"/>
          <a:ext cx="3810000"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solidFill>
                <a:schemeClr val="tx1">
                  <a:lumMod val="65000"/>
                  <a:lumOff val="35000"/>
                </a:schemeClr>
              </a:solidFill>
            </a:rPr>
            <a:t>FUENTE: FRONTUR, ISTAC. ELABORACIÓN: Turismo de Tenerife.</a:t>
          </a:r>
        </a:p>
      </cdr:txBody>
    </cdr:sp>
  </cdr:relSizeAnchor>
  <cdr:relSizeAnchor xmlns:cdr="http://schemas.openxmlformats.org/drawingml/2006/chartDrawing">
    <cdr:from>
      <cdr:x>0</cdr:x>
      <cdr:y>0.00391</cdr:y>
    </cdr:from>
    <cdr:to>
      <cdr:x>0.77062</cdr:x>
      <cdr:y>0.11082</cdr:y>
    </cdr:to>
    <cdr:sp macro="" textlink="'Evolución mensual turistas TF'!$B$181">
      <cdr:nvSpPr>
        <cdr:cNvPr id="3" name="CuadroTexto 2">
          <a:extLst xmlns:a="http://schemas.openxmlformats.org/drawingml/2006/main">
            <a:ext uri="{FF2B5EF4-FFF2-40B4-BE49-F238E27FC236}">
              <a16:creationId xmlns:a16="http://schemas.microsoft.com/office/drawing/2014/main" id="{94AAEC51-F9F8-42F1-82A2-DC0F2CA03A46}"/>
            </a:ext>
          </a:extLst>
        </cdr:cNvPr>
        <cdr:cNvSpPr txBox="1"/>
      </cdr:nvSpPr>
      <cdr:spPr>
        <a:xfrm xmlns:a="http://schemas.openxmlformats.org/drawingml/2006/main">
          <a:off x="0" y="14581"/>
          <a:ext cx="5695951" cy="398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B51336A-1B95-4759-961F-8DD7BB77ABA9}" type="TxLink">
            <a:rPr lang="en-US" sz="1600" b="1" i="0" u="none" strike="noStrike">
              <a:solidFill>
                <a:srgbClr val="595959"/>
              </a:solidFill>
              <a:latin typeface="Calibri"/>
              <a:ea typeface="Calibri"/>
              <a:cs typeface="Calibri"/>
            </a:rPr>
            <a:pPr/>
            <a:t>Turistas belgas entrados a Tenerife (principal+secundario)</a:t>
          </a:fld>
          <a:endParaRPr lang="es-ES" sz="1100"/>
        </a:p>
      </cdr:txBody>
    </cdr:sp>
  </cdr:relSizeAnchor>
</c:userShapes>
</file>

<file path=xl/drawings/drawing90.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13</xdr:col>
      <xdr:colOff>0</xdr:colOff>
      <xdr:row>92</xdr:row>
      <xdr:rowOff>63187</xdr:rowOff>
    </xdr:to>
    <xdr:graphicFrame macro="">
      <xdr:nvGraphicFramePr>
        <xdr:cNvPr id="2" name="Gráfico 1">
          <a:extLst>
            <a:ext uri="{FF2B5EF4-FFF2-40B4-BE49-F238E27FC236}">
              <a16:creationId xmlns:a16="http://schemas.microsoft.com/office/drawing/2014/main" id="{33B547ED-85D3-4D5A-A557-B7E24EC6F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104775</xdr:rowOff>
    </xdr:from>
    <xdr:to>
      <xdr:col>18</xdr:col>
      <xdr:colOff>599400</xdr:colOff>
      <xdr:row>94</xdr:row>
      <xdr:rowOff>1275</xdr:rowOff>
    </xdr:to>
    <xdr:graphicFrame macro="">
      <xdr:nvGraphicFramePr>
        <xdr:cNvPr id="3" name="Gráfico 2">
          <a:extLst>
            <a:ext uri="{FF2B5EF4-FFF2-40B4-BE49-F238E27FC236}">
              <a16:creationId xmlns:a16="http://schemas.microsoft.com/office/drawing/2014/main" id="{06A20B6D-0661-41BA-8AD5-8C50BF2E2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xdr:colOff>
      <xdr:row>67</xdr:row>
      <xdr:rowOff>152400</xdr:rowOff>
    </xdr:from>
    <xdr:to>
      <xdr:col>28</xdr:col>
      <xdr:colOff>75525</xdr:colOff>
      <xdr:row>94</xdr:row>
      <xdr:rowOff>48900</xdr:rowOff>
    </xdr:to>
    <xdr:graphicFrame macro="">
      <xdr:nvGraphicFramePr>
        <xdr:cNvPr id="4" name="Gráfico 3">
          <a:extLst>
            <a:ext uri="{FF2B5EF4-FFF2-40B4-BE49-F238E27FC236}">
              <a16:creationId xmlns:a16="http://schemas.microsoft.com/office/drawing/2014/main" id="{523AA18C-FD92-49FF-AE50-806A676AA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485775</xdr:colOff>
      <xdr:row>67</xdr:row>
      <xdr:rowOff>95250</xdr:rowOff>
    </xdr:from>
    <xdr:to>
      <xdr:col>39</xdr:col>
      <xdr:colOff>0</xdr:colOff>
      <xdr:row>93</xdr:row>
      <xdr:rowOff>182250</xdr:rowOff>
    </xdr:to>
    <xdr:graphicFrame macro="">
      <xdr:nvGraphicFramePr>
        <xdr:cNvPr id="5" name="Gráfico 4">
          <a:extLst>
            <a:ext uri="{FF2B5EF4-FFF2-40B4-BE49-F238E27FC236}">
              <a16:creationId xmlns:a16="http://schemas.microsoft.com/office/drawing/2014/main" id="{60AFFE47-BCA0-4700-AC28-B05FD0856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4</xdr:row>
      <xdr:rowOff>38100</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D4A6C804-0348-459B-AC7B-9E312654810E}"/>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104775</xdr:colOff>
      <xdr:row>0</xdr:row>
      <xdr:rowOff>411452</xdr:rowOff>
    </xdr:to>
    <xdr:pic>
      <xdr:nvPicPr>
        <xdr:cNvPr id="7" name="Imagen 6">
          <a:extLst>
            <a:ext uri="{FF2B5EF4-FFF2-40B4-BE49-F238E27FC236}">
              <a16:creationId xmlns:a16="http://schemas.microsoft.com/office/drawing/2014/main" id="{FB6FC666-BC20-4445-A63E-27EEF9AAC9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11452"/>
        </a:xfrm>
        <a:prstGeom prst="rect">
          <a:avLst/>
        </a:prstGeom>
      </xdr:spPr>
    </xdr:pic>
    <xdr:clientData/>
  </xdr:twoCellAnchor>
  <xdr:twoCellAnchor>
    <xdr:from>
      <xdr:col>21</xdr:col>
      <xdr:colOff>0</xdr:colOff>
      <xdr:row>37</xdr:row>
      <xdr:rowOff>0</xdr:rowOff>
    </xdr:from>
    <xdr:to>
      <xdr:col>37</xdr:col>
      <xdr:colOff>295274</xdr:colOff>
      <xdr:row>57</xdr:row>
      <xdr:rowOff>42863</xdr:rowOff>
    </xdr:to>
    <xdr:graphicFrame macro="">
      <xdr:nvGraphicFramePr>
        <xdr:cNvPr id="8" name="Gráfico 7">
          <a:extLst>
            <a:ext uri="{FF2B5EF4-FFF2-40B4-BE49-F238E27FC236}">
              <a16:creationId xmlns:a16="http://schemas.microsoft.com/office/drawing/2014/main" id="{CB4C7A0B-B259-4ED8-8E7F-62628826D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94.xml><?xml version="1.0" encoding="utf-8"?>
<c:userShapes xmlns:c="http://schemas.openxmlformats.org/drawingml/2006/chart">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cdr:x>
      <cdr:y>0</cdr:y>
    </cdr:from>
    <cdr:to>
      <cdr:x>1</cdr:x>
      <cdr:y>0.06783</cdr:y>
    </cdr:to>
    <cdr:sp macro="" textlink="">
      <cdr:nvSpPr>
        <cdr:cNvPr id="4"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Lanzarote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0.9452</cdr:y>
    </cdr:from>
    <cdr:to>
      <cdr:x>0.79496</cdr:x>
      <cdr:y>0.99654</cdr:y>
    </cdr:to>
    <cdr:sp macro="" textlink="">
      <cdr:nvSpPr>
        <cdr:cNvPr id="2" name="CuadroTexto 1">
          <a:extLst xmlns:a="http://schemas.openxmlformats.org/drawingml/2006/main">
            <a:ext uri="{FF2B5EF4-FFF2-40B4-BE49-F238E27FC236}">
              <a16:creationId xmlns:a16="http://schemas.microsoft.com/office/drawing/2014/main" id="{846A622F-0030-380B-9B66-567633304357}"/>
            </a:ext>
          </a:extLst>
        </cdr:cNvPr>
        <cdr:cNvSpPr txBox="1"/>
      </cdr:nvSpPr>
      <cdr:spPr>
        <a:xfrm xmlns:a="http://schemas.openxmlformats.org/drawingml/2006/main">
          <a:off x="0" y="3641725"/>
          <a:ext cx="7095000" cy="197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accent4">
                  <a:lumMod val="75000"/>
                </a:schemeClr>
              </a:solidFill>
            </a:rPr>
            <a:t>FUENTE: FRONTUR, ISTAC. ELABORACIÓN: Turismo de Tenerife.</a:t>
          </a:r>
        </a:p>
      </cdr:txBody>
    </cdr:sp>
  </cdr:relSizeAnchor>
  <cdr:relSizeAnchor xmlns:cdr="http://schemas.openxmlformats.org/drawingml/2006/chartDrawing">
    <cdr:from>
      <cdr:x>0.00636</cdr:x>
      <cdr:y>0.089</cdr:y>
    </cdr:from>
    <cdr:to>
      <cdr:x>0.15036</cdr:x>
      <cdr:y>0.17553</cdr:y>
    </cdr:to>
    <cdr:sp macro="" textlink="">
      <cdr:nvSpPr>
        <cdr:cNvPr id="3" name="CuadroTexto 2">
          <a:extLst xmlns:a="http://schemas.openxmlformats.org/drawingml/2006/main">
            <a:ext uri="{FF2B5EF4-FFF2-40B4-BE49-F238E27FC236}">
              <a16:creationId xmlns:a16="http://schemas.microsoft.com/office/drawing/2014/main" id="{89E08A13-8C50-F623-A4D3-5791669BF765}"/>
            </a:ext>
          </a:extLst>
        </cdr:cNvPr>
        <cdr:cNvSpPr txBox="1"/>
      </cdr:nvSpPr>
      <cdr:spPr>
        <a:xfrm xmlns:a="http://schemas.openxmlformats.org/drawingml/2006/main">
          <a:off x="76200" y="342900"/>
          <a:ext cx="1724025"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1D3EEE0-1E51-47E2-AD51-5250867DE44C}" type="TxLink">
            <a:rPr lang="en-US" sz="1400" b="0" i="0" u="none" strike="noStrike">
              <a:solidFill>
                <a:schemeClr val="accent6">
                  <a:lumMod val="50000"/>
                </a:schemeClr>
              </a:solidFill>
              <a:latin typeface="Calibri"/>
              <a:ea typeface="Calibri"/>
              <a:cs typeface="Calibri"/>
            </a:rPr>
            <a:pPr/>
            <a:t>acumulado diciembre</a:t>
          </a:fld>
          <a:endParaRPr lang="es-ES" sz="1400">
            <a:solidFill>
              <a:schemeClr val="accent6">
                <a:lumMod val="50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1</xdr:col>
      <xdr:colOff>147636</xdr:colOff>
      <xdr:row>65</xdr:row>
      <xdr:rowOff>166687</xdr:rowOff>
    </xdr:from>
    <xdr:to>
      <xdr:col>13</xdr:col>
      <xdr:colOff>0</xdr:colOff>
      <xdr:row>92</xdr:row>
      <xdr:rowOff>63187</xdr:rowOff>
    </xdr:to>
    <xdr:graphicFrame macro="">
      <xdr:nvGraphicFramePr>
        <xdr:cNvPr id="2" name="Gráfico 1">
          <a:extLst>
            <a:ext uri="{FF2B5EF4-FFF2-40B4-BE49-F238E27FC236}">
              <a16:creationId xmlns:a16="http://schemas.microsoft.com/office/drawing/2014/main" id="{454B1607-04D3-40BC-964D-311D78104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104775</xdr:rowOff>
    </xdr:from>
    <xdr:to>
      <xdr:col>18</xdr:col>
      <xdr:colOff>599400</xdr:colOff>
      <xdr:row>94</xdr:row>
      <xdr:rowOff>1275</xdr:rowOff>
    </xdr:to>
    <xdr:graphicFrame macro="">
      <xdr:nvGraphicFramePr>
        <xdr:cNvPr id="3" name="Gráfico 2">
          <a:extLst>
            <a:ext uri="{FF2B5EF4-FFF2-40B4-BE49-F238E27FC236}">
              <a16:creationId xmlns:a16="http://schemas.microsoft.com/office/drawing/2014/main" id="{84FCF8B2-9708-4860-B744-35AD506EF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xdr:colOff>
      <xdr:row>67</xdr:row>
      <xdr:rowOff>152400</xdr:rowOff>
    </xdr:from>
    <xdr:to>
      <xdr:col>28</xdr:col>
      <xdr:colOff>75525</xdr:colOff>
      <xdr:row>94</xdr:row>
      <xdr:rowOff>48900</xdr:rowOff>
    </xdr:to>
    <xdr:graphicFrame macro="">
      <xdr:nvGraphicFramePr>
        <xdr:cNvPr id="4" name="Gráfico 3">
          <a:extLst>
            <a:ext uri="{FF2B5EF4-FFF2-40B4-BE49-F238E27FC236}">
              <a16:creationId xmlns:a16="http://schemas.microsoft.com/office/drawing/2014/main" id="{513E6BAE-4A94-4A1E-9236-6A77EDE97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485775</xdr:colOff>
      <xdr:row>67</xdr:row>
      <xdr:rowOff>95250</xdr:rowOff>
    </xdr:from>
    <xdr:to>
      <xdr:col>39</xdr:col>
      <xdr:colOff>0</xdr:colOff>
      <xdr:row>93</xdr:row>
      <xdr:rowOff>182250</xdr:rowOff>
    </xdr:to>
    <xdr:graphicFrame macro="">
      <xdr:nvGraphicFramePr>
        <xdr:cNvPr id="5" name="Gráfico 4">
          <a:extLst>
            <a:ext uri="{FF2B5EF4-FFF2-40B4-BE49-F238E27FC236}">
              <a16:creationId xmlns:a16="http://schemas.microsoft.com/office/drawing/2014/main" id="{5226D6ED-6785-4A06-B1AB-AC77E0B55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219075</xdr:colOff>
      <xdr:row>1</xdr:row>
      <xdr:rowOff>28575</xdr:rowOff>
    </xdr:from>
    <xdr:to>
      <xdr:col>0</xdr:col>
      <xdr:colOff>981075</xdr:colOff>
      <xdr:row>4</xdr:row>
      <xdr:rowOff>38100</xdr:rowOff>
    </xdr:to>
    <xdr:pic>
      <xdr:nvPicPr>
        <xdr:cNvPr id="6" name="Imagen 5" descr="Iconos Png Gratis Resume Volver Icono Descarga Gratuita - Pump ...">
          <a:hlinkClick xmlns:r="http://schemas.openxmlformats.org/officeDocument/2006/relationships" r:id="rId5"/>
          <a:extLst>
            <a:ext uri="{FF2B5EF4-FFF2-40B4-BE49-F238E27FC236}">
              <a16:creationId xmlns:a16="http://schemas.microsoft.com/office/drawing/2014/main" id="{C9D1EAAC-17D2-4767-A629-1EA1E040246F}"/>
            </a:ext>
          </a:extLst>
        </xdr:cNvPr>
        <xdr:cNvPicPr>
          <a:picLocks noChangeAspect="1" noChangeArrowheads="1"/>
        </xdr:cNvPicPr>
      </xdr:nvPicPr>
      <xdr:blipFill>
        <a:blip xmlns:r="http://schemas.openxmlformats.org/officeDocument/2006/relationships" r:embed="rId6"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9075" y="542925"/>
          <a:ext cx="7620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104775</xdr:colOff>
      <xdr:row>0</xdr:row>
      <xdr:rowOff>411452</xdr:rowOff>
    </xdr:to>
    <xdr:pic>
      <xdr:nvPicPr>
        <xdr:cNvPr id="7" name="Imagen 6">
          <a:extLst>
            <a:ext uri="{FF2B5EF4-FFF2-40B4-BE49-F238E27FC236}">
              <a16:creationId xmlns:a16="http://schemas.microsoft.com/office/drawing/2014/main" id="{3039A0EB-5140-4BE6-8D28-2FFEF63DEA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590675" cy="411452"/>
        </a:xfrm>
        <a:prstGeom prst="rect">
          <a:avLst/>
        </a:prstGeom>
      </xdr:spPr>
    </xdr:pic>
    <xdr:clientData/>
  </xdr:twoCellAnchor>
  <xdr:twoCellAnchor>
    <xdr:from>
      <xdr:col>21</xdr:col>
      <xdr:colOff>0</xdr:colOff>
      <xdr:row>37</xdr:row>
      <xdr:rowOff>0</xdr:rowOff>
    </xdr:from>
    <xdr:to>
      <xdr:col>37</xdr:col>
      <xdr:colOff>295274</xdr:colOff>
      <xdr:row>57</xdr:row>
      <xdr:rowOff>42863</xdr:rowOff>
    </xdr:to>
    <xdr:graphicFrame macro="">
      <xdr:nvGraphicFramePr>
        <xdr:cNvPr id="8" name="Gráfico 7">
          <a:extLst>
            <a:ext uri="{FF2B5EF4-FFF2-40B4-BE49-F238E27FC236}">
              <a16:creationId xmlns:a16="http://schemas.microsoft.com/office/drawing/2014/main" id="{1E1D066A-AB83-44A7-BB1F-9D661A1C1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Canarias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drawings/drawing99.xml><?xml version="1.0" encoding="utf-8"?>
<c:userShapes xmlns:c="http://schemas.openxmlformats.org/drawingml/2006/chart">
  <cdr:relSizeAnchor xmlns:cdr="http://schemas.openxmlformats.org/drawingml/2006/chartDrawing">
    <cdr:from>
      <cdr:x>0</cdr:x>
      <cdr:y>0</cdr:y>
    </cdr:from>
    <cdr:to>
      <cdr:x>1</cdr:x>
      <cdr:y>0.06783</cdr:y>
    </cdr:to>
    <cdr:sp macro="" textlink="">
      <cdr:nvSpPr>
        <cdr:cNvPr id="2" name="CuadroTexto 1">
          <a:extLst xmlns:a="http://schemas.openxmlformats.org/drawingml/2006/main">
            <a:ext uri="{FF2B5EF4-FFF2-40B4-BE49-F238E27FC236}">
              <a16:creationId xmlns:a16="http://schemas.microsoft.com/office/drawing/2014/main" id="{93827B28-D41E-49E6-BFF4-E29824332B8F}"/>
            </a:ext>
          </a:extLst>
        </cdr:cNvPr>
        <cdr:cNvSpPr txBox="1"/>
      </cdr:nvSpPr>
      <cdr:spPr>
        <a:xfrm xmlns:a="http://schemas.openxmlformats.org/drawingml/2006/main">
          <a:off x="0" y="0"/>
          <a:ext cx="48006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solidFill>
                <a:schemeClr val="tx1">
                  <a:lumMod val="75000"/>
                  <a:lumOff val="25000"/>
                </a:schemeClr>
              </a:solidFill>
            </a:rPr>
            <a:t>Turistas entrados en Tenerife según</a:t>
          </a:r>
          <a:r>
            <a:rPr lang="es-ES" sz="1400" baseline="0">
              <a:solidFill>
                <a:schemeClr val="tx1">
                  <a:lumMod val="75000"/>
                  <a:lumOff val="25000"/>
                </a:schemeClr>
              </a:solidFill>
            </a:rPr>
            <a:t> lugar de residencia</a:t>
          </a:r>
          <a:endParaRPr lang="es-ES" sz="1400">
            <a:solidFill>
              <a:schemeClr val="tx1">
                <a:lumMod val="75000"/>
                <a:lumOff val="25000"/>
              </a:schemeClr>
            </a:solidFill>
          </a:endParaRPr>
        </a:p>
      </cdr:txBody>
    </cdr:sp>
  </cdr:relSizeAnchor>
  <cdr:relSizeAnchor xmlns:cdr="http://schemas.openxmlformats.org/drawingml/2006/chartDrawing">
    <cdr:from>
      <cdr:x>0</cdr:x>
      <cdr:y>0.96075</cdr:y>
    </cdr:from>
    <cdr:to>
      <cdr:x>0.92994</cdr:x>
      <cdr:y>1</cdr:y>
    </cdr:to>
    <cdr:sp macro="" textlink="">
      <cdr:nvSpPr>
        <cdr:cNvPr id="3" name="CuadroTexto 2">
          <a:extLst xmlns:a="http://schemas.openxmlformats.org/drawingml/2006/main">
            <a:ext uri="{FF2B5EF4-FFF2-40B4-BE49-F238E27FC236}">
              <a16:creationId xmlns:a16="http://schemas.microsoft.com/office/drawing/2014/main" id="{A987F49D-26EA-4F49-9186-91428950ED30}"/>
            </a:ext>
          </a:extLst>
        </cdr:cNvPr>
        <cdr:cNvSpPr txBox="1"/>
      </cdr:nvSpPr>
      <cdr:spPr>
        <a:xfrm xmlns:a="http://schemas.openxmlformats.org/drawingml/2006/main">
          <a:off x="0" y="5129214"/>
          <a:ext cx="4171950"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accent4">
                  <a:lumMod val="75000"/>
                </a:schemeClr>
              </a:solidFill>
            </a:rPr>
            <a:t>FUENTE: FRONTUR, ISTAC. ELABORACIÓN: Turismo de Tenerife.</a:t>
          </a:r>
        </a:p>
      </cdr:txBody>
    </cdr:sp>
  </cdr:relSizeAnchor>
</c:userShapes>
</file>

<file path=xl/theme/theme1.xml><?xml version="1.0" encoding="utf-8"?>
<a:theme xmlns:a="http://schemas.openxmlformats.org/drawingml/2006/main" name="Tema de Office">
  <a:themeElements>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04B44-D291-4857-9728-FBC29C56B10F}">
  <dimension ref="B1:K68"/>
  <sheetViews>
    <sheetView showGridLines="0" tabSelected="1" workbookViewId="0">
      <selection activeCell="E12" sqref="E12"/>
    </sheetView>
  </sheetViews>
  <sheetFormatPr baseColWidth="10" defaultRowHeight="15" x14ac:dyDescent="0.25"/>
  <cols>
    <col min="2" max="2" width="134.28515625" customWidth="1"/>
    <col min="8" max="8" width="18.7109375" customWidth="1"/>
  </cols>
  <sheetData>
    <row r="1" spans="2:11" x14ac:dyDescent="0.25">
      <c r="H1" s="1"/>
      <c r="K1" s="1"/>
    </row>
    <row r="2" spans="2:11" ht="31.5" x14ac:dyDescent="0.5">
      <c r="B2" s="2" t="s">
        <v>0</v>
      </c>
      <c r="H2" s="3"/>
      <c r="K2" s="3"/>
    </row>
    <row r="3" spans="2:11" x14ac:dyDescent="0.25">
      <c r="H3" s="4"/>
      <c r="K3" s="4"/>
    </row>
    <row r="4" spans="2:11" x14ac:dyDescent="0.25">
      <c r="B4" s="5" t="s">
        <v>1</v>
      </c>
      <c r="H4" s="6"/>
    </row>
    <row r="5" spans="2:11" ht="18.75" x14ac:dyDescent="0.3">
      <c r="B5" s="7" t="s">
        <v>222</v>
      </c>
      <c r="H5" s="6"/>
    </row>
    <row r="6" spans="2:11" x14ac:dyDescent="0.25">
      <c r="H6" s="6"/>
    </row>
    <row r="7" spans="2:11" ht="21.75" thickBot="1" x14ac:dyDescent="0.4">
      <c r="B7" s="8" t="s">
        <v>2</v>
      </c>
      <c r="H7" s="6"/>
    </row>
    <row r="8" spans="2:11" x14ac:dyDescent="0.25">
      <c r="H8" s="6"/>
    </row>
    <row r="9" spans="2:11" x14ac:dyDescent="0.25">
      <c r="B9" s="9" t="s">
        <v>3</v>
      </c>
      <c r="H9" s="6"/>
    </row>
    <row r="10" spans="2:11" x14ac:dyDescent="0.25">
      <c r="B10" s="9" t="s">
        <v>4</v>
      </c>
      <c r="H10" s="6"/>
    </row>
    <row r="11" spans="2:11" x14ac:dyDescent="0.25">
      <c r="B11" s="9" t="s">
        <v>5</v>
      </c>
      <c r="H11" s="6"/>
    </row>
    <row r="12" spans="2:11" x14ac:dyDescent="0.25">
      <c r="B12" s="9" t="s">
        <v>6</v>
      </c>
      <c r="H12" s="6"/>
    </row>
    <row r="13" spans="2:11" x14ac:dyDescent="0.25">
      <c r="B13" s="9" t="s">
        <v>7</v>
      </c>
      <c r="H13" s="6"/>
    </row>
    <row r="14" spans="2:11" x14ac:dyDescent="0.25">
      <c r="B14" s="9" t="s">
        <v>8</v>
      </c>
      <c r="H14" s="6"/>
    </row>
    <row r="15" spans="2:11" x14ac:dyDescent="0.25">
      <c r="B15" s="9" t="s">
        <v>9</v>
      </c>
      <c r="H15" s="6"/>
    </row>
    <row r="16" spans="2:11" x14ac:dyDescent="0.25">
      <c r="B16" s="9" t="s">
        <v>10</v>
      </c>
    </row>
    <row r="17" spans="2:2" x14ac:dyDescent="0.25">
      <c r="B17" s="9" t="s">
        <v>11</v>
      </c>
    </row>
    <row r="18" spans="2:2" x14ac:dyDescent="0.25">
      <c r="B18" s="9" t="s">
        <v>12</v>
      </c>
    </row>
    <row r="19" spans="2:2" x14ac:dyDescent="0.25">
      <c r="B19" s="9" t="s">
        <v>13</v>
      </c>
    </row>
    <row r="20" spans="2:2" x14ac:dyDescent="0.25">
      <c r="B20" s="9" t="s">
        <v>14</v>
      </c>
    </row>
    <row r="21" spans="2:2" x14ac:dyDescent="0.25">
      <c r="B21" s="9" t="s">
        <v>15</v>
      </c>
    </row>
    <row r="22" spans="2:2" x14ac:dyDescent="0.25">
      <c r="B22" s="9" t="s">
        <v>16</v>
      </c>
    </row>
    <row r="23" spans="2:2" x14ac:dyDescent="0.25">
      <c r="B23" s="9" t="s">
        <v>17</v>
      </c>
    </row>
    <row r="24" spans="2:2" x14ac:dyDescent="0.25">
      <c r="B24" s="9" t="s">
        <v>18</v>
      </c>
    </row>
    <row r="25" spans="2:2" x14ac:dyDescent="0.25">
      <c r="B25" s="10"/>
    </row>
    <row r="26" spans="2:2" x14ac:dyDescent="0.25">
      <c r="B26" s="11" t="s">
        <v>19</v>
      </c>
    </row>
    <row r="27" spans="2:2" ht="21.75" thickBot="1" x14ac:dyDescent="0.4">
      <c r="B27" s="8" t="s">
        <v>20</v>
      </c>
    </row>
    <row r="29" spans="2:2" x14ac:dyDescent="0.25">
      <c r="B29" s="9" t="s">
        <v>21</v>
      </c>
    </row>
    <row r="30" spans="2:2" x14ac:dyDescent="0.25">
      <c r="B30" s="9" t="s">
        <v>22</v>
      </c>
    </row>
    <row r="31" spans="2:2" x14ac:dyDescent="0.25">
      <c r="B31" s="9" t="s">
        <v>23</v>
      </c>
    </row>
    <row r="32" spans="2:2" x14ac:dyDescent="0.25">
      <c r="B32" s="9" t="s">
        <v>24</v>
      </c>
    </row>
    <row r="33" spans="2:2" x14ac:dyDescent="0.25">
      <c r="B33" s="9" t="s">
        <v>25</v>
      </c>
    </row>
    <row r="34" spans="2:2" x14ac:dyDescent="0.25">
      <c r="B34" s="9" t="s">
        <v>26</v>
      </c>
    </row>
    <row r="35" spans="2:2" x14ac:dyDescent="0.25">
      <c r="B35" s="9" t="s">
        <v>27</v>
      </c>
    </row>
    <row r="37" spans="2:2" ht="21.75" thickBot="1" x14ac:dyDescent="0.4">
      <c r="B37" s="8" t="s">
        <v>28</v>
      </c>
    </row>
    <row r="39" spans="2:2" x14ac:dyDescent="0.25">
      <c r="B39" s="9" t="s">
        <v>29</v>
      </c>
    </row>
    <row r="40" spans="2:2" x14ac:dyDescent="0.25">
      <c r="B40" s="9" t="s">
        <v>30</v>
      </c>
    </row>
    <row r="41" spans="2:2" x14ac:dyDescent="0.25">
      <c r="B41" s="9" t="s">
        <v>31</v>
      </c>
    </row>
    <row r="42" spans="2:2" x14ac:dyDescent="0.25">
      <c r="B42" s="9" t="s">
        <v>32</v>
      </c>
    </row>
    <row r="43" spans="2:2" x14ac:dyDescent="0.25">
      <c r="B43" s="9" t="s">
        <v>33</v>
      </c>
    </row>
    <row r="44" spans="2:2" x14ac:dyDescent="0.25">
      <c r="B44" s="9" t="s">
        <v>34</v>
      </c>
    </row>
    <row r="45" spans="2:2" x14ac:dyDescent="0.25">
      <c r="B45" s="9" t="s">
        <v>35</v>
      </c>
    </row>
    <row r="46" spans="2:2" x14ac:dyDescent="0.25">
      <c r="B46" s="9" t="s">
        <v>36</v>
      </c>
    </row>
    <row r="48" spans="2:2" ht="21.75" thickBot="1" x14ac:dyDescent="0.4">
      <c r="B48" s="8" t="s">
        <v>37</v>
      </c>
    </row>
    <row r="50" spans="2:2" x14ac:dyDescent="0.25">
      <c r="B50" s="9" t="s">
        <v>38</v>
      </c>
    </row>
    <row r="51" spans="2:2" x14ac:dyDescent="0.25">
      <c r="B51" s="9" t="s">
        <v>39</v>
      </c>
    </row>
    <row r="52" spans="2:2" x14ac:dyDescent="0.25">
      <c r="B52" s="9" t="s">
        <v>40</v>
      </c>
    </row>
    <row r="53" spans="2:2" x14ac:dyDescent="0.25">
      <c r="B53" s="9" t="s">
        <v>41</v>
      </c>
    </row>
    <row r="54" spans="2:2" x14ac:dyDescent="0.25">
      <c r="B54" s="9" t="s">
        <v>42</v>
      </c>
    </row>
    <row r="55" spans="2:2" x14ac:dyDescent="0.25">
      <c r="B55" s="9" t="s">
        <v>43</v>
      </c>
    </row>
    <row r="56" spans="2:2" x14ac:dyDescent="0.25">
      <c r="B56" s="9" t="s">
        <v>44</v>
      </c>
    </row>
    <row r="57" spans="2:2" x14ac:dyDescent="0.25">
      <c r="B57" s="9" t="s">
        <v>45</v>
      </c>
    </row>
    <row r="59" spans="2:2" ht="21.75" thickBot="1" x14ac:dyDescent="0.4">
      <c r="B59" s="8" t="s">
        <v>46</v>
      </c>
    </row>
    <row r="61" spans="2:2" x14ac:dyDescent="0.25">
      <c r="B61" s="9" t="s">
        <v>47</v>
      </c>
    </row>
    <row r="62" spans="2:2" x14ac:dyDescent="0.25">
      <c r="B62" s="9" t="s">
        <v>48</v>
      </c>
    </row>
    <row r="63" spans="2:2" x14ac:dyDescent="0.25">
      <c r="B63" s="9" t="s">
        <v>49</v>
      </c>
    </row>
    <row r="64" spans="2:2" x14ac:dyDescent="0.25">
      <c r="B64" s="9" t="s">
        <v>50</v>
      </c>
    </row>
    <row r="65" spans="2:2" x14ac:dyDescent="0.25">
      <c r="B65" s="9" t="s">
        <v>51</v>
      </c>
    </row>
    <row r="66" spans="2:2" x14ac:dyDescent="0.25">
      <c r="B66" s="9" t="s">
        <v>52</v>
      </c>
    </row>
    <row r="67" spans="2:2" x14ac:dyDescent="0.25">
      <c r="B67" s="9" t="s">
        <v>53</v>
      </c>
    </row>
    <row r="68" spans="2:2" x14ac:dyDescent="0.25">
      <c r="B68" s="9" t="s">
        <v>54</v>
      </c>
    </row>
  </sheetData>
  <hyperlinks>
    <hyperlink ref="B9" location="'Turistas lugar residencia isla '!A1" tooltip="Turistas entrados a Canarias e islas según lugar de residencia" display="Turistas entrados a Canarias e islas según lugar de residencia" xr:uid="{F3A8D1D4-6145-4DCD-AD69-3CF2DF3B55D3}"/>
    <hyperlink ref="B10" location="'%Turistas lugar res isla'!A1" tooltip="Cuota por nacionalidad sobre total turistas entrados en Canarias e isla" display="Cuota por nacionalidad sobre total turistas entrados en Canarias e isla" xr:uid="{683FCE5E-BCAF-4B2B-B2B5-0A31B904F7AC}"/>
    <hyperlink ref="B16" location="'Turistas entrados mes actual'!A1" tooltip="Turistas entrados a Canarias según lugar de residencia nacional o extranjero por isla de alojamiento" display="Turistas entrados a Canarias según lugar de residencia nacional o extranjero por isla de alojamiento" xr:uid="{E454DFC7-4762-410A-B7E4-451CEBA6BAE3}"/>
    <hyperlink ref="B11" location="'Evolución mensual turistas TF'!A1" tooltip="Evolución mensual de turistas entrados en Tenerife según lugar de residencia" display="Evolución mensual de turistas entrados en Tenerife según lugar de residencia" xr:uid="{C488C167-5B0B-4331-97B5-09DD7E1D4CE6}"/>
    <hyperlink ref="B12" location="'Evolución anual turistas TF'!A1" tooltip="Evolución anual de turistas entrados en Tenerife según lugar de residencia" display="Evolución anual de turistas entrados en Tenerife según lugar de residencia" xr:uid="{3FE9AD38-8DF9-44D0-851D-A2A0382D3B33}"/>
    <hyperlink ref="B15" location="'Evolución mensual turistas FV'!A1" tooltip="Evolución mensual de turistas entrados en Fuerteventura según lugar de residencia" display="Evolución mensual de turistas entrados en Fuerteventura según lugar de residencia" xr:uid="{9B799BB2-997A-407F-9361-117F764612BA}"/>
    <hyperlink ref="B14" location="'Evolución mensual turistas LZ'!A1" tooltip="Evolución mensual de turistas entrados en Lanzarote según lugar de residencia" display="Evolución mensual de turistas entrados en Lanzarote según lugar de residencia" xr:uid="{1920090A-8BAA-4E91-99D0-E27E81646189}"/>
    <hyperlink ref="B13" location="'Evolución mensual turistas GC'!A1" tooltip="Evolución mensual de turistas entrados en Gran Canaria según lugar de residencia" display="Evolución mensual de turistas entrados en Gran Canaria según lugar de residencia" xr:uid="{59513A76-4C0C-49C5-9DA4-2FD871FB9642}"/>
    <hyperlink ref="B17" location="'Turistas merc isla mes'!A1" tooltip="Turistas entrados a Canarias según lugar de residencia por isla de alojamiento mes actual" display="Turistas entrados a Canarias según lugar de residencia por isla de alojamiento mes actual" xr:uid="{B1E594FA-D666-42F1-9E45-518253B633B9}"/>
    <hyperlink ref="B18" location="'Turistas merc isla acumulado'!A1" tooltip="Turistas entrados a Canarias según lugar de residencia por isla de alojamiento acumulado" display="Turistas entrados a Canarias según lugar de residencia por isla de alojamiento acumulado" xr:uid="{32EAB6C5-9A36-4B95-95FF-24694B5728EE}"/>
    <hyperlink ref="B29" location="'Turistas tipo aloj mes actua'!A1" tooltip="Turistas entrados a Canarias según lugar de residencia por isla de alojamiento acumulado" display="Turistas entrados a Canarias e islas según tipo de alojamiento" xr:uid="{2B193920-70DE-449E-874A-DF660407C2A4}"/>
    <hyperlink ref="B30" location="'Turistas tipo aloj mes actu (2)'!A1" tooltip="Turistas entrados a Canarias e islas según tipo de alojamiento y lugar de residencia" display="Turistas entrados a Canarias e islas según tipo de alojamiento y lugar de residencia" xr:uid="{AC543D7A-4409-4900-8977-A3844D634DF1}"/>
    <hyperlink ref="B31" location="'Turistas tipo aloj canarias mer'!A1" tooltip="Turistas entrados a Canarias e islas según tipo de alojamiento y lugar de residencia" display="Turistas entrados a Canarias según tipo de alojamiento y lugar de residencia" xr:uid="{F5C89E29-EF50-4455-A216-6DFA0DA0E055}"/>
    <hyperlink ref="B39" location="'Turistas paquete mes actu'!A1" tooltip="Turistas entrados a Canarias según lugar de residencia por isla de alojamiento acumulado" display="Turistas entrados a Canarias e islas según contratación de paquete" xr:uid="{B062C550-A16C-475E-B4F4-3386E581073F}"/>
    <hyperlink ref="B40" location="'Turistas paquete mes actu (2)'!A1" tooltip="Turistas entrados a Canarias e islas según fórmula de contratación paquete  y lugar de residencia (nacional - extranjero)" display="Turistas entrados a Canarias e islas según fórmula de contratación paquete  y lugar de residencia (nacional - extranjero)" xr:uid="{8DE6B8E2-66D5-4A56-97B9-0882DA606BCE}"/>
    <hyperlink ref="B50" location="'Turistas noches mes actu'!A1" tooltip="Turistas entrados a Canarias e islas según noches pernoctadas" display="Turistas entrados a Canarias e islas según noches pernoctadas" xr:uid="{9610A2C3-E4C5-4033-B383-150AF7E8C3A1}"/>
    <hyperlink ref="B51" location="'Turistas noches mes actu (2)'!A1" tooltip="Turistas entrados a Canarias e islas según fórmula de contratación paquete  y lugar de residencia (nacional - extranjero)" display="Turistas entrados a Canarias e islas según noches pernoctadas  y lugar de residencia (nacional - extranjero)" xr:uid="{61E8EA05-00AE-43AA-B4E8-624742B812F2}"/>
    <hyperlink ref="B61" location="'Turistas motivo mes actu'!A1" tooltip="Turistas entrados a Canarias e islas según motivo del viaje" display="Turistas entrados a Canarias e islas según motivo del viaje" xr:uid="{D0670E11-62B2-4BDB-8D3F-3FEA2003479C}"/>
    <hyperlink ref="B62" location="'Turistas motivo mes actu (2)'!A1" tooltip="Turistas entrados a Canarias e islas según motivo del viaje  y lugar de residencia (nacional - extranjero)" display="Turistas entrados a Canarias e islas según motivo del viaje  y lugar de residencia (nacional - extranjero)" xr:uid="{40C70806-F5C5-4DB9-902E-27BC8C6386BC}"/>
    <hyperlink ref="B19" location="'Turistas lugar residencia isla '!A1" display="Evolución turistas entrados a Canarias e islas según lugar de residencia" xr:uid="{66F11C29-1034-4F3C-A379-715499991258}"/>
    <hyperlink ref="B20" location="'%Turistas lugar res isla'!A1" display="Evolución porcentaje turistas entrados a Canarias e islas según lugar de residencia" xr:uid="{B87DEFDB-82A6-4985-86E0-CA65EAB84582}"/>
    <hyperlink ref="B21" location="'Turistas principal y secundario'!A1" display="Evolución turistas entrados a Canarias e islas según destino principal o secundario y lugar de residencia" xr:uid="{2AC026D1-A51C-49B9-92F6-51002067AB09}"/>
    <hyperlink ref="B22" location="'%Turistas principal y secund'!A1" display="Evolución porcentaje turistas entrados a Canarias e islas según destino principal o secundario y lugar de residencia" xr:uid="{6B9C695D-EDD9-40D2-8D48-59717A852009}"/>
    <hyperlink ref="B23" location="'Turistas lugar isla lugar res'!A1" display="Evolución Turistas entrados a Canarias por lugar de residencia según islas de alojamiento" xr:uid="{61E10823-11D1-486D-9F19-017EFEF281BE}"/>
    <hyperlink ref="B32" location="'Turistas Frontur tip aloj islas'!A1" display="Evolución turistas entrados por tipo de alojamiento - Canarias e islas " xr:uid="{009A4115-07DB-41F1-8E0F-315A382F23E5}"/>
    <hyperlink ref="B24" location="'%Turistas lugar isla lugar res'!A1" display="Evolución porcentaje turistas entrados a Canarias por lugar de residencia según islas de alojamiento" xr:uid="{D182D632-E005-4050-85F6-FA40CD9595B3}"/>
    <hyperlink ref="B33" location="'Turistas tipo aloj % por isla'!A1" display="Evolución turistas entrados por tipo de alojamiento e isla de alojamiento - porcentaje sobre total tipo de alojamiento para cada isla" xr:uid="{B2D09B6A-CCE3-41A1-BAF0-C1697C8ADD0A}"/>
    <hyperlink ref="B34" location="'Turistas Frontur islas tipo alo'!A1" display="Evolución turistas entrados por isla y tipo de alojamiento" xr:uid="{1EEE61C1-C639-4E22-A848-E6515EDD820C}"/>
    <hyperlink ref="B35" location="'% Turistas Frontur islas tipo'!A1" display="Evolución turistas entrados por isla y tipo de alojamiento - porcentaje sobre total tipo de alojamiento para cada isla" xr:uid="{F1205B77-AC06-4CEA-A120-9EC8FEA0A2DE}"/>
    <hyperlink ref="B41" location="'Turistas Frontur paquete'!A1" display="Evolución turistas entrados según contratación de paquete turístico e isla de alojamiento" xr:uid="{D9FDBDC7-C47D-4FED-AC2F-7F4FD777D2B8}"/>
    <hyperlink ref="B42" location="'% Turistas cont paquete islas'!A1" display="Evolución turistas entrados según contratación de paquete turístico e isla de alojamiento - porcentaje sobre total tipo de contratación para cada isla" xr:uid="{15E14E95-6022-4DCE-ADAF-3DDE9CB6D687}"/>
    <hyperlink ref="B43" location="'Turistas Frontur Isla x paquete'!A1" display="Evolución turistas entrados por isla y contratación de paquete turístico" xr:uid="{99586046-0314-4B4E-8FCA-CAB3A8E7407A}"/>
    <hyperlink ref="B44" location="'% Turistas Isla cont paquete'!A1" display="Evolución turistas entrados por isla y contratación de paquete turístico - porcentaje sobre total tipo de alojamiento para cada isla" xr:uid="{22875AE7-2709-40C2-9E8A-6530C14878CC}"/>
    <hyperlink ref="B45" location="'Turistas isla x paqu x resd'!A1" display="Evolución turistas entrados por isla, contratación de paquete turístico y lugar de residencia" xr:uid="{03C5000D-330B-4C34-BD71-5D308BCFF5FB}"/>
    <hyperlink ref="B46" location="'% Turistas Isla cont paquete'!A1" display="Evolución turistas entrados por isla y contratación de paquete turístico - porcentaje sobre total tipo de alojamiento para cada isla" xr:uid="{915B7402-9AAA-4BFC-B1AE-4D8FA1972E1D}"/>
    <hyperlink ref="B52" location="'Turistas Frontur noches isla'!A1" display="Evolución turistas entrados según duración de la estancia e isla de alojamiento" xr:uid="{D079A385-ED5A-4E7A-9FE2-71B4658F4DEE}"/>
    <hyperlink ref="B53" location="'% Turistas segun noches com isl'!A1" display="Evolución turistas entrados según duración de la estancia e isla de alojamiento - porcentaje sobre duración de la estancia para cada isla" xr:uid="{C3C449DA-62FE-462F-9A30-C326DCD405D8}"/>
    <hyperlink ref="B54" location="'% Turistas segun noches com isl'!A1" display="Evolución turistas entrados por isla y duración de la estancia" xr:uid="{2D6530B4-9EA3-452D-9109-495532AF53B5}"/>
    <hyperlink ref="B55" location="'% Turistas segun noche islas'!A1" display="Evolución turistas entrados por isla y duración de la estancia - porcentaje sobre total duración de la estancia para cada isla" xr:uid="{58686EC1-6D2D-498D-BF89-36323C7F1C60}"/>
    <hyperlink ref="B56" location="'Turistas Frontur Isla noche res'!A1" display="Evolución turistas entrados por isla, duración de la estancia y lugar de residencia" xr:uid="{19F1BF0E-A64F-4C0A-A567-DF85F6670F6D}"/>
    <hyperlink ref="B57" location="'% Turistas segun noche islas re'!A1" display="Evolución turistas entrados por isla, duración de la estancia y lugar de residencia - porcentaje sobre total duración de la estancia para cada isla" xr:uid="{96B68DB9-0865-4A51-A0A3-9CE5CD8F8465}"/>
    <hyperlink ref="B63" location="'Turistas motivo estanci comp is'!A1" display="Evolución turistas entrados según motivo del viaje e isla de alojamiento" xr:uid="{D290BB2B-2ECB-4FAF-9AFD-394C74922C11}"/>
    <hyperlink ref="B64" location="'% Turistas motivo com islas'!A1" display="Evolución turistas entrados según motivo del viaje e isla de alojamiento - porcentaje sobre total motivo del viaje para cada isla" xr:uid="{5C60B099-21B6-402B-896F-E43BFF66F5EB}"/>
    <hyperlink ref="B65" location="'Turistas isla  motivo est'!A1" display="Evolución turistas entrados por isla y motivo del viaje" xr:uid="{4067FBE8-8480-41EE-8B04-E36FE2675465}"/>
    <hyperlink ref="B66" location="'% Turistas isla motivo est'!A1" display="Evolución turistas entrados por isla y motivo del viaje - porcentaje sobre total motivo del viaje para cada isla" xr:uid="{0191308D-CCF6-45B0-AC20-AEAFCF8EE68F}"/>
    <hyperlink ref="B67" location="'Turistas motivo est lug res'!A1" display="Evolución turistas entrados por isla, motivo del viaje y lugar de residencia" xr:uid="{D5695525-F411-4289-9BC6-E6779DF379D6}"/>
    <hyperlink ref="B68" location="'% Turistas motivo est lug res'!A1" display="Evolución turistas entrados por isla, motivo del viaje y lugar de residencia - porcentaje sobre total motivo del viaje para cada isla" xr:uid="{EA0E6B51-3087-40C1-9D03-3465773F195D}"/>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C2B0C-5271-494B-8ECE-A8CEA70F1A16}">
  <dimension ref="A1:L64"/>
  <sheetViews>
    <sheetView showGridLines="0" workbookViewId="0"/>
  </sheetViews>
  <sheetFormatPr baseColWidth="10" defaultRowHeight="15" x14ac:dyDescent="0.25"/>
  <cols>
    <col min="1" max="1" width="18.42578125" customWidth="1"/>
    <col min="2" max="2" width="31.42578125" customWidth="1"/>
    <col min="3" max="3" width="12" customWidth="1"/>
    <col min="4" max="6" width="11.7109375" customWidth="1"/>
    <col min="7" max="7" width="12" customWidth="1"/>
    <col min="10" max="10" width="12.42578125" customWidth="1"/>
  </cols>
  <sheetData>
    <row r="1" spans="1:12" ht="40.5" customHeight="1" x14ac:dyDescent="0.25">
      <c r="A1" s="47"/>
    </row>
    <row r="4" spans="1:12" ht="21.75" thickBot="1" x14ac:dyDescent="0.3">
      <c r="B4" s="48" t="str">
        <f>CONCATENATE("Turistas "," entrados a Canarias e islas")</f>
        <v>Turistas  entrados a Canarias e islas</v>
      </c>
      <c r="C4" s="48"/>
      <c r="D4" s="48"/>
      <c r="E4" s="48"/>
      <c r="F4" s="48"/>
      <c r="G4" s="48"/>
      <c r="H4" s="48"/>
      <c r="I4" s="48"/>
      <c r="J4" s="48"/>
      <c r="K4" s="48"/>
      <c r="L4" s="48"/>
    </row>
    <row r="5" spans="1:12" ht="6" customHeight="1" x14ac:dyDescent="0.25">
      <c r="F5" s="49"/>
      <c r="G5" s="49"/>
      <c r="H5" s="49"/>
      <c r="I5" s="49"/>
      <c r="J5" s="49"/>
      <c r="K5" s="49"/>
      <c r="L5" s="49"/>
    </row>
    <row r="6" spans="1:12" ht="63" customHeight="1"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55" t="s">
        <v>58</v>
      </c>
      <c r="C7" s="56"/>
      <c r="D7" s="56"/>
      <c r="E7" s="56"/>
      <c r="F7" s="56"/>
      <c r="G7" s="56"/>
      <c r="H7" s="56"/>
      <c r="I7" s="56"/>
      <c r="J7" s="56"/>
      <c r="K7" s="56"/>
      <c r="L7" s="56"/>
    </row>
    <row r="8" spans="1:12" ht="15.75" x14ac:dyDescent="0.25">
      <c r="B8" s="57" t="s">
        <v>160</v>
      </c>
      <c r="C8" s="58">
        <v>3690674</v>
      </c>
      <c r="D8" s="58">
        <v>907925</v>
      </c>
      <c r="E8" s="58">
        <v>2238704</v>
      </c>
      <c r="F8" s="58">
        <v>3766608</v>
      </c>
      <c r="G8" s="58">
        <v>3873318</v>
      </c>
      <c r="H8" s="59">
        <f>G8/F8-1</f>
        <v>2.8330529749843958E-2</v>
      </c>
      <c r="I8" s="59">
        <f>G8/C8-1</f>
        <v>4.9487979702352414E-2</v>
      </c>
      <c r="J8" s="58">
        <f>G8-F8</f>
        <v>106710</v>
      </c>
      <c r="K8" s="58">
        <f>G8-C8</f>
        <v>182644</v>
      </c>
      <c r="L8" s="59">
        <f>G8/$G$8</f>
        <v>1</v>
      </c>
    </row>
    <row r="9" spans="1:12" x14ac:dyDescent="0.25">
      <c r="B9" s="62" t="s">
        <v>161</v>
      </c>
      <c r="C9" s="63">
        <v>1415929</v>
      </c>
      <c r="D9" s="63">
        <v>379989</v>
      </c>
      <c r="E9" s="63">
        <v>884024</v>
      </c>
      <c r="F9" s="63">
        <v>1468382</v>
      </c>
      <c r="G9" s="63">
        <v>1549405</v>
      </c>
      <c r="H9" s="64">
        <f t="shared" ref="H9:H13" si="0">G9/F9-1</f>
        <v>5.5178420874132161E-2</v>
      </c>
      <c r="I9" s="64">
        <f t="shared" ref="I9:I13" si="1">G9/C9-1</f>
        <v>9.4267438550944327E-2</v>
      </c>
      <c r="J9" s="63">
        <f t="shared" ref="J9:J13" si="2">G9-F9</f>
        <v>81023</v>
      </c>
      <c r="K9" s="63">
        <f t="shared" ref="K9:K13" si="3">G9-C9</f>
        <v>133476</v>
      </c>
      <c r="L9" s="64">
        <f t="shared" ref="L9:L13" si="4">G9/$G$8</f>
        <v>0.40002008613803464</v>
      </c>
    </row>
    <row r="10" spans="1:12" x14ac:dyDescent="0.25">
      <c r="B10" s="62" t="s">
        <v>162</v>
      </c>
      <c r="C10" s="63">
        <v>954305</v>
      </c>
      <c r="D10" s="63">
        <v>210647</v>
      </c>
      <c r="E10" s="63">
        <v>536507</v>
      </c>
      <c r="F10" s="63">
        <v>923521</v>
      </c>
      <c r="G10" s="63">
        <v>952620</v>
      </c>
      <c r="H10" s="64">
        <f t="shared" si="0"/>
        <v>3.1508758328181008E-2</v>
      </c>
      <c r="I10" s="64">
        <f t="shared" si="1"/>
        <v>-1.7656828791633439E-3</v>
      </c>
      <c r="J10" s="63">
        <f t="shared" si="2"/>
        <v>29099</v>
      </c>
      <c r="K10" s="63">
        <f t="shared" si="3"/>
        <v>-1685</v>
      </c>
      <c r="L10" s="64">
        <f t="shared" si="4"/>
        <v>0.2459441749941523</v>
      </c>
    </row>
    <row r="11" spans="1:12" x14ac:dyDescent="0.25">
      <c r="B11" s="62" t="s">
        <v>163</v>
      </c>
      <c r="C11" s="63">
        <v>779755</v>
      </c>
      <c r="D11" s="63">
        <v>160344</v>
      </c>
      <c r="E11" s="63">
        <v>439402</v>
      </c>
      <c r="F11" s="63">
        <v>776185</v>
      </c>
      <c r="G11" s="63">
        <v>795712</v>
      </c>
      <c r="H11" s="64">
        <f t="shared" si="0"/>
        <v>2.5157662155285143E-2</v>
      </c>
      <c r="I11" s="64">
        <f t="shared" si="1"/>
        <v>2.0464120140300412E-2</v>
      </c>
      <c r="J11" s="63">
        <f t="shared" si="2"/>
        <v>19527</v>
      </c>
      <c r="K11" s="63">
        <f t="shared" si="3"/>
        <v>15957</v>
      </c>
      <c r="L11" s="64">
        <f t="shared" si="4"/>
        <v>0.20543420395640122</v>
      </c>
    </row>
    <row r="12" spans="1:12" x14ac:dyDescent="0.25">
      <c r="B12" s="62" t="s">
        <v>164</v>
      </c>
      <c r="C12" s="63">
        <v>501028</v>
      </c>
      <c r="D12" s="63">
        <v>154997</v>
      </c>
      <c r="E12" s="63">
        <v>365283</v>
      </c>
      <c r="F12" s="63">
        <v>589652</v>
      </c>
      <c r="G12" s="63">
        <v>581482</v>
      </c>
      <c r="H12" s="64">
        <f t="shared" si="0"/>
        <v>-1.3855630100466088E-2</v>
      </c>
      <c r="I12" s="64">
        <f t="shared" si="1"/>
        <v>0.16057785193641871</v>
      </c>
      <c r="J12" s="63">
        <f t="shared" si="2"/>
        <v>-8170</v>
      </c>
      <c r="K12" s="63">
        <f t="shared" si="3"/>
        <v>80454</v>
      </c>
      <c r="L12" s="64">
        <f t="shared" si="4"/>
        <v>0.15012503491838264</v>
      </c>
    </row>
    <row r="13" spans="1:12" ht="15.75" thickBot="1" x14ac:dyDescent="0.3">
      <c r="B13" s="62" t="s">
        <v>165</v>
      </c>
      <c r="C13" s="63">
        <v>69630</v>
      </c>
      <c r="D13" s="63">
        <v>22201</v>
      </c>
      <c r="E13" s="63">
        <v>58104</v>
      </c>
      <c r="F13" s="63">
        <v>51632</v>
      </c>
      <c r="G13" s="63">
        <v>43403</v>
      </c>
      <c r="H13" s="64">
        <f t="shared" si="0"/>
        <v>-0.15937790517508521</v>
      </c>
      <c r="I13" s="64">
        <f t="shared" si="1"/>
        <v>-0.37666235817894589</v>
      </c>
      <c r="J13" s="63">
        <f t="shared" si="2"/>
        <v>-8229</v>
      </c>
      <c r="K13" s="63">
        <f t="shared" si="3"/>
        <v>-26227</v>
      </c>
      <c r="L13" s="64">
        <f t="shared" si="4"/>
        <v>1.1205638163455725E-2</v>
      </c>
    </row>
    <row r="14" spans="1:12" ht="16.5" thickBot="1" x14ac:dyDescent="0.3">
      <c r="B14" s="55" t="s">
        <v>93</v>
      </c>
      <c r="C14" s="56"/>
      <c r="D14" s="56"/>
      <c r="E14" s="56"/>
      <c r="F14" s="56"/>
      <c r="G14" s="56"/>
      <c r="H14" s="56"/>
      <c r="I14" s="56"/>
      <c r="J14" s="56"/>
      <c r="K14" s="56"/>
      <c r="L14" s="56"/>
    </row>
    <row r="15" spans="1:12" ht="15.75" x14ac:dyDescent="0.25">
      <c r="B15" s="57" t="s">
        <v>160</v>
      </c>
      <c r="C15" s="58">
        <v>3019757</v>
      </c>
      <c r="D15" s="58">
        <v>546901</v>
      </c>
      <c r="E15" s="58">
        <v>1579748</v>
      </c>
      <c r="F15" s="58">
        <v>3103359</v>
      </c>
      <c r="G15" s="58">
        <v>3235910</v>
      </c>
      <c r="H15" s="59">
        <f>G15/F15-1</f>
        <v>4.2712106462706956E-2</v>
      </c>
      <c r="I15" s="59">
        <f>G15/C15-1</f>
        <v>7.1579600610247818E-2</v>
      </c>
      <c r="J15" s="58">
        <f>G15-F15</f>
        <v>132551</v>
      </c>
      <c r="K15" s="58">
        <f>G15-C15</f>
        <v>216153</v>
      </c>
      <c r="L15" s="59">
        <f>G15/$G$15</f>
        <v>1</v>
      </c>
    </row>
    <row r="16" spans="1:12" x14ac:dyDescent="0.25">
      <c r="B16" s="62" t="s">
        <v>161</v>
      </c>
      <c r="C16" s="63">
        <v>1157983</v>
      </c>
      <c r="D16" s="63">
        <v>223846</v>
      </c>
      <c r="E16" s="63">
        <v>620577</v>
      </c>
      <c r="F16" s="63">
        <v>1190195</v>
      </c>
      <c r="G16" s="63">
        <v>1265165</v>
      </c>
      <c r="H16" s="64">
        <f t="shared" ref="H16:H20" si="5">G16/F16-1</f>
        <v>6.2989678161981866E-2</v>
      </c>
      <c r="I16" s="64">
        <f t="shared" ref="I16:I20" si="6">G16/C16-1</f>
        <v>9.2559217190580467E-2</v>
      </c>
      <c r="J16" s="63">
        <f t="shared" ref="J16:J20" si="7">G16-F16</f>
        <v>74970</v>
      </c>
      <c r="K16" s="63">
        <f t="shared" ref="K16:K20" si="8">G16-C16</f>
        <v>107182</v>
      </c>
      <c r="L16" s="64">
        <f t="shared" ref="L16:L20" si="9">G16/$G$15</f>
        <v>0.39097657227796817</v>
      </c>
    </row>
    <row r="17" spans="2:12" x14ac:dyDescent="0.25">
      <c r="B17" s="62" t="s">
        <v>162</v>
      </c>
      <c r="C17" s="63">
        <v>729336</v>
      </c>
      <c r="D17" s="63">
        <v>116953</v>
      </c>
      <c r="E17" s="63">
        <v>373292</v>
      </c>
      <c r="F17" s="63">
        <v>740266</v>
      </c>
      <c r="G17" s="63">
        <v>788154</v>
      </c>
      <c r="H17" s="64">
        <f t="shared" si="5"/>
        <v>6.4690259987626009E-2</v>
      </c>
      <c r="I17" s="64">
        <f t="shared" si="6"/>
        <v>8.0645957418802761E-2</v>
      </c>
      <c r="J17" s="63">
        <f t="shared" si="7"/>
        <v>47888</v>
      </c>
      <c r="K17" s="63">
        <f t="shared" si="8"/>
        <v>58818</v>
      </c>
      <c r="L17" s="64">
        <f t="shared" si="9"/>
        <v>0.24356487046920341</v>
      </c>
    </row>
    <row r="18" spans="2:12" x14ac:dyDescent="0.25">
      <c r="B18" s="62" t="s">
        <v>163</v>
      </c>
      <c r="C18" s="63">
        <v>664761</v>
      </c>
      <c r="D18" s="63">
        <v>93692</v>
      </c>
      <c r="E18" s="63">
        <v>286234</v>
      </c>
      <c r="F18" s="63">
        <v>643046</v>
      </c>
      <c r="G18" s="63">
        <v>678323</v>
      </c>
      <c r="H18" s="64">
        <f t="shared" si="5"/>
        <v>5.4859216914497466E-2</v>
      </c>
      <c r="I18" s="64">
        <f t="shared" si="6"/>
        <v>2.0401317165116506E-2</v>
      </c>
      <c r="J18" s="63">
        <f t="shared" si="7"/>
        <v>35277</v>
      </c>
      <c r="K18" s="63">
        <f t="shared" si="8"/>
        <v>13562</v>
      </c>
      <c r="L18" s="64">
        <f t="shared" si="9"/>
        <v>0.20962356802259643</v>
      </c>
    </row>
    <row r="19" spans="2:12" x14ac:dyDescent="0.25">
      <c r="B19" s="62" t="s">
        <v>164</v>
      </c>
      <c r="C19" s="63">
        <v>434712</v>
      </c>
      <c r="D19" s="63">
        <v>111506</v>
      </c>
      <c r="E19" s="63">
        <v>289651</v>
      </c>
      <c r="F19" s="63">
        <v>526287</v>
      </c>
      <c r="G19" s="63">
        <v>519033</v>
      </c>
      <c r="H19" s="64">
        <f t="shared" si="5"/>
        <v>-1.3783353949461064E-2</v>
      </c>
      <c r="I19" s="64">
        <f t="shared" si="6"/>
        <v>0.19396980069563297</v>
      </c>
      <c r="J19" s="63">
        <f t="shared" si="7"/>
        <v>-7254</v>
      </c>
      <c r="K19" s="63">
        <f t="shared" si="8"/>
        <v>84321</v>
      </c>
      <c r="L19" s="64">
        <f t="shared" si="9"/>
        <v>0.16039784790059056</v>
      </c>
    </row>
    <row r="20" spans="2:12" ht="15.75" thickBot="1" x14ac:dyDescent="0.3">
      <c r="B20" s="62" t="s">
        <v>165</v>
      </c>
      <c r="C20" s="63">
        <v>45219</v>
      </c>
      <c r="D20" s="63">
        <v>7091</v>
      </c>
      <c r="E20" s="63">
        <v>21078</v>
      </c>
      <c r="F20" s="63">
        <v>26136</v>
      </c>
      <c r="G20" s="63">
        <v>22190</v>
      </c>
      <c r="H20" s="64">
        <f t="shared" si="5"/>
        <v>-0.15097949188858284</v>
      </c>
      <c r="I20" s="64">
        <f t="shared" si="6"/>
        <v>-0.50927707379641296</v>
      </c>
      <c r="J20" s="63">
        <f t="shared" si="7"/>
        <v>-3946</v>
      </c>
      <c r="K20" s="63">
        <f t="shared" si="8"/>
        <v>-23029</v>
      </c>
      <c r="L20" s="64">
        <f t="shared" si="9"/>
        <v>6.8574218689642173E-3</v>
      </c>
    </row>
    <row r="21" spans="2:12" ht="16.5" thickBot="1" x14ac:dyDescent="0.3">
      <c r="B21" s="55" t="s">
        <v>166</v>
      </c>
      <c r="C21" s="56"/>
      <c r="D21" s="56"/>
      <c r="E21" s="56"/>
      <c r="F21" s="56"/>
      <c r="G21" s="56"/>
      <c r="H21" s="56"/>
      <c r="I21" s="56"/>
      <c r="J21" s="56"/>
      <c r="K21" s="56"/>
      <c r="L21" s="56"/>
    </row>
    <row r="22" spans="2:12" ht="15.75" x14ac:dyDescent="0.25">
      <c r="B22" s="57" t="s">
        <v>160</v>
      </c>
      <c r="C22" s="58">
        <v>670916</v>
      </c>
      <c r="D22" s="58">
        <v>361024</v>
      </c>
      <c r="E22" s="58">
        <v>658956</v>
      </c>
      <c r="F22" s="58">
        <v>663249</v>
      </c>
      <c r="G22" s="58">
        <v>637408</v>
      </c>
      <c r="H22" s="59">
        <f>G22/F22-1</f>
        <v>-3.8961234770048647E-2</v>
      </c>
      <c r="I22" s="59">
        <f>G22/C22-1</f>
        <v>-4.9943659116789552E-2</v>
      </c>
      <c r="J22" s="58">
        <f>G22-F22</f>
        <v>-25841</v>
      </c>
      <c r="K22" s="58">
        <f>G22-C22</f>
        <v>-33508</v>
      </c>
      <c r="L22" s="59">
        <f>G22/$G$22</f>
        <v>1</v>
      </c>
    </row>
    <row r="23" spans="2:12" x14ac:dyDescent="0.25">
      <c r="B23" s="62" t="s">
        <v>161</v>
      </c>
      <c r="C23" s="63">
        <v>257946</v>
      </c>
      <c r="D23" s="63">
        <v>156143</v>
      </c>
      <c r="E23" s="63">
        <v>263447</v>
      </c>
      <c r="F23" s="63">
        <v>278188</v>
      </c>
      <c r="G23" s="63">
        <v>284238</v>
      </c>
      <c r="H23" s="64">
        <f t="shared" ref="H23:H27" si="10">G23/F23-1</f>
        <v>2.1747882726789181E-2</v>
      </c>
      <c r="I23" s="64">
        <f t="shared" ref="I23:I27" si="11">G23/C23-1</f>
        <v>0.10192831057663221</v>
      </c>
      <c r="J23" s="63">
        <f t="shared" ref="J23:J27" si="12">G23-F23</f>
        <v>6050</v>
      </c>
      <c r="K23" s="63">
        <f t="shared" ref="K23:K27" si="13">G23-C23</f>
        <v>26292</v>
      </c>
      <c r="L23" s="64">
        <f t="shared" ref="L23:L27" si="14">G23/$G$22</f>
        <v>0.44592788292584967</v>
      </c>
    </row>
    <row r="24" spans="2:12" x14ac:dyDescent="0.25">
      <c r="B24" s="62" t="s">
        <v>162</v>
      </c>
      <c r="C24" s="63">
        <v>224969</v>
      </c>
      <c r="D24" s="63">
        <v>93695</v>
      </c>
      <c r="E24" s="63">
        <v>163216</v>
      </c>
      <c r="F24" s="63">
        <v>183256</v>
      </c>
      <c r="G24" s="63">
        <v>164466</v>
      </c>
      <c r="H24" s="64">
        <f t="shared" si="10"/>
        <v>-0.1025341598637971</v>
      </c>
      <c r="I24" s="64">
        <f t="shared" si="11"/>
        <v>-0.26893927607803747</v>
      </c>
      <c r="J24" s="63">
        <f t="shared" si="12"/>
        <v>-18790</v>
      </c>
      <c r="K24" s="63">
        <f t="shared" si="13"/>
        <v>-60503</v>
      </c>
      <c r="L24" s="64">
        <f t="shared" si="14"/>
        <v>0.25802311863045335</v>
      </c>
    </row>
    <row r="25" spans="2:12" x14ac:dyDescent="0.25">
      <c r="B25" s="62" t="s">
        <v>163</v>
      </c>
      <c r="C25" s="63">
        <v>114994</v>
      </c>
      <c r="D25" s="63">
        <v>66652</v>
      </c>
      <c r="E25" s="63">
        <v>153170</v>
      </c>
      <c r="F25" s="63">
        <v>133138</v>
      </c>
      <c r="G25" s="63">
        <v>117391</v>
      </c>
      <c r="H25" s="64">
        <f t="shared" si="10"/>
        <v>-0.11827577400892308</v>
      </c>
      <c r="I25" s="64">
        <f t="shared" si="11"/>
        <v>2.0844565803433301E-2</v>
      </c>
      <c r="J25" s="63">
        <f t="shared" si="12"/>
        <v>-15747</v>
      </c>
      <c r="K25" s="63">
        <f t="shared" si="13"/>
        <v>2397</v>
      </c>
      <c r="L25" s="64">
        <f t="shared" si="14"/>
        <v>0.18416932325919977</v>
      </c>
    </row>
    <row r="26" spans="2:12" x14ac:dyDescent="0.25">
      <c r="B26" s="62" t="s">
        <v>164</v>
      </c>
      <c r="C26" s="63">
        <v>66316</v>
      </c>
      <c r="D26" s="63">
        <v>43491</v>
      </c>
      <c r="E26" s="63">
        <v>75632</v>
      </c>
      <c r="F26" s="63">
        <v>63366</v>
      </c>
      <c r="G26" s="63">
        <v>62448</v>
      </c>
      <c r="H26" s="64">
        <f t="shared" si="10"/>
        <v>-1.4487264463592497E-2</v>
      </c>
      <c r="I26" s="64">
        <f t="shared" si="11"/>
        <v>-5.8326798962543003E-2</v>
      </c>
      <c r="J26" s="63">
        <f t="shared" si="12"/>
        <v>-918</v>
      </c>
      <c r="K26" s="63">
        <f t="shared" si="13"/>
        <v>-3868</v>
      </c>
      <c r="L26" s="64">
        <f t="shared" si="14"/>
        <v>9.7971785732215474E-2</v>
      </c>
    </row>
    <row r="27" spans="2:12" x14ac:dyDescent="0.25">
      <c r="B27" s="62" t="s">
        <v>165</v>
      </c>
      <c r="C27" s="63">
        <v>24411</v>
      </c>
      <c r="D27" s="63">
        <v>15109</v>
      </c>
      <c r="E27" s="63">
        <v>37026</v>
      </c>
      <c r="F27" s="63">
        <v>25495</v>
      </c>
      <c r="G27" s="63">
        <v>21213</v>
      </c>
      <c r="H27" s="64">
        <f t="shared" si="10"/>
        <v>-0.16795450088252595</v>
      </c>
      <c r="I27" s="64">
        <f t="shared" si="11"/>
        <v>-0.13100651345704806</v>
      </c>
      <c r="J27" s="63">
        <f t="shared" si="12"/>
        <v>-4282</v>
      </c>
      <c r="K27" s="63">
        <f t="shared" si="13"/>
        <v>-3198</v>
      </c>
      <c r="L27" s="64">
        <f t="shared" si="14"/>
        <v>3.3280096892414276E-2</v>
      </c>
    </row>
    <row r="28" spans="2:12" x14ac:dyDescent="0.25">
      <c r="B28" s="41" t="s">
        <v>85</v>
      </c>
      <c r="C28" s="41"/>
      <c r="D28" s="41"/>
      <c r="E28" s="41"/>
      <c r="F28" s="41"/>
      <c r="G28" s="41"/>
      <c r="H28" s="41"/>
      <c r="I28" s="41"/>
      <c r="J28" s="41"/>
      <c r="K28" s="41"/>
      <c r="L28" s="41"/>
    </row>
    <row r="29" spans="2:12" x14ac:dyDescent="0.25">
      <c r="B29" s="17" t="s">
        <v>167</v>
      </c>
      <c r="C29" s="17"/>
      <c r="D29" s="17"/>
      <c r="E29" s="17"/>
    </row>
    <row r="30" spans="2:12" x14ac:dyDescent="0.25">
      <c r="B30" s="17" t="s">
        <v>168</v>
      </c>
      <c r="C30" s="17"/>
      <c r="D30" s="17"/>
      <c r="E30" s="17"/>
    </row>
    <row r="34" spans="2:12" ht="21.75" thickBot="1" x14ac:dyDescent="0.3">
      <c r="B34" s="48" t="str">
        <f>CONCATENATE("Turistas "," entrados a Canarias e islas")</f>
        <v>Turistas  entrados a Canarias e islas</v>
      </c>
      <c r="C34" s="48"/>
      <c r="D34" s="48"/>
      <c r="E34" s="48"/>
      <c r="F34" s="48"/>
      <c r="G34" s="48"/>
      <c r="H34" s="48"/>
      <c r="I34" s="48"/>
      <c r="J34" s="48"/>
      <c r="K34" s="48"/>
      <c r="L34" s="48"/>
    </row>
    <row r="35" spans="2:12" ht="6" customHeight="1" x14ac:dyDescent="0.25">
      <c r="F35" s="49"/>
      <c r="G35" s="49"/>
      <c r="H35" s="49"/>
      <c r="I35" s="49"/>
      <c r="J35" s="49"/>
      <c r="K35" s="49"/>
      <c r="L35" s="49"/>
    </row>
    <row r="36" spans="2:12" ht="45.75" thickBot="1" x14ac:dyDescent="0.3">
      <c r="B36" s="28"/>
      <c r="C36" s="50" t="s">
        <v>223</v>
      </c>
      <c r="D36" s="50" t="s">
        <v>224</v>
      </c>
      <c r="E36" s="50" t="s">
        <v>225</v>
      </c>
      <c r="F36" s="50" t="s">
        <v>226</v>
      </c>
      <c r="G36" s="50" t="s">
        <v>222</v>
      </c>
      <c r="H36" s="33" t="str">
        <f>CONCATENATE("Variación ",RIGHT(G36,2),"/",RIGHT(F36,2))</f>
        <v>Variación 23/22</v>
      </c>
      <c r="I36" s="33" t="str">
        <f>CONCATENATE("Variación ",RIGHT(G36,2),"/",RIGHT(C36,2))</f>
        <v>Variación 23/19</v>
      </c>
      <c r="J36" s="33" t="str">
        <f>CONCATENATE("diferencia ",RIGHT(G36,2),"/",RIGHT(F36,2))</f>
        <v>diferencia 23/22</v>
      </c>
      <c r="K36" s="33" t="str">
        <f>CONCATENATE("diferencia ",RIGHT(G36,2),"/",RIGHT(C36,2))</f>
        <v>diferencia 23/19</v>
      </c>
      <c r="L36" s="51" t="str">
        <f>CONCATENATE("Cuota ",RIGHT(G36,4))</f>
        <v>Cuota 2023</v>
      </c>
    </row>
    <row r="37" spans="2:12" ht="16.5" thickBot="1" x14ac:dyDescent="0.3">
      <c r="B37" s="69" t="s">
        <v>160</v>
      </c>
      <c r="C37" s="70"/>
      <c r="D37" s="70"/>
      <c r="E37" s="70"/>
      <c r="F37" s="70"/>
      <c r="G37" s="70"/>
      <c r="H37" s="70"/>
      <c r="I37" s="70"/>
      <c r="J37" s="70"/>
      <c r="K37" s="70"/>
      <c r="L37" s="70"/>
    </row>
    <row r="38" spans="2:12" ht="15.75" x14ac:dyDescent="0.25">
      <c r="B38" s="62" t="s">
        <v>58</v>
      </c>
      <c r="C38" s="58">
        <v>3690674</v>
      </c>
      <c r="D38" s="58">
        <v>907925</v>
      </c>
      <c r="E38" s="58">
        <v>2238704</v>
      </c>
      <c r="F38" s="58">
        <v>3766608</v>
      </c>
      <c r="G38" s="58">
        <v>3873318</v>
      </c>
      <c r="H38" s="59">
        <f>G38/F38-1</f>
        <v>2.8330529749843958E-2</v>
      </c>
      <c r="I38" s="59">
        <f>G38/C38-1</f>
        <v>4.9487979702352414E-2</v>
      </c>
      <c r="J38" s="58">
        <f>G38-F38</f>
        <v>106710</v>
      </c>
      <c r="K38" s="58">
        <f>G38-C38</f>
        <v>182644</v>
      </c>
      <c r="L38" s="59">
        <f>G38/$G$8</f>
        <v>1</v>
      </c>
    </row>
    <row r="39" spans="2:12" ht="15.75" x14ac:dyDescent="0.25">
      <c r="B39" s="62" t="s">
        <v>93</v>
      </c>
      <c r="C39" s="58">
        <v>3019757</v>
      </c>
      <c r="D39" s="58">
        <v>546901</v>
      </c>
      <c r="E39" s="58">
        <v>1579748</v>
      </c>
      <c r="F39" s="58">
        <v>3103359</v>
      </c>
      <c r="G39" s="58">
        <v>3235910</v>
      </c>
      <c r="H39" s="59">
        <f>G39/F39-1</f>
        <v>4.2712106462706956E-2</v>
      </c>
      <c r="I39" s="59">
        <f>G39/C39-1</f>
        <v>7.1579600610247818E-2</v>
      </c>
      <c r="J39" s="58">
        <f>G39-F39</f>
        <v>132551</v>
      </c>
      <c r="K39" s="58">
        <f>G39-C39</f>
        <v>216153</v>
      </c>
      <c r="L39" s="59">
        <f>G39/$G$15</f>
        <v>1</v>
      </c>
    </row>
    <row r="40" spans="2:12" ht="16.5" thickBot="1" x14ac:dyDescent="0.3">
      <c r="B40" s="62" t="s">
        <v>166</v>
      </c>
      <c r="C40" s="58">
        <v>670916</v>
      </c>
      <c r="D40" s="58">
        <v>361024</v>
      </c>
      <c r="E40" s="58">
        <v>658956</v>
      </c>
      <c r="F40" s="58">
        <v>663249</v>
      </c>
      <c r="G40" s="58">
        <v>637408</v>
      </c>
      <c r="H40" s="59">
        <f>G40/F40-1</f>
        <v>-3.8961234770048647E-2</v>
      </c>
      <c r="I40" s="59">
        <f>G40/C40-1</f>
        <v>-4.9943659116789552E-2</v>
      </c>
      <c r="J40" s="58">
        <f>G40-F40</f>
        <v>-25841</v>
      </c>
      <c r="K40" s="58">
        <f>G40-C40</f>
        <v>-33508</v>
      </c>
      <c r="L40" s="59">
        <f>G40/$G$22</f>
        <v>1</v>
      </c>
    </row>
    <row r="41" spans="2:12" ht="16.5" thickBot="1" x14ac:dyDescent="0.3">
      <c r="B41" s="69" t="s">
        <v>161</v>
      </c>
      <c r="C41" s="70"/>
      <c r="D41" s="70"/>
      <c r="E41" s="70"/>
      <c r="F41" s="70"/>
      <c r="G41" s="70"/>
      <c r="H41" s="70"/>
      <c r="I41" s="70"/>
      <c r="J41" s="70"/>
      <c r="K41" s="70"/>
      <c r="L41" s="70"/>
    </row>
    <row r="42" spans="2:12" x14ac:dyDescent="0.25">
      <c r="B42" s="62" t="s">
        <v>58</v>
      </c>
      <c r="C42" s="63">
        <v>1415929</v>
      </c>
      <c r="D42" s="63">
        <v>379989</v>
      </c>
      <c r="E42" s="63">
        <v>884024</v>
      </c>
      <c r="F42" s="63">
        <v>1468382</v>
      </c>
      <c r="G42" s="63">
        <v>1549405</v>
      </c>
      <c r="H42" s="64">
        <f t="shared" ref="H42:H44" si="15">G42/F42-1</f>
        <v>5.5178420874132161E-2</v>
      </c>
      <c r="I42" s="64">
        <f t="shared" ref="I42:I44" si="16">G42/C42-1</f>
        <v>9.4267438550944327E-2</v>
      </c>
      <c r="J42" s="63">
        <f t="shared" ref="J42:J44" si="17">G42-F42</f>
        <v>81023</v>
      </c>
      <c r="K42" s="63">
        <f t="shared" ref="K42:K44" si="18">G42-C42</f>
        <v>133476</v>
      </c>
      <c r="L42" s="64">
        <f t="shared" ref="L42" si="19">G42/$G$8</f>
        <v>0.40002008613803464</v>
      </c>
    </row>
    <row r="43" spans="2:12" x14ac:dyDescent="0.25">
      <c r="B43" s="62" t="s">
        <v>93</v>
      </c>
      <c r="C43" s="63">
        <v>1157983</v>
      </c>
      <c r="D43" s="63">
        <v>223846</v>
      </c>
      <c r="E43" s="63">
        <v>620577</v>
      </c>
      <c r="F43" s="63">
        <v>1190195</v>
      </c>
      <c r="G43" s="63">
        <v>1265165</v>
      </c>
      <c r="H43" s="64">
        <f t="shared" si="15"/>
        <v>6.2989678161981866E-2</v>
      </c>
      <c r="I43" s="64">
        <f t="shared" si="16"/>
        <v>9.2559217190580467E-2</v>
      </c>
      <c r="J43" s="63">
        <f t="shared" si="17"/>
        <v>74970</v>
      </c>
      <c r="K43" s="63">
        <f t="shared" si="18"/>
        <v>107182</v>
      </c>
      <c r="L43" s="64">
        <f t="shared" ref="L43" si="20">G43/$G$15</f>
        <v>0.39097657227796817</v>
      </c>
    </row>
    <row r="44" spans="2:12" ht="15.75" thickBot="1" x14ac:dyDescent="0.3">
      <c r="B44" s="62" t="s">
        <v>166</v>
      </c>
      <c r="C44" s="63">
        <v>257946</v>
      </c>
      <c r="D44" s="63">
        <v>156143</v>
      </c>
      <c r="E44" s="63">
        <v>263447</v>
      </c>
      <c r="F44" s="63">
        <v>278188</v>
      </c>
      <c r="G44" s="63">
        <v>284238</v>
      </c>
      <c r="H44" s="64">
        <f t="shared" si="15"/>
        <v>2.1747882726789181E-2</v>
      </c>
      <c r="I44" s="64">
        <f t="shared" si="16"/>
        <v>0.10192831057663221</v>
      </c>
      <c r="J44" s="63">
        <f t="shared" si="17"/>
        <v>6050</v>
      </c>
      <c r="K44" s="63">
        <f t="shared" si="18"/>
        <v>26292</v>
      </c>
      <c r="L44" s="64">
        <f t="shared" ref="L44" si="21">G44/$G$22</f>
        <v>0.44592788292584967</v>
      </c>
    </row>
    <row r="45" spans="2:12" ht="16.5" thickBot="1" x14ac:dyDescent="0.3">
      <c r="B45" s="69" t="s">
        <v>162</v>
      </c>
      <c r="C45" s="70"/>
      <c r="D45" s="70"/>
      <c r="E45" s="70"/>
      <c r="F45" s="70"/>
      <c r="G45" s="70"/>
      <c r="H45" s="70"/>
      <c r="I45" s="70"/>
      <c r="J45" s="70"/>
      <c r="K45" s="70"/>
      <c r="L45" s="70"/>
    </row>
    <row r="46" spans="2:12" x14ac:dyDescent="0.25">
      <c r="B46" s="62" t="s">
        <v>58</v>
      </c>
      <c r="C46" s="63">
        <v>954305</v>
      </c>
      <c r="D46" s="63">
        <v>210647</v>
      </c>
      <c r="E46" s="63">
        <v>536507</v>
      </c>
      <c r="F46" s="63">
        <v>923521</v>
      </c>
      <c r="G46" s="63">
        <v>952620</v>
      </c>
      <c r="H46" s="64">
        <f t="shared" ref="H46:H48" si="22">G46/F46-1</f>
        <v>3.1508758328181008E-2</v>
      </c>
      <c r="I46" s="64">
        <f t="shared" ref="I46:I48" si="23">G46/C46-1</f>
        <v>-1.7656828791633439E-3</v>
      </c>
      <c r="J46" s="63">
        <f t="shared" ref="J46:J48" si="24">G46-F46</f>
        <v>29099</v>
      </c>
      <c r="K46" s="63">
        <f t="shared" ref="K46:K48" si="25">G46-C46</f>
        <v>-1685</v>
      </c>
      <c r="L46" s="64">
        <f t="shared" ref="L46" si="26">G46/$G$8</f>
        <v>0.2459441749941523</v>
      </c>
    </row>
    <row r="47" spans="2:12" x14ac:dyDescent="0.25">
      <c r="B47" s="62" t="s">
        <v>93</v>
      </c>
      <c r="C47" s="63">
        <v>729336</v>
      </c>
      <c r="D47" s="63">
        <v>116953</v>
      </c>
      <c r="E47" s="63">
        <v>373292</v>
      </c>
      <c r="F47" s="63">
        <v>740266</v>
      </c>
      <c r="G47" s="63">
        <v>788154</v>
      </c>
      <c r="H47" s="64">
        <f t="shared" si="22"/>
        <v>6.4690259987626009E-2</v>
      </c>
      <c r="I47" s="64">
        <f t="shared" si="23"/>
        <v>8.0645957418802761E-2</v>
      </c>
      <c r="J47" s="63">
        <f t="shared" si="24"/>
        <v>47888</v>
      </c>
      <c r="K47" s="63">
        <f t="shared" si="25"/>
        <v>58818</v>
      </c>
      <c r="L47" s="64">
        <f t="shared" ref="L47" si="27">G47/$G$15</f>
        <v>0.24356487046920341</v>
      </c>
    </row>
    <row r="48" spans="2:12" ht="15.75" thickBot="1" x14ac:dyDescent="0.3">
      <c r="B48" s="62" t="s">
        <v>166</v>
      </c>
      <c r="C48" s="63">
        <v>224969</v>
      </c>
      <c r="D48" s="63">
        <v>93695</v>
      </c>
      <c r="E48" s="63">
        <v>163216</v>
      </c>
      <c r="F48" s="63">
        <v>183256</v>
      </c>
      <c r="G48" s="63">
        <v>164466</v>
      </c>
      <c r="H48" s="64">
        <f t="shared" si="22"/>
        <v>-0.1025341598637971</v>
      </c>
      <c r="I48" s="64">
        <f t="shared" si="23"/>
        <v>-0.26893927607803747</v>
      </c>
      <c r="J48" s="63">
        <f t="shared" si="24"/>
        <v>-18790</v>
      </c>
      <c r="K48" s="63">
        <f t="shared" si="25"/>
        <v>-60503</v>
      </c>
      <c r="L48" s="64">
        <f t="shared" ref="L48" si="28">G48/$G$22</f>
        <v>0.25802311863045335</v>
      </c>
    </row>
    <row r="49" spans="2:12" ht="16.5" thickBot="1" x14ac:dyDescent="0.3">
      <c r="B49" s="69" t="s">
        <v>163</v>
      </c>
      <c r="C49" s="70"/>
      <c r="D49" s="70"/>
      <c r="E49" s="70"/>
      <c r="F49" s="70"/>
      <c r="G49" s="70"/>
      <c r="H49" s="70"/>
      <c r="I49" s="70"/>
      <c r="J49" s="70"/>
      <c r="K49" s="70"/>
      <c r="L49" s="70"/>
    </row>
    <row r="50" spans="2:12" x14ac:dyDescent="0.25">
      <c r="B50" s="62" t="s">
        <v>58</v>
      </c>
      <c r="C50" s="63">
        <v>779755</v>
      </c>
      <c r="D50" s="63">
        <v>160344</v>
      </c>
      <c r="E50" s="63">
        <v>439402</v>
      </c>
      <c r="F50" s="63">
        <v>776185</v>
      </c>
      <c r="G50" s="63">
        <v>795712</v>
      </c>
      <c r="H50" s="64">
        <f t="shared" ref="H50:H52" si="29">G50/F50-1</f>
        <v>2.5157662155285143E-2</v>
      </c>
      <c r="I50" s="64">
        <f t="shared" ref="I50:I52" si="30">G50/C50-1</f>
        <v>2.0464120140300412E-2</v>
      </c>
      <c r="J50" s="63">
        <f t="shared" ref="J50:J52" si="31">G50-F50</f>
        <v>19527</v>
      </c>
      <c r="K50" s="63">
        <f t="shared" ref="K50:K52" si="32">G50-C50</f>
        <v>15957</v>
      </c>
      <c r="L50" s="64">
        <f t="shared" ref="L50" si="33">G50/$G$8</f>
        <v>0.20543420395640122</v>
      </c>
    </row>
    <row r="51" spans="2:12" x14ac:dyDescent="0.25">
      <c r="B51" s="62" t="s">
        <v>93</v>
      </c>
      <c r="C51" s="63">
        <v>664761</v>
      </c>
      <c r="D51" s="63">
        <v>93692</v>
      </c>
      <c r="E51" s="63">
        <v>286234</v>
      </c>
      <c r="F51" s="63">
        <v>643046</v>
      </c>
      <c r="G51" s="63">
        <v>678323</v>
      </c>
      <c r="H51" s="64">
        <f t="shared" si="29"/>
        <v>5.4859216914497466E-2</v>
      </c>
      <c r="I51" s="64">
        <f t="shared" si="30"/>
        <v>2.0401317165116506E-2</v>
      </c>
      <c r="J51" s="63">
        <f t="shared" si="31"/>
        <v>35277</v>
      </c>
      <c r="K51" s="63">
        <f t="shared" si="32"/>
        <v>13562</v>
      </c>
      <c r="L51" s="64">
        <f t="shared" ref="L51" si="34">G51/$G$15</f>
        <v>0.20962356802259643</v>
      </c>
    </row>
    <row r="52" spans="2:12" ht="15.75" thickBot="1" x14ac:dyDescent="0.3">
      <c r="B52" s="62" t="s">
        <v>166</v>
      </c>
      <c r="C52" s="63">
        <v>114994</v>
      </c>
      <c r="D52" s="63">
        <v>66652</v>
      </c>
      <c r="E52" s="63">
        <v>153170</v>
      </c>
      <c r="F52" s="63">
        <v>133138</v>
      </c>
      <c r="G52" s="63">
        <v>117391</v>
      </c>
      <c r="H52" s="64">
        <f t="shared" si="29"/>
        <v>-0.11827577400892308</v>
      </c>
      <c r="I52" s="64">
        <f t="shared" si="30"/>
        <v>2.0844565803433301E-2</v>
      </c>
      <c r="J52" s="63">
        <f t="shared" si="31"/>
        <v>-15747</v>
      </c>
      <c r="K52" s="63">
        <f t="shared" si="32"/>
        <v>2397</v>
      </c>
      <c r="L52" s="64">
        <f t="shared" ref="L52" si="35">G52/$G$22</f>
        <v>0.18416932325919977</v>
      </c>
    </row>
    <row r="53" spans="2:12" ht="16.5" thickBot="1" x14ac:dyDescent="0.3">
      <c r="B53" s="69" t="s">
        <v>164</v>
      </c>
      <c r="C53" s="70"/>
      <c r="D53" s="70"/>
      <c r="E53" s="70"/>
      <c r="F53" s="70"/>
      <c r="G53" s="70"/>
      <c r="H53" s="70"/>
      <c r="I53" s="70"/>
      <c r="J53" s="70"/>
      <c r="K53" s="70"/>
      <c r="L53" s="70"/>
    </row>
    <row r="54" spans="2:12" x14ac:dyDescent="0.25">
      <c r="B54" s="62" t="s">
        <v>58</v>
      </c>
      <c r="C54" s="63">
        <v>501028</v>
      </c>
      <c r="D54" s="63">
        <v>154997</v>
      </c>
      <c r="E54" s="63">
        <v>365283</v>
      </c>
      <c r="F54" s="63">
        <v>589652</v>
      </c>
      <c r="G54" s="63">
        <v>581482</v>
      </c>
      <c r="H54" s="64">
        <f t="shared" ref="H54:H56" si="36">G54/F54-1</f>
        <v>-1.3855630100466088E-2</v>
      </c>
      <c r="I54" s="64">
        <f t="shared" ref="I54:I56" si="37">G54/C54-1</f>
        <v>0.16057785193641871</v>
      </c>
      <c r="J54" s="63">
        <f t="shared" ref="J54:J56" si="38">G54-F54</f>
        <v>-8170</v>
      </c>
      <c r="K54" s="63">
        <f t="shared" ref="K54:K56" si="39">G54-C54</f>
        <v>80454</v>
      </c>
      <c r="L54" s="64">
        <f t="shared" ref="L54" si="40">G54/$G$8</f>
        <v>0.15012503491838264</v>
      </c>
    </row>
    <row r="55" spans="2:12" x14ac:dyDescent="0.25">
      <c r="B55" s="62" t="s">
        <v>93</v>
      </c>
      <c r="C55" s="63">
        <v>434712</v>
      </c>
      <c r="D55" s="63">
        <v>111506</v>
      </c>
      <c r="E55" s="63">
        <v>289651</v>
      </c>
      <c r="F55" s="63">
        <v>526287</v>
      </c>
      <c r="G55" s="63">
        <v>519033</v>
      </c>
      <c r="H55" s="64">
        <f t="shared" si="36"/>
        <v>-1.3783353949461064E-2</v>
      </c>
      <c r="I55" s="64">
        <f t="shared" si="37"/>
        <v>0.19396980069563297</v>
      </c>
      <c r="J55" s="63">
        <f t="shared" si="38"/>
        <v>-7254</v>
      </c>
      <c r="K55" s="63">
        <f t="shared" si="39"/>
        <v>84321</v>
      </c>
      <c r="L55" s="64">
        <f t="shared" ref="L55" si="41">G55/$G$15</f>
        <v>0.16039784790059056</v>
      </c>
    </row>
    <row r="56" spans="2:12" ht="15.75" thickBot="1" x14ac:dyDescent="0.3">
      <c r="B56" s="62" t="s">
        <v>166</v>
      </c>
      <c r="C56" s="63">
        <v>66316</v>
      </c>
      <c r="D56" s="63">
        <v>43491</v>
      </c>
      <c r="E56" s="63">
        <v>75632</v>
      </c>
      <c r="F56" s="63">
        <v>63366</v>
      </c>
      <c r="G56" s="63">
        <v>62448</v>
      </c>
      <c r="H56" s="64">
        <f t="shared" si="36"/>
        <v>-1.4487264463592497E-2</v>
      </c>
      <c r="I56" s="64">
        <f t="shared" si="37"/>
        <v>-5.8326798962543003E-2</v>
      </c>
      <c r="J56" s="63">
        <f t="shared" si="38"/>
        <v>-918</v>
      </c>
      <c r="K56" s="63">
        <f t="shared" si="39"/>
        <v>-3868</v>
      </c>
      <c r="L56" s="64">
        <f t="shared" ref="L56" si="42">G56/$G$22</f>
        <v>9.7971785732215474E-2</v>
      </c>
    </row>
    <row r="57" spans="2:12" ht="16.5" thickBot="1" x14ac:dyDescent="0.3">
      <c r="B57" s="69" t="s">
        <v>165</v>
      </c>
      <c r="C57" s="70"/>
      <c r="D57" s="70"/>
      <c r="E57" s="70"/>
      <c r="F57" s="70"/>
      <c r="G57" s="70"/>
      <c r="H57" s="70"/>
      <c r="I57" s="70"/>
      <c r="J57" s="70"/>
      <c r="K57" s="70"/>
      <c r="L57" s="70"/>
    </row>
    <row r="58" spans="2:12" x14ac:dyDescent="0.25">
      <c r="B58" s="62" t="s">
        <v>58</v>
      </c>
      <c r="C58" s="63">
        <v>69630</v>
      </c>
      <c r="D58" s="63">
        <v>22201</v>
      </c>
      <c r="E58" s="63">
        <v>58104</v>
      </c>
      <c r="F58" s="63">
        <v>51632</v>
      </c>
      <c r="G58" s="63">
        <v>43403</v>
      </c>
      <c r="H58" s="64">
        <f t="shared" ref="H58:H60" si="43">G58/F58-1</f>
        <v>-0.15937790517508521</v>
      </c>
      <c r="I58" s="64">
        <f t="shared" ref="I58:I60" si="44">G58/C58-1</f>
        <v>-0.37666235817894589</v>
      </c>
      <c r="J58" s="63">
        <f t="shared" ref="J58:J60" si="45">G58-F58</f>
        <v>-8229</v>
      </c>
      <c r="K58" s="63">
        <f t="shared" ref="K58:K60" si="46">G58-C58</f>
        <v>-26227</v>
      </c>
      <c r="L58" s="64">
        <f t="shared" ref="L58" si="47">G58/$G$8</f>
        <v>1.1205638163455725E-2</v>
      </c>
    </row>
    <row r="59" spans="2:12" x14ac:dyDescent="0.25">
      <c r="B59" s="62" t="s">
        <v>93</v>
      </c>
      <c r="C59" s="63">
        <v>45219</v>
      </c>
      <c r="D59" s="63">
        <v>7091</v>
      </c>
      <c r="E59" s="63">
        <v>21078</v>
      </c>
      <c r="F59" s="63">
        <v>26136</v>
      </c>
      <c r="G59" s="63">
        <v>22190</v>
      </c>
      <c r="H59" s="64">
        <f t="shared" si="43"/>
        <v>-0.15097949188858284</v>
      </c>
      <c r="I59" s="64">
        <f t="shared" si="44"/>
        <v>-0.50927707379641296</v>
      </c>
      <c r="J59" s="63">
        <f t="shared" si="45"/>
        <v>-3946</v>
      </c>
      <c r="K59" s="63">
        <f t="shared" si="46"/>
        <v>-23029</v>
      </c>
      <c r="L59" s="64">
        <f t="shared" ref="L59" si="48">G59/$G$15</f>
        <v>6.8574218689642173E-3</v>
      </c>
    </row>
    <row r="60" spans="2:12" x14ac:dyDescent="0.25">
      <c r="B60" s="62" t="s">
        <v>166</v>
      </c>
      <c r="C60" s="63">
        <v>24411</v>
      </c>
      <c r="D60" s="63">
        <v>15109</v>
      </c>
      <c r="E60" s="63">
        <v>37026</v>
      </c>
      <c r="F60" s="63">
        <v>25495</v>
      </c>
      <c r="G60" s="63">
        <v>21213</v>
      </c>
      <c r="H60" s="64">
        <f t="shared" si="43"/>
        <v>-0.16795450088252595</v>
      </c>
      <c r="I60" s="64">
        <f t="shared" si="44"/>
        <v>-0.13100651345704806</v>
      </c>
      <c r="J60" s="63">
        <f t="shared" si="45"/>
        <v>-4282</v>
      </c>
      <c r="K60" s="63">
        <f t="shared" si="46"/>
        <v>-3198</v>
      </c>
      <c r="L60" s="64">
        <f t="shared" ref="L60" si="49">G60/$G$22</f>
        <v>3.3280096892414276E-2</v>
      </c>
    </row>
    <row r="61" spans="2:12" ht="6" customHeight="1" x14ac:dyDescent="0.25">
      <c r="C61" s="63"/>
      <c r="D61" s="63"/>
      <c r="E61" s="63"/>
    </row>
    <row r="62" spans="2:12" x14ac:dyDescent="0.25">
      <c r="B62" s="41" t="s">
        <v>85</v>
      </c>
      <c r="C62" s="41"/>
      <c r="D62" s="41"/>
      <c r="E62" s="41"/>
      <c r="F62" s="41"/>
      <c r="G62" s="41"/>
      <c r="H62" s="41"/>
      <c r="I62" s="41"/>
      <c r="J62" s="41"/>
      <c r="K62" s="41"/>
      <c r="L62" s="41"/>
    </row>
    <row r="63" spans="2:12" x14ac:dyDescent="0.25">
      <c r="B63" s="17" t="s">
        <v>167</v>
      </c>
      <c r="C63" s="17"/>
      <c r="D63" s="17"/>
      <c r="E63" s="17"/>
    </row>
    <row r="64" spans="2:12" x14ac:dyDescent="0.25">
      <c r="B64" s="17" t="s">
        <v>169</v>
      </c>
      <c r="C64" s="17"/>
      <c r="D64" s="17"/>
      <c r="E64" s="17"/>
    </row>
  </sheetData>
  <mergeCells count="11">
    <mergeCell ref="B41:L41"/>
    <mergeCell ref="B45:L45"/>
    <mergeCell ref="B49:L49"/>
    <mergeCell ref="B53:L53"/>
    <mergeCell ref="B57:L57"/>
    <mergeCell ref="B4:L4"/>
    <mergeCell ref="B7:L7"/>
    <mergeCell ref="B14:L14"/>
    <mergeCell ref="B21:L21"/>
    <mergeCell ref="B34:L34"/>
    <mergeCell ref="B37:L3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4FA7E-AD41-4737-A66D-168D23C14572}">
  <dimension ref="A1:L105"/>
  <sheetViews>
    <sheetView showGridLines="0" workbookViewId="0"/>
  </sheetViews>
  <sheetFormatPr baseColWidth="10" defaultRowHeight="15" x14ac:dyDescent="0.25"/>
  <cols>
    <col min="1" max="1" width="12.5703125" customWidth="1"/>
    <col min="2" max="2" width="14.5703125" customWidth="1"/>
    <col min="3" max="3" width="27.42578125" customWidth="1"/>
    <col min="12" max="12" width="14.5703125" customWidth="1"/>
    <col min="16" max="16" width="25.28515625" customWidth="1"/>
    <col min="17" max="17" width="15.85546875" customWidth="1"/>
  </cols>
  <sheetData>
    <row r="1" spans="1:12" ht="40.5" customHeight="1" x14ac:dyDescent="0.25">
      <c r="A1" s="47"/>
    </row>
    <row r="3" spans="1:12" ht="21" x14ac:dyDescent="0.25">
      <c r="B3" s="93" t="s">
        <v>170</v>
      </c>
      <c r="C3" s="94"/>
      <c r="D3" s="94"/>
      <c r="E3" s="94"/>
      <c r="F3" s="94"/>
      <c r="G3" s="94"/>
      <c r="H3" s="94"/>
      <c r="I3" s="94"/>
      <c r="J3" s="94"/>
      <c r="K3" s="94"/>
      <c r="L3" s="94"/>
    </row>
    <row r="4" spans="1:12" ht="30.75" thickBot="1" x14ac:dyDescent="0.3">
      <c r="B4" s="95" t="s">
        <v>160</v>
      </c>
      <c r="C4" s="75"/>
      <c r="D4" s="96" t="s">
        <v>227</v>
      </c>
      <c r="E4" s="96" t="s">
        <v>230</v>
      </c>
      <c r="F4" s="96" t="s">
        <v>231</v>
      </c>
      <c r="G4" s="97" t="str">
        <f>CONCATENATE("Var ",RIGHT(F4,2),"/",RIGHT(E4,2))</f>
        <v>Var 23/22</v>
      </c>
      <c r="H4" s="97" t="str">
        <f>CONCATENATE("Dif ",RIGHT(F4,2),"/",RIGHT(E4,2))</f>
        <v>Dif 23/22</v>
      </c>
      <c r="I4" s="97" t="str">
        <f>CONCATENATE("Var ",RIGHT(F4,2),"/",RIGHT(D4,2))</f>
        <v>Var 23/19</v>
      </c>
      <c r="J4" s="97" t="str">
        <f>CONCATENATE("Dif ",RIGHT(F4,2),"/",RIGHT(D4,2))</f>
        <v>Dif 23/19</v>
      </c>
      <c r="K4" s="97" t="s">
        <v>180</v>
      </c>
      <c r="L4" s="98" t="str">
        <f>CONCATENATE("Cuota ",RIGHT(F4,4)," s/ total Canarias")</f>
        <v>Cuota 2023 s/ total Canarias</v>
      </c>
    </row>
    <row r="5" spans="1:12" ht="15.75" x14ac:dyDescent="0.25">
      <c r="B5" s="95"/>
      <c r="C5" s="76" t="s">
        <v>57</v>
      </c>
      <c r="D5" s="99">
        <v>1325924</v>
      </c>
      <c r="E5" s="99">
        <v>1448890</v>
      </c>
      <c r="F5" s="99">
        <v>1569613</v>
      </c>
      <c r="G5" s="100">
        <f>F5/E5-1</f>
        <v>8.3321025060563603E-2</v>
      </c>
      <c r="H5" s="101">
        <f>F5-E5</f>
        <v>120723</v>
      </c>
      <c r="I5" s="100">
        <f>F5/D5-1</f>
        <v>0.18378806025081373</v>
      </c>
      <c r="J5" s="101">
        <f>F5-D5</f>
        <v>243689</v>
      </c>
      <c r="K5" s="100">
        <f>F5/$F$5</f>
        <v>1</v>
      </c>
      <c r="L5" s="100">
        <f t="shared" ref="L5:L21" si="0">F5/$F$5</f>
        <v>1</v>
      </c>
    </row>
    <row r="6" spans="1:12" ht="18.75" customHeight="1" x14ac:dyDescent="0.25">
      <c r="B6" s="95"/>
      <c r="C6" s="77" t="s">
        <v>88</v>
      </c>
      <c r="D6" s="99">
        <v>126368</v>
      </c>
      <c r="E6" s="99">
        <v>131348</v>
      </c>
      <c r="F6" s="99">
        <v>126421</v>
      </c>
      <c r="G6" s="100">
        <f t="shared" ref="G6:G20" si="1">F6/E6-1</f>
        <v>-3.7511039376313282E-2</v>
      </c>
      <c r="H6" s="101">
        <f t="shared" ref="H6:H20" si="2">F6-E6</f>
        <v>-4927</v>
      </c>
      <c r="I6" s="100">
        <f t="shared" ref="I6:I20" si="3">F6/D6-1</f>
        <v>4.1940997720946172E-4</v>
      </c>
      <c r="J6" s="101">
        <f t="shared" ref="J6:J20" si="4">F6-D6</f>
        <v>53</v>
      </c>
      <c r="K6" s="100">
        <f t="shared" ref="K6:K21" si="5">F6/$F$5</f>
        <v>8.0542783475926874E-2</v>
      </c>
      <c r="L6" s="100">
        <f t="shared" si="0"/>
        <v>8.0542783475926874E-2</v>
      </c>
    </row>
    <row r="7" spans="1:12" ht="15.75" x14ac:dyDescent="0.25">
      <c r="B7" s="95"/>
      <c r="C7" s="77" t="s">
        <v>92</v>
      </c>
      <c r="D7" s="99">
        <v>1199556</v>
      </c>
      <c r="E7" s="99">
        <v>1317542</v>
      </c>
      <c r="F7" s="99">
        <v>1443192</v>
      </c>
      <c r="G7" s="100">
        <f t="shared" si="1"/>
        <v>9.5366978813578696E-2</v>
      </c>
      <c r="H7" s="101">
        <f t="shared" si="2"/>
        <v>125650</v>
      </c>
      <c r="I7" s="100">
        <f t="shared" si="3"/>
        <v>0.20310514890509479</v>
      </c>
      <c r="J7" s="101">
        <f t="shared" si="4"/>
        <v>243636</v>
      </c>
      <c r="K7" s="100">
        <f t="shared" si="5"/>
        <v>0.91945721652407308</v>
      </c>
      <c r="L7" s="100">
        <f>F7/$F$5</f>
        <v>0.91945721652407308</v>
      </c>
    </row>
    <row r="8" spans="1:12" ht="15.75" x14ac:dyDescent="0.25">
      <c r="B8" s="95"/>
      <c r="C8" s="76" t="s">
        <v>97</v>
      </c>
      <c r="D8" s="99">
        <v>392287</v>
      </c>
      <c r="E8" s="99">
        <v>468985</v>
      </c>
      <c r="F8" s="99">
        <v>515745</v>
      </c>
      <c r="G8" s="100">
        <f t="shared" si="1"/>
        <v>9.9704681386398208E-2</v>
      </c>
      <c r="H8" s="101">
        <f t="shared" si="2"/>
        <v>46760</v>
      </c>
      <c r="I8" s="100">
        <f t="shared" si="3"/>
        <v>0.3147134623375234</v>
      </c>
      <c r="J8" s="101">
        <f t="shared" si="4"/>
        <v>123458</v>
      </c>
      <c r="K8" s="100">
        <f t="shared" si="5"/>
        <v>0.32858099416862629</v>
      </c>
      <c r="L8" s="100">
        <f t="shared" si="0"/>
        <v>0.32858099416862629</v>
      </c>
    </row>
    <row r="9" spans="1:12" ht="15.75" x14ac:dyDescent="0.25">
      <c r="B9" s="95"/>
      <c r="C9" s="76" t="s">
        <v>104</v>
      </c>
      <c r="D9" s="99">
        <v>254798</v>
      </c>
      <c r="E9" s="99">
        <v>257898</v>
      </c>
      <c r="F9" s="99">
        <v>289422</v>
      </c>
      <c r="G9" s="100">
        <f t="shared" si="1"/>
        <v>0.12223437172835783</v>
      </c>
      <c r="H9" s="101">
        <f t="shared" si="2"/>
        <v>31524</v>
      </c>
      <c r="I9" s="100">
        <f t="shared" si="3"/>
        <v>0.13588803679777706</v>
      </c>
      <c r="J9" s="101">
        <f t="shared" si="4"/>
        <v>34624</v>
      </c>
      <c r="K9" s="100">
        <f t="shared" si="5"/>
        <v>0.1843906746440046</v>
      </c>
      <c r="L9" s="100">
        <f t="shared" si="0"/>
        <v>0.1843906746440046</v>
      </c>
    </row>
    <row r="10" spans="1:12" ht="15.75" x14ac:dyDescent="0.25">
      <c r="B10" s="95"/>
      <c r="C10" s="76" t="s">
        <v>113</v>
      </c>
      <c r="D10" s="99">
        <v>33669</v>
      </c>
      <c r="E10" s="99">
        <v>41273</v>
      </c>
      <c r="F10" s="99">
        <v>44505</v>
      </c>
      <c r="G10" s="100">
        <f t="shared" si="1"/>
        <v>7.8307852591282368E-2</v>
      </c>
      <c r="H10" s="101">
        <f t="shared" si="2"/>
        <v>3232</v>
      </c>
      <c r="I10" s="100">
        <f t="shared" si="3"/>
        <v>0.32183908045977017</v>
      </c>
      <c r="J10" s="101">
        <f t="shared" si="4"/>
        <v>10836</v>
      </c>
      <c r="K10" s="100">
        <f t="shared" si="5"/>
        <v>2.8354122958971415E-2</v>
      </c>
      <c r="L10" s="100">
        <f t="shared" si="0"/>
        <v>2.8354122958971415E-2</v>
      </c>
    </row>
    <row r="11" spans="1:12" ht="15.75" x14ac:dyDescent="0.25">
      <c r="B11" s="95"/>
      <c r="C11" s="76" t="s">
        <v>110</v>
      </c>
      <c r="D11" s="99">
        <v>43106</v>
      </c>
      <c r="E11" s="99">
        <v>81494</v>
      </c>
      <c r="F11" s="99">
        <v>77160</v>
      </c>
      <c r="G11" s="100">
        <f t="shared" si="1"/>
        <v>-5.3181829337129116E-2</v>
      </c>
      <c r="H11" s="101">
        <f t="shared" si="2"/>
        <v>-4334</v>
      </c>
      <c r="I11" s="100">
        <f t="shared" si="3"/>
        <v>0.79000603164292671</v>
      </c>
      <c r="J11" s="101">
        <f t="shared" si="4"/>
        <v>34054</v>
      </c>
      <c r="K11" s="100">
        <f t="shared" si="5"/>
        <v>4.9158614257144913E-2</v>
      </c>
      <c r="L11" s="100">
        <f t="shared" si="0"/>
        <v>4.9158614257144913E-2</v>
      </c>
    </row>
    <row r="12" spans="1:12" ht="15.75" x14ac:dyDescent="0.25">
      <c r="B12" s="95"/>
      <c r="C12" s="76" t="s">
        <v>117</v>
      </c>
      <c r="D12" s="99">
        <v>51884</v>
      </c>
      <c r="E12" s="99">
        <v>53138</v>
      </c>
      <c r="F12" s="99">
        <v>60081</v>
      </c>
      <c r="G12" s="100">
        <f t="shared" si="1"/>
        <v>0.13065979148631857</v>
      </c>
      <c r="H12" s="101">
        <f t="shared" si="2"/>
        <v>6943</v>
      </c>
      <c r="I12" s="100">
        <f t="shared" si="3"/>
        <v>0.15798704803022123</v>
      </c>
      <c r="J12" s="101">
        <f t="shared" si="4"/>
        <v>8197</v>
      </c>
      <c r="K12" s="100">
        <f t="shared" si="5"/>
        <v>3.8277588169822754E-2</v>
      </c>
      <c r="L12" s="100">
        <f t="shared" si="0"/>
        <v>3.8277588169822754E-2</v>
      </c>
    </row>
    <row r="13" spans="1:12" ht="15.75" x14ac:dyDescent="0.25">
      <c r="B13" s="95"/>
      <c r="C13" s="76" t="s">
        <v>101</v>
      </c>
      <c r="D13" s="99">
        <v>38965</v>
      </c>
      <c r="E13" s="99">
        <v>49519</v>
      </c>
      <c r="F13" s="99">
        <v>58888</v>
      </c>
      <c r="G13" s="100">
        <f t="shared" si="1"/>
        <v>0.18920010501019813</v>
      </c>
      <c r="H13" s="101">
        <f t="shared" si="2"/>
        <v>9369</v>
      </c>
      <c r="I13" s="100">
        <f t="shared" si="3"/>
        <v>0.51130501732323874</v>
      </c>
      <c r="J13" s="101">
        <f t="shared" si="4"/>
        <v>19923</v>
      </c>
      <c r="K13" s="100">
        <f t="shared" si="5"/>
        <v>3.7517528205997276E-2</v>
      </c>
      <c r="L13" s="100">
        <f t="shared" si="0"/>
        <v>3.7517528205997276E-2</v>
      </c>
    </row>
    <row r="14" spans="1:12" ht="15.75" x14ac:dyDescent="0.25">
      <c r="B14" s="95"/>
      <c r="C14" s="76" t="s">
        <v>107</v>
      </c>
      <c r="D14" s="99">
        <v>41109</v>
      </c>
      <c r="E14" s="99">
        <v>56838</v>
      </c>
      <c r="F14" s="99">
        <v>66499</v>
      </c>
      <c r="G14" s="100">
        <f t="shared" si="1"/>
        <v>0.16997431295963961</v>
      </c>
      <c r="H14" s="101">
        <f t="shared" si="2"/>
        <v>9661</v>
      </c>
      <c r="I14" s="100">
        <f t="shared" si="3"/>
        <v>0.61762631054027106</v>
      </c>
      <c r="J14" s="101">
        <f t="shared" si="4"/>
        <v>25390</v>
      </c>
      <c r="K14" s="100">
        <f t="shared" si="5"/>
        <v>4.2366494161299631E-2</v>
      </c>
      <c r="L14" s="100">
        <f t="shared" si="0"/>
        <v>4.2366494161299631E-2</v>
      </c>
    </row>
    <row r="15" spans="1:12" ht="15.75" x14ac:dyDescent="0.25">
      <c r="B15" s="95"/>
      <c r="C15" s="76" t="s">
        <v>171</v>
      </c>
      <c r="D15" s="99">
        <v>20210</v>
      </c>
      <c r="E15" s="99">
        <v>16003</v>
      </c>
      <c r="F15" s="99">
        <v>15448</v>
      </c>
      <c r="G15" s="100">
        <f t="shared" si="1"/>
        <v>-3.4680997313003781E-2</v>
      </c>
      <c r="H15" s="101">
        <f t="shared" si="2"/>
        <v>-555</v>
      </c>
      <c r="I15" s="100">
        <f t="shared" si="3"/>
        <v>-0.23562592775853541</v>
      </c>
      <c r="J15" s="101">
        <f t="shared" si="4"/>
        <v>-4762</v>
      </c>
      <c r="K15" s="100">
        <f t="shared" si="5"/>
        <v>9.8419164469203558E-3</v>
      </c>
      <c r="L15" s="100">
        <f t="shared" si="0"/>
        <v>9.8419164469203558E-3</v>
      </c>
    </row>
    <row r="16" spans="1:12" ht="15.75" x14ac:dyDescent="0.25">
      <c r="B16" s="95"/>
      <c r="C16" s="76" t="s">
        <v>172</v>
      </c>
      <c r="D16" s="99">
        <v>35763</v>
      </c>
      <c r="E16" s="99">
        <v>36088</v>
      </c>
      <c r="F16" s="99">
        <v>39903</v>
      </c>
      <c r="G16" s="100">
        <f t="shared" si="1"/>
        <v>0.10571381068499219</v>
      </c>
      <c r="H16" s="101">
        <f t="shared" si="2"/>
        <v>3815</v>
      </c>
      <c r="I16" s="100">
        <f t="shared" si="3"/>
        <v>0.11576210049492497</v>
      </c>
      <c r="J16" s="101">
        <f t="shared" si="4"/>
        <v>4140</v>
      </c>
      <c r="K16" s="100">
        <f t="shared" si="5"/>
        <v>2.5422190055765338E-2</v>
      </c>
      <c r="L16" s="100">
        <f t="shared" si="0"/>
        <v>2.5422190055765338E-2</v>
      </c>
    </row>
    <row r="17" spans="2:12" ht="15.75" x14ac:dyDescent="0.25">
      <c r="B17" s="95"/>
      <c r="C17" s="76" t="s">
        <v>173</v>
      </c>
      <c r="D17" s="99">
        <v>45259</v>
      </c>
      <c r="E17" s="99">
        <v>29596</v>
      </c>
      <c r="F17" s="99">
        <v>40936</v>
      </c>
      <c r="G17" s="100">
        <f t="shared" si="1"/>
        <v>0.38315988647114474</v>
      </c>
      <c r="H17" s="101">
        <f t="shared" si="2"/>
        <v>11340</v>
      </c>
      <c r="I17" s="100">
        <f t="shared" si="3"/>
        <v>-9.5516913763008415E-2</v>
      </c>
      <c r="J17" s="101">
        <f t="shared" si="4"/>
        <v>-4323</v>
      </c>
      <c r="K17" s="100">
        <f t="shared" si="5"/>
        <v>2.608031406467709E-2</v>
      </c>
      <c r="L17" s="100">
        <f t="shared" si="0"/>
        <v>2.608031406467709E-2</v>
      </c>
    </row>
    <row r="18" spans="2:12" ht="15.75" x14ac:dyDescent="0.25">
      <c r="B18" s="95"/>
      <c r="C18" s="76" t="s">
        <v>174</v>
      </c>
      <c r="D18" s="99">
        <v>56559</v>
      </c>
      <c r="E18" s="99">
        <v>62419</v>
      </c>
      <c r="F18" s="99">
        <v>57399</v>
      </c>
      <c r="G18" s="100">
        <f t="shared" si="1"/>
        <v>-8.0424229801823177E-2</v>
      </c>
      <c r="H18" s="101">
        <f t="shared" si="2"/>
        <v>-5020</v>
      </c>
      <c r="I18" s="100">
        <f t="shared" si="3"/>
        <v>1.4851747732456344E-2</v>
      </c>
      <c r="J18" s="101">
        <f t="shared" si="4"/>
        <v>840</v>
      </c>
      <c r="K18" s="100">
        <f t="shared" si="5"/>
        <v>3.6568886725581402E-2</v>
      </c>
      <c r="L18" s="100">
        <f t="shared" si="0"/>
        <v>3.6568886725581402E-2</v>
      </c>
    </row>
    <row r="19" spans="2:12" ht="15.75" x14ac:dyDescent="0.25">
      <c r="B19" s="95"/>
      <c r="C19" s="76" t="s">
        <v>175</v>
      </c>
      <c r="D19" s="99">
        <v>85304</v>
      </c>
      <c r="E19" s="99">
        <v>61836</v>
      </c>
      <c r="F19" s="99">
        <v>64177</v>
      </c>
      <c r="G19" s="100">
        <f t="shared" si="1"/>
        <v>3.7858205576039916E-2</v>
      </c>
      <c r="H19" s="101">
        <f t="shared" si="2"/>
        <v>2341</v>
      </c>
      <c r="I19" s="100">
        <f t="shared" si="3"/>
        <v>-0.24766716683860079</v>
      </c>
      <c r="J19" s="101">
        <f t="shared" si="4"/>
        <v>-21127</v>
      </c>
      <c r="K19" s="100">
        <f t="shared" si="5"/>
        <v>4.0887148615614169E-2</v>
      </c>
      <c r="L19" s="100">
        <f t="shared" si="0"/>
        <v>4.0887148615614169E-2</v>
      </c>
    </row>
    <row r="20" spans="2:12" ht="15.75" x14ac:dyDescent="0.25">
      <c r="B20" s="95"/>
      <c r="C20" s="76" t="s">
        <v>121</v>
      </c>
      <c r="D20" s="99">
        <v>222885</v>
      </c>
      <c r="E20" s="99">
        <v>189939</v>
      </c>
      <c r="F20" s="99">
        <v>202415</v>
      </c>
      <c r="G20" s="100">
        <f t="shared" si="1"/>
        <v>6.5684245994766632E-2</v>
      </c>
      <c r="H20" s="101">
        <f t="shared" si="2"/>
        <v>12476</v>
      </c>
      <c r="I20" s="100">
        <f t="shared" si="3"/>
        <v>-9.1841083967068249E-2</v>
      </c>
      <c r="J20" s="101">
        <f t="shared" si="4"/>
        <v>-20470</v>
      </c>
      <c r="K20" s="100">
        <f t="shared" si="5"/>
        <v>0.12895853946163799</v>
      </c>
      <c r="L20" s="100">
        <f t="shared" si="0"/>
        <v>0.12895853946163799</v>
      </c>
    </row>
    <row r="21" spans="2:12" ht="30" x14ac:dyDescent="0.25">
      <c r="B21" s="95"/>
      <c r="C21" s="77" t="s">
        <v>176</v>
      </c>
      <c r="D21" s="99">
        <v>100643</v>
      </c>
      <c r="E21" s="99">
        <v>102455</v>
      </c>
      <c r="F21" s="99">
        <v>113030</v>
      </c>
      <c r="G21" s="100">
        <f>F21/E21-1</f>
        <v>0.10321604606900592</v>
      </c>
      <c r="H21" s="101">
        <f>F21-E21</f>
        <v>10575</v>
      </c>
      <c r="I21" s="100">
        <f>F21/D21-1</f>
        <v>0.12307860457259823</v>
      </c>
      <c r="J21" s="101">
        <f>F21-D21</f>
        <v>12387</v>
      </c>
      <c r="K21" s="100">
        <f t="shared" si="5"/>
        <v>7.2011381149366116E-2</v>
      </c>
      <c r="L21" s="100">
        <f t="shared" si="0"/>
        <v>7.2011381149366116E-2</v>
      </c>
    </row>
    <row r="24" spans="2:12" ht="21" x14ac:dyDescent="0.25">
      <c r="B24" s="93" t="str">
        <f>CONCATENATE("Llegada de Turistas a ",B25," por lugar de residencia (FRONTUR-ISTAC)")</f>
        <v>Llegada de Turistas a Tenerife por lugar de residencia (FRONTUR-ISTAC)</v>
      </c>
      <c r="C24" s="94"/>
      <c r="D24" s="94"/>
      <c r="E24" s="94"/>
      <c r="F24" s="94"/>
      <c r="G24" s="94"/>
      <c r="H24" s="94"/>
      <c r="I24" s="94"/>
      <c r="J24" s="94"/>
      <c r="K24" s="94"/>
      <c r="L24" s="94"/>
    </row>
    <row r="25" spans="2:12" ht="45.75" thickBot="1" x14ac:dyDescent="0.3">
      <c r="B25" s="95" t="s">
        <v>161</v>
      </c>
      <c r="C25" s="75"/>
      <c r="D25" s="96" t="s">
        <v>227</v>
      </c>
      <c r="E25" s="96" t="s">
        <v>230</v>
      </c>
      <c r="F25" s="96" t="s">
        <v>231</v>
      </c>
      <c r="G25" s="97" t="str">
        <f>CONCATENATE("Var ",RIGHT(F25,2),"/",RIGHT(E25,2))</f>
        <v>Var 23/22</v>
      </c>
      <c r="H25" s="97" t="str">
        <f>CONCATENATE("Dif ",RIGHT(F25,2),"/",RIGHT(E25,2))</f>
        <v>Dif 23/22</v>
      </c>
      <c r="I25" s="97" t="str">
        <f>CONCATENATE("Var ",RIGHT(F25,2),"/",RIGHT(D25,2))</f>
        <v>Var 23/19</v>
      </c>
      <c r="J25" s="97" t="str">
        <f>CONCATENATE("Dif ",RIGHT(F25,2),"/",RIGHT(D25,2))</f>
        <v>Dif 23/19</v>
      </c>
      <c r="K25" s="97" t="s">
        <v>180</v>
      </c>
      <c r="L25" s="98" t="str">
        <f>CONCATENATE("Cuota ",RIGHT(F25,4)," s/ total mercado Canarias")</f>
        <v>Cuota 2023 s/ total mercado Canarias</v>
      </c>
    </row>
    <row r="26" spans="2:12" ht="15.75" x14ac:dyDescent="0.25">
      <c r="B26" s="95"/>
      <c r="C26" s="76" t="s">
        <v>57</v>
      </c>
      <c r="D26" s="99">
        <v>526258</v>
      </c>
      <c r="E26" s="99">
        <v>584798</v>
      </c>
      <c r="F26" s="99">
        <v>636062</v>
      </c>
      <c r="G26" s="100">
        <f>F26/E26-1</f>
        <v>8.7661038512443668E-2</v>
      </c>
      <c r="H26" s="101">
        <f>F26-E26</f>
        <v>51264</v>
      </c>
      <c r="I26" s="100">
        <f>F26/D26-1</f>
        <v>0.20865050982597899</v>
      </c>
      <c r="J26" s="101">
        <f>F26-D26</f>
        <v>109804</v>
      </c>
      <c r="K26" s="100">
        <f>F26/F26</f>
        <v>1</v>
      </c>
      <c r="L26" s="100">
        <f>F26/$F$5</f>
        <v>0.40523492096459446</v>
      </c>
    </row>
    <row r="27" spans="2:12" ht="15.75" x14ac:dyDescent="0.25">
      <c r="B27" s="95"/>
      <c r="C27" s="77" t="s">
        <v>88</v>
      </c>
      <c r="D27" s="99">
        <v>56447</v>
      </c>
      <c r="E27" s="99">
        <v>58303</v>
      </c>
      <c r="F27" s="99">
        <v>57962</v>
      </c>
      <c r="G27" s="100">
        <f>F27/E27-1</f>
        <v>-5.8487556386463968E-3</v>
      </c>
      <c r="H27" s="101">
        <f t="shared" ref="H27:H42" si="6">F27-E27</f>
        <v>-341</v>
      </c>
      <c r="I27" s="100">
        <f>F27/D27-1</f>
        <v>2.6839336014314208E-2</v>
      </c>
      <c r="J27" s="101">
        <f t="shared" ref="J27:J35" si="7">F27-D27</f>
        <v>1515</v>
      </c>
      <c r="K27" s="100">
        <f>F27/F26</f>
        <v>9.1126336740757971E-2</v>
      </c>
      <c r="L27" s="100">
        <f>F27/$F$6</f>
        <v>0.45848395440630907</v>
      </c>
    </row>
    <row r="28" spans="2:12" ht="15.75" x14ac:dyDescent="0.25">
      <c r="B28" s="95"/>
      <c r="C28" s="77" t="s">
        <v>92</v>
      </c>
      <c r="D28" s="99">
        <v>469811</v>
      </c>
      <c r="E28" s="99">
        <v>526495</v>
      </c>
      <c r="F28" s="99">
        <v>578100</v>
      </c>
      <c r="G28" s="100">
        <f>F28/E28-1</f>
        <v>9.8016125509264196E-2</v>
      </c>
      <c r="H28" s="101">
        <f t="shared" si="6"/>
        <v>51605</v>
      </c>
      <c r="I28" s="100">
        <f t="shared" ref="I28:I42" si="8">F28/D28-1</f>
        <v>0.23049481600047672</v>
      </c>
      <c r="J28" s="101">
        <f t="shared" si="7"/>
        <v>108289</v>
      </c>
      <c r="K28" s="100">
        <f>F28/F26</f>
        <v>0.90887366325924202</v>
      </c>
      <c r="L28" s="100">
        <f>F28/$F$7</f>
        <v>0.40057040227495716</v>
      </c>
    </row>
    <row r="29" spans="2:12" ht="15.75" x14ac:dyDescent="0.25">
      <c r="B29" s="95"/>
      <c r="C29" s="76" t="s">
        <v>97</v>
      </c>
      <c r="D29" s="99">
        <v>186251</v>
      </c>
      <c r="E29" s="99">
        <v>216747</v>
      </c>
      <c r="F29" s="99">
        <v>235730</v>
      </c>
      <c r="G29" s="100">
        <f>F29/E29-1</f>
        <v>8.7581373675298835E-2</v>
      </c>
      <c r="H29" s="101">
        <f>F29-E29</f>
        <v>18983</v>
      </c>
      <c r="I29" s="100">
        <f t="shared" si="8"/>
        <v>0.26565763405297149</v>
      </c>
      <c r="J29" s="101">
        <f t="shared" si="7"/>
        <v>49479</v>
      </c>
      <c r="K29" s="100">
        <f>F29/F26</f>
        <v>0.37060852558398394</v>
      </c>
      <c r="L29" s="100">
        <f>F29/$F$8</f>
        <v>0.45706696138595626</v>
      </c>
    </row>
    <row r="30" spans="2:12" ht="15.75" x14ac:dyDescent="0.25">
      <c r="B30" s="95"/>
      <c r="C30" s="76" t="s">
        <v>104</v>
      </c>
      <c r="D30" s="99">
        <v>74249</v>
      </c>
      <c r="E30" s="99">
        <v>82431</v>
      </c>
      <c r="F30" s="99">
        <v>94800</v>
      </c>
      <c r="G30" s="100">
        <f t="shared" ref="G30:G42" si="9">F30/E30-1</f>
        <v>0.15005277140881468</v>
      </c>
      <c r="H30" s="101">
        <f t="shared" si="6"/>
        <v>12369</v>
      </c>
      <c r="I30" s="100">
        <f t="shared" si="8"/>
        <v>0.27678487252353556</v>
      </c>
      <c r="J30" s="101">
        <f t="shared" si="7"/>
        <v>20551</v>
      </c>
      <c r="K30" s="100">
        <f>F30/F26</f>
        <v>0.14904207451474857</v>
      </c>
      <c r="L30" s="100">
        <f>F30/$F$9</f>
        <v>0.32754939154590873</v>
      </c>
    </row>
    <row r="31" spans="2:12" ht="15.75" x14ac:dyDescent="0.25">
      <c r="B31" s="95"/>
      <c r="C31" s="76" t="s">
        <v>113</v>
      </c>
      <c r="D31" s="99">
        <v>20629</v>
      </c>
      <c r="E31" s="99">
        <v>23029</v>
      </c>
      <c r="F31" s="99">
        <v>25432</v>
      </c>
      <c r="G31" s="100">
        <f>F31/E31-1</f>
        <v>0.10434669329975255</v>
      </c>
      <c r="H31" s="101">
        <f t="shared" si="6"/>
        <v>2403</v>
      </c>
      <c r="I31" s="100">
        <f>F31/D31-1</f>
        <v>0.2328275728343594</v>
      </c>
      <c r="J31" s="101">
        <f t="shared" si="7"/>
        <v>4803</v>
      </c>
      <c r="K31" s="100">
        <f>F31/F26</f>
        <v>3.9983523618766725E-2</v>
      </c>
      <c r="L31" s="100">
        <f>F31/$F$10</f>
        <v>0.57144141107740698</v>
      </c>
    </row>
    <row r="32" spans="2:12" ht="15.75" x14ac:dyDescent="0.25">
      <c r="B32" s="95"/>
      <c r="C32" s="76" t="s">
        <v>110</v>
      </c>
      <c r="D32" s="99">
        <v>16289</v>
      </c>
      <c r="E32" s="99">
        <v>34366</v>
      </c>
      <c r="F32" s="99">
        <v>32911</v>
      </c>
      <c r="G32" s="100">
        <f t="shared" si="9"/>
        <v>-4.2338357679101435E-2</v>
      </c>
      <c r="H32" s="101">
        <f t="shared" si="6"/>
        <v>-1455</v>
      </c>
      <c r="I32" s="100">
        <f t="shared" si="8"/>
        <v>1.0204432439069309</v>
      </c>
      <c r="J32" s="101">
        <f t="shared" si="7"/>
        <v>16622</v>
      </c>
      <c r="K32" s="100">
        <f>F32/F26</f>
        <v>5.174181133285749E-2</v>
      </c>
      <c r="L32" s="100">
        <f>F32/$F$11</f>
        <v>0.42652928978745464</v>
      </c>
    </row>
    <row r="33" spans="2:12" ht="15.75" x14ac:dyDescent="0.25">
      <c r="B33" s="95"/>
      <c r="C33" s="76" t="s">
        <v>117</v>
      </c>
      <c r="D33" s="99">
        <v>17980</v>
      </c>
      <c r="E33" s="99">
        <v>16789</v>
      </c>
      <c r="F33" s="99">
        <v>22500</v>
      </c>
      <c r="G33" s="100">
        <f>F33/E33-1</f>
        <v>0.34016320209661077</v>
      </c>
      <c r="H33" s="101">
        <f t="shared" si="6"/>
        <v>5711</v>
      </c>
      <c r="I33" s="100">
        <f t="shared" si="8"/>
        <v>0.25139043381535031</v>
      </c>
      <c r="J33" s="101">
        <f t="shared" si="7"/>
        <v>4520</v>
      </c>
      <c r="K33" s="100">
        <f>F33/F26</f>
        <v>3.5373910090525769E-2</v>
      </c>
      <c r="L33" s="100">
        <f>F33/$F$12</f>
        <v>0.37449443251610326</v>
      </c>
    </row>
    <row r="34" spans="2:12" ht="15.75" x14ac:dyDescent="0.25">
      <c r="B34" s="95"/>
      <c r="C34" s="76" t="s">
        <v>101</v>
      </c>
      <c r="D34" s="99">
        <v>11352</v>
      </c>
      <c r="E34" s="99">
        <v>15120</v>
      </c>
      <c r="F34" s="99">
        <v>18830</v>
      </c>
      <c r="G34" s="100">
        <f t="shared" si="9"/>
        <v>0.24537037037037046</v>
      </c>
      <c r="H34" s="101">
        <f t="shared" si="6"/>
        <v>3710</v>
      </c>
      <c r="I34" s="100">
        <f t="shared" si="8"/>
        <v>0.65873854827343203</v>
      </c>
      <c r="J34" s="101">
        <f t="shared" si="7"/>
        <v>7478</v>
      </c>
      <c r="K34" s="100">
        <f>F34/F26</f>
        <v>2.9604032311315562E-2</v>
      </c>
      <c r="L34" s="100">
        <f>F34/$F$13</f>
        <v>0.31975954354027986</v>
      </c>
    </row>
    <row r="35" spans="2:12" ht="15.75" x14ac:dyDescent="0.25">
      <c r="B35" s="95"/>
      <c r="C35" s="76" t="s">
        <v>107</v>
      </c>
      <c r="D35" s="99">
        <v>19684</v>
      </c>
      <c r="E35" s="99">
        <v>27845</v>
      </c>
      <c r="F35" s="99">
        <v>33234</v>
      </c>
      <c r="G35" s="100">
        <f t="shared" si="9"/>
        <v>0.19353564374214405</v>
      </c>
      <c r="H35" s="101">
        <f t="shared" si="6"/>
        <v>5389</v>
      </c>
      <c r="I35" s="100">
        <f t="shared" si="8"/>
        <v>0.68837634627108302</v>
      </c>
      <c r="J35" s="101">
        <f t="shared" si="7"/>
        <v>13550</v>
      </c>
      <c r="K35" s="100">
        <f>F35/F26</f>
        <v>5.2249623464379259E-2</v>
      </c>
      <c r="L35" s="100">
        <f>F35/$F$14</f>
        <v>0.49976691378817728</v>
      </c>
    </row>
    <row r="36" spans="2:12" ht="15.75" x14ac:dyDescent="0.25">
      <c r="B36" s="95"/>
      <c r="C36" s="76" t="s">
        <v>171</v>
      </c>
      <c r="D36" s="99" t="s">
        <v>178</v>
      </c>
      <c r="E36" s="99" t="s">
        <v>178</v>
      </c>
      <c r="F36" s="99" t="s">
        <v>178</v>
      </c>
      <c r="G36" s="100"/>
      <c r="H36" s="101" t="s">
        <v>178</v>
      </c>
      <c r="I36" s="100"/>
      <c r="J36" s="101" t="s">
        <v>178</v>
      </c>
      <c r="K36" s="100"/>
      <c r="L36" s="100"/>
    </row>
    <row r="37" spans="2:12" ht="15.75" x14ac:dyDescent="0.25">
      <c r="B37" s="95"/>
      <c r="C37" s="76" t="s">
        <v>172</v>
      </c>
      <c r="D37" s="99" t="s">
        <v>178</v>
      </c>
      <c r="E37" s="99" t="s">
        <v>178</v>
      </c>
      <c r="F37" s="99" t="s">
        <v>178</v>
      </c>
      <c r="G37" s="100"/>
      <c r="H37" s="101" t="s">
        <v>178</v>
      </c>
      <c r="I37" s="100"/>
      <c r="J37" s="101" t="s">
        <v>178</v>
      </c>
      <c r="K37" s="100"/>
      <c r="L37" s="100"/>
    </row>
    <row r="38" spans="2:12" ht="15.75" x14ac:dyDescent="0.25">
      <c r="B38" s="95"/>
      <c r="C38" s="76" t="s">
        <v>173</v>
      </c>
      <c r="D38" s="99" t="s">
        <v>178</v>
      </c>
      <c r="E38" s="99" t="s">
        <v>178</v>
      </c>
      <c r="F38" s="99" t="s">
        <v>178</v>
      </c>
      <c r="G38" s="100"/>
      <c r="H38" s="101" t="s">
        <v>178</v>
      </c>
      <c r="I38" s="100"/>
      <c r="J38" s="101" t="s">
        <v>178</v>
      </c>
      <c r="K38" s="100"/>
      <c r="L38" s="100"/>
    </row>
    <row r="39" spans="2:12" ht="15.75" x14ac:dyDescent="0.25">
      <c r="B39" s="95"/>
      <c r="C39" s="76" t="s">
        <v>174</v>
      </c>
      <c r="D39" s="99" t="s">
        <v>178</v>
      </c>
      <c r="E39" s="99" t="s">
        <v>178</v>
      </c>
      <c r="F39" s="99" t="s">
        <v>178</v>
      </c>
      <c r="G39" s="100"/>
      <c r="H39" s="101" t="s">
        <v>178</v>
      </c>
      <c r="I39" s="100"/>
      <c r="J39" s="101" t="s">
        <v>178</v>
      </c>
      <c r="K39" s="100"/>
      <c r="L39" s="100"/>
    </row>
    <row r="40" spans="2:12" ht="15.75" x14ac:dyDescent="0.25">
      <c r="B40" s="95"/>
      <c r="C40" s="76" t="s">
        <v>175</v>
      </c>
      <c r="D40" s="99" t="s">
        <v>178</v>
      </c>
      <c r="E40" s="99" t="s">
        <v>178</v>
      </c>
      <c r="F40" s="99" t="s">
        <v>178</v>
      </c>
      <c r="G40" s="100"/>
      <c r="H40" s="101" t="s">
        <v>178</v>
      </c>
      <c r="I40" s="100"/>
      <c r="J40" s="101" t="s">
        <v>178</v>
      </c>
      <c r="K40" s="100"/>
      <c r="L40" s="100"/>
    </row>
    <row r="41" spans="2:12" ht="15.75" x14ac:dyDescent="0.25">
      <c r="B41" s="95"/>
      <c r="C41" s="78" t="s">
        <v>121</v>
      </c>
      <c r="D41" s="99">
        <v>64094</v>
      </c>
      <c r="E41" s="99">
        <v>47856</v>
      </c>
      <c r="F41" s="99">
        <v>52490</v>
      </c>
      <c r="G41" s="100">
        <f t="shared" si="9"/>
        <v>9.6832163156135076E-2</v>
      </c>
      <c r="H41" s="101">
        <f t="shared" si="6"/>
        <v>4634</v>
      </c>
      <c r="I41" s="100">
        <f t="shared" si="8"/>
        <v>-0.1810465878241333</v>
      </c>
      <c r="J41" s="101">
        <f t="shared" ref="J41" si="10">F41-D41</f>
        <v>-11604</v>
      </c>
      <c r="K41" s="100">
        <f>F41/F26</f>
        <v>8.2523401806742114E-2</v>
      </c>
      <c r="L41" s="100">
        <f>F41/$F$20</f>
        <v>0.25931872637897391</v>
      </c>
    </row>
    <row r="42" spans="2:12" ht="30" x14ac:dyDescent="0.25">
      <c r="B42" s="95"/>
      <c r="C42" s="77" t="s">
        <v>176</v>
      </c>
      <c r="D42" s="99">
        <v>59282</v>
      </c>
      <c r="E42" s="99">
        <v>62312</v>
      </c>
      <c r="F42" s="99">
        <v>62173</v>
      </c>
      <c r="G42" s="100">
        <f t="shared" si="9"/>
        <v>-2.2307099756065929E-3</v>
      </c>
      <c r="H42" s="101">
        <f t="shared" si="6"/>
        <v>-139</v>
      </c>
      <c r="I42" s="100">
        <f t="shared" si="8"/>
        <v>4.8766910698019528E-2</v>
      </c>
      <c r="J42" s="101">
        <f>F42-D42</f>
        <v>2891</v>
      </c>
      <c r="K42" s="100">
        <f>F42/F26</f>
        <v>9.77467605359226E-2</v>
      </c>
      <c r="L42" s="100">
        <f>F42/$F$21</f>
        <v>0.55005750685658672</v>
      </c>
    </row>
    <row r="45" spans="2:12" ht="21" x14ac:dyDescent="0.25">
      <c r="B45" s="93" t="str">
        <f>CONCATENATE("Llegada de Turistas a ",B46," por lugar de residencia (FRONTUR-ISTAC)")</f>
        <v>Llegada de Turistas a Gran Canaria por lugar de residencia (FRONTUR-ISTAC)</v>
      </c>
      <c r="C45" s="94"/>
      <c r="D45" s="94"/>
      <c r="E45" s="94"/>
      <c r="F45" s="94"/>
      <c r="G45" s="94"/>
      <c r="H45" s="94"/>
      <c r="I45" s="94"/>
      <c r="J45" s="94"/>
      <c r="K45" s="94"/>
      <c r="L45" s="94"/>
    </row>
    <row r="46" spans="2:12" ht="45.75" thickBot="1" x14ac:dyDescent="0.3">
      <c r="B46" s="102" t="s">
        <v>162</v>
      </c>
      <c r="C46" s="75"/>
      <c r="D46" s="96" t="s">
        <v>227</v>
      </c>
      <c r="E46" s="96" t="s">
        <v>230</v>
      </c>
      <c r="F46" s="96" t="s">
        <v>231</v>
      </c>
      <c r="G46" s="97" t="str">
        <f>CONCATENATE("Var ",RIGHT(F46,2),"/",RIGHT(E46,2))</f>
        <v>Var 23/22</v>
      </c>
      <c r="H46" s="97" t="str">
        <f>CONCATENATE("Dif ",RIGHT(F46,2),"/",RIGHT(E46,2))</f>
        <v>Dif 23/22</v>
      </c>
      <c r="I46" s="97" t="str">
        <f>CONCATENATE("Var ",RIGHT(F46,2),"/",RIGHT(D46,2))</f>
        <v>Var 23/19</v>
      </c>
      <c r="J46" s="97" t="str">
        <f>CONCATENATE("Dif ",RIGHT(F46,2),"/",RIGHT(D46,2))</f>
        <v>Dif 23/19</v>
      </c>
      <c r="K46" s="97" t="s">
        <v>180</v>
      </c>
      <c r="L46" s="98" t="str">
        <f>CONCATENATE("Cuota ",RIGHT(F46,4)," s/ total mercado Canarias")</f>
        <v>Cuota 2023 s/ total mercado Canarias</v>
      </c>
    </row>
    <row r="47" spans="2:12" ht="15.75" x14ac:dyDescent="0.25">
      <c r="B47" s="95"/>
      <c r="C47" s="76" t="s">
        <v>57</v>
      </c>
      <c r="D47" s="99">
        <v>416723</v>
      </c>
      <c r="E47" s="99">
        <v>421484</v>
      </c>
      <c r="F47" s="99">
        <v>465099</v>
      </c>
      <c r="G47" s="100">
        <f>F47/E47-1</f>
        <v>0.1034796101394122</v>
      </c>
      <c r="H47" s="101">
        <f>F47-E47</f>
        <v>43615</v>
      </c>
      <c r="I47" s="100">
        <f>F47/D47-1</f>
        <v>0.11608670507747343</v>
      </c>
      <c r="J47" s="101">
        <f>F47-D47</f>
        <v>48376</v>
      </c>
      <c r="K47" s="100">
        <f>F47/F47</f>
        <v>1</v>
      </c>
      <c r="L47" s="100">
        <f>F47/$F$5</f>
        <v>0.2963144418401224</v>
      </c>
    </row>
    <row r="48" spans="2:12" ht="15.75" x14ac:dyDescent="0.25">
      <c r="B48" s="95"/>
      <c r="C48" s="77" t="s">
        <v>88</v>
      </c>
      <c r="D48" s="99">
        <v>39062</v>
      </c>
      <c r="E48" s="99">
        <v>38336</v>
      </c>
      <c r="F48" s="99">
        <v>34390</v>
      </c>
      <c r="G48" s="100">
        <f>F48/E48-1</f>
        <v>-0.10293196994991649</v>
      </c>
      <c r="H48" s="101">
        <f t="shared" ref="H48:H49" si="11">F48-E48</f>
        <v>-3946</v>
      </c>
      <c r="I48" s="100">
        <f>F48/D48-1</f>
        <v>-0.11960473094055601</v>
      </c>
      <c r="J48" s="101">
        <f t="shared" ref="J48:J56" si="12">F48-D48</f>
        <v>-4672</v>
      </c>
      <c r="K48" s="100">
        <f>F48/F47</f>
        <v>7.3941246917322984E-2</v>
      </c>
      <c r="L48" s="100">
        <f>F48/$F$6</f>
        <v>0.27202759035286861</v>
      </c>
    </row>
    <row r="49" spans="2:12" ht="15.75" x14ac:dyDescent="0.25">
      <c r="B49" s="95"/>
      <c r="C49" s="77" t="s">
        <v>92</v>
      </c>
      <c r="D49" s="99">
        <v>377661</v>
      </c>
      <c r="E49" s="99">
        <v>383148</v>
      </c>
      <c r="F49" s="99">
        <v>430708</v>
      </c>
      <c r="G49" s="100">
        <f>F49/E49-1</f>
        <v>0.12412957917045109</v>
      </c>
      <c r="H49" s="101">
        <f t="shared" si="11"/>
        <v>47560</v>
      </c>
      <c r="I49" s="100">
        <f>F49/D49-1</f>
        <v>0.14046194867884165</v>
      </c>
      <c r="J49" s="101">
        <f t="shared" si="12"/>
        <v>53047</v>
      </c>
      <c r="K49" s="100">
        <f>F49/F47</f>
        <v>0.92605660300280157</v>
      </c>
      <c r="L49" s="100">
        <f>F49/$F$7</f>
        <v>0.29844123304452908</v>
      </c>
    </row>
    <row r="50" spans="2:12" ht="15.75" x14ac:dyDescent="0.25">
      <c r="B50" s="95"/>
      <c r="C50" s="76" t="s">
        <v>97</v>
      </c>
      <c r="D50" s="99">
        <v>57093</v>
      </c>
      <c r="E50" s="99">
        <v>74009</v>
      </c>
      <c r="F50" s="99">
        <v>95981</v>
      </c>
      <c r="G50" s="100">
        <f t="shared" ref="G50:G53" si="13">F50/E50-1</f>
        <v>0.29688281154994667</v>
      </c>
      <c r="H50" s="101">
        <f>F50-E50</f>
        <v>21972</v>
      </c>
      <c r="I50" s="100">
        <f t="shared" ref="I50:I56" si="14">F50/D50-1</f>
        <v>0.68113428966773504</v>
      </c>
      <c r="J50" s="101">
        <f t="shared" si="12"/>
        <v>38888</v>
      </c>
      <c r="K50" s="100">
        <f>F50/F47</f>
        <v>0.20636681652723399</v>
      </c>
      <c r="L50" s="100">
        <f>F50/$F$8</f>
        <v>0.18610165876547519</v>
      </c>
    </row>
    <row r="51" spans="2:12" ht="15.75" x14ac:dyDescent="0.25">
      <c r="B51" s="95"/>
      <c r="C51" s="76" t="s">
        <v>104</v>
      </c>
      <c r="D51" s="99">
        <v>101422</v>
      </c>
      <c r="E51" s="99">
        <v>84026</v>
      </c>
      <c r="F51" s="99">
        <v>96403</v>
      </c>
      <c r="G51" s="100">
        <f t="shared" si="13"/>
        <v>0.14729964534786855</v>
      </c>
      <c r="H51" s="101">
        <f t="shared" ref="H51:H56" si="15">F51-E51</f>
        <v>12377</v>
      </c>
      <c r="I51" s="100">
        <f t="shared" si="14"/>
        <v>-4.9486304746504728E-2</v>
      </c>
      <c r="J51" s="101">
        <f t="shared" si="12"/>
        <v>-5019</v>
      </c>
      <c r="K51" s="100">
        <f>F51/F47</f>
        <v>0.20727415023468121</v>
      </c>
      <c r="L51" s="100">
        <f>F51/$F$9</f>
        <v>0.33308801680590971</v>
      </c>
    </row>
    <row r="52" spans="2:12" ht="15.75" x14ac:dyDescent="0.25">
      <c r="B52" s="95"/>
      <c r="C52" s="76" t="s">
        <v>113</v>
      </c>
      <c r="D52" s="99">
        <v>7416</v>
      </c>
      <c r="E52" s="99">
        <v>9740</v>
      </c>
      <c r="F52" s="99">
        <v>10664</v>
      </c>
      <c r="G52" s="100">
        <f t="shared" si="13"/>
        <v>9.4866529774127351E-2</v>
      </c>
      <c r="H52" s="101">
        <f t="shared" si="15"/>
        <v>924</v>
      </c>
      <c r="I52" s="100">
        <f t="shared" si="14"/>
        <v>0.43797195253505938</v>
      </c>
      <c r="J52" s="101">
        <f t="shared" si="12"/>
        <v>3248</v>
      </c>
      <c r="K52" s="100">
        <f>F52/F47</f>
        <v>2.2928451791984071E-2</v>
      </c>
      <c r="L52" s="100">
        <f>F52/$F$10</f>
        <v>0.23961352657004831</v>
      </c>
    </row>
    <row r="53" spans="2:12" ht="15.75" x14ac:dyDescent="0.25">
      <c r="B53" s="95"/>
      <c r="C53" s="76" t="s">
        <v>110</v>
      </c>
      <c r="D53" s="99">
        <v>7509</v>
      </c>
      <c r="E53" s="99">
        <v>14716</v>
      </c>
      <c r="F53" s="99">
        <v>12661</v>
      </c>
      <c r="G53" s="100">
        <f t="shared" si="13"/>
        <v>-0.13964392497961398</v>
      </c>
      <c r="H53" s="101">
        <f t="shared" si="15"/>
        <v>-2055</v>
      </c>
      <c r="I53" s="100">
        <f t="shared" si="14"/>
        <v>0.68611000133173516</v>
      </c>
      <c r="J53" s="101">
        <f t="shared" si="12"/>
        <v>5152</v>
      </c>
      <c r="K53" s="100">
        <f>F53/F47</f>
        <v>2.7222161303292417E-2</v>
      </c>
      <c r="L53" s="100">
        <f>F53/$F$11</f>
        <v>0.16408761016070503</v>
      </c>
    </row>
    <row r="54" spans="2:12" ht="15.75" x14ac:dyDescent="0.25">
      <c r="B54" s="95"/>
      <c r="C54" s="76" t="s">
        <v>117</v>
      </c>
      <c r="D54" s="99">
        <v>21646</v>
      </c>
      <c r="E54" s="99">
        <v>22387</v>
      </c>
      <c r="F54" s="99">
        <v>23070</v>
      </c>
      <c r="G54" s="100">
        <f>F54/E54-1</f>
        <v>3.0508777415464428E-2</v>
      </c>
      <c r="H54" s="101">
        <f t="shared" si="15"/>
        <v>683</v>
      </c>
      <c r="I54" s="100">
        <f t="shared" si="14"/>
        <v>6.5785826480643017E-2</v>
      </c>
      <c r="J54" s="101">
        <f t="shared" si="12"/>
        <v>1424</v>
      </c>
      <c r="K54" s="100">
        <f>F54/F47</f>
        <v>4.960234272703231E-2</v>
      </c>
      <c r="L54" s="100">
        <f>F54/$F$12</f>
        <v>0.38398162480651121</v>
      </c>
    </row>
    <row r="55" spans="2:12" ht="15.75" x14ac:dyDescent="0.25">
      <c r="B55" s="95"/>
      <c r="C55" s="76" t="s">
        <v>101</v>
      </c>
      <c r="D55" s="99">
        <v>6320</v>
      </c>
      <c r="E55" s="99">
        <v>8891</v>
      </c>
      <c r="F55" s="99">
        <v>9432</v>
      </c>
      <c r="G55" s="100">
        <f>F55/E55-1</f>
        <v>6.0848048588460157E-2</v>
      </c>
      <c r="H55" s="101">
        <f t="shared" si="15"/>
        <v>541</v>
      </c>
      <c r="I55" s="100">
        <f>F55/D55-1</f>
        <v>0.4924050632911392</v>
      </c>
      <c r="J55" s="101">
        <f t="shared" si="12"/>
        <v>3112</v>
      </c>
      <c r="K55" s="100">
        <f>F55/F47</f>
        <v>2.0279553385408267E-2</v>
      </c>
      <c r="L55" s="100">
        <f>F55/$F$13</f>
        <v>0.1601684553729113</v>
      </c>
    </row>
    <row r="56" spans="2:12" ht="15.75" x14ac:dyDescent="0.25">
      <c r="B56" s="95"/>
      <c r="C56" s="76" t="s">
        <v>107</v>
      </c>
      <c r="D56" s="99">
        <v>9400</v>
      </c>
      <c r="E56" s="99">
        <v>11215</v>
      </c>
      <c r="F56" s="99">
        <v>13150</v>
      </c>
      <c r="G56" s="100">
        <f t="shared" ref="G56" si="16">F56/E56-1</f>
        <v>0.17253678109674553</v>
      </c>
      <c r="H56" s="101">
        <f t="shared" si="15"/>
        <v>1935</v>
      </c>
      <c r="I56" s="100">
        <f t="shared" si="14"/>
        <v>0.39893617021276606</v>
      </c>
      <c r="J56" s="101">
        <f t="shared" si="12"/>
        <v>3750</v>
      </c>
      <c r="K56" s="100">
        <f>F56/F47</f>
        <v>2.8273550362395962E-2</v>
      </c>
      <c r="L56" s="100">
        <f>F56/$F$14</f>
        <v>0.19774733454638416</v>
      </c>
    </row>
    <row r="57" spans="2:12" ht="15.75" x14ac:dyDescent="0.25">
      <c r="B57" s="95"/>
      <c r="C57" s="76" t="s">
        <v>171</v>
      </c>
      <c r="D57" s="99" t="s">
        <v>178</v>
      </c>
      <c r="E57" s="99" t="s">
        <v>178</v>
      </c>
      <c r="F57" s="99" t="s">
        <v>178</v>
      </c>
      <c r="G57" s="100"/>
      <c r="H57" s="101" t="s">
        <v>178</v>
      </c>
      <c r="I57" s="100"/>
      <c r="J57" s="101" t="s">
        <v>178</v>
      </c>
      <c r="K57" s="100"/>
      <c r="L57" s="100"/>
    </row>
    <row r="58" spans="2:12" ht="15.75" x14ac:dyDescent="0.25">
      <c r="B58" s="95"/>
      <c r="C58" s="76" t="s">
        <v>172</v>
      </c>
      <c r="D58" s="99" t="s">
        <v>178</v>
      </c>
      <c r="E58" s="99" t="s">
        <v>178</v>
      </c>
      <c r="F58" s="99" t="s">
        <v>178</v>
      </c>
      <c r="G58" s="100"/>
      <c r="H58" s="101" t="s">
        <v>178</v>
      </c>
      <c r="I58" s="100"/>
      <c r="J58" s="101" t="s">
        <v>178</v>
      </c>
      <c r="K58" s="100"/>
      <c r="L58" s="100"/>
    </row>
    <row r="59" spans="2:12" ht="15.75" x14ac:dyDescent="0.25">
      <c r="B59" s="95"/>
      <c r="C59" s="76" t="s">
        <v>173</v>
      </c>
      <c r="D59" s="99" t="s">
        <v>178</v>
      </c>
      <c r="E59" s="99" t="s">
        <v>178</v>
      </c>
      <c r="F59" s="99" t="s">
        <v>178</v>
      </c>
      <c r="G59" s="100"/>
      <c r="H59" s="101" t="s">
        <v>178</v>
      </c>
      <c r="I59" s="100"/>
      <c r="J59" s="101" t="s">
        <v>178</v>
      </c>
      <c r="K59" s="100"/>
      <c r="L59" s="100"/>
    </row>
    <row r="60" spans="2:12" ht="15.75" x14ac:dyDescent="0.25">
      <c r="B60" s="95"/>
      <c r="C60" s="76" t="s">
        <v>174</v>
      </c>
      <c r="D60" s="99" t="s">
        <v>178</v>
      </c>
      <c r="E60" s="99" t="s">
        <v>178</v>
      </c>
      <c r="F60" s="99" t="s">
        <v>178</v>
      </c>
      <c r="G60" s="100"/>
      <c r="H60" s="101" t="s">
        <v>178</v>
      </c>
      <c r="I60" s="100"/>
      <c r="J60" s="101" t="s">
        <v>178</v>
      </c>
      <c r="K60" s="100"/>
      <c r="L60" s="100"/>
    </row>
    <row r="61" spans="2:12" ht="15.75" x14ac:dyDescent="0.25">
      <c r="B61" s="95"/>
      <c r="C61" s="76" t="s">
        <v>175</v>
      </c>
      <c r="D61" s="99" t="s">
        <v>178</v>
      </c>
      <c r="E61" s="99" t="s">
        <v>178</v>
      </c>
      <c r="F61" s="99" t="s">
        <v>178</v>
      </c>
      <c r="G61" s="100"/>
      <c r="H61" s="101" t="s">
        <v>178</v>
      </c>
      <c r="I61" s="100"/>
      <c r="J61" s="101" t="s">
        <v>178</v>
      </c>
      <c r="K61" s="100"/>
      <c r="L61" s="100"/>
    </row>
    <row r="62" spans="2:12" ht="15.75" x14ac:dyDescent="0.25">
      <c r="B62" s="95"/>
      <c r="C62" s="78" t="s">
        <v>121</v>
      </c>
      <c r="D62" s="99">
        <v>130985</v>
      </c>
      <c r="E62" s="99">
        <v>124066</v>
      </c>
      <c r="F62" s="99">
        <v>131889</v>
      </c>
      <c r="G62" s="100">
        <f t="shared" ref="G62:G63" si="17">F62/E62-1</f>
        <v>6.3055148066351707E-2</v>
      </c>
      <c r="H62" s="101">
        <f t="shared" ref="H62:H63" si="18">F62-E62</f>
        <v>7823</v>
      </c>
      <c r="I62" s="100">
        <f t="shared" ref="I62:I63" si="19">F62/D62-1</f>
        <v>6.9015536130090371E-3</v>
      </c>
      <c r="J62" s="101">
        <f t="shared" ref="J62" si="20">F62-D62</f>
        <v>904</v>
      </c>
      <c r="K62" s="100">
        <f>F62/F47</f>
        <v>0.28357188469551642</v>
      </c>
      <c r="L62" s="100">
        <f>F62/$F$20</f>
        <v>0.65157720524664675</v>
      </c>
    </row>
    <row r="63" spans="2:12" ht="30" x14ac:dyDescent="0.25">
      <c r="B63" s="95"/>
      <c r="C63" s="77" t="s">
        <v>176</v>
      </c>
      <c r="D63" s="99">
        <v>35871</v>
      </c>
      <c r="E63" s="99">
        <v>34099</v>
      </c>
      <c r="F63" s="99">
        <v>37460</v>
      </c>
      <c r="G63" s="100">
        <f t="shared" si="17"/>
        <v>9.8565940350156867E-2</v>
      </c>
      <c r="H63" s="101">
        <f t="shared" si="18"/>
        <v>3361</v>
      </c>
      <c r="I63" s="100">
        <f t="shared" si="19"/>
        <v>4.4297622034512596E-2</v>
      </c>
      <c r="J63" s="101">
        <f>F63-D63</f>
        <v>1589</v>
      </c>
      <c r="K63" s="100">
        <f>F63/F47</f>
        <v>8.0541992135007817E-2</v>
      </c>
      <c r="L63" s="100">
        <f>F63/$F$21</f>
        <v>0.33141643811377508</v>
      </c>
    </row>
    <row r="66" spans="2:12" ht="21" x14ac:dyDescent="0.25">
      <c r="B66" s="93" t="str">
        <f>CONCATENATE("Llegada de Turistas a ",B67," por lugar de residencia (FRONTUR-ISTAC)")</f>
        <v>Llegada de Turistas a Fuerteventura por lugar de residencia (FRONTUR-ISTAC)</v>
      </c>
      <c r="C66" s="94"/>
      <c r="D66" s="94"/>
      <c r="E66" s="94"/>
      <c r="F66" s="94"/>
      <c r="G66" s="94"/>
      <c r="H66" s="94"/>
      <c r="I66" s="94"/>
      <c r="J66" s="94"/>
      <c r="K66" s="94"/>
      <c r="L66" s="94"/>
    </row>
    <row r="67" spans="2:12" ht="45.75" thickBot="1" x14ac:dyDescent="0.3">
      <c r="B67" s="95" t="s">
        <v>164</v>
      </c>
      <c r="C67" s="75"/>
      <c r="D67" s="96" t="s">
        <v>227</v>
      </c>
      <c r="E67" s="96" t="s">
        <v>230</v>
      </c>
      <c r="F67" s="96" t="s">
        <v>231</v>
      </c>
      <c r="G67" s="97" t="str">
        <f>CONCATENATE("Var ",RIGHT(F67,2),"/",RIGHT(E67,2))</f>
        <v>Var 23/22</v>
      </c>
      <c r="H67" s="97" t="str">
        <f>CONCATENATE("Dif ",RIGHT(F67,2),"/",RIGHT(E67,2))</f>
        <v>Dif 23/22</v>
      </c>
      <c r="I67" s="97" t="str">
        <f>CONCATENATE("Var ",RIGHT(F67,2),"/",RIGHT(D67,2))</f>
        <v>Var 23/19</v>
      </c>
      <c r="J67" s="97" t="str">
        <f>CONCATENATE("Dif ",RIGHT(F67,2),"/",RIGHT(D67,2))</f>
        <v>Dif 23/19</v>
      </c>
      <c r="K67" s="97" t="s">
        <v>180</v>
      </c>
      <c r="L67" s="98" t="str">
        <f>CONCATENATE("Cuota ",RIGHT(F67,4)," s/ total mercado Canarias")</f>
        <v>Cuota 2023 s/ total mercado Canarias</v>
      </c>
    </row>
    <row r="68" spans="2:12" ht="15.75" x14ac:dyDescent="0.25">
      <c r="B68" s="95"/>
      <c r="C68" s="76" t="s">
        <v>57</v>
      </c>
      <c r="D68" s="99">
        <v>168717</v>
      </c>
      <c r="E68" s="99">
        <v>210152</v>
      </c>
      <c r="F68" s="99">
        <v>230895</v>
      </c>
      <c r="G68" s="100">
        <f>F68/E68-1</f>
        <v>9.8704747040237573E-2</v>
      </c>
      <c r="H68" s="101">
        <f>F68-E68</f>
        <v>20743</v>
      </c>
      <c r="I68" s="100">
        <f>F68/D68-1</f>
        <v>0.36853429115026937</v>
      </c>
      <c r="J68" s="101">
        <f>F68-D68</f>
        <v>62178</v>
      </c>
      <c r="K68" s="100">
        <f>F68/F68</f>
        <v>1</v>
      </c>
      <c r="L68" s="100">
        <f>F68/$F$5</f>
        <v>0.14710313943628142</v>
      </c>
    </row>
    <row r="69" spans="2:12" ht="15.75" x14ac:dyDescent="0.25">
      <c r="B69" s="95"/>
      <c r="C69" s="77" t="s">
        <v>88</v>
      </c>
      <c r="D69" s="99">
        <v>8776</v>
      </c>
      <c r="E69" s="99">
        <v>12193</v>
      </c>
      <c r="F69" s="99">
        <v>12577</v>
      </c>
      <c r="G69" s="100">
        <f>F69/E69-1</f>
        <v>3.1493479865496665E-2</v>
      </c>
      <c r="H69" s="101">
        <f t="shared" ref="H69:H70" si="21">F69-E69</f>
        <v>384</v>
      </c>
      <c r="I69" s="100">
        <f>F69/D69-1</f>
        <v>0.43311303555150404</v>
      </c>
      <c r="J69" s="101">
        <f t="shared" ref="J69:J77" si="22">F69-D69</f>
        <v>3801</v>
      </c>
      <c r="K69" s="100">
        <f>F69/F68</f>
        <v>5.4470646830810543E-2</v>
      </c>
      <c r="L69" s="100">
        <f>F69/$F$6</f>
        <v>9.9485053907183138E-2</v>
      </c>
    </row>
    <row r="70" spans="2:12" ht="15.75" x14ac:dyDescent="0.25">
      <c r="B70" s="95"/>
      <c r="C70" s="77" t="s">
        <v>92</v>
      </c>
      <c r="D70" s="99">
        <v>159941</v>
      </c>
      <c r="E70" s="99">
        <v>197959</v>
      </c>
      <c r="F70" s="99">
        <v>218318</v>
      </c>
      <c r="G70" s="100">
        <f>F70/E70-1</f>
        <v>0.10284452841244907</v>
      </c>
      <c r="H70" s="101">
        <f t="shared" si="21"/>
        <v>20359</v>
      </c>
      <c r="I70" s="100">
        <f t="shared" ref="I70:I77" si="23">F70/D70-1</f>
        <v>0.36499084037238738</v>
      </c>
      <c r="J70" s="101">
        <f t="shared" si="22"/>
        <v>58377</v>
      </c>
      <c r="K70" s="100">
        <f>F70/F68</f>
        <v>0.94552935316918951</v>
      </c>
      <c r="L70" s="100">
        <f>F70/$F$7</f>
        <v>0.15127439730818906</v>
      </c>
    </row>
    <row r="71" spans="2:12" ht="15.75" x14ac:dyDescent="0.25">
      <c r="B71" s="95"/>
      <c r="C71" s="76" t="s">
        <v>97</v>
      </c>
      <c r="D71" s="99">
        <v>34709</v>
      </c>
      <c r="E71" s="99">
        <v>64520</v>
      </c>
      <c r="F71" s="99">
        <v>79984</v>
      </c>
      <c r="G71" s="100">
        <f t="shared" ref="G71:G74" si="24">F71/E71-1</f>
        <v>0.23967761934283938</v>
      </c>
      <c r="H71" s="101">
        <f>F71-E71</f>
        <v>15464</v>
      </c>
      <c r="I71" s="100">
        <f t="shared" si="23"/>
        <v>1.3044167218876948</v>
      </c>
      <c r="J71" s="101">
        <f t="shared" si="22"/>
        <v>45275</v>
      </c>
      <c r="K71" s="100">
        <f>F71/F68</f>
        <v>0.34640854067866345</v>
      </c>
      <c r="L71" s="100">
        <f>F71/$F$8</f>
        <v>0.15508439248078024</v>
      </c>
    </row>
    <row r="72" spans="2:12" ht="15.75" x14ac:dyDescent="0.25">
      <c r="B72" s="95"/>
      <c r="C72" s="76" t="s">
        <v>104</v>
      </c>
      <c r="D72" s="99">
        <v>72124</v>
      </c>
      <c r="E72" s="99">
        <v>70976</v>
      </c>
      <c r="F72" s="99">
        <v>75198</v>
      </c>
      <c r="G72" s="100">
        <f t="shared" si="24"/>
        <v>5.9484896302975709E-2</v>
      </c>
      <c r="H72" s="101">
        <f t="shared" ref="H72:H77" si="25">F72-E72</f>
        <v>4222</v>
      </c>
      <c r="I72" s="100">
        <f t="shared" si="23"/>
        <v>4.2621041539570692E-2</v>
      </c>
      <c r="J72" s="101">
        <f t="shared" si="22"/>
        <v>3074</v>
      </c>
      <c r="K72" s="100">
        <f>F72/F68</f>
        <v>0.32568050412525174</v>
      </c>
      <c r="L72" s="100">
        <f>F72/$F$9</f>
        <v>0.25982129900284012</v>
      </c>
    </row>
    <row r="73" spans="2:12" ht="15.75" x14ac:dyDescent="0.25">
      <c r="B73" s="95"/>
      <c r="C73" s="76" t="s">
        <v>113</v>
      </c>
      <c r="D73" s="99">
        <v>1237</v>
      </c>
      <c r="E73" s="99">
        <v>3297</v>
      </c>
      <c r="F73" s="99">
        <v>3728</v>
      </c>
      <c r="G73" s="100">
        <f t="shared" si="24"/>
        <v>0.13072490142553828</v>
      </c>
      <c r="H73" s="101">
        <f t="shared" si="25"/>
        <v>431</v>
      </c>
      <c r="I73" s="100">
        <f t="shared" si="23"/>
        <v>2.0137429264349231</v>
      </c>
      <c r="J73" s="101">
        <f t="shared" si="22"/>
        <v>2491</v>
      </c>
      <c r="K73" s="100">
        <f>F73/F68</f>
        <v>1.6145867169059528E-2</v>
      </c>
      <c r="L73" s="100">
        <f>F73/$F$10</f>
        <v>8.3765869003482749E-2</v>
      </c>
    </row>
    <row r="74" spans="2:12" ht="15.75" x14ac:dyDescent="0.25">
      <c r="B74" s="95"/>
      <c r="C74" s="76" t="s">
        <v>110</v>
      </c>
      <c r="D74" s="99">
        <v>8803</v>
      </c>
      <c r="E74" s="99">
        <v>14066</v>
      </c>
      <c r="F74" s="99">
        <v>10771</v>
      </c>
      <c r="G74" s="100">
        <f t="shared" si="24"/>
        <v>-0.23425280818996164</v>
      </c>
      <c r="H74" s="101">
        <f t="shared" si="25"/>
        <v>-3295</v>
      </c>
      <c r="I74" s="100">
        <f t="shared" si="23"/>
        <v>0.22356014994888107</v>
      </c>
      <c r="J74" s="101">
        <f t="shared" si="22"/>
        <v>1968</v>
      </c>
      <c r="K74" s="100">
        <f>F74/F68</f>
        <v>4.6648909677559067E-2</v>
      </c>
      <c r="L74" s="100">
        <f>F74/$F$11</f>
        <v>0.13959305339554173</v>
      </c>
    </row>
    <row r="75" spans="2:12" ht="15.75" x14ac:dyDescent="0.25">
      <c r="B75" s="95"/>
      <c r="C75" s="76" t="s">
        <v>117</v>
      </c>
      <c r="D75" s="99">
        <v>5173</v>
      </c>
      <c r="E75" s="99">
        <v>6011</v>
      </c>
      <c r="F75" s="99">
        <v>6220</v>
      </c>
      <c r="G75" s="100">
        <f>F75/E75-1</f>
        <v>3.476958908667438E-2</v>
      </c>
      <c r="H75" s="101">
        <f t="shared" si="25"/>
        <v>209</v>
      </c>
      <c r="I75" s="100">
        <f t="shared" si="23"/>
        <v>0.20239706166634441</v>
      </c>
      <c r="J75" s="101">
        <f t="shared" si="22"/>
        <v>1047</v>
      </c>
      <c r="K75" s="100">
        <f>F75/F68</f>
        <v>2.6938651768119708E-2</v>
      </c>
      <c r="L75" s="100">
        <f>F75/$F$12</f>
        <v>0.10352690534445165</v>
      </c>
    </row>
    <row r="76" spans="2:12" ht="15.75" x14ac:dyDescent="0.25">
      <c r="B76" s="95"/>
      <c r="C76" s="76" t="s">
        <v>101</v>
      </c>
      <c r="D76" s="99">
        <v>3170</v>
      </c>
      <c r="E76" s="99">
        <v>4561</v>
      </c>
      <c r="F76" s="99">
        <v>5552</v>
      </c>
      <c r="G76" s="100">
        <f t="shared" ref="G76:G77" si="26">F76/E76-1</f>
        <v>0.21727691295768481</v>
      </c>
      <c r="H76" s="101">
        <f t="shared" si="25"/>
        <v>991</v>
      </c>
      <c r="I76" s="100">
        <f t="shared" si="23"/>
        <v>0.75141955835962149</v>
      </c>
      <c r="J76" s="101">
        <f t="shared" si="22"/>
        <v>2382</v>
      </c>
      <c r="K76" s="100">
        <f>F76/F68</f>
        <v>2.4045561835466338E-2</v>
      </c>
      <c r="L76" s="100">
        <f>F76/$F$13</f>
        <v>9.4280668387447364E-2</v>
      </c>
    </row>
    <row r="77" spans="2:12" ht="15.75" x14ac:dyDescent="0.25">
      <c r="B77" s="95"/>
      <c r="C77" s="76" t="s">
        <v>107</v>
      </c>
      <c r="D77" s="99">
        <v>7004</v>
      </c>
      <c r="E77" s="99">
        <v>10761</v>
      </c>
      <c r="F77" s="99">
        <v>10693</v>
      </c>
      <c r="G77" s="100">
        <f t="shared" si="26"/>
        <v>-6.3191153238546516E-3</v>
      </c>
      <c r="H77" s="101">
        <f t="shared" si="25"/>
        <v>-68</v>
      </c>
      <c r="I77" s="100">
        <f t="shared" si="23"/>
        <v>0.52669902912621369</v>
      </c>
      <c r="J77" s="101">
        <f t="shared" si="22"/>
        <v>3689</v>
      </c>
      <c r="K77" s="100">
        <f>F77/F68</f>
        <v>4.6311093787219301E-2</v>
      </c>
      <c r="L77" s="100">
        <f>F77/$F$14</f>
        <v>0.16079941051745139</v>
      </c>
    </row>
    <row r="78" spans="2:12" ht="15.75" x14ac:dyDescent="0.25">
      <c r="B78" s="95"/>
      <c r="C78" s="76" t="s">
        <v>171</v>
      </c>
      <c r="D78" s="99" t="s">
        <v>178</v>
      </c>
      <c r="E78" s="99" t="s">
        <v>178</v>
      </c>
      <c r="F78" s="99" t="s">
        <v>178</v>
      </c>
      <c r="G78" s="100"/>
      <c r="H78" s="101" t="s">
        <v>178</v>
      </c>
      <c r="I78" s="100"/>
      <c r="J78" s="101" t="s">
        <v>178</v>
      </c>
      <c r="K78" s="100"/>
      <c r="L78" s="100"/>
    </row>
    <row r="79" spans="2:12" ht="15.75" x14ac:dyDescent="0.25">
      <c r="B79" s="95"/>
      <c r="C79" s="76" t="s">
        <v>172</v>
      </c>
      <c r="D79" s="99" t="s">
        <v>178</v>
      </c>
      <c r="E79" s="99" t="s">
        <v>178</v>
      </c>
      <c r="F79" s="99" t="s">
        <v>178</v>
      </c>
      <c r="G79" s="100"/>
      <c r="H79" s="101" t="s">
        <v>178</v>
      </c>
      <c r="I79" s="100"/>
      <c r="J79" s="101" t="s">
        <v>178</v>
      </c>
      <c r="K79" s="100"/>
      <c r="L79" s="100"/>
    </row>
    <row r="80" spans="2:12" ht="15.75" x14ac:dyDescent="0.25">
      <c r="B80" s="95"/>
      <c r="C80" s="76" t="s">
        <v>173</v>
      </c>
      <c r="D80" s="99" t="s">
        <v>178</v>
      </c>
      <c r="E80" s="99" t="s">
        <v>178</v>
      </c>
      <c r="F80" s="99" t="s">
        <v>178</v>
      </c>
      <c r="G80" s="100"/>
      <c r="H80" s="101" t="s">
        <v>178</v>
      </c>
      <c r="I80" s="100"/>
      <c r="J80" s="101" t="s">
        <v>178</v>
      </c>
      <c r="K80" s="100"/>
      <c r="L80" s="100"/>
    </row>
    <row r="81" spans="2:12" ht="15.75" x14ac:dyDescent="0.25">
      <c r="B81" s="95"/>
      <c r="C81" s="76" t="s">
        <v>174</v>
      </c>
      <c r="D81" s="99" t="s">
        <v>178</v>
      </c>
      <c r="E81" s="99" t="s">
        <v>178</v>
      </c>
      <c r="F81" s="99" t="s">
        <v>178</v>
      </c>
      <c r="G81" s="100"/>
      <c r="H81" s="101" t="s">
        <v>178</v>
      </c>
      <c r="I81" s="100"/>
      <c r="J81" s="101" t="s">
        <v>178</v>
      </c>
      <c r="K81" s="100"/>
      <c r="L81" s="100"/>
    </row>
    <row r="82" spans="2:12" ht="15.75" x14ac:dyDescent="0.25">
      <c r="B82" s="95"/>
      <c r="C82" s="76" t="s">
        <v>175</v>
      </c>
      <c r="D82" s="99" t="s">
        <v>178</v>
      </c>
      <c r="E82" s="99" t="s">
        <v>178</v>
      </c>
      <c r="F82" s="99" t="s">
        <v>178</v>
      </c>
      <c r="G82" s="100"/>
      <c r="H82" s="101" t="s">
        <v>178</v>
      </c>
      <c r="I82" s="100"/>
      <c r="J82" s="101" t="s">
        <v>178</v>
      </c>
      <c r="K82" s="100"/>
      <c r="L82" s="100"/>
    </row>
    <row r="83" spans="2:12" ht="15.75" x14ac:dyDescent="0.25">
      <c r="B83" s="95"/>
      <c r="C83" s="78" t="s">
        <v>121</v>
      </c>
      <c r="D83" s="99">
        <v>11964</v>
      </c>
      <c r="E83" s="99">
        <v>8113</v>
      </c>
      <c r="F83" s="99">
        <v>8832</v>
      </c>
      <c r="G83" s="100">
        <f t="shared" ref="G83:G84" si="27">F83/E83-1</f>
        <v>8.8623197337606374E-2</v>
      </c>
      <c r="H83" s="101">
        <f t="shared" ref="H83:H84" si="28">F83-E83</f>
        <v>719</v>
      </c>
      <c r="I83" s="100">
        <f t="shared" ref="I83:I84" si="29">F83/D83-1</f>
        <v>-0.26178535606820463</v>
      </c>
      <c r="J83" s="101">
        <f t="shared" ref="J83" si="30">F83-D83</f>
        <v>-3132</v>
      </c>
      <c r="K83" s="100">
        <f>F83/F68</f>
        <v>3.8251153121548753E-2</v>
      </c>
      <c r="L83" s="100">
        <f>F83/$F$20</f>
        <v>4.363312995578391E-2</v>
      </c>
    </row>
    <row r="84" spans="2:12" ht="30" x14ac:dyDescent="0.25">
      <c r="B84" s="95"/>
      <c r="C84" s="77" t="s">
        <v>176</v>
      </c>
      <c r="D84" s="99">
        <v>15757</v>
      </c>
      <c r="E84" s="99">
        <v>15653</v>
      </c>
      <c r="F84" s="99">
        <v>17339</v>
      </c>
      <c r="G84" s="100">
        <f t="shared" si="27"/>
        <v>0.10771098192039874</v>
      </c>
      <c r="H84" s="101">
        <f t="shared" si="28"/>
        <v>1686</v>
      </c>
      <c r="I84" s="100">
        <f t="shared" si="29"/>
        <v>0.10039982230119948</v>
      </c>
      <c r="J84" s="101">
        <f>F84-D84</f>
        <v>1582</v>
      </c>
      <c r="K84" s="100">
        <f>F84/F68</f>
        <v>7.5094740033348498E-2</v>
      </c>
      <c r="L84" s="100">
        <f>F84/$F$21</f>
        <v>0.15340175174732371</v>
      </c>
    </row>
    <row r="87" spans="2:12" ht="21" x14ac:dyDescent="0.25">
      <c r="B87" s="93" t="str">
        <f>CONCATENATE("Llegada de Turistas a ",B88," por lugar de residencia (FRONTUR-ISTAC)")</f>
        <v>Llegada de Turistas a Lanzarote por lugar de residencia (FRONTUR-ISTAC)</v>
      </c>
      <c r="C87" s="94"/>
      <c r="D87" s="94"/>
      <c r="E87" s="94"/>
      <c r="F87" s="94"/>
      <c r="G87" s="94"/>
      <c r="H87" s="94"/>
      <c r="I87" s="94"/>
      <c r="J87" s="94"/>
      <c r="K87" s="94"/>
      <c r="L87" s="94"/>
    </row>
    <row r="88" spans="2:12" ht="45.75" thickBot="1" x14ac:dyDescent="0.3">
      <c r="B88" s="95" t="s">
        <v>163</v>
      </c>
      <c r="C88" s="75"/>
      <c r="D88" s="96" t="s">
        <v>227</v>
      </c>
      <c r="E88" s="96" t="s">
        <v>230</v>
      </c>
      <c r="F88" s="96" t="s">
        <v>231</v>
      </c>
      <c r="G88" s="97" t="str">
        <f>CONCATENATE("Var ",RIGHT(F88,2),"/",RIGHT(E88,2))</f>
        <v>Var 23/22</v>
      </c>
      <c r="H88" s="97" t="str">
        <f>CONCATENATE("Dif ",RIGHT(F88,2),"/",RIGHT(E88,2))</f>
        <v>Dif 23/22</v>
      </c>
      <c r="I88" s="97" t="str">
        <f>CONCATENATE("Var ",RIGHT(F88,2),"/",RIGHT(D88,2))</f>
        <v>Var 23/19</v>
      </c>
      <c r="J88" s="97" t="str">
        <f>CONCATENATE("Dif ",RIGHT(F88,2),"/",RIGHT(D88,2))</f>
        <v>Dif 23/19</v>
      </c>
      <c r="K88" s="97" t="s">
        <v>180</v>
      </c>
      <c r="L88" s="98" t="str">
        <f>CONCATENATE("Cuota ",RIGHT(F88,4)," s/ total mercado Canarias")</f>
        <v>Cuota 2023 s/ total mercado Canarias</v>
      </c>
    </row>
    <row r="89" spans="2:12" ht="15.75" x14ac:dyDescent="0.25">
      <c r="B89" s="95"/>
      <c r="C89" s="76" t="s">
        <v>57</v>
      </c>
      <c r="D89" s="99">
        <v>256733</v>
      </c>
      <c r="E89" s="99">
        <v>263759</v>
      </c>
      <c r="F89" s="99">
        <v>300753</v>
      </c>
      <c r="G89" s="100">
        <f>F89/E89-1</f>
        <v>0.14025682535951378</v>
      </c>
      <c r="H89" s="101">
        <f>F89-E89</f>
        <v>36994</v>
      </c>
      <c r="I89" s="100">
        <f>F89/D89-1</f>
        <v>0.17146218055333762</v>
      </c>
      <c r="J89" s="101">
        <f>F89-D89</f>
        <v>44020</v>
      </c>
      <c r="K89" s="100">
        <f>F89/F89</f>
        <v>1</v>
      </c>
      <c r="L89" s="100">
        <f>F89/$F$5</f>
        <v>0.19160965155105111</v>
      </c>
    </row>
    <row r="90" spans="2:12" ht="15.75" x14ac:dyDescent="0.25">
      <c r="B90" s="95"/>
      <c r="C90" s="77" t="s">
        <v>88</v>
      </c>
      <c r="D90" s="99">
        <v>21645</v>
      </c>
      <c r="E90" s="99">
        <v>23032</v>
      </c>
      <c r="F90" s="99">
        <v>21262</v>
      </c>
      <c r="G90" s="100">
        <f>F90/E90-1</f>
        <v>-7.6849600555748521E-2</v>
      </c>
      <c r="H90" s="101">
        <f t="shared" ref="H90:H91" si="31">F90-E90</f>
        <v>-1770</v>
      </c>
      <c r="I90" s="100">
        <f>F90/D90-1</f>
        <v>-1.7694617694617665E-2</v>
      </c>
      <c r="J90" s="101">
        <f t="shared" ref="J90:J98" si="32">F90-D90</f>
        <v>-383</v>
      </c>
      <c r="K90" s="100">
        <f>F90/F89</f>
        <v>7.0695886657822199E-2</v>
      </c>
      <c r="L90" s="100">
        <f>F90/$F$6</f>
        <v>0.16818408334058424</v>
      </c>
    </row>
    <row r="91" spans="2:12" ht="15.75" x14ac:dyDescent="0.25">
      <c r="B91" s="95"/>
      <c r="C91" s="77" t="s">
        <v>92</v>
      </c>
      <c r="D91" s="99">
        <v>235088</v>
      </c>
      <c r="E91" s="99">
        <v>240727</v>
      </c>
      <c r="F91" s="99">
        <v>279491</v>
      </c>
      <c r="G91" s="100">
        <f>F91/E91-1</f>
        <v>0.16102888334087995</v>
      </c>
      <c r="H91" s="101">
        <f t="shared" si="31"/>
        <v>38764</v>
      </c>
      <c r="I91" s="100">
        <f t="shared" ref="I91:I98" si="33">F91/D91-1</f>
        <v>0.18887820730960314</v>
      </c>
      <c r="J91" s="101">
        <f t="shared" si="32"/>
        <v>44403</v>
      </c>
      <c r="K91" s="100">
        <f>F91/F89</f>
        <v>0.92930411334217777</v>
      </c>
      <c r="L91" s="100">
        <f>F91/$F$7</f>
        <v>0.19366168881202223</v>
      </c>
    </row>
    <row r="92" spans="2:12" ht="15.75" x14ac:dyDescent="0.25">
      <c r="B92" s="95"/>
      <c r="C92" s="76" t="s">
        <v>97</v>
      </c>
      <c r="D92" s="99">
        <v>112541</v>
      </c>
      <c r="E92" s="99">
        <v>125215</v>
      </c>
      <c r="F92" s="99">
        <v>149841</v>
      </c>
      <c r="G92" s="100">
        <f t="shared" ref="G92:G95" si="34">F92/E92-1</f>
        <v>0.19666972806772343</v>
      </c>
      <c r="H92" s="101">
        <f>F92-E92</f>
        <v>24626</v>
      </c>
      <c r="I92" s="100">
        <f t="shared" si="33"/>
        <v>0.33143476599639232</v>
      </c>
      <c r="J92" s="101">
        <f t="shared" si="32"/>
        <v>37300</v>
      </c>
      <c r="K92" s="100">
        <f>F92/F89</f>
        <v>0.4982194691324775</v>
      </c>
      <c r="L92" s="100">
        <f>F92/$F$8</f>
        <v>0.29053311229386614</v>
      </c>
    </row>
    <row r="93" spans="2:12" ht="15.75" x14ac:dyDescent="0.25">
      <c r="B93" s="95"/>
      <c r="C93" s="76" t="s">
        <v>104</v>
      </c>
      <c r="D93" s="99">
        <v>46890</v>
      </c>
      <c r="E93" s="99">
        <v>30356</v>
      </c>
      <c r="F93" s="99">
        <v>34075</v>
      </c>
      <c r="G93" s="100">
        <f t="shared" si="34"/>
        <v>0.1225128475424957</v>
      </c>
      <c r="H93" s="101">
        <f t="shared" ref="H93:H98" si="35">F93-E93</f>
        <v>3719</v>
      </c>
      <c r="I93" s="100">
        <f t="shared" si="33"/>
        <v>-0.27329921091917253</v>
      </c>
      <c r="J93" s="101">
        <f t="shared" si="32"/>
        <v>-12815</v>
      </c>
      <c r="K93" s="100">
        <f>F93/F89</f>
        <v>0.11329895296140022</v>
      </c>
      <c r="L93" s="100">
        <f>F93/$F$9</f>
        <v>0.11773465735154895</v>
      </c>
    </row>
    <row r="94" spans="2:12" ht="15.75" x14ac:dyDescent="0.25">
      <c r="B94" s="95"/>
      <c r="C94" s="76" t="s">
        <v>113</v>
      </c>
      <c r="D94" s="99">
        <v>4535</v>
      </c>
      <c r="E94" s="99">
        <v>5361</v>
      </c>
      <c r="F94" s="99">
        <v>5075</v>
      </c>
      <c r="G94" s="100">
        <f t="shared" si="34"/>
        <v>-5.3348255922402554E-2</v>
      </c>
      <c r="H94" s="101">
        <f t="shared" si="35"/>
        <v>-286</v>
      </c>
      <c r="I94" s="100">
        <f t="shared" si="33"/>
        <v>0.11907386990077184</v>
      </c>
      <c r="J94" s="101">
        <f t="shared" si="32"/>
        <v>540</v>
      </c>
      <c r="K94" s="100">
        <f>F94/F89</f>
        <v>1.6874312143187267E-2</v>
      </c>
      <c r="L94" s="100">
        <f>F94/$F$10</f>
        <v>0.1140321312212111</v>
      </c>
    </row>
    <row r="95" spans="2:12" ht="15.75" x14ac:dyDescent="0.25">
      <c r="B95" s="95"/>
      <c r="C95" s="76" t="s">
        <v>110</v>
      </c>
      <c r="D95" s="99">
        <v>11784</v>
      </c>
      <c r="E95" s="99">
        <v>19651</v>
      </c>
      <c r="F95" s="99">
        <v>21417</v>
      </c>
      <c r="G95" s="100">
        <f t="shared" si="34"/>
        <v>8.986820009159846E-2</v>
      </c>
      <c r="H95" s="101">
        <f t="shared" si="35"/>
        <v>1766</v>
      </c>
      <c r="I95" s="100">
        <f t="shared" si="33"/>
        <v>0.81746435845213838</v>
      </c>
      <c r="J95" s="101">
        <f t="shared" si="32"/>
        <v>9633</v>
      </c>
      <c r="K95" s="100">
        <f>F95/F89</f>
        <v>7.1211259738057475E-2</v>
      </c>
      <c r="L95" s="100">
        <f>F95/$F$11</f>
        <v>0.27756609642301711</v>
      </c>
    </row>
    <row r="96" spans="2:12" ht="15.75" x14ac:dyDescent="0.25">
      <c r="B96" s="95"/>
      <c r="C96" s="76" t="s">
        <v>117</v>
      </c>
      <c r="D96" s="99">
        <v>9652</v>
      </c>
      <c r="E96" s="99">
        <v>9157</v>
      </c>
      <c r="F96" s="99">
        <v>8622</v>
      </c>
      <c r="G96" s="100">
        <f>F96/E96-1</f>
        <v>-5.8425248443813471E-2</v>
      </c>
      <c r="H96" s="101">
        <f t="shared" si="35"/>
        <v>-535</v>
      </c>
      <c r="I96" s="100">
        <f t="shared" si="33"/>
        <v>-0.10671363447990057</v>
      </c>
      <c r="J96" s="101">
        <f t="shared" si="32"/>
        <v>-1030</v>
      </c>
      <c r="K96" s="100">
        <f>F96/F89</f>
        <v>2.8668043211539037E-2</v>
      </c>
      <c r="L96" s="100">
        <f>F96/$F$12</f>
        <v>0.14350626654017076</v>
      </c>
    </row>
    <row r="97" spans="2:12" ht="15.75" x14ac:dyDescent="0.25">
      <c r="B97" s="95"/>
      <c r="C97" s="76" t="s">
        <v>101</v>
      </c>
      <c r="D97" s="99">
        <v>18234</v>
      </c>
      <c r="E97" s="99">
        <v>21145</v>
      </c>
      <c r="F97" s="99">
        <v>25428</v>
      </c>
      <c r="G97" s="100">
        <f t="shared" ref="G97:G98" si="36">F97/E97-1</f>
        <v>0.20255379522345707</v>
      </c>
      <c r="H97" s="101">
        <f t="shared" si="35"/>
        <v>4283</v>
      </c>
      <c r="I97" s="100">
        <f t="shared" si="33"/>
        <v>0.3945376768673905</v>
      </c>
      <c r="J97" s="101">
        <f t="shared" si="32"/>
        <v>7194</v>
      </c>
      <c r="K97" s="100">
        <f>F97/F89</f>
        <v>8.4547785059500655E-2</v>
      </c>
      <c r="L97" s="100">
        <f>F97/$F$13</f>
        <v>0.4318027441923652</v>
      </c>
    </row>
    <row r="98" spans="2:12" ht="15.75" x14ac:dyDescent="0.25">
      <c r="B98" s="95"/>
      <c r="C98" s="76" t="s">
        <v>107</v>
      </c>
      <c r="D98" s="99">
        <v>5906</v>
      </c>
      <c r="E98" s="99">
        <v>8532</v>
      </c>
      <c r="F98" s="99">
        <v>9642</v>
      </c>
      <c r="G98" s="100">
        <f t="shared" si="36"/>
        <v>0.13009845288326294</v>
      </c>
      <c r="H98" s="101">
        <f t="shared" si="35"/>
        <v>1110</v>
      </c>
      <c r="I98" s="100">
        <f t="shared" si="33"/>
        <v>0.63257704029800199</v>
      </c>
      <c r="J98" s="101">
        <f t="shared" si="32"/>
        <v>3736</v>
      </c>
      <c r="K98" s="100">
        <f>F98/F89</f>
        <v>3.2059530578248598E-2</v>
      </c>
      <c r="L98" s="100">
        <f>F98/$F$14</f>
        <v>0.14499466157385826</v>
      </c>
    </row>
    <row r="99" spans="2:12" ht="15.75" x14ac:dyDescent="0.25">
      <c r="B99" s="95"/>
      <c r="C99" s="76" t="s">
        <v>171</v>
      </c>
      <c r="D99" s="99" t="s">
        <v>178</v>
      </c>
      <c r="E99" s="99" t="s">
        <v>178</v>
      </c>
      <c r="F99" s="99" t="s">
        <v>178</v>
      </c>
      <c r="G99" s="100"/>
      <c r="H99" s="101" t="s">
        <v>178</v>
      </c>
      <c r="I99" s="100"/>
      <c r="J99" s="101" t="s">
        <v>178</v>
      </c>
      <c r="K99" s="100"/>
      <c r="L99" s="100"/>
    </row>
    <row r="100" spans="2:12" ht="15.75" x14ac:dyDescent="0.25">
      <c r="B100" s="95"/>
      <c r="C100" s="76" t="s">
        <v>172</v>
      </c>
      <c r="D100" s="99" t="s">
        <v>178</v>
      </c>
      <c r="E100" s="99" t="s">
        <v>178</v>
      </c>
      <c r="F100" s="99" t="s">
        <v>178</v>
      </c>
      <c r="G100" s="100"/>
      <c r="H100" s="101" t="s">
        <v>178</v>
      </c>
      <c r="I100" s="100"/>
      <c r="J100" s="101" t="s">
        <v>178</v>
      </c>
      <c r="K100" s="100"/>
      <c r="L100" s="100"/>
    </row>
    <row r="101" spans="2:12" ht="15.75" x14ac:dyDescent="0.25">
      <c r="B101" s="95"/>
      <c r="C101" s="76" t="s">
        <v>173</v>
      </c>
      <c r="D101" s="99" t="s">
        <v>178</v>
      </c>
      <c r="E101" s="99" t="s">
        <v>178</v>
      </c>
      <c r="F101" s="99" t="s">
        <v>178</v>
      </c>
      <c r="G101" s="100"/>
      <c r="H101" s="101" t="s">
        <v>178</v>
      </c>
      <c r="I101" s="100"/>
      <c r="J101" s="101" t="s">
        <v>178</v>
      </c>
      <c r="K101" s="100"/>
      <c r="L101" s="100"/>
    </row>
    <row r="102" spans="2:12" ht="15.75" x14ac:dyDescent="0.25">
      <c r="B102" s="95"/>
      <c r="C102" s="76" t="s">
        <v>174</v>
      </c>
      <c r="D102" s="99" t="s">
        <v>178</v>
      </c>
      <c r="E102" s="99" t="s">
        <v>178</v>
      </c>
      <c r="F102" s="99" t="s">
        <v>178</v>
      </c>
      <c r="G102" s="100"/>
      <c r="H102" s="101" t="s">
        <v>178</v>
      </c>
      <c r="I102" s="100"/>
      <c r="J102" s="101" t="s">
        <v>178</v>
      </c>
      <c r="K102" s="100"/>
      <c r="L102" s="100"/>
    </row>
    <row r="103" spans="2:12" ht="15.75" x14ac:dyDescent="0.25">
      <c r="B103" s="95"/>
      <c r="C103" s="76" t="s">
        <v>175</v>
      </c>
      <c r="D103" s="99" t="s">
        <v>178</v>
      </c>
      <c r="E103" s="99" t="s">
        <v>178</v>
      </c>
      <c r="F103" s="99" t="s">
        <v>178</v>
      </c>
      <c r="G103" s="100"/>
      <c r="H103" s="101" t="s">
        <v>178</v>
      </c>
      <c r="I103" s="100"/>
      <c r="J103" s="101" t="s">
        <v>178</v>
      </c>
      <c r="K103" s="100"/>
      <c r="L103" s="100"/>
    </row>
    <row r="104" spans="2:12" ht="15.75" x14ac:dyDescent="0.25">
      <c r="B104" s="95"/>
      <c r="C104" s="78" t="s">
        <v>121</v>
      </c>
      <c r="D104" s="99">
        <v>12766</v>
      </c>
      <c r="E104" s="99">
        <v>9481</v>
      </c>
      <c r="F104" s="99">
        <v>10174</v>
      </c>
      <c r="G104" s="100">
        <f t="shared" ref="G104:G105" si="37">F104/E104-1</f>
        <v>7.3093555532116827E-2</v>
      </c>
      <c r="H104" s="101">
        <f t="shared" ref="H104:H105" si="38">F104-E104</f>
        <v>693</v>
      </c>
      <c r="I104" s="100">
        <f t="shared" ref="I104:I105" si="39">F104/D104-1</f>
        <v>-0.20303932320225604</v>
      </c>
      <c r="J104" s="101">
        <f t="shared" ref="J104" si="40">F104-D104</f>
        <v>-2592</v>
      </c>
      <c r="K104" s="100">
        <f>F104/F89</f>
        <v>3.3828423989120643E-2</v>
      </c>
      <c r="L104" s="100">
        <f>F104/$F$20</f>
        <v>5.0263073388829876E-2</v>
      </c>
    </row>
    <row r="105" spans="2:12" ht="30" x14ac:dyDescent="0.25">
      <c r="B105" s="95"/>
      <c r="C105" s="77" t="s">
        <v>176</v>
      </c>
      <c r="D105" s="99">
        <v>12779</v>
      </c>
      <c r="E105" s="99">
        <v>11829</v>
      </c>
      <c r="F105" s="99">
        <v>15217</v>
      </c>
      <c r="G105" s="100">
        <f t="shared" si="37"/>
        <v>0.28641474342717044</v>
      </c>
      <c r="H105" s="101">
        <f t="shared" si="38"/>
        <v>3388</v>
      </c>
      <c r="I105" s="100">
        <f t="shared" si="39"/>
        <v>0.19078175131074415</v>
      </c>
      <c r="J105" s="101">
        <f>F105-D105</f>
        <v>2438</v>
      </c>
      <c r="K105" s="100">
        <f>F105/F89</f>
        <v>5.0596336528646431E-2</v>
      </c>
      <c r="L105" s="100">
        <f>F105/$F$21</f>
        <v>0.13462797487392728</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C328-4DF1-4138-8844-824C16FAE39E}">
  <dimension ref="A1:V126"/>
  <sheetViews>
    <sheetView showGridLines="0" workbookViewId="0"/>
  </sheetViews>
  <sheetFormatPr baseColWidth="10" defaultRowHeight="15" x14ac:dyDescent="0.25"/>
  <cols>
    <col min="1" max="1" width="13.7109375" customWidth="1"/>
    <col min="2" max="2" width="25.7109375" customWidth="1"/>
    <col min="3" max="3" width="11" customWidth="1"/>
    <col min="4" max="6" width="11.85546875" customWidth="1"/>
    <col min="7" max="7" width="11.140625" customWidth="1"/>
    <col min="8" max="10" width="10.5703125" customWidth="1"/>
    <col min="11" max="11" width="11" customWidth="1"/>
    <col min="12" max="14" width="10.5703125" customWidth="1"/>
    <col min="15" max="15" width="11.42578125" customWidth="1"/>
    <col min="16" max="18" width="10.5703125" customWidth="1"/>
    <col min="19" max="19" width="11" customWidth="1"/>
    <col min="20" max="22" width="10.5703125" customWidth="1"/>
  </cols>
  <sheetData>
    <row r="1" spans="1:22" ht="40.5" customHeight="1" x14ac:dyDescent="0.25">
      <c r="A1" s="47"/>
      <c r="G1" s="43"/>
    </row>
    <row r="2" spans="1:22" ht="21" x14ac:dyDescent="0.25">
      <c r="B2" s="103"/>
    </row>
    <row r="3" spans="1:22" ht="21" x14ac:dyDescent="0.25">
      <c r="B3" s="93" t="s">
        <v>181</v>
      </c>
      <c r="C3" s="94"/>
      <c r="D3" s="94"/>
      <c r="E3" s="94"/>
      <c r="F3" s="94"/>
      <c r="G3" s="94"/>
      <c r="H3" s="94"/>
      <c r="I3" s="94"/>
      <c r="J3" s="94">
        <f>G10/$C$10</f>
        <v>0.30314718241995275</v>
      </c>
      <c r="K3" s="94"/>
      <c r="L3" s="94"/>
      <c r="M3" s="94"/>
      <c r="N3" s="104">
        <f>K10/$C$10</f>
        <v>0.32121976195580143</v>
      </c>
      <c r="O3" s="104"/>
      <c r="P3" s="43"/>
      <c r="Q3" s="43"/>
      <c r="R3" s="104">
        <f>O10/$C$10</f>
        <v>0.29778333047903938</v>
      </c>
      <c r="S3" s="43"/>
      <c r="T3" s="43"/>
      <c r="U3" s="43"/>
      <c r="V3" s="104">
        <f>S10/$C$10</f>
        <v>0.11960915636606183</v>
      </c>
    </row>
    <row r="4" spans="1:22" ht="15.75" x14ac:dyDescent="0.25">
      <c r="C4" s="105" t="s">
        <v>160</v>
      </c>
      <c r="D4" s="106"/>
      <c r="E4" s="106"/>
      <c r="F4" s="107"/>
      <c r="G4" s="105" t="s">
        <v>161</v>
      </c>
      <c r="H4" s="106"/>
      <c r="I4" s="106"/>
      <c r="J4" s="107"/>
      <c r="K4" s="105" t="s">
        <v>162</v>
      </c>
      <c r="L4" s="106"/>
      <c r="M4" s="106"/>
      <c r="N4" s="107"/>
      <c r="O4" s="105" t="s">
        <v>164</v>
      </c>
      <c r="P4" s="106"/>
      <c r="Q4" s="106"/>
      <c r="R4" s="107"/>
      <c r="S4" s="105" t="s">
        <v>163</v>
      </c>
      <c r="T4" s="106"/>
      <c r="U4" s="106"/>
      <c r="V4" s="107"/>
    </row>
    <row r="5" spans="1:22" ht="45.75" thickBot="1" x14ac:dyDescent="0.3">
      <c r="B5" s="75"/>
      <c r="C5" s="96" t="s">
        <v>234</v>
      </c>
      <c r="D5" s="97" t="str">
        <f>CONCATENATE("Var ",RIGHT(C5,2),"/",RIGHT(C5,2)-1)</f>
        <v>Var 23/22</v>
      </c>
      <c r="E5" s="97" t="str">
        <f>CONCATENATE("Var ",RIGHT(C5,2),"/",RIGHT(C5,2)-4)</f>
        <v>Var 23/19</v>
      </c>
      <c r="F5" s="97" t="s">
        <v>180</v>
      </c>
      <c r="G5" s="96" t="s">
        <v>234</v>
      </c>
      <c r="H5" s="97" t="str">
        <f>CONCATENATE("Var ",RIGHT(G5,2),"/",RIGHT(G5,2)-1)</f>
        <v>Var 23/22</v>
      </c>
      <c r="I5" s="97" t="str">
        <f>CONCATENATE("Var ",RIGHT(G5,2),"/",RIGHT(G5,2)-4)</f>
        <v>Var 23/19</v>
      </c>
      <c r="J5" s="97" t="s">
        <v>180</v>
      </c>
      <c r="K5" s="96" t="s">
        <v>234</v>
      </c>
      <c r="L5" s="97" t="str">
        <f>CONCATENATE("Var ",RIGHT(K5,2),"/",RIGHT(K5,2)-1)</f>
        <v>Var 23/22</v>
      </c>
      <c r="M5" s="97" t="str">
        <f>CONCATENATE("Var ",RIGHT(K5,2),"/",RIGHT(K5,2)-4)</f>
        <v>Var 23/19</v>
      </c>
      <c r="N5" s="97" t="s">
        <v>180</v>
      </c>
      <c r="O5" s="96" t="s">
        <v>234</v>
      </c>
      <c r="P5" s="97" t="str">
        <f>CONCATENATE("Var ",RIGHT(O5,2),"/",RIGHT(O5,2)-1)</f>
        <v>Var 23/22</v>
      </c>
      <c r="Q5" s="97" t="str">
        <f>CONCATENATE("Var ",RIGHT(O5,2),"/",RIGHT(O5,2)-4)</f>
        <v>Var 23/19</v>
      </c>
      <c r="R5" s="97" t="s">
        <v>180</v>
      </c>
      <c r="S5" s="96" t="s">
        <v>234</v>
      </c>
      <c r="T5" s="97" t="str">
        <f>CONCATENATE("Var ",RIGHT(S5,2),"/",RIGHT(S5,2)-1)</f>
        <v>Var 23/22</v>
      </c>
      <c r="U5" s="97" t="str">
        <f>CONCATENATE("Var ",RIGHT(S5,2),"/",RIGHT(S5,2)-4)</f>
        <v>Var 23/19</v>
      </c>
      <c r="V5" s="97" t="s">
        <v>180</v>
      </c>
    </row>
    <row r="6" spans="1:22" ht="15.75" x14ac:dyDescent="0.25">
      <c r="B6" s="76" t="s">
        <v>57</v>
      </c>
      <c r="C6" s="99">
        <v>16210911</v>
      </c>
      <c r="D6" s="100">
        <v>0.10901595723393176</v>
      </c>
      <c r="E6" s="100">
        <v>7.2454557043933665E-2</v>
      </c>
      <c r="F6" s="100">
        <f>C6/C6</f>
        <v>1</v>
      </c>
      <c r="G6" s="99">
        <v>6572823</v>
      </c>
      <c r="H6" s="100">
        <v>0.10440587983847993</v>
      </c>
      <c r="I6" s="100">
        <v>0.11603265769628224</v>
      </c>
      <c r="J6" s="100">
        <f>G6/G6</f>
        <v>1</v>
      </c>
      <c r="K6" s="99">
        <v>4340676</v>
      </c>
      <c r="L6" s="100">
        <v>0.12218772879757434</v>
      </c>
      <c r="M6" s="100">
        <v>1.5929588788130999E-2</v>
      </c>
      <c r="N6" s="100">
        <f>K6/K6</f>
        <v>1</v>
      </c>
      <c r="O6" s="99">
        <v>2380581</v>
      </c>
      <c r="P6" s="100">
        <v>0.11359081876662969</v>
      </c>
      <c r="Q6" s="100">
        <v>0.17664378537719538</v>
      </c>
      <c r="R6" s="100">
        <f>O6/O6</f>
        <v>1</v>
      </c>
      <c r="S6" s="99">
        <v>3179036</v>
      </c>
      <c r="T6" s="100">
        <v>0.12882643504740909</v>
      </c>
      <c r="U6" s="100">
        <v>3.7011327401873961E-2</v>
      </c>
      <c r="V6" s="100">
        <f>S6/S6</f>
        <v>1</v>
      </c>
    </row>
    <row r="7" spans="1:22" ht="21" customHeight="1" x14ac:dyDescent="0.25">
      <c r="B7" s="77" t="s">
        <v>88</v>
      </c>
      <c r="C7" s="99">
        <v>1944338</v>
      </c>
      <c r="D7" s="100">
        <v>1.1068337690120833E-2</v>
      </c>
      <c r="E7" s="100">
        <v>-1.2140832848126837E-2</v>
      </c>
      <c r="F7" s="100">
        <f>C7/C6</f>
        <v>0.11994008233096833</v>
      </c>
      <c r="G7" s="99">
        <v>894417</v>
      </c>
      <c r="H7" s="100">
        <v>7.0893887256556987E-2</v>
      </c>
      <c r="I7" s="100">
        <v>6.3206319205463268E-2</v>
      </c>
      <c r="J7" s="100">
        <f>G7/G6</f>
        <v>0.13607805961000319</v>
      </c>
      <c r="K7" s="99">
        <v>529201</v>
      </c>
      <c r="L7" s="100">
        <v>-3.9926779134593193E-2</v>
      </c>
      <c r="M7" s="100">
        <v>-0.18816521389627805</v>
      </c>
      <c r="N7" s="100">
        <f>K7/K6</f>
        <v>0.12191672449176119</v>
      </c>
      <c r="O7" s="99">
        <v>177475</v>
      </c>
      <c r="P7" s="100">
        <v>4.8937616359821412E-2</v>
      </c>
      <c r="Q7" s="100">
        <v>7.2985375114115181E-2</v>
      </c>
      <c r="R7" s="100">
        <f>O7/O6</f>
        <v>7.4551128485021087E-2</v>
      </c>
      <c r="S7" s="99">
        <v>325853</v>
      </c>
      <c r="T7" s="100">
        <v>-6.9507187444673546E-2</v>
      </c>
      <c r="U7" s="100">
        <v>5.2666774349862777E-2</v>
      </c>
      <c r="V7" s="100">
        <f>S7/S6</f>
        <v>0.10250056935498686</v>
      </c>
    </row>
    <row r="8" spans="1:22" ht="15.75" x14ac:dyDescent="0.25">
      <c r="B8" s="77" t="s">
        <v>92</v>
      </c>
      <c r="C8" s="99">
        <v>14266572</v>
      </c>
      <c r="D8" s="100">
        <v>0.12385396660193693</v>
      </c>
      <c r="E8" s="100">
        <v>8.5118860094341997E-2</v>
      </c>
      <c r="F8" s="100">
        <f>C8/C6</f>
        <v>0.88005985598218384</v>
      </c>
      <c r="G8" s="99">
        <v>5678405</v>
      </c>
      <c r="H8" s="100">
        <v>0.10987659122923854</v>
      </c>
      <c r="I8" s="100">
        <v>0.12483556049284017</v>
      </c>
      <c r="J8" s="100">
        <f>G8/G6</f>
        <v>0.86392178824836752</v>
      </c>
      <c r="K8" s="99">
        <v>3811475</v>
      </c>
      <c r="L8" s="100">
        <v>0.1491283872601632</v>
      </c>
      <c r="M8" s="100">
        <v>5.267380624377882E-2</v>
      </c>
      <c r="N8" s="100">
        <f>K8/K6</f>
        <v>0.87808327550823884</v>
      </c>
      <c r="O8" s="99">
        <v>2203105</v>
      </c>
      <c r="P8" s="100">
        <v>0.1191466037576745</v>
      </c>
      <c r="Q8" s="100">
        <v>0.18587279953837665</v>
      </c>
      <c r="R8" s="100">
        <f>O8/O6</f>
        <v>0.92544845144945709</v>
      </c>
      <c r="S8" s="99">
        <v>2853186</v>
      </c>
      <c r="T8" s="100">
        <v>0.15699284195364549</v>
      </c>
      <c r="U8" s="100">
        <v>3.5253658710041158E-2</v>
      </c>
      <c r="V8" s="100">
        <f>S8/S6</f>
        <v>0.89750037432731178</v>
      </c>
    </row>
    <row r="9" spans="1:22" ht="15.75" x14ac:dyDescent="0.25">
      <c r="B9" s="76" t="s">
        <v>97</v>
      </c>
      <c r="C9" s="99">
        <v>5612270</v>
      </c>
      <c r="D9" s="100">
        <v>0.13254726119174087</v>
      </c>
      <c r="E9" s="100">
        <v>0.13622412744533552</v>
      </c>
      <c r="F9" s="100">
        <f>C9/C6</f>
        <v>0.34620324545610054</v>
      </c>
      <c r="G9" s="99">
        <v>2500430</v>
      </c>
      <c r="H9" s="100">
        <v>9.8920562146235902E-2</v>
      </c>
      <c r="I9" s="100">
        <v>0.11235228277716391</v>
      </c>
      <c r="J9" s="100">
        <f>G9/G6</f>
        <v>0.38041949402866926</v>
      </c>
      <c r="K9" s="99">
        <v>947449</v>
      </c>
      <c r="L9" s="100">
        <v>0.19553734567589665</v>
      </c>
      <c r="M9" s="100">
        <v>0.22738955490321566</v>
      </c>
      <c r="N9" s="100">
        <f>K9/K6</f>
        <v>0.21827222303622754</v>
      </c>
      <c r="O9" s="99">
        <v>737659</v>
      </c>
      <c r="P9" s="100">
        <v>0.21942022660622951</v>
      </c>
      <c r="Q9" s="100">
        <v>0.49905402137444299</v>
      </c>
      <c r="R9" s="100">
        <f>O9/O6</f>
        <v>0.30986511276028833</v>
      </c>
      <c r="S9" s="99">
        <v>1538786</v>
      </c>
      <c r="T9" s="100">
        <v>0.17329606323107694</v>
      </c>
      <c r="U9" s="100">
        <v>8.3068628520550636E-2</v>
      </c>
      <c r="V9" s="100">
        <f>S9/S6</f>
        <v>0.48404170320814233</v>
      </c>
    </row>
    <row r="10" spans="1:22" ht="15.75" x14ac:dyDescent="0.25">
      <c r="B10" s="76" t="s">
        <v>104</v>
      </c>
      <c r="C10" s="99">
        <v>2551711</v>
      </c>
      <c r="D10" s="100">
        <v>0.1217480678206917</v>
      </c>
      <c r="E10" s="100">
        <v>-3.7590641545641512E-2</v>
      </c>
      <c r="F10" s="100">
        <f>C10/C6</f>
        <v>0.15740700815642009</v>
      </c>
      <c r="G10" s="99">
        <v>773544</v>
      </c>
      <c r="H10" s="100">
        <v>0.16092316281415187</v>
      </c>
      <c r="I10" s="100">
        <v>4.2513534384817309E-2</v>
      </c>
      <c r="J10" s="100">
        <f>G10/G6</f>
        <v>0.11768824445751848</v>
      </c>
      <c r="K10" s="99">
        <v>819660</v>
      </c>
      <c r="L10" s="100">
        <v>0.13690237586325993</v>
      </c>
      <c r="M10" s="100">
        <v>-6.2969424127342744E-2</v>
      </c>
      <c r="N10" s="100">
        <f>K10/K6</f>
        <v>0.18883233855740442</v>
      </c>
      <c r="O10" s="99">
        <v>759857</v>
      </c>
      <c r="P10" s="100">
        <v>6.1577493674741302E-2</v>
      </c>
      <c r="Q10" s="100">
        <v>-1.9913684579825008E-2</v>
      </c>
      <c r="R10" s="100">
        <f>O10/O6</f>
        <v>0.3191897272136508</v>
      </c>
      <c r="S10" s="99">
        <v>305208</v>
      </c>
      <c r="T10" s="100">
        <v>0.15646325521474713</v>
      </c>
      <c r="U10" s="100">
        <v>-0.23309177530077496</v>
      </c>
      <c r="V10" s="100">
        <f>S10/S6</f>
        <v>9.6006462336381215E-2</v>
      </c>
    </row>
    <row r="11" spans="1:22" ht="15.75" x14ac:dyDescent="0.25">
      <c r="B11" s="76" t="s">
        <v>113</v>
      </c>
      <c r="C11" s="99">
        <v>432062</v>
      </c>
      <c r="D11" s="100">
        <v>6.0251430029766295E-2</v>
      </c>
      <c r="E11" s="100">
        <v>7.9890426845422802E-2</v>
      </c>
      <c r="F11" s="100">
        <f>C11/C6</f>
        <v>2.6652542845988114E-2</v>
      </c>
      <c r="G11" s="99">
        <v>238263</v>
      </c>
      <c r="H11" s="100">
        <v>3.3347211741133087E-2</v>
      </c>
      <c r="I11" s="100">
        <v>7.7542658411610121E-2</v>
      </c>
      <c r="J11" s="100">
        <f>G11/G6</f>
        <v>3.624972101028736E-2</v>
      </c>
      <c r="K11" s="99">
        <v>108972</v>
      </c>
      <c r="L11" s="100">
        <v>2.8309364737855391E-2</v>
      </c>
      <c r="M11" s="100">
        <v>5.3134120648665295E-2</v>
      </c>
      <c r="N11" s="100">
        <f>K11/K6</f>
        <v>2.510484542039074E-2</v>
      </c>
      <c r="O11" s="99">
        <v>24817</v>
      </c>
      <c r="P11" s="100">
        <v>0.37239396117900792</v>
      </c>
      <c r="Q11" s="100">
        <v>0.59226228666752223</v>
      </c>
      <c r="R11" s="100">
        <f>O11/O6</f>
        <v>1.042476605500926E-2</v>
      </c>
      <c r="S11" s="99">
        <v>59721</v>
      </c>
      <c r="T11" s="100">
        <v>0.1853873484051527</v>
      </c>
      <c r="U11" s="100">
        <v>0.1297315702854549</v>
      </c>
      <c r="V11" s="100">
        <f>S11/S6</f>
        <v>1.8785883519406511E-2</v>
      </c>
    </row>
    <row r="12" spans="1:22" ht="15.75" x14ac:dyDescent="0.25">
      <c r="B12" s="76" t="s">
        <v>110</v>
      </c>
      <c r="C12" s="99">
        <v>841310</v>
      </c>
      <c r="D12" s="100">
        <v>8.5366624566690641E-2</v>
      </c>
      <c r="E12" s="100">
        <v>0.44240973687865082</v>
      </c>
      <c r="F12" s="100">
        <f>C12/C6</f>
        <v>5.1897761945642662E-2</v>
      </c>
      <c r="G12" s="99">
        <v>335897</v>
      </c>
      <c r="H12" s="100">
        <v>5.4399859370242387E-2</v>
      </c>
      <c r="I12" s="100">
        <v>0.53191557286583424</v>
      </c>
      <c r="J12" s="100">
        <f>G12/G6</f>
        <v>5.1103916840602587E-2</v>
      </c>
      <c r="K12" s="99">
        <v>158745</v>
      </c>
      <c r="L12" s="100">
        <v>0.16408421268763429</v>
      </c>
      <c r="M12" s="100">
        <v>0.66172929969643035</v>
      </c>
      <c r="N12" s="100">
        <f>K12/K6</f>
        <v>3.6571492550929854E-2</v>
      </c>
      <c r="O12" s="99">
        <v>136653</v>
      </c>
      <c r="P12" s="100">
        <v>-6.3982081455402295E-2</v>
      </c>
      <c r="Q12" s="100">
        <v>0.19774392595449286</v>
      </c>
      <c r="R12" s="100">
        <f>O12/O6</f>
        <v>5.7403213753281238E-2</v>
      </c>
      <c r="S12" s="99">
        <v>223126</v>
      </c>
      <c r="T12" s="100">
        <v>0.20448484717618731</v>
      </c>
      <c r="U12" s="100">
        <v>0.4146251775207952</v>
      </c>
      <c r="V12" s="100">
        <f>S12/S6</f>
        <v>7.018668552353606E-2</v>
      </c>
    </row>
    <row r="13" spans="1:22" ht="15.75" x14ac:dyDescent="0.25">
      <c r="B13" s="76" t="s">
        <v>117</v>
      </c>
      <c r="C13" s="99">
        <v>658423</v>
      </c>
      <c r="D13" s="100">
        <v>3.2577310162504869E-3</v>
      </c>
      <c r="E13" s="100">
        <v>0.12752352492914687</v>
      </c>
      <c r="F13" s="100">
        <f>C13/C6</f>
        <v>4.0616039407038874E-2</v>
      </c>
      <c r="G13" s="99">
        <v>238075</v>
      </c>
      <c r="H13" s="100">
        <v>9.5055862452796402E-2</v>
      </c>
      <c r="I13" s="100">
        <v>0.30179569339792867</v>
      </c>
      <c r="J13" s="100">
        <f>G13/G6</f>
        <v>3.622111838398813E-2</v>
      </c>
      <c r="K13" s="99">
        <v>273327</v>
      </c>
      <c r="L13" s="100">
        <v>-7.0657386148972323E-3</v>
      </c>
      <c r="M13" s="100">
        <v>0.14942282217876746</v>
      </c>
      <c r="N13" s="100">
        <f>K13/K6</f>
        <v>6.2968763390771385E-2</v>
      </c>
      <c r="O13" s="99">
        <v>63335</v>
      </c>
      <c r="P13" s="100">
        <v>-3.6583510800121677E-2</v>
      </c>
      <c r="Q13" s="100">
        <v>0.22395933985235583</v>
      </c>
      <c r="R13" s="100">
        <f>O13/O6</f>
        <v>2.6604849824475623E-2</v>
      </c>
      <c r="S13" s="99">
        <v>81197</v>
      </c>
      <c r="T13" s="100">
        <v>-0.13693664965986396</v>
      </c>
      <c r="U13" s="100">
        <v>-0.16346084501818403</v>
      </c>
      <c r="V13" s="100">
        <f>S13/S6</f>
        <v>2.5541390534740721E-2</v>
      </c>
    </row>
    <row r="14" spans="1:22" ht="15.75" x14ac:dyDescent="0.25">
      <c r="B14" s="76" t="s">
        <v>101</v>
      </c>
      <c r="C14" s="99">
        <v>725824</v>
      </c>
      <c r="D14" s="100">
        <v>0.27223712117228449</v>
      </c>
      <c r="E14" s="100">
        <v>0.24103027069911231</v>
      </c>
      <c r="F14" s="100">
        <f>C14/C6</f>
        <v>4.4773794637451285E-2</v>
      </c>
      <c r="G14" s="99">
        <v>205954</v>
      </c>
      <c r="H14" s="100">
        <v>0.12784145359757737</v>
      </c>
      <c r="I14" s="100">
        <v>0.27241274921074266</v>
      </c>
      <c r="J14" s="100">
        <f>G14/G6</f>
        <v>3.1334177110809158E-2</v>
      </c>
      <c r="K14" s="99">
        <v>110766</v>
      </c>
      <c r="L14" s="100">
        <v>0.36537442218798155</v>
      </c>
      <c r="M14" s="100">
        <v>0.42162613104023605</v>
      </c>
      <c r="N14" s="100">
        <f>K14/K6</f>
        <v>2.5518145099979819E-2</v>
      </c>
      <c r="O14" s="99">
        <v>64594</v>
      </c>
      <c r="P14" s="100">
        <v>0.64261011087376674</v>
      </c>
      <c r="Q14" s="100">
        <v>0.80955849394890178</v>
      </c>
      <c r="R14" s="100">
        <f>O14/O6</f>
        <v>2.7133712316447119E-2</v>
      </c>
      <c r="S14" s="99">
        <v>350725</v>
      </c>
      <c r="T14" s="100">
        <v>0.29939536296746372</v>
      </c>
      <c r="U14" s="100">
        <v>0.1252330031986808</v>
      </c>
      <c r="V14" s="100">
        <f>S14/S6</f>
        <v>0.11032432473240315</v>
      </c>
    </row>
    <row r="15" spans="1:22" ht="15.75" x14ac:dyDescent="0.25">
      <c r="B15" s="76" t="s">
        <v>107</v>
      </c>
      <c r="C15" s="99">
        <v>654625</v>
      </c>
      <c r="D15" s="100">
        <v>8.4241664361678348E-2</v>
      </c>
      <c r="E15" s="100">
        <v>0.4375230574635911</v>
      </c>
      <c r="F15" s="100">
        <f>C15/C6</f>
        <v>4.0381752758990537E-2</v>
      </c>
      <c r="G15" s="99">
        <v>314388</v>
      </c>
      <c r="H15" s="100">
        <v>0.11650999179632149</v>
      </c>
      <c r="I15" s="100">
        <v>0.5404531378620987</v>
      </c>
      <c r="J15" s="100">
        <f>G15/G6</f>
        <v>4.7831502537037739E-2</v>
      </c>
      <c r="K15" s="99">
        <v>126834</v>
      </c>
      <c r="L15" s="100">
        <v>0.11011527049617964</v>
      </c>
      <c r="M15" s="100">
        <v>0.26399186797416885</v>
      </c>
      <c r="N15" s="100">
        <f>K15/K6</f>
        <v>2.9219872664995039E-2</v>
      </c>
      <c r="O15" s="99">
        <v>120623</v>
      </c>
      <c r="P15" s="100">
        <v>-5.6859142265139329E-2</v>
      </c>
      <c r="Q15" s="100">
        <v>0.33170306255382109</v>
      </c>
      <c r="R15" s="100">
        <f>O15/O6</f>
        <v>5.0669563438505136E-2</v>
      </c>
      <c r="S15" s="99">
        <v>100978</v>
      </c>
      <c r="T15" s="100">
        <v>0.12505292243242638</v>
      </c>
      <c r="U15" s="100">
        <v>0.46349169541146118</v>
      </c>
      <c r="V15" s="100">
        <f>S15/S6</f>
        <v>3.1763717051332539E-2</v>
      </c>
    </row>
    <row r="16" spans="1:22" ht="15.75" x14ac:dyDescent="0.25">
      <c r="B16" s="76" t="s">
        <v>171</v>
      </c>
      <c r="C16" s="99">
        <v>190973</v>
      </c>
      <c r="D16" s="100">
        <v>0.23482438444030618</v>
      </c>
      <c r="E16" s="100">
        <v>-0.27526678506914404</v>
      </c>
      <c r="F16" s="100">
        <f>C16/C6</f>
        <v>1.1780522390135878E-2</v>
      </c>
      <c r="G16" s="99" t="s">
        <v>178</v>
      </c>
      <c r="H16" s="100" t="s">
        <v>123</v>
      </c>
      <c r="I16" s="100" t="s">
        <v>123</v>
      </c>
      <c r="J16" s="100" t="s">
        <v>123</v>
      </c>
      <c r="K16" s="99" t="s">
        <v>178</v>
      </c>
      <c r="L16" s="100" t="s">
        <v>123</v>
      </c>
      <c r="M16" s="100" t="s">
        <v>123</v>
      </c>
      <c r="N16" s="100" t="s">
        <v>123</v>
      </c>
      <c r="O16" s="99" t="s">
        <v>178</v>
      </c>
      <c r="P16" s="100" t="s">
        <v>123</v>
      </c>
      <c r="Q16" s="100" t="s">
        <v>123</v>
      </c>
      <c r="R16" s="100" t="s">
        <v>123</v>
      </c>
      <c r="S16" s="99" t="s">
        <v>178</v>
      </c>
      <c r="T16" s="100" t="s">
        <v>123</v>
      </c>
      <c r="U16" s="100" t="s">
        <v>123</v>
      </c>
      <c r="V16" s="100" t="s">
        <v>123</v>
      </c>
    </row>
    <row r="17" spans="2:22" ht="15.75" x14ac:dyDescent="0.25">
      <c r="B17" s="76" t="s">
        <v>172</v>
      </c>
      <c r="C17" s="99">
        <v>304652</v>
      </c>
      <c r="D17" s="100">
        <v>-0.11758759619868564</v>
      </c>
      <c r="E17" s="100">
        <v>2.4739570194115545E-2</v>
      </c>
      <c r="F17" s="100">
        <f>C17/C6</f>
        <v>1.8793021564303201E-2</v>
      </c>
      <c r="G17" s="99" t="s">
        <v>178</v>
      </c>
      <c r="H17" s="100" t="s">
        <v>123</v>
      </c>
      <c r="I17" s="100" t="s">
        <v>123</v>
      </c>
      <c r="J17" s="100" t="s">
        <v>123</v>
      </c>
      <c r="K17" s="99" t="s">
        <v>178</v>
      </c>
      <c r="L17" s="100" t="s">
        <v>123</v>
      </c>
      <c r="M17" s="100" t="s">
        <v>123</v>
      </c>
      <c r="N17" s="100" t="s">
        <v>123</v>
      </c>
      <c r="O17" s="99" t="s">
        <v>178</v>
      </c>
      <c r="P17" s="100" t="s">
        <v>123</v>
      </c>
      <c r="Q17" s="100" t="s">
        <v>123</v>
      </c>
      <c r="R17" s="100" t="s">
        <v>123</v>
      </c>
      <c r="S17" s="99" t="s">
        <v>178</v>
      </c>
      <c r="T17" s="100" t="s">
        <v>123</v>
      </c>
      <c r="U17" s="100" t="s">
        <v>123</v>
      </c>
      <c r="V17" s="100" t="s">
        <v>123</v>
      </c>
    </row>
    <row r="18" spans="2:22" ht="15.75" x14ac:dyDescent="0.25">
      <c r="B18" s="76" t="s">
        <v>173</v>
      </c>
      <c r="C18" s="99">
        <v>213049</v>
      </c>
      <c r="D18" s="100">
        <v>0.20817856515008026</v>
      </c>
      <c r="E18" s="100">
        <v>-0.18311938284101714</v>
      </c>
      <c r="F18" s="100">
        <f>C18/C6</f>
        <v>1.3142321242772845E-2</v>
      </c>
      <c r="G18" s="99" t="s">
        <v>178</v>
      </c>
      <c r="H18" s="100" t="s">
        <v>123</v>
      </c>
      <c r="I18" s="100" t="s">
        <v>123</v>
      </c>
      <c r="J18" s="100" t="s">
        <v>123</v>
      </c>
      <c r="K18" s="99" t="s">
        <v>178</v>
      </c>
      <c r="L18" s="100" t="s">
        <v>123</v>
      </c>
      <c r="M18" s="100" t="s">
        <v>123</v>
      </c>
      <c r="N18" s="100" t="s">
        <v>123</v>
      </c>
      <c r="O18" s="99" t="s">
        <v>178</v>
      </c>
      <c r="P18" s="100" t="s">
        <v>123</v>
      </c>
      <c r="Q18" s="100" t="s">
        <v>123</v>
      </c>
      <c r="R18" s="100" t="s">
        <v>123</v>
      </c>
      <c r="S18" s="99" t="s">
        <v>178</v>
      </c>
      <c r="T18" s="100" t="s">
        <v>123</v>
      </c>
      <c r="U18" s="100" t="s">
        <v>123</v>
      </c>
      <c r="V18" s="100" t="s">
        <v>123</v>
      </c>
    </row>
    <row r="19" spans="2:22" ht="15.75" x14ac:dyDescent="0.25">
      <c r="B19" s="76" t="s">
        <v>174</v>
      </c>
      <c r="C19" s="99">
        <v>407598</v>
      </c>
      <c r="D19" s="100">
        <v>0.22530219359027925</v>
      </c>
      <c r="E19" s="100">
        <v>-5.6287319782639345E-2</v>
      </c>
      <c r="F19" s="100">
        <f>C19/C6</f>
        <v>2.514343580073939E-2</v>
      </c>
      <c r="G19" s="99" t="s">
        <v>178</v>
      </c>
      <c r="H19" s="100" t="s">
        <v>123</v>
      </c>
      <c r="I19" s="100" t="s">
        <v>123</v>
      </c>
      <c r="J19" s="100" t="s">
        <v>123</v>
      </c>
      <c r="K19" s="99" t="s">
        <v>178</v>
      </c>
      <c r="L19" s="100" t="s">
        <v>123</v>
      </c>
      <c r="M19" s="100" t="s">
        <v>123</v>
      </c>
      <c r="N19" s="100" t="s">
        <v>123</v>
      </c>
      <c r="O19" s="99" t="s">
        <v>178</v>
      </c>
      <c r="P19" s="100" t="s">
        <v>123</v>
      </c>
      <c r="Q19" s="100" t="s">
        <v>123</v>
      </c>
      <c r="R19" s="100" t="s">
        <v>123</v>
      </c>
      <c r="S19" s="99" t="s">
        <v>178</v>
      </c>
      <c r="T19" s="100" t="s">
        <v>123</v>
      </c>
      <c r="U19" s="100" t="s">
        <v>123</v>
      </c>
      <c r="V19" s="100" t="s">
        <v>123</v>
      </c>
    </row>
    <row r="20" spans="2:22" ht="15.75" x14ac:dyDescent="0.25">
      <c r="B20" s="76" t="s">
        <v>175</v>
      </c>
      <c r="C20" s="99">
        <v>381552</v>
      </c>
      <c r="D20" s="100">
        <v>0.18480427775604125</v>
      </c>
      <c r="E20" s="100">
        <v>-0.30166132536316903</v>
      </c>
      <c r="F20" s="100">
        <f>C20/C6</f>
        <v>2.3536740162227773E-2</v>
      </c>
      <c r="G20" s="99" t="s">
        <v>178</v>
      </c>
      <c r="H20" s="100" t="s">
        <v>123</v>
      </c>
      <c r="I20" s="100" t="s">
        <v>123</v>
      </c>
      <c r="J20" s="100" t="s">
        <v>123</v>
      </c>
      <c r="K20" s="99" t="s">
        <v>178</v>
      </c>
      <c r="L20" s="100" t="s">
        <v>123</v>
      </c>
      <c r="M20" s="100" t="s">
        <v>123</v>
      </c>
      <c r="N20" s="100" t="s">
        <v>123</v>
      </c>
      <c r="O20" s="99" t="s">
        <v>178</v>
      </c>
      <c r="P20" s="100" t="s">
        <v>123</v>
      </c>
      <c r="Q20" s="100" t="s">
        <v>123</v>
      </c>
      <c r="R20" s="100" t="s">
        <v>123</v>
      </c>
      <c r="S20" s="99" t="s">
        <v>178</v>
      </c>
      <c r="T20" s="100" t="s">
        <v>123</v>
      </c>
      <c r="U20" s="100" t="s">
        <v>123</v>
      </c>
      <c r="V20" s="100" t="s">
        <v>123</v>
      </c>
    </row>
    <row r="21" spans="2:22" ht="15.75" x14ac:dyDescent="0.25">
      <c r="B21" s="76" t="s">
        <v>121</v>
      </c>
      <c r="C21" s="99">
        <v>1306851</v>
      </c>
      <c r="D21" s="100">
        <v>0.11100522155476855</v>
      </c>
      <c r="E21" s="100">
        <v>-0.1493965364060087</v>
      </c>
      <c r="F21" s="100">
        <f>C21/C6</f>
        <v>8.0615518770043207E-2</v>
      </c>
      <c r="G21" s="99">
        <v>336577</v>
      </c>
      <c r="H21" s="100">
        <v>0.14249199759673314</v>
      </c>
      <c r="I21" s="100">
        <v>-0.15389759098233524</v>
      </c>
      <c r="J21" s="100">
        <f>G21/G6</f>
        <v>5.1207373148493426E-2</v>
      </c>
      <c r="K21" s="99">
        <v>836839</v>
      </c>
      <c r="L21" s="100">
        <v>0.1366033604839576</v>
      </c>
      <c r="M21" s="100">
        <v>-0.11227952556691911</v>
      </c>
      <c r="N21" s="100">
        <f>K21/K6</f>
        <v>0.19279001703882068</v>
      </c>
      <c r="O21" s="99">
        <v>66517</v>
      </c>
      <c r="P21" s="100">
        <v>4.8039957143757528E-2</v>
      </c>
      <c r="Q21" s="100">
        <v>-0.20871499607432609</v>
      </c>
      <c r="R21" s="100">
        <f>O21/O6</f>
        <v>2.7941498314907158E-2</v>
      </c>
      <c r="S21" s="99">
        <v>67352</v>
      </c>
      <c r="T21" s="100">
        <v>-0.17454714807461336</v>
      </c>
      <c r="U21" s="100">
        <v>-0.29732605815275792</v>
      </c>
      <c r="V21" s="100">
        <f>S21/S6</f>
        <v>2.1186296726429018E-2</v>
      </c>
    </row>
    <row r="22" spans="2:22" ht="31.5" customHeight="1" x14ac:dyDescent="0.25">
      <c r="B22" s="77" t="s">
        <v>176</v>
      </c>
      <c r="C22" s="99">
        <f>C8-SUM(C9:C20,C21)</f>
        <v>-14328</v>
      </c>
      <c r="D22" s="100">
        <f>F42/E42-1</f>
        <v>0.15405178810111186</v>
      </c>
      <c r="E22" s="100">
        <f>F42/D42-1</f>
        <v>0.12467728644781451</v>
      </c>
      <c r="F22" s="100">
        <f>C22/C6</f>
        <v>-8.8384915567052337E-4</v>
      </c>
      <c r="G22" s="99">
        <f>G8-SUM(G9:G15,G21)</f>
        <v>735277</v>
      </c>
      <c r="H22" s="100">
        <f>F63/E63-1</f>
        <v>0.13251781695857168</v>
      </c>
      <c r="I22" s="100">
        <f>F63/D63-1</f>
        <v>9.526561729599603E-2</v>
      </c>
      <c r="J22" s="100">
        <f>G22/G6</f>
        <v>0.11186624073096141</v>
      </c>
      <c r="K22" s="99">
        <f>K8-SUM(K9:K15,K21)</f>
        <v>428883</v>
      </c>
      <c r="L22" s="100">
        <f>F84/E84-1</f>
        <v>0.21105836973617698</v>
      </c>
      <c r="M22" s="100">
        <f>F84/D84-1</f>
        <v>3.009960345958107E-2</v>
      </c>
      <c r="N22" s="100">
        <f>K22/K6</f>
        <v>9.8805577748719328E-2</v>
      </c>
      <c r="O22" s="99">
        <f>O8-SUM(O9:O15,O21)</f>
        <v>229050</v>
      </c>
      <c r="P22" s="100">
        <f>F105/E105-1</f>
        <v>0.22259763967397395</v>
      </c>
      <c r="Q22" s="100">
        <f>F105/D105-1</f>
        <v>0.15301555979522075</v>
      </c>
      <c r="R22" s="100">
        <f>O22/O6</f>
        <v>9.6216007772892409E-2</v>
      </c>
      <c r="S22" s="99">
        <f>S8-SUM(S9:S15,S21)</f>
        <v>126093</v>
      </c>
      <c r="T22" s="100">
        <f>F126/E126-1</f>
        <v>5.389276609971172E-2</v>
      </c>
      <c r="U22" s="100">
        <f>F126/D126-1</f>
        <v>-0.17637414677161245</v>
      </c>
      <c r="V22" s="100">
        <f>S22/S6</f>
        <v>3.9663910694940227E-2</v>
      </c>
    </row>
    <row r="23" spans="2:22" ht="21" x14ac:dyDescent="0.25">
      <c r="B23" s="103"/>
    </row>
    <row r="24" spans="2:22" ht="21" x14ac:dyDescent="0.25">
      <c r="B24" s="93" t="s">
        <v>170</v>
      </c>
      <c r="C24" s="94"/>
      <c r="D24" s="94"/>
      <c r="E24" s="94"/>
      <c r="F24" s="94"/>
      <c r="G24" s="94"/>
      <c r="H24" s="94"/>
      <c r="I24" s="94"/>
      <c r="J24" s="94"/>
      <c r="K24" s="94"/>
      <c r="L24" s="94"/>
    </row>
    <row r="25" spans="2:22" ht="60.75" thickBot="1" x14ac:dyDescent="0.3">
      <c r="B25" s="95" t="s">
        <v>160</v>
      </c>
      <c r="C25" s="75"/>
      <c r="D25" s="96" t="s">
        <v>232</v>
      </c>
      <c r="E25" s="96" t="s">
        <v>233</v>
      </c>
      <c r="F25" s="96" t="s">
        <v>234</v>
      </c>
      <c r="G25" s="97" t="str">
        <f>CONCATENATE("Var ",RIGHT(F25,2),"/",RIGHT(E25,2))</f>
        <v>Var 23/22</v>
      </c>
      <c r="H25" s="97" t="str">
        <f>CONCATENATE("Dif ",RIGHT(F25,2),"/",RIGHT(E25,2))</f>
        <v>Dif 23/22</v>
      </c>
      <c r="I25" s="97" t="str">
        <f>CONCATENATE("Var ",RIGHT(F25,2),"/",RIGHT(D25,2))</f>
        <v>Var 23/19</v>
      </c>
      <c r="J25" s="97" t="str">
        <f>CONCATENATE("Dif ",RIGHT(F25,2),"/",RIGHT(D25,2))</f>
        <v>Dif 23/19</v>
      </c>
      <c r="K25" s="97" t="s">
        <v>180</v>
      </c>
      <c r="L25" s="98" t="str">
        <f>CONCATENATE("Cuota ",RIGHT(F25,4)," s/ total mercado Canarias")</f>
        <v>Cuota 2023 s/ total mercado Canarias</v>
      </c>
    </row>
    <row r="26" spans="2:22" ht="15.75" x14ac:dyDescent="0.25">
      <c r="B26" s="95"/>
      <c r="C26" s="76" t="s">
        <v>57</v>
      </c>
      <c r="D26" s="99">
        <v>15115709</v>
      </c>
      <c r="E26" s="99">
        <v>14617383</v>
      </c>
      <c r="F26" s="99">
        <v>16210911</v>
      </c>
      <c r="G26" s="100">
        <f>F26/E26-1</f>
        <v>0.10901595723393176</v>
      </c>
      <c r="H26" s="101">
        <f>F26-E26</f>
        <v>1593528</v>
      </c>
      <c r="I26" s="100">
        <f>F26/D26-1</f>
        <v>7.2454557043933665E-2</v>
      </c>
      <c r="J26" s="101">
        <f t="shared" ref="J26:J42" si="0">F26-D26</f>
        <v>1095202</v>
      </c>
      <c r="K26" s="100">
        <f>F26/F26</f>
        <v>1</v>
      </c>
      <c r="L26" s="100">
        <f>F26/$F$26</f>
        <v>1</v>
      </c>
    </row>
    <row r="27" spans="2:22" ht="18.75" customHeight="1" x14ac:dyDescent="0.25">
      <c r="B27" s="95"/>
      <c r="C27" s="77" t="s">
        <v>88</v>
      </c>
      <c r="D27" s="99">
        <v>1968234</v>
      </c>
      <c r="E27" s="99">
        <v>1923053</v>
      </c>
      <c r="F27" s="99">
        <v>1944338</v>
      </c>
      <c r="G27" s="100">
        <f t="shared" ref="G27:G41" si="1">F27/E27-1</f>
        <v>1.1068337690120833E-2</v>
      </c>
      <c r="H27" s="101">
        <f t="shared" ref="H27:H42" si="2">F27-E27</f>
        <v>21285</v>
      </c>
      <c r="I27" s="100">
        <f t="shared" ref="I27:I41" si="3">F27/D27-1</f>
        <v>-1.2140832848126837E-2</v>
      </c>
      <c r="J27" s="101">
        <f t="shared" si="0"/>
        <v>-23896</v>
      </c>
      <c r="K27" s="100">
        <f>F27/F26</f>
        <v>0.11994008233096833</v>
      </c>
      <c r="L27" s="100">
        <f>F27/$F$27</f>
        <v>1</v>
      </c>
    </row>
    <row r="28" spans="2:22" ht="45" x14ac:dyDescent="0.25">
      <c r="B28" s="95"/>
      <c r="C28" s="77" t="s">
        <v>92</v>
      </c>
      <c r="D28" s="99">
        <v>13147474</v>
      </c>
      <c r="E28" s="99">
        <v>12694329</v>
      </c>
      <c r="F28" s="99">
        <v>14266572</v>
      </c>
      <c r="G28" s="100">
        <f t="shared" si="1"/>
        <v>0.12385396660193693</v>
      </c>
      <c r="H28" s="101">
        <f t="shared" si="2"/>
        <v>1572243</v>
      </c>
      <c r="I28" s="100">
        <f t="shared" si="3"/>
        <v>8.5118860094341997E-2</v>
      </c>
      <c r="J28" s="101">
        <f t="shared" si="0"/>
        <v>1119098</v>
      </c>
      <c r="K28" s="100">
        <f>F28/F26</f>
        <v>0.88005985598218384</v>
      </c>
      <c r="L28" s="100">
        <f>F28/$F$28</f>
        <v>1</v>
      </c>
    </row>
    <row r="29" spans="2:22" ht="15.75" x14ac:dyDescent="0.25">
      <c r="B29" s="95"/>
      <c r="C29" s="76" t="s">
        <v>97</v>
      </c>
      <c r="D29" s="99">
        <v>4939404</v>
      </c>
      <c r="E29" s="99">
        <v>4955440</v>
      </c>
      <c r="F29" s="99">
        <v>5612270</v>
      </c>
      <c r="G29" s="100">
        <f t="shared" si="1"/>
        <v>0.13254726119174087</v>
      </c>
      <c r="H29" s="101">
        <f t="shared" si="2"/>
        <v>656830</v>
      </c>
      <c r="I29" s="100">
        <f t="shared" si="3"/>
        <v>0.13622412744533552</v>
      </c>
      <c r="J29" s="101">
        <f t="shared" si="0"/>
        <v>672866</v>
      </c>
      <c r="K29" s="100">
        <f>F29/F26</f>
        <v>0.34620324545610054</v>
      </c>
      <c r="L29" s="100">
        <f>F29/$F$29</f>
        <v>1</v>
      </c>
    </row>
    <row r="30" spans="2:22" ht="15.75" x14ac:dyDescent="0.25">
      <c r="B30" s="95"/>
      <c r="C30" s="76" t="s">
        <v>104</v>
      </c>
      <c r="D30" s="99">
        <v>2651378</v>
      </c>
      <c r="E30" s="99">
        <v>2274763</v>
      </c>
      <c r="F30" s="99">
        <v>2551711</v>
      </c>
      <c r="G30" s="100">
        <f t="shared" si="1"/>
        <v>0.1217480678206917</v>
      </c>
      <c r="H30" s="101">
        <f t="shared" si="2"/>
        <v>276948</v>
      </c>
      <c r="I30" s="100">
        <f t="shared" si="3"/>
        <v>-3.7590641545641512E-2</v>
      </c>
      <c r="J30" s="101">
        <f t="shared" si="0"/>
        <v>-99667</v>
      </c>
      <c r="K30" s="100">
        <f>F30/F26</f>
        <v>0.15740700815642009</v>
      </c>
      <c r="L30" s="100">
        <f>F30/$F$30</f>
        <v>1</v>
      </c>
    </row>
    <row r="31" spans="2:22" ht="15.75" x14ac:dyDescent="0.25">
      <c r="B31" s="95"/>
      <c r="C31" s="76" t="s">
        <v>113</v>
      </c>
      <c r="D31" s="99">
        <v>400098</v>
      </c>
      <c r="E31" s="99">
        <v>407509</v>
      </c>
      <c r="F31" s="99">
        <v>432062</v>
      </c>
      <c r="G31" s="100">
        <f t="shared" si="1"/>
        <v>6.0251430029766295E-2</v>
      </c>
      <c r="H31" s="101">
        <f t="shared" si="2"/>
        <v>24553</v>
      </c>
      <c r="I31" s="100">
        <f t="shared" si="3"/>
        <v>7.9890426845422802E-2</v>
      </c>
      <c r="J31" s="101">
        <f t="shared" si="0"/>
        <v>31964</v>
      </c>
      <c r="K31" s="100">
        <f>F31/F26</f>
        <v>2.6652542845988114E-2</v>
      </c>
      <c r="L31" s="100">
        <f>F31/$F$31</f>
        <v>1</v>
      </c>
    </row>
    <row r="32" spans="2:22" ht="15.75" x14ac:dyDescent="0.25">
      <c r="B32" s="95"/>
      <c r="C32" s="76" t="s">
        <v>110</v>
      </c>
      <c r="D32" s="99">
        <v>583267</v>
      </c>
      <c r="E32" s="99">
        <v>775139</v>
      </c>
      <c r="F32" s="99">
        <v>841310</v>
      </c>
      <c r="G32" s="100">
        <f t="shared" si="1"/>
        <v>8.5366624566690641E-2</v>
      </c>
      <c r="H32" s="101">
        <f t="shared" si="2"/>
        <v>66171</v>
      </c>
      <c r="I32" s="100">
        <f t="shared" si="3"/>
        <v>0.44240973687865082</v>
      </c>
      <c r="J32" s="101">
        <f t="shared" si="0"/>
        <v>258043</v>
      </c>
      <c r="K32" s="100">
        <f>F32/F26</f>
        <v>5.1897761945642662E-2</v>
      </c>
      <c r="L32" s="100">
        <f>F32/$F$32</f>
        <v>1</v>
      </c>
    </row>
    <row r="33" spans="2:12" ht="15.75" x14ac:dyDescent="0.25">
      <c r="B33" s="95"/>
      <c r="C33" s="76" t="s">
        <v>117</v>
      </c>
      <c r="D33" s="99">
        <v>583955</v>
      </c>
      <c r="E33" s="99">
        <v>656285</v>
      </c>
      <c r="F33" s="99">
        <v>658423</v>
      </c>
      <c r="G33" s="100">
        <f t="shared" si="1"/>
        <v>3.2577310162504869E-3</v>
      </c>
      <c r="H33" s="101">
        <f t="shared" si="2"/>
        <v>2138</v>
      </c>
      <c r="I33" s="100">
        <f t="shared" si="3"/>
        <v>0.12752352492914687</v>
      </c>
      <c r="J33" s="101">
        <f t="shared" si="0"/>
        <v>74468</v>
      </c>
      <c r="K33" s="100">
        <f>F33/F26</f>
        <v>4.0616039407038874E-2</v>
      </c>
      <c r="L33" s="100">
        <f>F33/$F$33</f>
        <v>1</v>
      </c>
    </row>
    <row r="34" spans="2:12" ht="15.75" x14ac:dyDescent="0.25">
      <c r="B34" s="95"/>
      <c r="C34" s="76" t="s">
        <v>101</v>
      </c>
      <c r="D34" s="99">
        <v>584856</v>
      </c>
      <c r="E34" s="99">
        <v>570510</v>
      </c>
      <c r="F34" s="99">
        <v>725824</v>
      </c>
      <c r="G34" s="100">
        <f t="shared" si="1"/>
        <v>0.27223712117228449</v>
      </c>
      <c r="H34" s="101">
        <f t="shared" si="2"/>
        <v>155314</v>
      </c>
      <c r="I34" s="100">
        <f t="shared" si="3"/>
        <v>0.24103027069911231</v>
      </c>
      <c r="J34" s="101">
        <f t="shared" si="0"/>
        <v>140968</v>
      </c>
      <c r="K34" s="100">
        <f>F34/F26</f>
        <v>4.4773794637451285E-2</v>
      </c>
      <c r="L34" s="100">
        <f>F34/$F$34</f>
        <v>1</v>
      </c>
    </row>
    <row r="35" spans="2:12" ht="15.75" x14ac:dyDescent="0.25">
      <c r="B35" s="95"/>
      <c r="C35" s="76" t="s">
        <v>107</v>
      </c>
      <c r="D35" s="99">
        <v>455384</v>
      </c>
      <c r="E35" s="99">
        <v>603763</v>
      </c>
      <c r="F35" s="99">
        <v>654625</v>
      </c>
      <c r="G35" s="100">
        <f t="shared" si="1"/>
        <v>8.4241664361678348E-2</v>
      </c>
      <c r="H35" s="101">
        <f t="shared" si="2"/>
        <v>50862</v>
      </c>
      <c r="I35" s="100">
        <f t="shared" si="3"/>
        <v>0.4375230574635911</v>
      </c>
      <c r="J35" s="101">
        <f t="shared" si="0"/>
        <v>199241</v>
      </c>
      <c r="K35" s="100">
        <f>F35/F26</f>
        <v>4.0381752758990537E-2</v>
      </c>
      <c r="L35" s="100">
        <f>F35/$F$35</f>
        <v>1</v>
      </c>
    </row>
    <row r="36" spans="2:12" ht="15.75" x14ac:dyDescent="0.25">
      <c r="B36" s="95"/>
      <c r="C36" s="76" t="s">
        <v>171</v>
      </c>
      <c r="D36" s="99">
        <v>263508</v>
      </c>
      <c r="E36" s="99">
        <v>154656</v>
      </c>
      <c r="F36" s="99">
        <v>190973</v>
      </c>
      <c r="G36" s="100">
        <f t="shared" si="1"/>
        <v>0.23482438444030618</v>
      </c>
      <c r="H36" s="101">
        <f t="shared" si="2"/>
        <v>36317</v>
      </c>
      <c r="I36" s="100">
        <f t="shared" si="3"/>
        <v>-0.27526678506914404</v>
      </c>
      <c r="J36" s="101">
        <f t="shared" si="0"/>
        <v>-72535</v>
      </c>
      <c r="K36" s="100">
        <f>F36/F26</f>
        <v>1.1780522390135878E-2</v>
      </c>
      <c r="L36" s="100">
        <f>F36/$F$36</f>
        <v>1</v>
      </c>
    </row>
    <row r="37" spans="2:12" ht="15.75" x14ac:dyDescent="0.25">
      <c r="B37" s="95"/>
      <c r="C37" s="76" t="s">
        <v>172</v>
      </c>
      <c r="D37" s="99">
        <v>297297</v>
      </c>
      <c r="E37" s="99">
        <v>345249</v>
      </c>
      <c r="F37" s="99">
        <v>304652</v>
      </c>
      <c r="G37" s="100">
        <f t="shared" si="1"/>
        <v>-0.11758759619868564</v>
      </c>
      <c r="H37" s="101">
        <f t="shared" si="2"/>
        <v>-40597</v>
      </c>
      <c r="I37" s="100">
        <f t="shared" si="3"/>
        <v>2.4739570194115545E-2</v>
      </c>
      <c r="J37" s="101">
        <f t="shared" si="0"/>
        <v>7355</v>
      </c>
      <c r="K37" s="100">
        <f>F37/F26</f>
        <v>1.8793021564303201E-2</v>
      </c>
      <c r="L37" s="100">
        <f>F37/$F$37</f>
        <v>1</v>
      </c>
    </row>
    <row r="38" spans="2:12" ht="15.75" x14ac:dyDescent="0.25">
      <c r="B38" s="95"/>
      <c r="C38" s="76" t="s">
        <v>173</v>
      </c>
      <c r="D38" s="99">
        <v>260808</v>
      </c>
      <c r="E38" s="99">
        <v>176339</v>
      </c>
      <c r="F38" s="99">
        <v>213049</v>
      </c>
      <c r="G38" s="100">
        <f t="shared" si="1"/>
        <v>0.20817856515008026</v>
      </c>
      <c r="H38" s="101">
        <f t="shared" si="2"/>
        <v>36710</v>
      </c>
      <c r="I38" s="100">
        <f t="shared" si="3"/>
        <v>-0.18311938284101714</v>
      </c>
      <c r="J38" s="101">
        <f t="shared" si="0"/>
        <v>-47759</v>
      </c>
      <c r="K38" s="100">
        <f>F38/F26</f>
        <v>1.3142321242772845E-2</v>
      </c>
      <c r="L38" s="100">
        <f>F38/$F$38</f>
        <v>1</v>
      </c>
    </row>
    <row r="39" spans="2:12" ht="15.75" x14ac:dyDescent="0.25">
      <c r="B39" s="95"/>
      <c r="C39" s="76" t="s">
        <v>174</v>
      </c>
      <c r="D39" s="99">
        <v>431909</v>
      </c>
      <c r="E39" s="99">
        <v>332651</v>
      </c>
      <c r="F39" s="99">
        <v>407598</v>
      </c>
      <c r="G39" s="100">
        <f t="shared" si="1"/>
        <v>0.22530219359027925</v>
      </c>
      <c r="H39" s="101">
        <f t="shared" si="2"/>
        <v>74947</v>
      </c>
      <c r="I39" s="100">
        <f t="shared" si="3"/>
        <v>-5.6287319782639345E-2</v>
      </c>
      <c r="J39" s="101">
        <f t="shared" si="0"/>
        <v>-24311</v>
      </c>
      <c r="K39" s="100">
        <f>F39/F26</f>
        <v>2.514343580073939E-2</v>
      </c>
      <c r="L39" s="100">
        <f>F39/$F$39</f>
        <v>1</v>
      </c>
    </row>
    <row r="40" spans="2:12" ht="15.75" x14ac:dyDescent="0.25">
      <c r="B40" s="95"/>
      <c r="C40" s="76" t="s">
        <v>175</v>
      </c>
      <c r="D40" s="99">
        <v>546371</v>
      </c>
      <c r="E40" s="99">
        <v>322038</v>
      </c>
      <c r="F40" s="99">
        <v>381552</v>
      </c>
      <c r="G40" s="100">
        <f t="shared" si="1"/>
        <v>0.18480427775604125</v>
      </c>
      <c r="H40" s="101">
        <f t="shared" si="2"/>
        <v>59514</v>
      </c>
      <c r="I40" s="100">
        <f t="shared" si="3"/>
        <v>-0.30166132536316903</v>
      </c>
      <c r="J40" s="101">
        <f t="shared" si="0"/>
        <v>-164819</v>
      </c>
      <c r="K40" s="100">
        <f>F40/F26</f>
        <v>2.3536740162227773E-2</v>
      </c>
      <c r="L40" s="100">
        <f>F40/$F$40</f>
        <v>1</v>
      </c>
    </row>
    <row r="41" spans="2:12" ht="15.75" x14ac:dyDescent="0.25">
      <c r="B41" s="95"/>
      <c r="C41" s="76" t="s">
        <v>121</v>
      </c>
      <c r="D41" s="99">
        <v>1536381</v>
      </c>
      <c r="E41" s="99">
        <v>1176278</v>
      </c>
      <c r="F41" s="99">
        <v>1306851</v>
      </c>
      <c r="G41" s="100">
        <f t="shared" si="1"/>
        <v>0.11100522155476855</v>
      </c>
      <c r="H41" s="101">
        <f t="shared" si="2"/>
        <v>130573</v>
      </c>
      <c r="I41" s="100">
        <f t="shared" si="3"/>
        <v>-0.1493965364060087</v>
      </c>
      <c r="J41" s="101">
        <f t="shared" si="0"/>
        <v>-229530</v>
      </c>
      <c r="K41" s="100">
        <f>F41/F26</f>
        <v>8.0615518770043207E-2</v>
      </c>
      <c r="L41" s="100">
        <f>F41/$F$41</f>
        <v>1</v>
      </c>
    </row>
    <row r="42" spans="2:12" ht="90" x14ac:dyDescent="0.25">
      <c r="B42" s="95"/>
      <c r="C42" s="77" t="s">
        <v>176</v>
      </c>
      <c r="D42" s="99">
        <f>IFERROR(D28-SUM(D29:D40),"-")</f>
        <v>1149239</v>
      </c>
      <c r="E42" s="99">
        <f>IFERROR(E28-SUM(E29:E40),"-")</f>
        <v>1119987</v>
      </c>
      <c r="F42" s="99">
        <f>IFERROR(F28-SUM(F29:F40),"-")</f>
        <v>1292523</v>
      </c>
      <c r="G42" s="100">
        <f>F42/E42-1</f>
        <v>0.15405178810111186</v>
      </c>
      <c r="H42" s="101">
        <f t="shared" si="2"/>
        <v>172536</v>
      </c>
      <c r="I42" s="100">
        <f>F42/D42-1</f>
        <v>0.12467728644781451</v>
      </c>
      <c r="J42" s="101">
        <f t="shared" si="0"/>
        <v>143284</v>
      </c>
      <c r="K42" s="100">
        <f>F42/F26</f>
        <v>7.9731669614372697E-2</v>
      </c>
      <c r="L42" s="100">
        <f>F42/$F$42</f>
        <v>1</v>
      </c>
    </row>
    <row r="44" spans="2:12" x14ac:dyDescent="0.25">
      <c r="E44" s="43">
        <f>E51/E47</f>
        <v>0.11195882150519133</v>
      </c>
    </row>
    <row r="45" spans="2:12" ht="21" x14ac:dyDescent="0.25">
      <c r="B45" s="93" t="str">
        <f>CONCATENATE("Llegada de Turistas a ",B46," por lugar de residencia (FRONTUR-ISTAC)")</f>
        <v>Llegada de Turistas a Tenerife por lugar de residencia (FRONTUR-ISTAC)</v>
      </c>
      <c r="C45" s="94"/>
      <c r="D45" s="94"/>
      <c r="E45" s="94"/>
      <c r="F45" s="94"/>
      <c r="G45" s="94"/>
      <c r="H45" s="94"/>
      <c r="I45" s="94"/>
      <c r="J45" s="94"/>
      <c r="K45" s="94"/>
      <c r="L45" s="94"/>
    </row>
    <row r="46" spans="2:12" ht="60.75" thickBot="1" x14ac:dyDescent="0.3">
      <c r="B46" s="95" t="s">
        <v>161</v>
      </c>
      <c r="C46" s="75"/>
      <c r="D46" s="96" t="s">
        <v>232</v>
      </c>
      <c r="E46" s="96" t="s">
        <v>233</v>
      </c>
      <c r="F46" s="96" t="s">
        <v>234</v>
      </c>
      <c r="G46" s="97" t="str">
        <f>CONCATENATE("Var ",RIGHT(F46,2),"/",RIGHT(E46,2))</f>
        <v>Var 23/22</v>
      </c>
      <c r="H46" s="97" t="str">
        <f>CONCATENATE("Dif ",RIGHT(F46,2),"/",RIGHT(E46,2))</f>
        <v>Dif 23/22</v>
      </c>
      <c r="I46" s="97" t="str">
        <f>CONCATENATE("Var ",RIGHT(F46,2),"/",RIGHT(D46,2))</f>
        <v>Var 23/19</v>
      </c>
      <c r="J46" s="97" t="str">
        <f>CONCATENATE("Dif ",RIGHT(F46,2),"/",RIGHT(D46,2))</f>
        <v>Dif 23/19</v>
      </c>
      <c r="K46" s="97" t="s">
        <v>180</v>
      </c>
      <c r="L46" s="98" t="str">
        <f>CONCATENATE("Cuota ",RIGHT(F46,4)," s/ total mercado Canarias")</f>
        <v>Cuota 2023 s/ total mercado Canarias</v>
      </c>
    </row>
    <row r="47" spans="2:12" ht="15.75" x14ac:dyDescent="0.25">
      <c r="B47" s="95"/>
      <c r="C47" s="76" t="s">
        <v>57</v>
      </c>
      <c r="D47" s="99">
        <v>5889454</v>
      </c>
      <c r="E47" s="99">
        <v>5951456</v>
      </c>
      <c r="F47" s="99">
        <v>6572823</v>
      </c>
      <c r="G47" s="100">
        <f>F47/E47-1</f>
        <v>0.10440587983847993</v>
      </c>
      <c r="H47" s="101">
        <f>F47-E47</f>
        <v>621367</v>
      </c>
      <c r="I47" s="100">
        <f>F47/D47-1</f>
        <v>0.11603265769628224</v>
      </c>
      <c r="J47" s="101">
        <f>F47-D47</f>
        <v>683369</v>
      </c>
      <c r="K47" s="100">
        <f>F47/F47</f>
        <v>1</v>
      </c>
      <c r="L47" s="100">
        <f>F47/$F$26</f>
        <v>0.405456732197222</v>
      </c>
    </row>
    <row r="48" spans="2:12" ht="45" x14ac:dyDescent="0.25">
      <c r="B48" s="95"/>
      <c r="C48" s="77" t="s">
        <v>88</v>
      </c>
      <c r="D48" s="99">
        <v>841245</v>
      </c>
      <c r="E48" s="99">
        <v>835206</v>
      </c>
      <c r="F48" s="99">
        <v>894417</v>
      </c>
      <c r="G48" s="100">
        <f>F48/E48-1</f>
        <v>7.0893887256556987E-2</v>
      </c>
      <c r="H48" s="101">
        <f t="shared" ref="H48:H63" si="4">F48-E48</f>
        <v>59211</v>
      </c>
      <c r="I48" s="100">
        <f>F48/D48-1</f>
        <v>6.3206319205463268E-2</v>
      </c>
      <c r="J48" s="101">
        <f t="shared" ref="J48:J56" si="5">F48-D48</f>
        <v>53172</v>
      </c>
      <c r="K48" s="100">
        <f>F48/F47</f>
        <v>0.13607805961000319</v>
      </c>
      <c r="L48" s="100">
        <f>F48/$F$27</f>
        <v>0.46001106803446729</v>
      </c>
    </row>
    <row r="49" spans="2:15" ht="45" x14ac:dyDescent="0.25">
      <c r="B49" s="95"/>
      <c r="C49" s="77" t="s">
        <v>92</v>
      </c>
      <c r="D49" s="99">
        <v>5048209</v>
      </c>
      <c r="E49" s="99">
        <v>5116249</v>
      </c>
      <c r="F49" s="99">
        <v>5678405</v>
      </c>
      <c r="G49" s="100">
        <f>F49/E49-1</f>
        <v>0.10987659122923854</v>
      </c>
      <c r="H49" s="101">
        <f t="shared" si="4"/>
        <v>562156</v>
      </c>
      <c r="I49" s="100">
        <f t="shared" ref="I49:I62" si="6">F49/D49-1</f>
        <v>0.12483556049284017</v>
      </c>
      <c r="J49" s="101">
        <f t="shared" si="5"/>
        <v>630196</v>
      </c>
      <c r="K49" s="100">
        <f>F49/F47</f>
        <v>0.86392178824836752</v>
      </c>
      <c r="L49" s="100">
        <f>F49/$F$28</f>
        <v>0.39802168313453296</v>
      </c>
    </row>
    <row r="50" spans="2:15" ht="15.75" x14ac:dyDescent="0.25">
      <c r="B50" s="95"/>
      <c r="C50" s="76" t="s">
        <v>97</v>
      </c>
      <c r="D50" s="99">
        <v>2247876</v>
      </c>
      <c r="E50" s="99">
        <v>2275351</v>
      </c>
      <c r="F50" s="99">
        <v>2500430</v>
      </c>
      <c r="G50" s="100">
        <f t="shared" ref="G50:G63" si="7">F50/E50-1</f>
        <v>9.8920562146235902E-2</v>
      </c>
      <c r="H50" s="101">
        <f>F50-E50</f>
        <v>225079</v>
      </c>
      <c r="I50" s="100">
        <f t="shared" si="6"/>
        <v>0.11235228277716391</v>
      </c>
      <c r="J50" s="101">
        <f t="shared" si="5"/>
        <v>252554</v>
      </c>
      <c r="K50" s="100">
        <f>F50/F47</f>
        <v>0.38041949402866926</v>
      </c>
      <c r="L50" s="100">
        <f>F50/$F$29</f>
        <v>0.44552917090589012</v>
      </c>
    </row>
    <row r="51" spans="2:15" ht="15.75" x14ac:dyDescent="0.25">
      <c r="B51" s="95"/>
      <c r="C51" s="76" t="s">
        <v>104</v>
      </c>
      <c r="D51" s="99">
        <v>741999</v>
      </c>
      <c r="E51" s="99">
        <v>666318</v>
      </c>
      <c r="F51" s="99">
        <v>773544</v>
      </c>
      <c r="G51" s="100">
        <f t="shared" si="7"/>
        <v>0.16092316281415187</v>
      </c>
      <c r="H51" s="101">
        <f t="shared" si="4"/>
        <v>107226</v>
      </c>
      <c r="I51" s="100">
        <f t="shared" si="6"/>
        <v>4.2513534384817309E-2</v>
      </c>
      <c r="J51" s="101">
        <f t="shared" si="5"/>
        <v>31545</v>
      </c>
      <c r="K51" s="100">
        <f>F51/F47</f>
        <v>0.11768824445751848</v>
      </c>
      <c r="L51" s="100">
        <f>F51/$F$30</f>
        <v>0.30314718241995275</v>
      </c>
      <c r="M51" s="43">
        <f>D51/D30</f>
        <v>0.27985409851028409</v>
      </c>
      <c r="N51" s="43">
        <f t="shared" ref="N51:O51" si="8">E51/E30</f>
        <v>0.29291754789400037</v>
      </c>
      <c r="O51" s="43">
        <f t="shared" si="8"/>
        <v>0.30314718241995275</v>
      </c>
    </row>
    <row r="52" spans="2:15" ht="15.75" x14ac:dyDescent="0.25">
      <c r="B52" s="95"/>
      <c r="C52" s="76" t="s">
        <v>113</v>
      </c>
      <c r="D52" s="99">
        <v>221117</v>
      </c>
      <c r="E52" s="99">
        <v>230574</v>
      </c>
      <c r="F52" s="99">
        <v>238263</v>
      </c>
      <c r="G52" s="100">
        <f t="shared" si="7"/>
        <v>3.3347211741133087E-2</v>
      </c>
      <c r="H52" s="101">
        <f t="shared" si="4"/>
        <v>7689</v>
      </c>
      <c r="I52" s="100">
        <f t="shared" si="6"/>
        <v>7.7542658411610121E-2</v>
      </c>
      <c r="J52" s="101">
        <f t="shared" si="5"/>
        <v>17146</v>
      </c>
      <c r="K52" s="100">
        <f>F52/F47</f>
        <v>3.624972101028736E-2</v>
      </c>
      <c r="L52" s="100">
        <f>F52/$F$31</f>
        <v>0.55145557813461954</v>
      </c>
    </row>
    <row r="53" spans="2:15" ht="15.75" x14ac:dyDescent="0.25">
      <c r="B53" s="95"/>
      <c r="C53" s="76" t="s">
        <v>110</v>
      </c>
      <c r="D53" s="99">
        <v>219266</v>
      </c>
      <c r="E53" s="99">
        <v>318567</v>
      </c>
      <c r="F53" s="99">
        <v>335897</v>
      </c>
      <c r="G53" s="100">
        <f t="shared" si="7"/>
        <v>5.4399859370242387E-2</v>
      </c>
      <c r="H53" s="101">
        <f t="shared" si="4"/>
        <v>17330</v>
      </c>
      <c r="I53" s="100">
        <f t="shared" si="6"/>
        <v>0.53191557286583424</v>
      </c>
      <c r="J53" s="101">
        <f t="shared" si="5"/>
        <v>116631</v>
      </c>
      <c r="K53" s="100">
        <f>F53/F47</f>
        <v>5.1103916840602587E-2</v>
      </c>
      <c r="L53" s="100">
        <f>F53/$F$32</f>
        <v>0.39925473368912767</v>
      </c>
    </row>
    <row r="54" spans="2:15" ht="15.75" x14ac:dyDescent="0.25">
      <c r="B54" s="95"/>
      <c r="C54" s="76" t="s">
        <v>117</v>
      </c>
      <c r="D54" s="99">
        <v>182882</v>
      </c>
      <c r="E54" s="99">
        <v>217409</v>
      </c>
      <c r="F54" s="99">
        <v>238075</v>
      </c>
      <c r="G54" s="100">
        <f>F54/E54-1</f>
        <v>9.5055862452796402E-2</v>
      </c>
      <c r="H54" s="101">
        <f t="shared" si="4"/>
        <v>20666</v>
      </c>
      <c r="I54" s="100">
        <f t="shared" si="6"/>
        <v>0.30179569339792867</v>
      </c>
      <c r="J54" s="101">
        <f t="shared" si="5"/>
        <v>55193</v>
      </c>
      <c r="K54" s="100">
        <f>F54/F47</f>
        <v>3.622111838398813E-2</v>
      </c>
      <c r="L54" s="100">
        <f>F54/$F$33</f>
        <v>0.36158366278213244</v>
      </c>
    </row>
    <row r="55" spans="2:15" ht="15.75" x14ac:dyDescent="0.25">
      <c r="B55" s="95"/>
      <c r="C55" s="76" t="s">
        <v>101</v>
      </c>
      <c r="D55" s="99">
        <v>161861</v>
      </c>
      <c r="E55" s="99">
        <v>182609</v>
      </c>
      <c r="F55" s="99">
        <v>205954</v>
      </c>
      <c r="G55" s="100">
        <f t="shared" si="7"/>
        <v>0.12784145359757737</v>
      </c>
      <c r="H55" s="101">
        <f t="shared" si="4"/>
        <v>23345</v>
      </c>
      <c r="I55" s="100">
        <f t="shared" si="6"/>
        <v>0.27241274921074266</v>
      </c>
      <c r="J55" s="101">
        <f t="shared" si="5"/>
        <v>44093</v>
      </c>
      <c r="K55" s="100">
        <f>F55/F47</f>
        <v>3.1334177110809158E-2</v>
      </c>
      <c r="L55" s="100">
        <f>F55/$F$34</f>
        <v>0.28375198395203244</v>
      </c>
    </row>
    <row r="56" spans="2:15" ht="15.75" x14ac:dyDescent="0.25">
      <c r="B56" s="95"/>
      <c r="C56" s="76" t="s">
        <v>107</v>
      </c>
      <c r="D56" s="99">
        <v>204088</v>
      </c>
      <c r="E56" s="99">
        <v>281581</v>
      </c>
      <c r="F56" s="99">
        <v>314388</v>
      </c>
      <c r="G56" s="100">
        <f t="shared" si="7"/>
        <v>0.11650999179632149</v>
      </c>
      <c r="H56" s="101">
        <f t="shared" si="4"/>
        <v>32807</v>
      </c>
      <c r="I56" s="100">
        <f t="shared" si="6"/>
        <v>0.5404531378620987</v>
      </c>
      <c r="J56" s="101">
        <f t="shared" si="5"/>
        <v>110300</v>
      </c>
      <c r="K56" s="100">
        <f>F56/F47</f>
        <v>4.7831502537037739E-2</v>
      </c>
      <c r="L56" s="100">
        <f>F56/$F$35</f>
        <v>0.48025663547832731</v>
      </c>
    </row>
    <row r="57" spans="2:15" ht="15.75" x14ac:dyDescent="0.25">
      <c r="B57" s="95"/>
      <c r="C57" s="76" t="s">
        <v>171</v>
      </c>
      <c r="D57" s="99" t="s">
        <v>178</v>
      </c>
      <c r="E57" s="99" t="s">
        <v>178</v>
      </c>
      <c r="F57" s="99" t="s">
        <v>178</v>
      </c>
      <c r="G57" s="100"/>
      <c r="H57" s="101" t="s">
        <v>178</v>
      </c>
      <c r="I57" s="100"/>
      <c r="J57" s="101" t="s">
        <v>178</v>
      </c>
      <c r="K57" s="100"/>
      <c r="L57" s="100"/>
    </row>
    <row r="58" spans="2:15" ht="15.75" x14ac:dyDescent="0.25">
      <c r="B58" s="95"/>
      <c r="C58" s="76" t="s">
        <v>172</v>
      </c>
      <c r="D58" s="99" t="s">
        <v>178</v>
      </c>
      <c r="E58" s="99" t="s">
        <v>178</v>
      </c>
      <c r="F58" s="99" t="s">
        <v>178</v>
      </c>
      <c r="G58" s="100"/>
      <c r="H58" s="101" t="s">
        <v>178</v>
      </c>
      <c r="I58" s="100"/>
      <c r="J58" s="101" t="s">
        <v>178</v>
      </c>
      <c r="K58" s="100"/>
      <c r="L58" s="100"/>
    </row>
    <row r="59" spans="2:15" ht="15.75" x14ac:dyDescent="0.25">
      <c r="B59" s="95"/>
      <c r="C59" s="76" t="s">
        <v>173</v>
      </c>
      <c r="D59" s="99" t="s">
        <v>178</v>
      </c>
      <c r="E59" s="99" t="s">
        <v>178</v>
      </c>
      <c r="F59" s="99" t="s">
        <v>178</v>
      </c>
      <c r="G59" s="100"/>
      <c r="H59" s="101" t="s">
        <v>178</v>
      </c>
      <c r="I59" s="100"/>
      <c r="J59" s="101" t="s">
        <v>178</v>
      </c>
      <c r="K59" s="100"/>
      <c r="L59" s="100"/>
    </row>
    <row r="60" spans="2:15" ht="15.75" x14ac:dyDescent="0.25">
      <c r="B60" s="95"/>
      <c r="C60" s="76" t="s">
        <v>174</v>
      </c>
      <c r="D60" s="99" t="s">
        <v>178</v>
      </c>
      <c r="E60" s="99" t="s">
        <v>178</v>
      </c>
      <c r="F60" s="99" t="s">
        <v>178</v>
      </c>
      <c r="G60" s="100"/>
      <c r="H60" s="101" t="s">
        <v>178</v>
      </c>
      <c r="I60" s="100"/>
      <c r="J60" s="101" t="s">
        <v>178</v>
      </c>
      <c r="K60" s="100"/>
      <c r="L60" s="100"/>
    </row>
    <row r="61" spans="2:15" ht="15.75" x14ac:dyDescent="0.25">
      <c r="B61" s="95"/>
      <c r="C61" s="76" t="s">
        <v>175</v>
      </c>
      <c r="D61" s="99" t="s">
        <v>178</v>
      </c>
      <c r="E61" s="99" t="s">
        <v>178</v>
      </c>
      <c r="F61" s="99" t="s">
        <v>178</v>
      </c>
      <c r="G61" s="100"/>
      <c r="H61" s="101" t="s">
        <v>178</v>
      </c>
      <c r="I61" s="100"/>
      <c r="J61" s="101" t="s">
        <v>178</v>
      </c>
      <c r="K61" s="100"/>
      <c r="L61" s="100"/>
    </row>
    <row r="62" spans="2:15" ht="15.75" x14ac:dyDescent="0.25">
      <c r="B62" s="95"/>
      <c r="C62" s="78" t="s">
        <v>121</v>
      </c>
      <c r="D62" s="99">
        <v>397797</v>
      </c>
      <c r="E62" s="99">
        <v>294599</v>
      </c>
      <c r="F62" s="99">
        <v>336577</v>
      </c>
      <c r="G62" s="100">
        <f t="shared" si="7"/>
        <v>0.14249199759673314</v>
      </c>
      <c r="H62" s="101">
        <f t="shared" si="4"/>
        <v>41978</v>
      </c>
      <c r="I62" s="100">
        <f t="shared" si="6"/>
        <v>-0.15389759098233524</v>
      </c>
      <c r="J62" s="101">
        <f t="shared" ref="J62" si="9">F62-D62</f>
        <v>-61220</v>
      </c>
      <c r="K62" s="100">
        <f>F62/F47</f>
        <v>5.1207373148493426E-2</v>
      </c>
      <c r="L62" s="100">
        <f>F62/$F$41</f>
        <v>0.25754810609625733</v>
      </c>
    </row>
    <row r="63" spans="2:15" ht="90" x14ac:dyDescent="0.25">
      <c r="B63" s="95"/>
      <c r="C63" s="77" t="s">
        <v>176</v>
      </c>
      <c r="D63" s="99">
        <f>IFERROR(D49-SUM(D50:D56,D62),"-")</f>
        <v>671323</v>
      </c>
      <c r="E63" s="99">
        <f>IFERROR(E49-SUM(E50:E56,E62),"-")</f>
        <v>649241</v>
      </c>
      <c r="F63" s="99">
        <f>IFERROR(F49-SUM(F50:F56,F62),"-")</f>
        <v>735277</v>
      </c>
      <c r="G63" s="100">
        <f t="shared" si="7"/>
        <v>0.13251781695857168</v>
      </c>
      <c r="H63" s="101">
        <f t="shared" si="4"/>
        <v>86036</v>
      </c>
      <c r="I63" s="100">
        <f>F63/D63-1</f>
        <v>9.526561729599603E-2</v>
      </c>
      <c r="J63" s="101">
        <f>F63-D63</f>
        <v>63954</v>
      </c>
      <c r="K63" s="100">
        <f>F63/F47</f>
        <v>0.11186624073096141</v>
      </c>
      <c r="L63" s="100">
        <f>F63/$F$42</f>
        <v>0.56886956750479489</v>
      </c>
    </row>
    <row r="66" spans="2:12" ht="21" x14ac:dyDescent="0.25">
      <c r="B66" s="93" t="str">
        <f>CONCATENATE("Llegada de Turistas a ",B67," por lugar de residencia (FRONTUR-ISTAC)")</f>
        <v>Llegada de Turistas a Gran Canaria por lugar de residencia (FRONTUR-ISTAC)</v>
      </c>
      <c r="C66" s="94"/>
      <c r="D66" s="94"/>
      <c r="E66" s="94"/>
      <c r="F66" s="94"/>
      <c r="G66" s="94"/>
      <c r="H66" s="94"/>
      <c r="I66" s="94"/>
      <c r="J66" s="94"/>
      <c r="K66" s="94"/>
      <c r="L66" s="94"/>
    </row>
    <row r="67" spans="2:12" ht="60.75" thickBot="1" x14ac:dyDescent="0.3">
      <c r="B67" s="102" t="s">
        <v>162</v>
      </c>
      <c r="C67" s="75"/>
      <c r="D67" s="96" t="s">
        <v>232</v>
      </c>
      <c r="E67" s="96" t="s">
        <v>233</v>
      </c>
      <c r="F67" s="96" t="s">
        <v>234</v>
      </c>
      <c r="G67" s="97" t="str">
        <f>CONCATENATE("Var ",RIGHT(F67,2),"/",RIGHT(E67,2))</f>
        <v>Var 23/22</v>
      </c>
      <c r="H67" s="97" t="str">
        <f>CONCATENATE("Dif ",RIGHT(F67,2),"/",RIGHT(E67,2))</f>
        <v>Dif 23/22</v>
      </c>
      <c r="I67" s="97" t="str">
        <f>CONCATENATE("Var ",RIGHT(F67,2),"/",RIGHT(D67,2))</f>
        <v>Var 23/19</v>
      </c>
      <c r="J67" s="97" t="str">
        <f>CONCATENATE("Dif ",RIGHT(F67,2),"/",RIGHT(D67,2))</f>
        <v>Dif 23/19</v>
      </c>
      <c r="K67" s="97" t="s">
        <v>180</v>
      </c>
      <c r="L67" s="98" t="str">
        <f>CONCATENATE("Cuota ",RIGHT(F67,4)," s/ total mercado Canarias")</f>
        <v>Cuota 2023 s/ total mercado Canarias</v>
      </c>
    </row>
    <row r="68" spans="2:12" ht="15.75" x14ac:dyDescent="0.25">
      <c r="B68" s="95"/>
      <c r="C68" s="76" t="s">
        <v>57</v>
      </c>
      <c r="D68" s="99">
        <v>4272615</v>
      </c>
      <c r="E68" s="99">
        <v>3868048</v>
      </c>
      <c r="F68" s="99">
        <v>4340676</v>
      </c>
      <c r="G68" s="100">
        <f>F68/E68-1</f>
        <v>0.12218772879757434</v>
      </c>
      <c r="H68" s="101">
        <f>F68-E68</f>
        <v>472628</v>
      </c>
      <c r="I68" s="100">
        <f>F68/D68-1</f>
        <v>1.5929588788130999E-2</v>
      </c>
      <c r="J68" s="101">
        <f>F68-D68</f>
        <v>68061</v>
      </c>
      <c r="K68" s="100">
        <f>F68/F68</f>
        <v>1</v>
      </c>
      <c r="L68" s="100">
        <f>F68/$F$26</f>
        <v>0.26776261987990679</v>
      </c>
    </row>
    <row r="69" spans="2:12" ht="45" x14ac:dyDescent="0.25">
      <c r="B69" s="95"/>
      <c r="C69" s="77" t="s">
        <v>88</v>
      </c>
      <c r="D69" s="99">
        <v>651858</v>
      </c>
      <c r="E69" s="99">
        <v>551209</v>
      </c>
      <c r="F69" s="99">
        <v>529201</v>
      </c>
      <c r="G69" s="100">
        <f>F69/E69-1</f>
        <v>-3.9926779134593193E-2</v>
      </c>
      <c r="H69" s="101">
        <f t="shared" ref="H69:H70" si="10">F69-E69</f>
        <v>-22008</v>
      </c>
      <c r="I69" s="100">
        <f>F69/D69-1</f>
        <v>-0.18816521389627805</v>
      </c>
      <c r="J69" s="101">
        <f t="shared" ref="J69:J77" si="11">F69-D69</f>
        <v>-122657</v>
      </c>
      <c r="K69" s="100">
        <f>F69/F68</f>
        <v>0.12191672449176119</v>
      </c>
      <c r="L69" s="100">
        <f>F69/$F$27</f>
        <v>0.2721754139455177</v>
      </c>
    </row>
    <row r="70" spans="2:12" ht="45" x14ac:dyDescent="0.25">
      <c r="B70" s="95"/>
      <c r="C70" s="77" t="s">
        <v>92</v>
      </c>
      <c r="D70" s="99">
        <v>3620756</v>
      </c>
      <c r="E70" s="99">
        <v>3316840</v>
      </c>
      <c r="F70" s="99">
        <v>3811475</v>
      </c>
      <c r="G70" s="100">
        <f>F70/E70-1</f>
        <v>0.1491283872601632</v>
      </c>
      <c r="H70" s="101">
        <f t="shared" si="10"/>
        <v>494635</v>
      </c>
      <c r="I70" s="100">
        <f t="shared" ref="I70:I77" si="12">F70/D70-1</f>
        <v>5.267380624377882E-2</v>
      </c>
      <c r="J70" s="101">
        <f t="shared" si="11"/>
        <v>190719</v>
      </c>
      <c r="K70" s="100">
        <f>F70/F68</f>
        <v>0.87808327550823884</v>
      </c>
      <c r="L70" s="100">
        <f>F70/$F$28</f>
        <v>0.26716123536894498</v>
      </c>
    </row>
    <row r="71" spans="2:12" ht="15.75" x14ac:dyDescent="0.25">
      <c r="B71" s="95"/>
      <c r="C71" s="76" t="s">
        <v>97</v>
      </c>
      <c r="D71" s="99">
        <v>771922</v>
      </c>
      <c r="E71" s="99">
        <v>792488</v>
      </c>
      <c r="F71" s="99">
        <v>947449</v>
      </c>
      <c r="G71" s="100">
        <f t="shared" ref="G71:G74" si="13">F71/E71-1</f>
        <v>0.19553734567589665</v>
      </c>
      <c r="H71" s="101">
        <f>F71-E71</f>
        <v>154961</v>
      </c>
      <c r="I71" s="100">
        <f t="shared" si="12"/>
        <v>0.22738955490321566</v>
      </c>
      <c r="J71" s="101">
        <f t="shared" si="11"/>
        <v>175527</v>
      </c>
      <c r="K71" s="100">
        <f>F71/F68</f>
        <v>0.21827222303622754</v>
      </c>
      <c r="L71" s="100">
        <f>F71/$F$29</f>
        <v>0.16881743038022048</v>
      </c>
    </row>
    <row r="72" spans="2:12" ht="15.75" x14ac:dyDescent="0.25">
      <c r="B72" s="95"/>
      <c r="C72" s="76" t="s">
        <v>104</v>
      </c>
      <c r="D72" s="99">
        <v>874742</v>
      </c>
      <c r="E72" s="99">
        <v>720959</v>
      </c>
      <c r="F72" s="99">
        <v>819660</v>
      </c>
      <c r="G72" s="100">
        <f t="shared" si="13"/>
        <v>0.13690237586325993</v>
      </c>
      <c r="H72" s="101">
        <f t="shared" ref="H72:H77" si="14">F72-E72</f>
        <v>98701</v>
      </c>
      <c r="I72" s="100">
        <f t="shared" si="12"/>
        <v>-6.2969424127342744E-2</v>
      </c>
      <c r="J72" s="101">
        <f t="shared" si="11"/>
        <v>-55082</v>
      </c>
      <c r="K72" s="100">
        <f>F72/F68</f>
        <v>0.18883233855740442</v>
      </c>
      <c r="L72" s="100">
        <f>F72/$F$30</f>
        <v>0.32121976195580143</v>
      </c>
    </row>
    <row r="73" spans="2:12" ht="15.75" x14ac:dyDescent="0.25">
      <c r="B73" s="95"/>
      <c r="C73" s="76" t="s">
        <v>113</v>
      </c>
      <c r="D73" s="99">
        <v>103474</v>
      </c>
      <c r="E73" s="99">
        <v>105972</v>
      </c>
      <c r="F73" s="99">
        <v>108972</v>
      </c>
      <c r="G73" s="100">
        <f t="shared" si="13"/>
        <v>2.8309364737855391E-2</v>
      </c>
      <c r="H73" s="101">
        <f t="shared" si="14"/>
        <v>3000</v>
      </c>
      <c r="I73" s="100">
        <f t="shared" si="12"/>
        <v>5.3134120648665295E-2</v>
      </c>
      <c r="J73" s="101">
        <f t="shared" si="11"/>
        <v>5498</v>
      </c>
      <c r="K73" s="100">
        <f>F73/F68</f>
        <v>2.510484542039074E-2</v>
      </c>
      <c r="L73" s="100">
        <f>F73/$F$31</f>
        <v>0.25221380264869392</v>
      </c>
    </row>
    <row r="74" spans="2:12" ht="15.75" x14ac:dyDescent="0.25">
      <c r="B74" s="95"/>
      <c r="C74" s="76" t="s">
        <v>110</v>
      </c>
      <c r="D74" s="99">
        <v>95530</v>
      </c>
      <c r="E74" s="99">
        <v>136369</v>
      </c>
      <c r="F74" s="99">
        <v>158745</v>
      </c>
      <c r="G74" s="100">
        <f t="shared" si="13"/>
        <v>0.16408421268763429</v>
      </c>
      <c r="H74" s="101">
        <f t="shared" si="14"/>
        <v>22376</v>
      </c>
      <c r="I74" s="100">
        <f t="shared" si="12"/>
        <v>0.66172929969643035</v>
      </c>
      <c r="J74" s="101">
        <f t="shared" si="11"/>
        <v>63215</v>
      </c>
      <c r="K74" s="100">
        <f>F74/F68</f>
        <v>3.6571492550929854E-2</v>
      </c>
      <c r="L74" s="100">
        <f>F74/$F$32</f>
        <v>0.18868787961631264</v>
      </c>
    </row>
    <row r="75" spans="2:12" ht="15.75" x14ac:dyDescent="0.25">
      <c r="B75" s="95"/>
      <c r="C75" s="76" t="s">
        <v>117</v>
      </c>
      <c r="D75" s="99">
        <v>237795</v>
      </c>
      <c r="E75" s="99">
        <v>275272</v>
      </c>
      <c r="F75" s="99">
        <v>273327</v>
      </c>
      <c r="G75" s="100">
        <f>F75/E75-1</f>
        <v>-7.0657386148972323E-3</v>
      </c>
      <c r="H75" s="101">
        <f t="shared" si="14"/>
        <v>-1945</v>
      </c>
      <c r="I75" s="100">
        <f t="shared" si="12"/>
        <v>0.14942282217876746</v>
      </c>
      <c r="J75" s="101">
        <f t="shared" si="11"/>
        <v>35532</v>
      </c>
      <c r="K75" s="100">
        <f>F75/F68</f>
        <v>6.2968763390771385E-2</v>
      </c>
      <c r="L75" s="100">
        <f>F75/$F$33</f>
        <v>0.41512371226400052</v>
      </c>
    </row>
    <row r="76" spans="2:12" ht="15.75" x14ac:dyDescent="0.25">
      <c r="B76" s="95"/>
      <c r="C76" s="76" t="s">
        <v>101</v>
      </c>
      <c r="D76" s="99">
        <v>77915</v>
      </c>
      <c r="E76" s="99">
        <v>81125</v>
      </c>
      <c r="F76" s="99">
        <v>110766</v>
      </c>
      <c r="G76" s="100">
        <f t="shared" ref="G76:G77" si="15">F76/E76-1</f>
        <v>0.36537442218798155</v>
      </c>
      <c r="H76" s="101">
        <f t="shared" si="14"/>
        <v>29641</v>
      </c>
      <c r="I76" s="100">
        <f t="shared" si="12"/>
        <v>0.42162613104023605</v>
      </c>
      <c r="J76" s="101">
        <f t="shared" si="11"/>
        <v>32851</v>
      </c>
      <c r="K76" s="100">
        <f>F76/F68</f>
        <v>2.5518145099979819E-2</v>
      </c>
      <c r="L76" s="100">
        <f>F76/$F$34</f>
        <v>0.15260724362930958</v>
      </c>
    </row>
    <row r="77" spans="2:12" ht="15.75" x14ac:dyDescent="0.25">
      <c r="B77" s="95"/>
      <c r="C77" s="76" t="s">
        <v>107</v>
      </c>
      <c r="D77" s="99">
        <v>100344</v>
      </c>
      <c r="E77" s="99">
        <v>114253</v>
      </c>
      <c r="F77" s="99">
        <v>126834</v>
      </c>
      <c r="G77" s="100">
        <f t="shared" si="15"/>
        <v>0.11011527049617964</v>
      </c>
      <c r="H77" s="101">
        <f t="shared" si="14"/>
        <v>12581</v>
      </c>
      <c r="I77" s="100">
        <f t="shared" si="12"/>
        <v>0.26399186797416885</v>
      </c>
      <c r="J77" s="101">
        <f t="shared" si="11"/>
        <v>26490</v>
      </c>
      <c r="K77" s="100">
        <f>F77/F68</f>
        <v>2.9219872664995039E-2</v>
      </c>
      <c r="L77" s="100">
        <f>F77/$F$35</f>
        <v>0.19375062058430398</v>
      </c>
    </row>
    <row r="78" spans="2:12" ht="15.75" x14ac:dyDescent="0.25">
      <c r="B78" s="95"/>
      <c r="C78" s="76" t="s">
        <v>171</v>
      </c>
      <c r="D78" s="99" t="s">
        <v>178</v>
      </c>
      <c r="E78" s="99" t="s">
        <v>178</v>
      </c>
      <c r="F78" s="99" t="s">
        <v>178</v>
      </c>
      <c r="G78" s="100"/>
      <c r="H78" s="101" t="s">
        <v>178</v>
      </c>
      <c r="I78" s="100"/>
      <c r="J78" s="101" t="s">
        <v>178</v>
      </c>
      <c r="K78" s="100"/>
      <c r="L78" s="100"/>
    </row>
    <row r="79" spans="2:12" ht="15.75" x14ac:dyDescent="0.25">
      <c r="B79" s="95"/>
      <c r="C79" s="76" t="s">
        <v>172</v>
      </c>
      <c r="D79" s="99" t="s">
        <v>178</v>
      </c>
      <c r="E79" s="99" t="s">
        <v>178</v>
      </c>
      <c r="F79" s="99" t="s">
        <v>178</v>
      </c>
      <c r="G79" s="100"/>
      <c r="H79" s="101" t="s">
        <v>178</v>
      </c>
      <c r="I79" s="100"/>
      <c r="J79" s="101" t="s">
        <v>178</v>
      </c>
      <c r="K79" s="100"/>
      <c r="L79" s="100"/>
    </row>
    <row r="80" spans="2:12" ht="15.75" x14ac:dyDescent="0.25">
      <c r="B80" s="95"/>
      <c r="C80" s="76" t="s">
        <v>173</v>
      </c>
      <c r="D80" s="99" t="s">
        <v>178</v>
      </c>
      <c r="E80" s="99" t="s">
        <v>178</v>
      </c>
      <c r="F80" s="99" t="s">
        <v>178</v>
      </c>
      <c r="G80" s="100"/>
      <c r="H80" s="101" t="s">
        <v>178</v>
      </c>
      <c r="I80" s="100"/>
      <c r="J80" s="101" t="s">
        <v>178</v>
      </c>
      <c r="K80" s="100"/>
      <c r="L80" s="100"/>
    </row>
    <row r="81" spans="2:12" ht="15.75" x14ac:dyDescent="0.25">
      <c r="B81" s="95"/>
      <c r="C81" s="76" t="s">
        <v>174</v>
      </c>
      <c r="D81" s="99" t="s">
        <v>178</v>
      </c>
      <c r="E81" s="99" t="s">
        <v>178</v>
      </c>
      <c r="F81" s="99" t="s">
        <v>178</v>
      </c>
      <c r="G81" s="100"/>
      <c r="H81" s="101" t="s">
        <v>178</v>
      </c>
      <c r="I81" s="100"/>
      <c r="J81" s="101" t="s">
        <v>178</v>
      </c>
      <c r="K81" s="100"/>
      <c r="L81" s="100"/>
    </row>
    <row r="82" spans="2:12" ht="15.75" x14ac:dyDescent="0.25">
      <c r="B82" s="95"/>
      <c r="C82" s="76" t="s">
        <v>175</v>
      </c>
      <c r="D82" s="99" t="s">
        <v>178</v>
      </c>
      <c r="E82" s="99" t="s">
        <v>178</v>
      </c>
      <c r="F82" s="99" t="s">
        <v>178</v>
      </c>
      <c r="G82" s="100"/>
      <c r="H82" s="101" t="s">
        <v>178</v>
      </c>
      <c r="I82" s="100"/>
      <c r="J82" s="101" t="s">
        <v>178</v>
      </c>
      <c r="K82" s="100"/>
      <c r="L82" s="100"/>
    </row>
    <row r="83" spans="2:12" ht="15.75" x14ac:dyDescent="0.25">
      <c r="B83" s="95"/>
      <c r="C83" s="78" t="s">
        <v>121</v>
      </c>
      <c r="D83" s="99">
        <v>942683</v>
      </c>
      <c r="E83" s="99">
        <v>736263</v>
      </c>
      <c r="F83" s="99">
        <v>836839</v>
      </c>
      <c r="G83" s="100">
        <f t="shared" ref="G83" si="16">F83/E83-1</f>
        <v>0.1366033604839576</v>
      </c>
      <c r="H83" s="101">
        <f t="shared" ref="H83:H84" si="17">F83-E83</f>
        <v>100576</v>
      </c>
      <c r="I83" s="100">
        <f t="shared" ref="I83:I84" si="18">F83/D83-1</f>
        <v>-0.11227952556691911</v>
      </c>
      <c r="J83" s="101">
        <f t="shared" ref="J83" si="19">F83-D83</f>
        <v>-105844</v>
      </c>
      <c r="K83" s="100">
        <f>F83/F68</f>
        <v>0.19279001703882068</v>
      </c>
      <c r="L83" s="100">
        <f>F83/$F$41</f>
        <v>0.64034767544272453</v>
      </c>
    </row>
    <row r="84" spans="2:12" ht="90" x14ac:dyDescent="0.25">
      <c r="B84" s="95"/>
      <c r="C84" s="77" t="s">
        <v>176</v>
      </c>
      <c r="D84" s="99">
        <f>IFERROR(D70-SUM(D71:D77,D83),"-")</f>
        <v>416351</v>
      </c>
      <c r="E84" s="99">
        <f>IFERROR(E70-SUM(E71:E77,E83),"-")</f>
        <v>354139</v>
      </c>
      <c r="F84" s="99">
        <f>IFERROR(F70-SUM(F71:F77,F83),"-")</f>
        <v>428883</v>
      </c>
      <c r="G84" s="100">
        <f>F84/E84-1</f>
        <v>0.21105836973617698</v>
      </c>
      <c r="H84" s="101">
        <f t="shared" si="17"/>
        <v>74744</v>
      </c>
      <c r="I84" s="100">
        <f t="shared" si="18"/>
        <v>3.009960345958107E-2</v>
      </c>
      <c r="J84" s="101">
        <f>F84-D84</f>
        <v>12532</v>
      </c>
      <c r="K84" s="100">
        <f>F84/F68</f>
        <v>9.8805577748719328E-2</v>
      </c>
      <c r="L84" s="100">
        <f>F84/$F$42</f>
        <v>0.33181846667332032</v>
      </c>
    </row>
    <row r="87" spans="2:12" ht="21" x14ac:dyDescent="0.25">
      <c r="B87" s="93" t="str">
        <f>CONCATENATE("Llegada de Turistas a ",B88," por lugar de residencia (FRONTUR-ISTAC)")</f>
        <v>Llegada de Turistas a Fuerteventura por lugar de residencia (FRONTUR-ISTAC)</v>
      </c>
      <c r="C87" s="94"/>
      <c r="D87" s="94"/>
      <c r="E87" s="94"/>
      <c r="F87" s="94"/>
      <c r="G87" s="94"/>
      <c r="H87" s="94"/>
      <c r="I87" s="94"/>
      <c r="J87" s="94"/>
      <c r="K87" s="94"/>
      <c r="L87" s="94"/>
    </row>
    <row r="88" spans="2:12" ht="60.75" thickBot="1" x14ac:dyDescent="0.3">
      <c r="B88" s="95" t="s">
        <v>164</v>
      </c>
      <c r="C88" s="75"/>
      <c r="D88" s="96" t="s">
        <v>232</v>
      </c>
      <c r="E88" s="96" t="s">
        <v>233</v>
      </c>
      <c r="F88" s="96" t="s">
        <v>234</v>
      </c>
      <c r="G88" s="97" t="str">
        <f>CONCATENATE("Var ",RIGHT(F88,2),"/",RIGHT(E88,2))</f>
        <v>Var 23/22</v>
      </c>
      <c r="H88" s="97" t="str">
        <f>CONCATENATE("Dif ",RIGHT(F88,2),"/",RIGHT(E88,2))</f>
        <v>Dif 23/22</v>
      </c>
      <c r="I88" s="97" t="str">
        <f>CONCATENATE("Var ",RIGHT(F88,2),"/",RIGHT(D88,2))</f>
        <v>Var 23/19</v>
      </c>
      <c r="J88" s="97" t="str">
        <f>CONCATENATE("Dif ",RIGHT(F88,2),"/",RIGHT(D88,2))</f>
        <v>Dif 23/19</v>
      </c>
      <c r="K88" s="97" t="s">
        <v>180</v>
      </c>
      <c r="L88" s="98" t="str">
        <f>CONCATENATE("Cuota ",RIGHT(F88,4)," s/ total mercado Canarias")</f>
        <v>Cuota 2023 s/ total mercado Canarias</v>
      </c>
    </row>
    <row r="89" spans="2:12" ht="15.75" x14ac:dyDescent="0.25">
      <c r="B89" s="95"/>
      <c r="C89" s="76" t="s">
        <v>57</v>
      </c>
      <c r="D89" s="99">
        <v>2023196</v>
      </c>
      <c r="E89" s="99">
        <v>2137752</v>
      </c>
      <c r="F89" s="99">
        <v>2380581</v>
      </c>
      <c r="G89" s="100">
        <f>F89/E89-1</f>
        <v>0.11359081876662969</v>
      </c>
      <c r="H89" s="101">
        <f>F89-E89</f>
        <v>242829</v>
      </c>
      <c r="I89" s="100">
        <f>F89/D89-1</f>
        <v>0.17664378537719538</v>
      </c>
      <c r="J89" s="101">
        <f>F89-D89</f>
        <v>357385</v>
      </c>
      <c r="K89" s="100">
        <f>F89/F89</f>
        <v>1</v>
      </c>
      <c r="L89" s="100">
        <f>F89/$F$26</f>
        <v>0.14685053788772265</v>
      </c>
    </row>
    <row r="90" spans="2:12" ht="45" x14ac:dyDescent="0.25">
      <c r="B90" s="95"/>
      <c r="C90" s="77" t="s">
        <v>88</v>
      </c>
      <c r="D90" s="99">
        <v>165403</v>
      </c>
      <c r="E90" s="99">
        <v>169195</v>
      </c>
      <c r="F90" s="99">
        <v>177475</v>
      </c>
      <c r="G90" s="100">
        <f>F90/E90-1</f>
        <v>4.8937616359821412E-2</v>
      </c>
      <c r="H90" s="101">
        <f t="shared" ref="H90:H91" si="20">F90-E90</f>
        <v>8280</v>
      </c>
      <c r="I90" s="100">
        <f>F90/D90-1</f>
        <v>7.2985375114115181E-2</v>
      </c>
      <c r="J90" s="101">
        <f t="shared" ref="J90:J98" si="21">F90-D90</f>
        <v>12072</v>
      </c>
      <c r="K90" s="100">
        <f>F90/F89</f>
        <v>7.4551128485021087E-2</v>
      </c>
      <c r="L90" s="100">
        <f>F90/$F$27</f>
        <v>9.1277853953376425E-2</v>
      </c>
    </row>
    <row r="91" spans="2:12" ht="45" x14ac:dyDescent="0.25">
      <c r="B91" s="95"/>
      <c r="C91" s="77" t="s">
        <v>92</v>
      </c>
      <c r="D91" s="99">
        <v>1857792</v>
      </c>
      <c r="E91" s="99">
        <v>1968558</v>
      </c>
      <c r="F91" s="99">
        <v>2203105</v>
      </c>
      <c r="G91" s="100">
        <f>F91/E91-1</f>
        <v>0.1191466037576745</v>
      </c>
      <c r="H91" s="101">
        <f t="shared" si="20"/>
        <v>234547</v>
      </c>
      <c r="I91" s="100">
        <f t="shared" ref="I91:I98" si="22">F91/D91-1</f>
        <v>0.18587279953837665</v>
      </c>
      <c r="J91" s="101">
        <f t="shared" si="21"/>
        <v>345313</v>
      </c>
      <c r="K91" s="100">
        <f>F91/F89</f>
        <v>0.92544845144945709</v>
      </c>
      <c r="L91" s="100">
        <f>F91/$F$28</f>
        <v>0.1544242723479754</v>
      </c>
    </row>
    <row r="92" spans="2:12" ht="15.75" x14ac:dyDescent="0.25">
      <c r="B92" s="95"/>
      <c r="C92" s="76" t="s">
        <v>97</v>
      </c>
      <c r="D92" s="99">
        <v>492083</v>
      </c>
      <c r="E92" s="99">
        <v>604926</v>
      </c>
      <c r="F92" s="99">
        <v>737659</v>
      </c>
      <c r="G92" s="100">
        <f t="shared" ref="G92:G95" si="23">F92/E92-1</f>
        <v>0.21942022660622951</v>
      </c>
      <c r="H92" s="101">
        <f>F92-E92</f>
        <v>132733</v>
      </c>
      <c r="I92" s="100">
        <f t="shared" si="22"/>
        <v>0.49905402137444299</v>
      </c>
      <c r="J92" s="101">
        <f t="shared" si="21"/>
        <v>245576</v>
      </c>
      <c r="K92" s="100">
        <f>F92/F89</f>
        <v>0.30986511276028833</v>
      </c>
      <c r="L92" s="100">
        <f>F92/$F$29</f>
        <v>0.13143683393707004</v>
      </c>
    </row>
    <row r="93" spans="2:12" ht="15.75" x14ac:dyDescent="0.25">
      <c r="B93" s="95"/>
      <c r="C93" s="76" t="s">
        <v>104</v>
      </c>
      <c r="D93" s="99">
        <v>775296</v>
      </c>
      <c r="E93" s="99">
        <v>715781</v>
      </c>
      <c r="F93" s="99">
        <v>759857</v>
      </c>
      <c r="G93" s="100">
        <f t="shared" si="23"/>
        <v>6.1577493674741302E-2</v>
      </c>
      <c r="H93" s="101">
        <f t="shared" ref="H93:H98" si="24">F93-E93</f>
        <v>44076</v>
      </c>
      <c r="I93" s="100">
        <f t="shared" si="22"/>
        <v>-1.9913684579825008E-2</v>
      </c>
      <c r="J93" s="101">
        <f t="shared" si="21"/>
        <v>-15439</v>
      </c>
      <c r="K93" s="100">
        <f>F93/F89</f>
        <v>0.3191897272136508</v>
      </c>
      <c r="L93" s="100">
        <f>F93/$F$30</f>
        <v>0.29778333047903938</v>
      </c>
    </row>
    <row r="94" spans="2:12" ht="15.75" x14ac:dyDescent="0.25">
      <c r="B94" s="95"/>
      <c r="C94" s="76" t="s">
        <v>113</v>
      </c>
      <c r="D94" s="99">
        <v>15586</v>
      </c>
      <c r="E94" s="99">
        <v>18083</v>
      </c>
      <c r="F94" s="99">
        <v>24817</v>
      </c>
      <c r="G94" s="100">
        <f t="shared" si="23"/>
        <v>0.37239396117900792</v>
      </c>
      <c r="H94" s="101">
        <f t="shared" si="24"/>
        <v>6734</v>
      </c>
      <c r="I94" s="100">
        <f t="shared" si="22"/>
        <v>0.59226228666752223</v>
      </c>
      <c r="J94" s="101">
        <f t="shared" si="21"/>
        <v>9231</v>
      </c>
      <c r="K94" s="100">
        <f>F94/F89</f>
        <v>1.042476605500926E-2</v>
      </c>
      <c r="L94" s="100">
        <f>F94/$F$31</f>
        <v>5.7438515768570252E-2</v>
      </c>
    </row>
    <row r="95" spans="2:12" ht="15.75" x14ac:dyDescent="0.25">
      <c r="B95" s="95"/>
      <c r="C95" s="76" t="s">
        <v>110</v>
      </c>
      <c r="D95" s="99">
        <v>114092</v>
      </c>
      <c r="E95" s="99">
        <v>145994</v>
      </c>
      <c r="F95" s="99">
        <v>136653</v>
      </c>
      <c r="G95" s="100">
        <f t="shared" si="23"/>
        <v>-6.3982081455402295E-2</v>
      </c>
      <c r="H95" s="101">
        <f t="shared" si="24"/>
        <v>-9341</v>
      </c>
      <c r="I95" s="100">
        <f t="shared" si="22"/>
        <v>0.19774392595449286</v>
      </c>
      <c r="J95" s="101">
        <f t="shared" si="21"/>
        <v>22561</v>
      </c>
      <c r="K95" s="100">
        <f>F95/F89</f>
        <v>5.7403213753281238E-2</v>
      </c>
      <c r="L95" s="100">
        <f>F95/$F$32</f>
        <v>0.16242883122749047</v>
      </c>
    </row>
    <row r="96" spans="2:12" ht="15.75" x14ac:dyDescent="0.25">
      <c r="B96" s="95"/>
      <c r="C96" s="76" t="s">
        <v>117</v>
      </c>
      <c r="D96" s="99">
        <v>51746</v>
      </c>
      <c r="E96" s="99">
        <v>65740</v>
      </c>
      <c r="F96" s="99">
        <v>63335</v>
      </c>
      <c r="G96" s="100">
        <f>F96/E96-1</f>
        <v>-3.6583510800121677E-2</v>
      </c>
      <c r="H96" s="101">
        <f t="shared" si="24"/>
        <v>-2405</v>
      </c>
      <c r="I96" s="100">
        <f t="shared" si="22"/>
        <v>0.22395933985235583</v>
      </c>
      <c r="J96" s="101">
        <f t="shared" si="21"/>
        <v>11589</v>
      </c>
      <c r="K96" s="100">
        <f>F96/F89</f>
        <v>2.6604849824475623E-2</v>
      </c>
      <c r="L96" s="100">
        <f>F96/$F$33</f>
        <v>9.6191961702431411E-2</v>
      </c>
    </row>
    <row r="97" spans="2:12" ht="15.75" x14ac:dyDescent="0.25">
      <c r="B97" s="95"/>
      <c r="C97" s="76" t="s">
        <v>101</v>
      </c>
      <c r="D97" s="99">
        <v>35696</v>
      </c>
      <c r="E97" s="99">
        <v>39324</v>
      </c>
      <c r="F97" s="99">
        <v>64594</v>
      </c>
      <c r="G97" s="100">
        <f t="shared" ref="G97:G98" si="25">F97/E97-1</f>
        <v>0.64261011087376674</v>
      </c>
      <c r="H97" s="101">
        <f t="shared" si="24"/>
        <v>25270</v>
      </c>
      <c r="I97" s="100">
        <f t="shared" si="22"/>
        <v>0.80955849394890178</v>
      </c>
      <c r="J97" s="101">
        <f t="shared" si="21"/>
        <v>28898</v>
      </c>
      <c r="K97" s="100">
        <f>F97/F89</f>
        <v>2.7133712316447119E-2</v>
      </c>
      <c r="L97" s="100">
        <f>F97/$F$34</f>
        <v>8.8994026099991186E-2</v>
      </c>
    </row>
    <row r="98" spans="2:12" ht="15.75" x14ac:dyDescent="0.25">
      <c r="B98" s="95"/>
      <c r="C98" s="76" t="s">
        <v>107</v>
      </c>
      <c r="D98" s="99">
        <v>90578</v>
      </c>
      <c r="E98" s="99">
        <v>127895</v>
      </c>
      <c r="F98" s="99">
        <v>120623</v>
      </c>
      <c r="G98" s="100">
        <f t="shared" si="25"/>
        <v>-5.6859142265139329E-2</v>
      </c>
      <c r="H98" s="101">
        <f t="shared" si="24"/>
        <v>-7272</v>
      </c>
      <c r="I98" s="100">
        <f t="shared" si="22"/>
        <v>0.33170306255382109</v>
      </c>
      <c r="J98" s="101">
        <f t="shared" si="21"/>
        <v>30045</v>
      </c>
      <c r="K98" s="100">
        <f>F98/F89</f>
        <v>5.0669563438505136E-2</v>
      </c>
      <c r="L98" s="100">
        <f>F98/$F$35</f>
        <v>0.18426274584685889</v>
      </c>
    </row>
    <row r="99" spans="2:12" ht="15.75" x14ac:dyDescent="0.25">
      <c r="B99" s="95"/>
      <c r="C99" s="76" t="s">
        <v>171</v>
      </c>
      <c r="D99" s="99" t="s">
        <v>178</v>
      </c>
      <c r="E99" s="99" t="s">
        <v>178</v>
      </c>
      <c r="F99" s="99" t="s">
        <v>178</v>
      </c>
      <c r="G99" s="100"/>
      <c r="H99" s="101" t="s">
        <v>178</v>
      </c>
      <c r="I99" s="100"/>
      <c r="J99" s="101" t="s">
        <v>178</v>
      </c>
      <c r="K99" s="100"/>
      <c r="L99" s="100"/>
    </row>
    <row r="100" spans="2:12" ht="15.75" x14ac:dyDescent="0.25">
      <c r="B100" s="95"/>
      <c r="C100" s="76" t="s">
        <v>172</v>
      </c>
      <c r="D100" s="99" t="s">
        <v>178</v>
      </c>
      <c r="E100" s="99" t="s">
        <v>178</v>
      </c>
      <c r="F100" s="99" t="s">
        <v>178</v>
      </c>
      <c r="G100" s="100"/>
      <c r="H100" s="101" t="s">
        <v>178</v>
      </c>
      <c r="I100" s="100"/>
      <c r="J100" s="101" t="s">
        <v>178</v>
      </c>
      <c r="K100" s="100"/>
      <c r="L100" s="100"/>
    </row>
    <row r="101" spans="2:12" ht="15.75" x14ac:dyDescent="0.25">
      <c r="B101" s="95"/>
      <c r="C101" s="76" t="s">
        <v>173</v>
      </c>
      <c r="D101" s="99" t="s">
        <v>178</v>
      </c>
      <c r="E101" s="99" t="s">
        <v>178</v>
      </c>
      <c r="F101" s="99" t="s">
        <v>178</v>
      </c>
      <c r="G101" s="100"/>
      <c r="H101" s="101" t="s">
        <v>178</v>
      </c>
      <c r="I101" s="100"/>
      <c r="J101" s="101" t="s">
        <v>178</v>
      </c>
      <c r="K101" s="100"/>
      <c r="L101" s="100"/>
    </row>
    <row r="102" spans="2:12" ht="15.75" x14ac:dyDescent="0.25">
      <c r="B102" s="95"/>
      <c r="C102" s="76" t="s">
        <v>174</v>
      </c>
      <c r="D102" s="99" t="s">
        <v>178</v>
      </c>
      <c r="E102" s="99" t="s">
        <v>178</v>
      </c>
      <c r="F102" s="99" t="s">
        <v>178</v>
      </c>
      <c r="G102" s="100"/>
      <c r="H102" s="101" t="s">
        <v>178</v>
      </c>
      <c r="I102" s="100"/>
      <c r="J102" s="101" t="s">
        <v>178</v>
      </c>
      <c r="K102" s="100"/>
      <c r="L102" s="100"/>
    </row>
    <row r="103" spans="2:12" ht="15.75" x14ac:dyDescent="0.25">
      <c r="B103" s="95"/>
      <c r="C103" s="76" t="s">
        <v>175</v>
      </c>
      <c r="D103" s="99" t="s">
        <v>178</v>
      </c>
      <c r="E103" s="99" t="s">
        <v>178</v>
      </c>
      <c r="F103" s="99" t="s">
        <v>178</v>
      </c>
      <c r="G103" s="100"/>
      <c r="H103" s="101" t="s">
        <v>178</v>
      </c>
      <c r="I103" s="100"/>
      <c r="J103" s="101" t="s">
        <v>178</v>
      </c>
      <c r="K103" s="100"/>
      <c r="L103" s="100"/>
    </row>
    <row r="104" spans="2:12" ht="15.75" x14ac:dyDescent="0.25">
      <c r="B104" s="95"/>
      <c r="C104" s="78" t="s">
        <v>121</v>
      </c>
      <c r="D104" s="99">
        <v>84062</v>
      </c>
      <c r="E104" s="99">
        <v>63468</v>
      </c>
      <c r="F104" s="99">
        <v>66517</v>
      </c>
      <c r="G104" s="100">
        <f t="shared" ref="G104" si="26">F104/E104-1</f>
        <v>4.8039957143757528E-2</v>
      </c>
      <c r="H104" s="101">
        <f t="shared" ref="H104:H105" si="27">F104-E104</f>
        <v>3049</v>
      </c>
      <c r="I104" s="100">
        <f t="shared" ref="I104:I105" si="28">F104/D104-1</f>
        <v>-0.20871499607432609</v>
      </c>
      <c r="J104" s="101">
        <f t="shared" ref="J104" si="29">F104-D104</f>
        <v>-17545</v>
      </c>
      <c r="K104" s="100">
        <f>F104/F89</f>
        <v>2.7941498314907158E-2</v>
      </c>
      <c r="L104" s="100">
        <f>F104/$F$41</f>
        <v>5.0898686996451774E-2</v>
      </c>
    </row>
    <row r="105" spans="2:12" ht="90" x14ac:dyDescent="0.25">
      <c r="B105" s="95"/>
      <c r="C105" s="77" t="s">
        <v>176</v>
      </c>
      <c r="D105" s="99">
        <f>IFERROR(D91-SUM(D92:D98,D104),"-")</f>
        <v>198653</v>
      </c>
      <c r="E105" s="99">
        <f>IFERROR(E91-SUM(E92:E98,E104),"-")</f>
        <v>187347</v>
      </c>
      <c r="F105" s="99">
        <f>IFERROR(F91-SUM(F92:F98,F104),"-")</f>
        <v>229050</v>
      </c>
      <c r="G105" s="100">
        <f>F105/E105-1</f>
        <v>0.22259763967397395</v>
      </c>
      <c r="H105" s="101">
        <f t="shared" si="27"/>
        <v>41703</v>
      </c>
      <c r="I105" s="100">
        <f t="shared" si="28"/>
        <v>0.15301555979522075</v>
      </c>
      <c r="J105" s="101">
        <f>F105-D105</f>
        <v>30397</v>
      </c>
      <c r="K105" s="100">
        <f>F105/F89</f>
        <v>9.6216007772892409E-2</v>
      </c>
      <c r="L105" s="100">
        <f>F105/$F$42</f>
        <v>0.17721154671909126</v>
      </c>
    </row>
    <row r="108" spans="2:12" ht="21" x14ac:dyDescent="0.25">
      <c r="B108" s="93" t="str">
        <f>CONCATENATE("Llegada de Turistas a ",B109," por lugar de residencia (FRONTUR-ISTAC)")</f>
        <v>Llegada de Turistas a Lanzarote por lugar de residencia (FRONTUR-ISTAC)</v>
      </c>
      <c r="C108" s="94"/>
      <c r="D108" s="94"/>
      <c r="E108" s="94"/>
      <c r="F108" s="94"/>
      <c r="G108" s="94"/>
      <c r="H108" s="94"/>
      <c r="I108" s="94"/>
      <c r="J108" s="94"/>
      <c r="K108" s="94"/>
      <c r="L108" s="94"/>
    </row>
    <row r="109" spans="2:12" ht="60.75" thickBot="1" x14ac:dyDescent="0.3">
      <c r="B109" s="95" t="s">
        <v>163</v>
      </c>
      <c r="C109" s="75"/>
      <c r="D109" s="96" t="s">
        <v>232</v>
      </c>
      <c r="E109" s="96" t="s">
        <v>233</v>
      </c>
      <c r="F109" s="96" t="s">
        <v>234</v>
      </c>
      <c r="G109" s="97" t="str">
        <f>CONCATENATE("Var ",RIGHT(F109,2),"/",RIGHT(E109,2))</f>
        <v>Var 23/22</v>
      </c>
      <c r="H109" s="97" t="str">
        <f>CONCATENATE("Dif ",RIGHT(F109,2),"/",RIGHT(E109,2))</f>
        <v>Dif 23/22</v>
      </c>
      <c r="I109" s="97" t="str">
        <f>CONCATENATE("Var ",RIGHT(F109,2),"/",RIGHT(D109,2))</f>
        <v>Var 23/19</v>
      </c>
      <c r="J109" s="97" t="str">
        <f>CONCATENATE("Dif ",RIGHT(F109,2),"/",RIGHT(D109,2))</f>
        <v>Dif 23/19</v>
      </c>
      <c r="K109" s="97" t="s">
        <v>180</v>
      </c>
      <c r="L109" s="98" t="str">
        <f>CONCATENATE("Cuota ",RIGHT(F109,4)," s/ total mercado Canarias")</f>
        <v>Cuota 2023 s/ total mercado Canarias</v>
      </c>
    </row>
    <row r="110" spans="2:12" ht="15.75" x14ac:dyDescent="0.25">
      <c r="B110" s="95"/>
      <c r="C110" s="76" t="s">
        <v>57</v>
      </c>
      <c r="D110" s="99">
        <v>3065575</v>
      </c>
      <c r="E110" s="99">
        <v>2816231</v>
      </c>
      <c r="F110" s="99">
        <v>3179036</v>
      </c>
      <c r="G110" s="100">
        <f>F110/E110-1</f>
        <v>0.12882643504740909</v>
      </c>
      <c r="H110" s="101">
        <f>F110-E110</f>
        <v>362805</v>
      </c>
      <c r="I110" s="100">
        <f>F110/D110-1</f>
        <v>3.7011327401873961E-2</v>
      </c>
      <c r="J110" s="101">
        <f>F110-D110</f>
        <v>113461</v>
      </c>
      <c r="K110" s="100">
        <f>F110/F110</f>
        <v>1</v>
      </c>
      <c r="L110" s="100">
        <f>F110/$F$26</f>
        <v>0.19610470996972348</v>
      </c>
    </row>
    <row r="111" spans="2:12" ht="45" x14ac:dyDescent="0.25">
      <c r="B111" s="95"/>
      <c r="C111" s="77" t="s">
        <v>88</v>
      </c>
      <c r="D111" s="99">
        <v>309550</v>
      </c>
      <c r="E111" s="99">
        <v>350194</v>
      </c>
      <c r="F111" s="99">
        <v>325853</v>
      </c>
      <c r="G111" s="100">
        <f>F111/E111-1</f>
        <v>-6.9507187444673546E-2</v>
      </c>
      <c r="H111" s="101">
        <f t="shared" ref="H111:H112" si="30">F111-E111</f>
        <v>-24341</v>
      </c>
      <c r="I111" s="100">
        <f>F111/D111-1</f>
        <v>5.2666774349862777E-2</v>
      </c>
      <c r="J111" s="101">
        <f t="shared" ref="J111:J119" si="31">F111-D111</f>
        <v>16303</v>
      </c>
      <c r="K111" s="100">
        <f>F111/F110</f>
        <v>0.10250056935498686</v>
      </c>
      <c r="L111" s="100">
        <f>F111/$F$27</f>
        <v>0.16759071725183583</v>
      </c>
    </row>
    <row r="112" spans="2:12" ht="45" x14ac:dyDescent="0.25">
      <c r="B112" s="95"/>
      <c r="C112" s="77" t="s">
        <v>92</v>
      </c>
      <c r="D112" s="99">
        <v>2756026</v>
      </c>
      <c r="E112" s="99">
        <v>2466036</v>
      </c>
      <c r="F112" s="99">
        <v>2853186</v>
      </c>
      <c r="G112" s="100">
        <f>F112/E112-1</f>
        <v>0.15699284195364549</v>
      </c>
      <c r="H112" s="101">
        <f t="shared" si="30"/>
        <v>387150</v>
      </c>
      <c r="I112" s="100">
        <f t="shared" ref="I112:I119" si="32">F112/D112-1</f>
        <v>3.5253658710041158E-2</v>
      </c>
      <c r="J112" s="101">
        <f t="shared" si="31"/>
        <v>97160</v>
      </c>
      <c r="K112" s="100">
        <f>F112/F110</f>
        <v>0.89750037432731178</v>
      </c>
      <c r="L112" s="100">
        <f>F112/$F$28</f>
        <v>0.19999099994027997</v>
      </c>
    </row>
    <row r="113" spans="2:12" ht="15.75" x14ac:dyDescent="0.25">
      <c r="B113" s="95"/>
      <c r="C113" s="76" t="s">
        <v>97</v>
      </c>
      <c r="D113" s="99">
        <v>1420765</v>
      </c>
      <c r="E113" s="99">
        <v>1311507</v>
      </c>
      <c r="F113" s="99">
        <v>1538786</v>
      </c>
      <c r="G113" s="100">
        <f t="shared" ref="G113:G116" si="33">F113/E113-1</f>
        <v>0.17329606323107694</v>
      </c>
      <c r="H113" s="101">
        <f>F113-E113</f>
        <v>227279</v>
      </c>
      <c r="I113" s="100">
        <f t="shared" si="32"/>
        <v>8.3068628520550636E-2</v>
      </c>
      <c r="J113" s="101">
        <f t="shared" si="31"/>
        <v>118021</v>
      </c>
      <c r="K113" s="100">
        <f>F113/F110</f>
        <v>0.48404170320814233</v>
      </c>
      <c r="L113" s="100">
        <f>F113/$F$29</f>
        <v>0.27418246092935655</v>
      </c>
    </row>
    <row r="114" spans="2:12" ht="15.75" x14ac:dyDescent="0.25">
      <c r="B114" s="95"/>
      <c r="C114" s="76" t="s">
        <v>104</v>
      </c>
      <c r="D114" s="99">
        <v>397972</v>
      </c>
      <c r="E114" s="99">
        <v>263915</v>
      </c>
      <c r="F114" s="99">
        <v>305208</v>
      </c>
      <c r="G114" s="100">
        <f t="shared" si="33"/>
        <v>0.15646325521474713</v>
      </c>
      <c r="H114" s="101">
        <f t="shared" ref="H114:H119" si="34">F114-E114</f>
        <v>41293</v>
      </c>
      <c r="I114" s="100">
        <f t="shared" si="32"/>
        <v>-0.23309177530077496</v>
      </c>
      <c r="J114" s="101">
        <f t="shared" si="31"/>
        <v>-92764</v>
      </c>
      <c r="K114" s="100">
        <f>F114/F110</f>
        <v>9.6006462336381215E-2</v>
      </c>
      <c r="L114" s="100">
        <f>F114/$F$30</f>
        <v>0.11960915636606183</v>
      </c>
    </row>
    <row r="115" spans="2:12" ht="15.75" x14ac:dyDescent="0.25">
      <c r="B115" s="95"/>
      <c r="C115" s="76" t="s">
        <v>113</v>
      </c>
      <c r="D115" s="99">
        <v>52863</v>
      </c>
      <c r="E115" s="99">
        <v>50381</v>
      </c>
      <c r="F115" s="99">
        <v>59721</v>
      </c>
      <c r="G115" s="100">
        <f t="shared" si="33"/>
        <v>0.1853873484051527</v>
      </c>
      <c r="H115" s="101">
        <f t="shared" si="34"/>
        <v>9340</v>
      </c>
      <c r="I115" s="100">
        <f t="shared" si="32"/>
        <v>0.1297315702854549</v>
      </c>
      <c r="J115" s="101">
        <f t="shared" si="31"/>
        <v>6858</v>
      </c>
      <c r="K115" s="100">
        <f>F115/F110</f>
        <v>1.8785883519406511E-2</v>
      </c>
      <c r="L115" s="100">
        <f>F115/$F$31</f>
        <v>0.13822321796408849</v>
      </c>
    </row>
    <row r="116" spans="2:12" ht="15.75" x14ac:dyDescent="0.25">
      <c r="B116" s="95"/>
      <c r="C116" s="76" t="s">
        <v>110</v>
      </c>
      <c r="D116" s="99">
        <v>157728</v>
      </c>
      <c r="E116" s="99">
        <v>185246</v>
      </c>
      <c r="F116" s="99">
        <v>223126</v>
      </c>
      <c r="G116" s="100">
        <f t="shared" si="33"/>
        <v>0.20448484717618731</v>
      </c>
      <c r="H116" s="101">
        <f t="shared" si="34"/>
        <v>37880</v>
      </c>
      <c r="I116" s="100">
        <f t="shared" si="32"/>
        <v>0.4146251775207952</v>
      </c>
      <c r="J116" s="101">
        <f t="shared" si="31"/>
        <v>65398</v>
      </c>
      <c r="K116" s="100">
        <f>F116/F110</f>
        <v>7.018668552353606E-2</v>
      </c>
      <c r="L116" s="100">
        <f>F116/$F$32</f>
        <v>0.26521258513508694</v>
      </c>
    </row>
    <row r="117" spans="2:12" ht="15.75" x14ac:dyDescent="0.25">
      <c r="B117" s="95"/>
      <c r="C117" s="76" t="s">
        <v>117</v>
      </c>
      <c r="D117" s="99">
        <v>97063</v>
      </c>
      <c r="E117" s="99">
        <v>94080</v>
      </c>
      <c r="F117" s="99">
        <v>81197</v>
      </c>
      <c r="G117" s="100">
        <f>F117/E117-1</f>
        <v>-0.13693664965986396</v>
      </c>
      <c r="H117" s="101">
        <f t="shared" si="34"/>
        <v>-12883</v>
      </c>
      <c r="I117" s="100">
        <f t="shared" si="32"/>
        <v>-0.16346084501818403</v>
      </c>
      <c r="J117" s="101">
        <f t="shared" si="31"/>
        <v>-15866</v>
      </c>
      <c r="K117" s="100">
        <f>F117/F110</f>
        <v>2.5541390534740721E-2</v>
      </c>
      <c r="L117" s="100">
        <f>F117/$F$33</f>
        <v>0.12332041863665151</v>
      </c>
    </row>
    <row r="118" spans="2:12" ht="15.75" x14ac:dyDescent="0.25">
      <c r="B118" s="95"/>
      <c r="C118" s="76" t="s">
        <v>101</v>
      </c>
      <c r="D118" s="99">
        <v>311691</v>
      </c>
      <c r="E118" s="99">
        <v>269914</v>
      </c>
      <c r="F118" s="99">
        <v>350725</v>
      </c>
      <c r="G118" s="100">
        <f t="shared" ref="G118:G119" si="35">F118/E118-1</f>
        <v>0.29939536296746372</v>
      </c>
      <c r="H118" s="101">
        <f t="shared" si="34"/>
        <v>80811</v>
      </c>
      <c r="I118" s="100">
        <f t="shared" si="32"/>
        <v>0.1252330031986808</v>
      </c>
      <c r="J118" s="101">
        <f t="shared" si="31"/>
        <v>39034</v>
      </c>
      <c r="K118" s="100">
        <f>F118/F110</f>
        <v>0.11032432473240315</v>
      </c>
      <c r="L118" s="100">
        <f>F118/$F$34</f>
        <v>0.48320942818093643</v>
      </c>
    </row>
    <row r="119" spans="2:12" ht="15.75" x14ac:dyDescent="0.25">
      <c r="B119" s="95"/>
      <c r="C119" s="76" t="s">
        <v>107</v>
      </c>
      <c r="D119" s="99">
        <v>68998</v>
      </c>
      <c r="E119" s="99">
        <v>89754</v>
      </c>
      <c r="F119" s="99">
        <v>100978</v>
      </c>
      <c r="G119" s="100">
        <f t="shared" si="35"/>
        <v>0.12505292243242638</v>
      </c>
      <c r="H119" s="101">
        <f t="shared" si="34"/>
        <v>11224</v>
      </c>
      <c r="I119" s="100">
        <f t="shared" si="32"/>
        <v>0.46349169541146118</v>
      </c>
      <c r="J119" s="101">
        <f t="shared" si="31"/>
        <v>31980</v>
      </c>
      <c r="K119" s="100">
        <f>F119/F110</f>
        <v>3.1763717051332539E-2</v>
      </c>
      <c r="L119" s="100">
        <f>F119/$F$35</f>
        <v>0.15425319839602827</v>
      </c>
    </row>
    <row r="120" spans="2:12" ht="15.75" x14ac:dyDescent="0.25">
      <c r="B120" s="95"/>
      <c r="C120" s="76" t="s">
        <v>171</v>
      </c>
      <c r="D120" s="99" t="s">
        <v>178</v>
      </c>
      <c r="E120" s="99" t="s">
        <v>178</v>
      </c>
      <c r="F120" s="99" t="s">
        <v>178</v>
      </c>
      <c r="G120" s="100"/>
      <c r="H120" s="101" t="s">
        <v>178</v>
      </c>
      <c r="I120" s="100"/>
      <c r="J120" s="101" t="s">
        <v>178</v>
      </c>
      <c r="K120" s="100"/>
      <c r="L120" s="100"/>
    </row>
    <row r="121" spans="2:12" ht="15.75" x14ac:dyDescent="0.25">
      <c r="B121" s="95"/>
      <c r="C121" s="76" t="s">
        <v>172</v>
      </c>
      <c r="D121" s="99" t="s">
        <v>178</v>
      </c>
      <c r="E121" s="99" t="s">
        <v>178</v>
      </c>
      <c r="F121" s="99" t="s">
        <v>178</v>
      </c>
      <c r="G121" s="100"/>
      <c r="H121" s="101" t="s">
        <v>178</v>
      </c>
      <c r="I121" s="100"/>
      <c r="J121" s="101" t="s">
        <v>178</v>
      </c>
      <c r="K121" s="100"/>
      <c r="L121" s="100"/>
    </row>
    <row r="122" spans="2:12" ht="15.75" x14ac:dyDescent="0.25">
      <c r="B122" s="95"/>
      <c r="C122" s="76" t="s">
        <v>173</v>
      </c>
      <c r="D122" s="99" t="s">
        <v>178</v>
      </c>
      <c r="E122" s="99" t="s">
        <v>178</v>
      </c>
      <c r="F122" s="99" t="s">
        <v>178</v>
      </c>
      <c r="G122" s="100"/>
      <c r="H122" s="101" t="s">
        <v>178</v>
      </c>
      <c r="I122" s="100"/>
      <c r="J122" s="101" t="s">
        <v>178</v>
      </c>
      <c r="K122" s="100"/>
      <c r="L122" s="100"/>
    </row>
    <row r="123" spans="2:12" ht="15.75" x14ac:dyDescent="0.25">
      <c r="B123" s="95"/>
      <c r="C123" s="76" t="s">
        <v>174</v>
      </c>
      <c r="D123" s="99" t="s">
        <v>178</v>
      </c>
      <c r="E123" s="99" t="s">
        <v>178</v>
      </c>
      <c r="F123" s="99" t="s">
        <v>178</v>
      </c>
      <c r="G123" s="100"/>
      <c r="H123" s="101" t="s">
        <v>178</v>
      </c>
      <c r="I123" s="100"/>
      <c r="J123" s="101" t="s">
        <v>178</v>
      </c>
      <c r="K123" s="100"/>
      <c r="L123" s="100"/>
    </row>
    <row r="124" spans="2:12" ht="15.75" x14ac:dyDescent="0.25">
      <c r="B124" s="95"/>
      <c r="C124" s="76" t="s">
        <v>175</v>
      </c>
      <c r="D124" s="99" t="s">
        <v>178</v>
      </c>
      <c r="E124" s="99" t="s">
        <v>178</v>
      </c>
      <c r="F124" s="99" t="s">
        <v>178</v>
      </c>
      <c r="G124" s="100"/>
      <c r="H124" s="101" t="s">
        <v>178</v>
      </c>
      <c r="I124" s="100"/>
      <c r="J124" s="101" t="s">
        <v>178</v>
      </c>
      <c r="K124" s="100"/>
      <c r="L124" s="100"/>
    </row>
    <row r="125" spans="2:12" ht="15.75" x14ac:dyDescent="0.25">
      <c r="B125" s="95"/>
      <c r="C125" s="78" t="s">
        <v>121</v>
      </c>
      <c r="D125" s="99">
        <v>95851</v>
      </c>
      <c r="E125" s="99">
        <v>81594</v>
      </c>
      <c r="F125" s="99">
        <v>67352</v>
      </c>
      <c r="G125" s="100">
        <f t="shared" ref="G125:G126" si="36">F125/E125-1</f>
        <v>-0.17454714807461336</v>
      </c>
      <c r="H125" s="101">
        <f t="shared" ref="H125:H126" si="37">F125-E125</f>
        <v>-14242</v>
      </c>
      <c r="I125" s="100">
        <f t="shared" ref="I125:I126" si="38">F125/D125-1</f>
        <v>-0.29732605815275792</v>
      </c>
      <c r="J125" s="101">
        <f t="shared" ref="J125" si="39">F125-D125</f>
        <v>-28499</v>
      </c>
      <c r="K125" s="100">
        <f>F125/F110</f>
        <v>2.1186296726429018E-2</v>
      </c>
      <c r="L125" s="100">
        <f>F125/$F$41</f>
        <v>5.1537627472450956E-2</v>
      </c>
    </row>
    <row r="126" spans="2:12" ht="90" x14ac:dyDescent="0.25">
      <c r="B126" s="95"/>
      <c r="C126" s="77" t="s">
        <v>176</v>
      </c>
      <c r="D126" s="99">
        <f>IFERROR(D112-SUM(D113:D119,D125),"-")</f>
        <v>153095</v>
      </c>
      <c r="E126" s="99">
        <f>IFERROR(E112-SUM(E113:E119,E125),"-")</f>
        <v>119645</v>
      </c>
      <c r="F126" s="99">
        <f>IFERROR(F112-SUM(F113:F119,F125),"-")</f>
        <v>126093</v>
      </c>
      <c r="G126" s="100">
        <f t="shared" si="36"/>
        <v>5.389276609971172E-2</v>
      </c>
      <c r="H126" s="101">
        <f t="shared" si="37"/>
        <v>6448</v>
      </c>
      <c r="I126" s="100">
        <f t="shared" si="38"/>
        <v>-0.17637414677161245</v>
      </c>
      <c r="J126" s="101">
        <f>F126-D126</f>
        <v>-27002</v>
      </c>
      <c r="K126" s="100">
        <f>F126/F110</f>
        <v>3.9663910694940227E-2</v>
      </c>
      <c r="L126" s="100">
        <f>F126/$F$42</f>
        <v>9.755571080746725E-2</v>
      </c>
    </row>
  </sheetData>
  <mergeCells count="5">
    <mergeCell ref="C4:F4"/>
    <mergeCell ref="G4:J4"/>
    <mergeCell ref="K4:N4"/>
    <mergeCell ref="O4:R4"/>
    <mergeCell ref="S4:V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8C250-502B-4796-A966-89A67048CE82}">
  <dimension ref="A1:V126"/>
  <sheetViews>
    <sheetView showGridLines="0" workbookViewId="0"/>
  </sheetViews>
  <sheetFormatPr baseColWidth="10" defaultRowHeight="15" x14ac:dyDescent="0.25"/>
  <cols>
    <col min="1" max="1" width="13.7109375" customWidth="1"/>
    <col min="2" max="2" width="25.7109375" customWidth="1"/>
    <col min="3" max="3" width="11.28515625" customWidth="1"/>
    <col min="4" max="6" width="9.85546875" customWidth="1"/>
    <col min="8" max="10" width="9.85546875" customWidth="1"/>
    <col min="12" max="14" width="9.85546875" customWidth="1"/>
    <col min="16" max="18" width="9.85546875" customWidth="1"/>
    <col min="20" max="22" width="9.85546875" customWidth="1"/>
  </cols>
  <sheetData>
    <row r="1" spans="1:22" ht="40.5" customHeight="1" x14ac:dyDescent="0.25">
      <c r="A1" s="47"/>
    </row>
    <row r="2" spans="1:22" ht="40.5" customHeight="1" x14ac:dyDescent="0.25">
      <c r="A2" s="108"/>
    </row>
    <row r="3" spans="1:22" ht="21" x14ac:dyDescent="0.25">
      <c r="B3" s="93" t="s">
        <v>181</v>
      </c>
      <c r="C3" s="94"/>
      <c r="D3" s="94"/>
      <c r="E3" s="94"/>
      <c r="F3" s="94"/>
      <c r="G3" s="94"/>
      <c r="H3" s="94"/>
      <c r="I3" s="94"/>
      <c r="J3" s="94"/>
      <c r="K3" s="94"/>
      <c r="L3" s="94"/>
      <c r="M3" s="94"/>
      <c r="N3" s="94"/>
      <c r="O3" s="94"/>
    </row>
    <row r="4" spans="1:22" ht="15.75" x14ac:dyDescent="0.25">
      <c r="C4" s="105" t="s">
        <v>160</v>
      </c>
      <c r="D4" s="106"/>
      <c r="E4" s="106"/>
      <c r="F4" s="107"/>
      <c r="G4" s="105" t="s">
        <v>161</v>
      </c>
      <c r="H4" s="106"/>
      <c r="I4" s="106"/>
      <c r="J4" s="107"/>
      <c r="K4" s="105" t="s">
        <v>162</v>
      </c>
      <c r="L4" s="106"/>
      <c r="M4" s="106"/>
      <c r="N4" s="107"/>
      <c r="O4" s="105" t="s">
        <v>164</v>
      </c>
      <c r="P4" s="106"/>
      <c r="Q4" s="106"/>
      <c r="R4" s="107"/>
      <c r="S4" s="105" t="s">
        <v>163</v>
      </c>
      <c r="T4" s="106"/>
      <c r="U4" s="106"/>
      <c r="V4" s="107"/>
    </row>
    <row r="5" spans="1:22" ht="60" x14ac:dyDescent="0.25">
      <c r="B5" s="75"/>
      <c r="C5" s="50" t="s">
        <v>239</v>
      </c>
      <c r="D5" s="97" t="str">
        <f>CONCATENATE("Var ",RIGHT(C5,2),"/",RIGHT(C5)-1,2)</f>
        <v>Var 23/22</v>
      </c>
      <c r="E5" s="97" t="str">
        <f>CONCATENATE("Var ",RIGHT(C5,2),"/",RIGHT(C5,2)-4)</f>
        <v>Var 23/19</v>
      </c>
      <c r="F5" s="97" t="s">
        <v>180</v>
      </c>
      <c r="G5" s="50" t="s">
        <v>239</v>
      </c>
      <c r="H5" s="97" t="str">
        <f>CONCATENATE("Var ",RIGHT(G5,2),"/",RIGHT(G5)-1,2)</f>
        <v>Var 23/22</v>
      </c>
      <c r="I5" s="97" t="str">
        <f>CONCATENATE("Var ",RIGHT(G5,2),"/",RIGHT(G5,2)-4)</f>
        <v>Var 23/19</v>
      </c>
      <c r="J5" s="97" t="s">
        <v>180</v>
      </c>
      <c r="K5" s="50" t="s">
        <v>239</v>
      </c>
      <c r="L5" s="97" t="str">
        <f>CONCATENATE("Var ",RIGHT(K5,2),"/",RIGHT(K5)-1,2)</f>
        <v>Var 23/22</v>
      </c>
      <c r="M5" s="97" t="str">
        <f>CONCATENATE("Var ",RIGHT(K5,2),"/",RIGHT(K5,2)-4)</f>
        <v>Var 23/19</v>
      </c>
      <c r="N5" s="97" t="s">
        <v>180</v>
      </c>
      <c r="O5" s="50" t="s">
        <v>239</v>
      </c>
      <c r="P5" s="97" t="str">
        <f>CONCATENATE("Var ",RIGHT(O5,2),"/",RIGHT(O5)-1,2)</f>
        <v>Var 23/22</v>
      </c>
      <c r="Q5" s="97" t="str">
        <f>CONCATENATE("Var ",RIGHT(O5,2),"/",RIGHT(O5,2)-4)</f>
        <v>Var 23/19</v>
      </c>
      <c r="R5" s="97" t="s">
        <v>180</v>
      </c>
      <c r="S5" s="50" t="s">
        <v>239</v>
      </c>
      <c r="T5" s="97" t="str">
        <f>CONCATENATE("Var ",RIGHT(S5,2),"/",RIGHT(S5)-1,2)</f>
        <v>Var 23/22</v>
      </c>
      <c r="U5" s="97" t="str">
        <f>CONCATENATE("Var ",RIGHT(S5,2),"/",RIGHT(S5,2)-4)</f>
        <v>Var 23/19</v>
      </c>
      <c r="V5" s="97" t="s">
        <v>180</v>
      </c>
    </row>
    <row r="6" spans="1:22" ht="15.75" x14ac:dyDescent="0.25">
      <c r="B6" s="76" t="s">
        <v>57</v>
      </c>
      <c r="C6" s="99">
        <v>3873318</v>
      </c>
      <c r="D6" s="100">
        <v>2.8330529749843958E-2</v>
      </c>
      <c r="E6" s="100">
        <v>4.9487979702352414E-2</v>
      </c>
      <c r="F6" s="100">
        <f>C6/C6</f>
        <v>1</v>
      </c>
      <c r="G6" s="99">
        <v>1549405</v>
      </c>
      <c r="H6" s="100">
        <v>5.5178420874132161E-2</v>
      </c>
      <c r="I6" s="100">
        <v>9.4267438550944327E-2</v>
      </c>
      <c r="J6" s="100">
        <f>G6/G6</f>
        <v>1</v>
      </c>
      <c r="K6" s="99">
        <v>952620</v>
      </c>
      <c r="L6" s="100">
        <v>3.1508758328181008E-2</v>
      </c>
      <c r="M6" s="100">
        <v>-1.7656828791633439E-3</v>
      </c>
      <c r="N6" s="100">
        <f>K6/K6</f>
        <v>1</v>
      </c>
      <c r="O6" s="99">
        <v>581482</v>
      </c>
      <c r="P6" s="100">
        <v>-1.3855630100466088E-2</v>
      </c>
      <c r="Q6" s="100">
        <v>0.16057785193641871</v>
      </c>
      <c r="R6" s="100">
        <f>O6/O6</f>
        <v>1</v>
      </c>
      <c r="S6" s="99">
        <v>795712</v>
      </c>
      <c r="T6" s="100">
        <v>2.5157662155285143E-2</v>
      </c>
      <c r="U6" s="100">
        <v>2.0464120140300412E-2</v>
      </c>
      <c r="V6" s="100">
        <f>S6/S6</f>
        <v>1</v>
      </c>
    </row>
    <row r="7" spans="1:22" ht="15.75" x14ac:dyDescent="0.25">
      <c r="B7" s="77" t="s">
        <v>88</v>
      </c>
      <c r="C7" s="99">
        <v>637408</v>
      </c>
      <c r="D7" s="100">
        <v>-3.8961234770048647E-2</v>
      </c>
      <c r="E7" s="100">
        <v>-4.9943659116789552E-2</v>
      </c>
      <c r="F7" s="100">
        <f>C7/C6</f>
        <v>0.16456381841098511</v>
      </c>
      <c r="G7" s="99">
        <v>284238</v>
      </c>
      <c r="H7" s="100">
        <v>2.1747882726789181E-2</v>
      </c>
      <c r="I7" s="100">
        <v>0.10192831057663221</v>
      </c>
      <c r="J7" s="100">
        <f>G7/G6</f>
        <v>0.18344977588170944</v>
      </c>
      <c r="K7" s="99">
        <v>164466</v>
      </c>
      <c r="L7" s="100">
        <v>-0.1025341598637971</v>
      </c>
      <c r="M7" s="100">
        <v>-0.26893927607803747</v>
      </c>
      <c r="N7" s="100">
        <f>K7/K6</f>
        <v>0.1726459658625685</v>
      </c>
      <c r="O7" s="99">
        <v>62448</v>
      </c>
      <c r="P7" s="100">
        <v>-1.4487264463592497E-2</v>
      </c>
      <c r="Q7" s="100">
        <v>-5.8326798962543003E-2</v>
      </c>
      <c r="R7" s="100">
        <f>O7/O6</f>
        <v>0.10739455391568441</v>
      </c>
      <c r="S7" s="99">
        <v>117391</v>
      </c>
      <c r="T7" s="100">
        <v>-0.11827577400892308</v>
      </c>
      <c r="U7" s="100">
        <v>2.0844565803433301E-2</v>
      </c>
      <c r="V7" s="100">
        <f>S7/S6</f>
        <v>0.14752950816375773</v>
      </c>
    </row>
    <row r="8" spans="1:22" ht="15.75" x14ac:dyDescent="0.25">
      <c r="B8" s="77" t="s">
        <v>92</v>
      </c>
      <c r="C8" s="99">
        <v>3235910</v>
      </c>
      <c r="D8" s="100">
        <v>4.2712106462706956E-2</v>
      </c>
      <c r="E8" s="100">
        <v>7.1579600610247818E-2</v>
      </c>
      <c r="F8" s="100">
        <f>C8/C6</f>
        <v>0.83543618158901489</v>
      </c>
      <c r="G8" s="99">
        <v>1265165</v>
      </c>
      <c r="H8" s="100">
        <v>6.2989678161981866E-2</v>
      </c>
      <c r="I8" s="100">
        <v>9.2559217190580467E-2</v>
      </c>
      <c r="J8" s="100">
        <f>G8/G6</f>
        <v>0.81654893330020228</v>
      </c>
      <c r="K8" s="99">
        <v>788154</v>
      </c>
      <c r="L8" s="100">
        <v>6.4690259987626009E-2</v>
      </c>
      <c r="M8" s="100">
        <v>8.0645957418802761E-2</v>
      </c>
      <c r="N8" s="100">
        <f>K8/K6</f>
        <v>0.82735403413743147</v>
      </c>
      <c r="O8" s="99">
        <v>519033</v>
      </c>
      <c r="P8" s="100">
        <v>-1.3783353949461064E-2</v>
      </c>
      <c r="Q8" s="100">
        <v>0.19396980069563297</v>
      </c>
      <c r="R8" s="100">
        <f>O8/O6</f>
        <v>0.89260372634062624</v>
      </c>
      <c r="S8" s="99">
        <v>678323</v>
      </c>
      <c r="T8" s="100">
        <v>5.4859216914497466E-2</v>
      </c>
      <c r="U8" s="100">
        <v>2.0401317165116506E-2</v>
      </c>
      <c r="V8" s="100">
        <f>S8/S6</f>
        <v>0.85247300530845327</v>
      </c>
    </row>
    <row r="9" spans="1:22" ht="15.75" x14ac:dyDescent="0.25">
      <c r="B9" s="76" t="s">
        <v>97</v>
      </c>
      <c r="C9" s="99">
        <v>1443342</v>
      </c>
      <c r="D9" s="100">
        <v>5.6093599086838086E-2</v>
      </c>
      <c r="E9" s="100">
        <v>0.12353548806944814</v>
      </c>
      <c r="F9" s="100">
        <f>C9/C6</f>
        <v>0.37263710338268119</v>
      </c>
      <c r="G9" s="99">
        <v>631067</v>
      </c>
      <c r="H9" s="100">
        <v>4.0351802700341333E-2</v>
      </c>
      <c r="I9" s="100">
        <v>0.10057220190478189</v>
      </c>
      <c r="J9" s="100">
        <f>G9/G6</f>
        <v>0.40729634924374197</v>
      </c>
      <c r="K9" s="99">
        <v>247842</v>
      </c>
      <c r="L9" s="100">
        <v>7.4723559255886585E-2</v>
      </c>
      <c r="M9" s="100">
        <v>9.2657334949851178E-2</v>
      </c>
      <c r="N9" s="100">
        <f>K9/K6</f>
        <v>0.2601687976317944</v>
      </c>
      <c r="O9" s="99">
        <v>175879</v>
      </c>
      <c r="P9" s="100">
        <v>4.5368091960581447E-2</v>
      </c>
      <c r="Q9" s="100">
        <v>0.4941340378717729</v>
      </c>
      <c r="R9" s="100">
        <f>O9/O6</f>
        <v>0.3024668003480761</v>
      </c>
      <c r="S9" s="99">
        <v>387465</v>
      </c>
      <c r="T9" s="100">
        <v>8.1319803754123399E-2</v>
      </c>
      <c r="U9" s="100">
        <v>7.6599693801282065E-2</v>
      </c>
      <c r="V9" s="100">
        <f>S9/S6</f>
        <v>0.48694125512748332</v>
      </c>
    </row>
    <row r="10" spans="1:22" ht="15.75" x14ac:dyDescent="0.25">
      <c r="B10" s="76" t="s">
        <v>104</v>
      </c>
      <c r="C10" s="99">
        <v>492481</v>
      </c>
      <c r="D10" s="100">
        <v>-2.8759683195809571E-2</v>
      </c>
      <c r="E10" s="100">
        <v>-0.10455720691072135</v>
      </c>
      <c r="F10" s="100">
        <f>C10/C6</f>
        <v>0.12714706099525006</v>
      </c>
      <c r="G10" s="99">
        <v>130776</v>
      </c>
      <c r="H10" s="100">
        <v>9.365513434857875E-2</v>
      </c>
      <c r="I10" s="100">
        <v>-8.8128856814140732E-2</v>
      </c>
      <c r="J10" s="100">
        <f>G10/G6</f>
        <v>8.4404013153436319E-2</v>
      </c>
      <c r="K10" s="99">
        <v>151487</v>
      </c>
      <c r="L10" s="100">
        <v>8.0652137747463382E-3</v>
      </c>
      <c r="M10" s="100">
        <v>4.5090745124563014E-3</v>
      </c>
      <c r="N10" s="100">
        <f>K10/K6</f>
        <v>0.15902143561965948</v>
      </c>
      <c r="O10" s="99">
        <v>167478</v>
      </c>
      <c r="P10" s="100">
        <v>-7.8500096288756205E-2</v>
      </c>
      <c r="Q10" s="100">
        <v>4.1670913702236412E-3</v>
      </c>
      <c r="R10" s="100">
        <f>O10/O6</f>
        <v>0.28801923361342224</v>
      </c>
      <c r="S10" s="99">
        <v>45557</v>
      </c>
      <c r="T10" s="100">
        <v>-7.0170425553627958E-2</v>
      </c>
      <c r="U10" s="100">
        <v>-0.30094063128174442</v>
      </c>
      <c r="V10" s="100">
        <f>S10/S6</f>
        <v>5.7253126759430548E-2</v>
      </c>
    </row>
    <row r="11" spans="1:22" ht="15.75" x14ac:dyDescent="0.25">
      <c r="B11" s="76" t="s">
        <v>113</v>
      </c>
      <c r="C11" s="99">
        <v>105287</v>
      </c>
      <c r="D11" s="100">
        <v>-0.1258064248291666</v>
      </c>
      <c r="E11" s="100">
        <v>6.6833671166863784E-3</v>
      </c>
      <c r="F11" s="100">
        <f>C11/C6</f>
        <v>2.7182637728170009E-2</v>
      </c>
      <c r="G11" s="99">
        <v>55534</v>
      </c>
      <c r="H11" s="100">
        <v>-0.12663164847607966</v>
      </c>
      <c r="I11" s="100">
        <v>3.6855862584017851E-2</v>
      </c>
      <c r="J11" s="100">
        <f>G11/G6</f>
        <v>3.5842145855989882E-2</v>
      </c>
      <c r="K11" s="99">
        <v>29711</v>
      </c>
      <c r="L11" s="100">
        <v>-0.15492917685875196</v>
      </c>
      <c r="M11" s="100">
        <v>-5.9221092077087478E-3</v>
      </c>
      <c r="N11" s="100">
        <f>K11/K6</f>
        <v>3.118872163087065E-2</v>
      </c>
      <c r="O11" s="99">
        <v>4478</v>
      </c>
      <c r="P11" s="100">
        <v>0.22082878953107965</v>
      </c>
      <c r="Q11" s="100">
        <v>9.5401174168297409E-2</v>
      </c>
      <c r="R11" s="100">
        <f>O11/O6</f>
        <v>7.7010122411355813E-3</v>
      </c>
      <c r="S11" s="99">
        <v>15246</v>
      </c>
      <c r="T11" s="100">
        <v>-6.3743551952837096E-2</v>
      </c>
      <c r="U11" s="100">
        <v>2.3702410528436246E-2</v>
      </c>
      <c r="V11" s="100">
        <f>S11/S6</f>
        <v>1.9160198664843562E-2</v>
      </c>
    </row>
    <row r="12" spans="1:22" ht="15.75" x14ac:dyDescent="0.25">
      <c r="B12" s="76" t="s">
        <v>110</v>
      </c>
      <c r="C12" s="99">
        <v>208971</v>
      </c>
      <c r="D12" s="100">
        <v>4.5445676807396085E-2</v>
      </c>
      <c r="E12" s="100">
        <v>0.34345889023896303</v>
      </c>
      <c r="F12" s="100">
        <f>C12/C6</f>
        <v>5.3951418396320672E-2</v>
      </c>
      <c r="G12" s="99">
        <v>77969</v>
      </c>
      <c r="H12" s="100">
        <v>5.3193932271615951E-2</v>
      </c>
      <c r="I12" s="100">
        <v>0.4512070281236622</v>
      </c>
      <c r="J12" s="100">
        <f>G12/G6</f>
        <v>5.0321897760753319E-2</v>
      </c>
      <c r="K12" s="99">
        <v>42148</v>
      </c>
      <c r="L12" s="100">
        <v>-2.5074019245003742E-2</v>
      </c>
      <c r="M12" s="100">
        <v>0.46903210065874323</v>
      </c>
      <c r="N12" s="100">
        <f>K12/K6</f>
        <v>4.4244294682034807E-2</v>
      </c>
      <c r="O12" s="99">
        <v>37239</v>
      </c>
      <c r="P12" s="100">
        <v>-6.241502593282644E-2</v>
      </c>
      <c r="Q12" s="100">
        <v>0.21323385677982665</v>
      </c>
      <c r="R12" s="100">
        <f>O12/O6</f>
        <v>6.4041535249586404E-2</v>
      </c>
      <c r="S12" s="99">
        <v>56436</v>
      </c>
      <c r="T12" s="100">
        <v>0.2021215413125439</v>
      </c>
      <c r="U12" s="100">
        <v>0.33769465974543134</v>
      </c>
      <c r="V12" s="100">
        <f>S12/S6</f>
        <v>7.0925158851443737E-2</v>
      </c>
    </row>
    <row r="13" spans="1:22" ht="15.75" x14ac:dyDescent="0.25">
      <c r="B13" s="76" t="s">
        <v>117</v>
      </c>
      <c r="C13" s="99">
        <v>173532</v>
      </c>
      <c r="D13" s="100">
        <v>4.0091583105074768E-2</v>
      </c>
      <c r="E13" s="100">
        <v>0.15695713047536497</v>
      </c>
      <c r="F13" s="100">
        <f>C13/C6</f>
        <v>4.4801898527309147E-2</v>
      </c>
      <c r="G13" s="99">
        <v>66165</v>
      </c>
      <c r="H13" s="100">
        <v>0.25841606755677282</v>
      </c>
      <c r="I13" s="100">
        <v>0.36913876588172001</v>
      </c>
      <c r="J13" s="100">
        <f>G13/G6</f>
        <v>4.2703489403997021E-2</v>
      </c>
      <c r="K13" s="99">
        <v>74398</v>
      </c>
      <c r="L13" s="100">
        <v>-4.0961662026129941E-3</v>
      </c>
      <c r="M13" s="100">
        <v>0.18058332539909228</v>
      </c>
      <c r="N13" s="100">
        <f>K13/K6</f>
        <v>7.8098297327370836E-2</v>
      </c>
      <c r="O13" s="99">
        <v>14638</v>
      </c>
      <c r="P13" s="100">
        <v>-0.15397063923245868</v>
      </c>
      <c r="Q13" s="100">
        <v>0.32783018867924518</v>
      </c>
      <c r="R13" s="100">
        <f>O13/O6</f>
        <v>2.5173608125444984E-2</v>
      </c>
      <c r="S13" s="99">
        <v>18016</v>
      </c>
      <c r="T13" s="100">
        <v>-0.12496964398465205</v>
      </c>
      <c r="U13" s="100">
        <v>-0.19051042415528396</v>
      </c>
      <c r="V13" s="100">
        <f>S13/S6</f>
        <v>2.2641357677149521E-2</v>
      </c>
    </row>
    <row r="14" spans="1:22" ht="15.75" x14ac:dyDescent="0.25">
      <c r="B14" s="76" t="s">
        <v>101</v>
      </c>
      <c r="C14" s="99">
        <v>189236</v>
      </c>
      <c r="D14" s="100">
        <v>0.14877161884064138</v>
      </c>
      <c r="E14" s="100">
        <v>6.4798559531847877E-2</v>
      </c>
      <c r="F14" s="100">
        <f>C14/C6</f>
        <v>4.8856303561959025E-2</v>
      </c>
      <c r="G14" s="99">
        <v>49924</v>
      </c>
      <c r="H14" s="100">
        <v>3.8482339726255255E-2</v>
      </c>
      <c r="I14" s="100">
        <v>3.1508915473460242E-2</v>
      </c>
      <c r="J14" s="100">
        <f>G14/G6</f>
        <v>3.2221401118493871E-2</v>
      </c>
      <c r="K14" s="99">
        <v>28354</v>
      </c>
      <c r="L14" s="100">
        <v>0.3855551211884285</v>
      </c>
      <c r="M14" s="100">
        <v>0.27893549842128995</v>
      </c>
      <c r="N14" s="100">
        <f>K14/K6</f>
        <v>2.9764229178476202E-2</v>
      </c>
      <c r="O14" s="99">
        <v>16906</v>
      </c>
      <c r="P14" s="100">
        <v>0.60520319027725034</v>
      </c>
      <c r="Q14" s="100">
        <v>0.88116167797930345</v>
      </c>
      <c r="R14" s="100">
        <f>O14/O6</f>
        <v>2.9073986813005388E-2</v>
      </c>
      <c r="S14" s="99">
        <v>95965</v>
      </c>
      <c r="T14" s="100">
        <v>0.11200593286133098</v>
      </c>
      <c r="U14" s="100">
        <v>-2.8763144311637845E-2</v>
      </c>
      <c r="V14" s="100">
        <f>S14/S6</f>
        <v>0.12060268036676587</v>
      </c>
    </row>
    <row r="15" spans="1:22" ht="15.75" x14ac:dyDescent="0.25">
      <c r="B15" s="76" t="s">
        <v>107</v>
      </c>
      <c r="C15" s="99">
        <v>155233</v>
      </c>
      <c r="D15" s="100">
        <v>-4.3100631838495884E-2</v>
      </c>
      <c r="E15" s="100">
        <v>0.32606374345437916</v>
      </c>
      <c r="F15" s="100">
        <f>C15/C6</f>
        <v>4.0077525263869374E-2</v>
      </c>
      <c r="G15" s="99">
        <v>71232</v>
      </c>
      <c r="H15" s="100">
        <v>5.4492161477994294E-2</v>
      </c>
      <c r="I15" s="100">
        <v>0.5209787970021138</v>
      </c>
      <c r="J15" s="100">
        <f>G15/G6</f>
        <v>4.5973777030537531E-2</v>
      </c>
      <c r="K15" s="99">
        <v>28448</v>
      </c>
      <c r="L15" s="100">
        <v>-9.3377525654917415E-2</v>
      </c>
      <c r="M15" s="100">
        <v>0.12705518798779769</v>
      </c>
      <c r="N15" s="100">
        <f>K15/K6</f>
        <v>2.986290441099284E-2</v>
      </c>
      <c r="O15" s="99">
        <v>32169</v>
      </c>
      <c r="P15" s="100">
        <v>-0.20976220890242703</v>
      </c>
      <c r="Q15" s="100">
        <v>4.6554753074370403E-2</v>
      </c>
      <c r="R15" s="100">
        <f>O15/O6</f>
        <v>5.5322434744325709E-2</v>
      </c>
      <c r="S15" s="99">
        <v>26258</v>
      </c>
      <c r="T15" s="100">
        <v>-1.6885693960837167E-2</v>
      </c>
      <c r="U15" s="100">
        <v>0.51806671677169458</v>
      </c>
      <c r="V15" s="100">
        <f>S15/S6</f>
        <v>3.299937665889166E-2</v>
      </c>
    </row>
    <row r="16" spans="1:22" ht="15.75" x14ac:dyDescent="0.25">
      <c r="B16" s="76" t="s">
        <v>171</v>
      </c>
      <c r="C16" s="99">
        <v>40129</v>
      </c>
      <c r="D16" s="100">
        <v>0.10132557565112377</v>
      </c>
      <c r="E16" s="100">
        <v>-0.29329200641036934</v>
      </c>
      <c r="F16" s="100">
        <f>C16/C6</f>
        <v>1.0360368035880349E-2</v>
      </c>
      <c r="G16" s="99" t="s">
        <v>178</v>
      </c>
      <c r="H16" s="100" t="s">
        <v>123</v>
      </c>
      <c r="I16" s="100" t="s">
        <v>123</v>
      </c>
      <c r="J16" s="100" t="s">
        <v>123</v>
      </c>
      <c r="K16" s="99" t="s">
        <v>178</v>
      </c>
      <c r="L16" s="100" t="s">
        <v>123</v>
      </c>
      <c r="M16" s="100" t="s">
        <v>123</v>
      </c>
      <c r="N16" s="100" t="s">
        <v>123</v>
      </c>
      <c r="O16" s="99" t="s">
        <v>178</v>
      </c>
      <c r="P16" s="100" t="s">
        <v>123</v>
      </c>
      <c r="Q16" s="100" t="s">
        <v>123</v>
      </c>
      <c r="R16" s="100" t="s">
        <v>123</v>
      </c>
      <c r="S16" s="99" t="s">
        <v>178</v>
      </c>
      <c r="T16" s="100" t="s">
        <v>123</v>
      </c>
      <c r="U16" s="100" t="s">
        <v>123</v>
      </c>
      <c r="V16" s="100" t="s">
        <v>123</v>
      </c>
    </row>
    <row r="17" spans="2:22" ht="15.75" x14ac:dyDescent="0.25">
      <c r="B17" s="76" t="s">
        <v>172</v>
      </c>
      <c r="C17" s="99">
        <v>29700</v>
      </c>
      <c r="D17" s="100">
        <v>-0.266521782080411</v>
      </c>
      <c r="E17" s="100">
        <v>-9.6962510261789703E-2</v>
      </c>
      <c r="F17" s="100">
        <f>C17/C6</f>
        <v>7.6678444682311137E-3</v>
      </c>
      <c r="G17" s="99" t="s">
        <v>178</v>
      </c>
      <c r="H17" s="100" t="s">
        <v>123</v>
      </c>
      <c r="I17" s="100" t="s">
        <v>123</v>
      </c>
      <c r="J17" s="100" t="s">
        <v>123</v>
      </c>
      <c r="K17" s="99" t="s">
        <v>178</v>
      </c>
      <c r="L17" s="100" t="s">
        <v>123</v>
      </c>
      <c r="M17" s="100" t="s">
        <v>123</v>
      </c>
      <c r="N17" s="100" t="s">
        <v>123</v>
      </c>
      <c r="O17" s="99" t="s">
        <v>178</v>
      </c>
      <c r="P17" s="100" t="s">
        <v>123</v>
      </c>
      <c r="Q17" s="100" t="s">
        <v>123</v>
      </c>
      <c r="R17" s="100" t="s">
        <v>123</v>
      </c>
      <c r="S17" s="99" t="s">
        <v>178</v>
      </c>
      <c r="T17" s="100" t="s">
        <v>123</v>
      </c>
      <c r="U17" s="100" t="s">
        <v>123</v>
      </c>
      <c r="V17" s="100" t="s">
        <v>123</v>
      </c>
    </row>
    <row r="18" spans="2:22" ht="15.75" x14ac:dyDescent="0.25">
      <c r="B18" s="76" t="s">
        <v>173</v>
      </c>
      <c r="C18" s="99">
        <v>1874</v>
      </c>
      <c r="D18" s="100">
        <v>1.0325379609544467</v>
      </c>
      <c r="E18" s="100">
        <v>-0.11603773584905663</v>
      </c>
      <c r="F18" s="100">
        <f>C18/C6</f>
        <v>4.8382291358468372E-4</v>
      </c>
      <c r="G18" s="99" t="s">
        <v>178</v>
      </c>
      <c r="H18" s="100" t="s">
        <v>123</v>
      </c>
      <c r="I18" s="100" t="s">
        <v>123</v>
      </c>
      <c r="J18" s="100" t="s">
        <v>123</v>
      </c>
      <c r="K18" s="99" t="s">
        <v>178</v>
      </c>
      <c r="L18" s="100" t="s">
        <v>123</v>
      </c>
      <c r="M18" s="100" t="s">
        <v>123</v>
      </c>
      <c r="N18" s="100" t="s">
        <v>123</v>
      </c>
      <c r="O18" s="99" t="s">
        <v>178</v>
      </c>
      <c r="P18" s="100" t="s">
        <v>123</v>
      </c>
      <c r="Q18" s="100" t="s">
        <v>123</v>
      </c>
      <c r="R18" s="100" t="s">
        <v>123</v>
      </c>
      <c r="S18" s="99" t="s">
        <v>178</v>
      </c>
      <c r="T18" s="100" t="s">
        <v>123</v>
      </c>
      <c r="U18" s="100" t="s">
        <v>123</v>
      </c>
      <c r="V18" s="100" t="s">
        <v>123</v>
      </c>
    </row>
    <row r="19" spans="2:22" ht="15.75" x14ac:dyDescent="0.25">
      <c r="B19" s="76" t="s">
        <v>174</v>
      </c>
      <c r="C19" s="99">
        <v>50064</v>
      </c>
      <c r="D19" s="100">
        <v>0.44932403091798623</v>
      </c>
      <c r="E19" s="100">
        <v>0.11867360847317499</v>
      </c>
      <c r="F19" s="100">
        <f>C19/C6</f>
        <v>1.2925352372307153E-2</v>
      </c>
      <c r="G19" s="99" t="s">
        <v>178</v>
      </c>
      <c r="H19" s="100" t="s">
        <v>123</v>
      </c>
      <c r="I19" s="100" t="s">
        <v>123</v>
      </c>
      <c r="J19" s="100" t="s">
        <v>123</v>
      </c>
      <c r="K19" s="99" t="s">
        <v>178</v>
      </c>
      <c r="L19" s="100" t="s">
        <v>123</v>
      </c>
      <c r="M19" s="100" t="s">
        <v>123</v>
      </c>
      <c r="N19" s="100" t="s">
        <v>123</v>
      </c>
      <c r="O19" s="99" t="s">
        <v>178</v>
      </c>
      <c r="P19" s="100" t="s">
        <v>123</v>
      </c>
      <c r="Q19" s="100" t="s">
        <v>123</v>
      </c>
      <c r="R19" s="100" t="s">
        <v>123</v>
      </c>
      <c r="S19" s="99" t="s">
        <v>178</v>
      </c>
      <c r="T19" s="100" t="s">
        <v>123</v>
      </c>
      <c r="U19" s="100" t="s">
        <v>123</v>
      </c>
      <c r="V19" s="100" t="s">
        <v>123</v>
      </c>
    </row>
    <row r="20" spans="2:22" ht="15.75" x14ac:dyDescent="0.25">
      <c r="B20" s="76" t="s">
        <v>175</v>
      </c>
      <c r="C20" s="99">
        <v>27532</v>
      </c>
      <c r="D20" s="100">
        <v>0.57442671698976389</v>
      </c>
      <c r="E20" s="100">
        <v>-0.23554074691100935</v>
      </c>
      <c r="F20" s="100">
        <f>C20/C6</f>
        <v>7.1081176397083841E-3</v>
      </c>
      <c r="G20" s="99" t="s">
        <v>178</v>
      </c>
      <c r="H20" s="100" t="s">
        <v>123</v>
      </c>
      <c r="I20" s="100" t="s">
        <v>123</v>
      </c>
      <c r="J20" s="100" t="s">
        <v>123</v>
      </c>
      <c r="K20" s="99" t="s">
        <v>178</v>
      </c>
      <c r="L20" s="100" t="s">
        <v>123</v>
      </c>
      <c r="M20" s="100" t="s">
        <v>123</v>
      </c>
      <c r="N20" s="100" t="s">
        <v>123</v>
      </c>
      <c r="O20" s="99" t="s">
        <v>178</v>
      </c>
      <c r="P20" s="100" t="s">
        <v>123</v>
      </c>
      <c r="Q20" s="100" t="s">
        <v>123</v>
      </c>
      <c r="R20" s="100" t="s">
        <v>123</v>
      </c>
      <c r="S20" s="99" t="s">
        <v>178</v>
      </c>
      <c r="T20" s="100" t="s">
        <v>123</v>
      </c>
      <c r="U20" s="100" t="s">
        <v>123</v>
      </c>
      <c r="V20" s="100" t="s">
        <v>123</v>
      </c>
    </row>
    <row r="21" spans="2:22" ht="15.75" x14ac:dyDescent="0.25">
      <c r="B21" s="76" t="s">
        <v>121</v>
      </c>
      <c r="C21" s="99">
        <v>109170</v>
      </c>
      <c r="D21" s="100">
        <v>0.1682683046893394</v>
      </c>
      <c r="E21" s="100">
        <v>-5.7066602174870695E-2</v>
      </c>
      <c r="F21" s="100">
        <f>C21/C6</f>
        <v>2.8185137393831335E-2</v>
      </c>
      <c r="G21" s="99">
        <v>17701</v>
      </c>
      <c r="H21" s="100">
        <v>0.51290598290598299</v>
      </c>
      <c r="I21" s="100">
        <v>-0.21465016194152353</v>
      </c>
      <c r="J21" s="100">
        <f>G21/G6</f>
        <v>1.142438548991387E-2</v>
      </c>
      <c r="K21" s="99">
        <v>78042</v>
      </c>
      <c r="L21" s="100">
        <v>0.23634808231547932</v>
      </c>
      <c r="M21" s="100">
        <v>-2.1735795018666959E-3</v>
      </c>
      <c r="N21" s="100">
        <f>K21/K6</f>
        <v>8.1923537192164761E-2</v>
      </c>
      <c r="O21" s="99">
        <v>7688</v>
      </c>
      <c r="P21" s="100">
        <v>6.1292103810049792E-2</v>
      </c>
      <c r="Q21" s="100">
        <v>4.1170097508125725E-2</v>
      </c>
      <c r="R21" s="100">
        <f>O21/O6</f>
        <v>1.3221389484111288E-2</v>
      </c>
      <c r="S21" s="99">
        <v>6072</v>
      </c>
      <c r="T21" s="100">
        <v>-0.47305389221556882</v>
      </c>
      <c r="U21" s="100">
        <v>-0.20772442588726514</v>
      </c>
      <c r="V21" s="100">
        <f>S21/S6</f>
        <v>7.630901632751548E-3</v>
      </c>
    </row>
    <row r="22" spans="2:22" ht="31.5" customHeight="1" x14ac:dyDescent="0.25">
      <c r="B22" s="77" t="s">
        <v>176</v>
      </c>
      <c r="C22" s="99">
        <f>C8-SUM(C9:C20,C21)</f>
        <v>209359</v>
      </c>
      <c r="D22" s="100">
        <f>F42/E42-1</f>
        <v>0.11526516835836165</v>
      </c>
      <c r="E22" s="100">
        <f>F42/D42-1</f>
        <v>3.533098010154001E-2</v>
      </c>
      <c r="F22" s="100">
        <f>C22/C6</f>
        <v>5.4051590909912378E-2</v>
      </c>
      <c r="G22" s="99">
        <f>G8-SUM(G9:G15,G21)</f>
        <v>164797</v>
      </c>
      <c r="H22" s="100">
        <f>F63/E63-1</f>
        <v>0.12485325033445283</v>
      </c>
      <c r="I22" s="100">
        <f>F63/D63-1</f>
        <v>-1.7802332719459746E-2</v>
      </c>
      <c r="J22" s="100">
        <f>G22/G6</f>
        <v>0.10636147424333857</v>
      </c>
      <c r="K22" s="99">
        <f>K8-SUM(K9:K15,K21)</f>
        <v>107724</v>
      </c>
      <c r="L22" s="100">
        <f>F84/E84-1</f>
        <v>0.1795913451009592</v>
      </c>
      <c r="M22" s="100">
        <f>F84/D84-1</f>
        <v>3.1028971220198542E-2</v>
      </c>
      <c r="N22" s="100">
        <f>K22/K6</f>
        <v>0.11308181646406752</v>
      </c>
      <c r="O22" s="99">
        <f>O8-SUM(O9:O15,O21)</f>
        <v>62558</v>
      </c>
      <c r="P22" s="100">
        <f>F105/E105-1</f>
        <v>9.5175576795154537E-2</v>
      </c>
      <c r="Q22" s="100">
        <f>F105/D105-1</f>
        <v>9.1830858100207635E-2</v>
      </c>
      <c r="R22" s="100">
        <f>O22/O6</f>
        <v>0.10758372572151846</v>
      </c>
      <c r="S22" s="99">
        <f>S8-SUM(S9:S15,S21)</f>
        <v>27308</v>
      </c>
      <c r="T22" s="100">
        <f>F126/E126-1</f>
        <v>-2.3743424897720855E-3</v>
      </c>
      <c r="U22" s="100">
        <f>F126/D126-1</f>
        <v>-0.25363467424573682</v>
      </c>
      <c r="V22" s="100">
        <f>S22/S6</f>
        <v>3.4318949569693558E-2</v>
      </c>
    </row>
    <row r="23" spans="2:22" ht="21" x14ac:dyDescent="0.25">
      <c r="B23" s="103"/>
    </row>
    <row r="24" spans="2:22" ht="21" x14ac:dyDescent="0.25">
      <c r="B24" s="93" t="s">
        <v>170</v>
      </c>
      <c r="C24" s="94"/>
      <c r="D24" s="94"/>
      <c r="E24" s="94"/>
      <c r="F24" s="94"/>
      <c r="G24" s="94"/>
      <c r="H24" s="94"/>
      <c r="I24" s="94"/>
      <c r="J24" s="94"/>
      <c r="K24" s="94"/>
      <c r="L24" s="94"/>
    </row>
    <row r="25" spans="2:22" ht="75" x14ac:dyDescent="0.25">
      <c r="B25" s="95" t="s">
        <v>160</v>
      </c>
      <c r="C25" s="75"/>
      <c r="D25" s="50" t="s">
        <v>235</v>
      </c>
      <c r="E25" s="50" t="s">
        <v>238</v>
      </c>
      <c r="F25" s="50" t="s">
        <v>239</v>
      </c>
      <c r="G25" s="97" t="str">
        <f>CONCATENATE("Var ",RIGHT(F25,2),"/",RIGHT(E25,2))</f>
        <v>Var 23/22</v>
      </c>
      <c r="H25" s="97" t="str">
        <f>CONCATENATE("Dif ",RIGHT(F25,2),"/",RIGHT(E25,2))</f>
        <v>Dif 23/22</v>
      </c>
      <c r="I25" s="97" t="str">
        <f>CONCATENATE("Var ",RIGHT(F25,2),"/",RIGHT(D25,2))</f>
        <v>Var 23/19</v>
      </c>
      <c r="J25" s="97" t="str">
        <f>CONCATENATE("Dif ",RIGHT(F25,2),"/",RIGHT(D25,2))</f>
        <v>Dif 23/19</v>
      </c>
      <c r="K25" s="97" t="s">
        <v>180</v>
      </c>
      <c r="L25" s="98" t="str">
        <f>CONCATENATE("Cuota ",RIGHT(F25,4)," s/ total mercado Canarias")</f>
        <v>Cuota 2023 s/ total mercado Canarias</v>
      </c>
    </row>
    <row r="26" spans="2:22" ht="15.75" x14ac:dyDescent="0.25">
      <c r="B26" s="95"/>
      <c r="C26" s="76" t="s">
        <v>57</v>
      </c>
      <c r="D26" s="99">
        <v>3690674</v>
      </c>
      <c r="E26" s="99">
        <v>3766608</v>
      </c>
      <c r="F26" s="99">
        <v>3873318</v>
      </c>
      <c r="G26" s="100">
        <f>F26/E26-1</f>
        <v>2.8330529749843958E-2</v>
      </c>
      <c r="H26" s="101">
        <f>F26-E26</f>
        <v>106710</v>
      </c>
      <c r="I26" s="100">
        <f>F26/D26-1</f>
        <v>4.9487979702352414E-2</v>
      </c>
      <c r="J26" s="101">
        <f t="shared" ref="J26:J42" si="0">F26-D26</f>
        <v>182644</v>
      </c>
      <c r="K26" s="100">
        <f>F26/F26</f>
        <v>1</v>
      </c>
      <c r="L26" s="100">
        <f>F26/$F$26</f>
        <v>1</v>
      </c>
    </row>
    <row r="27" spans="2:22" ht="18.75" customHeight="1" x14ac:dyDescent="0.25">
      <c r="B27" s="95"/>
      <c r="C27" s="77" t="s">
        <v>88</v>
      </c>
      <c r="D27" s="99">
        <v>670916</v>
      </c>
      <c r="E27" s="99">
        <v>663249</v>
      </c>
      <c r="F27" s="99">
        <v>637408</v>
      </c>
      <c r="G27" s="100">
        <f t="shared" ref="G27:G41" si="1">F27/E27-1</f>
        <v>-3.8961234770048647E-2</v>
      </c>
      <c r="H27" s="101">
        <f t="shared" ref="H27:H42" si="2">F27-E27</f>
        <v>-25841</v>
      </c>
      <c r="I27" s="100">
        <f t="shared" ref="I27:I42" si="3">F27/D27-1</f>
        <v>-4.9943659116789552E-2</v>
      </c>
      <c r="J27" s="101">
        <f t="shared" si="0"/>
        <v>-33508</v>
      </c>
      <c r="K27" s="100">
        <f>F27/F26</f>
        <v>0.16456381841098511</v>
      </c>
      <c r="L27" s="100">
        <f>F27/$F$27</f>
        <v>1</v>
      </c>
    </row>
    <row r="28" spans="2:22" ht="45" x14ac:dyDescent="0.25">
      <c r="B28" s="95"/>
      <c r="C28" s="77" t="s">
        <v>92</v>
      </c>
      <c r="D28" s="99">
        <v>3019757</v>
      </c>
      <c r="E28" s="99">
        <v>3103359</v>
      </c>
      <c r="F28" s="99">
        <v>3235910</v>
      </c>
      <c r="G28" s="100">
        <f t="shared" si="1"/>
        <v>4.2712106462706956E-2</v>
      </c>
      <c r="H28" s="101">
        <f t="shared" si="2"/>
        <v>132551</v>
      </c>
      <c r="I28" s="100">
        <f t="shared" si="3"/>
        <v>7.1579600610247818E-2</v>
      </c>
      <c r="J28" s="101">
        <f t="shared" si="0"/>
        <v>216153</v>
      </c>
      <c r="K28" s="100">
        <f>F28/F26</f>
        <v>0.83543618158901489</v>
      </c>
      <c r="L28" s="100">
        <f>F28/$F$28</f>
        <v>1</v>
      </c>
    </row>
    <row r="29" spans="2:22" ht="15.75" x14ac:dyDescent="0.25">
      <c r="B29" s="95"/>
      <c r="C29" s="76" t="s">
        <v>97</v>
      </c>
      <c r="D29" s="99">
        <v>1284643</v>
      </c>
      <c r="E29" s="99">
        <v>1366680</v>
      </c>
      <c r="F29" s="99">
        <v>1443342</v>
      </c>
      <c r="G29" s="100">
        <f t="shared" si="1"/>
        <v>5.6093599086838086E-2</v>
      </c>
      <c r="H29" s="101">
        <f t="shared" si="2"/>
        <v>76662</v>
      </c>
      <c r="I29" s="100">
        <f t="shared" si="3"/>
        <v>0.12353548806944814</v>
      </c>
      <c r="J29" s="101">
        <f t="shared" si="0"/>
        <v>158699</v>
      </c>
      <c r="K29" s="100">
        <f>F29/F26</f>
        <v>0.37263710338268119</v>
      </c>
      <c r="L29" s="100">
        <f>F29/$F$29</f>
        <v>1</v>
      </c>
    </row>
    <row r="30" spans="2:22" ht="15.75" x14ac:dyDescent="0.25">
      <c r="B30" s="95"/>
      <c r="C30" s="76" t="s">
        <v>104</v>
      </c>
      <c r="D30" s="99">
        <v>549986</v>
      </c>
      <c r="E30" s="99">
        <v>507064</v>
      </c>
      <c r="F30" s="99">
        <v>492481</v>
      </c>
      <c r="G30" s="100">
        <f t="shared" si="1"/>
        <v>-2.8759683195809571E-2</v>
      </c>
      <c r="H30" s="101">
        <f t="shared" si="2"/>
        <v>-14583</v>
      </c>
      <c r="I30" s="100">
        <f t="shared" si="3"/>
        <v>-0.10455720691072135</v>
      </c>
      <c r="J30" s="101">
        <f t="shared" si="0"/>
        <v>-57505</v>
      </c>
      <c r="K30" s="100">
        <f>F30/F26</f>
        <v>0.12714706099525006</v>
      </c>
      <c r="L30" s="100">
        <f>F30/$F$30</f>
        <v>1</v>
      </c>
    </row>
    <row r="31" spans="2:22" ht="15.75" x14ac:dyDescent="0.25">
      <c r="B31" s="95"/>
      <c r="C31" s="76" t="s">
        <v>113</v>
      </c>
      <c r="D31" s="99">
        <v>104588</v>
      </c>
      <c r="E31" s="99">
        <v>120439</v>
      </c>
      <c r="F31" s="99">
        <v>105287</v>
      </c>
      <c r="G31" s="100">
        <f t="shared" si="1"/>
        <v>-0.1258064248291666</v>
      </c>
      <c r="H31" s="101">
        <f t="shared" si="2"/>
        <v>-15152</v>
      </c>
      <c r="I31" s="100">
        <f t="shared" si="3"/>
        <v>6.6833671166863784E-3</v>
      </c>
      <c r="J31" s="101">
        <f t="shared" si="0"/>
        <v>699</v>
      </c>
      <c r="K31" s="100">
        <f>F31/F26</f>
        <v>2.7182637728170009E-2</v>
      </c>
      <c r="L31" s="100">
        <f>F31/$F$31</f>
        <v>1</v>
      </c>
    </row>
    <row r="32" spans="2:22" ht="15.75" x14ac:dyDescent="0.25">
      <c r="B32" s="95"/>
      <c r="C32" s="76" t="s">
        <v>110</v>
      </c>
      <c r="D32" s="99">
        <v>155547</v>
      </c>
      <c r="E32" s="99">
        <v>199887</v>
      </c>
      <c r="F32" s="99">
        <v>208971</v>
      </c>
      <c r="G32" s="100">
        <f t="shared" si="1"/>
        <v>4.5445676807396085E-2</v>
      </c>
      <c r="H32" s="101">
        <f t="shared" si="2"/>
        <v>9084</v>
      </c>
      <c r="I32" s="100">
        <f t="shared" si="3"/>
        <v>0.34345889023896303</v>
      </c>
      <c r="J32" s="101">
        <f t="shared" si="0"/>
        <v>53424</v>
      </c>
      <c r="K32" s="100">
        <f>F32/F26</f>
        <v>5.3951418396320672E-2</v>
      </c>
      <c r="L32" s="100">
        <f>F32/$F$32</f>
        <v>1</v>
      </c>
    </row>
    <row r="33" spans="2:12" ht="15.75" x14ac:dyDescent="0.25">
      <c r="B33" s="95"/>
      <c r="C33" s="76" t="s">
        <v>117</v>
      </c>
      <c r="D33" s="99">
        <v>149990</v>
      </c>
      <c r="E33" s="99">
        <v>166843</v>
      </c>
      <c r="F33" s="99">
        <v>173532</v>
      </c>
      <c r="G33" s="100">
        <f t="shared" si="1"/>
        <v>4.0091583105074768E-2</v>
      </c>
      <c r="H33" s="101">
        <f t="shared" si="2"/>
        <v>6689</v>
      </c>
      <c r="I33" s="100">
        <f t="shared" si="3"/>
        <v>0.15695713047536497</v>
      </c>
      <c r="J33" s="101">
        <f t="shared" si="0"/>
        <v>23542</v>
      </c>
      <c r="K33" s="100">
        <f>F33/F26</f>
        <v>4.4801898527309147E-2</v>
      </c>
      <c r="L33" s="100">
        <f>F33/$F$33</f>
        <v>1</v>
      </c>
    </row>
    <row r="34" spans="2:12" ht="15.75" x14ac:dyDescent="0.25">
      <c r="B34" s="95"/>
      <c r="C34" s="76" t="s">
        <v>101</v>
      </c>
      <c r="D34" s="99">
        <v>177720</v>
      </c>
      <c r="E34" s="99">
        <v>164729</v>
      </c>
      <c r="F34" s="99">
        <v>189236</v>
      </c>
      <c r="G34" s="100">
        <f t="shared" si="1"/>
        <v>0.14877161884064138</v>
      </c>
      <c r="H34" s="101">
        <f t="shared" si="2"/>
        <v>24507</v>
      </c>
      <c r="I34" s="100">
        <f t="shared" si="3"/>
        <v>6.4798559531847877E-2</v>
      </c>
      <c r="J34" s="101">
        <f t="shared" si="0"/>
        <v>11516</v>
      </c>
      <c r="K34" s="100">
        <f>F34/F26</f>
        <v>4.8856303561959025E-2</v>
      </c>
      <c r="L34" s="100">
        <f>F34/$F$34</f>
        <v>1</v>
      </c>
    </row>
    <row r="35" spans="2:12" ht="15.75" x14ac:dyDescent="0.25">
      <c r="B35" s="95"/>
      <c r="C35" s="76" t="s">
        <v>107</v>
      </c>
      <c r="D35" s="99">
        <v>117063</v>
      </c>
      <c r="E35" s="99">
        <v>162225</v>
      </c>
      <c r="F35" s="99">
        <v>155233</v>
      </c>
      <c r="G35" s="100">
        <f t="shared" si="1"/>
        <v>-4.3100631838495884E-2</v>
      </c>
      <c r="H35" s="101">
        <f t="shared" si="2"/>
        <v>-6992</v>
      </c>
      <c r="I35" s="100">
        <f t="shared" si="3"/>
        <v>0.32606374345437916</v>
      </c>
      <c r="J35" s="101">
        <f t="shared" si="0"/>
        <v>38170</v>
      </c>
      <c r="K35" s="100">
        <f>F35/F26</f>
        <v>4.0077525263869374E-2</v>
      </c>
      <c r="L35" s="100">
        <f>F35/$F$35</f>
        <v>1</v>
      </c>
    </row>
    <row r="36" spans="2:12" ht="15.75" x14ac:dyDescent="0.25">
      <c r="B36" s="95"/>
      <c r="C36" s="76" t="s">
        <v>171</v>
      </c>
      <c r="D36" s="99">
        <v>56783</v>
      </c>
      <c r="E36" s="99">
        <v>36437</v>
      </c>
      <c r="F36" s="99">
        <v>40129</v>
      </c>
      <c r="G36" s="100">
        <f t="shared" si="1"/>
        <v>0.10132557565112377</v>
      </c>
      <c r="H36" s="101">
        <f t="shared" si="2"/>
        <v>3692</v>
      </c>
      <c r="I36" s="100">
        <f t="shared" si="3"/>
        <v>-0.29329200641036934</v>
      </c>
      <c r="J36" s="101">
        <f t="shared" si="0"/>
        <v>-16654</v>
      </c>
      <c r="K36" s="100">
        <f>F36/F26</f>
        <v>1.0360368035880349E-2</v>
      </c>
      <c r="L36" s="100">
        <f>F36/$F$36</f>
        <v>1</v>
      </c>
    </row>
    <row r="37" spans="2:12" ht="15.75" x14ac:dyDescent="0.25">
      <c r="B37" s="95"/>
      <c r="C37" s="76" t="s">
        <v>172</v>
      </c>
      <c r="D37" s="99">
        <v>32889</v>
      </c>
      <c r="E37" s="99">
        <v>40492</v>
      </c>
      <c r="F37" s="99">
        <v>29700</v>
      </c>
      <c r="G37" s="100">
        <f t="shared" si="1"/>
        <v>-0.266521782080411</v>
      </c>
      <c r="H37" s="101">
        <f t="shared" si="2"/>
        <v>-10792</v>
      </c>
      <c r="I37" s="100">
        <f t="shared" si="3"/>
        <v>-9.6962510261789703E-2</v>
      </c>
      <c r="J37" s="101">
        <f t="shared" si="0"/>
        <v>-3189</v>
      </c>
      <c r="K37" s="100">
        <f>F37/F26</f>
        <v>7.6678444682311137E-3</v>
      </c>
      <c r="L37" s="100">
        <f>F37/$F$37</f>
        <v>1</v>
      </c>
    </row>
    <row r="38" spans="2:12" ht="15.75" x14ac:dyDescent="0.25">
      <c r="B38" s="95"/>
      <c r="C38" s="76" t="s">
        <v>173</v>
      </c>
      <c r="D38" s="99">
        <v>2120</v>
      </c>
      <c r="E38" s="99">
        <v>922</v>
      </c>
      <c r="F38" s="99">
        <v>1874</v>
      </c>
      <c r="G38" s="100">
        <f t="shared" si="1"/>
        <v>1.0325379609544467</v>
      </c>
      <c r="H38" s="101">
        <f t="shared" si="2"/>
        <v>952</v>
      </c>
      <c r="I38" s="100">
        <f t="shared" si="3"/>
        <v>-0.11603773584905663</v>
      </c>
      <c r="J38" s="101">
        <f t="shared" si="0"/>
        <v>-246</v>
      </c>
      <c r="K38" s="100">
        <f>F38/F26</f>
        <v>4.8382291358468372E-4</v>
      </c>
      <c r="L38" s="100">
        <f>F38/$F$38</f>
        <v>1</v>
      </c>
    </row>
    <row r="39" spans="2:12" ht="15.75" x14ac:dyDescent="0.25">
      <c r="B39" s="95"/>
      <c r="C39" s="76" t="s">
        <v>174</v>
      </c>
      <c r="D39" s="99">
        <v>44753</v>
      </c>
      <c r="E39" s="99">
        <v>34543</v>
      </c>
      <c r="F39" s="99">
        <v>50064</v>
      </c>
      <c r="G39" s="100">
        <f t="shared" si="1"/>
        <v>0.44932403091798623</v>
      </c>
      <c r="H39" s="101">
        <f t="shared" si="2"/>
        <v>15521</v>
      </c>
      <c r="I39" s="100">
        <f t="shared" si="3"/>
        <v>0.11867360847317499</v>
      </c>
      <c r="J39" s="101">
        <f t="shared" si="0"/>
        <v>5311</v>
      </c>
      <c r="K39" s="100">
        <f>F39/F26</f>
        <v>1.2925352372307153E-2</v>
      </c>
      <c r="L39" s="100">
        <f>F39/$F$39</f>
        <v>1</v>
      </c>
    </row>
    <row r="40" spans="2:12" ht="15.75" x14ac:dyDescent="0.25">
      <c r="B40" s="95"/>
      <c r="C40" s="76" t="s">
        <v>175</v>
      </c>
      <c r="D40" s="99">
        <v>36015</v>
      </c>
      <c r="E40" s="99">
        <v>17487</v>
      </c>
      <c r="F40" s="99">
        <v>27532</v>
      </c>
      <c r="G40" s="100">
        <f t="shared" si="1"/>
        <v>0.57442671698976389</v>
      </c>
      <c r="H40" s="101">
        <f t="shared" si="2"/>
        <v>10045</v>
      </c>
      <c r="I40" s="100">
        <f t="shared" si="3"/>
        <v>-0.23554074691100935</v>
      </c>
      <c r="J40" s="101">
        <f t="shared" si="0"/>
        <v>-8483</v>
      </c>
      <c r="K40" s="100">
        <f>F40/F26</f>
        <v>7.1081176397083841E-3</v>
      </c>
      <c r="L40" s="100">
        <f>F40/$F$40</f>
        <v>1</v>
      </c>
    </row>
    <row r="41" spans="2:12" ht="15.75" x14ac:dyDescent="0.25">
      <c r="B41" s="95"/>
      <c r="C41" s="76" t="s">
        <v>121</v>
      </c>
      <c r="D41" s="99">
        <v>115777</v>
      </c>
      <c r="E41" s="99">
        <v>93446</v>
      </c>
      <c r="F41" s="99">
        <v>109170</v>
      </c>
      <c r="G41" s="100">
        <f t="shared" si="1"/>
        <v>0.1682683046893394</v>
      </c>
      <c r="H41" s="101">
        <f t="shared" si="2"/>
        <v>15724</v>
      </c>
      <c r="I41" s="100">
        <f t="shared" si="3"/>
        <v>-5.7066602174870695E-2</v>
      </c>
      <c r="J41" s="101">
        <f t="shared" si="0"/>
        <v>-6607</v>
      </c>
      <c r="K41" s="100">
        <f>F41/F26</f>
        <v>2.8185137393831335E-2</v>
      </c>
      <c r="L41" s="100">
        <f>F41/$F$41</f>
        <v>1</v>
      </c>
    </row>
    <row r="42" spans="2:12" ht="90" x14ac:dyDescent="0.25">
      <c r="B42" s="95"/>
      <c r="C42" s="77" t="s">
        <v>176</v>
      </c>
      <c r="D42" s="99">
        <v>307662</v>
      </c>
      <c r="E42" s="99">
        <v>285611</v>
      </c>
      <c r="F42" s="99">
        <v>318532</v>
      </c>
      <c r="G42" s="100">
        <f>F42/E42-1</f>
        <v>0.11526516835836165</v>
      </c>
      <c r="H42" s="101">
        <f t="shared" si="2"/>
        <v>32921</v>
      </c>
      <c r="I42" s="100">
        <f t="shared" si="3"/>
        <v>3.533098010154001E-2</v>
      </c>
      <c r="J42" s="101">
        <f t="shared" si="0"/>
        <v>10870</v>
      </c>
      <c r="K42" s="100">
        <f>F42/F26</f>
        <v>8.2237502833487977E-2</v>
      </c>
      <c r="L42" s="100">
        <f>F42/$F$42</f>
        <v>1</v>
      </c>
    </row>
    <row r="45" spans="2:12" ht="21" x14ac:dyDescent="0.25">
      <c r="B45" s="93" t="str">
        <f>CONCATENATE("Llegada de Turistas a ",B46," por lugar de residencia (FRONTUR-ISTAC)")</f>
        <v>Llegada de Turistas a Tenerife por lugar de residencia (FRONTUR-ISTAC)</v>
      </c>
      <c r="C45" s="94"/>
      <c r="D45" s="94"/>
      <c r="E45" s="94"/>
      <c r="F45" s="94"/>
      <c r="G45" s="94"/>
      <c r="H45" s="94"/>
      <c r="I45" s="94"/>
      <c r="J45" s="94"/>
      <c r="K45" s="94"/>
      <c r="L45" s="94"/>
    </row>
    <row r="46" spans="2:12" ht="75" x14ac:dyDescent="0.25">
      <c r="B46" s="95" t="s">
        <v>161</v>
      </c>
      <c r="C46" s="75"/>
      <c r="D46" s="50" t="s">
        <v>235</v>
      </c>
      <c r="E46" s="50" t="s">
        <v>238</v>
      </c>
      <c r="F46" s="50" t="s">
        <v>239</v>
      </c>
      <c r="G46" s="97" t="str">
        <f>CONCATENATE("Var ",RIGHT(F46,2),"/",RIGHT(E46,2))</f>
        <v>Var 23/22</v>
      </c>
      <c r="H46" s="97" t="str">
        <f>CONCATENATE("Dif ",RIGHT(F46,2),"/",RIGHT(E46,2))</f>
        <v>Dif 23/22</v>
      </c>
      <c r="I46" s="97" t="str">
        <f>CONCATENATE("Var ",RIGHT(F46,2),"/",RIGHT(D46,2))</f>
        <v>Var 23/19</v>
      </c>
      <c r="J46" s="97" t="str">
        <f>CONCATENATE("Dif ",RIGHT(F46,2),"/",RIGHT(D46,2))</f>
        <v>Dif 23/19</v>
      </c>
      <c r="K46" s="97" t="s">
        <v>180</v>
      </c>
      <c r="L46" s="98" t="str">
        <f>CONCATENATE("Cuota ",RIGHT(F46,4)," s/ total mercado Canarias")</f>
        <v>Cuota 2023 s/ total mercado Canarias</v>
      </c>
    </row>
    <row r="47" spans="2:12" ht="15.75" x14ac:dyDescent="0.25">
      <c r="B47" s="95"/>
      <c r="C47" s="76" t="s">
        <v>57</v>
      </c>
      <c r="D47" s="99">
        <v>1415929</v>
      </c>
      <c r="E47" s="99">
        <v>1468382</v>
      </c>
      <c r="F47" s="99">
        <v>1549405</v>
      </c>
      <c r="G47" s="100">
        <f>F47/E47-1</f>
        <v>5.5178420874132161E-2</v>
      </c>
      <c r="H47" s="101">
        <f>F47-E47</f>
        <v>81023</v>
      </c>
      <c r="I47" s="100">
        <f>F47/D47-1</f>
        <v>9.4267438550944327E-2</v>
      </c>
      <c r="J47" s="101">
        <f>F47-D47</f>
        <v>133476</v>
      </c>
      <c r="K47" s="100">
        <f>F47/F47</f>
        <v>1</v>
      </c>
      <c r="L47" s="100">
        <f>F47/$F$26</f>
        <v>0.40002008613803464</v>
      </c>
    </row>
    <row r="48" spans="2:12" ht="45" x14ac:dyDescent="0.25">
      <c r="B48" s="95"/>
      <c r="C48" s="77" t="s">
        <v>88</v>
      </c>
      <c r="D48" s="99">
        <v>257946</v>
      </c>
      <c r="E48" s="99">
        <v>278188</v>
      </c>
      <c r="F48" s="99">
        <v>284238</v>
      </c>
      <c r="G48" s="100">
        <f>F48/E48-1</f>
        <v>2.1747882726789181E-2</v>
      </c>
      <c r="H48" s="101">
        <f t="shared" ref="H48:H63" si="4">F48-E48</f>
        <v>6050</v>
      </c>
      <c r="I48" s="100">
        <f>F48/D48-1</f>
        <v>0.10192831057663221</v>
      </c>
      <c r="J48" s="101">
        <f t="shared" ref="J48:J56" si="5">F48-D48</f>
        <v>26292</v>
      </c>
      <c r="K48" s="100">
        <f>F48/F47</f>
        <v>0.18344977588170944</v>
      </c>
      <c r="L48" s="100">
        <f>F48/$F$27</f>
        <v>0.44592788292584967</v>
      </c>
    </row>
    <row r="49" spans="2:12" ht="45" x14ac:dyDescent="0.25">
      <c r="B49" s="95"/>
      <c r="C49" s="77" t="s">
        <v>92</v>
      </c>
      <c r="D49" s="99">
        <v>1157983</v>
      </c>
      <c r="E49" s="99">
        <v>1190195</v>
      </c>
      <c r="F49" s="99">
        <v>1265165</v>
      </c>
      <c r="G49" s="100">
        <f>F49/E49-1</f>
        <v>6.2989678161981866E-2</v>
      </c>
      <c r="H49" s="101">
        <f t="shared" si="4"/>
        <v>74970</v>
      </c>
      <c r="I49" s="100">
        <f t="shared" ref="I49:I63" si="6">F49/D49-1</f>
        <v>9.2559217190580467E-2</v>
      </c>
      <c r="J49" s="101">
        <f t="shared" si="5"/>
        <v>107182</v>
      </c>
      <c r="K49" s="100">
        <f>F49/F47</f>
        <v>0.81654893330020228</v>
      </c>
      <c r="L49" s="100">
        <f>F49/$F$28</f>
        <v>0.39097657227796817</v>
      </c>
    </row>
    <row r="50" spans="2:12" ht="15.75" x14ac:dyDescent="0.25">
      <c r="B50" s="95"/>
      <c r="C50" s="76" t="s">
        <v>97</v>
      </c>
      <c r="D50" s="99">
        <v>573399</v>
      </c>
      <c r="E50" s="99">
        <v>606590</v>
      </c>
      <c r="F50" s="99">
        <v>631067</v>
      </c>
      <c r="G50" s="100">
        <f t="shared" ref="G50:G63" si="7">F50/E50-1</f>
        <v>4.0351802700341333E-2</v>
      </c>
      <c r="H50" s="101">
        <f>F50-E50</f>
        <v>24477</v>
      </c>
      <c r="I50" s="100">
        <f t="shared" si="6"/>
        <v>0.10057220190478189</v>
      </c>
      <c r="J50" s="101">
        <f t="shared" si="5"/>
        <v>57668</v>
      </c>
      <c r="K50" s="100">
        <f>F50/F47</f>
        <v>0.40729634924374197</v>
      </c>
      <c r="L50" s="100">
        <f>F50/$F$29</f>
        <v>0.43722624298329849</v>
      </c>
    </row>
    <row r="51" spans="2:12" ht="15.75" x14ac:dyDescent="0.25">
      <c r="B51" s="95"/>
      <c r="C51" s="76" t="s">
        <v>104</v>
      </c>
      <c r="D51" s="99">
        <v>143415</v>
      </c>
      <c r="E51" s="99">
        <v>119577</v>
      </c>
      <c r="F51" s="99">
        <v>130776</v>
      </c>
      <c r="G51" s="100">
        <f t="shared" si="7"/>
        <v>9.365513434857875E-2</v>
      </c>
      <c r="H51" s="101">
        <f t="shared" si="4"/>
        <v>11199</v>
      </c>
      <c r="I51" s="100">
        <f t="shared" si="6"/>
        <v>-8.8128856814140732E-2</v>
      </c>
      <c r="J51" s="101">
        <f t="shared" si="5"/>
        <v>-12639</v>
      </c>
      <c r="K51" s="100">
        <f>F51/F47</f>
        <v>8.4404013153436319E-2</v>
      </c>
      <c r="L51" s="100">
        <f>F51/$F$30</f>
        <v>0.26554526976675241</v>
      </c>
    </row>
    <row r="52" spans="2:12" ht="15.75" x14ac:dyDescent="0.25">
      <c r="B52" s="95"/>
      <c r="C52" s="76" t="s">
        <v>113</v>
      </c>
      <c r="D52" s="99">
        <v>53560</v>
      </c>
      <c r="E52" s="99">
        <v>63586</v>
      </c>
      <c r="F52" s="99">
        <v>55534</v>
      </c>
      <c r="G52" s="100">
        <f t="shared" si="7"/>
        <v>-0.12663164847607966</v>
      </c>
      <c r="H52" s="101">
        <f t="shared" si="4"/>
        <v>-8052</v>
      </c>
      <c r="I52" s="100">
        <f t="shared" si="6"/>
        <v>3.6855862584017851E-2</v>
      </c>
      <c r="J52" s="101">
        <f t="shared" si="5"/>
        <v>1974</v>
      </c>
      <c r="K52" s="100">
        <f>F52/F47</f>
        <v>3.5842145855989882E-2</v>
      </c>
      <c r="L52" s="100">
        <f>F52/$F$31</f>
        <v>0.52745353177505294</v>
      </c>
    </row>
    <row r="53" spans="2:12" ht="15.75" x14ac:dyDescent="0.25">
      <c r="B53" s="95"/>
      <c r="C53" s="76" t="s">
        <v>110</v>
      </c>
      <c r="D53" s="99">
        <v>53727</v>
      </c>
      <c r="E53" s="99">
        <v>74031</v>
      </c>
      <c r="F53" s="99">
        <v>77969</v>
      </c>
      <c r="G53" s="100">
        <f t="shared" si="7"/>
        <v>5.3193932271615951E-2</v>
      </c>
      <c r="H53" s="101">
        <f t="shared" si="4"/>
        <v>3938</v>
      </c>
      <c r="I53" s="100">
        <f t="shared" si="6"/>
        <v>0.4512070281236622</v>
      </c>
      <c r="J53" s="101">
        <f t="shared" si="5"/>
        <v>24242</v>
      </c>
      <c r="K53" s="100">
        <f>F53/F47</f>
        <v>5.0321897760753319E-2</v>
      </c>
      <c r="L53" s="100">
        <f>F53/$F$32</f>
        <v>0.37310918739920851</v>
      </c>
    </row>
    <row r="54" spans="2:12" ht="15.75" x14ac:dyDescent="0.25">
      <c r="B54" s="95"/>
      <c r="C54" s="76" t="s">
        <v>117</v>
      </c>
      <c r="D54" s="99">
        <v>48326</v>
      </c>
      <c r="E54" s="99">
        <v>52578</v>
      </c>
      <c r="F54" s="99">
        <v>66165</v>
      </c>
      <c r="G54" s="100">
        <f>F54/E54-1</f>
        <v>0.25841606755677282</v>
      </c>
      <c r="H54" s="101">
        <f t="shared" si="4"/>
        <v>13587</v>
      </c>
      <c r="I54" s="100">
        <f t="shared" si="6"/>
        <v>0.36913876588172001</v>
      </c>
      <c r="J54" s="101">
        <f t="shared" si="5"/>
        <v>17839</v>
      </c>
      <c r="K54" s="100">
        <f>F54/F47</f>
        <v>4.2703489403997021E-2</v>
      </c>
      <c r="L54" s="100">
        <f>F54/$F$33</f>
        <v>0.38128414355853674</v>
      </c>
    </row>
    <row r="55" spans="2:12" ht="15.75" x14ac:dyDescent="0.25">
      <c r="B55" s="95"/>
      <c r="C55" s="76" t="s">
        <v>101</v>
      </c>
      <c r="D55" s="99">
        <v>48399</v>
      </c>
      <c r="E55" s="99">
        <v>48074</v>
      </c>
      <c r="F55" s="99">
        <v>49924</v>
      </c>
      <c r="G55" s="100">
        <f t="shared" si="7"/>
        <v>3.8482339726255255E-2</v>
      </c>
      <c r="H55" s="101">
        <f t="shared" si="4"/>
        <v>1850</v>
      </c>
      <c r="I55" s="100">
        <f t="shared" si="6"/>
        <v>3.1508915473460242E-2</v>
      </c>
      <c r="J55" s="101">
        <f t="shared" si="5"/>
        <v>1525</v>
      </c>
      <c r="K55" s="100">
        <f>F55/F47</f>
        <v>3.2221401118493871E-2</v>
      </c>
      <c r="L55" s="100">
        <f>F55/$F$34</f>
        <v>0.26381872371007631</v>
      </c>
    </row>
    <row r="56" spans="2:12" ht="15.75" x14ac:dyDescent="0.25">
      <c r="B56" s="95"/>
      <c r="C56" s="76" t="s">
        <v>107</v>
      </c>
      <c r="D56" s="99">
        <v>46833</v>
      </c>
      <c r="E56" s="99">
        <v>67551</v>
      </c>
      <c r="F56" s="99">
        <v>71232</v>
      </c>
      <c r="G56" s="100">
        <f t="shared" si="7"/>
        <v>5.4492161477994294E-2</v>
      </c>
      <c r="H56" s="101">
        <f t="shared" si="4"/>
        <v>3681</v>
      </c>
      <c r="I56" s="100">
        <f t="shared" si="6"/>
        <v>0.5209787970021138</v>
      </c>
      <c r="J56" s="101">
        <f t="shared" si="5"/>
        <v>24399</v>
      </c>
      <c r="K56" s="100">
        <f>F56/F47</f>
        <v>4.5973777030537531E-2</v>
      </c>
      <c r="L56" s="100">
        <f>F56/$F$35</f>
        <v>0.45887150283766981</v>
      </c>
    </row>
    <row r="57" spans="2:12" ht="15.75" x14ac:dyDescent="0.25">
      <c r="B57" s="95"/>
      <c r="C57" s="76" t="s">
        <v>171</v>
      </c>
      <c r="D57" s="99" t="s">
        <v>178</v>
      </c>
      <c r="E57" s="99" t="s">
        <v>178</v>
      </c>
      <c r="F57" s="99" t="s">
        <v>178</v>
      </c>
      <c r="G57" s="100"/>
      <c r="H57" s="101" t="s">
        <v>178</v>
      </c>
      <c r="I57" s="100"/>
      <c r="J57" s="101" t="s">
        <v>178</v>
      </c>
      <c r="K57" s="100"/>
      <c r="L57" s="100"/>
    </row>
    <row r="58" spans="2:12" ht="15.75" x14ac:dyDescent="0.25">
      <c r="B58" s="95"/>
      <c r="C58" s="76" t="s">
        <v>172</v>
      </c>
      <c r="D58" s="99" t="s">
        <v>178</v>
      </c>
      <c r="E58" s="99" t="s">
        <v>178</v>
      </c>
      <c r="F58" s="99" t="s">
        <v>178</v>
      </c>
      <c r="G58" s="100"/>
      <c r="H58" s="101" t="s">
        <v>178</v>
      </c>
      <c r="I58" s="100"/>
      <c r="J58" s="101" t="s">
        <v>178</v>
      </c>
      <c r="K58" s="100"/>
      <c r="L58" s="100"/>
    </row>
    <row r="59" spans="2:12" ht="15.75" x14ac:dyDescent="0.25">
      <c r="B59" s="95"/>
      <c r="C59" s="76" t="s">
        <v>173</v>
      </c>
      <c r="D59" s="99" t="s">
        <v>178</v>
      </c>
      <c r="E59" s="99" t="s">
        <v>178</v>
      </c>
      <c r="F59" s="99" t="s">
        <v>178</v>
      </c>
      <c r="G59" s="100"/>
      <c r="H59" s="101" t="s">
        <v>178</v>
      </c>
      <c r="I59" s="100"/>
      <c r="J59" s="101" t="s">
        <v>178</v>
      </c>
      <c r="K59" s="100"/>
      <c r="L59" s="100"/>
    </row>
    <row r="60" spans="2:12" ht="15.75" x14ac:dyDescent="0.25">
      <c r="B60" s="95"/>
      <c r="C60" s="76" t="s">
        <v>174</v>
      </c>
      <c r="D60" s="99" t="s">
        <v>178</v>
      </c>
      <c r="E60" s="99" t="s">
        <v>178</v>
      </c>
      <c r="F60" s="99" t="s">
        <v>178</v>
      </c>
      <c r="G60" s="100"/>
      <c r="H60" s="101" t="s">
        <v>178</v>
      </c>
      <c r="I60" s="100"/>
      <c r="J60" s="101" t="s">
        <v>178</v>
      </c>
      <c r="K60" s="100"/>
      <c r="L60" s="100"/>
    </row>
    <row r="61" spans="2:12" ht="15.75" x14ac:dyDescent="0.25">
      <c r="B61" s="95"/>
      <c r="C61" s="76" t="s">
        <v>175</v>
      </c>
      <c r="D61" s="99" t="s">
        <v>178</v>
      </c>
      <c r="E61" s="99" t="s">
        <v>178</v>
      </c>
      <c r="F61" s="99" t="s">
        <v>178</v>
      </c>
      <c r="G61" s="100"/>
      <c r="H61" s="101" t="s">
        <v>178</v>
      </c>
      <c r="I61" s="100"/>
      <c r="J61" s="101" t="s">
        <v>178</v>
      </c>
      <c r="K61" s="100"/>
      <c r="L61" s="100"/>
    </row>
    <row r="62" spans="2:12" ht="15.75" x14ac:dyDescent="0.25">
      <c r="B62" s="95"/>
      <c r="C62" s="78" t="s">
        <v>121</v>
      </c>
      <c r="D62" s="99">
        <v>22539</v>
      </c>
      <c r="E62" s="99">
        <v>11700</v>
      </c>
      <c r="F62" s="99">
        <v>17701</v>
      </c>
      <c r="G62" s="100">
        <f t="shared" si="7"/>
        <v>0.51290598290598299</v>
      </c>
      <c r="H62" s="101">
        <f t="shared" si="4"/>
        <v>6001</v>
      </c>
      <c r="I62" s="100">
        <f t="shared" si="6"/>
        <v>-0.21465016194152353</v>
      </c>
      <c r="J62" s="101">
        <f t="shared" ref="J62" si="8">F62-D62</f>
        <v>-4838</v>
      </c>
      <c r="K62" s="100">
        <f>F62/F47</f>
        <v>1.142438548991387E-2</v>
      </c>
      <c r="L62" s="100">
        <f>F62/$F$41</f>
        <v>0.16214161399651919</v>
      </c>
    </row>
    <row r="63" spans="2:12" ht="90" x14ac:dyDescent="0.25">
      <c r="B63" s="95"/>
      <c r="C63" s="77" t="s">
        <v>176</v>
      </c>
      <c r="D63" s="99">
        <v>167787</v>
      </c>
      <c r="E63" s="99">
        <v>146508</v>
      </c>
      <c r="F63" s="99">
        <v>164800</v>
      </c>
      <c r="G63" s="100">
        <f t="shared" si="7"/>
        <v>0.12485325033445283</v>
      </c>
      <c r="H63" s="101">
        <f t="shared" si="4"/>
        <v>18292</v>
      </c>
      <c r="I63" s="100">
        <f t="shared" si="6"/>
        <v>-1.7802332719459746E-2</v>
      </c>
      <c r="J63" s="101">
        <f>F63-D63</f>
        <v>-2987</v>
      </c>
      <c r="K63" s="100">
        <f>F63/F47</f>
        <v>0.10636341047047092</v>
      </c>
      <c r="L63" s="100">
        <f>F63/$F$42</f>
        <v>0.51737345070510965</v>
      </c>
    </row>
    <row r="66" spans="2:12" ht="21" x14ac:dyDescent="0.25">
      <c r="B66" s="93" t="str">
        <f>CONCATENATE("Llegada de Turistas a ",B67," por lugar de residencia (FRONTUR-ISTAC)")</f>
        <v>Llegada de Turistas a Gran Canaria por lugar de residencia (FRONTUR-ISTAC)</v>
      </c>
      <c r="C66" s="94"/>
      <c r="D66" s="94"/>
      <c r="E66" s="94"/>
      <c r="F66" s="94"/>
      <c r="G66" s="94"/>
      <c r="H66" s="94"/>
      <c r="I66" s="94"/>
      <c r="J66" s="94"/>
      <c r="K66" s="94"/>
      <c r="L66" s="94"/>
    </row>
    <row r="67" spans="2:12" ht="75" x14ac:dyDescent="0.25">
      <c r="B67" s="102" t="s">
        <v>162</v>
      </c>
      <c r="C67" s="75"/>
      <c r="D67" s="50" t="s">
        <v>235</v>
      </c>
      <c r="E67" s="50" t="s">
        <v>238</v>
      </c>
      <c r="F67" s="50" t="s">
        <v>239</v>
      </c>
      <c r="G67" s="97" t="str">
        <f>CONCATENATE("Var ",RIGHT(F67,2),"/",RIGHT(E67,2))</f>
        <v>Var 23/22</v>
      </c>
      <c r="H67" s="97" t="str">
        <f>CONCATENATE("Dif ",RIGHT(F67,2),"/",RIGHT(E67,2))</f>
        <v>Dif 23/22</v>
      </c>
      <c r="I67" s="97" t="str">
        <f>CONCATENATE("Var ",RIGHT(F67,2),"/",RIGHT(D67,2))</f>
        <v>Var 23/19</v>
      </c>
      <c r="J67" s="97" t="str">
        <f>CONCATENATE("Dif ",RIGHT(F67,2),"/",RIGHT(D67,2))</f>
        <v>Dif 23/19</v>
      </c>
      <c r="K67" s="97" t="s">
        <v>180</v>
      </c>
      <c r="L67" s="98" t="str">
        <f>CONCATENATE("Cuota ",RIGHT(F67,4)," s/ total mercado Canarias")</f>
        <v>Cuota 2023 s/ total mercado Canarias</v>
      </c>
    </row>
    <row r="68" spans="2:12" ht="15.75" x14ac:dyDescent="0.25">
      <c r="B68" s="95"/>
      <c r="C68" s="76" t="s">
        <v>57</v>
      </c>
      <c r="D68" s="99">
        <v>954305</v>
      </c>
      <c r="E68" s="99">
        <v>923521</v>
      </c>
      <c r="F68" s="99">
        <v>952620</v>
      </c>
      <c r="G68" s="100">
        <f>F68/E68-1</f>
        <v>3.1508758328181008E-2</v>
      </c>
      <c r="H68" s="101">
        <f>F68-E68</f>
        <v>29099</v>
      </c>
      <c r="I68" s="100">
        <f>F68/D68-1</f>
        <v>-1.7656828791633439E-3</v>
      </c>
      <c r="J68" s="101">
        <f>F68-D68</f>
        <v>-1685</v>
      </c>
      <c r="K68" s="100">
        <f>F68/F68</f>
        <v>1</v>
      </c>
      <c r="L68" s="100">
        <f>F68/$F$26</f>
        <v>0.2459441749941523</v>
      </c>
    </row>
    <row r="69" spans="2:12" ht="45" x14ac:dyDescent="0.25">
      <c r="B69" s="95"/>
      <c r="C69" s="77" t="s">
        <v>88</v>
      </c>
      <c r="D69" s="99">
        <v>224969</v>
      </c>
      <c r="E69" s="99">
        <v>183256</v>
      </c>
      <c r="F69" s="99">
        <v>164466</v>
      </c>
      <c r="G69" s="100">
        <f>F69/E69-1</f>
        <v>-0.1025341598637971</v>
      </c>
      <c r="H69" s="101">
        <f t="shared" ref="H69:H70" si="9">F69-E69</f>
        <v>-18790</v>
      </c>
      <c r="I69" s="100">
        <f>F69/D69-1</f>
        <v>-0.26893927607803747</v>
      </c>
      <c r="J69" s="101">
        <f t="shared" ref="J69:J77" si="10">F69-D69</f>
        <v>-60503</v>
      </c>
      <c r="K69" s="100">
        <f>F69/F68</f>
        <v>0.1726459658625685</v>
      </c>
      <c r="L69" s="100">
        <f>F69/$F$27</f>
        <v>0.25802311863045335</v>
      </c>
    </row>
    <row r="70" spans="2:12" ht="45" x14ac:dyDescent="0.25">
      <c r="B70" s="95"/>
      <c r="C70" s="77" t="s">
        <v>92</v>
      </c>
      <c r="D70" s="99">
        <v>729336</v>
      </c>
      <c r="E70" s="99">
        <v>740266</v>
      </c>
      <c r="F70" s="99">
        <v>788154</v>
      </c>
      <c r="G70" s="100">
        <f>F70/E70-1</f>
        <v>6.4690259987626009E-2</v>
      </c>
      <c r="H70" s="101">
        <f t="shared" si="9"/>
        <v>47888</v>
      </c>
      <c r="I70" s="100">
        <f t="shared" ref="I70:I77" si="11">F70/D70-1</f>
        <v>8.0645957418802761E-2</v>
      </c>
      <c r="J70" s="101">
        <f t="shared" si="10"/>
        <v>58818</v>
      </c>
      <c r="K70" s="100">
        <f>F70/F68</f>
        <v>0.82735403413743147</v>
      </c>
      <c r="L70" s="100">
        <f>F70/$F$28</f>
        <v>0.24356487046920341</v>
      </c>
    </row>
    <row r="71" spans="2:12" ht="15.75" x14ac:dyDescent="0.25">
      <c r="B71" s="95"/>
      <c r="C71" s="76" t="s">
        <v>97</v>
      </c>
      <c r="D71" s="99">
        <v>226825</v>
      </c>
      <c r="E71" s="99">
        <v>230610</v>
      </c>
      <c r="F71" s="99">
        <v>247842</v>
      </c>
      <c r="G71" s="100">
        <f t="shared" ref="G71:G74" si="12">F71/E71-1</f>
        <v>7.4723559255886585E-2</v>
      </c>
      <c r="H71" s="101">
        <f>F71-E71</f>
        <v>17232</v>
      </c>
      <c r="I71" s="100">
        <f t="shared" si="11"/>
        <v>9.2657334949851178E-2</v>
      </c>
      <c r="J71" s="101">
        <f t="shared" si="10"/>
        <v>21017</v>
      </c>
      <c r="K71" s="100">
        <f>F71/F68</f>
        <v>0.2601687976317944</v>
      </c>
      <c r="L71" s="100">
        <f>F71/$F$29</f>
        <v>0.17171398047032513</v>
      </c>
    </row>
    <row r="72" spans="2:12" ht="15.75" x14ac:dyDescent="0.25">
      <c r="B72" s="95"/>
      <c r="C72" s="76" t="s">
        <v>104</v>
      </c>
      <c r="D72" s="99">
        <v>150807</v>
      </c>
      <c r="E72" s="99">
        <v>150275</v>
      </c>
      <c r="F72" s="99">
        <v>151487</v>
      </c>
      <c r="G72" s="100">
        <f t="shared" si="12"/>
        <v>8.0652137747463382E-3</v>
      </c>
      <c r="H72" s="101">
        <f t="shared" ref="H72:H77" si="13">F72-E72</f>
        <v>1212</v>
      </c>
      <c r="I72" s="100">
        <f t="shared" si="11"/>
        <v>4.5090745124563014E-3</v>
      </c>
      <c r="J72" s="101">
        <f t="shared" si="10"/>
        <v>680</v>
      </c>
      <c r="K72" s="100">
        <f>F72/F68</f>
        <v>0.15902143561965948</v>
      </c>
      <c r="L72" s="100">
        <f>F72/$F$30</f>
        <v>0.30759968404872473</v>
      </c>
    </row>
    <row r="73" spans="2:12" ht="15.75" x14ac:dyDescent="0.25">
      <c r="B73" s="95"/>
      <c r="C73" s="76" t="s">
        <v>113</v>
      </c>
      <c r="D73" s="99">
        <v>29888</v>
      </c>
      <c r="E73" s="99">
        <v>35158</v>
      </c>
      <c r="F73" s="99">
        <v>29711</v>
      </c>
      <c r="G73" s="100">
        <f t="shared" si="12"/>
        <v>-0.15492917685875196</v>
      </c>
      <c r="H73" s="101">
        <f t="shared" si="13"/>
        <v>-5447</v>
      </c>
      <c r="I73" s="100">
        <f t="shared" si="11"/>
        <v>-5.9221092077087478E-3</v>
      </c>
      <c r="J73" s="101">
        <f t="shared" si="10"/>
        <v>-177</v>
      </c>
      <c r="K73" s="100">
        <f>F73/F68</f>
        <v>3.118872163087065E-2</v>
      </c>
      <c r="L73" s="100">
        <f>F73/$F$31</f>
        <v>0.28219058383276185</v>
      </c>
    </row>
    <row r="74" spans="2:12" ht="15.75" x14ac:dyDescent="0.25">
      <c r="B74" s="95"/>
      <c r="C74" s="76" t="s">
        <v>110</v>
      </c>
      <c r="D74" s="99">
        <v>28691</v>
      </c>
      <c r="E74" s="99">
        <v>43232</v>
      </c>
      <c r="F74" s="99">
        <v>42148</v>
      </c>
      <c r="G74" s="100">
        <f t="shared" si="12"/>
        <v>-2.5074019245003742E-2</v>
      </c>
      <c r="H74" s="101">
        <f t="shared" si="13"/>
        <v>-1084</v>
      </c>
      <c r="I74" s="100">
        <f t="shared" si="11"/>
        <v>0.46903210065874323</v>
      </c>
      <c r="J74" s="101">
        <f t="shared" si="10"/>
        <v>13457</v>
      </c>
      <c r="K74" s="100">
        <f>F74/F68</f>
        <v>4.4244294682034807E-2</v>
      </c>
      <c r="L74" s="100">
        <f>F74/$F$32</f>
        <v>0.20169305788841513</v>
      </c>
    </row>
    <row r="75" spans="2:12" ht="15.75" x14ac:dyDescent="0.25">
      <c r="B75" s="95"/>
      <c r="C75" s="76" t="s">
        <v>117</v>
      </c>
      <c r="D75" s="99">
        <v>63018</v>
      </c>
      <c r="E75" s="99">
        <v>74704</v>
      </c>
      <c r="F75" s="99">
        <v>74398</v>
      </c>
      <c r="G75" s="100">
        <f>F75/E75-1</f>
        <v>-4.0961662026129941E-3</v>
      </c>
      <c r="H75" s="101">
        <f t="shared" si="13"/>
        <v>-306</v>
      </c>
      <c r="I75" s="100">
        <f t="shared" si="11"/>
        <v>0.18058332539909228</v>
      </c>
      <c r="J75" s="101">
        <f t="shared" si="10"/>
        <v>11380</v>
      </c>
      <c r="K75" s="100">
        <f>F75/F68</f>
        <v>7.8098297327370836E-2</v>
      </c>
      <c r="L75" s="100">
        <f>F75/$F$33</f>
        <v>0.42872784270336306</v>
      </c>
    </row>
    <row r="76" spans="2:12" ht="15.75" x14ac:dyDescent="0.25">
      <c r="B76" s="95"/>
      <c r="C76" s="76" t="s">
        <v>101</v>
      </c>
      <c r="D76" s="99">
        <v>22170</v>
      </c>
      <c r="E76" s="99">
        <v>20464</v>
      </c>
      <c r="F76" s="99">
        <v>28354</v>
      </c>
      <c r="G76" s="100">
        <f t="shared" ref="G76:G77" si="14">F76/E76-1</f>
        <v>0.3855551211884285</v>
      </c>
      <c r="H76" s="101">
        <f t="shared" si="13"/>
        <v>7890</v>
      </c>
      <c r="I76" s="100">
        <f t="shared" si="11"/>
        <v>0.27893549842128995</v>
      </c>
      <c r="J76" s="101">
        <f t="shared" si="10"/>
        <v>6184</v>
      </c>
      <c r="K76" s="100">
        <f>F76/F68</f>
        <v>2.9764229178476202E-2</v>
      </c>
      <c r="L76" s="100">
        <f>F76/$F$34</f>
        <v>0.14983406962734364</v>
      </c>
    </row>
    <row r="77" spans="2:12" ht="15.75" x14ac:dyDescent="0.25">
      <c r="B77" s="95"/>
      <c r="C77" s="76" t="s">
        <v>107</v>
      </c>
      <c r="D77" s="99">
        <v>25241</v>
      </c>
      <c r="E77" s="99">
        <v>31378</v>
      </c>
      <c r="F77" s="99">
        <v>28448</v>
      </c>
      <c r="G77" s="100">
        <f t="shared" si="14"/>
        <v>-9.3377525654917415E-2</v>
      </c>
      <c r="H77" s="101">
        <f t="shared" si="13"/>
        <v>-2930</v>
      </c>
      <c r="I77" s="100">
        <f t="shared" si="11"/>
        <v>0.12705518798779769</v>
      </c>
      <c r="J77" s="101">
        <f t="shared" si="10"/>
        <v>3207</v>
      </c>
      <c r="K77" s="100">
        <f>F77/F68</f>
        <v>2.986290441099284E-2</v>
      </c>
      <c r="L77" s="100">
        <f>F77/$F$35</f>
        <v>0.18326000270561027</v>
      </c>
    </row>
    <row r="78" spans="2:12" ht="15.75" x14ac:dyDescent="0.25">
      <c r="B78" s="95"/>
      <c r="C78" s="76" t="s">
        <v>171</v>
      </c>
      <c r="D78" s="99" t="s">
        <v>178</v>
      </c>
      <c r="E78" s="99" t="s">
        <v>178</v>
      </c>
      <c r="F78" s="99" t="s">
        <v>178</v>
      </c>
      <c r="G78" s="100"/>
      <c r="H78" s="101" t="s">
        <v>178</v>
      </c>
      <c r="I78" s="100"/>
      <c r="J78" s="101" t="s">
        <v>178</v>
      </c>
      <c r="K78" s="100"/>
      <c r="L78" s="100"/>
    </row>
    <row r="79" spans="2:12" ht="15.75" x14ac:dyDescent="0.25">
      <c r="B79" s="95"/>
      <c r="C79" s="76" t="s">
        <v>172</v>
      </c>
      <c r="D79" s="99" t="s">
        <v>178</v>
      </c>
      <c r="E79" s="99" t="s">
        <v>178</v>
      </c>
      <c r="F79" s="99" t="s">
        <v>178</v>
      </c>
      <c r="G79" s="100"/>
      <c r="H79" s="101" t="s">
        <v>178</v>
      </c>
      <c r="I79" s="100"/>
      <c r="J79" s="101" t="s">
        <v>178</v>
      </c>
      <c r="K79" s="100"/>
      <c r="L79" s="100"/>
    </row>
    <row r="80" spans="2:12" ht="15.75" x14ac:dyDescent="0.25">
      <c r="B80" s="95"/>
      <c r="C80" s="76" t="s">
        <v>173</v>
      </c>
      <c r="D80" s="99" t="s">
        <v>178</v>
      </c>
      <c r="E80" s="99" t="s">
        <v>178</v>
      </c>
      <c r="F80" s="99" t="s">
        <v>178</v>
      </c>
      <c r="G80" s="100"/>
      <c r="H80" s="101" t="s">
        <v>178</v>
      </c>
      <c r="I80" s="100"/>
      <c r="J80" s="101" t="s">
        <v>178</v>
      </c>
      <c r="K80" s="100"/>
      <c r="L80" s="100"/>
    </row>
    <row r="81" spans="2:12" ht="15.75" x14ac:dyDescent="0.25">
      <c r="B81" s="95"/>
      <c r="C81" s="76" t="s">
        <v>174</v>
      </c>
      <c r="D81" s="99" t="s">
        <v>178</v>
      </c>
      <c r="E81" s="99" t="s">
        <v>178</v>
      </c>
      <c r="F81" s="99" t="s">
        <v>178</v>
      </c>
      <c r="G81" s="100"/>
      <c r="H81" s="101" t="s">
        <v>178</v>
      </c>
      <c r="I81" s="100"/>
      <c r="J81" s="101" t="s">
        <v>178</v>
      </c>
      <c r="K81" s="100"/>
      <c r="L81" s="100"/>
    </row>
    <row r="82" spans="2:12" ht="15.75" x14ac:dyDescent="0.25">
      <c r="B82" s="95"/>
      <c r="C82" s="76" t="s">
        <v>175</v>
      </c>
      <c r="D82" s="99" t="s">
        <v>178</v>
      </c>
      <c r="E82" s="99" t="s">
        <v>178</v>
      </c>
      <c r="F82" s="99" t="s">
        <v>178</v>
      </c>
      <c r="G82" s="100"/>
      <c r="H82" s="101" t="s">
        <v>178</v>
      </c>
      <c r="I82" s="100"/>
      <c r="J82" s="101" t="s">
        <v>178</v>
      </c>
      <c r="K82" s="100"/>
      <c r="L82" s="100"/>
    </row>
    <row r="83" spans="2:12" ht="15.75" x14ac:dyDescent="0.25">
      <c r="B83" s="95"/>
      <c r="C83" s="78" t="s">
        <v>121</v>
      </c>
      <c r="D83" s="99">
        <v>78212</v>
      </c>
      <c r="E83" s="99">
        <v>63123</v>
      </c>
      <c r="F83" s="99">
        <v>78042</v>
      </c>
      <c r="G83" s="100">
        <f t="shared" ref="G83:G84" si="15">F83/E83-1</f>
        <v>0.23634808231547932</v>
      </c>
      <c r="H83" s="101">
        <f t="shared" ref="H83:H84" si="16">F83-E83</f>
        <v>14919</v>
      </c>
      <c r="I83" s="100">
        <f t="shared" ref="I83:I84" si="17">F83/D83-1</f>
        <v>-2.1735795018666959E-3</v>
      </c>
      <c r="J83" s="101">
        <f t="shared" ref="J83" si="18">F83-D83</f>
        <v>-170</v>
      </c>
      <c r="K83" s="100">
        <f>F83/F68</f>
        <v>8.1923537192164761E-2</v>
      </c>
      <c r="L83" s="100">
        <f>F83/$F$41</f>
        <v>0.71486672162682052</v>
      </c>
    </row>
    <row r="84" spans="2:12" ht="90" x14ac:dyDescent="0.25">
      <c r="B84" s="95"/>
      <c r="C84" s="77" t="s">
        <v>176</v>
      </c>
      <c r="D84" s="99">
        <v>104483</v>
      </c>
      <c r="E84" s="99">
        <v>91324</v>
      </c>
      <c r="F84" s="99">
        <v>107725</v>
      </c>
      <c r="G84" s="100">
        <f t="shared" si="15"/>
        <v>0.1795913451009592</v>
      </c>
      <c r="H84" s="101">
        <f t="shared" si="16"/>
        <v>16401</v>
      </c>
      <c r="I84" s="100">
        <f t="shared" si="17"/>
        <v>3.1028971220198542E-2</v>
      </c>
      <c r="J84" s="101">
        <f>F84-D84</f>
        <v>3242</v>
      </c>
      <c r="K84" s="100">
        <f>F84/F68</f>
        <v>0.11308286620058365</v>
      </c>
      <c r="L84" s="100">
        <f>F84/$F$42</f>
        <v>0.33819208117237831</v>
      </c>
    </row>
    <row r="87" spans="2:12" ht="21" x14ac:dyDescent="0.25">
      <c r="B87" s="93" t="str">
        <f>CONCATENATE("Llegada de Turistas a ",B88," por lugar de residencia (FRONTUR-ISTAC)")</f>
        <v>Llegada de Turistas a Fuerteventura por lugar de residencia (FRONTUR-ISTAC)</v>
      </c>
      <c r="C87" s="94"/>
      <c r="D87" s="94"/>
      <c r="E87" s="94"/>
      <c r="F87" s="94"/>
      <c r="G87" s="94"/>
      <c r="H87" s="94"/>
      <c r="I87" s="94"/>
      <c r="J87" s="94"/>
      <c r="K87" s="94"/>
      <c r="L87" s="94"/>
    </row>
    <row r="88" spans="2:12" ht="75" x14ac:dyDescent="0.25">
      <c r="B88" s="95" t="s">
        <v>164</v>
      </c>
      <c r="C88" s="75"/>
      <c r="D88" s="50" t="s">
        <v>235</v>
      </c>
      <c r="E88" s="50" t="s">
        <v>238</v>
      </c>
      <c r="F88" s="50" t="s">
        <v>239</v>
      </c>
      <c r="G88" s="97" t="str">
        <f>CONCATENATE("Var ",RIGHT(F88,2),"/",RIGHT(E88,2))</f>
        <v>Var 23/22</v>
      </c>
      <c r="H88" s="97" t="str">
        <f>CONCATENATE("Dif ",RIGHT(F88,2),"/",RIGHT(E88,2))</f>
        <v>Dif 23/22</v>
      </c>
      <c r="I88" s="97" t="str">
        <f>CONCATENATE("Var ",RIGHT(F88,2),"/",RIGHT(D88,2))</f>
        <v>Var 23/19</v>
      </c>
      <c r="J88" s="97" t="str">
        <f>CONCATENATE("Dif ",RIGHT(F88,2),"/",RIGHT(D88,2))</f>
        <v>Dif 23/19</v>
      </c>
      <c r="K88" s="97" t="s">
        <v>180</v>
      </c>
      <c r="L88" s="98" t="str">
        <f>CONCATENATE("Cuota ",RIGHT(F88,4)," s/ total mercado Canarias")</f>
        <v>Cuota 2023 s/ total mercado Canarias</v>
      </c>
    </row>
    <row r="89" spans="2:12" ht="15.75" x14ac:dyDescent="0.25">
      <c r="B89" s="95"/>
      <c r="C89" s="76" t="s">
        <v>57</v>
      </c>
      <c r="D89" s="99">
        <v>501028</v>
      </c>
      <c r="E89" s="99">
        <v>589652</v>
      </c>
      <c r="F89" s="99">
        <v>581482</v>
      </c>
      <c r="G89" s="100">
        <f>F89/E89-1</f>
        <v>-1.3855630100466088E-2</v>
      </c>
      <c r="H89" s="101">
        <f>F89-E89</f>
        <v>-8170</v>
      </c>
      <c r="I89" s="100">
        <f>F89/D89-1</f>
        <v>0.16057785193641871</v>
      </c>
      <c r="J89" s="101">
        <f>F89-D89</f>
        <v>80454</v>
      </c>
      <c r="K89" s="100">
        <f>F89/F89</f>
        <v>1</v>
      </c>
      <c r="L89" s="100">
        <f>F89/$F$26</f>
        <v>0.15012503491838264</v>
      </c>
    </row>
    <row r="90" spans="2:12" ht="45" x14ac:dyDescent="0.25">
      <c r="B90" s="95"/>
      <c r="C90" s="77" t="s">
        <v>88</v>
      </c>
      <c r="D90" s="99">
        <v>66316</v>
      </c>
      <c r="E90" s="99">
        <v>63366</v>
      </c>
      <c r="F90" s="99">
        <v>62448</v>
      </c>
      <c r="G90" s="100">
        <f>F90/E90-1</f>
        <v>-1.4487264463592497E-2</v>
      </c>
      <c r="H90" s="101">
        <f t="shared" ref="H90:H91" si="19">F90-E90</f>
        <v>-918</v>
      </c>
      <c r="I90" s="100">
        <f>F90/D90-1</f>
        <v>-5.8326798962543003E-2</v>
      </c>
      <c r="J90" s="101">
        <f t="shared" ref="J90:J98" si="20">F90-D90</f>
        <v>-3868</v>
      </c>
      <c r="K90" s="100">
        <f>F90/F89</f>
        <v>0.10739455391568441</v>
      </c>
      <c r="L90" s="100">
        <f>F90/$F$27</f>
        <v>9.7971785732215474E-2</v>
      </c>
    </row>
    <row r="91" spans="2:12" ht="45" x14ac:dyDescent="0.25">
      <c r="B91" s="95"/>
      <c r="C91" s="77" t="s">
        <v>92</v>
      </c>
      <c r="D91" s="99">
        <v>434712</v>
      </c>
      <c r="E91" s="99">
        <v>526287</v>
      </c>
      <c r="F91" s="99">
        <v>519033</v>
      </c>
      <c r="G91" s="100">
        <f>F91/E91-1</f>
        <v>-1.3783353949461064E-2</v>
      </c>
      <c r="H91" s="101">
        <f t="shared" si="19"/>
        <v>-7254</v>
      </c>
      <c r="I91" s="100">
        <f t="shared" ref="I91:I98" si="21">F91/D91-1</f>
        <v>0.19396980069563297</v>
      </c>
      <c r="J91" s="101">
        <f t="shared" si="20"/>
        <v>84321</v>
      </c>
      <c r="K91" s="100">
        <f>F91/F89</f>
        <v>0.89260372634062624</v>
      </c>
      <c r="L91" s="100">
        <f>F91/$F$28</f>
        <v>0.16039784790059056</v>
      </c>
    </row>
    <row r="92" spans="2:12" ht="15.75" x14ac:dyDescent="0.25">
      <c r="B92" s="95"/>
      <c r="C92" s="76" t="s">
        <v>97</v>
      </c>
      <c r="D92" s="99">
        <v>117713</v>
      </c>
      <c r="E92" s="99">
        <v>168246</v>
      </c>
      <c r="F92" s="99">
        <v>175879</v>
      </c>
      <c r="G92" s="100">
        <f t="shared" ref="G92:G95" si="22">F92/E92-1</f>
        <v>4.5368091960581447E-2</v>
      </c>
      <c r="H92" s="101">
        <f>F92-E92</f>
        <v>7633</v>
      </c>
      <c r="I92" s="100">
        <f t="shared" si="21"/>
        <v>0.4941340378717729</v>
      </c>
      <c r="J92" s="101">
        <f t="shared" si="20"/>
        <v>58166</v>
      </c>
      <c r="K92" s="100">
        <f>F92/F89</f>
        <v>0.3024668003480761</v>
      </c>
      <c r="L92" s="100">
        <f>F92/$F$29</f>
        <v>0.12185538839720593</v>
      </c>
    </row>
    <row r="93" spans="2:12" ht="15.75" x14ac:dyDescent="0.25">
      <c r="B93" s="95"/>
      <c r="C93" s="76" t="s">
        <v>104</v>
      </c>
      <c r="D93" s="99">
        <v>166783</v>
      </c>
      <c r="E93" s="99">
        <v>181745</v>
      </c>
      <c r="F93" s="99">
        <v>167478</v>
      </c>
      <c r="G93" s="100">
        <f t="shared" si="22"/>
        <v>-7.8500096288756205E-2</v>
      </c>
      <c r="H93" s="101">
        <f t="shared" ref="H93:H98" si="23">F93-E93</f>
        <v>-14267</v>
      </c>
      <c r="I93" s="100">
        <f t="shared" si="21"/>
        <v>4.1670913702236412E-3</v>
      </c>
      <c r="J93" s="101">
        <f t="shared" si="20"/>
        <v>695</v>
      </c>
      <c r="K93" s="100">
        <f>F93/F89</f>
        <v>0.28801923361342224</v>
      </c>
      <c r="L93" s="100">
        <f>F93/$F$30</f>
        <v>0.34006997224258395</v>
      </c>
    </row>
    <row r="94" spans="2:12" ht="15.75" x14ac:dyDescent="0.25">
      <c r="B94" s="95"/>
      <c r="C94" s="76" t="s">
        <v>113</v>
      </c>
      <c r="D94" s="99">
        <v>4088</v>
      </c>
      <c r="E94" s="99">
        <v>3668</v>
      </c>
      <c r="F94" s="99">
        <v>4478</v>
      </c>
      <c r="G94" s="100">
        <f t="shared" si="22"/>
        <v>0.22082878953107965</v>
      </c>
      <c r="H94" s="101">
        <f t="shared" si="23"/>
        <v>810</v>
      </c>
      <c r="I94" s="100">
        <f t="shared" si="21"/>
        <v>9.5401174168297409E-2</v>
      </c>
      <c r="J94" s="101">
        <f t="shared" si="20"/>
        <v>390</v>
      </c>
      <c r="K94" s="100">
        <f>F94/F89</f>
        <v>7.7010122411355813E-3</v>
      </c>
      <c r="L94" s="100">
        <f>F94/$F$31</f>
        <v>4.2531366645454802E-2</v>
      </c>
    </row>
    <row r="95" spans="2:12" ht="15.75" x14ac:dyDescent="0.25">
      <c r="B95" s="95"/>
      <c r="C95" s="76" t="s">
        <v>110</v>
      </c>
      <c r="D95" s="99">
        <v>30694</v>
      </c>
      <c r="E95" s="99">
        <v>39718</v>
      </c>
      <c r="F95" s="99">
        <v>37239</v>
      </c>
      <c r="G95" s="100">
        <f t="shared" si="22"/>
        <v>-6.241502593282644E-2</v>
      </c>
      <c r="H95" s="101">
        <f t="shared" si="23"/>
        <v>-2479</v>
      </c>
      <c r="I95" s="100">
        <f t="shared" si="21"/>
        <v>0.21323385677982665</v>
      </c>
      <c r="J95" s="101">
        <f t="shared" si="20"/>
        <v>6545</v>
      </c>
      <c r="K95" s="100">
        <f>F95/F89</f>
        <v>6.4041535249586404E-2</v>
      </c>
      <c r="L95" s="100">
        <f>F95/$F$32</f>
        <v>0.17820176005283031</v>
      </c>
    </row>
    <row r="96" spans="2:12" ht="15.75" x14ac:dyDescent="0.25">
      <c r="B96" s="95"/>
      <c r="C96" s="76" t="s">
        <v>117</v>
      </c>
      <c r="D96" s="99">
        <v>11024</v>
      </c>
      <c r="E96" s="99">
        <v>17302</v>
      </c>
      <c r="F96" s="99">
        <v>14638</v>
      </c>
      <c r="G96" s="100">
        <f>F96/E96-1</f>
        <v>-0.15397063923245868</v>
      </c>
      <c r="H96" s="101">
        <f t="shared" si="23"/>
        <v>-2664</v>
      </c>
      <c r="I96" s="100">
        <f t="shared" si="21"/>
        <v>0.32783018867924518</v>
      </c>
      <c r="J96" s="101">
        <f t="shared" si="20"/>
        <v>3614</v>
      </c>
      <c r="K96" s="100">
        <f>F96/F89</f>
        <v>2.5173608125444984E-2</v>
      </c>
      <c r="L96" s="100">
        <f>F96/$F$33</f>
        <v>8.4353318120000922E-2</v>
      </c>
    </row>
    <row r="97" spans="2:12" ht="15.75" x14ac:dyDescent="0.25">
      <c r="B97" s="95"/>
      <c r="C97" s="76" t="s">
        <v>101</v>
      </c>
      <c r="D97" s="99">
        <v>8987</v>
      </c>
      <c r="E97" s="99">
        <v>10532</v>
      </c>
      <c r="F97" s="99">
        <v>16906</v>
      </c>
      <c r="G97" s="100">
        <f t="shared" ref="G97:G98" si="24">F97/E97-1</f>
        <v>0.60520319027725034</v>
      </c>
      <c r="H97" s="101">
        <f t="shared" si="23"/>
        <v>6374</v>
      </c>
      <c r="I97" s="100">
        <f t="shared" si="21"/>
        <v>0.88116167797930345</v>
      </c>
      <c r="J97" s="101">
        <f t="shared" si="20"/>
        <v>7919</v>
      </c>
      <c r="K97" s="100">
        <f>F97/F89</f>
        <v>2.9073986813005388E-2</v>
      </c>
      <c r="L97" s="100">
        <f>F97/$F$34</f>
        <v>8.9338180895812636E-2</v>
      </c>
    </row>
    <row r="98" spans="2:12" ht="15.75" x14ac:dyDescent="0.25">
      <c r="B98" s="95"/>
      <c r="C98" s="76" t="s">
        <v>107</v>
      </c>
      <c r="D98" s="99">
        <v>30738</v>
      </c>
      <c r="E98" s="99">
        <v>40708</v>
      </c>
      <c r="F98" s="99">
        <v>32169</v>
      </c>
      <c r="G98" s="100">
        <f t="shared" si="24"/>
        <v>-0.20976220890242703</v>
      </c>
      <c r="H98" s="101">
        <f t="shared" si="23"/>
        <v>-8539</v>
      </c>
      <c r="I98" s="100">
        <f t="shared" si="21"/>
        <v>4.6554753074370403E-2</v>
      </c>
      <c r="J98" s="101">
        <f t="shared" si="20"/>
        <v>1431</v>
      </c>
      <c r="K98" s="100">
        <f>F98/F89</f>
        <v>5.5322434744325709E-2</v>
      </c>
      <c r="L98" s="100">
        <f>F98/$F$35</f>
        <v>0.20723042136659087</v>
      </c>
    </row>
    <row r="99" spans="2:12" ht="15.75" x14ac:dyDescent="0.25">
      <c r="B99" s="95"/>
      <c r="C99" s="76" t="s">
        <v>171</v>
      </c>
      <c r="D99" s="99" t="s">
        <v>178</v>
      </c>
      <c r="E99" s="99" t="s">
        <v>178</v>
      </c>
      <c r="F99" s="99" t="s">
        <v>178</v>
      </c>
      <c r="G99" s="100"/>
      <c r="H99" s="101" t="s">
        <v>178</v>
      </c>
      <c r="I99" s="100"/>
      <c r="J99" s="101" t="s">
        <v>178</v>
      </c>
      <c r="K99" s="100"/>
      <c r="L99" s="100"/>
    </row>
    <row r="100" spans="2:12" ht="15.75" x14ac:dyDescent="0.25">
      <c r="B100" s="95"/>
      <c r="C100" s="76" t="s">
        <v>172</v>
      </c>
      <c r="D100" s="99" t="s">
        <v>178</v>
      </c>
      <c r="E100" s="99" t="s">
        <v>178</v>
      </c>
      <c r="F100" s="99" t="s">
        <v>178</v>
      </c>
      <c r="G100" s="100"/>
      <c r="H100" s="101" t="s">
        <v>178</v>
      </c>
      <c r="I100" s="100"/>
      <c r="J100" s="101" t="s">
        <v>178</v>
      </c>
      <c r="K100" s="100"/>
      <c r="L100" s="100"/>
    </row>
    <row r="101" spans="2:12" ht="15.75" x14ac:dyDescent="0.25">
      <c r="B101" s="95"/>
      <c r="C101" s="76" t="s">
        <v>173</v>
      </c>
      <c r="D101" s="99" t="s">
        <v>178</v>
      </c>
      <c r="E101" s="99" t="s">
        <v>178</v>
      </c>
      <c r="F101" s="99" t="s">
        <v>178</v>
      </c>
      <c r="G101" s="100"/>
      <c r="H101" s="101" t="s">
        <v>178</v>
      </c>
      <c r="I101" s="100"/>
      <c r="J101" s="101" t="s">
        <v>178</v>
      </c>
      <c r="K101" s="100"/>
      <c r="L101" s="100"/>
    </row>
    <row r="102" spans="2:12" ht="15.75" x14ac:dyDescent="0.25">
      <c r="B102" s="95"/>
      <c r="C102" s="76" t="s">
        <v>174</v>
      </c>
      <c r="D102" s="99" t="s">
        <v>178</v>
      </c>
      <c r="E102" s="99" t="s">
        <v>178</v>
      </c>
      <c r="F102" s="99" t="s">
        <v>178</v>
      </c>
      <c r="G102" s="100"/>
      <c r="H102" s="101" t="s">
        <v>178</v>
      </c>
      <c r="I102" s="100"/>
      <c r="J102" s="101" t="s">
        <v>178</v>
      </c>
      <c r="K102" s="100"/>
      <c r="L102" s="100"/>
    </row>
    <row r="103" spans="2:12" ht="15.75" x14ac:dyDescent="0.25">
      <c r="B103" s="95"/>
      <c r="C103" s="76" t="s">
        <v>175</v>
      </c>
      <c r="D103" s="99" t="s">
        <v>178</v>
      </c>
      <c r="E103" s="99" t="s">
        <v>178</v>
      </c>
      <c r="F103" s="99" t="s">
        <v>178</v>
      </c>
      <c r="G103" s="100"/>
      <c r="H103" s="101" t="s">
        <v>178</v>
      </c>
      <c r="I103" s="100"/>
      <c r="J103" s="101" t="s">
        <v>178</v>
      </c>
      <c r="K103" s="100"/>
      <c r="L103" s="100"/>
    </row>
    <row r="104" spans="2:12" ht="15.75" x14ac:dyDescent="0.25">
      <c r="B104" s="95"/>
      <c r="C104" s="78" t="s">
        <v>121</v>
      </c>
      <c r="D104" s="99">
        <v>7384</v>
      </c>
      <c r="E104" s="99">
        <v>7244</v>
      </c>
      <c r="F104" s="99">
        <v>7688</v>
      </c>
      <c r="G104" s="100">
        <f t="shared" ref="G104:G105" si="25">F104/E104-1</f>
        <v>6.1292103810049792E-2</v>
      </c>
      <c r="H104" s="101">
        <f t="shared" ref="H104:H105" si="26">F104-E104</f>
        <v>444</v>
      </c>
      <c r="I104" s="100">
        <f t="shared" ref="I104:I105" si="27">F104/D104-1</f>
        <v>4.1170097508125725E-2</v>
      </c>
      <c r="J104" s="101">
        <f t="shared" ref="J104" si="28">F104-D104</f>
        <v>304</v>
      </c>
      <c r="K104" s="100">
        <f>F104/F89</f>
        <v>1.3221389484111288E-2</v>
      </c>
      <c r="L104" s="100">
        <f>F104/$F$41</f>
        <v>7.0422277182376106E-2</v>
      </c>
    </row>
    <row r="105" spans="2:12" ht="90" x14ac:dyDescent="0.25">
      <c r="B105" s="95"/>
      <c r="C105" s="77" t="s">
        <v>176</v>
      </c>
      <c r="D105" s="99">
        <v>57301</v>
      </c>
      <c r="E105" s="99">
        <v>57126</v>
      </c>
      <c r="F105" s="99">
        <v>62563</v>
      </c>
      <c r="G105" s="100">
        <f t="shared" si="25"/>
        <v>9.5175576795154537E-2</v>
      </c>
      <c r="H105" s="101">
        <f t="shared" si="26"/>
        <v>5437</v>
      </c>
      <c r="I105" s="100">
        <f t="shared" si="27"/>
        <v>9.1830858100207635E-2</v>
      </c>
      <c r="J105" s="101">
        <f>F105-D105</f>
        <v>5262</v>
      </c>
      <c r="K105" s="100">
        <f>F105/F89</f>
        <v>0.10759232443996547</v>
      </c>
      <c r="L105" s="100">
        <f>F105/$F$42</f>
        <v>0.19641040774553264</v>
      </c>
    </row>
    <row r="108" spans="2:12" ht="21" x14ac:dyDescent="0.25">
      <c r="B108" s="93" t="str">
        <f>CONCATENATE("Llegada de Turistas a ",B109," por lugar de residencia (FRONTUR-ISTAC)")</f>
        <v>Llegada de Turistas a Lanzarote por lugar de residencia (FRONTUR-ISTAC)</v>
      </c>
      <c r="C108" s="94"/>
      <c r="D108" s="94"/>
      <c r="E108" s="94"/>
      <c r="F108" s="94"/>
      <c r="G108" s="94"/>
      <c r="H108" s="94"/>
      <c r="I108" s="94"/>
      <c r="J108" s="94"/>
      <c r="K108" s="94"/>
      <c r="L108" s="94"/>
    </row>
    <row r="109" spans="2:12" ht="75" x14ac:dyDescent="0.25">
      <c r="B109" s="95" t="s">
        <v>163</v>
      </c>
      <c r="C109" s="75"/>
      <c r="D109" s="50" t="s">
        <v>235</v>
      </c>
      <c r="E109" s="50" t="s">
        <v>238</v>
      </c>
      <c r="F109" s="50" t="s">
        <v>239</v>
      </c>
      <c r="G109" s="97" t="str">
        <f>CONCATENATE("Var ",RIGHT(F109,2),"/",RIGHT(E109,2))</f>
        <v>Var 23/22</v>
      </c>
      <c r="H109" s="97" t="str">
        <f>CONCATENATE("Dif ",RIGHT(F109,2),"/",RIGHT(E109,2))</f>
        <v>Dif 23/22</v>
      </c>
      <c r="I109" s="97" t="str">
        <f>CONCATENATE("Var ",RIGHT(F109,2),"/",RIGHT(D109,2))</f>
        <v>Var 23/19</v>
      </c>
      <c r="J109" s="97" t="str">
        <f>CONCATENATE("Dif ",RIGHT(F109,2),"/",RIGHT(D109,2))</f>
        <v>Dif 23/19</v>
      </c>
      <c r="K109" s="97" t="s">
        <v>180</v>
      </c>
      <c r="L109" s="98" t="str">
        <f>CONCATENATE("Cuota ",RIGHT(F109,4)," s/ total mercado Canarias")</f>
        <v>Cuota 2023 s/ total mercado Canarias</v>
      </c>
    </row>
    <row r="110" spans="2:12" ht="15.75" x14ac:dyDescent="0.25">
      <c r="B110" s="95"/>
      <c r="C110" s="76" t="s">
        <v>57</v>
      </c>
      <c r="D110" s="99">
        <v>779755</v>
      </c>
      <c r="E110" s="99">
        <v>776185</v>
      </c>
      <c r="F110" s="99">
        <v>795712</v>
      </c>
      <c r="G110" s="100">
        <f>F110/E110-1</f>
        <v>2.5157662155285143E-2</v>
      </c>
      <c r="H110" s="101">
        <f>F110-E110</f>
        <v>19527</v>
      </c>
      <c r="I110" s="100">
        <f>F110/D110-1</f>
        <v>2.0464120140300412E-2</v>
      </c>
      <c r="J110" s="101">
        <f>F110-D110</f>
        <v>15957</v>
      </c>
      <c r="K110" s="100">
        <f>F110/F110</f>
        <v>1</v>
      </c>
      <c r="L110" s="100">
        <f>F110/$F$26</f>
        <v>0.20543420395640122</v>
      </c>
    </row>
    <row r="111" spans="2:12" ht="45" x14ac:dyDescent="0.25">
      <c r="B111" s="95"/>
      <c r="C111" s="77" t="s">
        <v>88</v>
      </c>
      <c r="D111" s="99">
        <v>114994</v>
      </c>
      <c r="E111" s="99">
        <v>133138</v>
      </c>
      <c r="F111" s="99">
        <v>117391</v>
      </c>
      <c r="G111" s="100">
        <f>F111/E111-1</f>
        <v>-0.11827577400892308</v>
      </c>
      <c r="H111" s="101">
        <f t="shared" ref="H111:H112" si="29">F111-E111</f>
        <v>-15747</v>
      </c>
      <c r="I111" s="100">
        <f>F111/D111-1</f>
        <v>2.0844565803433301E-2</v>
      </c>
      <c r="J111" s="101">
        <f t="shared" ref="J111:J119" si="30">F111-D111</f>
        <v>2397</v>
      </c>
      <c r="K111" s="100">
        <f>F111/F110</f>
        <v>0.14752950816375773</v>
      </c>
      <c r="L111" s="100">
        <f>F111/$F$27</f>
        <v>0.18416932325919977</v>
      </c>
    </row>
    <row r="112" spans="2:12" ht="45" x14ac:dyDescent="0.25">
      <c r="B112" s="95"/>
      <c r="C112" s="77" t="s">
        <v>92</v>
      </c>
      <c r="D112" s="99">
        <v>664761</v>
      </c>
      <c r="E112" s="99">
        <v>643046</v>
      </c>
      <c r="F112" s="99">
        <v>678323</v>
      </c>
      <c r="G112" s="100">
        <f>F112/E112-1</f>
        <v>5.4859216914497466E-2</v>
      </c>
      <c r="H112" s="101">
        <f t="shared" si="29"/>
        <v>35277</v>
      </c>
      <c r="I112" s="100">
        <f t="shared" ref="I112:I119" si="31">F112/D112-1</f>
        <v>2.0401317165116506E-2</v>
      </c>
      <c r="J112" s="101">
        <f t="shared" si="30"/>
        <v>13562</v>
      </c>
      <c r="K112" s="100">
        <f>F112/F110</f>
        <v>0.85247300530845327</v>
      </c>
      <c r="L112" s="100">
        <f>F112/$F$28</f>
        <v>0.20962356802259643</v>
      </c>
    </row>
    <row r="113" spans="2:12" ht="15.75" x14ac:dyDescent="0.25">
      <c r="B113" s="95"/>
      <c r="C113" s="76" t="s">
        <v>97</v>
      </c>
      <c r="D113" s="99">
        <v>359897</v>
      </c>
      <c r="E113" s="99">
        <v>358326</v>
      </c>
      <c r="F113" s="99">
        <v>387465</v>
      </c>
      <c r="G113" s="100">
        <f t="shared" ref="G113:G116" si="32">F113/E113-1</f>
        <v>8.1319803754123399E-2</v>
      </c>
      <c r="H113" s="101">
        <f>F113-E113</f>
        <v>29139</v>
      </c>
      <c r="I113" s="100">
        <f t="shared" si="31"/>
        <v>7.6599693801282065E-2</v>
      </c>
      <c r="J113" s="101">
        <f t="shared" si="30"/>
        <v>27568</v>
      </c>
      <c r="K113" s="100">
        <f>F113/F110</f>
        <v>0.48694125512748332</v>
      </c>
      <c r="L113" s="100">
        <f>F113/$F$29</f>
        <v>0.26844988921544582</v>
      </c>
    </row>
    <row r="114" spans="2:12" ht="15.75" x14ac:dyDescent="0.25">
      <c r="B114" s="95"/>
      <c r="C114" s="76" t="s">
        <v>104</v>
      </c>
      <c r="D114" s="99">
        <v>65169</v>
      </c>
      <c r="E114" s="99">
        <v>48995</v>
      </c>
      <c r="F114" s="99">
        <v>45557</v>
      </c>
      <c r="G114" s="100">
        <f t="shared" si="32"/>
        <v>-7.0170425553627958E-2</v>
      </c>
      <c r="H114" s="101">
        <f t="shared" ref="H114:H119" si="33">F114-E114</f>
        <v>-3438</v>
      </c>
      <c r="I114" s="100">
        <f t="shared" si="31"/>
        <v>-0.30094063128174442</v>
      </c>
      <c r="J114" s="101">
        <f t="shared" si="30"/>
        <v>-19612</v>
      </c>
      <c r="K114" s="100">
        <f>F114/F110</f>
        <v>5.7253126759430548E-2</v>
      </c>
      <c r="L114" s="100">
        <f>F114/$F$30</f>
        <v>9.2505091566984304E-2</v>
      </c>
    </row>
    <row r="115" spans="2:12" ht="15.75" x14ac:dyDescent="0.25">
      <c r="B115" s="95"/>
      <c r="C115" s="76" t="s">
        <v>113</v>
      </c>
      <c r="D115" s="99">
        <v>14893</v>
      </c>
      <c r="E115" s="99">
        <v>16284</v>
      </c>
      <c r="F115" s="99">
        <v>15246</v>
      </c>
      <c r="G115" s="100">
        <f t="shared" si="32"/>
        <v>-6.3743551952837096E-2</v>
      </c>
      <c r="H115" s="101">
        <f t="shared" si="33"/>
        <v>-1038</v>
      </c>
      <c r="I115" s="100">
        <f t="shared" si="31"/>
        <v>2.3702410528436246E-2</v>
      </c>
      <c r="J115" s="101">
        <f t="shared" si="30"/>
        <v>353</v>
      </c>
      <c r="K115" s="100">
        <f>F115/F110</f>
        <v>1.9160198664843562E-2</v>
      </c>
      <c r="L115" s="100">
        <f>F115/$F$31</f>
        <v>0.14480420184828136</v>
      </c>
    </row>
    <row r="116" spans="2:12" ht="15.75" x14ac:dyDescent="0.25">
      <c r="B116" s="95"/>
      <c r="C116" s="76" t="s">
        <v>110</v>
      </c>
      <c r="D116" s="99">
        <v>42189</v>
      </c>
      <c r="E116" s="99">
        <v>46947</v>
      </c>
      <c r="F116" s="99">
        <v>56436</v>
      </c>
      <c r="G116" s="100">
        <f t="shared" si="32"/>
        <v>0.2021215413125439</v>
      </c>
      <c r="H116" s="101">
        <f t="shared" si="33"/>
        <v>9489</v>
      </c>
      <c r="I116" s="100">
        <f t="shared" si="31"/>
        <v>0.33769465974543134</v>
      </c>
      <c r="J116" s="101">
        <f t="shared" si="30"/>
        <v>14247</v>
      </c>
      <c r="K116" s="100">
        <f>F116/F110</f>
        <v>7.0925158851443737E-2</v>
      </c>
      <c r="L116" s="100">
        <f>F116/$F$32</f>
        <v>0.27006618143187333</v>
      </c>
    </row>
    <row r="117" spans="2:12" ht="15.75" x14ac:dyDescent="0.25">
      <c r="B117" s="95"/>
      <c r="C117" s="76" t="s">
        <v>117</v>
      </c>
      <c r="D117" s="99">
        <v>22256</v>
      </c>
      <c r="E117" s="99">
        <v>20589</v>
      </c>
      <c r="F117" s="99">
        <v>18016</v>
      </c>
      <c r="G117" s="100">
        <f>F117/E117-1</f>
        <v>-0.12496964398465205</v>
      </c>
      <c r="H117" s="101">
        <f t="shared" si="33"/>
        <v>-2573</v>
      </c>
      <c r="I117" s="100">
        <f t="shared" si="31"/>
        <v>-0.19051042415528396</v>
      </c>
      <c r="J117" s="101">
        <f t="shared" si="30"/>
        <v>-4240</v>
      </c>
      <c r="K117" s="100">
        <f>F117/F110</f>
        <v>2.2641357677149521E-2</v>
      </c>
      <c r="L117" s="100">
        <f>F117/$F$33</f>
        <v>0.10381946845538575</v>
      </c>
    </row>
    <row r="118" spans="2:12" ht="15.75" x14ac:dyDescent="0.25">
      <c r="B118" s="95"/>
      <c r="C118" s="76" t="s">
        <v>101</v>
      </c>
      <c r="D118" s="99">
        <v>98807</v>
      </c>
      <c r="E118" s="99">
        <v>86299</v>
      </c>
      <c r="F118" s="99">
        <v>95965</v>
      </c>
      <c r="G118" s="100">
        <f t="shared" ref="G118:G119" si="34">F118/E118-1</f>
        <v>0.11200593286133098</v>
      </c>
      <c r="H118" s="101">
        <f t="shared" si="33"/>
        <v>9666</v>
      </c>
      <c r="I118" s="100">
        <f t="shared" si="31"/>
        <v>-2.8763144311637845E-2</v>
      </c>
      <c r="J118" s="101">
        <f t="shared" si="30"/>
        <v>-2842</v>
      </c>
      <c r="K118" s="100">
        <f>F118/F110</f>
        <v>0.12060268036676587</v>
      </c>
      <c r="L118" s="100">
        <f>F118/$F$34</f>
        <v>0.50711809592255175</v>
      </c>
    </row>
    <row r="119" spans="2:12" ht="15.75" x14ac:dyDescent="0.25">
      <c r="B119" s="95"/>
      <c r="C119" s="76" t="s">
        <v>107</v>
      </c>
      <c r="D119" s="99">
        <v>17297</v>
      </c>
      <c r="E119" s="99">
        <v>26709</v>
      </c>
      <c r="F119" s="99">
        <v>26258</v>
      </c>
      <c r="G119" s="100">
        <f t="shared" si="34"/>
        <v>-1.6885693960837167E-2</v>
      </c>
      <c r="H119" s="101">
        <f t="shared" si="33"/>
        <v>-451</v>
      </c>
      <c r="I119" s="100">
        <f t="shared" si="31"/>
        <v>0.51806671677169458</v>
      </c>
      <c r="J119" s="101">
        <f t="shared" si="30"/>
        <v>8961</v>
      </c>
      <c r="K119" s="100">
        <f>F119/F110</f>
        <v>3.299937665889166E-2</v>
      </c>
      <c r="L119" s="100">
        <f>F119/$F$35</f>
        <v>0.16915217769417584</v>
      </c>
    </row>
    <row r="120" spans="2:12" ht="15.75" x14ac:dyDescent="0.25">
      <c r="B120" s="95"/>
      <c r="C120" s="76" t="s">
        <v>171</v>
      </c>
      <c r="D120" s="99" t="s">
        <v>178</v>
      </c>
      <c r="E120" s="99" t="s">
        <v>178</v>
      </c>
      <c r="F120" s="99" t="s">
        <v>178</v>
      </c>
      <c r="G120" s="100"/>
      <c r="H120" s="101" t="s">
        <v>178</v>
      </c>
      <c r="I120" s="100"/>
      <c r="J120" s="101" t="s">
        <v>178</v>
      </c>
      <c r="K120" s="100"/>
      <c r="L120" s="100"/>
    </row>
    <row r="121" spans="2:12" ht="15.75" x14ac:dyDescent="0.25">
      <c r="B121" s="95"/>
      <c r="C121" s="76" t="s">
        <v>172</v>
      </c>
      <c r="D121" s="99" t="s">
        <v>178</v>
      </c>
      <c r="E121" s="99" t="s">
        <v>178</v>
      </c>
      <c r="F121" s="99" t="s">
        <v>178</v>
      </c>
      <c r="G121" s="100"/>
      <c r="H121" s="101" t="s">
        <v>178</v>
      </c>
      <c r="I121" s="100"/>
      <c r="J121" s="101" t="s">
        <v>178</v>
      </c>
      <c r="K121" s="100"/>
      <c r="L121" s="100"/>
    </row>
    <row r="122" spans="2:12" ht="15.75" x14ac:dyDescent="0.25">
      <c r="B122" s="95"/>
      <c r="C122" s="76" t="s">
        <v>173</v>
      </c>
      <c r="D122" s="99" t="s">
        <v>178</v>
      </c>
      <c r="E122" s="99" t="s">
        <v>178</v>
      </c>
      <c r="F122" s="99" t="s">
        <v>178</v>
      </c>
      <c r="G122" s="100"/>
      <c r="H122" s="101" t="s">
        <v>178</v>
      </c>
      <c r="I122" s="100"/>
      <c r="J122" s="101" t="s">
        <v>178</v>
      </c>
      <c r="K122" s="100"/>
      <c r="L122" s="100"/>
    </row>
    <row r="123" spans="2:12" ht="15.75" x14ac:dyDescent="0.25">
      <c r="B123" s="95"/>
      <c r="C123" s="76" t="s">
        <v>174</v>
      </c>
      <c r="D123" s="99" t="s">
        <v>178</v>
      </c>
      <c r="E123" s="99" t="s">
        <v>178</v>
      </c>
      <c r="F123" s="99" t="s">
        <v>178</v>
      </c>
      <c r="G123" s="100"/>
      <c r="H123" s="101" t="s">
        <v>178</v>
      </c>
      <c r="I123" s="100"/>
      <c r="J123" s="101" t="s">
        <v>178</v>
      </c>
      <c r="K123" s="100"/>
      <c r="L123" s="100"/>
    </row>
    <row r="124" spans="2:12" ht="15.75" x14ac:dyDescent="0.25">
      <c r="B124" s="95"/>
      <c r="C124" s="76" t="s">
        <v>175</v>
      </c>
      <c r="D124" s="99" t="s">
        <v>178</v>
      </c>
      <c r="E124" s="99" t="s">
        <v>178</v>
      </c>
      <c r="F124" s="99" t="s">
        <v>178</v>
      </c>
      <c r="G124" s="100"/>
      <c r="H124" s="101" t="s">
        <v>178</v>
      </c>
      <c r="I124" s="100"/>
      <c r="J124" s="101" t="s">
        <v>178</v>
      </c>
      <c r="K124" s="100"/>
      <c r="L124" s="100"/>
    </row>
    <row r="125" spans="2:12" ht="15.75" x14ac:dyDescent="0.25">
      <c r="B125" s="95"/>
      <c r="C125" s="78" t="s">
        <v>121</v>
      </c>
      <c r="D125" s="99">
        <v>7664</v>
      </c>
      <c r="E125" s="99">
        <v>11523</v>
      </c>
      <c r="F125" s="99">
        <v>6072</v>
      </c>
      <c r="G125" s="100">
        <f t="shared" ref="G125:G126" si="35">F125/E125-1</f>
        <v>-0.47305389221556882</v>
      </c>
      <c r="H125" s="101">
        <f t="shared" ref="H125:H126" si="36">F125-E125</f>
        <v>-5451</v>
      </c>
      <c r="I125" s="100">
        <f t="shared" ref="I125:I126" si="37">F125/D125-1</f>
        <v>-0.20772442588726514</v>
      </c>
      <c r="J125" s="101">
        <f t="shared" ref="J125" si="38">F125-D125</f>
        <v>-1592</v>
      </c>
      <c r="K125" s="100">
        <f>F125/F110</f>
        <v>7.630901632751548E-3</v>
      </c>
      <c r="L125" s="100">
        <f>F125/$F$41</f>
        <v>5.5619675735092057E-2</v>
      </c>
    </row>
    <row r="126" spans="2:12" ht="90" x14ac:dyDescent="0.25">
      <c r="B126" s="95"/>
      <c r="C126" s="77" t="s">
        <v>176</v>
      </c>
      <c r="D126" s="99">
        <v>36592</v>
      </c>
      <c r="E126" s="99">
        <v>27376</v>
      </c>
      <c r="F126" s="99">
        <v>27311</v>
      </c>
      <c r="G126" s="100">
        <f t="shared" si="35"/>
        <v>-2.3743424897720855E-3</v>
      </c>
      <c r="H126" s="101">
        <f t="shared" si="36"/>
        <v>-65</v>
      </c>
      <c r="I126" s="100">
        <f t="shared" si="37"/>
        <v>-0.25363467424573682</v>
      </c>
      <c r="J126" s="101">
        <f>F126-D126</f>
        <v>-9281</v>
      </c>
      <c r="K126" s="100">
        <f>F126/F110</f>
        <v>3.4322719778010137E-2</v>
      </c>
      <c r="L126" s="100">
        <f>F126/$F$42</f>
        <v>8.5740208205141083E-2</v>
      </c>
    </row>
  </sheetData>
  <mergeCells count="5">
    <mergeCell ref="C4:F4"/>
    <mergeCell ref="G4:J4"/>
    <mergeCell ref="K4:N4"/>
    <mergeCell ref="O4:R4"/>
    <mergeCell ref="S4:V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EFED-5157-4ECE-9D32-AA08AEBC57CD}">
  <dimension ref="A1:W155"/>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18.42578125" customWidth="1"/>
    <col min="2" max="2" width="47.140625" customWidth="1"/>
    <col min="3" max="3" width="15.42578125" customWidth="1"/>
    <col min="4" max="4" width="13.85546875" customWidth="1"/>
    <col min="5" max="6" width="11.42578125" customWidth="1"/>
    <col min="10" max="10" width="11.42578125" customWidth="1"/>
    <col min="12" max="12" width="11.42578125" style="43"/>
    <col min="16" max="16" width="15.85546875" customWidth="1"/>
  </cols>
  <sheetData>
    <row r="1" spans="1:23" ht="40.5" customHeight="1" x14ac:dyDescent="0.25">
      <c r="A1" s="47"/>
    </row>
    <row r="4" spans="1:23" ht="21.75" customHeight="1" thickBot="1" x14ac:dyDescent="0.3">
      <c r="B4" s="12" t="str">
        <f>CONCATENATE("Turistas entrados a Canarias e islas según tipo de alojamiento")</f>
        <v>Turistas entrados a Canarias e islas según tipo de alojamiento</v>
      </c>
      <c r="C4" s="72"/>
      <c r="D4" s="72"/>
      <c r="E4" s="72"/>
      <c r="F4" s="72"/>
      <c r="G4" s="72"/>
      <c r="H4" s="72"/>
      <c r="I4" s="72"/>
      <c r="J4" s="72"/>
      <c r="K4" s="72"/>
      <c r="L4" s="109"/>
      <c r="M4" s="72"/>
      <c r="N4" s="72"/>
      <c r="O4" s="72"/>
      <c r="P4" s="72"/>
      <c r="Q4" s="72"/>
      <c r="R4" s="72"/>
      <c r="S4" s="72"/>
      <c r="T4" s="72"/>
      <c r="U4" s="72"/>
      <c r="V4" s="72"/>
      <c r="W4" s="72"/>
    </row>
    <row r="5" spans="1:23" ht="6" customHeight="1" thickBot="1" x14ac:dyDescent="0.3">
      <c r="C5" s="49"/>
      <c r="D5" s="49"/>
      <c r="E5" s="49"/>
      <c r="F5" s="49"/>
      <c r="G5" s="49"/>
      <c r="H5" s="49"/>
      <c r="I5" s="49"/>
      <c r="J5" s="49"/>
      <c r="K5" s="49"/>
      <c r="L5" s="110"/>
      <c r="M5" s="49"/>
      <c r="N5" s="49"/>
      <c r="O5" s="49"/>
      <c r="P5" s="49"/>
      <c r="Q5" s="49"/>
      <c r="R5" s="49"/>
      <c r="S5" s="49"/>
      <c r="T5" s="49"/>
      <c r="U5" s="49"/>
      <c r="V5" s="49"/>
      <c r="W5" s="49"/>
    </row>
    <row r="6" spans="1:23"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111" t="s">
        <v>182</v>
      </c>
      <c r="M6" s="51" t="str">
        <f>CONCATENATE("Cuota ",RIGHT(G6,4))</f>
        <v>Cuota 2023</v>
      </c>
      <c r="N6" s="52" t="s">
        <v>227</v>
      </c>
      <c r="O6" s="53" t="s">
        <v>228</v>
      </c>
      <c r="P6" s="53" t="s">
        <v>229</v>
      </c>
      <c r="Q6" s="53" t="s">
        <v>230</v>
      </c>
      <c r="R6" s="54" t="s">
        <v>231</v>
      </c>
      <c r="S6" s="33" t="str">
        <f>CONCATENATE("Variación ",RIGHT(R6,2),"/",RIGHT(Q6,2))</f>
        <v>Variación 23/22</v>
      </c>
      <c r="T6" s="33" t="str">
        <f>CONCATENATE("Variación ",RIGHT(R6,2),"/",RIGHT(N6,2))</f>
        <v>Variación 23/19</v>
      </c>
      <c r="U6" s="33" t="str">
        <f>CONCATENATE("diferencia ",RIGHT(R6,2),"/",RIGHT(Q6,2))</f>
        <v>diferencia 23/22</v>
      </c>
      <c r="V6" s="33" t="str">
        <f>CONCATENATE("diferencia ",RIGHT(R6,2),"/",RIGHT(N6,2))</f>
        <v>diferencia 23/19</v>
      </c>
      <c r="W6" s="51" t="str">
        <f>CONCATENATE("Cuota ",RIGHT(R6,4))</f>
        <v>Cuota 2023</v>
      </c>
    </row>
    <row r="7" spans="1:23" ht="21" x14ac:dyDescent="0.35">
      <c r="B7" s="112" t="s">
        <v>58</v>
      </c>
      <c r="C7" s="113"/>
      <c r="D7" s="113"/>
      <c r="E7" s="113"/>
      <c r="F7" s="113"/>
      <c r="G7" s="113"/>
      <c r="H7" s="113"/>
      <c r="I7" s="113"/>
      <c r="J7" s="113"/>
      <c r="K7" s="113"/>
      <c r="L7" s="114"/>
      <c r="M7" s="113"/>
      <c r="N7" s="113"/>
      <c r="O7" s="113"/>
      <c r="P7" s="113"/>
      <c r="Q7" s="113"/>
      <c r="R7" s="113"/>
      <c r="S7" s="113"/>
      <c r="T7" s="113"/>
      <c r="U7" s="113"/>
      <c r="V7" s="113"/>
      <c r="W7" s="113"/>
    </row>
    <row r="8" spans="1:23" ht="15.75" x14ac:dyDescent="0.25">
      <c r="B8" s="115" t="s">
        <v>160</v>
      </c>
      <c r="C8" s="116">
        <v>15115709</v>
      </c>
      <c r="D8" s="116">
        <v>4631804</v>
      </c>
      <c r="E8" s="116">
        <v>6697165</v>
      </c>
      <c r="F8" s="116">
        <v>14617383</v>
      </c>
      <c r="G8" s="116">
        <v>16210911</v>
      </c>
      <c r="H8" s="117">
        <f t="shared" ref="H8:H55" si="0">G8/F8-1</f>
        <v>0.10901595723393176</v>
      </c>
      <c r="I8" s="117">
        <f t="shared" ref="I8:I55" si="1">G8/C8-1</f>
        <v>7.2454557043933665E-2</v>
      </c>
      <c r="J8" s="116">
        <f t="shared" ref="J8:J55" si="2">G8-F8</f>
        <v>1593528</v>
      </c>
      <c r="K8" s="116">
        <f t="shared" ref="K8:K55" si="3">G8-C8</f>
        <v>1095202</v>
      </c>
      <c r="L8" s="118">
        <f>F8/F8</f>
        <v>1</v>
      </c>
      <c r="M8" s="117">
        <f>G8/G8</f>
        <v>1</v>
      </c>
      <c r="N8" s="119">
        <v>1325924</v>
      </c>
      <c r="O8" s="116">
        <v>250574</v>
      </c>
      <c r="P8" s="116">
        <v>1025982</v>
      </c>
      <c r="Q8" s="116">
        <v>1448890</v>
      </c>
      <c r="R8" s="116">
        <v>1569613</v>
      </c>
      <c r="S8" s="117">
        <f>IFERROR(R8/Q8-1,"-")</f>
        <v>8.3321025060563603E-2</v>
      </c>
      <c r="T8" s="118">
        <f>IFERROR(R8/N8-1,"-")</f>
        <v>0.18378806025081373</v>
      </c>
      <c r="U8" s="116">
        <f t="shared" ref="U8:U55" si="4">R8-Q8</f>
        <v>120723</v>
      </c>
      <c r="V8" s="116">
        <f t="shared" ref="V8:V55" si="5">R8-N8</f>
        <v>243689</v>
      </c>
      <c r="W8" s="117">
        <f>R8/$G$8</f>
        <v>9.6824478278857984E-2</v>
      </c>
    </row>
    <row r="9" spans="1:23" ht="15.75" x14ac:dyDescent="0.25">
      <c r="B9" s="120" t="s">
        <v>183</v>
      </c>
      <c r="C9" s="121">
        <v>12691155</v>
      </c>
      <c r="D9" s="121">
        <v>3628762</v>
      </c>
      <c r="E9" s="121">
        <v>5169019</v>
      </c>
      <c r="F9" s="121">
        <v>12171634</v>
      </c>
      <c r="G9" s="121">
        <v>13722696</v>
      </c>
      <c r="H9" s="122">
        <f t="shared" si="0"/>
        <v>0.12743252056379606</v>
      </c>
      <c r="I9" s="122">
        <f t="shared" si="1"/>
        <v>8.1280309002608409E-2</v>
      </c>
      <c r="J9" s="121">
        <f t="shared" si="2"/>
        <v>1551062</v>
      </c>
      <c r="K9" s="121">
        <f t="shared" si="3"/>
        <v>1031541</v>
      </c>
      <c r="L9" s="123">
        <f>F9/F8</f>
        <v>0.83268215658028522</v>
      </c>
      <c r="M9" s="122">
        <f>G9/G8</f>
        <v>0.84650985993322647</v>
      </c>
      <c r="N9" s="124">
        <v>1099260</v>
      </c>
      <c r="O9" s="121">
        <v>175868</v>
      </c>
      <c r="P9" s="121">
        <v>820836</v>
      </c>
      <c r="Q9" s="121">
        <v>1194107</v>
      </c>
      <c r="R9" s="121">
        <v>1266574</v>
      </c>
      <c r="S9" s="122">
        <f t="shared" ref="S9:S72" si="6">IFERROR(R9/Q9-1,"-")</f>
        <v>6.0687191348848923E-2</v>
      </c>
      <c r="T9" s="123">
        <f t="shared" ref="T9:T72" si="7">IFERROR(R9/N9-1,"-")</f>
        <v>0.15220602951076168</v>
      </c>
      <c r="U9" s="121">
        <f t="shared" si="4"/>
        <v>72467</v>
      </c>
      <c r="V9" s="121">
        <f t="shared" si="5"/>
        <v>167314</v>
      </c>
      <c r="W9" s="122">
        <f t="shared" ref="W9:W55" si="8">R9/$G$8</f>
        <v>7.8130957600100331E-2</v>
      </c>
    </row>
    <row r="10" spans="1:23" ht="15.75" x14ac:dyDescent="0.25">
      <c r="B10" s="125" t="s">
        <v>184</v>
      </c>
      <c r="C10" s="121">
        <v>11414320</v>
      </c>
      <c r="D10" s="121">
        <v>3114728</v>
      </c>
      <c r="E10" s="121">
        <v>4560253</v>
      </c>
      <c r="F10" s="121">
        <v>10010959</v>
      </c>
      <c r="G10" s="121">
        <v>10811584</v>
      </c>
      <c r="H10" s="122">
        <f t="shared" si="0"/>
        <v>7.997485555579642E-2</v>
      </c>
      <c r="I10" s="122">
        <f t="shared" si="1"/>
        <v>-5.2805248144436101E-2</v>
      </c>
      <c r="J10" s="121">
        <f t="shared" si="2"/>
        <v>800625</v>
      </c>
      <c r="K10" s="121">
        <f t="shared" si="3"/>
        <v>-602736</v>
      </c>
      <c r="L10" s="123">
        <f>F10/F8</f>
        <v>0.68486670972498975</v>
      </c>
      <c r="M10" s="122">
        <f>G10/G8</f>
        <v>0.66693253698080257</v>
      </c>
      <c r="N10" s="124">
        <v>970418</v>
      </c>
      <c r="O10" s="121">
        <v>148709</v>
      </c>
      <c r="P10" s="121">
        <v>724347</v>
      </c>
      <c r="Q10" s="121">
        <v>932733</v>
      </c>
      <c r="R10" s="121">
        <v>973416</v>
      </c>
      <c r="S10" s="122">
        <f t="shared" si="6"/>
        <v>4.3616983638404605E-2</v>
      </c>
      <c r="T10" s="123">
        <f t="shared" si="7"/>
        <v>3.0893903451914007E-3</v>
      </c>
      <c r="U10" s="121">
        <f t="shared" si="4"/>
        <v>40683</v>
      </c>
      <c r="V10" s="121">
        <f t="shared" si="5"/>
        <v>2998</v>
      </c>
      <c r="W10" s="122">
        <f t="shared" si="8"/>
        <v>6.0046964664724888E-2</v>
      </c>
    </row>
    <row r="11" spans="1:23" ht="15.75" x14ac:dyDescent="0.25">
      <c r="B11" s="125" t="s">
        <v>185</v>
      </c>
      <c r="C11" s="121">
        <v>1276834</v>
      </c>
      <c r="D11" s="121">
        <v>514032</v>
      </c>
      <c r="E11" s="121">
        <v>608765</v>
      </c>
      <c r="F11" s="121">
        <v>2160674</v>
      </c>
      <c r="G11" s="121">
        <v>2911112</v>
      </c>
      <c r="H11" s="122">
        <f t="shared" si="0"/>
        <v>0.34731662434962418</v>
      </c>
      <c r="I11" s="122">
        <f t="shared" si="1"/>
        <v>1.2799455528283237</v>
      </c>
      <c r="J11" s="121">
        <f t="shared" si="2"/>
        <v>750438</v>
      </c>
      <c r="K11" s="121">
        <f t="shared" si="3"/>
        <v>1634278</v>
      </c>
      <c r="L11" s="123">
        <f>F11/F8</f>
        <v>0.14781537844359691</v>
      </c>
      <c r="M11" s="122">
        <f>G11/G8</f>
        <v>0.17957732295242385</v>
      </c>
      <c r="N11" s="124">
        <v>128842</v>
      </c>
      <c r="O11" s="121">
        <v>27160</v>
      </c>
      <c r="P11" s="121">
        <v>96489</v>
      </c>
      <c r="Q11" s="121">
        <v>261375</v>
      </c>
      <c r="R11" s="121">
        <v>293159</v>
      </c>
      <c r="S11" s="122">
        <f t="shared" si="6"/>
        <v>0.12160306073648974</v>
      </c>
      <c r="T11" s="123">
        <f t="shared" si="7"/>
        <v>1.2753372347526426</v>
      </c>
      <c r="U11" s="121">
        <f t="shared" si="4"/>
        <v>31784</v>
      </c>
      <c r="V11" s="121">
        <f t="shared" si="5"/>
        <v>164317</v>
      </c>
      <c r="W11" s="122">
        <f t="shared" si="8"/>
        <v>1.8084054622223268E-2</v>
      </c>
    </row>
    <row r="12" spans="1:23" ht="15.75" x14ac:dyDescent="0.25">
      <c r="B12" s="120" t="s">
        <v>186</v>
      </c>
      <c r="C12" s="121">
        <v>280590</v>
      </c>
      <c r="D12" s="121">
        <v>153010</v>
      </c>
      <c r="E12" s="121">
        <v>89362</v>
      </c>
      <c r="F12" s="121">
        <v>226372</v>
      </c>
      <c r="G12" s="121">
        <v>321341</v>
      </c>
      <c r="H12" s="122">
        <f t="shared" si="0"/>
        <v>0.4195262664993904</v>
      </c>
      <c r="I12" s="122">
        <f t="shared" si="1"/>
        <v>0.14523325849103674</v>
      </c>
      <c r="J12" s="121">
        <f t="shared" si="2"/>
        <v>94969</v>
      </c>
      <c r="K12" s="121">
        <f t="shared" si="3"/>
        <v>40751</v>
      </c>
      <c r="L12" s="123">
        <f>F12/F8</f>
        <v>1.5486493033670938E-2</v>
      </c>
      <c r="M12" s="122">
        <f>G12/G8</f>
        <v>1.9822513367694142E-2</v>
      </c>
      <c r="N12" s="124">
        <v>57058</v>
      </c>
      <c r="O12" s="121">
        <v>9761</v>
      </c>
      <c r="P12" s="121">
        <v>26170</v>
      </c>
      <c r="Q12" s="121">
        <v>51720</v>
      </c>
      <c r="R12" s="121">
        <v>82465</v>
      </c>
      <c r="S12" s="122">
        <f t="shared" si="6"/>
        <v>0.59445088940448576</v>
      </c>
      <c r="T12" s="123">
        <f t="shared" si="7"/>
        <v>0.44528374636334966</v>
      </c>
      <c r="U12" s="121">
        <f t="shared" si="4"/>
        <v>30745</v>
      </c>
      <c r="V12" s="121">
        <f t="shared" si="5"/>
        <v>25407</v>
      </c>
      <c r="W12" s="122">
        <f t="shared" si="8"/>
        <v>5.0870059060838715E-3</v>
      </c>
    </row>
    <row r="13" spans="1:23" ht="15.75" x14ac:dyDescent="0.25">
      <c r="B13" s="120" t="s">
        <v>187</v>
      </c>
      <c r="C13" s="121">
        <v>405342</v>
      </c>
      <c r="D13" s="121">
        <v>185251</v>
      </c>
      <c r="E13" s="121">
        <v>302270</v>
      </c>
      <c r="F13" s="121">
        <v>415854</v>
      </c>
      <c r="G13" s="121">
        <v>425006</v>
      </c>
      <c r="H13" s="122">
        <f t="shared" si="0"/>
        <v>2.2007723864625461E-2</v>
      </c>
      <c r="I13" s="122">
        <f t="shared" si="1"/>
        <v>4.8512120628999789E-2</v>
      </c>
      <c r="J13" s="121">
        <f t="shared" si="2"/>
        <v>9152</v>
      </c>
      <c r="K13" s="121">
        <f t="shared" si="3"/>
        <v>19664</v>
      </c>
      <c r="L13" s="123">
        <f>F13/F8</f>
        <v>2.8449278506282556E-2</v>
      </c>
      <c r="M13" s="122">
        <f>G13/G8</f>
        <v>2.6217280447718205E-2</v>
      </c>
      <c r="N13" s="124">
        <v>48489</v>
      </c>
      <c r="O13" s="121">
        <v>18901</v>
      </c>
      <c r="P13" s="121">
        <v>44538</v>
      </c>
      <c r="Q13" s="121">
        <v>42905</v>
      </c>
      <c r="R13" s="121">
        <v>46528</v>
      </c>
      <c r="S13" s="122">
        <f t="shared" si="6"/>
        <v>8.4442372683836364E-2</v>
      </c>
      <c r="T13" s="123">
        <f t="shared" si="7"/>
        <v>-4.0442162139866733E-2</v>
      </c>
      <c r="U13" s="121">
        <f t="shared" si="4"/>
        <v>3623</v>
      </c>
      <c r="V13" s="121">
        <f t="shared" si="5"/>
        <v>-1961</v>
      </c>
      <c r="W13" s="122">
        <f t="shared" si="8"/>
        <v>2.870165655711761E-3</v>
      </c>
    </row>
    <row r="14" spans="1:23" ht="15.75" x14ac:dyDescent="0.25">
      <c r="B14" s="120" t="s">
        <v>188</v>
      </c>
      <c r="C14" s="121">
        <v>894516</v>
      </c>
      <c r="D14" s="121">
        <v>371153</v>
      </c>
      <c r="E14" s="121">
        <v>561951</v>
      </c>
      <c r="F14" s="121">
        <v>871538</v>
      </c>
      <c r="G14" s="121">
        <v>865223</v>
      </c>
      <c r="H14" s="122">
        <f t="shared" si="0"/>
        <v>-7.2458114276141572E-3</v>
      </c>
      <c r="I14" s="122">
        <f t="shared" si="1"/>
        <v>-3.2747318102750556E-2</v>
      </c>
      <c r="J14" s="121">
        <f t="shared" si="2"/>
        <v>-6315</v>
      </c>
      <c r="K14" s="121">
        <f t="shared" si="3"/>
        <v>-29293</v>
      </c>
      <c r="L14" s="123">
        <f>F14/F8</f>
        <v>5.9623394967484943E-2</v>
      </c>
      <c r="M14" s="122">
        <f>G14/G8</f>
        <v>5.3372879537738505E-2</v>
      </c>
      <c r="N14" s="124">
        <v>59581</v>
      </c>
      <c r="O14" s="121">
        <v>21976</v>
      </c>
      <c r="P14" s="121">
        <v>54176</v>
      </c>
      <c r="Q14" s="121">
        <v>74943</v>
      </c>
      <c r="R14" s="121">
        <v>84342</v>
      </c>
      <c r="S14" s="122">
        <f t="shared" si="6"/>
        <v>0.12541531563988628</v>
      </c>
      <c r="T14" s="123">
        <f t="shared" si="7"/>
        <v>0.41558550544636708</v>
      </c>
      <c r="U14" s="121">
        <f t="shared" si="4"/>
        <v>9399</v>
      </c>
      <c r="V14" s="121">
        <f t="shared" si="5"/>
        <v>24761</v>
      </c>
      <c r="W14" s="122">
        <f t="shared" si="8"/>
        <v>5.2027921194558405E-3</v>
      </c>
    </row>
    <row r="15" spans="1:23" ht="15.75" x14ac:dyDescent="0.25">
      <c r="B15" s="126" t="s">
        <v>189</v>
      </c>
      <c r="C15" s="127">
        <v>844109</v>
      </c>
      <c r="D15" s="127">
        <v>293631</v>
      </c>
      <c r="E15" s="127">
        <v>574569</v>
      </c>
      <c r="F15" s="127">
        <v>931989</v>
      </c>
      <c r="G15" s="127">
        <v>876645</v>
      </c>
      <c r="H15" s="128">
        <f t="shared" si="0"/>
        <v>-5.9382675117410133E-2</v>
      </c>
      <c r="I15" s="128">
        <f t="shared" si="1"/>
        <v>3.8544785092920364E-2</v>
      </c>
      <c r="J15" s="127">
        <f t="shared" si="2"/>
        <v>-55344</v>
      </c>
      <c r="K15" s="129">
        <f t="shared" si="3"/>
        <v>32536</v>
      </c>
      <c r="L15" s="130">
        <f>F15/F8</f>
        <v>6.375895055907066E-2</v>
      </c>
      <c r="M15" s="131">
        <f>G15/G8</f>
        <v>5.4077466713622693E-2</v>
      </c>
      <c r="N15" s="132">
        <v>61536</v>
      </c>
      <c r="O15" s="129">
        <v>24067</v>
      </c>
      <c r="P15" s="129">
        <v>80263</v>
      </c>
      <c r="Q15" s="127">
        <v>85215</v>
      </c>
      <c r="R15" s="129">
        <v>89704</v>
      </c>
      <c r="S15" s="128">
        <f t="shared" si="6"/>
        <v>5.2678519040075145E-2</v>
      </c>
      <c r="T15" s="130">
        <f t="shared" si="7"/>
        <v>0.45774830993239735</v>
      </c>
      <c r="U15" s="127">
        <f t="shared" si="4"/>
        <v>4489</v>
      </c>
      <c r="V15" s="129">
        <f t="shared" si="5"/>
        <v>28168</v>
      </c>
      <c r="W15" s="128">
        <f t="shared" si="8"/>
        <v>5.5335569975061855E-3</v>
      </c>
    </row>
    <row r="16" spans="1:23" ht="15.75" x14ac:dyDescent="0.25">
      <c r="B16" s="133" t="s">
        <v>161</v>
      </c>
      <c r="C16" s="134">
        <v>5889454</v>
      </c>
      <c r="D16" s="134">
        <v>1931945</v>
      </c>
      <c r="E16" s="134">
        <v>2762750</v>
      </c>
      <c r="F16" s="134">
        <v>5951456</v>
      </c>
      <c r="G16" s="134">
        <v>6572823</v>
      </c>
      <c r="H16" s="135">
        <f t="shared" si="0"/>
        <v>0.10440587983847993</v>
      </c>
      <c r="I16" s="135">
        <f t="shared" si="1"/>
        <v>0.11603265769628224</v>
      </c>
      <c r="J16" s="134">
        <f t="shared" si="2"/>
        <v>621367</v>
      </c>
      <c r="K16" s="134">
        <f t="shared" si="3"/>
        <v>683369</v>
      </c>
      <c r="L16" s="136">
        <f>F16/F16</f>
        <v>1</v>
      </c>
      <c r="M16" s="135">
        <f>G16/G16</f>
        <v>1</v>
      </c>
      <c r="N16" s="137">
        <v>526258</v>
      </c>
      <c r="O16" s="134">
        <v>109315</v>
      </c>
      <c r="P16" s="134">
        <v>415641</v>
      </c>
      <c r="Q16" s="134">
        <v>584798</v>
      </c>
      <c r="R16" s="134">
        <v>636062</v>
      </c>
      <c r="S16" s="135">
        <f t="shared" si="6"/>
        <v>8.7661038512443668E-2</v>
      </c>
      <c r="T16" s="136">
        <f t="shared" si="7"/>
        <v>0.20865050982597899</v>
      </c>
      <c r="U16" s="134">
        <f t="shared" si="4"/>
        <v>51264</v>
      </c>
      <c r="V16" s="134">
        <f t="shared" si="5"/>
        <v>109804</v>
      </c>
      <c r="W16" s="135">
        <f t="shared" si="8"/>
        <v>3.9236659802771107E-2</v>
      </c>
    </row>
    <row r="17" spans="2:23" ht="15.75" x14ac:dyDescent="0.25">
      <c r="B17" s="138" t="s">
        <v>183</v>
      </c>
      <c r="C17" s="139">
        <v>4776141</v>
      </c>
      <c r="D17" s="139">
        <v>1402325</v>
      </c>
      <c r="E17" s="139">
        <v>1967673</v>
      </c>
      <c r="F17" s="139">
        <v>4689162</v>
      </c>
      <c r="G17" s="139">
        <v>5229913</v>
      </c>
      <c r="H17" s="140">
        <f t="shared" si="0"/>
        <v>0.11531932571320835</v>
      </c>
      <c r="I17" s="140">
        <f t="shared" si="1"/>
        <v>9.5008082885325251E-2</v>
      </c>
      <c r="J17" s="139">
        <f t="shared" si="2"/>
        <v>540751</v>
      </c>
      <c r="K17" s="139">
        <f t="shared" si="3"/>
        <v>453772</v>
      </c>
      <c r="L17" s="141">
        <f>F17/F16</f>
        <v>0.78790164961313669</v>
      </c>
      <c r="M17" s="140">
        <f>G17/G16</f>
        <v>0.79568748466222206</v>
      </c>
      <c r="N17" s="142">
        <v>414153</v>
      </c>
      <c r="O17" s="139">
        <v>70943</v>
      </c>
      <c r="P17" s="139">
        <v>308845</v>
      </c>
      <c r="Q17" s="139">
        <v>452759</v>
      </c>
      <c r="R17" s="139">
        <v>475709</v>
      </c>
      <c r="S17" s="140">
        <f t="shared" si="6"/>
        <v>5.0689218767600464E-2</v>
      </c>
      <c r="T17" s="141">
        <f t="shared" si="7"/>
        <v>0.14863106146762184</v>
      </c>
      <c r="U17" s="139">
        <f t="shared" si="4"/>
        <v>22950</v>
      </c>
      <c r="V17" s="139">
        <f t="shared" si="5"/>
        <v>61556</v>
      </c>
      <c r="W17" s="140">
        <f t="shared" si="8"/>
        <v>2.9344988693109229E-2</v>
      </c>
    </row>
    <row r="18" spans="2:23" ht="15.75" x14ac:dyDescent="0.25">
      <c r="B18" s="143" t="s">
        <v>184</v>
      </c>
      <c r="C18" s="139">
        <v>4243151</v>
      </c>
      <c r="D18" s="139">
        <v>1188187</v>
      </c>
      <c r="E18" s="139">
        <v>1802703</v>
      </c>
      <c r="F18" s="139">
        <v>3951230</v>
      </c>
      <c r="G18" s="139">
        <v>4151777</v>
      </c>
      <c r="H18" s="140">
        <f t="shared" si="0"/>
        <v>5.0755587500601163E-2</v>
      </c>
      <c r="I18" s="140">
        <f t="shared" si="1"/>
        <v>-2.1534468134648099E-2</v>
      </c>
      <c r="J18" s="139">
        <f t="shared" si="2"/>
        <v>200547</v>
      </c>
      <c r="K18" s="139">
        <f t="shared" si="3"/>
        <v>-91374</v>
      </c>
      <c r="L18" s="141">
        <f>F18/F16</f>
        <v>0.66390980627261631</v>
      </c>
      <c r="M18" s="140">
        <f>G18/G16</f>
        <v>0.63165811706781094</v>
      </c>
      <c r="N18" s="142">
        <v>356775</v>
      </c>
      <c r="O18" s="139">
        <v>62287</v>
      </c>
      <c r="P18" s="139">
        <v>293642</v>
      </c>
      <c r="Q18" s="139">
        <v>360966</v>
      </c>
      <c r="R18" s="139">
        <v>367571</v>
      </c>
      <c r="S18" s="140">
        <f t="shared" si="6"/>
        <v>1.829812226082228E-2</v>
      </c>
      <c r="T18" s="141">
        <f t="shared" si="7"/>
        <v>3.0259967766799845E-2</v>
      </c>
      <c r="U18" s="139">
        <f t="shared" si="4"/>
        <v>6605</v>
      </c>
      <c r="V18" s="139">
        <f t="shared" si="5"/>
        <v>10796</v>
      </c>
      <c r="W18" s="140">
        <f t="shared" si="8"/>
        <v>2.2674296342753347E-2</v>
      </c>
    </row>
    <row r="19" spans="2:23" ht="15.75" x14ac:dyDescent="0.25">
      <c r="B19" s="143" t="s">
        <v>185</v>
      </c>
      <c r="C19" s="139">
        <v>532988</v>
      </c>
      <c r="D19" s="139">
        <v>214136</v>
      </c>
      <c r="E19" s="139">
        <v>164971</v>
      </c>
      <c r="F19" s="139">
        <v>737936</v>
      </c>
      <c r="G19" s="139">
        <v>1078137</v>
      </c>
      <c r="H19" s="140">
        <f t="shared" si="0"/>
        <v>0.46101694455887765</v>
      </c>
      <c r="I19" s="140">
        <f t="shared" si="1"/>
        <v>1.0228166487800849</v>
      </c>
      <c r="J19" s="139">
        <f t="shared" si="2"/>
        <v>340201</v>
      </c>
      <c r="K19" s="139">
        <f t="shared" si="3"/>
        <v>545149</v>
      </c>
      <c r="L19" s="141">
        <f>F19/F16</f>
        <v>0.12399251544496002</v>
      </c>
      <c r="M19" s="140">
        <f>G19/G16</f>
        <v>0.16402951973604035</v>
      </c>
      <c r="N19" s="142">
        <v>57378</v>
      </c>
      <c r="O19" s="139">
        <v>8656</v>
      </c>
      <c r="P19" s="139">
        <v>15203</v>
      </c>
      <c r="Q19" s="139">
        <v>91793</v>
      </c>
      <c r="R19" s="139">
        <v>108138</v>
      </c>
      <c r="S19" s="140">
        <f t="shared" si="6"/>
        <v>0.17806368677350126</v>
      </c>
      <c r="T19" s="141">
        <f t="shared" si="7"/>
        <v>0.88465962564048928</v>
      </c>
      <c r="U19" s="139">
        <f t="shared" si="4"/>
        <v>16345</v>
      </c>
      <c r="V19" s="139">
        <f t="shared" si="5"/>
        <v>50760</v>
      </c>
      <c r="W19" s="140">
        <f t="shared" si="8"/>
        <v>6.6706923503558804E-3</v>
      </c>
    </row>
    <row r="20" spans="2:23" ht="15.75" x14ac:dyDescent="0.25">
      <c r="B20" s="138" t="s">
        <v>186</v>
      </c>
      <c r="C20" s="139">
        <v>161636</v>
      </c>
      <c r="D20" s="139">
        <v>100817</v>
      </c>
      <c r="E20" s="139">
        <v>52722</v>
      </c>
      <c r="F20" s="139">
        <v>145913</v>
      </c>
      <c r="G20" s="139">
        <v>211675</v>
      </c>
      <c r="H20" s="140">
        <f t="shared" si="0"/>
        <v>0.45069322130310518</v>
      </c>
      <c r="I20" s="140">
        <f t="shared" si="1"/>
        <v>0.30957831176223127</v>
      </c>
      <c r="J20" s="139">
        <f t="shared" si="2"/>
        <v>65762</v>
      </c>
      <c r="K20" s="139">
        <f t="shared" si="3"/>
        <v>50039</v>
      </c>
      <c r="L20" s="141">
        <f>F20/F16</f>
        <v>2.4517193775775204E-2</v>
      </c>
      <c r="M20" s="140">
        <f>G20/G16</f>
        <v>3.2204579371755485E-2</v>
      </c>
      <c r="N20" s="142">
        <v>34507</v>
      </c>
      <c r="O20" s="139">
        <v>4899</v>
      </c>
      <c r="P20" s="139">
        <v>12014</v>
      </c>
      <c r="Q20" s="139">
        <v>29746</v>
      </c>
      <c r="R20" s="139">
        <v>51973</v>
      </c>
      <c r="S20" s="140">
        <f t="shared" si="6"/>
        <v>0.74722651785113969</v>
      </c>
      <c r="T20" s="140">
        <f t="shared" si="7"/>
        <v>0.50615817080592351</v>
      </c>
      <c r="U20" s="139">
        <f t="shared" si="4"/>
        <v>22227</v>
      </c>
      <c r="V20" s="139">
        <f t="shared" si="5"/>
        <v>17466</v>
      </c>
      <c r="W20" s="140">
        <f t="shared" si="8"/>
        <v>3.2060505421317776E-3</v>
      </c>
    </row>
    <row r="21" spans="2:23" ht="15.75" x14ac:dyDescent="0.25">
      <c r="B21" s="138" t="s">
        <v>187</v>
      </c>
      <c r="C21" s="139">
        <v>187095</v>
      </c>
      <c r="D21" s="139">
        <v>100382</v>
      </c>
      <c r="E21" s="139">
        <v>171720</v>
      </c>
      <c r="F21" s="139">
        <v>209630</v>
      </c>
      <c r="G21" s="139">
        <v>216892</v>
      </c>
      <c r="H21" s="140">
        <f t="shared" si="0"/>
        <v>3.4641988265038393E-2</v>
      </c>
      <c r="I21" s="140">
        <f t="shared" si="1"/>
        <v>0.15926133782303098</v>
      </c>
      <c r="J21" s="139">
        <f t="shared" si="2"/>
        <v>7262</v>
      </c>
      <c r="K21" s="139">
        <f t="shared" si="3"/>
        <v>29797</v>
      </c>
      <c r="L21" s="141">
        <f>F21/F16</f>
        <v>3.5223313421119132E-2</v>
      </c>
      <c r="M21" s="140">
        <f>G21/G16</f>
        <v>3.2998302251559183E-2</v>
      </c>
      <c r="N21" s="142">
        <v>24548</v>
      </c>
      <c r="O21" s="139">
        <v>10641</v>
      </c>
      <c r="P21" s="139">
        <v>20806</v>
      </c>
      <c r="Q21" s="139">
        <v>22342</v>
      </c>
      <c r="R21" s="139">
        <v>22472</v>
      </c>
      <c r="S21" s="140">
        <f t="shared" si="6"/>
        <v>5.8186375436397597E-3</v>
      </c>
      <c r="T21" s="140">
        <f t="shared" si="7"/>
        <v>-8.456900765846509E-2</v>
      </c>
      <c r="U21" s="139">
        <f t="shared" si="4"/>
        <v>130</v>
      </c>
      <c r="V21" s="139">
        <f t="shared" si="5"/>
        <v>-2076</v>
      </c>
      <c r="W21" s="140">
        <f t="shared" si="8"/>
        <v>1.3862268443766053E-3</v>
      </c>
    </row>
    <row r="22" spans="2:23" ht="15.75" x14ac:dyDescent="0.25">
      <c r="B22" s="138" t="s">
        <v>188</v>
      </c>
      <c r="C22" s="139">
        <v>446687</v>
      </c>
      <c r="D22" s="139">
        <v>172810</v>
      </c>
      <c r="E22" s="139">
        <v>247925</v>
      </c>
      <c r="F22" s="139">
        <v>351690</v>
      </c>
      <c r="G22" s="139">
        <v>360275</v>
      </c>
      <c r="H22" s="140">
        <f t="shared" si="0"/>
        <v>2.4410702607409851E-2</v>
      </c>
      <c r="I22" s="140">
        <f t="shared" si="1"/>
        <v>-0.19345089514581804</v>
      </c>
      <c r="J22" s="139">
        <f t="shared" si="2"/>
        <v>8585</v>
      </c>
      <c r="K22" s="139">
        <f t="shared" si="3"/>
        <v>-86412</v>
      </c>
      <c r="L22" s="141">
        <f>F22/F16</f>
        <v>5.9093102595398503E-2</v>
      </c>
      <c r="M22" s="140">
        <f>G22/G16</f>
        <v>5.481282547848923E-2</v>
      </c>
      <c r="N22" s="142">
        <v>26595</v>
      </c>
      <c r="O22" s="139">
        <v>8820</v>
      </c>
      <c r="P22" s="139">
        <v>22493</v>
      </c>
      <c r="Q22" s="139">
        <v>34922</v>
      </c>
      <c r="R22" s="139">
        <v>36280</v>
      </c>
      <c r="S22" s="140">
        <f t="shared" si="6"/>
        <v>3.8886661703224412E-2</v>
      </c>
      <c r="T22" s="140">
        <f t="shared" si="7"/>
        <v>0.36416619665350636</v>
      </c>
      <c r="U22" s="139">
        <f t="shared" si="4"/>
        <v>1358</v>
      </c>
      <c r="V22" s="139">
        <f t="shared" si="5"/>
        <v>9685</v>
      </c>
      <c r="W22" s="140">
        <f t="shared" si="8"/>
        <v>2.2379988391768974E-3</v>
      </c>
    </row>
    <row r="23" spans="2:23" ht="15.75" x14ac:dyDescent="0.25">
      <c r="B23" s="144" t="s">
        <v>189</v>
      </c>
      <c r="C23" s="145">
        <v>317896</v>
      </c>
      <c r="D23" s="145">
        <v>155612</v>
      </c>
      <c r="E23" s="145">
        <v>322712</v>
      </c>
      <c r="F23" s="145">
        <v>555064</v>
      </c>
      <c r="G23" s="145">
        <v>554068</v>
      </c>
      <c r="H23" s="146">
        <f t="shared" si="0"/>
        <v>-1.7943876742141374E-3</v>
      </c>
      <c r="I23" s="146">
        <f t="shared" si="1"/>
        <v>0.74292221355411825</v>
      </c>
      <c r="J23" s="145">
        <f t="shared" si="2"/>
        <v>-996</v>
      </c>
      <c r="K23" s="147">
        <f t="shared" si="3"/>
        <v>236172</v>
      </c>
      <c r="L23" s="141">
        <f>F23/F16</f>
        <v>9.3265244672900205E-2</v>
      </c>
      <c r="M23" s="148">
        <f>G23/G16</f>
        <v>8.4296808235974102E-2</v>
      </c>
      <c r="N23" s="149">
        <v>26455</v>
      </c>
      <c r="O23" s="147">
        <v>14012</v>
      </c>
      <c r="P23" s="147">
        <v>51484</v>
      </c>
      <c r="Q23" s="145">
        <v>45029</v>
      </c>
      <c r="R23" s="145">
        <v>49629</v>
      </c>
      <c r="S23" s="146">
        <f t="shared" si="6"/>
        <v>0.10215638810544325</v>
      </c>
      <c r="T23" s="146">
        <f t="shared" si="7"/>
        <v>0.87597807597807598</v>
      </c>
      <c r="U23" s="145">
        <f t="shared" si="4"/>
        <v>4600</v>
      </c>
      <c r="V23" s="145">
        <f t="shared" si="5"/>
        <v>23174</v>
      </c>
      <c r="W23" s="146">
        <f t="shared" si="8"/>
        <v>3.0614565708244282E-3</v>
      </c>
    </row>
    <row r="24" spans="2:23" ht="15.75" x14ac:dyDescent="0.25">
      <c r="B24" s="133" t="s">
        <v>162</v>
      </c>
      <c r="C24" s="134">
        <v>4272615</v>
      </c>
      <c r="D24" s="134">
        <v>1331425</v>
      </c>
      <c r="E24" s="134">
        <v>1789513</v>
      </c>
      <c r="F24" s="134">
        <v>3868048</v>
      </c>
      <c r="G24" s="134">
        <v>4340676</v>
      </c>
      <c r="H24" s="135">
        <f t="shared" si="0"/>
        <v>0.12218772879757434</v>
      </c>
      <c r="I24" s="135">
        <f t="shared" si="1"/>
        <v>1.5929588788130999E-2</v>
      </c>
      <c r="J24" s="134">
        <f t="shared" si="2"/>
        <v>472628</v>
      </c>
      <c r="K24" s="134">
        <f t="shared" si="3"/>
        <v>68061</v>
      </c>
      <c r="L24" s="136">
        <f>F24/F24</f>
        <v>1</v>
      </c>
      <c r="M24" s="135">
        <f>G24/G24</f>
        <v>1</v>
      </c>
      <c r="N24" s="137">
        <v>416723</v>
      </c>
      <c r="O24" s="134">
        <v>74976</v>
      </c>
      <c r="P24" s="134">
        <v>316527</v>
      </c>
      <c r="Q24" s="134">
        <v>421484</v>
      </c>
      <c r="R24" s="134">
        <v>465099</v>
      </c>
      <c r="S24" s="135">
        <f t="shared" si="6"/>
        <v>0.1034796101394122</v>
      </c>
      <c r="T24" s="135">
        <f t="shared" si="7"/>
        <v>0.11608670507747343</v>
      </c>
      <c r="U24" s="134">
        <f t="shared" si="4"/>
        <v>43615</v>
      </c>
      <c r="V24" s="134">
        <f t="shared" si="5"/>
        <v>48376</v>
      </c>
      <c r="W24" s="135">
        <f t="shared" si="8"/>
        <v>2.8690491237660858E-2</v>
      </c>
    </row>
    <row r="25" spans="2:23" ht="15.75" x14ac:dyDescent="0.25">
      <c r="B25" s="138" t="s">
        <v>183</v>
      </c>
      <c r="C25" s="139">
        <v>3458631</v>
      </c>
      <c r="D25" s="139">
        <v>1003449</v>
      </c>
      <c r="E25" s="139">
        <v>1367848</v>
      </c>
      <c r="F25" s="139">
        <v>3167658</v>
      </c>
      <c r="G25" s="139">
        <v>3608293</v>
      </c>
      <c r="H25" s="140">
        <f t="shared" si="0"/>
        <v>0.13910434775471336</v>
      </c>
      <c r="I25" s="140">
        <f t="shared" si="1"/>
        <v>4.3272034513077484E-2</v>
      </c>
      <c r="J25" s="139">
        <f t="shared" si="2"/>
        <v>440635</v>
      </c>
      <c r="K25" s="139">
        <f t="shared" si="3"/>
        <v>149662</v>
      </c>
      <c r="L25" s="141">
        <f>F25/F24</f>
        <v>0.81892934110435034</v>
      </c>
      <c r="M25" s="140">
        <f>G25/G24</f>
        <v>0.83127443743785534</v>
      </c>
      <c r="N25" s="142">
        <v>324892</v>
      </c>
      <c r="O25" s="139">
        <v>50401</v>
      </c>
      <c r="P25" s="139">
        <v>246624</v>
      </c>
      <c r="Q25" s="139">
        <v>338140</v>
      </c>
      <c r="R25" s="139">
        <v>358725</v>
      </c>
      <c r="S25" s="140">
        <f t="shared" si="6"/>
        <v>6.0877151475720037E-2</v>
      </c>
      <c r="T25" s="140">
        <f t="shared" si="7"/>
        <v>0.10413614370313828</v>
      </c>
      <c r="U25" s="139">
        <f t="shared" si="4"/>
        <v>20585</v>
      </c>
      <c r="V25" s="139">
        <f t="shared" si="5"/>
        <v>33833</v>
      </c>
      <c r="W25" s="140">
        <f t="shared" si="8"/>
        <v>2.2128614486872453E-2</v>
      </c>
    </row>
    <row r="26" spans="2:23" ht="15.75" x14ac:dyDescent="0.25">
      <c r="B26" s="143" t="s">
        <v>184</v>
      </c>
      <c r="C26" s="139">
        <v>3183058</v>
      </c>
      <c r="D26" s="139">
        <v>901814</v>
      </c>
      <c r="E26" s="139">
        <v>1256650</v>
      </c>
      <c r="F26" s="139">
        <v>2656543</v>
      </c>
      <c r="G26" s="139">
        <v>2794537</v>
      </c>
      <c r="H26" s="140">
        <f t="shared" si="0"/>
        <v>5.1944952519119791E-2</v>
      </c>
      <c r="I26" s="140">
        <f t="shared" si="1"/>
        <v>-0.12205903882367208</v>
      </c>
      <c r="J26" s="139">
        <f t="shared" si="2"/>
        <v>137994</v>
      </c>
      <c r="K26" s="139">
        <f t="shared" si="3"/>
        <v>-388521</v>
      </c>
      <c r="L26" s="141">
        <f>F26/F24</f>
        <v>0.68679163236857454</v>
      </c>
      <c r="M26" s="140">
        <f>G26/G24</f>
        <v>0.64380225568551996</v>
      </c>
      <c r="N26" s="142">
        <v>297510</v>
      </c>
      <c r="O26" s="139">
        <v>43920</v>
      </c>
      <c r="P26" s="139">
        <v>223429</v>
      </c>
      <c r="Q26" s="139">
        <v>258526</v>
      </c>
      <c r="R26" s="139">
        <v>265567</v>
      </c>
      <c r="S26" s="140">
        <f t="shared" si="6"/>
        <v>2.7235171704199868E-2</v>
      </c>
      <c r="T26" s="140">
        <f t="shared" si="7"/>
        <v>-0.10736781956909014</v>
      </c>
      <c r="U26" s="139">
        <f t="shared" si="4"/>
        <v>7041</v>
      </c>
      <c r="V26" s="139">
        <f t="shared" si="5"/>
        <v>-31943</v>
      </c>
      <c r="W26" s="140">
        <f t="shared" si="8"/>
        <v>1.6381991116970539E-2</v>
      </c>
    </row>
    <row r="27" spans="2:23" ht="15.75" x14ac:dyDescent="0.25">
      <c r="B27" s="143" t="s">
        <v>185</v>
      </c>
      <c r="C27" s="139">
        <v>275575</v>
      </c>
      <c r="D27" s="139">
        <v>101636</v>
      </c>
      <c r="E27" s="139">
        <v>111201</v>
      </c>
      <c r="F27" s="139">
        <v>511115</v>
      </c>
      <c r="G27" s="139">
        <v>813756</v>
      </c>
      <c r="H27" s="140">
        <f t="shared" si="0"/>
        <v>0.5921191903974643</v>
      </c>
      <c r="I27" s="140">
        <f t="shared" si="1"/>
        <v>1.952938401524086</v>
      </c>
      <c r="J27" s="139">
        <f t="shared" si="2"/>
        <v>302641</v>
      </c>
      <c r="K27" s="139">
        <f t="shared" si="3"/>
        <v>538181</v>
      </c>
      <c r="L27" s="141">
        <f>F27/F24</f>
        <v>0.13213770873577577</v>
      </c>
      <c r="M27" s="140">
        <f>G27/G24</f>
        <v>0.18747218175233535</v>
      </c>
      <c r="N27" s="142">
        <v>27383</v>
      </c>
      <c r="O27" s="139">
        <v>6481</v>
      </c>
      <c r="P27" s="139">
        <v>23195</v>
      </c>
      <c r="Q27" s="139">
        <v>79614</v>
      </c>
      <c r="R27" s="139">
        <v>93158</v>
      </c>
      <c r="S27" s="140">
        <f t="shared" si="6"/>
        <v>0.17012083301931824</v>
      </c>
      <c r="T27" s="140">
        <f t="shared" si="7"/>
        <v>2.4020377606544208</v>
      </c>
      <c r="U27" s="139">
        <f t="shared" si="4"/>
        <v>13544</v>
      </c>
      <c r="V27" s="139">
        <f t="shared" si="5"/>
        <v>65775</v>
      </c>
      <c r="W27" s="140">
        <f t="shared" si="8"/>
        <v>5.746623369901914E-3</v>
      </c>
    </row>
    <row r="28" spans="2:23" ht="15.75" x14ac:dyDescent="0.25">
      <c r="B28" s="138" t="s">
        <v>186</v>
      </c>
      <c r="C28" s="139">
        <v>241222</v>
      </c>
      <c r="D28" s="139">
        <v>109066</v>
      </c>
      <c r="E28" s="139">
        <v>81226</v>
      </c>
      <c r="F28" s="139">
        <v>146311</v>
      </c>
      <c r="G28" s="139">
        <v>207068</v>
      </c>
      <c r="H28" s="140">
        <f t="shared" si="0"/>
        <v>0.41525927647271899</v>
      </c>
      <c r="I28" s="140">
        <f t="shared" si="1"/>
        <v>-0.14158741739973968</v>
      </c>
      <c r="J28" s="139">
        <f t="shared" si="2"/>
        <v>60757</v>
      </c>
      <c r="K28" s="139">
        <f t="shared" si="3"/>
        <v>-34154</v>
      </c>
      <c r="L28" s="141">
        <f>F28/F24</f>
        <v>3.7825538876456552E-2</v>
      </c>
      <c r="M28" s="140">
        <f>G28/G24</f>
        <v>4.7704090330630528E-2</v>
      </c>
      <c r="N28" s="142">
        <v>45000</v>
      </c>
      <c r="O28" s="139">
        <v>9636</v>
      </c>
      <c r="P28" s="139">
        <v>22662</v>
      </c>
      <c r="Q28" s="139">
        <v>28708</v>
      </c>
      <c r="R28" s="139">
        <v>53617</v>
      </c>
      <c r="S28" s="140">
        <f t="shared" si="6"/>
        <v>0.86766754911522925</v>
      </c>
      <c r="T28" s="140">
        <f t="shared" si="7"/>
        <v>0.19148888888888882</v>
      </c>
      <c r="U28" s="139">
        <f t="shared" si="4"/>
        <v>24909</v>
      </c>
      <c r="V28" s="139">
        <f t="shared" si="5"/>
        <v>8617</v>
      </c>
      <c r="W28" s="140">
        <f t="shared" si="8"/>
        <v>3.3074637199599702E-3</v>
      </c>
    </row>
    <row r="29" spans="2:23" ht="15.75" x14ac:dyDescent="0.25">
      <c r="B29" s="138" t="s">
        <v>187</v>
      </c>
      <c r="C29" s="139">
        <v>112631</v>
      </c>
      <c r="D29" s="139">
        <v>35460</v>
      </c>
      <c r="E29" s="139">
        <v>56975</v>
      </c>
      <c r="F29" s="139">
        <v>103962</v>
      </c>
      <c r="G29" s="139">
        <v>102417</v>
      </c>
      <c r="H29" s="140">
        <f t="shared" si="0"/>
        <v>-1.4861199284353921E-2</v>
      </c>
      <c r="I29" s="140">
        <f t="shared" si="1"/>
        <v>-9.0685512869458695E-2</v>
      </c>
      <c r="J29" s="139">
        <f t="shared" si="2"/>
        <v>-1545</v>
      </c>
      <c r="K29" s="139">
        <f t="shared" si="3"/>
        <v>-10214</v>
      </c>
      <c r="L29" s="141">
        <f>F29/F24</f>
        <v>2.687712251761095E-2</v>
      </c>
      <c r="M29" s="140">
        <f>G29/G24</f>
        <v>2.3594711975738342E-2</v>
      </c>
      <c r="N29" s="142">
        <v>12695</v>
      </c>
      <c r="O29" s="139">
        <v>3200</v>
      </c>
      <c r="P29" s="139">
        <v>11979</v>
      </c>
      <c r="Q29" s="139">
        <v>11548</v>
      </c>
      <c r="R29" s="139">
        <v>12013</v>
      </c>
      <c r="S29" s="140">
        <f t="shared" si="6"/>
        <v>4.0266712850710151E-2</v>
      </c>
      <c r="T29" s="140">
        <f t="shared" si="7"/>
        <v>-5.372193777077594E-2</v>
      </c>
      <c r="U29" s="139">
        <f t="shared" si="4"/>
        <v>465</v>
      </c>
      <c r="V29" s="139">
        <f t="shared" si="5"/>
        <v>-682</v>
      </c>
      <c r="W29" s="140">
        <f t="shared" si="8"/>
        <v>7.4104410295016733E-4</v>
      </c>
    </row>
    <row r="30" spans="2:23" ht="15.75" x14ac:dyDescent="0.25">
      <c r="B30" s="138" t="s">
        <v>188</v>
      </c>
      <c r="C30" s="139">
        <v>267011</v>
      </c>
      <c r="D30" s="139">
        <v>119518</v>
      </c>
      <c r="E30" s="139">
        <v>197414</v>
      </c>
      <c r="F30" s="139">
        <v>299990</v>
      </c>
      <c r="G30" s="139">
        <v>298182</v>
      </c>
      <c r="H30" s="140">
        <f t="shared" si="0"/>
        <v>-6.0268675622521251E-3</v>
      </c>
      <c r="I30" s="140">
        <f t="shared" si="1"/>
        <v>0.1167405088179887</v>
      </c>
      <c r="J30" s="139">
        <f t="shared" si="2"/>
        <v>-1808</v>
      </c>
      <c r="K30" s="139">
        <f t="shared" si="3"/>
        <v>31171</v>
      </c>
      <c r="L30" s="141">
        <f>F30/F24</f>
        <v>7.7555914507782736E-2</v>
      </c>
      <c r="M30" s="140">
        <f>G30/G24</f>
        <v>6.8694830021867562E-2</v>
      </c>
      <c r="N30" s="142">
        <v>19611</v>
      </c>
      <c r="O30" s="139">
        <v>7248</v>
      </c>
      <c r="P30" s="139">
        <v>21933</v>
      </c>
      <c r="Q30" s="139">
        <v>24264</v>
      </c>
      <c r="R30" s="139">
        <v>28969</v>
      </c>
      <c r="S30" s="140">
        <f t="shared" si="6"/>
        <v>0.19390867128255862</v>
      </c>
      <c r="T30" s="140">
        <f t="shared" si="7"/>
        <v>0.47718117383101322</v>
      </c>
      <c r="U30" s="139">
        <f t="shared" si="4"/>
        <v>4705</v>
      </c>
      <c r="V30" s="139">
        <f t="shared" si="5"/>
        <v>9358</v>
      </c>
      <c r="W30" s="140">
        <f t="shared" si="8"/>
        <v>1.7870062947110128E-3</v>
      </c>
    </row>
    <row r="31" spans="2:23" ht="15.75" x14ac:dyDescent="0.25">
      <c r="B31" s="144" t="s">
        <v>189</v>
      </c>
      <c r="C31" s="145">
        <v>193121</v>
      </c>
      <c r="D31" s="145">
        <v>63933</v>
      </c>
      <c r="E31" s="145">
        <v>86050</v>
      </c>
      <c r="F31" s="145">
        <v>150134</v>
      </c>
      <c r="G31" s="145">
        <v>124716</v>
      </c>
      <c r="H31" s="146">
        <f t="shared" si="0"/>
        <v>-0.16930209013281472</v>
      </c>
      <c r="I31" s="146">
        <f t="shared" si="1"/>
        <v>-0.35420798359577677</v>
      </c>
      <c r="J31" s="145">
        <f t="shared" si="2"/>
        <v>-25418</v>
      </c>
      <c r="K31" s="147">
        <f t="shared" si="3"/>
        <v>-68405</v>
      </c>
      <c r="L31" s="150">
        <f>F31/F24</f>
        <v>3.8813892692127913E-2</v>
      </c>
      <c r="M31" s="148">
        <f>G31/G24</f>
        <v>2.8731930233908267E-2</v>
      </c>
      <c r="N31" s="149">
        <v>14525</v>
      </c>
      <c r="O31" s="147">
        <v>4491</v>
      </c>
      <c r="P31" s="147">
        <v>13329</v>
      </c>
      <c r="Q31" s="145">
        <v>18825</v>
      </c>
      <c r="R31" s="145">
        <v>11774</v>
      </c>
      <c r="S31" s="146">
        <f t="shared" si="6"/>
        <v>-0.3745551128818061</v>
      </c>
      <c r="T31" s="146">
        <f t="shared" si="7"/>
        <v>-0.18939759036144577</v>
      </c>
      <c r="U31" s="145">
        <f t="shared" si="4"/>
        <v>-7051</v>
      </c>
      <c r="V31" s="145">
        <f t="shared" si="5"/>
        <v>-2751</v>
      </c>
      <c r="W31" s="146">
        <f t="shared" si="8"/>
        <v>7.263009463194265E-4</v>
      </c>
    </row>
    <row r="32" spans="2:23" ht="15.75" x14ac:dyDescent="0.25">
      <c r="B32" s="133" t="s">
        <v>163</v>
      </c>
      <c r="C32" s="134">
        <v>3065575</v>
      </c>
      <c r="D32" s="134">
        <v>795213</v>
      </c>
      <c r="E32" s="134">
        <v>1188784</v>
      </c>
      <c r="F32" s="134">
        <v>2816231</v>
      </c>
      <c r="G32" s="134">
        <v>3179036</v>
      </c>
      <c r="H32" s="135">
        <f t="shared" si="0"/>
        <v>0.12882643504740909</v>
      </c>
      <c r="I32" s="135">
        <f t="shared" si="1"/>
        <v>3.7011327401873961E-2</v>
      </c>
      <c r="J32" s="134">
        <f t="shared" si="2"/>
        <v>362805</v>
      </c>
      <c r="K32" s="134">
        <f t="shared" si="3"/>
        <v>113461</v>
      </c>
      <c r="L32" s="136">
        <f>F32/F32</f>
        <v>1</v>
      </c>
      <c r="M32" s="135">
        <f>G32/G32</f>
        <v>1</v>
      </c>
      <c r="N32" s="137">
        <v>256733</v>
      </c>
      <c r="O32" s="134">
        <v>38706</v>
      </c>
      <c r="P32" s="134">
        <v>169823</v>
      </c>
      <c r="Q32" s="134">
        <v>263759</v>
      </c>
      <c r="R32" s="134">
        <v>300753</v>
      </c>
      <c r="S32" s="135">
        <f t="shared" si="6"/>
        <v>0.14025682535951378</v>
      </c>
      <c r="T32" s="135">
        <f t="shared" si="7"/>
        <v>0.17146218055333762</v>
      </c>
      <c r="U32" s="134">
        <f t="shared" si="4"/>
        <v>36994</v>
      </c>
      <c r="V32" s="134">
        <f t="shared" si="5"/>
        <v>44020</v>
      </c>
      <c r="W32" s="135">
        <f t="shared" si="8"/>
        <v>1.8552504544624298E-2</v>
      </c>
    </row>
    <row r="33" spans="2:23" ht="15.75" x14ac:dyDescent="0.25">
      <c r="B33" s="138" t="s">
        <v>183</v>
      </c>
      <c r="C33" s="139">
        <v>2570750</v>
      </c>
      <c r="D33" s="139">
        <v>649539</v>
      </c>
      <c r="E33" s="139">
        <v>927450</v>
      </c>
      <c r="F33" s="139">
        <v>2432201</v>
      </c>
      <c r="G33" s="139">
        <v>2827329</v>
      </c>
      <c r="H33" s="140">
        <f t="shared" si="0"/>
        <v>0.16245696798907661</v>
      </c>
      <c r="I33" s="140">
        <f t="shared" si="1"/>
        <v>9.98070601964407E-2</v>
      </c>
      <c r="J33" s="139">
        <f t="shared" si="2"/>
        <v>395128</v>
      </c>
      <c r="K33" s="139">
        <f t="shared" si="3"/>
        <v>256579</v>
      </c>
      <c r="L33" s="141">
        <f>F33/F32</f>
        <v>0.86363689626312612</v>
      </c>
      <c r="M33" s="140">
        <f>G33/G32</f>
        <v>0.88936677659516905</v>
      </c>
      <c r="N33" s="142">
        <v>209329</v>
      </c>
      <c r="O33" s="139">
        <v>26616</v>
      </c>
      <c r="P33" s="139">
        <v>141290</v>
      </c>
      <c r="Q33" s="139">
        <v>235139</v>
      </c>
      <c r="R33" s="139">
        <v>246453</v>
      </c>
      <c r="S33" s="140">
        <f t="shared" si="6"/>
        <v>4.8116220618442673E-2</v>
      </c>
      <c r="T33" s="140">
        <f t="shared" si="7"/>
        <v>0.17734762025328554</v>
      </c>
      <c r="U33" s="139">
        <f t="shared" si="4"/>
        <v>11314</v>
      </c>
      <c r="V33" s="139">
        <f t="shared" si="5"/>
        <v>37124</v>
      </c>
      <c r="W33" s="140">
        <f t="shared" si="8"/>
        <v>1.5202908707598235E-2</v>
      </c>
    </row>
    <row r="34" spans="2:23" ht="15.75" x14ac:dyDescent="0.25">
      <c r="B34" s="143" t="s">
        <v>184</v>
      </c>
      <c r="C34" s="139">
        <v>2343147</v>
      </c>
      <c r="D34" s="139">
        <v>539695</v>
      </c>
      <c r="E34" s="139">
        <v>730797</v>
      </c>
      <c r="F34" s="139">
        <v>1757067</v>
      </c>
      <c r="G34" s="139">
        <v>2017176</v>
      </c>
      <c r="H34" s="140">
        <f t="shared" si="0"/>
        <v>0.14803590301337399</v>
      </c>
      <c r="I34" s="140">
        <f t="shared" si="1"/>
        <v>-0.13911675195794371</v>
      </c>
      <c r="J34" s="139">
        <f t="shared" si="2"/>
        <v>260109</v>
      </c>
      <c r="K34" s="139">
        <f t="shared" si="3"/>
        <v>-325971</v>
      </c>
      <c r="L34" s="141">
        <f>F34/F32</f>
        <v>0.62390727181115468</v>
      </c>
      <c r="M34" s="140">
        <f>G34/G32</f>
        <v>0.63452442815998311</v>
      </c>
      <c r="N34" s="142">
        <v>188159</v>
      </c>
      <c r="O34" s="139">
        <v>19468</v>
      </c>
      <c r="P34" s="139">
        <v>104502</v>
      </c>
      <c r="Q34" s="139">
        <v>163725</v>
      </c>
      <c r="R34" s="139">
        <v>178204</v>
      </c>
      <c r="S34" s="140">
        <f t="shared" si="6"/>
        <v>8.8434875553519587E-2</v>
      </c>
      <c r="T34" s="140">
        <f t="shared" si="7"/>
        <v>-5.2907381523073616E-2</v>
      </c>
      <c r="U34" s="139">
        <f t="shared" si="4"/>
        <v>14479</v>
      </c>
      <c r="V34" s="139">
        <f t="shared" si="5"/>
        <v>-9955</v>
      </c>
      <c r="W34" s="140">
        <f t="shared" si="8"/>
        <v>1.0992843030228221E-2</v>
      </c>
    </row>
    <row r="35" spans="2:23" ht="15.75" x14ac:dyDescent="0.25">
      <c r="B35" s="143" t="s">
        <v>185</v>
      </c>
      <c r="C35" s="139">
        <v>227603</v>
      </c>
      <c r="D35" s="139">
        <v>109845</v>
      </c>
      <c r="E35" s="139">
        <v>196654</v>
      </c>
      <c r="F35" s="139">
        <v>675135</v>
      </c>
      <c r="G35" s="139">
        <v>810154</v>
      </c>
      <c r="H35" s="140">
        <f t="shared" si="0"/>
        <v>0.19998815051804453</v>
      </c>
      <c r="I35" s="140">
        <f t="shared" si="1"/>
        <v>2.5595049274394448</v>
      </c>
      <c r="J35" s="139">
        <f t="shared" si="2"/>
        <v>135019</v>
      </c>
      <c r="K35" s="139">
        <f t="shared" si="3"/>
        <v>582551</v>
      </c>
      <c r="L35" s="141">
        <f>F35/F32</f>
        <v>0.23972997953647979</v>
      </c>
      <c r="M35" s="140">
        <f>G35/G32</f>
        <v>0.25484266299595221</v>
      </c>
      <c r="N35" s="142">
        <v>21170</v>
      </c>
      <c r="O35" s="139">
        <v>7148</v>
      </c>
      <c r="P35" s="139">
        <v>36788</v>
      </c>
      <c r="Q35" s="139">
        <v>71414</v>
      </c>
      <c r="R35" s="139">
        <v>68249</v>
      </c>
      <c r="S35" s="140">
        <f t="shared" si="6"/>
        <v>-4.4319041084381228E-2</v>
      </c>
      <c r="T35" s="140">
        <f t="shared" si="7"/>
        <v>2.2238545111006141</v>
      </c>
      <c r="U35" s="139">
        <f t="shared" si="4"/>
        <v>-3165</v>
      </c>
      <c r="V35" s="139">
        <f t="shared" si="5"/>
        <v>47079</v>
      </c>
      <c r="W35" s="140">
        <f t="shared" si="8"/>
        <v>4.2100656773700132E-3</v>
      </c>
    </row>
    <row r="36" spans="2:23" ht="15.75" x14ac:dyDescent="0.25">
      <c r="B36" s="138" t="s">
        <v>186</v>
      </c>
      <c r="C36" s="139">
        <v>100017</v>
      </c>
      <c r="D36" s="139">
        <v>36033</v>
      </c>
      <c r="E36" s="139">
        <v>36871</v>
      </c>
      <c r="F36" s="139">
        <v>58854</v>
      </c>
      <c r="G36" s="139">
        <v>91588</v>
      </c>
      <c r="H36" s="140">
        <f t="shared" si="0"/>
        <v>0.55618989363509708</v>
      </c>
      <c r="I36" s="140">
        <f t="shared" si="1"/>
        <v>-8.4275673135566942E-2</v>
      </c>
      <c r="J36" s="139">
        <f t="shared" si="2"/>
        <v>32734</v>
      </c>
      <c r="K36" s="139">
        <f t="shared" si="3"/>
        <v>-8429</v>
      </c>
      <c r="L36" s="141">
        <f>F36/F32</f>
        <v>2.0898143653698863E-2</v>
      </c>
      <c r="M36" s="140">
        <f>G36/G32</f>
        <v>2.8809991456529589E-2</v>
      </c>
      <c r="N36" s="142">
        <v>20695</v>
      </c>
      <c r="O36" s="139">
        <v>2657</v>
      </c>
      <c r="P36" s="139">
        <v>7367</v>
      </c>
      <c r="Q36" s="139">
        <v>6420</v>
      </c>
      <c r="R36" s="139">
        <v>21189</v>
      </c>
      <c r="S36" s="140">
        <f t="shared" si="6"/>
        <v>2.3004672897196263</v>
      </c>
      <c r="T36" s="140">
        <f t="shared" si="7"/>
        <v>2.3870500120802163E-2</v>
      </c>
      <c r="U36" s="139">
        <f t="shared" si="4"/>
        <v>14769</v>
      </c>
      <c r="V36" s="139">
        <f t="shared" si="5"/>
        <v>494</v>
      </c>
      <c r="W36" s="140">
        <f t="shared" si="8"/>
        <v>1.3070826186140927E-3</v>
      </c>
    </row>
    <row r="37" spans="2:23" ht="15.75" x14ac:dyDescent="0.25">
      <c r="B37" s="138" t="s">
        <v>187</v>
      </c>
      <c r="C37" s="139">
        <v>45687</v>
      </c>
      <c r="D37" s="139">
        <v>22834</v>
      </c>
      <c r="E37" s="139">
        <v>35941</v>
      </c>
      <c r="F37" s="139">
        <v>49828</v>
      </c>
      <c r="G37" s="139">
        <v>45225</v>
      </c>
      <c r="H37" s="140">
        <f t="shared" si="0"/>
        <v>-9.2377779561692241E-2</v>
      </c>
      <c r="I37" s="140">
        <f t="shared" si="1"/>
        <v>-1.0112285770569329E-2</v>
      </c>
      <c r="J37" s="139">
        <f t="shared" si="2"/>
        <v>-4603</v>
      </c>
      <c r="K37" s="139">
        <f t="shared" si="3"/>
        <v>-462</v>
      </c>
      <c r="L37" s="141">
        <f>F37/F32</f>
        <v>1.769315088144403E-2</v>
      </c>
      <c r="M37" s="140">
        <f>G37/G32</f>
        <v>1.4226010652285787E-2</v>
      </c>
      <c r="N37" s="142">
        <v>3763</v>
      </c>
      <c r="O37" s="139">
        <v>2550</v>
      </c>
      <c r="P37" s="139">
        <v>5358</v>
      </c>
      <c r="Q37" s="139">
        <v>2913</v>
      </c>
      <c r="R37" s="139">
        <v>5068</v>
      </c>
      <c r="S37" s="140">
        <f t="shared" si="6"/>
        <v>0.73978716100240294</v>
      </c>
      <c r="T37" s="140">
        <f t="shared" si="7"/>
        <v>0.34679776773850657</v>
      </c>
      <c r="U37" s="139">
        <f t="shared" si="4"/>
        <v>2155</v>
      </c>
      <c r="V37" s="139">
        <f t="shared" si="5"/>
        <v>1305</v>
      </c>
      <c r="W37" s="140">
        <f t="shared" si="8"/>
        <v>3.1262894478909913E-4</v>
      </c>
    </row>
    <row r="38" spans="2:23" ht="15.75" x14ac:dyDescent="0.25">
      <c r="B38" s="138" t="s">
        <v>188</v>
      </c>
      <c r="C38" s="139">
        <v>85953</v>
      </c>
      <c r="D38" s="139">
        <v>38049</v>
      </c>
      <c r="E38" s="139">
        <v>57139</v>
      </c>
      <c r="F38" s="139">
        <v>100753</v>
      </c>
      <c r="G38" s="139">
        <v>85261</v>
      </c>
      <c r="H38" s="140">
        <f t="shared" si="0"/>
        <v>-0.15376217085347332</v>
      </c>
      <c r="I38" s="140">
        <f t="shared" si="1"/>
        <v>-8.050911544681405E-3</v>
      </c>
      <c r="J38" s="139">
        <f t="shared" si="2"/>
        <v>-15492</v>
      </c>
      <c r="K38" s="139">
        <f t="shared" si="3"/>
        <v>-692</v>
      </c>
      <c r="L38" s="141">
        <f>F38/F32</f>
        <v>3.5775829468534366E-2</v>
      </c>
      <c r="M38" s="140">
        <f>G38/G32</f>
        <v>2.6819765488657568E-2</v>
      </c>
      <c r="N38" s="142">
        <v>7177</v>
      </c>
      <c r="O38" s="139">
        <v>2737</v>
      </c>
      <c r="P38" s="139">
        <v>4149</v>
      </c>
      <c r="Q38" s="139">
        <v>5749</v>
      </c>
      <c r="R38" s="139">
        <v>7302</v>
      </c>
      <c r="S38" s="140">
        <f t="shared" si="6"/>
        <v>0.27013393633675431</v>
      </c>
      <c r="T38" s="140">
        <f t="shared" si="7"/>
        <v>1.7416747944823729E-2</v>
      </c>
      <c r="U38" s="139">
        <f t="shared" si="4"/>
        <v>1553</v>
      </c>
      <c r="V38" s="139">
        <f t="shared" si="5"/>
        <v>125</v>
      </c>
      <c r="W38" s="140">
        <f t="shared" si="8"/>
        <v>4.5043736283543844E-4</v>
      </c>
    </row>
    <row r="39" spans="2:23" ht="15.75" x14ac:dyDescent="0.25">
      <c r="B39" s="144" t="s">
        <v>189</v>
      </c>
      <c r="C39" s="145">
        <v>263172</v>
      </c>
      <c r="D39" s="145">
        <v>48757</v>
      </c>
      <c r="E39" s="145">
        <v>131391</v>
      </c>
      <c r="F39" s="145">
        <v>174593</v>
      </c>
      <c r="G39" s="145">
        <v>129633</v>
      </c>
      <c r="H39" s="146">
        <f t="shared" si="0"/>
        <v>-0.25751318781394439</v>
      </c>
      <c r="I39" s="146">
        <f t="shared" si="1"/>
        <v>-0.50742100223428022</v>
      </c>
      <c r="J39" s="145">
        <f t="shared" si="2"/>
        <v>-44960</v>
      </c>
      <c r="K39" s="147">
        <f t="shared" si="3"/>
        <v>-133539</v>
      </c>
      <c r="L39" s="150">
        <f>F39/F32</f>
        <v>6.1995269564179924E-2</v>
      </c>
      <c r="M39" s="148">
        <f>G39/G32</f>
        <v>4.0777455807357955E-2</v>
      </c>
      <c r="N39" s="149">
        <v>15769</v>
      </c>
      <c r="O39" s="147">
        <v>4146</v>
      </c>
      <c r="P39" s="147">
        <v>11660</v>
      </c>
      <c r="Q39" s="145">
        <v>13538</v>
      </c>
      <c r="R39" s="145">
        <v>20741</v>
      </c>
      <c r="S39" s="146">
        <f t="shared" si="6"/>
        <v>0.53205791106514999</v>
      </c>
      <c r="T39" s="146">
        <f t="shared" si="7"/>
        <v>0.31530217515378278</v>
      </c>
      <c r="U39" s="145">
        <f t="shared" si="4"/>
        <v>7203</v>
      </c>
      <c r="V39" s="145">
        <f t="shared" si="5"/>
        <v>4972</v>
      </c>
      <c r="W39" s="146">
        <f t="shared" si="8"/>
        <v>1.2794469107874321E-3</v>
      </c>
    </row>
    <row r="40" spans="2:23" ht="15.75" x14ac:dyDescent="0.25">
      <c r="B40" s="133" t="s">
        <v>164</v>
      </c>
      <c r="C40" s="134">
        <v>2023196</v>
      </c>
      <c r="D40" s="134">
        <v>652706</v>
      </c>
      <c r="E40" s="134">
        <v>1024015</v>
      </c>
      <c r="F40" s="134">
        <v>2137752</v>
      </c>
      <c r="G40" s="134">
        <v>2380581</v>
      </c>
      <c r="H40" s="135">
        <f t="shared" si="0"/>
        <v>0.11359081876662969</v>
      </c>
      <c r="I40" s="135">
        <f t="shared" si="1"/>
        <v>0.17664378537719538</v>
      </c>
      <c r="J40" s="134">
        <f t="shared" si="2"/>
        <v>242829</v>
      </c>
      <c r="K40" s="134">
        <f t="shared" si="3"/>
        <v>357385</v>
      </c>
      <c r="L40" s="136">
        <f>F40/F40</f>
        <v>1</v>
      </c>
      <c r="M40" s="135">
        <f>G40/G40</f>
        <v>1</v>
      </c>
      <c r="N40" s="137">
        <v>168717</v>
      </c>
      <c r="O40" s="134">
        <v>39909</v>
      </c>
      <c r="P40" s="134">
        <v>141590</v>
      </c>
      <c r="Q40" s="134">
        <v>210152</v>
      </c>
      <c r="R40" s="134">
        <v>230895</v>
      </c>
      <c r="S40" s="135">
        <f t="shared" si="6"/>
        <v>9.8704747040237573E-2</v>
      </c>
      <c r="T40" s="135">
        <f t="shared" si="7"/>
        <v>0.36853429115026937</v>
      </c>
      <c r="U40" s="134">
        <f t="shared" si="4"/>
        <v>20743</v>
      </c>
      <c r="V40" s="134">
        <f t="shared" si="5"/>
        <v>62178</v>
      </c>
      <c r="W40" s="135">
        <f t="shared" si="8"/>
        <v>1.4243184729100048E-2</v>
      </c>
    </row>
    <row r="41" spans="2:23" ht="15.75" x14ac:dyDescent="0.25">
      <c r="B41" s="138" t="s">
        <v>183</v>
      </c>
      <c r="C41" s="139">
        <v>1777701</v>
      </c>
      <c r="D41" s="139">
        <v>549129</v>
      </c>
      <c r="E41" s="139">
        <v>888029</v>
      </c>
      <c r="F41" s="139">
        <v>1901901</v>
      </c>
      <c r="G41" s="139">
        <v>2088666</v>
      </c>
      <c r="H41" s="140">
        <f t="shared" si="0"/>
        <v>9.8199117619686804E-2</v>
      </c>
      <c r="I41" s="140">
        <f t="shared" si="1"/>
        <v>0.17492536708929118</v>
      </c>
      <c r="J41" s="139">
        <f t="shared" si="2"/>
        <v>186765</v>
      </c>
      <c r="K41" s="139">
        <f t="shared" si="3"/>
        <v>310965</v>
      </c>
      <c r="L41" s="141">
        <f>F41/F40</f>
        <v>0.8896733578076409</v>
      </c>
      <c r="M41" s="140">
        <f>G41/G40</f>
        <v>0.87737657319788742</v>
      </c>
      <c r="N41" s="142">
        <v>141525</v>
      </c>
      <c r="O41" s="139">
        <v>29079</v>
      </c>
      <c r="P41" s="139">
        <v>123649</v>
      </c>
      <c r="Q41" s="139">
        <v>178599</v>
      </c>
      <c r="R41" s="139">
        <v>191497</v>
      </c>
      <c r="S41" s="140">
        <f t="shared" si="6"/>
        <v>7.2217649594902511E-2</v>
      </c>
      <c r="T41" s="140">
        <f t="shared" si="7"/>
        <v>0.35309662603780256</v>
      </c>
      <c r="U41" s="139">
        <f t="shared" si="4"/>
        <v>12898</v>
      </c>
      <c r="V41" s="139">
        <f t="shared" si="5"/>
        <v>49972</v>
      </c>
      <c r="W41" s="140">
        <f t="shared" si="8"/>
        <v>1.181284629839742E-2</v>
      </c>
    </row>
    <row r="42" spans="2:23" ht="15.75" x14ac:dyDescent="0.25">
      <c r="B42" s="143" t="s">
        <v>184</v>
      </c>
      <c r="C42" s="139">
        <v>1588930</v>
      </c>
      <c r="D42" s="139">
        <v>479299</v>
      </c>
      <c r="E42" s="139">
        <v>748828</v>
      </c>
      <c r="F42" s="139">
        <v>1667542</v>
      </c>
      <c r="G42" s="139">
        <v>1866853</v>
      </c>
      <c r="H42" s="140">
        <f t="shared" si="0"/>
        <v>0.11952382608653944</v>
      </c>
      <c r="I42" s="140">
        <f t="shared" si="1"/>
        <v>0.1749120477302335</v>
      </c>
      <c r="J42" s="139">
        <f t="shared" si="2"/>
        <v>199311</v>
      </c>
      <c r="K42" s="139">
        <f t="shared" si="3"/>
        <v>277923</v>
      </c>
      <c r="L42" s="141">
        <f>F42/F40</f>
        <v>0.78004464502898374</v>
      </c>
      <c r="M42" s="140">
        <f>G42/G40</f>
        <v>0.78420057960640699</v>
      </c>
      <c r="N42" s="142">
        <v>124234</v>
      </c>
      <c r="O42" s="139">
        <v>23645</v>
      </c>
      <c r="P42" s="139">
        <v>101292</v>
      </c>
      <c r="Q42" s="139">
        <v>158180</v>
      </c>
      <c r="R42" s="139">
        <v>168683</v>
      </c>
      <c r="S42" s="140">
        <f t="shared" si="6"/>
        <v>6.6399039069414689E-2</v>
      </c>
      <c r="T42" s="140">
        <f t="shared" si="7"/>
        <v>0.35778450343706236</v>
      </c>
      <c r="U42" s="139">
        <f t="shared" si="4"/>
        <v>10503</v>
      </c>
      <c r="V42" s="139">
        <f t="shared" si="5"/>
        <v>44449</v>
      </c>
      <c r="W42" s="140">
        <f t="shared" si="8"/>
        <v>1.0405522552063853E-2</v>
      </c>
    </row>
    <row r="43" spans="2:23" ht="15.75" x14ac:dyDescent="0.25">
      <c r="B43" s="143" t="s">
        <v>185</v>
      </c>
      <c r="C43" s="139">
        <v>188776</v>
      </c>
      <c r="D43" s="139">
        <v>69832</v>
      </c>
      <c r="E43" s="139">
        <v>139201</v>
      </c>
      <c r="F43" s="139">
        <v>234360</v>
      </c>
      <c r="G43" s="139">
        <v>221812</v>
      </c>
      <c r="H43" s="140">
        <f t="shared" si="0"/>
        <v>-5.3541559993172894E-2</v>
      </c>
      <c r="I43" s="140">
        <f t="shared" si="1"/>
        <v>0.17500105945671063</v>
      </c>
      <c r="J43" s="139">
        <f t="shared" si="2"/>
        <v>-12548</v>
      </c>
      <c r="K43" s="139">
        <f t="shared" si="3"/>
        <v>33036</v>
      </c>
      <c r="L43" s="141">
        <f>F43/F40</f>
        <v>0.10962918055976559</v>
      </c>
      <c r="M43" s="140">
        <f>G43/G40</f>
        <v>9.317557352595858E-2</v>
      </c>
      <c r="N43" s="142">
        <v>17292</v>
      </c>
      <c r="O43" s="139">
        <v>5434</v>
      </c>
      <c r="P43" s="139">
        <v>22357</v>
      </c>
      <c r="Q43" s="139">
        <v>20419</v>
      </c>
      <c r="R43" s="139">
        <v>22814</v>
      </c>
      <c r="S43" s="140">
        <f t="shared" si="6"/>
        <v>0.11729271756697202</v>
      </c>
      <c r="T43" s="140">
        <f t="shared" si="7"/>
        <v>0.31933842239185761</v>
      </c>
      <c r="U43" s="139">
        <f t="shared" si="4"/>
        <v>2395</v>
      </c>
      <c r="V43" s="139">
        <f t="shared" si="5"/>
        <v>5522</v>
      </c>
      <c r="W43" s="140">
        <f t="shared" si="8"/>
        <v>1.4073237463335651E-3</v>
      </c>
    </row>
    <row r="44" spans="2:23" ht="15.75" x14ac:dyDescent="0.25">
      <c r="B44" s="138" t="s">
        <v>186</v>
      </c>
      <c r="C44" s="139">
        <v>92779</v>
      </c>
      <c r="D44" s="139">
        <v>35070</v>
      </c>
      <c r="E44" s="139">
        <v>25106</v>
      </c>
      <c r="F44" s="139">
        <v>44907</v>
      </c>
      <c r="G44" s="139">
        <v>77579</v>
      </c>
      <c r="H44" s="140">
        <f t="shared" si="0"/>
        <v>0.72754804373482984</v>
      </c>
      <c r="I44" s="140">
        <f t="shared" si="1"/>
        <v>-0.16383017708748748</v>
      </c>
      <c r="J44" s="139">
        <f t="shared" si="2"/>
        <v>32672</v>
      </c>
      <c r="K44" s="139">
        <f t="shared" si="3"/>
        <v>-15200</v>
      </c>
      <c r="L44" s="141">
        <f>F44/F40</f>
        <v>2.1006646233987854E-2</v>
      </c>
      <c r="M44" s="140">
        <f>G44/G40</f>
        <v>3.2588263117281031E-2</v>
      </c>
      <c r="N44" s="142">
        <v>14819</v>
      </c>
      <c r="O44" s="139">
        <v>4875</v>
      </c>
      <c r="P44" s="139">
        <v>4596</v>
      </c>
      <c r="Q44" s="139">
        <v>8083</v>
      </c>
      <c r="R44" s="139">
        <v>19355</v>
      </c>
      <c r="S44" s="140">
        <f t="shared" si="6"/>
        <v>1.394531733267351</v>
      </c>
      <c r="T44" s="140">
        <f t="shared" si="7"/>
        <v>0.30609352857817673</v>
      </c>
      <c r="U44" s="139">
        <f t="shared" si="4"/>
        <v>11272</v>
      </c>
      <c r="V44" s="139">
        <f t="shared" si="5"/>
        <v>4536</v>
      </c>
      <c r="W44" s="140">
        <f t="shared" si="8"/>
        <v>1.1939489396987004E-3</v>
      </c>
    </row>
    <row r="45" spans="2:23" ht="15.75" x14ac:dyDescent="0.25">
      <c r="B45" s="138" t="s">
        <v>187</v>
      </c>
      <c r="C45" s="139">
        <v>47513</v>
      </c>
      <c r="D45" s="139">
        <v>21542</v>
      </c>
      <c r="E45" s="139">
        <v>31457</v>
      </c>
      <c r="F45" s="139">
        <v>47016</v>
      </c>
      <c r="G45" s="139">
        <v>54000</v>
      </c>
      <c r="H45" s="140">
        <f t="shared" si="0"/>
        <v>0.1485451761102603</v>
      </c>
      <c r="I45" s="140">
        <f t="shared" si="1"/>
        <v>0.13653105465872506</v>
      </c>
      <c r="J45" s="139">
        <f t="shared" si="2"/>
        <v>6984</v>
      </c>
      <c r="K45" s="139">
        <f t="shared" si="3"/>
        <v>6487</v>
      </c>
      <c r="L45" s="141">
        <f>F45/F40</f>
        <v>2.1993196591559731E-2</v>
      </c>
      <c r="M45" s="140">
        <f>G45/G40</f>
        <v>2.268353817828505E-2</v>
      </c>
      <c r="N45" s="142">
        <v>5271</v>
      </c>
      <c r="O45" s="139">
        <v>1940</v>
      </c>
      <c r="P45" s="139">
        <v>5206</v>
      </c>
      <c r="Q45" s="139">
        <v>5769</v>
      </c>
      <c r="R45" s="139">
        <v>5874</v>
      </c>
      <c r="S45" s="140">
        <f t="shared" si="6"/>
        <v>1.8200728029121205E-2</v>
      </c>
      <c r="T45" s="140">
        <f t="shared" si="7"/>
        <v>0.11439954467842917</v>
      </c>
      <c r="U45" s="139">
        <f t="shared" si="4"/>
        <v>105</v>
      </c>
      <c r="V45" s="139">
        <f t="shared" si="5"/>
        <v>603</v>
      </c>
      <c r="W45" s="140">
        <f t="shared" si="8"/>
        <v>3.6234854413795748E-4</v>
      </c>
    </row>
    <row r="46" spans="2:23" ht="15.75" x14ac:dyDescent="0.25">
      <c r="B46" s="138" t="s">
        <v>188</v>
      </c>
      <c r="C46" s="139">
        <v>81230</v>
      </c>
      <c r="D46" s="139">
        <v>36369</v>
      </c>
      <c r="E46" s="139">
        <v>51891</v>
      </c>
      <c r="F46" s="139">
        <v>103937</v>
      </c>
      <c r="G46" s="139">
        <v>108842</v>
      </c>
      <c r="H46" s="140">
        <f t="shared" si="0"/>
        <v>4.7192049029700645E-2</v>
      </c>
      <c r="I46" s="140">
        <f t="shared" si="1"/>
        <v>0.33992367351963559</v>
      </c>
      <c r="J46" s="139">
        <f t="shared" si="2"/>
        <v>4905</v>
      </c>
      <c r="K46" s="139">
        <f t="shared" si="3"/>
        <v>27612</v>
      </c>
      <c r="L46" s="141">
        <f>F46/F40</f>
        <v>4.8619765061616124E-2</v>
      </c>
      <c r="M46" s="140">
        <f>G46/G40</f>
        <v>4.5720771525942616E-2</v>
      </c>
      <c r="N46" s="142">
        <v>5403</v>
      </c>
      <c r="O46" s="139">
        <v>2599</v>
      </c>
      <c r="P46" s="139">
        <v>5870</v>
      </c>
      <c r="Q46" s="139">
        <v>9233</v>
      </c>
      <c r="R46" s="139">
        <v>9884</v>
      </c>
      <c r="S46" s="140">
        <f t="shared" si="6"/>
        <v>7.0507960576194018E-2</v>
      </c>
      <c r="T46" s="140">
        <f t="shared" si="7"/>
        <v>0.82935406255783817</v>
      </c>
      <c r="U46" s="139">
        <f t="shared" si="4"/>
        <v>651</v>
      </c>
      <c r="V46" s="139">
        <f t="shared" si="5"/>
        <v>4481</v>
      </c>
      <c r="W46" s="140">
        <f t="shared" si="8"/>
        <v>6.0971280392570161E-4</v>
      </c>
    </row>
    <row r="47" spans="2:23" ht="15.75" x14ac:dyDescent="0.25">
      <c r="B47" s="144" t="s">
        <v>189</v>
      </c>
      <c r="C47" s="145">
        <v>23976</v>
      </c>
      <c r="D47" s="145">
        <v>10595</v>
      </c>
      <c r="E47" s="145">
        <v>27535</v>
      </c>
      <c r="F47" s="145">
        <v>39993</v>
      </c>
      <c r="G47" s="145">
        <v>51499</v>
      </c>
      <c r="H47" s="146">
        <f t="shared" si="0"/>
        <v>0.28770034756082308</v>
      </c>
      <c r="I47" s="146">
        <f t="shared" si="1"/>
        <v>1.1479396062729395</v>
      </c>
      <c r="J47" s="145">
        <f t="shared" si="2"/>
        <v>11506</v>
      </c>
      <c r="K47" s="147">
        <f t="shared" si="3"/>
        <v>27523</v>
      </c>
      <c r="L47" s="150">
        <f>F47/F40</f>
        <v>1.8707969867412123E-2</v>
      </c>
      <c r="M47" s="148">
        <f>G47/G40</f>
        <v>2.1632954308212996E-2</v>
      </c>
      <c r="N47" s="149">
        <v>1699</v>
      </c>
      <c r="O47" s="147">
        <v>1416</v>
      </c>
      <c r="P47" s="147">
        <v>2269</v>
      </c>
      <c r="Q47" s="145">
        <v>8468</v>
      </c>
      <c r="R47" s="145">
        <v>4285</v>
      </c>
      <c r="S47" s="146">
        <f t="shared" si="6"/>
        <v>-0.49397732640529046</v>
      </c>
      <c r="T47" s="146">
        <f t="shared" si="7"/>
        <v>1.5220718069452621</v>
      </c>
      <c r="U47" s="145">
        <f t="shared" si="4"/>
        <v>-4183</v>
      </c>
      <c r="V47" s="145">
        <f t="shared" si="5"/>
        <v>2586</v>
      </c>
      <c r="W47" s="146">
        <f t="shared" si="8"/>
        <v>2.6432814294027028E-4</v>
      </c>
    </row>
    <row r="48" spans="2:23" ht="15.75" x14ac:dyDescent="0.25">
      <c r="B48" s="133" t="s">
        <v>165</v>
      </c>
      <c r="C48" s="134">
        <v>343680</v>
      </c>
      <c r="D48" s="134">
        <v>123705</v>
      </c>
      <c r="E48" s="134">
        <v>161172</v>
      </c>
      <c r="F48" s="134">
        <v>224351</v>
      </c>
      <c r="G48" s="134">
        <v>233427</v>
      </c>
      <c r="H48" s="135">
        <f t="shared" si="0"/>
        <v>4.0454466438750059E-2</v>
      </c>
      <c r="I48" s="135">
        <f t="shared" si="1"/>
        <v>-0.32080132681564244</v>
      </c>
      <c r="J48" s="134">
        <f t="shared" si="2"/>
        <v>9076</v>
      </c>
      <c r="K48" s="134">
        <f t="shared" si="3"/>
        <v>-110253</v>
      </c>
      <c r="L48" s="136">
        <f>F48/F48</f>
        <v>1</v>
      </c>
      <c r="M48" s="135">
        <f>G48/G48</f>
        <v>1</v>
      </c>
      <c r="N48" s="137">
        <v>35515</v>
      </c>
      <c r="O48" s="134">
        <v>9735</v>
      </c>
      <c r="P48" s="134">
        <v>18737</v>
      </c>
      <c r="Q48" s="134">
        <v>22470</v>
      </c>
      <c r="R48" s="134">
        <v>37974</v>
      </c>
      <c r="S48" s="135">
        <f t="shared" si="6"/>
        <v>0.6899866488651536</v>
      </c>
      <c r="T48" s="135">
        <f t="shared" si="7"/>
        <v>6.9238349992960746E-2</v>
      </c>
      <c r="U48" s="134">
        <f t="shared" si="4"/>
        <v>15504</v>
      </c>
      <c r="V48" s="134">
        <f t="shared" si="5"/>
        <v>2459</v>
      </c>
      <c r="W48" s="135">
        <f t="shared" si="8"/>
        <v>2.3424963593964582E-3</v>
      </c>
    </row>
    <row r="49" spans="2:23" ht="15.75" x14ac:dyDescent="0.25">
      <c r="B49" s="138" t="s">
        <v>183</v>
      </c>
      <c r="C49" s="139">
        <v>203435</v>
      </c>
      <c r="D49" s="139">
        <v>61196</v>
      </c>
      <c r="E49" s="139">
        <v>94901</v>
      </c>
      <c r="F49" s="139">
        <v>101891</v>
      </c>
      <c r="G49" s="139">
        <v>105828</v>
      </c>
      <c r="H49" s="140">
        <f t="shared" si="0"/>
        <v>3.8639330264694571E-2</v>
      </c>
      <c r="I49" s="140">
        <f t="shared" si="1"/>
        <v>-0.47979452896502572</v>
      </c>
      <c r="J49" s="139">
        <f t="shared" si="2"/>
        <v>3937</v>
      </c>
      <c r="K49" s="139">
        <f t="shared" si="3"/>
        <v>-97607</v>
      </c>
      <c r="L49" s="141">
        <f>F49/F48</f>
        <v>0.45415888496151119</v>
      </c>
      <c r="M49" s="140">
        <f>G49/G48</f>
        <v>0.45336657713118017</v>
      </c>
      <c r="N49" s="142">
        <v>17062</v>
      </c>
      <c r="O49" s="139">
        <v>2197</v>
      </c>
      <c r="P49" s="139">
        <v>12300</v>
      </c>
      <c r="Q49" s="139">
        <v>8969</v>
      </c>
      <c r="R49" s="139">
        <v>11347</v>
      </c>
      <c r="S49" s="140">
        <f t="shared" si="6"/>
        <v>0.26513546660720255</v>
      </c>
      <c r="T49" s="140">
        <f t="shared" si="7"/>
        <v>-0.33495487047239481</v>
      </c>
      <c r="U49" s="139">
        <f t="shared" si="4"/>
        <v>2378</v>
      </c>
      <c r="V49" s="139">
        <f t="shared" si="5"/>
        <v>-5715</v>
      </c>
      <c r="W49" s="140">
        <f t="shared" si="8"/>
        <v>6.9996066229714054E-4</v>
      </c>
    </row>
    <row r="50" spans="2:23" ht="15.75" x14ac:dyDescent="0.25">
      <c r="B50" s="143" t="s">
        <v>184</v>
      </c>
      <c r="C50" s="139">
        <v>146562</v>
      </c>
      <c r="D50" s="139">
        <v>41543</v>
      </c>
      <c r="E50" s="139">
        <v>71070</v>
      </c>
      <c r="F50" s="139">
        <v>72599</v>
      </c>
      <c r="G50" s="139">
        <v>80964</v>
      </c>
      <c r="H50" s="140">
        <f t="shared" si="0"/>
        <v>0.11522197275444568</v>
      </c>
      <c r="I50" s="140">
        <f t="shared" si="1"/>
        <v>-0.44757849920170301</v>
      </c>
      <c r="J50" s="139">
        <f t="shared" si="2"/>
        <v>8365</v>
      </c>
      <c r="K50" s="139">
        <f t="shared" si="3"/>
        <v>-65598</v>
      </c>
      <c r="L50" s="141">
        <f>F50/F48</f>
        <v>0.32359561579845869</v>
      </c>
      <c r="M50" s="140">
        <f>G50/G48</f>
        <v>0.34684933619504171</v>
      </c>
      <c r="N50" s="142">
        <v>11882</v>
      </c>
      <c r="O50" s="139">
        <v>1416</v>
      </c>
      <c r="P50" s="139">
        <v>9104</v>
      </c>
      <c r="Q50" s="139">
        <v>5978</v>
      </c>
      <c r="R50" s="139">
        <v>8346</v>
      </c>
      <c r="S50" s="140">
        <f t="shared" si="6"/>
        <v>0.39611910337905654</v>
      </c>
      <c r="T50" s="140">
        <f t="shared" si="7"/>
        <v>-0.29759299781181614</v>
      </c>
      <c r="U50" s="139">
        <f t="shared" si="4"/>
        <v>2368</v>
      </c>
      <c r="V50" s="139">
        <f t="shared" si="5"/>
        <v>-3536</v>
      </c>
      <c r="W50" s="140">
        <f t="shared" si="8"/>
        <v>5.1483843196721026E-4</v>
      </c>
    </row>
    <row r="51" spans="2:23" ht="15.75" x14ac:dyDescent="0.25">
      <c r="B51" s="143" t="s">
        <v>185</v>
      </c>
      <c r="C51" s="139">
        <v>56875</v>
      </c>
      <c r="D51" s="139">
        <v>19653</v>
      </c>
      <c r="E51" s="139">
        <v>23831</v>
      </c>
      <c r="F51" s="139">
        <v>29294</v>
      </c>
      <c r="G51" s="139">
        <v>24863</v>
      </c>
      <c r="H51" s="140">
        <f t="shared" si="0"/>
        <v>-0.15125964361302657</v>
      </c>
      <c r="I51" s="140">
        <f t="shared" si="1"/>
        <v>-0.56284835164835167</v>
      </c>
      <c r="J51" s="139">
        <f t="shared" si="2"/>
        <v>-4431</v>
      </c>
      <c r="K51" s="139">
        <f t="shared" si="3"/>
        <v>-32012</v>
      </c>
      <c r="L51" s="141">
        <f>F51/F48</f>
        <v>0.13057218376561727</v>
      </c>
      <c r="M51" s="140">
        <f>G51/G48</f>
        <v>0.10651295694157059</v>
      </c>
      <c r="N51" s="142">
        <v>5180</v>
      </c>
      <c r="O51" s="139">
        <v>782</v>
      </c>
      <c r="P51" s="139">
        <v>3196</v>
      </c>
      <c r="Q51" s="139">
        <v>2991</v>
      </c>
      <c r="R51" s="139">
        <v>3001</v>
      </c>
      <c r="S51" s="140">
        <f t="shared" si="6"/>
        <v>3.3433634236041954E-3</v>
      </c>
      <c r="T51" s="140">
        <f t="shared" si="7"/>
        <v>-0.42065637065637063</v>
      </c>
      <c r="U51" s="139">
        <f t="shared" si="4"/>
        <v>10</v>
      </c>
      <c r="V51" s="139">
        <f t="shared" si="5"/>
        <v>-2179</v>
      </c>
      <c r="W51" s="140">
        <f t="shared" si="8"/>
        <v>1.8512223032993025E-4</v>
      </c>
    </row>
    <row r="52" spans="2:23" ht="15.75" x14ac:dyDescent="0.25">
      <c r="B52" s="138" t="s">
        <v>186</v>
      </c>
      <c r="C52" s="139">
        <v>57370</v>
      </c>
      <c r="D52" s="139">
        <v>30945</v>
      </c>
      <c r="E52" s="139">
        <v>23243</v>
      </c>
      <c r="F52" s="139">
        <v>55500</v>
      </c>
      <c r="G52" s="139">
        <v>59860</v>
      </c>
      <c r="H52" s="140">
        <f t="shared" si="0"/>
        <v>7.8558558558558644E-2</v>
      </c>
      <c r="I52" s="140">
        <f t="shared" si="1"/>
        <v>4.3402475161234078E-2</v>
      </c>
      <c r="J52" s="139">
        <f t="shared" si="2"/>
        <v>4360</v>
      </c>
      <c r="K52" s="139">
        <f t="shared" si="3"/>
        <v>2490</v>
      </c>
      <c r="L52" s="141">
        <f>F52/F48</f>
        <v>0.24738022117128963</v>
      </c>
      <c r="M52" s="140">
        <f>G52/G48</f>
        <v>0.25643991483418799</v>
      </c>
      <c r="N52" s="142">
        <v>12143</v>
      </c>
      <c r="O52" s="139">
        <v>4897</v>
      </c>
      <c r="P52" s="139">
        <v>2347</v>
      </c>
      <c r="Q52" s="139">
        <v>7889</v>
      </c>
      <c r="R52" s="139">
        <v>16662</v>
      </c>
      <c r="S52" s="140">
        <f t="shared" si="6"/>
        <v>1.1120547597921155</v>
      </c>
      <c r="T52" s="140">
        <f t="shared" si="7"/>
        <v>0.37214856295808274</v>
      </c>
      <c r="U52" s="139">
        <f t="shared" si="4"/>
        <v>8773</v>
      </c>
      <c r="V52" s="139">
        <f t="shared" si="5"/>
        <v>4519</v>
      </c>
      <c r="W52" s="140">
        <f t="shared" si="8"/>
        <v>1.0278262584995995E-3</v>
      </c>
    </row>
    <row r="53" spans="2:23" ht="15.75" x14ac:dyDescent="0.25">
      <c r="B53" s="138" t="s">
        <v>187</v>
      </c>
      <c r="C53" s="139">
        <v>11162</v>
      </c>
      <c r="D53" s="139">
        <v>4403</v>
      </c>
      <c r="E53" s="139">
        <v>4330</v>
      </c>
      <c r="F53" s="139">
        <v>6953</v>
      </c>
      <c r="G53" s="139">
        <v>6223</v>
      </c>
      <c r="H53" s="140">
        <f t="shared" si="0"/>
        <v>-0.10499065151733067</v>
      </c>
      <c r="I53" s="140">
        <f t="shared" si="1"/>
        <v>-0.4424834259093352</v>
      </c>
      <c r="J53" s="139">
        <f t="shared" si="2"/>
        <v>-730</v>
      </c>
      <c r="K53" s="139">
        <f t="shared" si="3"/>
        <v>-4939</v>
      </c>
      <c r="L53" s="141">
        <f>F53/F48</f>
        <v>3.0991615816287871E-2</v>
      </c>
      <c r="M53" s="140">
        <f>G53/G48</f>
        <v>2.6659298196009887E-2</v>
      </c>
      <c r="N53" s="142">
        <v>1282</v>
      </c>
      <c r="O53" s="139">
        <v>572</v>
      </c>
      <c r="P53" s="139">
        <v>191</v>
      </c>
      <c r="Q53" s="139">
        <v>854</v>
      </c>
      <c r="R53" s="139">
        <v>1141</v>
      </c>
      <c r="S53" s="140">
        <f t="shared" si="6"/>
        <v>0.33606557377049184</v>
      </c>
      <c r="T53" s="140">
        <f t="shared" si="7"/>
        <v>-0.10998439937597504</v>
      </c>
      <c r="U53" s="139">
        <f t="shared" si="4"/>
        <v>287</v>
      </c>
      <c r="V53" s="139">
        <f t="shared" si="5"/>
        <v>-141</v>
      </c>
      <c r="W53" s="140">
        <f t="shared" si="8"/>
        <v>7.038469337102647E-5</v>
      </c>
    </row>
    <row r="54" spans="2:23" ht="15.75" x14ac:dyDescent="0.25">
      <c r="B54" s="138" t="s">
        <v>188</v>
      </c>
      <c r="C54" s="139">
        <v>18073</v>
      </c>
      <c r="D54" s="139">
        <v>9571</v>
      </c>
      <c r="E54" s="139">
        <v>16313</v>
      </c>
      <c r="F54" s="139">
        <v>25275</v>
      </c>
      <c r="G54" s="139">
        <v>25565</v>
      </c>
      <c r="H54" s="140">
        <f t="shared" si="0"/>
        <v>1.1473788328387746E-2</v>
      </c>
      <c r="I54" s="140">
        <f t="shared" si="1"/>
        <v>0.4145410280528965</v>
      </c>
      <c r="J54" s="139">
        <f t="shared" si="2"/>
        <v>290</v>
      </c>
      <c r="K54" s="139">
        <f t="shared" si="3"/>
        <v>7492</v>
      </c>
      <c r="L54" s="141">
        <f>F54/F48</f>
        <v>0.11265828991179001</v>
      </c>
      <c r="M54" s="140">
        <f>G54/G48</f>
        <v>0.1095203211282328</v>
      </c>
      <c r="N54" s="142">
        <v>1303</v>
      </c>
      <c r="O54" s="139">
        <v>769</v>
      </c>
      <c r="P54" s="139">
        <v>672</v>
      </c>
      <c r="Q54" s="139">
        <v>2004</v>
      </c>
      <c r="R54" s="139">
        <v>2437</v>
      </c>
      <c r="S54" s="140">
        <f t="shared" si="6"/>
        <v>0.21606786427145708</v>
      </c>
      <c r="T54" s="140">
        <f t="shared" si="7"/>
        <v>0.87029930928626253</v>
      </c>
      <c r="U54" s="139">
        <f t="shared" si="4"/>
        <v>433</v>
      </c>
      <c r="V54" s="139">
        <f t="shared" si="5"/>
        <v>1134</v>
      </c>
      <c r="W54" s="140">
        <f t="shared" si="8"/>
        <v>1.5033084815529492E-4</v>
      </c>
    </row>
    <row r="55" spans="2:23" ht="16.5" thickBot="1" x14ac:dyDescent="0.3">
      <c r="B55" s="144" t="s">
        <v>189</v>
      </c>
      <c r="C55" s="145">
        <v>53640</v>
      </c>
      <c r="D55" s="145">
        <v>17591</v>
      </c>
      <c r="E55" s="145">
        <v>22386</v>
      </c>
      <c r="F55" s="145">
        <v>34737</v>
      </c>
      <c r="G55" s="145">
        <v>35956</v>
      </c>
      <c r="H55" s="146">
        <f t="shared" si="0"/>
        <v>3.5092264732129896E-2</v>
      </c>
      <c r="I55" s="146">
        <f t="shared" si="1"/>
        <v>-0.32967934377330355</v>
      </c>
      <c r="J55" s="145">
        <f t="shared" si="2"/>
        <v>1219</v>
      </c>
      <c r="K55" s="147">
        <f t="shared" si="3"/>
        <v>-17684</v>
      </c>
      <c r="L55" s="150">
        <f>F55/F48</f>
        <v>0.15483327464553312</v>
      </c>
      <c r="M55" s="148">
        <f>G55/G48</f>
        <v>0.15403530868322859</v>
      </c>
      <c r="N55" s="149">
        <v>3726</v>
      </c>
      <c r="O55" s="147">
        <v>1299</v>
      </c>
      <c r="P55" s="147">
        <v>3227</v>
      </c>
      <c r="Q55" s="145">
        <v>2755</v>
      </c>
      <c r="R55" s="145">
        <v>6387</v>
      </c>
      <c r="S55" s="146">
        <f t="shared" si="6"/>
        <v>1.3183303085299456</v>
      </c>
      <c r="T55" s="146">
        <f t="shared" si="7"/>
        <v>0.71417069243156206</v>
      </c>
      <c r="U55" s="145">
        <f t="shared" si="4"/>
        <v>3632</v>
      </c>
      <c r="V55" s="145">
        <f t="shared" si="5"/>
        <v>2661</v>
      </c>
      <c r="W55" s="146">
        <f t="shared" si="8"/>
        <v>3.9399389707339705E-4</v>
      </c>
    </row>
    <row r="56" spans="2:23" ht="21.75" thickBot="1" x14ac:dyDescent="0.4">
      <c r="B56" s="151" t="s">
        <v>93</v>
      </c>
      <c r="C56" s="152"/>
      <c r="D56" s="152"/>
      <c r="E56" s="152"/>
      <c r="F56" s="152"/>
      <c r="G56" s="152"/>
      <c r="H56" s="152"/>
      <c r="I56" s="152"/>
      <c r="J56" s="152"/>
      <c r="K56" s="152"/>
      <c r="L56" s="153"/>
      <c r="M56" s="152"/>
      <c r="N56" s="152"/>
      <c r="O56" s="152"/>
      <c r="P56" s="152"/>
      <c r="Q56" s="152"/>
      <c r="R56" s="152"/>
      <c r="S56" s="152"/>
      <c r="T56" s="152"/>
      <c r="U56" s="152"/>
      <c r="V56" s="152"/>
      <c r="W56" s="152"/>
    </row>
    <row r="57" spans="2:23" ht="15.75" x14ac:dyDescent="0.25">
      <c r="B57" s="115" t="s">
        <v>160</v>
      </c>
      <c r="C57" s="116">
        <v>13147474</v>
      </c>
      <c r="D57" s="116">
        <v>3818966</v>
      </c>
      <c r="E57" s="116">
        <v>5278731</v>
      </c>
      <c r="F57" s="116">
        <v>12694329</v>
      </c>
      <c r="G57" s="116">
        <v>14266572</v>
      </c>
      <c r="H57" s="117">
        <f t="shared" ref="H57:H104" si="9">G57/F57-1</f>
        <v>0.12385396660193693</v>
      </c>
      <c r="I57" s="117">
        <f t="shared" ref="I57:I104" si="10">G57/C57-1</f>
        <v>8.5118860094341997E-2</v>
      </c>
      <c r="J57" s="116">
        <f t="shared" ref="J57:J104" si="11">G57-F57</f>
        <v>1572243</v>
      </c>
      <c r="K57" s="116">
        <f t="shared" ref="K57:K104" si="12">G57-C57</f>
        <v>1119098</v>
      </c>
      <c r="L57" s="118">
        <f>F57/F57</f>
        <v>1</v>
      </c>
      <c r="M57" s="117">
        <f>G57/G57</f>
        <v>1</v>
      </c>
      <c r="N57" s="119">
        <v>1199556</v>
      </c>
      <c r="O57" s="116">
        <v>208450</v>
      </c>
      <c r="P57" s="116">
        <v>903812</v>
      </c>
      <c r="Q57" s="116">
        <v>1317542</v>
      </c>
      <c r="R57" s="116">
        <v>1443192</v>
      </c>
      <c r="S57" s="117">
        <f t="shared" si="6"/>
        <v>9.5366978813578696E-2</v>
      </c>
      <c r="T57" s="117">
        <f t="shared" si="7"/>
        <v>0.20310514890509479</v>
      </c>
      <c r="U57" s="116">
        <f t="shared" ref="U57:U104" si="13">R57-Q57</f>
        <v>125650</v>
      </c>
      <c r="V57" s="116">
        <f t="shared" ref="V57:V104" si="14">R57-N57</f>
        <v>243636</v>
      </c>
      <c r="W57" s="117">
        <f t="shared" ref="W57:W104" si="15">R57/$G$8</f>
        <v>8.9025965289674339E-2</v>
      </c>
    </row>
    <row r="58" spans="2:23" ht="15.75" x14ac:dyDescent="0.25">
      <c r="B58" s="120" t="s">
        <v>183</v>
      </c>
      <c r="C58" s="121">
        <v>11195577</v>
      </c>
      <c r="D58" s="121">
        <v>3051532</v>
      </c>
      <c r="E58" s="121">
        <v>4185508</v>
      </c>
      <c r="F58" s="121">
        <v>10832751</v>
      </c>
      <c r="G58" s="121">
        <v>12378103</v>
      </c>
      <c r="H58" s="122">
        <f t="shared" si="9"/>
        <v>0.14265554520730706</v>
      </c>
      <c r="I58" s="122">
        <f t="shared" si="10"/>
        <v>0.1056243907750356</v>
      </c>
      <c r="J58" s="121">
        <f t="shared" si="11"/>
        <v>1545352</v>
      </c>
      <c r="K58" s="121">
        <f t="shared" si="12"/>
        <v>1182526</v>
      </c>
      <c r="L58" s="123">
        <f>F58/F57</f>
        <v>0.85335357229200537</v>
      </c>
      <c r="M58" s="122">
        <f>G58/G57</f>
        <v>0.86762979922577055</v>
      </c>
      <c r="N58" s="124">
        <v>997700</v>
      </c>
      <c r="O58" s="121">
        <v>145359</v>
      </c>
      <c r="P58" s="121">
        <v>728349</v>
      </c>
      <c r="Q58" s="121">
        <v>1098904</v>
      </c>
      <c r="R58" s="121">
        <v>1180085</v>
      </c>
      <c r="S58" s="122">
        <f t="shared" si="6"/>
        <v>7.3874514971280503E-2</v>
      </c>
      <c r="T58" s="122">
        <f t="shared" si="7"/>
        <v>0.18280545254084402</v>
      </c>
      <c r="U58" s="121">
        <f t="shared" si="13"/>
        <v>81181</v>
      </c>
      <c r="V58" s="121">
        <f t="shared" si="14"/>
        <v>182385</v>
      </c>
      <c r="W58" s="122">
        <f t="shared" si="15"/>
        <v>7.2795723818359123E-2</v>
      </c>
    </row>
    <row r="59" spans="2:23" ht="15.75" x14ac:dyDescent="0.25">
      <c r="B59" s="125" t="s">
        <v>184</v>
      </c>
      <c r="C59" s="121">
        <v>10092279</v>
      </c>
      <c r="D59" s="121">
        <v>2651947</v>
      </c>
      <c r="E59" s="121">
        <v>3781628</v>
      </c>
      <c r="F59" s="121">
        <v>8870586</v>
      </c>
      <c r="G59" s="121">
        <v>9644297</v>
      </c>
      <c r="H59" s="122">
        <f t="shared" si="9"/>
        <v>8.7222084313257398E-2</v>
      </c>
      <c r="I59" s="122">
        <f t="shared" si="10"/>
        <v>-4.4388586562063903E-2</v>
      </c>
      <c r="J59" s="121">
        <f t="shared" si="11"/>
        <v>773711</v>
      </c>
      <c r="K59" s="121">
        <f t="shared" si="12"/>
        <v>-447982</v>
      </c>
      <c r="L59" s="123">
        <f>F59/F57</f>
        <v>0.69878337011747527</v>
      </c>
      <c r="M59" s="122">
        <f>G59/G57</f>
        <v>0.67600661181957378</v>
      </c>
      <c r="N59" s="124">
        <v>881425</v>
      </c>
      <c r="O59" s="121">
        <v>124531</v>
      </c>
      <c r="P59" s="121">
        <v>653545</v>
      </c>
      <c r="Q59" s="121">
        <v>848039</v>
      </c>
      <c r="R59" s="121">
        <v>896431</v>
      </c>
      <c r="S59" s="122">
        <f t="shared" si="6"/>
        <v>5.7063413357168802E-2</v>
      </c>
      <c r="T59" s="122">
        <f t="shared" si="7"/>
        <v>1.702470431403702E-2</v>
      </c>
      <c r="U59" s="121">
        <f t="shared" si="13"/>
        <v>48392</v>
      </c>
      <c r="V59" s="121">
        <f t="shared" si="14"/>
        <v>15006</v>
      </c>
      <c r="W59" s="122">
        <f t="shared" si="15"/>
        <v>5.529800268473499E-2</v>
      </c>
    </row>
    <row r="60" spans="2:23" ht="15.75" x14ac:dyDescent="0.25">
      <c r="B60" s="125" t="s">
        <v>185</v>
      </c>
      <c r="C60" s="121">
        <v>1103298</v>
      </c>
      <c r="D60" s="121">
        <v>399586</v>
      </c>
      <c r="E60" s="121">
        <v>403880</v>
      </c>
      <c r="F60" s="121">
        <v>1962166</v>
      </c>
      <c r="G60" s="121">
        <v>2733807</v>
      </c>
      <c r="H60" s="122">
        <f t="shared" si="9"/>
        <v>0.39325979555246593</v>
      </c>
      <c r="I60" s="122">
        <f t="shared" si="10"/>
        <v>1.4778500459531334</v>
      </c>
      <c r="J60" s="121">
        <f t="shared" si="11"/>
        <v>771641</v>
      </c>
      <c r="K60" s="121">
        <f t="shared" si="12"/>
        <v>1630509</v>
      </c>
      <c r="L60" s="123">
        <f>F60/F57</f>
        <v>0.15457028094986353</v>
      </c>
      <c r="M60" s="122">
        <f>G60/G57</f>
        <v>0.19162325750011985</v>
      </c>
      <c r="N60" s="124">
        <v>116275</v>
      </c>
      <c r="O60" s="121">
        <v>20828</v>
      </c>
      <c r="P60" s="121">
        <v>74804</v>
      </c>
      <c r="Q60" s="121">
        <v>250864</v>
      </c>
      <c r="R60" s="121">
        <v>283654</v>
      </c>
      <c r="S60" s="122">
        <f t="shared" si="6"/>
        <v>0.13070827221123804</v>
      </c>
      <c r="T60" s="122">
        <f t="shared" si="7"/>
        <v>1.4395097828423995</v>
      </c>
      <c r="U60" s="121">
        <f t="shared" si="13"/>
        <v>32790</v>
      </c>
      <c r="V60" s="121">
        <f t="shared" si="14"/>
        <v>167379</v>
      </c>
      <c r="W60" s="122">
        <f t="shared" si="15"/>
        <v>1.7497721133624137E-2</v>
      </c>
    </row>
    <row r="61" spans="2:23" ht="15.75" x14ac:dyDescent="0.25">
      <c r="B61" s="120" t="s">
        <v>186</v>
      </c>
      <c r="C61" s="121">
        <v>272130</v>
      </c>
      <c r="D61" s="121">
        <v>151752</v>
      </c>
      <c r="E61" s="121">
        <v>89046</v>
      </c>
      <c r="F61" s="121">
        <v>225762</v>
      </c>
      <c r="G61" s="121">
        <v>320665</v>
      </c>
      <c r="H61" s="122">
        <f t="shared" si="9"/>
        <v>0.42036746662414393</v>
      </c>
      <c r="I61" s="122">
        <f t="shared" si="10"/>
        <v>0.17835225811193189</v>
      </c>
      <c r="J61" s="121">
        <f t="shared" si="11"/>
        <v>94903</v>
      </c>
      <c r="K61" s="121">
        <f t="shared" si="12"/>
        <v>48535</v>
      </c>
      <c r="L61" s="123">
        <f>F61/F57</f>
        <v>1.7784476832135042E-2</v>
      </c>
      <c r="M61" s="122">
        <f>G61/G57</f>
        <v>2.2476667835833304E-2</v>
      </c>
      <c r="N61" s="124">
        <v>54296</v>
      </c>
      <c r="O61" s="121">
        <v>9698</v>
      </c>
      <c r="P61" s="121">
        <v>26100</v>
      </c>
      <c r="Q61" s="121">
        <v>51626</v>
      </c>
      <c r="R61" s="121">
        <v>82239</v>
      </c>
      <c r="S61" s="122">
        <f t="shared" si="6"/>
        <v>0.59297640723666367</v>
      </c>
      <c r="T61" s="122">
        <f t="shared" si="7"/>
        <v>0.51464196257551209</v>
      </c>
      <c r="U61" s="121">
        <f t="shared" si="13"/>
        <v>30613</v>
      </c>
      <c r="V61" s="121">
        <f t="shared" si="14"/>
        <v>27943</v>
      </c>
      <c r="W61" s="122">
        <f t="shared" si="15"/>
        <v>5.073064678474886E-3</v>
      </c>
    </row>
    <row r="62" spans="2:23" ht="15.75" x14ac:dyDescent="0.25">
      <c r="B62" s="120" t="s">
        <v>187</v>
      </c>
      <c r="C62" s="121">
        <v>367785</v>
      </c>
      <c r="D62" s="121">
        <v>168809</v>
      </c>
      <c r="E62" s="121">
        <v>276413</v>
      </c>
      <c r="F62" s="121">
        <v>383973</v>
      </c>
      <c r="G62" s="121">
        <v>388688</v>
      </c>
      <c r="H62" s="122">
        <f t="shared" si="9"/>
        <v>1.2279509236326591E-2</v>
      </c>
      <c r="I62" s="122">
        <f t="shared" si="10"/>
        <v>5.6834835569694153E-2</v>
      </c>
      <c r="J62" s="121">
        <f t="shared" si="11"/>
        <v>4715</v>
      </c>
      <c r="K62" s="121">
        <f t="shared" si="12"/>
        <v>20903</v>
      </c>
      <c r="L62" s="123">
        <f>F62/F57</f>
        <v>3.0247601113851705E-2</v>
      </c>
      <c r="M62" s="122">
        <f>G62/G57</f>
        <v>2.7244666763676657E-2</v>
      </c>
      <c r="N62" s="124">
        <v>46569</v>
      </c>
      <c r="O62" s="121">
        <v>17998</v>
      </c>
      <c r="P62" s="121">
        <v>42397</v>
      </c>
      <c r="Q62" s="121">
        <v>39868</v>
      </c>
      <c r="R62" s="121">
        <v>43722</v>
      </c>
      <c r="S62" s="122">
        <f t="shared" si="6"/>
        <v>9.6669007725494138E-2</v>
      </c>
      <c r="T62" s="122">
        <f t="shared" si="7"/>
        <v>-6.1135089866649506E-2</v>
      </c>
      <c r="U62" s="121">
        <f t="shared" si="13"/>
        <v>3854</v>
      </c>
      <c r="V62" s="121">
        <f t="shared" si="14"/>
        <v>-2847</v>
      </c>
      <c r="W62" s="122">
        <f t="shared" si="15"/>
        <v>2.6970723607081673E-3</v>
      </c>
    </row>
    <row r="63" spans="2:23" ht="15.75" x14ac:dyDescent="0.25">
      <c r="B63" s="120" t="s">
        <v>188</v>
      </c>
      <c r="C63" s="121">
        <v>580463</v>
      </c>
      <c r="D63" s="121">
        <v>209835</v>
      </c>
      <c r="E63" s="121">
        <v>289389</v>
      </c>
      <c r="F63" s="121">
        <v>521256</v>
      </c>
      <c r="G63" s="121">
        <v>513166</v>
      </c>
      <c r="H63" s="122">
        <f t="shared" si="9"/>
        <v>-1.5520205043203394E-2</v>
      </c>
      <c r="I63" s="122">
        <f t="shared" si="10"/>
        <v>-0.11593676082713278</v>
      </c>
      <c r="J63" s="121">
        <f t="shared" si="11"/>
        <v>-8090</v>
      </c>
      <c r="K63" s="121">
        <f t="shared" si="12"/>
        <v>-67297</v>
      </c>
      <c r="L63" s="123">
        <f>F63/F57</f>
        <v>4.1062115216960265E-2</v>
      </c>
      <c r="M63" s="122">
        <f>G63/G57</f>
        <v>3.5969818117484703E-2</v>
      </c>
      <c r="N63" s="124">
        <v>45677</v>
      </c>
      <c r="O63" s="121">
        <v>14751</v>
      </c>
      <c r="P63" s="121">
        <v>37657</v>
      </c>
      <c r="Q63" s="121">
        <v>52670</v>
      </c>
      <c r="R63" s="121">
        <v>61375</v>
      </c>
      <c r="S63" s="122">
        <f t="shared" si="6"/>
        <v>0.1652743497247009</v>
      </c>
      <c r="T63" s="122">
        <f t="shared" si="7"/>
        <v>0.34367405915449778</v>
      </c>
      <c r="U63" s="121">
        <f t="shared" si="13"/>
        <v>8705</v>
      </c>
      <c r="V63" s="121">
        <f t="shared" si="14"/>
        <v>15698</v>
      </c>
      <c r="W63" s="122">
        <f t="shared" si="15"/>
        <v>3.7860302854046883E-3</v>
      </c>
    </row>
    <row r="64" spans="2:23" ht="15.75" x14ac:dyDescent="0.25">
      <c r="B64" s="126" t="s">
        <v>189</v>
      </c>
      <c r="C64" s="127">
        <v>731521</v>
      </c>
      <c r="D64" s="127">
        <v>237035</v>
      </c>
      <c r="E64" s="127">
        <v>438377</v>
      </c>
      <c r="F64" s="127">
        <v>730592</v>
      </c>
      <c r="G64" s="127">
        <v>665951</v>
      </c>
      <c r="H64" s="128">
        <f t="shared" si="9"/>
        <v>-8.8477563400639503E-2</v>
      </c>
      <c r="I64" s="128">
        <f t="shared" si="10"/>
        <v>-8.9635157432254142E-2</v>
      </c>
      <c r="J64" s="127">
        <f t="shared" si="11"/>
        <v>-64641</v>
      </c>
      <c r="K64" s="129">
        <f t="shared" si="12"/>
        <v>-65570</v>
      </c>
      <c r="L64" s="130">
        <f>F64/F57</f>
        <v>5.7552628421714921E-2</v>
      </c>
      <c r="M64" s="131">
        <f>G64/G57</f>
        <v>4.6679118151157828E-2</v>
      </c>
      <c r="N64" s="132">
        <v>55314</v>
      </c>
      <c r="O64" s="129">
        <v>20643</v>
      </c>
      <c r="P64" s="129">
        <v>69308</v>
      </c>
      <c r="Q64" s="127">
        <v>74474</v>
      </c>
      <c r="R64" s="127">
        <v>75771</v>
      </c>
      <c r="S64" s="128">
        <f t="shared" si="6"/>
        <v>1.7415473856647878E-2</v>
      </c>
      <c r="T64" s="128">
        <f t="shared" si="7"/>
        <v>0.36983403839895868</v>
      </c>
      <c r="U64" s="127">
        <f t="shared" si="13"/>
        <v>1297</v>
      </c>
      <c r="V64" s="127">
        <f t="shared" si="14"/>
        <v>20457</v>
      </c>
      <c r="W64" s="128">
        <f t="shared" si="15"/>
        <v>4.6740741467274725E-3</v>
      </c>
    </row>
    <row r="65" spans="2:23" ht="15.75" x14ac:dyDescent="0.25">
      <c r="B65" s="133" t="s">
        <v>161</v>
      </c>
      <c r="C65" s="134">
        <v>5048209</v>
      </c>
      <c r="D65" s="134">
        <v>1579182</v>
      </c>
      <c r="E65" s="134">
        <v>2189109</v>
      </c>
      <c r="F65" s="134">
        <v>5116249</v>
      </c>
      <c r="G65" s="134">
        <v>5678405</v>
      </c>
      <c r="H65" s="135">
        <f t="shared" si="9"/>
        <v>0.10987659122923854</v>
      </c>
      <c r="I65" s="135">
        <f t="shared" si="10"/>
        <v>0.12483556049284017</v>
      </c>
      <c r="J65" s="134">
        <f t="shared" si="11"/>
        <v>562156</v>
      </c>
      <c r="K65" s="134">
        <f t="shared" si="12"/>
        <v>630196</v>
      </c>
      <c r="L65" s="136">
        <f>F65/F65</f>
        <v>1</v>
      </c>
      <c r="M65" s="135">
        <f>G65/G65</f>
        <v>1</v>
      </c>
      <c r="N65" s="137">
        <v>469811</v>
      </c>
      <c r="O65" s="134">
        <v>92652</v>
      </c>
      <c r="P65" s="134">
        <v>367811</v>
      </c>
      <c r="Q65" s="134">
        <v>526495</v>
      </c>
      <c r="R65" s="134">
        <v>578100</v>
      </c>
      <c r="S65" s="135">
        <f t="shared" si="6"/>
        <v>9.8016125509264196E-2</v>
      </c>
      <c r="T65" s="135">
        <f t="shared" si="7"/>
        <v>0.23049481600047672</v>
      </c>
      <c r="U65" s="134">
        <f t="shared" si="13"/>
        <v>51605</v>
      </c>
      <c r="V65" s="134">
        <f t="shared" si="14"/>
        <v>108289</v>
      </c>
      <c r="W65" s="135">
        <f t="shared" si="15"/>
        <v>3.5661166729001229E-2</v>
      </c>
    </row>
    <row r="66" spans="2:23" ht="15.75" x14ac:dyDescent="0.25">
      <c r="B66" s="138" t="s">
        <v>183</v>
      </c>
      <c r="C66" s="139">
        <v>4126404</v>
      </c>
      <c r="D66" s="139">
        <v>1145567</v>
      </c>
      <c r="E66" s="139">
        <v>1566060</v>
      </c>
      <c r="F66" s="139">
        <v>4096688</v>
      </c>
      <c r="G66" s="139">
        <v>4617768</v>
      </c>
      <c r="H66" s="140">
        <f t="shared" si="9"/>
        <v>0.12719543201727834</v>
      </c>
      <c r="I66" s="140">
        <f t="shared" si="10"/>
        <v>0.11907801562813525</v>
      </c>
      <c r="J66" s="139">
        <f t="shared" si="11"/>
        <v>521080</v>
      </c>
      <c r="K66" s="139">
        <f t="shared" si="12"/>
        <v>491364</v>
      </c>
      <c r="L66" s="141">
        <f>F66/F65</f>
        <v>0.80072099696476851</v>
      </c>
      <c r="M66" s="140">
        <f>G66/G65</f>
        <v>0.81321568292504676</v>
      </c>
      <c r="N66" s="142">
        <v>369764</v>
      </c>
      <c r="O66" s="139">
        <v>57818</v>
      </c>
      <c r="P66" s="139">
        <v>274210</v>
      </c>
      <c r="Q66" s="139">
        <v>409475</v>
      </c>
      <c r="R66" s="139">
        <v>435116</v>
      </c>
      <c r="S66" s="140">
        <f t="shared" si="6"/>
        <v>6.2619207521826814E-2</v>
      </c>
      <c r="T66" s="140">
        <f t="shared" si="7"/>
        <v>0.17673975833234179</v>
      </c>
      <c r="U66" s="139">
        <f t="shared" si="13"/>
        <v>25641</v>
      </c>
      <c r="V66" s="139">
        <f t="shared" si="14"/>
        <v>65352</v>
      </c>
      <c r="W66" s="140">
        <f t="shared" si="15"/>
        <v>2.6840934479252895E-2</v>
      </c>
    </row>
    <row r="67" spans="2:23" ht="15.75" x14ac:dyDescent="0.25">
      <c r="B67" s="143" t="s">
        <v>184</v>
      </c>
      <c r="C67" s="139">
        <v>3674182</v>
      </c>
      <c r="D67" s="139">
        <v>989807</v>
      </c>
      <c r="E67" s="139">
        <v>1487749</v>
      </c>
      <c r="F67" s="139">
        <v>3435277</v>
      </c>
      <c r="G67" s="139">
        <v>3610649</v>
      </c>
      <c r="H67" s="140">
        <f t="shared" si="9"/>
        <v>5.1050322870615616E-2</v>
      </c>
      <c r="I67" s="140">
        <f t="shared" si="10"/>
        <v>-1.7291740039007353E-2</v>
      </c>
      <c r="J67" s="139">
        <f t="shared" si="11"/>
        <v>175372</v>
      </c>
      <c r="K67" s="139">
        <f t="shared" si="12"/>
        <v>-63533</v>
      </c>
      <c r="L67" s="141">
        <f>F67/F65</f>
        <v>0.67144445080761317</v>
      </c>
      <c r="M67" s="140">
        <f>G67/G65</f>
        <v>0.63585619553378103</v>
      </c>
      <c r="N67" s="142">
        <v>318014</v>
      </c>
      <c r="O67" s="139">
        <v>51668</v>
      </c>
      <c r="P67" s="139">
        <v>265974</v>
      </c>
      <c r="Q67" s="139">
        <v>321814</v>
      </c>
      <c r="R67" s="139">
        <v>331179</v>
      </c>
      <c r="S67" s="140">
        <f t="shared" si="6"/>
        <v>2.9100660630053454E-2</v>
      </c>
      <c r="T67" s="140">
        <f t="shared" si="7"/>
        <v>4.1397548535599071E-2</v>
      </c>
      <c r="U67" s="139">
        <f t="shared" si="13"/>
        <v>9365</v>
      </c>
      <c r="V67" s="139">
        <f t="shared" si="14"/>
        <v>13165</v>
      </c>
      <c r="W67" s="140">
        <f t="shared" si="15"/>
        <v>2.0429388576619783E-2</v>
      </c>
    </row>
    <row r="68" spans="2:23" ht="15.75" x14ac:dyDescent="0.25">
      <c r="B68" s="143" t="s">
        <v>185</v>
      </c>
      <c r="C68" s="139">
        <v>452221</v>
      </c>
      <c r="D68" s="139">
        <v>155759</v>
      </c>
      <c r="E68" s="139">
        <v>78312</v>
      </c>
      <c r="F68" s="139">
        <v>661414</v>
      </c>
      <c r="G68" s="139">
        <v>1007121</v>
      </c>
      <c r="H68" s="140">
        <f t="shared" si="9"/>
        <v>0.52267868536196693</v>
      </c>
      <c r="I68" s="140">
        <f t="shared" si="10"/>
        <v>1.2270549134162279</v>
      </c>
      <c r="J68" s="139">
        <f t="shared" si="11"/>
        <v>345707</v>
      </c>
      <c r="K68" s="139">
        <f t="shared" si="12"/>
        <v>554900</v>
      </c>
      <c r="L68" s="141">
        <f>F68/F65</f>
        <v>0.12927713252423798</v>
      </c>
      <c r="M68" s="140">
        <f>G68/G65</f>
        <v>0.17735983960284621</v>
      </c>
      <c r="N68" s="142">
        <v>51750</v>
      </c>
      <c r="O68" s="139">
        <v>6150</v>
      </c>
      <c r="P68" s="139">
        <v>8237</v>
      </c>
      <c r="Q68" s="139">
        <v>87662</v>
      </c>
      <c r="R68" s="139">
        <v>103938</v>
      </c>
      <c r="S68" s="140">
        <f t="shared" si="6"/>
        <v>0.18566767812735274</v>
      </c>
      <c r="T68" s="140">
        <f t="shared" si="7"/>
        <v>1.0084637681159418</v>
      </c>
      <c r="U68" s="139">
        <f t="shared" si="13"/>
        <v>16276</v>
      </c>
      <c r="V68" s="139">
        <f t="shared" si="14"/>
        <v>52188</v>
      </c>
      <c r="W68" s="140">
        <f t="shared" si="15"/>
        <v>6.4116075894809369E-3</v>
      </c>
    </row>
    <row r="69" spans="2:23" ht="15.75" x14ac:dyDescent="0.25">
      <c r="B69" s="138" t="s">
        <v>186</v>
      </c>
      <c r="C69" s="139">
        <v>154402</v>
      </c>
      <c r="D69" s="139">
        <v>100467</v>
      </c>
      <c r="E69" s="139">
        <v>52598</v>
      </c>
      <c r="F69" s="139">
        <v>145573</v>
      </c>
      <c r="G69" s="139">
        <v>211550</v>
      </c>
      <c r="H69" s="140">
        <f t="shared" si="9"/>
        <v>0.45322278169715546</v>
      </c>
      <c r="I69" s="140">
        <f t="shared" si="10"/>
        <v>0.37012473931684831</v>
      </c>
      <c r="J69" s="139">
        <f t="shared" si="11"/>
        <v>65977</v>
      </c>
      <c r="K69" s="139">
        <f t="shared" si="12"/>
        <v>57148</v>
      </c>
      <c r="L69" s="141">
        <f>F69/F65</f>
        <v>2.8453071771917277E-2</v>
      </c>
      <c r="M69" s="140">
        <f>G69/G65</f>
        <v>3.7255179931688566E-2</v>
      </c>
      <c r="N69" s="142">
        <v>31928</v>
      </c>
      <c r="O69" s="139">
        <v>4863</v>
      </c>
      <c r="P69" s="139">
        <v>11938</v>
      </c>
      <c r="Q69" s="139">
        <v>29665</v>
      </c>
      <c r="R69" s="139">
        <v>51931</v>
      </c>
      <c r="S69" s="140">
        <f t="shared" si="6"/>
        <v>0.75058149334232249</v>
      </c>
      <c r="T69" s="140">
        <f t="shared" si="7"/>
        <v>0.62650338261087457</v>
      </c>
      <c r="U69" s="139">
        <f t="shared" si="13"/>
        <v>22266</v>
      </c>
      <c r="V69" s="139">
        <f t="shared" si="14"/>
        <v>20003</v>
      </c>
      <c r="W69" s="140">
        <f t="shared" si="15"/>
        <v>3.2034596945230281E-3</v>
      </c>
    </row>
    <row r="70" spans="2:23" ht="15.75" x14ac:dyDescent="0.25">
      <c r="B70" s="138" t="s">
        <v>187</v>
      </c>
      <c r="C70" s="139">
        <v>169053</v>
      </c>
      <c r="D70" s="139">
        <v>93564</v>
      </c>
      <c r="E70" s="139">
        <v>162177</v>
      </c>
      <c r="F70" s="139">
        <v>199418</v>
      </c>
      <c r="G70" s="139">
        <v>201387</v>
      </c>
      <c r="H70" s="140">
        <f t="shared" si="9"/>
        <v>9.8737325617546112E-3</v>
      </c>
      <c r="I70" s="140">
        <f t="shared" si="10"/>
        <v>0.19126546112757548</v>
      </c>
      <c r="J70" s="139">
        <f t="shared" si="11"/>
        <v>1969</v>
      </c>
      <c r="K70" s="139">
        <f t="shared" si="12"/>
        <v>32334</v>
      </c>
      <c r="L70" s="141">
        <f>F70/F65</f>
        <v>3.8977383626168309E-2</v>
      </c>
      <c r="M70" s="140">
        <f>G70/G65</f>
        <v>3.5465416785171185E-2</v>
      </c>
      <c r="N70" s="142">
        <v>23873</v>
      </c>
      <c r="O70" s="139">
        <v>10232</v>
      </c>
      <c r="P70" s="139">
        <v>19663</v>
      </c>
      <c r="Q70" s="139">
        <v>21036</v>
      </c>
      <c r="R70" s="139">
        <v>21364</v>
      </c>
      <c r="S70" s="140">
        <f t="shared" si="6"/>
        <v>1.5592317931165667E-2</v>
      </c>
      <c r="T70" s="140">
        <f t="shared" si="7"/>
        <v>-0.10509780924056467</v>
      </c>
      <c r="U70" s="139">
        <f t="shared" si="13"/>
        <v>328</v>
      </c>
      <c r="V70" s="139">
        <f t="shared" si="14"/>
        <v>-2509</v>
      </c>
      <c r="W70" s="140">
        <f t="shared" si="15"/>
        <v>1.3178778169838821E-3</v>
      </c>
    </row>
    <row r="71" spans="2:23" ht="15.75" x14ac:dyDescent="0.25">
      <c r="B71" s="138" t="s">
        <v>188</v>
      </c>
      <c r="C71" s="139">
        <v>313599</v>
      </c>
      <c r="D71" s="139">
        <v>106001</v>
      </c>
      <c r="E71" s="139">
        <v>138629</v>
      </c>
      <c r="F71" s="139">
        <v>228940</v>
      </c>
      <c r="G71" s="139">
        <v>229622</v>
      </c>
      <c r="H71" s="140">
        <f t="shared" si="9"/>
        <v>2.9789464488512163E-3</v>
      </c>
      <c r="I71" s="140">
        <f t="shared" si="10"/>
        <v>-0.26778465492555781</v>
      </c>
      <c r="J71" s="139">
        <f t="shared" si="11"/>
        <v>682</v>
      </c>
      <c r="K71" s="139">
        <f t="shared" si="12"/>
        <v>-83977</v>
      </c>
      <c r="L71" s="141">
        <f>F71/F65</f>
        <v>4.4747626630369242E-2</v>
      </c>
      <c r="M71" s="140">
        <f>G71/G65</f>
        <v>4.043776377345399E-2</v>
      </c>
      <c r="N71" s="142">
        <v>20347</v>
      </c>
      <c r="O71" s="139">
        <v>6446</v>
      </c>
      <c r="P71" s="139">
        <v>16387</v>
      </c>
      <c r="Q71" s="139">
        <v>26552</v>
      </c>
      <c r="R71" s="139">
        <v>27934</v>
      </c>
      <c r="S71" s="140">
        <f t="shared" si="6"/>
        <v>5.2048809882494718E-2</v>
      </c>
      <c r="T71" s="140">
        <f t="shared" si="7"/>
        <v>0.37288052292721297</v>
      </c>
      <c r="U71" s="139">
        <f t="shared" si="13"/>
        <v>1382</v>
      </c>
      <c r="V71" s="139">
        <f t="shared" si="14"/>
        <v>7587</v>
      </c>
      <c r="W71" s="140">
        <f t="shared" si="15"/>
        <v>1.7231604072096873E-3</v>
      </c>
    </row>
    <row r="72" spans="2:23" ht="15.75" x14ac:dyDescent="0.25">
      <c r="B72" s="144" t="s">
        <v>189</v>
      </c>
      <c r="C72" s="145">
        <v>284752</v>
      </c>
      <c r="D72" s="145">
        <v>133584</v>
      </c>
      <c r="E72" s="145">
        <v>269648</v>
      </c>
      <c r="F72" s="145">
        <v>445636</v>
      </c>
      <c r="G72" s="145">
        <v>418081</v>
      </c>
      <c r="H72" s="146">
        <f t="shared" si="9"/>
        <v>-6.1832975791901945E-2</v>
      </c>
      <c r="I72" s="146">
        <f t="shared" si="10"/>
        <v>0.46822849356633145</v>
      </c>
      <c r="J72" s="145">
        <f t="shared" si="11"/>
        <v>-27555</v>
      </c>
      <c r="K72" s="147">
        <f t="shared" si="12"/>
        <v>133329</v>
      </c>
      <c r="L72" s="150">
        <f>F72/F65</f>
        <v>8.7102093740941855E-2</v>
      </c>
      <c r="M72" s="148">
        <f>G72/G65</f>
        <v>7.3626484902010333E-2</v>
      </c>
      <c r="N72" s="149">
        <v>23898</v>
      </c>
      <c r="O72" s="147">
        <v>13293</v>
      </c>
      <c r="P72" s="147">
        <v>45614</v>
      </c>
      <c r="Q72" s="145">
        <v>39768</v>
      </c>
      <c r="R72" s="145">
        <v>41755</v>
      </c>
      <c r="S72" s="146">
        <f t="shared" si="6"/>
        <v>4.9964795815731211E-2</v>
      </c>
      <c r="T72" s="146">
        <f t="shared" si="7"/>
        <v>0.7472173403632103</v>
      </c>
      <c r="U72" s="145">
        <f t="shared" si="13"/>
        <v>1987</v>
      </c>
      <c r="V72" s="145">
        <f t="shared" si="14"/>
        <v>17857</v>
      </c>
      <c r="W72" s="146">
        <f t="shared" si="15"/>
        <v>2.5757343310317355E-3</v>
      </c>
    </row>
    <row r="73" spans="2:23" ht="15.75" x14ac:dyDescent="0.25">
      <c r="B73" s="133" t="s">
        <v>162</v>
      </c>
      <c r="C73" s="134">
        <v>3620756</v>
      </c>
      <c r="D73" s="134">
        <v>1090529</v>
      </c>
      <c r="E73" s="134">
        <v>1399181</v>
      </c>
      <c r="F73" s="134">
        <v>3316840</v>
      </c>
      <c r="G73" s="134">
        <v>3811475</v>
      </c>
      <c r="H73" s="135">
        <f t="shared" si="9"/>
        <v>0.1491283872601632</v>
      </c>
      <c r="I73" s="135">
        <f t="shared" si="10"/>
        <v>5.267380624377882E-2</v>
      </c>
      <c r="J73" s="134">
        <f t="shared" si="11"/>
        <v>494635</v>
      </c>
      <c r="K73" s="134">
        <f t="shared" si="12"/>
        <v>190719</v>
      </c>
      <c r="L73" s="136">
        <f>F73/F73</f>
        <v>1</v>
      </c>
      <c r="M73" s="135">
        <f>G73/G73</f>
        <v>1</v>
      </c>
      <c r="N73" s="137">
        <v>377661</v>
      </c>
      <c r="O73" s="134">
        <v>61848</v>
      </c>
      <c r="P73" s="134">
        <v>280210</v>
      </c>
      <c r="Q73" s="134">
        <v>383148</v>
      </c>
      <c r="R73" s="134">
        <v>430708</v>
      </c>
      <c r="S73" s="135">
        <f t="shared" ref="S73:S136" si="16">IFERROR(R73/Q73-1,"-")</f>
        <v>0.12412957917045109</v>
      </c>
      <c r="T73" s="135">
        <f t="shared" ref="T73:T136" si="17">IFERROR(R73/N73-1,"-")</f>
        <v>0.14046194867884165</v>
      </c>
      <c r="U73" s="134">
        <f t="shared" si="13"/>
        <v>47560</v>
      </c>
      <c r="V73" s="134">
        <f t="shared" si="14"/>
        <v>53047</v>
      </c>
      <c r="W73" s="135">
        <f t="shared" si="15"/>
        <v>2.6569018854029857E-2</v>
      </c>
    </row>
    <row r="74" spans="2:23" ht="15.75" x14ac:dyDescent="0.25">
      <c r="B74" s="138" t="s">
        <v>183</v>
      </c>
      <c r="C74" s="139">
        <v>2976367</v>
      </c>
      <c r="D74" s="139">
        <v>846927</v>
      </c>
      <c r="E74" s="139">
        <v>1120008</v>
      </c>
      <c r="F74" s="139">
        <v>2802657</v>
      </c>
      <c r="G74" s="139">
        <v>3262267</v>
      </c>
      <c r="H74" s="140">
        <f t="shared" si="9"/>
        <v>0.1639908130035177</v>
      </c>
      <c r="I74" s="140">
        <f t="shared" si="10"/>
        <v>9.6056702684850448E-2</v>
      </c>
      <c r="J74" s="139">
        <f t="shared" si="11"/>
        <v>459610</v>
      </c>
      <c r="K74" s="139">
        <f t="shared" si="12"/>
        <v>285900</v>
      </c>
      <c r="L74" s="141">
        <f>F74/F73</f>
        <v>0.84497805139831883</v>
      </c>
      <c r="M74" s="140">
        <f>G74/G73</f>
        <v>0.85590670278566694</v>
      </c>
      <c r="N74" s="142">
        <v>292505</v>
      </c>
      <c r="O74" s="139">
        <v>41851</v>
      </c>
      <c r="P74" s="139">
        <v>220673</v>
      </c>
      <c r="Q74" s="139">
        <v>313378</v>
      </c>
      <c r="R74" s="139">
        <v>337682</v>
      </c>
      <c r="S74" s="140">
        <f t="shared" si="16"/>
        <v>7.7554901748048577E-2</v>
      </c>
      <c r="T74" s="140">
        <f t="shared" si="17"/>
        <v>0.15444864190355712</v>
      </c>
      <c r="U74" s="139">
        <f t="shared" si="13"/>
        <v>24304</v>
      </c>
      <c r="V74" s="139">
        <f t="shared" si="14"/>
        <v>45177</v>
      </c>
      <c r="W74" s="140">
        <f t="shared" si="15"/>
        <v>2.0830538148041155E-2</v>
      </c>
    </row>
    <row r="75" spans="2:23" ht="15.75" x14ac:dyDescent="0.25">
      <c r="B75" s="143" t="s">
        <v>184</v>
      </c>
      <c r="C75" s="139">
        <v>2750765</v>
      </c>
      <c r="D75" s="139">
        <v>763482</v>
      </c>
      <c r="E75" s="139">
        <v>1043148</v>
      </c>
      <c r="F75" s="139">
        <v>2328117</v>
      </c>
      <c r="G75" s="139">
        <v>2490854</v>
      </c>
      <c r="H75" s="140">
        <f t="shared" si="9"/>
        <v>6.9900696571521204E-2</v>
      </c>
      <c r="I75" s="140">
        <f t="shared" si="10"/>
        <v>-9.4486806397493073E-2</v>
      </c>
      <c r="J75" s="139">
        <f t="shared" si="11"/>
        <v>162737</v>
      </c>
      <c r="K75" s="139">
        <f t="shared" si="12"/>
        <v>-259911</v>
      </c>
      <c r="L75" s="141">
        <f>F75/F73</f>
        <v>0.70190814148406311</v>
      </c>
      <c r="M75" s="140">
        <f>G75/G73</f>
        <v>0.65351445306607026</v>
      </c>
      <c r="N75" s="142">
        <v>268013</v>
      </c>
      <c r="O75" s="139">
        <v>36739</v>
      </c>
      <c r="P75" s="139">
        <v>202872</v>
      </c>
      <c r="Q75" s="139">
        <v>236310</v>
      </c>
      <c r="R75" s="139">
        <v>246691</v>
      </c>
      <c r="S75" s="140">
        <f t="shared" si="16"/>
        <v>4.3929584020989454E-2</v>
      </c>
      <c r="T75" s="140">
        <f t="shared" si="17"/>
        <v>-7.9555842440478641E-2</v>
      </c>
      <c r="U75" s="139">
        <f t="shared" si="13"/>
        <v>10381</v>
      </c>
      <c r="V75" s="139">
        <f t="shared" si="14"/>
        <v>-21322</v>
      </c>
      <c r="W75" s="140">
        <f t="shared" si="15"/>
        <v>1.5217590177381148E-2</v>
      </c>
    </row>
    <row r="76" spans="2:23" ht="15.75" x14ac:dyDescent="0.25">
      <c r="B76" s="143" t="s">
        <v>185</v>
      </c>
      <c r="C76" s="139">
        <v>225602</v>
      </c>
      <c r="D76" s="139">
        <v>83447</v>
      </c>
      <c r="E76" s="139">
        <v>76862</v>
      </c>
      <c r="F76" s="139">
        <v>474544</v>
      </c>
      <c r="G76" s="139">
        <v>771414</v>
      </c>
      <c r="H76" s="140">
        <f t="shared" si="9"/>
        <v>0.62559004012272834</v>
      </c>
      <c r="I76" s="140">
        <f t="shared" si="10"/>
        <v>2.4193579844150319</v>
      </c>
      <c r="J76" s="139">
        <f t="shared" si="11"/>
        <v>296870</v>
      </c>
      <c r="K76" s="139">
        <f t="shared" si="12"/>
        <v>545812</v>
      </c>
      <c r="L76" s="141">
        <f>F76/F73</f>
        <v>0.14307111588138108</v>
      </c>
      <c r="M76" s="140">
        <f>G76/G73</f>
        <v>0.20239251208521636</v>
      </c>
      <c r="N76" s="142">
        <v>24493</v>
      </c>
      <c r="O76" s="139">
        <v>5112</v>
      </c>
      <c r="P76" s="139">
        <v>17801</v>
      </c>
      <c r="Q76" s="139">
        <v>77068</v>
      </c>
      <c r="R76" s="139">
        <v>90992</v>
      </c>
      <c r="S76" s="140">
        <f t="shared" si="16"/>
        <v>0.18067161467794679</v>
      </c>
      <c r="T76" s="140">
        <f t="shared" si="17"/>
        <v>2.7150206181357941</v>
      </c>
      <c r="U76" s="139">
        <f t="shared" si="13"/>
        <v>13924</v>
      </c>
      <c r="V76" s="139">
        <f t="shared" si="14"/>
        <v>66499</v>
      </c>
      <c r="W76" s="140">
        <f t="shared" si="15"/>
        <v>5.613009657507835E-3</v>
      </c>
    </row>
    <row r="77" spans="2:23" ht="15.75" x14ac:dyDescent="0.25">
      <c r="B77" s="138" t="s">
        <v>186</v>
      </c>
      <c r="C77" s="139">
        <v>239422</v>
      </c>
      <c r="D77" s="139">
        <v>108168</v>
      </c>
      <c r="E77" s="139">
        <v>80943</v>
      </c>
      <c r="F77" s="139">
        <v>145890</v>
      </c>
      <c r="G77" s="139">
        <v>206562</v>
      </c>
      <c r="H77" s="140">
        <f t="shared" si="9"/>
        <v>0.41587497429570219</v>
      </c>
      <c r="I77" s="140">
        <f t="shared" si="10"/>
        <v>-0.13724720368220134</v>
      </c>
      <c r="J77" s="139">
        <f t="shared" si="11"/>
        <v>60672</v>
      </c>
      <c r="K77" s="139">
        <f t="shared" si="12"/>
        <v>-32860</v>
      </c>
      <c r="L77" s="141">
        <f>F77/F73</f>
        <v>4.3984635978823218E-2</v>
      </c>
      <c r="M77" s="140">
        <f>G77/G73</f>
        <v>5.4194767117716897E-2</v>
      </c>
      <c r="N77" s="142">
        <v>44793</v>
      </c>
      <c r="O77" s="139">
        <v>9608</v>
      </c>
      <c r="P77" s="139">
        <v>22591</v>
      </c>
      <c r="Q77" s="139">
        <v>28614</v>
      </c>
      <c r="R77" s="139">
        <v>53432</v>
      </c>
      <c r="S77" s="140">
        <f t="shared" si="16"/>
        <v>0.86733766687635416</v>
      </c>
      <c r="T77" s="140">
        <f t="shared" si="17"/>
        <v>0.19286495657803671</v>
      </c>
      <c r="U77" s="139">
        <f t="shared" si="13"/>
        <v>24818</v>
      </c>
      <c r="V77" s="139">
        <f t="shared" si="14"/>
        <v>8639</v>
      </c>
      <c r="W77" s="140">
        <f t="shared" si="15"/>
        <v>3.2960516531119074E-3</v>
      </c>
    </row>
    <row r="78" spans="2:23" ht="15.75" x14ac:dyDescent="0.25">
      <c r="B78" s="138" t="s">
        <v>187</v>
      </c>
      <c r="C78" s="139">
        <v>104300</v>
      </c>
      <c r="D78" s="139">
        <v>31010</v>
      </c>
      <c r="E78" s="139">
        <v>50702</v>
      </c>
      <c r="F78" s="139">
        <v>96135</v>
      </c>
      <c r="G78" s="139">
        <v>94090</v>
      </c>
      <c r="H78" s="140">
        <f t="shared" si="9"/>
        <v>-2.1272169345191605E-2</v>
      </c>
      <c r="I78" s="140">
        <f t="shared" si="10"/>
        <v>-9.7890699904122691E-2</v>
      </c>
      <c r="J78" s="139">
        <f t="shared" si="11"/>
        <v>-2045</v>
      </c>
      <c r="K78" s="139">
        <f t="shared" si="12"/>
        <v>-10210</v>
      </c>
      <c r="L78" s="141">
        <f>F78/F73</f>
        <v>2.8983912398548015E-2</v>
      </c>
      <c r="M78" s="140">
        <f>G78/G73</f>
        <v>2.4685981149030232E-2</v>
      </c>
      <c r="N78" s="142">
        <v>12391</v>
      </c>
      <c r="O78" s="139">
        <v>3067</v>
      </c>
      <c r="P78" s="139">
        <v>11607</v>
      </c>
      <c r="Q78" s="139">
        <v>10716</v>
      </c>
      <c r="R78" s="139">
        <v>11280</v>
      </c>
      <c r="S78" s="140">
        <f t="shared" si="16"/>
        <v>5.2631578947368363E-2</v>
      </c>
      <c r="T78" s="140">
        <f t="shared" si="17"/>
        <v>-8.966185134371718E-2</v>
      </c>
      <c r="U78" s="139">
        <f t="shared" si="13"/>
        <v>564</v>
      </c>
      <c r="V78" s="139">
        <f t="shared" si="14"/>
        <v>-1111</v>
      </c>
      <c r="W78" s="140">
        <f t="shared" si="15"/>
        <v>6.9582764349270681E-4</v>
      </c>
    </row>
    <row r="79" spans="2:23" ht="15.75" x14ac:dyDescent="0.25">
      <c r="B79" s="138" t="s">
        <v>188</v>
      </c>
      <c r="C79" s="139">
        <v>147472</v>
      </c>
      <c r="D79" s="139">
        <v>58999</v>
      </c>
      <c r="E79" s="139">
        <v>87485</v>
      </c>
      <c r="F79" s="139">
        <v>156470</v>
      </c>
      <c r="G79" s="139">
        <v>153521</v>
      </c>
      <c r="H79" s="140">
        <f t="shared" si="9"/>
        <v>-1.8847063334824554E-2</v>
      </c>
      <c r="I79" s="140">
        <f t="shared" si="10"/>
        <v>4.101795595096025E-2</v>
      </c>
      <c r="J79" s="139">
        <f t="shared" si="11"/>
        <v>-2949</v>
      </c>
      <c r="K79" s="139">
        <f t="shared" si="12"/>
        <v>6049</v>
      </c>
      <c r="L79" s="141">
        <f>F79/F73</f>
        <v>4.7174419025337366E-2</v>
      </c>
      <c r="M79" s="140">
        <f>G79/G73</f>
        <v>4.0278632288024981E-2</v>
      </c>
      <c r="N79" s="142">
        <v>15792</v>
      </c>
      <c r="O79" s="139">
        <v>4052</v>
      </c>
      <c r="P79" s="139">
        <v>14336</v>
      </c>
      <c r="Q79" s="139">
        <v>14642</v>
      </c>
      <c r="R79" s="139">
        <v>19050</v>
      </c>
      <c r="S79" s="140">
        <f t="shared" si="16"/>
        <v>0.30105176888403218</v>
      </c>
      <c r="T79" s="140">
        <f t="shared" si="17"/>
        <v>0.20630699088145898</v>
      </c>
      <c r="U79" s="139">
        <f t="shared" si="13"/>
        <v>4408</v>
      </c>
      <c r="V79" s="139">
        <f t="shared" si="14"/>
        <v>3258</v>
      </c>
      <c r="W79" s="140">
        <f t="shared" si="15"/>
        <v>1.1751344511113533E-3</v>
      </c>
    </row>
    <row r="80" spans="2:23" ht="15.75" x14ac:dyDescent="0.25">
      <c r="B80" s="144" t="s">
        <v>189</v>
      </c>
      <c r="C80" s="145">
        <v>153200</v>
      </c>
      <c r="D80" s="145">
        <v>45428</v>
      </c>
      <c r="E80" s="145">
        <v>60042</v>
      </c>
      <c r="F80" s="145">
        <v>115691</v>
      </c>
      <c r="G80" s="145">
        <v>95035</v>
      </c>
      <c r="H80" s="146">
        <f t="shared" si="9"/>
        <v>-0.17854457131496837</v>
      </c>
      <c r="I80" s="146">
        <f t="shared" si="10"/>
        <v>-0.37966710182767627</v>
      </c>
      <c r="J80" s="145">
        <f t="shared" si="11"/>
        <v>-20656</v>
      </c>
      <c r="K80" s="147">
        <f t="shared" si="12"/>
        <v>-58165</v>
      </c>
      <c r="L80" s="150">
        <f>F80/F73</f>
        <v>3.4879885674316519E-2</v>
      </c>
      <c r="M80" s="148">
        <f>G80/G73</f>
        <v>2.4933916659560931E-2</v>
      </c>
      <c r="N80" s="149">
        <v>12180</v>
      </c>
      <c r="O80" s="147">
        <v>3270</v>
      </c>
      <c r="P80" s="147">
        <v>11003</v>
      </c>
      <c r="Q80" s="145">
        <v>15799</v>
      </c>
      <c r="R80" s="145">
        <v>9264</v>
      </c>
      <c r="S80" s="146">
        <f t="shared" si="16"/>
        <v>-0.41363377428951198</v>
      </c>
      <c r="T80" s="146">
        <f t="shared" si="17"/>
        <v>-0.23940886699507391</v>
      </c>
      <c r="U80" s="145">
        <f t="shared" si="13"/>
        <v>-6535</v>
      </c>
      <c r="V80" s="145">
        <f t="shared" si="14"/>
        <v>-2916</v>
      </c>
      <c r="W80" s="146">
        <f t="shared" si="15"/>
        <v>5.714669582727337E-4</v>
      </c>
    </row>
    <row r="81" spans="2:23" ht="15.75" x14ac:dyDescent="0.25">
      <c r="B81" s="133" t="s">
        <v>163</v>
      </c>
      <c r="C81" s="134">
        <v>2756026</v>
      </c>
      <c r="D81" s="134">
        <v>661524</v>
      </c>
      <c r="E81" s="134">
        <v>902978</v>
      </c>
      <c r="F81" s="134">
        <v>2466036</v>
      </c>
      <c r="G81" s="134">
        <v>2853186</v>
      </c>
      <c r="H81" s="135">
        <f t="shared" si="9"/>
        <v>0.15699284195364549</v>
      </c>
      <c r="I81" s="135">
        <f t="shared" si="10"/>
        <v>3.5253658710041158E-2</v>
      </c>
      <c r="J81" s="134">
        <f t="shared" si="11"/>
        <v>387150</v>
      </c>
      <c r="K81" s="134">
        <f t="shared" si="12"/>
        <v>97160</v>
      </c>
      <c r="L81" s="136">
        <f>F81/F81</f>
        <v>1</v>
      </c>
      <c r="M81" s="135">
        <f>G81/G81</f>
        <v>1</v>
      </c>
      <c r="N81" s="137">
        <v>235088</v>
      </c>
      <c r="O81" s="134">
        <v>31285</v>
      </c>
      <c r="P81" s="134">
        <v>148414</v>
      </c>
      <c r="Q81" s="134">
        <v>240727</v>
      </c>
      <c r="R81" s="134">
        <v>279491</v>
      </c>
      <c r="S81" s="135">
        <f t="shared" si="16"/>
        <v>0.16102888334087995</v>
      </c>
      <c r="T81" s="135">
        <f t="shared" si="17"/>
        <v>0.18887820730960314</v>
      </c>
      <c r="U81" s="134">
        <f t="shared" si="13"/>
        <v>38764</v>
      </c>
      <c r="V81" s="134">
        <f t="shared" si="14"/>
        <v>44403</v>
      </c>
      <c r="W81" s="135">
        <f t="shared" si="15"/>
        <v>1.7240918786118806E-2</v>
      </c>
    </row>
    <row r="82" spans="2:23" ht="15.75" x14ac:dyDescent="0.25">
      <c r="B82" s="138" t="s">
        <v>183</v>
      </c>
      <c r="C82" s="139">
        <v>2335897</v>
      </c>
      <c r="D82" s="139">
        <v>549131</v>
      </c>
      <c r="E82" s="139">
        <v>721383</v>
      </c>
      <c r="F82" s="139">
        <v>2176105</v>
      </c>
      <c r="G82" s="139">
        <v>2568015</v>
      </c>
      <c r="H82" s="140">
        <f t="shared" si="9"/>
        <v>0.18009700818664531</v>
      </c>
      <c r="I82" s="140">
        <f t="shared" si="10"/>
        <v>9.9369963658500371E-2</v>
      </c>
      <c r="J82" s="139">
        <f t="shared" si="11"/>
        <v>391910</v>
      </c>
      <c r="K82" s="139">
        <f t="shared" si="12"/>
        <v>232118</v>
      </c>
      <c r="L82" s="141">
        <f>F82/F81</f>
        <v>0.88243034570460444</v>
      </c>
      <c r="M82" s="140">
        <f>G82/G81</f>
        <v>0.90005173164315255</v>
      </c>
      <c r="N82" s="142">
        <v>191943</v>
      </c>
      <c r="O82" s="139">
        <v>21500</v>
      </c>
      <c r="P82" s="139">
        <v>123739</v>
      </c>
      <c r="Q82" s="139">
        <v>216030</v>
      </c>
      <c r="R82" s="139">
        <v>229048</v>
      </c>
      <c r="S82" s="140">
        <f t="shared" si="16"/>
        <v>6.0260149053372292E-2</v>
      </c>
      <c r="T82" s="140">
        <f t="shared" si="17"/>
        <v>0.19331259801086786</v>
      </c>
      <c r="U82" s="139">
        <f t="shared" si="13"/>
        <v>13018</v>
      </c>
      <c r="V82" s="139">
        <f t="shared" si="14"/>
        <v>37105</v>
      </c>
      <c r="W82" s="140">
        <f t="shared" si="15"/>
        <v>1.4129249121162901E-2</v>
      </c>
    </row>
    <row r="83" spans="2:23" ht="15.75" x14ac:dyDescent="0.25">
      <c r="B83" s="143" t="s">
        <v>184</v>
      </c>
      <c r="C83" s="139">
        <v>2116863</v>
      </c>
      <c r="D83" s="139">
        <v>457710</v>
      </c>
      <c r="E83" s="139">
        <v>574511</v>
      </c>
      <c r="F83" s="139">
        <v>1555962</v>
      </c>
      <c r="G83" s="139">
        <v>1804231</v>
      </c>
      <c r="H83" s="140">
        <f t="shared" si="9"/>
        <v>0.15955980930125535</v>
      </c>
      <c r="I83" s="140">
        <f t="shared" si="10"/>
        <v>-0.14768645868910746</v>
      </c>
      <c r="J83" s="139">
        <f t="shared" si="11"/>
        <v>248269</v>
      </c>
      <c r="K83" s="139">
        <f t="shared" si="12"/>
        <v>-312632</v>
      </c>
      <c r="L83" s="141">
        <f>F83/F81</f>
        <v>0.630956725692569</v>
      </c>
      <c r="M83" s="140">
        <f>G83/G81</f>
        <v>0.63235660065624888</v>
      </c>
      <c r="N83" s="142">
        <v>172082</v>
      </c>
      <c r="O83" s="139">
        <v>15532</v>
      </c>
      <c r="P83" s="139">
        <v>92450</v>
      </c>
      <c r="Q83" s="139">
        <v>147450</v>
      </c>
      <c r="R83" s="139">
        <v>163168</v>
      </c>
      <c r="S83" s="140">
        <f t="shared" si="16"/>
        <v>0.10659884706680223</v>
      </c>
      <c r="T83" s="140">
        <f t="shared" si="17"/>
        <v>-5.1800885624295412E-2</v>
      </c>
      <c r="U83" s="139">
        <f t="shared" si="13"/>
        <v>15718</v>
      </c>
      <c r="V83" s="139">
        <f t="shared" si="14"/>
        <v>-8914</v>
      </c>
      <c r="W83" s="140">
        <f t="shared" si="15"/>
        <v>1.0065319586295921E-2</v>
      </c>
    </row>
    <row r="84" spans="2:23" ht="15.75" x14ac:dyDescent="0.25">
      <c r="B84" s="143" t="s">
        <v>185</v>
      </c>
      <c r="C84" s="139">
        <v>219037</v>
      </c>
      <c r="D84" s="139">
        <v>91423</v>
      </c>
      <c r="E84" s="139">
        <v>146872</v>
      </c>
      <c r="F84" s="139">
        <v>620144</v>
      </c>
      <c r="G84" s="139">
        <v>763787</v>
      </c>
      <c r="H84" s="140">
        <f t="shared" si="9"/>
        <v>0.23162846048659658</v>
      </c>
      <c r="I84" s="140">
        <f t="shared" si="10"/>
        <v>2.4870227404502434</v>
      </c>
      <c r="J84" s="139">
        <f t="shared" si="11"/>
        <v>143643</v>
      </c>
      <c r="K84" s="139">
        <f t="shared" si="12"/>
        <v>544750</v>
      </c>
      <c r="L84" s="141">
        <f>F84/F81</f>
        <v>0.25147402552111975</v>
      </c>
      <c r="M84" s="140">
        <f>G84/G81</f>
        <v>0.26769618244306542</v>
      </c>
      <c r="N84" s="142">
        <v>19861</v>
      </c>
      <c r="O84" s="139">
        <v>5968</v>
      </c>
      <c r="P84" s="139">
        <v>31290</v>
      </c>
      <c r="Q84" s="139">
        <v>68580</v>
      </c>
      <c r="R84" s="139">
        <v>65881</v>
      </c>
      <c r="S84" s="140">
        <f t="shared" si="16"/>
        <v>-3.9355497229512926E-2</v>
      </c>
      <c r="T84" s="140">
        <f t="shared" si="17"/>
        <v>2.3171038719097727</v>
      </c>
      <c r="U84" s="139">
        <f t="shared" si="13"/>
        <v>-2699</v>
      </c>
      <c r="V84" s="139">
        <f t="shared" si="14"/>
        <v>46020</v>
      </c>
      <c r="W84" s="140">
        <f t="shared" si="15"/>
        <v>4.0639912217148065E-3</v>
      </c>
    </row>
    <row r="85" spans="2:23" ht="15.75" x14ac:dyDescent="0.25">
      <c r="B85" s="138" t="s">
        <v>186</v>
      </c>
      <c r="C85" s="139">
        <v>99079</v>
      </c>
      <c r="D85" s="139">
        <v>35782</v>
      </c>
      <c r="E85" s="139">
        <v>36726</v>
      </c>
      <c r="F85" s="139">
        <v>58462</v>
      </c>
      <c r="G85" s="139">
        <v>91374</v>
      </c>
      <c r="H85" s="140">
        <f t="shared" si="9"/>
        <v>0.56296397660018482</v>
      </c>
      <c r="I85" s="140">
        <f t="shared" si="10"/>
        <v>-7.7766226950211403E-2</v>
      </c>
      <c r="J85" s="139">
        <f t="shared" si="11"/>
        <v>32912</v>
      </c>
      <c r="K85" s="139">
        <f t="shared" si="12"/>
        <v>-7705</v>
      </c>
      <c r="L85" s="141">
        <f>F85/F81</f>
        <v>2.3706872081348366E-2</v>
      </c>
      <c r="M85" s="140">
        <f>G85/G81</f>
        <v>3.2025251771177904E-2</v>
      </c>
      <c r="N85" s="142">
        <v>20551</v>
      </c>
      <c r="O85" s="139">
        <v>2642</v>
      </c>
      <c r="P85" s="139">
        <v>7290</v>
      </c>
      <c r="Q85" s="139">
        <v>6340</v>
      </c>
      <c r="R85" s="139">
        <v>21189</v>
      </c>
      <c r="S85" s="140">
        <f t="shared" si="16"/>
        <v>2.3421135646687699</v>
      </c>
      <c r="T85" s="140">
        <f t="shared" si="17"/>
        <v>3.1044718018587991E-2</v>
      </c>
      <c r="U85" s="139">
        <f t="shared" si="13"/>
        <v>14849</v>
      </c>
      <c r="V85" s="139">
        <f t="shared" si="14"/>
        <v>638</v>
      </c>
      <c r="W85" s="140">
        <f t="shared" si="15"/>
        <v>1.3070826186140927E-3</v>
      </c>
    </row>
    <row r="86" spans="2:23" ht="15.75" x14ac:dyDescent="0.25">
      <c r="B86" s="138" t="s">
        <v>187</v>
      </c>
      <c r="C86" s="139">
        <v>39776</v>
      </c>
      <c r="D86" s="139">
        <v>20519</v>
      </c>
      <c r="E86" s="139">
        <v>30174</v>
      </c>
      <c r="F86" s="139">
        <v>42819</v>
      </c>
      <c r="G86" s="139">
        <v>39921</v>
      </c>
      <c r="H86" s="140">
        <f t="shared" si="9"/>
        <v>-6.7680235409514511E-2</v>
      </c>
      <c r="I86" s="140">
        <f t="shared" si="10"/>
        <v>3.6454143201931632E-3</v>
      </c>
      <c r="J86" s="139">
        <f t="shared" si="11"/>
        <v>-2898</v>
      </c>
      <c r="K86" s="139">
        <f t="shared" si="12"/>
        <v>145</v>
      </c>
      <c r="L86" s="141">
        <f>F86/F81</f>
        <v>1.7363493476980872E-2</v>
      </c>
      <c r="M86" s="140">
        <f>G86/G81</f>
        <v>1.399172714292023E-2</v>
      </c>
      <c r="N86" s="142">
        <v>3237</v>
      </c>
      <c r="O86" s="139">
        <v>2388</v>
      </c>
      <c r="P86" s="139">
        <v>5178</v>
      </c>
      <c r="Q86" s="139">
        <v>2620</v>
      </c>
      <c r="R86" s="139">
        <v>4888</v>
      </c>
      <c r="S86" s="140">
        <f t="shared" si="16"/>
        <v>0.86564885496183197</v>
      </c>
      <c r="T86" s="140">
        <f t="shared" si="17"/>
        <v>0.51004016064257018</v>
      </c>
      <c r="U86" s="139">
        <f t="shared" si="13"/>
        <v>2268</v>
      </c>
      <c r="V86" s="139">
        <f t="shared" si="14"/>
        <v>1651</v>
      </c>
      <c r="W86" s="140">
        <f t="shared" si="15"/>
        <v>3.0152531218017296E-4</v>
      </c>
    </row>
    <row r="87" spans="2:23" ht="15.75" x14ac:dyDescent="0.25">
      <c r="B87" s="138" t="s">
        <v>188</v>
      </c>
      <c r="C87" s="139">
        <v>50198</v>
      </c>
      <c r="D87" s="139">
        <v>18966</v>
      </c>
      <c r="E87" s="139">
        <v>27656</v>
      </c>
      <c r="F87" s="139">
        <v>53720</v>
      </c>
      <c r="G87" s="139">
        <v>48063</v>
      </c>
      <c r="H87" s="140">
        <f t="shared" si="9"/>
        <v>-0.10530528667163064</v>
      </c>
      <c r="I87" s="140">
        <f t="shared" si="10"/>
        <v>-4.2531574963145968E-2</v>
      </c>
      <c r="J87" s="139">
        <f t="shared" si="11"/>
        <v>-5657</v>
      </c>
      <c r="K87" s="139">
        <f t="shared" si="12"/>
        <v>-2135</v>
      </c>
      <c r="L87" s="141">
        <f>F87/F81</f>
        <v>2.1783948004003184E-2</v>
      </c>
      <c r="M87" s="140">
        <f>G87/G81</f>
        <v>1.6845379165606449E-2</v>
      </c>
      <c r="N87" s="142">
        <v>4773</v>
      </c>
      <c r="O87" s="139">
        <v>1546</v>
      </c>
      <c r="P87" s="139">
        <v>2321</v>
      </c>
      <c r="Q87" s="139">
        <v>3561</v>
      </c>
      <c r="R87" s="139">
        <v>5580</v>
      </c>
      <c r="S87" s="140">
        <f t="shared" si="16"/>
        <v>0.5669755686604887</v>
      </c>
      <c r="T87" s="140">
        <f t="shared" si="17"/>
        <v>0.16907605279698301</v>
      </c>
      <c r="U87" s="139">
        <f t="shared" si="13"/>
        <v>2019</v>
      </c>
      <c r="V87" s="139">
        <f t="shared" si="14"/>
        <v>807</v>
      </c>
      <c r="W87" s="140">
        <f t="shared" si="15"/>
        <v>3.4421261087671135E-4</v>
      </c>
    </row>
    <row r="88" spans="2:23" ht="15.75" x14ac:dyDescent="0.25">
      <c r="B88" s="144" t="s">
        <v>189</v>
      </c>
      <c r="C88" s="145">
        <v>231081</v>
      </c>
      <c r="D88" s="145">
        <v>37126</v>
      </c>
      <c r="E88" s="145">
        <v>87040</v>
      </c>
      <c r="F88" s="145">
        <v>134934</v>
      </c>
      <c r="G88" s="145">
        <v>105814</v>
      </c>
      <c r="H88" s="146">
        <f t="shared" si="9"/>
        <v>-0.21580921042880219</v>
      </c>
      <c r="I88" s="146">
        <f t="shared" si="10"/>
        <v>-0.54209130131858529</v>
      </c>
      <c r="J88" s="145">
        <f t="shared" si="11"/>
        <v>-29120</v>
      </c>
      <c r="K88" s="147">
        <f t="shared" si="12"/>
        <v>-125267</v>
      </c>
      <c r="L88" s="150">
        <f>F88/F81</f>
        <v>5.4716962769399961E-2</v>
      </c>
      <c r="M88" s="148">
        <f>G88/G81</f>
        <v>3.7086260762530028E-2</v>
      </c>
      <c r="N88" s="149">
        <v>14585</v>
      </c>
      <c r="O88" s="147">
        <v>3210</v>
      </c>
      <c r="P88" s="147">
        <v>9885</v>
      </c>
      <c r="Q88" s="145">
        <v>12176</v>
      </c>
      <c r="R88" s="145">
        <v>18786</v>
      </c>
      <c r="S88" s="146">
        <f t="shared" si="16"/>
        <v>0.54287122207621552</v>
      </c>
      <c r="T88" s="146">
        <f t="shared" si="17"/>
        <v>0.28803565306822088</v>
      </c>
      <c r="U88" s="145">
        <f t="shared" si="13"/>
        <v>6610</v>
      </c>
      <c r="V88" s="145">
        <f t="shared" si="14"/>
        <v>4201</v>
      </c>
      <c r="W88" s="146">
        <f t="shared" si="15"/>
        <v>1.1588491232849283E-3</v>
      </c>
    </row>
    <row r="89" spans="2:23" ht="15.75" x14ac:dyDescent="0.25">
      <c r="B89" s="133" t="s">
        <v>164</v>
      </c>
      <c r="C89" s="134">
        <v>1857792</v>
      </c>
      <c r="D89" s="134">
        <v>566217</v>
      </c>
      <c r="E89" s="134">
        <v>877604</v>
      </c>
      <c r="F89" s="134">
        <v>1968558</v>
      </c>
      <c r="G89" s="134">
        <v>2203105</v>
      </c>
      <c r="H89" s="135">
        <f t="shared" si="9"/>
        <v>0.1191466037576745</v>
      </c>
      <c r="I89" s="135">
        <f t="shared" si="10"/>
        <v>0.18587279953837665</v>
      </c>
      <c r="J89" s="134">
        <f t="shared" si="11"/>
        <v>234547</v>
      </c>
      <c r="K89" s="134">
        <f t="shared" si="12"/>
        <v>345313</v>
      </c>
      <c r="L89" s="136">
        <f>F89/F89</f>
        <v>1</v>
      </c>
      <c r="M89" s="135">
        <f>G89/G89</f>
        <v>1</v>
      </c>
      <c r="N89" s="137">
        <v>159941</v>
      </c>
      <c r="O89" s="134">
        <v>35812</v>
      </c>
      <c r="P89" s="134">
        <v>130332</v>
      </c>
      <c r="Q89" s="134">
        <v>197959</v>
      </c>
      <c r="R89" s="134">
        <v>218318</v>
      </c>
      <c r="S89" s="135">
        <f t="shared" si="16"/>
        <v>0.10284452841244907</v>
      </c>
      <c r="T89" s="135">
        <f t="shared" si="17"/>
        <v>0.36499084037238738</v>
      </c>
      <c r="U89" s="134">
        <f t="shared" si="13"/>
        <v>20359</v>
      </c>
      <c r="V89" s="134">
        <f t="shared" si="14"/>
        <v>58377</v>
      </c>
      <c r="W89" s="135">
        <f t="shared" si="15"/>
        <v>1.3467349243975246E-2</v>
      </c>
    </row>
    <row r="90" spans="2:23" ht="15.75" x14ac:dyDescent="0.25">
      <c r="B90" s="138" t="s">
        <v>183</v>
      </c>
      <c r="C90" s="139">
        <v>1647748</v>
      </c>
      <c r="D90" s="139">
        <v>482035</v>
      </c>
      <c r="E90" s="139">
        <v>778311</v>
      </c>
      <c r="F90" s="139">
        <v>1775610</v>
      </c>
      <c r="G90" s="139">
        <v>1959031</v>
      </c>
      <c r="H90" s="140">
        <f t="shared" si="9"/>
        <v>0.10330027427194044</v>
      </c>
      <c r="I90" s="140">
        <f t="shared" si="10"/>
        <v>0.18891420289995797</v>
      </c>
      <c r="J90" s="139">
        <f t="shared" si="11"/>
        <v>183421</v>
      </c>
      <c r="K90" s="139">
        <f t="shared" si="12"/>
        <v>311283</v>
      </c>
      <c r="L90" s="141">
        <f>F90/F89</f>
        <v>0.90198510788099717</v>
      </c>
      <c r="M90" s="140">
        <f>G90/G89</f>
        <v>0.8892136325776574</v>
      </c>
      <c r="N90" s="142">
        <v>134574</v>
      </c>
      <c r="O90" s="139">
        <v>26008</v>
      </c>
      <c r="P90" s="139">
        <v>114632</v>
      </c>
      <c r="Q90" s="139">
        <v>169550</v>
      </c>
      <c r="R90" s="139">
        <v>181821</v>
      </c>
      <c r="S90" s="140">
        <f t="shared" si="16"/>
        <v>7.2373930993807178E-2</v>
      </c>
      <c r="T90" s="140">
        <f t="shared" si="17"/>
        <v>0.3510856480449418</v>
      </c>
      <c r="U90" s="139">
        <f t="shared" si="13"/>
        <v>12271</v>
      </c>
      <c r="V90" s="139">
        <f t="shared" si="14"/>
        <v>47247</v>
      </c>
      <c r="W90" s="140">
        <f t="shared" si="15"/>
        <v>1.1215964358819809E-2</v>
      </c>
    </row>
    <row r="91" spans="2:23" ht="15.75" x14ac:dyDescent="0.25">
      <c r="B91" s="143" t="s">
        <v>184</v>
      </c>
      <c r="C91" s="139">
        <v>1484763</v>
      </c>
      <c r="D91" s="139">
        <v>428536</v>
      </c>
      <c r="E91" s="139">
        <v>670635</v>
      </c>
      <c r="F91" s="139">
        <v>1569578</v>
      </c>
      <c r="G91" s="139">
        <v>1755789</v>
      </c>
      <c r="H91" s="140">
        <f t="shared" si="9"/>
        <v>0.11863762106757347</v>
      </c>
      <c r="I91" s="140">
        <f t="shared" si="10"/>
        <v>0.18253822327199698</v>
      </c>
      <c r="J91" s="139">
        <f t="shared" si="11"/>
        <v>186211</v>
      </c>
      <c r="K91" s="139">
        <f t="shared" si="12"/>
        <v>271026</v>
      </c>
      <c r="L91" s="141">
        <f>F91/F89</f>
        <v>0.79732372630118087</v>
      </c>
      <c r="M91" s="140">
        <f>G91/G89</f>
        <v>0.79696110716466073</v>
      </c>
      <c r="N91" s="142">
        <v>119150</v>
      </c>
      <c r="O91" s="139">
        <v>21426</v>
      </c>
      <c r="P91" s="139">
        <v>95228</v>
      </c>
      <c r="Q91" s="139">
        <v>150013</v>
      </c>
      <c r="R91" s="139">
        <v>159959</v>
      </c>
      <c r="S91" s="140">
        <f t="shared" si="16"/>
        <v>6.6300920586882528E-2</v>
      </c>
      <c r="T91" s="140">
        <f t="shared" si="17"/>
        <v>0.34250104909777601</v>
      </c>
      <c r="U91" s="139">
        <f t="shared" si="13"/>
        <v>9946</v>
      </c>
      <c r="V91" s="139">
        <f t="shared" si="14"/>
        <v>40809</v>
      </c>
      <c r="W91" s="140">
        <f t="shared" si="15"/>
        <v>9.8673664916178981E-3</v>
      </c>
    </row>
    <row r="92" spans="2:23" ht="15.75" x14ac:dyDescent="0.25">
      <c r="B92" s="143" t="s">
        <v>185</v>
      </c>
      <c r="C92" s="139">
        <v>162985</v>
      </c>
      <c r="D92" s="139">
        <v>53499</v>
      </c>
      <c r="E92" s="139">
        <v>107676</v>
      </c>
      <c r="F92" s="139">
        <v>206034</v>
      </c>
      <c r="G92" s="139">
        <v>203242</v>
      </c>
      <c r="H92" s="140">
        <f t="shared" si="9"/>
        <v>-1.3551161458788319E-2</v>
      </c>
      <c r="I92" s="140">
        <f t="shared" si="10"/>
        <v>0.24699819001748624</v>
      </c>
      <c r="J92" s="139">
        <f t="shared" si="11"/>
        <v>-2792</v>
      </c>
      <c r="K92" s="139">
        <f t="shared" si="12"/>
        <v>40257</v>
      </c>
      <c r="L92" s="141">
        <f>F92/F89</f>
        <v>0.10466239755191363</v>
      </c>
      <c r="M92" s="140">
        <f>G92/G89</f>
        <v>9.2252525412996653E-2</v>
      </c>
      <c r="N92" s="142">
        <v>15424</v>
      </c>
      <c r="O92" s="139">
        <v>4582</v>
      </c>
      <c r="P92" s="139">
        <v>19404</v>
      </c>
      <c r="Q92" s="139">
        <v>19538</v>
      </c>
      <c r="R92" s="139">
        <v>21862</v>
      </c>
      <c r="S92" s="140">
        <f t="shared" si="16"/>
        <v>0.1189476916777561</v>
      </c>
      <c r="T92" s="140">
        <f t="shared" si="17"/>
        <v>0.41740145228215764</v>
      </c>
      <c r="U92" s="139">
        <f t="shared" si="13"/>
        <v>2324</v>
      </c>
      <c r="V92" s="139">
        <f t="shared" si="14"/>
        <v>6438</v>
      </c>
      <c r="W92" s="140">
        <f t="shared" si="15"/>
        <v>1.3485978672019112E-3</v>
      </c>
    </row>
    <row r="93" spans="2:23" ht="15.75" x14ac:dyDescent="0.25">
      <c r="B93" s="138" t="s">
        <v>186</v>
      </c>
      <c r="C93" s="139">
        <v>92065</v>
      </c>
      <c r="D93" s="139">
        <v>34961</v>
      </c>
      <c r="E93" s="139">
        <v>24974</v>
      </c>
      <c r="F93" s="139">
        <v>44639</v>
      </c>
      <c r="G93" s="139">
        <v>77494</v>
      </c>
      <c r="H93" s="140">
        <f t="shared" si="9"/>
        <v>0.73601559174712694</v>
      </c>
      <c r="I93" s="140">
        <f t="shared" si="10"/>
        <v>-0.15826861456579588</v>
      </c>
      <c r="J93" s="139">
        <f t="shared" si="11"/>
        <v>32855</v>
      </c>
      <c r="K93" s="139">
        <f t="shared" si="12"/>
        <v>-14571</v>
      </c>
      <c r="L93" s="141">
        <f>F93/F89</f>
        <v>2.267598922663188E-2</v>
      </c>
      <c r="M93" s="140">
        <f>G93/G89</f>
        <v>3.5174900878532797E-2</v>
      </c>
      <c r="N93" s="142">
        <v>14705</v>
      </c>
      <c r="O93" s="139">
        <v>4860</v>
      </c>
      <c r="P93" s="139">
        <v>4519</v>
      </c>
      <c r="Q93" s="139">
        <v>8003</v>
      </c>
      <c r="R93" s="139">
        <v>19355</v>
      </c>
      <c r="S93" s="140">
        <f t="shared" si="16"/>
        <v>1.4184680744720728</v>
      </c>
      <c r="T93" s="140">
        <f t="shared" si="17"/>
        <v>0.3162189731383882</v>
      </c>
      <c r="U93" s="139">
        <f t="shared" si="13"/>
        <v>11352</v>
      </c>
      <c r="V93" s="139">
        <f t="shared" si="14"/>
        <v>4650</v>
      </c>
      <c r="W93" s="140">
        <f t="shared" si="15"/>
        <v>1.1939489396987004E-3</v>
      </c>
    </row>
    <row r="94" spans="2:23" ht="15.75" x14ac:dyDescent="0.25">
      <c r="B94" s="138" t="s">
        <v>187</v>
      </c>
      <c r="C94" s="139">
        <v>43711</v>
      </c>
      <c r="D94" s="139">
        <v>19301</v>
      </c>
      <c r="E94" s="139">
        <v>27456</v>
      </c>
      <c r="F94" s="139">
        <v>42095</v>
      </c>
      <c r="G94" s="139">
        <v>48466</v>
      </c>
      <c r="H94" s="140">
        <f t="shared" si="9"/>
        <v>0.15134814110939532</v>
      </c>
      <c r="I94" s="140">
        <f t="shared" si="10"/>
        <v>0.10878268628034138</v>
      </c>
      <c r="J94" s="139">
        <f t="shared" si="11"/>
        <v>6371</v>
      </c>
      <c r="K94" s="139">
        <f t="shared" si="12"/>
        <v>4755</v>
      </c>
      <c r="L94" s="141">
        <f>F94/F89</f>
        <v>2.138367271881245E-2</v>
      </c>
      <c r="M94" s="140">
        <f>G94/G89</f>
        <v>2.199895147984322E-2</v>
      </c>
      <c r="N94" s="142">
        <v>5085</v>
      </c>
      <c r="O94" s="139">
        <v>1767</v>
      </c>
      <c r="P94" s="139">
        <v>4828</v>
      </c>
      <c r="Q94" s="139">
        <v>5216</v>
      </c>
      <c r="R94" s="139">
        <v>5487</v>
      </c>
      <c r="S94" s="140">
        <f t="shared" si="16"/>
        <v>5.1955521472392574E-2</v>
      </c>
      <c r="T94" s="140">
        <f t="shared" si="17"/>
        <v>7.9056047197640034E-2</v>
      </c>
      <c r="U94" s="139">
        <f t="shared" si="13"/>
        <v>271</v>
      </c>
      <c r="V94" s="139">
        <f t="shared" si="14"/>
        <v>402</v>
      </c>
      <c r="W94" s="140">
        <f t="shared" si="15"/>
        <v>3.3847573402876618E-4</v>
      </c>
    </row>
    <row r="95" spans="2:23" ht="15.75" x14ac:dyDescent="0.25">
      <c r="B95" s="138" t="s">
        <v>188</v>
      </c>
      <c r="C95" s="139">
        <v>53927</v>
      </c>
      <c r="D95" s="139">
        <v>21835</v>
      </c>
      <c r="E95" s="139">
        <v>30255</v>
      </c>
      <c r="F95" s="139">
        <v>74660</v>
      </c>
      <c r="G95" s="139">
        <v>77991</v>
      </c>
      <c r="H95" s="140">
        <f t="shared" si="9"/>
        <v>4.4615590677739014E-2</v>
      </c>
      <c r="I95" s="140">
        <f t="shared" si="10"/>
        <v>0.44623287036178527</v>
      </c>
      <c r="J95" s="139">
        <f t="shared" si="11"/>
        <v>3331</v>
      </c>
      <c r="K95" s="139">
        <f t="shared" si="12"/>
        <v>24064</v>
      </c>
      <c r="L95" s="141">
        <f>F95/F89</f>
        <v>3.7926238393788753E-2</v>
      </c>
      <c r="M95" s="140">
        <f>G95/G89</f>
        <v>3.5400491578930646E-2</v>
      </c>
      <c r="N95" s="142">
        <v>3977</v>
      </c>
      <c r="O95" s="139">
        <v>2122</v>
      </c>
      <c r="P95" s="139">
        <v>4803</v>
      </c>
      <c r="Q95" s="139">
        <v>7344</v>
      </c>
      <c r="R95" s="139">
        <v>7993</v>
      </c>
      <c r="S95" s="140">
        <f t="shared" si="16"/>
        <v>8.8371459694989163E-2</v>
      </c>
      <c r="T95" s="140">
        <f t="shared" si="17"/>
        <v>1.0098063867236609</v>
      </c>
      <c r="U95" s="139">
        <f t="shared" si="13"/>
        <v>649</v>
      </c>
      <c r="V95" s="139">
        <f t="shared" si="14"/>
        <v>4016</v>
      </c>
      <c r="W95" s="140">
        <f t="shared" si="15"/>
        <v>4.9306297468414942E-4</v>
      </c>
    </row>
    <row r="96" spans="2:23" ht="15.75" x14ac:dyDescent="0.25">
      <c r="B96" s="144" t="s">
        <v>189</v>
      </c>
      <c r="C96" s="145">
        <v>20346</v>
      </c>
      <c r="D96" s="145">
        <v>8089</v>
      </c>
      <c r="E96" s="145">
        <v>16610</v>
      </c>
      <c r="F96" s="145">
        <v>31557</v>
      </c>
      <c r="G96" s="145">
        <v>40127</v>
      </c>
      <c r="H96" s="146">
        <f t="shared" si="9"/>
        <v>0.271572075926102</v>
      </c>
      <c r="I96" s="146">
        <f t="shared" si="10"/>
        <v>0.97223041384055842</v>
      </c>
      <c r="J96" s="145">
        <f t="shared" si="11"/>
        <v>8570</v>
      </c>
      <c r="K96" s="147">
        <f t="shared" si="12"/>
        <v>19781</v>
      </c>
      <c r="L96" s="150">
        <f>F96/F89</f>
        <v>1.6030515737915772E-2</v>
      </c>
      <c r="M96" s="148">
        <f>G96/G89</f>
        <v>1.8213839104354989E-2</v>
      </c>
      <c r="N96" s="149">
        <v>1600</v>
      </c>
      <c r="O96" s="147">
        <v>1055</v>
      </c>
      <c r="P96" s="147">
        <v>1550</v>
      </c>
      <c r="Q96" s="145">
        <v>7846</v>
      </c>
      <c r="R96" s="145">
        <v>3662</v>
      </c>
      <c r="S96" s="146">
        <f t="shared" si="16"/>
        <v>-0.53326535814427733</v>
      </c>
      <c r="T96" s="146">
        <f t="shared" si="17"/>
        <v>1.2887499999999998</v>
      </c>
      <c r="U96" s="145">
        <f t="shared" si="13"/>
        <v>-4184</v>
      </c>
      <c r="V96" s="145">
        <f t="shared" si="14"/>
        <v>2062</v>
      </c>
      <c r="W96" s="146">
        <f t="shared" si="15"/>
        <v>2.2589723674382026E-4</v>
      </c>
    </row>
    <row r="97" spans="2:23" ht="15.75" x14ac:dyDescent="0.25">
      <c r="B97" s="133" t="s">
        <v>165</v>
      </c>
      <c r="C97" s="134">
        <v>282923</v>
      </c>
      <c r="D97" s="134">
        <v>94407</v>
      </c>
      <c r="E97" s="134">
        <v>72258</v>
      </c>
      <c r="F97" s="134">
        <v>154511</v>
      </c>
      <c r="G97" s="134">
        <v>177831</v>
      </c>
      <c r="H97" s="135">
        <f t="shared" si="9"/>
        <v>0.15092776566069732</v>
      </c>
      <c r="I97" s="135">
        <f t="shared" si="10"/>
        <v>-0.37145088946462468</v>
      </c>
      <c r="J97" s="134">
        <f t="shared" si="11"/>
        <v>23320</v>
      </c>
      <c r="K97" s="134">
        <f t="shared" si="12"/>
        <v>-105092</v>
      </c>
      <c r="L97" s="136">
        <f>F97/F97</f>
        <v>1</v>
      </c>
      <c r="M97" s="135">
        <f>G97/G97</f>
        <v>1</v>
      </c>
      <c r="N97" s="137">
        <v>32155</v>
      </c>
      <c r="O97" s="134">
        <v>8308</v>
      </c>
      <c r="P97" s="134">
        <v>6578</v>
      </c>
      <c r="Q97" s="134">
        <v>19406</v>
      </c>
      <c r="R97" s="134">
        <v>33781</v>
      </c>
      <c r="S97" s="135">
        <f t="shared" si="16"/>
        <v>0.74075028341749971</v>
      </c>
      <c r="T97" s="135">
        <f t="shared" si="17"/>
        <v>5.056756336495094E-2</v>
      </c>
      <c r="U97" s="134">
        <f t="shared" si="13"/>
        <v>14375</v>
      </c>
      <c r="V97" s="134">
        <f t="shared" si="14"/>
        <v>1626</v>
      </c>
      <c r="W97" s="135">
        <f t="shared" si="15"/>
        <v>2.0838434064563058E-3</v>
      </c>
    </row>
    <row r="98" spans="2:23" ht="15.75" x14ac:dyDescent="0.25">
      <c r="B98" s="138" t="s">
        <v>183</v>
      </c>
      <c r="C98" s="139">
        <v>159746</v>
      </c>
      <c r="D98" s="139">
        <v>41719</v>
      </c>
      <c r="E98" s="139">
        <v>24786</v>
      </c>
      <c r="F98" s="139">
        <v>63123</v>
      </c>
      <c r="G98" s="139">
        <v>75603</v>
      </c>
      <c r="H98" s="140">
        <f t="shared" si="9"/>
        <v>0.19770923435197951</v>
      </c>
      <c r="I98" s="140">
        <f t="shared" si="10"/>
        <v>-0.52672993376985966</v>
      </c>
      <c r="J98" s="139">
        <f t="shared" si="11"/>
        <v>12480</v>
      </c>
      <c r="K98" s="139">
        <f t="shared" si="12"/>
        <v>-84143</v>
      </c>
      <c r="L98" s="141">
        <f>F98/F97</f>
        <v>0.40853402023156926</v>
      </c>
      <c r="M98" s="140">
        <f>G98/G97</f>
        <v>0.4251395988325995</v>
      </c>
      <c r="N98" s="142">
        <v>14543</v>
      </c>
      <c r="O98" s="139">
        <v>1115</v>
      </c>
      <c r="P98" s="139">
        <v>1834</v>
      </c>
      <c r="Q98" s="139">
        <v>7206</v>
      </c>
      <c r="R98" s="139">
        <v>9950</v>
      </c>
      <c r="S98" s="140">
        <f t="shared" si="16"/>
        <v>0.38079378295864563</v>
      </c>
      <c r="T98" s="140">
        <f t="shared" si="17"/>
        <v>-0.3158220449700887</v>
      </c>
      <c r="U98" s="139">
        <f t="shared" si="13"/>
        <v>2744</v>
      </c>
      <c r="V98" s="139">
        <f t="shared" si="14"/>
        <v>-4593</v>
      </c>
      <c r="W98" s="140">
        <f t="shared" si="15"/>
        <v>6.1378413588230793E-4</v>
      </c>
    </row>
    <row r="99" spans="2:23" ht="15.75" x14ac:dyDescent="0.25">
      <c r="B99" s="143" t="s">
        <v>184</v>
      </c>
      <c r="C99" s="139">
        <v>117203</v>
      </c>
      <c r="D99" s="139">
        <v>28738</v>
      </c>
      <c r="E99" s="139">
        <v>18021</v>
      </c>
      <c r="F99" s="139">
        <v>42089</v>
      </c>
      <c r="G99" s="139">
        <v>54336</v>
      </c>
      <c r="H99" s="140">
        <f t="shared" si="9"/>
        <v>0.29097864049989308</v>
      </c>
      <c r="I99" s="140">
        <f t="shared" si="10"/>
        <v>-0.53639411960444705</v>
      </c>
      <c r="J99" s="139">
        <f t="shared" si="11"/>
        <v>12247</v>
      </c>
      <c r="K99" s="139">
        <f t="shared" si="12"/>
        <v>-62867</v>
      </c>
      <c r="L99" s="141">
        <f>F99/F97</f>
        <v>0.27240131770553555</v>
      </c>
      <c r="M99" s="140">
        <f>G99/G97</f>
        <v>0.30554852640990604</v>
      </c>
      <c r="N99" s="142">
        <v>10483</v>
      </c>
      <c r="O99" s="139">
        <v>647</v>
      </c>
      <c r="P99" s="139">
        <v>1577</v>
      </c>
      <c r="Q99" s="139">
        <v>4395</v>
      </c>
      <c r="R99" s="139">
        <v>7161</v>
      </c>
      <c r="S99" s="140">
        <f t="shared" si="16"/>
        <v>0.62935153583617742</v>
      </c>
      <c r="T99" s="140">
        <f t="shared" si="17"/>
        <v>-0.31689401888772295</v>
      </c>
      <c r="U99" s="139">
        <f t="shared" si="13"/>
        <v>2766</v>
      </c>
      <c r="V99" s="139">
        <f t="shared" si="14"/>
        <v>-3322</v>
      </c>
      <c r="W99" s="140">
        <f t="shared" si="15"/>
        <v>4.4173951729177958E-4</v>
      </c>
    </row>
    <row r="100" spans="2:23" ht="15.75" x14ac:dyDescent="0.25">
      <c r="B100" s="143" t="s">
        <v>185</v>
      </c>
      <c r="C100" s="139">
        <v>42543</v>
      </c>
      <c r="D100" s="139">
        <v>12983</v>
      </c>
      <c r="E100" s="139">
        <v>6763</v>
      </c>
      <c r="F100" s="139">
        <v>21032</v>
      </c>
      <c r="G100" s="139">
        <v>21268</v>
      </c>
      <c r="H100" s="140">
        <f t="shared" si="9"/>
        <v>1.1220996576645215E-2</v>
      </c>
      <c r="I100" s="140">
        <f t="shared" si="10"/>
        <v>-0.50008226970359404</v>
      </c>
      <c r="J100" s="139">
        <f t="shared" si="11"/>
        <v>236</v>
      </c>
      <c r="K100" s="139">
        <f t="shared" si="12"/>
        <v>-21275</v>
      </c>
      <c r="L100" s="141">
        <f>F100/F97</f>
        <v>0.1361197584637987</v>
      </c>
      <c r="M100" s="140">
        <f>G100/G97</f>
        <v>0.11959669573921307</v>
      </c>
      <c r="N100" s="142">
        <v>4060</v>
      </c>
      <c r="O100" s="139">
        <v>468</v>
      </c>
      <c r="P100" s="139">
        <v>257</v>
      </c>
      <c r="Q100" s="139">
        <v>2810</v>
      </c>
      <c r="R100" s="139">
        <v>2789</v>
      </c>
      <c r="S100" s="140">
        <f t="shared" si="16"/>
        <v>-7.4733096085409789E-3</v>
      </c>
      <c r="T100" s="140">
        <f t="shared" si="17"/>
        <v>-0.31305418719211819</v>
      </c>
      <c r="U100" s="139">
        <f t="shared" si="13"/>
        <v>-21</v>
      </c>
      <c r="V100" s="139">
        <f t="shared" si="14"/>
        <v>-1271</v>
      </c>
      <c r="W100" s="140">
        <f t="shared" si="15"/>
        <v>1.7204461859052832E-4</v>
      </c>
    </row>
    <row r="101" spans="2:23" ht="15.75" x14ac:dyDescent="0.25">
      <c r="B101" s="138" t="s">
        <v>186</v>
      </c>
      <c r="C101" s="139">
        <v>56702</v>
      </c>
      <c r="D101" s="139">
        <v>30904</v>
      </c>
      <c r="E101" s="139">
        <v>23230</v>
      </c>
      <c r="F101" s="139">
        <v>55273</v>
      </c>
      <c r="G101" s="139">
        <v>59805</v>
      </c>
      <c r="H101" s="140">
        <f t="shared" si="9"/>
        <v>8.1993016481826553E-2</v>
      </c>
      <c r="I101" s="140">
        <f t="shared" si="10"/>
        <v>5.4724701068745274E-2</v>
      </c>
      <c r="J101" s="139">
        <f t="shared" si="11"/>
        <v>4532</v>
      </c>
      <c r="K101" s="139">
        <f t="shared" si="12"/>
        <v>3103</v>
      </c>
      <c r="L101" s="141">
        <f>F101/F97</f>
        <v>0.35772857595899321</v>
      </c>
      <c r="M101" s="140">
        <f>G101/G97</f>
        <v>0.33630244445569107</v>
      </c>
      <c r="N101" s="142">
        <v>12115</v>
      </c>
      <c r="O101" s="139">
        <v>4897</v>
      </c>
      <c r="P101" s="139">
        <v>2347</v>
      </c>
      <c r="Q101" s="139">
        <v>7889</v>
      </c>
      <c r="R101" s="139">
        <v>16662</v>
      </c>
      <c r="S101" s="140">
        <f t="shared" si="16"/>
        <v>1.1120547597921155</v>
      </c>
      <c r="T101" s="140">
        <f t="shared" si="17"/>
        <v>0.37531985142385471</v>
      </c>
      <c r="U101" s="139">
        <f t="shared" si="13"/>
        <v>8773</v>
      </c>
      <c r="V101" s="139">
        <f t="shared" si="14"/>
        <v>4547</v>
      </c>
      <c r="W101" s="140">
        <f t="shared" si="15"/>
        <v>1.0278262584995995E-3</v>
      </c>
    </row>
    <row r="102" spans="2:23" ht="15.75" x14ac:dyDescent="0.25">
      <c r="B102" s="138" t="s">
        <v>187</v>
      </c>
      <c r="C102" s="139">
        <v>8881</v>
      </c>
      <c r="D102" s="139">
        <v>3171</v>
      </c>
      <c r="E102" s="139">
        <v>3527</v>
      </c>
      <c r="F102" s="139">
        <v>4759</v>
      </c>
      <c r="G102" s="139">
        <v>4540</v>
      </c>
      <c r="H102" s="140">
        <f t="shared" si="9"/>
        <v>-4.6018071023324225E-2</v>
      </c>
      <c r="I102" s="140">
        <f t="shared" si="10"/>
        <v>-0.48879630672221597</v>
      </c>
      <c r="J102" s="139">
        <f t="shared" si="11"/>
        <v>-219</v>
      </c>
      <c r="K102" s="139">
        <f t="shared" si="12"/>
        <v>-4341</v>
      </c>
      <c r="L102" s="141">
        <f>F102/F97</f>
        <v>3.0800396088304392E-2</v>
      </c>
      <c r="M102" s="140">
        <f>G102/G97</f>
        <v>2.5529856999060907E-2</v>
      </c>
      <c r="N102" s="142">
        <v>1033</v>
      </c>
      <c r="O102" s="139">
        <v>547</v>
      </c>
      <c r="P102" s="139">
        <v>113</v>
      </c>
      <c r="Q102" s="139">
        <v>799</v>
      </c>
      <c r="R102" s="139">
        <v>746</v>
      </c>
      <c r="S102" s="140">
        <f t="shared" si="16"/>
        <v>-6.6332916145181442E-2</v>
      </c>
      <c r="T102" s="140">
        <f t="shared" si="17"/>
        <v>-0.27783155856727981</v>
      </c>
      <c r="U102" s="139">
        <f t="shared" si="13"/>
        <v>-53</v>
      </c>
      <c r="V102" s="139">
        <f t="shared" si="14"/>
        <v>-287</v>
      </c>
      <c r="W102" s="140">
        <f t="shared" si="15"/>
        <v>4.6018388479216249E-5</v>
      </c>
    </row>
    <row r="103" spans="2:23" ht="15.75" x14ac:dyDescent="0.25">
      <c r="B103" s="138" t="s">
        <v>188</v>
      </c>
      <c r="C103" s="139">
        <v>11744</v>
      </c>
      <c r="D103" s="139">
        <v>4933</v>
      </c>
      <c r="E103" s="139">
        <v>8060</v>
      </c>
      <c r="F103" s="139">
        <v>12274</v>
      </c>
      <c r="G103" s="139">
        <v>11291</v>
      </c>
      <c r="H103" s="140">
        <f t="shared" si="9"/>
        <v>-8.0087990875020387E-2</v>
      </c>
      <c r="I103" s="140">
        <f t="shared" si="10"/>
        <v>-3.8572888283378792E-2</v>
      </c>
      <c r="J103" s="139">
        <f t="shared" si="11"/>
        <v>-983</v>
      </c>
      <c r="K103" s="139">
        <f t="shared" si="12"/>
        <v>-453</v>
      </c>
      <c r="L103" s="141">
        <f>F103/F97</f>
        <v>7.9437709936509379E-2</v>
      </c>
      <c r="M103" s="140">
        <f>G103/G97</f>
        <v>6.3492866822994862E-2</v>
      </c>
      <c r="N103" s="142">
        <v>926</v>
      </c>
      <c r="O103" s="139">
        <v>611</v>
      </c>
      <c r="P103" s="139">
        <v>400</v>
      </c>
      <c r="Q103" s="139">
        <v>1680</v>
      </c>
      <c r="R103" s="139">
        <v>1116</v>
      </c>
      <c r="S103" s="140">
        <f t="shared" si="16"/>
        <v>-0.33571428571428574</v>
      </c>
      <c r="T103" s="140">
        <f t="shared" si="17"/>
        <v>0.20518358531317493</v>
      </c>
      <c r="U103" s="139">
        <f t="shared" si="13"/>
        <v>-564</v>
      </c>
      <c r="V103" s="139">
        <f t="shared" si="14"/>
        <v>190</v>
      </c>
      <c r="W103" s="140">
        <f t="shared" si="15"/>
        <v>6.8842522175342275E-5</v>
      </c>
    </row>
    <row r="104" spans="2:23" ht="16.5" thickBot="1" x14ac:dyDescent="0.3">
      <c r="B104" s="144" t="s">
        <v>189</v>
      </c>
      <c r="C104" s="145">
        <v>45851</v>
      </c>
      <c r="D104" s="145">
        <v>13680</v>
      </c>
      <c r="E104" s="145">
        <v>12663</v>
      </c>
      <c r="F104" s="145">
        <v>19080</v>
      </c>
      <c r="G104" s="145">
        <v>26595</v>
      </c>
      <c r="H104" s="146">
        <f t="shared" si="9"/>
        <v>0.39386792452830188</v>
      </c>
      <c r="I104" s="146">
        <f t="shared" si="10"/>
        <v>-0.41996903011929942</v>
      </c>
      <c r="J104" s="145">
        <f t="shared" si="11"/>
        <v>7515</v>
      </c>
      <c r="K104" s="147">
        <f t="shared" si="12"/>
        <v>-19256</v>
      </c>
      <c r="L104" s="150">
        <f>F104/F97</f>
        <v>0.1234863537223887</v>
      </c>
      <c r="M104" s="148">
        <f>G104/G97</f>
        <v>0.1495521028392125</v>
      </c>
      <c r="N104" s="149">
        <v>3538</v>
      </c>
      <c r="O104" s="147">
        <v>1138</v>
      </c>
      <c r="P104" s="147">
        <v>1885</v>
      </c>
      <c r="Q104" s="145">
        <v>1832</v>
      </c>
      <c r="R104" s="145">
        <v>5308</v>
      </c>
      <c r="S104" s="146">
        <f t="shared" si="16"/>
        <v>1.8973799126637556</v>
      </c>
      <c r="T104" s="146">
        <f t="shared" si="17"/>
        <v>0.50028264556246471</v>
      </c>
      <c r="U104" s="145">
        <f t="shared" si="13"/>
        <v>3476</v>
      </c>
      <c r="V104" s="145">
        <f t="shared" si="14"/>
        <v>1770</v>
      </c>
      <c r="W104" s="146">
        <f t="shared" si="15"/>
        <v>3.2743378826766736E-4</v>
      </c>
    </row>
    <row r="105" spans="2:23" ht="21.75" thickBot="1" x14ac:dyDescent="0.4">
      <c r="B105" s="151" t="s">
        <v>166</v>
      </c>
      <c r="C105" s="154"/>
      <c r="D105" s="154"/>
      <c r="E105" s="154"/>
      <c r="F105" s="154"/>
      <c r="G105" s="154"/>
      <c r="H105" s="154"/>
      <c r="I105" s="154"/>
      <c r="J105" s="152"/>
      <c r="K105" s="152"/>
      <c r="L105" s="153"/>
      <c r="M105" s="152"/>
      <c r="N105" s="152"/>
      <c r="O105" s="152"/>
      <c r="P105" s="152"/>
      <c r="Q105" s="152"/>
      <c r="R105" s="152"/>
      <c r="S105" s="152"/>
      <c r="T105" s="152"/>
      <c r="U105" s="152"/>
      <c r="V105" s="152"/>
      <c r="W105" s="152"/>
    </row>
    <row r="106" spans="2:23" ht="15.75" x14ac:dyDescent="0.25">
      <c r="B106" s="115" t="s">
        <v>160</v>
      </c>
      <c r="C106" s="116">
        <v>1968234</v>
      </c>
      <c r="D106" s="116">
        <v>812839</v>
      </c>
      <c r="E106" s="116">
        <v>1418435</v>
      </c>
      <c r="F106" s="116">
        <v>1923053</v>
      </c>
      <c r="G106" s="116">
        <v>1944338</v>
      </c>
      <c r="H106" s="117">
        <f t="shared" ref="H106:H153" si="18">G106/F106-1</f>
        <v>1.1068337690120833E-2</v>
      </c>
      <c r="I106" s="117">
        <f t="shared" ref="I106:I153" si="19">G106/C106-1</f>
        <v>-1.2140832848126837E-2</v>
      </c>
      <c r="J106" s="116">
        <f t="shared" ref="J106:J153" si="20">G106-F106</f>
        <v>21285</v>
      </c>
      <c r="K106" s="116">
        <f t="shared" ref="K106:K153" si="21">G106-C106</f>
        <v>-23896</v>
      </c>
      <c r="L106" s="118">
        <f>F106/F106</f>
        <v>1</v>
      </c>
      <c r="M106" s="117">
        <f>G106/G106</f>
        <v>1</v>
      </c>
      <c r="N106" s="119">
        <v>126368</v>
      </c>
      <c r="O106" s="116">
        <v>42124</v>
      </c>
      <c r="P106" s="116">
        <v>122170</v>
      </c>
      <c r="Q106" s="116">
        <v>131348</v>
      </c>
      <c r="R106" s="116">
        <v>126421</v>
      </c>
      <c r="S106" s="117">
        <f t="shared" si="16"/>
        <v>-3.7511039376313282E-2</v>
      </c>
      <c r="T106" s="117">
        <f t="shared" si="17"/>
        <v>4.1940997720946172E-4</v>
      </c>
      <c r="U106" s="116">
        <f t="shared" ref="U106:U153" si="22">R106-Q106</f>
        <v>-4927</v>
      </c>
      <c r="V106" s="116">
        <f t="shared" ref="V106:V153" si="23">R106-N106</f>
        <v>53</v>
      </c>
      <c r="W106" s="117">
        <f t="shared" ref="W106:W153" si="24">R106/$G$8</f>
        <v>7.7985129891836426E-3</v>
      </c>
    </row>
    <row r="107" spans="2:23" ht="15.75" x14ac:dyDescent="0.25">
      <c r="B107" s="120" t="s">
        <v>183</v>
      </c>
      <c r="C107" s="121">
        <v>1495577</v>
      </c>
      <c r="D107" s="121">
        <v>577229</v>
      </c>
      <c r="E107" s="121">
        <v>983512</v>
      </c>
      <c r="F107" s="121">
        <v>1338882</v>
      </c>
      <c r="G107" s="121">
        <v>1344594</v>
      </c>
      <c r="H107" s="122">
        <f t="shared" si="18"/>
        <v>4.2662460171993821E-3</v>
      </c>
      <c r="I107" s="122">
        <f t="shared" si="19"/>
        <v>-0.10095301010914182</v>
      </c>
      <c r="J107" s="121">
        <f t="shared" si="20"/>
        <v>5712</v>
      </c>
      <c r="K107" s="121">
        <f t="shared" si="21"/>
        <v>-150983</v>
      </c>
      <c r="L107" s="123">
        <f>F107/F106</f>
        <v>0.69622730106762531</v>
      </c>
      <c r="M107" s="122">
        <f>G107/G106</f>
        <v>0.69154334277270724</v>
      </c>
      <c r="N107" s="124">
        <v>101560</v>
      </c>
      <c r="O107" s="121">
        <v>30509</v>
      </c>
      <c r="P107" s="121">
        <v>92487</v>
      </c>
      <c r="Q107" s="121">
        <v>95203</v>
      </c>
      <c r="R107" s="121">
        <v>86489</v>
      </c>
      <c r="S107" s="122">
        <f t="shared" si="16"/>
        <v>-9.1530729073663664E-2</v>
      </c>
      <c r="T107" s="122">
        <f t="shared" si="17"/>
        <v>-0.14839503741630566</v>
      </c>
      <c r="U107" s="121">
        <f t="shared" si="22"/>
        <v>-8714</v>
      </c>
      <c r="V107" s="121">
        <f t="shared" si="23"/>
        <v>-15071</v>
      </c>
      <c r="W107" s="122">
        <f t="shared" si="24"/>
        <v>5.3352337817411987E-3</v>
      </c>
    </row>
    <row r="108" spans="2:23" ht="15.75" x14ac:dyDescent="0.25">
      <c r="B108" s="125" t="s">
        <v>184</v>
      </c>
      <c r="C108" s="121">
        <v>1322044</v>
      </c>
      <c r="D108" s="121">
        <v>462783</v>
      </c>
      <c r="E108" s="121">
        <v>778627</v>
      </c>
      <c r="F108" s="121">
        <v>1140372</v>
      </c>
      <c r="G108" s="121">
        <v>1167287</v>
      </c>
      <c r="H108" s="122">
        <f t="shared" si="18"/>
        <v>2.360194743469668E-2</v>
      </c>
      <c r="I108" s="122">
        <f t="shared" si="19"/>
        <v>-0.11705888760132033</v>
      </c>
      <c r="J108" s="121">
        <f t="shared" si="20"/>
        <v>26915</v>
      </c>
      <c r="K108" s="121">
        <f t="shared" si="21"/>
        <v>-154757</v>
      </c>
      <c r="L108" s="123">
        <f>F108/F106</f>
        <v>0.5930008169301626</v>
      </c>
      <c r="M108" s="122">
        <f>G108/G106</f>
        <v>0.60035189354937257</v>
      </c>
      <c r="N108" s="124">
        <v>88993</v>
      </c>
      <c r="O108" s="121">
        <v>24178</v>
      </c>
      <c r="P108" s="121">
        <v>70801</v>
      </c>
      <c r="Q108" s="121">
        <v>84693</v>
      </c>
      <c r="R108" s="121">
        <v>76985</v>
      </c>
      <c r="S108" s="122">
        <f t="shared" si="16"/>
        <v>-9.1011063488127708E-2</v>
      </c>
      <c r="T108" s="122">
        <f t="shared" si="17"/>
        <v>-0.13493196094074811</v>
      </c>
      <c r="U108" s="121">
        <f t="shared" si="22"/>
        <v>-7708</v>
      </c>
      <c r="V108" s="121">
        <f t="shared" si="23"/>
        <v>-12008</v>
      </c>
      <c r="W108" s="122">
        <f t="shared" si="24"/>
        <v>4.7489619799898969E-3</v>
      </c>
    </row>
    <row r="109" spans="2:23" ht="15.75" x14ac:dyDescent="0.25">
      <c r="B109" s="125" t="s">
        <v>185</v>
      </c>
      <c r="C109" s="121">
        <v>173539</v>
      </c>
      <c r="D109" s="121">
        <v>114445</v>
      </c>
      <c r="E109" s="121">
        <v>204886</v>
      </c>
      <c r="F109" s="121">
        <v>198509</v>
      </c>
      <c r="G109" s="121">
        <v>177306</v>
      </c>
      <c r="H109" s="122">
        <f t="shared" si="18"/>
        <v>-0.106811278078072</v>
      </c>
      <c r="I109" s="122">
        <f t="shared" si="19"/>
        <v>2.1706936193017112E-2</v>
      </c>
      <c r="J109" s="121">
        <f t="shared" si="20"/>
        <v>-21203</v>
      </c>
      <c r="K109" s="121">
        <f t="shared" si="21"/>
        <v>3767</v>
      </c>
      <c r="L109" s="123">
        <f>F109/F106</f>
        <v>0.10322596413099379</v>
      </c>
      <c r="M109" s="122">
        <f>G109/G106</f>
        <v>9.1190934909465324E-2</v>
      </c>
      <c r="N109" s="124">
        <v>12567</v>
      </c>
      <c r="O109" s="121">
        <v>6331</v>
      </c>
      <c r="P109" s="121">
        <v>21686</v>
      </c>
      <c r="Q109" s="121">
        <v>10510</v>
      </c>
      <c r="R109" s="121">
        <v>9504</v>
      </c>
      <c r="S109" s="122">
        <f t="shared" si="16"/>
        <v>-9.5718363463368261E-2</v>
      </c>
      <c r="T109" s="122">
        <f t="shared" si="17"/>
        <v>-0.24373358796848887</v>
      </c>
      <c r="U109" s="121">
        <f t="shared" si="22"/>
        <v>-1006</v>
      </c>
      <c r="V109" s="121">
        <f t="shared" si="23"/>
        <v>-3063</v>
      </c>
      <c r="W109" s="122">
        <f t="shared" si="24"/>
        <v>5.8627180175130193E-4</v>
      </c>
    </row>
    <row r="110" spans="2:23" ht="15.75" x14ac:dyDescent="0.25">
      <c r="B110" s="120" t="s">
        <v>186</v>
      </c>
      <c r="C110" s="121">
        <v>8463</v>
      </c>
      <c r="D110" s="121">
        <v>1257</v>
      </c>
      <c r="E110" s="121">
        <v>316</v>
      </c>
      <c r="F110" s="121">
        <v>612</v>
      </c>
      <c r="G110" s="121">
        <v>675</v>
      </c>
      <c r="H110" s="122">
        <f t="shared" si="18"/>
        <v>0.10294117647058831</v>
      </c>
      <c r="I110" s="122">
        <f t="shared" si="19"/>
        <v>-0.9202410492733073</v>
      </c>
      <c r="J110" s="121">
        <f t="shared" si="20"/>
        <v>63</v>
      </c>
      <c r="K110" s="121">
        <f t="shared" si="21"/>
        <v>-7788</v>
      </c>
      <c r="L110" s="123">
        <f>F110/F106</f>
        <v>3.182439589548494E-4</v>
      </c>
      <c r="M110" s="122">
        <f>G110/G106</f>
        <v>3.4716186177506176E-4</v>
      </c>
      <c r="N110" s="124">
        <v>2762</v>
      </c>
      <c r="O110" s="121">
        <v>63</v>
      </c>
      <c r="P110" s="121">
        <v>70</v>
      </c>
      <c r="Q110" s="121">
        <v>94</v>
      </c>
      <c r="R110" s="121">
        <v>227</v>
      </c>
      <c r="S110" s="122">
        <f t="shared" si="16"/>
        <v>1.4148936170212765</v>
      </c>
      <c r="T110" s="122">
        <f t="shared" si="17"/>
        <v>-0.91781317885590152</v>
      </c>
      <c r="U110" s="121">
        <f t="shared" si="22"/>
        <v>133</v>
      </c>
      <c r="V110" s="121">
        <f t="shared" si="23"/>
        <v>-2535</v>
      </c>
      <c r="W110" s="122">
        <f t="shared" si="24"/>
        <v>1.4002914456812452E-5</v>
      </c>
    </row>
    <row r="111" spans="2:23" ht="15.75" x14ac:dyDescent="0.25">
      <c r="B111" s="120" t="s">
        <v>187</v>
      </c>
      <c r="C111" s="121">
        <v>37558</v>
      </c>
      <c r="D111" s="121">
        <v>16442</v>
      </c>
      <c r="E111" s="121">
        <v>25858</v>
      </c>
      <c r="F111" s="121">
        <v>31880</v>
      </c>
      <c r="G111" s="121">
        <v>36318</v>
      </c>
      <c r="H111" s="122">
        <f t="shared" si="18"/>
        <v>0.13920953575909656</v>
      </c>
      <c r="I111" s="122">
        <f t="shared" si="19"/>
        <v>-3.3015602534746225E-2</v>
      </c>
      <c r="J111" s="121">
        <f t="shared" si="20"/>
        <v>4438</v>
      </c>
      <c r="K111" s="121">
        <f t="shared" si="21"/>
        <v>-1240</v>
      </c>
      <c r="L111" s="123">
        <f>F111/F106</f>
        <v>1.6577806227909476E-2</v>
      </c>
      <c r="M111" s="122">
        <f>G111/G106</f>
        <v>1.8678851105106212E-2</v>
      </c>
      <c r="N111" s="124">
        <v>1920</v>
      </c>
      <c r="O111" s="121">
        <v>903</v>
      </c>
      <c r="P111" s="121">
        <v>2141</v>
      </c>
      <c r="Q111" s="121">
        <v>3036</v>
      </c>
      <c r="R111" s="121">
        <v>2806</v>
      </c>
      <c r="S111" s="122">
        <f t="shared" si="16"/>
        <v>-7.5757575757575801E-2</v>
      </c>
      <c r="T111" s="122">
        <f t="shared" si="17"/>
        <v>0.4614583333333333</v>
      </c>
      <c r="U111" s="121">
        <f t="shared" si="22"/>
        <v>-230</v>
      </c>
      <c r="V111" s="121">
        <f t="shared" si="23"/>
        <v>886</v>
      </c>
      <c r="W111" s="122">
        <f t="shared" si="24"/>
        <v>1.7309329500359358E-4</v>
      </c>
    </row>
    <row r="112" spans="2:23" ht="15.75" x14ac:dyDescent="0.25">
      <c r="B112" s="120" t="s">
        <v>188</v>
      </c>
      <c r="C112" s="121">
        <v>314052</v>
      </c>
      <c r="D112" s="121">
        <v>161315</v>
      </c>
      <c r="E112" s="121">
        <v>272560</v>
      </c>
      <c r="F112" s="121">
        <v>350284</v>
      </c>
      <c r="G112" s="121">
        <v>352060</v>
      </c>
      <c r="H112" s="122">
        <f t="shared" si="18"/>
        <v>5.07017163216128E-3</v>
      </c>
      <c r="I112" s="122">
        <f t="shared" si="19"/>
        <v>0.12102454370613791</v>
      </c>
      <c r="J112" s="121">
        <f t="shared" si="20"/>
        <v>1776</v>
      </c>
      <c r="K112" s="121">
        <f t="shared" si="21"/>
        <v>38008</v>
      </c>
      <c r="L112" s="123">
        <f>F112/F106</f>
        <v>0.18214994594532755</v>
      </c>
      <c r="M112" s="122">
        <f>G112/G106</f>
        <v>0.18106934082448628</v>
      </c>
      <c r="N112" s="124">
        <v>13904</v>
      </c>
      <c r="O112" s="121">
        <v>7225</v>
      </c>
      <c r="P112" s="121">
        <v>16519</v>
      </c>
      <c r="Q112" s="121">
        <v>22273</v>
      </c>
      <c r="R112" s="121">
        <v>22967</v>
      </c>
      <c r="S112" s="122">
        <f t="shared" si="16"/>
        <v>3.1158802137116748E-2</v>
      </c>
      <c r="T112" s="122">
        <f t="shared" si="17"/>
        <v>0.65182681242807816</v>
      </c>
      <c r="U112" s="121">
        <f t="shared" si="22"/>
        <v>694</v>
      </c>
      <c r="V112" s="121">
        <f t="shared" si="23"/>
        <v>9063</v>
      </c>
      <c r="W112" s="122">
        <f t="shared" si="24"/>
        <v>1.4167618340511523E-3</v>
      </c>
    </row>
    <row r="113" spans="2:23" ht="15.75" x14ac:dyDescent="0.25">
      <c r="B113" s="126" t="s">
        <v>189</v>
      </c>
      <c r="C113" s="127">
        <v>112588</v>
      </c>
      <c r="D113" s="127">
        <v>56596</v>
      </c>
      <c r="E113" s="127">
        <v>136192</v>
      </c>
      <c r="F113" s="127">
        <v>201398</v>
      </c>
      <c r="G113" s="127">
        <v>210693</v>
      </c>
      <c r="H113" s="128">
        <f t="shared" si="18"/>
        <v>4.6152394760623272E-2</v>
      </c>
      <c r="I113" s="128">
        <f t="shared" si="19"/>
        <v>0.87136284506341699</v>
      </c>
      <c r="J113" s="127">
        <f t="shared" si="20"/>
        <v>9295</v>
      </c>
      <c r="K113" s="129">
        <f t="shared" si="21"/>
        <v>98105</v>
      </c>
      <c r="L113" s="130">
        <f>F113/F106</f>
        <v>0.10472826281958948</v>
      </c>
      <c r="M113" s="131">
        <f>G113/G106</f>
        <v>0.10836233206366383</v>
      </c>
      <c r="N113" s="132">
        <v>6222</v>
      </c>
      <c r="O113" s="129">
        <v>3424</v>
      </c>
      <c r="P113" s="129">
        <v>10954</v>
      </c>
      <c r="Q113" s="127">
        <v>10741</v>
      </c>
      <c r="R113" s="127">
        <v>13933</v>
      </c>
      <c r="S113" s="128">
        <f t="shared" si="16"/>
        <v>0.29717903360953346</v>
      </c>
      <c r="T113" s="128">
        <f t="shared" si="17"/>
        <v>1.2393121182899391</v>
      </c>
      <c r="U113" s="127">
        <f t="shared" si="22"/>
        <v>3192</v>
      </c>
      <c r="V113" s="127">
        <f t="shared" si="23"/>
        <v>7711</v>
      </c>
      <c r="W113" s="128">
        <f t="shared" si="24"/>
        <v>8.5948285077871317E-4</v>
      </c>
    </row>
    <row r="114" spans="2:23" ht="15.75" x14ac:dyDescent="0.25">
      <c r="B114" s="133" t="s">
        <v>161</v>
      </c>
      <c r="C114" s="134">
        <v>841245</v>
      </c>
      <c r="D114" s="134">
        <v>352762</v>
      </c>
      <c r="E114" s="134">
        <v>573642</v>
      </c>
      <c r="F114" s="134">
        <v>835206</v>
      </c>
      <c r="G114" s="134">
        <v>894417</v>
      </c>
      <c r="H114" s="135">
        <f t="shared" si="18"/>
        <v>7.0893887256556987E-2</v>
      </c>
      <c r="I114" s="135">
        <f t="shared" si="19"/>
        <v>6.3206319205463268E-2</v>
      </c>
      <c r="J114" s="134">
        <f t="shared" si="20"/>
        <v>59211</v>
      </c>
      <c r="K114" s="134">
        <f t="shared" si="21"/>
        <v>53172</v>
      </c>
      <c r="L114" s="136">
        <f>F114/F114</f>
        <v>1</v>
      </c>
      <c r="M114" s="135">
        <f>G114/G114</f>
        <v>1</v>
      </c>
      <c r="N114" s="137">
        <v>56447</v>
      </c>
      <c r="O114" s="134">
        <v>16662</v>
      </c>
      <c r="P114" s="134">
        <v>47830</v>
      </c>
      <c r="Q114" s="134">
        <v>58303</v>
      </c>
      <c r="R114" s="134">
        <v>57962</v>
      </c>
      <c r="S114" s="135">
        <f t="shared" si="16"/>
        <v>-5.8487556386463968E-3</v>
      </c>
      <c r="T114" s="135">
        <f t="shared" si="17"/>
        <v>2.6839336014314208E-2</v>
      </c>
      <c r="U114" s="134">
        <f t="shared" si="22"/>
        <v>-341</v>
      </c>
      <c r="V114" s="134">
        <f t="shared" si="23"/>
        <v>1515</v>
      </c>
      <c r="W114" s="135">
        <f t="shared" si="24"/>
        <v>3.5754930737698825E-3</v>
      </c>
    </row>
    <row r="115" spans="2:23" ht="15.75" x14ac:dyDescent="0.25">
      <c r="B115" s="138" t="s">
        <v>183</v>
      </c>
      <c r="C115" s="139">
        <v>649736</v>
      </c>
      <c r="D115" s="139">
        <v>256758</v>
      </c>
      <c r="E115" s="139">
        <v>401612</v>
      </c>
      <c r="F115" s="139">
        <v>592478</v>
      </c>
      <c r="G115" s="139">
        <v>612144</v>
      </c>
      <c r="H115" s="140">
        <f t="shared" si="18"/>
        <v>3.3192793656473318E-2</v>
      </c>
      <c r="I115" s="140">
        <f t="shared" si="19"/>
        <v>-5.7857345137101834E-2</v>
      </c>
      <c r="J115" s="139">
        <f t="shared" si="20"/>
        <v>19666</v>
      </c>
      <c r="K115" s="139">
        <f t="shared" si="21"/>
        <v>-37592</v>
      </c>
      <c r="L115" s="141">
        <f>F115/F114</f>
        <v>0.70937948242708981</v>
      </c>
      <c r="M115" s="140">
        <f>G115/G114</f>
        <v>0.68440559604748119</v>
      </c>
      <c r="N115" s="142">
        <v>44389</v>
      </c>
      <c r="O115" s="139">
        <v>13125</v>
      </c>
      <c r="P115" s="139">
        <v>34635</v>
      </c>
      <c r="Q115" s="139">
        <v>43284</v>
      </c>
      <c r="R115" s="139">
        <v>40592</v>
      </c>
      <c r="S115" s="140">
        <f t="shared" si="16"/>
        <v>-6.219388226596434E-2</v>
      </c>
      <c r="T115" s="140">
        <f t="shared" si="17"/>
        <v>-8.5539210164680468E-2</v>
      </c>
      <c r="U115" s="139">
        <f t="shared" si="22"/>
        <v>-2692</v>
      </c>
      <c r="V115" s="139">
        <f t="shared" si="23"/>
        <v>-3797</v>
      </c>
      <c r="W115" s="140">
        <f t="shared" si="24"/>
        <v>2.5039925270085067E-3</v>
      </c>
    </row>
    <row r="116" spans="2:23" ht="15.75" x14ac:dyDescent="0.25">
      <c r="B116" s="143" t="s">
        <v>184</v>
      </c>
      <c r="C116" s="139">
        <v>568969</v>
      </c>
      <c r="D116" s="139">
        <v>198379</v>
      </c>
      <c r="E116" s="139">
        <v>314957</v>
      </c>
      <c r="F116" s="139">
        <v>515954</v>
      </c>
      <c r="G116" s="139">
        <v>541129</v>
      </c>
      <c r="H116" s="140">
        <f t="shared" si="18"/>
        <v>4.8793109463246775E-2</v>
      </c>
      <c r="I116" s="140">
        <f t="shared" si="19"/>
        <v>-4.8930609576268602E-2</v>
      </c>
      <c r="J116" s="139">
        <f t="shared" si="20"/>
        <v>25175</v>
      </c>
      <c r="K116" s="139">
        <f t="shared" si="21"/>
        <v>-27840</v>
      </c>
      <c r="L116" s="141">
        <f>F116/F114</f>
        <v>0.61775657741922352</v>
      </c>
      <c r="M116" s="140">
        <f>G116/G114</f>
        <v>0.60500750768377609</v>
      </c>
      <c r="N116" s="142">
        <v>38761</v>
      </c>
      <c r="O116" s="139">
        <v>10619</v>
      </c>
      <c r="P116" s="139">
        <v>27669</v>
      </c>
      <c r="Q116" s="139">
        <v>39152</v>
      </c>
      <c r="R116" s="139">
        <v>36392</v>
      </c>
      <c r="S116" s="140">
        <f t="shared" si="16"/>
        <v>-7.0494483040457689E-2</v>
      </c>
      <c r="T116" s="140">
        <f t="shared" si="17"/>
        <v>-6.1118134207063801E-2</v>
      </c>
      <c r="U116" s="139">
        <f t="shared" si="22"/>
        <v>-2760</v>
      </c>
      <c r="V116" s="139">
        <f t="shared" si="23"/>
        <v>-2369</v>
      </c>
      <c r="W116" s="140">
        <f t="shared" si="24"/>
        <v>2.2449077661335628E-3</v>
      </c>
    </row>
    <row r="117" spans="2:23" ht="15.75" x14ac:dyDescent="0.25">
      <c r="B117" s="143" t="s">
        <v>185</v>
      </c>
      <c r="C117" s="139">
        <v>80768</v>
      </c>
      <c r="D117" s="139">
        <v>58381</v>
      </c>
      <c r="E117" s="139">
        <v>86658</v>
      </c>
      <c r="F117" s="139">
        <v>76523</v>
      </c>
      <c r="G117" s="139">
        <v>71016</v>
      </c>
      <c r="H117" s="140">
        <f t="shared" si="18"/>
        <v>-7.1965291480992621E-2</v>
      </c>
      <c r="I117" s="140">
        <f t="shared" si="19"/>
        <v>-0.12074088748019018</v>
      </c>
      <c r="J117" s="139">
        <f t="shared" si="20"/>
        <v>-5507</v>
      </c>
      <c r="K117" s="139">
        <f t="shared" si="21"/>
        <v>-9752</v>
      </c>
      <c r="L117" s="141">
        <f>F117/F114</f>
        <v>9.1621707698460023E-2</v>
      </c>
      <c r="M117" s="140">
        <f>G117/G114</f>
        <v>7.9399206410432716E-2</v>
      </c>
      <c r="N117" s="142">
        <v>5628</v>
      </c>
      <c r="O117" s="139">
        <v>2506</v>
      </c>
      <c r="P117" s="139">
        <v>6966</v>
      </c>
      <c r="Q117" s="139">
        <v>4132</v>
      </c>
      <c r="R117" s="139">
        <v>4201</v>
      </c>
      <c r="S117" s="140">
        <f t="shared" si="16"/>
        <v>1.669893514036791E-2</v>
      </c>
      <c r="T117" s="140">
        <f t="shared" si="17"/>
        <v>-0.2535536602700782</v>
      </c>
      <c r="U117" s="139">
        <f t="shared" si="22"/>
        <v>69</v>
      </c>
      <c r="V117" s="139">
        <f t="shared" si="23"/>
        <v>-1427</v>
      </c>
      <c r="W117" s="140">
        <f t="shared" si="24"/>
        <v>2.5914644772277143E-4</v>
      </c>
    </row>
    <row r="118" spans="2:23" ht="15.75" x14ac:dyDescent="0.25">
      <c r="B118" s="138" t="s">
        <v>186</v>
      </c>
      <c r="C118" s="139">
        <v>7233</v>
      </c>
      <c r="D118" s="139">
        <v>347</v>
      </c>
      <c r="E118" s="139">
        <v>124</v>
      </c>
      <c r="F118" s="139">
        <v>336</v>
      </c>
      <c r="G118" s="139">
        <v>127</v>
      </c>
      <c r="H118" s="140">
        <f t="shared" si="18"/>
        <v>-0.62202380952380953</v>
      </c>
      <c r="I118" s="140">
        <f t="shared" si="19"/>
        <v>-0.9824415871699157</v>
      </c>
      <c r="J118" s="139">
        <f t="shared" si="20"/>
        <v>-209</v>
      </c>
      <c r="K118" s="139">
        <f t="shared" si="21"/>
        <v>-7106</v>
      </c>
      <c r="L118" s="141">
        <f>F118/F114</f>
        <v>4.02295960517525E-4</v>
      </c>
      <c r="M118" s="140">
        <f>G118/G114</f>
        <v>1.4199193441090678E-4</v>
      </c>
      <c r="N118" s="142">
        <v>2579</v>
      </c>
      <c r="O118" s="139">
        <v>35</v>
      </c>
      <c r="P118" s="139">
        <v>76</v>
      </c>
      <c r="Q118" s="139">
        <v>80</v>
      </c>
      <c r="R118" s="139">
        <v>42</v>
      </c>
      <c r="S118" s="140">
        <f t="shared" si="16"/>
        <v>-0.47499999999999998</v>
      </c>
      <c r="T118" s="140">
        <f t="shared" si="17"/>
        <v>-0.98371461806901905</v>
      </c>
      <c r="U118" s="139">
        <f t="shared" si="22"/>
        <v>-38</v>
      </c>
      <c r="V118" s="139">
        <f t="shared" si="23"/>
        <v>-2537</v>
      </c>
      <c r="W118" s="140">
        <f t="shared" si="24"/>
        <v>2.5908476087494405E-6</v>
      </c>
    </row>
    <row r="119" spans="2:23" ht="15.75" x14ac:dyDescent="0.25">
      <c r="B119" s="138" t="s">
        <v>187</v>
      </c>
      <c r="C119" s="139">
        <v>18039</v>
      </c>
      <c r="D119" s="139">
        <v>6821</v>
      </c>
      <c r="E119" s="139">
        <v>9544</v>
      </c>
      <c r="F119" s="139">
        <v>10210</v>
      </c>
      <c r="G119" s="139">
        <v>15506</v>
      </c>
      <c r="H119" s="140">
        <f t="shared" si="18"/>
        <v>0.5187071498530853</v>
      </c>
      <c r="I119" s="140">
        <f t="shared" si="19"/>
        <v>-0.14041798325849553</v>
      </c>
      <c r="J119" s="139">
        <f t="shared" si="20"/>
        <v>5296</v>
      </c>
      <c r="K119" s="139">
        <f t="shared" si="21"/>
        <v>-2533</v>
      </c>
      <c r="L119" s="141">
        <f>F119/F114</f>
        <v>1.2224529038345032E-2</v>
      </c>
      <c r="M119" s="140">
        <f>G119/G114</f>
        <v>1.7336432558862365E-2</v>
      </c>
      <c r="N119" s="142">
        <v>674</v>
      </c>
      <c r="O119" s="139">
        <v>409</v>
      </c>
      <c r="P119" s="139">
        <v>1144</v>
      </c>
      <c r="Q119" s="139">
        <v>1306</v>
      </c>
      <c r="R119" s="139">
        <v>1109</v>
      </c>
      <c r="S119" s="140">
        <f t="shared" si="16"/>
        <v>-0.15084226646248089</v>
      </c>
      <c r="T119" s="140">
        <f t="shared" si="17"/>
        <v>0.64540059347181011</v>
      </c>
      <c r="U119" s="139">
        <f t="shared" si="22"/>
        <v>-197</v>
      </c>
      <c r="V119" s="139">
        <f t="shared" si="23"/>
        <v>435</v>
      </c>
      <c r="W119" s="140">
        <f t="shared" si="24"/>
        <v>6.84107142405507E-5</v>
      </c>
    </row>
    <row r="120" spans="2:23" ht="15.75" x14ac:dyDescent="0.25">
      <c r="B120" s="138" t="s">
        <v>188</v>
      </c>
      <c r="C120" s="139">
        <v>133089</v>
      </c>
      <c r="D120" s="139">
        <v>66810</v>
      </c>
      <c r="E120" s="139">
        <v>109297</v>
      </c>
      <c r="F120" s="139">
        <v>122755</v>
      </c>
      <c r="G120" s="139">
        <v>130656</v>
      </c>
      <c r="H120" s="140">
        <f t="shared" si="18"/>
        <v>6.4363977027412256E-2</v>
      </c>
      <c r="I120" s="140">
        <f t="shared" si="19"/>
        <v>-1.8280999932376085E-2</v>
      </c>
      <c r="J120" s="139">
        <f t="shared" si="20"/>
        <v>7901</v>
      </c>
      <c r="K120" s="139">
        <f t="shared" si="21"/>
        <v>-2433</v>
      </c>
      <c r="L120" s="141">
        <f>F120/F114</f>
        <v>0.14697571617062138</v>
      </c>
      <c r="M120" s="140">
        <f>G120/G114</f>
        <v>0.14607951324717666</v>
      </c>
      <c r="N120" s="142">
        <v>6248</v>
      </c>
      <c r="O120" s="139">
        <v>2374</v>
      </c>
      <c r="P120" s="139">
        <v>6106</v>
      </c>
      <c r="Q120" s="139">
        <v>8371</v>
      </c>
      <c r="R120" s="139">
        <v>8346</v>
      </c>
      <c r="S120" s="140">
        <f t="shared" si="16"/>
        <v>-2.9865010154103144E-3</v>
      </c>
      <c r="T120" s="140">
        <f t="shared" si="17"/>
        <v>0.33578745198463511</v>
      </c>
      <c r="U120" s="139">
        <f t="shared" si="22"/>
        <v>-25</v>
      </c>
      <c r="V120" s="139">
        <f t="shared" si="23"/>
        <v>2098</v>
      </c>
      <c r="W120" s="140">
        <f t="shared" si="24"/>
        <v>5.1483843196721026E-4</v>
      </c>
    </row>
    <row r="121" spans="2:23" ht="15.75" x14ac:dyDescent="0.25">
      <c r="B121" s="144" t="s">
        <v>189</v>
      </c>
      <c r="C121" s="145">
        <v>33144</v>
      </c>
      <c r="D121" s="145">
        <v>22028</v>
      </c>
      <c r="E121" s="145">
        <v>53065</v>
      </c>
      <c r="F121" s="145">
        <v>109429</v>
      </c>
      <c r="G121" s="145">
        <v>135987</v>
      </c>
      <c r="H121" s="146">
        <f t="shared" si="18"/>
        <v>0.2426961774301144</v>
      </c>
      <c r="I121" s="146">
        <f t="shared" si="19"/>
        <v>3.1029145546705283</v>
      </c>
      <c r="J121" s="145">
        <f t="shared" si="20"/>
        <v>26558</v>
      </c>
      <c r="K121" s="147">
        <f t="shared" si="21"/>
        <v>102843</v>
      </c>
      <c r="L121" s="150">
        <f>F121/F114</f>
        <v>0.13102037102223882</v>
      </c>
      <c r="M121" s="148">
        <f>G121/G114</f>
        <v>0.1520398203522518</v>
      </c>
      <c r="N121" s="149">
        <v>2557</v>
      </c>
      <c r="O121" s="147">
        <v>719</v>
      </c>
      <c r="P121" s="147">
        <v>5870</v>
      </c>
      <c r="Q121" s="145">
        <v>5261</v>
      </c>
      <c r="R121" s="145">
        <v>7874</v>
      </c>
      <c r="S121" s="146">
        <f t="shared" si="16"/>
        <v>0.49667363619083815</v>
      </c>
      <c r="T121" s="146">
        <f t="shared" si="17"/>
        <v>2.0793899100508408</v>
      </c>
      <c r="U121" s="145">
        <f t="shared" si="22"/>
        <v>2613</v>
      </c>
      <c r="V121" s="145">
        <f t="shared" si="23"/>
        <v>5317</v>
      </c>
      <c r="W121" s="146">
        <f t="shared" si="24"/>
        <v>4.8572223979269271E-4</v>
      </c>
    </row>
    <row r="122" spans="2:23" ht="15.75" x14ac:dyDescent="0.25">
      <c r="B122" s="133" t="s">
        <v>162</v>
      </c>
      <c r="C122" s="134">
        <v>651858</v>
      </c>
      <c r="D122" s="134">
        <v>240896</v>
      </c>
      <c r="E122" s="134">
        <v>390335</v>
      </c>
      <c r="F122" s="134">
        <v>551209</v>
      </c>
      <c r="G122" s="134">
        <v>529201</v>
      </c>
      <c r="H122" s="135">
        <f t="shared" si="18"/>
        <v>-3.9926779134593193E-2</v>
      </c>
      <c r="I122" s="135">
        <f t="shared" si="19"/>
        <v>-0.18816521389627805</v>
      </c>
      <c r="J122" s="134">
        <f t="shared" si="20"/>
        <v>-22008</v>
      </c>
      <c r="K122" s="134">
        <f t="shared" si="21"/>
        <v>-122657</v>
      </c>
      <c r="L122" s="136">
        <f>F122/F122</f>
        <v>1</v>
      </c>
      <c r="M122" s="135">
        <f>G122/G122</f>
        <v>1</v>
      </c>
      <c r="N122" s="137">
        <v>39062</v>
      </c>
      <c r="O122" s="134">
        <v>13129</v>
      </c>
      <c r="P122" s="134">
        <v>36317</v>
      </c>
      <c r="Q122" s="134">
        <v>38336</v>
      </c>
      <c r="R122" s="134">
        <v>34390</v>
      </c>
      <c r="S122" s="135">
        <f t="shared" si="16"/>
        <v>-0.10293196994991649</v>
      </c>
      <c r="T122" s="135">
        <f t="shared" si="17"/>
        <v>-0.11960473094055601</v>
      </c>
      <c r="U122" s="134">
        <f t="shared" si="22"/>
        <v>-3946</v>
      </c>
      <c r="V122" s="134">
        <f t="shared" si="23"/>
        <v>-4672</v>
      </c>
      <c r="W122" s="135">
        <f t="shared" si="24"/>
        <v>2.1214106967831726E-3</v>
      </c>
    </row>
    <row r="123" spans="2:23" ht="15.75" x14ac:dyDescent="0.25">
      <c r="B123" s="138" t="s">
        <v>183</v>
      </c>
      <c r="C123" s="139">
        <v>482266</v>
      </c>
      <c r="D123" s="139">
        <v>156524</v>
      </c>
      <c r="E123" s="139">
        <v>247841</v>
      </c>
      <c r="F123" s="139">
        <v>364996</v>
      </c>
      <c r="G123" s="139">
        <v>346027</v>
      </c>
      <c r="H123" s="140">
        <f t="shared" si="18"/>
        <v>-5.1970432552685519E-2</v>
      </c>
      <c r="I123" s="140">
        <f t="shared" si="19"/>
        <v>-0.28249762579157556</v>
      </c>
      <c r="J123" s="139">
        <f t="shared" si="20"/>
        <v>-18969</v>
      </c>
      <c r="K123" s="139">
        <f t="shared" si="21"/>
        <v>-136239</v>
      </c>
      <c r="L123" s="141">
        <f>F123/F122</f>
        <v>0.66217351313204242</v>
      </c>
      <c r="M123" s="140">
        <f>G123/G122</f>
        <v>0.65386686722058351</v>
      </c>
      <c r="N123" s="142">
        <v>32387</v>
      </c>
      <c r="O123" s="139">
        <v>8550</v>
      </c>
      <c r="P123" s="139">
        <v>25952</v>
      </c>
      <c r="Q123" s="139">
        <v>24762</v>
      </c>
      <c r="R123" s="139">
        <v>21043</v>
      </c>
      <c r="S123" s="140">
        <f t="shared" si="16"/>
        <v>-0.1501898069622809</v>
      </c>
      <c r="T123" s="140">
        <f t="shared" si="17"/>
        <v>-0.35026399481273351</v>
      </c>
      <c r="U123" s="139">
        <f t="shared" si="22"/>
        <v>-3719</v>
      </c>
      <c r="V123" s="139">
        <f t="shared" si="23"/>
        <v>-11344</v>
      </c>
      <c r="W123" s="140">
        <f t="shared" si="24"/>
        <v>1.298076338831297E-3</v>
      </c>
    </row>
    <row r="124" spans="2:23" ht="15.75" x14ac:dyDescent="0.25">
      <c r="B124" s="143" t="s">
        <v>184</v>
      </c>
      <c r="C124" s="139">
        <v>432292</v>
      </c>
      <c r="D124" s="139">
        <v>138333</v>
      </c>
      <c r="E124" s="139">
        <v>213502</v>
      </c>
      <c r="F124" s="139">
        <v>328426</v>
      </c>
      <c r="G124" s="139">
        <v>303686</v>
      </c>
      <c r="H124" s="140">
        <f t="shared" si="18"/>
        <v>-7.5328993441444947E-2</v>
      </c>
      <c r="I124" s="140">
        <f t="shared" si="19"/>
        <v>-0.2974979874714313</v>
      </c>
      <c r="J124" s="139">
        <f t="shared" si="20"/>
        <v>-24740</v>
      </c>
      <c r="K124" s="139">
        <f t="shared" si="21"/>
        <v>-128606</v>
      </c>
      <c r="L124" s="141">
        <f>F124/F122</f>
        <v>0.59582844256897116</v>
      </c>
      <c r="M124" s="140">
        <f>G124/G122</f>
        <v>0.57385757018599737</v>
      </c>
      <c r="N124" s="142">
        <v>29497</v>
      </c>
      <c r="O124" s="139">
        <v>7181</v>
      </c>
      <c r="P124" s="139">
        <v>20557</v>
      </c>
      <c r="Q124" s="139">
        <v>22216</v>
      </c>
      <c r="R124" s="139">
        <v>18877</v>
      </c>
      <c r="S124" s="140">
        <f t="shared" si="16"/>
        <v>-0.15029708318329127</v>
      </c>
      <c r="T124" s="140">
        <f t="shared" si="17"/>
        <v>-0.36003661389293828</v>
      </c>
      <c r="U124" s="139">
        <f t="shared" si="22"/>
        <v>-3339</v>
      </c>
      <c r="V124" s="139">
        <f t="shared" si="23"/>
        <v>-10620</v>
      </c>
      <c r="W124" s="140">
        <f t="shared" si="24"/>
        <v>1.1644626264372187E-3</v>
      </c>
    </row>
    <row r="125" spans="2:23" ht="15.75" x14ac:dyDescent="0.25">
      <c r="B125" s="143" t="s">
        <v>185</v>
      </c>
      <c r="C125" s="139">
        <v>49972</v>
      </c>
      <c r="D125" s="139">
        <v>18190</v>
      </c>
      <c r="E125" s="139">
        <v>34342</v>
      </c>
      <c r="F125" s="139">
        <v>36573</v>
      </c>
      <c r="G125" s="139">
        <v>42342</v>
      </c>
      <c r="H125" s="140">
        <f t="shared" si="18"/>
        <v>0.15773931588877033</v>
      </c>
      <c r="I125" s="140">
        <f t="shared" si="19"/>
        <v>-0.15268550388217406</v>
      </c>
      <c r="J125" s="139">
        <f t="shared" si="20"/>
        <v>5769</v>
      </c>
      <c r="K125" s="139">
        <f t="shared" si="21"/>
        <v>-7630</v>
      </c>
      <c r="L125" s="141">
        <f>F125/F122</f>
        <v>6.6350513144741829E-2</v>
      </c>
      <c r="M125" s="140">
        <f>G125/G122</f>
        <v>8.0011186675762139E-2</v>
      </c>
      <c r="N125" s="142">
        <v>2890</v>
      </c>
      <c r="O125" s="139">
        <v>1369</v>
      </c>
      <c r="P125" s="139">
        <v>5395</v>
      </c>
      <c r="Q125" s="139">
        <v>2546</v>
      </c>
      <c r="R125" s="139">
        <v>2166</v>
      </c>
      <c r="S125" s="140">
        <f t="shared" si="16"/>
        <v>-0.14925373134328357</v>
      </c>
      <c r="T125" s="140">
        <f t="shared" si="17"/>
        <v>-0.25051903114186846</v>
      </c>
      <c r="U125" s="139">
        <f t="shared" si="22"/>
        <v>-380</v>
      </c>
      <c r="V125" s="139">
        <f t="shared" si="23"/>
        <v>-724</v>
      </c>
      <c r="W125" s="140">
        <f t="shared" si="24"/>
        <v>1.3361371239407828E-4</v>
      </c>
    </row>
    <row r="126" spans="2:23" ht="15.75" x14ac:dyDescent="0.25">
      <c r="B126" s="138" t="s">
        <v>186</v>
      </c>
      <c r="C126" s="139">
        <v>1804</v>
      </c>
      <c r="D126" s="139">
        <v>898</v>
      </c>
      <c r="E126" s="139">
        <v>282</v>
      </c>
      <c r="F126" s="139">
        <v>422</v>
      </c>
      <c r="G126" s="139">
        <v>505</v>
      </c>
      <c r="H126" s="140">
        <f t="shared" si="18"/>
        <v>0.19668246445497628</v>
      </c>
      <c r="I126" s="140">
        <f t="shared" si="19"/>
        <v>-0.72006651884700668</v>
      </c>
      <c r="J126" s="139">
        <f t="shared" si="20"/>
        <v>83</v>
      </c>
      <c r="K126" s="139">
        <f t="shared" si="21"/>
        <v>-1299</v>
      </c>
      <c r="L126" s="141">
        <f>F126/F122</f>
        <v>7.6558982164659864E-4</v>
      </c>
      <c r="M126" s="140">
        <f>G126/G122</f>
        <v>9.5426879389872658E-4</v>
      </c>
      <c r="N126" s="142">
        <v>207</v>
      </c>
      <c r="O126" s="139">
        <v>28</v>
      </c>
      <c r="P126" s="139">
        <v>71</v>
      </c>
      <c r="Q126" s="139">
        <v>94</v>
      </c>
      <c r="R126" s="139">
        <v>185</v>
      </c>
      <c r="S126" s="140">
        <f t="shared" si="16"/>
        <v>0.96808510638297873</v>
      </c>
      <c r="T126" s="140">
        <f t="shared" si="17"/>
        <v>-0.106280193236715</v>
      </c>
      <c r="U126" s="139">
        <f t="shared" si="22"/>
        <v>91</v>
      </c>
      <c r="V126" s="139">
        <f t="shared" si="23"/>
        <v>-22</v>
      </c>
      <c r="W126" s="140">
        <f t="shared" si="24"/>
        <v>1.1412066848063011E-5</v>
      </c>
    </row>
    <row r="127" spans="2:23" ht="15.75" x14ac:dyDescent="0.25">
      <c r="B127" s="138" t="s">
        <v>187</v>
      </c>
      <c r="C127" s="139">
        <v>8330</v>
      </c>
      <c r="D127" s="139">
        <v>4451</v>
      </c>
      <c r="E127" s="139">
        <v>6273</v>
      </c>
      <c r="F127" s="139">
        <v>7829</v>
      </c>
      <c r="G127" s="139">
        <v>8328</v>
      </c>
      <c r="H127" s="140">
        <f t="shared" si="18"/>
        <v>6.3737386639417526E-2</v>
      </c>
      <c r="I127" s="140">
        <f t="shared" si="19"/>
        <v>-2.4009603841534943E-4</v>
      </c>
      <c r="J127" s="139">
        <f t="shared" si="20"/>
        <v>499</v>
      </c>
      <c r="K127" s="139">
        <f t="shared" si="21"/>
        <v>-2</v>
      </c>
      <c r="L127" s="141">
        <f>F127/F122</f>
        <v>1.4203323966045548E-2</v>
      </c>
      <c r="M127" s="140">
        <f>G127/G122</f>
        <v>1.5736931714036822E-2</v>
      </c>
      <c r="N127" s="142">
        <v>303</v>
      </c>
      <c r="O127" s="139">
        <v>134</v>
      </c>
      <c r="P127" s="139">
        <v>372</v>
      </c>
      <c r="Q127" s="139">
        <v>832</v>
      </c>
      <c r="R127" s="139">
        <v>733</v>
      </c>
      <c r="S127" s="140">
        <f t="shared" si="16"/>
        <v>-0.11899038461538458</v>
      </c>
      <c r="T127" s="140">
        <f t="shared" si="17"/>
        <v>1.4191419141914192</v>
      </c>
      <c r="U127" s="139">
        <f t="shared" si="22"/>
        <v>-99</v>
      </c>
      <c r="V127" s="139">
        <f t="shared" si="23"/>
        <v>430</v>
      </c>
      <c r="W127" s="140">
        <f t="shared" si="24"/>
        <v>4.521645945746047E-5</v>
      </c>
    </row>
    <row r="128" spans="2:23" ht="15.75" x14ac:dyDescent="0.25">
      <c r="B128" s="138" t="s">
        <v>188</v>
      </c>
      <c r="C128" s="139">
        <v>119543</v>
      </c>
      <c r="D128" s="139">
        <v>60520</v>
      </c>
      <c r="E128" s="139">
        <v>109930</v>
      </c>
      <c r="F128" s="139">
        <v>143520</v>
      </c>
      <c r="G128" s="139">
        <v>144662</v>
      </c>
      <c r="H128" s="140">
        <f t="shared" si="18"/>
        <v>7.9570791527312501E-3</v>
      </c>
      <c r="I128" s="140">
        <f t="shared" si="19"/>
        <v>0.2101252269057996</v>
      </c>
      <c r="J128" s="139">
        <f t="shared" si="20"/>
        <v>1142</v>
      </c>
      <c r="K128" s="139">
        <f t="shared" si="21"/>
        <v>25119</v>
      </c>
      <c r="L128" s="141">
        <f>F128/F122</f>
        <v>0.26037310711544986</v>
      </c>
      <c r="M128" s="140">
        <f>G128/G122</f>
        <v>0.27335927180787639</v>
      </c>
      <c r="N128" s="142">
        <v>3819</v>
      </c>
      <c r="O128" s="139">
        <v>3196</v>
      </c>
      <c r="P128" s="139">
        <v>7597</v>
      </c>
      <c r="Q128" s="139">
        <v>9622</v>
      </c>
      <c r="R128" s="139">
        <v>9919</v>
      </c>
      <c r="S128" s="140">
        <f t="shared" si="16"/>
        <v>3.0866763666597352E-2</v>
      </c>
      <c r="T128" s="140">
        <f t="shared" si="17"/>
        <v>1.5972767740246137</v>
      </c>
      <c r="U128" s="139">
        <f t="shared" si="22"/>
        <v>297</v>
      </c>
      <c r="V128" s="139">
        <f t="shared" si="23"/>
        <v>6100</v>
      </c>
      <c r="W128" s="140">
        <f t="shared" si="24"/>
        <v>6.1187184359965947E-4</v>
      </c>
    </row>
    <row r="129" spans="2:23" ht="15.75" x14ac:dyDescent="0.25">
      <c r="B129" s="144" t="s">
        <v>189</v>
      </c>
      <c r="C129" s="145">
        <v>39922</v>
      </c>
      <c r="D129" s="145">
        <v>18505</v>
      </c>
      <c r="E129" s="145">
        <v>26009</v>
      </c>
      <c r="F129" s="145">
        <v>34443</v>
      </c>
      <c r="G129" s="145">
        <v>29682</v>
      </c>
      <c r="H129" s="146">
        <f t="shared" si="18"/>
        <v>-0.13822837731904891</v>
      </c>
      <c r="I129" s="146">
        <f t="shared" si="19"/>
        <v>-0.25650017534191671</v>
      </c>
      <c r="J129" s="145">
        <f t="shared" si="20"/>
        <v>-4761</v>
      </c>
      <c r="K129" s="147">
        <f t="shared" si="21"/>
        <v>-10240</v>
      </c>
      <c r="L129" s="150">
        <f>F129/F122</f>
        <v>6.2486280158705679E-2</v>
      </c>
      <c r="M129" s="148">
        <f>G129/G122</f>
        <v>5.6088329387132679E-2</v>
      </c>
      <c r="N129" s="149">
        <v>2345</v>
      </c>
      <c r="O129" s="147">
        <v>1222</v>
      </c>
      <c r="P129" s="147">
        <v>2326</v>
      </c>
      <c r="Q129" s="145">
        <v>3026</v>
      </c>
      <c r="R129" s="145">
        <v>2510</v>
      </c>
      <c r="S129" s="146">
        <f t="shared" si="16"/>
        <v>-0.17052214144084599</v>
      </c>
      <c r="T129" s="146">
        <f t="shared" si="17"/>
        <v>7.0362473347548082E-2</v>
      </c>
      <c r="U129" s="145">
        <f t="shared" si="22"/>
        <v>-516</v>
      </c>
      <c r="V129" s="145">
        <f t="shared" si="23"/>
        <v>165</v>
      </c>
      <c r="W129" s="146">
        <f t="shared" si="24"/>
        <v>1.5483398804669275E-4</v>
      </c>
    </row>
    <row r="130" spans="2:23" ht="15.75" x14ac:dyDescent="0.25">
      <c r="B130" s="133" t="s">
        <v>163</v>
      </c>
      <c r="C130" s="134">
        <v>309550</v>
      </c>
      <c r="D130" s="134">
        <v>133691</v>
      </c>
      <c r="E130" s="134">
        <v>285807</v>
      </c>
      <c r="F130" s="134">
        <v>350194</v>
      </c>
      <c r="G130" s="134">
        <v>325853</v>
      </c>
      <c r="H130" s="135">
        <f t="shared" si="18"/>
        <v>-6.9507187444673546E-2</v>
      </c>
      <c r="I130" s="135">
        <f t="shared" si="19"/>
        <v>5.2666774349862777E-2</v>
      </c>
      <c r="J130" s="134">
        <f t="shared" si="20"/>
        <v>-24341</v>
      </c>
      <c r="K130" s="134">
        <f t="shared" si="21"/>
        <v>16303</v>
      </c>
      <c r="L130" s="136">
        <f>F130/F130</f>
        <v>1</v>
      </c>
      <c r="M130" s="135">
        <f>G130/G130</f>
        <v>1</v>
      </c>
      <c r="N130" s="137">
        <v>21645</v>
      </c>
      <c r="O130" s="134">
        <v>7421</v>
      </c>
      <c r="P130" s="134">
        <v>21409</v>
      </c>
      <c r="Q130" s="134">
        <v>23032</v>
      </c>
      <c r="R130" s="134">
        <v>21262</v>
      </c>
      <c r="S130" s="135">
        <f t="shared" si="16"/>
        <v>-7.6849600555748521E-2</v>
      </c>
      <c r="T130" s="135">
        <f t="shared" si="17"/>
        <v>-1.7694617694617665E-2</v>
      </c>
      <c r="U130" s="134">
        <f t="shared" si="22"/>
        <v>-1770</v>
      </c>
      <c r="V130" s="134">
        <f t="shared" si="23"/>
        <v>-383</v>
      </c>
      <c r="W130" s="135">
        <f t="shared" si="24"/>
        <v>1.3115857585054905E-3</v>
      </c>
    </row>
    <row r="131" spans="2:23" ht="15.75" x14ac:dyDescent="0.25">
      <c r="B131" s="138" t="s">
        <v>183</v>
      </c>
      <c r="C131" s="139">
        <v>234852</v>
      </c>
      <c r="D131" s="139">
        <v>100408</v>
      </c>
      <c r="E131" s="139">
        <v>206066</v>
      </c>
      <c r="F131" s="139">
        <v>256101</v>
      </c>
      <c r="G131" s="139">
        <v>259315</v>
      </c>
      <c r="H131" s="140">
        <f t="shared" si="18"/>
        <v>1.2549736236875386E-2</v>
      </c>
      <c r="I131" s="140">
        <f t="shared" si="19"/>
        <v>0.10416347316607899</v>
      </c>
      <c r="J131" s="139">
        <f t="shared" si="20"/>
        <v>3214</v>
      </c>
      <c r="K131" s="139">
        <f t="shared" si="21"/>
        <v>24463</v>
      </c>
      <c r="L131" s="141">
        <f>F131/F130</f>
        <v>0.73131178718081979</v>
      </c>
      <c r="M131" s="140">
        <f>G131/G130</f>
        <v>0.7958036292438615</v>
      </c>
      <c r="N131" s="142">
        <v>17386</v>
      </c>
      <c r="O131" s="139">
        <v>5116</v>
      </c>
      <c r="P131" s="139">
        <v>17550</v>
      </c>
      <c r="Q131" s="139">
        <v>19109</v>
      </c>
      <c r="R131" s="139">
        <v>17405</v>
      </c>
      <c r="S131" s="140">
        <f t="shared" si="16"/>
        <v>-8.9172641163849486E-2</v>
      </c>
      <c r="T131" s="140">
        <f t="shared" si="17"/>
        <v>1.0928333141608793E-3</v>
      </c>
      <c r="U131" s="139">
        <f t="shared" si="22"/>
        <v>-1704</v>
      </c>
      <c r="V131" s="139">
        <f t="shared" si="23"/>
        <v>19</v>
      </c>
      <c r="W131" s="140">
        <f t="shared" si="24"/>
        <v>1.0736595864353335E-3</v>
      </c>
    </row>
    <row r="132" spans="2:23" ht="15.75" x14ac:dyDescent="0.25">
      <c r="B132" s="143" t="s">
        <v>184</v>
      </c>
      <c r="C132" s="139">
        <v>226286</v>
      </c>
      <c r="D132" s="139">
        <v>81985</v>
      </c>
      <c r="E132" s="139">
        <v>156285</v>
      </c>
      <c r="F132" s="139">
        <v>201107</v>
      </c>
      <c r="G132" s="139">
        <v>212943</v>
      </c>
      <c r="H132" s="140">
        <f t="shared" si="18"/>
        <v>5.8854241771793214E-2</v>
      </c>
      <c r="I132" s="140">
        <f t="shared" si="19"/>
        <v>-5.8965203326763471E-2</v>
      </c>
      <c r="J132" s="139">
        <f t="shared" si="20"/>
        <v>11836</v>
      </c>
      <c r="K132" s="139">
        <f t="shared" si="21"/>
        <v>-13343</v>
      </c>
      <c r="L132" s="141">
        <f>F132/F130</f>
        <v>0.57427311718647378</v>
      </c>
      <c r="M132" s="140">
        <f>G132/G130</f>
        <v>0.65349406020506184</v>
      </c>
      <c r="N132" s="142">
        <v>16077</v>
      </c>
      <c r="O132" s="139">
        <v>3936</v>
      </c>
      <c r="P132" s="139">
        <v>12052</v>
      </c>
      <c r="Q132" s="139">
        <v>16275</v>
      </c>
      <c r="R132" s="139">
        <v>15036</v>
      </c>
      <c r="S132" s="140">
        <f t="shared" si="16"/>
        <v>-7.6129032258064555E-2</v>
      </c>
      <c r="T132" s="140">
        <f t="shared" si="17"/>
        <v>-6.475088635939541E-2</v>
      </c>
      <c r="U132" s="139">
        <f t="shared" si="22"/>
        <v>-1239</v>
      </c>
      <c r="V132" s="139">
        <f t="shared" si="23"/>
        <v>-1041</v>
      </c>
      <c r="W132" s="140">
        <f t="shared" si="24"/>
        <v>9.2752344393229964E-4</v>
      </c>
    </row>
    <row r="133" spans="2:23" ht="15.75" x14ac:dyDescent="0.25">
      <c r="B133" s="143" t="s">
        <v>185</v>
      </c>
      <c r="C133" s="139">
        <v>8567</v>
      </c>
      <c r="D133" s="139">
        <v>18423</v>
      </c>
      <c r="E133" s="139">
        <v>49781</v>
      </c>
      <c r="F133" s="139">
        <v>54992</v>
      </c>
      <c r="G133" s="139">
        <v>46371</v>
      </c>
      <c r="H133" s="140">
        <f t="shared" si="18"/>
        <v>-0.15676825720104748</v>
      </c>
      <c r="I133" s="140">
        <f t="shared" si="19"/>
        <v>4.412746585735964</v>
      </c>
      <c r="J133" s="139">
        <f t="shared" si="20"/>
        <v>-8621</v>
      </c>
      <c r="K133" s="139">
        <f t="shared" si="21"/>
        <v>37804</v>
      </c>
      <c r="L133" s="141">
        <f>F133/F130</f>
        <v>0.157032958874224</v>
      </c>
      <c r="M133" s="140">
        <f>G133/G130</f>
        <v>0.1423065001703222</v>
      </c>
      <c r="N133" s="142">
        <v>1309</v>
      </c>
      <c r="O133" s="139">
        <v>1180</v>
      </c>
      <c r="P133" s="139">
        <v>5498</v>
      </c>
      <c r="Q133" s="139">
        <v>2834</v>
      </c>
      <c r="R133" s="139">
        <v>2369</v>
      </c>
      <c r="S133" s="140">
        <f t="shared" si="16"/>
        <v>-0.1640790402258292</v>
      </c>
      <c r="T133" s="140">
        <f t="shared" si="17"/>
        <v>0.80977845683728034</v>
      </c>
      <c r="U133" s="139">
        <f t="shared" si="22"/>
        <v>-465</v>
      </c>
      <c r="V133" s="139">
        <f t="shared" si="23"/>
        <v>1060</v>
      </c>
      <c r="W133" s="140">
        <f t="shared" si="24"/>
        <v>1.4613614250303392E-4</v>
      </c>
    </row>
    <row r="134" spans="2:23" ht="15.75" x14ac:dyDescent="0.25">
      <c r="B134" s="138" t="s">
        <v>186</v>
      </c>
      <c r="C134" s="139">
        <v>937</v>
      </c>
      <c r="D134" s="139">
        <v>249</v>
      </c>
      <c r="E134" s="139">
        <v>145</v>
      </c>
      <c r="F134" s="139">
        <v>393</v>
      </c>
      <c r="G134" s="139">
        <v>213</v>
      </c>
      <c r="H134" s="140">
        <f t="shared" si="18"/>
        <v>-0.4580152671755725</v>
      </c>
      <c r="I134" s="140">
        <f t="shared" si="19"/>
        <v>-0.7726787620064034</v>
      </c>
      <c r="J134" s="139">
        <f t="shared" si="20"/>
        <v>-180</v>
      </c>
      <c r="K134" s="139">
        <f t="shared" si="21"/>
        <v>-724</v>
      </c>
      <c r="L134" s="141">
        <f>F134/F130</f>
        <v>1.1222351039709417E-3</v>
      </c>
      <c r="M134" s="140">
        <f>G134/G130</f>
        <v>6.5366898570827948E-4</v>
      </c>
      <c r="N134" s="142">
        <v>144</v>
      </c>
      <c r="O134" s="139">
        <v>15</v>
      </c>
      <c r="P134" s="139">
        <v>77</v>
      </c>
      <c r="Q134" s="139">
        <v>80</v>
      </c>
      <c r="R134" s="139">
        <v>0</v>
      </c>
      <c r="S134" s="140">
        <f t="shared" si="16"/>
        <v>-1</v>
      </c>
      <c r="T134" s="140">
        <f t="shared" si="17"/>
        <v>-1</v>
      </c>
      <c r="U134" s="139">
        <f t="shared" si="22"/>
        <v>-80</v>
      </c>
      <c r="V134" s="139">
        <f t="shared" si="23"/>
        <v>-144</v>
      </c>
      <c r="W134" s="140">
        <f t="shared" si="24"/>
        <v>0</v>
      </c>
    </row>
    <row r="135" spans="2:23" ht="15.75" x14ac:dyDescent="0.25">
      <c r="B135" s="138" t="s">
        <v>187</v>
      </c>
      <c r="C135" s="139">
        <v>5913</v>
      </c>
      <c r="D135" s="139">
        <v>2315</v>
      </c>
      <c r="E135" s="139">
        <v>5766</v>
      </c>
      <c r="F135" s="139">
        <v>7010</v>
      </c>
      <c r="G135" s="139">
        <v>5309</v>
      </c>
      <c r="H135" s="140">
        <f t="shared" si="18"/>
        <v>-0.24265335235378027</v>
      </c>
      <c r="I135" s="140">
        <f t="shared" si="19"/>
        <v>-0.10214780991036698</v>
      </c>
      <c r="J135" s="139">
        <f t="shared" si="20"/>
        <v>-1701</v>
      </c>
      <c r="K135" s="139">
        <f t="shared" si="21"/>
        <v>-604</v>
      </c>
      <c r="L135" s="141">
        <f>F135/F130</f>
        <v>2.0017476027573287E-2</v>
      </c>
      <c r="M135" s="140">
        <f>G135/G130</f>
        <v>1.6292622747066929E-2</v>
      </c>
      <c r="N135" s="142">
        <v>526</v>
      </c>
      <c r="O135" s="139">
        <v>162</v>
      </c>
      <c r="P135" s="139">
        <v>180</v>
      </c>
      <c r="Q135" s="139">
        <v>293</v>
      </c>
      <c r="R135" s="139">
        <v>181</v>
      </c>
      <c r="S135" s="140">
        <f t="shared" si="16"/>
        <v>-0.38225255972696248</v>
      </c>
      <c r="T135" s="140">
        <f t="shared" si="17"/>
        <v>-0.655893536121673</v>
      </c>
      <c r="U135" s="139">
        <f t="shared" si="22"/>
        <v>-112</v>
      </c>
      <c r="V135" s="139">
        <f t="shared" si="23"/>
        <v>-345</v>
      </c>
      <c r="W135" s="140">
        <f t="shared" si="24"/>
        <v>1.1165319456753542E-5</v>
      </c>
    </row>
    <row r="136" spans="2:23" ht="15.75" x14ac:dyDescent="0.25">
      <c r="B136" s="138" t="s">
        <v>188</v>
      </c>
      <c r="C136" s="139">
        <v>35755</v>
      </c>
      <c r="D136" s="139">
        <v>19084</v>
      </c>
      <c r="E136" s="139">
        <v>29482</v>
      </c>
      <c r="F136" s="139">
        <v>47035</v>
      </c>
      <c r="G136" s="139">
        <v>37199</v>
      </c>
      <c r="H136" s="140">
        <f t="shared" si="18"/>
        <v>-0.20912086743914104</v>
      </c>
      <c r="I136" s="140">
        <f t="shared" si="19"/>
        <v>4.038596000559358E-2</v>
      </c>
      <c r="J136" s="139">
        <f t="shared" si="20"/>
        <v>-9836</v>
      </c>
      <c r="K136" s="139">
        <f t="shared" si="21"/>
        <v>1444</v>
      </c>
      <c r="L136" s="141">
        <f>F136/F130</f>
        <v>0.13431126746888866</v>
      </c>
      <c r="M136" s="140">
        <f>G136/G130</f>
        <v>0.11415883849465863</v>
      </c>
      <c r="N136" s="142">
        <v>2404</v>
      </c>
      <c r="O136" s="139">
        <v>1191</v>
      </c>
      <c r="P136" s="139">
        <v>1828</v>
      </c>
      <c r="Q136" s="139">
        <v>2188</v>
      </c>
      <c r="R136" s="139">
        <v>1722</v>
      </c>
      <c r="S136" s="140">
        <f t="shared" si="16"/>
        <v>-0.21297989031078612</v>
      </c>
      <c r="T136" s="140">
        <f t="shared" si="17"/>
        <v>-0.28369384359400995</v>
      </c>
      <c r="U136" s="139">
        <f t="shared" si="22"/>
        <v>-466</v>
      </c>
      <c r="V136" s="139">
        <f t="shared" si="23"/>
        <v>-682</v>
      </c>
      <c r="W136" s="140">
        <f t="shared" si="24"/>
        <v>1.0622475195872706E-4</v>
      </c>
    </row>
    <row r="137" spans="2:23" ht="15.75" x14ac:dyDescent="0.25">
      <c r="B137" s="144" t="s">
        <v>189</v>
      </c>
      <c r="C137" s="145">
        <v>32091</v>
      </c>
      <c r="D137" s="145">
        <v>11633</v>
      </c>
      <c r="E137" s="145">
        <v>44349</v>
      </c>
      <c r="F137" s="145">
        <v>39658</v>
      </c>
      <c r="G137" s="145">
        <v>23820</v>
      </c>
      <c r="H137" s="146">
        <f t="shared" si="18"/>
        <v>-0.39936456704826262</v>
      </c>
      <c r="I137" s="146">
        <f t="shared" si="19"/>
        <v>-0.25773581377956434</v>
      </c>
      <c r="J137" s="145">
        <f t="shared" si="20"/>
        <v>-15838</v>
      </c>
      <c r="K137" s="147">
        <f t="shared" si="21"/>
        <v>-8271</v>
      </c>
      <c r="L137" s="150">
        <f>F137/F130</f>
        <v>0.11324580089893031</v>
      </c>
      <c r="M137" s="148">
        <f>G137/G130</f>
        <v>7.3100447134137173E-2</v>
      </c>
      <c r="N137" s="149">
        <v>1184</v>
      </c>
      <c r="O137" s="147">
        <v>936</v>
      </c>
      <c r="P137" s="147">
        <v>1775</v>
      </c>
      <c r="Q137" s="145">
        <v>1362</v>
      </c>
      <c r="R137" s="145">
        <v>1955</v>
      </c>
      <c r="S137" s="146">
        <f t="shared" ref="S137:S153" si="25">IFERROR(R137/Q137-1,"-")</f>
        <v>0.43538913362701903</v>
      </c>
      <c r="T137" s="146">
        <f t="shared" ref="T137:T153" si="26">IFERROR(R137/N137-1,"-")</f>
        <v>0.65118243243243246</v>
      </c>
      <c r="U137" s="145">
        <f t="shared" si="22"/>
        <v>593</v>
      </c>
      <c r="V137" s="145">
        <f t="shared" si="23"/>
        <v>771</v>
      </c>
      <c r="W137" s="146">
        <f t="shared" si="24"/>
        <v>1.2059778750250372E-4</v>
      </c>
    </row>
    <row r="138" spans="2:23" ht="15.75" x14ac:dyDescent="0.25">
      <c r="B138" s="133" t="s">
        <v>164</v>
      </c>
      <c r="C138" s="134">
        <v>165403</v>
      </c>
      <c r="D138" s="134">
        <v>86490</v>
      </c>
      <c r="E138" s="134">
        <v>146413</v>
      </c>
      <c r="F138" s="134">
        <v>169195</v>
      </c>
      <c r="G138" s="134">
        <v>177475</v>
      </c>
      <c r="H138" s="135">
        <f t="shared" si="18"/>
        <v>4.8937616359821412E-2</v>
      </c>
      <c r="I138" s="135">
        <f t="shared" si="19"/>
        <v>7.2985375114115181E-2</v>
      </c>
      <c r="J138" s="134">
        <f t="shared" si="20"/>
        <v>8280</v>
      </c>
      <c r="K138" s="134">
        <f t="shared" si="21"/>
        <v>12072</v>
      </c>
      <c r="L138" s="136">
        <f>F138/F138</f>
        <v>1</v>
      </c>
      <c r="M138" s="135">
        <f>G138/G138</f>
        <v>1</v>
      </c>
      <c r="N138" s="137">
        <v>8776</v>
      </c>
      <c r="O138" s="134">
        <v>4098</v>
      </c>
      <c r="P138" s="134">
        <v>11258</v>
      </c>
      <c r="Q138" s="134">
        <v>12193</v>
      </c>
      <c r="R138" s="134">
        <v>12577</v>
      </c>
      <c r="S138" s="135">
        <f t="shared" si="25"/>
        <v>3.1493479865496665E-2</v>
      </c>
      <c r="T138" s="135">
        <f t="shared" si="26"/>
        <v>0.43311303555150404</v>
      </c>
      <c r="U138" s="134">
        <f t="shared" si="22"/>
        <v>384</v>
      </c>
      <c r="V138" s="134">
        <f t="shared" si="23"/>
        <v>3801</v>
      </c>
      <c r="W138" s="135">
        <f t="shared" si="24"/>
        <v>7.7583548512480264E-4</v>
      </c>
    </row>
    <row r="139" spans="2:23" ht="15.75" x14ac:dyDescent="0.25">
      <c r="B139" s="138" t="s">
        <v>183</v>
      </c>
      <c r="C139" s="139">
        <v>129954</v>
      </c>
      <c r="D139" s="139">
        <v>67095</v>
      </c>
      <c r="E139" s="139">
        <v>109718</v>
      </c>
      <c r="F139" s="139">
        <v>126292</v>
      </c>
      <c r="G139" s="139">
        <v>129633</v>
      </c>
      <c r="H139" s="140">
        <f t="shared" si="18"/>
        <v>2.6454565609856484E-2</v>
      </c>
      <c r="I139" s="140">
        <f t="shared" si="19"/>
        <v>-2.4701048063160425E-3</v>
      </c>
      <c r="J139" s="139">
        <f t="shared" si="20"/>
        <v>3341</v>
      </c>
      <c r="K139" s="139">
        <f t="shared" si="21"/>
        <v>-321</v>
      </c>
      <c r="L139" s="141">
        <f>F139/F138</f>
        <v>0.74642867697035964</v>
      </c>
      <c r="M139" s="140">
        <f>G139/G138</f>
        <v>0.73042963797717986</v>
      </c>
      <c r="N139" s="142">
        <v>6951</v>
      </c>
      <c r="O139" s="139">
        <v>3071</v>
      </c>
      <c r="P139" s="139">
        <v>9017</v>
      </c>
      <c r="Q139" s="139">
        <v>9049</v>
      </c>
      <c r="R139" s="139">
        <v>9676</v>
      </c>
      <c r="S139" s="140">
        <f t="shared" si="25"/>
        <v>6.9289424245773112E-2</v>
      </c>
      <c r="T139" s="140">
        <f t="shared" si="26"/>
        <v>0.3920299237519782</v>
      </c>
      <c r="U139" s="139">
        <f t="shared" si="22"/>
        <v>627</v>
      </c>
      <c r="V139" s="139">
        <f t="shared" si="23"/>
        <v>2725</v>
      </c>
      <c r="W139" s="140">
        <f t="shared" si="24"/>
        <v>5.9688193957760914E-4</v>
      </c>
    </row>
    <row r="140" spans="2:23" ht="15.75" x14ac:dyDescent="0.25">
      <c r="B140" s="143" t="s">
        <v>184</v>
      </c>
      <c r="C140" s="139">
        <v>104167</v>
      </c>
      <c r="D140" s="139">
        <v>50765</v>
      </c>
      <c r="E140" s="139">
        <v>78193</v>
      </c>
      <c r="F140" s="139">
        <v>97966</v>
      </c>
      <c r="G140" s="139">
        <v>111064</v>
      </c>
      <c r="H140" s="140">
        <f t="shared" si="18"/>
        <v>0.13369944674683043</v>
      </c>
      <c r="I140" s="140">
        <f t="shared" si="19"/>
        <v>6.6210988124838055E-2</v>
      </c>
      <c r="J140" s="139">
        <f t="shared" si="20"/>
        <v>13098</v>
      </c>
      <c r="K140" s="139">
        <f t="shared" si="21"/>
        <v>6897</v>
      </c>
      <c r="L140" s="141">
        <f>F140/F138</f>
        <v>0.57901238216259343</v>
      </c>
      <c r="M140" s="140">
        <f>G140/G138</f>
        <v>0.62580081701648116</v>
      </c>
      <c r="N140" s="142">
        <v>5084</v>
      </c>
      <c r="O140" s="139">
        <v>2219</v>
      </c>
      <c r="P140" s="139">
        <v>6064</v>
      </c>
      <c r="Q140" s="139">
        <v>8167</v>
      </c>
      <c r="R140" s="139">
        <v>8724</v>
      </c>
      <c r="S140" s="140">
        <f t="shared" si="25"/>
        <v>6.8201297906207881E-2</v>
      </c>
      <c r="T140" s="140">
        <f t="shared" si="26"/>
        <v>0.7159716758457908</v>
      </c>
      <c r="U140" s="139">
        <f t="shared" si="22"/>
        <v>557</v>
      </c>
      <c r="V140" s="139">
        <f t="shared" si="23"/>
        <v>3640</v>
      </c>
      <c r="W140" s="140">
        <f t="shared" si="24"/>
        <v>5.3815606044595524E-4</v>
      </c>
    </row>
    <row r="141" spans="2:23" ht="15.75" x14ac:dyDescent="0.25">
      <c r="B141" s="143" t="s">
        <v>185</v>
      </c>
      <c r="C141" s="139">
        <v>25789</v>
      </c>
      <c r="D141" s="139">
        <v>16331</v>
      </c>
      <c r="E141" s="139">
        <v>31525</v>
      </c>
      <c r="F141" s="139">
        <v>28328</v>
      </c>
      <c r="G141" s="139">
        <v>18571</v>
      </c>
      <c r="H141" s="140">
        <f t="shared" si="18"/>
        <v>-0.34442953967805701</v>
      </c>
      <c r="I141" s="140">
        <f t="shared" si="19"/>
        <v>-0.27988677343053237</v>
      </c>
      <c r="J141" s="139">
        <f t="shared" si="20"/>
        <v>-9757</v>
      </c>
      <c r="K141" s="139">
        <f t="shared" si="21"/>
        <v>-7218</v>
      </c>
      <c r="L141" s="141">
        <f>F141/F138</f>
        <v>0.16742811548804634</v>
      </c>
      <c r="M141" s="140">
        <f>G141/G138</f>
        <v>0.10464009015354275</v>
      </c>
      <c r="N141" s="142">
        <v>1868</v>
      </c>
      <c r="O141" s="139">
        <v>852</v>
      </c>
      <c r="P141" s="139">
        <v>2953</v>
      </c>
      <c r="Q141" s="139">
        <v>882</v>
      </c>
      <c r="R141" s="139">
        <v>951</v>
      </c>
      <c r="S141" s="140">
        <f t="shared" si="25"/>
        <v>7.8231292517006779E-2</v>
      </c>
      <c r="T141" s="140">
        <f t="shared" si="26"/>
        <v>-0.4908993576017131</v>
      </c>
      <c r="U141" s="139">
        <f t="shared" si="22"/>
        <v>69</v>
      </c>
      <c r="V141" s="139">
        <f t="shared" si="23"/>
        <v>-917</v>
      </c>
      <c r="W141" s="140">
        <f t="shared" si="24"/>
        <v>5.8664192283826617E-5</v>
      </c>
    </row>
    <row r="142" spans="2:23" ht="15.75" x14ac:dyDescent="0.25">
      <c r="B142" s="138" t="s">
        <v>186</v>
      </c>
      <c r="C142" s="139">
        <v>715</v>
      </c>
      <c r="D142" s="139">
        <v>109</v>
      </c>
      <c r="E142" s="139">
        <v>132</v>
      </c>
      <c r="F142" s="139">
        <v>270</v>
      </c>
      <c r="G142" s="139">
        <v>85</v>
      </c>
      <c r="H142" s="140">
        <f t="shared" si="18"/>
        <v>-0.68518518518518512</v>
      </c>
      <c r="I142" s="140">
        <f t="shared" si="19"/>
        <v>-0.88111888111888115</v>
      </c>
      <c r="J142" s="139">
        <f t="shared" si="20"/>
        <v>-185</v>
      </c>
      <c r="K142" s="139">
        <f t="shared" si="21"/>
        <v>-630</v>
      </c>
      <c r="L142" s="141">
        <f>F142/F138</f>
        <v>1.5957918378202666E-3</v>
      </c>
      <c r="M142" s="140">
        <f>G142/G138</f>
        <v>4.7894069587265813E-4</v>
      </c>
      <c r="N142" s="142">
        <v>114</v>
      </c>
      <c r="O142" s="139">
        <v>15</v>
      </c>
      <c r="P142" s="139">
        <v>77</v>
      </c>
      <c r="Q142" s="139">
        <v>80</v>
      </c>
      <c r="R142" s="139">
        <v>0</v>
      </c>
      <c r="S142" s="140">
        <f t="shared" si="25"/>
        <v>-1</v>
      </c>
      <c r="T142" s="140">
        <f t="shared" si="26"/>
        <v>-1</v>
      </c>
      <c r="U142" s="139">
        <f t="shared" si="22"/>
        <v>-80</v>
      </c>
      <c r="V142" s="139">
        <f t="shared" si="23"/>
        <v>-114</v>
      </c>
      <c r="W142" s="140">
        <f t="shared" si="24"/>
        <v>0</v>
      </c>
    </row>
    <row r="143" spans="2:23" ht="15.75" x14ac:dyDescent="0.25">
      <c r="B143" s="138" t="s">
        <v>187</v>
      </c>
      <c r="C143" s="139">
        <v>3801</v>
      </c>
      <c r="D143" s="139">
        <v>2243</v>
      </c>
      <c r="E143" s="139">
        <v>4001</v>
      </c>
      <c r="F143" s="139">
        <v>4922</v>
      </c>
      <c r="G143" s="139">
        <v>5535</v>
      </c>
      <c r="H143" s="140">
        <f t="shared" si="18"/>
        <v>0.12454286875253961</v>
      </c>
      <c r="I143" s="140">
        <f t="shared" si="19"/>
        <v>0.45619573796369384</v>
      </c>
      <c r="J143" s="139">
        <f t="shared" si="20"/>
        <v>613</v>
      </c>
      <c r="K143" s="139">
        <f t="shared" si="21"/>
        <v>1734</v>
      </c>
      <c r="L143" s="141">
        <f>F143/F138</f>
        <v>2.9090694169449451E-2</v>
      </c>
      <c r="M143" s="140">
        <f>G143/G138</f>
        <v>3.1187491195943089E-2</v>
      </c>
      <c r="N143" s="142">
        <v>186</v>
      </c>
      <c r="O143" s="139">
        <v>173</v>
      </c>
      <c r="P143" s="139">
        <v>378</v>
      </c>
      <c r="Q143" s="139">
        <v>553</v>
      </c>
      <c r="R143" s="139">
        <v>388</v>
      </c>
      <c r="S143" s="140">
        <f t="shared" si="25"/>
        <v>-0.29837251356238703</v>
      </c>
      <c r="T143" s="140">
        <f t="shared" si="26"/>
        <v>1.086021505376344</v>
      </c>
      <c r="U143" s="139">
        <f t="shared" si="22"/>
        <v>-165</v>
      </c>
      <c r="V143" s="139">
        <f t="shared" si="23"/>
        <v>202</v>
      </c>
      <c r="W143" s="140">
        <f t="shared" si="24"/>
        <v>2.3934496957018639E-5</v>
      </c>
    </row>
    <row r="144" spans="2:23" ht="15.75" x14ac:dyDescent="0.25">
      <c r="B144" s="138" t="s">
        <v>188</v>
      </c>
      <c r="C144" s="139">
        <v>27303</v>
      </c>
      <c r="D144" s="139">
        <v>14538</v>
      </c>
      <c r="E144" s="139">
        <v>21637</v>
      </c>
      <c r="F144" s="139">
        <v>29277</v>
      </c>
      <c r="G144" s="139">
        <v>30851</v>
      </c>
      <c r="H144" s="140">
        <f t="shared" si="18"/>
        <v>5.3762339037469742E-2</v>
      </c>
      <c r="I144" s="140">
        <f t="shared" si="19"/>
        <v>0.12994908984360687</v>
      </c>
      <c r="J144" s="139">
        <f t="shared" si="20"/>
        <v>1574</v>
      </c>
      <c r="K144" s="139">
        <f t="shared" si="21"/>
        <v>3548</v>
      </c>
      <c r="L144" s="141">
        <f>F144/F138</f>
        <v>0.17303702828097758</v>
      </c>
      <c r="M144" s="140">
        <f>G144/G138</f>
        <v>0.17383293421608678</v>
      </c>
      <c r="N144" s="142">
        <v>1426</v>
      </c>
      <c r="O144" s="139">
        <v>478</v>
      </c>
      <c r="P144" s="139">
        <v>1068</v>
      </c>
      <c r="Q144" s="139">
        <v>1889</v>
      </c>
      <c r="R144" s="139">
        <v>1891</v>
      </c>
      <c r="S144" s="140">
        <f t="shared" si="25"/>
        <v>1.0587612493382359E-3</v>
      </c>
      <c r="T144" s="140">
        <f t="shared" si="26"/>
        <v>0.32608695652173902</v>
      </c>
      <c r="U144" s="139">
        <f t="shared" si="22"/>
        <v>2</v>
      </c>
      <c r="V144" s="139">
        <f t="shared" si="23"/>
        <v>465</v>
      </c>
      <c r="W144" s="140">
        <f t="shared" si="24"/>
        <v>1.1664982924155219E-4</v>
      </c>
    </row>
    <row r="145" spans="2:23" ht="15.75" x14ac:dyDescent="0.25">
      <c r="B145" s="144" t="s">
        <v>189</v>
      </c>
      <c r="C145" s="145">
        <v>3628</v>
      </c>
      <c r="D145" s="145">
        <v>2506</v>
      </c>
      <c r="E145" s="145">
        <v>10926</v>
      </c>
      <c r="F145" s="145">
        <v>8438</v>
      </c>
      <c r="G145" s="145">
        <v>11374</v>
      </c>
      <c r="H145" s="146">
        <f t="shared" si="18"/>
        <v>0.34794975112585913</v>
      </c>
      <c r="I145" s="146">
        <f t="shared" si="19"/>
        <v>2.1350606394707827</v>
      </c>
      <c r="J145" s="145">
        <f t="shared" si="20"/>
        <v>2936</v>
      </c>
      <c r="K145" s="147">
        <f t="shared" si="21"/>
        <v>7746</v>
      </c>
      <c r="L145" s="150">
        <f>F145/F138</f>
        <v>4.9871450101953367E-2</v>
      </c>
      <c r="M145" s="148">
        <f>G145/G138</f>
        <v>6.4087899704183687E-2</v>
      </c>
      <c r="N145" s="149">
        <v>99</v>
      </c>
      <c r="O145" s="147">
        <v>361</v>
      </c>
      <c r="P145" s="147">
        <v>719</v>
      </c>
      <c r="Q145" s="145">
        <v>622</v>
      </c>
      <c r="R145" s="145">
        <v>623</v>
      </c>
      <c r="S145" s="146">
        <f t="shared" si="25"/>
        <v>1.607717041800738E-3</v>
      </c>
      <c r="T145" s="146">
        <f t="shared" si="26"/>
        <v>5.2929292929292933</v>
      </c>
      <c r="U145" s="145">
        <f t="shared" si="22"/>
        <v>1</v>
      </c>
      <c r="V145" s="145">
        <f t="shared" si="23"/>
        <v>524</v>
      </c>
      <c r="W145" s="146">
        <f t="shared" si="24"/>
        <v>3.8430906196450035E-5</v>
      </c>
    </row>
    <row r="146" spans="2:23" ht="15.75" x14ac:dyDescent="0.25">
      <c r="B146" s="133" t="s">
        <v>165</v>
      </c>
      <c r="C146" s="134">
        <v>60757</v>
      </c>
      <c r="D146" s="134">
        <v>29298</v>
      </c>
      <c r="E146" s="134">
        <v>88913</v>
      </c>
      <c r="F146" s="134">
        <v>69843</v>
      </c>
      <c r="G146" s="134">
        <v>55596</v>
      </c>
      <c r="H146" s="135">
        <f t="shared" si="18"/>
        <v>-0.20398608307203303</v>
      </c>
      <c r="I146" s="135">
        <f t="shared" si="19"/>
        <v>-8.4944944615435225E-2</v>
      </c>
      <c r="J146" s="134">
        <f t="shared" si="20"/>
        <v>-14247</v>
      </c>
      <c r="K146" s="134">
        <f t="shared" si="21"/>
        <v>-5161</v>
      </c>
      <c r="L146" s="136">
        <f>F146/F146</f>
        <v>1</v>
      </c>
      <c r="M146" s="135">
        <f>G146/G146</f>
        <v>1</v>
      </c>
      <c r="N146" s="137">
        <v>3360</v>
      </c>
      <c r="O146" s="134">
        <v>1427</v>
      </c>
      <c r="P146" s="134">
        <v>12159</v>
      </c>
      <c r="Q146" s="134">
        <v>3065</v>
      </c>
      <c r="R146" s="134">
        <v>4192</v>
      </c>
      <c r="S146" s="135">
        <f t="shared" si="25"/>
        <v>0.36769983686786301</v>
      </c>
      <c r="T146" s="135">
        <f t="shared" si="26"/>
        <v>0.24761904761904763</v>
      </c>
      <c r="U146" s="134">
        <f t="shared" si="22"/>
        <v>1127</v>
      </c>
      <c r="V146" s="134">
        <f t="shared" si="23"/>
        <v>832</v>
      </c>
      <c r="W146" s="135">
        <f t="shared" si="24"/>
        <v>2.5859126609232511E-4</v>
      </c>
    </row>
    <row r="147" spans="2:23" ht="15.75" x14ac:dyDescent="0.25">
      <c r="B147" s="138" t="s">
        <v>183</v>
      </c>
      <c r="C147" s="139">
        <v>43691</v>
      </c>
      <c r="D147" s="139">
        <v>19475</v>
      </c>
      <c r="E147" s="139">
        <v>70117</v>
      </c>
      <c r="F147" s="139">
        <v>38771</v>
      </c>
      <c r="G147" s="139">
        <v>30225</v>
      </c>
      <c r="H147" s="140">
        <f t="shared" si="18"/>
        <v>-0.22042248072012582</v>
      </c>
      <c r="I147" s="140">
        <f t="shared" si="19"/>
        <v>-0.30820992881829212</v>
      </c>
      <c r="J147" s="139">
        <f t="shared" si="20"/>
        <v>-8546</v>
      </c>
      <c r="K147" s="139">
        <f t="shared" si="21"/>
        <v>-13466</v>
      </c>
      <c r="L147" s="141">
        <f>F147/F146</f>
        <v>0.55511647552367449</v>
      </c>
      <c r="M147" s="140">
        <f>G147/G146</f>
        <v>0.54365421972803796</v>
      </c>
      <c r="N147" s="142">
        <v>2519</v>
      </c>
      <c r="O147" s="139">
        <v>1082</v>
      </c>
      <c r="P147" s="139">
        <v>10466</v>
      </c>
      <c r="Q147" s="139">
        <v>1764</v>
      </c>
      <c r="R147" s="139">
        <v>1397</v>
      </c>
      <c r="S147" s="140">
        <f t="shared" si="25"/>
        <v>-0.20804988662131518</v>
      </c>
      <c r="T147" s="140">
        <f t="shared" si="26"/>
        <v>-0.44541484716157209</v>
      </c>
      <c r="U147" s="139">
        <f t="shared" si="22"/>
        <v>-367</v>
      </c>
      <c r="V147" s="139">
        <f t="shared" si="23"/>
        <v>-1122</v>
      </c>
      <c r="W147" s="140">
        <f t="shared" si="24"/>
        <v>8.6176526414832578E-5</v>
      </c>
    </row>
    <row r="148" spans="2:23" ht="15.75" x14ac:dyDescent="0.25">
      <c r="B148" s="143" t="s">
        <v>184</v>
      </c>
      <c r="C148" s="139">
        <v>29360</v>
      </c>
      <c r="D148" s="139">
        <v>12806</v>
      </c>
      <c r="E148" s="139">
        <v>53050</v>
      </c>
      <c r="F148" s="139">
        <v>30507</v>
      </c>
      <c r="G148" s="139">
        <v>26631</v>
      </c>
      <c r="H148" s="140">
        <f t="shared" si="18"/>
        <v>-0.12705280755236503</v>
      </c>
      <c r="I148" s="140">
        <f t="shared" si="19"/>
        <v>-9.2949591280653943E-2</v>
      </c>
      <c r="J148" s="139">
        <f t="shared" si="20"/>
        <v>-3876</v>
      </c>
      <c r="K148" s="139">
        <f t="shared" si="21"/>
        <v>-2729</v>
      </c>
      <c r="L148" s="141">
        <f>F148/F146</f>
        <v>0.43679395214982175</v>
      </c>
      <c r="M148" s="140">
        <f>G148/G146</f>
        <v>0.47900928124325493</v>
      </c>
      <c r="N148" s="142">
        <v>1400</v>
      </c>
      <c r="O148" s="139">
        <v>768</v>
      </c>
      <c r="P148" s="139">
        <v>7528</v>
      </c>
      <c r="Q148" s="139">
        <v>1583</v>
      </c>
      <c r="R148" s="139">
        <v>1185</v>
      </c>
      <c r="S148" s="140">
        <f t="shared" si="25"/>
        <v>-0.25142135186355019</v>
      </c>
      <c r="T148" s="140">
        <f t="shared" si="26"/>
        <v>-0.15357142857142858</v>
      </c>
      <c r="U148" s="139">
        <f t="shared" si="22"/>
        <v>-398</v>
      </c>
      <c r="V148" s="139">
        <f t="shared" si="23"/>
        <v>-215</v>
      </c>
      <c r="W148" s="140">
        <f t="shared" si="24"/>
        <v>7.3098914675430636E-5</v>
      </c>
    </row>
    <row r="149" spans="2:23" ht="15.75" x14ac:dyDescent="0.25">
      <c r="B149" s="143" t="s">
        <v>185</v>
      </c>
      <c r="C149" s="139">
        <v>14334</v>
      </c>
      <c r="D149" s="139">
        <v>6668</v>
      </c>
      <c r="E149" s="139">
        <v>17069</v>
      </c>
      <c r="F149" s="139">
        <v>8262</v>
      </c>
      <c r="G149" s="139">
        <v>3596</v>
      </c>
      <c r="H149" s="140">
        <f t="shared" si="18"/>
        <v>-0.56475429678044065</v>
      </c>
      <c r="I149" s="140">
        <f t="shared" si="19"/>
        <v>-0.74912794753732381</v>
      </c>
      <c r="J149" s="139">
        <f t="shared" si="20"/>
        <v>-4666</v>
      </c>
      <c r="K149" s="139">
        <f t="shared" si="21"/>
        <v>-10738</v>
      </c>
      <c r="L149" s="141">
        <f>F149/F146</f>
        <v>0.11829388771959967</v>
      </c>
      <c r="M149" s="140">
        <f>G149/G146</f>
        <v>6.4680912295848617E-2</v>
      </c>
      <c r="N149" s="142">
        <v>1120</v>
      </c>
      <c r="O149" s="139">
        <v>314</v>
      </c>
      <c r="P149" s="139">
        <v>2938</v>
      </c>
      <c r="Q149" s="139">
        <v>181</v>
      </c>
      <c r="R149" s="139">
        <v>212</v>
      </c>
      <c r="S149" s="140">
        <f t="shared" si="25"/>
        <v>0.17127071823204409</v>
      </c>
      <c r="T149" s="140">
        <f t="shared" si="26"/>
        <v>-0.81071428571428572</v>
      </c>
      <c r="U149" s="139">
        <f t="shared" si="22"/>
        <v>31</v>
      </c>
      <c r="V149" s="139">
        <f t="shared" si="23"/>
        <v>-908</v>
      </c>
      <c r="W149" s="140">
        <f t="shared" si="24"/>
        <v>1.3077611739401938E-5</v>
      </c>
    </row>
    <row r="150" spans="2:23" ht="15.75" x14ac:dyDescent="0.25">
      <c r="B150" s="138" t="s">
        <v>186</v>
      </c>
      <c r="C150" s="139">
        <v>667</v>
      </c>
      <c r="D150" s="139">
        <v>41</v>
      </c>
      <c r="E150" s="139">
        <v>13</v>
      </c>
      <c r="F150" s="139">
        <v>226</v>
      </c>
      <c r="G150" s="139">
        <v>55</v>
      </c>
      <c r="H150" s="140">
        <f t="shared" si="18"/>
        <v>-0.75663716814159288</v>
      </c>
      <c r="I150" s="140">
        <f t="shared" si="19"/>
        <v>-0.91754122938530736</v>
      </c>
      <c r="J150" s="139">
        <f t="shared" si="20"/>
        <v>-171</v>
      </c>
      <c r="K150" s="139">
        <f t="shared" si="21"/>
        <v>-612</v>
      </c>
      <c r="L150" s="141">
        <f>F150/F146</f>
        <v>3.2358289306014918E-3</v>
      </c>
      <c r="M150" s="140">
        <f>G150/G146</f>
        <v>9.8927980430246775E-4</v>
      </c>
      <c r="N150" s="142">
        <v>28</v>
      </c>
      <c r="O150" s="139">
        <v>0</v>
      </c>
      <c r="P150" s="139">
        <v>0</v>
      </c>
      <c r="Q150" s="139">
        <v>0</v>
      </c>
      <c r="R150" s="139">
        <v>0</v>
      </c>
      <c r="S150" s="140" t="str">
        <f t="shared" si="25"/>
        <v>-</v>
      </c>
      <c r="T150" s="140">
        <f t="shared" si="26"/>
        <v>-1</v>
      </c>
      <c r="U150" s="139">
        <f t="shared" si="22"/>
        <v>0</v>
      </c>
      <c r="V150" s="139">
        <f t="shared" si="23"/>
        <v>-28</v>
      </c>
      <c r="W150" s="140">
        <f t="shared" si="24"/>
        <v>0</v>
      </c>
    </row>
    <row r="151" spans="2:23" ht="15.75" x14ac:dyDescent="0.25">
      <c r="B151" s="138" t="s">
        <v>187</v>
      </c>
      <c r="C151" s="139">
        <v>2279</v>
      </c>
      <c r="D151" s="139">
        <v>1234</v>
      </c>
      <c r="E151" s="139">
        <v>805</v>
      </c>
      <c r="F151" s="139">
        <v>2192</v>
      </c>
      <c r="G151" s="139">
        <v>1681</v>
      </c>
      <c r="H151" s="140">
        <f t="shared" si="18"/>
        <v>-0.23312043795620441</v>
      </c>
      <c r="I151" s="140">
        <f t="shared" si="19"/>
        <v>-0.26239578762615179</v>
      </c>
      <c r="J151" s="139">
        <f t="shared" si="20"/>
        <v>-511</v>
      </c>
      <c r="K151" s="139">
        <f t="shared" si="21"/>
        <v>-598</v>
      </c>
      <c r="L151" s="141">
        <f>F151/F146</f>
        <v>3.1384677061409162E-2</v>
      </c>
      <c r="M151" s="140">
        <f>G151/G146</f>
        <v>3.023598820058997E-2</v>
      </c>
      <c r="N151" s="142">
        <v>248</v>
      </c>
      <c r="O151" s="139">
        <v>25</v>
      </c>
      <c r="P151" s="139">
        <v>78</v>
      </c>
      <c r="Q151" s="139">
        <v>54</v>
      </c>
      <c r="R151" s="139">
        <v>395</v>
      </c>
      <c r="S151" s="140">
        <f t="shared" si="25"/>
        <v>6.3148148148148149</v>
      </c>
      <c r="T151" s="140">
        <f t="shared" si="26"/>
        <v>0.592741935483871</v>
      </c>
      <c r="U151" s="139">
        <f t="shared" si="22"/>
        <v>341</v>
      </c>
      <c r="V151" s="139">
        <f t="shared" si="23"/>
        <v>147</v>
      </c>
      <c r="W151" s="140">
        <f t="shared" si="24"/>
        <v>2.4366304891810214E-5</v>
      </c>
    </row>
    <row r="152" spans="2:23" ht="15.75" x14ac:dyDescent="0.25">
      <c r="B152" s="138" t="s">
        <v>188</v>
      </c>
      <c r="C152" s="139">
        <v>6331</v>
      </c>
      <c r="D152" s="139">
        <v>4643</v>
      </c>
      <c r="E152" s="139">
        <v>8254</v>
      </c>
      <c r="F152" s="139">
        <v>13003</v>
      </c>
      <c r="G152" s="139">
        <v>14274</v>
      </c>
      <c r="H152" s="140">
        <f t="shared" si="18"/>
        <v>9.7746673844497423E-2</v>
      </c>
      <c r="I152" s="140">
        <f t="shared" si="19"/>
        <v>1.2546201232032854</v>
      </c>
      <c r="J152" s="139">
        <f t="shared" si="20"/>
        <v>1271</v>
      </c>
      <c r="K152" s="139">
        <f t="shared" si="21"/>
        <v>7943</v>
      </c>
      <c r="L152" s="141">
        <f>F152/F146</f>
        <v>0.18617470612659823</v>
      </c>
      <c r="M152" s="140">
        <f>G152/G146</f>
        <v>0.25674508957478953</v>
      </c>
      <c r="N152" s="142">
        <v>377</v>
      </c>
      <c r="O152" s="139">
        <v>159</v>
      </c>
      <c r="P152" s="139">
        <v>272</v>
      </c>
      <c r="Q152" s="139">
        <v>324</v>
      </c>
      <c r="R152" s="139">
        <v>1321</v>
      </c>
      <c r="S152" s="140">
        <f t="shared" si="25"/>
        <v>3.0771604938271606</v>
      </c>
      <c r="T152" s="140">
        <f t="shared" si="26"/>
        <v>2.5039787798408488</v>
      </c>
      <c r="U152" s="139">
        <f t="shared" si="22"/>
        <v>997</v>
      </c>
      <c r="V152" s="139">
        <f t="shared" si="23"/>
        <v>944</v>
      </c>
      <c r="W152" s="140">
        <f t="shared" si="24"/>
        <v>8.1488325979952643E-5</v>
      </c>
    </row>
    <row r="153" spans="2:23" ht="15.75" x14ac:dyDescent="0.25">
      <c r="B153" s="144" t="s">
        <v>189</v>
      </c>
      <c r="C153" s="145">
        <v>7790</v>
      </c>
      <c r="D153" s="145">
        <v>3911</v>
      </c>
      <c r="E153" s="145">
        <v>9725</v>
      </c>
      <c r="F153" s="145">
        <v>15656</v>
      </c>
      <c r="G153" s="145">
        <v>9363</v>
      </c>
      <c r="H153" s="146">
        <f t="shared" si="18"/>
        <v>-0.40195452222789985</v>
      </c>
      <c r="I153" s="146">
        <f t="shared" si="19"/>
        <v>0.2019255455712452</v>
      </c>
      <c r="J153" s="145">
        <f t="shared" si="20"/>
        <v>-6293</v>
      </c>
      <c r="K153" s="147">
        <f t="shared" si="21"/>
        <v>1573</v>
      </c>
      <c r="L153" s="150">
        <f>F153/F146</f>
        <v>0.22415990149334936</v>
      </c>
      <c r="M153" s="148">
        <f>G153/G146</f>
        <v>0.16841139650334555</v>
      </c>
      <c r="N153" s="149">
        <v>188</v>
      </c>
      <c r="O153" s="147">
        <v>161</v>
      </c>
      <c r="P153" s="147">
        <v>1342</v>
      </c>
      <c r="Q153" s="145">
        <v>923</v>
      </c>
      <c r="R153" s="145">
        <v>1079</v>
      </c>
      <c r="S153" s="146">
        <f t="shared" si="25"/>
        <v>0.16901408450704225</v>
      </c>
      <c r="T153" s="146">
        <f t="shared" si="26"/>
        <v>4.7393617021276597</v>
      </c>
      <c r="U153" s="145">
        <f t="shared" si="22"/>
        <v>156</v>
      </c>
      <c r="V153" s="145">
        <f t="shared" si="23"/>
        <v>891</v>
      </c>
      <c r="W153" s="146">
        <f t="shared" si="24"/>
        <v>6.6560108805729671E-5</v>
      </c>
    </row>
    <row r="154" spans="2:23" ht="6" customHeight="1" x14ac:dyDescent="0.25">
      <c r="B154" s="155"/>
      <c r="C154" s="156"/>
      <c r="D154" s="156"/>
      <c r="E154" s="157"/>
      <c r="F154" s="157"/>
      <c r="G154" s="156"/>
      <c r="H154" s="156"/>
      <c r="I154" s="157"/>
      <c r="J154" s="157"/>
    </row>
    <row r="155" spans="2:23" x14ac:dyDescent="0.25">
      <c r="B155" s="41" t="s">
        <v>85</v>
      </c>
      <c r="C155" s="41"/>
      <c r="D155" s="41"/>
      <c r="E155" s="41"/>
      <c r="F155" s="41"/>
      <c r="G155" s="41"/>
      <c r="H155" s="41"/>
      <c r="I155" s="41"/>
      <c r="J155" s="4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1191-F75A-41DF-BFAC-CB3F9F3E1B60}">
  <dimension ref="A1:M155"/>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18.42578125" customWidth="1"/>
    <col min="2" max="2" width="47.140625" customWidth="1"/>
    <col min="3" max="3" width="15.42578125" customWidth="1"/>
    <col min="4" max="4" width="13.85546875" customWidth="1"/>
    <col min="5" max="6" width="11.42578125" customWidth="1"/>
    <col min="10" max="10" width="11.42578125" customWidth="1"/>
    <col min="12" max="12" width="11.42578125" style="43"/>
  </cols>
  <sheetData>
    <row r="1" spans="1:13" ht="40.5" customHeight="1" x14ac:dyDescent="0.25">
      <c r="A1" s="47"/>
    </row>
    <row r="4" spans="1:13" ht="21.75" customHeight="1" thickBot="1" x14ac:dyDescent="0.3">
      <c r="B4" s="12" t="str">
        <f>CONCATENATE("Turistas entrados a Canarias e islas según tipo de alojamiento")</f>
        <v>Turistas entrados a Canarias e islas según tipo de alojamiento</v>
      </c>
      <c r="C4" s="72"/>
      <c r="D4" s="72"/>
      <c r="E4" s="72"/>
      <c r="F4" s="72"/>
      <c r="G4" s="72"/>
      <c r="H4" s="72"/>
      <c r="I4" s="72"/>
      <c r="J4" s="72"/>
      <c r="K4" s="72"/>
      <c r="L4" s="109"/>
      <c r="M4" s="72"/>
    </row>
    <row r="5" spans="1:13" ht="6" customHeight="1" x14ac:dyDescent="0.25">
      <c r="C5" s="49"/>
      <c r="D5" s="49"/>
      <c r="E5" s="49"/>
      <c r="F5" s="49"/>
      <c r="G5" s="49"/>
      <c r="H5" s="49"/>
      <c r="I5" s="49"/>
      <c r="J5" s="49"/>
      <c r="K5" s="49"/>
      <c r="L5" s="110"/>
      <c r="M5" s="49"/>
    </row>
    <row r="6" spans="1:13" ht="60.75"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111" t="s">
        <v>182</v>
      </c>
      <c r="M6" s="51" t="str">
        <f>CONCATENATE("Cuota ",RIGHT(G6,4))</f>
        <v>Cuota 2023</v>
      </c>
    </row>
    <row r="7" spans="1:13" ht="21" x14ac:dyDescent="0.35">
      <c r="B7" s="112" t="s">
        <v>58</v>
      </c>
      <c r="C7" s="113"/>
      <c r="D7" s="113"/>
      <c r="E7" s="113"/>
      <c r="F7" s="113"/>
      <c r="G7" s="113"/>
      <c r="H7" s="113"/>
      <c r="I7" s="113"/>
      <c r="J7" s="113"/>
      <c r="K7" s="113"/>
      <c r="L7" s="114"/>
      <c r="M7" s="113"/>
    </row>
    <row r="8" spans="1:13" ht="15.75" x14ac:dyDescent="0.25">
      <c r="B8" s="115" t="s">
        <v>160</v>
      </c>
      <c r="C8" s="116">
        <v>3690674</v>
      </c>
      <c r="D8" s="116">
        <v>907925</v>
      </c>
      <c r="E8" s="116">
        <v>2238704</v>
      </c>
      <c r="F8" s="116">
        <v>3766608</v>
      </c>
      <c r="G8" s="116">
        <v>3873318</v>
      </c>
      <c r="H8" s="117">
        <f t="shared" ref="H8:H55" si="0">G8/F8-1</f>
        <v>2.8330529749843958E-2</v>
      </c>
      <c r="I8" s="117">
        <f t="shared" ref="I8:I55" si="1">G8/C8-1</f>
        <v>4.9487979702352414E-2</v>
      </c>
      <c r="J8" s="116">
        <f t="shared" ref="J8:J55" si="2">G8-F8</f>
        <v>106710</v>
      </c>
      <c r="K8" s="116">
        <f t="shared" ref="K8:K55" si="3">G8-C8</f>
        <v>182644</v>
      </c>
      <c r="L8" s="118">
        <f>F8/F8</f>
        <v>1</v>
      </c>
      <c r="M8" s="117">
        <f>G8/G8</f>
        <v>1</v>
      </c>
    </row>
    <row r="9" spans="1:13" ht="15.75" x14ac:dyDescent="0.25">
      <c r="B9" s="120" t="s">
        <v>183</v>
      </c>
      <c r="C9" s="121">
        <v>3180134</v>
      </c>
      <c r="D9" s="121">
        <v>645701</v>
      </c>
      <c r="E9" s="121">
        <v>1716591</v>
      </c>
      <c r="F9" s="121">
        <v>3205496</v>
      </c>
      <c r="G9" s="121">
        <v>3359050</v>
      </c>
      <c r="H9" s="122">
        <f t="shared" si="0"/>
        <v>4.7903350994666694E-2</v>
      </c>
      <c r="I9" s="122">
        <f t="shared" si="1"/>
        <v>5.6260522355347398E-2</v>
      </c>
      <c r="J9" s="121">
        <f t="shared" si="2"/>
        <v>153554</v>
      </c>
      <c r="K9" s="121">
        <f t="shared" si="3"/>
        <v>178916</v>
      </c>
      <c r="L9" s="123">
        <f>F9/F8</f>
        <v>0.85102989214699276</v>
      </c>
      <c r="M9" s="122">
        <f>G9/G8</f>
        <v>0.86722804582531055</v>
      </c>
    </row>
    <row r="10" spans="1:13" ht="15.75" x14ac:dyDescent="0.25">
      <c r="B10" s="125" t="s">
        <v>184</v>
      </c>
      <c r="C10" s="121">
        <v>2913563</v>
      </c>
      <c r="D10" s="121">
        <v>537016</v>
      </c>
      <c r="E10" s="121">
        <v>1524557</v>
      </c>
      <c r="F10" s="121">
        <v>2583998</v>
      </c>
      <c r="G10" s="121">
        <v>2663463</v>
      </c>
      <c r="H10" s="122">
        <f t="shared" si="0"/>
        <v>3.0752732780752856E-2</v>
      </c>
      <c r="I10" s="122">
        <f t="shared" si="1"/>
        <v>-8.5839914908309889E-2</v>
      </c>
      <c r="J10" s="121">
        <f t="shared" si="2"/>
        <v>79465</v>
      </c>
      <c r="K10" s="121">
        <f t="shared" si="3"/>
        <v>-250100</v>
      </c>
      <c r="L10" s="123">
        <f>F10/F8</f>
        <v>0.68602785317718218</v>
      </c>
      <c r="M10" s="122">
        <f>G10/G8</f>
        <v>0.68764377208377936</v>
      </c>
    </row>
    <row r="11" spans="1:13" ht="15.75" x14ac:dyDescent="0.25">
      <c r="B11" s="125" t="s">
        <v>185</v>
      </c>
      <c r="C11" s="121">
        <v>266571</v>
      </c>
      <c r="D11" s="121">
        <v>108684</v>
      </c>
      <c r="E11" s="121">
        <v>192034</v>
      </c>
      <c r="F11" s="121">
        <v>621498</v>
      </c>
      <c r="G11" s="121">
        <v>695587</v>
      </c>
      <c r="H11" s="122">
        <f t="shared" si="0"/>
        <v>0.11921035948627345</v>
      </c>
      <c r="I11" s="122">
        <f t="shared" si="1"/>
        <v>1.6093873677181687</v>
      </c>
      <c r="J11" s="121">
        <f t="shared" si="2"/>
        <v>74089</v>
      </c>
      <c r="K11" s="121">
        <f t="shared" si="3"/>
        <v>429016</v>
      </c>
      <c r="L11" s="123">
        <f>F11/F8</f>
        <v>0.1650020389698105</v>
      </c>
      <c r="M11" s="122">
        <f>G11/G8</f>
        <v>0.17958427374153116</v>
      </c>
    </row>
    <row r="12" spans="1:13" ht="15.75" x14ac:dyDescent="0.25">
      <c r="B12" s="120" t="s">
        <v>186</v>
      </c>
      <c r="C12" s="121">
        <v>2661</v>
      </c>
      <c r="D12" s="121">
        <v>2886</v>
      </c>
      <c r="E12" s="121">
        <v>3984</v>
      </c>
      <c r="F12" s="121">
        <v>2640</v>
      </c>
      <c r="G12" s="121">
        <v>8563</v>
      </c>
      <c r="H12" s="122">
        <f t="shared" si="0"/>
        <v>2.2435606060606061</v>
      </c>
      <c r="I12" s="122">
        <f t="shared" si="1"/>
        <v>2.2179631717399473</v>
      </c>
      <c r="J12" s="121">
        <f t="shared" si="2"/>
        <v>5923</v>
      </c>
      <c r="K12" s="121">
        <f t="shared" si="3"/>
        <v>5902</v>
      </c>
      <c r="L12" s="123">
        <f>F12/F8</f>
        <v>7.0089587236048983E-4</v>
      </c>
      <c r="M12" s="122">
        <f>G12/G8</f>
        <v>2.2107660667159269E-3</v>
      </c>
    </row>
    <row r="13" spans="1:13" ht="15.75" x14ac:dyDescent="0.25">
      <c r="B13" s="120" t="s">
        <v>187</v>
      </c>
      <c r="C13" s="121">
        <v>87749</v>
      </c>
      <c r="D13" s="121">
        <v>49419</v>
      </c>
      <c r="E13" s="121">
        <v>101873</v>
      </c>
      <c r="F13" s="121">
        <v>97525</v>
      </c>
      <c r="G13" s="121">
        <v>86311</v>
      </c>
      <c r="H13" s="122">
        <f t="shared" si="0"/>
        <v>-0.11498590105101258</v>
      </c>
      <c r="I13" s="122">
        <f t="shared" si="1"/>
        <v>-1.6387651141323567E-2</v>
      </c>
      <c r="J13" s="121">
        <f t="shared" si="2"/>
        <v>-11214</v>
      </c>
      <c r="K13" s="121">
        <f t="shared" si="3"/>
        <v>-1438</v>
      </c>
      <c r="L13" s="123">
        <f>F13/F8</f>
        <v>2.589199619392302E-2</v>
      </c>
      <c r="M13" s="122">
        <f>G13/G8</f>
        <v>2.2283478919107598E-2</v>
      </c>
    </row>
    <row r="14" spans="1:13" ht="15.75" x14ac:dyDescent="0.25">
      <c r="B14" s="120" t="s">
        <v>188</v>
      </c>
      <c r="C14" s="121">
        <v>214239</v>
      </c>
      <c r="D14" s="121">
        <v>139070</v>
      </c>
      <c r="E14" s="121">
        <v>235142</v>
      </c>
      <c r="F14" s="121">
        <v>235610</v>
      </c>
      <c r="G14" s="121">
        <v>206481</v>
      </c>
      <c r="H14" s="122">
        <f t="shared" si="0"/>
        <v>-0.12363227367259455</v>
      </c>
      <c r="I14" s="122">
        <f t="shared" si="1"/>
        <v>-3.6211894192934024E-2</v>
      </c>
      <c r="J14" s="121">
        <f t="shared" si="2"/>
        <v>-29129</v>
      </c>
      <c r="K14" s="121">
        <f t="shared" si="3"/>
        <v>-7758</v>
      </c>
      <c r="L14" s="123">
        <f>F14/F8</f>
        <v>6.2552301699566298E-2</v>
      </c>
      <c r="M14" s="122">
        <f>G14/G8</f>
        <v>5.3308558708580082E-2</v>
      </c>
    </row>
    <row r="15" spans="1:13" ht="15.75" x14ac:dyDescent="0.25">
      <c r="B15" s="126" t="s">
        <v>189</v>
      </c>
      <c r="C15" s="127">
        <v>205891</v>
      </c>
      <c r="D15" s="127">
        <v>70849</v>
      </c>
      <c r="E15" s="127">
        <v>181113</v>
      </c>
      <c r="F15" s="127">
        <v>225339</v>
      </c>
      <c r="G15" s="127">
        <v>212913</v>
      </c>
      <c r="H15" s="128">
        <f t="shared" si="0"/>
        <v>-5.5143583667274676E-2</v>
      </c>
      <c r="I15" s="128">
        <f t="shared" si="1"/>
        <v>3.4105424715019206E-2</v>
      </c>
      <c r="J15" s="127">
        <f t="shared" si="2"/>
        <v>-12426</v>
      </c>
      <c r="K15" s="129">
        <f t="shared" si="3"/>
        <v>7022</v>
      </c>
      <c r="L15" s="130">
        <f>F15/F8</f>
        <v>5.9825445068878949E-2</v>
      </c>
      <c r="M15" s="131">
        <f>G15/G8</f>
        <v>5.4969150480285896E-2</v>
      </c>
    </row>
    <row r="16" spans="1:13" ht="15.75" x14ac:dyDescent="0.25">
      <c r="B16" s="133" t="s">
        <v>161</v>
      </c>
      <c r="C16" s="134">
        <v>1415929</v>
      </c>
      <c r="D16" s="134">
        <v>379989</v>
      </c>
      <c r="E16" s="134">
        <v>884024</v>
      </c>
      <c r="F16" s="134">
        <v>1468382</v>
      </c>
      <c r="G16" s="134">
        <v>1549405</v>
      </c>
      <c r="H16" s="135">
        <f t="shared" si="0"/>
        <v>5.5178420874132161E-2</v>
      </c>
      <c r="I16" s="135">
        <f t="shared" si="1"/>
        <v>9.4267438550944327E-2</v>
      </c>
      <c r="J16" s="134">
        <f t="shared" si="2"/>
        <v>81023</v>
      </c>
      <c r="K16" s="134">
        <f t="shared" si="3"/>
        <v>133476</v>
      </c>
      <c r="L16" s="136">
        <f>F16/F16</f>
        <v>1</v>
      </c>
      <c r="M16" s="135">
        <f>G16/G16</f>
        <v>1</v>
      </c>
    </row>
    <row r="17" spans="2:13" ht="15.75" x14ac:dyDescent="0.25">
      <c r="B17" s="138" t="s">
        <v>183</v>
      </c>
      <c r="C17" s="139">
        <v>1189272</v>
      </c>
      <c r="D17" s="139">
        <v>254896</v>
      </c>
      <c r="E17" s="139">
        <v>638953</v>
      </c>
      <c r="F17" s="139">
        <v>1217145</v>
      </c>
      <c r="G17" s="139">
        <v>1282782</v>
      </c>
      <c r="H17" s="140">
        <f t="shared" si="0"/>
        <v>5.3927017734123783E-2</v>
      </c>
      <c r="I17" s="140">
        <f t="shared" si="1"/>
        <v>7.8627933727523969E-2</v>
      </c>
      <c r="J17" s="139">
        <f t="shared" si="2"/>
        <v>65637</v>
      </c>
      <c r="K17" s="139">
        <f t="shared" si="3"/>
        <v>93510</v>
      </c>
      <c r="L17" s="141">
        <f>F17/F16</f>
        <v>0.82890215216476371</v>
      </c>
      <c r="M17" s="140">
        <f>G17/G16</f>
        <v>0.82791910443041039</v>
      </c>
    </row>
    <row r="18" spans="2:13" ht="15.75" x14ac:dyDescent="0.25">
      <c r="B18" s="143" t="s">
        <v>184</v>
      </c>
      <c r="C18" s="139">
        <v>1080330</v>
      </c>
      <c r="D18" s="139">
        <v>207398</v>
      </c>
      <c r="E18" s="139">
        <v>580338</v>
      </c>
      <c r="F18" s="139">
        <v>981032</v>
      </c>
      <c r="G18" s="139">
        <v>1021390</v>
      </c>
      <c r="H18" s="140">
        <f t="shared" si="0"/>
        <v>4.1138311492387558E-2</v>
      </c>
      <c r="I18" s="140">
        <f t="shared" si="1"/>
        <v>-5.4557403756259615E-2</v>
      </c>
      <c r="J18" s="139">
        <f t="shared" si="2"/>
        <v>40358</v>
      </c>
      <c r="K18" s="139">
        <f t="shared" si="3"/>
        <v>-58940</v>
      </c>
      <c r="L18" s="141">
        <f>F18/F16</f>
        <v>0.66810407645966785</v>
      </c>
      <c r="M18" s="140">
        <f>G18/G16</f>
        <v>0.65921434357059649</v>
      </c>
    </row>
    <row r="19" spans="2:13" ht="15.75" x14ac:dyDescent="0.25">
      <c r="B19" s="143" t="s">
        <v>185</v>
      </c>
      <c r="C19" s="139">
        <v>108942</v>
      </c>
      <c r="D19" s="139">
        <v>47497</v>
      </c>
      <c r="E19" s="139">
        <v>58615</v>
      </c>
      <c r="F19" s="139">
        <v>236115</v>
      </c>
      <c r="G19" s="139">
        <v>261393</v>
      </c>
      <c r="H19" s="140">
        <f t="shared" si="0"/>
        <v>0.10705800139762411</v>
      </c>
      <c r="I19" s="140">
        <f t="shared" si="1"/>
        <v>1.399377650492923</v>
      </c>
      <c r="J19" s="139">
        <f t="shared" si="2"/>
        <v>25278</v>
      </c>
      <c r="K19" s="139">
        <f t="shared" si="3"/>
        <v>152451</v>
      </c>
      <c r="L19" s="141">
        <f>F19/F16</f>
        <v>0.16079943774848779</v>
      </c>
      <c r="M19" s="140">
        <f>G19/G16</f>
        <v>0.16870540626885805</v>
      </c>
    </row>
    <row r="20" spans="2:13" ht="15.75" x14ac:dyDescent="0.25">
      <c r="B20" s="138" t="s">
        <v>186</v>
      </c>
      <c r="C20" s="139">
        <v>2025</v>
      </c>
      <c r="D20" s="139">
        <v>1362</v>
      </c>
      <c r="E20" s="139">
        <v>1457</v>
      </c>
      <c r="F20" s="139">
        <v>1158</v>
      </c>
      <c r="G20" s="139">
        <v>4245</v>
      </c>
      <c r="H20" s="140">
        <f t="shared" si="0"/>
        <v>2.6658031088082903</v>
      </c>
      <c r="I20" s="140">
        <f t="shared" si="1"/>
        <v>1.0962962962962961</v>
      </c>
      <c r="J20" s="139">
        <f t="shared" si="2"/>
        <v>3087</v>
      </c>
      <c r="K20" s="139">
        <f t="shared" si="3"/>
        <v>2220</v>
      </c>
      <c r="L20" s="141">
        <f>F20/F16</f>
        <v>7.8862312395548294E-4</v>
      </c>
      <c r="M20" s="140">
        <f>G20/G16</f>
        <v>2.73976139227639E-3</v>
      </c>
    </row>
    <row r="21" spans="2:13" ht="15.75" x14ac:dyDescent="0.25">
      <c r="B21" s="138" t="s">
        <v>187</v>
      </c>
      <c r="C21" s="139">
        <v>38007</v>
      </c>
      <c r="D21" s="139">
        <v>25190</v>
      </c>
      <c r="E21" s="139">
        <v>57647</v>
      </c>
      <c r="F21" s="139">
        <v>46345</v>
      </c>
      <c r="G21" s="139">
        <v>40590</v>
      </c>
      <c r="H21" s="140">
        <f t="shared" si="0"/>
        <v>-0.12417736541158697</v>
      </c>
      <c r="I21" s="140">
        <f t="shared" si="1"/>
        <v>6.7961165048543659E-2</v>
      </c>
      <c r="J21" s="139">
        <f t="shared" si="2"/>
        <v>-5755</v>
      </c>
      <c r="K21" s="139">
        <f t="shared" si="3"/>
        <v>2583</v>
      </c>
      <c r="L21" s="141">
        <f>F21/F16</f>
        <v>3.1561950500619051E-2</v>
      </c>
      <c r="M21" s="140">
        <f>G21/G16</f>
        <v>2.6197153100706399E-2</v>
      </c>
    </row>
    <row r="22" spans="2:13" ht="15.75" x14ac:dyDescent="0.25">
      <c r="B22" s="138" t="s">
        <v>188</v>
      </c>
      <c r="C22" s="139">
        <v>108361</v>
      </c>
      <c r="D22" s="139">
        <v>60901</v>
      </c>
      <c r="E22" s="139">
        <v>100188</v>
      </c>
      <c r="F22" s="139">
        <v>85540</v>
      </c>
      <c r="G22" s="139">
        <v>75790</v>
      </c>
      <c r="H22" s="140">
        <f t="shared" si="0"/>
        <v>-0.11398176291793316</v>
      </c>
      <c r="I22" s="140">
        <f t="shared" si="1"/>
        <v>-0.30057862145975023</v>
      </c>
      <c r="J22" s="139">
        <f t="shared" si="2"/>
        <v>-9750</v>
      </c>
      <c r="K22" s="139">
        <f t="shared" si="3"/>
        <v>-32571</v>
      </c>
      <c r="L22" s="141">
        <f>F22/F16</f>
        <v>5.8254595874915382E-2</v>
      </c>
      <c r="M22" s="140">
        <f>G22/G16</f>
        <v>4.8915551453622523E-2</v>
      </c>
    </row>
    <row r="23" spans="2:13" ht="15.75" x14ac:dyDescent="0.25">
      <c r="B23" s="144" t="s">
        <v>189</v>
      </c>
      <c r="C23" s="145">
        <v>78265</v>
      </c>
      <c r="D23" s="145">
        <v>37639</v>
      </c>
      <c r="E23" s="145">
        <v>85779</v>
      </c>
      <c r="F23" s="145">
        <v>118197</v>
      </c>
      <c r="G23" s="145">
        <v>145998</v>
      </c>
      <c r="H23" s="146">
        <f t="shared" si="0"/>
        <v>0.23520901545724504</v>
      </c>
      <c r="I23" s="146">
        <f t="shared" si="1"/>
        <v>0.86543154666837019</v>
      </c>
      <c r="J23" s="145">
        <f t="shared" si="2"/>
        <v>27801</v>
      </c>
      <c r="K23" s="147">
        <f t="shared" si="3"/>
        <v>67733</v>
      </c>
      <c r="L23" s="141">
        <f>F23/F16</f>
        <v>8.0494721400834385E-2</v>
      </c>
      <c r="M23" s="148">
        <f>G23/G16</f>
        <v>9.4228429622984305E-2</v>
      </c>
    </row>
    <row r="24" spans="2:13" ht="15.75" x14ac:dyDescent="0.25">
      <c r="B24" s="133" t="s">
        <v>162</v>
      </c>
      <c r="C24" s="134">
        <v>954305</v>
      </c>
      <c r="D24" s="134">
        <v>210647</v>
      </c>
      <c r="E24" s="134">
        <v>536507</v>
      </c>
      <c r="F24" s="134">
        <v>923521</v>
      </c>
      <c r="G24" s="134">
        <v>952620</v>
      </c>
      <c r="H24" s="135">
        <f t="shared" si="0"/>
        <v>3.1508758328181008E-2</v>
      </c>
      <c r="I24" s="135">
        <f t="shared" si="1"/>
        <v>-1.7656828791633439E-3</v>
      </c>
      <c r="J24" s="134">
        <f t="shared" si="2"/>
        <v>29099</v>
      </c>
      <c r="K24" s="134">
        <f t="shared" si="3"/>
        <v>-1685</v>
      </c>
      <c r="L24" s="136">
        <f>F24/F24</f>
        <v>1</v>
      </c>
      <c r="M24" s="135">
        <f>G24/G24</f>
        <v>1</v>
      </c>
    </row>
    <row r="25" spans="2:13" ht="15.75" x14ac:dyDescent="0.25">
      <c r="B25" s="138" t="s">
        <v>183</v>
      </c>
      <c r="C25" s="139">
        <v>827632</v>
      </c>
      <c r="D25" s="139">
        <v>140166</v>
      </c>
      <c r="E25" s="139">
        <v>409845</v>
      </c>
      <c r="F25" s="139">
        <v>777943</v>
      </c>
      <c r="G25" s="139">
        <v>821475</v>
      </c>
      <c r="H25" s="140">
        <f t="shared" si="0"/>
        <v>5.5957827244412561E-2</v>
      </c>
      <c r="I25" s="140">
        <f t="shared" si="1"/>
        <v>-7.4392966922497417E-3</v>
      </c>
      <c r="J25" s="139">
        <f t="shared" si="2"/>
        <v>43532</v>
      </c>
      <c r="K25" s="139">
        <f t="shared" si="3"/>
        <v>-6157</v>
      </c>
      <c r="L25" s="141">
        <f>F25/F24</f>
        <v>0.8423663349290379</v>
      </c>
      <c r="M25" s="140">
        <f>G25/G24</f>
        <v>0.86233230459154753</v>
      </c>
    </row>
    <row r="26" spans="2:13" ht="15.75" x14ac:dyDescent="0.25">
      <c r="B26" s="143" t="s">
        <v>184</v>
      </c>
      <c r="C26" s="139">
        <v>765464</v>
      </c>
      <c r="D26" s="139">
        <v>128684</v>
      </c>
      <c r="E26" s="139">
        <v>380258</v>
      </c>
      <c r="F26" s="139">
        <v>637136</v>
      </c>
      <c r="G26" s="139">
        <v>649165</v>
      </c>
      <c r="H26" s="140">
        <f t="shared" si="0"/>
        <v>1.887979960322439E-2</v>
      </c>
      <c r="I26" s="140">
        <f t="shared" si="1"/>
        <v>-0.15193268396684889</v>
      </c>
      <c r="J26" s="139">
        <f t="shared" si="2"/>
        <v>12029</v>
      </c>
      <c r="K26" s="139">
        <f t="shared" si="3"/>
        <v>-116299</v>
      </c>
      <c r="L26" s="141">
        <f>F26/F24</f>
        <v>0.68989876786775828</v>
      </c>
      <c r="M26" s="140">
        <f>G26/G24</f>
        <v>0.68145220549642038</v>
      </c>
    </row>
    <row r="27" spans="2:13" ht="15.75" x14ac:dyDescent="0.25">
      <c r="B27" s="143" t="s">
        <v>185</v>
      </c>
      <c r="C27" s="139">
        <v>62169</v>
      </c>
      <c r="D27" s="139">
        <v>11482</v>
      </c>
      <c r="E27" s="139">
        <v>29588</v>
      </c>
      <c r="F27" s="139">
        <v>140807</v>
      </c>
      <c r="G27" s="139">
        <v>172311</v>
      </c>
      <c r="H27" s="140">
        <f t="shared" si="0"/>
        <v>0.2237388766183499</v>
      </c>
      <c r="I27" s="140">
        <f t="shared" si="1"/>
        <v>1.7716546832022391</v>
      </c>
      <c r="J27" s="139">
        <f t="shared" si="2"/>
        <v>31504</v>
      </c>
      <c r="K27" s="139">
        <f t="shared" si="3"/>
        <v>110142</v>
      </c>
      <c r="L27" s="141">
        <f>F27/F24</f>
        <v>0.15246756706127959</v>
      </c>
      <c r="M27" s="140">
        <f>G27/G24</f>
        <v>0.18088114883164325</v>
      </c>
    </row>
    <row r="28" spans="2:13" ht="15.75" x14ac:dyDescent="0.25">
      <c r="B28" s="138" t="s">
        <v>186</v>
      </c>
      <c r="C28" s="139">
        <v>1994</v>
      </c>
      <c r="D28" s="139">
        <v>2388</v>
      </c>
      <c r="E28" s="139">
        <v>3367</v>
      </c>
      <c r="F28" s="139">
        <v>1913</v>
      </c>
      <c r="G28" s="139">
        <v>7745</v>
      </c>
      <c r="H28" s="140">
        <f t="shared" si="0"/>
        <v>3.0486147412441191</v>
      </c>
      <c r="I28" s="140">
        <f t="shared" si="1"/>
        <v>2.8841524573721165</v>
      </c>
      <c r="J28" s="139">
        <f t="shared" si="2"/>
        <v>5832</v>
      </c>
      <c r="K28" s="139">
        <f t="shared" si="3"/>
        <v>5751</v>
      </c>
      <c r="L28" s="141">
        <f>F28/F24</f>
        <v>2.0714201409605198E-3</v>
      </c>
      <c r="M28" s="140">
        <f>G28/G24</f>
        <v>8.130209317461317E-3</v>
      </c>
    </row>
    <row r="29" spans="2:13" ht="15.75" x14ac:dyDescent="0.25">
      <c r="B29" s="138" t="s">
        <v>187</v>
      </c>
      <c r="C29" s="139">
        <v>23471</v>
      </c>
      <c r="D29" s="139">
        <v>8340</v>
      </c>
      <c r="E29" s="139">
        <v>14624</v>
      </c>
      <c r="F29" s="139">
        <v>22767</v>
      </c>
      <c r="G29" s="139">
        <v>20179</v>
      </c>
      <c r="H29" s="140">
        <f t="shared" si="0"/>
        <v>-0.11367329907321999</v>
      </c>
      <c r="I29" s="140">
        <f t="shared" si="1"/>
        <v>-0.1402581909590559</v>
      </c>
      <c r="J29" s="139">
        <f t="shared" si="2"/>
        <v>-2588</v>
      </c>
      <c r="K29" s="139">
        <f t="shared" si="3"/>
        <v>-3292</v>
      </c>
      <c r="L29" s="141">
        <f>F29/F24</f>
        <v>2.4652390145973941E-2</v>
      </c>
      <c r="M29" s="140">
        <f>G29/G24</f>
        <v>2.118263315907707E-2</v>
      </c>
    </row>
    <row r="30" spans="2:13" ht="15.75" x14ac:dyDescent="0.25">
      <c r="B30" s="138" t="s">
        <v>188</v>
      </c>
      <c r="C30" s="139">
        <v>61054</v>
      </c>
      <c r="D30" s="139">
        <v>47554</v>
      </c>
      <c r="E30" s="139">
        <v>83604</v>
      </c>
      <c r="F30" s="139">
        <v>87192</v>
      </c>
      <c r="G30" s="139">
        <v>76211</v>
      </c>
      <c r="H30" s="140">
        <f t="shared" si="0"/>
        <v>-0.12594045325259196</v>
      </c>
      <c r="I30" s="140">
        <f t="shared" si="1"/>
        <v>0.24825564254594301</v>
      </c>
      <c r="J30" s="139">
        <f t="shared" si="2"/>
        <v>-10981</v>
      </c>
      <c r="K30" s="139">
        <f t="shared" si="3"/>
        <v>15157</v>
      </c>
      <c r="L30" s="141">
        <f>F30/F24</f>
        <v>9.4412579681458247E-2</v>
      </c>
      <c r="M30" s="140">
        <f>G30/G24</f>
        <v>8.000146963112259E-2</v>
      </c>
    </row>
    <row r="31" spans="2:13" ht="15.75" x14ac:dyDescent="0.25">
      <c r="B31" s="144" t="s">
        <v>189</v>
      </c>
      <c r="C31" s="145">
        <v>40155</v>
      </c>
      <c r="D31" s="145">
        <v>12200</v>
      </c>
      <c r="E31" s="145">
        <v>25066</v>
      </c>
      <c r="F31" s="145">
        <v>33708</v>
      </c>
      <c r="G31" s="145">
        <v>27010</v>
      </c>
      <c r="H31" s="146">
        <f t="shared" si="0"/>
        <v>-0.19870653850717934</v>
      </c>
      <c r="I31" s="146">
        <f t="shared" si="1"/>
        <v>-0.32735649358734897</v>
      </c>
      <c r="J31" s="145">
        <f t="shared" si="2"/>
        <v>-6698</v>
      </c>
      <c r="K31" s="147">
        <f t="shared" si="3"/>
        <v>-13145</v>
      </c>
      <c r="L31" s="150">
        <f>F31/F24</f>
        <v>3.6499440727390066E-2</v>
      </c>
      <c r="M31" s="148">
        <f>G31/G24</f>
        <v>2.8353383300791502E-2</v>
      </c>
    </row>
    <row r="32" spans="2:13" ht="15.75" x14ac:dyDescent="0.25">
      <c r="B32" s="133" t="s">
        <v>163</v>
      </c>
      <c r="C32" s="134">
        <v>779755</v>
      </c>
      <c r="D32" s="134">
        <v>160344</v>
      </c>
      <c r="E32" s="134">
        <v>439402</v>
      </c>
      <c r="F32" s="134">
        <v>776185</v>
      </c>
      <c r="G32" s="134">
        <v>795712</v>
      </c>
      <c r="H32" s="135">
        <f t="shared" si="0"/>
        <v>2.5157662155285143E-2</v>
      </c>
      <c r="I32" s="135">
        <f t="shared" si="1"/>
        <v>2.0464120140300412E-2</v>
      </c>
      <c r="J32" s="134">
        <f t="shared" si="2"/>
        <v>19527</v>
      </c>
      <c r="K32" s="134">
        <f t="shared" si="3"/>
        <v>15957</v>
      </c>
      <c r="L32" s="136">
        <f>F32/F32</f>
        <v>1</v>
      </c>
      <c r="M32" s="135">
        <f>G32/G32</f>
        <v>1</v>
      </c>
    </row>
    <row r="33" spans="2:13" ht="15.75" x14ac:dyDescent="0.25">
      <c r="B33" s="138" t="s">
        <v>183</v>
      </c>
      <c r="C33" s="139">
        <v>670179</v>
      </c>
      <c r="D33" s="139">
        <v>123145</v>
      </c>
      <c r="E33" s="139">
        <v>336542</v>
      </c>
      <c r="F33" s="139">
        <v>669677</v>
      </c>
      <c r="G33" s="139">
        <v>736097</v>
      </c>
      <c r="H33" s="140">
        <f t="shared" si="0"/>
        <v>9.9182143033133885E-2</v>
      </c>
      <c r="I33" s="140">
        <f t="shared" si="1"/>
        <v>9.835879667969305E-2</v>
      </c>
      <c r="J33" s="139">
        <f t="shared" si="2"/>
        <v>66420</v>
      </c>
      <c r="K33" s="139">
        <f t="shared" si="3"/>
        <v>65918</v>
      </c>
      <c r="L33" s="141">
        <f>F33/F32</f>
        <v>0.86278013617887483</v>
      </c>
      <c r="M33" s="140">
        <f>G33/G32</f>
        <v>0.92507967706909033</v>
      </c>
    </row>
    <row r="34" spans="2:13" ht="15.75" x14ac:dyDescent="0.25">
      <c r="B34" s="143" t="s">
        <v>184</v>
      </c>
      <c r="C34" s="139">
        <v>625362</v>
      </c>
      <c r="D34" s="139">
        <v>92325</v>
      </c>
      <c r="E34" s="139">
        <v>272202</v>
      </c>
      <c r="F34" s="139">
        <v>480343</v>
      </c>
      <c r="G34" s="139">
        <v>523557</v>
      </c>
      <c r="H34" s="140">
        <f t="shared" si="0"/>
        <v>8.9964879263359832E-2</v>
      </c>
      <c r="I34" s="140">
        <f t="shared" si="1"/>
        <v>-0.1627937098832356</v>
      </c>
      <c r="J34" s="139">
        <f t="shared" si="2"/>
        <v>43214</v>
      </c>
      <c r="K34" s="139">
        <f t="shared" si="3"/>
        <v>-101805</v>
      </c>
      <c r="L34" s="141">
        <f>F34/F32</f>
        <v>0.61885117594387939</v>
      </c>
      <c r="M34" s="140">
        <f>G34/G32</f>
        <v>0.6579729852006756</v>
      </c>
    </row>
    <row r="35" spans="2:13" ht="15.75" x14ac:dyDescent="0.25">
      <c r="B35" s="143" t="s">
        <v>185</v>
      </c>
      <c r="C35" s="139">
        <v>44817</v>
      </c>
      <c r="D35" s="139">
        <v>30820</v>
      </c>
      <c r="E35" s="139">
        <v>64339</v>
      </c>
      <c r="F35" s="139">
        <v>189333</v>
      </c>
      <c r="G35" s="139">
        <v>212540</v>
      </c>
      <c r="H35" s="140">
        <f t="shared" si="0"/>
        <v>0.12257239889506844</v>
      </c>
      <c r="I35" s="140">
        <f t="shared" si="1"/>
        <v>3.7423968583350069</v>
      </c>
      <c r="J35" s="139">
        <f t="shared" si="2"/>
        <v>23207</v>
      </c>
      <c r="K35" s="139">
        <f t="shared" si="3"/>
        <v>167723</v>
      </c>
      <c r="L35" s="141">
        <f>F35/F32</f>
        <v>0.24392767188234762</v>
      </c>
      <c r="M35" s="140">
        <f>G35/G32</f>
        <v>0.26710669186841468</v>
      </c>
    </row>
    <row r="36" spans="2:13" ht="15.75" x14ac:dyDescent="0.25">
      <c r="B36" s="138" t="s">
        <v>186</v>
      </c>
      <c r="C36" s="139">
        <v>863</v>
      </c>
      <c r="D36" s="139">
        <v>645</v>
      </c>
      <c r="E36" s="139">
        <v>1572</v>
      </c>
      <c r="F36" s="139">
        <v>1187</v>
      </c>
      <c r="G36" s="139">
        <v>2986</v>
      </c>
      <c r="H36" s="140">
        <f t="shared" si="0"/>
        <v>1.51558550968829</v>
      </c>
      <c r="I36" s="140">
        <f t="shared" si="1"/>
        <v>2.4600231749710311</v>
      </c>
      <c r="J36" s="139">
        <f t="shared" si="2"/>
        <v>1799</v>
      </c>
      <c r="K36" s="139">
        <f t="shared" si="3"/>
        <v>2123</v>
      </c>
      <c r="L36" s="141">
        <f>F36/F32</f>
        <v>1.5292745930416073E-3</v>
      </c>
      <c r="M36" s="140">
        <f>G36/G32</f>
        <v>3.7526140110994933E-3</v>
      </c>
    </row>
    <row r="37" spans="2:13" ht="15.75" x14ac:dyDescent="0.25">
      <c r="B37" s="138" t="s">
        <v>187</v>
      </c>
      <c r="C37" s="139">
        <v>11519</v>
      </c>
      <c r="D37" s="139">
        <v>6278</v>
      </c>
      <c r="E37" s="139">
        <v>15773</v>
      </c>
      <c r="F37" s="139">
        <v>16297</v>
      </c>
      <c r="G37" s="139">
        <v>10991</v>
      </c>
      <c r="H37" s="140">
        <f t="shared" si="0"/>
        <v>-0.32558139534883723</v>
      </c>
      <c r="I37" s="140">
        <f t="shared" si="1"/>
        <v>-4.5837312266689856E-2</v>
      </c>
      <c r="J37" s="139">
        <f t="shared" si="2"/>
        <v>-5306</v>
      </c>
      <c r="K37" s="139">
        <f t="shared" si="3"/>
        <v>-528</v>
      </c>
      <c r="L37" s="141">
        <f>F37/F32</f>
        <v>2.0996283102610848E-2</v>
      </c>
      <c r="M37" s="140">
        <f>G37/G32</f>
        <v>1.381278653583206E-2</v>
      </c>
    </row>
    <row r="38" spans="2:13" ht="15.75" x14ac:dyDescent="0.25">
      <c r="B38" s="138" t="s">
        <v>188</v>
      </c>
      <c r="C38" s="139">
        <v>22080</v>
      </c>
      <c r="D38" s="139">
        <v>14161</v>
      </c>
      <c r="E38" s="139">
        <v>26809</v>
      </c>
      <c r="F38" s="139">
        <v>32191</v>
      </c>
      <c r="G38" s="139">
        <v>22524</v>
      </c>
      <c r="H38" s="140">
        <f t="shared" si="0"/>
        <v>-0.30030132645770558</v>
      </c>
      <c r="I38" s="140">
        <f t="shared" si="1"/>
        <v>2.010869565217388E-2</v>
      </c>
      <c r="J38" s="139">
        <f t="shared" si="2"/>
        <v>-9667</v>
      </c>
      <c r="K38" s="139">
        <f t="shared" si="3"/>
        <v>444</v>
      </c>
      <c r="L38" s="141">
        <f>F38/F32</f>
        <v>4.1473360088123322E-2</v>
      </c>
      <c r="M38" s="140">
        <f>G38/G32</f>
        <v>2.8306724040859006E-2</v>
      </c>
    </row>
    <row r="39" spans="2:13" ht="15.75" x14ac:dyDescent="0.25">
      <c r="B39" s="144" t="s">
        <v>189</v>
      </c>
      <c r="C39" s="145">
        <v>75115</v>
      </c>
      <c r="D39" s="145">
        <v>16114</v>
      </c>
      <c r="E39" s="145">
        <v>58708</v>
      </c>
      <c r="F39" s="145">
        <v>56833</v>
      </c>
      <c r="G39" s="145">
        <v>23116</v>
      </c>
      <c r="H39" s="146">
        <f t="shared" si="0"/>
        <v>-0.59326447662449633</v>
      </c>
      <c r="I39" s="146">
        <f t="shared" si="1"/>
        <v>-0.69225853691007122</v>
      </c>
      <c r="J39" s="145">
        <f t="shared" si="2"/>
        <v>-33717</v>
      </c>
      <c r="K39" s="147">
        <f t="shared" si="3"/>
        <v>-51999</v>
      </c>
      <c r="L39" s="150">
        <f>F39/F32</f>
        <v>7.3220946037349341E-2</v>
      </c>
      <c r="M39" s="148">
        <f>G39/G32</f>
        <v>2.9050711815330171E-2</v>
      </c>
    </row>
    <row r="40" spans="2:13" ht="15.75" x14ac:dyDescent="0.25">
      <c r="B40" s="133" t="s">
        <v>164</v>
      </c>
      <c r="C40" s="134">
        <v>501028</v>
      </c>
      <c r="D40" s="134">
        <v>154997</v>
      </c>
      <c r="E40" s="134">
        <v>365283</v>
      </c>
      <c r="F40" s="134">
        <v>589652</v>
      </c>
      <c r="G40" s="134">
        <v>581482</v>
      </c>
      <c r="H40" s="135">
        <f t="shared" si="0"/>
        <v>-1.3855630100466088E-2</v>
      </c>
      <c r="I40" s="135">
        <f t="shared" si="1"/>
        <v>0.16057785193641871</v>
      </c>
      <c r="J40" s="134">
        <f t="shared" si="2"/>
        <v>-8170</v>
      </c>
      <c r="K40" s="134">
        <f t="shared" si="3"/>
        <v>80454</v>
      </c>
      <c r="L40" s="136">
        <f>F40/F40</f>
        <v>1</v>
      </c>
      <c r="M40" s="135">
        <f>G40/G40</f>
        <v>1</v>
      </c>
    </row>
    <row r="41" spans="2:13" ht="15.75" x14ac:dyDescent="0.25">
      <c r="B41" s="138" t="s">
        <v>183</v>
      </c>
      <c r="C41" s="139">
        <v>462336</v>
      </c>
      <c r="D41" s="139">
        <v>129399</v>
      </c>
      <c r="E41" s="139">
        <v>321864</v>
      </c>
      <c r="F41" s="139">
        <v>540496</v>
      </c>
      <c r="G41" s="139">
        <v>523042</v>
      </c>
      <c r="H41" s="140">
        <f t="shared" si="0"/>
        <v>-3.2292560907018708E-2</v>
      </c>
      <c r="I41" s="140">
        <f t="shared" si="1"/>
        <v>0.13130277547065328</v>
      </c>
      <c r="J41" s="139">
        <f t="shared" si="2"/>
        <v>-17454</v>
      </c>
      <c r="K41" s="139">
        <f t="shared" si="3"/>
        <v>60706</v>
      </c>
      <c r="L41" s="141">
        <f>F41/F40</f>
        <v>0.91663557488145553</v>
      </c>
      <c r="M41" s="140">
        <f>G41/G40</f>
        <v>0.8994981787914329</v>
      </c>
    </row>
    <row r="42" spans="2:13" ht="15.75" x14ac:dyDescent="0.25">
      <c r="B42" s="143" t="s">
        <v>184</v>
      </c>
      <c r="C42" s="139">
        <v>422331</v>
      </c>
      <c r="D42" s="139">
        <v>111342</v>
      </c>
      <c r="E42" s="139">
        <v>279495</v>
      </c>
      <c r="F42" s="139">
        <v>484256</v>
      </c>
      <c r="G42" s="139">
        <v>471501</v>
      </c>
      <c r="H42" s="140">
        <f t="shared" si="0"/>
        <v>-2.6339374215291089E-2</v>
      </c>
      <c r="I42" s="140">
        <f t="shared" si="1"/>
        <v>0.11642526833218492</v>
      </c>
      <c r="J42" s="139">
        <f t="shared" si="2"/>
        <v>-12755</v>
      </c>
      <c r="K42" s="139">
        <f t="shared" si="3"/>
        <v>49170</v>
      </c>
      <c r="L42" s="141">
        <f>F42/F40</f>
        <v>0.82125728395731723</v>
      </c>
      <c r="M42" s="140">
        <f>G42/G40</f>
        <v>0.81086086929604007</v>
      </c>
    </row>
    <row r="43" spans="2:13" ht="15.75" x14ac:dyDescent="0.25">
      <c r="B43" s="143" t="s">
        <v>185</v>
      </c>
      <c r="C43" s="139">
        <v>40006</v>
      </c>
      <c r="D43" s="139">
        <v>18057</v>
      </c>
      <c r="E43" s="139">
        <v>42370</v>
      </c>
      <c r="F43" s="139">
        <v>56240</v>
      </c>
      <c r="G43" s="139">
        <v>51541</v>
      </c>
      <c r="H43" s="140">
        <f t="shared" si="0"/>
        <v>-8.3552631578947323E-2</v>
      </c>
      <c r="I43" s="140">
        <f t="shared" si="1"/>
        <v>0.28833175023746449</v>
      </c>
      <c r="J43" s="139">
        <f t="shared" si="2"/>
        <v>-4699</v>
      </c>
      <c r="K43" s="139">
        <f t="shared" si="3"/>
        <v>11535</v>
      </c>
      <c r="L43" s="141">
        <f>F43/F40</f>
        <v>9.5378290924138312E-2</v>
      </c>
      <c r="M43" s="140">
        <f>G43/G40</f>
        <v>8.8637309495392808E-2</v>
      </c>
    </row>
    <row r="44" spans="2:13" ht="15.75" x14ac:dyDescent="0.25">
      <c r="B44" s="138" t="s">
        <v>186</v>
      </c>
      <c r="C44" s="139">
        <v>387</v>
      </c>
      <c r="D44" s="139">
        <v>362</v>
      </c>
      <c r="E44" s="139">
        <v>408</v>
      </c>
      <c r="F44" s="139">
        <v>553</v>
      </c>
      <c r="G44" s="139">
        <v>3152</v>
      </c>
      <c r="H44" s="140">
        <f t="shared" si="0"/>
        <v>4.6998191681735983</v>
      </c>
      <c r="I44" s="140">
        <f t="shared" si="1"/>
        <v>7.1447028423772618</v>
      </c>
      <c r="J44" s="139">
        <f t="shared" si="2"/>
        <v>2599</v>
      </c>
      <c r="K44" s="139">
        <f t="shared" si="3"/>
        <v>2765</v>
      </c>
      <c r="L44" s="141">
        <f>F44/F40</f>
        <v>9.3784130300584071E-4</v>
      </c>
      <c r="M44" s="140">
        <f>G44/G40</f>
        <v>5.4206321089904762E-3</v>
      </c>
    </row>
    <row r="45" spans="2:13" ht="15.75" x14ac:dyDescent="0.25">
      <c r="B45" s="138" t="s">
        <v>187</v>
      </c>
      <c r="C45" s="139">
        <v>12794</v>
      </c>
      <c r="D45" s="139">
        <v>7497</v>
      </c>
      <c r="E45" s="139">
        <v>11998</v>
      </c>
      <c r="F45" s="139">
        <v>10758</v>
      </c>
      <c r="G45" s="139">
        <v>13241</v>
      </c>
      <c r="H45" s="140">
        <f t="shared" si="0"/>
        <v>0.2308049823387246</v>
      </c>
      <c r="I45" s="140">
        <f t="shared" si="1"/>
        <v>3.4938252305768414E-2</v>
      </c>
      <c r="J45" s="139">
        <f t="shared" si="2"/>
        <v>2483</v>
      </c>
      <c r="K45" s="139">
        <f t="shared" si="3"/>
        <v>447</v>
      </c>
      <c r="L45" s="141">
        <f>F45/F40</f>
        <v>1.8244659561911094E-2</v>
      </c>
      <c r="M45" s="140">
        <f>G45/G40</f>
        <v>2.277112619135244E-2</v>
      </c>
    </row>
    <row r="46" spans="2:13" ht="15.75" x14ac:dyDescent="0.25">
      <c r="B46" s="138" t="s">
        <v>188</v>
      </c>
      <c r="C46" s="139">
        <v>21112</v>
      </c>
      <c r="D46" s="139">
        <v>15425</v>
      </c>
      <c r="E46" s="139">
        <v>20150</v>
      </c>
      <c r="F46" s="139">
        <v>25976</v>
      </c>
      <c r="G46" s="139">
        <v>28698</v>
      </c>
      <c r="H46" s="140">
        <f t="shared" si="0"/>
        <v>0.10478903603326151</v>
      </c>
      <c r="I46" s="140">
        <f t="shared" si="1"/>
        <v>0.35932171276998859</v>
      </c>
      <c r="J46" s="139">
        <f t="shared" si="2"/>
        <v>2722</v>
      </c>
      <c r="K46" s="139">
        <f t="shared" si="3"/>
        <v>7586</v>
      </c>
      <c r="L46" s="141">
        <f>F46/F40</f>
        <v>4.4053102507919925E-2</v>
      </c>
      <c r="M46" s="140">
        <f>G46/G40</f>
        <v>4.9353204398416457E-2</v>
      </c>
    </row>
    <row r="47" spans="2:13" ht="15.75" x14ac:dyDescent="0.25">
      <c r="B47" s="144" t="s">
        <v>189</v>
      </c>
      <c r="C47" s="145">
        <v>4398</v>
      </c>
      <c r="D47" s="145">
        <v>2314</v>
      </c>
      <c r="E47" s="145">
        <v>10863</v>
      </c>
      <c r="F47" s="145">
        <v>11869</v>
      </c>
      <c r="G47" s="145">
        <v>13350</v>
      </c>
      <c r="H47" s="146">
        <f t="shared" si="0"/>
        <v>0.12477883562220904</v>
      </c>
      <c r="I47" s="146">
        <f t="shared" si="1"/>
        <v>2.0354706684856754</v>
      </c>
      <c r="J47" s="145">
        <f t="shared" si="2"/>
        <v>1481</v>
      </c>
      <c r="K47" s="147">
        <f t="shared" si="3"/>
        <v>8952</v>
      </c>
      <c r="L47" s="150">
        <f>F47/F40</f>
        <v>2.0128821745707636E-2</v>
      </c>
      <c r="M47" s="148">
        <f>G47/G40</f>
        <v>2.2958578253497099E-2</v>
      </c>
    </row>
    <row r="48" spans="2:13" ht="15.75" x14ac:dyDescent="0.25">
      <c r="B48" s="133" t="s">
        <v>165</v>
      </c>
      <c r="C48" s="134">
        <v>69630</v>
      </c>
      <c r="D48" s="134">
        <v>22201</v>
      </c>
      <c r="E48" s="134">
        <v>58104</v>
      </c>
      <c r="F48" s="134">
        <v>51632</v>
      </c>
      <c r="G48" s="134">
        <v>43403</v>
      </c>
      <c r="H48" s="135">
        <f t="shared" si="0"/>
        <v>-0.15937790517508521</v>
      </c>
      <c r="I48" s="135">
        <f t="shared" si="1"/>
        <v>-0.37666235817894589</v>
      </c>
      <c r="J48" s="134">
        <f t="shared" si="2"/>
        <v>-8229</v>
      </c>
      <c r="K48" s="134">
        <f t="shared" si="3"/>
        <v>-26227</v>
      </c>
      <c r="L48" s="136">
        <f>F48/F48</f>
        <v>1</v>
      </c>
      <c r="M48" s="135">
        <f>G48/G48</f>
        <v>1</v>
      </c>
    </row>
    <row r="49" spans="2:13" ht="15.75" x14ac:dyDescent="0.25">
      <c r="B49" s="138" t="s">
        <v>183</v>
      </c>
      <c r="C49" s="139">
        <v>50921</v>
      </c>
      <c r="D49" s="139">
        <v>11502</v>
      </c>
      <c r="E49" s="139">
        <v>38441</v>
      </c>
      <c r="F49" s="139">
        <v>28993</v>
      </c>
      <c r="G49" s="139">
        <v>25474</v>
      </c>
      <c r="H49" s="140">
        <f t="shared" si="0"/>
        <v>-0.1213741247887421</v>
      </c>
      <c r="I49" s="140">
        <f t="shared" si="1"/>
        <v>-0.49973488344690797</v>
      </c>
      <c r="J49" s="139">
        <f t="shared" si="2"/>
        <v>-3519</v>
      </c>
      <c r="K49" s="139">
        <f t="shared" si="3"/>
        <v>-25447</v>
      </c>
      <c r="L49" s="141">
        <f>F49/F48</f>
        <v>0.56153160830492721</v>
      </c>
      <c r="M49" s="140">
        <f>G49/G48</f>
        <v>0.58691795498007049</v>
      </c>
    </row>
    <row r="50" spans="2:13" ht="15.75" x14ac:dyDescent="0.25">
      <c r="B50" s="143" t="s">
        <v>184</v>
      </c>
      <c r="C50" s="139">
        <v>37991</v>
      </c>
      <c r="D50" s="139">
        <v>7235</v>
      </c>
      <c r="E50" s="139">
        <v>30756</v>
      </c>
      <c r="F50" s="139">
        <v>21718</v>
      </c>
      <c r="G50" s="139">
        <v>20260</v>
      </c>
      <c r="H50" s="140">
        <f t="shared" si="0"/>
        <v>-6.713325352242383E-2</v>
      </c>
      <c r="I50" s="140">
        <f t="shared" si="1"/>
        <v>-0.46671580111078936</v>
      </c>
      <c r="J50" s="139">
        <f t="shared" si="2"/>
        <v>-1458</v>
      </c>
      <c r="K50" s="139">
        <f t="shared" si="3"/>
        <v>-17731</v>
      </c>
      <c r="L50" s="141">
        <f>F50/F48</f>
        <v>0.42063061667183144</v>
      </c>
      <c r="M50" s="140">
        <f>G50/G48</f>
        <v>0.46678801004538856</v>
      </c>
    </row>
    <row r="51" spans="2:13" ht="15.75" x14ac:dyDescent="0.25">
      <c r="B51" s="143" t="s">
        <v>185</v>
      </c>
      <c r="C51" s="139">
        <v>12930</v>
      </c>
      <c r="D51" s="139">
        <v>4267</v>
      </c>
      <c r="E51" s="139">
        <v>7685</v>
      </c>
      <c r="F51" s="139">
        <v>7276</v>
      </c>
      <c r="G51" s="139">
        <v>5214</v>
      </c>
      <c r="H51" s="140">
        <f t="shared" si="0"/>
        <v>-0.28339747113798786</v>
      </c>
      <c r="I51" s="140">
        <f t="shared" si="1"/>
        <v>-0.59675174013921106</v>
      </c>
      <c r="J51" s="139">
        <f t="shared" si="2"/>
        <v>-2062</v>
      </c>
      <c r="K51" s="139">
        <f t="shared" si="3"/>
        <v>-7716</v>
      </c>
      <c r="L51" s="141">
        <f>F51/F48</f>
        <v>0.14092035946699721</v>
      </c>
      <c r="M51" s="140">
        <f>G51/G48</f>
        <v>0.12012994493468193</v>
      </c>
    </row>
    <row r="52" spans="2:13" ht="15.75" x14ac:dyDescent="0.25">
      <c r="B52" s="138" t="s">
        <v>186</v>
      </c>
      <c r="C52" s="139">
        <v>592</v>
      </c>
      <c r="D52" s="139">
        <v>517</v>
      </c>
      <c r="E52" s="139">
        <v>261</v>
      </c>
      <c r="F52" s="139">
        <v>317</v>
      </c>
      <c r="G52" s="139">
        <v>2067</v>
      </c>
      <c r="H52" s="140">
        <f t="shared" si="0"/>
        <v>5.5205047318611991</v>
      </c>
      <c r="I52" s="140">
        <f t="shared" si="1"/>
        <v>2.4915540540540539</v>
      </c>
      <c r="J52" s="139">
        <f t="shared" si="2"/>
        <v>1750</v>
      </c>
      <c r="K52" s="139">
        <f t="shared" si="3"/>
        <v>1475</v>
      </c>
      <c r="L52" s="141">
        <f>F52/F48</f>
        <v>6.1396033467616979E-3</v>
      </c>
      <c r="M52" s="140">
        <f>G52/G48</f>
        <v>4.7623436168006822E-2</v>
      </c>
    </row>
    <row r="53" spans="2:13" ht="15.75" x14ac:dyDescent="0.25">
      <c r="B53" s="138" t="s">
        <v>187</v>
      </c>
      <c r="C53" s="139">
        <v>2303</v>
      </c>
      <c r="D53" s="139">
        <v>1769</v>
      </c>
      <c r="E53" s="139">
        <v>1652</v>
      </c>
      <c r="F53" s="139">
        <v>2244</v>
      </c>
      <c r="G53" s="139">
        <v>1221</v>
      </c>
      <c r="H53" s="140">
        <f t="shared" si="0"/>
        <v>-0.45588235294117652</v>
      </c>
      <c r="I53" s="140">
        <f t="shared" si="1"/>
        <v>-0.46982197134172821</v>
      </c>
      <c r="J53" s="139">
        <f t="shared" si="2"/>
        <v>-1023</v>
      </c>
      <c r="K53" s="139">
        <f t="shared" si="3"/>
        <v>-1082</v>
      </c>
      <c r="L53" s="141">
        <f>F53/F48</f>
        <v>4.3461419274868296E-2</v>
      </c>
      <c r="M53" s="140">
        <f>G53/G48</f>
        <v>2.8131695965716654E-2</v>
      </c>
    </row>
    <row r="54" spans="2:13" ht="15.75" x14ac:dyDescent="0.25">
      <c r="B54" s="138" t="s">
        <v>188</v>
      </c>
      <c r="C54" s="139">
        <v>4806</v>
      </c>
      <c r="D54" s="139">
        <v>4423</v>
      </c>
      <c r="E54" s="139">
        <v>9017</v>
      </c>
      <c r="F54" s="139">
        <v>9200</v>
      </c>
      <c r="G54" s="139">
        <v>8302</v>
      </c>
      <c r="H54" s="140">
        <f t="shared" si="0"/>
        <v>-9.7608695652173894E-2</v>
      </c>
      <c r="I54" s="140">
        <f t="shared" si="1"/>
        <v>0.72742405326674997</v>
      </c>
      <c r="J54" s="139">
        <f t="shared" si="2"/>
        <v>-898</v>
      </c>
      <c r="K54" s="139">
        <f t="shared" si="3"/>
        <v>3496</v>
      </c>
      <c r="L54" s="141">
        <f>F54/F48</f>
        <v>0.17818407189339944</v>
      </c>
      <c r="M54" s="140">
        <f>G54/G48</f>
        <v>0.19127710066124462</v>
      </c>
    </row>
    <row r="55" spans="2:13" ht="16.5" thickBot="1" x14ac:dyDescent="0.3">
      <c r="B55" s="144" t="s">
        <v>189</v>
      </c>
      <c r="C55" s="145">
        <v>11008</v>
      </c>
      <c r="D55" s="145">
        <v>3990</v>
      </c>
      <c r="E55" s="145">
        <v>8734</v>
      </c>
      <c r="F55" s="145">
        <v>10880</v>
      </c>
      <c r="G55" s="145">
        <v>6340</v>
      </c>
      <c r="H55" s="146">
        <f t="shared" si="0"/>
        <v>-0.41727941176470584</v>
      </c>
      <c r="I55" s="146">
        <f t="shared" si="1"/>
        <v>-0.42405523255813948</v>
      </c>
      <c r="J55" s="145">
        <f t="shared" si="2"/>
        <v>-4540</v>
      </c>
      <c r="K55" s="147">
        <f t="shared" si="3"/>
        <v>-4668</v>
      </c>
      <c r="L55" s="150">
        <f>F55/F48</f>
        <v>0.2107220328478463</v>
      </c>
      <c r="M55" s="148">
        <f>G55/G48</f>
        <v>0.14607285210699722</v>
      </c>
    </row>
    <row r="56" spans="2:13" ht="21.75" thickBot="1" x14ac:dyDescent="0.4">
      <c r="B56" s="151" t="s">
        <v>93</v>
      </c>
      <c r="C56" s="152"/>
      <c r="D56" s="152"/>
      <c r="E56" s="152"/>
      <c r="F56" s="152"/>
      <c r="G56" s="152"/>
      <c r="H56" s="152"/>
      <c r="I56" s="152"/>
      <c r="J56" s="152"/>
      <c r="K56" s="152"/>
      <c r="L56" s="153"/>
      <c r="M56" s="152"/>
    </row>
    <row r="57" spans="2:13" ht="15.75" x14ac:dyDescent="0.25">
      <c r="B57" s="115" t="s">
        <v>160</v>
      </c>
      <c r="C57" s="116">
        <v>3019757</v>
      </c>
      <c r="D57" s="116">
        <v>546901</v>
      </c>
      <c r="E57" s="116">
        <v>1579748</v>
      </c>
      <c r="F57" s="116">
        <v>3103359</v>
      </c>
      <c r="G57" s="116">
        <v>3235910</v>
      </c>
      <c r="H57" s="117">
        <f t="shared" ref="H57:H104" si="4">G57/F57-1</f>
        <v>4.2712106462706956E-2</v>
      </c>
      <c r="I57" s="117">
        <f t="shared" ref="I57:I104" si="5">G57/C57-1</f>
        <v>7.1579600610247818E-2</v>
      </c>
      <c r="J57" s="116">
        <f t="shared" ref="J57:J104" si="6">G57-F57</f>
        <v>132551</v>
      </c>
      <c r="K57" s="116">
        <f t="shared" ref="K57:K104" si="7">G57-C57</f>
        <v>216153</v>
      </c>
      <c r="L57" s="118">
        <f>F57/F57</f>
        <v>1</v>
      </c>
      <c r="M57" s="117">
        <f>G57/G57</f>
        <v>1</v>
      </c>
    </row>
    <row r="58" spans="2:13" ht="15.75" x14ac:dyDescent="0.25">
      <c r="B58" s="120" t="s">
        <v>183</v>
      </c>
      <c r="C58" s="121">
        <v>2640665</v>
      </c>
      <c r="D58" s="121">
        <v>401660</v>
      </c>
      <c r="E58" s="121">
        <v>1268219</v>
      </c>
      <c r="F58" s="121">
        <v>2740770</v>
      </c>
      <c r="G58" s="121">
        <v>2915108</v>
      </c>
      <c r="H58" s="122">
        <f t="shared" si="4"/>
        <v>6.3609131740350433E-2</v>
      </c>
      <c r="I58" s="122">
        <f t="shared" si="5"/>
        <v>0.10392950260635114</v>
      </c>
      <c r="J58" s="121">
        <f t="shared" si="6"/>
        <v>174338</v>
      </c>
      <c r="K58" s="121">
        <f t="shared" si="7"/>
        <v>274443</v>
      </c>
      <c r="L58" s="123">
        <f>F58/F57</f>
        <v>0.88316240563853554</v>
      </c>
      <c r="M58" s="122">
        <f>G58/G57</f>
        <v>0.90086189047285004</v>
      </c>
    </row>
    <row r="59" spans="2:13" ht="15.75" x14ac:dyDescent="0.25">
      <c r="B59" s="125" t="s">
        <v>184</v>
      </c>
      <c r="C59" s="121">
        <v>2431809</v>
      </c>
      <c r="D59" s="121">
        <v>348447</v>
      </c>
      <c r="E59" s="121">
        <v>1165789</v>
      </c>
      <c r="F59" s="121">
        <v>2185102</v>
      </c>
      <c r="G59" s="121">
        <v>2288330</v>
      </c>
      <c r="H59" s="122">
        <f t="shared" si="4"/>
        <v>4.7241730591981446E-2</v>
      </c>
      <c r="I59" s="122">
        <f t="shared" si="5"/>
        <v>-5.9000933050251891E-2</v>
      </c>
      <c r="J59" s="121">
        <f t="shared" si="6"/>
        <v>103228</v>
      </c>
      <c r="K59" s="121">
        <f t="shared" si="7"/>
        <v>-143479</v>
      </c>
      <c r="L59" s="123">
        <f>F59/F57</f>
        <v>0.70410867708183289</v>
      </c>
      <c r="M59" s="122">
        <f>G59/G57</f>
        <v>0.70716738104582633</v>
      </c>
    </row>
    <row r="60" spans="2:13" ht="15.75" x14ac:dyDescent="0.25">
      <c r="B60" s="125" t="s">
        <v>185</v>
      </c>
      <c r="C60" s="121">
        <v>208856</v>
      </c>
      <c r="D60" s="121">
        <v>53213</v>
      </c>
      <c r="E60" s="121">
        <v>102430</v>
      </c>
      <c r="F60" s="121">
        <v>555670</v>
      </c>
      <c r="G60" s="121">
        <v>626778</v>
      </c>
      <c r="H60" s="122">
        <f t="shared" si="4"/>
        <v>0.12796803858405159</v>
      </c>
      <c r="I60" s="122">
        <f t="shared" si="5"/>
        <v>2.0010054774581532</v>
      </c>
      <c r="J60" s="121">
        <f t="shared" si="6"/>
        <v>71108</v>
      </c>
      <c r="K60" s="121">
        <f t="shared" si="7"/>
        <v>417922</v>
      </c>
      <c r="L60" s="123">
        <f>F60/F57</f>
        <v>0.17905437301968607</v>
      </c>
      <c r="M60" s="122">
        <f>G60/G57</f>
        <v>0.19369450942702363</v>
      </c>
    </row>
    <row r="61" spans="2:13" ht="15.75" x14ac:dyDescent="0.25">
      <c r="B61" s="120" t="s">
        <v>186</v>
      </c>
      <c r="C61" s="121">
        <v>2485</v>
      </c>
      <c r="D61" s="121">
        <v>2518</v>
      </c>
      <c r="E61" s="121">
        <v>3952</v>
      </c>
      <c r="F61" s="121">
        <v>2555</v>
      </c>
      <c r="G61" s="121">
        <v>8511</v>
      </c>
      <c r="H61" s="122">
        <f t="shared" si="4"/>
        <v>2.3311154598825832</v>
      </c>
      <c r="I61" s="122">
        <f t="shared" si="5"/>
        <v>2.4249496981891348</v>
      </c>
      <c r="J61" s="121">
        <f t="shared" si="6"/>
        <v>5956</v>
      </c>
      <c r="K61" s="121">
        <f t="shared" si="7"/>
        <v>6026</v>
      </c>
      <c r="L61" s="123">
        <f>F61/F57</f>
        <v>8.2330146141648447E-4</v>
      </c>
      <c r="M61" s="122">
        <f>G61/G57</f>
        <v>2.6301720381592814E-3</v>
      </c>
    </row>
    <row r="62" spans="2:13" ht="15.75" x14ac:dyDescent="0.25">
      <c r="B62" s="120" t="s">
        <v>187</v>
      </c>
      <c r="C62" s="121">
        <v>76589</v>
      </c>
      <c r="D62" s="121">
        <v>40779</v>
      </c>
      <c r="E62" s="121">
        <v>89454</v>
      </c>
      <c r="F62" s="121">
        <v>86321</v>
      </c>
      <c r="G62" s="121">
        <v>73910</v>
      </c>
      <c r="H62" s="122">
        <f t="shared" si="4"/>
        <v>-0.14377729637052394</v>
      </c>
      <c r="I62" s="122">
        <f t="shared" si="5"/>
        <v>-3.4978913420987356E-2</v>
      </c>
      <c r="J62" s="121">
        <f t="shared" si="6"/>
        <v>-12411</v>
      </c>
      <c r="K62" s="121">
        <f t="shared" si="7"/>
        <v>-2679</v>
      </c>
      <c r="L62" s="123">
        <f>F62/F57</f>
        <v>2.7815344599190748E-2</v>
      </c>
      <c r="M62" s="122">
        <f>G62/G57</f>
        <v>2.2840561078645575E-2</v>
      </c>
    </row>
    <row r="63" spans="2:13" ht="15.75" x14ac:dyDescent="0.25">
      <c r="B63" s="120" t="s">
        <v>188</v>
      </c>
      <c r="C63" s="121">
        <v>131308</v>
      </c>
      <c r="D63" s="121">
        <v>59311</v>
      </c>
      <c r="E63" s="121">
        <v>106657</v>
      </c>
      <c r="F63" s="121">
        <v>121064</v>
      </c>
      <c r="G63" s="121">
        <v>105370</v>
      </c>
      <c r="H63" s="122">
        <f t="shared" si="4"/>
        <v>-0.12963391264124757</v>
      </c>
      <c r="I63" s="122">
        <f t="shared" si="5"/>
        <v>-0.19753556523593385</v>
      </c>
      <c r="J63" s="121">
        <f t="shared" si="6"/>
        <v>-15694</v>
      </c>
      <c r="K63" s="121">
        <f t="shared" si="7"/>
        <v>-25938</v>
      </c>
      <c r="L63" s="123">
        <f>F63/F57</f>
        <v>3.9010633316996196E-2</v>
      </c>
      <c r="M63" s="122">
        <f>G63/G57</f>
        <v>3.2562710334959874E-2</v>
      </c>
    </row>
    <row r="64" spans="2:13" ht="15.75" x14ac:dyDescent="0.25">
      <c r="B64" s="126" t="s">
        <v>189</v>
      </c>
      <c r="C64" s="127">
        <v>168712</v>
      </c>
      <c r="D64" s="127">
        <v>42631</v>
      </c>
      <c r="E64" s="127">
        <v>111464</v>
      </c>
      <c r="F64" s="127">
        <v>152651</v>
      </c>
      <c r="G64" s="127">
        <v>133011</v>
      </c>
      <c r="H64" s="128">
        <f t="shared" si="4"/>
        <v>-0.12865949125783649</v>
      </c>
      <c r="I64" s="128">
        <f t="shared" si="5"/>
        <v>-0.21160913272322068</v>
      </c>
      <c r="J64" s="127">
        <f t="shared" si="6"/>
        <v>-19640</v>
      </c>
      <c r="K64" s="129">
        <f t="shared" si="7"/>
        <v>-35701</v>
      </c>
      <c r="L64" s="130">
        <f>F64/F57</f>
        <v>4.9188959446844531E-2</v>
      </c>
      <c r="M64" s="131">
        <f>G64/G57</f>
        <v>4.1104666075385286E-2</v>
      </c>
    </row>
    <row r="65" spans="2:13" ht="15.75" x14ac:dyDescent="0.25">
      <c r="B65" s="133" t="s">
        <v>161</v>
      </c>
      <c r="C65" s="134">
        <v>1157983</v>
      </c>
      <c r="D65" s="134">
        <v>223846</v>
      </c>
      <c r="E65" s="134">
        <v>620577</v>
      </c>
      <c r="F65" s="134">
        <v>1190195</v>
      </c>
      <c r="G65" s="134">
        <v>1265165</v>
      </c>
      <c r="H65" s="135">
        <f t="shared" si="4"/>
        <v>6.2989678161981866E-2</v>
      </c>
      <c r="I65" s="135">
        <f t="shared" si="5"/>
        <v>9.2559217190580467E-2</v>
      </c>
      <c r="J65" s="134">
        <f t="shared" si="6"/>
        <v>74970</v>
      </c>
      <c r="K65" s="134">
        <f t="shared" si="7"/>
        <v>107182</v>
      </c>
      <c r="L65" s="136">
        <f>F65/F65</f>
        <v>1</v>
      </c>
      <c r="M65" s="135">
        <f>G65/G65</f>
        <v>1</v>
      </c>
    </row>
    <row r="66" spans="2:13" ht="15.75" x14ac:dyDescent="0.25">
      <c r="B66" s="138" t="s">
        <v>183</v>
      </c>
      <c r="C66" s="139">
        <v>976564</v>
      </c>
      <c r="D66" s="139">
        <v>144187</v>
      </c>
      <c r="E66" s="139">
        <v>454507</v>
      </c>
      <c r="F66" s="139">
        <v>1015764</v>
      </c>
      <c r="G66" s="139">
        <v>1090140</v>
      </c>
      <c r="H66" s="140">
        <f t="shared" si="4"/>
        <v>7.3221732607180456E-2</v>
      </c>
      <c r="I66" s="140">
        <f t="shared" si="5"/>
        <v>0.11630164536067267</v>
      </c>
      <c r="J66" s="139">
        <f t="shared" si="6"/>
        <v>74376</v>
      </c>
      <c r="K66" s="139">
        <f t="shared" si="7"/>
        <v>113576</v>
      </c>
      <c r="L66" s="141">
        <f>F66/F65</f>
        <v>0.85344334331769167</v>
      </c>
      <c r="M66" s="140">
        <f>G66/G65</f>
        <v>0.86165836076717262</v>
      </c>
    </row>
    <row r="67" spans="2:13" ht="15.75" x14ac:dyDescent="0.25">
      <c r="B67" s="143" t="s">
        <v>184</v>
      </c>
      <c r="C67" s="139">
        <v>892705</v>
      </c>
      <c r="D67" s="139">
        <v>126546</v>
      </c>
      <c r="E67" s="139">
        <v>436732</v>
      </c>
      <c r="F67" s="139">
        <v>804180</v>
      </c>
      <c r="G67" s="139">
        <v>855421</v>
      </c>
      <c r="H67" s="140">
        <f t="shared" si="4"/>
        <v>6.3718321768758246E-2</v>
      </c>
      <c r="I67" s="140">
        <f t="shared" si="5"/>
        <v>-4.1765196789532943E-2</v>
      </c>
      <c r="J67" s="139">
        <f t="shared" si="6"/>
        <v>51241</v>
      </c>
      <c r="K67" s="139">
        <f t="shared" si="7"/>
        <v>-37284</v>
      </c>
      <c r="L67" s="141">
        <f>F67/F65</f>
        <v>0.6756707934414109</v>
      </c>
      <c r="M67" s="140">
        <f>G67/G65</f>
        <v>0.67613394300348173</v>
      </c>
    </row>
    <row r="68" spans="2:13" ht="15.75" x14ac:dyDescent="0.25">
      <c r="B68" s="143" t="s">
        <v>185</v>
      </c>
      <c r="C68" s="139">
        <v>83860</v>
      </c>
      <c r="D68" s="139">
        <v>17640</v>
      </c>
      <c r="E68" s="139">
        <v>17774</v>
      </c>
      <c r="F68" s="139">
        <v>211585</v>
      </c>
      <c r="G68" s="139">
        <v>234719</v>
      </c>
      <c r="H68" s="140">
        <f t="shared" si="4"/>
        <v>0.10933667320462215</v>
      </c>
      <c r="I68" s="140">
        <f t="shared" si="5"/>
        <v>1.7989387073694254</v>
      </c>
      <c r="J68" s="139">
        <f t="shared" si="6"/>
        <v>23134</v>
      </c>
      <c r="K68" s="139">
        <f t="shared" si="7"/>
        <v>150859</v>
      </c>
      <c r="L68" s="141">
        <f>F68/F65</f>
        <v>0.17777339007473567</v>
      </c>
      <c r="M68" s="140">
        <f>G68/G65</f>
        <v>0.18552441776369091</v>
      </c>
    </row>
    <row r="69" spans="2:13" ht="15.75" x14ac:dyDescent="0.25">
      <c r="B69" s="138" t="s">
        <v>186</v>
      </c>
      <c r="C69" s="139">
        <v>1948</v>
      </c>
      <c r="D69" s="139">
        <v>1362</v>
      </c>
      <c r="E69" s="139">
        <v>1457</v>
      </c>
      <c r="F69" s="139">
        <v>1137</v>
      </c>
      <c r="G69" s="139">
        <v>4245</v>
      </c>
      <c r="H69" s="140">
        <f t="shared" si="4"/>
        <v>2.7335092348284959</v>
      </c>
      <c r="I69" s="140">
        <f t="shared" si="5"/>
        <v>1.1791581108829567</v>
      </c>
      <c r="J69" s="139">
        <f t="shared" si="6"/>
        <v>3108</v>
      </c>
      <c r="K69" s="139">
        <f t="shared" si="7"/>
        <v>2297</v>
      </c>
      <c r="L69" s="141">
        <f>F69/F65</f>
        <v>9.5530564319292214E-4</v>
      </c>
      <c r="M69" s="140">
        <f>G69/G65</f>
        <v>3.3552935783079676E-3</v>
      </c>
    </row>
    <row r="70" spans="2:13" ht="15.75" x14ac:dyDescent="0.25">
      <c r="B70" s="138" t="s">
        <v>187</v>
      </c>
      <c r="C70" s="139">
        <v>32619</v>
      </c>
      <c r="D70" s="139">
        <v>22041</v>
      </c>
      <c r="E70" s="139">
        <v>53644</v>
      </c>
      <c r="F70" s="139">
        <v>44285</v>
      </c>
      <c r="G70" s="139">
        <v>35317</v>
      </c>
      <c r="H70" s="140">
        <f t="shared" si="4"/>
        <v>-0.20250649204019422</v>
      </c>
      <c r="I70" s="140">
        <f t="shared" si="5"/>
        <v>8.2712529507342314E-2</v>
      </c>
      <c r="J70" s="139">
        <f t="shared" si="6"/>
        <v>-8968</v>
      </c>
      <c r="K70" s="139">
        <f t="shared" si="7"/>
        <v>2698</v>
      </c>
      <c r="L70" s="141">
        <f>F70/F65</f>
        <v>3.720818857414121E-2</v>
      </c>
      <c r="M70" s="140">
        <f>G70/G65</f>
        <v>2.7914935996490576E-2</v>
      </c>
    </row>
    <row r="71" spans="2:13" ht="15.75" x14ac:dyDescent="0.25">
      <c r="B71" s="138" t="s">
        <v>188</v>
      </c>
      <c r="C71" s="139">
        <v>78546</v>
      </c>
      <c r="D71" s="139">
        <v>30123</v>
      </c>
      <c r="E71" s="139">
        <v>50057</v>
      </c>
      <c r="F71" s="139">
        <v>49284</v>
      </c>
      <c r="G71" s="139">
        <v>44940</v>
      </c>
      <c r="H71" s="140">
        <f t="shared" si="4"/>
        <v>-8.8142196250304394E-2</v>
      </c>
      <c r="I71" s="140">
        <f t="shared" si="5"/>
        <v>-0.42785119547780914</v>
      </c>
      <c r="J71" s="139">
        <f t="shared" si="6"/>
        <v>-4344</v>
      </c>
      <c r="K71" s="139">
        <f t="shared" si="7"/>
        <v>-33606</v>
      </c>
      <c r="L71" s="141">
        <f>F71/F65</f>
        <v>4.1408340650061541E-2</v>
      </c>
      <c r="M71" s="140">
        <f>G71/G65</f>
        <v>3.5521058518058909E-2</v>
      </c>
    </row>
    <row r="72" spans="2:13" ht="15.75" x14ac:dyDescent="0.25">
      <c r="B72" s="144" t="s">
        <v>189</v>
      </c>
      <c r="C72" s="145">
        <v>68306</v>
      </c>
      <c r="D72" s="145">
        <v>26133</v>
      </c>
      <c r="E72" s="145">
        <v>60913</v>
      </c>
      <c r="F72" s="145">
        <v>79725</v>
      </c>
      <c r="G72" s="145">
        <v>90525</v>
      </c>
      <c r="H72" s="146">
        <f t="shared" si="4"/>
        <v>0.13546566321730946</v>
      </c>
      <c r="I72" s="146">
        <f t="shared" si="5"/>
        <v>0.325286212045794</v>
      </c>
      <c r="J72" s="145">
        <f t="shared" si="6"/>
        <v>10800</v>
      </c>
      <c r="K72" s="147">
        <f t="shared" si="7"/>
        <v>22219</v>
      </c>
      <c r="L72" s="150">
        <f>F72/F65</f>
        <v>6.6984821814912679E-2</v>
      </c>
      <c r="M72" s="148">
        <f>G72/G65</f>
        <v>7.1551931961443771E-2</v>
      </c>
    </row>
    <row r="73" spans="2:13" ht="15.75" x14ac:dyDescent="0.25">
      <c r="B73" s="133" t="s">
        <v>162</v>
      </c>
      <c r="C73" s="134">
        <v>729336</v>
      </c>
      <c r="D73" s="134">
        <v>116953</v>
      </c>
      <c r="E73" s="134">
        <v>373292</v>
      </c>
      <c r="F73" s="134">
        <v>740266</v>
      </c>
      <c r="G73" s="134">
        <v>788154</v>
      </c>
      <c r="H73" s="135">
        <f t="shared" si="4"/>
        <v>6.4690259987626009E-2</v>
      </c>
      <c r="I73" s="135">
        <f t="shared" si="5"/>
        <v>8.0645957418802761E-2</v>
      </c>
      <c r="J73" s="134">
        <f t="shared" si="6"/>
        <v>47888</v>
      </c>
      <c r="K73" s="134">
        <f t="shared" si="7"/>
        <v>58818</v>
      </c>
      <c r="L73" s="136">
        <f>F73/F73</f>
        <v>1</v>
      </c>
      <c r="M73" s="135">
        <f>G73/G73</f>
        <v>1</v>
      </c>
    </row>
    <row r="74" spans="2:13" ht="15.75" x14ac:dyDescent="0.25">
      <c r="B74" s="138" t="s">
        <v>183</v>
      </c>
      <c r="C74" s="139">
        <v>649462</v>
      </c>
      <c r="D74" s="139">
        <v>90421</v>
      </c>
      <c r="E74" s="139">
        <v>312358</v>
      </c>
      <c r="F74" s="139">
        <v>654407</v>
      </c>
      <c r="G74" s="139">
        <v>710648</v>
      </c>
      <c r="H74" s="140">
        <f t="shared" si="4"/>
        <v>8.5941929105281645E-2</v>
      </c>
      <c r="I74" s="140">
        <f t="shared" si="5"/>
        <v>9.421028482035898E-2</v>
      </c>
      <c r="J74" s="139">
        <f t="shared" si="6"/>
        <v>56241</v>
      </c>
      <c r="K74" s="139">
        <f t="shared" si="7"/>
        <v>61186</v>
      </c>
      <c r="L74" s="141">
        <f>F74/F73</f>
        <v>0.88401601586456757</v>
      </c>
      <c r="M74" s="140">
        <f>G74/G73</f>
        <v>0.90166135044674012</v>
      </c>
    </row>
    <row r="75" spans="2:13" ht="15.75" x14ac:dyDescent="0.25">
      <c r="B75" s="143" t="s">
        <v>184</v>
      </c>
      <c r="C75" s="139">
        <v>605679</v>
      </c>
      <c r="D75" s="139">
        <v>84142</v>
      </c>
      <c r="E75" s="139">
        <v>295782</v>
      </c>
      <c r="F75" s="139">
        <v>527647</v>
      </c>
      <c r="G75" s="139">
        <v>555096</v>
      </c>
      <c r="H75" s="140">
        <f t="shared" si="4"/>
        <v>5.2021521964495276E-2</v>
      </c>
      <c r="I75" s="140">
        <f t="shared" si="5"/>
        <v>-8.3514534926916739E-2</v>
      </c>
      <c r="J75" s="139">
        <f t="shared" si="6"/>
        <v>27449</v>
      </c>
      <c r="K75" s="139">
        <f t="shared" si="7"/>
        <v>-50583</v>
      </c>
      <c r="L75" s="141">
        <f>F75/F73</f>
        <v>0.71278027087560414</v>
      </c>
      <c r="M75" s="140">
        <f>G75/G73</f>
        <v>0.70429890605135548</v>
      </c>
    </row>
    <row r="76" spans="2:13" ht="15.75" x14ac:dyDescent="0.25">
      <c r="B76" s="143" t="s">
        <v>185</v>
      </c>
      <c r="C76" s="139">
        <v>43782</v>
      </c>
      <c r="D76" s="139">
        <v>6279</v>
      </c>
      <c r="E76" s="139">
        <v>16576</v>
      </c>
      <c r="F76" s="139">
        <v>126760</v>
      </c>
      <c r="G76" s="139">
        <v>155552</v>
      </c>
      <c r="H76" s="140">
        <f t="shared" si="4"/>
        <v>0.22713789839065956</v>
      </c>
      <c r="I76" s="140">
        <f t="shared" si="5"/>
        <v>2.5528756109816819</v>
      </c>
      <c r="J76" s="139">
        <f t="shared" si="6"/>
        <v>28792</v>
      </c>
      <c r="K76" s="139">
        <f t="shared" si="7"/>
        <v>111770</v>
      </c>
      <c r="L76" s="141">
        <f>F76/F73</f>
        <v>0.17123574498896343</v>
      </c>
      <c r="M76" s="140">
        <f>G76/G73</f>
        <v>0.19736244439538467</v>
      </c>
    </row>
    <row r="77" spans="2:13" ht="15.75" x14ac:dyDescent="0.25">
      <c r="B77" s="138" t="s">
        <v>186</v>
      </c>
      <c r="C77" s="139">
        <v>1908</v>
      </c>
      <c r="D77" s="139">
        <v>2021</v>
      </c>
      <c r="E77" s="139">
        <v>3334</v>
      </c>
      <c r="F77" s="139">
        <v>1841</v>
      </c>
      <c r="G77" s="139">
        <v>7693</v>
      </c>
      <c r="H77" s="140">
        <f t="shared" si="4"/>
        <v>3.1787072243346008</v>
      </c>
      <c r="I77" s="140">
        <f t="shared" si="5"/>
        <v>3.0319706498951779</v>
      </c>
      <c r="J77" s="139">
        <f t="shared" si="6"/>
        <v>5852</v>
      </c>
      <c r="K77" s="139">
        <f t="shared" si="7"/>
        <v>5785</v>
      </c>
      <c r="L77" s="141">
        <f>F77/F73</f>
        <v>2.4869438823341881E-3</v>
      </c>
      <c r="M77" s="140">
        <f>G77/G73</f>
        <v>9.7607827911804033E-3</v>
      </c>
    </row>
    <row r="78" spans="2:13" ht="15.75" x14ac:dyDescent="0.25">
      <c r="B78" s="138" t="s">
        <v>187</v>
      </c>
      <c r="C78" s="139">
        <v>20947</v>
      </c>
      <c r="D78" s="139">
        <v>5583</v>
      </c>
      <c r="E78" s="139">
        <v>11591</v>
      </c>
      <c r="F78" s="139">
        <v>19876</v>
      </c>
      <c r="G78" s="139">
        <v>18275</v>
      </c>
      <c r="H78" s="140">
        <f t="shared" si="4"/>
        <v>-8.0549406319178951E-2</v>
      </c>
      <c r="I78" s="140">
        <f t="shared" si="5"/>
        <v>-0.1275600324628825</v>
      </c>
      <c r="J78" s="139">
        <f t="shared" si="6"/>
        <v>-1601</v>
      </c>
      <c r="K78" s="139">
        <f t="shared" si="7"/>
        <v>-2672</v>
      </c>
      <c r="L78" s="141">
        <f>F78/F73</f>
        <v>2.6849808041974101E-2</v>
      </c>
      <c r="M78" s="140">
        <f>G78/G73</f>
        <v>2.3187092877787842E-2</v>
      </c>
    </row>
    <row r="79" spans="2:13" ht="15.75" x14ac:dyDescent="0.25">
      <c r="B79" s="138" t="s">
        <v>188</v>
      </c>
      <c r="C79" s="139">
        <v>27084</v>
      </c>
      <c r="D79" s="139">
        <v>14781</v>
      </c>
      <c r="E79" s="139">
        <v>31546</v>
      </c>
      <c r="F79" s="139">
        <v>38665</v>
      </c>
      <c r="G79" s="139">
        <v>31546</v>
      </c>
      <c r="H79" s="140">
        <f t="shared" si="4"/>
        <v>-0.18412000517263671</v>
      </c>
      <c r="I79" s="140">
        <f t="shared" si="5"/>
        <v>0.16474671392704177</v>
      </c>
      <c r="J79" s="139">
        <f t="shared" si="6"/>
        <v>-7119</v>
      </c>
      <c r="K79" s="139">
        <f t="shared" si="7"/>
        <v>4462</v>
      </c>
      <c r="L79" s="141">
        <f>F79/F73</f>
        <v>5.2231224992097439E-2</v>
      </c>
      <c r="M79" s="140">
        <f>G79/G73</f>
        <v>4.0025172745427925E-2</v>
      </c>
    </row>
    <row r="80" spans="2:13" ht="15.75" x14ac:dyDescent="0.25">
      <c r="B80" s="144" t="s">
        <v>189</v>
      </c>
      <c r="C80" s="145">
        <v>29937</v>
      </c>
      <c r="D80" s="145">
        <v>4148</v>
      </c>
      <c r="E80" s="145">
        <v>14462</v>
      </c>
      <c r="F80" s="145">
        <v>25479</v>
      </c>
      <c r="G80" s="145">
        <v>19993</v>
      </c>
      <c r="H80" s="146">
        <f t="shared" si="4"/>
        <v>-0.21531457278543109</v>
      </c>
      <c r="I80" s="146">
        <f t="shared" si="5"/>
        <v>-0.33216421151083941</v>
      </c>
      <c r="J80" s="145">
        <f t="shared" si="6"/>
        <v>-5486</v>
      </c>
      <c r="K80" s="147">
        <f t="shared" si="7"/>
        <v>-9944</v>
      </c>
      <c r="L80" s="150">
        <f>F80/F73</f>
        <v>3.4418708950566416E-2</v>
      </c>
      <c r="M80" s="148">
        <f>G80/G73</f>
        <v>2.5366869926435696E-2</v>
      </c>
    </row>
    <row r="81" spans="2:13" ht="15.75" x14ac:dyDescent="0.25">
      <c r="B81" s="133" t="s">
        <v>163</v>
      </c>
      <c r="C81" s="134">
        <v>664761</v>
      </c>
      <c r="D81" s="134">
        <v>93692</v>
      </c>
      <c r="E81" s="134">
        <v>286234</v>
      </c>
      <c r="F81" s="134">
        <v>643046</v>
      </c>
      <c r="G81" s="134">
        <v>678323</v>
      </c>
      <c r="H81" s="135">
        <f t="shared" si="4"/>
        <v>5.4859216914497466E-2</v>
      </c>
      <c r="I81" s="135">
        <f t="shared" si="5"/>
        <v>2.0401317165116506E-2</v>
      </c>
      <c r="J81" s="134">
        <f t="shared" si="6"/>
        <v>35277</v>
      </c>
      <c r="K81" s="134">
        <f t="shared" si="7"/>
        <v>13562</v>
      </c>
      <c r="L81" s="136">
        <f>F81/F81</f>
        <v>1</v>
      </c>
      <c r="M81" s="135">
        <f>G81/G81</f>
        <v>1</v>
      </c>
    </row>
    <row r="82" spans="2:13" ht="15.75" x14ac:dyDescent="0.25">
      <c r="B82" s="138" t="s">
        <v>183</v>
      </c>
      <c r="C82" s="139">
        <v>581428</v>
      </c>
      <c r="D82" s="139">
        <v>72986</v>
      </c>
      <c r="E82" s="139">
        <v>230358</v>
      </c>
      <c r="F82" s="139">
        <v>575797</v>
      </c>
      <c r="G82" s="139">
        <v>642464</v>
      </c>
      <c r="H82" s="140">
        <f t="shared" si="4"/>
        <v>0.11578212460294157</v>
      </c>
      <c r="I82" s="140">
        <f t="shared" si="5"/>
        <v>0.10497602454646149</v>
      </c>
      <c r="J82" s="139">
        <f t="shared" si="6"/>
        <v>66667</v>
      </c>
      <c r="K82" s="139">
        <f t="shared" si="7"/>
        <v>61036</v>
      </c>
      <c r="L82" s="141">
        <f>F82/F81</f>
        <v>0.89542116738149369</v>
      </c>
      <c r="M82" s="140">
        <f>G82/G81</f>
        <v>0.94713580403436126</v>
      </c>
    </row>
    <row r="83" spans="2:13" ht="15.75" x14ac:dyDescent="0.25">
      <c r="B83" s="143" t="s">
        <v>184</v>
      </c>
      <c r="C83" s="139">
        <v>537917</v>
      </c>
      <c r="D83" s="139">
        <v>53818</v>
      </c>
      <c r="E83" s="139">
        <v>188634</v>
      </c>
      <c r="F83" s="139">
        <v>403988</v>
      </c>
      <c r="G83" s="139">
        <v>447778</v>
      </c>
      <c r="H83" s="140">
        <f t="shared" si="4"/>
        <v>0.10839430874184375</v>
      </c>
      <c r="I83" s="140">
        <f t="shared" si="5"/>
        <v>-0.16757046161396649</v>
      </c>
      <c r="J83" s="139">
        <f t="shared" si="6"/>
        <v>43790</v>
      </c>
      <c r="K83" s="139">
        <f t="shared" si="7"/>
        <v>-90139</v>
      </c>
      <c r="L83" s="141">
        <f>F83/F81</f>
        <v>0.62824121446988246</v>
      </c>
      <c r="M83" s="140">
        <f>G83/G81</f>
        <v>0.66012504367388403</v>
      </c>
    </row>
    <row r="84" spans="2:13" ht="15.75" x14ac:dyDescent="0.25">
      <c r="B84" s="143" t="s">
        <v>185</v>
      </c>
      <c r="C84" s="139">
        <v>43511</v>
      </c>
      <c r="D84" s="139">
        <v>19168</v>
      </c>
      <c r="E84" s="139">
        <v>41724</v>
      </c>
      <c r="F84" s="139">
        <v>171809</v>
      </c>
      <c r="G84" s="139">
        <v>194686</v>
      </c>
      <c r="H84" s="140">
        <f t="shared" si="4"/>
        <v>0.1331536764663086</v>
      </c>
      <c r="I84" s="140">
        <f t="shared" si="5"/>
        <v>3.4744087701960424</v>
      </c>
      <c r="J84" s="139">
        <f t="shared" si="6"/>
        <v>22877</v>
      </c>
      <c r="K84" s="139">
        <f t="shared" si="7"/>
        <v>151175</v>
      </c>
      <c r="L84" s="141">
        <f>F84/F81</f>
        <v>0.26717995291161128</v>
      </c>
      <c r="M84" s="140">
        <f>G84/G81</f>
        <v>0.28701076036047724</v>
      </c>
    </row>
    <row r="85" spans="2:13" ht="15.75" x14ac:dyDescent="0.25">
      <c r="B85" s="138" t="s">
        <v>186</v>
      </c>
      <c r="C85" s="139">
        <v>863</v>
      </c>
      <c r="D85" s="139">
        <v>617</v>
      </c>
      <c r="E85" s="139">
        <v>1572</v>
      </c>
      <c r="F85" s="139">
        <v>1179</v>
      </c>
      <c r="G85" s="139">
        <v>2986</v>
      </c>
      <c r="H85" s="140">
        <f t="shared" si="4"/>
        <v>1.532654792196777</v>
      </c>
      <c r="I85" s="140">
        <f t="shared" si="5"/>
        <v>2.4600231749710311</v>
      </c>
      <c r="J85" s="139">
        <f t="shared" si="6"/>
        <v>1807</v>
      </c>
      <c r="K85" s="139">
        <f t="shared" si="7"/>
        <v>2123</v>
      </c>
      <c r="L85" s="141">
        <f>F85/F81</f>
        <v>1.8334613697931408E-3</v>
      </c>
      <c r="M85" s="140">
        <f>G85/G81</f>
        <v>4.4020326599569825E-3</v>
      </c>
    </row>
    <row r="86" spans="2:13" ht="15.75" x14ac:dyDescent="0.25">
      <c r="B86" s="138" t="s">
        <v>187</v>
      </c>
      <c r="C86" s="139">
        <v>10028</v>
      </c>
      <c r="D86" s="139">
        <v>4973</v>
      </c>
      <c r="E86" s="139">
        <v>12233</v>
      </c>
      <c r="F86" s="139">
        <v>12400</v>
      </c>
      <c r="G86" s="139">
        <v>8339</v>
      </c>
      <c r="H86" s="140">
        <f t="shared" si="4"/>
        <v>-0.32750000000000001</v>
      </c>
      <c r="I86" s="140">
        <f t="shared" si="5"/>
        <v>-0.1684284004786597</v>
      </c>
      <c r="J86" s="139">
        <f t="shared" si="6"/>
        <v>-4061</v>
      </c>
      <c r="K86" s="139">
        <f t="shared" si="7"/>
        <v>-1689</v>
      </c>
      <c r="L86" s="141">
        <f>F86/F81</f>
        <v>1.9283223906221329E-2</v>
      </c>
      <c r="M86" s="140">
        <f>G86/G81</f>
        <v>1.2293553366169215E-2</v>
      </c>
    </row>
    <row r="87" spans="2:13" ht="15.75" x14ac:dyDescent="0.25">
      <c r="B87" s="138" t="s">
        <v>188</v>
      </c>
      <c r="C87" s="139">
        <v>12031</v>
      </c>
      <c r="D87" s="139">
        <v>5470</v>
      </c>
      <c r="E87" s="139">
        <v>11888</v>
      </c>
      <c r="F87" s="139">
        <v>14711</v>
      </c>
      <c r="G87" s="139">
        <v>10795</v>
      </c>
      <c r="H87" s="140">
        <f t="shared" si="4"/>
        <v>-0.26619536401332333</v>
      </c>
      <c r="I87" s="140">
        <f t="shared" si="5"/>
        <v>-0.1027346022774499</v>
      </c>
      <c r="J87" s="139">
        <f t="shared" si="6"/>
        <v>-3916</v>
      </c>
      <c r="K87" s="139">
        <f t="shared" si="7"/>
        <v>-1236</v>
      </c>
      <c r="L87" s="141">
        <f>F87/F81</f>
        <v>2.2877057006808223E-2</v>
      </c>
      <c r="M87" s="140">
        <f>G87/G81</f>
        <v>1.5914247342342806E-2</v>
      </c>
    </row>
    <row r="88" spans="2:13" ht="15.75" x14ac:dyDescent="0.25">
      <c r="B88" s="144" t="s">
        <v>189</v>
      </c>
      <c r="C88" s="145">
        <v>60413</v>
      </c>
      <c r="D88" s="145">
        <v>9647</v>
      </c>
      <c r="E88" s="145">
        <v>30183</v>
      </c>
      <c r="F88" s="145">
        <v>38960</v>
      </c>
      <c r="G88" s="145">
        <v>13741</v>
      </c>
      <c r="H88" s="146">
        <f t="shared" si="4"/>
        <v>-0.64730492813141682</v>
      </c>
      <c r="I88" s="146">
        <f t="shared" si="5"/>
        <v>-0.77254895469518148</v>
      </c>
      <c r="J88" s="145">
        <f t="shared" si="6"/>
        <v>-25219</v>
      </c>
      <c r="K88" s="147">
        <f t="shared" si="7"/>
        <v>-46672</v>
      </c>
      <c r="L88" s="150">
        <f>F88/F81</f>
        <v>6.0586645434385723E-2</v>
      </c>
      <c r="M88" s="148">
        <f>G88/G81</f>
        <v>2.025731104503312E-2</v>
      </c>
    </row>
    <row r="89" spans="2:13" ht="15.75" x14ac:dyDescent="0.25">
      <c r="B89" s="133" t="s">
        <v>164</v>
      </c>
      <c r="C89" s="134">
        <v>434712</v>
      </c>
      <c r="D89" s="134">
        <v>111506</v>
      </c>
      <c r="E89" s="134">
        <v>289651</v>
      </c>
      <c r="F89" s="134">
        <v>526287</v>
      </c>
      <c r="G89" s="134">
        <v>519033</v>
      </c>
      <c r="H89" s="135">
        <f t="shared" si="4"/>
        <v>-1.3783353949461064E-2</v>
      </c>
      <c r="I89" s="135">
        <f t="shared" si="5"/>
        <v>0.19396980069563297</v>
      </c>
      <c r="J89" s="134">
        <f t="shared" si="6"/>
        <v>-7254</v>
      </c>
      <c r="K89" s="134">
        <f t="shared" si="7"/>
        <v>84321</v>
      </c>
      <c r="L89" s="136">
        <f>F89/F89</f>
        <v>1</v>
      </c>
      <c r="M89" s="135">
        <f>G89/G89</f>
        <v>1</v>
      </c>
    </row>
    <row r="90" spans="2:13" ht="15.75" x14ac:dyDescent="0.25">
      <c r="B90" s="138" t="s">
        <v>183</v>
      </c>
      <c r="C90" s="139">
        <v>408576</v>
      </c>
      <c r="D90" s="139">
        <v>95426</v>
      </c>
      <c r="E90" s="139">
        <v>264099</v>
      </c>
      <c r="F90" s="139">
        <v>492013</v>
      </c>
      <c r="G90" s="139">
        <v>477036</v>
      </c>
      <c r="H90" s="140">
        <f t="shared" si="4"/>
        <v>-3.0440252594951756E-2</v>
      </c>
      <c r="I90" s="140">
        <f t="shared" si="5"/>
        <v>0.16755756578947367</v>
      </c>
      <c r="J90" s="139">
        <f t="shared" si="6"/>
        <v>-14977</v>
      </c>
      <c r="K90" s="139">
        <f t="shared" si="7"/>
        <v>68460</v>
      </c>
      <c r="L90" s="141">
        <f>F90/F89</f>
        <v>0.93487583770832261</v>
      </c>
      <c r="M90" s="140">
        <f>G90/G89</f>
        <v>0.91908606967187056</v>
      </c>
    </row>
    <row r="91" spans="2:13" ht="15.75" x14ac:dyDescent="0.25">
      <c r="B91" s="143" t="s">
        <v>184</v>
      </c>
      <c r="C91" s="139">
        <v>377664</v>
      </c>
      <c r="D91" s="139">
        <v>84979</v>
      </c>
      <c r="E91" s="139">
        <v>236373</v>
      </c>
      <c r="F91" s="139">
        <v>445823</v>
      </c>
      <c r="G91" s="139">
        <v>433364</v>
      </c>
      <c r="H91" s="140">
        <f t="shared" si="4"/>
        <v>-2.7946068282704073E-2</v>
      </c>
      <c r="I91" s="140">
        <f t="shared" si="5"/>
        <v>0.14748559566175223</v>
      </c>
      <c r="J91" s="139">
        <f t="shared" si="6"/>
        <v>-12459</v>
      </c>
      <c r="K91" s="139">
        <f t="shared" si="7"/>
        <v>55700</v>
      </c>
      <c r="L91" s="141">
        <f>F91/F89</f>
        <v>0.84711003691901943</v>
      </c>
      <c r="M91" s="140">
        <f>G91/G89</f>
        <v>0.83494498423028984</v>
      </c>
    </row>
    <row r="92" spans="2:13" ht="15.75" x14ac:dyDescent="0.25">
      <c r="B92" s="143" t="s">
        <v>185</v>
      </c>
      <c r="C92" s="139">
        <v>30911</v>
      </c>
      <c r="D92" s="139">
        <v>10447</v>
      </c>
      <c r="E92" s="139">
        <v>27726</v>
      </c>
      <c r="F92" s="139">
        <v>46190</v>
      </c>
      <c r="G92" s="139">
        <v>43672</v>
      </c>
      <c r="H92" s="140">
        <f t="shared" si="4"/>
        <v>-5.4513964061485121E-2</v>
      </c>
      <c r="I92" s="140">
        <f t="shared" si="5"/>
        <v>0.41283038400569372</v>
      </c>
      <c r="J92" s="139">
        <f t="shared" si="6"/>
        <v>-2518</v>
      </c>
      <c r="K92" s="139">
        <f t="shared" si="7"/>
        <v>12761</v>
      </c>
      <c r="L92" s="141">
        <f>F92/F89</f>
        <v>8.7765800789303169E-2</v>
      </c>
      <c r="M92" s="140">
        <f>G92/G89</f>
        <v>8.414108544158079E-2</v>
      </c>
    </row>
    <row r="93" spans="2:13" ht="15.75" x14ac:dyDescent="0.25">
      <c r="B93" s="138" t="s">
        <v>186</v>
      </c>
      <c r="C93" s="139">
        <v>387</v>
      </c>
      <c r="D93" s="139">
        <v>334</v>
      </c>
      <c r="E93" s="139">
        <v>408</v>
      </c>
      <c r="F93" s="139">
        <v>546</v>
      </c>
      <c r="G93" s="139">
        <v>3152</v>
      </c>
      <c r="H93" s="140">
        <f t="shared" si="4"/>
        <v>4.7728937728937728</v>
      </c>
      <c r="I93" s="140">
        <f t="shared" si="5"/>
        <v>7.1447028423772618</v>
      </c>
      <c r="J93" s="139">
        <f t="shared" si="6"/>
        <v>2606</v>
      </c>
      <c r="K93" s="139">
        <f t="shared" si="7"/>
        <v>2765</v>
      </c>
      <c r="L93" s="141">
        <f>F93/F89</f>
        <v>1.0374567488841641E-3</v>
      </c>
      <c r="M93" s="140">
        <f>G93/G89</f>
        <v>6.0728315925962315E-3</v>
      </c>
    </row>
    <row r="94" spans="2:13" ht="15.75" x14ac:dyDescent="0.25">
      <c r="B94" s="138" t="s">
        <v>187</v>
      </c>
      <c r="C94" s="139">
        <v>11228</v>
      </c>
      <c r="D94" s="139">
        <v>6449</v>
      </c>
      <c r="E94" s="139">
        <v>10149</v>
      </c>
      <c r="F94" s="139">
        <v>9387</v>
      </c>
      <c r="G94" s="139">
        <v>11082</v>
      </c>
      <c r="H94" s="140">
        <f t="shared" si="4"/>
        <v>0.18056887184403969</v>
      </c>
      <c r="I94" s="140">
        <f t="shared" si="5"/>
        <v>-1.3003206270039147E-2</v>
      </c>
      <c r="J94" s="139">
        <f t="shared" si="6"/>
        <v>1695</v>
      </c>
      <c r="K94" s="139">
        <f t="shared" si="7"/>
        <v>-146</v>
      </c>
      <c r="L94" s="141">
        <f>F94/F89</f>
        <v>1.7836275644277741E-2</v>
      </c>
      <c r="M94" s="140">
        <f>G94/G89</f>
        <v>2.1351243562548045E-2</v>
      </c>
    </row>
    <row r="95" spans="2:13" ht="15.75" x14ac:dyDescent="0.25">
      <c r="B95" s="138" t="s">
        <v>188</v>
      </c>
      <c r="C95" s="139">
        <v>11382</v>
      </c>
      <c r="D95" s="139">
        <v>7939</v>
      </c>
      <c r="E95" s="139">
        <v>10071</v>
      </c>
      <c r="F95" s="139">
        <v>16267</v>
      </c>
      <c r="G95" s="139">
        <v>18796</v>
      </c>
      <c r="H95" s="140">
        <f t="shared" si="4"/>
        <v>0.15546812565316293</v>
      </c>
      <c r="I95" s="140">
        <f t="shared" si="5"/>
        <v>0.6513793709365665</v>
      </c>
      <c r="J95" s="139">
        <f t="shared" si="6"/>
        <v>2529</v>
      </c>
      <c r="K95" s="139">
        <f t="shared" si="7"/>
        <v>7414</v>
      </c>
      <c r="L95" s="141">
        <f>F95/F89</f>
        <v>3.0908990721792481E-2</v>
      </c>
      <c r="M95" s="140">
        <f>G95/G89</f>
        <v>3.621349702234733E-2</v>
      </c>
    </row>
    <row r="96" spans="2:13" ht="15.75" x14ac:dyDescent="0.25">
      <c r="B96" s="144" t="s">
        <v>189</v>
      </c>
      <c r="C96" s="145">
        <v>3139</v>
      </c>
      <c r="D96" s="145">
        <v>1360</v>
      </c>
      <c r="E96" s="145">
        <v>4925</v>
      </c>
      <c r="F96" s="145">
        <v>8074</v>
      </c>
      <c r="G96" s="145">
        <v>8969</v>
      </c>
      <c r="H96" s="146">
        <f t="shared" si="4"/>
        <v>0.1108496408223929</v>
      </c>
      <c r="I96" s="146">
        <f t="shared" si="5"/>
        <v>1.8572793883402356</v>
      </c>
      <c r="J96" s="145">
        <f t="shared" si="6"/>
        <v>895</v>
      </c>
      <c r="K96" s="147">
        <f t="shared" si="7"/>
        <v>5830</v>
      </c>
      <c r="L96" s="150">
        <f>F96/F89</f>
        <v>1.5341439176722966E-2</v>
      </c>
      <c r="M96" s="148">
        <f>G96/G89</f>
        <v>1.728021147017627E-2</v>
      </c>
    </row>
    <row r="97" spans="2:13" ht="15.75" x14ac:dyDescent="0.25">
      <c r="B97" s="133" t="s">
        <v>165</v>
      </c>
      <c r="C97" s="134">
        <v>45219</v>
      </c>
      <c r="D97" s="134">
        <v>7091</v>
      </c>
      <c r="E97" s="134">
        <v>21078</v>
      </c>
      <c r="F97" s="134">
        <v>26136</v>
      </c>
      <c r="G97" s="134">
        <v>22190</v>
      </c>
      <c r="H97" s="135">
        <f t="shared" si="4"/>
        <v>-0.15097949188858284</v>
      </c>
      <c r="I97" s="135">
        <f t="shared" si="5"/>
        <v>-0.50927707379641296</v>
      </c>
      <c r="J97" s="134">
        <f t="shared" si="6"/>
        <v>-3946</v>
      </c>
      <c r="K97" s="134">
        <f t="shared" si="7"/>
        <v>-23029</v>
      </c>
      <c r="L97" s="136">
        <f>F97/F97</f>
        <v>1</v>
      </c>
      <c r="M97" s="135">
        <f>G97/G97</f>
        <v>1</v>
      </c>
    </row>
    <row r="98" spans="2:13" ht="15.75" x14ac:dyDescent="0.25">
      <c r="B98" s="138" t="s">
        <v>183</v>
      </c>
      <c r="C98" s="139">
        <v>31760</v>
      </c>
      <c r="D98" s="139">
        <v>2064</v>
      </c>
      <c r="E98" s="139">
        <v>11764</v>
      </c>
      <c r="F98" s="139">
        <v>17422</v>
      </c>
      <c r="G98" s="139">
        <v>13243</v>
      </c>
      <c r="H98" s="140">
        <f t="shared" si="4"/>
        <v>-0.23986913098381357</v>
      </c>
      <c r="I98" s="140">
        <f t="shared" si="5"/>
        <v>-0.583028967254408</v>
      </c>
      <c r="J98" s="139">
        <f t="shared" si="6"/>
        <v>-4179</v>
      </c>
      <c r="K98" s="139">
        <f t="shared" si="7"/>
        <v>-18517</v>
      </c>
      <c r="L98" s="141">
        <f>F98/F97</f>
        <v>0.66659014386287119</v>
      </c>
      <c r="M98" s="140">
        <f>G98/G97</f>
        <v>0.59680036052275798</v>
      </c>
    </row>
    <row r="99" spans="2:13" ht="15.75" x14ac:dyDescent="0.25">
      <c r="B99" s="143" t="s">
        <v>184</v>
      </c>
      <c r="C99" s="139">
        <v>24593</v>
      </c>
      <c r="D99" s="139">
        <v>1053</v>
      </c>
      <c r="E99" s="139">
        <v>9820</v>
      </c>
      <c r="F99" s="139">
        <v>12774</v>
      </c>
      <c r="G99" s="139">
        <v>9952</v>
      </c>
      <c r="H99" s="140">
        <f t="shared" si="4"/>
        <v>-0.22091748864881788</v>
      </c>
      <c r="I99" s="140">
        <f t="shared" si="5"/>
        <v>-0.59533200504208517</v>
      </c>
      <c r="J99" s="139">
        <f t="shared" si="6"/>
        <v>-2822</v>
      </c>
      <c r="K99" s="139">
        <f t="shared" si="7"/>
        <v>-14641</v>
      </c>
      <c r="L99" s="141">
        <f>F99/F97</f>
        <v>0.48875114784205692</v>
      </c>
      <c r="M99" s="140">
        <f>G99/G97</f>
        <v>0.44849031095087877</v>
      </c>
    </row>
    <row r="100" spans="2:13" ht="15.75" x14ac:dyDescent="0.25">
      <c r="B100" s="143" t="s">
        <v>185</v>
      </c>
      <c r="C100" s="139">
        <v>7167</v>
      </c>
      <c r="D100" s="139">
        <v>1011</v>
      </c>
      <c r="E100" s="139">
        <v>1942</v>
      </c>
      <c r="F100" s="139">
        <v>4647</v>
      </c>
      <c r="G100" s="139">
        <v>3292</v>
      </c>
      <c r="H100" s="140">
        <f t="shared" si="4"/>
        <v>-0.29158596944265114</v>
      </c>
      <c r="I100" s="140">
        <f t="shared" si="5"/>
        <v>-0.54067252685921585</v>
      </c>
      <c r="J100" s="139">
        <f t="shared" si="6"/>
        <v>-1355</v>
      </c>
      <c r="K100" s="139">
        <f t="shared" si="7"/>
        <v>-3875</v>
      </c>
      <c r="L100" s="141">
        <f>F100/F97</f>
        <v>0.17780073461891643</v>
      </c>
      <c r="M100" s="140">
        <f>G100/G97</f>
        <v>0.14835511491662912</v>
      </c>
    </row>
    <row r="101" spans="2:13" ht="15.75" x14ac:dyDescent="0.25">
      <c r="B101" s="138" t="s">
        <v>186</v>
      </c>
      <c r="C101" s="139">
        <v>592</v>
      </c>
      <c r="D101" s="139">
        <v>517</v>
      </c>
      <c r="E101" s="139">
        <v>261</v>
      </c>
      <c r="F101" s="139">
        <v>317</v>
      </c>
      <c r="G101" s="139">
        <v>2067</v>
      </c>
      <c r="H101" s="140">
        <f t="shared" si="4"/>
        <v>5.5205047318611991</v>
      </c>
      <c r="I101" s="140">
        <f t="shared" si="5"/>
        <v>2.4915540540540539</v>
      </c>
      <c r="J101" s="139">
        <f t="shared" si="6"/>
        <v>1750</v>
      </c>
      <c r="K101" s="139">
        <f t="shared" si="7"/>
        <v>1475</v>
      </c>
      <c r="L101" s="141">
        <f>F101/F97</f>
        <v>1.2128864401591674E-2</v>
      </c>
      <c r="M101" s="140">
        <f>G101/G97</f>
        <v>9.3150067598017125E-2</v>
      </c>
    </row>
    <row r="102" spans="2:13" ht="15.75" x14ac:dyDescent="0.25">
      <c r="B102" s="138" t="s">
        <v>187</v>
      </c>
      <c r="C102" s="139">
        <v>1558</v>
      </c>
      <c r="D102" s="139">
        <v>1147</v>
      </c>
      <c r="E102" s="139">
        <v>1270</v>
      </c>
      <c r="F102" s="139">
        <v>848</v>
      </c>
      <c r="G102" s="139">
        <v>850</v>
      </c>
      <c r="H102" s="140">
        <f t="shared" si="4"/>
        <v>2.3584905660376521E-3</v>
      </c>
      <c r="I102" s="140">
        <f t="shared" si="5"/>
        <v>-0.45442875481386391</v>
      </c>
      <c r="J102" s="139">
        <f t="shared" si="6"/>
        <v>2</v>
      </c>
      <c r="K102" s="139">
        <f t="shared" si="7"/>
        <v>-708</v>
      </c>
      <c r="L102" s="141">
        <f>F102/F97</f>
        <v>3.2445668809305175E-2</v>
      </c>
      <c r="M102" s="140">
        <f>G102/G97</f>
        <v>3.8305543037404237E-2</v>
      </c>
    </row>
    <row r="103" spans="2:13" ht="15.75" x14ac:dyDescent="0.25">
      <c r="B103" s="138" t="s">
        <v>188</v>
      </c>
      <c r="C103" s="139">
        <v>2771</v>
      </c>
      <c r="D103" s="139">
        <v>1735</v>
      </c>
      <c r="E103" s="139">
        <v>3716</v>
      </c>
      <c r="F103" s="139">
        <v>3371</v>
      </c>
      <c r="G103" s="139">
        <v>2380</v>
      </c>
      <c r="H103" s="140">
        <f t="shared" si="4"/>
        <v>-0.29397804805695638</v>
      </c>
      <c r="I103" s="140">
        <f t="shared" si="5"/>
        <v>-0.14110429447852757</v>
      </c>
      <c r="J103" s="139">
        <f t="shared" si="6"/>
        <v>-991</v>
      </c>
      <c r="K103" s="139">
        <f t="shared" si="7"/>
        <v>-391</v>
      </c>
      <c r="L103" s="141">
        <f>F103/F97</f>
        <v>0.12897918579736761</v>
      </c>
      <c r="M103" s="140">
        <f>G103/G97</f>
        <v>0.10725552050473186</v>
      </c>
    </row>
    <row r="104" spans="2:13" ht="16.5" thickBot="1" x14ac:dyDescent="0.3">
      <c r="B104" s="144" t="s">
        <v>189</v>
      </c>
      <c r="C104" s="145">
        <v>8538</v>
      </c>
      <c r="D104" s="145">
        <v>1628</v>
      </c>
      <c r="E104" s="145">
        <v>4070</v>
      </c>
      <c r="F104" s="145">
        <v>4178</v>
      </c>
      <c r="G104" s="145">
        <v>3650</v>
      </c>
      <c r="H104" s="146">
        <f t="shared" si="4"/>
        <v>-0.12637625658209672</v>
      </c>
      <c r="I104" s="146">
        <f t="shared" si="5"/>
        <v>-0.57249941438275942</v>
      </c>
      <c r="J104" s="145">
        <f t="shared" si="6"/>
        <v>-528</v>
      </c>
      <c r="K104" s="147">
        <f t="shared" si="7"/>
        <v>-4888</v>
      </c>
      <c r="L104" s="150">
        <f>F104/F97</f>
        <v>0.1598561371288644</v>
      </c>
      <c r="M104" s="148">
        <f>G104/G97</f>
        <v>0.16448850833708878</v>
      </c>
    </row>
    <row r="105" spans="2:13" ht="21.75" thickBot="1" x14ac:dyDescent="0.4">
      <c r="B105" s="151" t="s">
        <v>166</v>
      </c>
      <c r="C105" s="154"/>
      <c r="D105" s="154"/>
      <c r="E105" s="154"/>
      <c r="F105" s="154"/>
      <c r="G105" s="154"/>
      <c r="H105" s="154"/>
      <c r="I105" s="154"/>
      <c r="J105" s="152"/>
      <c r="K105" s="152"/>
      <c r="L105" s="153"/>
      <c r="M105" s="152"/>
    </row>
    <row r="106" spans="2:13" ht="15.75" x14ac:dyDescent="0.25">
      <c r="B106" s="115" t="s">
        <v>160</v>
      </c>
      <c r="C106" s="116">
        <v>670916</v>
      </c>
      <c r="D106" s="116">
        <v>361024</v>
      </c>
      <c r="E106" s="116">
        <v>658956</v>
      </c>
      <c r="F106" s="116">
        <v>663249</v>
      </c>
      <c r="G106" s="116">
        <v>637408</v>
      </c>
      <c r="H106" s="117">
        <f t="shared" ref="H106:H153" si="8">G106/F106-1</f>
        <v>-3.8961234770048647E-2</v>
      </c>
      <c r="I106" s="117">
        <f t="shared" ref="I106:I153" si="9">G106/C106-1</f>
        <v>-4.9943659116789552E-2</v>
      </c>
      <c r="J106" s="116">
        <f t="shared" ref="J106:J153" si="10">G106-F106</f>
        <v>-25841</v>
      </c>
      <c r="K106" s="116">
        <f t="shared" ref="K106:K153" si="11">G106-C106</f>
        <v>-33508</v>
      </c>
      <c r="L106" s="118">
        <f>F106/F106</f>
        <v>1</v>
      </c>
      <c r="M106" s="117">
        <f>G106/G106</f>
        <v>1</v>
      </c>
    </row>
    <row r="107" spans="2:13" ht="15.75" x14ac:dyDescent="0.25">
      <c r="B107" s="120" t="s">
        <v>183</v>
      </c>
      <c r="C107" s="121">
        <v>539469</v>
      </c>
      <c r="D107" s="121">
        <v>244040</v>
      </c>
      <c r="E107" s="121">
        <v>448372</v>
      </c>
      <c r="F107" s="121">
        <v>464726</v>
      </c>
      <c r="G107" s="121">
        <v>443942</v>
      </c>
      <c r="H107" s="122">
        <f t="shared" si="8"/>
        <v>-4.4723127176013344E-2</v>
      </c>
      <c r="I107" s="122">
        <f t="shared" si="9"/>
        <v>-0.17707597656213792</v>
      </c>
      <c r="J107" s="121">
        <f t="shared" si="10"/>
        <v>-20784</v>
      </c>
      <c r="K107" s="121">
        <f t="shared" si="11"/>
        <v>-95527</v>
      </c>
      <c r="L107" s="123">
        <f>F107/F106</f>
        <v>0.70068104135852449</v>
      </c>
      <c r="M107" s="122">
        <f>G107/G106</f>
        <v>0.69648011948390987</v>
      </c>
    </row>
    <row r="108" spans="2:13" ht="15.75" x14ac:dyDescent="0.25">
      <c r="B108" s="125" t="s">
        <v>184</v>
      </c>
      <c r="C108" s="121">
        <v>481754</v>
      </c>
      <c r="D108" s="121">
        <v>188569</v>
      </c>
      <c r="E108" s="121">
        <v>358768</v>
      </c>
      <c r="F108" s="121">
        <v>398897</v>
      </c>
      <c r="G108" s="121">
        <v>375133</v>
      </c>
      <c r="H108" s="122">
        <f t="shared" si="8"/>
        <v>-5.9574276066252652E-2</v>
      </c>
      <c r="I108" s="122">
        <f t="shared" si="9"/>
        <v>-0.22131834919896876</v>
      </c>
      <c r="J108" s="121">
        <f t="shared" si="10"/>
        <v>-23764</v>
      </c>
      <c r="K108" s="121">
        <f t="shared" si="11"/>
        <v>-106621</v>
      </c>
      <c r="L108" s="123">
        <f>F108/F106</f>
        <v>0.60142872435540795</v>
      </c>
      <c r="M108" s="122">
        <f>G108/G106</f>
        <v>0.58852885436015867</v>
      </c>
    </row>
    <row r="109" spans="2:13" ht="15.75" x14ac:dyDescent="0.25">
      <c r="B109" s="125" t="s">
        <v>185</v>
      </c>
      <c r="C109" s="121">
        <v>57715</v>
      </c>
      <c r="D109" s="121">
        <v>55472</v>
      </c>
      <c r="E109" s="121">
        <v>89603</v>
      </c>
      <c r="F109" s="121">
        <v>65828</v>
      </c>
      <c r="G109" s="121">
        <v>68809</v>
      </c>
      <c r="H109" s="122">
        <f t="shared" si="8"/>
        <v>4.5284681290636231E-2</v>
      </c>
      <c r="I109" s="122">
        <f t="shared" si="9"/>
        <v>0.19222039331196394</v>
      </c>
      <c r="J109" s="121">
        <f t="shared" si="10"/>
        <v>2981</v>
      </c>
      <c r="K109" s="121">
        <f t="shared" si="11"/>
        <v>11094</v>
      </c>
      <c r="L109" s="123">
        <f>F109/F106</f>
        <v>9.9250809273741844E-2</v>
      </c>
      <c r="M109" s="122">
        <f>G109/G106</f>
        <v>0.10795126512375119</v>
      </c>
    </row>
    <row r="110" spans="2:13" ht="15.75" x14ac:dyDescent="0.25">
      <c r="B110" s="120" t="s">
        <v>186</v>
      </c>
      <c r="C110" s="121">
        <v>177</v>
      </c>
      <c r="D110" s="121">
        <v>368</v>
      </c>
      <c r="E110" s="121">
        <v>32</v>
      </c>
      <c r="F110" s="121">
        <v>85</v>
      </c>
      <c r="G110" s="121">
        <v>51</v>
      </c>
      <c r="H110" s="122">
        <f t="shared" si="8"/>
        <v>-0.4</v>
      </c>
      <c r="I110" s="122">
        <f t="shared" si="9"/>
        <v>-0.71186440677966101</v>
      </c>
      <c r="J110" s="121">
        <f t="shared" si="10"/>
        <v>-34</v>
      </c>
      <c r="K110" s="121">
        <f t="shared" si="11"/>
        <v>-126</v>
      </c>
      <c r="L110" s="123">
        <f>F110/F106</f>
        <v>1.2815699684432243E-4</v>
      </c>
      <c r="M110" s="122">
        <f>G110/G106</f>
        <v>8.0011546764395807E-5</v>
      </c>
    </row>
    <row r="111" spans="2:13" ht="15.75" x14ac:dyDescent="0.25">
      <c r="B111" s="120" t="s">
        <v>187</v>
      </c>
      <c r="C111" s="121">
        <v>11160</v>
      </c>
      <c r="D111" s="121">
        <v>8640</v>
      </c>
      <c r="E111" s="121">
        <v>12419</v>
      </c>
      <c r="F111" s="121">
        <v>11204</v>
      </c>
      <c r="G111" s="121">
        <v>12401</v>
      </c>
      <c r="H111" s="122">
        <f t="shared" si="8"/>
        <v>0.10683684398429127</v>
      </c>
      <c r="I111" s="122">
        <f t="shared" si="9"/>
        <v>0.11120071684587818</v>
      </c>
      <c r="J111" s="121">
        <f t="shared" si="10"/>
        <v>1197</v>
      </c>
      <c r="K111" s="121">
        <f t="shared" si="11"/>
        <v>1241</v>
      </c>
      <c r="L111" s="123">
        <f>F111/F106</f>
        <v>1.6892599913456333E-2</v>
      </c>
      <c r="M111" s="122">
        <f>G111/G106</f>
        <v>1.9455356694613183E-2</v>
      </c>
    </row>
    <row r="112" spans="2:13" ht="15.75" x14ac:dyDescent="0.25">
      <c r="B112" s="120" t="s">
        <v>188</v>
      </c>
      <c r="C112" s="121">
        <v>82932</v>
      </c>
      <c r="D112" s="121">
        <v>79758</v>
      </c>
      <c r="E112" s="121">
        <v>128484</v>
      </c>
      <c r="F112" s="121">
        <v>114548</v>
      </c>
      <c r="G112" s="121">
        <v>101111</v>
      </c>
      <c r="H112" s="122">
        <f t="shared" si="8"/>
        <v>-0.11730453608967417</v>
      </c>
      <c r="I112" s="122">
        <f t="shared" si="9"/>
        <v>0.21920368494670339</v>
      </c>
      <c r="J112" s="121">
        <f t="shared" si="10"/>
        <v>-13437</v>
      </c>
      <c r="K112" s="121">
        <f t="shared" si="11"/>
        <v>18179</v>
      </c>
      <c r="L112" s="123">
        <f>F112/F106</f>
        <v>0.17270738440615818</v>
      </c>
      <c r="M112" s="122">
        <f>G112/G106</f>
        <v>0.15862838244891811</v>
      </c>
    </row>
    <row r="113" spans="2:13" ht="15.75" x14ac:dyDescent="0.25">
      <c r="B113" s="126" t="s">
        <v>189</v>
      </c>
      <c r="C113" s="127">
        <v>37180</v>
      </c>
      <c r="D113" s="127">
        <v>28218</v>
      </c>
      <c r="E113" s="127">
        <v>69649</v>
      </c>
      <c r="F113" s="127">
        <v>72689</v>
      </c>
      <c r="G113" s="127">
        <v>79902</v>
      </c>
      <c r="H113" s="128">
        <f t="shared" si="8"/>
        <v>9.9230970298119336E-2</v>
      </c>
      <c r="I113" s="128">
        <f t="shared" si="9"/>
        <v>1.1490586336740183</v>
      </c>
      <c r="J113" s="127">
        <f t="shared" si="10"/>
        <v>7213</v>
      </c>
      <c r="K113" s="129">
        <f t="shared" si="11"/>
        <v>42722</v>
      </c>
      <c r="L113" s="130">
        <f>F113/F106</f>
        <v>0.10959534051314061</v>
      </c>
      <c r="M113" s="131">
        <f>G113/G106</f>
        <v>0.12535456097193634</v>
      </c>
    </row>
    <row r="114" spans="2:13" ht="15.75" x14ac:dyDescent="0.25">
      <c r="B114" s="133" t="s">
        <v>161</v>
      </c>
      <c r="C114" s="134">
        <v>257946</v>
      </c>
      <c r="D114" s="134">
        <v>156143</v>
      </c>
      <c r="E114" s="134">
        <v>263447</v>
      </c>
      <c r="F114" s="134">
        <v>278188</v>
      </c>
      <c r="G114" s="134">
        <v>284238</v>
      </c>
      <c r="H114" s="135">
        <f t="shared" si="8"/>
        <v>2.1747882726789181E-2</v>
      </c>
      <c r="I114" s="135">
        <f t="shared" si="9"/>
        <v>0.10192831057663221</v>
      </c>
      <c r="J114" s="134">
        <f t="shared" si="10"/>
        <v>6050</v>
      </c>
      <c r="K114" s="134">
        <f t="shared" si="11"/>
        <v>26292</v>
      </c>
      <c r="L114" s="136">
        <f>F114/F114</f>
        <v>1</v>
      </c>
      <c r="M114" s="135">
        <f>G114/G114</f>
        <v>1</v>
      </c>
    </row>
    <row r="115" spans="2:13" ht="15.75" x14ac:dyDescent="0.25">
      <c r="B115" s="138" t="s">
        <v>183</v>
      </c>
      <c r="C115" s="139">
        <v>212708</v>
      </c>
      <c r="D115" s="139">
        <v>110709</v>
      </c>
      <c r="E115" s="139">
        <v>184446</v>
      </c>
      <c r="F115" s="139">
        <v>201383</v>
      </c>
      <c r="G115" s="139">
        <v>192643</v>
      </c>
      <c r="H115" s="140">
        <f t="shared" si="8"/>
        <v>-4.3399889762293697E-2</v>
      </c>
      <c r="I115" s="140">
        <f t="shared" si="9"/>
        <v>-9.4331195817740743E-2</v>
      </c>
      <c r="J115" s="139">
        <f t="shared" si="10"/>
        <v>-8740</v>
      </c>
      <c r="K115" s="139">
        <f t="shared" si="11"/>
        <v>-20065</v>
      </c>
      <c r="L115" s="141">
        <f>F115/F114</f>
        <v>0.72390973011057269</v>
      </c>
      <c r="M115" s="140">
        <f>G115/G114</f>
        <v>0.67775244689309666</v>
      </c>
    </row>
    <row r="116" spans="2:13" ht="15.75" x14ac:dyDescent="0.25">
      <c r="B116" s="143" t="s">
        <v>184</v>
      </c>
      <c r="C116" s="139">
        <v>187625</v>
      </c>
      <c r="D116" s="139">
        <v>80852</v>
      </c>
      <c r="E116" s="139">
        <v>143606</v>
      </c>
      <c r="F116" s="139">
        <v>176853</v>
      </c>
      <c r="G116" s="139">
        <v>165969</v>
      </c>
      <c r="H116" s="140">
        <f t="shared" si="8"/>
        <v>-6.154263710539265E-2</v>
      </c>
      <c r="I116" s="140">
        <f t="shared" si="9"/>
        <v>-0.11542171885409724</v>
      </c>
      <c r="J116" s="139">
        <f t="shared" si="10"/>
        <v>-10884</v>
      </c>
      <c r="K116" s="139">
        <f t="shared" si="11"/>
        <v>-21656</v>
      </c>
      <c r="L116" s="141">
        <f>F116/F114</f>
        <v>0.6357319510546825</v>
      </c>
      <c r="M116" s="140">
        <f>G116/G114</f>
        <v>0.58390855550630105</v>
      </c>
    </row>
    <row r="117" spans="2:13" ht="15.75" x14ac:dyDescent="0.25">
      <c r="B117" s="143" t="s">
        <v>185</v>
      </c>
      <c r="C117" s="139">
        <v>25083</v>
      </c>
      <c r="D117" s="139">
        <v>29858</v>
      </c>
      <c r="E117" s="139">
        <v>40841</v>
      </c>
      <c r="F117" s="139">
        <v>24530</v>
      </c>
      <c r="G117" s="139">
        <v>26674</v>
      </c>
      <c r="H117" s="140">
        <f t="shared" si="8"/>
        <v>8.740317977986134E-2</v>
      </c>
      <c r="I117" s="140">
        <f t="shared" si="9"/>
        <v>6.3429414344376767E-2</v>
      </c>
      <c r="J117" s="139">
        <f t="shared" si="10"/>
        <v>2144</v>
      </c>
      <c r="K117" s="139">
        <f t="shared" si="11"/>
        <v>1591</v>
      </c>
      <c r="L117" s="141">
        <f>F117/F114</f>
        <v>8.8177779055890262E-2</v>
      </c>
      <c r="M117" s="140">
        <f>G117/G114</f>
        <v>9.3843891386795567E-2</v>
      </c>
    </row>
    <row r="118" spans="2:13" ht="15.75" x14ac:dyDescent="0.25">
      <c r="B118" s="138" t="s">
        <v>186</v>
      </c>
      <c r="C118" s="139">
        <v>76</v>
      </c>
      <c r="D118" s="139">
        <v>0</v>
      </c>
      <c r="E118" s="139">
        <v>0</v>
      </c>
      <c r="F118" s="139">
        <v>20</v>
      </c>
      <c r="G118" s="139">
        <v>0</v>
      </c>
      <c r="H118" s="140">
        <f t="shared" si="8"/>
        <v>-1</v>
      </c>
      <c r="I118" s="140">
        <f t="shared" si="9"/>
        <v>-1</v>
      </c>
      <c r="J118" s="139">
        <f t="shared" si="10"/>
        <v>-20</v>
      </c>
      <c r="K118" s="139">
        <f t="shared" si="11"/>
        <v>-76</v>
      </c>
      <c r="L118" s="141">
        <f>F118/F114</f>
        <v>7.1893827195996946E-5</v>
      </c>
      <c r="M118" s="140">
        <f>G118/G114</f>
        <v>0</v>
      </c>
    </row>
    <row r="119" spans="2:13" ht="15.75" x14ac:dyDescent="0.25">
      <c r="B119" s="138" t="s">
        <v>187</v>
      </c>
      <c r="C119" s="139">
        <v>5387</v>
      </c>
      <c r="D119" s="139">
        <v>3150</v>
      </c>
      <c r="E119" s="139">
        <v>4003</v>
      </c>
      <c r="F119" s="139">
        <v>2058</v>
      </c>
      <c r="G119" s="139">
        <v>5272</v>
      </c>
      <c r="H119" s="140">
        <f t="shared" si="8"/>
        <v>1.5617103984450922</v>
      </c>
      <c r="I119" s="140">
        <f t="shared" si="9"/>
        <v>-2.1347688880638538E-2</v>
      </c>
      <c r="J119" s="139">
        <f t="shared" si="10"/>
        <v>3214</v>
      </c>
      <c r="K119" s="139">
        <f t="shared" si="11"/>
        <v>-115</v>
      </c>
      <c r="L119" s="141">
        <f>F119/F114</f>
        <v>7.3978748184680863E-3</v>
      </c>
      <c r="M119" s="140">
        <f>G119/G114</f>
        <v>1.854783667208466E-2</v>
      </c>
    </row>
    <row r="120" spans="2:13" ht="15.75" x14ac:dyDescent="0.25">
      <c r="B120" s="138" t="s">
        <v>188</v>
      </c>
      <c r="C120" s="139">
        <v>29816</v>
      </c>
      <c r="D120" s="139">
        <v>30778</v>
      </c>
      <c r="E120" s="139">
        <v>50131</v>
      </c>
      <c r="F120" s="139">
        <v>36256</v>
      </c>
      <c r="G120" s="139">
        <v>30851</v>
      </c>
      <c r="H120" s="140">
        <f t="shared" si="8"/>
        <v>-0.14907877316857898</v>
      </c>
      <c r="I120" s="140">
        <f t="shared" si="9"/>
        <v>3.4712905822377182E-2</v>
      </c>
      <c r="J120" s="139">
        <f t="shared" si="10"/>
        <v>-5405</v>
      </c>
      <c r="K120" s="139">
        <f t="shared" si="11"/>
        <v>1035</v>
      </c>
      <c r="L120" s="141">
        <f>F120/F114</f>
        <v>0.13032912994090329</v>
      </c>
      <c r="M120" s="140">
        <f>G120/G114</f>
        <v>0.10853932268028905</v>
      </c>
    </row>
    <row r="121" spans="2:13" ht="15.75" x14ac:dyDescent="0.25">
      <c r="B121" s="144" t="s">
        <v>189</v>
      </c>
      <c r="C121" s="145">
        <v>9959</v>
      </c>
      <c r="D121" s="145">
        <v>11506</v>
      </c>
      <c r="E121" s="145">
        <v>24867</v>
      </c>
      <c r="F121" s="145">
        <v>38472</v>
      </c>
      <c r="G121" s="145">
        <v>55473</v>
      </c>
      <c r="H121" s="146">
        <f t="shared" si="8"/>
        <v>0.4419058016219588</v>
      </c>
      <c r="I121" s="146">
        <f t="shared" si="9"/>
        <v>4.5701375640124509</v>
      </c>
      <c r="J121" s="145">
        <f t="shared" si="10"/>
        <v>17001</v>
      </c>
      <c r="K121" s="147">
        <f t="shared" si="11"/>
        <v>45514</v>
      </c>
      <c r="L121" s="150">
        <f>F121/F114</f>
        <v>0.13829496599421973</v>
      </c>
      <c r="M121" s="148">
        <f>G121/G114</f>
        <v>0.1951639119329576</v>
      </c>
    </row>
    <row r="122" spans="2:13" ht="15.75" x14ac:dyDescent="0.25">
      <c r="B122" s="133" t="s">
        <v>162</v>
      </c>
      <c r="C122" s="134">
        <v>224969</v>
      </c>
      <c r="D122" s="134">
        <v>93695</v>
      </c>
      <c r="E122" s="134">
        <v>163216</v>
      </c>
      <c r="F122" s="134">
        <v>183256</v>
      </c>
      <c r="G122" s="134">
        <v>164466</v>
      </c>
      <c r="H122" s="135">
        <f t="shared" si="8"/>
        <v>-0.1025341598637971</v>
      </c>
      <c r="I122" s="135">
        <f t="shared" si="9"/>
        <v>-0.26893927607803747</v>
      </c>
      <c r="J122" s="134">
        <f t="shared" si="10"/>
        <v>-18790</v>
      </c>
      <c r="K122" s="134">
        <f t="shared" si="11"/>
        <v>-60503</v>
      </c>
      <c r="L122" s="136">
        <f>F122/F122</f>
        <v>1</v>
      </c>
      <c r="M122" s="135">
        <f>G122/G122</f>
        <v>1</v>
      </c>
    </row>
    <row r="123" spans="2:13" ht="15.75" x14ac:dyDescent="0.25">
      <c r="B123" s="138" t="s">
        <v>183</v>
      </c>
      <c r="C123" s="139">
        <v>178171</v>
      </c>
      <c r="D123" s="139">
        <v>49745</v>
      </c>
      <c r="E123" s="139">
        <v>97487</v>
      </c>
      <c r="F123" s="139">
        <v>123535</v>
      </c>
      <c r="G123" s="139">
        <v>110828</v>
      </c>
      <c r="H123" s="140">
        <f t="shared" si="8"/>
        <v>-0.10286153721617353</v>
      </c>
      <c r="I123" s="140">
        <f t="shared" si="9"/>
        <v>-0.37796835624203717</v>
      </c>
      <c r="J123" s="139">
        <f t="shared" si="10"/>
        <v>-12707</v>
      </c>
      <c r="K123" s="139">
        <f t="shared" si="11"/>
        <v>-67343</v>
      </c>
      <c r="L123" s="141">
        <f>F123/F122</f>
        <v>0.67411162526738555</v>
      </c>
      <c r="M123" s="140">
        <f>G123/G122</f>
        <v>0.67386572300657888</v>
      </c>
    </row>
    <row r="124" spans="2:13" ht="15.75" x14ac:dyDescent="0.25">
      <c r="B124" s="143" t="s">
        <v>184</v>
      </c>
      <c r="C124" s="139">
        <v>159784</v>
      </c>
      <c r="D124" s="139">
        <v>44542</v>
      </c>
      <c r="E124" s="139">
        <v>84476</v>
      </c>
      <c r="F124" s="139">
        <v>109488</v>
      </c>
      <c r="G124" s="139">
        <v>94069</v>
      </c>
      <c r="H124" s="140">
        <f t="shared" si="8"/>
        <v>-0.14082821861756545</v>
      </c>
      <c r="I124" s="140">
        <f t="shared" si="9"/>
        <v>-0.41127396985931008</v>
      </c>
      <c r="J124" s="139">
        <f t="shared" si="10"/>
        <v>-15419</v>
      </c>
      <c r="K124" s="139">
        <f t="shared" si="11"/>
        <v>-65715</v>
      </c>
      <c r="L124" s="141">
        <f>F124/F122</f>
        <v>0.59745929191950053</v>
      </c>
      <c r="M124" s="140">
        <f>G124/G122</f>
        <v>0.57196624226283854</v>
      </c>
    </row>
    <row r="125" spans="2:13" ht="15.75" x14ac:dyDescent="0.25">
      <c r="B125" s="143" t="s">
        <v>185</v>
      </c>
      <c r="C125" s="139">
        <v>18386</v>
      </c>
      <c r="D125" s="139">
        <v>5203</v>
      </c>
      <c r="E125" s="139">
        <v>13014</v>
      </c>
      <c r="F125" s="139">
        <v>14047</v>
      </c>
      <c r="G125" s="139">
        <v>16759</v>
      </c>
      <c r="H125" s="140">
        <f t="shared" si="8"/>
        <v>0.19306613511781867</v>
      </c>
      <c r="I125" s="140">
        <f t="shared" si="9"/>
        <v>-8.8491243337321834E-2</v>
      </c>
      <c r="J125" s="139">
        <f t="shared" si="10"/>
        <v>2712</v>
      </c>
      <c r="K125" s="139">
        <f t="shared" si="11"/>
        <v>-1627</v>
      </c>
      <c r="L125" s="141">
        <f>F125/F122</f>
        <v>7.6652333347884932E-2</v>
      </c>
      <c r="M125" s="140">
        <f>G125/G122</f>
        <v>0.10189948074374035</v>
      </c>
    </row>
    <row r="126" spans="2:13" ht="15.75" x14ac:dyDescent="0.25">
      <c r="B126" s="138" t="s">
        <v>186</v>
      </c>
      <c r="C126" s="139">
        <v>87</v>
      </c>
      <c r="D126" s="139">
        <v>368</v>
      </c>
      <c r="E126" s="139">
        <v>32</v>
      </c>
      <c r="F126" s="139">
        <v>73</v>
      </c>
      <c r="G126" s="139">
        <v>51</v>
      </c>
      <c r="H126" s="140">
        <f t="shared" si="8"/>
        <v>-0.30136986301369861</v>
      </c>
      <c r="I126" s="140">
        <f t="shared" si="9"/>
        <v>-0.41379310344827591</v>
      </c>
      <c r="J126" s="139">
        <f t="shared" si="10"/>
        <v>-22</v>
      </c>
      <c r="K126" s="139">
        <f t="shared" si="11"/>
        <v>-36</v>
      </c>
      <c r="L126" s="141">
        <f>F126/F122</f>
        <v>3.9834984939101585E-4</v>
      </c>
      <c r="M126" s="140">
        <f>G126/G122</f>
        <v>3.1009448761446136E-4</v>
      </c>
    </row>
    <row r="127" spans="2:13" ht="15.75" x14ac:dyDescent="0.25">
      <c r="B127" s="138" t="s">
        <v>187</v>
      </c>
      <c r="C127" s="139">
        <v>2524</v>
      </c>
      <c r="D127" s="139">
        <v>2757</v>
      </c>
      <c r="E127" s="139">
        <v>3034</v>
      </c>
      <c r="F127" s="139">
        <v>2892</v>
      </c>
      <c r="G127" s="139">
        <v>1905</v>
      </c>
      <c r="H127" s="140">
        <f t="shared" si="8"/>
        <v>-0.34128630705394192</v>
      </c>
      <c r="I127" s="140">
        <f t="shared" si="9"/>
        <v>-0.24524564183835185</v>
      </c>
      <c r="J127" s="139">
        <f t="shared" si="10"/>
        <v>-987</v>
      </c>
      <c r="K127" s="139">
        <f t="shared" si="11"/>
        <v>-619</v>
      </c>
      <c r="L127" s="141">
        <f>F127/F122</f>
        <v>1.5781202252586547E-2</v>
      </c>
      <c r="M127" s="140">
        <f>G127/G122</f>
        <v>1.1582941155010762E-2</v>
      </c>
    </row>
    <row r="128" spans="2:13" ht="15.75" x14ac:dyDescent="0.25">
      <c r="B128" s="138" t="s">
        <v>188</v>
      </c>
      <c r="C128" s="139">
        <v>33972</v>
      </c>
      <c r="D128" s="139">
        <v>32772</v>
      </c>
      <c r="E128" s="139">
        <v>52058</v>
      </c>
      <c r="F128" s="139">
        <v>48527</v>
      </c>
      <c r="G128" s="139">
        <v>44666</v>
      </c>
      <c r="H128" s="140">
        <f t="shared" si="8"/>
        <v>-7.9563954087415234E-2</v>
      </c>
      <c r="I128" s="140">
        <f t="shared" si="9"/>
        <v>0.31478864947603902</v>
      </c>
      <c r="J128" s="139">
        <f t="shared" si="10"/>
        <v>-3861</v>
      </c>
      <c r="K128" s="139">
        <f t="shared" si="11"/>
        <v>10694</v>
      </c>
      <c r="L128" s="141">
        <f>F128/F122</f>
        <v>0.26480442659449077</v>
      </c>
      <c r="M128" s="140">
        <f>G128/G122</f>
        <v>0.27158196830955944</v>
      </c>
    </row>
    <row r="129" spans="2:13" ht="15.75" x14ac:dyDescent="0.25">
      <c r="B129" s="144" t="s">
        <v>189</v>
      </c>
      <c r="C129" s="145">
        <v>10219</v>
      </c>
      <c r="D129" s="145">
        <v>8052</v>
      </c>
      <c r="E129" s="145">
        <v>10604</v>
      </c>
      <c r="F129" s="145">
        <v>8229</v>
      </c>
      <c r="G129" s="145">
        <v>7017</v>
      </c>
      <c r="H129" s="146">
        <f t="shared" si="8"/>
        <v>-0.14728399562522787</v>
      </c>
      <c r="I129" s="146">
        <f t="shared" si="9"/>
        <v>-0.31333789999021433</v>
      </c>
      <c r="J129" s="145">
        <f t="shared" si="10"/>
        <v>-1212</v>
      </c>
      <c r="K129" s="147">
        <f t="shared" si="11"/>
        <v>-3202</v>
      </c>
      <c r="L129" s="150">
        <f>F129/F122</f>
        <v>4.4904396036146155E-2</v>
      </c>
      <c r="M129" s="148">
        <f>G129/G122</f>
        <v>4.2665353325307361E-2</v>
      </c>
    </row>
    <row r="130" spans="2:13" ht="15.75" x14ac:dyDescent="0.25">
      <c r="B130" s="133" t="s">
        <v>163</v>
      </c>
      <c r="C130" s="134">
        <v>114994</v>
      </c>
      <c r="D130" s="134">
        <v>66652</v>
      </c>
      <c r="E130" s="134">
        <v>153170</v>
      </c>
      <c r="F130" s="134">
        <v>133138</v>
      </c>
      <c r="G130" s="134">
        <v>117391</v>
      </c>
      <c r="H130" s="135">
        <f t="shared" si="8"/>
        <v>-0.11827577400892308</v>
      </c>
      <c r="I130" s="135">
        <f t="shared" si="9"/>
        <v>2.0844565803433301E-2</v>
      </c>
      <c r="J130" s="134">
        <f t="shared" si="10"/>
        <v>-15747</v>
      </c>
      <c r="K130" s="134">
        <f t="shared" si="11"/>
        <v>2397</v>
      </c>
      <c r="L130" s="136">
        <f>F130/F130</f>
        <v>1</v>
      </c>
      <c r="M130" s="135">
        <f>G130/G130</f>
        <v>1</v>
      </c>
    </row>
    <row r="131" spans="2:13" ht="15.75" x14ac:dyDescent="0.25">
      <c r="B131" s="138" t="s">
        <v>183</v>
      </c>
      <c r="C131" s="139">
        <v>88751</v>
      </c>
      <c r="D131" s="139">
        <v>50160</v>
      </c>
      <c r="E131" s="139">
        <v>106183</v>
      </c>
      <c r="F131" s="139">
        <v>93882</v>
      </c>
      <c r="G131" s="139">
        <v>93634</v>
      </c>
      <c r="H131" s="140">
        <f t="shared" si="8"/>
        <v>-2.6416139409045636E-3</v>
      </c>
      <c r="I131" s="140">
        <f t="shared" si="9"/>
        <v>5.5019098376356323E-2</v>
      </c>
      <c r="J131" s="139">
        <f t="shared" si="10"/>
        <v>-248</v>
      </c>
      <c r="K131" s="139">
        <f t="shared" si="11"/>
        <v>4883</v>
      </c>
      <c r="L131" s="141">
        <f>F131/F130</f>
        <v>0.70514804188135616</v>
      </c>
      <c r="M131" s="140">
        <f>G131/G130</f>
        <v>0.79762503087970971</v>
      </c>
    </row>
    <row r="132" spans="2:13" ht="15.75" x14ac:dyDescent="0.25">
      <c r="B132" s="143" t="s">
        <v>184</v>
      </c>
      <c r="C132" s="139">
        <v>87445</v>
      </c>
      <c r="D132" s="139">
        <v>38507</v>
      </c>
      <c r="E132" s="139">
        <v>83568</v>
      </c>
      <c r="F132" s="139">
        <v>76357</v>
      </c>
      <c r="G132" s="139">
        <v>75777</v>
      </c>
      <c r="H132" s="140">
        <f t="shared" si="8"/>
        <v>-7.5958982149638699E-3</v>
      </c>
      <c r="I132" s="140">
        <f t="shared" si="9"/>
        <v>-0.13343244325004289</v>
      </c>
      <c r="J132" s="139">
        <f t="shared" si="10"/>
        <v>-580</v>
      </c>
      <c r="K132" s="139">
        <f t="shared" si="11"/>
        <v>-11668</v>
      </c>
      <c r="L132" s="141">
        <f>F132/F130</f>
        <v>0.5735177034355331</v>
      </c>
      <c r="M132" s="140">
        <f>G132/G130</f>
        <v>0.64550945132079973</v>
      </c>
    </row>
    <row r="133" spans="2:13" ht="15.75" x14ac:dyDescent="0.25">
      <c r="B133" s="143" t="s">
        <v>185</v>
      </c>
      <c r="C133" s="139">
        <v>1306</v>
      </c>
      <c r="D133" s="139">
        <v>11653</v>
      </c>
      <c r="E133" s="139">
        <v>22615</v>
      </c>
      <c r="F133" s="139">
        <v>17525</v>
      </c>
      <c r="G133" s="139">
        <v>17855</v>
      </c>
      <c r="H133" s="140">
        <f t="shared" si="8"/>
        <v>1.883024251069898E-2</v>
      </c>
      <c r="I133" s="140">
        <f t="shared" si="9"/>
        <v>12.671516079632466</v>
      </c>
      <c r="J133" s="139">
        <f t="shared" si="10"/>
        <v>330</v>
      </c>
      <c r="K133" s="139">
        <f t="shared" si="11"/>
        <v>16549</v>
      </c>
      <c r="L133" s="141">
        <f>F133/F130</f>
        <v>0.13163033844582314</v>
      </c>
      <c r="M133" s="140">
        <f>G133/G130</f>
        <v>0.15209854247770271</v>
      </c>
    </row>
    <row r="134" spans="2:13" ht="15.75" x14ac:dyDescent="0.25">
      <c r="B134" s="138" t="s">
        <v>186</v>
      </c>
      <c r="C134" s="139">
        <v>0</v>
      </c>
      <c r="D134" s="139">
        <v>28</v>
      </c>
      <c r="E134" s="139">
        <v>0</v>
      </c>
      <c r="F134" s="139">
        <v>8</v>
      </c>
      <c r="G134" s="139">
        <v>0</v>
      </c>
      <c r="H134" s="140">
        <f t="shared" si="8"/>
        <v>-1</v>
      </c>
      <c r="I134" s="140" t="e">
        <f t="shared" si="9"/>
        <v>#DIV/0!</v>
      </c>
      <c r="J134" s="139">
        <f t="shared" si="10"/>
        <v>-8</v>
      </c>
      <c r="K134" s="139">
        <f t="shared" si="11"/>
        <v>0</v>
      </c>
      <c r="L134" s="141">
        <f>F134/F130</f>
        <v>6.0088028962429959E-5</v>
      </c>
      <c r="M134" s="140">
        <f>G134/G130</f>
        <v>0</v>
      </c>
    </row>
    <row r="135" spans="2:13" ht="15.75" x14ac:dyDescent="0.25">
      <c r="B135" s="138" t="s">
        <v>187</v>
      </c>
      <c r="C135" s="139">
        <v>1492</v>
      </c>
      <c r="D135" s="139">
        <v>1305</v>
      </c>
      <c r="E135" s="139">
        <v>3539</v>
      </c>
      <c r="F135" s="139">
        <v>3897</v>
      </c>
      <c r="G135" s="139">
        <v>2654</v>
      </c>
      <c r="H135" s="140">
        <f t="shared" si="8"/>
        <v>-0.31896330510649218</v>
      </c>
      <c r="I135" s="140">
        <f t="shared" si="9"/>
        <v>0.77882037533512061</v>
      </c>
      <c r="J135" s="139">
        <f t="shared" si="10"/>
        <v>-1243</v>
      </c>
      <c r="K135" s="139">
        <f t="shared" si="11"/>
        <v>1162</v>
      </c>
      <c r="L135" s="141">
        <f>F135/F130</f>
        <v>2.9270381108323695E-2</v>
      </c>
      <c r="M135" s="140">
        <f>G135/G130</f>
        <v>2.2608206762017531E-2</v>
      </c>
    </row>
    <row r="136" spans="2:13" ht="15.75" x14ac:dyDescent="0.25">
      <c r="B136" s="138" t="s">
        <v>188</v>
      </c>
      <c r="C136" s="139">
        <v>10048</v>
      </c>
      <c r="D136" s="139">
        <v>8691</v>
      </c>
      <c r="E136" s="139">
        <v>14921</v>
      </c>
      <c r="F136" s="139">
        <v>17480</v>
      </c>
      <c r="G136" s="139">
        <v>11729</v>
      </c>
      <c r="H136" s="140">
        <f t="shared" si="8"/>
        <v>-0.32900457665903893</v>
      </c>
      <c r="I136" s="140">
        <f t="shared" si="9"/>
        <v>0.16729697452229297</v>
      </c>
      <c r="J136" s="139">
        <f t="shared" si="10"/>
        <v>-5751</v>
      </c>
      <c r="K136" s="139">
        <f t="shared" si="11"/>
        <v>1681</v>
      </c>
      <c r="L136" s="141">
        <f>F136/F130</f>
        <v>0.13129234328290945</v>
      </c>
      <c r="M136" s="140">
        <f>G136/G130</f>
        <v>9.9913962739903397E-2</v>
      </c>
    </row>
    <row r="137" spans="2:13" ht="15.75" x14ac:dyDescent="0.25">
      <c r="B137" s="144" t="s">
        <v>189</v>
      </c>
      <c r="C137" s="145">
        <v>14702</v>
      </c>
      <c r="D137" s="145">
        <v>6468</v>
      </c>
      <c r="E137" s="145">
        <v>28525</v>
      </c>
      <c r="F137" s="145">
        <v>17872</v>
      </c>
      <c r="G137" s="145">
        <v>9375</v>
      </c>
      <c r="H137" s="146">
        <f t="shared" si="8"/>
        <v>-0.47543643688451209</v>
      </c>
      <c r="I137" s="146">
        <f t="shared" si="9"/>
        <v>-0.36233165555706703</v>
      </c>
      <c r="J137" s="145">
        <f t="shared" si="10"/>
        <v>-8497</v>
      </c>
      <c r="K137" s="147">
        <f t="shared" si="11"/>
        <v>-5327</v>
      </c>
      <c r="L137" s="150">
        <f>F137/F130</f>
        <v>0.13423665670206852</v>
      </c>
      <c r="M137" s="148">
        <f>G137/G130</f>
        <v>7.9861318158973002E-2</v>
      </c>
    </row>
    <row r="138" spans="2:13" ht="15.75" x14ac:dyDescent="0.25">
      <c r="B138" s="133" t="s">
        <v>164</v>
      </c>
      <c r="C138" s="134">
        <v>66316</v>
      </c>
      <c r="D138" s="134">
        <v>43491</v>
      </c>
      <c r="E138" s="134">
        <v>75632</v>
      </c>
      <c r="F138" s="134">
        <v>63366</v>
      </c>
      <c r="G138" s="134">
        <v>62448</v>
      </c>
      <c r="H138" s="135">
        <f t="shared" si="8"/>
        <v>-1.4487264463592497E-2</v>
      </c>
      <c r="I138" s="135">
        <f t="shared" si="9"/>
        <v>-5.8326798962543003E-2</v>
      </c>
      <c r="J138" s="134">
        <f t="shared" si="10"/>
        <v>-918</v>
      </c>
      <c r="K138" s="134">
        <f t="shared" si="11"/>
        <v>-3868</v>
      </c>
      <c r="L138" s="136">
        <f>F138/F138</f>
        <v>1</v>
      </c>
      <c r="M138" s="135">
        <f>G138/G138</f>
        <v>1</v>
      </c>
    </row>
    <row r="139" spans="2:13" ht="15.75" x14ac:dyDescent="0.25">
      <c r="B139" s="138" t="s">
        <v>183</v>
      </c>
      <c r="C139" s="139">
        <v>53762</v>
      </c>
      <c r="D139" s="139">
        <v>33974</v>
      </c>
      <c r="E139" s="139">
        <v>57765</v>
      </c>
      <c r="F139" s="139">
        <v>48483</v>
      </c>
      <c r="G139" s="139">
        <v>46005</v>
      </c>
      <c r="H139" s="140">
        <f t="shared" si="8"/>
        <v>-5.1110698595383974E-2</v>
      </c>
      <c r="I139" s="140">
        <f t="shared" si="9"/>
        <v>-0.14428406681299055</v>
      </c>
      <c r="J139" s="139">
        <f t="shared" si="10"/>
        <v>-2478</v>
      </c>
      <c r="K139" s="139">
        <f t="shared" si="11"/>
        <v>-7757</v>
      </c>
      <c r="L139" s="141">
        <f>F139/F138</f>
        <v>0.76512640848404512</v>
      </c>
      <c r="M139" s="140">
        <f>G139/G138</f>
        <v>0.73669292851652579</v>
      </c>
    </row>
    <row r="140" spans="2:13" ht="15.75" x14ac:dyDescent="0.25">
      <c r="B140" s="143" t="s">
        <v>184</v>
      </c>
      <c r="C140" s="139">
        <v>44666</v>
      </c>
      <c r="D140" s="139">
        <v>26364</v>
      </c>
      <c r="E140" s="139">
        <v>43121</v>
      </c>
      <c r="F140" s="139">
        <v>38433</v>
      </c>
      <c r="G140" s="139">
        <v>38137</v>
      </c>
      <c r="H140" s="140">
        <f t="shared" si="8"/>
        <v>-7.7017146722868635E-3</v>
      </c>
      <c r="I140" s="140">
        <f t="shared" si="9"/>
        <v>-0.14617382348990282</v>
      </c>
      <c r="J140" s="139">
        <f t="shared" si="10"/>
        <v>-296</v>
      </c>
      <c r="K140" s="139">
        <f t="shared" si="11"/>
        <v>-6529</v>
      </c>
      <c r="L140" s="141">
        <f>F140/F138</f>
        <v>0.60652400340876811</v>
      </c>
      <c r="M140" s="140">
        <f>G140/G138</f>
        <v>0.61070010248526774</v>
      </c>
    </row>
    <row r="141" spans="2:13" ht="15.75" x14ac:dyDescent="0.25">
      <c r="B141" s="143" t="s">
        <v>185</v>
      </c>
      <c r="C141" s="139">
        <v>9094</v>
      </c>
      <c r="D141" s="139">
        <v>7609</v>
      </c>
      <c r="E141" s="139">
        <v>14644</v>
      </c>
      <c r="F141" s="139">
        <v>10049</v>
      </c>
      <c r="G141" s="139">
        <v>7869</v>
      </c>
      <c r="H141" s="140">
        <f t="shared" si="8"/>
        <v>-0.21693700865757792</v>
      </c>
      <c r="I141" s="140">
        <f t="shared" si="9"/>
        <v>-0.13470420057180554</v>
      </c>
      <c r="J141" s="139">
        <f t="shared" si="10"/>
        <v>-2180</v>
      </c>
      <c r="K141" s="139">
        <f t="shared" si="11"/>
        <v>-1225</v>
      </c>
      <c r="L141" s="141">
        <f>F141/F138</f>
        <v>0.15858662374143861</v>
      </c>
      <c r="M141" s="140">
        <f>G141/G138</f>
        <v>0.12600883935434282</v>
      </c>
    </row>
    <row r="142" spans="2:13" ht="15.75" x14ac:dyDescent="0.25">
      <c r="B142" s="138" t="s">
        <v>186</v>
      </c>
      <c r="C142" s="139">
        <v>0</v>
      </c>
      <c r="D142" s="139">
        <v>28</v>
      </c>
      <c r="E142" s="139">
        <v>0</v>
      </c>
      <c r="F142" s="139">
        <v>8</v>
      </c>
      <c r="G142" s="139">
        <v>0</v>
      </c>
      <c r="H142" s="140">
        <f t="shared" si="8"/>
        <v>-1</v>
      </c>
      <c r="I142" s="140" t="e">
        <f t="shared" si="9"/>
        <v>#DIV/0!</v>
      </c>
      <c r="J142" s="139">
        <f t="shared" si="10"/>
        <v>-8</v>
      </c>
      <c r="K142" s="139">
        <f t="shared" si="11"/>
        <v>0</v>
      </c>
      <c r="L142" s="141">
        <f>F142/F138</f>
        <v>1.2625067070668814E-4</v>
      </c>
      <c r="M142" s="140">
        <f>G142/G138</f>
        <v>0</v>
      </c>
    </row>
    <row r="143" spans="2:13" ht="15.75" x14ac:dyDescent="0.25">
      <c r="B143" s="138" t="s">
        <v>187</v>
      </c>
      <c r="C143" s="139">
        <v>1566</v>
      </c>
      <c r="D143" s="139">
        <v>1049</v>
      </c>
      <c r="E143" s="139">
        <v>1849</v>
      </c>
      <c r="F143" s="139">
        <v>1372</v>
      </c>
      <c r="G143" s="139">
        <v>2159</v>
      </c>
      <c r="H143" s="140">
        <f t="shared" si="8"/>
        <v>0.57361516034985427</v>
      </c>
      <c r="I143" s="140">
        <f t="shared" si="9"/>
        <v>0.37867177522349937</v>
      </c>
      <c r="J143" s="139">
        <f t="shared" si="10"/>
        <v>787</v>
      </c>
      <c r="K143" s="139">
        <f t="shared" si="11"/>
        <v>593</v>
      </c>
      <c r="L143" s="141">
        <f>F143/F138</f>
        <v>2.1651990026197013E-2</v>
      </c>
      <c r="M143" s="140">
        <f>G143/G138</f>
        <v>3.4572764540097362E-2</v>
      </c>
    </row>
    <row r="144" spans="2:13" ht="15.75" x14ac:dyDescent="0.25">
      <c r="B144" s="138" t="s">
        <v>188</v>
      </c>
      <c r="C144" s="139">
        <v>9730</v>
      </c>
      <c r="D144" s="139">
        <v>7487</v>
      </c>
      <c r="E144" s="139">
        <v>10080</v>
      </c>
      <c r="F144" s="139">
        <v>9709</v>
      </c>
      <c r="G144" s="139">
        <v>9902</v>
      </c>
      <c r="H144" s="140">
        <f t="shared" si="8"/>
        <v>1.9878463281491454E-2</v>
      </c>
      <c r="I144" s="140">
        <f t="shared" si="9"/>
        <v>1.7677286742034948E-2</v>
      </c>
      <c r="J144" s="139">
        <f t="shared" si="10"/>
        <v>193</v>
      </c>
      <c r="K144" s="139">
        <f t="shared" si="11"/>
        <v>172</v>
      </c>
      <c r="L144" s="141">
        <f>F144/F138</f>
        <v>0.15322097023640438</v>
      </c>
      <c r="M144" s="140">
        <f>G144/G138</f>
        <v>0.15856392518575455</v>
      </c>
    </row>
    <row r="145" spans="2:13" ht="15.75" x14ac:dyDescent="0.25">
      <c r="B145" s="144" t="s">
        <v>189</v>
      </c>
      <c r="C145" s="145">
        <v>1257</v>
      </c>
      <c r="D145" s="145">
        <v>955</v>
      </c>
      <c r="E145" s="145">
        <v>5938</v>
      </c>
      <c r="F145" s="145">
        <v>3795</v>
      </c>
      <c r="G145" s="145">
        <v>4383</v>
      </c>
      <c r="H145" s="146">
        <f t="shared" si="8"/>
        <v>0.15494071146245059</v>
      </c>
      <c r="I145" s="146">
        <f t="shared" si="9"/>
        <v>2.4868735083532219</v>
      </c>
      <c r="J145" s="145">
        <f t="shared" si="10"/>
        <v>588</v>
      </c>
      <c r="K145" s="147">
        <f t="shared" si="11"/>
        <v>3126</v>
      </c>
      <c r="L145" s="150">
        <f>F145/F138</f>
        <v>5.9890161916485184E-2</v>
      </c>
      <c r="M145" s="148">
        <f>G145/G138</f>
        <v>7.0186395080707148E-2</v>
      </c>
    </row>
    <row r="146" spans="2:13" ht="15.75" x14ac:dyDescent="0.25">
      <c r="B146" s="133" t="s">
        <v>165</v>
      </c>
      <c r="C146" s="134">
        <v>24411</v>
      </c>
      <c r="D146" s="134">
        <v>15109</v>
      </c>
      <c r="E146" s="134">
        <v>37026</v>
      </c>
      <c r="F146" s="134">
        <v>25495</v>
      </c>
      <c r="G146" s="134">
        <v>21213</v>
      </c>
      <c r="H146" s="135">
        <f t="shared" si="8"/>
        <v>-0.16795450088252595</v>
      </c>
      <c r="I146" s="135">
        <f t="shared" si="9"/>
        <v>-0.13100651345704806</v>
      </c>
      <c r="J146" s="134">
        <f t="shared" si="10"/>
        <v>-4282</v>
      </c>
      <c r="K146" s="134">
        <f t="shared" si="11"/>
        <v>-3198</v>
      </c>
      <c r="L146" s="136">
        <f>F146/F146</f>
        <v>1</v>
      </c>
      <c r="M146" s="135">
        <f>G146/G146</f>
        <v>1</v>
      </c>
    </row>
    <row r="147" spans="2:13" ht="15.75" x14ac:dyDescent="0.25">
      <c r="B147" s="138" t="s">
        <v>183</v>
      </c>
      <c r="C147" s="139">
        <v>19161</v>
      </c>
      <c r="D147" s="139">
        <v>9437</v>
      </c>
      <c r="E147" s="139">
        <v>26678</v>
      </c>
      <c r="F147" s="139">
        <v>11571</v>
      </c>
      <c r="G147" s="139">
        <v>12231</v>
      </c>
      <c r="H147" s="140">
        <f t="shared" si="8"/>
        <v>5.7039149598133276E-2</v>
      </c>
      <c r="I147" s="140">
        <f t="shared" si="9"/>
        <v>-0.36167214654767499</v>
      </c>
      <c r="J147" s="139">
        <f t="shared" si="10"/>
        <v>660</v>
      </c>
      <c r="K147" s="139">
        <f t="shared" si="11"/>
        <v>-6930</v>
      </c>
      <c r="L147" s="141">
        <f>F147/F146</f>
        <v>0.45385369680329474</v>
      </c>
      <c r="M147" s="140">
        <f>G147/G146</f>
        <v>0.57658039881204926</v>
      </c>
    </row>
    <row r="148" spans="2:13" ht="15.75" x14ac:dyDescent="0.25">
      <c r="B148" s="143" t="s">
        <v>184</v>
      </c>
      <c r="C148" s="139">
        <v>13399</v>
      </c>
      <c r="D148" s="139">
        <v>6182</v>
      </c>
      <c r="E148" s="139">
        <v>20936</v>
      </c>
      <c r="F148" s="139">
        <v>8943</v>
      </c>
      <c r="G148" s="139">
        <v>10309</v>
      </c>
      <c r="H148" s="140">
        <f t="shared" si="8"/>
        <v>0.15274516381527459</v>
      </c>
      <c r="I148" s="140">
        <f t="shared" si="9"/>
        <v>-0.23061422494215988</v>
      </c>
      <c r="J148" s="139">
        <f t="shared" si="10"/>
        <v>1366</v>
      </c>
      <c r="K148" s="139">
        <f t="shared" si="11"/>
        <v>-3090</v>
      </c>
      <c r="L148" s="141">
        <f>F148/F146</f>
        <v>0.35077466169837224</v>
      </c>
      <c r="M148" s="140">
        <f>G148/G146</f>
        <v>0.48597558101164379</v>
      </c>
    </row>
    <row r="149" spans="2:13" ht="15.75" x14ac:dyDescent="0.25">
      <c r="B149" s="143" t="s">
        <v>185</v>
      </c>
      <c r="C149" s="139">
        <v>5763</v>
      </c>
      <c r="D149" s="139">
        <v>3255</v>
      </c>
      <c r="E149" s="139">
        <v>5743</v>
      </c>
      <c r="F149" s="139">
        <v>2627</v>
      </c>
      <c r="G149" s="139">
        <v>1922</v>
      </c>
      <c r="H149" s="140">
        <f t="shared" si="8"/>
        <v>-0.26836695850780357</v>
      </c>
      <c r="I149" s="140">
        <f t="shared" si="9"/>
        <v>-0.66649314593093867</v>
      </c>
      <c r="J149" s="139">
        <f t="shared" si="10"/>
        <v>-705</v>
      </c>
      <c r="K149" s="139">
        <f t="shared" si="11"/>
        <v>-3841</v>
      </c>
      <c r="L149" s="141">
        <f>F149/F146</f>
        <v>0.10303981172778977</v>
      </c>
      <c r="M149" s="140">
        <f>G149/G146</f>
        <v>9.0604817800405413E-2</v>
      </c>
    </row>
    <row r="150" spans="2:13" ht="15.75" x14ac:dyDescent="0.25">
      <c r="B150" s="138" t="s">
        <v>186</v>
      </c>
      <c r="C150" s="139">
        <v>0</v>
      </c>
      <c r="D150" s="139">
        <v>0</v>
      </c>
      <c r="E150" s="139">
        <v>0</v>
      </c>
      <c r="F150" s="139">
        <v>0</v>
      </c>
      <c r="G150" s="139">
        <v>0</v>
      </c>
      <c r="H150" s="140" t="e">
        <f t="shared" si="8"/>
        <v>#DIV/0!</v>
      </c>
      <c r="I150" s="140" t="e">
        <f t="shared" si="9"/>
        <v>#DIV/0!</v>
      </c>
      <c r="J150" s="139">
        <f t="shared" si="10"/>
        <v>0</v>
      </c>
      <c r="K150" s="139">
        <f t="shared" si="11"/>
        <v>0</v>
      </c>
      <c r="L150" s="141">
        <f>F150/F146</f>
        <v>0</v>
      </c>
      <c r="M150" s="140">
        <f>G150/G146</f>
        <v>0</v>
      </c>
    </row>
    <row r="151" spans="2:13" ht="15.75" x14ac:dyDescent="0.25">
      <c r="B151" s="138" t="s">
        <v>187</v>
      </c>
      <c r="C151" s="139">
        <v>745</v>
      </c>
      <c r="D151" s="139">
        <v>622</v>
      </c>
      <c r="E151" s="139">
        <v>382</v>
      </c>
      <c r="F151" s="139">
        <v>1395</v>
      </c>
      <c r="G151" s="139">
        <v>371</v>
      </c>
      <c r="H151" s="140">
        <f t="shared" si="8"/>
        <v>-0.73405017921146953</v>
      </c>
      <c r="I151" s="140">
        <f t="shared" si="9"/>
        <v>-0.50201342281879202</v>
      </c>
      <c r="J151" s="139">
        <f t="shared" si="10"/>
        <v>-1024</v>
      </c>
      <c r="K151" s="139">
        <f t="shared" si="11"/>
        <v>-374</v>
      </c>
      <c r="L151" s="141">
        <f>F151/F146</f>
        <v>5.471661110021573E-2</v>
      </c>
      <c r="M151" s="140">
        <f>G151/G146</f>
        <v>1.748927544430302E-2</v>
      </c>
    </row>
    <row r="152" spans="2:13" ht="15.75" x14ac:dyDescent="0.25">
      <c r="B152" s="138" t="s">
        <v>188</v>
      </c>
      <c r="C152" s="139">
        <v>2035</v>
      </c>
      <c r="D152" s="139">
        <v>2691</v>
      </c>
      <c r="E152" s="139">
        <v>5301</v>
      </c>
      <c r="F152" s="139">
        <v>5829</v>
      </c>
      <c r="G152" s="139">
        <v>5922</v>
      </c>
      <c r="H152" s="140">
        <f t="shared" si="8"/>
        <v>1.5954709212557816E-2</v>
      </c>
      <c r="I152" s="140">
        <f t="shared" si="9"/>
        <v>1.9100737100737102</v>
      </c>
      <c r="J152" s="139">
        <f t="shared" si="10"/>
        <v>93</v>
      </c>
      <c r="K152" s="139">
        <f t="shared" si="11"/>
        <v>3887</v>
      </c>
      <c r="L152" s="141">
        <f>F152/F146</f>
        <v>0.22863306530692293</v>
      </c>
      <c r="M152" s="140">
        <f>G152/G146</f>
        <v>0.27916843445057277</v>
      </c>
    </row>
    <row r="153" spans="2:13" ht="15.75" x14ac:dyDescent="0.25">
      <c r="B153" s="144" t="s">
        <v>189</v>
      </c>
      <c r="C153" s="145">
        <v>2470</v>
      </c>
      <c r="D153" s="145">
        <v>2363</v>
      </c>
      <c r="E153" s="145">
        <v>4665</v>
      </c>
      <c r="F153" s="145">
        <v>6701</v>
      </c>
      <c r="G153" s="145">
        <v>2692</v>
      </c>
      <c r="H153" s="146">
        <f t="shared" si="8"/>
        <v>-0.5982689150873004</v>
      </c>
      <c r="I153" s="146">
        <f t="shared" si="9"/>
        <v>8.9878542510121395E-2</v>
      </c>
      <c r="J153" s="145">
        <f t="shared" si="10"/>
        <v>-4009</v>
      </c>
      <c r="K153" s="147">
        <f t="shared" si="11"/>
        <v>222</v>
      </c>
      <c r="L153" s="150">
        <f>F153/F146</f>
        <v>0.26283585016669936</v>
      </c>
      <c r="M153" s="148">
        <f>G153/G146</f>
        <v>0.12690331400556262</v>
      </c>
    </row>
    <row r="154" spans="2:13" ht="6" customHeight="1" x14ac:dyDescent="0.25">
      <c r="B154" s="155"/>
      <c r="C154" s="156"/>
      <c r="D154" s="156"/>
      <c r="E154" s="157"/>
      <c r="F154" s="157"/>
      <c r="G154" s="156"/>
      <c r="H154" s="156"/>
      <c r="I154" s="157"/>
      <c r="J154" s="157"/>
    </row>
    <row r="155" spans="2:13" x14ac:dyDescent="0.25">
      <c r="B155" s="41" t="s">
        <v>85</v>
      </c>
      <c r="C155" s="41"/>
      <c r="D155" s="41"/>
      <c r="E155" s="41"/>
      <c r="F155" s="41"/>
      <c r="G155" s="41"/>
      <c r="H155" s="41"/>
      <c r="I155" s="41"/>
      <c r="J155" s="41"/>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84314-E16C-40FD-83C4-348CB9C3066F}">
  <dimension ref="A1:V204"/>
  <sheetViews>
    <sheetView showGridLines="0" workbookViewId="0">
      <pane xSplit="2" ySplit="6" topLeftCell="C7" activePane="bottomRight" state="frozen"/>
      <selection activeCell="B12" sqref="B12"/>
      <selection pane="topRight" activeCell="B12" sqref="B12"/>
      <selection pane="bottomLeft" activeCell="B12" sqref="B12"/>
      <selection pane="bottomRight" activeCell="C7" sqref="C7"/>
    </sheetView>
  </sheetViews>
  <sheetFormatPr baseColWidth="10" defaultColWidth="11.42578125" defaultRowHeight="15" x14ac:dyDescent="0.25"/>
  <cols>
    <col min="1" max="1" width="18.42578125" customWidth="1"/>
    <col min="2" max="2" width="31.140625" customWidth="1"/>
    <col min="3" max="4" width="13.42578125" customWidth="1"/>
    <col min="16" max="16" width="15.85546875" customWidth="1"/>
  </cols>
  <sheetData>
    <row r="1" spans="1:22" ht="40.5" customHeight="1" x14ac:dyDescent="0.25">
      <c r="A1" s="47"/>
      <c r="G1" s="40"/>
    </row>
    <row r="4" spans="1:22" ht="21.75" customHeight="1" thickBot="1" x14ac:dyDescent="0.3">
      <c r="B4" s="12" t="str">
        <f>CONCATENATE("Turistas entrados a Canarias e islas según tipo de alojamiento")</f>
        <v>Turistas entrados a Canarias e islas según tipo de alojamiento</v>
      </c>
      <c r="C4" s="72"/>
      <c r="D4" s="72"/>
      <c r="E4" s="72"/>
      <c r="F4" s="72"/>
      <c r="G4" s="72"/>
      <c r="H4" s="72"/>
      <c r="I4" s="72"/>
      <c r="J4" s="72"/>
      <c r="K4" s="72"/>
      <c r="L4" s="72"/>
      <c r="M4" s="72"/>
      <c r="N4" s="72"/>
      <c r="O4" s="72"/>
      <c r="P4" s="72"/>
      <c r="Q4" s="72"/>
      <c r="R4" s="72"/>
      <c r="S4" s="72"/>
      <c r="T4" s="72"/>
      <c r="U4" s="72"/>
      <c r="V4" s="7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58" t="s">
        <v>160</v>
      </c>
      <c r="C7" s="154"/>
      <c r="D7" s="154"/>
      <c r="E7" s="154"/>
      <c r="F7" s="154"/>
      <c r="G7" s="154"/>
      <c r="H7" s="154"/>
      <c r="I7" s="154"/>
      <c r="J7" s="154"/>
      <c r="K7" s="154"/>
      <c r="L7" s="154"/>
      <c r="M7" s="154"/>
      <c r="N7" s="154"/>
      <c r="O7" s="154"/>
      <c r="P7" s="154"/>
      <c r="Q7" s="154"/>
      <c r="R7" s="154"/>
      <c r="S7" s="154"/>
      <c r="T7" s="154"/>
      <c r="U7" s="154"/>
      <c r="V7" s="154"/>
    </row>
    <row r="8" spans="1:22" ht="16.5" thickBot="1" x14ac:dyDescent="0.3">
      <c r="B8" s="159" t="s">
        <v>190</v>
      </c>
      <c r="C8" s="160"/>
      <c r="D8" s="160"/>
      <c r="E8" s="160"/>
      <c r="F8" s="160"/>
      <c r="G8" s="160"/>
      <c r="H8" s="160"/>
      <c r="I8" s="154"/>
      <c r="J8" s="154"/>
      <c r="K8" s="154"/>
      <c r="L8" s="154"/>
      <c r="M8" s="154"/>
      <c r="N8" s="154"/>
      <c r="O8" s="154"/>
      <c r="P8" s="154"/>
      <c r="Q8" s="154"/>
      <c r="R8" s="154"/>
      <c r="S8" s="154"/>
      <c r="T8" s="154"/>
      <c r="U8" s="154"/>
      <c r="V8" s="154"/>
    </row>
    <row r="9" spans="1:22" ht="15.75" x14ac:dyDescent="0.25">
      <c r="B9" s="62" t="s">
        <v>58</v>
      </c>
      <c r="C9" s="121">
        <v>15115709</v>
      </c>
      <c r="D9" s="121">
        <v>4631804</v>
      </c>
      <c r="E9" s="121">
        <v>6697165</v>
      </c>
      <c r="F9" s="121">
        <v>14617383</v>
      </c>
      <c r="G9" s="121">
        <v>16210911</v>
      </c>
      <c r="H9" s="122">
        <f>G9/F9-1</f>
        <v>0.10901595723393176</v>
      </c>
      <c r="I9" s="122">
        <f>G9/C9-1</f>
        <v>7.2454557043933665E-2</v>
      </c>
      <c r="J9" s="121">
        <f>G9-F9</f>
        <v>1593528</v>
      </c>
      <c r="K9" s="121">
        <f>G9-C9</f>
        <v>1095202</v>
      </c>
      <c r="L9" s="122">
        <f>G9/G9</f>
        <v>1</v>
      </c>
      <c r="M9" s="124">
        <v>1325924</v>
      </c>
      <c r="N9" s="121">
        <v>250574</v>
      </c>
      <c r="O9" s="121">
        <v>1025982</v>
      </c>
      <c r="P9" s="121">
        <v>1448890</v>
      </c>
      <c r="Q9" s="121">
        <v>1569613</v>
      </c>
      <c r="R9" s="123">
        <f t="shared" ref="R9:R11" si="0">Q9/P9-1</f>
        <v>8.3321025060563603E-2</v>
      </c>
      <c r="S9" s="122">
        <f>Q9/M9-1</f>
        <v>0.18378806025081373</v>
      </c>
      <c r="T9" s="121">
        <f t="shared" ref="T9:T11" si="1">Q9-P9</f>
        <v>120723</v>
      </c>
      <c r="U9" s="121">
        <f>Q9-M9</f>
        <v>243689</v>
      </c>
      <c r="V9" s="122">
        <f>Q9/Q9</f>
        <v>1</v>
      </c>
    </row>
    <row r="10" spans="1:22" ht="15.75" x14ac:dyDescent="0.25">
      <c r="B10" s="62" t="s">
        <v>93</v>
      </c>
      <c r="C10" s="121">
        <v>13147474</v>
      </c>
      <c r="D10" s="121">
        <v>3818966</v>
      </c>
      <c r="E10" s="121">
        <v>5278731</v>
      </c>
      <c r="F10" s="121">
        <v>12694329</v>
      </c>
      <c r="G10" s="121">
        <v>14266572</v>
      </c>
      <c r="H10" s="122">
        <f>G10/F10-1</f>
        <v>0.12385396660193693</v>
      </c>
      <c r="I10" s="122">
        <f>G10/C10-1</f>
        <v>8.5118860094341997E-2</v>
      </c>
      <c r="J10" s="121">
        <f>G10-F10</f>
        <v>1572243</v>
      </c>
      <c r="K10" s="121">
        <f>G10-C10</f>
        <v>1119098</v>
      </c>
      <c r="L10" s="122">
        <f>G10/G9</f>
        <v>0.88005985598218384</v>
      </c>
      <c r="M10" s="124">
        <v>1199556</v>
      </c>
      <c r="N10" s="121">
        <v>208450</v>
      </c>
      <c r="O10" s="121">
        <v>903812</v>
      </c>
      <c r="P10" s="121">
        <v>1317542</v>
      </c>
      <c r="Q10" s="121">
        <v>1443192</v>
      </c>
      <c r="R10" s="123">
        <f t="shared" si="0"/>
        <v>9.5366978813578696E-2</v>
      </c>
      <c r="S10" s="122">
        <f>Q10/M10-1</f>
        <v>0.20310514890509479</v>
      </c>
      <c r="T10" s="121">
        <f t="shared" si="1"/>
        <v>125650</v>
      </c>
      <c r="U10" s="121">
        <f>Q10-M10</f>
        <v>243636</v>
      </c>
      <c r="V10" s="122">
        <f>Q10/Q9</f>
        <v>0.91945721652407308</v>
      </c>
    </row>
    <row r="11" spans="1:22" ht="16.5" thickBot="1" x14ac:dyDescent="0.3">
      <c r="B11" s="62" t="s">
        <v>166</v>
      </c>
      <c r="C11" s="121">
        <v>1968234</v>
      </c>
      <c r="D11" s="121">
        <v>812839</v>
      </c>
      <c r="E11" s="121">
        <v>1418435</v>
      </c>
      <c r="F11" s="121">
        <v>1923053</v>
      </c>
      <c r="G11" s="121">
        <v>1944338</v>
      </c>
      <c r="H11" s="122">
        <f>G11/F11-1</f>
        <v>1.1068337690120833E-2</v>
      </c>
      <c r="I11" s="122">
        <f>G11/C11-1</f>
        <v>-1.2140832848126837E-2</v>
      </c>
      <c r="J11" s="121">
        <f>G11-F11</f>
        <v>21285</v>
      </c>
      <c r="K11" s="121">
        <f>G11-C11</f>
        <v>-23896</v>
      </c>
      <c r="L11" s="122">
        <f>G11/G9</f>
        <v>0.11994008233096833</v>
      </c>
      <c r="M11" s="124">
        <v>126368</v>
      </c>
      <c r="N11" s="121">
        <v>42124</v>
      </c>
      <c r="O11" s="121">
        <v>122170</v>
      </c>
      <c r="P11" s="121">
        <v>131348</v>
      </c>
      <c r="Q11" s="121">
        <v>126421</v>
      </c>
      <c r="R11" s="123">
        <f t="shared" si="0"/>
        <v>-3.7511039376313282E-2</v>
      </c>
      <c r="S11" s="122">
        <f>Q11/M11-1</f>
        <v>4.1940997720946172E-4</v>
      </c>
      <c r="T11" s="121">
        <f t="shared" si="1"/>
        <v>-4927</v>
      </c>
      <c r="U11" s="121">
        <f>Q11-M11</f>
        <v>53</v>
      </c>
      <c r="V11" s="122">
        <f>Q11/Q9</f>
        <v>8.0542783475926874E-2</v>
      </c>
    </row>
    <row r="12" spans="1:22" ht="16.5" thickBot="1" x14ac:dyDescent="0.3">
      <c r="B12" s="159" t="s">
        <v>183</v>
      </c>
      <c r="C12" s="160"/>
      <c r="D12" s="160"/>
      <c r="E12" s="160"/>
      <c r="F12" s="160"/>
      <c r="G12" s="160"/>
      <c r="H12" s="160"/>
      <c r="I12" s="154"/>
      <c r="J12" s="154"/>
      <c r="K12" s="154"/>
      <c r="L12" s="154"/>
      <c r="M12" s="154"/>
      <c r="N12" s="154"/>
      <c r="O12" s="154"/>
      <c r="P12" s="154"/>
      <c r="Q12" s="154"/>
      <c r="R12" s="154"/>
      <c r="S12" s="154"/>
      <c r="T12" s="154"/>
      <c r="U12" s="154"/>
      <c r="V12" s="154"/>
    </row>
    <row r="13" spans="1:22" ht="15.75" x14ac:dyDescent="0.25">
      <c r="B13" s="62" t="s">
        <v>58</v>
      </c>
      <c r="C13" s="121">
        <v>12691155</v>
      </c>
      <c r="D13" s="121">
        <v>3628762</v>
      </c>
      <c r="E13" s="121">
        <v>5169019</v>
      </c>
      <c r="F13" s="121">
        <v>12171634</v>
      </c>
      <c r="G13" s="121">
        <v>13722696</v>
      </c>
      <c r="H13" s="122">
        <f>G13/F13-1</f>
        <v>0.12743252056379606</v>
      </c>
      <c r="I13" s="122">
        <f>G13/C13-1</f>
        <v>8.1280309002608409E-2</v>
      </c>
      <c r="J13" s="121">
        <f>G13-F13</f>
        <v>1551062</v>
      </c>
      <c r="K13" s="121">
        <f>G13-C13</f>
        <v>1031541</v>
      </c>
      <c r="L13" s="122">
        <f>G13/G13</f>
        <v>1</v>
      </c>
      <c r="M13" s="124">
        <v>1099260</v>
      </c>
      <c r="N13" s="121">
        <v>175868</v>
      </c>
      <c r="O13" s="121">
        <v>820836</v>
      </c>
      <c r="P13" s="121">
        <v>1194107</v>
      </c>
      <c r="Q13" s="121">
        <v>1266574</v>
      </c>
      <c r="R13" s="123">
        <f t="shared" ref="R13:R15" si="2">Q13/P13-1</f>
        <v>6.0687191348848923E-2</v>
      </c>
      <c r="S13" s="122">
        <f>Q13/M13-1</f>
        <v>0.15220602951076168</v>
      </c>
      <c r="T13" s="121">
        <f t="shared" ref="T13:T15" si="3">Q13-P13</f>
        <v>72467</v>
      </c>
      <c r="U13" s="121">
        <f>Q13-M13</f>
        <v>167314</v>
      </c>
      <c r="V13" s="122">
        <f>Q13/Q13</f>
        <v>1</v>
      </c>
    </row>
    <row r="14" spans="1:22" ht="15.75" x14ac:dyDescent="0.25">
      <c r="B14" s="62" t="s">
        <v>93</v>
      </c>
      <c r="C14" s="121">
        <v>11195577</v>
      </c>
      <c r="D14" s="121">
        <v>3051532</v>
      </c>
      <c r="E14" s="121">
        <v>4185508</v>
      </c>
      <c r="F14" s="121">
        <v>10832751</v>
      </c>
      <c r="G14" s="121">
        <v>12378103</v>
      </c>
      <c r="H14" s="122">
        <f>G14/F14-1</f>
        <v>0.14265554520730706</v>
      </c>
      <c r="I14" s="122">
        <f>G14/C14-1</f>
        <v>0.1056243907750356</v>
      </c>
      <c r="J14" s="121">
        <f>G14-F14</f>
        <v>1545352</v>
      </c>
      <c r="K14" s="121">
        <f>G14-C14</f>
        <v>1182526</v>
      </c>
      <c r="L14" s="122">
        <f>G14/G13</f>
        <v>0.90201684858427233</v>
      </c>
      <c r="M14" s="124">
        <v>997700</v>
      </c>
      <c r="N14" s="121">
        <v>145359</v>
      </c>
      <c r="O14" s="121">
        <v>728349</v>
      </c>
      <c r="P14" s="121">
        <v>1098904</v>
      </c>
      <c r="Q14" s="121">
        <v>1180085</v>
      </c>
      <c r="R14" s="123">
        <f t="shared" si="2"/>
        <v>7.3874514971280503E-2</v>
      </c>
      <c r="S14" s="122">
        <f>Q14/M14-1</f>
        <v>0.18280545254084402</v>
      </c>
      <c r="T14" s="121">
        <f t="shared" si="3"/>
        <v>81181</v>
      </c>
      <c r="U14" s="121">
        <f>Q14-M14</f>
        <v>182385</v>
      </c>
      <c r="V14" s="122">
        <f>Q14/Q13</f>
        <v>0.9317142148820361</v>
      </c>
    </row>
    <row r="15" spans="1:22" ht="16.5" thickBot="1" x14ac:dyDescent="0.3">
      <c r="B15" s="62" t="s">
        <v>166</v>
      </c>
      <c r="C15" s="121">
        <v>1495577</v>
      </c>
      <c r="D15" s="121">
        <v>577229</v>
      </c>
      <c r="E15" s="121">
        <v>983512</v>
      </c>
      <c r="F15" s="121">
        <v>1338882</v>
      </c>
      <c r="G15" s="121">
        <v>1344594</v>
      </c>
      <c r="H15" s="122">
        <f>G15/F15-1</f>
        <v>4.2662460171993821E-3</v>
      </c>
      <c r="I15" s="122">
        <f>G15/C15-1</f>
        <v>-0.10095301010914182</v>
      </c>
      <c r="J15" s="121">
        <f>G15-F15</f>
        <v>5712</v>
      </c>
      <c r="K15" s="121">
        <f>G15-C15</f>
        <v>-150983</v>
      </c>
      <c r="L15" s="122">
        <f>G15/G13</f>
        <v>9.7983224287705561E-2</v>
      </c>
      <c r="M15" s="124">
        <v>101560</v>
      </c>
      <c r="N15" s="121">
        <v>30509</v>
      </c>
      <c r="O15" s="121">
        <v>92487</v>
      </c>
      <c r="P15" s="121">
        <v>95203</v>
      </c>
      <c r="Q15" s="121">
        <v>86489</v>
      </c>
      <c r="R15" s="123">
        <f t="shared" si="2"/>
        <v>-9.1530729073663664E-2</v>
      </c>
      <c r="S15" s="122">
        <f>Q15/M15-1</f>
        <v>-0.14839503741630566</v>
      </c>
      <c r="T15" s="121">
        <f t="shared" si="3"/>
        <v>-8714</v>
      </c>
      <c r="U15" s="121">
        <f>Q15-M15</f>
        <v>-15071</v>
      </c>
      <c r="V15" s="122">
        <f>Q15/Q13</f>
        <v>6.828578511796389E-2</v>
      </c>
    </row>
    <row r="16" spans="1:22" ht="16.5" thickBot="1" x14ac:dyDescent="0.3">
      <c r="B16" s="159" t="s">
        <v>184</v>
      </c>
      <c r="C16" s="160"/>
      <c r="D16" s="160"/>
      <c r="E16" s="160"/>
      <c r="F16" s="160"/>
      <c r="G16" s="160"/>
      <c r="H16" s="160"/>
      <c r="I16" s="154"/>
      <c r="J16" s="154"/>
      <c r="K16" s="154"/>
      <c r="L16" s="154"/>
      <c r="M16" s="154"/>
      <c r="N16" s="154"/>
      <c r="O16" s="154"/>
      <c r="P16" s="154"/>
      <c r="Q16" s="154"/>
      <c r="R16" s="154"/>
      <c r="S16" s="154"/>
      <c r="T16" s="154"/>
      <c r="U16" s="154"/>
      <c r="V16" s="154"/>
    </row>
    <row r="17" spans="2:22" ht="15.75" x14ac:dyDescent="0.25">
      <c r="B17" s="62" t="s">
        <v>58</v>
      </c>
      <c r="C17" s="121">
        <v>11414320</v>
      </c>
      <c r="D17" s="121">
        <v>3114728</v>
      </c>
      <c r="E17" s="121">
        <v>4560253</v>
      </c>
      <c r="F17" s="121">
        <v>10010959</v>
      </c>
      <c r="G17" s="121">
        <v>10811584</v>
      </c>
      <c r="H17" s="122">
        <f>G17/F17-1</f>
        <v>7.997485555579642E-2</v>
      </c>
      <c r="I17" s="122">
        <f>G17/C17-1</f>
        <v>-5.2805248144436101E-2</v>
      </c>
      <c r="J17" s="121">
        <f>G17-F17</f>
        <v>800625</v>
      </c>
      <c r="K17" s="121">
        <f>G17-C17</f>
        <v>-602736</v>
      </c>
      <c r="L17" s="122">
        <f>G17/G17</f>
        <v>1</v>
      </c>
      <c r="M17" s="124">
        <v>970418</v>
      </c>
      <c r="N17" s="121">
        <v>148709</v>
      </c>
      <c r="O17" s="121">
        <v>724347</v>
      </c>
      <c r="P17" s="121">
        <v>932733</v>
      </c>
      <c r="Q17" s="121">
        <v>973416</v>
      </c>
      <c r="R17" s="123">
        <f t="shared" ref="R17:R19" si="4">Q17/P17-1</f>
        <v>4.3616983638404605E-2</v>
      </c>
      <c r="S17" s="122">
        <f>Q17/M17-1</f>
        <v>3.0893903451914007E-3</v>
      </c>
      <c r="T17" s="121">
        <f t="shared" ref="T17:T19" si="5">Q17-P17</f>
        <v>40683</v>
      </c>
      <c r="U17" s="121">
        <f>Q17-M17</f>
        <v>2998</v>
      </c>
      <c r="V17" s="122">
        <f>Q17/Q17</f>
        <v>1</v>
      </c>
    </row>
    <row r="18" spans="2:22" ht="15.75" x14ac:dyDescent="0.25">
      <c r="B18" s="62" t="s">
        <v>93</v>
      </c>
      <c r="C18" s="121">
        <v>10092279</v>
      </c>
      <c r="D18" s="121">
        <v>2651947</v>
      </c>
      <c r="E18" s="121">
        <v>3781628</v>
      </c>
      <c r="F18" s="121">
        <v>8870586</v>
      </c>
      <c r="G18" s="121">
        <v>9644297</v>
      </c>
      <c r="H18" s="122">
        <f>G18/F18-1</f>
        <v>8.7222084313257398E-2</v>
      </c>
      <c r="I18" s="122">
        <f>G18/C18-1</f>
        <v>-4.4388586562063903E-2</v>
      </c>
      <c r="J18" s="121">
        <f>G18-F18</f>
        <v>773711</v>
      </c>
      <c r="K18" s="121">
        <f>G18-C18</f>
        <v>-447982</v>
      </c>
      <c r="L18" s="122">
        <f>G18/G17</f>
        <v>0.8920336742516175</v>
      </c>
      <c r="M18" s="124">
        <v>881425</v>
      </c>
      <c r="N18" s="121">
        <v>124531</v>
      </c>
      <c r="O18" s="121">
        <v>653545</v>
      </c>
      <c r="P18" s="121">
        <v>848039</v>
      </c>
      <c r="Q18" s="121">
        <v>896431</v>
      </c>
      <c r="R18" s="123">
        <f t="shared" si="4"/>
        <v>5.7063413357168802E-2</v>
      </c>
      <c r="S18" s="122">
        <f>Q18/M18-1</f>
        <v>1.702470431403702E-2</v>
      </c>
      <c r="T18" s="121">
        <f t="shared" si="5"/>
        <v>48392</v>
      </c>
      <c r="U18" s="121">
        <f>Q18-M18</f>
        <v>15006</v>
      </c>
      <c r="V18" s="122">
        <f>Q18/Q17</f>
        <v>0.92091253893504932</v>
      </c>
    </row>
    <row r="19" spans="2:22" ht="16.5" thickBot="1" x14ac:dyDescent="0.3">
      <c r="B19" s="62" t="s">
        <v>166</v>
      </c>
      <c r="C19" s="121">
        <v>1322044</v>
      </c>
      <c r="D19" s="121">
        <v>462783</v>
      </c>
      <c r="E19" s="121">
        <v>778627</v>
      </c>
      <c r="F19" s="121">
        <v>1140372</v>
      </c>
      <c r="G19" s="121">
        <v>1167287</v>
      </c>
      <c r="H19" s="122">
        <f>G19/F19-1</f>
        <v>2.360194743469668E-2</v>
      </c>
      <c r="I19" s="122">
        <f>G19/C19-1</f>
        <v>-0.11705888760132033</v>
      </c>
      <c r="J19" s="121">
        <f>G19-F19</f>
        <v>26915</v>
      </c>
      <c r="K19" s="121">
        <f>G19-C19</f>
        <v>-154757</v>
      </c>
      <c r="L19" s="122">
        <f>G19/G17</f>
        <v>0.10796632574838247</v>
      </c>
      <c r="M19" s="124">
        <v>88993</v>
      </c>
      <c r="N19" s="121">
        <v>24178</v>
      </c>
      <c r="O19" s="121">
        <v>70801</v>
      </c>
      <c r="P19" s="121">
        <v>84693</v>
      </c>
      <c r="Q19" s="121">
        <v>76985</v>
      </c>
      <c r="R19" s="123">
        <f t="shared" si="4"/>
        <v>-9.1011063488127708E-2</v>
      </c>
      <c r="S19" s="122">
        <f>Q19/M19-1</f>
        <v>-0.13493196094074811</v>
      </c>
      <c r="T19" s="121">
        <f t="shared" si="5"/>
        <v>-7708</v>
      </c>
      <c r="U19" s="121">
        <f>Q19-M19</f>
        <v>-12008</v>
      </c>
      <c r="V19" s="122">
        <f>Q19/Q17</f>
        <v>7.9087461064950654E-2</v>
      </c>
    </row>
    <row r="20" spans="2:22" ht="16.5" thickBot="1" x14ac:dyDescent="0.3">
      <c r="B20" s="159" t="s">
        <v>185</v>
      </c>
      <c r="C20" s="160"/>
      <c r="D20" s="160"/>
      <c r="E20" s="160"/>
      <c r="F20" s="160"/>
      <c r="G20" s="160"/>
      <c r="H20" s="160"/>
      <c r="I20" s="154"/>
      <c r="J20" s="154"/>
      <c r="K20" s="154"/>
      <c r="L20" s="154"/>
      <c r="M20" s="154"/>
      <c r="N20" s="154"/>
      <c r="O20" s="154"/>
      <c r="P20" s="154"/>
      <c r="Q20" s="154"/>
      <c r="R20" s="154"/>
      <c r="S20" s="154"/>
      <c r="T20" s="154"/>
      <c r="U20" s="154"/>
      <c r="V20" s="154"/>
    </row>
    <row r="21" spans="2:22" ht="15.75" x14ac:dyDescent="0.25">
      <c r="B21" s="62" t="s">
        <v>58</v>
      </c>
      <c r="C21" s="121">
        <v>1276834</v>
      </c>
      <c r="D21" s="121">
        <v>514032</v>
      </c>
      <c r="E21" s="121">
        <v>608765</v>
      </c>
      <c r="F21" s="121">
        <v>2160674</v>
      </c>
      <c r="G21" s="121">
        <v>2911112</v>
      </c>
      <c r="H21" s="122">
        <f>G21/F21-1</f>
        <v>0.34731662434962418</v>
      </c>
      <c r="I21" s="122">
        <f>G21/C21-1</f>
        <v>1.2799455528283237</v>
      </c>
      <c r="J21" s="121">
        <f>G21-F21</f>
        <v>750438</v>
      </c>
      <c r="K21" s="121">
        <f>G21-C21</f>
        <v>1634278</v>
      </c>
      <c r="L21" s="122">
        <f>G21/G21</f>
        <v>1</v>
      </c>
      <c r="M21" s="124">
        <v>128842</v>
      </c>
      <c r="N21" s="121">
        <v>27160</v>
      </c>
      <c r="O21" s="121">
        <v>96489</v>
      </c>
      <c r="P21" s="121">
        <v>261375</v>
      </c>
      <c r="Q21" s="121">
        <v>293159</v>
      </c>
      <c r="R21" s="122">
        <f>Q21/P21-1</f>
        <v>0.12160306073648974</v>
      </c>
      <c r="S21" s="122">
        <f>Q21/M21-1</f>
        <v>1.2753372347526426</v>
      </c>
      <c r="T21" s="121">
        <f>Q21-P21</f>
        <v>31784</v>
      </c>
      <c r="U21" s="121">
        <f>Q21-M21</f>
        <v>164317</v>
      </c>
      <c r="V21" s="122">
        <f>Q21/Q21</f>
        <v>1</v>
      </c>
    </row>
    <row r="22" spans="2:22" ht="15.75" x14ac:dyDescent="0.25">
      <c r="B22" s="62" t="s">
        <v>93</v>
      </c>
      <c r="C22" s="121">
        <v>1103298</v>
      </c>
      <c r="D22" s="121">
        <v>399586</v>
      </c>
      <c r="E22" s="121">
        <v>403880</v>
      </c>
      <c r="F22" s="121">
        <v>1962166</v>
      </c>
      <c r="G22" s="121">
        <v>2733807</v>
      </c>
      <c r="H22" s="122">
        <f>G22/F22-1</f>
        <v>0.39325979555246593</v>
      </c>
      <c r="I22" s="122">
        <f>G22/C22-1</f>
        <v>1.4778500459531334</v>
      </c>
      <c r="J22" s="121">
        <f>G22-F22</f>
        <v>771641</v>
      </c>
      <c r="K22" s="121">
        <f>G22-C22</f>
        <v>1630509</v>
      </c>
      <c r="L22" s="122">
        <f>G22/G21</f>
        <v>0.9390937208874135</v>
      </c>
      <c r="M22" s="124">
        <v>116275</v>
      </c>
      <c r="N22" s="121">
        <v>20828</v>
      </c>
      <c r="O22" s="121">
        <v>74804</v>
      </c>
      <c r="P22" s="121">
        <v>250864</v>
      </c>
      <c r="Q22" s="121">
        <v>283654</v>
      </c>
      <c r="R22" s="122">
        <f>Q22/P22-1</f>
        <v>0.13070827221123804</v>
      </c>
      <c r="S22" s="122">
        <f>Q22/M22-1</f>
        <v>1.4395097828423995</v>
      </c>
      <c r="T22" s="121">
        <f>Q22-P22</f>
        <v>32790</v>
      </c>
      <c r="U22" s="121">
        <f>Q22-M22</f>
        <v>167379</v>
      </c>
      <c r="V22" s="122">
        <f>Q22/Q21</f>
        <v>0.96757732152176801</v>
      </c>
    </row>
    <row r="23" spans="2:22" ht="16.5" thickBot="1" x14ac:dyDescent="0.3">
      <c r="B23" s="62" t="s">
        <v>166</v>
      </c>
      <c r="C23" s="121">
        <v>173539</v>
      </c>
      <c r="D23" s="121">
        <v>114445</v>
      </c>
      <c r="E23" s="121">
        <v>204886</v>
      </c>
      <c r="F23" s="121">
        <v>198509</v>
      </c>
      <c r="G23" s="121">
        <v>177306</v>
      </c>
      <c r="H23" s="122">
        <f>G23/F23-1</f>
        <v>-0.106811278078072</v>
      </c>
      <c r="I23" s="122">
        <f>G23/C23-1</f>
        <v>2.1706936193017112E-2</v>
      </c>
      <c r="J23" s="121">
        <f>G23-F23</f>
        <v>-21203</v>
      </c>
      <c r="K23" s="121">
        <f>G23-C23</f>
        <v>3767</v>
      </c>
      <c r="L23" s="122">
        <f>G23/G21</f>
        <v>6.0906622623932025E-2</v>
      </c>
      <c r="M23" s="124">
        <v>12567</v>
      </c>
      <c r="N23" s="121">
        <v>6331</v>
      </c>
      <c r="O23" s="121">
        <v>21686</v>
      </c>
      <c r="P23" s="121">
        <v>10510</v>
      </c>
      <c r="Q23" s="121">
        <v>9504</v>
      </c>
      <c r="R23" s="122">
        <f>Q23/P23-1</f>
        <v>-9.5718363463368261E-2</v>
      </c>
      <c r="S23" s="122">
        <f>Q23/M23-1</f>
        <v>-0.24373358796848887</v>
      </c>
      <c r="T23" s="121">
        <f>Q23-P23</f>
        <v>-1006</v>
      </c>
      <c r="U23" s="121">
        <f>Q23-M23</f>
        <v>-3063</v>
      </c>
      <c r="V23" s="122">
        <f>Q23/Q21</f>
        <v>3.241926736003329E-2</v>
      </c>
    </row>
    <row r="24" spans="2:22" ht="16.5" thickBot="1" x14ac:dyDescent="0.3">
      <c r="B24" s="159" t="s">
        <v>186</v>
      </c>
      <c r="C24" s="160"/>
      <c r="D24" s="160"/>
      <c r="E24" s="160"/>
      <c r="F24" s="160"/>
      <c r="G24" s="160"/>
      <c r="H24" s="160"/>
      <c r="I24" s="154"/>
      <c r="J24" s="154"/>
      <c r="K24" s="154"/>
      <c r="L24" s="154"/>
      <c r="M24" s="154"/>
      <c r="N24" s="154"/>
      <c r="O24" s="154"/>
      <c r="P24" s="154"/>
      <c r="Q24" s="154"/>
      <c r="R24" s="154"/>
      <c r="S24" s="154"/>
      <c r="T24" s="154"/>
      <c r="U24" s="154"/>
      <c r="V24" s="154"/>
    </row>
    <row r="25" spans="2:22" ht="15.75" x14ac:dyDescent="0.25">
      <c r="B25" s="62" t="s">
        <v>58</v>
      </c>
      <c r="C25" s="121">
        <v>280590</v>
      </c>
      <c r="D25" s="121">
        <v>153010</v>
      </c>
      <c r="E25" s="121">
        <v>89362</v>
      </c>
      <c r="F25" s="121">
        <v>226372</v>
      </c>
      <c r="G25" s="121">
        <v>321341</v>
      </c>
      <c r="H25" s="122">
        <f>G25/F25-1</f>
        <v>0.4195262664993904</v>
      </c>
      <c r="I25" s="122">
        <f>G25/C25-1</f>
        <v>0.14523325849103674</v>
      </c>
      <c r="J25" s="121">
        <f>G25-F25</f>
        <v>94969</v>
      </c>
      <c r="K25" s="121">
        <f>G25-C25</f>
        <v>40751</v>
      </c>
      <c r="L25" s="122">
        <f>G25/G25</f>
        <v>1</v>
      </c>
      <c r="M25" s="124">
        <v>57058</v>
      </c>
      <c r="N25" s="121">
        <v>9761</v>
      </c>
      <c r="O25" s="121">
        <v>26170</v>
      </c>
      <c r="P25" s="121">
        <v>51720</v>
      </c>
      <c r="Q25" s="121">
        <v>82465</v>
      </c>
      <c r="R25" s="122">
        <f>Q25/P25-1</f>
        <v>0.59445088940448576</v>
      </c>
      <c r="S25" s="122">
        <f>Q25/M25-1</f>
        <v>0.44528374636334966</v>
      </c>
      <c r="T25" s="121">
        <f>Q25-P25</f>
        <v>30745</v>
      </c>
      <c r="U25" s="121">
        <f>Q25-M25</f>
        <v>25407</v>
      </c>
      <c r="V25" s="122">
        <f>Q25/Q25</f>
        <v>1</v>
      </c>
    </row>
    <row r="26" spans="2:22" ht="15.75" x14ac:dyDescent="0.25">
      <c r="B26" s="62" t="s">
        <v>93</v>
      </c>
      <c r="C26" s="121">
        <v>272130</v>
      </c>
      <c r="D26" s="121">
        <v>151752</v>
      </c>
      <c r="E26" s="121">
        <v>89046</v>
      </c>
      <c r="F26" s="121">
        <v>225762</v>
      </c>
      <c r="G26" s="121">
        <v>320665</v>
      </c>
      <c r="H26" s="122">
        <f>G26/F26-1</f>
        <v>0.42036746662414393</v>
      </c>
      <c r="I26" s="122">
        <f>G26/C26-1</f>
        <v>0.17835225811193189</v>
      </c>
      <c r="J26" s="121">
        <f>G26-F26</f>
        <v>94903</v>
      </c>
      <c r="K26" s="121">
        <f>G26-C26</f>
        <v>48535</v>
      </c>
      <c r="L26" s="122">
        <f>G26/G25</f>
        <v>0.9978963157518026</v>
      </c>
      <c r="M26" s="124">
        <v>54296</v>
      </c>
      <c r="N26" s="121">
        <v>9698</v>
      </c>
      <c r="O26" s="121">
        <v>26100</v>
      </c>
      <c r="P26" s="121">
        <v>51626</v>
      </c>
      <c r="Q26" s="121">
        <v>82239</v>
      </c>
      <c r="R26" s="122">
        <f>Q26/P26-1</f>
        <v>0.59297640723666367</v>
      </c>
      <c r="S26" s="122">
        <f>Q26/M26-1</f>
        <v>0.51464196257551209</v>
      </c>
      <c r="T26" s="121">
        <f>Q26-P26</f>
        <v>30613</v>
      </c>
      <c r="U26" s="121">
        <f>Q26-M26</f>
        <v>27943</v>
      </c>
      <c r="V26" s="122">
        <f>Q26/Q25</f>
        <v>0.99725944340023043</v>
      </c>
    </row>
    <row r="27" spans="2:22" ht="16.5" thickBot="1" x14ac:dyDescent="0.3">
      <c r="B27" s="62" t="s">
        <v>166</v>
      </c>
      <c r="C27" s="121">
        <v>8463</v>
      </c>
      <c r="D27" s="121">
        <v>1257</v>
      </c>
      <c r="E27" s="121">
        <v>316</v>
      </c>
      <c r="F27" s="121">
        <v>612</v>
      </c>
      <c r="G27" s="121">
        <v>675</v>
      </c>
      <c r="H27" s="122">
        <f>G27/F27-1</f>
        <v>0.10294117647058831</v>
      </c>
      <c r="I27" s="122">
        <f>G27/C27-1</f>
        <v>-0.9202410492733073</v>
      </c>
      <c r="J27" s="121">
        <f>G27-F27</f>
        <v>63</v>
      </c>
      <c r="K27" s="121">
        <f>G27-C27</f>
        <v>-7788</v>
      </c>
      <c r="L27" s="122">
        <f>G27/G25</f>
        <v>2.1005722892503604E-3</v>
      </c>
      <c r="M27" s="124">
        <v>2762</v>
      </c>
      <c r="N27" s="121">
        <v>63</v>
      </c>
      <c r="O27" s="121">
        <v>70</v>
      </c>
      <c r="P27" s="121">
        <v>94</v>
      </c>
      <c r="Q27" s="121">
        <v>227</v>
      </c>
      <c r="R27" s="122">
        <f>IFERROR(Q27/P27-1,"-")</f>
        <v>1.4148936170212765</v>
      </c>
      <c r="S27" s="122">
        <f>IFERROR(Q27/M27-1,"-")</f>
        <v>-0.91781317885590152</v>
      </c>
      <c r="T27" s="121">
        <f>Q27-P27</f>
        <v>133</v>
      </c>
      <c r="U27" s="121">
        <f>Q27-M27</f>
        <v>-2535</v>
      </c>
      <c r="V27" s="122">
        <f>Q27/Q25</f>
        <v>2.7526829564057478E-3</v>
      </c>
    </row>
    <row r="28" spans="2:22" ht="16.5" thickBot="1" x14ac:dyDescent="0.3">
      <c r="B28" s="159" t="s">
        <v>187</v>
      </c>
      <c r="C28" s="160"/>
      <c r="D28" s="160"/>
      <c r="E28" s="160"/>
      <c r="F28" s="160"/>
      <c r="G28" s="160"/>
      <c r="H28" s="160"/>
      <c r="I28" s="154"/>
      <c r="J28" s="154"/>
      <c r="K28" s="154"/>
      <c r="L28" s="154"/>
      <c r="M28" s="154"/>
      <c r="N28" s="154"/>
      <c r="O28" s="154"/>
      <c r="P28" s="154"/>
      <c r="Q28" s="154"/>
      <c r="R28" s="154"/>
      <c r="S28" s="154"/>
      <c r="T28" s="154"/>
      <c r="U28" s="154"/>
      <c r="V28" s="154"/>
    </row>
    <row r="29" spans="2:22" ht="15.75" x14ac:dyDescent="0.25">
      <c r="B29" s="62" t="s">
        <v>58</v>
      </c>
      <c r="C29" s="121">
        <v>405342</v>
      </c>
      <c r="D29" s="121">
        <v>185251</v>
      </c>
      <c r="E29" s="121">
        <v>302270</v>
      </c>
      <c r="F29" s="121">
        <v>415854</v>
      </c>
      <c r="G29" s="121">
        <v>425006</v>
      </c>
      <c r="H29" s="122">
        <f>G29/F29-1</f>
        <v>2.2007723864625461E-2</v>
      </c>
      <c r="I29" s="122">
        <f>G29/C29-1</f>
        <v>4.8512120628999789E-2</v>
      </c>
      <c r="J29" s="121">
        <f>G29-F29</f>
        <v>9152</v>
      </c>
      <c r="K29" s="121">
        <f>G29-C29</f>
        <v>19664</v>
      </c>
      <c r="L29" s="122">
        <f>G29/G29</f>
        <v>1</v>
      </c>
      <c r="M29" s="124">
        <v>48489</v>
      </c>
      <c r="N29" s="121">
        <v>18901</v>
      </c>
      <c r="O29" s="121">
        <v>44538</v>
      </c>
      <c r="P29" s="121">
        <v>42905</v>
      </c>
      <c r="Q29" s="121">
        <v>46528</v>
      </c>
      <c r="R29" s="122">
        <f>Q29/P29-1</f>
        <v>8.4442372683836364E-2</v>
      </c>
      <c r="S29" s="122">
        <f>Q29/M29-1</f>
        <v>-4.0442162139866733E-2</v>
      </c>
      <c r="T29" s="121">
        <f>Q29-P29</f>
        <v>3623</v>
      </c>
      <c r="U29" s="121">
        <f>Q29-M29</f>
        <v>-1961</v>
      </c>
      <c r="V29" s="122">
        <f>Q29/Q29</f>
        <v>1</v>
      </c>
    </row>
    <row r="30" spans="2:22" ht="15.75" x14ac:dyDescent="0.25">
      <c r="B30" s="62" t="s">
        <v>93</v>
      </c>
      <c r="C30" s="121">
        <v>367785</v>
      </c>
      <c r="D30" s="121">
        <v>168809</v>
      </c>
      <c r="E30" s="121">
        <v>276413</v>
      </c>
      <c r="F30" s="121">
        <v>383973</v>
      </c>
      <c r="G30" s="121">
        <v>388688</v>
      </c>
      <c r="H30" s="122">
        <f>G30/F30-1</f>
        <v>1.2279509236326591E-2</v>
      </c>
      <c r="I30" s="122">
        <f>G30/C30-1</f>
        <v>5.6834835569694153E-2</v>
      </c>
      <c r="J30" s="121">
        <f>G30-F30</f>
        <v>4715</v>
      </c>
      <c r="K30" s="121">
        <f>G30-C30</f>
        <v>20903</v>
      </c>
      <c r="L30" s="122">
        <f>G30/G29</f>
        <v>0.91454708874698243</v>
      </c>
      <c r="M30" s="124">
        <v>46569</v>
      </c>
      <c r="N30" s="121">
        <v>17998</v>
      </c>
      <c r="O30" s="121">
        <v>42397</v>
      </c>
      <c r="P30" s="121">
        <v>39868</v>
      </c>
      <c r="Q30" s="121">
        <v>43722</v>
      </c>
      <c r="R30" s="122">
        <f>Q30/P30-1</f>
        <v>9.6669007725494138E-2</v>
      </c>
      <c r="S30" s="122">
        <f>Q30/M30-1</f>
        <v>-6.1135089866649506E-2</v>
      </c>
      <c r="T30" s="121">
        <f>Q30-P30</f>
        <v>3854</v>
      </c>
      <c r="U30" s="121">
        <f>Q30-M30</f>
        <v>-2847</v>
      </c>
      <c r="V30" s="122">
        <f>Q30/Q29</f>
        <v>0.93969222833562582</v>
      </c>
    </row>
    <row r="31" spans="2:22" ht="16.5" thickBot="1" x14ac:dyDescent="0.3">
      <c r="B31" s="62" t="s">
        <v>166</v>
      </c>
      <c r="C31" s="121">
        <v>37558</v>
      </c>
      <c r="D31" s="121">
        <v>16442</v>
      </c>
      <c r="E31" s="121">
        <v>25858</v>
      </c>
      <c r="F31" s="121">
        <v>31880</v>
      </c>
      <c r="G31" s="121">
        <v>36318</v>
      </c>
      <c r="H31" s="122">
        <f>G31/F31-1</f>
        <v>0.13920953575909656</v>
      </c>
      <c r="I31" s="122">
        <f>G31/C31-1</f>
        <v>-3.3015602534746225E-2</v>
      </c>
      <c r="J31" s="121">
        <f>G31-F31</f>
        <v>4438</v>
      </c>
      <c r="K31" s="121">
        <f>G31-C31</f>
        <v>-1240</v>
      </c>
      <c r="L31" s="122">
        <f>G31/G29</f>
        <v>8.5452911253017599E-2</v>
      </c>
      <c r="M31" s="124">
        <v>1920</v>
      </c>
      <c r="N31" s="121">
        <v>903</v>
      </c>
      <c r="O31" s="121">
        <v>2141</v>
      </c>
      <c r="P31" s="121">
        <v>3036</v>
      </c>
      <c r="Q31" s="121">
        <v>2806</v>
      </c>
      <c r="R31" s="122">
        <f>Q31/P31-1</f>
        <v>-7.5757575757575801E-2</v>
      </c>
      <c r="S31" s="122">
        <f>Q31/M31-1</f>
        <v>0.4614583333333333</v>
      </c>
      <c r="T31" s="121">
        <f>Q31-P31</f>
        <v>-230</v>
      </c>
      <c r="U31" s="121">
        <f>Q31-M31</f>
        <v>886</v>
      </c>
      <c r="V31" s="122">
        <f>Q31/Q29</f>
        <v>6.0307771664374142E-2</v>
      </c>
    </row>
    <row r="32" spans="2:22" ht="16.5" thickBot="1" x14ac:dyDescent="0.3">
      <c r="B32" s="159" t="s">
        <v>188</v>
      </c>
      <c r="C32" s="160"/>
      <c r="D32" s="160"/>
      <c r="E32" s="160"/>
      <c r="F32" s="160"/>
      <c r="G32" s="160"/>
      <c r="H32" s="160"/>
      <c r="I32" s="154"/>
      <c r="J32" s="154"/>
      <c r="K32" s="154"/>
      <c r="L32" s="154"/>
      <c r="M32" s="154"/>
      <c r="N32" s="154"/>
      <c r="O32" s="154"/>
      <c r="P32" s="154"/>
      <c r="Q32" s="154"/>
      <c r="R32" s="154"/>
      <c r="S32" s="154"/>
      <c r="T32" s="154"/>
      <c r="U32" s="154"/>
      <c r="V32" s="154"/>
    </row>
    <row r="33" spans="2:22" ht="15.75" x14ac:dyDescent="0.25">
      <c r="B33" s="62" t="s">
        <v>58</v>
      </c>
      <c r="C33" s="121">
        <v>894516</v>
      </c>
      <c r="D33" s="121">
        <v>371153</v>
      </c>
      <c r="E33" s="121">
        <v>561951</v>
      </c>
      <c r="F33" s="121">
        <v>871538</v>
      </c>
      <c r="G33" s="121">
        <v>865223</v>
      </c>
      <c r="H33" s="122">
        <f>G33/F33-1</f>
        <v>-7.2458114276141572E-3</v>
      </c>
      <c r="I33" s="122">
        <f>G33/C33-1</f>
        <v>-3.2747318102750556E-2</v>
      </c>
      <c r="J33" s="121">
        <f>G33-F33</f>
        <v>-6315</v>
      </c>
      <c r="K33" s="121">
        <f>G33-C33</f>
        <v>-29293</v>
      </c>
      <c r="L33" s="122">
        <f>G33/G33</f>
        <v>1</v>
      </c>
      <c r="M33" s="124">
        <v>59581</v>
      </c>
      <c r="N33" s="121">
        <v>21976</v>
      </c>
      <c r="O33" s="121">
        <v>54176</v>
      </c>
      <c r="P33" s="121">
        <v>74943</v>
      </c>
      <c r="Q33" s="121">
        <v>84342</v>
      </c>
      <c r="R33" s="122">
        <f>Q33/P33-1</f>
        <v>0.12541531563988628</v>
      </c>
      <c r="S33" s="122">
        <f>Q33/M33-1</f>
        <v>0.41558550544636708</v>
      </c>
      <c r="T33" s="121">
        <f>Q33-P33</f>
        <v>9399</v>
      </c>
      <c r="U33" s="121">
        <f>Q33-M33</f>
        <v>24761</v>
      </c>
      <c r="V33" s="122">
        <f>Q33/Q33</f>
        <v>1</v>
      </c>
    </row>
    <row r="34" spans="2:22" ht="15.75" x14ac:dyDescent="0.25">
      <c r="B34" s="62" t="s">
        <v>93</v>
      </c>
      <c r="C34" s="121">
        <v>580463</v>
      </c>
      <c r="D34" s="121">
        <v>209835</v>
      </c>
      <c r="E34" s="121">
        <v>289389</v>
      </c>
      <c r="F34" s="121">
        <v>521256</v>
      </c>
      <c r="G34" s="121">
        <v>513166</v>
      </c>
      <c r="H34" s="122">
        <f>G34/F34-1</f>
        <v>-1.5520205043203394E-2</v>
      </c>
      <c r="I34" s="122">
        <f>G34/C34-1</f>
        <v>-0.11593676082713278</v>
      </c>
      <c r="J34" s="121">
        <f>G34-F34</f>
        <v>-8090</v>
      </c>
      <c r="K34" s="121">
        <f>G34-C34</f>
        <v>-67297</v>
      </c>
      <c r="L34" s="122">
        <f>G34/G33</f>
        <v>0.59310258742543831</v>
      </c>
      <c r="M34" s="124">
        <v>45677</v>
      </c>
      <c r="N34" s="121">
        <v>14751</v>
      </c>
      <c r="O34" s="121">
        <v>37657</v>
      </c>
      <c r="P34" s="121">
        <v>52670</v>
      </c>
      <c r="Q34" s="121">
        <v>61375</v>
      </c>
      <c r="R34" s="122">
        <f>Q34/P34-1</f>
        <v>0.1652743497247009</v>
      </c>
      <c r="S34" s="122">
        <f>Q34/M34-1</f>
        <v>0.34367405915449778</v>
      </c>
      <c r="T34" s="121">
        <f>Q34-P34</f>
        <v>8705</v>
      </c>
      <c r="U34" s="121">
        <f>Q34-M34</f>
        <v>15698</v>
      </c>
      <c r="V34" s="122">
        <f>Q34/Q33</f>
        <v>0.72769201584026932</v>
      </c>
    </row>
    <row r="35" spans="2:22" ht="16.5" thickBot="1" x14ac:dyDescent="0.3">
      <c r="B35" s="62" t="s">
        <v>166</v>
      </c>
      <c r="C35" s="121">
        <v>314052</v>
      </c>
      <c r="D35" s="121">
        <v>161315</v>
      </c>
      <c r="E35" s="121">
        <v>272560</v>
      </c>
      <c r="F35" s="121">
        <v>350284</v>
      </c>
      <c r="G35" s="121">
        <v>352060</v>
      </c>
      <c r="H35" s="122">
        <f>G35/F35-1</f>
        <v>5.07017163216128E-3</v>
      </c>
      <c r="I35" s="122">
        <f>G35/C35-1</f>
        <v>0.12102454370613791</v>
      </c>
      <c r="J35" s="121">
        <f>G35-F35</f>
        <v>1776</v>
      </c>
      <c r="K35" s="121">
        <f>G35-C35</f>
        <v>38008</v>
      </c>
      <c r="L35" s="122">
        <f>G35/G33</f>
        <v>0.40690087988876855</v>
      </c>
      <c r="M35" s="124">
        <v>13904</v>
      </c>
      <c r="N35" s="121">
        <v>7225</v>
      </c>
      <c r="O35" s="121">
        <v>16519</v>
      </c>
      <c r="P35" s="121">
        <v>22273</v>
      </c>
      <c r="Q35" s="121">
        <v>22967</v>
      </c>
      <c r="R35" s="122">
        <f>Q35/P35-1</f>
        <v>3.1158802137116748E-2</v>
      </c>
      <c r="S35" s="122">
        <f>Q35/M35-1</f>
        <v>0.65182681242807816</v>
      </c>
      <c r="T35" s="121">
        <f>Q35-P35</f>
        <v>694</v>
      </c>
      <c r="U35" s="121">
        <f>Q35-M35</f>
        <v>9063</v>
      </c>
      <c r="V35" s="122">
        <f>Q35/Q33</f>
        <v>0.27230798415973062</v>
      </c>
    </row>
    <row r="36" spans="2:22" ht="16.5" thickBot="1" x14ac:dyDescent="0.3">
      <c r="B36" s="159" t="s">
        <v>189</v>
      </c>
      <c r="C36" s="160"/>
      <c r="D36" s="160"/>
      <c r="E36" s="160"/>
      <c r="F36" s="160"/>
      <c r="G36" s="160"/>
      <c r="H36" s="160"/>
      <c r="I36" s="154"/>
      <c r="J36" s="154"/>
      <c r="K36" s="154"/>
      <c r="L36" s="154"/>
      <c r="M36" s="154"/>
      <c r="N36" s="154"/>
      <c r="O36" s="154"/>
      <c r="P36" s="154"/>
      <c r="Q36" s="154"/>
      <c r="R36" s="154"/>
      <c r="S36" s="154"/>
      <c r="T36" s="154"/>
      <c r="U36" s="154"/>
      <c r="V36" s="154"/>
    </row>
    <row r="37" spans="2:22" ht="15.75" x14ac:dyDescent="0.25">
      <c r="B37" s="62" t="s">
        <v>58</v>
      </c>
      <c r="C37" s="121">
        <v>844109</v>
      </c>
      <c r="D37" s="121">
        <v>293631</v>
      </c>
      <c r="E37" s="121">
        <v>574569</v>
      </c>
      <c r="F37" s="121">
        <v>931989</v>
      </c>
      <c r="G37" s="121">
        <v>876645</v>
      </c>
      <c r="H37" s="122">
        <f>G37/F37-1</f>
        <v>-5.9382675117410133E-2</v>
      </c>
      <c r="I37" s="122">
        <f>G37/C37-1</f>
        <v>3.8544785092920364E-2</v>
      </c>
      <c r="J37" s="121">
        <f>G37-F37</f>
        <v>-55344</v>
      </c>
      <c r="K37" s="121">
        <f>G37-C37</f>
        <v>32536</v>
      </c>
      <c r="L37" s="122">
        <f>G37/G37</f>
        <v>1</v>
      </c>
      <c r="M37" s="124">
        <v>61536</v>
      </c>
      <c r="N37" s="121">
        <v>24067</v>
      </c>
      <c r="O37" s="121">
        <v>80263</v>
      </c>
      <c r="P37" s="121">
        <v>85215</v>
      </c>
      <c r="Q37" s="121">
        <v>89704</v>
      </c>
      <c r="R37" s="122">
        <f>Q37/P37-1</f>
        <v>5.2678519040075145E-2</v>
      </c>
      <c r="S37" s="122">
        <f>Q37/M37-1</f>
        <v>0.45774830993239735</v>
      </c>
      <c r="T37" s="121">
        <f>Q37-P37</f>
        <v>4489</v>
      </c>
      <c r="U37" s="121">
        <f>Q37-M37</f>
        <v>28168</v>
      </c>
      <c r="V37" s="122">
        <f>Q37/Q37</f>
        <v>1</v>
      </c>
    </row>
    <row r="38" spans="2:22" ht="15.75" x14ac:dyDescent="0.25">
      <c r="B38" s="62" t="s">
        <v>93</v>
      </c>
      <c r="C38" s="121">
        <v>731521</v>
      </c>
      <c r="D38" s="121">
        <v>237035</v>
      </c>
      <c r="E38" s="121">
        <v>438377</v>
      </c>
      <c r="F38" s="121">
        <v>730592</v>
      </c>
      <c r="G38" s="121">
        <v>665951</v>
      </c>
      <c r="H38" s="122">
        <f>G38/F38-1</f>
        <v>-8.8477563400639503E-2</v>
      </c>
      <c r="I38" s="122">
        <f>G38/C38-1</f>
        <v>-8.9635157432254142E-2</v>
      </c>
      <c r="J38" s="121">
        <f>G38-F38</f>
        <v>-64641</v>
      </c>
      <c r="K38" s="121">
        <f>G38-C38</f>
        <v>-65570</v>
      </c>
      <c r="L38" s="122">
        <f>G38/G37</f>
        <v>0.75965869878913361</v>
      </c>
      <c r="M38" s="124">
        <v>55314</v>
      </c>
      <c r="N38" s="121">
        <v>20643</v>
      </c>
      <c r="O38" s="121">
        <v>69308</v>
      </c>
      <c r="P38" s="121">
        <v>74474</v>
      </c>
      <c r="Q38" s="121">
        <v>75771</v>
      </c>
      <c r="R38" s="122">
        <f>Q38/P38-1</f>
        <v>1.7415473856647878E-2</v>
      </c>
      <c r="S38" s="122">
        <f>Q38/M38-1</f>
        <v>0.36983403839895868</v>
      </c>
      <c r="T38" s="121">
        <f>Q38-P38</f>
        <v>1297</v>
      </c>
      <c r="U38" s="121">
        <f>Q38-M38</f>
        <v>20457</v>
      </c>
      <c r="V38" s="122">
        <f>Q38/Q37</f>
        <v>0.84467805226076875</v>
      </c>
    </row>
    <row r="39" spans="2:22" ht="16.5" thickBot="1" x14ac:dyDescent="0.3">
      <c r="B39" s="62" t="s">
        <v>166</v>
      </c>
      <c r="C39" s="121">
        <v>112588</v>
      </c>
      <c r="D39" s="121">
        <v>56596</v>
      </c>
      <c r="E39" s="121">
        <v>136192</v>
      </c>
      <c r="F39" s="121">
        <v>201398</v>
      </c>
      <c r="G39" s="121">
        <v>210693</v>
      </c>
      <c r="H39" s="122">
        <f>G39/F39-1</f>
        <v>4.6152394760623272E-2</v>
      </c>
      <c r="I39" s="122">
        <f>G39/C39-1</f>
        <v>0.87136284506341699</v>
      </c>
      <c r="J39" s="121">
        <f>G39-F39</f>
        <v>9295</v>
      </c>
      <c r="K39" s="121">
        <f>G39-C39</f>
        <v>98105</v>
      </c>
      <c r="L39" s="122">
        <f>G39/G37</f>
        <v>0.24034016049826326</v>
      </c>
      <c r="M39" s="124">
        <v>6222</v>
      </c>
      <c r="N39" s="121">
        <v>3424</v>
      </c>
      <c r="O39" s="121">
        <v>10954</v>
      </c>
      <c r="P39" s="121">
        <v>10741</v>
      </c>
      <c r="Q39" s="121">
        <v>13933</v>
      </c>
      <c r="R39" s="122">
        <f>Q39/P39-1</f>
        <v>0.29717903360953346</v>
      </c>
      <c r="S39" s="122">
        <f>Q39/M39-1</f>
        <v>1.2393121182899391</v>
      </c>
      <c r="T39" s="121">
        <f>Q39-P39</f>
        <v>3192</v>
      </c>
      <c r="U39" s="121">
        <f>Q39-M39</f>
        <v>7711</v>
      </c>
      <c r="V39" s="122">
        <f>Q39/Q37</f>
        <v>0.15532194773923125</v>
      </c>
    </row>
    <row r="40" spans="2:22" ht="16.5" thickBot="1" x14ac:dyDescent="0.3">
      <c r="B40" s="158" t="s">
        <v>161</v>
      </c>
      <c r="C40" s="154"/>
      <c r="D40" s="154"/>
      <c r="E40" s="154"/>
      <c r="F40" s="154"/>
      <c r="G40" s="154"/>
      <c r="H40" s="154"/>
      <c r="I40" s="154"/>
      <c r="J40" s="154"/>
      <c r="K40" s="154"/>
      <c r="L40" s="154"/>
      <c r="M40" s="154"/>
      <c r="N40" s="154"/>
      <c r="O40" s="154"/>
      <c r="P40" s="154"/>
      <c r="Q40" s="154"/>
      <c r="R40" s="154"/>
      <c r="S40" s="154"/>
      <c r="T40" s="154"/>
      <c r="U40" s="154"/>
      <c r="V40" s="154"/>
    </row>
    <row r="41" spans="2:22" ht="16.5" thickBot="1" x14ac:dyDescent="0.3">
      <c r="B41" s="159" t="s">
        <v>190</v>
      </c>
      <c r="C41" s="160"/>
      <c r="D41" s="160"/>
      <c r="E41" s="160"/>
      <c r="F41" s="160"/>
      <c r="G41" s="160"/>
      <c r="H41" s="160"/>
      <c r="I41" s="154"/>
      <c r="J41" s="154"/>
      <c r="K41" s="154"/>
      <c r="L41" s="154"/>
      <c r="M41" s="154"/>
      <c r="N41" s="154"/>
      <c r="O41" s="154"/>
      <c r="P41" s="154"/>
      <c r="Q41" s="154"/>
      <c r="R41" s="154"/>
      <c r="S41" s="154"/>
      <c r="T41" s="154"/>
      <c r="U41" s="154"/>
      <c r="V41" s="154"/>
    </row>
    <row r="42" spans="2:22" ht="15.75" x14ac:dyDescent="0.25">
      <c r="B42" s="62" t="s">
        <v>58</v>
      </c>
      <c r="C42" s="139">
        <v>5889454</v>
      </c>
      <c r="D42" s="139">
        <v>1931945</v>
      </c>
      <c r="E42" s="139">
        <v>2762750</v>
      </c>
      <c r="F42" s="139">
        <v>5951456</v>
      </c>
      <c r="G42" s="139">
        <v>6572823</v>
      </c>
      <c r="H42" s="140">
        <f>G42/F42-1</f>
        <v>0.10440587983847993</v>
      </c>
      <c r="I42" s="140">
        <f>G42/C42-1</f>
        <v>0.11603265769628224</v>
      </c>
      <c r="J42" s="139">
        <f>G42-F42</f>
        <v>621367</v>
      </c>
      <c r="K42" s="139">
        <f>G42-C42</f>
        <v>683369</v>
      </c>
      <c r="L42" s="140">
        <f>G42/G42</f>
        <v>1</v>
      </c>
      <c r="M42" s="142">
        <v>526258</v>
      </c>
      <c r="N42" s="139">
        <v>109315</v>
      </c>
      <c r="O42" s="139">
        <v>415641</v>
      </c>
      <c r="P42" s="139">
        <v>584798</v>
      </c>
      <c r="Q42" s="139">
        <v>636062</v>
      </c>
      <c r="R42" s="140">
        <f>Q42/P42-1</f>
        <v>8.7661038512443668E-2</v>
      </c>
      <c r="S42" s="140">
        <f>Q42/M42-1</f>
        <v>0.20865050982597899</v>
      </c>
      <c r="T42" s="139">
        <f>Q42-P42</f>
        <v>51264</v>
      </c>
      <c r="U42" s="139">
        <f>Q42-M42</f>
        <v>109804</v>
      </c>
      <c r="V42" s="140">
        <f>Q42/Q42</f>
        <v>1</v>
      </c>
    </row>
    <row r="43" spans="2:22" ht="15.75" x14ac:dyDescent="0.25">
      <c r="B43" s="62" t="s">
        <v>93</v>
      </c>
      <c r="C43" s="139">
        <v>5048209</v>
      </c>
      <c r="D43" s="139">
        <v>1579182</v>
      </c>
      <c r="E43" s="139">
        <v>2189109</v>
      </c>
      <c r="F43" s="139">
        <v>5116249</v>
      </c>
      <c r="G43" s="139">
        <v>5678405</v>
      </c>
      <c r="H43" s="140">
        <f>G43/F43-1</f>
        <v>0.10987659122923854</v>
      </c>
      <c r="I43" s="140">
        <f>G43/C43-1</f>
        <v>0.12483556049284017</v>
      </c>
      <c r="J43" s="139">
        <f>G43-F43</f>
        <v>562156</v>
      </c>
      <c r="K43" s="139">
        <f>G43-C43</f>
        <v>630196</v>
      </c>
      <c r="L43" s="140">
        <f>G43/G42</f>
        <v>0.86392178824836752</v>
      </c>
      <c r="M43" s="142">
        <v>469811</v>
      </c>
      <c r="N43" s="139">
        <v>92652</v>
      </c>
      <c r="O43" s="139">
        <v>367811</v>
      </c>
      <c r="P43" s="139">
        <v>526495</v>
      </c>
      <c r="Q43" s="139">
        <v>578100</v>
      </c>
      <c r="R43" s="140">
        <f>Q43/P43-1</f>
        <v>9.8016125509264196E-2</v>
      </c>
      <c r="S43" s="140">
        <f>Q43/M43-1</f>
        <v>0.23049481600047672</v>
      </c>
      <c r="T43" s="139">
        <f>Q43-P43</f>
        <v>51605</v>
      </c>
      <c r="U43" s="139">
        <f>Q43-M43</f>
        <v>108289</v>
      </c>
      <c r="V43" s="140">
        <f>Q43/Q42</f>
        <v>0.90887366325924202</v>
      </c>
    </row>
    <row r="44" spans="2:22" ht="16.5" thickBot="1" x14ac:dyDescent="0.3">
      <c r="B44" s="62" t="s">
        <v>166</v>
      </c>
      <c r="C44" s="139">
        <v>841245</v>
      </c>
      <c r="D44" s="139">
        <v>352762</v>
      </c>
      <c r="E44" s="139">
        <v>573642</v>
      </c>
      <c r="F44" s="139">
        <v>835206</v>
      </c>
      <c r="G44" s="139">
        <v>894417</v>
      </c>
      <c r="H44" s="140">
        <f>G44/F44-1</f>
        <v>7.0893887256556987E-2</v>
      </c>
      <c r="I44" s="140">
        <f>G44/C44-1</f>
        <v>6.3206319205463268E-2</v>
      </c>
      <c r="J44" s="139">
        <f>G44-F44</f>
        <v>59211</v>
      </c>
      <c r="K44" s="139">
        <f>G44-C44</f>
        <v>53172</v>
      </c>
      <c r="L44" s="140">
        <f>G44/G42</f>
        <v>0.13607805961000319</v>
      </c>
      <c r="M44" s="142">
        <v>56447</v>
      </c>
      <c r="N44" s="139">
        <v>16662</v>
      </c>
      <c r="O44" s="139">
        <v>47830</v>
      </c>
      <c r="P44" s="139">
        <v>58303</v>
      </c>
      <c r="Q44" s="139">
        <v>57962</v>
      </c>
      <c r="R44" s="140">
        <f>Q44/P44-1</f>
        <v>-5.8487556386463968E-3</v>
      </c>
      <c r="S44" s="140">
        <f>Q44/M44-1</f>
        <v>2.6839336014314208E-2</v>
      </c>
      <c r="T44" s="139">
        <f>Q44-P44</f>
        <v>-341</v>
      </c>
      <c r="U44" s="139">
        <f>Q44-M44</f>
        <v>1515</v>
      </c>
      <c r="V44" s="140">
        <f>Q44/Q42</f>
        <v>9.1126336740757971E-2</v>
      </c>
    </row>
    <row r="45" spans="2:22" ht="16.5" thickBot="1" x14ac:dyDescent="0.3">
      <c r="B45" s="159" t="s">
        <v>183</v>
      </c>
      <c r="C45" s="161"/>
      <c r="D45" s="161"/>
      <c r="E45" s="161"/>
      <c r="F45" s="161"/>
      <c r="G45" s="161"/>
      <c r="H45" s="161"/>
      <c r="I45" s="154"/>
      <c r="J45" s="154"/>
      <c r="K45" s="154"/>
      <c r="L45" s="154"/>
      <c r="M45" s="154"/>
      <c r="N45" s="154"/>
      <c r="O45" s="154"/>
      <c r="P45" s="154"/>
      <c r="Q45" s="154"/>
      <c r="R45" s="154"/>
      <c r="S45" s="154"/>
      <c r="T45" s="154"/>
      <c r="U45" s="154"/>
      <c r="V45" s="154"/>
    </row>
    <row r="46" spans="2:22" ht="15.75" x14ac:dyDescent="0.25">
      <c r="B46" s="62" t="s">
        <v>58</v>
      </c>
      <c r="C46" s="139">
        <v>4776141</v>
      </c>
      <c r="D46" s="139">
        <v>1402325</v>
      </c>
      <c r="E46" s="139">
        <v>1967673</v>
      </c>
      <c r="F46" s="139">
        <v>4689162</v>
      </c>
      <c r="G46" s="139">
        <v>5229913</v>
      </c>
      <c r="H46" s="140">
        <f>G46/F46-1</f>
        <v>0.11531932571320835</v>
      </c>
      <c r="I46" s="140">
        <f>G46/C46-1</f>
        <v>9.5008082885325251E-2</v>
      </c>
      <c r="J46" s="139">
        <f>G46-F46</f>
        <v>540751</v>
      </c>
      <c r="K46" s="139">
        <f>G46-C46</f>
        <v>453772</v>
      </c>
      <c r="L46" s="140">
        <f>G46/G46</f>
        <v>1</v>
      </c>
      <c r="M46" s="142">
        <v>414153</v>
      </c>
      <c r="N46" s="139">
        <v>70943</v>
      </c>
      <c r="O46" s="139">
        <v>308845</v>
      </c>
      <c r="P46" s="139">
        <v>452759</v>
      </c>
      <c r="Q46" s="139">
        <v>475709</v>
      </c>
      <c r="R46" s="140">
        <f>Q46/P46-1</f>
        <v>5.0689218767600464E-2</v>
      </c>
      <c r="S46" s="140">
        <f>Q46/M46-1</f>
        <v>0.14863106146762184</v>
      </c>
      <c r="T46" s="139">
        <f>Q46-P46</f>
        <v>22950</v>
      </c>
      <c r="U46" s="139">
        <f>Q46-M46</f>
        <v>61556</v>
      </c>
      <c r="V46" s="140">
        <f>Q46/Q46</f>
        <v>1</v>
      </c>
    </row>
    <row r="47" spans="2:22" ht="15.75" x14ac:dyDescent="0.25">
      <c r="B47" s="62" t="s">
        <v>93</v>
      </c>
      <c r="C47" s="139">
        <v>4126404</v>
      </c>
      <c r="D47" s="139">
        <v>1145567</v>
      </c>
      <c r="E47" s="139">
        <v>1566060</v>
      </c>
      <c r="F47" s="139">
        <v>4096688</v>
      </c>
      <c r="G47" s="139">
        <v>4617768</v>
      </c>
      <c r="H47" s="140">
        <f>G47/F47-1</f>
        <v>0.12719543201727834</v>
      </c>
      <c r="I47" s="140">
        <f>G47/C47-1</f>
        <v>0.11907801562813525</v>
      </c>
      <c r="J47" s="139">
        <f>G47-F47</f>
        <v>521080</v>
      </c>
      <c r="K47" s="139">
        <f>G47-C47</f>
        <v>491364</v>
      </c>
      <c r="L47" s="140">
        <f>G47/G46</f>
        <v>0.88295311987025404</v>
      </c>
      <c r="M47" s="142">
        <v>369764</v>
      </c>
      <c r="N47" s="139">
        <v>57818</v>
      </c>
      <c r="O47" s="139">
        <v>274210</v>
      </c>
      <c r="P47" s="139">
        <v>409475</v>
      </c>
      <c r="Q47" s="139">
        <v>435116</v>
      </c>
      <c r="R47" s="140">
        <f>Q47/P47-1</f>
        <v>6.2619207521826814E-2</v>
      </c>
      <c r="S47" s="140">
        <f>Q47/M47-1</f>
        <v>0.17673975833234179</v>
      </c>
      <c r="T47" s="139">
        <f>Q47-P47</f>
        <v>25641</v>
      </c>
      <c r="U47" s="139">
        <f>Q47-M47</f>
        <v>65352</v>
      </c>
      <c r="V47" s="140">
        <f>Q47/Q46</f>
        <v>0.91466842124071646</v>
      </c>
    </row>
    <row r="48" spans="2:22" ht="16.5" thickBot="1" x14ac:dyDescent="0.3">
      <c r="B48" s="62" t="s">
        <v>166</v>
      </c>
      <c r="C48" s="139">
        <v>649736</v>
      </c>
      <c r="D48" s="139">
        <v>256758</v>
      </c>
      <c r="E48" s="139">
        <v>401612</v>
      </c>
      <c r="F48" s="139">
        <v>592478</v>
      </c>
      <c r="G48" s="139">
        <v>612144</v>
      </c>
      <c r="H48" s="140">
        <f>G48/F48-1</f>
        <v>3.3192793656473318E-2</v>
      </c>
      <c r="I48" s="140">
        <f>G48/C48-1</f>
        <v>-5.7857345137101834E-2</v>
      </c>
      <c r="J48" s="139">
        <f>G48-F48</f>
        <v>19666</v>
      </c>
      <c r="K48" s="139">
        <f>G48-C48</f>
        <v>-37592</v>
      </c>
      <c r="L48" s="140">
        <f>G48/G46</f>
        <v>0.11704668892197632</v>
      </c>
      <c r="M48" s="142">
        <v>44389</v>
      </c>
      <c r="N48" s="139">
        <v>13125</v>
      </c>
      <c r="O48" s="139">
        <v>34635</v>
      </c>
      <c r="P48" s="139">
        <v>43284</v>
      </c>
      <c r="Q48" s="139">
        <v>40592</v>
      </c>
      <c r="R48" s="140">
        <f>Q48/P48-1</f>
        <v>-6.219388226596434E-2</v>
      </c>
      <c r="S48" s="140">
        <f>Q48/M48-1</f>
        <v>-8.5539210164680468E-2</v>
      </c>
      <c r="T48" s="139">
        <f>Q48-P48</f>
        <v>-2692</v>
      </c>
      <c r="U48" s="139">
        <f>Q48-M48</f>
        <v>-3797</v>
      </c>
      <c r="V48" s="140">
        <f>Q48/Q46</f>
        <v>8.5329476633824466E-2</v>
      </c>
    </row>
    <row r="49" spans="2:22" ht="16.5" thickBot="1" x14ac:dyDescent="0.3">
      <c r="B49" s="159" t="s">
        <v>184</v>
      </c>
      <c r="C49" s="161"/>
      <c r="D49" s="161"/>
      <c r="E49" s="161"/>
      <c r="F49" s="161"/>
      <c r="G49" s="161"/>
      <c r="H49" s="161"/>
      <c r="I49" s="154"/>
      <c r="J49" s="154"/>
      <c r="K49" s="154"/>
      <c r="L49" s="154"/>
      <c r="M49" s="154"/>
      <c r="N49" s="154"/>
      <c r="O49" s="154"/>
      <c r="P49" s="154"/>
      <c r="Q49" s="154"/>
      <c r="R49" s="154"/>
      <c r="S49" s="154"/>
      <c r="T49" s="154"/>
      <c r="U49" s="154"/>
      <c r="V49" s="154"/>
    </row>
    <row r="50" spans="2:22" ht="15.75" x14ac:dyDescent="0.25">
      <c r="B50" s="62" t="s">
        <v>58</v>
      </c>
      <c r="C50" s="139">
        <v>4243151</v>
      </c>
      <c r="D50" s="139">
        <v>1188187</v>
      </c>
      <c r="E50" s="139">
        <v>1802703</v>
      </c>
      <c r="F50" s="139">
        <v>3951230</v>
      </c>
      <c r="G50" s="139">
        <v>4151777</v>
      </c>
      <c r="H50" s="140">
        <f>G50/F50-1</f>
        <v>5.0755587500601163E-2</v>
      </c>
      <c r="I50" s="140">
        <f>G50/C50-1</f>
        <v>-2.1534468134648099E-2</v>
      </c>
      <c r="J50" s="139">
        <f>G50-F50</f>
        <v>200547</v>
      </c>
      <c r="K50" s="139">
        <f>G50-C50</f>
        <v>-91374</v>
      </c>
      <c r="L50" s="140">
        <f>G50/G50</f>
        <v>1</v>
      </c>
      <c r="M50" s="142">
        <v>356775</v>
      </c>
      <c r="N50" s="139">
        <v>62287</v>
      </c>
      <c r="O50" s="139">
        <v>293642</v>
      </c>
      <c r="P50" s="139">
        <v>360966</v>
      </c>
      <c r="Q50" s="139">
        <v>367571</v>
      </c>
      <c r="R50" s="140">
        <f>Q50/P50-1</f>
        <v>1.829812226082228E-2</v>
      </c>
      <c r="S50" s="140">
        <f>Q50/M50-1</f>
        <v>3.0259967766799845E-2</v>
      </c>
      <c r="T50" s="139">
        <f>Q50-P50</f>
        <v>6605</v>
      </c>
      <c r="U50" s="139">
        <f>Q50-M50</f>
        <v>10796</v>
      </c>
      <c r="V50" s="140">
        <f>Q50/Q50</f>
        <v>1</v>
      </c>
    </row>
    <row r="51" spans="2:22" ht="15.75" x14ac:dyDescent="0.25">
      <c r="B51" s="62" t="s">
        <v>93</v>
      </c>
      <c r="C51" s="139">
        <v>3674182</v>
      </c>
      <c r="D51" s="139">
        <v>989807</v>
      </c>
      <c r="E51" s="139">
        <v>1487749</v>
      </c>
      <c r="F51" s="139">
        <v>3435277</v>
      </c>
      <c r="G51" s="139">
        <v>3610649</v>
      </c>
      <c r="H51" s="140">
        <f>G51/F51-1</f>
        <v>5.1050322870615616E-2</v>
      </c>
      <c r="I51" s="140">
        <f>G51/C51-1</f>
        <v>-1.7291740039007353E-2</v>
      </c>
      <c r="J51" s="139">
        <f>G51-F51</f>
        <v>175372</v>
      </c>
      <c r="K51" s="139">
        <f>G51-C51</f>
        <v>-63533</v>
      </c>
      <c r="L51" s="140">
        <f>G51/G50</f>
        <v>0.86966351998192581</v>
      </c>
      <c r="M51" s="142">
        <v>318014</v>
      </c>
      <c r="N51" s="139">
        <v>51668</v>
      </c>
      <c r="O51" s="139">
        <v>265974</v>
      </c>
      <c r="P51" s="139">
        <v>321814</v>
      </c>
      <c r="Q51" s="139">
        <v>331179</v>
      </c>
      <c r="R51" s="140">
        <f>Q51/P51-1</f>
        <v>2.9100660630053454E-2</v>
      </c>
      <c r="S51" s="140">
        <f>Q51/M51-1</f>
        <v>4.1397548535599071E-2</v>
      </c>
      <c r="T51" s="139">
        <f>Q51-P51</f>
        <v>9365</v>
      </c>
      <c r="U51" s="139">
        <f>Q51-M51</f>
        <v>13165</v>
      </c>
      <c r="V51" s="140">
        <f>Q51/Q50</f>
        <v>0.90099327748924696</v>
      </c>
    </row>
    <row r="52" spans="2:22" ht="16.5" thickBot="1" x14ac:dyDescent="0.3">
      <c r="B52" s="62" t="s">
        <v>166</v>
      </c>
      <c r="C52" s="139">
        <v>568969</v>
      </c>
      <c r="D52" s="139">
        <v>198379</v>
      </c>
      <c r="E52" s="139">
        <v>314957</v>
      </c>
      <c r="F52" s="139">
        <v>515954</v>
      </c>
      <c r="G52" s="139">
        <v>541129</v>
      </c>
      <c r="H52" s="140">
        <f>G52/F52-1</f>
        <v>4.8793109463246775E-2</v>
      </c>
      <c r="I52" s="140">
        <f>G52/C52-1</f>
        <v>-4.8930609576268602E-2</v>
      </c>
      <c r="J52" s="139">
        <f>G52-F52</f>
        <v>25175</v>
      </c>
      <c r="K52" s="139">
        <f>G52-C52</f>
        <v>-27840</v>
      </c>
      <c r="L52" s="140">
        <f>G52/G50</f>
        <v>0.1303367208787948</v>
      </c>
      <c r="M52" s="142">
        <v>38761</v>
      </c>
      <c r="N52" s="139">
        <v>10619</v>
      </c>
      <c r="O52" s="139">
        <v>27669</v>
      </c>
      <c r="P52" s="139">
        <v>39152</v>
      </c>
      <c r="Q52" s="139">
        <v>36392</v>
      </c>
      <c r="R52" s="140">
        <f>Q52/P52-1</f>
        <v>-7.0494483040457689E-2</v>
      </c>
      <c r="S52" s="140">
        <f>Q52/M52-1</f>
        <v>-6.1118134207063801E-2</v>
      </c>
      <c r="T52" s="139">
        <f>Q52-P52</f>
        <v>-2760</v>
      </c>
      <c r="U52" s="139">
        <f>Q52-M52</f>
        <v>-2369</v>
      </c>
      <c r="V52" s="140">
        <f>Q52/Q50</f>
        <v>9.9006722510753029E-2</v>
      </c>
    </row>
    <row r="53" spans="2:22" ht="16.5" thickBot="1" x14ac:dyDescent="0.3">
      <c r="B53" s="159" t="s">
        <v>185</v>
      </c>
      <c r="C53" s="161"/>
      <c r="D53" s="161"/>
      <c r="E53" s="161"/>
      <c r="F53" s="161"/>
      <c r="G53" s="161"/>
      <c r="H53" s="161"/>
      <c r="I53" s="154"/>
      <c r="J53" s="154"/>
      <c r="K53" s="154"/>
      <c r="L53" s="154"/>
      <c r="M53" s="154"/>
      <c r="N53" s="154"/>
      <c r="O53" s="154"/>
      <c r="P53" s="154"/>
      <c r="Q53" s="154"/>
      <c r="R53" s="154"/>
      <c r="S53" s="154"/>
      <c r="T53" s="154"/>
      <c r="U53" s="154"/>
      <c r="V53" s="154"/>
    </row>
    <row r="54" spans="2:22" ht="15.75" x14ac:dyDescent="0.25">
      <c r="B54" s="62" t="s">
        <v>58</v>
      </c>
      <c r="C54" s="139">
        <v>532988</v>
      </c>
      <c r="D54" s="139">
        <v>214136</v>
      </c>
      <c r="E54" s="139">
        <v>164971</v>
      </c>
      <c r="F54" s="139">
        <v>737936</v>
      </c>
      <c r="G54" s="139">
        <v>1078137</v>
      </c>
      <c r="H54" s="140">
        <f>G54/F54-1</f>
        <v>0.46101694455887765</v>
      </c>
      <c r="I54" s="140">
        <f>G54/C54-1</f>
        <v>1.0228166487800849</v>
      </c>
      <c r="J54" s="139">
        <f>G54-F54</f>
        <v>340201</v>
      </c>
      <c r="K54" s="139">
        <f>G54-C54</f>
        <v>545149</v>
      </c>
      <c r="L54" s="140">
        <f>G54/G54</f>
        <v>1</v>
      </c>
      <c r="M54" s="142">
        <v>57378</v>
      </c>
      <c r="N54" s="139">
        <v>8656</v>
      </c>
      <c r="O54" s="139">
        <v>15203</v>
      </c>
      <c r="P54" s="139">
        <v>91793</v>
      </c>
      <c r="Q54" s="139">
        <v>108138</v>
      </c>
      <c r="R54" s="140">
        <f>Q54/P54-1</f>
        <v>0.17806368677350126</v>
      </c>
      <c r="S54" s="140">
        <f>Q54/M54-1</f>
        <v>0.88465962564048928</v>
      </c>
      <c r="T54" s="139">
        <f>Q54-P54</f>
        <v>16345</v>
      </c>
      <c r="U54" s="139">
        <f>Q54-M54</f>
        <v>50760</v>
      </c>
      <c r="V54" s="140">
        <f>Q54/Q54</f>
        <v>1</v>
      </c>
    </row>
    <row r="55" spans="2:22" ht="15.75" x14ac:dyDescent="0.25">
      <c r="B55" s="62" t="s">
        <v>93</v>
      </c>
      <c r="C55" s="139">
        <v>452221</v>
      </c>
      <c r="D55" s="139">
        <v>155759</v>
      </c>
      <c r="E55" s="139">
        <v>78312</v>
      </c>
      <c r="F55" s="139">
        <v>661414</v>
      </c>
      <c r="G55" s="139">
        <v>1007121</v>
      </c>
      <c r="H55" s="140">
        <f>G55/F55-1</f>
        <v>0.52267868536196693</v>
      </c>
      <c r="I55" s="140">
        <f>G55/C55-1</f>
        <v>1.2270549134162279</v>
      </c>
      <c r="J55" s="139">
        <f>G55-F55</f>
        <v>345707</v>
      </c>
      <c r="K55" s="139">
        <f>G55-C55</f>
        <v>554900</v>
      </c>
      <c r="L55" s="140">
        <f>G55/G54</f>
        <v>0.93413082010913273</v>
      </c>
      <c r="M55" s="142">
        <v>51750</v>
      </c>
      <c r="N55" s="139">
        <v>6150</v>
      </c>
      <c r="O55" s="139">
        <v>8237</v>
      </c>
      <c r="P55" s="139">
        <v>87662</v>
      </c>
      <c r="Q55" s="139">
        <v>103938</v>
      </c>
      <c r="R55" s="140">
        <f>Q55/P55-1</f>
        <v>0.18566767812735274</v>
      </c>
      <c r="S55" s="140">
        <f>Q55/M55-1</f>
        <v>1.0084637681159418</v>
      </c>
      <c r="T55" s="139">
        <f>Q55-P55</f>
        <v>16276</v>
      </c>
      <c r="U55" s="139">
        <f>Q55-M55</f>
        <v>52188</v>
      </c>
      <c r="V55" s="140">
        <f>Q55/Q54</f>
        <v>0.96116073905565114</v>
      </c>
    </row>
    <row r="56" spans="2:22" ht="16.5" thickBot="1" x14ac:dyDescent="0.3">
      <c r="B56" s="62" t="s">
        <v>166</v>
      </c>
      <c r="C56" s="139">
        <v>80768</v>
      </c>
      <c r="D56" s="139">
        <v>58381</v>
      </c>
      <c r="E56" s="139">
        <v>86658</v>
      </c>
      <c r="F56" s="139">
        <v>76523</v>
      </c>
      <c r="G56" s="139">
        <v>71016</v>
      </c>
      <c r="H56" s="140">
        <f>G56/F56-1</f>
        <v>-7.1965291480992621E-2</v>
      </c>
      <c r="I56" s="140">
        <f>G56/C56-1</f>
        <v>-0.12074088748019018</v>
      </c>
      <c r="J56" s="139">
        <f>G56-F56</f>
        <v>-5507</v>
      </c>
      <c r="K56" s="139">
        <f>G56-C56</f>
        <v>-9752</v>
      </c>
      <c r="L56" s="140">
        <f>G56/G54</f>
        <v>6.5869179890867297E-2</v>
      </c>
      <c r="M56" s="142">
        <v>5628</v>
      </c>
      <c r="N56" s="139">
        <v>2506</v>
      </c>
      <c r="O56" s="139">
        <v>6966</v>
      </c>
      <c r="P56" s="139">
        <v>4132</v>
      </c>
      <c r="Q56" s="139">
        <v>4201</v>
      </c>
      <c r="R56" s="140">
        <f>Q56/P56-1</f>
        <v>1.669893514036791E-2</v>
      </c>
      <c r="S56" s="140">
        <f>Q56/M56-1</f>
        <v>-0.2535536602700782</v>
      </c>
      <c r="T56" s="139">
        <f>Q56-P56</f>
        <v>69</v>
      </c>
      <c r="U56" s="139">
        <f>Q56-M56</f>
        <v>-1427</v>
      </c>
      <c r="V56" s="140">
        <f>Q56/Q54</f>
        <v>3.8848508387430876E-2</v>
      </c>
    </row>
    <row r="57" spans="2:22" ht="16.5" thickBot="1" x14ac:dyDescent="0.3">
      <c r="B57" s="159" t="s">
        <v>186</v>
      </c>
      <c r="C57" s="161"/>
      <c r="D57" s="161"/>
      <c r="E57" s="161"/>
      <c r="F57" s="161"/>
      <c r="G57" s="161"/>
      <c r="H57" s="161"/>
      <c r="I57" s="154"/>
      <c r="J57" s="154"/>
      <c r="K57" s="154"/>
      <c r="L57" s="154"/>
      <c r="M57" s="154"/>
      <c r="N57" s="154"/>
      <c r="O57" s="154"/>
      <c r="P57" s="154"/>
      <c r="Q57" s="154"/>
      <c r="R57" s="154"/>
      <c r="S57" s="154"/>
      <c r="T57" s="154"/>
      <c r="U57" s="154"/>
      <c r="V57" s="154"/>
    </row>
    <row r="58" spans="2:22" ht="15.75" x14ac:dyDescent="0.25">
      <c r="B58" s="62" t="s">
        <v>58</v>
      </c>
      <c r="C58" s="139">
        <v>161636</v>
      </c>
      <c r="D58" s="139">
        <v>100817</v>
      </c>
      <c r="E58" s="139">
        <v>52722</v>
      </c>
      <c r="F58" s="139">
        <v>145913</v>
      </c>
      <c r="G58" s="139">
        <v>211675</v>
      </c>
      <c r="H58" s="140">
        <f>G58/F58-1</f>
        <v>0.45069322130310518</v>
      </c>
      <c r="I58" s="140">
        <f>G58/C58-1</f>
        <v>0.30957831176223127</v>
      </c>
      <c r="J58" s="139">
        <f>G58-F58</f>
        <v>65762</v>
      </c>
      <c r="K58" s="139">
        <f>G58-C58</f>
        <v>50039</v>
      </c>
      <c r="L58" s="140">
        <f>G58/G58</f>
        <v>1</v>
      </c>
      <c r="M58" s="142">
        <v>34507</v>
      </c>
      <c r="N58" s="139">
        <v>4899</v>
      </c>
      <c r="O58" s="139">
        <v>12014</v>
      </c>
      <c r="P58" s="139">
        <v>29746</v>
      </c>
      <c r="Q58" s="139">
        <v>51973</v>
      </c>
      <c r="R58" s="140">
        <f>Q58/P58-1</f>
        <v>0.74722651785113969</v>
      </c>
      <c r="S58" s="140">
        <f>Q58/M58-1</f>
        <v>0.50615817080592351</v>
      </c>
      <c r="T58" s="139">
        <f>Q58-P58</f>
        <v>22227</v>
      </c>
      <c r="U58" s="139">
        <f>Q58-M58</f>
        <v>17466</v>
      </c>
      <c r="V58" s="140">
        <f>Q58/Q58</f>
        <v>1</v>
      </c>
    </row>
    <row r="59" spans="2:22" ht="15.75" x14ac:dyDescent="0.25">
      <c r="B59" s="62" t="s">
        <v>93</v>
      </c>
      <c r="C59" s="139">
        <v>154402</v>
      </c>
      <c r="D59" s="139">
        <v>100467</v>
      </c>
      <c r="E59" s="139">
        <v>52598</v>
      </c>
      <c r="F59" s="139">
        <v>145573</v>
      </c>
      <c r="G59" s="139">
        <v>211550</v>
      </c>
      <c r="H59" s="140">
        <f>G59/F59-1</f>
        <v>0.45322278169715546</v>
      </c>
      <c r="I59" s="140">
        <f>G59/C59-1</f>
        <v>0.37012473931684831</v>
      </c>
      <c r="J59" s="139">
        <f>G59-F59</f>
        <v>65977</v>
      </c>
      <c r="K59" s="139">
        <f>G59-C59</f>
        <v>57148</v>
      </c>
      <c r="L59" s="140">
        <f>G59/G58</f>
        <v>0.99940947206802877</v>
      </c>
      <c r="M59" s="142">
        <v>31928</v>
      </c>
      <c r="N59" s="139">
        <v>4863</v>
      </c>
      <c r="O59" s="139">
        <v>11938</v>
      </c>
      <c r="P59" s="139">
        <v>29665</v>
      </c>
      <c r="Q59" s="139">
        <v>51931</v>
      </c>
      <c r="R59" s="140">
        <f>Q59/P59-1</f>
        <v>0.75058149334232249</v>
      </c>
      <c r="S59" s="140">
        <f>Q59/M59-1</f>
        <v>0.62650338261087457</v>
      </c>
      <c r="T59" s="139">
        <f>Q59-P59</f>
        <v>22266</v>
      </c>
      <c r="U59" s="139">
        <f>Q59-M59</f>
        <v>20003</v>
      </c>
      <c r="V59" s="140">
        <f>Q59/Q58</f>
        <v>0.999191888095742</v>
      </c>
    </row>
    <row r="60" spans="2:22" ht="16.5" thickBot="1" x14ac:dyDescent="0.3">
      <c r="B60" s="62" t="s">
        <v>166</v>
      </c>
      <c r="C60" s="139">
        <v>7233</v>
      </c>
      <c r="D60" s="139">
        <v>347</v>
      </c>
      <c r="E60" s="139">
        <v>124</v>
      </c>
      <c r="F60" s="139">
        <v>336</v>
      </c>
      <c r="G60" s="139">
        <v>127</v>
      </c>
      <c r="H60" s="140">
        <f>G60/F60-1</f>
        <v>-0.62202380952380953</v>
      </c>
      <c r="I60" s="140">
        <f>G60/C60-1</f>
        <v>-0.9824415871699157</v>
      </c>
      <c r="J60" s="139">
        <f>G60-F60</f>
        <v>-209</v>
      </c>
      <c r="K60" s="139">
        <f>G60-C60</f>
        <v>-7106</v>
      </c>
      <c r="L60" s="140">
        <f>G60/G58</f>
        <v>5.999763788827211E-4</v>
      </c>
      <c r="M60" s="142">
        <v>2579</v>
      </c>
      <c r="N60" s="139">
        <v>35</v>
      </c>
      <c r="O60" s="139">
        <v>76</v>
      </c>
      <c r="P60" s="139">
        <v>80</v>
      </c>
      <c r="Q60" s="139">
        <v>42</v>
      </c>
      <c r="R60" s="140">
        <f>IFERROR(Q60/P60-1,"-")</f>
        <v>-0.47499999999999998</v>
      </c>
      <c r="S60" s="140">
        <f>IFERROR(Q60/M60-1,"-")</f>
        <v>-0.98371461806901905</v>
      </c>
      <c r="T60" s="139">
        <f>Q60-P60</f>
        <v>-38</v>
      </c>
      <c r="U60" s="139">
        <f>Q60-M60</f>
        <v>-2537</v>
      </c>
      <c r="V60" s="140">
        <f>Q60/Q58</f>
        <v>8.0811190425798016E-4</v>
      </c>
    </row>
    <row r="61" spans="2:22" ht="16.5" thickBot="1" x14ac:dyDescent="0.3">
      <c r="B61" s="159" t="s">
        <v>187</v>
      </c>
      <c r="C61" s="161"/>
      <c r="D61" s="161"/>
      <c r="E61" s="161"/>
      <c r="F61" s="161"/>
      <c r="G61" s="161"/>
      <c r="H61" s="161"/>
      <c r="I61" s="154"/>
      <c r="J61" s="154"/>
      <c r="K61" s="154"/>
      <c r="L61" s="154"/>
      <c r="M61" s="154"/>
      <c r="N61" s="154"/>
      <c r="O61" s="154"/>
      <c r="P61" s="154"/>
      <c r="Q61" s="154"/>
      <c r="R61" s="154"/>
      <c r="S61" s="154"/>
      <c r="T61" s="154"/>
      <c r="U61" s="154"/>
      <c r="V61" s="154"/>
    </row>
    <row r="62" spans="2:22" ht="15.75" x14ac:dyDescent="0.25">
      <c r="B62" s="62" t="s">
        <v>58</v>
      </c>
      <c r="C62" s="139">
        <v>187095</v>
      </c>
      <c r="D62" s="139">
        <v>100382</v>
      </c>
      <c r="E62" s="139">
        <v>171720</v>
      </c>
      <c r="F62" s="139">
        <v>209630</v>
      </c>
      <c r="G62" s="139">
        <v>216892</v>
      </c>
      <c r="H62" s="140">
        <f>G62/F62-1</f>
        <v>3.4641988265038393E-2</v>
      </c>
      <c r="I62" s="140">
        <f>G62/C62-1</f>
        <v>0.15926133782303098</v>
      </c>
      <c r="J62" s="139">
        <f>G62-F62</f>
        <v>7262</v>
      </c>
      <c r="K62" s="139">
        <f>G62-C62</f>
        <v>29797</v>
      </c>
      <c r="L62" s="140">
        <f>G62/G62</f>
        <v>1</v>
      </c>
      <c r="M62" s="142">
        <v>24548</v>
      </c>
      <c r="N62" s="139">
        <v>10641</v>
      </c>
      <c r="O62" s="139">
        <v>20806</v>
      </c>
      <c r="P62" s="139">
        <v>22342</v>
      </c>
      <c r="Q62" s="139">
        <v>22472</v>
      </c>
      <c r="R62" s="140">
        <f>Q62/P62-1</f>
        <v>5.8186375436397597E-3</v>
      </c>
      <c r="S62" s="140">
        <f>Q62/M62-1</f>
        <v>-8.456900765846509E-2</v>
      </c>
      <c r="T62" s="139">
        <f>Q62-P62</f>
        <v>130</v>
      </c>
      <c r="U62" s="139">
        <f>Q62-M62</f>
        <v>-2076</v>
      </c>
      <c r="V62" s="140">
        <f>Q62/Q62</f>
        <v>1</v>
      </c>
    </row>
    <row r="63" spans="2:22" ht="15.75" x14ac:dyDescent="0.25">
      <c r="B63" s="62" t="s">
        <v>93</v>
      </c>
      <c r="C63" s="139">
        <v>169053</v>
      </c>
      <c r="D63" s="139">
        <v>93564</v>
      </c>
      <c r="E63" s="139">
        <v>162177</v>
      </c>
      <c r="F63" s="139">
        <v>199418</v>
      </c>
      <c r="G63" s="139">
        <v>201387</v>
      </c>
      <c r="H63" s="140">
        <f>G63/F63-1</f>
        <v>9.8737325617546112E-3</v>
      </c>
      <c r="I63" s="140">
        <f>G63/C63-1</f>
        <v>0.19126546112757548</v>
      </c>
      <c r="J63" s="139">
        <f>G63-F63</f>
        <v>1969</v>
      </c>
      <c r="K63" s="139">
        <f>G63-C63</f>
        <v>32334</v>
      </c>
      <c r="L63" s="140">
        <f>G63/G62</f>
        <v>0.92851280821791493</v>
      </c>
      <c r="M63" s="142">
        <v>23873</v>
      </c>
      <c r="N63" s="139">
        <v>10232</v>
      </c>
      <c r="O63" s="139">
        <v>19663</v>
      </c>
      <c r="P63" s="139">
        <v>21036</v>
      </c>
      <c r="Q63" s="139">
        <v>21364</v>
      </c>
      <c r="R63" s="140">
        <f>Q63/P63-1</f>
        <v>1.5592317931165667E-2</v>
      </c>
      <c r="S63" s="140">
        <f>Q63/M63-1</f>
        <v>-0.10509780924056467</v>
      </c>
      <c r="T63" s="139">
        <f>Q63-P63</f>
        <v>328</v>
      </c>
      <c r="U63" s="139">
        <f>Q63-M63</f>
        <v>-2509</v>
      </c>
      <c r="V63" s="140">
        <f>Q63/Q62</f>
        <v>0.95069419722321113</v>
      </c>
    </row>
    <row r="64" spans="2:22" ht="16.5" thickBot="1" x14ac:dyDescent="0.3">
      <c r="B64" s="62" t="s">
        <v>166</v>
      </c>
      <c r="C64" s="139">
        <v>18039</v>
      </c>
      <c r="D64" s="139">
        <v>6821</v>
      </c>
      <c r="E64" s="139">
        <v>9544</v>
      </c>
      <c r="F64" s="139">
        <v>10210</v>
      </c>
      <c r="G64" s="139">
        <v>15506</v>
      </c>
      <c r="H64" s="140">
        <f>G64/F64-1</f>
        <v>0.5187071498530853</v>
      </c>
      <c r="I64" s="140">
        <f>G64/C64-1</f>
        <v>-0.14041798325849553</v>
      </c>
      <c r="J64" s="139">
        <f>G64-F64</f>
        <v>5296</v>
      </c>
      <c r="K64" s="139">
        <f>G64-C64</f>
        <v>-2533</v>
      </c>
      <c r="L64" s="140">
        <f>G64/G62</f>
        <v>7.1491802371687285E-2</v>
      </c>
      <c r="M64" s="142">
        <v>674</v>
      </c>
      <c r="N64" s="139">
        <v>409</v>
      </c>
      <c r="O64" s="139">
        <v>1144</v>
      </c>
      <c r="P64" s="139">
        <v>1306</v>
      </c>
      <c r="Q64" s="139">
        <v>1109</v>
      </c>
      <c r="R64" s="140">
        <f>Q64/P64-1</f>
        <v>-0.15084226646248089</v>
      </c>
      <c r="S64" s="140">
        <f>Q64/M64-1</f>
        <v>0.64540059347181011</v>
      </c>
      <c r="T64" s="139">
        <f>Q64-P64</f>
        <v>-197</v>
      </c>
      <c r="U64" s="139">
        <f>Q64-M64</f>
        <v>435</v>
      </c>
      <c r="V64" s="140">
        <f>Q64/Q62</f>
        <v>4.9350302598789607E-2</v>
      </c>
    </row>
    <row r="65" spans="2:22" ht="16.5" thickBot="1" x14ac:dyDescent="0.3">
      <c r="B65" s="159" t="s">
        <v>188</v>
      </c>
      <c r="C65" s="161"/>
      <c r="D65" s="161"/>
      <c r="E65" s="161"/>
      <c r="F65" s="161"/>
      <c r="G65" s="161"/>
      <c r="H65" s="161"/>
      <c r="I65" s="154"/>
      <c r="J65" s="154"/>
      <c r="K65" s="154"/>
      <c r="L65" s="154"/>
      <c r="M65" s="154"/>
      <c r="N65" s="154"/>
      <c r="O65" s="154"/>
      <c r="P65" s="154"/>
      <c r="Q65" s="154"/>
      <c r="R65" s="154"/>
      <c r="S65" s="154"/>
      <c r="T65" s="154"/>
      <c r="U65" s="154"/>
      <c r="V65" s="154"/>
    </row>
    <row r="66" spans="2:22" ht="15.75" x14ac:dyDescent="0.25">
      <c r="B66" s="62" t="s">
        <v>58</v>
      </c>
      <c r="C66" s="139">
        <v>446687</v>
      </c>
      <c r="D66" s="139">
        <v>172810</v>
      </c>
      <c r="E66" s="139">
        <v>247925</v>
      </c>
      <c r="F66" s="139">
        <v>351690</v>
      </c>
      <c r="G66" s="139">
        <v>360275</v>
      </c>
      <c r="H66" s="140">
        <f>G66/F66-1</f>
        <v>2.4410702607409851E-2</v>
      </c>
      <c r="I66" s="140">
        <f>G66/C66-1</f>
        <v>-0.19345089514581804</v>
      </c>
      <c r="J66" s="139">
        <f>G66-F66</f>
        <v>8585</v>
      </c>
      <c r="K66" s="139">
        <f>G66-C66</f>
        <v>-86412</v>
      </c>
      <c r="L66" s="140">
        <f>G66/G66</f>
        <v>1</v>
      </c>
      <c r="M66" s="142">
        <v>26595</v>
      </c>
      <c r="N66" s="139">
        <v>8820</v>
      </c>
      <c r="O66" s="139">
        <v>22493</v>
      </c>
      <c r="P66" s="139">
        <v>34922</v>
      </c>
      <c r="Q66" s="139">
        <v>36280</v>
      </c>
      <c r="R66" s="140">
        <f>Q66/P66-1</f>
        <v>3.8886661703224412E-2</v>
      </c>
      <c r="S66" s="140">
        <f>Q66/M66-1</f>
        <v>0.36416619665350636</v>
      </c>
      <c r="T66" s="139">
        <f>Q66-P66</f>
        <v>1358</v>
      </c>
      <c r="U66" s="139">
        <f>Q66-M66</f>
        <v>9685</v>
      </c>
      <c r="V66" s="140">
        <f>Q66/Q66</f>
        <v>1</v>
      </c>
    </row>
    <row r="67" spans="2:22" ht="15.75" x14ac:dyDescent="0.25">
      <c r="B67" s="62" t="s">
        <v>93</v>
      </c>
      <c r="C67" s="139">
        <v>313599</v>
      </c>
      <c r="D67" s="139">
        <v>106001</v>
      </c>
      <c r="E67" s="139">
        <v>138629</v>
      </c>
      <c r="F67" s="139">
        <v>228940</v>
      </c>
      <c r="G67" s="139">
        <v>229622</v>
      </c>
      <c r="H67" s="140">
        <f>G67/F67-1</f>
        <v>2.9789464488512163E-3</v>
      </c>
      <c r="I67" s="140">
        <f>G67/C67-1</f>
        <v>-0.26778465492555781</v>
      </c>
      <c r="J67" s="139">
        <f>G67-F67</f>
        <v>682</v>
      </c>
      <c r="K67" s="139">
        <f>G67-C67</f>
        <v>-83977</v>
      </c>
      <c r="L67" s="140">
        <f>G67/G66</f>
        <v>0.63735202276039138</v>
      </c>
      <c r="M67" s="142">
        <v>20347</v>
      </c>
      <c r="N67" s="139">
        <v>6446</v>
      </c>
      <c r="O67" s="139">
        <v>16387</v>
      </c>
      <c r="P67" s="139">
        <v>26552</v>
      </c>
      <c r="Q67" s="139">
        <v>27934</v>
      </c>
      <c r="R67" s="140">
        <f>Q67/P67-1</f>
        <v>5.2048809882494718E-2</v>
      </c>
      <c r="S67" s="140">
        <f>Q67/M67-1</f>
        <v>0.37288052292721297</v>
      </c>
      <c r="T67" s="139">
        <f>Q67-P67</f>
        <v>1382</v>
      </c>
      <c r="U67" s="139">
        <f>Q67-M67</f>
        <v>7587</v>
      </c>
      <c r="V67" s="140">
        <f>Q67/Q66</f>
        <v>0.76995589856670343</v>
      </c>
    </row>
    <row r="68" spans="2:22" ht="16.5" thickBot="1" x14ac:dyDescent="0.3">
      <c r="B68" s="62" t="s">
        <v>166</v>
      </c>
      <c r="C68" s="139">
        <v>133089</v>
      </c>
      <c r="D68" s="139">
        <v>66810</v>
      </c>
      <c r="E68" s="139">
        <v>109297</v>
      </c>
      <c r="F68" s="139">
        <v>122755</v>
      </c>
      <c r="G68" s="139">
        <v>130656</v>
      </c>
      <c r="H68" s="140">
        <f>G68/F68-1</f>
        <v>6.4363977027412256E-2</v>
      </c>
      <c r="I68" s="140">
        <f>G68/C68-1</f>
        <v>-1.8280999932376085E-2</v>
      </c>
      <c r="J68" s="139">
        <f>G68-F68</f>
        <v>7901</v>
      </c>
      <c r="K68" s="139">
        <f>G68-C68</f>
        <v>-2433</v>
      </c>
      <c r="L68" s="140">
        <f>G68/G66</f>
        <v>0.36265630421206024</v>
      </c>
      <c r="M68" s="142">
        <v>6248</v>
      </c>
      <c r="N68" s="139">
        <v>2374</v>
      </c>
      <c r="O68" s="139">
        <v>6106</v>
      </c>
      <c r="P68" s="139">
        <v>8371</v>
      </c>
      <c r="Q68" s="139">
        <v>8346</v>
      </c>
      <c r="R68" s="140">
        <f>Q68/P68-1</f>
        <v>-2.9865010154103144E-3</v>
      </c>
      <c r="S68" s="140">
        <f>Q68/M68-1</f>
        <v>0.33578745198463511</v>
      </c>
      <c r="T68" s="139">
        <f>Q68-P68</f>
        <v>-25</v>
      </c>
      <c r="U68" s="139">
        <f>Q68-M68</f>
        <v>2098</v>
      </c>
      <c r="V68" s="140">
        <f>Q68/Q66</f>
        <v>0.23004410143329659</v>
      </c>
    </row>
    <row r="69" spans="2:22" ht="16.5" thickBot="1" x14ac:dyDescent="0.3">
      <c r="B69" s="159" t="s">
        <v>189</v>
      </c>
      <c r="C69" s="161"/>
      <c r="D69" s="161"/>
      <c r="E69" s="161"/>
      <c r="F69" s="161"/>
      <c r="G69" s="161"/>
      <c r="H69" s="161"/>
      <c r="I69" s="154"/>
      <c r="J69" s="154"/>
      <c r="K69" s="154"/>
      <c r="L69" s="154"/>
      <c r="M69" s="154"/>
      <c r="N69" s="154"/>
      <c r="O69" s="154"/>
      <c r="P69" s="154"/>
      <c r="Q69" s="154"/>
      <c r="R69" s="154"/>
      <c r="S69" s="154"/>
      <c r="T69" s="154"/>
      <c r="U69" s="154"/>
      <c r="V69" s="154"/>
    </row>
    <row r="70" spans="2:22" ht="15.75" x14ac:dyDescent="0.25">
      <c r="B70" s="62" t="s">
        <v>58</v>
      </c>
      <c r="C70" s="139">
        <v>317896</v>
      </c>
      <c r="D70" s="139">
        <v>155612</v>
      </c>
      <c r="E70" s="139">
        <v>322712</v>
      </c>
      <c r="F70" s="139">
        <v>555064</v>
      </c>
      <c r="G70" s="139">
        <v>554068</v>
      </c>
      <c r="H70" s="140">
        <f>G70/F70-1</f>
        <v>-1.7943876742141374E-3</v>
      </c>
      <c r="I70" s="140">
        <f>G70/C70-1</f>
        <v>0.74292221355411825</v>
      </c>
      <c r="J70" s="139">
        <f>G70-F70</f>
        <v>-996</v>
      </c>
      <c r="K70" s="139">
        <f>G70-C70</f>
        <v>236172</v>
      </c>
      <c r="L70" s="140">
        <f>G70/G70</f>
        <v>1</v>
      </c>
      <c r="M70" s="142">
        <v>26455</v>
      </c>
      <c r="N70" s="139">
        <v>14012</v>
      </c>
      <c r="O70" s="139">
        <v>51484</v>
      </c>
      <c r="P70" s="139">
        <v>45029</v>
      </c>
      <c r="Q70" s="139">
        <v>49629</v>
      </c>
      <c r="R70" s="140">
        <f>Q70/P70-1</f>
        <v>0.10215638810544325</v>
      </c>
      <c r="S70" s="140">
        <f>Q70/M70-1</f>
        <v>0.87597807597807598</v>
      </c>
      <c r="T70" s="139">
        <f>Q70-P70</f>
        <v>4600</v>
      </c>
      <c r="U70" s="139">
        <f>Q70-M70</f>
        <v>23174</v>
      </c>
      <c r="V70" s="140">
        <f>Q70/Q70</f>
        <v>1</v>
      </c>
    </row>
    <row r="71" spans="2:22" ht="15.75" x14ac:dyDescent="0.25">
      <c r="B71" s="62" t="s">
        <v>93</v>
      </c>
      <c r="C71" s="139">
        <v>284752</v>
      </c>
      <c r="D71" s="139">
        <v>133584</v>
      </c>
      <c r="E71" s="139">
        <v>269648</v>
      </c>
      <c r="F71" s="139">
        <v>445636</v>
      </c>
      <c r="G71" s="139">
        <v>418081</v>
      </c>
      <c r="H71" s="140">
        <f>G71/F71-1</f>
        <v>-6.1832975791901945E-2</v>
      </c>
      <c r="I71" s="140">
        <f>G71/C71-1</f>
        <v>0.46822849356633145</v>
      </c>
      <c r="J71" s="139">
        <f>G71-F71</f>
        <v>-27555</v>
      </c>
      <c r="K71" s="139">
        <f>G71-C71</f>
        <v>133329</v>
      </c>
      <c r="L71" s="140">
        <f>G71/G70</f>
        <v>0.75456622652815175</v>
      </c>
      <c r="M71" s="142">
        <v>23898</v>
      </c>
      <c r="N71" s="139">
        <v>13293</v>
      </c>
      <c r="O71" s="139">
        <v>45614</v>
      </c>
      <c r="P71" s="139">
        <v>39768</v>
      </c>
      <c r="Q71" s="139">
        <v>41755</v>
      </c>
      <c r="R71" s="140">
        <f>Q71/P71-1</f>
        <v>4.9964795815731211E-2</v>
      </c>
      <c r="S71" s="140">
        <f>Q71/M71-1</f>
        <v>0.7472173403632103</v>
      </c>
      <c r="T71" s="139">
        <f>Q71-P71</f>
        <v>1987</v>
      </c>
      <c r="U71" s="139">
        <f>Q71-M71</f>
        <v>17857</v>
      </c>
      <c r="V71" s="140">
        <f>Q71/Q70</f>
        <v>0.8413427633037136</v>
      </c>
    </row>
    <row r="72" spans="2:22" ht="16.5" thickBot="1" x14ac:dyDescent="0.3">
      <c r="B72" s="62" t="s">
        <v>166</v>
      </c>
      <c r="C72" s="139">
        <v>33144</v>
      </c>
      <c r="D72" s="139">
        <v>22028</v>
      </c>
      <c r="E72" s="139">
        <v>53065</v>
      </c>
      <c r="F72" s="139">
        <v>109429</v>
      </c>
      <c r="G72" s="139">
        <v>135987</v>
      </c>
      <c r="H72" s="140">
        <f>G72/F72-1</f>
        <v>0.2426961774301144</v>
      </c>
      <c r="I72" s="140">
        <f>G72/C72-1</f>
        <v>3.1029145546705283</v>
      </c>
      <c r="J72" s="139">
        <f>G72-F72</f>
        <v>26558</v>
      </c>
      <c r="K72" s="139">
        <f>G72-C72</f>
        <v>102843</v>
      </c>
      <c r="L72" s="140">
        <f>G72/G70</f>
        <v>0.24543377347184822</v>
      </c>
      <c r="M72" s="142">
        <v>2557</v>
      </c>
      <c r="N72" s="139">
        <v>719</v>
      </c>
      <c r="O72" s="139">
        <v>5870</v>
      </c>
      <c r="P72" s="139">
        <v>5261</v>
      </c>
      <c r="Q72" s="139">
        <v>7874</v>
      </c>
      <c r="R72" s="140">
        <f>Q72/P72-1</f>
        <v>0.49667363619083815</v>
      </c>
      <c r="S72" s="140">
        <f>Q72/M72-1</f>
        <v>2.0793899100508408</v>
      </c>
      <c r="T72" s="139">
        <f>Q72-P72</f>
        <v>2613</v>
      </c>
      <c r="U72" s="139">
        <f>Q72-M72</f>
        <v>5317</v>
      </c>
      <c r="V72" s="140">
        <f>Q72/Q70</f>
        <v>0.15865723669628645</v>
      </c>
    </row>
    <row r="73" spans="2:22" ht="16.5" thickBot="1" x14ac:dyDescent="0.3">
      <c r="B73" s="158" t="s">
        <v>162</v>
      </c>
      <c r="C73" s="154"/>
      <c r="D73" s="154"/>
      <c r="E73" s="154"/>
      <c r="F73" s="154"/>
      <c r="G73" s="154"/>
      <c r="H73" s="154"/>
      <c r="I73" s="154"/>
      <c r="J73" s="154"/>
      <c r="K73" s="154"/>
      <c r="L73" s="154"/>
      <c r="M73" s="154"/>
      <c r="N73" s="154"/>
      <c r="O73" s="154"/>
      <c r="P73" s="154"/>
      <c r="Q73" s="154"/>
      <c r="R73" s="154"/>
      <c r="S73" s="154"/>
      <c r="T73" s="154"/>
      <c r="U73" s="154"/>
      <c r="V73" s="154"/>
    </row>
    <row r="74" spans="2:22" ht="16.5" thickBot="1" x14ac:dyDescent="0.3">
      <c r="B74" s="159" t="s">
        <v>190</v>
      </c>
      <c r="C74" s="160"/>
      <c r="D74" s="160"/>
      <c r="E74" s="160"/>
      <c r="F74" s="160"/>
      <c r="G74" s="160"/>
      <c r="H74" s="160"/>
      <c r="I74" s="154"/>
      <c r="J74" s="154"/>
      <c r="K74" s="154"/>
      <c r="L74" s="154"/>
      <c r="M74" s="154"/>
      <c r="N74" s="154"/>
      <c r="O74" s="154"/>
      <c r="P74" s="154"/>
      <c r="Q74" s="154"/>
      <c r="R74" s="154"/>
      <c r="S74" s="154"/>
      <c r="T74" s="154"/>
      <c r="U74" s="154"/>
      <c r="V74" s="154"/>
    </row>
    <row r="75" spans="2:22" ht="15.75" x14ac:dyDescent="0.25">
      <c r="B75" s="62" t="s">
        <v>58</v>
      </c>
      <c r="C75" s="139">
        <v>4272615</v>
      </c>
      <c r="D75" s="139">
        <v>1331425</v>
      </c>
      <c r="E75" s="139">
        <v>1789513</v>
      </c>
      <c r="F75" s="139">
        <v>3868048</v>
      </c>
      <c r="G75" s="139">
        <v>4340676</v>
      </c>
      <c r="H75" s="140">
        <f>G75/F75-1</f>
        <v>0.12218772879757434</v>
      </c>
      <c r="I75" s="140">
        <f>G75/C75-1</f>
        <v>1.5929588788130999E-2</v>
      </c>
      <c r="J75" s="139">
        <f>G75-F75</f>
        <v>472628</v>
      </c>
      <c r="K75" s="139">
        <f>G75-C75</f>
        <v>68061</v>
      </c>
      <c r="L75" s="140">
        <f>G75/G75</f>
        <v>1</v>
      </c>
      <c r="M75" s="142">
        <v>416723</v>
      </c>
      <c r="N75" s="139">
        <v>74976</v>
      </c>
      <c r="O75" s="139">
        <v>316527</v>
      </c>
      <c r="P75" s="139">
        <v>421484</v>
      </c>
      <c r="Q75" s="139">
        <v>465099</v>
      </c>
      <c r="R75" s="140">
        <f>Q75/P75-1</f>
        <v>0.1034796101394122</v>
      </c>
      <c r="S75" s="140">
        <f>Q75/M75-1</f>
        <v>0.11608670507747343</v>
      </c>
      <c r="T75" s="139">
        <f>Q75-P75</f>
        <v>43615</v>
      </c>
      <c r="U75" s="139">
        <f>Q75-M75</f>
        <v>48376</v>
      </c>
      <c r="V75" s="140">
        <f>Q75/Q75</f>
        <v>1</v>
      </c>
    </row>
    <row r="76" spans="2:22" ht="15.75" x14ac:dyDescent="0.25">
      <c r="B76" s="62" t="s">
        <v>93</v>
      </c>
      <c r="C76" s="139">
        <v>3620756</v>
      </c>
      <c r="D76" s="139">
        <v>1090529</v>
      </c>
      <c r="E76" s="139">
        <v>1399181</v>
      </c>
      <c r="F76" s="139">
        <v>3316840</v>
      </c>
      <c r="G76" s="139">
        <v>3811475</v>
      </c>
      <c r="H76" s="140">
        <f>G76/F76-1</f>
        <v>0.1491283872601632</v>
      </c>
      <c r="I76" s="140">
        <f>G76/C76-1</f>
        <v>5.267380624377882E-2</v>
      </c>
      <c r="J76" s="139">
        <f>G76-F76</f>
        <v>494635</v>
      </c>
      <c r="K76" s="139">
        <f>G76-C76</f>
        <v>190719</v>
      </c>
      <c r="L76" s="140">
        <f>G76/G75</f>
        <v>0.87808327550823884</v>
      </c>
      <c r="M76" s="142">
        <v>377661</v>
      </c>
      <c r="N76" s="139">
        <v>61848</v>
      </c>
      <c r="O76" s="139">
        <v>280210</v>
      </c>
      <c r="P76" s="139">
        <v>383148</v>
      </c>
      <c r="Q76" s="139">
        <v>430708</v>
      </c>
      <c r="R76" s="140">
        <f>Q76/P76-1</f>
        <v>0.12412957917045109</v>
      </c>
      <c r="S76" s="140">
        <f>Q76/M76-1</f>
        <v>0.14046194867884165</v>
      </c>
      <c r="T76" s="139">
        <f>Q76-P76</f>
        <v>47560</v>
      </c>
      <c r="U76" s="139">
        <f>Q76-M76</f>
        <v>53047</v>
      </c>
      <c r="V76" s="140">
        <f>Q76/Q75</f>
        <v>0.92605660300280157</v>
      </c>
    </row>
    <row r="77" spans="2:22" ht="16.5" thickBot="1" x14ac:dyDescent="0.3">
      <c r="B77" s="62" t="s">
        <v>166</v>
      </c>
      <c r="C77" s="139">
        <v>651858</v>
      </c>
      <c r="D77" s="139">
        <v>240896</v>
      </c>
      <c r="E77" s="139">
        <v>390335</v>
      </c>
      <c r="F77" s="139">
        <v>551209</v>
      </c>
      <c r="G77" s="139">
        <v>529201</v>
      </c>
      <c r="H77" s="140">
        <f>G77/F77-1</f>
        <v>-3.9926779134593193E-2</v>
      </c>
      <c r="I77" s="140">
        <f>G77/C77-1</f>
        <v>-0.18816521389627805</v>
      </c>
      <c r="J77" s="139">
        <f>G77-F77</f>
        <v>-22008</v>
      </c>
      <c r="K77" s="139">
        <f>G77-C77</f>
        <v>-122657</v>
      </c>
      <c r="L77" s="140">
        <f>G77/G75</f>
        <v>0.12191672449176119</v>
      </c>
      <c r="M77" s="142">
        <v>39062</v>
      </c>
      <c r="N77" s="139">
        <v>13129</v>
      </c>
      <c r="O77" s="139">
        <v>36317</v>
      </c>
      <c r="P77" s="139">
        <v>38336</v>
      </c>
      <c r="Q77" s="139">
        <v>34390</v>
      </c>
      <c r="R77" s="140">
        <f>Q77/P77-1</f>
        <v>-0.10293196994991649</v>
      </c>
      <c r="S77" s="140">
        <f>Q77/M77-1</f>
        <v>-0.11960473094055601</v>
      </c>
      <c r="T77" s="139">
        <f>Q77-P77</f>
        <v>-3946</v>
      </c>
      <c r="U77" s="139">
        <f>Q77-M77</f>
        <v>-4672</v>
      </c>
      <c r="V77" s="140">
        <f>Q77/Q75</f>
        <v>7.3941246917322984E-2</v>
      </c>
    </row>
    <row r="78" spans="2:22" ht="16.5" thickBot="1" x14ac:dyDescent="0.3">
      <c r="B78" s="159" t="s">
        <v>183</v>
      </c>
      <c r="C78" s="161"/>
      <c r="D78" s="161"/>
      <c r="E78" s="161"/>
      <c r="F78" s="161"/>
      <c r="G78" s="161"/>
      <c r="H78" s="161"/>
      <c r="I78" s="154"/>
      <c r="J78" s="154"/>
      <c r="K78" s="154"/>
      <c r="L78" s="154"/>
      <c r="M78" s="154"/>
      <c r="N78" s="154"/>
      <c r="O78" s="154"/>
      <c r="P78" s="154"/>
      <c r="Q78" s="154"/>
      <c r="R78" s="154"/>
      <c r="S78" s="154"/>
      <c r="T78" s="154"/>
      <c r="U78" s="154"/>
      <c r="V78" s="154"/>
    </row>
    <row r="79" spans="2:22" ht="15.75" x14ac:dyDescent="0.25">
      <c r="B79" s="62" t="s">
        <v>58</v>
      </c>
      <c r="C79" s="139">
        <v>3458631</v>
      </c>
      <c r="D79" s="139">
        <v>1003449</v>
      </c>
      <c r="E79" s="139">
        <v>1367848</v>
      </c>
      <c r="F79" s="139">
        <v>3167658</v>
      </c>
      <c r="G79" s="139">
        <v>3608293</v>
      </c>
      <c r="H79" s="140">
        <f>G79/F79-1</f>
        <v>0.13910434775471336</v>
      </c>
      <c r="I79" s="140">
        <f>G79/C79-1</f>
        <v>4.3272034513077484E-2</v>
      </c>
      <c r="J79" s="139">
        <f>G79-F79</f>
        <v>440635</v>
      </c>
      <c r="K79" s="139">
        <f>G79-C79</f>
        <v>149662</v>
      </c>
      <c r="L79" s="140">
        <f>G79/G79</f>
        <v>1</v>
      </c>
      <c r="M79" s="142">
        <v>324892</v>
      </c>
      <c r="N79" s="139">
        <v>50401</v>
      </c>
      <c r="O79" s="139">
        <v>246624</v>
      </c>
      <c r="P79" s="139">
        <v>338140</v>
      </c>
      <c r="Q79" s="139">
        <v>358725</v>
      </c>
      <c r="R79" s="140">
        <f>Q79/P79-1</f>
        <v>6.0877151475720037E-2</v>
      </c>
      <c r="S79" s="140">
        <f>Q79/M79-1</f>
        <v>0.10413614370313828</v>
      </c>
      <c r="T79" s="139">
        <f>Q79-P79</f>
        <v>20585</v>
      </c>
      <c r="U79" s="139">
        <f>Q79-M79</f>
        <v>33833</v>
      </c>
      <c r="V79" s="140">
        <f>Q79/Q79</f>
        <v>1</v>
      </c>
    </row>
    <row r="80" spans="2:22" ht="15.75" x14ac:dyDescent="0.25">
      <c r="B80" s="62" t="s">
        <v>93</v>
      </c>
      <c r="C80" s="139">
        <v>2976367</v>
      </c>
      <c r="D80" s="139">
        <v>846927</v>
      </c>
      <c r="E80" s="139">
        <v>1120008</v>
      </c>
      <c r="F80" s="139">
        <v>2802657</v>
      </c>
      <c r="G80" s="139">
        <v>3262267</v>
      </c>
      <c r="H80" s="140">
        <f>G80/F80-1</f>
        <v>0.1639908130035177</v>
      </c>
      <c r="I80" s="140">
        <f>G80/C80-1</f>
        <v>9.6056702684850448E-2</v>
      </c>
      <c r="J80" s="139">
        <f>G80-F80</f>
        <v>459610</v>
      </c>
      <c r="K80" s="139">
        <f>G80-C80</f>
        <v>285900</v>
      </c>
      <c r="L80" s="140">
        <f>G80/G79</f>
        <v>0.90410257703573405</v>
      </c>
      <c r="M80" s="142">
        <v>292505</v>
      </c>
      <c r="N80" s="139">
        <v>41851</v>
      </c>
      <c r="O80" s="139">
        <v>220673</v>
      </c>
      <c r="P80" s="139">
        <v>313378</v>
      </c>
      <c r="Q80" s="139">
        <v>337682</v>
      </c>
      <c r="R80" s="140">
        <f>Q80/P80-1</f>
        <v>7.7554901748048577E-2</v>
      </c>
      <c r="S80" s="140">
        <f>Q80/M80-1</f>
        <v>0.15444864190355712</v>
      </c>
      <c r="T80" s="139">
        <f>Q80-P80</f>
        <v>24304</v>
      </c>
      <c r="U80" s="139">
        <f>Q80-M80</f>
        <v>45177</v>
      </c>
      <c r="V80" s="140">
        <f>Q80/Q79</f>
        <v>0.9413394661648895</v>
      </c>
    </row>
    <row r="81" spans="2:22" ht="16.5" thickBot="1" x14ac:dyDescent="0.3">
      <c r="B81" s="62" t="s">
        <v>166</v>
      </c>
      <c r="C81" s="139">
        <v>482266</v>
      </c>
      <c r="D81" s="139">
        <v>156524</v>
      </c>
      <c r="E81" s="139">
        <v>247841</v>
      </c>
      <c r="F81" s="139">
        <v>364996</v>
      </c>
      <c r="G81" s="139">
        <v>346027</v>
      </c>
      <c r="H81" s="140">
        <f>G81/F81-1</f>
        <v>-5.1970432552685519E-2</v>
      </c>
      <c r="I81" s="140">
        <f>G81/C81-1</f>
        <v>-0.28249762579157556</v>
      </c>
      <c r="J81" s="139">
        <f>G81-F81</f>
        <v>-18969</v>
      </c>
      <c r="K81" s="139">
        <f>G81-C81</f>
        <v>-136239</v>
      </c>
      <c r="L81" s="140">
        <f>G81/G79</f>
        <v>9.5897700103622405E-2</v>
      </c>
      <c r="M81" s="142">
        <v>32387</v>
      </c>
      <c r="N81" s="139">
        <v>8550</v>
      </c>
      <c r="O81" s="139">
        <v>25952</v>
      </c>
      <c r="P81" s="139">
        <v>24762</v>
      </c>
      <c r="Q81" s="139">
        <v>21043</v>
      </c>
      <c r="R81" s="140">
        <f>Q81/P81-1</f>
        <v>-0.1501898069622809</v>
      </c>
      <c r="S81" s="140">
        <f>Q81/M81-1</f>
        <v>-0.35026399481273351</v>
      </c>
      <c r="T81" s="139">
        <f>Q81-P81</f>
        <v>-3719</v>
      </c>
      <c r="U81" s="139">
        <f>Q81-M81</f>
        <v>-11344</v>
      </c>
      <c r="V81" s="140">
        <f>Q81/Q79</f>
        <v>5.8660533835110461E-2</v>
      </c>
    </row>
    <row r="82" spans="2:22" ht="16.5" thickBot="1" x14ac:dyDescent="0.3">
      <c r="B82" s="159" t="s">
        <v>184</v>
      </c>
      <c r="C82" s="161"/>
      <c r="D82" s="161"/>
      <c r="E82" s="161"/>
      <c r="F82" s="161"/>
      <c r="G82" s="161"/>
      <c r="H82" s="161"/>
      <c r="I82" s="154"/>
      <c r="J82" s="154"/>
      <c r="K82" s="154"/>
      <c r="L82" s="154"/>
      <c r="M82" s="154"/>
      <c r="N82" s="154"/>
      <c r="O82" s="154"/>
      <c r="P82" s="154"/>
      <c r="Q82" s="154"/>
      <c r="R82" s="154"/>
      <c r="S82" s="154"/>
      <c r="T82" s="154"/>
      <c r="U82" s="154"/>
      <c r="V82" s="154"/>
    </row>
    <row r="83" spans="2:22" ht="15.75" x14ac:dyDescent="0.25">
      <c r="B83" s="62" t="s">
        <v>58</v>
      </c>
      <c r="C83" s="139">
        <v>3183058</v>
      </c>
      <c r="D83" s="139">
        <v>901814</v>
      </c>
      <c r="E83" s="139">
        <v>1256650</v>
      </c>
      <c r="F83" s="139">
        <v>2656543</v>
      </c>
      <c r="G83" s="139">
        <v>2794537</v>
      </c>
      <c r="H83" s="140">
        <f>G83/F83-1</f>
        <v>5.1944952519119791E-2</v>
      </c>
      <c r="I83" s="140">
        <f>G83/C83-1</f>
        <v>-0.12205903882367208</v>
      </c>
      <c r="J83" s="139">
        <f>G83-F83</f>
        <v>137994</v>
      </c>
      <c r="K83" s="139">
        <f>G83-C83</f>
        <v>-388521</v>
      </c>
      <c r="L83" s="140">
        <f>G83/G83</f>
        <v>1</v>
      </c>
      <c r="M83" s="142">
        <v>297510</v>
      </c>
      <c r="N83" s="139">
        <v>43920</v>
      </c>
      <c r="O83" s="139">
        <v>223429</v>
      </c>
      <c r="P83" s="139">
        <v>258526</v>
      </c>
      <c r="Q83" s="139">
        <v>265567</v>
      </c>
      <c r="R83" s="140">
        <f>Q83/P83-1</f>
        <v>2.7235171704199868E-2</v>
      </c>
      <c r="S83" s="140">
        <f>Q83/M83-1</f>
        <v>-0.10736781956909014</v>
      </c>
      <c r="T83" s="139">
        <f>Q83-P83</f>
        <v>7041</v>
      </c>
      <c r="U83" s="139">
        <f>Q83-M83</f>
        <v>-31943</v>
      </c>
      <c r="V83" s="140">
        <f>Q83/Q83</f>
        <v>1</v>
      </c>
    </row>
    <row r="84" spans="2:22" ht="15.75" x14ac:dyDescent="0.25">
      <c r="B84" s="62" t="s">
        <v>93</v>
      </c>
      <c r="C84" s="139">
        <v>2750765</v>
      </c>
      <c r="D84" s="139">
        <v>763482</v>
      </c>
      <c r="E84" s="139">
        <v>1043148</v>
      </c>
      <c r="F84" s="139">
        <v>2328117</v>
      </c>
      <c r="G84" s="139">
        <v>2490854</v>
      </c>
      <c r="H84" s="140">
        <f>G84/F84-1</f>
        <v>6.9900696571521204E-2</v>
      </c>
      <c r="I84" s="140">
        <f>G84/C84-1</f>
        <v>-9.4486806397493073E-2</v>
      </c>
      <c r="J84" s="139">
        <f>G84-F84</f>
        <v>162737</v>
      </c>
      <c r="K84" s="139">
        <f>G84-C84</f>
        <v>-259911</v>
      </c>
      <c r="L84" s="140">
        <f>G84/G83</f>
        <v>0.8913297623184091</v>
      </c>
      <c r="M84" s="142">
        <v>268013</v>
      </c>
      <c r="N84" s="139">
        <v>36739</v>
      </c>
      <c r="O84" s="139">
        <v>202872</v>
      </c>
      <c r="P84" s="139">
        <v>236310</v>
      </c>
      <c r="Q84" s="139">
        <v>246691</v>
      </c>
      <c r="R84" s="140">
        <f>Q84/P84-1</f>
        <v>4.3929584020989454E-2</v>
      </c>
      <c r="S84" s="140">
        <f>Q84/M84-1</f>
        <v>-7.9555842440478641E-2</v>
      </c>
      <c r="T84" s="139">
        <f>Q84-P84</f>
        <v>10381</v>
      </c>
      <c r="U84" s="139">
        <f>Q84-M84</f>
        <v>-21322</v>
      </c>
      <c r="V84" s="140">
        <f>Q84/Q83</f>
        <v>0.9289218916506945</v>
      </c>
    </row>
    <row r="85" spans="2:22" ht="16.5" thickBot="1" x14ac:dyDescent="0.3">
      <c r="B85" s="62" t="s">
        <v>166</v>
      </c>
      <c r="C85" s="139">
        <v>432292</v>
      </c>
      <c r="D85" s="139">
        <v>138333</v>
      </c>
      <c r="E85" s="139">
        <v>213502</v>
      </c>
      <c r="F85" s="139">
        <v>328426</v>
      </c>
      <c r="G85" s="139">
        <v>303686</v>
      </c>
      <c r="H85" s="140">
        <f>G85/F85-1</f>
        <v>-7.5328993441444947E-2</v>
      </c>
      <c r="I85" s="140">
        <f>G85/C85-1</f>
        <v>-0.2974979874714313</v>
      </c>
      <c r="J85" s="139">
        <f>G85-F85</f>
        <v>-24740</v>
      </c>
      <c r="K85" s="139">
        <f>G85-C85</f>
        <v>-128606</v>
      </c>
      <c r="L85" s="140">
        <f>G85/G83</f>
        <v>0.10867131120468257</v>
      </c>
      <c r="M85" s="142">
        <v>29497</v>
      </c>
      <c r="N85" s="139">
        <v>7181</v>
      </c>
      <c r="O85" s="139">
        <v>20557</v>
      </c>
      <c r="P85" s="139">
        <v>22216</v>
      </c>
      <c r="Q85" s="139">
        <v>18877</v>
      </c>
      <c r="R85" s="140">
        <f>Q85/P85-1</f>
        <v>-0.15029708318329127</v>
      </c>
      <c r="S85" s="140">
        <f>Q85/M85-1</f>
        <v>-0.36003661389293828</v>
      </c>
      <c r="T85" s="139">
        <f>Q85-P85</f>
        <v>-3339</v>
      </c>
      <c r="U85" s="139">
        <f>Q85-M85</f>
        <v>-10620</v>
      </c>
      <c r="V85" s="140">
        <f>Q85/Q83</f>
        <v>7.1081873877401933E-2</v>
      </c>
    </row>
    <row r="86" spans="2:22" ht="16.5" thickBot="1" x14ac:dyDescent="0.3">
      <c r="B86" s="159" t="s">
        <v>185</v>
      </c>
      <c r="C86" s="161"/>
      <c r="D86" s="161"/>
      <c r="E86" s="161"/>
      <c r="F86" s="161"/>
      <c r="G86" s="161"/>
      <c r="H86" s="161"/>
      <c r="I86" s="154"/>
      <c r="J86" s="154"/>
      <c r="K86" s="154"/>
      <c r="L86" s="154"/>
      <c r="M86" s="154"/>
      <c r="N86" s="154"/>
      <c r="O86" s="154"/>
      <c r="P86" s="154"/>
      <c r="Q86" s="154"/>
      <c r="R86" s="154"/>
      <c r="S86" s="154"/>
      <c r="T86" s="154"/>
      <c r="U86" s="154"/>
      <c r="V86" s="154"/>
    </row>
    <row r="87" spans="2:22" ht="15.75" x14ac:dyDescent="0.25">
      <c r="B87" s="62" t="s">
        <v>58</v>
      </c>
      <c r="C87" s="139">
        <v>275575</v>
      </c>
      <c r="D87" s="139">
        <v>101636</v>
      </c>
      <c r="E87" s="139">
        <v>111201</v>
      </c>
      <c r="F87" s="139">
        <v>511115</v>
      </c>
      <c r="G87" s="139">
        <v>813756</v>
      </c>
      <c r="H87" s="140">
        <f>G87/F87-1</f>
        <v>0.5921191903974643</v>
      </c>
      <c r="I87" s="140">
        <f>G87/C87-1</f>
        <v>1.952938401524086</v>
      </c>
      <c r="J87" s="139">
        <f>G87-F87</f>
        <v>302641</v>
      </c>
      <c r="K87" s="139">
        <f>G87-C87</f>
        <v>538181</v>
      </c>
      <c r="L87" s="140">
        <f>G87/G87</f>
        <v>1</v>
      </c>
      <c r="M87" s="142">
        <v>27383</v>
      </c>
      <c r="N87" s="139">
        <v>6481</v>
      </c>
      <c r="O87" s="139">
        <v>23195</v>
      </c>
      <c r="P87" s="139">
        <v>79614</v>
      </c>
      <c r="Q87" s="139">
        <v>93158</v>
      </c>
      <c r="R87" s="140">
        <f>Q87/P87-1</f>
        <v>0.17012083301931824</v>
      </c>
      <c r="S87" s="140">
        <f>Q87/M87-1</f>
        <v>2.4020377606544208</v>
      </c>
      <c r="T87" s="139">
        <f>Q87-P87</f>
        <v>13544</v>
      </c>
      <c r="U87" s="139">
        <f>Q87-M87</f>
        <v>65775</v>
      </c>
      <c r="V87" s="140">
        <f>Q87/Q87</f>
        <v>1</v>
      </c>
    </row>
    <row r="88" spans="2:22" ht="15.75" x14ac:dyDescent="0.25">
      <c r="B88" s="62" t="s">
        <v>93</v>
      </c>
      <c r="C88" s="139">
        <v>225602</v>
      </c>
      <c r="D88" s="139">
        <v>83447</v>
      </c>
      <c r="E88" s="139">
        <v>76862</v>
      </c>
      <c r="F88" s="139">
        <v>474544</v>
      </c>
      <c r="G88" s="139">
        <v>771414</v>
      </c>
      <c r="H88" s="140">
        <f>G88/F88-1</f>
        <v>0.62559004012272834</v>
      </c>
      <c r="I88" s="140">
        <f>G88/C88-1</f>
        <v>2.4193579844150319</v>
      </c>
      <c r="J88" s="139">
        <f>G88-F88</f>
        <v>296870</v>
      </c>
      <c r="K88" s="139">
        <f>G88-C88</f>
        <v>545812</v>
      </c>
      <c r="L88" s="140">
        <f>G88/G87</f>
        <v>0.94796720392845035</v>
      </c>
      <c r="M88" s="142">
        <v>24493</v>
      </c>
      <c r="N88" s="139">
        <v>5112</v>
      </c>
      <c r="O88" s="139">
        <v>17801</v>
      </c>
      <c r="P88" s="139">
        <v>77068</v>
      </c>
      <c r="Q88" s="139">
        <v>90992</v>
      </c>
      <c r="R88" s="140">
        <f>Q88/P88-1</f>
        <v>0.18067161467794679</v>
      </c>
      <c r="S88" s="140">
        <f>Q88/M88-1</f>
        <v>2.7150206181357941</v>
      </c>
      <c r="T88" s="139">
        <f>Q88-P88</f>
        <v>13924</v>
      </c>
      <c r="U88" s="139">
        <f>Q88-M88</f>
        <v>66499</v>
      </c>
      <c r="V88" s="140">
        <f>Q88/Q87</f>
        <v>0.9767491788144872</v>
      </c>
    </row>
    <row r="89" spans="2:22" ht="16.5" thickBot="1" x14ac:dyDescent="0.3">
      <c r="B89" s="62" t="s">
        <v>166</v>
      </c>
      <c r="C89" s="139">
        <v>49972</v>
      </c>
      <c r="D89" s="139">
        <v>18190</v>
      </c>
      <c r="E89" s="139">
        <v>34342</v>
      </c>
      <c r="F89" s="139">
        <v>36573</v>
      </c>
      <c r="G89" s="139">
        <v>42342</v>
      </c>
      <c r="H89" s="140">
        <f>G89/F89-1</f>
        <v>0.15773931588877033</v>
      </c>
      <c r="I89" s="140">
        <f>G89/C89-1</f>
        <v>-0.15268550388217406</v>
      </c>
      <c r="J89" s="139">
        <f>G89-F89</f>
        <v>5769</v>
      </c>
      <c r="K89" s="139">
        <f>G89-C89</f>
        <v>-7630</v>
      </c>
      <c r="L89" s="140">
        <f>G89/G87</f>
        <v>5.2032796071549703E-2</v>
      </c>
      <c r="M89" s="142">
        <v>2890</v>
      </c>
      <c r="N89" s="139">
        <v>1369</v>
      </c>
      <c r="O89" s="139">
        <v>5395</v>
      </c>
      <c r="P89" s="139">
        <v>2546</v>
      </c>
      <c r="Q89" s="139">
        <v>2166</v>
      </c>
      <c r="R89" s="140">
        <f>Q89/P89-1</f>
        <v>-0.14925373134328357</v>
      </c>
      <c r="S89" s="140">
        <f>Q89/M89-1</f>
        <v>-0.25051903114186846</v>
      </c>
      <c r="T89" s="139">
        <f>Q89-P89</f>
        <v>-380</v>
      </c>
      <c r="U89" s="139">
        <f>Q89-M89</f>
        <v>-724</v>
      </c>
      <c r="V89" s="140">
        <f>Q89/Q87</f>
        <v>2.3250821185512784E-2</v>
      </c>
    </row>
    <row r="90" spans="2:22" ht="16.5" thickBot="1" x14ac:dyDescent="0.3">
      <c r="B90" s="159" t="s">
        <v>186</v>
      </c>
      <c r="C90" s="161"/>
      <c r="D90" s="161"/>
      <c r="E90" s="161"/>
      <c r="F90" s="161"/>
      <c r="G90" s="161"/>
      <c r="H90" s="161"/>
      <c r="I90" s="154"/>
      <c r="J90" s="154"/>
      <c r="K90" s="154"/>
      <c r="L90" s="154"/>
      <c r="M90" s="154"/>
      <c r="N90" s="154"/>
      <c r="O90" s="154"/>
      <c r="P90" s="154"/>
      <c r="Q90" s="154"/>
      <c r="R90" s="154"/>
      <c r="S90" s="154"/>
      <c r="T90" s="154"/>
      <c r="U90" s="154"/>
      <c r="V90" s="154"/>
    </row>
    <row r="91" spans="2:22" ht="15.75" x14ac:dyDescent="0.25">
      <c r="B91" s="62" t="s">
        <v>58</v>
      </c>
      <c r="C91" s="139">
        <v>241222</v>
      </c>
      <c r="D91" s="139">
        <v>109066</v>
      </c>
      <c r="E91" s="139">
        <v>81226</v>
      </c>
      <c r="F91" s="139">
        <v>146311</v>
      </c>
      <c r="G91" s="139">
        <v>207068</v>
      </c>
      <c r="H91" s="140">
        <f>G91/F91-1</f>
        <v>0.41525927647271899</v>
      </c>
      <c r="I91" s="140">
        <f>G91/C91-1</f>
        <v>-0.14158741739973968</v>
      </c>
      <c r="J91" s="139">
        <f>G91-F91</f>
        <v>60757</v>
      </c>
      <c r="K91" s="139">
        <f>G91-C91</f>
        <v>-34154</v>
      </c>
      <c r="L91" s="140">
        <f>G91/G91</f>
        <v>1</v>
      </c>
      <c r="M91" s="142">
        <v>45000</v>
      </c>
      <c r="N91" s="139">
        <v>9636</v>
      </c>
      <c r="O91" s="139">
        <v>22662</v>
      </c>
      <c r="P91" s="139">
        <v>28708</v>
      </c>
      <c r="Q91" s="139">
        <v>53617</v>
      </c>
      <c r="R91" s="140">
        <f>Q91/P91-1</f>
        <v>0.86766754911522925</v>
      </c>
      <c r="S91" s="140">
        <f>Q91/M91-1</f>
        <v>0.19148888888888882</v>
      </c>
      <c r="T91" s="139">
        <f>Q91-P91</f>
        <v>24909</v>
      </c>
      <c r="U91" s="139">
        <f>Q91-M91</f>
        <v>8617</v>
      </c>
      <c r="V91" s="140">
        <f>Q91/Q91</f>
        <v>1</v>
      </c>
    </row>
    <row r="92" spans="2:22" ht="15.75" x14ac:dyDescent="0.25">
      <c r="B92" s="62" t="s">
        <v>93</v>
      </c>
      <c r="C92" s="139">
        <v>239422</v>
      </c>
      <c r="D92" s="139">
        <v>108168</v>
      </c>
      <c r="E92" s="139">
        <v>80943</v>
      </c>
      <c r="F92" s="139">
        <v>145890</v>
      </c>
      <c r="G92" s="139">
        <v>206562</v>
      </c>
      <c r="H92" s="140">
        <f>G92/F92-1</f>
        <v>0.41587497429570219</v>
      </c>
      <c r="I92" s="140">
        <f>G92/C92-1</f>
        <v>-0.13724720368220134</v>
      </c>
      <c r="J92" s="139">
        <f>G92-F92</f>
        <v>60672</v>
      </c>
      <c r="K92" s="139">
        <f>G92-C92</f>
        <v>-32860</v>
      </c>
      <c r="L92" s="140">
        <f>G92/G91</f>
        <v>0.99755635829775724</v>
      </c>
      <c r="M92" s="142">
        <v>44793</v>
      </c>
      <c r="N92" s="139">
        <v>9608</v>
      </c>
      <c r="O92" s="139">
        <v>22591</v>
      </c>
      <c r="P92" s="139">
        <v>28614</v>
      </c>
      <c r="Q92" s="139">
        <v>53432</v>
      </c>
      <c r="R92" s="140">
        <f>Q92/P92-1</f>
        <v>0.86733766687635416</v>
      </c>
      <c r="S92" s="140">
        <f>Q92/M92-1</f>
        <v>0.19286495657803671</v>
      </c>
      <c r="T92" s="139">
        <f>Q92-P92</f>
        <v>24818</v>
      </c>
      <c r="U92" s="139">
        <f>Q92-M92</f>
        <v>8639</v>
      </c>
      <c r="V92" s="140">
        <f>Q92/Q91</f>
        <v>0.99654960180539753</v>
      </c>
    </row>
    <row r="93" spans="2:22" ht="16.5" thickBot="1" x14ac:dyDescent="0.3">
      <c r="B93" s="62" t="s">
        <v>166</v>
      </c>
      <c r="C93" s="139">
        <v>1804</v>
      </c>
      <c r="D93" s="139">
        <v>898</v>
      </c>
      <c r="E93" s="139">
        <v>282</v>
      </c>
      <c r="F93" s="139">
        <v>422</v>
      </c>
      <c r="G93" s="139">
        <v>505</v>
      </c>
      <c r="H93" s="140">
        <f>G93/F93-1</f>
        <v>0.19668246445497628</v>
      </c>
      <c r="I93" s="140">
        <f>G93/C93-1</f>
        <v>-0.72006651884700668</v>
      </c>
      <c r="J93" s="139">
        <f>G93-F93</f>
        <v>83</v>
      </c>
      <c r="K93" s="139">
        <f>G93-C93</f>
        <v>-1299</v>
      </c>
      <c r="L93" s="140">
        <f>G93/G91</f>
        <v>2.4388123708153843E-3</v>
      </c>
      <c r="M93" s="142">
        <v>207</v>
      </c>
      <c r="N93" s="139">
        <v>28</v>
      </c>
      <c r="O93" s="139">
        <v>71</v>
      </c>
      <c r="P93" s="139">
        <v>94</v>
      </c>
      <c r="Q93" s="139">
        <v>185</v>
      </c>
      <c r="R93" s="140">
        <f>IFERROR(Q93/P93-1,"-")</f>
        <v>0.96808510638297873</v>
      </c>
      <c r="S93" s="140">
        <f>IFERROR(Q93/M93-1,"-")</f>
        <v>-0.106280193236715</v>
      </c>
      <c r="T93" s="139">
        <f>Q93-P93</f>
        <v>91</v>
      </c>
      <c r="U93" s="139">
        <f>Q93-M93</f>
        <v>-22</v>
      </c>
      <c r="V93" s="140">
        <f>Q93/Q91</f>
        <v>3.4503981946024582E-3</v>
      </c>
    </row>
    <row r="94" spans="2:22" ht="16.5" thickBot="1" x14ac:dyDescent="0.3">
      <c r="B94" s="159" t="s">
        <v>187</v>
      </c>
      <c r="C94" s="161"/>
      <c r="D94" s="161"/>
      <c r="E94" s="161"/>
      <c r="F94" s="161"/>
      <c r="G94" s="161"/>
      <c r="H94" s="161"/>
      <c r="I94" s="154"/>
      <c r="J94" s="154"/>
      <c r="K94" s="154"/>
      <c r="L94" s="154"/>
      <c r="M94" s="154"/>
      <c r="N94" s="154"/>
      <c r="O94" s="154"/>
      <c r="P94" s="154"/>
      <c r="Q94" s="154"/>
      <c r="R94" s="154"/>
      <c r="S94" s="154"/>
      <c r="T94" s="154"/>
      <c r="U94" s="154"/>
      <c r="V94" s="154"/>
    </row>
    <row r="95" spans="2:22" ht="15.75" x14ac:dyDescent="0.25">
      <c r="B95" s="62" t="s">
        <v>58</v>
      </c>
      <c r="C95" s="139">
        <v>112631</v>
      </c>
      <c r="D95" s="139">
        <v>35460</v>
      </c>
      <c r="E95" s="139">
        <v>56975</v>
      </c>
      <c r="F95" s="139">
        <v>103962</v>
      </c>
      <c r="G95" s="139">
        <v>102417</v>
      </c>
      <c r="H95" s="140">
        <f>G95/F95-1</f>
        <v>-1.4861199284353921E-2</v>
      </c>
      <c r="I95" s="140">
        <f>G95/C95-1</f>
        <v>-9.0685512869458695E-2</v>
      </c>
      <c r="J95" s="139">
        <f>G95-F95</f>
        <v>-1545</v>
      </c>
      <c r="K95" s="139">
        <f>G95-C95</f>
        <v>-10214</v>
      </c>
      <c r="L95" s="140">
        <f>G95/G95</f>
        <v>1</v>
      </c>
      <c r="M95" s="142">
        <v>12695</v>
      </c>
      <c r="N95" s="139">
        <v>3200</v>
      </c>
      <c r="O95" s="139">
        <v>11979</v>
      </c>
      <c r="P95" s="139">
        <v>11548</v>
      </c>
      <c r="Q95" s="139">
        <v>12013</v>
      </c>
      <c r="R95" s="140">
        <f>Q95/P95-1</f>
        <v>4.0266712850710151E-2</v>
      </c>
      <c r="S95" s="140">
        <f>Q95/M95-1</f>
        <v>-5.372193777077594E-2</v>
      </c>
      <c r="T95" s="139">
        <f>Q95-P95</f>
        <v>465</v>
      </c>
      <c r="U95" s="139">
        <f>Q95-M95</f>
        <v>-682</v>
      </c>
      <c r="V95" s="140">
        <f>Q95/Q95</f>
        <v>1</v>
      </c>
    </row>
    <row r="96" spans="2:22" ht="15.75" x14ac:dyDescent="0.25">
      <c r="B96" s="62" t="s">
        <v>93</v>
      </c>
      <c r="C96" s="139">
        <v>104300</v>
      </c>
      <c r="D96" s="139">
        <v>31010</v>
      </c>
      <c r="E96" s="139">
        <v>50702</v>
      </c>
      <c r="F96" s="139">
        <v>96135</v>
      </c>
      <c r="G96" s="139">
        <v>94090</v>
      </c>
      <c r="H96" s="140">
        <f>G96/F96-1</f>
        <v>-2.1272169345191605E-2</v>
      </c>
      <c r="I96" s="140">
        <f>G96/C96-1</f>
        <v>-9.7890699904122691E-2</v>
      </c>
      <c r="J96" s="139">
        <f>G96-F96</f>
        <v>-2045</v>
      </c>
      <c r="K96" s="139">
        <f>G96-C96</f>
        <v>-10210</v>
      </c>
      <c r="L96" s="140">
        <f>G96/G95</f>
        <v>0.91869513850239704</v>
      </c>
      <c r="M96" s="142">
        <v>12391</v>
      </c>
      <c r="N96" s="139">
        <v>3067</v>
      </c>
      <c r="O96" s="139">
        <v>11607</v>
      </c>
      <c r="P96" s="139">
        <v>10716</v>
      </c>
      <c r="Q96" s="139">
        <v>11280</v>
      </c>
      <c r="R96" s="140">
        <f>Q96/P96-1</f>
        <v>5.2631578947368363E-2</v>
      </c>
      <c r="S96" s="140">
        <f>Q96/M96-1</f>
        <v>-8.966185134371718E-2</v>
      </c>
      <c r="T96" s="139">
        <f>Q96-P96</f>
        <v>564</v>
      </c>
      <c r="U96" s="139">
        <f>Q96-M96</f>
        <v>-1111</v>
      </c>
      <c r="V96" s="140">
        <f>Q96/Q95</f>
        <v>0.93898276866727715</v>
      </c>
    </row>
    <row r="97" spans="2:22" ht="16.5" thickBot="1" x14ac:dyDescent="0.3">
      <c r="B97" s="62" t="s">
        <v>166</v>
      </c>
      <c r="C97" s="139">
        <v>8330</v>
      </c>
      <c r="D97" s="139">
        <v>4451</v>
      </c>
      <c r="E97" s="139">
        <v>6273</v>
      </c>
      <c r="F97" s="139">
        <v>7829</v>
      </c>
      <c r="G97" s="139">
        <v>8328</v>
      </c>
      <c r="H97" s="140">
        <f>G97/F97-1</f>
        <v>6.3737386639417526E-2</v>
      </c>
      <c r="I97" s="140">
        <f>G97/C97-1</f>
        <v>-2.4009603841534943E-4</v>
      </c>
      <c r="J97" s="139">
        <f>G97-F97</f>
        <v>499</v>
      </c>
      <c r="K97" s="139">
        <f>G97-C97</f>
        <v>-2</v>
      </c>
      <c r="L97" s="140">
        <f>G97/G95</f>
        <v>8.1314625501625701E-2</v>
      </c>
      <c r="M97" s="142">
        <v>303</v>
      </c>
      <c r="N97" s="139">
        <v>134</v>
      </c>
      <c r="O97" s="139">
        <v>372</v>
      </c>
      <c r="P97" s="139">
        <v>832</v>
      </c>
      <c r="Q97" s="139">
        <v>733</v>
      </c>
      <c r="R97" s="140">
        <f>Q97/P97-1</f>
        <v>-0.11899038461538458</v>
      </c>
      <c r="S97" s="140">
        <f>Q97/M97-1</f>
        <v>1.4191419141914192</v>
      </c>
      <c r="T97" s="139">
        <f>Q97-P97</f>
        <v>-99</v>
      </c>
      <c r="U97" s="139">
        <f>Q97-M97</f>
        <v>430</v>
      </c>
      <c r="V97" s="140">
        <f>Q97/Q95</f>
        <v>6.1017231332722882E-2</v>
      </c>
    </row>
    <row r="98" spans="2:22" ht="16.5" thickBot="1" x14ac:dyDescent="0.3">
      <c r="B98" s="159" t="s">
        <v>188</v>
      </c>
      <c r="C98" s="161"/>
      <c r="D98" s="161"/>
      <c r="E98" s="161"/>
      <c r="F98" s="161"/>
      <c r="G98" s="161"/>
      <c r="H98" s="161"/>
      <c r="I98" s="154"/>
      <c r="J98" s="154"/>
      <c r="K98" s="154"/>
      <c r="L98" s="154"/>
      <c r="M98" s="154"/>
      <c r="N98" s="154"/>
      <c r="O98" s="154"/>
      <c r="P98" s="154"/>
      <c r="Q98" s="154"/>
      <c r="R98" s="154"/>
      <c r="S98" s="154"/>
      <c r="T98" s="154"/>
      <c r="U98" s="154"/>
      <c r="V98" s="154"/>
    </row>
    <row r="99" spans="2:22" ht="15.75" x14ac:dyDescent="0.25">
      <c r="B99" s="62" t="s">
        <v>58</v>
      </c>
      <c r="C99" s="139">
        <v>267011</v>
      </c>
      <c r="D99" s="139">
        <v>119518</v>
      </c>
      <c r="E99" s="139">
        <v>197414</v>
      </c>
      <c r="F99" s="139">
        <v>299990</v>
      </c>
      <c r="G99" s="139">
        <v>298182</v>
      </c>
      <c r="H99" s="140">
        <f>G99/F99-1</f>
        <v>-6.0268675622521251E-3</v>
      </c>
      <c r="I99" s="140">
        <f>G99/C99-1</f>
        <v>0.1167405088179887</v>
      </c>
      <c r="J99" s="139">
        <f>G99-F99</f>
        <v>-1808</v>
      </c>
      <c r="K99" s="139">
        <f>G99-C99</f>
        <v>31171</v>
      </c>
      <c r="L99" s="140">
        <f>G99/G99</f>
        <v>1</v>
      </c>
      <c r="M99" s="142">
        <v>19611</v>
      </c>
      <c r="N99" s="139">
        <v>7248</v>
      </c>
      <c r="O99" s="139">
        <v>21933</v>
      </c>
      <c r="P99" s="139">
        <v>24264</v>
      </c>
      <c r="Q99" s="139">
        <v>28969</v>
      </c>
      <c r="R99" s="140">
        <f>Q99/P99-1</f>
        <v>0.19390867128255862</v>
      </c>
      <c r="S99" s="140">
        <f>Q99/M99-1</f>
        <v>0.47718117383101322</v>
      </c>
      <c r="T99" s="139">
        <f>Q99-P99</f>
        <v>4705</v>
      </c>
      <c r="U99" s="139">
        <f>Q99-M99</f>
        <v>9358</v>
      </c>
      <c r="V99" s="140">
        <f>Q99/Q99</f>
        <v>1</v>
      </c>
    </row>
    <row r="100" spans="2:22" ht="15.75" x14ac:dyDescent="0.25">
      <c r="B100" s="62" t="s">
        <v>93</v>
      </c>
      <c r="C100" s="139">
        <v>147472</v>
      </c>
      <c r="D100" s="139">
        <v>58999</v>
      </c>
      <c r="E100" s="139">
        <v>87485</v>
      </c>
      <c r="F100" s="139">
        <v>156470</v>
      </c>
      <c r="G100" s="139">
        <v>153521</v>
      </c>
      <c r="H100" s="140">
        <f>G100/F100-1</f>
        <v>-1.8847063334824554E-2</v>
      </c>
      <c r="I100" s="140">
        <f>G100/C100-1</f>
        <v>4.101795595096025E-2</v>
      </c>
      <c r="J100" s="139">
        <f>G100-F100</f>
        <v>-2949</v>
      </c>
      <c r="K100" s="139">
        <f>G100-C100</f>
        <v>6049</v>
      </c>
      <c r="L100" s="140">
        <f>G100/G99</f>
        <v>0.51485669825811087</v>
      </c>
      <c r="M100" s="142">
        <v>15792</v>
      </c>
      <c r="N100" s="139">
        <v>4052</v>
      </c>
      <c r="O100" s="139">
        <v>14336</v>
      </c>
      <c r="P100" s="139">
        <v>14642</v>
      </c>
      <c r="Q100" s="139">
        <v>19050</v>
      </c>
      <c r="R100" s="140">
        <f>Q100/P100-1</f>
        <v>0.30105176888403218</v>
      </c>
      <c r="S100" s="140">
        <f>Q100/M100-1</f>
        <v>0.20630699088145898</v>
      </c>
      <c r="T100" s="139">
        <f>Q100-P100</f>
        <v>4408</v>
      </c>
      <c r="U100" s="139">
        <f>Q100-M100</f>
        <v>3258</v>
      </c>
      <c r="V100" s="140">
        <f>Q100/Q99</f>
        <v>0.65759950291691116</v>
      </c>
    </row>
    <row r="101" spans="2:22" ht="16.5" thickBot="1" x14ac:dyDescent="0.3">
      <c r="B101" s="62" t="s">
        <v>166</v>
      </c>
      <c r="C101" s="139">
        <v>119543</v>
      </c>
      <c r="D101" s="139">
        <v>60520</v>
      </c>
      <c r="E101" s="139">
        <v>109930</v>
      </c>
      <c r="F101" s="139">
        <v>143520</v>
      </c>
      <c r="G101" s="139">
        <v>144662</v>
      </c>
      <c r="H101" s="140">
        <f>G101/F101-1</f>
        <v>7.9570791527312501E-3</v>
      </c>
      <c r="I101" s="140">
        <f>G101/C101-1</f>
        <v>0.2101252269057996</v>
      </c>
      <c r="J101" s="139">
        <f>G101-F101</f>
        <v>1142</v>
      </c>
      <c r="K101" s="139">
        <f>G101-C101</f>
        <v>25119</v>
      </c>
      <c r="L101" s="140">
        <f>G101/G99</f>
        <v>0.48514665539838087</v>
      </c>
      <c r="M101" s="142">
        <v>3819</v>
      </c>
      <c r="N101" s="139">
        <v>3196</v>
      </c>
      <c r="O101" s="139">
        <v>7597</v>
      </c>
      <c r="P101" s="139">
        <v>9622</v>
      </c>
      <c r="Q101" s="139">
        <v>9919</v>
      </c>
      <c r="R101" s="140">
        <f>Q101/P101-1</f>
        <v>3.0866763666597352E-2</v>
      </c>
      <c r="S101" s="140">
        <f>Q101/M101-1</f>
        <v>1.5972767740246137</v>
      </c>
      <c r="T101" s="139">
        <f>Q101-P101</f>
        <v>297</v>
      </c>
      <c r="U101" s="139">
        <f>Q101-M101</f>
        <v>6100</v>
      </c>
      <c r="V101" s="140">
        <f>Q101/Q99</f>
        <v>0.34240049708308884</v>
      </c>
    </row>
    <row r="102" spans="2:22" ht="16.5" thickBot="1" x14ac:dyDescent="0.3">
      <c r="B102" s="159" t="s">
        <v>189</v>
      </c>
      <c r="C102" s="161"/>
      <c r="D102" s="161"/>
      <c r="E102" s="161"/>
      <c r="F102" s="161"/>
      <c r="G102" s="161"/>
      <c r="H102" s="161"/>
      <c r="I102" s="154"/>
      <c r="J102" s="154"/>
      <c r="K102" s="154"/>
      <c r="L102" s="154"/>
      <c r="M102" s="154"/>
      <c r="N102" s="154"/>
      <c r="O102" s="154"/>
      <c r="P102" s="154"/>
      <c r="Q102" s="154"/>
      <c r="R102" s="154"/>
      <c r="S102" s="154"/>
      <c r="T102" s="154"/>
      <c r="U102" s="154"/>
      <c r="V102" s="154"/>
    </row>
    <row r="103" spans="2:22" ht="15.75" x14ac:dyDescent="0.25">
      <c r="B103" s="62" t="s">
        <v>58</v>
      </c>
      <c r="C103" s="139">
        <v>193121</v>
      </c>
      <c r="D103" s="139">
        <v>63933</v>
      </c>
      <c r="E103" s="139">
        <v>86050</v>
      </c>
      <c r="F103" s="139">
        <v>150134</v>
      </c>
      <c r="G103" s="139">
        <v>124716</v>
      </c>
      <c r="H103" s="140">
        <f>G103/F103-1</f>
        <v>-0.16930209013281472</v>
      </c>
      <c r="I103" s="140">
        <f>G103/C103-1</f>
        <v>-0.35420798359577677</v>
      </c>
      <c r="J103" s="139">
        <f>G103-F103</f>
        <v>-25418</v>
      </c>
      <c r="K103" s="139">
        <f>G103-C103</f>
        <v>-68405</v>
      </c>
      <c r="L103" s="140">
        <f>G103/G103</f>
        <v>1</v>
      </c>
      <c r="M103" s="142">
        <v>14525</v>
      </c>
      <c r="N103" s="139">
        <v>4491</v>
      </c>
      <c r="O103" s="139">
        <v>13329</v>
      </c>
      <c r="P103" s="139">
        <v>18825</v>
      </c>
      <c r="Q103" s="139">
        <v>11774</v>
      </c>
      <c r="R103" s="140">
        <f>Q103/P103-1</f>
        <v>-0.3745551128818061</v>
      </c>
      <c r="S103" s="140">
        <f>Q103/M103-1</f>
        <v>-0.18939759036144577</v>
      </c>
      <c r="T103" s="139">
        <f>Q103-P103</f>
        <v>-7051</v>
      </c>
      <c r="U103" s="139">
        <f>Q103-M103</f>
        <v>-2751</v>
      </c>
      <c r="V103" s="140">
        <f>Q103/Q103</f>
        <v>1</v>
      </c>
    </row>
    <row r="104" spans="2:22" ht="15.75" x14ac:dyDescent="0.25">
      <c r="B104" s="62" t="s">
        <v>93</v>
      </c>
      <c r="C104" s="139">
        <v>153200</v>
      </c>
      <c r="D104" s="139">
        <v>45428</v>
      </c>
      <c r="E104" s="139">
        <v>60042</v>
      </c>
      <c r="F104" s="139">
        <v>115691</v>
      </c>
      <c r="G104" s="139">
        <v>95035</v>
      </c>
      <c r="H104" s="140">
        <f>G104/F104-1</f>
        <v>-0.17854457131496837</v>
      </c>
      <c r="I104" s="140">
        <f>G104/C104-1</f>
        <v>-0.37966710182767627</v>
      </c>
      <c r="J104" s="139">
        <f>G104-F104</f>
        <v>-20656</v>
      </c>
      <c r="K104" s="139">
        <f>G104-C104</f>
        <v>-58165</v>
      </c>
      <c r="L104" s="140">
        <f>G104/G103</f>
        <v>0.76201128965008502</v>
      </c>
      <c r="M104" s="142">
        <v>12180</v>
      </c>
      <c r="N104" s="139">
        <v>3270</v>
      </c>
      <c r="O104" s="139">
        <v>11003</v>
      </c>
      <c r="P104" s="139">
        <v>15799</v>
      </c>
      <c r="Q104" s="139">
        <v>9264</v>
      </c>
      <c r="R104" s="140">
        <f>Q104/P104-1</f>
        <v>-0.41363377428951198</v>
      </c>
      <c r="S104" s="140">
        <f>Q104/M104-1</f>
        <v>-0.23940886699507391</v>
      </c>
      <c r="T104" s="139">
        <f>Q104-P104</f>
        <v>-6535</v>
      </c>
      <c r="U104" s="139">
        <f>Q104-M104</f>
        <v>-2916</v>
      </c>
      <c r="V104" s="140">
        <f>Q104/Q103</f>
        <v>0.78681841345337189</v>
      </c>
    </row>
    <row r="105" spans="2:22" ht="16.5" thickBot="1" x14ac:dyDescent="0.3">
      <c r="B105" s="62" t="s">
        <v>166</v>
      </c>
      <c r="C105" s="139">
        <v>39922</v>
      </c>
      <c r="D105" s="139">
        <v>18505</v>
      </c>
      <c r="E105" s="139">
        <v>26009</v>
      </c>
      <c r="F105" s="139">
        <v>34443</v>
      </c>
      <c r="G105" s="139">
        <v>29682</v>
      </c>
      <c r="H105" s="140">
        <f>G105/F105-1</f>
        <v>-0.13822837731904891</v>
      </c>
      <c r="I105" s="140">
        <f>G105/C105-1</f>
        <v>-0.25650017534191671</v>
      </c>
      <c r="J105" s="139">
        <f>G105-F105</f>
        <v>-4761</v>
      </c>
      <c r="K105" s="139">
        <f>G105-C105</f>
        <v>-10240</v>
      </c>
      <c r="L105" s="140">
        <f>G105/G103</f>
        <v>0.23799672856730492</v>
      </c>
      <c r="M105" s="142">
        <v>2345</v>
      </c>
      <c r="N105" s="139">
        <v>1222</v>
      </c>
      <c r="O105" s="139">
        <v>2326</v>
      </c>
      <c r="P105" s="139">
        <v>3026</v>
      </c>
      <c r="Q105" s="139">
        <v>2510</v>
      </c>
      <c r="R105" s="140">
        <f>Q105/P105-1</f>
        <v>-0.17052214144084599</v>
      </c>
      <c r="S105" s="140">
        <f>Q105/M105-1</f>
        <v>7.0362473347548082E-2</v>
      </c>
      <c r="T105" s="139">
        <f>Q105-P105</f>
        <v>-516</v>
      </c>
      <c r="U105" s="139">
        <f>Q105-M105</f>
        <v>165</v>
      </c>
      <c r="V105" s="140">
        <f>Q105/Q103</f>
        <v>0.21318158654662817</v>
      </c>
    </row>
    <row r="106" spans="2:22" ht="16.5" thickBot="1" x14ac:dyDescent="0.3">
      <c r="B106" s="158" t="s">
        <v>163</v>
      </c>
      <c r="C106" s="154"/>
      <c r="D106" s="154"/>
      <c r="E106" s="154"/>
      <c r="F106" s="154"/>
      <c r="G106" s="154"/>
      <c r="H106" s="154"/>
      <c r="I106" s="154"/>
      <c r="J106" s="154"/>
      <c r="K106" s="154"/>
      <c r="L106" s="154"/>
      <c r="M106" s="154"/>
      <c r="N106" s="154"/>
      <c r="O106" s="154"/>
      <c r="P106" s="154"/>
      <c r="Q106" s="154"/>
      <c r="R106" s="154"/>
      <c r="S106" s="154"/>
      <c r="T106" s="154"/>
      <c r="U106" s="154"/>
      <c r="V106" s="154"/>
    </row>
    <row r="107" spans="2:22" ht="16.5" thickBot="1" x14ac:dyDescent="0.3">
      <c r="B107" s="159" t="s">
        <v>190</v>
      </c>
      <c r="C107" s="160"/>
      <c r="D107" s="160"/>
      <c r="E107" s="160"/>
      <c r="F107" s="160"/>
      <c r="G107" s="160"/>
      <c r="H107" s="160"/>
      <c r="I107" s="154"/>
      <c r="J107" s="154"/>
      <c r="K107" s="154"/>
      <c r="L107" s="154"/>
      <c r="M107" s="154"/>
      <c r="N107" s="154"/>
      <c r="O107" s="154"/>
      <c r="P107" s="154"/>
      <c r="Q107" s="154"/>
      <c r="R107" s="154"/>
      <c r="S107" s="154"/>
      <c r="T107" s="154"/>
      <c r="U107" s="154"/>
      <c r="V107" s="154"/>
    </row>
    <row r="108" spans="2:22" ht="15.75" x14ac:dyDescent="0.25">
      <c r="B108" s="62" t="s">
        <v>58</v>
      </c>
      <c r="C108" s="139">
        <v>3065575</v>
      </c>
      <c r="D108" s="139">
        <v>795213</v>
      </c>
      <c r="E108" s="139">
        <v>1188784</v>
      </c>
      <c r="F108" s="139">
        <v>2816231</v>
      </c>
      <c r="G108" s="139">
        <v>3179036</v>
      </c>
      <c r="H108" s="140">
        <f>G108/F108-1</f>
        <v>0.12882643504740909</v>
      </c>
      <c r="I108" s="140">
        <f>G108/C108-1</f>
        <v>3.7011327401873961E-2</v>
      </c>
      <c r="J108" s="139">
        <f>G108-F108</f>
        <v>362805</v>
      </c>
      <c r="K108" s="139">
        <f>G108-C108</f>
        <v>113461</v>
      </c>
      <c r="L108" s="140">
        <f>G108/G108</f>
        <v>1</v>
      </c>
      <c r="M108" s="142">
        <v>256733</v>
      </c>
      <c r="N108" s="139">
        <v>38706</v>
      </c>
      <c r="O108" s="139">
        <v>169823</v>
      </c>
      <c r="P108" s="139">
        <v>263759</v>
      </c>
      <c r="Q108" s="139">
        <v>300753</v>
      </c>
      <c r="R108" s="140">
        <f>Q108/P108-1</f>
        <v>0.14025682535951378</v>
      </c>
      <c r="S108" s="140">
        <f>Q108/M108-1</f>
        <v>0.17146218055333762</v>
      </c>
      <c r="T108" s="139">
        <f>Q108-P108</f>
        <v>36994</v>
      </c>
      <c r="U108" s="139">
        <f>Q108-M108</f>
        <v>44020</v>
      </c>
      <c r="V108" s="140">
        <f>Q108/Q108</f>
        <v>1</v>
      </c>
    </row>
    <row r="109" spans="2:22" ht="15.75" x14ac:dyDescent="0.25">
      <c r="B109" s="62" t="s">
        <v>93</v>
      </c>
      <c r="C109" s="139">
        <v>2756026</v>
      </c>
      <c r="D109" s="139">
        <v>661524</v>
      </c>
      <c r="E109" s="139">
        <v>902978</v>
      </c>
      <c r="F109" s="139">
        <v>2466036</v>
      </c>
      <c r="G109" s="139">
        <v>2853186</v>
      </c>
      <c r="H109" s="140">
        <f>G109/F109-1</f>
        <v>0.15699284195364549</v>
      </c>
      <c r="I109" s="140">
        <f>G109/C109-1</f>
        <v>3.5253658710041158E-2</v>
      </c>
      <c r="J109" s="139">
        <f>G109-F109</f>
        <v>387150</v>
      </c>
      <c r="K109" s="139">
        <f>G109-C109</f>
        <v>97160</v>
      </c>
      <c r="L109" s="140">
        <f>G109/G108</f>
        <v>0.89750037432731178</v>
      </c>
      <c r="M109" s="142">
        <v>235088</v>
      </c>
      <c r="N109" s="139">
        <v>31285</v>
      </c>
      <c r="O109" s="139">
        <v>148414</v>
      </c>
      <c r="P109" s="139">
        <v>240727</v>
      </c>
      <c r="Q109" s="139">
        <v>279491</v>
      </c>
      <c r="R109" s="140">
        <f>Q109/P109-1</f>
        <v>0.16102888334087995</v>
      </c>
      <c r="S109" s="140">
        <f>Q109/M109-1</f>
        <v>0.18887820730960314</v>
      </c>
      <c r="T109" s="139">
        <f>Q109-P109</f>
        <v>38764</v>
      </c>
      <c r="U109" s="139">
        <f>Q109-M109</f>
        <v>44403</v>
      </c>
      <c r="V109" s="140">
        <f>Q109/Q108</f>
        <v>0.92930411334217777</v>
      </c>
    </row>
    <row r="110" spans="2:22" ht="16.5" thickBot="1" x14ac:dyDescent="0.3">
      <c r="B110" s="62" t="s">
        <v>166</v>
      </c>
      <c r="C110" s="139">
        <v>309550</v>
      </c>
      <c r="D110" s="139">
        <v>133691</v>
      </c>
      <c r="E110" s="139">
        <v>285807</v>
      </c>
      <c r="F110" s="139">
        <v>350194</v>
      </c>
      <c r="G110" s="139">
        <v>325853</v>
      </c>
      <c r="H110" s="140">
        <f>G110/F110-1</f>
        <v>-6.9507187444673546E-2</v>
      </c>
      <c r="I110" s="140">
        <f>G110/C110-1</f>
        <v>5.2666774349862777E-2</v>
      </c>
      <c r="J110" s="139">
        <f>G110-F110</f>
        <v>-24341</v>
      </c>
      <c r="K110" s="139">
        <f>G110-C110</f>
        <v>16303</v>
      </c>
      <c r="L110" s="140">
        <f>G110/G108</f>
        <v>0.10250056935498686</v>
      </c>
      <c r="M110" s="142">
        <v>21645</v>
      </c>
      <c r="N110" s="139">
        <v>7421</v>
      </c>
      <c r="O110" s="139">
        <v>21409</v>
      </c>
      <c r="P110" s="139">
        <v>23032</v>
      </c>
      <c r="Q110" s="139">
        <v>21262</v>
      </c>
      <c r="R110" s="140">
        <f>Q110/P110-1</f>
        <v>-7.6849600555748521E-2</v>
      </c>
      <c r="S110" s="140">
        <f>Q110/M110-1</f>
        <v>-1.7694617694617665E-2</v>
      </c>
      <c r="T110" s="139">
        <f>Q110-P110</f>
        <v>-1770</v>
      </c>
      <c r="U110" s="139">
        <f>Q110-M110</f>
        <v>-383</v>
      </c>
      <c r="V110" s="140">
        <f>Q110/Q108</f>
        <v>7.0695886657822199E-2</v>
      </c>
    </row>
    <row r="111" spans="2:22" ht="16.5" thickBot="1" x14ac:dyDescent="0.3">
      <c r="B111" s="159" t="s">
        <v>183</v>
      </c>
      <c r="C111" s="161"/>
      <c r="D111" s="161"/>
      <c r="E111" s="161"/>
      <c r="F111" s="161"/>
      <c r="G111" s="161"/>
      <c r="H111" s="161"/>
      <c r="I111" s="154"/>
      <c r="J111" s="154"/>
      <c r="K111" s="154"/>
      <c r="L111" s="154"/>
      <c r="M111" s="154"/>
      <c r="N111" s="154"/>
      <c r="O111" s="154"/>
      <c r="P111" s="154"/>
      <c r="Q111" s="154"/>
      <c r="R111" s="154"/>
      <c r="S111" s="154"/>
      <c r="T111" s="154"/>
      <c r="U111" s="154"/>
      <c r="V111" s="154"/>
    </row>
    <row r="112" spans="2:22" ht="15.75" x14ac:dyDescent="0.25">
      <c r="B112" s="62" t="s">
        <v>58</v>
      </c>
      <c r="C112" s="139">
        <v>2570750</v>
      </c>
      <c r="D112" s="139">
        <v>649539</v>
      </c>
      <c r="E112" s="139">
        <v>927450</v>
      </c>
      <c r="F112" s="139">
        <v>2432201</v>
      </c>
      <c r="G112" s="139">
        <v>2827329</v>
      </c>
      <c r="H112" s="140">
        <f>G112/F112-1</f>
        <v>0.16245696798907661</v>
      </c>
      <c r="I112" s="140">
        <f>G112/C112-1</f>
        <v>9.98070601964407E-2</v>
      </c>
      <c r="J112" s="139">
        <f>G112-F112</f>
        <v>395128</v>
      </c>
      <c r="K112" s="139">
        <f>G112-C112</f>
        <v>256579</v>
      </c>
      <c r="L112" s="140">
        <f>G112/G112</f>
        <v>1</v>
      </c>
      <c r="M112" s="142">
        <v>209329</v>
      </c>
      <c r="N112" s="139">
        <v>26616</v>
      </c>
      <c r="O112" s="139">
        <v>141290</v>
      </c>
      <c r="P112" s="139">
        <v>235139</v>
      </c>
      <c r="Q112" s="139">
        <v>246453</v>
      </c>
      <c r="R112" s="140">
        <f>Q112/P112-1</f>
        <v>4.8116220618442673E-2</v>
      </c>
      <c r="S112" s="140">
        <f>Q112/M112-1</f>
        <v>0.17734762025328554</v>
      </c>
      <c r="T112" s="139">
        <f>Q112-P112</f>
        <v>11314</v>
      </c>
      <c r="U112" s="139">
        <f>Q112-M112</f>
        <v>37124</v>
      </c>
      <c r="V112" s="140">
        <f>Q112/Q112</f>
        <v>1</v>
      </c>
    </row>
    <row r="113" spans="2:22" ht="15.75" x14ac:dyDescent="0.25">
      <c r="B113" s="62" t="s">
        <v>93</v>
      </c>
      <c r="C113" s="139">
        <v>2335897</v>
      </c>
      <c r="D113" s="139">
        <v>549131</v>
      </c>
      <c r="E113" s="139">
        <v>721383</v>
      </c>
      <c r="F113" s="139">
        <v>2176105</v>
      </c>
      <c r="G113" s="139">
        <v>2568015</v>
      </c>
      <c r="H113" s="140">
        <f>G113/F113-1</f>
        <v>0.18009700818664531</v>
      </c>
      <c r="I113" s="140">
        <f>G113/C113-1</f>
        <v>9.9369963658500371E-2</v>
      </c>
      <c r="J113" s="139">
        <f>G113-F113</f>
        <v>391910</v>
      </c>
      <c r="K113" s="139">
        <f>G113-C113</f>
        <v>232118</v>
      </c>
      <c r="L113" s="140">
        <f>G113/G112</f>
        <v>0.90828304735671017</v>
      </c>
      <c r="M113" s="142">
        <v>191943</v>
      </c>
      <c r="N113" s="139">
        <v>21500</v>
      </c>
      <c r="O113" s="139">
        <v>123739</v>
      </c>
      <c r="P113" s="139">
        <v>216030</v>
      </c>
      <c r="Q113" s="139">
        <v>229048</v>
      </c>
      <c r="R113" s="140">
        <f>Q113/P113-1</f>
        <v>6.0260149053372292E-2</v>
      </c>
      <c r="S113" s="140">
        <f>Q113/M113-1</f>
        <v>0.19331259801086786</v>
      </c>
      <c r="T113" s="139">
        <f>Q113-P113</f>
        <v>13018</v>
      </c>
      <c r="U113" s="139">
        <f>Q113-M113</f>
        <v>37105</v>
      </c>
      <c r="V113" s="140">
        <f>Q113/Q112</f>
        <v>0.92937801528080399</v>
      </c>
    </row>
    <row r="114" spans="2:22" ht="16.5" thickBot="1" x14ac:dyDescent="0.3">
      <c r="B114" s="62" t="s">
        <v>166</v>
      </c>
      <c r="C114" s="139">
        <v>234852</v>
      </c>
      <c r="D114" s="139">
        <v>100408</v>
      </c>
      <c r="E114" s="139">
        <v>206066</v>
      </c>
      <c r="F114" s="139">
        <v>256101</v>
      </c>
      <c r="G114" s="139">
        <v>259315</v>
      </c>
      <c r="H114" s="140">
        <f>G114/F114-1</f>
        <v>1.2549736236875386E-2</v>
      </c>
      <c r="I114" s="140">
        <f>G114/C114-1</f>
        <v>0.10416347316607899</v>
      </c>
      <c r="J114" s="139">
        <f>G114-F114</f>
        <v>3214</v>
      </c>
      <c r="K114" s="139">
        <f>G114-C114</f>
        <v>24463</v>
      </c>
      <c r="L114" s="140">
        <f>G114/G112</f>
        <v>9.1717306333999327E-2</v>
      </c>
      <c r="M114" s="142">
        <v>17386</v>
      </c>
      <c r="N114" s="139">
        <v>5116</v>
      </c>
      <c r="O114" s="139">
        <v>17550</v>
      </c>
      <c r="P114" s="139">
        <v>19109</v>
      </c>
      <c r="Q114" s="139">
        <v>17405</v>
      </c>
      <c r="R114" s="140">
        <f>Q114/P114-1</f>
        <v>-8.9172641163849486E-2</v>
      </c>
      <c r="S114" s="140">
        <f>Q114/M114-1</f>
        <v>1.0928333141608793E-3</v>
      </c>
      <c r="T114" s="139">
        <f>Q114-P114</f>
        <v>-1704</v>
      </c>
      <c r="U114" s="139">
        <f>Q114-M114</f>
        <v>19</v>
      </c>
      <c r="V114" s="140">
        <f>Q114/Q112</f>
        <v>7.0621984719195952E-2</v>
      </c>
    </row>
    <row r="115" spans="2:22" ht="16.5" thickBot="1" x14ac:dyDescent="0.3">
      <c r="B115" s="159" t="s">
        <v>184</v>
      </c>
      <c r="C115" s="161"/>
      <c r="D115" s="161"/>
      <c r="E115" s="161"/>
      <c r="F115" s="161"/>
      <c r="G115" s="161"/>
      <c r="H115" s="161"/>
      <c r="I115" s="154"/>
      <c r="J115" s="154"/>
      <c r="K115" s="154"/>
      <c r="L115" s="154"/>
      <c r="M115" s="154"/>
      <c r="N115" s="154"/>
      <c r="O115" s="154"/>
      <c r="P115" s="154"/>
      <c r="Q115" s="154"/>
      <c r="R115" s="154"/>
      <c r="S115" s="154"/>
      <c r="T115" s="154"/>
      <c r="U115" s="154"/>
      <c r="V115" s="154"/>
    </row>
    <row r="116" spans="2:22" ht="15.75" x14ac:dyDescent="0.25">
      <c r="B116" s="62" t="s">
        <v>58</v>
      </c>
      <c r="C116" s="139">
        <v>2343147</v>
      </c>
      <c r="D116" s="139">
        <v>539695</v>
      </c>
      <c r="E116" s="139">
        <v>730797</v>
      </c>
      <c r="F116" s="139">
        <v>1757067</v>
      </c>
      <c r="G116" s="139">
        <v>2017176</v>
      </c>
      <c r="H116" s="140">
        <f>G116/F116-1</f>
        <v>0.14803590301337399</v>
      </c>
      <c r="I116" s="140">
        <f>G116/C116-1</f>
        <v>-0.13911675195794371</v>
      </c>
      <c r="J116" s="139">
        <f>G116-F116</f>
        <v>260109</v>
      </c>
      <c r="K116" s="139">
        <f>G116-C116</f>
        <v>-325971</v>
      </c>
      <c r="L116" s="140">
        <f>G116/G116</f>
        <v>1</v>
      </c>
      <c r="M116" s="142">
        <v>188159</v>
      </c>
      <c r="N116" s="139">
        <v>19468</v>
      </c>
      <c r="O116" s="139">
        <v>104502</v>
      </c>
      <c r="P116" s="139">
        <v>163725</v>
      </c>
      <c r="Q116" s="139">
        <v>178204</v>
      </c>
      <c r="R116" s="140">
        <f>Q116/P116-1</f>
        <v>8.8434875553519587E-2</v>
      </c>
      <c r="S116" s="140">
        <f>Q116/M116-1</f>
        <v>-5.2907381523073616E-2</v>
      </c>
      <c r="T116" s="139">
        <f>Q116-P116</f>
        <v>14479</v>
      </c>
      <c r="U116" s="139">
        <f>Q116-M116</f>
        <v>-9955</v>
      </c>
      <c r="V116" s="140">
        <f>Q116/Q116</f>
        <v>1</v>
      </c>
    </row>
    <row r="117" spans="2:22" ht="15.75" x14ac:dyDescent="0.25">
      <c r="B117" s="62" t="s">
        <v>93</v>
      </c>
      <c r="C117" s="139">
        <v>2116863</v>
      </c>
      <c r="D117" s="139">
        <v>457710</v>
      </c>
      <c r="E117" s="139">
        <v>574511</v>
      </c>
      <c r="F117" s="139">
        <v>1555962</v>
      </c>
      <c r="G117" s="139">
        <v>1804231</v>
      </c>
      <c r="H117" s="140">
        <f>G117/F117-1</f>
        <v>0.15955980930125535</v>
      </c>
      <c r="I117" s="140">
        <f>G117/C117-1</f>
        <v>-0.14768645868910746</v>
      </c>
      <c r="J117" s="139">
        <f>G117-F117</f>
        <v>248269</v>
      </c>
      <c r="K117" s="139">
        <f>G117-C117</f>
        <v>-312632</v>
      </c>
      <c r="L117" s="140">
        <f>G117/G116</f>
        <v>0.89443409994963252</v>
      </c>
      <c r="M117" s="142">
        <v>172082</v>
      </c>
      <c r="N117" s="139">
        <v>15532</v>
      </c>
      <c r="O117" s="139">
        <v>92450</v>
      </c>
      <c r="P117" s="139">
        <v>147450</v>
      </c>
      <c r="Q117" s="139">
        <v>163168</v>
      </c>
      <c r="R117" s="140">
        <f>Q117/P117-1</f>
        <v>0.10659884706680223</v>
      </c>
      <c r="S117" s="140">
        <f>Q117/M117-1</f>
        <v>-5.1800885624295412E-2</v>
      </c>
      <c r="T117" s="139">
        <f>Q117-P117</f>
        <v>15718</v>
      </c>
      <c r="U117" s="139">
        <f>Q117-M117</f>
        <v>-8914</v>
      </c>
      <c r="V117" s="140">
        <f>Q117/Q116</f>
        <v>0.9156247895670131</v>
      </c>
    </row>
    <row r="118" spans="2:22" ht="16.5" thickBot="1" x14ac:dyDescent="0.3">
      <c r="B118" s="62" t="s">
        <v>166</v>
      </c>
      <c r="C118" s="139">
        <v>226286</v>
      </c>
      <c r="D118" s="139">
        <v>81985</v>
      </c>
      <c r="E118" s="139">
        <v>156285</v>
      </c>
      <c r="F118" s="139">
        <v>201107</v>
      </c>
      <c r="G118" s="139">
        <v>212943</v>
      </c>
      <c r="H118" s="140">
        <f>G118/F118-1</f>
        <v>5.8854241771793214E-2</v>
      </c>
      <c r="I118" s="140">
        <f>G118/C118-1</f>
        <v>-5.8965203326763471E-2</v>
      </c>
      <c r="J118" s="139">
        <f>G118-F118</f>
        <v>11836</v>
      </c>
      <c r="K118" s="139">
        <f>G118-C118</f>
        <v>-13343</v>
      </c>
      <c r="L118" s="140">
        <f>G118/G116</f>
        <v>0.1055649085652417</v>
      </c>
      <c r="M118" s="142">
        <v>16077</v>
      </c>
      <c r="N118" s="139">
        <v>3936</v>
      </c>
      <c r="O118" s="139">
        <v>12052</v>
      </c>
      <c r="P118" s="139">
        <v>16275</v>
      </c>
      <c r="Q118" s="139">
        <v>15036</v>
      </c>
      <c r="R118" s="140">
        <f>Q118/P118-1</f>
        <v>-7.6129032258064555E-2</v>
      </c>
      <c r="S118" s="140">
        <f>Q118/M118-1</f>
        <v>-6.475088635939541E-2</v>
      </c>
      <c r="T118" s="139">
        <f>Q118-P118</f>
        <v>-1239</v>
      </c>
      <c r="U118" s="139">
        <f>Q118-M118</f>
        <v>-1041</v>
      </c>
      <c r="V118" s="140">
        <f>Q118/Q116</f>
        <v>8.4375210432986916E-2</v>
      </c>
    </row>
    <row r="119" spans="2:22" ht="16.5" thickBot="1" x14ac:dyDescent="0.3">
      <c r="B119" s="159" t="s">
        <v>185</v>
      </c>
      <c r="C119" s="161"/>
      <c r="D119" s="161"/>
      <c r="E119" s="161"/>
      <c r="F119" s="161"/>
      <c r="G119" s="161"/>
      <c r="H119" s="161"/>
      <c r="I119" s="154"/>
      <c r="J119" s="154"/>
      <c r="K119" s="154"/>
      <c r="L119" s="154"/>
      <c r="M119" s="154"/>
      <c r="N119" s="154"/>
      <c r="O119" s="154"/>
      <c r="P119" s="154"/>
      <c r="Q119" s="154"/>
      <c r="R119" s="154"/>
      <c r="S119" s="154"/>
      <c r="T119" s="154"/>
      <c r="U119" s="154"/>
      <c r="V119" s="154"/>
    </row>
    <row r="120" spans="2:22" ht="15.75" x14ac:dyDescent="0.25">
      <c r="B120" s="62" t="s">
        <v>58</v>
      </c>
      <c r="C120" s="139">
        <v>227603</v>
      </c>
      <c r="D120" s="139">
        <v>109845</v>
      </c>
      <c r="E120" s="139">
        <v>196654</v>
      </c>
      <c r="F120" s="139">
        <v>675135</v>
      </c>
      <c r="G120" s="139">
        <v>810154</v>
      </c>
      <c r="H120" s="140">
        <f>G120/F120-1</f>
        <v>0.19998815051804453</v>
      </c>
      <c r="I120" s="140">
        <f>G120/C120-1</f>
        <v>2.5595049274394448</v>
      </c>
      <c r="J120" s="139">
        <f>G120-F120</f>
        <v>135019</v>
      </c>
      <c r="K120" s="139">
        <f>G120-C120</f>
        <v>582551</v>
      </c>
      <c r="L120" s="140">
        <f>G120/G120</f>
        <v>1</v>
      </c>
      <c r="M120" s="142">
        <v>21170</v>
      </c>
      <c r="N120" s="139">
        <v>7148</v>
      </c>
      <c r="O120" s="139">
        <v>36788</v>
      </c>
      <c r="P120" s="139">
        <v>71414</v>
      </c>
      <c r="Q120" s="139">
        <v>68249</v>
      </c>
      <c r="R120" s="140">
        <f>Q120/P120-1</f>
        <v>-4.4319041084381228E-2</v>
      </c>
      <c r="S120" s="140">
        <f>Q120/M120-1</f>
        <v>2.2238545111006141</v>
      </c>
      <c r="T120" s="139">
        <f>Q120-P120</f>
        <v>-3165</v>
      </c>
      <c r="U120" s="139">
        <f>Q120-M120</f>
        <v>47079</v>
      </c>
      <c r="V120" s="140">
        <f>Q120/Q120</f>
        <v>1</v>
      </c>
    </row>
    <row r="121" spans="2:22" ht="15.75" x14ac:dyDescent="0.25">
      <c r="B121" s="62" t="s">
        <v>93</v>
      </c>
      <c r="C121" s="139">
        <v>219037</v>
      </c>
      <c r="D121" s="139">
        <v>91423</v>
      </c>
      <c r="E121" s="139">
        <v>146872</v>
      </c>
      <c r="F121" s="139">
        <v>620144</v>
      </c>
      <c r="G121" s="139">
        <v>763787</v>
      </c>
      <c r="H121" s="140">
        <f>G121/F121-1</f>
        <v>0.23162846048659658</v>
      </c>
      <c r="I121" s="140">
        <f>G121/C121-1</f>
        <v>2.4870227404502434</v>
      </c>
      <c r="J121" s="139">
        <f>G121-F121</f>
        <v>143643</v>
      </c>
      <c r="K121" s="139">
        <f>G121-C121</f>
        <v>544750</v>
      </c>
      <c r="L121" s="140">
        <f>G121/G120</f>
        <v>0.94276767133162342</v>
      </c>
      <c r="M121" s="142">
        <v>19861</v>
      </c>
      <c r="N121" s="139">
        <v>5968</v>
      </c>
      <c r="O121" s="139">
        <v>31290</v>
      </c>
      <c r="P121" s="139">
        <v>68580</v>
      </c>
      <c r="Q121" s="139">
        <v>65881</v>
      </c>
      <c r="R121" s="140">
        <f>Q121/P121-1</f>
        <v>-3.9355497229512926E-2</v>
      </c>
      <c r="S121" s="140">
        <f>Q121/M121-1</f>
        <v>2.3171038719097727</v>
      </c>
      <c r="T121" s="139">
        <f>Q121-P121</f>
        <v>-2699</v>
      </c>
      <c r="U121" s="139">
        <f>Q121-M121</f>
        <v>46020</v>
      </c>
      <c r="V121" s="140">
        <f>Q121/Q120</f>
        <v>0.96530352093070959</v>
      </c>
    </row>
    <row r="122" spans="2:22" ht="16.5" thickBot="1" x14ac:dyDescent="0.3">
      <c r="B122" s="62" t="s">
        <v>166</v>
      </c>
      <c r="C122" s="139">
        <v>8567</v>
      </c>
      <c r="D122" s="139">
        <v>18423</v>
      </c>
      <c r="E122" s="139">
        <v>49781</v>
      </c>
      <c r="F122" s="139">
        <v>54992</v>
      </c>
      <c r="G122" s="139">
        <v>46371</v>
      </c>
      <c r="H122" s="140">
        <f>G122/F122-1</f>
        <v>-0.15676825720104748</v>
      </c>
      <c r="I122" s="140">
        <f>G122/C122-1</f>
        <v>4.412746585735964</v>
      </c>
      <c r="J122" s="139">
        <f>G122-F122</f>
        <v>-8621</v>
      </c>
      <c r="K122" s="139">
        <f>G122-C122</f>
        <v>37804</v>
      </c>
      <c r="L122" s="140">
        <f>G122/G120</f>
        <v>5.7237266001278771E-2</v>
      </c>
      <c r="M122" s="142">
        <v>1309</v>
      </c>
      <c r="N122" s="139">
        <v>1180</v>
      </c>
      <c r="O122" s="139">
        <v>5498</v>
      </c>
      <c r="P122" s="139">
        <v>2834</v>
      </c>
      <c r="Q122" s="139">
        <v>2369</v>
      </c>
      <c r="R122" s="140">
        <f>Q122/P122-1</f>
        <v>-0.1640790402258292</v>
      </c>
      <c r="S122" s="140">
        <f>Q122/M122-1</f>
        <v>0.80977845683728034</v>
      </c>
      <c r="T122" s="139">
        <f>Q122-P122</f>
        <v>-465</v>
      </c>
      <c r="U122" s="139">
        <f>Q122-M122</f>
        <v>1060</v>
      </c>
      <c r="V122" s="140">
        <f>Q122/Q120</f>
        <v>3.4711131298627088E-2</v>
      </c>
    </row>
    <row r="123" spans="2:22" ht="16.5" thickBot="1" x14ac:dyDescent="0.3">
      <c r="B123" s="159" t="s">
        <v>186</v>
      </c>
      <c r="C123" s="161"/>
      <c r="D123" s="161"/>
      <c r="E123" s="161"/>
      <c r="F123" s="161"/>
      <c r="G123" s="161"/>
      <c r="H123" s="161"/>
      <c r="I123" s="154"/>
      <c r="J123" s="154"/>
      <c r="K123" s="154"/>
      <c r="L123" s="154"/>
      <c r="M123" s="154"/>
      <c r="N123" s="154"/>
      <c r="O123" s="154"/>
      <c r="P123" s="154"/>
      <c r="Q123" s="154"/>
      <c r="R123" s="154"/>
      <c r="S123" s="154"/>
      <c r="T123" s="154"/>
      <c r="U123" s="154"/>
      <c r="V123" s="154"/>
    </row>
    <row r="124" spans="2:22" ht="15.75" x14ac:dyDescent="0.25">
      <c r="B124" s="62" t="s">
        <v>58</v>
      </c>
      <c r="C124" s="139">
        <v>100017</v>
      </c>
      <c r="D124" s="139">
        <v>36033</v>
      </c>
      <c r="E124" s="139">
        <v>36871</v>
      </c>
      <c r="F124" s="139">
        <v>58854</v>
      </c>
      <c r="G124" s="139">
        <v>91588</v>
      </c>
      <c r="H124" s="140">
        <f>G124/F124-1</f>
        <v>0.55618989363509708</v>
      </c>
      <c r="I124" s="140">
        <f>G124/C124-1</f>
        <v>-8.4275673135566942E-2</v>
      </c>
      <c r="J124" s="139">
        <f>G124-F124</f>
        <v>32734</v>
      </c>
      <c r="K124" s="139">
        <f>G124-C124</f>
        <v>-8429</v>
      </c>
      <c r="L124" s="140">
        <f>G124/G124</f>
        <v>1</v>
      </c>
      <c r="M124" s="142">
        <v>20695</v>
      </c>
      <c r="N124" s="139">
        <v>2657</v>
      </c>
      <c r="O124" s="139">
        <v>7367</v>
      </c>
      <c r="P124" s="139">
        <v>6420</v>
      </c>
      <c r="Q124" s="139">
        <v>21189</v>
      </c>
      <c r="R124" s="140">
        <f>Q124/P124-1</f>
        <v>2.3004672897196263</v>
      </c>
      <c r="S124" s="140">
        <f>Q124/M124-1</f>
        <v>2.3870500120802163E-2</v>
      </c>
      <c r="T124" s="139">
        <f>Q124-P124</f>
        <v>14769</v>
      </c>
      <c r="U124" s="139">
        <f>Q124-M124</f>
        <v>494</v>
      </c>
      <c r="V124" s="140">
        <f>Q124/Q124</f>
        <v>1</v>
      </c>
    </row>
    <row r="125" spans="2:22" ht="15.75" x14ac:dyDescent="0.25">
      <c r="B125" s="62" t="s">
        <v>93</v>
      </c>
      <c r="C125" s="139">
        <v>99079</v>
      </c>
      <c r="D125" s="139">
        <v>35782</v>
      </c>
      <c r="E125" s="139">
        <v>36726</v>
      </c>
      <c r="F125" s="139">
        <v>58462</v>
      </c>
      <c r="G125" s="139">
        <v>91374</v>
      </c>
      <c r="H125" s="140">
        <f>G125/F125-1</f>
        <v>0.56296397660018482</v>
      </c>
      <c r="I125" s="140">
        <f>G125/C125-1</f>
        <v>-7.7766226950211403E-2</v>
      </c>
      <c r="J125" s="139">
        <f>G125-F125</f>
        <v>32912</v>
      </c>
      <c r="K125" s="139">
        <f>G125-C125</f>
        <v>-7705</v>
      </c>
      <c r="L125" s="140">
        <f>G125/G124</f>
        <v>0.99766344936017815</v>
      </c>
      <c r="M125" s="142">
        <v>20551</v>
      </c>
      <c r="N125" s="139">
        <v>2642</v>
      </c>
      <c r="O125" s="139">
        <v>7290</v>
      </c>
      <c r="P125" s="139">
        <v>6340</v>
      </c>
      <c r="Q125" s="139">
        <v>21189</v>
      </c>
      <c r="R125" s="140">
        <f>Q125/P125-1</f>
        <v>2.3421135646687699</v>
      </c>
      <c r="S125" s="140">
        <f>Q125/M125-1</f>
        <v>3.1044718018587991E-2</v>
      </c>
      <c r="T125" s="139">
        <f>Q125-P125</f>
        <v>14849</v>
      </c>
      <c r="U125" s="139">
        <f>Q125-M125</f>
        <v>638</v>
      </c>
      <c r="V125" s="140">
        <f>Q125/Q124</f>
        <v>1</v>
      </c>
    </row>
    <row r="126" spans="2:22" ht="16.5" thickBot="1" x14ac:dyDescent="0.3">
      <c r="B126" s="62" t="s">
        <v>166</v>
      </c>
      <c r="C126" s="139">
        <v>937</v>
      </c>
      <c r="D126" s="139">
        <v>249</v>
      </c>
      <c r="E126" s="139">
        <v>145</v>
      </c>
      <c r="F126" s="139">
        <v>393</v>
      </c>
      <c r="G126" s="139">
        <v>213</v>
      </c>
      <c r="H126" s="140">
        <f>G126/F126-1</f>
        <v>-0.4580152671755725</v>
      </c>
      <c r="I126" s="140">
        <f>G126/C126-1</f>
        <v>-0.7726787620064034</v>
      </c>
      <c r="J126" s="139">
        <f>G126-F126</f>
        <v>-180</v>
      </c>
      <c r="K126" s="139">
        <f>G126-C126</f>
        <v>-724</v>
      </c>
      <c r="L126" s="140">
        <f>G126/G124</f>
        <v>2.3256321788880639E-3</v>
      </c>
      <c r="M126" s="142">
        <v>144</v>
      </c>
      <c r="N126" s="139">
        <v>15</v>
      </c>
      <c r="O126" s="139">
        <v>77</v>
      </c>
      <c r="P126" s="139">
        <v>80</v>
      </c>
      <c r="Q126" s="139">
        <v>0</v>
      </c>
      <c r="R126" s="140">
        <f>IFERROR(Q126/P126-1,"-")</f>
        <v>-1</v>
      </c>
      <c r="S126" s="140">
        <f>IFERROR(Q126/M126-1,"-")</f>
        <v>-1</v>
      </c>
      <c r="T126" s="139">
        <f>Q126-P126</f>
        <v>-80</v>
      </c>
      <c r="U126" s="139">
        <f>Q126-M126</f>
        <v>-144</v>
      </c>
      <c r="V126" s="140">
        <f>Q126/Q124</f>
        <v>0</v>
      </c>
    </row>
    <row r="127" spans="2:22" ht="16.5" thickBot="1" x14ac:dyDescent="0.3">
      <c r="B127" s="159" t="s">
        <v>187</v>
      </c>
      <c r="C127" s="161"/>
      <c r="D127" s="161"/>
      <c r="E127" s="161"/>
      <c r="F127" s="161"/>
      <c r="G127" s="161"/>
      <c r="H127" s="161"/>
      <c r="I127" s="154"/>
      <c r="J127" s="154"/>
      <c r="K127" s="154"/>
      <c r="L127" s="154"/>
      <c r="M127" s="154"/>
      <c r="N127" s="154"/>
      <c r="O127" s="154"/>
      <c r="P127" s="154"/>
      <c r="Q127" s="154"/>
      <c r="R127" s="154"/>
      <c r="S127" s="154"/>
      <c r="T127" s="154"/>
      <c r="U127" s="154"/>
      <c r="V127" s="154"/>
    </row>
    <row r="128" spans="2:22" ht="15.75" x14ac:dyDescent="0.25">
      <c r="B128" s="62" t="s">
        <v>58</v>
      </c>
      <c r="C128" s="139">
        <v>45687</v>
      </c>
      <c r="D128" s="139">
        <v>22834</v>
      </c>
      <c r="E128" s="139">
        <v>35941</v>
      </c>
      <c r="F128" s="139">
        <v>49828</v>
      </c>
      <c r="G128" s="139">
        <v>45225</v>
      </c>
      <c r="H128" s="140">
        <f>G128/F128-1</f>
        <v>-9.2377779561692241E-2</v>
      </c>
      <c r="I128" s="140">
        <f>G128/C128-1</f>
        <v>-1.0112285770569329E-2</v>
      </c>
      <c r="J128" s="139">
        <f>G128-F128</f>
        <v>-4603</v>
      </c>
      <c r="K128" s="139">
        <f>G128-C128</f>
        <v>-462</v>
      </c>
      <c r="L128" s="140">
        <f>G128/G128</f>
        <v>1</v>
      </c>
      <c r="M128" s="142">
        <v>3763</v>
      </c>
      <c r="N128" s="139">
        <v>2550</v>
      </c>
      <c r="O128" s="139">
        <v>5358</v>
      </c>
      <c r="P128" s="139">
        <v>2913</v>
      </c>
      <c r="Q128" s="139">
        <v>5068</v>
      </c>
      <c r="R128" s="140">
        <f>Q128/P128-1</f>
        <v>0.73978716100240294</v>
      </c>
      <c r="S128" s="140">
        <f>Q128/M128-1</f>
        <v>0.34679776773850657</v>
      </c>
      <c r="T128" s="139">
        <f>Q128-P128</f>
        <v>2155</v>
      </c>
      <c r="U128" s="139">
        <f>Q128-M128</f>
        <v>1305</v>
      </c>
      <c r="V128" s="140">
        <f>Q128/Q128</f>
        <v>1</v>
      </c>
    </row>
    <row r="129" spans="2:22" ht="15.75" x14ac:dyDescent="0.25">
      <c r="B129" s="62" t="s">
        <v>93</v>
      </c>
      <c r="C129" s="139">
        <v>39776</v>
      </c>
      <c r="D129" s="139">
        <v>20519</v>
      </c>
      <c r="E129" s="139">
        <v>30174</v>
      </c>
      <c r="F129" s="139">
        <v>42819</v>
      </c>
      <c r="G129" s="139">
        <v>39921</v>
      </c>
      <c r="H129" s="140">
        <f>G129/F129-1</f>
        <v>-6.7680235409514511E-2</v>
      </c>
      <c r="I129" s="140">
        <f>G129/C129-1</f>
        <v>3.6454143201931632E-3</v>
      </c>
      <c r="J129" s="139">
        <f>G129-F129</f>
        <v>-2898</v>
      </c>
      <c r="K129" s="139">
        <f>G129-C129</f>
        <v>145</v>
      </c>
      <c r="L129" s="140">
        <f>G129/G128</f>
        <v>0.88271973466003317</v>
      </c>
      <c r="M129" s="142">
        <v>3237</v>
      </c>
      <c r="N129" s="139">
        <v>2388</v>
      </c>
      <c r="O129" s="139">
        <v>5178</v>
      </c>
      <c r="P129" s="139">
        <v>2620</v>
      </c>
      <c r="Q129" s="139">
        <v>4888</v>
      </c>
      <c r="R129" s="140">
        <f>Q129/P129-1</f>
        <v>0.86564885496183197</v>
      </c>
      <c r="S129" s="140">
        <f>Q129/M129-1</f>
        <v>0.51004016064257018</v>
      </c>
      <c r="T129" s="139">
        <f>Q129-P129</f>
        <v>2268</v>
      </c>
      <c r="U129" s="139">
        <f>Q129-M129</f>
        <v>1651</v>
      </c>
      <c r="V129" s="140">
        <f>Q129/Q128</f>
        <v>0.96448303078137332</v>
      </c>
    </row>
    <row r="130" spans="2:22" ht="16.5" thickBot="1" x14ac:dyDescent="0.3">
      <c r="B130" s="62" t="s">
        <v>166</v>
      </c>
      <c r="C130" s="139">
        <v>5913</v>
      </c>
      <c r="D130" s="139">
        <v>2315</v>
      </c>
      <c r="E130" s="139">
        <v>5766</v>
      </c>
      <c r="F130" s="139">
        <v>7010</v>
      </c>
      <c r="G130" s="139">
        <v>5309</v>
      </c>
      <c r="H130" s="140">
        <f>G130/F130-1</f>
        <v>-0.24265335235378027</v>
      </c>
      <c r="I130" s="140">
        <f>G130/C130-1</f>
        <v>-0.10214780991036698</v>
      </c>
      <c r="J130" s="139">
        <f>G130-F130</f>
        <v>-1701</v>
      </c>
      <c r="K130" s="139">
        <f>G130-C130</f>
        <v>-604</v>
      </c>
      <c r="L130" s="140">
        <f>G130/G128</f>
        <v>0.11739082365948038</v>
      </c>
      <c r="M130" s="142">
        <v>526</v>
      </c>
      <c r="N130" s="139">
        <v>162</v>
      </c>
      <c r="O130" s="139">
        <v>180</v>
      </c>
      <c r="P130" s="139">
        <v>293</v>
      </c>
      <c r="Q130" s="139">
        <v>181</v>
      </c>
      <c r="R130" s="140">
        <f>Q130/P130-1</f>
        <v>-0.38225255972696248</v>
      </c>
      <c r="S130" s="140">
        <f>Q130/M130-1</f>
        <v>-0.655893536121673</v>
      </c>
      <c r="T130" s="139">
        <f>Q130-P130</f>
        <v>-112</v>
      </c>
      <c r="U130" s="139">
        <f>Q130-M130</f>
        <v>-345</v>
      </c>
      <c r="V130" s="140">
        <f>Q130/Q128</f>
        <v>3.5714285714285712E-2</v>
      </c>
    </row>
    <row r="131" spans="2:22" ht="16.5" thickBot="1" x14ac:dyDescent="0.3">
      <c r="B131" s="159" t="s">
        <v>188</v>
      </c>
      <c r="C131" s="161"/>
      <c r="D131" s="161"/>
      <c r="E131" s="161"/>
      <c r="F131" s="161"/>
      <c r="G131" s="161"/>
      <c r="H131" s="161"/>
      <c r="I131" s="154"/>
      <c r="J131" s="154"/>
      <c r="K131" s="154"/>
      <c r="L131" s="154"/>
      <c r="M131" s="154"/>
      <c r="N131" s="154"/>
      <c r="O131" s="154"/>
      <c r="P131" s="154"/>
      <c r="Q131" s="154"/>
      <c r="R131" s="154"/>
      <c r="S131" s="154"/>
      <c r="T131" s="154"/>
      <c r="U131" s="154"/>
      <c r="V131" s="154"/>
    </row>
    <row r="132" spans="2:22" ht="15.75" x14ac:dyDescent="0.25">
      <c r="B132" s="62" t="s">
        <v>58</v>
      </c>
      <c r="C132" s="139">
        <v>85953</v>
      </c>
      <c r="D132" s="139">
        <v>38049</v>
      </c>
      <c r="E132" s="139">
        <v>57139</v>
      </c>
      <c r="F132" s="139">
        <v>100753</v>
      </c>
      <c r="G132" s="139">
        <v>85261</v>
      </c>
      <c r="H132" s="140">
        <f>G132/F132-1</f>
        <v>-0.15376217085347332</v>
      </c>
      <c r="I132" s="140">
        <f>G132/C132-1</f>
        <v>-8.050911544681405E-3</v>
      </c>
      <c r="J132" s="139">
        <f>G132-F132</f>
        <v>-15492</v>
      </c>
      <c r="K132" s="139">
        <f>G132-C132</f>
        <v>-692</v>
      </c>
      <c r="L132" s="140">
        <f>G132/G132</f>
        <v>1</v>
      </c>
      <c r="M132" s="142">
        <v>7177</v>
      </c>
      <c r="N132" s="139">
        <v>2737</v>
      </c>
      <c r="O132" s="139">
        <v>4149</v>
      </c>
      <c r="P132" s="139">
        <v>5749</v>
      </c>
      <c r="Q132" s="139">
        <v>7302</v>
      </c>
      <c r="R132" s="140">
        <f>Q132/P132-1</f>
        <v>0.27013393633675431</v>
      </c>
      <c r="S132" s="140">
        <f>Q132/M132-1</f>
        <v>1.7416747944823729E-2</v>
      </c>
      <c r="T132" s="139">
        <f>Q132-P132</f>
        <v>1553</v>
      </c>
      <c r="U132" s="139">
        <f>Q132-M132</f>
        <v>125</v>
      </c>
      <c r="V132" s="140">
        <f>Q132/Q132</f>
        <v>1</v>
      </c>
    </row>
    <row r="133" spans="2:22" ht="15.75" x14ac:dyDescent="0.25">
      <c r="B133" s="62" t="s">
        <v>93</v>
      </c>
      <c r="C133" s="139">
        <v>50198</v>
      </c>
      <c r="D133" s="139">
        <v>18966</v>
      </c>
      <c r="E133" s="139">
        <v>27656</v>
      </c>
      <c r="F133" s="139">
        <v>53720</v>
      </c>
      <c r="G133" s="139">
        <v>48063</v>
      </c>
      <c r="H133" s="140">
        <f>G133/F133-1</f>
        <v>-0.10530528667163064</v>
      </c>
      <c r="I133" s="140">
        <f>G133/C133-1</f>
        <v>-4.2531574963145968E-2</v>
      </c>
      <c r="J133" s="139">
        <f>G133-F133</f>
        <v>-5657</v>
      </c>
      <c r="K133" s="139">
        <f>G133-C133</f>
        <v>-2135</v>
      </c>
      <c r="L133" s="140">
        <f>G133/G132</f>
        <v>0.56371611874127681</v>
      </c>
      <c r="M133" s="142">
        <v>4773</v>
      </c>
      <c r="N133" s="139">
        <v>1546</v>
      </c>
      <c r="O133" s="139">
        <v>2321</v>
      </c>
      <c r="P133" s="139">
        <v>3561</v>
      </c>
      <c r="Q133" s="139">
        <v>5580</v>
      </c>
      <c r="R133" s="140">
        <f>Q133/P133-1</f>
        <v>0.5669755686604887</v>
      </c>
      <c r="S133" s="140">
        <f>Q133/M133-1</f>
        <v>0.16907605279698301</v>
      </c>
      <c r="T133" s="139">
        <f>Q133-P133</f>
        <v>2019</v>
      </c>
      <c r="U133" s="139">
        <f>Q133-M133</f>
        <v>807</v>
      </c>
      <c r="V133" s="140">
        <f>Q133/Q132</f>
        <v>0.76417419884963023</v>
      </c>
    </row>
    <row r="134" spans="2:22" ht="16.5" thickBot="1" x14ac:dyDescent="0.3">
      <c r="B134" s="62" t="s">
        <v>166</v>
      </c>
      <c r="C134" s="139">
        <v>35755</v>
      </c>
      <c r="D134" s="139">
        <v>19084</v>
      </c>
      <c r="E134" s="139">
        <v>29482</v>
      </c>
      <c r="F134" s="139">
        <v>47035</v>
      </c>
      <c r="G134" s="139">
        <v>37199</v>
      </c>
      <c r="H134" s="140">
        <f>G134/F134-1</f>
        <v>-0.20912086743914104</v>
      </c>
      <c r="I134" s="140">
        <f>G134/C134-1</f>
        <v>4.038596000559358E-2</v>
      </c>
      <c r="J134" s="139">
        <f>G134-F134</f>
        <v>-9836</v>
      </c>
      <c r="K134" s="139">
        <f>G134-C134</f>
        <v>1444</v>
      </c>
      <c r="L134" s="140">
        <f>G134/G132</f>
        <v>0.43629560995062222</v>
      </c>
      <c r="M134" s="142">
        <v>2404</v>
      </c>
      <c r="N134" s="139">
        <v>1191</v>
      </c>
      <c r="O134" s="139">
        <v>1828</v>
      </c>
      <c r="P134" s="139">
        <v>2188</v>
      </c>
      <c r="Q134" s="139">
        <v>1722</v>
      </c>
      <c r="R134" s="140">
        <f>Q134/P134-1</f>
        <v>-0.21297989031078612</v>
      </c>
      <c r="S134" s="140">
        <f>Q134/M134-1</f>
        <v>-0.28369384359400995</v>
      </c>
      <c r="T134" s="139">
        <f>Q134-P134</f>
        <v>-466</v>
      </c>
      <c r="U134" s="139">
        <f>Q134-M134</f>
        <v>-682</v>
      </c>
      <c r="V134" s="140">
        <f>Q134/Q132</f>
        <v>0.23582580115036977</v>
      </c>
    </row>
    <row r="135" spans="2:22" ht="16.5" thickBot="1" x14ac:dyDescent="0.3">
      <c r="B135" s="159" t="s">
        <v>189</v>
      </c>
      <c r="C135" s="161"/>
      <c r="D135" s="161"/>
      <c r="E135" s="161"/>
      <c r="F135" s="161"/>
      <c r="G135" s="161"/>
      <c r="H135" s="161"/>
      <c r="I135" s="154"/>
      <c r="J135" s="154"/>
      <c r="K135" s="154"/>
      <c r="L135" s="154"/>
      <c r="M135" s="154"/>
      <c r="N135" s="154"/>
      <c r="O135" s="154"/>
      <c r="P135" s="154"/>
      <c r="Q135" s="154"/>
      <c r="R135" s="154"/>
      <c r="S135" s="154"/>
      <c r="T135" s="154"/>
      <c r="U135" s="154"/>
      <c r="V135" s="154"/>
    </row>
    <row r="136" spans="2:22" ht="15.75" x14ac:dyDescent="0.25">
      <c r="B136" s="62" t="s">
        <v>58</v>
      </c>
      <c r="C136" s="139">
        <v>263172</v>
      </c>
      <c r="D136" s="139">
        <v>48757</v>
      </c>
      <c r="E136" s="139">
        <v>131391</v>
      </c>
      <c r="F136" s="139">
        <v>174593</v>
      </c>
      <c r="G136" s="139">
        <v>129633</v>
      </c>
      <c r="H136" s="140">
        <f>G136/F136-1</f>
        <v>-0.25751318781394439</v>
      </c>
      <c r="I136" s="140">
        <f>G136/C136-1</f>
        <v>-0.50742100223428022</v>
      </c>
      <c r="J136" s="139">
        <f>G136-F136</f>
        <v>-44960</v>
      </c>
      <c r="K136" s="139">
        <f>G136-C136</f>
        <v>-133539</v>
      </c>
      <c r="L136" s="140">
        <f>G136/G136</f>
        <v>1</v>
      </c>
      <c r="M136" s="142">
        <v>15769</v>
      </c>
      <c r="N136" s="139">
        <v>4146</v>
      </c>
      <c r="O136" s="139">
        <v>11660</v>
      </c>
      <c r="P136" s="139">
        <v>13538</v>
      </c>
      <c r="Q136" s="139">
        <v>20741</v>
      </c>
      <c r="R136" s="140">
        <f>Q136/P136-1</f>
        <v>0.53205791106514999</v>
      </c>
      <c r="S136" s="140">
        <f>Q136/M136-1</f>
        <v>0.31530217515378278</v>
      </c>
      <c r="T136" s="139">
        <f>Q136-P136</f>
        <v>7203</v>
      </c>
      <c r="U136" s="139">
        <f>Q136-M136</f>
        <v>4972</v>
      </c>
      <c r="V136" s="140">
        <f>Q136/Q136</f>
        <v>1</v>
      </c>
    </row>
    <row r="137" spans="2:22" ht="15.75" x14ac:dyDescent="0.25">
      <c r="B137" s="62" t="s">
        <v>93</v>
      </c>
      <c r="C137" s="139">
        <v>231081</v>
      </c>
      <c r="D137" s="139">
        <v>37126</v>
      </c>
      <c r="E137" s="139">
        <v>87040</v>
      </c>
      <c r="F137" s="139">
        <v>134934</v>
      </c>
      <c r="G137" s="139">
        <v>105814</v>
      </c>
      <c r="H137" s="140">
        <f>G137/F137-1</f>
        <v>-0.21580921042880219</v>
      </c>
      <c r="I137" s="140">
        <f>G137/C137-1</f>
        <v>-0.54209130131858529</v>
      </c>
      <c r="J137" s="139">
        <f>G137-F137</f>
        <v>-29120</v>
      </c>
      <c r="K137" s="139">
        <f>G137-C137</f>
        <v>-125267</v>
      </c>
      <c r="L137" s="140">
        <f>G137/G136</f>
        <v>0.81625820585807629</v>
      </c>
      <c r="M137" s="142">
        <v>14585</v>
      </c>
      <c r="N137" s="139">
        <v>3210</v>
      </c>
      <c r="O137" s="139">
        <v>9885</v>
      </c>
      <c r="P137" s="139">
        <v>12176</v>
      </c>
      <c r="Q137" s="139">
        <v>18786</v>
      </c>
      <c r="R137" s="140">
        <f>Q137/P137-1</f>
        <v>0.54287122207621552</v>
      </c>
      <c r="S137" s="140">
        <f>Q137/M137-1</f>
        <v>0.28803565306822088</v>
      </c>
      <c r="T137" s="139">
        <f>Q137-P137</f>
        <v>6610</v>
      </c>
      <c r="U137" s="139">
        <f>Q137-M137</f>
        <v>4201</v>
      </c>
      <c r="V137" s="140">
        <f>Q137/Q136</f>
        <v>0.9057422496504508</v>
      </c>
    </row>
    <row r="138" spans="2:22" ht="16.5" thickBot="1" x14ac:dyDescent="0.3">
      <c r="B138" s="62" t="s">
        <v>166</v>
      </c>
      <c r="C138" s="139">
        <v>32091</v>
      </c>
      <c r="D138" s="139">
        <v>11633</v>
      </c>
      <c r="E138" s="139">
        <v>44349</v>
      </c>
      <c r="F138" s="139">
        <v>39658</v>
      </c>
      <c r="G138" s="139">
        <v>23820</v>
      </c>
      <c r="H138" s="140">
        <f>G138/F138-1</f>
        <v>-0.39936456704826262</v>
      </c>
      <c r="I138" s="140">
        <f>G138/C138-1</f>
        <v>-0.25773581377956434</v>
      </c>
      <c r="J138" s="139">
        <f>G138-F138</f>
        <v>-15838</v>
      </c>
      <c r="K138" s="139">
        <f>G138-C138</f>
        <v>-8271</v>
      </c>
      <c r="L138" s="140">
        <f>G138/G136</f>
        <v>0.18374950822707181</v>
      </c>
      <c r="M138" s="142">
        <v>1184</v>
      </c>
      <c r="N138" s="139">
        <v>936</v>
      </c>
      <c r="O138" s="139">
        <v>1775</v>
      </c>
      <c r="P138" s="139">
        <v>1362</v>
      </c>
      <c r="Q138" s="139">
        <v>1955</v>
      </c>
      <c r="R138" s="140">
        <f>Q138/P138-1</f>
        <v>0.43538913362701903</v>
      </c>
      <c r="S138" s="140">
        <f>Q138/M138-1</f>
        <v>0.65118243243243246</v>
      </c>
      <c r="T138" s="139">
        <f>Q138-P138</f>
        <v>593</v>
      </c>
      <c r="U138" s="139">
        <f>Q138-M138</f>
        <v>771</v>
      </c>
      <c r="V138" s="140">
        <f>Q138/Q136</f>
        <v>9.4257750349549196E-2</v>
      </c>
    </row>
    <row r="139" spans="2:22" ht="16.5" thickBot="1" x14ac:dyDescent="0.3">
      <c r="B139" s="158" t="s">
        <v>164</v>
      </c>
      <c r="C139" s="154"/>
      <c r="D139" s="154"/>
      <c r="E139" s="154"/>
      <c r="F139" s="154"/>
      <c r="G139" s="154"/>
      <c r="H139" s="154"/>
      <c r="I139" s="154"/>
      <c r="J139" s="154"/>
      <c r="K139" s="154"/>
      <c r="L139" s="154"/>
      <c r="M139" s="154"/>
      <c r="N139" s="154"/>
      <c r="O139" s="154"/>
      <c r="P139" s="154"/>
      <c r="Q139" s="154"/>
      <c r="R139" s="154"/>
      <c r="S139" s="154"/>
      <c r="T139" s="154"/>
      <c r="U139" s="154"/>
      <c r="V139" s="154"/>
    </row>
    <row r="140" spans="2:22" ht="16.5" thickBot="1" x14ac:dyDescent="0.3">
      <c r="B140" s="159" t="s">
        <v>190</v>
      </c>
      <c r="C140" s="160"/>
      <c r="D140" s="160"/>
      <c r="E140" s="160"/>
      <c r="F140" s="160"/>
      <c r="G140" s="160"/>
      <c r="H140" s="160"/>
      <c r="I140" s="154"/>
      <c r="J140" s="154"/>
      <c r="K140" s="154"/>
      <c r="L140" s="154"/>
      <c r="M140" s="154"/>
      <c r="N140" s="154"/>
      <c r="O140" s="154"/>
      <c r="P140" s="154"/>
      <c r="Q140" s="154"/>
      <c r="R140" s="154"/>
      <c r="S140" s="154"/>
      <c r="T140" s="154"/>
      <c r="U140" s="154"/>
      <c r="V140" s="154"/>
    </row>
    <row r="141" spans="2:22" ht="15.75" x14ac:dyDescent="0.25">
      <c r="B141" s="62" t="s">
        <v>58</v>
      </c>
      <c r="C141" s="139">
        <v>2023196</v>
      </c>
      <c r="D141" s="139">
        <v>652706</v>
      </c>
      <c r="E141" s="139">
        <v>1024015</v>
      </c>
      <c r="F141" s="139">
        <v>2137752</v>
      </c>
      <c r="G141" s="139">
        <v>2380581</v>
      </c>
      <c r="H141" s="140">
        <f>G141/F141-1</f>
        <v>0.11359081876662969</v>
      </c>
      <c r="I141" s="140">
        <f>G141/C141-1</f>
        <v>0.17664378537719538</v>
      </c>
      <c r="J141" s="139">
        <f>G141-F141</f>
        <v>242829</v>
      </c>
      <c r="K141" s="139">
        <f>G141-C141</f>
        <v>357385</v>
      </c>
      <c r="L141" s="140">
        <f>G141/G141</f>
        <v>1</v>
      </c>
      <c r="M141" s="142">
        <v>168717</v>
      </c>
      <c r="N141" s="139">
        <v>39909</v>
      </c>
      <c r="O141" s="139">
        <v>141590</v>
      </c>
      <c r="P141" s="139">
        <v>210152</v>
      </c>
      <c r="Q141" s="139">
        <v>230895</v>
      </c>
      <c r="R141" s="140">
        <f>Q141/P141-1</f>
        <v>9.8704747040237573E-2</v>
      </c>
      <c r="S141" s="140">
        <f>Q141/M141-1</f>
        <v>0.36853429115026937</v>
      </c>
      <c r="T141" s="139">
        <f>Q141-P141</f>
        <v>20743</v>
      </c>
      <c r="U141" s="139">
        <f>Q141-M141</f>
        <v>62178</v>
      </c>
      <c r="V141" s="140">
        <f>Q141/Q141</f>
        <v>1</v>
      </c>
    </row>
    <row r="142" spans="2:22" ht="15.75" x14ac:dyDescent="0.25">
      <c r="B142" s="62" t="s">
        <v>93</v>
      </c>
      <c r="C142" s="139">
        <v>1857792</v>
      </c>
      <c r="D142" s="139">
        <v>566217</v>
      </c>
      <c r="E142" s="139">
        <v>877604</v>
      </c>
      <c r="F142" s="139">
        <v>1968558</v>
      </c>
      <c r="G142" s="139">
        <v>2203105</v>
      </c>
      <c r="H142" s="140">
        <f>G142/F142-1</f>
        <v>0.1191466037576745</v>
      </c>
      <c r="I142" s="140">
        <f>G142/C142-1</f>
        <v>0.18587279953837665</v>
      </c>
      <c r="J142" s="139">
        <f>G142-F142</f>
        <v>234547</v>
      </c>
      <c r="K142" s="139">
        <f>G142-C142</f>
        <v>345313</v>
      </c>
      <c r="L142" s="140">
        <f>G142/G141</f>
        <v>0.92544845144945709</v>
      </c>
      <c r="M142" s="142">
        <v>159941</v>
      </c>
      <c r="N142" s="139">
        <v>35812</v>
      </c>
      <c r="O142" s="139">
        <v>130332</v>
      </c>
      <c r="P142" s="139">
        <v>197959</v>
      </c>
      <c r="Q142" s="139">
        <v>218318</v>
      </c>
      <c r="R142" s="140">
        <f>Q142/P142-1</f>
        <v>0.10284452841244907</v>
      </c>
      <c r="S142" s="140">
        <f>Q142/M142-1</f>
        <v>0.36499084037238738</v>
      </c>
      <c r="T142" s="139">
        <f>Q142-P142</f>
        <v>20359</v>
      </c>
      <c r="U142" s="139">
        <f>Q142-M142</f>
        <v>58377</v>
      </c>
      <c r="V142" s="140">
        <f>Q142/Q141</f>
        <v>0.94552935316918951</v>
      </c>
    </row>
    <row r="143" spans="2:22" ht="16.5" thickBot="1" x14ac:dyDescent="0.3">
      <c r="B143" s="62" t="s">
        <v>166</v>
      </c>
      <c r="C143" s="139">
        <v>165403</v>
      </c>
      <c r="D143" s="139">
        <v>86490</v>
      </c>
      <c r="E143" s="139">
        <v>146413</v>
      </c>
      <c r="F143" s="139">
        <v>169195</v>
      </c>
      <c r="G143" s="139">
        <v>177475</v>
      </c>
      <c r="H143" s="140">
        <f>G143/F143-1</f>
        <v>4.8937616359821412E-2</v>
      </c>
      <c r="I143" s="140">
        <f>G143/C143-1</f>
        <v>7.2985375114115181E-2</v>
      </c>
      <c r="J143" s="139">
        <f>G143-F143</f>
        <v>8280</v>
      </c>
      <c r="K143" s="139">
        <f>G143-C143</f>
        <v>12072</v>
      </c>
      <c r="L143" s="140">
        <f>G143/G141</f>
        <v>7.4551128485021087E-2</v>
      </c>
      <c r="M143" s="142">
        <v>8776</v>
      </c>
      <c r="N143" s="139">
        <v>4098</v>
      </c>
      <c r="O143" s="139">
        <v>11258</v>
      </c>
      <c r="P143" s="139">
        <v>12193</v>
      </c>
      <c r="Q143" s="139">
        <v>12577</v>
      </c>
      <c r="R143" s="140">
        <f>Q143/P143-1</f>
        <v>3.1493479865496665E-2</v>
      </c>
      <c r="S143" s="140">
        <f>Q143/M143-1</f>
        <v>0.43311303555150404</v>
      </c>
      <c r="T143" s="139">
        <f>Q143-P143</f>
        <v>384</v>
      </c>
      <c r="U143" s="139">
        <f>Q143-M143</f>
        <v>3801</v>
      </c>
      <c r="V143" s="140">
        <f>Q143/Q141</f>
        <v>5.4470646830810543E-2</v>
      </c>
    </row>
    <row r="144" spans="2:22" ht="16.5" thickBot="1" x14ac:dyDescent="0.3">
      <c r="B144" s="159" t="s">
        <v>183</v>
      </c>
      <c r="C144" s="161"/>
      <c r="D144" s="161"/>
      <c r="E144" s="161"/>
      <c r="F144" s="161"/>
      <c r="G144" s="161"/>
      <c r="H144" s="161"/>
      <c r="I144" s="154"/>
      <c r="J144" s="154"/>
      <c r="K144" s="154"/>
      <c r="L144" s="154"/>
      <c r="M144" s="154"/>
      <c r="N144" s="154"/>
      <c r="O144" s="154"/>
      <c r="P144" s="154"/>
      <c r="Q144" s="154"/>
      <c r="R144" s="154"/>
      <c r="S144" s="154"/>
      <c r="T144" s="154"/>
      <c r="U144" s="154"/>
      <c r="V144" s="154"/>
    </row>
    <row r="145" spans="2:22" ht="15.75" x14ac:dyDescent="0.25">
      <c r="B145" s="62" t="s">
        <v>58</v>
      </c>
      <c r="C145" s="139">
        <v>1777701</v>
      </c>
      <c r="D145" s="139">
        <v>549129</v>
      </c>
      <c r="E145" s="139">
        <v>888029</v>
      </c>
      <c r="F145" s="139">
        <v>1901901</v>
      </c>
      <c r="G145" s="139">
        <v>2088666</v>
      </c>
      <c r="H145" s="140">
        <f>G145/F145-1</f>
        <v>9.8199117619686804E-2</v>
      </c>
      <c r="I145" s="140">
        <f>G145/C145-1</f>
        <v>0.17492536708929118</v>
      </c>
      <c r="J145" s="139">
        <f>G145-F145</f>
        <v>186765</v>
      </c>
      <c r="K145" s="139">
        <f>G145-C145</f>
        <v>310965</v>
      </c>
      <c r="L145" s="140">
        <f>G145/G145</f>
        <v>1</v>
      </c>
      <c r="M145" s="142">
        <v>141525</v>
      </c>
      <c r="N145" s="139">
        <v>29079</v>
      </c>
      <c r="O145" s="139">
        <v>123649</v>
      </c>
      <c r="P145" s="139">
        <v>178599</v>
      </c>
      <c r="Q145" s="139">
        <v>191497</v>
      </c>
      <c r="R145" s="140">
        <f>Q145/P145-1</f>
        <v>7.2217649594902511E-2</v>
      </c>
      <c r="S145" s="140">
        <f>Q145/M145-1</f>
        <v>0.35309662603780256</v>
      </c>
      <c r="T145" s="139">
        <f>Q145-P145</f>
        <v>12898</v>
      </c>
      <c r="U145" s="139">
        <f>Q145-M145</f>
        <v>49972</v>
      </c>
      <c r="V145" s="140">
        <f>Q145/Q145</f>
        <v>1</v>
      </c>
    </row>
    <row r="146" spans="2:22" ht="15.75" x14ac:dyDescent="0.25">
      <c r="B146" s="62" t="s">
        <v>93</v>
      </c>
      <c r="C146" s="139">
        <v>1647748</v>
      </c>
      <c r="D146" s="139">
        <v>482035</v>
      </c>
      <c r="E146" s="139">
        <v>778311</v>
      </c>
      <c r="F146" s="139">
        <v>1775610</v>
      </c>
      <c r="G146" s="139">
        <v>1959031</v>
      </c>
      <c r="H146" s="140">
        <f>G146/F146-1</f>
        <v>0.10330027427194044</v>
      </c>
      <c r="I146" s="140">
        <f>G146/C146-1</f>
        <v>0.18891420289995797</v>
      </c>
      <c r="J146" s="139">
        <f>G146-F146</f>
        <v>183421</v>
      </c>
      <c r="K146" s="139">
        <f>G146-C146</f>
        <v>311283</v>
      </c>
      <c r="L146" s="140">
        <f>G146/G145</f>
        <v>0.93793406892246056</v>
      </c>
      <c r="M146" s="142">
        <v>134574</v>
      </c>
      <c r="N146" s="139">
        <v>26008</v>
      </c>
      <c r="O146" s="139">
        <v>114632</v>
      </c>
      <c r="P146" s="139">
        <v>169550</v>
      </c>
      <c r="Q146" s="139">
        <v>181821</v>
      </c>
      <c r="R146" s="140">
        <f>Q146/P146-1</f>
        <v>7.2373930993807178E-2</v>
      </c>
      <c r="S146" s="140">
        <f>Q146/M146-1</f>
        <v>0.3510856480449418</v>
      </c>
      <c r="T146" s="139">
        <f>Q146-P146</f>
        <v>12271</v>
      </c>
      <c r="U146" s="139">
        <f>Q146-M146</f>
        <v>47247</v>
      </c>
      <c r="V146" s="140">
        <f>Q146/Q145</f>
        <v>0.94947179329180087</v>
      </c>
    </row>
    <row r="147" spans="2:22" ht="16.5" thickBot="1" x14ac:dyDescent="0.3">
      <c r="B147" s="62" t="s">
        <v>166</v>
      </c>
      <c r="C147" s="139">
        <v>129954</v>
      </c>
      <c r="D147" s="139">
        <v>67095</v>
      </c>
      <c r="E147" s="139">
        <v>109718</v>
      </c>
      <c r="F147" s="139">
        <v>126292</v>
      </c>
      <c r="G147" s="139">
        <v>129633</v>
      </c>
      <c r="H147" s="140">
        <f>G147/F147-1</f>
        <v>2.6454565609856484E-2</v>
      </c>
      <c r="I147" s="140">
        <f>G147/C147-1</f>
        <v>-2.4701048063160425E-3</v>
      </c>
      <c r="J147" s="139">
        <f>G147-F147</f>
        <v>3341</v>
      </c>
      <c r="K147" s="139">
        <f>G147-C147</f>
        <v>-321</v>
      </c>
      <c r="L147" s="140">
        <f>G147/G145</f>
        <v>6.2064973528558422E-2</v>
      </c>
      <c r="M147" s="142">
        <v>6951</v>
      </c>
      <c r="N147" s="139">
        <v>3071</v>
      </c>
      <c r="O147" s="139">
        <v>9017</v>
      </c>
      <c r="P147" s="139">
        <v>9049</v>
      </c>
      <c r="Q147" s="139">
        <v>9676</v>
      </c>
      <c r="R147" s="140">
        <f>Q147/P147-1</f>
        <v>6.9289424245773112E-2</v>
      </c>
      <c r="S147" s="140">
        <f>Q147/M147-1</f>
        <v>0.3920299237519782</v>
      </c>
      <c r="T147" s="139">
        <f>Q147-P147</f>
        <v>627</v>
      </c>
      <c r="U147" s="139">
        <f>Q147-M147</f>
        <v>2725</v>
      </c>
      <c r="V147" s="140">
        <f>Q147/Q145</f>
        <v>5.0528206708199082E-2</v>
      </c>
    </row>
    <row r="148" spans="2:22" ht="16.5" thickBot="1" x14ac:dyDescent="0.3">
      <c r="B148" s="159" t="s">
        <v>184</v>
      </c>
      <c r="C148" s="161"/>
      <c r="D148" s="161"/>
      <c r="E148" s="161"/>
      <c r="F148" s="161"/>
      <c r="G148" s="161"/>
      <c r="H148" s="161"/>
      <c r="I148" s="154"/>
      <c r="J148" s="154"/>
      <c r="K148" s="154"/>
      <c r="L148" s="154"/>
      <c r="M148" s="154"/>
      <c r="N148" s="154"/>
      <c r="O148" s="154"/>
      <c r="P148" s="154"/>
      <c r="Q148" s="154"/>
      <c r="R148" s="154"/>
      <c r="S148" s="154"/>
      <c r="T148" s="154"/>
      <c r="U148" s="154"/>
      <c r="V148" s="154"/>
    </row>
    <row r="149" spans="2:22" ht="15.75" x14ac:dyDescent="0.25">
      <c r="B149" s="62" t="s">
        <v>58</v>
      </c>
      <c r="C149" s="139">
        <v>1588930</v>
      </c>
      <c r="D149" s="139">
        <v>479299</v>
      </c>
      <c r="E149" s="139">
        <v>748828</v>
      </c>
      <c r="F149" s="139">
        <v>1667542</v>
      </c>
      <c r="G149" s="139">
        <v>1866853</v>
      </c>
      <c r="H149" s="140">
        <f>G149/F149-1</f>
        <v>0.11952382608653944</v>
      </c>
      <c r="I149" s="140">
        <f>G149/C149-1</f>
        <v>0.1749120477302335</v>
      </c>
      <c r="J149" s="139">
        <f>G149-F149</f>
        <v>199311</v>
      </c>
      <c r="K149" s="139">
        <f>G149-C149</f>
        <v>277923</v>
      </c>
      <c r="L149" s="140">
        <f>G149/G149</f>
        <v>1</v>
      </c>
      <c r="M149" s="142">
        <v>124234</v>
      </c>
      <c r="N149" s="139">
        <v>23645</v>
      </c>
      <c r="O149" s="139">
        <v>101292</v>
      </c>
      <c r="P149" s="139">
        <v>158180</v>
      </c>
      <c r="Q149" s="139">
        <v>168683</v>
      </c>
      <c r="R149" s="140">
        <f>Q149/P149-1</f>
        <v>6.6399039069414689E-2</v>
      </c>
      <c r="S149" s="140">
        <f>Q149/M149-1</f>
        <v>0.35778450343706236</v>
      </c>
      <c r="T149" s="139">
        <f>Q149-P149</f>
        <v>10503</v>
      </c>
      <c r="U149" s="139">
        <f>Q149-M149</f>
        <v>44449</v>
      </c>
      <c r="V149" s="140">
        <f>Q149/Q149</f>
        <v>1</v>
      </c>
    </row>
    <row r="150" spans="2:22" ht="15.75" x14ac:dyDescent="0.25">
      <c r="B150" s="62" t="s">
        <v>93</v>
      </c>
      <c r="C150" s="139">
        <v>1484763</v>
      </c>
      <c r="D150" s="139">
        <v>428536</v>
      </c>
      <c r="E150" s="139">
        <v>670635</v>
      </c>
      <c r="F150" s="139">
        <v>1569578</v>
      </c>
      <c r="G150" s="139">
        <v>1755789</v>
      </c>
      <c r="H150" s="140">
        <f>G150/F150-1</f>
        <v>0.11863762106757347</v>
      </c>
      <c r="I150" s="140">
        <f>G150/C150-1</f>
        <v>0.18253822327199698</v>
      </c>
      <c r="J150" s="139">
        <f>G150-F150</f>
        <v>186211</v>
      </c>
      <c r="K150" s="139">
        <f>G150-C150</f>
        <v>271026</v>
      </c>
      <c r="L150" s="140">
        <f>G150/G149</f>
        <v>0.94050736721102302</v>
      </c>
      <c r="M150" s="142">
        <v>119150</v>
      </c>
      <c r="N150" s="139">
        <v>21426</v>
      </c>
      <c r="O150" s="139">
        <v>95228</v>
      </c>
      <c r="P150" s="139">
        <v>150013</v>
      </c>
      <c r="Q150" s="139">
        <v>159959</v>
      </c>
      <c r="R150" s="140">
        <f>Q150/P150-1</f>
        <v>6.6300920586882528E-2</v>
      </c>
      <c r="S150" s="140">
        <f>Q150/M150-1</f>
        <v>0.34250104909777601</v>
      </c>
      <c r="T150" s="139">
        <f>Q150-P150</f>
        <v>9946</v>
      </c>
      <c r="U150" s="139">
        <f>Q150-M150</f>
        <v>40809</v>
      </c>
      <c r="V150" s="140">
        <f>Q150/Q149</f>
        <v>0.9482816881369196</v>
      </c>
    </row>
    <row r="151" spans="2:22" ht="16.5" thickBot="1" x14ac:dyDescent="0.3">
      <c r="B151" s="62" t="s">
        <v>166</v>
      </c>
      <c r="C151" s="139">
        <v>104167</v>
      </c>
      <c r="D151" s="139">
        <v>50765</v>
      </c>
      <c r="E151" s="139">
        <v>78193</v>
      </c>
      <c r="F151" s="139">
        <v>97966</v>
      </c>
      <c r="G151" s="139">
        <v>111064</v>
      </c>
      <c r="H151" s="140">
        <f>G151/F151-1</f>
        <v>0.13369944674683043</v>
      </c>
      <c r="I151" s="140">
        <f>G151/C151-1</f>
        <v>6.6210988124838055E-2</v>
      </c>
      <c r="J151" s="139">
        <f>G151-F151</f>
        <v>13098</v>
      </c>
      <c r="K151" s="139">
        <f>G151-C151</f>
        <v>6897</v>
      </c>
      <c r="L151" s="140">
        <f>G151/G149</f>
        <v>5.9492632788976957E-2</v>
      </c>
      <c r="M151" s="142">
        <v>5084</v>
      </c>
      <c r="N151" s="139">
        <v>2219</v>
      </c>
      <c r="O151" s="139">
        <v>6064</v>
      </c>
      <c r="P151" s="139">
        <v>8167</v>
      </c>
      <c r="Q151" s="139">
        <v>8724</v>
      </c>
      <c r="R151" s="140">
        <f>Q151/P151-1</f>
        <v>6.8201297906207881E-2</v>
      </c>
      <c r="S151" s="140">
        <f>Q151/M151-1</f>
        <v>0.7159716758457908</v>
      </c>
      <c r="T151" s="139">
        <f>Q151-P151</f>
        <v>557</v>
      </c>
      <c r="U151" s="139">
        <f>Q151-M151</f>
        <v>3640</v>
      </c>
      <c r="V151" s="140">
        <f>Q151/Q149</f>
        <v>5.171831186308045E-2</v>
      </c>
    </row>
    <row r="152" spans="2:22" ht="16.5" thickBot="1" x14ac:dyDescent="0.3">
      <c r="B152" s="159" t="s">
        <v>185</v>
      </c>
      <c r="C152" s="161"/>
      <c r="D152" s="161"/>
      <c r="E152" s="161"/>
      <c r="F152" s="161"/>
      <c r="G152" s="161"/>
      <c r="H152" s="161"/>
      <c r="I152" s="154"/>
      <c r="J152" s="154"/>
      <c r="K152" s="154"/>
      <c r="L152" s="154"/>
      <c r="M152" s="154"/>
      <c r="N152" s="154"/>
      <c r="O152" s="154"/>
      <c r="P152" s="154"/>
      <c r="Q152" s="154"/>
      <c r="R152" s="154"/>
      <c r="S152" s="154"/>
      <c r="T152" s="154"/>
      <c r="U152" s="154"/>
      <c r="V152" s="154"/>
    </row>
    <row r="153" spans="2:22" ht="15.75" x14ac:dyDescent="0.25">
      <c r="B153" s="62" t="s">
        <v>58</v>
      </c>
      <c r="C153" s="139">
        <v>188776</v>
      </c>
      <c r="D153" s="139">
        <v>69832</v>
      </c>
      <c r="E153" s="139">
        <v>139201</v>
      </c>
      <c r="F153" s="139">
        <v>234360</v>
      </c>
      <c r="G153" s="139">
        <v>221812</v>
      </c>
      <c r="H153" s="140">
        <f>G153/F153-1</f>
        <v>-5.3541559993172894E-2</v>
      </c>
      <c r="I153" s="140">
        <f>G153/C153-1</f>
        <v>0.17500105945671063</v>
      </c>
      <c r="J153" s="139">
        <f>G153-F153</f>
        <v>-12548</v>
      </c>
      <c r="K153" s="139">
        <f>G153-C153</f>
        <v>33036</v>
      </c>
      <c r="L153" s="140">
        <f>G153/G153</f>
        <v>1</v>
      </c>
      <c r="M153" s="142">
        <v>17292</v>
      </c>
      <c r="N153" s="139">
        <v>5434</v>
      </c>
      <c r="O153" s="139">
        <v>22357</v>
      </c>
      <c r="P153" s="139">
        <v>20419</v>
      </c>
      <c r="Q153" s="139">
        <v>22814</v>
      </c>
      <c r="R153" s="140">
        <f>Q153/P153-1</f>
        <v>0.11729271756697202</v>
      </c>
      <c r="S153" s="140">
        <f>Q153/M153-1</f>
        <v>0.31933842239185761</v>
      </c>
      <c r="T153" s="139">
        <f>Q153-P153</f>
        <v>2395</v>
      </c>
      <c r="U153" s="139">
        <f>Q153-M153</f>
        <v>5522</v>
      </c>
      <c r="V153" s="140">
        <f>Q153/Q153</f>
        <v>1</v>
      </c>
    </row>
    <row r="154" spans="2:22" ht="15.75" x14ac:dyDescent="0.25">
      <c r="B154" s="62" t="s">
        <v>93</v>
      </c>
      <c r="C154" s="139">
        <v>162985</v>
      </c>
      <c r="D154" s="139">
        <v>53499</v>
      </c>
      <c r="E154" s="139">
        <v>107676</v>
      </c>
      <c r="F154" s="139">
        <v>206034</v>
      </c>
      <c r="G154" s="139">
        <v>203242</v>
      </c>
      <c r="H154" s="140">
        <f>G154/F154-1</f>
        <v>-1.3551161458788319E-2</v>
      </c>
      <c r="I154" s="140">
        <f>G154/C154-1</f>
        <v>0.24699819001748624</v>
      </c>
      <c r="J154" s="139">
        <f>G154-F154</f>
        <v>-2792</v>
      </c>
      <c r="K154" s="139">
        <f>G154-C154</f>
        <v>40257</v>
      </c>
      <c r="L154" s="140">
        <f>G154/G153</f>
        <v>0.91628045371756262</v>
      </c>
      <c r="M154" s="142">
        <v>15424</v>
      </c>
      <c r="N154" s="139">
        <v>4582</v>
      </c>
      <c r="O154" s="139">
        <v>19404</v>
      </c>
      <c r="P154" s="139">
        <v>19538</v>
      </c>
      <c r="Q154" s="139">
        <v>21862</v>
      </c>
      <c r="R154" s="140">
        <f>Q154/P154-1</f>
        <v>0.1189476916777561</v>
      </c>
      <c r="S154" s="140">
        <f>Q154/M154-1</f>
        <v>0.41740145228215764</v>
      </c>
      <c r="T154" s="139">
        <f>Q154-P154</f>
        <v>2324</v>
      </c>
      <c r="U154" s="139">
        <f>Q154-M154</f>
        <v>6438</v>
      </c>
      <c r="V154" s="140">
        <f>Q154/Q153</f>
        <v>0.95827123695976157</v>
      </c>
    </row>
    <row r="155" spans="2:22" ht="16.5" thickBot="1" x14ac:dyDescent="0.3">
      <c r="B155" s="62" t="s">
        <v>166</v>
      </c>
      <c r="C155" s="139">
        <v>25789</v>
      </c>
      <c r="D155" s="139">
        <v>16331</v>
      </c>
      <c r="E155" s="139">
        <v>31525</v>
      </c>
      <c r="F155" s="139">
        <v>28328</v>
      </c>
      <c r="G155" s="139">
        <v>18571</v>
      </c>
      <c r="H155" s="140">
        <f>G155/F155-1</f>
        <v>-0.34442953967805701</v>
      </c>
      <c r="I155" s="140">
        <f>G155/C155-1</f>
        <v>-0.27988677343053237</v>
      </c>
      <c r="J155" s="139">
        <f>G155-F155</f>
        <v>-9757</v>
      </c>
      <c r="K155" s="139">
        <f>G155-C155</f>
        <v>-7218</v>
      </c>
      <c r="L155" s="140">
        <f>G155/G153</f>
        <v>8.3724054604800466E-2</v>
      </c>
      <c r="M155" s="142">
        <v>1868</v>
      </c>
      <c r="N155" s="139">
        <v>852</v>
      </c>
      <c r="O155" s="139">
        <v>2953</v>
      </c>
      <c r="P155" s="139">
        <v>882</v>
      </c>
      <c r="Q155" s="139">
        <v>951</v>
      </c>
      <c r="R155" s="140">
        <f>Q155/P155-1</f>
        <v>7.8231292517006779E-2</v>
      </c>
      <c r="S155" s="140">
        <f>Q155/M155-1</f>
        <v>-0.4908993576017131</v>
      </c>
      <c r="T155" s="139">
        <f>Q155-P155</f>
        <v>69</v>
      </c>
      <c r="U155" s="139">
        <f>Q155-M155</f>
        <v>-917</v>
      </c>
      <c r="V155" s="140">
        <f>Q155/Q153</f>
        <v>4.1684930305952488E-2</v>
      </c>
    </row>
    <row r="156" spans="2:22" ht="16.5" thickBot="1" x14ac:dyDescent="0.3">
      <c r="B156" s="159" t="s">
        <v>186</v>
      </c>
      <c r="C156" s="161"/>
      <c r="D156" s="161"/>
      <c r="E156" s="161"/>
      <c r="F156" s="161"/>
      <c r="G156" s="161"/>
      <c r="H156" s="161"/>
      <c r="I156" s="154"/>
      <c r="J156" s="154"/>
      <c r="K156" s="154"/>
      <c r="L156" s="154"/>
      <c r="M156" s="154"/>
      <c r="N156" s="154"/>
      <c r="O156" s="154"/>
      <c r="P156" s="154"/>
      <c r="Q156" s="154"/>
      <c r="R156" s="154"/>
      <c r="S156" s="154"/>
      <c r="T156" s="154"/>
      <c r="U156" s="154"/>
      <c r="V156" s="154"/>
    </row>
    <row r="157" spans="2:22" ht="15.75" x14ac:dyDescent="0.25">
      <c r="B157" s="62" t="s">
        <v>58</v>
      </c>
      <c r="C157" s="139">
        <v>92779</v>
      </c>
      <c r="D157" s="139">
        <v>35070</v>
      </c>
      <c r="E157" s="139">
        <v>25106</v>
      </c>
      <c r="F157" s="139">
        <v>44907</v>
      </c>
      <c r="G157" s="139">
        <v>77579</v>
      </c>
      <c r="H157" s="140">
        <f>G157/F157-1</f>
        <v>0.72754804373482984</v>
      </c>
      <c r="I157" s="140">
        <f>G157/C157-1</f>
        <v>-0.16383017708748748</v>
      </c>
      <c r="J157" s="139">
        <f>G157-F157</f>
        <v>32672</v>
      </c>
      <c r="K157" s="139">
        <f>G157-C157</f>
        <v>-15200</v>
      </c>
      <c r="L157" s="140">
        <f>G157/G157</f>
        <v>1</v>
      </c>
      <c r="M157" s="142">
        <v>14819</v>
      </c>
      <c r="N157" s="139">
        <v>4875</v>
      </c>
      <c r="O157" s="139">
        <v>4596</v>
      </c>
      <c r="P157" s="139">
        <v>8083</v>
      </c>
      <c r="Q157" s="139">
        <v>19355</v>
      </c>
      <c r="R157" s="140">
        <f>Q157/P157-1</f>
        <v>1.394531733267351</v>
      </c>
      <c r="S157" s="140">
        <f>Q157/M157-1</f>
        <v>0.30609352857817673</v>
      </c>
      <c r="T157" s="139">
        <f>Q157-P157</f>
        <v>11272</v>
      </c>
      <c r="U157" s="139">
        <f>Q157-M157</f>
        <v>4536</v>
      </c>
      <c r="V157" s="140">
        <f>Q157/Q157</f>
        <v>1</v>
      </c>
    </row>
    <row r="158" spans="2:22" ht="15.75" x14ac:dyDescent="0.25">
      <c r="B158" s="62" t="s">
        <v>93</v>
      </c>
      <c r="C158" s="139">
        <v>92065</v>
      </c>
      <c r="D158" s="139">
        <v>34961</v>
      </c>
      <c r="E158" s="139">
        <v>24974</v>
      </c>
      <c r="F158" s="139">
        <v>44639</v>
      </c>
      <c r="G158" s="139">
        <v>77494</v>
      </c>
      <c r="H158" s="140">
        <f>G158/F158-1</f>
        <v>0.73601559174712694</v>
      </c>
      <c r="I158" s="140">
        <f>G158/C158-1</f>
        <v>-0.15826861456579588</v>
      </c>
      <c r="J158" s="139">
        <f>G158-F158</f>
        <v>32855</v>
      </c>
      <c r="K158" s="139">
        <f>G158-C158</f>
        <v>-14571</v>
      </c>
      <c r="L158" s="140">
        <f>G158/G157</f>
        <v>0.99890434267005246</v>
      </c>
      <c r="M158" s="142">
        <v>14705</v>
      </c>
      <c r="N158" s="139">
        <v>4860</v>
      </c>
      <c r="O158" s="139">
        <v>4519</v>
      </c>
      <c r="P158" s="139">
        <v>8003</v>
      </c>
      <c r="Q158" s="139">
        <v>19355</v>
      </c>
      <c r="R158" s="140">
        <f>Q158/P158-1</f>
        <v>1.4184680744720728</v>
      </c>
      <c r="S158" s="140">
        <f>Q158/M158-1</f>
        <v>0.3162189731383882</v>
      </c>
      <c r="T158" s="139">
        <f>Q158-P158</f>
        <v>11352</v>
      </c>
      <c r="U158" s="139">
        <f>Q158-M158</f>
        <v>4650</v>
      </c>
      <c r="V158" s="140">
        <f>Q158/Q157</f>
        <v>1</v>
      </c>
    </row>
    <row r="159" spans="2:22" ht="16.5" thickBot="1" x14ac:dyDescent="0.3">
      <c r="B159" s="62" t="s">
        <v>166</v>
      </c>
      <c r="C159" s="139">
        <v>715</v>
      </c>
      <c r="D159" s="139">
        <v>109</v>
      </c>
      <c r="E159" s="139">
        <v>132</v>
      </c>
      <c r="F159" s="139">
        <v>270</v>
      </c>
      <c r="G159" s="139">
        <v>85</v>
      </c>
      <c r="H159" s="140">
        <f>G159/F159-1</f>
        <v>-0.68518518518518512</v>
      </c>
      <c r="I159" s="140">
        <f>G159/C159-1</f>
        <v>-0.88111888111888115</v>
      </c>
      <c r="J159" s="139">
        <f>G159-F159</f>
        <v>-185</v>
      </c>
      <c r="K159" s="139">
        <f>G159-C159</f>
        <v>-630</v>
      </c>
      <c r="L159" s="140">
        <f>G159/G157</f>
        <v>1.0956573299475373E-3</v>
      </c>
      <c r="M159" s="142">
        <v>114</v>
      </c>
      <c r="N159" s="139">
        <v>15</v>
      </c>
      <c r="O159" s="139">
        <v>77</v>
      </c>
      <c r="P159" s="139">
        <v>80</v>
      </c>
      <c r="Q159" s="139">
        <v>0</v>
      </c>
      <c r="R159" s="140">
        <f>IFERROR(Q159/P159-1,"-")</f>
        <v>-1</v>
      </c>
      <c r="S159" s="140">
        <f>IFERROR(Q159/M159-1,"-")</f>
        <v>-1</v>
      </c>
      <c r="T159" s="139">
        <f>Q159-P159</f>
        <v>-80</v>
      </c>
      <c r="U159" s="139">
        <f>Q159-M159</f>
        <v>-114</v>
      </c>
      <c r="V159" s="140">
        <f>Q159/Q157</f>
        <v>0</v>
      </c>
    </row>
    <row r="160" spans="2:22" ht="16.5" thickBot="1" x14ac:dyDescent="0.3">
      <c r="B160" s="159" t="s">
        <v>187</v>
      </c>
      <c r="C160" s="161"/>
      <c r="D160" s="161"/>
      <c r="E160" s="161"/>
      <c r="F160" s="161"/>
      <c r="G160" s="161"/>
      <c r="H160" s="161"/>
      <c r="I160" s="154"/>
      <c r="J160" s="154"/>
      <c r="K160" s="154"/>
      <c r="L160" s="154"/>
      <c r="M160" s="154"/>
      <c r="N160" s="154"/>
      <c r="O160" s="154"/>
      <c r="P160" s="154"/>
      <c r="Q160" s="154"/>
      <c r="R160" s="154"/>
      <c r="S160" s="154"/>
      <c r="T160" s="154"/>
      <c r="U160" s="154"/>
      <c r="V160" s="154"/>
    </row>
    <row r="161" spans="2:22" ht="15.75" x14ac:dyDescent="0.25">
      <c r="B161" s="62" t="s">
        <v>58</v>
      </c>
      <c r="C161" s="139">
        <v>47513</v>
      </c>
      <c r="D161" s="139">
        <v>21542</v>
      </c>
      <c r="E161" s="139">
        <v>31457</v>
      </c>
      <c r="F161" s="139">
        <v>47016</v>
      </c>
      <c r="G161" s="139">
        <v>54000</v>
      </c>
      <c r="H161" s="140">
        <f>G161/F161-1</f>
        <v>0.1485451761102603</v>
      </c>
      <c r="I161" s="140">
        <f>G161/C161-1</f>
        <v>0.13653105465872506</v>
      </c>
      <c r="J161" s="139">
        <f>G161-F161</f>
        <v>6984</v>
      </c>
      <c r="K161" s="139">
        <f>G161-C161</f>
        <v>6487</v>
      </c>
      <c r="L161" s="140">
        <f>G161/G161</f>
        <v>1</v>
      </c>
      <c r="M161" s="142">
        <v>5271</v>
      </c>
      <c r="N161" s="139">
        <v>1940</v>
      </c>
      <c r="O161" s="139">
        <v>5206</v>
      </c>
      <c r="P161" s="139">
        <v>5769</v>
      </c>
      <c r="Q161" s="139">
        <v>5874</v>
      </c>
      <c r="R161" s="140">
        <f>Q161/P161-1</f>
        <v>1.8200728029121205E-2</v>
      </c>
      <c r="S161" s="140">
        <f>Q161/M161-1</f>
        <v>0.11439954467842917</v>
      </c>
      <c r="T161" s="139">
        <f>Q161-P161</f>
        <v>105</v>
      </c>
      <c r="U161" s="139">
        <f>Q161-M161</f>
        <v>603</v>
      </c>
      <c r="V161" s="140">
        <f>Q161/Q161</f>
        <v>1</v>
      </c>
    </row>
    <row r="162" spans="2:22" ht="15.75" x14ac:dyDescent="0.25">
      <c r="B162" s="62" t="s">
        <v>93</v>
      </c>
      <c r="C162" s="139">
        <v>43711</v>
      </c>
      <c r="D162" s="139">
        <v>19301</v>
      </c>
      <c r="E162" s="139">
        <v>27456</v>
      </c>
      <c r="F162" s="139">
        <v>42095</v>
      </c>
      <c r="G162" s="139">
        <v>48466</v>
      </c>
      <c r="H162" s="140">
        <f>G162/F162-1</f>
        <v>0.15134814110939532</v>
      </c>
      <c r="I162" s="140">
        <f>G162/C162-1</f>
        <v>0.10878268628034138</v>
      </c>
      <c r="J162" s="139">
        <f>G162-F162</f>
        <v>6371</v>
      </c>
      <c r="K162" s="139">
        <f>G162-C162</f>
        <v>4755</v>
      </c>
      <c r="L162" s="140">
        <f>G162/G161</f>
        <v>0.89751851851851849</v>
      </c>
      <c r="M162" s="142">
        <v>5085</v>
      </c>
      <c r="N162" s="139">
        <v>1767</v>
      </c>
      <c r="O162" s="139">
        <v>4828</v>
      </c>
      <c r="P162" s="139">
        <v>5216</v>
      </c>
      <c r="Q162" s="139">
        <v>5487</v>
      </c>
      <c r="R162" s="140">
        <f>Q162/P162-1</f>
        <v>5.1955521472392574E-2</v>
      </c>
      <c r="S162" s="140">
        <f>Q162/M162-1</f>
        <v>7.9056047197640034E-2</v>
      </c>
      <c r="T162" s="139">
        <f>Q162-P162</f>
        <v>271</v>
      </c>
      <c r="U162" s="139">
        <f>Q162-M162</f>
        <v>402</v>
      </c>
      <c r="V162" s="140">
        <f>Q162/Q161</f>
        <v>0.93411644535240046</v>
      </c>
    </row>
    <row r="163" spans="2:22" ht="16.5" thickBot="1" x14ac:dyDescent="0.3">
      <c r="B163" s="62" t="s">
        <v>166</v>
      </c>
      <c r="C163" s="139">
        <v>3801</v>
      </c>
      <c r="D163" s="139">
        <v>2243</v>
      </c>
      <c r="E163" s="139">
        <v>4001</v>
      </c>
      <c r="F163" s="139">
        <v>4922</v>
      </c>
      <c r="G163" s="139">
        <v>5535</v>
      </c>
      <c r="H163" s="140">
        <f>G163/F163-1</f>
        <v>0.12454286875253961</v>
      </c>
      <c r="I163" s="140">
        <f>G163/C163-1</f>
        <v>0.45619573796369384</v>
      </c>
      <c r="J163" s="139">
        <f>G163-F163</f>
        <v>613</v>
      </c>
      <c r="K163" s="139">
        <f>G163-C163</f>
        <v>1734</v>
      </c>
      <c r="L163" s="140">
        <f>G163/G161</f>
        <v>0.10249999999999999</v>
      </c>
      <c r="M163" s="142">
        <v>186</v>
      </c>
      <c r="N163" s="139">
        <v>173</v>
      </c>
      <c r="O163" s="139">
        <v>378</v>
      </c>
      <c r="P163" s="139">
        <v>553</v>
      </c>
      <c r="Q163" s="139">
        <v>388</v>
      </c>
      <c r="R163" s="140">
        <f>Q163/P163-1</f>
        <v>-0.29837251356238703</v>
      </c>
      <c r="S163" s="140">
        <f>Q163/M163-1</f>
        <v>1.086021505376344</v>
      </c>
      <c r="T163" s="139">
        <f>Q163-P163</f>
        <v>-165</v>
      </c>
      <c r="U163" s="139">
        <f>Q163-M163</f>
        <v>202</v>
      </c>
      <c r="V163" s="140">
        <f>Q163/Q161</f>
        <v>6.6053796390875039E-2</v>
      </c>
    </row>
    <row r="164" spans="2:22" ht="16.5" thickBot="1" x14ac:dyDescent="0.3">
      <c r="B164" s="159" t="s">
        <v>188</v>
      </c>
      <c r="C164" s="161"/>
      <c r="D164" s="161"/>
      <c r="E164" s="161"/>
      <c r="F164" s="161"/>
      <c r="G164" s="161"/>
      <c r="H164" s="161"/>
      <c r="I164" s="154"/>
      <c r="J164" s="154"/>
      <c r="K164" s="154"/>
      <c r="L164" s="154"/>
      <c r="M164" s="154"/>
      <c r="N164" s="154"/>
      <c r="O164" s="154"/>
      <c r="P164" s="154"/>
      <c r="Q164" s="154"/>
      <c r="R164" s="154"/>
      <c r="S164" s="154"/>
      <c r="T164" s="154"/>
      <c r="U164" s="154"/>
      <c r="V164" s="154"/>
    </row>
    <row r="165" spans="2:22" ht="15.75" x14ac:dyDescent="0.25">
      <c r="B165" s="62" t="s">
        <v>58</v>
      </c>
      <c r="C165" s="139">
        <v>81230</v>
      </c>
      <c r="D165" s="139">
        <v>36369</v>
      </c>
      <c r="E165" s="139">
        <v>51891</v>
      </c>
      <c r="F165" s="139">
        <v>103937</v>
      </c>
      <c r="G165" s="139">
        <v>108842</v>
      </c>
      <c r="H165" s="140">
        <f>G165/F165-1</f>
        <v>4.7192049029700645E-2</v>
      </c>
      <c r="I165" s="140">
        <f>G165/C165-1</f>
        <v>0.33992367351963559</v>
      </c>
      <c r="J165" s="139">
        <f>G165-F165</f>
        <v>4905</v>
      </c>
      <c r="K165" s="139">
        <f>G165-C165</f>
        <v>27612</v>
      </c>
      <c r="L165" s="140">
        <f>G165/G165</f>
        <v>1</v>
      </c>
      <c r="M165" s="142">
        <v>5403</v>
      </c>
      <c r="N165" s="139">
        <v>2599</v>
      </c>
      <c r="O165" s="139">
        <v>5870</v>
      </c>
      <c r="P165" s="139">
        <v>9233</v>
      </c>
      <c r="Q165" s="139">
        <v>9884</v>
      </c>
      <c r="R165" s="140">
        <f>Q165/P165-1</f>
        <v>7.0507960576194018E-2</v>
      </c>
      <c r="S165" s="140">
        <f>Q165/M165-1</f>
        <v>0.82935406255783817</v>
      </c>
      <c r="T165" s="139">
        <f>Q165-P165</f>
        <v>651</v>
      </c>
      <c r="U165" s="139">
        <f>Q165-M165</f>
        <v>4481</v>
      </c>
      <c r="V165" s="140">
        <f>Q165/Q165</f>
        <v>1</v>
      </c>
    </row>
    <row r="166" spans="2:22" ht="15.75" x14ac:dyDescent="0.25">
      <c r="B166" s="62" t="s">
        <v>93</v>
      </c>
      <c r="C166" s="139">
        <v>53927</v>
      </c>
      <c r="D166" s="139">
        <v>21835</v>
      </c>
      <c r="E166" s="139">
        <v>30255</v>
      </c>
      <c r="F166" s="139">
        <v>74660</v>
      </c>
      <c r="G166" s="139">
        <v>77991</v>
      </c>
      <c r="H166" s="140">
        <f>G166/F166-1</f>
        <v>4.4615590677739014E-2</v>
      </c>
      <c r="I166" s="140">
        <f>G166/C166-1</f>
        <v>0.44623287036178527</v>
      </c>
      <c r="J166" s="139">
        <f>G166-F166</f>
        <v>3331</v>
      </c>
      <c r="K166" s="139">
        <f>G166-C166</f>
        <v>24064</v>
      </c>
      <c r="L166" s="140">
        <f>G166/G165</f>
        <v>0.7165524338031275</v>
      </c>
      <c r="M166" s="142">
        <v>3977</v>
      </c>
      <c r="N166" s="139">
        <v>2122</v>
      </c>
      <c r="O166" s="139">
        <v>4803</v>
      </c>
      <c r="P166" s="139">
        <v>7344</v>
      </c>
      <c r="Q166" s="139">
        <v>7993</v>
      </c>
      <c r="R166" s="140">
        <f>Q166/P166-1</f>
        <v>8.8371459694989163E-2</v>
      </c>
      <c r="S166" s="140">
        <f>Q166/M166-1</f>
        <v>1.0098063867236609</v>
      </c>
      <c r="T166" s="139">
        <f>Q166-P166</f>
        <v>649</v>
      </c>
      <c r="U166" s="139">
        <f>Q166-M166</f>
        <v>4016</v>
      </c>
      <c r="V166" s="140">
        <f>Q166/Q165</f>
        <v>0.8086806960744638</v>
      </c>
    </row>
    <row r="167" spans="2:22" ht="16.5" thickBot="1" x14ac:dyDescent="0.3">
      <c r="B167" s="62" t="s">
        <v>166</v>
      </c>
      <c r="C167" s="139">
        <v>27303</v>
      </c>
      <c r="D167" s="139">
        <v>14538</v>
      </c>
      <c r="E167" s="139">
        <v>21637</v>
      </c>
      <c r="F167" s="139">
        <v>29277</v>
      </c>
      <c r="G167" s="139">
        <v>30851</v>
      </c>
      <c r="H167" s="140">
        <f>G167/F167-1</f>
        <v>5.3762339037469742E-2</v>
      </c>
      <c r="I167" s="140">
        <f>G167/C167-1</f>
        <v>0.12994908984360687</v>
      </c>
      <c r="J167" s="139">
        <f>G167-F167</f>
        <v>1574</v>
      </c>
      <c r="K167" s="139">
        <f>G167-C167</f>
        <v>3548</v>
      </c>
      <c r="L167" s="140">
        <f>G167/G165</f>
        <v>0.28344756619687256</v>
      </c>
      <c r="M167" s="142">
        <v>1426</v>
      </c>
      <c r="N167" s="139">
        <v>478</v>
      </c>
      <c r="O167" s="139">
        <v>1068</v>
      </c>
      <c r="P167" s="139">
        <v>1889</v>
      </c>
      <c r="Q167" s="139">
        <v>1891</v>
      </c>
      <c r="R167" s="140">
        <f>Q167/P167-1</f>
        <v>1.0587612493382359E-3</v>
      </c>
      <c r="S167" s="140">
        <f>Q167/M167-1</f>
        <v>0.32608695652173902</v>
      </c>
      <c r="T167" s="139">
        <f>Q167-P167</f>
        <v>2</v>
      </c>
      <c r="U167" s="139">
        <f>Q167-M167</f>
        <v>465</v>
      </c>
      <c r="V167" s="140">
        <f>Q167/Q165</f>
        <v>0.19131930392553623</v>
      </c>
    </row>
    <row r="168" spans="2:22" ht="16.5" thickBot="1" x14ac:dyDescent="0.3">
      <c r="B168" s="159" t="s">
        <v>189</v>
      </c>
      <c r="C168" s="161"/>
      <c r="D168" s="161"/>
      <c r="E168" s="161"/>
      <c r="F168" s="161"/>
      <c r="G168" s="161"/>
      <c r="H168" s="161"/>
      <c r="I168" s="154"/>
      <c r="J168" s="154"/>
      <c r="K168" s="154"/>
      <c r="L168" s="154"/>
      <c r="M168" s="154"/>
      <c r="N168" s="154"/>
      <c r="O168" s="154"/>
      <c r="P168" s="154"/>
      <c r="Q168" s="154"/>
      <c r="R168" s="154"/>
      <c r="S168" s="154"/>
      <c r="T168" s="154"/>
      <c r="U168" s="154"/>
      <c r="V168" s="154"/>
    </row>
    <row r="169" spans="2:22" ht="15.75" x14ac:dyDescent="0.25">
      <c r="B169" s="62" t="s">
        <v>58</v>
      </c>
      <c r="C169" s="139">
        <v>23976</v>
      </c>
      <c r="D169" s="139">
        <v>10595</v>
      </c>
      <c r="E169" s="139">
        <v>27535</v>
      </c>
      <c r="F169" s="139">
        <v>39993</v>
      </c>
      <c r="G169" s="139">
        <v>51499</v>
      </c>
      <c r="H169" s="140">
        <f>G169/F169-1</f>
        <v>0.28770034756082308</v>
      </c>
      <c r="I169" s="140">
        <f>G169/C169-1</f>
        <v>1.1479396062729395</v>
      </c>
      <c r="J169" s="139">
        <f>G169-F169</f>
        <v>11506</v>
      </c>
      <c r="K169" s="139">
        <f>G169-C169</f>
        <v>27523</v>
      </c>
      <c r="L169" s="140">
        <f>G169/G169</f>
        <v>1</v>
      </c>
      <c r="M169" s="142">
        <v>1699</v>
      </c>
      <c r="N169" s="139">
        <v>1416</v>
      </c>
      <c r="O169" s="139">
        <v>2269</v>
      </c>
      <c r="P169" s="139">
        <v>8468</v>
      </c>
      <c r="Q169" s="139">
        <v>4285</v>
      </c>
      <c r="R169" s="140">
        <f>Q169/P169-1</f>
        <v>-0.49397732640529046</v>
      </c>
      <c r="S169" s="140">
        <f>Q169/M169-1</f>
        <v>1.5220718069452621</v>
      </c>
      <c r="T169" s="139">
        <f>Q169-P169</f>
        <v>-4183</v>
      </c>
      <c r="U169" s="139">
        <f>Q169-M169</f>
        <v>2586</v>
      </c>
      <c r="V169" s="140">
        <f>Q169/Q169</f>
        <v>1</v>
      </c>
    </row>
    <row r="170" spans="2:22" ht="15.75" x14ac:dyDescent="0.25">
      <c r="B170" s="62" t="s">
        <v>93</v>
      </c>
      <c r="C170" s="139">
        <v>20346</v>
      </c>
      <c r="D170" s="139">
        <v>8089</v>
      </c>
      <c r="E170" s="139">
        <v>16610</v>
      </c>
      <c r="F170" s="139">
        <v>31557</v>
      </c>
      <c r="G170" s="139">
        <v>40127</v>
      </c>
      <c r="H170" s="140">
        <f>G170/F170-1</f>
        <v>0.271572075926102</v>
      </c>
      <c r="I170" s="140">
        <f>G170/C170-1</f>
        <v>0.97223041384055842</v>
      </c>
      <c r="J170" s="139">
        <f>G170-F170</f>
        <v>8570</v>
      </c>
      <c r="K170" s="139">
        <f>G170-C170</f>
        <v>19781</v>
      </c>
      <c r="L170" s="140">
        <f>G170/G169</f>
        <v>0.77918017825588848</v>
      </c>
      <c r="M170" s="142">
        <v>1600</v>
      </c>
      <c r="N170" s="139">
        <v>1055</v>
      </c>
      <c r="O170" s="139">
        <v>1550</v>
      </c>
      <c r="P170" s="139">
        <v>7846</v>
      </c>
      <c r="Q170" s="139">
        <v>3662</v>
      </c>
      <c r="R170" s="140">
        <f>Q170/P170-1</f>
        <v>-0.53326535814427733</v>
      </c>
      <c r="S170" s="140">
        <f>Q170/M170-1</f>
        <v>1.2887499999999998</v>
      </c>
      <c r="T170" s="139">
        <f>Q170-P170</f>
        <v>-4184</v>
      </c>
      <c r="U170" s="139">
        <f>Q170-M170</f>
        <v>2062</v>
      </c>
      <c r="V170" s="140">
        <f>Q170/Q169</f>
        <v>0.85460910151691949</v>
      </c>
    </row>
    <row r="171" spans="2:22" ht="16.5" thickBot="1" x14ac:dyDescent="0.3">
      <c r="B171" s="62" t="s">
        <v>166</v>
      </c>
      <c r="C171" s="139">
        <v>3628</v>
      </c>
      <c r="D171" s="139">
        <v>2506</v>
      </c>
      <c r="E171" s="139">
        <v>10926</v>
      </c>
      <c r="F171" s="139">
        <v>8438</v>
      </c>
      <c r="G171" s="139">
        <v>11374</v>
      </c>
      <c r="H171" s="140">
        <f>G171/F171-1</f>
        <v>0.34794975112585913</v>
      </c>
      <c r="I171" s="140">
        <f>G171/C171-1</f>
        <v>2.1350606394707827</v>
      </c>
      <c r="J171" s="139">
        <f>G171-F171</f>
        <v>2936</v>
      </c>
      <c r="K171" s="139">
        <f>G171-C171</f>
        <v>7746</v>
      </c>
      <c r="L171" s="140">
        <f>G171/G169</f>
        <v>0.22085865744965921</v>
      </c>
      <c r="M171" s="142">
        <v>99</v>
      </c>
      <c r="N171" s="139">
        <v>361</v>
      </c>
      <c r="O171" s="139">
        <v>719</v>
      </c>
      <c r="P171" s="139">
        <v>622</v>
      </c>
      <c r="Q171" s="139">
        <v>623</v>
      </c>
      <c r="R171" s="140">
        <f>Q171/P171-1</f>
        <v>1.607717041800738E-3</v>
      </c>
      <c r="S171" s="140">
        <f>Q171/M171-1</f>
        <v>5.2929292929292933</v>
      </c>
      <c r="T171" s="139">
        <f>Q171-P171</f>
        <v>1</v>
      </c>
      <c r="U171" s="139">
        <f>Q171-M171</f>
        <v>524</v>
      </c>
      <c r="V171" s="140">
        <f>Q171/Q169</f>
        <v>0.14539089848308051</v>
      </c>
    </row>
    <row r="172" spans="2:22" ht="16.5" thickBot="1" x14ac:dyDescent="0.3">
      <c r="B172" s="158" t="s">
        <v>165</v>
      </c>
      <c r="C172" s="154"/>
      <c r="D172" s="154"/>
      <c r="E172" s="154"/>
      <c r="F172" s="154"/>
      <c r="G172" s="154"/>
      <c r="H172" s="154"/>
      <c r="I172" s="154"/>
      <c r="J172" s="154"/>
      <c r="K172" s="154"/>
      <c r="L172" s="154"/>
      <c r="M172" s="154"/>
      <c r="N172" s="154"/>
      <c r="O172" s="154"/>
      <c r="P172" s="154"/>
      <c r="Q172" s="154"/>
      <c r="R172" s="154"/>
      <c r="S172" s="154"/>
      <c r="T172" s="154"/>
      <c r="U172" s="154"/>
      <c r="V172" s="154"/>
    </row>
    <row r="173" spans="2:22" ht="16.5" thickBot="1" x14ac:dyDescent="0.3">
      <c r="B173" s="159" t="s">
        <v>190</v>
      </c>
      <c r="C173" s="160"/>
      <c r="D173" s="160"/>
      <c r="E173" s="160"/>
      <c r="F173" s="160"/>
      <c r="G173" s="160"/>
      <c r="H173" s="160"/>
      <c r="I173" s="154"/>
      <c r="J173" s="154"/>
      <c r="K173" s="154"/>
      <c r="L173" s="154"/>
      <c r="M173" s="154"/>
      <c r="N173" s="154"/>
      <c r="O173" s="154"/>
      <c r="P173" s="154"/>
      <c r="Q173" s="154"/>
      <c r="R173" s="154"/>
      <c r="S173" s="154"/>
      <c r="T173" s="154"/>
      <c r="U173" s="154"/>
      <c r="V173" s="154"/>
    </row>
    <row r="174" spans="2:22" ht="15.75" x14ac:dyDescent="0.25">
      <c r="B174" s="62" t="s">
        <v>58</v>
      </c>
      <c r="C174" s="139">
        <v>343680</v>
      </c>
      <c r="D174" s="139">
        <v>123705</v>
      </c>
      <c r="E174" s="139">
        <v>161172</v>
      </c>
      <c r="F174" s="139">
        <v>224351</v>
      </c>
      <c r="G174" s="139">
        <v>233427</v>
      </c>
      <c r="H174" s="140">
        <f>G174/F174-1</f>
        <v>4.0454466438750059E-2</v>
      </c>
      <c r="I174" s="140">
        <f>G174/C174-1</f>
        <v>-0.32080132681564244</v>
      </c>
      <c r="J174" s="139">
        <f>G174-F174</f>
        <v>9076</v>
      </c>
      <c r="K174" s="139">
        <f>G174-C174</f>
        <v>-110253</v>
      </c>
      <c r="L174" s="140">
        <f>G174/G174</f>
        <v>1</v>
      </c>
      <c r="M174" s="142">
        <v>35515</v>
      </c>
      <c r="N174" s="139">
        <v>9735</v>
      </c>
      <c r="O174" s="139">
        <v>18737</v>
      </c>
      <c r="P174" s="139">
        <v>22470</v>
      </c>
      <c r="Q174" s="139">
        <v>37974</v>
      </c>
      <c r="R174" s="140">
        <f>Q174/P174-1</f>
        <v>0.6899866488651536</v>
      </c>
      <c r="S174" s="140">
        <f>Q174/M174-1</f>
        <v>6.9238349992960746E-2</v>
      </c>
      <c r="T174" s="139">
        <f>Q174-P174</f>
        <v>15504</v>
      </c>
      <c r="U174" s="139">
        <f>Q174-M174</f>
        <v>2459</v>
      </c>
      <c r="V174" s="140">
        <f>Q174/Q174</f>
        <v>1</v>
      </c>
    </row>
    <row r="175" spans="2:22" ht="15.75" x14ac:dyDescent="0.25">
      <c r="B175" s="62" t="s">
        <v>93</v>
      </c>
      <c r="C175" s="139">
        <v>282923</v>
      </c>
      <c r="D175" s="139">
        <v>94407</v>
      </c>
      <c r="E175" s="139">
        <v>72258</v>
      </c>
      <c r="F175" s="139">
        <v>154511</v>
      </c>
      <c r="G175" s="139">
        <v>177831</v>
      </c>
      <c r="H175" s="140">
        <f>G175/F175-1</f>
        <v>0.15092776566069732</v>
      </c>
      <c r="I175" s="140">
        <f>G175/C175-1</f>
        <v>-0.37145088946462468</v>
      </c>
      <c r="J175" s="139">
        <f>G175-F175</f>
        <v>23320</v>
      </c>
      <c r="K175" s="139">
        <f>G175-C175</f>
        <v>-105092</v>
      </c>
      <c r="L175" s="140">
        <f>G175/G174</f>
        <v>0.76182703800331586</v>
      </c>
      <c r="M175" s="142">
        <v>32155</v>
      </c>
      <c r="N175" s="139">
        <v>8308</v>
      </c>
      <c r="O175" s="139">
        <v>6578</v>
      </c>
      <c r="P175" s="139">
        <v>19406</v>
      </c>
      <c r="Q175" s="139">
        <v>33781</v>
      </c>
      <c r="R175" s="140">
        <f>Q175/P175-1</f>
        <v>0.74075028341749971</v>
      </c>
      <c r="S175" s="140">
        <f>Q175/M175-1</f>
        <v>5.056756336495094E-2</v>
      </c>
      <c r="T175" s="139">
        <f>Q175-P175</f>
        <v>14375</v>
      </c>
      <c r="U175" s="139">
        <f>Q175-M175</f>
        <v>1626</v>
      </c>
      <c r="V175" s="140">
        <f>Q175/Q174</f>
        <v>0.88958234581555806</v>
      </c>
    </row>
    <row r="176" spans="2:22" ht="16.5" thickBot="1" x14ac:dyDescent="0.3">
      <c r="B176" s="62" t="s">
        <v>166</v>
      </c>
      <c r="C176" s="139">
        <v>60757</v>
      </c>
      <c r="D176" s="139">
        <v>29298</v>
      </c>
      <c r="E176" s="139">
        <v>88913</v>
      </c>
      <c r="F176" s="139">
        <v>69843</v>
      </c>
      <c r="G176" s="139">
        <v>55596</v>
      </c>
      <c r="H176" s="140">
        <f>G176/F176-1</f>
        <v>-0.20398608307203303</v>
      </c>
      <c r="I176" s="140">
        <f>G176/C176-1</f>
        <v>-8.4944944615435225E-2</v>
      </c>
      <c r="J176" s="139">
        <f>G176-F176</f>
        <v>-14247</v>
      </c>
      <c r="K176" s="139">
        <f>G176-C176</f>
        <v>-5161</v>
      </c>
      <c r="L176" s="140">
        <f>G176/G174</f>
        <v>0.2381729619966842</v>
      </c>
      <c r="M176" s="142">
        <v>3360</v>
      </c>
      <c r="N176" s="139">
        <v>1427</v>
      </c>
      <c r="O176" s="139">
        <v>12159</v>
      </c>
      <c r="P176" s="139">
        <v>3065</v>
      </c>
      <c r="Q176" s="139">
        <v>4192</v>
      </c>
      <c r="R176" s="140">
        <f>Q176/P176-1</f>
        <v>0.36769983686786301</v>
      </c>
      <c r="S176" s="140">
        <f>Q176/M176-1</f>
        <v>0.24761904761904763</v>
      </c>
      <c r="T176" s="139">
        <f>Q176-P176</f>
        <v>1127</v>
      </c>
      <c r="U176" s="139">
        <f>Q176-M176</f>
        <v>832</v>
      </c>
      <c r="V176" s="140">
        <f>Q176/Q174</f>
        <v>0.11039132037710012</v>
      </c>
    </row>
    <row r="177" spans="2:22" ht="16.5" thickBot="1" x14ac:dyDescent="0.3">
      <c r="B177" s="159" t="s">
        <v>183</v>
      </c>
      <c r="C177" s="161"/>
      <c r="D177" s="161"/>
      <c r="E177" s="161"/>
      <c r="F177" s="161"/>
      <c r="G177" s="161"/>
      <c r="H177" s="161"/>
      <c r="I177" s="154"/>
      <c r="J177" s="154"/>
      <c r="K177" s="154"/>
      <c r="L177" s="154"/>
      <c r="M177" s="154"/>
      <c r="N177" s="154"/>
      <c r="O177" s="154"/>
      <c r="P177" s="154"/>
      <c r="Q177" s="154"/>
      <c r="R177" s="154"/>
      <c r="S177" s="154"/>
      <c r="T177" s="154"/>
      <c r="U177" s="154"/>
      <c r="V177" s="154"/>
    </row>
    <row r="178" spans="2:22" ht="15.75" x14ac:dyDescent="0.25">
      <c r="B178" s="62" t="s">
        <v>58</v>
      </c>
      <c r="C178" s="139">
        <v>203435</v>
      </c>
      <c r="D178" s="139">
        <v>61196</v>
      </c>
      <c r="E178" s="139">
        <v>94901</v>
      </c>
      <c r="F178" s="139">
        <v>101891</v>
      </c>
      <c r="G178" s="139">
        <v>105828</v>
      </c>
      <c r="H178" s="140">
        <f>G178/F178-1</f>
        <v>3.8639330264694571E-2</v>
      </c>
      <c r="I178" s="140">
        <f>G178/C178-1</f>
        <v>-0.47979452896502572</v>
      </c>
      <c r="J178" s="139">
        <f>G178-F178</f>
        <v>3937</v>
      </c>
      <c r="K178" s="139">
        <f>G178-C178</f>
        <v>-97607</v>
      </c>
      <c r="L178" s="140">
        <f>G178/G178</f>
        <v>1</v>
      </c>
      <c r="M178" s="142">
        <v>17062</v>
      </c>
      <c r="N178" s="139">
        <v>2197</v>
      </c>
      <c r="O178" s="139">
        <v>12300</v>
      </c>
      <c r="P178" s="139">
        <v>8969</v>
      </c>
      <c r="Q178" s="139">
        <v>11347</v>
      </c>
      <c r="R178" s="140">
        <f>Q178/P178-1</f>
        <v>0.26513546660720255</v>
      </c>
      <c r="S178" s="140">
        <f>Q178/M178-1</f>
        <v>-0.33495487047239481</v>
      </c>
      <c r="T178" s="139">
        <f>Q178-P178</f>
        <v>2378</v>
      </c>
      <c r="U178" s="139">
        <f>Q178-M178</f>
        <v>-5715</v>
      </c>
      <c r="V178" s="140">
        <f>Q178/Q178</f>
        <v>1</v>
      </c>
    </row>
    <row r="179" spans="2:22" ht="15.75" x14ac:dyDescent="0.25">
      <c r="B179" s="62" t="s">
        <v>93</v>
      </c>
      <c r="C179" s="139">
        <v>159746</v>
      </c>
      <c r="D179" s="139">
        <v>41719</v>
      </c>
      <c r="E179" s="139">
        <v>24786</v>
      </c>
      <c r="F179" s="139">
        <v>63123</v>
      </c>
      <c r="G179" s="139">
        <v>75603</v>
      </c>
      <c r="H179" s="140">
        <f>G179/F179-1</f>
        <v>0.19770923435197951</v>
      </c>
      <c r="I179" s="140">
        <f>G179/C179-1</f>
        <v>-0.52672993376985966</v>
      </c>
      <c r="J179" s="139">
        <f>G179-F179</f>
        <v>12480</v>
      </c>
      <c r="K179" s="139">
        <f>G179-C179</f>
        <v>-84143</v>
      </c>
      <c r="L179" s="140">
        <f>G179/G178</f>
        <v>0.71439505612881282</v>
      </c>
      <c r="M179" s="142">
        <v>14543</v>
      </c>
      <c r="N179" s="139">
        <v>1115</v>
      </c>
      <c r="O179" s="139">
        <v>1834</v>
      </c>
      <c r="P179" s="139">
        <v>7206</v>
      </c>
      <c r="Q179" s="139">
        <v>9950</v>
      </c>
      <c r="R179" s="140">
        <f>Q179/P179-1</f>
        <v>0.38079378295864563</v>
      </c>
      <c r="S179" s="140">
        <f>Q179/M179-1</f>
        <v>-0.3158220449700887</v>
      </c>
      <c r="T179" s="139">
        <f>Q179-P179</f>
        <v>2744</v>
      </c>
      <c r="U179" s="139">
        <f>Q179-M179</f>
        <v>-4593</v>
      </c>
      <c r="V179" s="140">
        <f>Q179/Q178</f>
        <v>0.87688375782145056</v>
      </c>
    </row>
    <row r="180" spans="2:22" ht="16.5" thickBot="1" x14ac:dyDescent="0.3">
      <c r="B180" s="62" t="s">
        <v>166</v>
      </c>
      <c r="C180" s="139">
        <v>43691</v>
      </c>
      <c r="D180" s="139">
        <v>19475</v>
      </c>
      <c r="E180" s="139">
        <v>70117</v>
      </c>
      <c r="F180" s="139">
        <v>38771</v>
      </c>
      <c r="G180" s="139">
        <v>30225</v>
      </c>
      <c r="H180" s="140">
        <f>G180/F180-1</f>
        <v>-0.22042248072012582</v>
      </c>
      <c r="I180" s="140">
        <f>G180/C180-1</f>
        <v>-0.30820992881829212</v>
      </c>
      <c r="J180" s="139">
        <f>G180-F180</f>
        <v>-8546</v>
      </c>
      <c r="K180" s="139">
        <f>G180-C180</f>
        <v>-13466</v>
      </c>
      <c r="L180" s="140">
        <f>G180/G178</f>
        <v>0.28560494387118723</v>
      </c>
      <c r="M180" s="142">
        <v>2519</v>
      </c>
      <c r="N180" s="139">
        <v>1082</v>
      </c>
      <c r="O180" s="139">
        <v>10466</v>
      </c>
      <c r="P180" s="139">
        <v>1764</v>
      </c>
      <c r="Q180" s="139">
        <v>1397</v>
      </c>
      <c r="R180" s="140">
        <f>Q180/P180-1</f>
        <v>-0.20804988662131518</v>
      </c>
      <c r="S180" s="140">
        <f>Q180/M180-1</f>
        <v>-0.44541484716157209</v>
      </c>
      <c r="T180" s="139">
        <f>Q180-P180</f>
        <v>-367</v>
      </c>
      <c r="U180" s="139">
        <f>Q180-M180</f>
        <v>-1122</v>
      </c>
      <c r="V180" s="140">
        <f>Q180/Q178</f>
        <v>0.1231162421785494</v>
      </c>
    </row>
    <row r="181" spans="2:22" ht="16.5" thickBot="1" x14ac:dyDescent="0.3">
      <c r="B181" s="159" t="s">
        <v>184</v>
      </c>
      <c r="C181" s="161"/>
      <c r="D181" s="161"/>
      <c r="E181" s="161"/>
      <c r="F181" s="161"/>
      <c r="G181" s="161"/>
      <c r="H181" s="161"/>
      <c r="I181" s="154"/>
      <c r="J181" s="154"/>
      <c r="K181" s="154"/>
      <c r="L181" s="154"/>
      <c r="M181" s="154"/>
      <c r="N181" s="154"/>
      <c r="O181" s="154"/>
      <c r="P181" s="154"/>
      <c r="Q181" s="154"/>
      <c r="R181" s="154"/>
      <c r="S181" s="154"/>
      <c r="T181" s="154"/>
      <c r="U181" s="154"/>
      <c r="V181" s="154"/>
    </row>
    <row r="182" spans="2:22" ht="15.75" x14ac:dyDescent="0.25">
      <c r="B182" s="62" t="s">
        <v>58</v>
      </c>
      <c r="C182" s="139">
        <v>146562</v>
      </c>
      <c r="D182" s="139">
        <v>41543</v>
      </c>
      <c r="E182" s="139">
        <v>71070</v>
      </c>
      <c r="F182" s="139">
        <v>72599</v>
      </c>
      <c r="G182" s="139">
        <v>80964</v>
      </c>
      <c r="H182" s="140">
        <f>G182/F182-1</f>
        <v>0.11522197275444568</v>
      </c>
      <c r="I182" s="140">
        <f>G182/C182-1</f>
        <v>-0.44757849920170301</v>
      </c>
      <c r="J182" s="139">
        <f>G182-F182</f>
        <v>8365</v>
      </c>
      <c r="K182" s="139">
        <f>G182-C182</f>
        <v>-65598</v>
      </c>
      <c r="L182" s="140">
        <f>G182/G182</f>
        <v>1</v>
      </c>
      <c r="M182" s="142">
        <v>11882</v>
      </c>
      <c r="N182" s="139">
        <v>1416</v>
      </c>
      <c r="O182" s="139">
        <v>9104</v>
      </c>
      <c r="P182" s="139">
        <v>5978</v>
      </c>
      <c r="Q182" s="139">
        <v>8346</v>
      </c>
      <c r="R182" s="140">
        <f>Q182/P182-1</f>
        <v>0.39611910337905654</v>
      </c>
      <c r="S182" s="140">
        <f>Q182/M182-1</f>
        <v>-0.29759299781181614</v>
      </c>
      <c r="T182" s="139">
        <f>Q182-P182</f>
        <v>2368</v>
      </c>
      <c r="U182" s="139">
        <f>Q182-M182</f>
        <v>-3536</v>
      </c>
      <c r="V182" s="140">
        <f>Q182/Q182</f>
        <v>1</v>
      </c>
    </row>
    <row r="183" spans="2:22" ht="15.75" x14ac:dyDescent="0.25">
      <c r="B183" s="62" t="s">
        <v>93</v>
      </c>
      <c r="C183" s="139">
        <v>117203</v>
      </c>
      <c r="D183" s="139">
        <v>28738</v>
      </c>
      <c r="E183" s="139">
        <v>18021</v>
      </c>
      <c r="F183" s="139">
        <v>42089</v>
      </c>
      <c r="G183" s="139">
        <v>54336</v>
      </c>
      <c r="H183" s="140">
        <f>G183/F183-1</f>
        <v>0.29097864049989308</v>
      </c>
      <c r="I183" s="140">
        <f>G183/C183-1</f>
        <v>-0.53639411960444705</v>
      </c>
      <c r="J183" s="139">
        <f>G183-F183</f>
        <v>12247</v>
      </c>
      <c r="K183" s="139">
        <f>G183-C183</f>
        <v>-62867</v>
      </c>
      <c r="L183" s="140">
        <f>G183/G182</f>
        <v>0.67111308729805841</v>
      </c>
      <c r="M183" s="142">
        <v>10483</v>
      </c>
      <c r="N183" s="139">
        <v>647</v>
      </c>
      <c r="O183" s="139">
        <v>1577</v>
      </c>
      <c r="P183" s="139">
        <v>4395</v>
      </c>
      <c r="Q183" s="139">
        <v>7161</v>
      </c>
      <c r="R183" s="140">
        <f>Q183/P183-1</f>
        <v>0.62935153583617742</v>
      </c>
      <c r="S183" s="140">
        <f>Q183/M183-1</f>
        <v>-0.31689401888772295</v>
      </c>
      <c r="T183" s="139">
        <f>Q183-P183</f>
        <v>2766</v>
      </c>
      <c r="U183" s="139">
        <f>Q183-M183</f>
        <v>-3322</v>
      </c>
      <c r="V183" s="140">
        <f>Q183/Q182</f>
        <v>0.85801581595974119</v>
      </c>
    </row>
    <row r="184" spans="2:22" ht="16.5" thickBot="1" x14ac:dyDescent="0.3">
      <c r="B184" s="62" t="s">
        <v>166</v>
      </c>
      <c r="C184" s="139">
        <v>29360</v>
      </c>
      <c r="D184" s="139">
        <v>12806</v>
      </c>
      <c r="E184" s="139">
        <v>53050</v>
      </c>
      <c r="F184" s="139">
        <v>30507</v>
      </c>
      <c r="G184" s="139">
        <v>26631</v>
      </c>
      <c r="H184" s="140">
        <f>G184/F184-1</f>
        <v>-0.12705280755236503</v>
      </c>
      <c r="I184" s="140">
        <f>G184/C184-1</f>
        <v>-9.2949591280653943E-2</v>
      </c>
      <c r="J184" s="139">
        <f>G184-F184</f>
        <v>-3876</v>
      </c>
      <c r="K184" s="139">
        <f>G184-C184</f>
        <v>-2729</v>
      </c>
      <c r="L184" s="140">
        <f>G184/G182</f>
        <v>0.32892396620720321</v>
      </c>
      <c r="M184" s="142">
        <v>1400</v>
      </c>
      <c r="N184" s="139">
        <v>768</v>
      </c>
      <c r="O184" s="139">
        <v>7528</v>
      </c>
      <c r="P184" s="139">
        <v>1583</v>
      </c>
      <c r="Q184" s="139">
        <v>1185</v>
      </c>
      <c r="R184" s="140">
        <f>Q184/P184-1</f>
        <v>-0.25142135186355019</v>
      </c>
      <c r="S184" s="140">
        <f>Q184/M184-1</f>
        <v>-0.15357142857142858</v>
      </c>
      <c r="T184" s="139">
        <f>Q184-P184</f>
        <v>-398</v>
      </c>
      <c r="U184" s="139">
        <f>Q184-M184</f>
        <v>-215</v>
      </c>
      <c r="V184" s="140">
        <f>Q184/Q182</f>
        <v>0.14198418404025881</v>
      </c>
    </row>
    <row r="185" spans="2:22" ht="16.5" thickBot="1" x14ac:dyDescent="0.3">
      <c r="B185" s="159" t="s">
        <v>185</v>
      </c>
      <c r="C185" s="161"/>
      <c r="D185" s="161"/>
      <c r="E185" s="161"/>
      <c r="F185" s="161"/>
      <c r="G185" s="161"/>
      <c r="H185" s="161"/>
      <c r="I185" s="154"/>
      <c r="J185" s="154"/>
      <c r="K185" s="154"/>
      <c r="L185" s="154"/>
      <c r="M185" s="154"/>
      <c r="N185" s="154"/>
      <c r="O185" s="154"/>
      <c r="P185" s="154"/>
      <c r="Q185" s="154"/>
      <c r="R185" s="154"/>
      <c r="S185" s="154"/>
      <c r="T185" s="154"/>
      <c r="U185" s="154"/>
      <c r="V185" s="154"/>
    </row>
    <row r="186" spans="2:22" ht="15.75" x14ac:dyDescent="0.25">
      <c r="B186" s="62" t="s">
        <v>58</v>
      </c>
      <c r="C186" s="139">
        <v>56875</v>
      </c>
      <c r="D186" s="139">
        <v>19653</v>
      </c>
      <c r="E186" s="139">
        <v>23831</v>
      </c>
      <c r="F186" s="139">
        <v>29294</v>
      </c>
      <c r="G186" s="139">
        <v>24863</v>
      </c>
      <c r="H186" s="140">
        <f>G186/F186-1</f>
        <v>-0.15125964361302657</v>
      </c>
      <c r="I186" s="140">
        <f>G186/C186-1</f>
        <v>-0.56284835164835167</v>
      </c>
      <c r="J186" s="139">
        <f>G186-F186</f>
        <v>-4431</v>
      </c>
      <c r="K186" s="139">
        <f>G186-C186</f>
        <v>-32012</v>
      </c>
      <c r="L186" s="140">
        <f>G186/G186</f>
        <v>1</v>
      </c>
      <c r="M186" s="142">
        <v>5180</v>
      </c>
      <c r="N186" s="139">
        <v>782</v>
      </c>
      <c r="O186" s="139">
        <v>3196</v>
      </c>
      <c r="P186" s="139">
        <v>2991</v>
      </c>
      <c r="Q186" s="139">
        <v>3001</v>
      </c>
      <c r="R186" s="140">
        <f>Q186/P186-1</f>
        <v>3.3433634236041954E-3</v>
      </c>
      <c r="S186" s="140">
        <f>Q186/M186-1</f>
        <v>-0.42065637065637063</v>
      </c>
      <c r="T186" s="139">
        <f>Q186-P186</f>
        <v>10</v>
      </c>
      <c r="U186" s="139">
        <f>Q186-M186</f>
        <v>-2179</v>
      </c>
      <c r="V186" s="140">
        <f>Q186/Q186</f>
        <v>1</v>
      </c>
    </row>
    <row r="187" spans="2:22" ht="15.75" x14ac:dyDescent="0.25">
      <c r="B187" s="62" t="s">
        <v>93</v>
      </c>
      <c r="C187" s="139">
        <v>42543</v>
      </c>
      <c r="D187" s="139">
        <v>12983</v>
      </c>
      <c r="E187" s="139">
        <v>6763</v>
      </c>
      <c r="F187" s="139">
        <v>21032</v>
      </c>
      <c r="G187" s="139">
        <v>21268</v>
      </c>
      <c r="H187" s="140">
        <f>G187/F187-1</f>
        <v>1.1220996576645215E-2</v>
      </c>
      <c r="I187" s="140">
        <f>G187/C187-1</f>
        <v>-0.50008226970359404</v>
      </c>
      <c r="J187" s="139">
        <f>G187-F187</f>
        <v>236</v>
      </c>
      <c r="K187" s="139">
        <f>G187-C187</f>
        <v>-21275</v>
      </c>
      <c r="L187" s="140">
        <f>G187/G186</f>
        <v>0.85540763383340712</v>
      </c>
      <c r="M187" s="142">
        <v>4060</v>
      </c>
      <c r="N187" s="139">
        <v>468</v>
      </c>
      <c r="O187" s="139">
        <v>257</v>
      </c>
      <c r="P187" s="139">
        <v>2810</v>
      </c>
      <c r="Q187" s="139">
        <v>2789</v>
      </c>
      <c r="R187" s="140">
        <f>Q187/P187-1</f>
        <v>-7.4733096085409789E-3</v>
      </c>
      <c r="S187" s="140">
        <f>Q187/M187-1</f>
        <v>-0.31305418719211819</v>
      </c>
      <c r="T187" s="139">
        <f>Q187-P187</f>
        <v>-21</v>
      </c>
      <c r="U187" s="139">
        <f>Q187-M187</f>
        <v>-1271</v>
      </c>
      <c r="V187" s="140">
        <f>Q187/Q186</f>
        <v>0.92935688103965342</v>
      </c>
    </row>
    <row r="188" spans="2:22" ht="16.5" thickBot="1" x14ac:dyDescent="0.3">
      <c r="B188" s="62" t="s">
        <v>166</v>
      </c>
      <c r="C188" s="139">
        <v>14334</v>
      </c>
      <c r="D188" s="139">
        <v>6668</v>
      </c>
      <c r="E188" s="139">
        <v>17069</v>
      </c>
      <c r="F188" s="139">
        <v>8262</v>
      </c>
      <c r="G188" s="139">
        <v>3596</v>
      </c>
      <c r="H188" s="140">
        <f>G188/F188-1</f>
        <v>-0.56475429678044065</v>
      </c>
      <c r="I188" s="140">
        <f>G188/C188-1</f>
        <v>-0.74912794753732381</v>
      </c>
      <c r="J188" s="139">
        <f>G188-F188</f>
        <v>-4666</v>
      </c>
      <c r="K188" s="139">
        <f>G188-C188</f>
        <v>-10738</v>
      </c>
      <c r="L188" s="140">
        <f>G188/G186</f>
        <v>0.14463258657442787</v>
      </c>
      <c r="M188" s="142">
        <v>1120</v>
      </c>
      <c r="N188" s="139">
        <v>314</v>
      </c>
      <c r="O188" s="139">
        <v>2938</v>
      </c>
      <c r="P188" s="139">
        <v>181</v>
      </c>
      <c r="Q188" s="139">
        <v>212</v>
      </c>
      <c r="R188" s="140">
        <f>Q188/P188-1</f>
        <v>0.17127071823204409</v>
      </c>
      <c r="S188" s="140">
        <f>Q188/M188-1</f>
        <v>-0.81071428571428572</v>
      </c>
      <c r="T188" s="139">
        <f>Q188-P188</f>
        <v>31</v>
      </c>
      <c r="U188" s="139">
        <f>Q188-M188</f>
        <v>-908</v>
      </c>
      <c r="V188" s="140">
        <f>Q188/Q186</f>
        <v>7.0643118960346557E-2</v>
      </c>
    </row>
    <row r="189" spans="2:22" ht="16.5" thickBot="1" x14ac:dyDescent="0.3">
      <c r="B189" s="159" t="s">
        <v>186</v>
      </c>
      <c r="C189" s="161"/>
      <c r="D189" s="161"/>
      <c r="E189" s="161"/>
      <c r="F189" s="161"/>
      <c r="G189" s="161"/>
      <c r="H189" s="161"/>
      <c r="I189" s="154"/>
      <c r="J189" s="154"/>
      <c r="K189" s="154"/>
      <c r="L189" s="154"/>
      <c r="M189" s="154"/>
      <c r="N189" s="154"/>
      <c r="O189" s="154"/>
      <c r="P189" s="154"/>
      <c r="Q189" s="154"/>
      <c r="R189" s="154"/>
      <c r="S189" s="154"/>
      <c r="T189" s="154"/>
      <c r="U189" s="154"/>
      <c r="V189" s="154"/>
    </row>
    <row r="190" spans="2:22" ht="15.75" x14ac:dyDescent="0.25">
      <c r="B190" s="62" t="s">
        <v>58</v>
      </c>
      <c r="C190" s="139">
        <v>57370</v>
      </c>
      <c r="D190" s="139">
        <v>30945</v>
      </c>
      <c r="E190" s="139">
        <v>23243</v>
      </c>
      <c r="F190" s="139">
        <v>55500</v>
      </c>
      <c r="G190" s="139">
        <v>59860</v>
      </c>
      <c r="H190" s="140">
        <f>G190/F190-1</f>
        <v>7.8558558558558644E-2</v>
      </c>
      <c r="I190" s="140">
        <f>G190/C190-1</f>
        <v>4.3402475161234078E-2</v>
      </c>
      <c r="J190" s="139">
        <f>G190-F190</f>
        <v>4360</v>
      </c>
      <c r="K190" s="139">
        <f>G190-C190</f>
        <v>2490</v>
      </c>
      <c r="L190" s="140">
        <f>G190/G190</f>
        <v>1</v>
      </c>
      <c r="M190" s="142">
        <v>12143</v>
      </c>
      <c r="N190" s="139">
        <v>4897</v>
      </c>
      <c r="O190" s="139">
        <v>2347</v>
      </c>
      <c r="P190" s="139">
        <v>7889</v>
      </c>
      <c r="Q190" s="139">
        <v>16662</v>
      </c>
      <c r="R190" s="140">
        <f>Q190/P190-1</f>
        <v>1.1120547597921155</v>
      </c>
      <c r="S190" s="140">
        <f>Q190/M190-1</f>
        <v>0.37214856295808274</v>
      </c>
      <c r="T190" s="139">
        <f>Q190-P190</f>
        <v>8773</v>
      </c>
      <c r="U190" s="139">
        <f>Q190-M190</f>
        <v>4519</v>
      </c>
      <c r="V190" s="140">
        <f>Q190/Q190</f>
        <v>1</v>
      </c>
    </row>
    <row r="191" spans="2:22" ht="15.75" x14ac:dyDescent="0.25">
      <c r="B191" s="62" t="s">
        <v>93</v>
      </c>
      <c r="C191" s="139">
        <v>56702</v>
      </c>
      <c r="D191" s="139">
        <v>30904</v>
      </c>
      <c r="E191" s="139">
        <v>23230</v>
      </c>
      <c r="F191" s="139">
        <v>55273</v>
      </c>
      <c r="G191" s="139">
        <v>59805</v>
      </c>
      <c r="H191" s="140">
        <f>G191/F191-1</f>
        <v>8.1993016481826553E-2</v>
      </c>
      <c r="I191" s="140">
        <f>G191/C191-1</f>
        <v>5.4724701068745274E-2</v>
      </c>
      <c r="J191" s="139">
        <f>G191-F191</f>
        <v>4532</v>
      </c>
      <c r="K191" s="139">
        <f>G191-C191</f>
        <v>3103</v>
      </c>
      <c r="L191" s="140">
        <f>G191/G190</f>
        <v>0.99908118944203139</v>
      </c>
      <c r="M191" s="142">
        <v>12115</v>
      </c>
      <c r="N191" s="139">
        <v>4897</v>
      </c>
      <c r="O191" s="139">
        <v>2347</v>
      </c>
      <c r="P191" s="139">
        <v>7889</v>
      </c>
      <c r="Q191" s="139">
        <v>16662</v>
      </c>
      <c r="R191" s="140">
        <f>Q191/P191-1</f>
        <v>1.1120547597921155</v>
      </c>
      <c r="S191" s="140">
        <f>Q191/M191-1</f>
        <v>0.37531985142385471</v>
      </c>
      <c r="T191" s="139">
        <f>Q191-P191</f>
        <v>8773</v>
      </c>
      <c r="U191" s="139">
        <f>Q191-M191</f>
        <v>4547</v>
      </c>
      <c r="V191" s="140">
        <f>Q191/Q190</f>
        <v>1</v>
      </c>
    </row>
    <row r="192" spans="2:22" ht="16.5" thickBot="1" x14ac:dyDescent="0.3">
      <c r="B192" s="62" t="s">
        <v>166</v>
      </c>
      <c r="C192" s="139">
        <v>667</v>
      </c>
      <c r="D192" s="139">
        <v>41</v>
      </c>
      <c r="E192" s="139">
        <v>13</v>
      </c>
      <c r="F192" s="139">
        <v>226</v>
      </c>
      <c r="G192" s="139">
        <v>55</v>
      </c>
      <c r="H192" s="140">
        <f>G192/F192-1</f>
        <v>-0.75663716814159288</v>
      </c>
      <c r="I192" s="140">
        <f>G192/C192-1</f>
        <v>-0.91754122938530736</v>
      </c>
      <c r="J192" s="139">
        <f>G192-F192</f>
        <v>-171</v>
      </c>
      <c r="K192" s="139">
        <f>G192-C192</f>
        <v>-612</v>
      </c>
      <c r="L192" s="140">
        <f>G192/G190</f>
        <v>9.1881055796859336E-4</v>
      </c>
      <c r="M192" s="142">
        <v>28</v>
      </c>
      <c r="N192" s="139">
        <v>0</v>
      </c>
      <c r="O192" s="139">
        <v>0</v>
      </c>
      <c r="P192" s="139">
        <v>0</v>
      </c>
      <c r="Q192" s="139">
        <v>0</v>
      </c>
      <c r="R192" s="140" t="e">
        <f>Q192/P192-1</f>
        <v>#DIV/0!</v>
      </c>
      <c r="S192" s="140">
        <f>Q192/M192-1</f>
        <v>-1</v>
      </c>
      <c r="T192" s="139">
        <f>Q192-P192</f>
        <v>0</v>
      </c>
      <c r="U192" s="139">
        <f>Q192-M192</f>
        <v>-28</v>
      </c>
      <c r="V192" s="140">
        <f>Q192/Q190</f>
        <v>0</v>
      </c>
    </row>
    <row r="193" spans="2:22" ht="16.5" thickBot="1" x14ac:dyDescent="0.3">
      <c r="B193" s="159" t="s">
        <v>187</v>
      </c>
      <c r="C193" s="161"/>
      <c r="D193" s="161"/>
      <c r="E193" s="161"/>
      <c r="F193" s="161"/>
      <c r="G193" s="161"/>
      <c r="H193" s="161"/>
      <c r="I193" s="154"/>
      <c r="J193" s="154"/>
      <c r="K193" s="154"/>
      <c r="L193" s="154"/>
      <c r="M193" s="154"/>
      <c r="N193" s="154"/>
      <c r="O193" s="154"/>
      <c r="P193" s="154"/>
      <c r="Q193" s="154"/>
      <c r="R193" s="154"/>
      <c r="S193" s="154"/>
      <c r="T193" s="154"/>
      <c r="U193" s="154"/>
      <c r="V193" s="154"/>
    </row>
    <row r="194" spans="2:22" ht="15.75" x14ac:dyDescent="0.25">
      <c r="B194" s="62" t="s">
        <v>58</v>
      </c>
      <c r="C194" s="139">
        <v>11162</v>
      </c>
      <c r="D194" s="139">
        <v>4403</v>
      </c>
      <c r="E194" s="139">
        <v>4330</v>
      </c>
      <c r="F194" s="139">
        <v>6953</v>
      </c>
      <c r="G194" s="139">
        <v>6223</v>
      </c>
      <c r="H194" s="140">
        <f>G194/F194-1</f>
        <v>-0.10499065151733067</v>
      </c>
      <c r="I194" s="140">
        <f>G194/C194-1</f>
        <v>-0.4424834259093352</v>
      </c>
      <c r="J194" s="139">
        <f>G194-F194</f>
        <v>-730</v>
      </c>
      <c r="K194" s="139">
        <f>G194-C194</f>
        <v>-4939</v>
      </c>
      <c r="L194" s="140">
        <f>G194/G194</f>
        <v>1</v>
      </c>
      <c r="M194" s="142">
        <v>1282</v>
      </c>
      <c r="N194" s="139">
        <v>572</v>
      </c>
      <c r="O194" s="139">
        <v>191</v>
      </c>
      <c r="P194" s="139">
        <v>854</v>
      </c>
      <c r="Q194" s="139">
        <v>1141</v>
      </c>
      <c r="R194" s="140">
        <f>Q194/P194-1</f>
        <v>0.33606557377049184</v>
      </c>
      <c r="S194" s="140">
        <f>Q194/M194-1</f>
        <v>-0.10998439937597504</v>
      </c>
      <c r="T194" s="139">
        <f>Q194-P194</f>
        <v>287</v>
      </c>
      <c r="U194" s="139">
        <f>Q194-M194</f>
        <v>-141</v>
      </c>
      <c r="V194" s="140">
        <f>Q194/Q194</f>
        <v>1</v>
      </c>
    </row>
    <row r="195" spans="2:22" ht="15.75" x14ac:dyDescent="0.25">
      <c r="B195" s="62" t="s">
        <v>93</v>
      </c>
      <c r="C195" s="139">
        <v>8881</v>
      </c>
      <c r="D195" s="139">
        <v>3171</v>
      </c>
      <c r="E195" s="139">
        <v>3527</v>
      </c>
      <c r="F195" s="139">
        <v>4759</v>
      </c>
      <c r="G195" s="139">
        <v>4540</v>
      </c>
      <c r="H195" s="140">
        <f>G195/F195-1</f>
        <v>-4.6018071023324225E-2</v>
      </c>
      <c r="I195" s="140">
        <f>G195/C195-1</f>
        <v>-0.48879630672221597</v>
      </c>
      <c r="J195" s="139">
        <f>G195-F195</f>
        <v>-219</v>
      </c>
      <c r="K195" s="139">
        <f>G195-C195</f>
        <v>-4341</v>
      </c>
      <c r="L195" s="140">
        <f>G195/G194</f>
        <v>0.72955166318495901</v>
      </c>
      <c r="M195" s="142">
        <v>1033</v>
      </c>
      <c r="N195" s="139">
        <v>547</v>
      </c>
      <c r="O195" s="139">
        <v>113</v>
      </c>
      <c r="P195" s="139">
        <v>799</v>
      </c>
      <c r="Q195" s="139">
        <v>746</v>
      </c>
      <c r="R195" s="140">
        <f>Q195/P195-1</f>
        <v>-6.6332916145181442E-2</v>
      </c>
      <c r="S195" s="140">
        <f>Q195/M195-1</f>
        <v>-0.27783155856727981</v>
      </c>
      <c r="T195" s="139">
        <f>Q195-P195</f>
        <v>-53</v>
      </c>
      <c r="U195" s="139">
        <f>Q195-M195</f>
        <v>-287</v>
      </c>
      <c r="V195" s="140">
        <f>Q195/Q194</f>
        <v>0.65381244522348814</v>
      </c>
    </row>
    <row r="196" spans="2:22" ht="16.5" thickBot="1" x14ac:dyDescent="0.3">
      <c r="B196" s="62" t="s">
        <v>166</v>
      </c>
      <c r="C196" s="139">
        <v>2279</v>
      </c>
      <c r="D196" s="139">
        <v>1234</v>
      </c>
      <c r="E196" s="139">
        <v>805</v>
      </c>
      <c r="F196" s="139">
        <v>2192</v>
      </c>
      <c r="G196" s="139">
        <v>1681</v>
      </c>
      <c r="H196" s="140">
        <f>G196/F196-1</f>
        <v>-0.23312043795620441</v>
      </c>
      <c r="I196" s="140">
        <f>G196/C196-1</f>
        <v>-0.26239578762615179</v>
      </c>
      <c r="J196" s="139">
        <f>G196-F196</f>
        <v>-511</v>
      </c>
      <c r="K196" s="139">
        <f>G196-C196</f>
        <v>-598</v>
      </c>
      <c r="L196" s="140">
        <f>G196/G194</f>
        <v>0.27012694841716212</v>
      </c>
      <c r="M196" s="142">
        <v>248</v>
      </c>
      <c r="N196" s="139">
        <v>25</v>
      </c>
      <c r="O196" s="139">
        <v>78</v>
      </c>
      <c r="P196" s="139">
        <v>54</v>
      </c>
      <c r="Q196" s="139">
        <v>395</v>
      </c>
      <c r="R196" s="140">
        <f>Q196/P196-1</f>
        <v>6.3148148148148149</v>
      </c>
      <c r="S196" s="140">
        <f>Q196/M196-1</f>
        <v>0.592741935483871</v>
      </c>
      <c r="T196" s="139">
        <f>Q196-P196</f>
        <v>341</v>
      </c>
      <c r="U196" s="139">
        <f>Q196-M196</f>
        <v>147</v>
      </c>
      <c r="V196" s="140">
        <f>Q196/Q194</f>
        <v>0.34618755477651181</v>
      </c>
    </row>
    <row r="197" spans="2:22" ht="16.5" thickBot="1" x14ac:dyDescent="0.3">
      <c r="B197" s="159" t="s">
        <v>188</v>
      </c>
      <c r="C197" s="161"/>
      <c r="D197" s="161"/>
      <c r="E197" s="161"/>
      <c r="F197" s="161"/>
      <c r="G197" s="161"/>
      <c r="H197" s="161"/>
      <c r="I197" s="154"/>
      <c r="J197" s="154"/>
      <c r="K197" s="154"/>
      <c r="L197" s="154"/>
      <c r="M197" s="154"/>
      <c r="N197" s="154"/>
      <c r="O197" s="154"/>
      <c r="P197" s="154"/>
      <c r="Q197" s="154"/>
      <c r="R197" s="154"/>
      <c r="S197" s="154"/>
      <c r="T197" s="154"/>
      <c r="U197" s="154"/>
      <c r="V197" s="154"/>
    </row>
    <row r="198" spans="2:22" ht="15.75" x14ac:dyDescent="0.25">
      <c r="B198" s="62" t="s">
        <v>58</v>
      </c>
      <c r="C198" s="139">
        <v>18073</v>
      </c>
      <c r="D198" s="139">
        <v>9571</v>
      </c>
      <c r="E198" s="139">
        <v>16313</v>
      </c>
      <c r="F198" s="139">
        <v>25275</v>
      </c>
      <c r="G198" s="139">
        <v>25565</v>
      </c>
      <c r="H198" s="140">
        <f>G198/F198-1</f>
        <v>1.1473788328387746E-2</v>
      </c>
      <c r="I198" s="140">
        <f>G198/C198-1</f>
        <v>0.4145410280528965</v>
      </c>
      <c r="J198" s="139">
        <f>G198-F198</f>
        <v>290</v>
      </c>
      <c r="K198" s="139">
        <f>G198-C198</f>
        <v>7492</v>
      </c>
      <c r="L198" s="140">
        <f>G198/G198</f>
        <v>1</v>
      </c>
      <c r="M198" s="142">
        <v>1303</v>
      </c>
      <c r="N198" s="139">
        <v>769</v>
      </c>
      <c r="O198" s="139">
        <v>672</v>
      </c>
      <c r="P198" s="139">
        <v>2004</v>
      </c>
      <c r="Q198" s="139">
        <v>2437</v>
      </c>
      <c r="R198" s="140">
        <f>Q198/P198-1</f>
        <v>0.21606786427145708</v>
      </c>
      <c r="S198" s="140">
        <f>Q198/M198-1</f>
        <v>0.87029930928626253</v>
      </c>
      <c r="T198" s="139">
        <f>Q198-P198</f>
        <v>433</v>
      </c>
      <c r="U198" s="139">
        <f>Q198-M198</f>
        <v>1134</v>
      </c>
      <c r="V198" s="140">
        <f>Q198/Q198</f>
        <v>1</v>
      </c>
    </row>
    <row r="199" spans="2:22" ht="15.75" x14ac:dyDescent="0.25">
      <c r="B199" s="62" t="s">
        <v>93</v>
      </c>
      <c r="C199" s="139">
        <v>11744</v>
      </c>
      <c r="D199" s="139">
        <v>4933</v>
      </c>
      <c r="E199" s="139">
        <v>8060</v>
      </c>
      <c r="F199" s="139">
        <v>12274</v>
      </c>
      <c r="G199" s="139">
        <v>11291</v>
      </c>
      <c r="H199" s="140">
        <f>G199/F199-1</f>
        <v>-8.0087990875020387E-2</v>
      </c>
      <c r="I199" s="140">
        <f>G199/C199-1</f>
        <v>-3.8572888283378792E-2</v>
      </c>
      <c r="J199" s="139">
        <f>G199-F199</f>
        <v>-983</v>
      </c>
      <c r="K199" s="139">
        <f>G199-C199</f>
        <v>-453</v>
      </c>
      <c r="L199" s="140">
        <f>G199/G198</f>
        <v>0.44165851750440055</v>
      </c>
      <c r="M199" s="142">
        <v>926</v>
      </c>
      <c r="N199" s="139">
        <v>611</v>
      </c>
      <c r="O199" s="139">
        <v>400</v>
      </c>
      <c r="P199" s="139">
        <v>1680</v>
      </c>
      <c r="Q199" s="139">
        <v>1116</v>
      </c>
      <c r="R199" s="140">
        <f>Q199/P199-1</f>
        <v>-0.33571428571428574</v>
      </c>
      <c r="S199" s="140">
        <f>Q199/M199-1</f>
        <v>0.20518358531317493</v>
      </c>
      <c r="T199" s="139">
        <f>Q199-P199</f>
        <v>-564</v>
      </c>
      <c r="U199" s="139">
        <f>Q199-M199</f>
        <v>190</v>
      </c>
      <c r="V199" s="140">
        <f>Q199/Q198</f>
        <v>0.45794009027492821</v>
      </c>
    </row>
    <row r="200" spans="2:22" ht="16.5" thickBot="1" x14ac:dyDescent="0.3">
      <c r="B200" s="62" t="s">
        <v>166</v>
      </c>
      <c r="C200" s="139">
        <v>6331</v>
      </c>
      <c r="D200" s="139">
        <v>4643</v>
      </c>
      <c r="E200" s="139">
        <v>8254</v>
      </c>
      <c r="F200" s="139">
        <v>13003</v>
      </c>
      <c r="G200" s="139">
        <v>14274</v>
      </c>
      <c r="H200" s="140">
        <f>G200/F200-1</f>
        <v>9.7746673844497423E-2</v>
      </c>
      <c r="I200" s="140">
        <f>G200/C200-1</f>
        <v>1.2546201232032854</v>
      </c>
      <c r="J200" s="139">
        <f>G200-F200</f>
        <v>1271</v>
      </c>
      <c r="K200" s="139">
        <f>G200-C200</f>
        <v>7943</v>
      </c>
      <c r="L200" s="140">
        <f>G200/G198</f>
        <v>0.55834148249559945</v>
      </c>
      <c r="M200" s="142">
        <v>377</v>
      </c>
      <c r="N200" s="139">
        <v>159</v>
      </c>
      <c r="O200" s="139">
        <v>272</v>
      </c>
      <c r="P200" s="139">
        <v>324</v>
      </c>
      <c r="Q200" s="139">
        <v>1321</v>
      </c>
      <c r="R200" s="140">
        <f>Q200/P200-1</f>
        <v>3.0771604938271606</v>
      </c>
      <c r="S200" s="140">
        <f>Q200/M200-1</f>
        <v>2.5039787798408488</v>
      </c>
      <c r="T200" s="139">
        <f>Q200-P200</f>
        <v>997</v>
      </c>
      <c r="U200" s="139">
        <f>Q200-M200</f>
        <v>944</v>
      </c>
      <c r="V200" s="140">
        <f>Q200/Q198</f>
        <v>0.54205990972507179</v>
      </c>
    </row>
    <row r="201" spans="2:22" ht="16.5" thickBot="1" x14ac:dyDescent="0.3">
      <c r="B201" s="159" t="s">
        <v>189</v>
      </c>
      <c r="C201" s="161"/>
      <c r="D201" s="161"/>
      <c r="E201" s="161"/>
      <c r="F201" s="161"/>
      <c r="G201" s="161"/>
      <c r="H201" s="161"/>
      <c r="I201" s="154"/>
      <c r="J201" s="154"/>
      <c r="K201" s="154"/>
      <c r="L201" s="154"/>
      <c r="M201" s="154"/>
      <c r="N201" s="154"/>
      <c r="O201" s="154"/>
      <c r="P201" s="154"/>
      <c r="Q201" s="154"/>
      <c r="R201" s="154"/>
      <c r="S201" s="154"/>
      <c r="T201" s="154"/>
      <c r="U201" s="154"/>
      <c r="V201" s="154"/>
    </row>
    <row r="202" spans="2:22" ht="15.75" x14ac:dyDescent="0.25">
      <c r="B202" s="62" t="s">
        <v>58</v>
      </c>
      <c r="C202" s="139">
        <v>53640</v>
      </c>
      <c r="D202" s="139">
        <v>17591</v>
      </c>
      <c r="E202" s="139">
        <v>22386</v>
      </c>
      <c r="F202" s="139">
        <v>34737</v>
      </c>
      <c r="G202" s="139">
        <v>35956</v>
      </c>
      <c r="H202" s="140">
        <f>G202/F202-1</f>
        <v>3.5092264732129896E-2</v>
      </c>
      <c r="I202" s="140">
        <f>G202/C202-1</f>
        <v>-0.32967934377330355</v>
      </c>
      <c r="J202" s="139">
        <f>G202-F202</f>
        <v>1219</v>
      </c>
      <c r="K202" s="139">
        <f>G202-C202</f>
        <v>-17684</v>
      </c>
      <c r="L202" s="140">
        <f>G202/G202</f>
        <v>1</v>
      </c>
      <c r="M202" s="142">
        <v>3726</v>
      </c>
      <c r="N202" s="139">
        <v>1299</v>
      </c>
      <c r="O202" s="139">
        <v>3227</v>
      </c>
      <c r="P202" s="139">
        <v>2755</v>
      </c>
      <c r="Q202" s="139">
        <v>6387</v>
      </c>
      <c r="R202" s="140">
        <f>Q202/P202-1</f>
        <v>1.3183303085299456</v>
      </c>
      <c r="S202" s="140">
        <f>Q202/M202-1</f>
        <v>0.71417069243156206</v>
      </c>
      <c r="T202" s="139">
        <f>Q202-P202</f>
        <v>3632</v>
      </c>
      <c r="U202" s="139">
        <f>Q202-M202</f>
        <v>2661</v>
      </c>
      <c r="V202" s="140">
        <f>Q202/Q202</f>
        <v>1</v>
      </c>
    </row>
    <row r="203" spans="2:22" ht="15.75" x14ac:dyDescent="0.25">
      <c r="B203" s="62" t="s">
        <v>93</v>
      </c>
      <c r="C203" s="139">
        <v>45851</v>
      </c>
      <c r="D203" s="139">
        <v>13680</v>
      </c>
      <c r="E203" s="139">
        <v>12663</v>
      </c>
      <c r="F203" s="139">
        <v>19080</v>
      </c>
      <c r="G203" s="139">
        <v>26595</v>
      </c>
      <c r="H203" s="140">
        <f>G203/F203-1</f>
        <v>0.39386792452830188</v>
      </c>
      <c r="I203" s="140">
        <f>G203/C203-1</f>
        <v>-0.41996903011929942</v>
      </c>
      <c r="J203" s="139">
        <f>G203-F203</f>
        <v>7515</v>
      </c>
      <c r="K203" s="139">
        <f>G203-C203</f>
        <v>-19256</v>
      </c>
      <c r="L203" s="140">
        <f>G203/G202</f>
        <v>0.7396540215819335</v>
      </c>
      <c r="M203" s="142">
        <v>3538</v>
      </c>
      <c r="N203" s="139">
        <v>1138</v>
      </c>
      <c r="O203" s="139">
        <v>1885</v>
      </c>
      <c r="P203" s="139">
        <v>1832</v>
      </c>
      <c r="Q203" s="139">
        <v>5308</v>
      </c>
      <c r="R203" s="140">
        <f>Q203/P203-1</f>
        <v>1.8973799126637556</v>
      </c>
      <c r="S203" s="140">
        <f>Q203/M203-1</f>
        <v>0.50028264556246471</v>
      </c>
      <c r="T203" s="139">
        <f>Q203-P203</f>
        <v>3476</v>
      </c>
      <c r="U203" s="139">
        <f>Q203-M203</f>
        <v>1770</v>
      </c>
      <c r="V203" s="140">
        <f>Q203/Q202</f>
        <v>0.83106309691560987</v>
      </c>
    </row>
    <row r="204" spans="2:22" ht="15.75" x14ac:dyDescent="0.25">
      <c r="B204" s="62" t="s">
        <v>166</v>
      </c>
      <c r="C204" s="139">
        <v>7790</v>
      </c>
      <c r="D204" s="139">
        <v>3911</v>
      </c>
      <c r="E204" s="139">
        <v>9725</v>
      </c>
      <c r="F204" s="139">
        <v>15656</v>
      </c>
      <c r="G204" s="139">
        <v>9363</v>
      </c>
      <c r="H204" s="140">
        <f>G204/F204-1</f>
        <v>-0.40195452222789985</v>
      </c>
      <c r="I204" s="140">
        <f>G204/C204-1</f>
        <v>0.2019255455712452</v>
      </c>
      <c r="J204" s="139">
        <f>G204-F204</f>
        <v>-6293</v>
      </c>
      <c r="K204" s="139">
        <f>G204-C204</f>
        <v>1573</v>
      </c>
      <c r="L204" s="140">
        <f>G204/G202</f>
        <v>0.26040160195794859</v>
      </c>
      <c r="M204" s="142">
        <v>188</v>
      </c>
      <c r="N204" s="139">
        <v>161</v>
      </c>
      <c r="O204" s="139">
        <v>1342</v>
      </c>
      <c r="P204" s="139">
        <v>923</v>
      </c>
      <c r="Q204" s="139">
        <v>1079</v>
      </c>
      <c r="R204" s="140">
        <f>Q204/P204-1</f>
        <v>0.16901408450704225</v>
      </c>
      <c r="S204" s="140">
        <f>Q204/M204-1</f>
        <v>4.7393617021276597</v>
      </c>
      <c r="T204" s="139">
        <f>Q204-P204</f>
        <v>156</v>
      </c>
      <c r="U204" s="139">
        <f>Q204-M204</f>
        <v>891</v>
      </c>
      <c r="V204" s="140">
        <f>Q204/Q202</f>
        <v>0.16893690308439016</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E970-B452-4181-90EB-B2799DA0E072}">
  <dimension ref="A1:L204"/>
  <sheetViews>
    <sheetView showGridLines="0" workbookViewId="0"/>
  </sheetViews>
  <sheetFormatPr baseColWidth="10" defaultColWidth="11.42578125" defaultRowHeight="15" x14ac:dyDescent="0.25"/>
  <cols>
    <col min="1" max="1" width="18.42578125" customWidth="1"/>
    <col min="2" max="2" width="31.140625" customWidth="1"/>
    <col min="3" max="4" width="13.140625" customWidth="1"/>
  </cols>
  <sheetData>
    <row r="1" spans="1:12" ht="40.5" customHeight="1" x14ac:dyDescent="0.25">
      <c r="A1" s="47"/>
    </row>
    <row r="4" spans="1:12" ht="21.75" customHeight="1" thickBot="1" x14ac:dyDescent="0.3">
      <c r="B4" s="12" t="str">
        <f>CONCATENATE("Turistas entrados a Canarias e islas según tipo de alojamiento")</f>
        <v>Turistas entrados a Canarias e islas según tipo de alojamiento</v>
      </c>
      <c r="C4" s="72"/>
      <c r="D4" s="72"/>
      <c r="E4" s="72"/>
      <c r="F4" s="72"/>
      <c r="G4" s="72"/>
      <c r="H4" s="72"/>
      <c r="I4" s="72"/>
      <c r="J4" s="72"/>
      <c r="K4" s="72"/>
      <c r="L4" s="72"/>
    </row>
    <row r="5" spans="1:12" ht="6" customHeight="1" x14ac:dyDescent="0.25">
      <c r="C5" s="49"/>
      <c r="D5" s="49"/>
      <c r="E5" s="49"/>
      <c r="F5" s="49"/>
      <c r="G5" s="49"/>
      <c r="H5" s="49"/>
      <c r="I5" s="49"/>
      <c r="J5" s="49"/>
      <c r="K5" s="49"/>
      <c r="L5" s="49"/>
    </row>
    <row r="6" spans="1:12" ht="60.75"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58" t="s">
        <v>160</v>
      </c>
      <c r="C7" s="154"/>
      <c r="D7" s="154"/>
      <c r="E7" s="154"/>
      <c r="F7" s="154"/>
      <c r="G7" s="154"/>
      <c r="H7" s="154"/>
      <c r="I7" s="154"/>
      <c r="J7" s="154"/>
      <c r="K7" s="154"/>
      <c r="L7" s="154"/>
    </row>
    <row r="8" spans="1:12" ht="16.5" thickBot="1" x14ac:dyDescent="0.3">
      <c r="B8" s="159" t="s">
        <v>190</v>
      </c>
      <c r="C8" s="160"/>
      <c r="D8" s="160"/>
      <c r="E8" s="160"/>
      <c r="F8" s="160"/>
      <c r="G8" s="160"/>
      <c r="H8" s="160"/>
      <c r="I8" s="154"/>
      <c r="J8" s="154"/>
      <c r="K8" s="154"/>
      <c r="L8" s="154"/>
    </row>
    <row r="9" spans="1:12" ht="15.75" x14ac:dyDescent="0.25">
      <c r="B9" s="62" t="s">
        <v>58</v>
      </c>
      <c r="C9" s="121">
        <v>3690674</v>
      </c>
      <c r="D9" s="121">
        <v>907925</v>
      </c>
      <c r="E9" s="121">
        <v>2238704</v>
      </c>
      <c r="F9" s="121">
        <v>3766608</v>
      </c>
      <c r="G9" s="121">
        <v>3873318</v>
      </c>
      <c r="H9" s="122">
        <f>G9/F9-1</f>
        <v>2.8330529749843958E-2</v>
      </c>
      <c r="I9" s="122">
        <f>G9/C9-1</f>
        <v>4.9487979702352414E-2</v>
      </c>
      <c r="J9" s="121">
        <f>G9-F9</f>
        <v>106710</v>
      </c>
      <c r="K9" s="121">
        <f>G9-C9</f>
        <v>182644</v>
      </c>
      <c r="L9" s="122">
        <f>G9/G9</f>
        <v>1</v>
      </c>
    </row>
    <row r="10" spans="1:12" ht="15.75" x14ac:dyDescent="0.25">
      <c r="B10" s="62" t="s">
        <v>93</v>
      </c>
      <c r="C10" s="121">
        <v>3019757</v>
      </c>
      <c r="D10" s="121">
        <v>546901</v>
      </c>
      <c r="E10" s="121">
        <v>1579748</v>
      </c>
      <c r="F10" s="121">
        <v>3103359</v>
      </c>
      <c r="G10" s="121">
        <v>3235910</v>
      </c>
      <c r="H10" s="122">
        <f>G10/F10-1</f>
        <v>4.2712106462706956E-2</v>
      </c>
      <c r="I10" s="122">
        <f>G10/C10-1</f>
        <v>7.1579600610247818E-2</v>
      </c>
      <c r="J10" s="121">
        <f>G10-F10</f>
        <v>132551</v>
      </c>
      <c r="K10" s="121">
        <f>G10-C10</f>
        <v>216153</v>
      </c>
      <c r="L10" s="122">
        <f>G10/G9</f>
        <v>0.83543618158901489</v>
      </c>
    </row>
    <row r="11" spans="1:12" ht="16.5" thickBot="1" x14ac:dyDescent="0.3">
      <c r="B11" s="62" t="s">
        <v>166</v>
      </c>
      <c r="C11" s="121">
        <v>670916</v>
      </c>
      <c r="D11" s="121">
        <v>361024</v>
      </c>
      <c r="E11" s="121">
        <v>658956</v>
      </c>
      <c r="F11" s="121">
        <v>663249</v>
      </c>
      <c r="G11" s="121">
        <v>637408</v>
      </c>
      <c r="H11" s="122">
        <f>G11/F11-1</f>
        <v>-3.8961234770048647E-2</v>
      </c>
      <c r="I11" s="122">
        <f>G11/C11-1</f>
        <v>-4.9943659116789552E-2</v>
      </c>
      <c r="J11" s="121">
        <f>G11-F11</f>
        <v>-25841</v>
      </c>
      <c r="K11" s="121">
        <f>G11-C11</f>
        <v>-33508</v>
      </c>
      <c r="L11" s="122">
        <f>G11/G9</f>
        <v>0.16456381841098511</v>
      </c>
    </row>
    <row r="12" spans="1:12" ht="16.5" thickBot="1" x14ac:dyDescent="0.3">
      <c r="B12" s="159" t="s">
        <v>183</v>
      </c>
      <c r="C12" s="160"/>
      <c r="D12" s="160"/>
      <c r="E12" s="160"/>
      <c r="F12" s="160"/>
      <c r="G12" s="160"/>
      <c r="H12" s="160"/>
      <c r="I12" s="154"/>
      <c r="J12" s="154"/>
      <c r="K12" s="154"/>
      <c r="L12" s="154"/>
    </row>
    <row r="13" spans="1:12" ht="15.75" x14ac:dyDescent="0.25">
      <c r="B13" s="62" t="s">
        <v>58</v>
      </c>
      <c r="C13" s="121">
        <v>3180134</v>
      </c>
      <c r="D13" s="121">
        <v>645701</v>
      </c>
      <c r="E13" s="121">
        <v>1716591</v>
      </c>
      <c r="F13" s="121">
        <v>3205496</v>
      </c>
      <c r="G13" s="121">
        <v>3359050</v>
      </c>
      <c r="H13" s="122">
        <f>G13/F13-1</f>
        <v>4.7903350994666694E-2</v>
      </c>
      <c r="I13" s="122">
        <f>G13/C13-1</f>
        <v>5.6260522355347398E-2</v>
      </c>
      <c r="J13" s="121">
        <f>G13-F13</f>
        <v>153554</v>
      </c>
      <c r="K13" s="121">
        <f>G13-C13</f>
        <v>178916</v>
      </c>
      <c r="L13" s="122">
        <f>G13/G13</f>
        <v>1</v>
      </c>
    </row>
    <row r="14" spans="1:12" ht="15.75" x14ac:dyDescent="0.25">
      <c r="B14" s="62" t="s">
        <v>93</v>
      </c>
      <c r="C14" s="121">
        <v>2640665</v>
      </c>
      <c r="D14" s="121">
        <v>401660</v>
      </c>
      <c r="E14" s="121">
        <v>1268219</v>
      </c>
      <c r="F14" s="121">
        <v>2740770</v>
      </c>
      <c r="G14" s="121">
        <v>2915108</v>
      </c>
      <c r="H14" s="122">
        <f>G14/F14-1</f>
        <v>6.3609131740350433E-2</v>
      </c>
      <c r="I14" s="122">
        <f>G14/C14-1</f>
        <v>0.10392950260635114</v>
      </c>
      <c r="J14" s="121">
        <f>G14-F14</f>
        <v>174338</v>
      </c>
      <c r="K14" s="121">
        <f>G14-C14</f>
        <v>274443</v>
      </c>
      <c r="L14" s="122">
        <f>G14/G13</f>
        <v>0.8678370372575579</v>
      </c>
    </row>
    <row r="15" spans="1:12" ht="16.5" thickBot="1" x14ac:dyDescent="0.3">
      <c r="B15" s="62" t="s">
        <v>166</v>
      </c>
      <c r="C15" s="121">
        <v>539469</v>
      </c>
      <c r="D15" s="121">
        <v>244040</v>
      </c>
      <c r="E15" s="121">
        <v>448372</v>
      </c>
      <c r="F15" s="121">
        <v>464726</v>
      </c>
      <c r="G15" s="121">
        <v>443942</v>
      </c>
      <c r="H15" s="122">
        <f>G15/F15-1</f>
        <v>-4.4723127176013344E-2</v>
      </c>
      <c r="I15" s="122">
        <f>G15/C15-1</f>
        <v>-0.17707597656213792</v>
      </c>
      <c r="J15" s="121">
        <f>G15-F15</f>
        <v>-20784</v>
      </c>
      <c r="K15" s="121">
        <f>G15-C15</f>
        <v>-95527</v>
      </c>
      <c r="L15" s="122">
        <f>G15/G13</f>
        <v>0.13216296274244205</v>
      </c>
    </row>
    <row r="16" spans="1:12" ht="16.5" thickBot="1" x14ac:dyDescent="0.3">
      <c r="B16" s="159" t="s">
        <v>184</v>
      </c>
      <c r="C16" s="160"/>
      <c r="D16" s="160"/>
      <c r="E16" s="160"/>
      <c r="F16" s="160"/>
      <c r="G16" s="160"/>
      <c r="H16" s="160"/>
      <c r="I16" s="154"/>
      <c r="J16" s="154"/>
      <c r="K16" s="154"/>
      <c r="L16" s="154"/>
    </row>
    <row r="17" spans="2:12" ht="15.75" x14ac:dyDescent="0.25">
      <c r="B17" s="62" t="s">
        <v>58</v>
      </c>
      <c r="C17" s="121">
        <v>2913563</v>
      </c>
      <c r="D17" s="121">
        <v>537016</v>
      </c>
      <c r="E17" s="121">
        <v>1524557</v>
      </c>
      <c r="F17" s="121">
        <v>2583998</v>
      </c>
      <c r="G17" s="121">
        <v>2663463</v>
      </c>
      <c r="H17" s="122">
        <f>G17/F17-1</f>
        <v>3.0752732780752856E-2</v>
      </c>
      <c r="I17" s="122">
        <f>G17/C17-1</f>
        <v>-8.5839914908309889E-2</v>
      </c>
      <c r="J17" s="121">
        <f>G17-F17</f>
        <v>79465</v>
      </c>
      <c r="K17" s="121">
        <f>G17-C17</f>
        <v>-250100</v>
      </c>
      <c r="L17" s="122">
        <f>G17/G17</f>
        <v>1</v>
      </c>
    </row>
    <row r="18" spans="2:12" ht="15.75" x14ac:dyDescent="0.25">
      <c r="B18" s="62" t="s">
        <v>93</v>
      </c>
      <c r="C18" s="121">
        <v>2431809</v>
      </c>
      <c r="D18" s="121">
        <v>348447</v>
      </c>
      <c r="E18" s="121">
        <v>1165789</v>
      </c>
      <c r="F18" s="121">
        <v>2185102</v>
      </c>
      <c r="G18" s="121">
        <v>2288330</v>
      </c>
      <c r="H18" s="122">
        <f>G18/F18-1</f>
        <v>4.7241730591981446E-2</v>
      </c>
      <c r="I18" s="122">
        <f>G18/C18-1</f>
        <v>-5.9000933050251891E-2</v>
      </c>
      <c r="J18" s="121">
        <f>G18-F18</f>
        <v>103228</v>
      </c>
      <c r="K18" s="121">
        <f>G18-C18</f>
        <v>-143479</v>
      </c>
      <c r="L18" s="122">
        <f>G18/G17</f>
        <v>0.85915591844151773</v>
      </c>
    </row>
    <row r="19" spans="2:12" ht="16.5" thickBot="1" x14ac:dyDescent="0.3">
      <c r="B19" s="62" t="s">
        <v>166</v>
      </c>
      <c r="C19" s="121">
        <v>481754</v>
      </c>
      <c r="D19" s="121">
        <v>188569</v>
      </c>
      <c r="E19" s="121">
        <v>358768</v>
      </c>
      <c r="F19" s="121">
        <v>398897</v>
      </c>
      <c r="G19" s="121">
        <v>375133</v>
      </c>
      <c r="H19" s="122">
        <f>G19/F19-1</f>
        <v>-5.9574276066252652E-2</v>
      </c>
      <c r="I19" s="122">
        <f>G19/C19-1</f>
        <v>-0.22131834919896876</v>
      </c>
      <c r="J19" s="121">
        <f>G19-F19</f>
        <v>-23764</v>
      </c>
      <c r="K19" s="121">
        <f>G19-C19</f>
        <v>-106621</v>
      </c>
      <c r="L19" s="122">
        <f>G19/G17</f>
        <v>0.14084408155848233</v>
      </c>
    </row>
    <row r="20" spans="2:12" ht="16.5" thickBot="1" x14ac:dyDescent="0.3">
      <c r="B20" s="159" t="s">
        <v>185</v>
      </c>
      <c r="C20" s="160"/>
      <c r="D20" s="160"/>
      <c r="E20" s="160"/>
      <c r="F20" s="160"/>
      <c r="G20" s="160"/>
      <c r="H20" s="160"/>
      <c r="I20" s="154"/>
      <c r="J20" s="154"/>
      <c r="K20" s="154"/>
      <c r="L20" s="154"/>
    </row>
    <row r="21" spans="2:12" ht="15.75" x14ac:dyDescent="0.25">
      <c r="B21" s="62" t="s">
        <v>58</v>
      </c>
      <c r="C21" s="121">
        <v>266571</v>
      </c>
      <c r="D21" s="121">
        <v>108684</v>
      </c>
      <c r="E21" s="121">
        <v>192034</v>
      </c>
      <c r="F21" s="121">
        <v>621498</v>
      </c>
      <c r="G21" s="121">
        <v>695587</v>
      </c>
      <c r="H21" s="122">
        <f>G21/F21-1</f>
        <v>0.11921035948627345</v>
      </c>
      <c r="I21" s="122">
        <f>G21/C21-1</f>
        <v>1.6093873677181687</v>
      </c>
      <c r="J21" s="121">
        <f>G21-F21</f>
        <v>74089</v>
      </c>
      <c r="K21" s="121">
        <f>G21-C21</f>
        <v>429016</v>
      </c>
      <c r="L21" s="122">
        <f>G21/G21</f>
        <v>1</v>
      </c>
    </row>
    <row r="22" spans="2:12" ht="15.75" x14ac:dyDescent="0.25">
      <c r="B22" s="62" t="s">
        <v>93</v>
      </c>
      <c r="C22" s="121">
        <v>208856</v>
      </c>
      <c r="D22" s="121">
        <v>53213</v>
      </c>
      <c r="E22" s="121">
        <v>102430</v>
      </c>
      <c r="F22" s="121">
        <v>555670</v>
      </c>
      <c r="G22" s="121">
        <v>626778</v>
      </c>
      <c r="H22" s="122">
        <f>G22/F22-1</f>
        <v>0.12796803858405159</v>
      </c>
      <c r="I22" s="122">
        <f>G22/C22-1</f>
        <v>2.0010054774581532</v>
      </c>
      <c r="J22" s="121">
        <f>G22-F22</f>
        <v>71108</v>
      </c>
      <c r="K22" s="121">
        <f>G22-C22</f>
        <v>417922</v>
      </c>
      <c r="L22" s="122">
        <f>G22/G21</f>
        <v>0.90107779472589333</v>
      </c>
    </row>
    <row r="23" spans="2:12" ht="16.5" thickBot="1" x14ac:dyDescent="0.3">
      <c r="B23" s="62" t="s">
        <v>166</v>
      </c>
      <c r="C23" s="121">
        <v>57715</v>
      </c>
      <c r="D23" s="121">
        <v>55472</v>
      </c>
      <c r="E23" s="121">
        <v>89603</v>
      </c>
      <c r="F23" s="121">
        <v>65828</v>
      </c>
      <c r="G23" s="121">
        <v>68809</v>
      </c>
      <c r="H23" s="122">
        <f>G23/F23-1</f>
        <v>4.5284681290636231E-2</v>
      </c>
      <c r="I23" s="122">
        <f>G23/C23-1</f>
        <v>0.19222039331196394</v>
      </c>
      <c r="J23" s="121">
        <f>G23-F23</f>
        <v>2981</v>
      </c>
      <c r="K23" s="121">
        <f>G23-C23</f>
        <v>11094</v>
      </c>
      <c r="L23" s="122">
        <f>G23/G21</f>
        <v>9.8922205274106612E-2</v>
      </c>
    </row>
    <row r="24" spans="2:12" ht="16.5" thickBot="1" x14ac:dyDescent="0.3">
      <c r="B24" s="159" t="s">
        <v>186</v>
      </c>
      <c r="C24" s="160"/>
      <c r="D24" s="160"/>
      <c r="E24" s="160"/>
      <c r="F24" s="160"/>
      <c r="G24" s="160"/>
      <c r="H24" s="160"/>
      <c r="I24" s="154"/>
      <c r="J24" s="154"/>
      <c r="K24" s="154"/>
      <c r="L24" s="154"/>
    </row>
    <row r="25" spans="2:12" ht="15.75" x14ac:dyDescent="0.25">
      <c r="B25" s="62" t="s">
        <v>58</v>
      </c>
      <c r="C25" s="121">
        <v>2661</v>
      </c>
      <c r="D25" s="121">
        <v>2886</v>
      </c>
      <c r="E25" s="121">
        <v>3984</v>
      </c>
      <c r="F25" s="121">
        <v>2640</v>
      </c>
      <c r="G25" s="121">
        <v>8563</v>
      </c>
      <c r="H25" s="122">
        <f>G25/F25-1</f>
        <v>2.2435606060606061</v>
      </c>
      <c r="I25" s="122">
        <f>G25/C25-1</f>
        <v>2.2179631717399473</v>
      </c>
      <c r="J25" s="121">
        <f>G25-F25</f>
        <v>5923</v>
      </c>
      <c r="K25" s="121">
        <f>G25-C25</f>
        <v>5902</v>
      </c>
      <c r="L25" s="122">
        <f>G25/G25</f>
        <v>1</v>
      </c>
    </row>
    <row r="26" spans="2:12" ht="15.75" x14ac:dyDescent="0.25">
      <c r="B26" s="62" t="s">
        <v>93</v>
      </c>
      <c r="C26" s="121">
        <v>2485</v>
      </c>
      <c r="D26" s="121">
        <v>2518</v>
      </c>
      <c r="E26" s="121">
        <v>3952</v>
      </c>
      <c r="F26" s="121">
        <v>2555</v>
      </c>
      <c r="G26" s="121">
        <v>8511</v>
      </c>
      <c r="H26" s="122">
        <f>G26/F26-1</f>
        <v>2.3311154598825832</v>
      </c>
      <c r="I26" s="122">
        <f>G26/C26-1</f>
        <v>2.4249496981891348</v>
      </c>
      <c r="J26" s="121">
        <f>G26-F26</f>
        <v>5956</v>
      </c>
      <c r="K26" s="121">
        <f>G26-C26</f>
        <v>6026</v>
      </c>
      <c r="L26" s="122">
        <f>G26/G25</f>
        <v>0.99392736190587416</v>
      </c>
    </row>
    <row r="27" spans="2:12" ht="16.5" thickBot="1" x14ac:dyDescent="0.3">
      <c r="B27" s="62" t="s">
        <v>166</v>
      </c>
      <c r="C27" s="121">
        <v>177</v>
      </c>
      <c r="D27" s="121">
        <v>368</v>
      </c>
      <c r="E27" s="121">
        <v>32</v>
      </c>
      <c r="F27" s="121">
        <v>85</v>
      </c>
      <c r="G27" s="121">
        <v>51</v>
      </c>
      <c r="H27" s="122">
        <f>G27/F27-1</f>
        <v>-0.4</v>
      </c>
      <c r="I27" s="122">
        <f>G27/C27-1</f>
        <v>-0.71186440677966101</v>
      </c>
      <c r="J27" s="121">
        <f>G27-F27</f>
        <v>-34</v>
      </c>
      <c r="K27" s="121">
        <f>G27-C27</f>
        <v>-126</v>
      </c>
      <c r="L27" s="122">
        <f>G27/G25</f>
        <v>5.955856592315777E-3</v>
      </c>
    </row>
    <row r="28" spans="2:12" ht="16.5" thickBot="1" x14ac:dyDescent="0.3">
      <c r="B28" s="159" t="s">
        <v>187</v>
      </c>
      <c r="C28" s="160"/>
      <c r="D28" s="160"/>
      <c r="E28" s="160"/>
      <c r="F28" s="160"/>
      <c r="G28" s="160"/>
      <c r="H28" s="160"/>
      <c r="I28" s="154"/>
      <c r="J28" s="154"/>
      <c r="K28" s="154"/>
      <c r="L28" s="154"/>
    </row>
    <row r="29" spans="2:12" ht="15.75" x14ac:dyDescent="0.25">
      <c r="B29" s="62" t="s">
        <v>58</v>
      </c>
      <c r="C29" s="121">
        <v>87749</v>
      </c>
      <c r="D29" s="121">
        <v>49419</v>
      </c>
      <c r="E29" s="121">
        <v>101873</v>
      </c>
      <c r="F29" s="121">
        <v>97525</v>
      </c>
      <c r="G29" s="121">
        <v>86311</v>
      </c>
      <c r="H29" s="122">
        <f>G29/F29-1</f>
        <v>-0.11498590105101258</v>
      </c>
      <c r="I29" s="122">
        <f>G29/C29-1</f>
        <v>-1.6387651141323567E-2</v>
      </c>
      <c r="J29" s="121">
        <f>G29-F29</f>
        <v>-11214</v>
      </c>
      <c r="K29" s="121">
        <f>G29-C29</f>
        <v>-1438</v>
      </c>
      <c r="L29" s="122">
        <f>G29/G29</f>
        <v>1</v>
      </c>
    </row>
    <row r="30" spans="2:12" ht="15.75" x14ac:dyDescent="0.25">
      <c r="B30" s="62" t="s">
        <v>93</v>
      </c>
      <c r="C30" s="121">
        <v>76589</v>
      </c>
      <c r="D30" s="121">
        <v>40779</v>
      </c>
      <c r="E30" s="121">
        <v>89454</v>
      </c>
      <c r="F30" s="121">
        <v>86321</v>
      </c>
      <c r="G30" s="121">
        <v>73910</v>
      </c>
      <c r="H30" s="122">
        <f>G30/F30-1</f>
        <v>-0.14377729637052394</v>
      </c>
      <c r="I30" s="122">
        <f>G30/C30-1</f>
        <v>-3.4978913420987356E-2</v>
      </c>
      <c r="J30" s="121">
        <f>G30-F30</f>
        <v>-12411</v>
      </c>
      <c r="K30" s="121">
        <f>G30-C30</f>
        <v>-2679</v>
      </c>
      <c r="L30" s="122">
        <f>G30/G29</f>
        <v>0.85632190566671684</v>
      </c>
    </row>
    <row r="31" spans="2:12" ht="16.5" thickBot="1" x14ac:dyDescent="0.3">
      <c r="B31" s="62" t="s">
        <v>166</v>
      </c>
      <c r="C31" s="121">
        <v>11160</v>
      </c>
      <c r="D31" s="121">
        <v>8640</v>
      </c>
      <c r="E31" s="121">
        <v>12419</v>
      </c>
      <c r="F31" s="121">
        <v>11204</v>
      </c>
      <c r="G31" s="121">
        <v>12401</v>
      </c>
      <c r="H31" s="122">
        <f>G31/F31-1</f>
        <v>0.10683684398429127</v>
      </c>
      <c r="I31" s="122">
        <f>G31/C31-1</f>
        <v>0.11120071684587818</v>
      </c>
      <c r="J31" s="121">
        <f>G31-F31</f>
        <v>1197</v>
      </c>
      <c r="K31" s="121">
        <f>G31-C31</f>
        <v>1241</v>
      </c>
      <c r="L31" s="122">
        <f>G31/G29</f>
        <v>0.14367809433328313</v>
      </c>
    </row>
    <row r="32" spans="2:12" ht="16.5" thickBot="1" x14ac:dyDescent="0.3">
      <c r="B32" s="159" t="s">
        <v>188</v>
      </c>
      <c r="C32" s="160"/>
      <c r="D32" s="160"/>
      <c r="E32" s="160"/>
      <c r="F32" s="160"/>
      <c r="G32" s="160"/>
      <c r="H32" s="160"/>
      <c r="I32" s="154"/>
      <c r="J32" s="154"/>
      <c r="K32" s="154"/>
      <c r="L32" s="154"/>
    </row>
    <row r="33" spans="2:12" ht="15.75" x14ac:dyDescent="0.25">
      <c r="B33" s="62" t="s">
        <v>58</v>
      </c>
      <c r="C33" s="121">
        <v>214239</v>
      </c>
      <c r="D33" s="121">
        <v>139070</v>
      </c>
      <c r="E33" s="121">
        <v>235142</v>
      </c>
      <c r="F33" s="121">
        <v>235610</v>
      </c>
      <c r="G33" s="121">
        <v>206481</v>
      </c>
      <c r="H33" s="122">
        <f>G33/F33-1</f>
        <v>-0.12363227367259455</v>
      </c>
      <c r="I33" s="122">
        <f>G33/C33-1</f>
        <v>-3.6211894192934024E-2</v>
      </c>
      <c r="J33" s="121">
        <f>G33-F33</f>
        <v>-29129</v>
      </c>
      <c r="K33" s="121">
        <f>G33-C33</f>
        <v>-7758</v>
      </c>
      <c r="L33" s="122">
        <f>G33/G33</f>
        <v>1</v>
      </c>
    </row>
    <row r="34" spans="2:12" ht="15.75" x14ac:dyDescent="0.25">
      <c r="B34" s="62" t="s">
        <v>93</v>
      </c>
      <c r="C34" s="121">
        <v>131308</v>
      </c>
      <c r="D34" s="121">
        <v>59311</v>
      </c>
      <c r="E34" s="121">
        <v>106657</v>
      </c>
      <c r="F34" s="121">
        <v>121064</v>
      </c>
      <c r="G34" s="121">
        <v>105370</v>
      </c>
      <c r="H34" s="122">
        <f>G34/F34-1</f>
        <v>-0.12963391264124757</v>
      </c>
      <c r="I34" s="122">
        <f>G34/C34-1</f>
        <v>-0.19753556523593385</v>
      </c>
      <c r="J34" s="121">
        <f>G34-F34</f>
        <v>-15694</v>
      </c>
      <c r="K34" s="121">
        <f>G34-C34</f>
        <v>-25938</v>
      </c>
      <c r="L34" s="122">
        <f>G34/G33</f>
        <v>0.51031329759154598</v>
      </c>
    </row>
    <row r="35" spans="2:12" ht="16.5" thickBot="1" x14ac:dyDescent="0.3">
      <c r="B35" s="62" t="s">
        <v>166</v>
      </c>
      <c r="C35" s="121">
        <v>82932</v>
      </c>
      <c r="D35" s="121">
        <v>79758</v>
      </c>
      <c r="E35" s="121">
        <v>128484</v>
      </c>
      <c r="F35" s="121">
        <v>114548</v>
      </c>
      <c r="G35" s="121">
        <v>101111</v>
      </c>
      <c r="H35" s="122">
        <f>G35/F35-1</f>
        <v>-0.11730453608967417</v>
      </c>
      <c r="I35" s="122">
        <f>G35/C35-1</f>
        <v>0.21920368494670339</v>
      </c>
      <c r="J35" s="121">
        <f>G35-F35</f>
        <v>-13437</v>
      </c>
      <c r="K35" s="121">
        <f>G35-C35</f>
        <v>18179</v>
      </c>
      <c r="L35" s="122">
        <f>G35/G33</f>
        <v>0.48968670240845402</v>
      </c>
    </row>
    <row r="36" spans="2:12" ht="16.5" thickBot="1" x14ac:dyDescent="0.3">
      <c r="B36" s="159" t="s">
        <v>189</v>
      </c>
      <c r="C36" s="160"/>
      <c r="D36" s="160"/>
      <c r="E36" s="160"/>
      <c r="F36" s="160"/>
      <c r="G36" s="160"/>
      <c r="H36" s="160"/>
      <c r="I36" s="154"/>
      <c r="J36" s="154"/>
      <c r="K36" s="154"/>
      <c r="L36" s="154"/>
    </row>
    <row r="37" spans="2:12" ht="15.75" x14ac:dyDescent="0.25">
      <c r="B37" s="62" t="s">
        <v>58</v>
      </c>
      <c r="C37" s="121">
        <v>205891</v>
      </c>
      <c r="D37" s="121">
        <v>70849</v>
      </c>
      <c r="E37" s="121">
        <v>181113</v>
      </c>
      <c r="F37" s="121">
        <v>225339</v>
      </c>
      <c r="G37" s="121">
        <v>212913</v>
      </c>
      <c r="H37" s="122">
        <f>G37/F37-1</f>
        <v>-5.5143583667274676E-2</v>
      </c>
      <c r="I37" s="122">
        <f>G37/C37-1</f>
        <v>3.4105424715019206E-2</v>
      </c>
      <c r="J37" s="121">
        <f>G37-F37</f>
        <v>-12426</v>
      </c>
      <c r="K37" s="121">
        <f>G37-C37</f>
        <v>7022</v>
      </c>
      <c r="L37" s="122">
        <f>G37/G37</f>
        <v>1</v>
      </c>
    </row>
    <row r="38" spans="2:12" ht="15.75" x14ac:dyDescent="0.25">
      <c r="B38" s="62" t="s">
        <v>93</v>
      </c>
      <c r="C38" s="121">
        <v>168712</v>
      </c>
      <c r="D38" s="121">
        <v>42631</v>
      </c>
      <c r="E38" s="121">
        <v>111464</v>
      </c>
      <c r="F38" s="121">
        <v>152651</v>
      </c>
      <c r="G38" s="121">
        <v>133011</v>
      </c>
      <c r="H38" s="122">
        <f>G38/F38-1</f>
        <v>-0.12865949125783649</v>
      </c>
      <c r="I38" s="122">
        <f>G38/C38-1</f>
        <v>-0.21160913272322068</v>
      </c>
      <c r="J38" s="121">
        <f>G38-F38</f>
        <v>-19640</v>
      </c>
      <c r="K38" s="121">
        <f>G38-C38</f>
        <v>-35701</v>
      </c>
      <c r="L38" s="122">
        <f>G38/G37</f>
        <v>0.62471995603838193</v>
      </c>
    </row>
    <row r="39" spans="2:12" ht="16.5" thickBot="1" x14ac:dyDescent="0.3">
      <c r="B39" s="62" t="s">
        <v>166</v>
      </c>
      <c r="C39" s="121">
        <v>37180</v>
      </c>
      <c r="D39" s="121">
        <v>28218</v>
      </c>
      <c r="E39" s="121">
        <v>69649</v>
      </c>
      <c r="F39" s="121">
        <v>72689</v>
      </c>
      <c r="G39" s="121">
        <v>79902</v>
      </c>
      <c r="H39" s="122">
        <f>G39/F39-1</f>
        <v>9.9230970298119336E-2</v>
      </c>
      <c r="I39" s="122">
        <f>G39/C39-1</f>
        <v>1.1490586336740183</v>
      </c>
      <c r="J39" s="121">
        <f>G39-F39</f>
        <v>7213</v>
      </c>
      <c r="K39" s="121">
        <f>G39-C39</f>
        <v>42722</v>
      </c>
      <c r="L39" s="122">
        <f>G39/G37</f>
        <v>0.37528004396161813</v>
      </c>
    </row>
    <row r="40" spans="2:12" ht="16.5" thickBot="1" x14ac:dyDescent="0.3">
      <c r="B40" s="158" t="s">
        <v>161</v>
      </c>
      <c r="C40" s="154"/>
      <c r="D40" s="154"/>
      <c r="E40" s="154"/>
      <c r="F40" s="154"/>
      <c r="G40" s="154"/>
      <c r="H40" s="154"/>
      <c r="I40" s="154"/>
      <c r="J40" s="154"/>
      <c r="K40" s="154"/>
      <c r="L40" s="154"/>
    </row>
    <row r="41" spans="2:12" ht="16.5" thickBot="1" x14ac:dyDescent="0.3">
      <c r="B41" s="159" t="s">
        <v>190</v>
      </c>
      <c r="C41" s="160"/>
      <c r="D41" s="160"/>
      <c r="E41" s="160"/>
      <c r="F41" s="160"/>
      <c r="G41" s="160"/>
      <c r="H41" s="160"/>
      <c r="I41" s="154"/>
      <c r="J41" s="154"/>
      <c r="K41" s="154"/>
      <c r="L41" s="154"/>
    </row>
    <row r="42" spans="2:12" ht="15.75" x14ac:dyDescent="0.25">
      <c r="B42" s="62" t="s">
        <v>58</v>
      </c>
      <c r="C42" s="139">
        <v>1415929</v>
      </c>
      <c r="D42" s="139">
        <v>379989</v>
      </c>
      <c r="E42" s="139">
        <v>884024</v>
      </c>
      <c r="F42" s="139">
        <v>1468382</v>
      </c>
      <c r="G42" s="139">
        <v>1549405</v>
      </c>
      <c r="H42" s="140">
        <f>G42/F42-1</f>
        <v>5.5178420874132161E-2</v>
      </c>
      <c r="I42" s="140">
        <f>G42/C42-1</f>
        <v>9.4267438550944327E-2</v>
      </c>
      <c r="J42" s="139">
        <f>G42-F42</f>
        <v>81023</v>
      </c>
      <c r="K42" s="139">
        <f>G42-C42</f>
        <v>133476</v>
      </c>
      <c r="L42" s="140">
        <f>G42/G42</f>
        <v>1</v>
      </c>
    </row>
    <row r="43" spans="2:12" ht="15.75" x14ac:dyDescent="0.25">
      <c r="B43" s="62" t="s">
        <v>93</v>
      </c>
      <c r="C43" s="139">
        <v>1157983</v>
      </c>
      <c r="D43" s="139">
        <v>223846</v>
      </c>
      <c r="E43" s="139">
        <v>620577</v>
      </c>
      <c r="F43" s="139">
        <v>1190195</v>
      </c>
      <c r="G43" s="139">
        <v>1265165</v>
      </c>
      <c r="H43" s="140">
        <f>G43/F43-1</f>
        <v>6.2989678161981866E-2</v>
      </c>
      <c r="I43" s="140">
        <f>G43/C43-1</f>
        <v>9.2559217190580467E-2</v>
      </c>
      <c r="J43" s="139">
        <f>G43-F43</f>
        <v>74970</v>
      </c>
      <c r="K43" s="139">
        <f>G43-C43</f>
        <v>107182</v>
      </c>
      <c r="L43" s="140">
        <f>G43/G42</f>
        <v>0.81654893330020228</v>
      </c>
    </row>
    <row r="44" spans="2:12" ht="16.5" thickBot="1" x14ac:dyDescent="0.3">
      <c r="B44" s="62" t="s">
        <v>166</v>
      </c>
      <c r="C44" s="139">
        <v>257946</v>
      </c>
      <c r="D44" s="139">
        <v>156143</v>
      </c>
      <c r="E44" s="139">
        <v>263447</v>
      </c>
      <c r="F44" s="139">
        <v>278188</v>
      </c>
      <c r="G44" s="139">
        <v>284238</v>
      </c>
      <c r="H44" s="140">
        <f>G44/F44-1</f>
        <v>2.1747882726789181E-2</v>
      </c>
      <c r="I44" s="140">
        <f>G44/C44-1</f>
        <v>0.10192831057663221</v>
      </c>
      <c r="J44" s="139">
        <f>G44-F44</f>
        <v>6050</v>
      </c>
      <c r="K44" s="139">
        <f>G44-C44</f>
        <v>26292</v>
      </c>
      <c r="L44" s="140">
        <f>G44/G42</f>
        <v>0.18344977588170944</v>
      </c>
    </row>
    <row r="45" spans="2:12" ht="16.5" thickBot="1" x14ac:dyDescent="0.3">
      <c r="B45" s="159" t="s">
        <v>183</v>
      </c>
      <c r="C45" s="161"/>
      <c r="D45" s="161"/>
      <c r="E45" s="161"/>
      <c r="F45" s="161"/>
      <c r="G45" s="161"/>
      <c r="H45" s="161"/>
      <c r="I45" s="154"/>
      <c r="J45" s="154"/>
      <c r="K45" s="154"/>
      <c r="L45" s="154"/>
    </row>
    <row r="46" spans="2:12" ht="15.75" x14ac:dyDescent="0.25">
      <c r="B46" s="62" t="s">
        <v>58</v>
      </c>
      <c r="C46" s="139">
        <v>1189272</v>
      </c>
      <c r="D46" s="139">
        <v>254896</v>
      </c>
      <c r="E46" s="139">
        <v>638953</v>
      </c>
      <c r="F46" s="139">
        <v>1217145</v>
      </c>
      <c r="G46" s="139">
        <v>1282782</v>
      </c>
      <c r="H46" s="140">
        <f>G46/F46-1</f>
        <v>5.3927017734123783E-2</v>
      </c>
      <c r="I46" s="140">
        <f>G46/C46-1</f>
        <v>7.8627933727523969E-2</v>
      </c>
      <c r="J46" s="139">
        <f>G46-F46</f>
        <v>65637</v>
      </c>
      <c r="K46" s="139">
        <f>G46-C46</f>
        <v>93510</v>
      </c>
      <c r="L46" s="140">
        <f>G46/G46</f>
        <v>1</v>
      </c>
    </row>
    <row r="47" spans="2:12" ht="15.75" x14ac:dyDescent="0.25">
      <c r="B47" s="62" t="s">
        <v>93</v>
      </c>
      <c r="C47" s="139">
        <v>976564</v>
      </c>
      <c r="D47" s="139">
        <v>144187</v>
      </c>
      <c r="E47" s="139">
        <v>454507</v>
      </c>
      <c r="F47" s="139">
        <v>1015764</v>
      </c>
      <c r="G47" s="139">
        <v>1090140</v>
      </c>
      <c r="H47" s="140">
        <f>G47/F47-1</f>
        <v>7.3221732607180456E-2</v>
      </c>
      <c r="I47" s="140">
        <f>G47/C47-1</f>
        <v>0.11630164536067267</v>
      </c>
      <c r="J47" s="139">
        <f>G47-F47</f>
        <v>74376</v>
      </c>
      <c r="K47" s="139">
        <f>G47-C47</f>
        <v>113576</v>
      </c>
      <c r="L47" s="140">
        <f>G47/G46</f>
        <v>0.84982483383770591</v>
      </c>
    </row>
    <row r="48" spans="2:12" ht="16.5" thickBot="1" x14ac:dyDescent="0.3">
      <c r="B48" s="62" t="s">
        <v>166</v>
      </c>
      <c r="C48" s="139">
        <v>212708</v>
      </c>
      <c r="D48" s="139">
        <v>110709</v>
      </c>
      <c r="E48" s="139">
        <v>184446</v>
      </c>
      <c r="F48" s="139">
        <v>201383</v>
      </c>
      <c r="G48" s="139">
        <v>192643</v>
      </c>
      <c r="H48" s="140">
        <f>G48/F48-1</f>
        <v>-4.3399889762293697E-2</v>
      </c>
      <c r="I48" s="140">
        <f>G48/C48-1</f>
        <v>-9.4331195817740743E-2</v>
      </c>
      <c r="J48" s="139">
        <f>G48-F48</f>
        <v>-8740</v>
      </c>
      <c r="K48" s="139">
        <f>G48-C48</f>
        <v>-20065</v>
      </c>
      <c r="L48" s="140">
        <f>G48/G46</f>
        <v>0.15017594571797857</v>
      </c>
    </row>
    <row r="49" spans="2:12" ht="16.5" thickBot="1" x14ac:dyDescent="0.3">
      <c r="B49" s="159" t="s">
        <v>184</v>
      </c>
      <c r="C49" s="161"/>
      <c r="D49" s="161"/>
      <c r="E49" s="161"/>
      <c r="F49" s="161"/>
      <c r="G49" s="161"/>
      <c r="H49" s="161"/>
      <c r="I49" s="154"/>
      <c r="J49" s="154"/>
      <c r="K49" s="154"/>
      <c r="L49" s="154"/>
    </row>
    <row r="50" spans="2:12" ht="15.75" x14ac:dyDescent="0.25">
      <c r="B50" s="62" t="s">
        <v>58</v>
      </c>
      <c r="C50" s="139">
        <v>1080330</v>
      </c>
      <c r="D50" s="139">
        <v>207398</v>
      </c>
      <c r="E50" s="139">
        <v>580338</v>
      </c>
      <c r="F50" s="139">
        <v>981032</v>
      </c>
      <c r="G50" s="139">
        <v>1021390</v>
      </c>
      <c r="H50" s="140">
        <f>G50/F50-1</f>
        <v>4.1138311492387558E-2</v>
      </c>
      <c r="I50" s="140">
        <f>G50/C50-1</f>
        <v>-5.4557403756259615E-2</v>
      </c>
      <c r="J50" s="139">
        <f>G50-F50</f>
        <v>40358</v>
      </c>
      <c r="K50" s="139">
        <f>G50-C50</f>
        <v>-58940</v>
      </c>
      <c r="L50" s="140">
        <f>G50/G50</f>
        <v>1</v>
      </c>
    </row>
    <row r="51" spans="2:12" ht="15.75" x14ac:dyDescent="0.25">
      <c r="B51" s="62" t="s">
        <v>93</v>
      </c>
      <c r="C51" s="139">
        <v>892705</v>
      </c>
      <c r="D51" s="139">
        <v>126546</v>
      </c>
      <c r="E51" s="139">
        <v>436732</v>
      </c>
      <c r="F51" s="139">
        <v>804180</v>
      </c>
      <c r="G51" s="139">
        <v>855421</v>
      </c>
      <c r="H51" s="140">
        <f>G51/F51-1</f>
        <v>6.3718321768758246E-2</v>
      </c>
      <c r="I51" s="140">
        <f>G51/C51-1</f>
        <v>-4.1765196789532943E-2</v>
      </c>
      <c r="J51" s="139">
        <f>G51-F51</f>
        <v>51241</v>
      </c>
      <c r="K51" s="139">
        <f>G51-C51</f>
        <v>-37284</v>
      </c>
      <c r="L51" s="140">
        <f>G51/G50</f>
        <v>0.83750673102340922</v>
      </c>
    </row>
    <row r="52" spans="2:12" ht="16.5" thickBot="1" x14ac:dyDescent="0.3">
      <c r="B52" s="62" t="s">
        <v>166</v>
      </c>
      <c r="C52" s="139">
        <v>187625</v>
      </c>
      <c r="D52" s="139">
        <v>80852</v>
      </c>
      <c r="E52" s="139">
        <v>143606</v>
      </c>
      <c r="F52" s="139">
        <v>176853</v>
      </c>
      <c r="G52" s="139">
        <v>165969</v>
      </c>
      <c r="H52" s="140">
        <f>G52/F52-1</f>
        <v>-6.154263710539265E-2</v>
      </c>
      <c r="I52" s="140">
        <f>G52/C52-1</f>
        <v>-0.11542171885409724</v>
      </c>
      <c r="J52" s="139">
        <f>G52-F52</f>
        <v>-10884</v>
      </c>
      <c r="K52" s="139">
        <f>G52-C52</f>
        <v>-21656</v>
      </c>
      <c r="L52" s="140">
        <f>G52/G50</f>
        <v>0.16249326897659072</v>
      </c>
    </row>
    <row r="53" spans="2:12" ht="16.5" thickBot="1" x14ac:dyDescent="0.3">
      <c r="B53" s="159" t="s">
        <v>185</v>
      </c>
      <c r="C53" s="161"/>
      <c r="D53" s="161"/>
      <c r="E53" s="161"/>
      <c r="F53" s="161"/>
      <c r="G53" s="161"/>
      <c r="H53" s="161"/>
      <c r="I53" s="154"/>
      <c r="J53" s="154"/>
      <c r="K53" s="154"/>
      <c r="L53" s="154"/>
    </row>
    <row r="54" spans="2:12" ht="15.75" x14ac:dyDescent="0.25">
      <c r="B54" s="62" t="s">
        <v>58</v>
      </c>
      <c r="C54" s="139">
        <v>108942</v>
      </c>
      <c r="D54" s="139">
        <v>47497</v>
      </c>
      <c r="E54" s="139">
        <v>58615</v>
      </c>
      <c r="F54" s="139">
        <v>236115</v>
      </c>
      <c r="G54" s="139">
        <v>261393</v>
      </c>
      <c r="H54" s="140">
        <f>G54/F54-1</f>
        <v>0.10705800139762411</v>
      </c>
      <c r="I54" s="140">
        <f>G54/C54-1</f>
        <v>1.399377650492923</v>
      </c>
      <c r="J54" s="139">
        <f>G54-F54</f>
        <v>25278</v>
      </c>
      <c r="K54" s="139">
        <f>G54-C54</f>
        <v>152451</v>
      </c>
      <c r="L54" s="140">
        <f>G54/G54</f>
        <v>1</v>
      </c>
    </row>
    <row r="55" spans="2:12" ht="15.75" x14ac:dyDescent="0.25">
      <c r="B55" s="62" t="s">
        <v>93</v>
      </c>
      <c r="C55" s="139">
        <v>83860</v>
      </c>
      <c r="D55" s="139">
        <v>17640</v>
      </c>
      <c r="E55" s="139">
        <v>17774</v>
      </c>
      <c r="F55" s="139">
        <v>211585</v>
      </c>
      <c r="G55" s="139">
        <v>234719</v>
      </c>
      <c r="H55" s="140">
        <f>G55/F55-1</f>
        <v>0.10933667320462215</v>
      </c>
      <c r="I55" s="140">
        <f>G55/C55-1</f>
        <v>1.7989387073694254</v>
      </c>
      <c r="J55" s="139">
        <f>G55-F55</f>
        <v>23134</v>
      </c>
      <c r="K55" s="139">
        <f>G55-C55</f>
        <v>150859</v>
      </c>
      <c r="L55" s="140">
        <f>G55/G54</f>
        <v>0.89795442112068802</v>
      </c>
    </row>
    <row r="56" spans="2:12" ht="16.5" thickBot="1" x14ac:dyDescent="0.3">
      <c r="B56" s="62" t="s">
        <v>166</v>
      </c>
      <c r="C56" s="139">
        <v>25083</v>
      </c>
      <c r="D56" s="139">
        <v>29858</v>
      </c>
      <c r="E56" s="139">
        <v>40841</v>
      </c>
      <c r="F56" s="139">
        <v>24530</v>
      </c>
      <c r="G56" s="139">
        <v>26674</v>
      </c>
      <c r="H56" s="140">
        <f>G56/F56-1</f>
        <v>8.740317977986134E-2</v>
      </c>
      <c r="I56" s="140">
        <f>G56/C56-1</f>
        <v>6.3429414344376767E-2</v>
      </c>
      <c r="J56" s="139">
        <f>G56-F56</f>
        <v>2144</v>
      </c>
      <c r="K56" s="139">
        <f>G56-C56</f>
        <v>1591</v>
      </c>
      <c r="L56" s="140">
        <f>G56/G54</f>
        <v>0.102045578879312</v>
      </c>
    </row>
    <row r="57" spans="2:12" ht="16.5" thickBot="1" x14ac:dyDescent="0.3">
      <c r="B57" s="159" t="s">
        <v>186</v>
      </c>
      <c r="C57" s="161"/>
      <c r="D57" s="161"/>
      <c r="E57" s="161"/>
      <c r="F57" s="161"/>
      <c r="G57" s="161"/>
      <c r="H57" s="161"/>
      <c r="I57" s="154"/>
      <c r="J57" s="154"/>
      <c r="K57" s="154"/>
      <c r="L57" s="154"/>
    </row>
    <row r="58" spans="2:12" ht="15.75" x14ac:dyDescent="0.25">
      <c r="B58" s="62" t="s">
        <v>58</v>
      </c>
      <c r="C58" s="139">
        <v>2025</v>
      </c>
      <c r="D58" s="139">
        <v>1362</v>
      </c>
      <c r="E58" s="139">
        <v>1457</v>
      </c>
      <c r="F58" s="139">
        <v>1158</v>
      </c>
      <c r="G58" s="139">
        <v>4245</v>
      </c>
      <c r="H58" s="140">
        <f>G58/F58-1</f>
        <v>2.6658031088082903</v>
      </c>
      <c r="I58" s="140">
        <f>G58/C58-1</f>
        <v>1.0962962962962961</v>
      </c>
      <c r="J58" s="139">
        <f>G58-F58</f>
        <v>3087</v>
      </c>
      <c r="K58" s="139">
        <f>G58-C58</f>
        <v>2220</v>
      </c>
      <c r="L58" s="140">
        <f>G58/G58</f>
        <v>1</v>
      </c>
    </row>
    <row r="59" spans="2:12" ht="15.75" x14ac:dyDescent="0.25">
      <c r="B59" s="62" t="s">
        <v>93</v>
      </c>
      <c r="C59" s="139">
        <v>1948</v>
      </c>
      <c r="D59" s="139">
        <v>1362</v>
      </c>
      <c r="E59" s="139">
        <v>1457</v>
      </c>
      <c r="F59" s="139">
        <v>1137</v>
      </c>
      <c r="G59" s="139">
        <v>4245</v>
      </c>
      <c r="H59" s="140">
        <f>G59/F59-1</f>
        <v>2.7335092348284959</v>
      </c>
      <c r="I59" s="140">
        <f>G59/C59-1</f>
        <v>1.1791581108829567</v>
      </c>
      <c r="J59" s="139">
        <f>G59-F59</f>
        <v>3108</v>
      </c>
      <c r="K59" s="139">
        <f>G59-C59</f>
        <v>2297</v>
      </c>
      <c r="L59" s="140">
        <f>G59/G58</f>
        <v>1</v>
      </c>
    </row>
    <row r="60" spans="2:12" ht="16.5" thickBot="1" x14ac:dyDescent="0.3">
      <c r="B60" s="62" t="s">
        <v>166</v>
      </c>
      <c r="C60" s="139">
        <v>76</v>
      </c>
      <c r="D60" s="139">
        <v>0</v>
      </c>
      <c r="E60" s="139">
        <v>0</v>
      </c>
      <c r="F60" s="139">
        <v>20</v>
      </c>
      <c r="G60" s="139">
        <v>0</v>
      </c>
      <c r="H60" s="140">
        <f>G60/F60-1</f>
        <v>-1</v>
      </c>
      <c r="I60" s="140">
        <f>G60/C60-1</f>
        <v>-1</v>
      </c>
      <c r="J60" s="139">
        <f>G60-F60</f>
        <v>-20</v>
      </c>
      <c r="K60" s="139">
        <f>G60-C60</f>
        <v>-76</v>
      </c>
      <c r="L60" s="140">
        <f>G60/G58</f>
        <v>0</v>
      </c>
    </row>
    <row r="61" spans="2:12" ht="16.5" thickBot="1" x14ac:dyDescent="0.3">
      <c r="B61" s="159" t="s">
        <v>187</v>
      </c>
      <c r="C61" s="161"/>
      <c r="D61" s="161"/>
      <c r="E61" s="161"/>
      <c r="F61" s="161"/>
      <c r="G61" s="161"/>
      <c r="H61" s="161"/>
      <c r="I61" s="154"/>
      <c r="J61" s="154"/>
      <c r="K61" s="154"/>
      <c r="L61" s="154"/>
    </row>
    <row r="62" spans="2:12" ht="15.75" x14ac:dyDescent="0.25">
      <c r="B62" s="62" t="s">
        <v>58</v>
      </c>
      <c r="C62" s="139">
        <v>38007</v>
      </c>
      <c r="D62" s="139">
        <v>25190</v>
      </c>
      <c r="E62" s="139">
        <v>57647</v>
      </c>
      <c r="F62" s="139">
        <v>46345</v>
      </c>
      <c r="G62" s="139">
        <v>40590</v>
      </c>
      <c r="H62" s="140">
        <f>G62/F62-1</f>
        <v>-0.12417736541158697</v>
      </c>
      <c r="I62" s="140">
        <f>G62/C62-1</f>
        <v>6.7961165048543659E-2</v>
      </c>
      <c r="J62" s="139">
        <f>G62-F62</f>
        <v>-5755</v>
      </c>
      <c r="K62" s="139">
        <f>G62-C62</f>
        <v>2583</v>
      </c>
      <c r="L62" s="140">
        <f>G62/G62</f>
        <v>1</v>
      </c>
    </row>
    <row r="63" spans="2:12" ht="15.75" x14ac:dyDescent="0.25">
      <c r="B63" s="62" t="s">
        <v>93</v>
      </c>
      <c r="C63" s="139">
        <v>32619</v>
      </c>
      <c r="D63" s="139">
        <v>22041</v>
      </c>
      <c r="E63" s="139">
        <v>53644</v>
      </c>
      <c r="F63" s="139">
        <v>44285</v>
      </c>
      <c r="G63" s="139">
        <v>35317</v>
      </c>
      <c r="H63" s="140">
        <f>G63/F63-1</f>
        <v>-0.20250649204019422</v>
      </c>
      <c r="I63" s="140">
        <f>G63/C63-1</f>
        <v>8.2712529507342314E-2</v>
      </c>
      <c r="J63" s="139">
        <f>G63-F63</f>
        <v>-8968</v>
      </c>
      <c r="K63" s="139">
        <f>G63-C63</f>
        <v>2698</v>
      </c>
      <c r="L63" s="140">
        <f>G63/G62</f>
        <v>0.8700911554570091</v>
      </c>
    </row>
    <row r="64" spans="2:12" ht="16.5" thickBot="1" x14ac:dyDescent="0.3">
      <c r="B64" s="62" t="s">
        <v>166</v>
      </c>
      <c r="C64" s="139">
        <v>5387</v>
      </c>
      <c r="D64" s="139">
        <v>3150</v>
      </c>
      <c r="E64" s="139">
        <v>4003</v>
      </c>
      <c r="F64" s="139">
        <v>2058</v>
      </c>
      <c r="G64" s="139">
        <v>5272</v>
      </c>
      <c r="H64" s="140">
        <f>G64/F64-1</f>
        <v>1.5617103984450922</v>
      </c>
      <c r="I64" s="140">
        <f>G64/C64-1</f>
        <v>-2.1347688880638538E-2</v>
      </c>
      <c r="J64" s="139">
        <f>G64-F64</f>
        <v>3214</v>
      </c>
      <c r="K64" s="139">
        <f>G64-C64</f>
        <v>-115</v>
      </c>
      <c r="L64" s="140">
        <f>G64/G62</f>
        <v>0.12988420793298841</v>
      </c>
    </row>
    <row r="65" spans="2:12" ht="16.5" thickBot="1" x14ac:dyDescent="0.3">
      <c r="B65" s="159" t="s">
        <v>188</v>
      </c>
      <c r="C65" s="161"/>
      <c r="D65" s="161"/>
      <c r="E65" s="161"/>
      <c r="F65" s="161"/>
      <c r="G65" s="161"/>
      <c r="H65" s="161"/>
      <c r="I65" s="154"/>
      <c r="J65" s="154"/>
      <c r="K65" s="154"/>
      <c r="L65" s="154"/>
    </row>
    <row r="66" spans="2:12" ht="15.75" x14ac:dyDescent="0.25">
      <c r="B66" s="62" t="s">
        <v>58</v>
      </c>
      <c r="C66" s="139">
        <v>108361</v>
      </c>
      <c r="D66" s="139">
        <v>60901</v>
      </c>
      <c r="E66" s="139">
        <v>100188</v>
      </c>
      <c r="F66" s="139">
        <v>85540</v>
      </c>
      <c r="G66" s="139">
        <v>75790</v>
      </c>
      <c r="H66" s="140">
        <f>G66/F66-1</f>
        <v>-0.11398176291793316</v>
      </c>
      <c r="I66" s="140">
        <f>G66/C66-1</f>
        <v>-0.30057862145975023</v>
      </c>
      <c r="J66" s="139">
        <f>G66-F66</f>
        <v>-9750</v>
      </c>
      <c r="K66" s="139">
        <f>G66-C66</f>
        <v>-32571</v>
      </c>
      <c r="L66" s="140">
        <f>G66/G66</f>
        <v>1</v>
      </c>
    </row>
    <row r="67" spans="2:12" ht="15.75" x14ac:dyDescent="0.25">
      <c r="B67" s="62" t="s">
        <v>93</v>
      </c>
      <c r="C67" s="139">
        <v>78546</v>
      </c>
      <c r="D67" s="139">
        <v>30123</v>
      </c>
      <c r="E67" s="139">
        <v>50057</v>
      </c>
      <c r="F67" s="139">
        <v>49284</v>
      </c>
      <c r="G67" s="139">
        <v>44940</v>
      </c>
      <c r="H67" s="140">
        <f>G67/F67-1</f>
        <v>-8.8142196250304394E-2</v>
      </c>
      <c r="I67" s="140">
        <f>G67/C67-1</f>
        <v>-0.42785119547780914</v>
      </c>
      <c r="J67" s="139">
        <f>G67-F67</f>
        <v>-4344</v>
      </c>
      <c r="K67" s="139">
        <f>G67-C67</f>
        <v>-33606</v>
      </c>
      <c r="L67" s="140">
        <f>G67/G66</f>
        <v>0.59295421559572503</v>
      </c>
    </row>
    <row r="68" spans="2:12" ht="16.5" thickBot="1" x14ac:dyDescent="0.3">
      <c r="B68" s="62" t="s">
        <v>166</v>
      </c>
      <c r="C68" s="139">
        <v>29816</v>
      </c>
      <c r="D68" s="139">
        <v>30778</v>
      </c>
      <c r="E68" s="139">
        <v>50131</v>
      </c>
      <c r="F68" s="139">
        <v>36256</v>
      </c>
      <c r="G68" s="139">
        <v>30851</v>
      </c>
      <c r="H68" s="140">
        <f>G68/F68-1</f>
        <v>-0.14907877316857898</v>
      </c>
      <c r="I68" s="140">
        <f>G68/C68-1</f>
        <v>3.4712905822377182E-2</v>
      </c>
      <c r="J68" s="139">
        <f>G68-F68</f>
        <v>-5405</v>
      </c>
      <c r="K68" s="139">
        <f>G68-C68</f>
        <v>1035</v>
      </c>
      <c r="L68" s="140">
        <f>G68/G66</f>
        <v>0.40705897875709196</v>
      </c>
    </row>
    <row r="69" spans="2:12" ht="16.5" thickBot="1" x14ac:dyDescent="0.3">
      <c r="B69" s="159" t="s">
        <v>189</v>
      </c>
      <c r="C69" s="161"/>
      <c r="D69" s="161"/>
      <c r="E69" s="161"/>
      <c r="F69" s="161"/>
      <c r="G69" s="161"/>
      <c r="H69" s="161"/>
      <c r="I69" s="154"/>
      <c r="J69" s="154"/>
      <c r="K69" s="154"/>
      <c r="L69" s="154"/>
    </row>
    <row r="70" spans="2:12" ht="15.75" x14ac:dyDescent="0.25">
      <c r="B70" s="62" t="s">
        <v>58</v>
      </c>
      <c r="C70" s="139">
        <v>78265</v>
      </c>
      <c r="D70" s="139">
        <v>37639</v>
      </c>
      <c r="E70" s="139">
        <v>85779</v>
      </c>
      <c r="F70" s="139">
        <v>118197</v>
      </c>
      <c r="G70" s="139">
        <v>145998</v>
      </c>
      <c r="H70" s="140">
        <f>G70/F70-1</f>
        <v>0.23520901545724504</v>
      </c>
      <c r="I70" s="140">
        <f>G70/C70-1</f>
        <v>0.86543154666837019</v>
      </c>
      <c r="J70" s="139">
        <f>G70-F70</f>
        <v>27801</v>
      </c>
      <c r="K70" s="139">
        <f>G70-C70</f>
        <v>67733</v>
      </c>
      <c r="L70" s="140">
        <f>G70/G70</f>
        <v>1</v>
      </c>
    </row>
    <row r="71" spans="2:12" ht="15.75" x14ac:dyDescent="0.25">
      <c r="B71" s="62" t="s">
        <v>93</v>
      </c>
      <c r="C71" s="139">
        <v>68306</v>
      </c>
      <c r="D71" s="139">
        <v>26133</v>
      </c>
      <c r="E71" s="139">
        <v>60913</v>
      </c>
      <c r="F71" s="139">
        <v>79725</v>
      </c>
      <c r="G71" s="139">
        <v>90525</v>
      </c>
      <c r="H71" s="140">
        <f>G71/F71-1</f>
        <v>0.13546566321730946</v>
      </c>
      <c r="I71" s="140">
        <f>G71/C71-1</f>
        <v>0.325286212045794</v>
      </c>
      <c r="J71" s="139">
        <f>G71-F71</f>
        <v>10800</v>
      </c>
      <c r="K71" s="139">
        <f>G71-C71</f>
        <v>22219</v>
      </c>
      <c r="L71" s="140">
        <f>G71/G70</f>
        <v>0.62004274031151108</v>
      </c>
    </row>
    <row r="72" spans="2:12" ht="16.5" thickBot="1" x14ac:dyDescent="0.3">
      <c r="B72" s="62" t="s">
        <v>166</v>
      </c>
      <c r="C72" s="139">
        <v>9959</v>
      </c>
      <c r="D72" s="139">
        <v>11506</v>
      </c>
      <c r="E72" s="139">
        <v>24867</v>
      </c>
      <c r="F72" s="139">
        <v>38472</v>
      </c>
      <c r="G72" s="139">
        <v>55473</v>
      </c>
      <c r="H72" s="140">
        <f>G72/F72-1</f>
        <v>0.4419058016219588</v>
      </c>
      <c r="I72" s="140">
        <f>G72/C72-1</f>
        <v>4.5701375640124509</v>
      </c>
      <c r="J72" s="139">
        <f>G72-F72</f>
        <v>17001</v>
      </c>
      <c r="K72" s="139">
        <f>G72-C72</f>
        <v>45514</v>
      </c>
      <c r="L72" s="140">
        <f>G72/G70</f>
        <v>0.37995725968848887</v>
      </c>
    </row>
    <row r="73" spans="2:12" ht="16.5" thickBot="1" x14ac:dyDescent="0.3">
      <c r="B73" s="158" t="s">
        <v>162</v>
      </c>
      <c r="C73" s="154"/>
      <c r="D73" s="154"/>
      <c r="E73" s="154"/>
      <c r="F73" s="154"/>
      <c r="G73" s="154"/>
      <c r="H73" s="154"/>
      <c r="I73" s="154"/>
      <c r="J73" s="154"/>
      <c r="K73" s="154"/>
      <c r="L73" s="154"/>
    </row>
    <row r="74" spans="2:12" ht="16.5" thickBot="1" x14ac:dyDescent="0.3">
      <c r="B74" s="159" t="s">
        <v>190</v>
      </c>
      <c r="C74" s="160"/>
      <c r="D74" s="160"/>
      <c r="E74" s="160"/>
      <c r="F74" s="160"/>
      <c r="G74" s="160"/>
      <c r="H74" s="160"/>
      <c r="I74" s="154"/>
      <c r="J74" s="154"/>
      <c r="K74" s="154"/>
      <c r="L74" s="154"/>
    </row>
    <row r="75" spans="2:12" ht="15.75" x14ac:dyDescent="0.25">
      <c r="B75" s="62" t="s">
        <v>58</v>
      </c>
      <c r="C75" s="139">
        <v>954305</v>
      </c>
      <c r="D75" s="139">
        <v>210647</v>
      </c>
      <c r="E75" s="139">
        <v>536507</v>
      </c>
      <c r="F75" s="139">
        <v>923521</v>
      </c>
      <c r="G75" s="139">
        <v>952620</v>
      </c>
      <c r="H75" s="140">
        <f>G75/F75-1</f>
        <v>3.1508758328181008E-2</v>
      </c>
      <c r="I75" s="140">
        <f>G75/C75-1</f>
        <v>-1.7656828791633439E-3</v>
      </c>
      <c r="J75" s="139">
        <f>G75-F75</f>
        <v>29099</v>
      </c>
      <c r="K75" s="139">
        <f>G75-C75</f>
        <v>-1685</v>
      </c>
      <c r="L75" s="140">
        <f>G75/G75</f>
        <v>1</v>
      </c>
    </row>
    <row r="76" spans="2:12" ht="15.75" x14ac:dyDescent="0.25">
      <c r="B76" s="62" t="s">
        <v>93</v>
      </c>
      <c r="C76" s="139">
        <v>729336</v>
      </c>
      <c r="D76" s="139">
        <v>116953</v>
      </c>
      <c r="E76" s="139">
        <v>373292</v>
      </c>
      <c r="F76" s="139">
        <v>740266</v>
      </c>
      <c r="G76" s="139">
        <v>788154</v>
      </c>
      <c r="H76" s="140">
        <f>G76/F76-1</f>
        <v>6.4690259987626009E-2</v>
      </c>
      <c r="I76" s="140">
        <f>G76/C76-1</f>
        <v>8.0645957418802761E-2</v>
      </c>
      <c r="J76" s="139">
        <f>G76-F76</f>
        <v>47888</v>
      </c>
      <c r="K76" s="139">
        <f>G76-C76</f>
        <v>58818</v>
      </c>
      <c r="L76" s="140">
        <f>G76/G75</f>
        <v>0.82735403413743147</v>
      </c>
    </row>
    <row r="77" spans="2:12" ht="16.5" thickBot="1" x14ac:dyDescent="0.3">
      <c r="B77" s="62" t="s">
        <v>166</v>
      </c>
      <c r="C77" s="139">
        <v>224969</v>
      </c>
      <c r="D77" s="139">
        <v>93695</v>
      </c>
      <c r="E77" s="139">
        <v>163216</v>
      </c>
      <c r="F77" s="139">
        <v>183256</v>
      </c>
      <c r="G77" s="139">
        <v>164466</v>
      </c>
      <c r="H77" s="140">
        <f>G77/F77-1</f>
        <v>-0.1025341598637971</v>
      </c>
      <c r="I77" s="140">
        <f>G77/C77-1</f>
        <v>-0.26893927607803747</v>
      </c>
      <c r="J77" s="139">
        <f>G77-F77</f>
        <v>-18790</v>
      </c>
      <c r="K77" s="139">
        <f>G77-C77</f>
        <v>-60503</v>
      </c>
      <c r="L77" s="140">
        <f>G77/G75</f>
        <v>0.1726459658625685</v>
      </c>
    </row>
    <row r="78" spans="2:12" ht="16.5" thickBot="1" x14ac:dyDescent="0.3">
      <c r="B78" s="159" t="s">
        <v>183</v>
      </c>
      <c r="C78" s="161"/>
      <c r="D78" s="161"/>
      <c r="E78" s="161"/>
      <c r="F78" s="161"/>
      <c r="G78" s="161"/>
      <c r="H78" s="161"/>
      <c r="I78" s="154"/>
      <c r="J78" s="154"/>
      <c r="K78" s="154"/>
      <c r="L78" s="154"/>
    </row>
    <row r="79" spans="2:12" ht="15.75" x14ac:dyDescent="0.25">
      <c r="B79" s="62" t="s">
        <v>58</v>
      </c>
      <c r="C79" s="139">
        <v>827632</v>
      </c>
      <c r="D79" s="139">
        <v>140166</v>
      </c>
      <c r="E79" s="139">
        <v>409845</v>
      </c>
      <c r="F79" s="139">
        <v>777943</v>
      </c>
      <c r="G79" s="139">
        <v>821475</v>
      </c>
      <c r="H79" s="140">
        <f>G79/F79-1</f>
        <v>5.5957827244412561E-2</v>
      </c>
      <c r="I79" s="140">
        <f>G79/C79-1</f>
        <v>-7.4392966922497417E-3</v>
      </c>
      <c r="J79" s="139">
        <f>G79-F79</f>
        <v>43532</v>
      </c>
      <c r="K79" s="139">
        <f>G79-C79</f>
        <v>-6157</v>
      </c>
      <c r="L79" s="140">
        <f>G79/G79</f>
        <v>1</v>
      </c>
    </row>
    <row r="80" spans="2:12" ht="15.75" x14ac:dyDescent="0.25">
      <c r="B80" s="62" t="s">
        <v>93</v>
      </c>
      <c r="C80" s="139">
        <v>649462</v>
      </c>
      <c r="D80" s="139">
        <v>90421</v>
      </c>
      <c r="E80" s="139">
        <v>312358</v>
      </c>
      <c r="F80" s="139">
        <v>654407</v>
      </c>
      <c r="G80" s="139">
        <v>710648</v>
      </c>
      <c r="H80" s="140">
        <f>G80/F80-1</f>
        <v>8.5941929105281645E-2</v>
      </c>
      <c r="I80" s="140">
        <f>G80/C80-1</f>
        <v>9.421028482035898E-2</v>
      </c>
      <c r="J80" s="139">
        <f>G80-F80</f>
        <v>56241</v>
      </c>
      <c r="K80" s="139">
        <f>G80-C80</f>
        <v>61186</v>
      </c>
      <c r="L80" s="140">
        <f>G80/G79</f>
        <v>0.86508779938525215</v>
      </c>
    </row>
    <row r="81" spans="2:12" ht="16.5" thickBot="1" x14ac:dyDescent="0.3">
      <c r="B81" s="62" t="s">
        <v>166</v>
      </c>
      <c r="C81" s="139">
        <v>178171</v>
      </c>
      <c r="D81" s="139">
        <v>49745</v>
      </c>
      <c r="E81" s="139">
        <v>97487</v>
      </c>
      <c r="F81" s="139">
        <v>123535</v>
      </c>
      <c r="G81" s="139">
        <v>110828</v>
      </c>
      <c r="H81" s="140">
        <f>G81/F81-1</f>
        <v>-0.10286153721617353</v>
      </c>
      <c r="I81" s="140">
        <f>G81/C81-1</f>
        <v>-0.37796835624203717</v>
      </c>
      <c r="J81" s="139">
        <f>G81-F81</f>
        <v>-12707</v>
      </c>
      <c r="K81" s="139">
        <f>G81-C81</f>
        <v>-67343</v>
      </c>
      <c r="L81" s="140">
        <f>G81/G79</f>
        <v>0.13491341793724704</v>
      </c>
    </row>
    <row r="82" spans="2:12" ht="16.5" thickBot="1" x14ac:dyDescent="0.3">
      <c r="B82" s="159" t="s">
        <v>184</v>
      </c>
      <c r="C82" s="161"/>
      <c r="D82" s="161"/>
      <c r="E82" s="161"/>
      <c r="F82" s="161"/>
      <c r="G82" s="161"/>
      <c r="H82" s="161"/>
      <c r="I82" s="154"/>
      <c r="J82" s="154"/>
      <c r="K82" s="154"/>
      <c r="L82" s="154"/>
    </row>
    <row r="83" spans="2:12" ht="15.75" x14ac:dyDescent="0.25">
      <c r="B83" s="62" t="s">
        <v>58</v>
      </c>
      <c r="C83" s="139">
        <v>765464</v>
      </c>
      <c r="D83" s="139">
        <v>128684</v>
      </c>
      <c r="E83" s="139">
        <v>380258</v>
      </c>
      <c r="F83" s="139">
        <v>637136</v>
      </c>
      <c r="G83" s="139">
        <v>649165</v>
      </c>
      <c r="H83" s="140">
        <f>G83/F83-1</f>
        <v>1.887979960322439E-2</v>
      </c>
      <c r="I83" s="140">
        <f>G83/C83-1</f>
        <v>-0.15193268396684889</v>
      </c>
      <c r="J83" s="139">
        <f>G83-F83</f>
        <v>12029</v>
      </c>
      <c r="K83" s="139">
        <f>G83-C83</f>
        <v>-116299</v>
      </c>
      <c r="L83" s="140">
        <f>G83/G83</f>
        <v>1</v>
      </c>
    </row>
    <row r="84" spans="2:12" ht="15.75" x14ac:dyDescent="0.25">
      <c r="B84" s="62" t="s">
        <v>93</v>
      </c>
      <c r="C84" s="139">
        <v>605679</v>
      </c>
      <c r="D84" s="139">
        <v>84142</v>
      </c>
      <c r="E84" s="139">
        <v>295782</v>
      </c>
      <c r="F84" s="139">
        <v>527647</v>
      </c>
      <c r="G84" s="139">
        <v>555096</v>
      </c>
      <c r="H84" s="140">
        <f>G84/F84-1</f>
        <v>5.2021521964495276E-2</v>
      </c>
      <c r="I84" s="140">
        <f>G84/C84-1</f>
        <v>-8.3514534926916739E-2</v>
      </c>
      <c r="J84" s="139">
        <f>G84-F84</f>
        <v>27449</v>
      </c>
      <c r="K84" s="139">
        <f>G84-C84</f>
        <v>-50583</v>
      </c>
      <c r="L84" s="140">
        <f>G84/G83</f>
        <v>0.85509231089168392</v>
      </c>
    </row>
    <row r="85" spans="2:12" ht="16.5" thickBot="1" x14ac:dyDescent="0.3">
      <c r="B85" s="62" t="s">
        <v>166</v>
      </c>
      <c r="C85" s="139">
        <v>159784</v>
      </c>
      <c r="D85" s="139">
        <v>44542</v>
      </c>
      <c r="E85" s="139">
        <v>84476</v>
      </c>
      <c r="F85" s="139">
        <v>109488</v>
      </c>
      <c r="G85" s="139">
        <v>94069</v>
      </c>
      <c r="H85" s="140">
        <f>G85/F85-1</f>
        <v>-0.14082821861756545</v>
      </c>
      <c r="I85" s="140">
        <f>G85/C85-1</f>
        <v>-0.41127396985931008</v>
      </c>
      <c r="J85" s="139">
        <f>G85-F85</f>
        <v>-15419</v>
      </c>
      <c r="K85" s="139">
        <f>G85-C85</f>
        <v>-65715</v>
      </c>
      <c r="L85" s="140">
        <f>G85/G83</f>
        <v>0.14490768910831606</v>
      </c>
    </row>
    <row r="86" spans="2:12" ht="16.5" thickBot="1" x14ac:dyDescent="0.3">
      <c r="B86" s="159" t="s">
        <v>185</v>
      </c>
      <c r="C86" s="161"/>
      <c r="D86" s="161"/>
      <c r="E86" s="161"/>
      <c r="F86" s="161"/>
      <c r="G86" s="161"/>
      <c r="H86" s="161"/>
      <c r="I86" s="154"/>
      <c r="J86" s="154"/>
      <c r="K86" s="154"/>
      <c r="L86" s="154"/>
    </row>
    <row r="87" spans="2:12" ht="15.75" x14ac:dyDescent="0.25">
      <c r="B87" s="62" t="s">
        <v>58</v>
      </c>
      <c r="C87" s="139">
        <v>62169</v>
      </c>
      <c r="D87" s="139">
        <v>11482</v>
      </c>
      <c r="E87" s="139">
        <v>29588</v>
      </c>
      <c r="F87" s="139">
        <v>140807</v>
      </c>
      <c r="G87" s="139">
        <v>172311</v>
      </c>
      <c r="H87" s="140">
        <f>G87/F87-1</f>
        <v>0.2237388766183499</v>
      </c>
      <c r="I87" s="140">
        <f>G87/C87-1</f>
        <v>1.7716546832022391</v>
      </c>
      <c r="J87" s="139">
        <f>G87-F87</f>
        <v>31504</v>
      </c>
      <c r="K87" s="139">
        <f>G87-C87</f>
        <v>110142</v>
      </c>
      <c r="L87" s="140">
        <f>G87/G87</f>
        <v>1</v>
      </c>
    </row>
    <row r="88" spans="2:12" ht="15.75" x14ac:dyDescent="0.25">
      <c r="B88" s="62" t="s">
        <v>93</v>
      </c>
      <c r="C88" s="139">
        <v>43782</v>
      </c>
      <c r="D88" s="139">
        <v>6279</v>
      </c>
      <c r="E88" s="139">
        <v>16576</v>
      </c>
      <c r="F88" s="139">
        <v>126760</v>
      </c>
      <c r="G88" s="139">
        <v>155552</v>
      </c>
      <c r="H88" s="140">
        <f>G88/F88-1</f>
        <v>0.22713789839065956</v>
      </c>
      <c r="I88" s="140">
        <f>G88/C88-1</f>
        <v>2.5528756109816819</v>
      </c>
      <c r="J88" s="139">
        <f>G88-F88</f>
        <v>28792</v>
      </c>
      <c r="K88" s="139">
        <f>G88-C88</f>
        <v>111770</v>
      </c>
      <c r="L88" s="140">
        <f>G88/G87</f>
        <v>0.90273981347679488</v>
      </c>
    </row>
    <row r="89" spans="2:12" ht="16.5" thickBot="1" x14ac:dyDescent="0.3">
      <c r="B89" s="62" t="s">
        <v>166</v>
      </c>
      <c r="C89" s="139">
        <v>18386</v>
      </c>
      <c r="D89" s="139">
        <v>5203</v>
      </c>
      <c r="E89" s="139">
        <v>13014</v>
      </c>
      <c r="F89" s="139">
        <v>14047</v>
      </c>
      <c r="G89" s="139">
        <v>16759</v>
      </c>
      <c r="H89" s="140">
        <f>G89/F89-1</f>
        <v>0.19306613511781867</v>
      </c>
      <c r="I89" s="140">
        <f>G89/C89-1</f>
        <v>-8.8491243337321834E-2</v>
      </c>
      <c r="J89" s="139">
        <f>G89-F89</f>
        <v>2712</v>
      </c>
      <c r="K89" s="139">
        <f>G89-C89</f>
        <v>-1627</v>
      </c>
      <c r="L89" s="140">
        <f>G89/G87</f>
        <v>9.726018652320513E-2</v>
      </c>
    </row>
    <row r="90" spans="2:12" ht="16.5" thickBot="1" x14ac:dyDescent="0.3">
      <c r="B90" s="159" t="s">
        <v>186</v>
      </c>
      <c r="C90" s="161"/>
      <c r="D90" s="161"/>
      <c r="E90" s="161"/>
      <c r="F90" s="161"/>
      <c r="G90" s="161"/>
      <c r="H90" s="161"/>
      <c r="I90" s="154"/>
      <c r="J90" s="154"/>
      <c r="K90" s="154"/>
      <c r="L90" s="154"/>
    </row>
    <row r="91" spans="2:12" ht="15.75" x14ac:dyDescent="0.25">
      <c r="B91" s="62" t="s">
        <v>58</v>
      </c>
      <c r="C91" s="139">
        <v>1994</v>
      </c>
      <c r="D91" s="139">
        <v>2388</v>
      </c>
      <c r="E91" s="139">
        <v>3367</v>
      </c>
      <c r="F91" s="139">
        <v>1913</v>
      </c>
      <c r="G91" s="139">
        <v>7745</v>
      </c>
      <c r="H91" s="140">
        <f>G91/F91-1</f>
        <v>3.0486147412441191</v>
      </c>
      <c r="I91" s="140">
        <f>G91/C91-1</f>
        <v>2.8841524573721165</v>
      </c>
      <c r="J91" s="139">
        <f>G91-F91</f>
        <v>5832</v>
      </c>
      <c r="K91" s="139">
        <f>G91-C91</f>
        <v>5751</v>
      </c>
      <c r="L91" s="140">
        <f>G91/G91</f>
        <v>1</v>
      </c>
    </row>
    <row r="92" spans="2:12" ht="15.75" x14ac:dyDescent="0.25">
      <c r="B92" s="62" t="s">
        <v>93</v>
      </c>
      <c r="C92" s="139">
        <v>1908</v>
      </c>
      <c r="D92" s="139">
        <v>2021</v>
      </c>
      <c r="E92" s="139">
        <v>3334</v>
      </c>
      <c r="F92" s="139">
        <v>1841</v>
      </c>
      <c r="G92" s="139">
        <v>7693</v>
      </c>
      <c r="H92" s="140">
        <f>G92/F92-1</f>
        <v>3.1787072243346008</v>
      </c>
      <c r="I92" s="140">
        <f>G92/C92-1</f>
        <v>3.0319706498951779</v>
      </c>
      <c r="J92" s="139">
        <f>G92-F92</f>
        <v>5852</v>
      </c>
      <c r="K92" s="139">
        <f>G92-C92</f>
        <v>5785</v>
      </c>
      <c r="L92" s="140">
        <f>G92/G91</f>
        <v>0.99328599096191095</v>
      </c>
    </row>
    <row r="93" spans="2:12" ht="16.5" thickBot="1" x14ac:dyDescent="0.3">
      <c r="B93" s="62" t="s">
        <v>166</v>
      </c>
      <c r="C93" s="139">
        <v>87</v>
      </c>
      <c r="D93" s="139">
        <v>368</v>
      </c>
      <c r="E93" s="139">
        <v>32</v>
      </c>
      <c r="F93" s="139">
        <v>73</v>
      </c>
      <c r="G93" s="139">
        <v>51</v>
      </c>
      <c r="H93" s="140">
        <f>G93/F93-1</f>
        <v>-0.30136986301369861</v>
      </c>
      <c r="I93" s="140">
        <f>G93/C93-1</f>
        <v>-0.41379310344827591</v>
      </c>
      <c r="J93" s="139">
        <f>G93-F93</f>
        <v>-22</v>
      </c>
      <c r="K93" s="139">
        <f>G93-C93</f>
        <v>-36</v>
      </c>
      <c r="L93" s="140">
        <f>G93/G91</f>
        <v>6.5848934796642992E-3</v>
      </c>
    </row>
    <row r="94" spans="2:12" ht="16.5" thickBot="1" x14ac:dyDescent="0.3">
      <c r="B94" s="159" t="s">
        <v>187</v>
      </c>
      <c r="C94" s="161"/>
      <c r="D94" s="161"/>
      <c r="E94" s="161"/>
      <c r="F94" s="161"/>
      <c r="G94" s="161"/>
      <c r="H94" s="161"/>
      <c r="I94" s="154"/>
      <c r="J94" s="154"/>
      <c r="K94" s="154"/>
      <c r="L94" s="154"/>
    </row>
    <row r="95" spans="2:12" ht="15.75" x14ac:dyDescent="0.25">
      <c r="B95" s="62" t="s">
        <v>58</v>
      </c>
      <c r="C95" s="139">
        <v>23471</v>
      </c>
      <c r="D95" s="139">
        <v>8340</v>
      </c>
      <c r="E95" s="139">
        <v>14624</v>
      </c>
      <c r="F95" s="139">
        <v>22767</v>
      </c>
      <c r="G95" s="139">
        <v>20179</v>
      </c>
      <c r="H95" s="140">
        <f>G95/F95-1</f>
        <v>-0.11367329907321999</v>
      </c>
      <c r="I95" s="140">
        <f>G95/C95-1</f>
        <v>-0.1402581909590559</v>
      </c>
      <c r="J95" s="139">
        <f>G95-F95</f>
        <v>-2588</v>
      </c>
      <c r="K95" s="139">
        <f>G95-C95</f>
        <v>-3292</v>
      </c>
      <c r="L95" s="140">
        <f>G95/G95</f>
        <v>1</v>
      </c>
    </row>
    <row r="96" spans="2:12" ht="15.75" x14ac:dyDescent="0.25">
      <c r="B96" s="62" t="s">
        <v>93</v>
      </c>
      <c r="C96" s="139">
        <v>20947</v>
      </c>
      <c r="D96" s="139">
        <v>5583</v>
      </c>
      <c r="E96" s="139">
        <v>11591</v>
      </c>
      <c r="F96" s="139">
        <v>19876</v>
      </c>
      <c r="G96" s="139">
        <v>18275</v>
      </c>
      <c r="H96" s="140">
        <f>G96/F96-1</f>
        <v>-8.0549406319178951E-2</v>
      </c>
      <c r="I96" s="140">
        <f>G96/C96-1</f>
        <v>-0.1275600324628825</v>
      </c>
      <c r="J96" s="139">
        <f>G96-F96</f>
        <v>-1601</v>
      </c>
      <c r="K96" s="139">
        <f>G96-C96</f>
        <v>-2672</v>
      </c>
      <c r="L96" s="140">
        <f>G96/G95</f>
        <v>0.90564448188711033</v>
      </c>
    </row>
    <row r="97" spans="2:12" ht="16.5" thickBot="1" x14ac:dyDescent="0.3">
      <c r="B97" s="62" t="s">
        <v>166</v>
      </c>
      <c r="C97" s="139">
        <v>2524</v>
      </c>
      <c r="D97" s="139">
        <v>2757</v>
      </c>
      <c r="E97" s="139">
        <v>3034</v>
      </c>
      <c r="F97" s="139">
        <v>2892</v>
      </c>
      <c r="G97" s="139">
        <v>1905</v>
      </c>
      <c r="H97" s="140">
        <f>G97/F97-1</f>
        <v>-0.34128630705394192</v>
      </c>
      <c r="I97" s="140">
        <f>G97/C97-1</f>
        <v>-0.24524564183835185</v>
      </c>
      <c r="J97" s="139">
        <f>G97-F97</f>
        <v>-987</v>
      </c>
      <c r="K97" s="139">
        <f>G97-C97</f>
        <v>-619</v>
      </c>
      <c r="L97" s="140">
        <f>G97/G95</f>
        <v>9.4405074582486745E-2</v>
      </c>
    </row>
    <row r="98" spans="2:12" ht="16.5" thickBot="1" x14ac:dyDescent="0.3">
      <c r="B98" s="159" t="s">
        <v>188</v>
      </c>
      <c r="C98" s="161"/>
      <c r="D98" s="161"/>
      <c r="E98" s="161"/>
      <c r="F98" s="161"/>
      <c r="G98" s="161"/>
      <c r="H98" s="161"/>
      <c r="I98" s="154"/>
      <c r="J98" s="154"/>
      <c r="K98" s="154"/>
      <c r="L98" s="154"/>
    </row>
    <row r="99" spans="2:12" ht="15.75" x14ac:dyDescent="0.25">
      <c r="B99" s="62" t="s">
        <v>58</v>
      </c>
      <c r="C99" s="139">
        <v>61054</v>
      </c>
      <c r="D99" s="139">
        <v>47554</v>
      </c>
      <c r="E99" s="139">
        <v>83604</v>
      </c>
      <c r="F99" s="139">
        <v>87192</v>
      </c>
      <c r="G99" s="139">
        <v>76211</v>
      </c>
      <c r="H99" s="140">
        <f>G99/F99-1</f>
        <v>-0.12594045325259196</v>
      </c>
      <c r="I99" s="140">
        <f>G99/C99-1</f>
        <v>0.24825564254594301</v>
      </c>
      <c r="J99" s="139">
        <f>G99-F99</f>
        <v>-10981</v>
      </c>
      <c r="K99" s="139">
        <f>G99-C99</f>
        <v>15157</v>
      </c>
      <c r="L99" s="140">
        <f>G99/G99</f>
        <v>1</v>
      </c>
    </row>
    <row r="100" spans="2:12" ht="15.75" x14ac:dyDescent="0.25">
      <c r="B100" s="62" t="s">
        <v>93</v>
      </c>
      <c r="C100" s="139">
        <v>27084</v>
      </c>
      <c r="D100" s="139">
        <v>14781</v>
      </c>
      <c r="E100" s="139">
        <v>31546</v>
      </c>
      <c r="F100" s="139">
        <v>38665</v>
      </c>
      <c r="G100" s="139">
        <v>31546</v>
      </c>
      <c r="H100" s="140">
        <f>G100/F100-1</f>
        <v>-0.18412000517263671</v>
      </c>
      <c r="I100" s="140">
        <f>G100/C100-1</f>
        <v>0.16474671392704177</v>
      </c>
      <c r="J100" s="139">
        <f>G100-F100</f>
        <v>-7119</v>
      </c>
      <c r="K100" s="139">
        <f>G100-C100</f>
        <v>4462</v>
      </c>
      <c r="L100" s="140">
        <f>G100/G99</f>
        <v>0.41392974767422025</v>
      </c>
    </row>
    <row r="101" spans="2:12" ht="16.5" thickBot="1" x14ac:dyDescent="0.3">
      <c r="B101" s="62" t="s">
        <v>166</v>
      </c>
      <c r="C101" s="139">
        <v>33972</v>
      </c>
      <c r="D101" s="139">
        <v>32772</v>
      </c>
      <c r="E101" s="139">
        <v>52058</v>
      </c>
      <c r="F101" s="139">
        <v>48527</v>
      </c>
      <c r="G101" s="139">
        <v>44666</v>
      </c>
      <c r="H101" s="140">
        <f>G101/F101-1</f>
        <v>-7.9563954087415234E-2</v>
      </c>
      <c r="I101" s="140">
        <f>G101/C101-1</f>
        <v>0.31478864947603902</v>
      </c>
      <c r="J101" s="139">
        <f>G101-F101</f>
        <v>-3861</v>
      </c>
      <c r="K101" s="139">
        <f>G101-C101</f>
        <v>10694</v>
      </c>
      <c r="L101" s="140">
        <f>G101/G99</f>
        <v>0.58608337379118502</v>
      </c>
    </row>
    <row r="102" spans="2:12" ht="16.5" thickBot="1" x14ac:dyDescent="0.3">
      <c r="B102" s="159" t="s">
        <v>189</v>
      </c>
      <c r="C102" s="161"/>
      <c r="D102" s="161"/>
      <c r="E102" s="161"/>
      <c r="F102" s="161"/>
      <c r="G102" s="161"/>
      <c r="H102" s="161"/>
      <c r="I102" s="154"/>
      <c r="J102" s="154"/>
      <c r="K102" s="154"/>
      <c r="L102" s="154"/>
    </row>
    <row r="103" spans="2:12" ht="15.75" x14ac:dyDescent="0.25">
      <c r="B103" s="62" t="s">
        <v>58</v>
      </c>
      <c r="C103" s="139">
        <v>40155</v>
      </c>
      <c r="D103" s="139">
        <v>12200</v>
      </c>
      <c r="E103" s="139">
        <v>25066</v>
      </c>
      <c r="F103" s="139">
        <v>33708</v>
      </c>
      <c r="G103" s="139">
        <v>27010</v>
      </c>
      <c r="H103" s="140">
        <f>G103/F103-1</f>
        <v>-0.19870653850717934</v>
      </c>
      <c r="I103" s="140">
        <f>G103/C103-1</f>
        <v>-0.32735649358734897</v>
      </c>
      <c r="J103" s="139">
        <f>G103-F103</f>
        <v>-6698</v>
      </c>
      <c r="K103" s="139">
        <f>G103-C103</f>
        <v>-13145</v>
      </c>
      <c r="L103" s="140">
        <f>G103/G103</f>
        <v>1</v>
      </c>
    </row>
    <row r="104" spans="2:12" ht="15.75" x14ac:dyDescent="0.25">
      <c r="B104" s="62" t="s">
        <v>93</v>
      </c>
      <c r="C104" s="139">
        <v>29937</v>
      </c>
      <c r="D104" s="139">
        <v>4148</v>
      </c>
      <c r="E104" s="139">
        <v>14462</v>
      </c>
      <c r="F104" s="139">
        <v>25479</v>
      </c>
      <c r="G104" s="139">
        <v>19993</v>
      </c>
      <c r="H104" s="140">
        <f>G104/F104-1</f>
        <v>-0.21531457278543109</v>
      </c>
      <c r="I104" s="140">
        <f>G104/C104-1</f>
        <v>-0.33216421151083941</v>
      </c>
      <c r="J104" s="139">
        <f>G104-F104</f>
        <v>-5486</v>
      </c>
      <c r="K104" s="139">
        <f>G104-C104</f>
        <v>-9944</v>
      </c>
      <c r="L104" s="140">
        <f>G104/G103</f>
        <v>0.74020733061828947</v>
      </c>
    </row>
    <row r="105" spans="2:12" ht="16.5" thickBot="1" x14ac:dyDescent="0.3">
      <c r="B105" s="62" t="s">
        <v>166</v>
      </c>
      <c r="C105" s="139">
        <v>10219</v>
      </c>
      <c r="D105" s="139">
        <v>8052</v>
      </c>
      <c r="E105" s="139">
        <v>10604</v>
      </c>
      <c r="F105" s="139">
        <v>8229</v>
      </c>
      <c r="G105" s="139">
        <v>7017</v>
      </c>
      <c r="H105" s="140">
        <f>G105/F105-1</f>
        <v>-0.14728399562522787</v>
      </c>
      <c r="I105" s="140">
        <f>G105/C105-1</f>
        <v>-0.31333789999021433</v>
      </c>
      <c r="J105" s="139">
        <f>G105-F105</f>
        <v>-1212</v>
      </c>
      <c r="K105" s="139">
        <f>G105-C105</f>
        <v>-3202</v>
      </c>
      <c r="L105" s="140">
        <f>G105/G103</f>
        <v>0.25979266938171047</v>
      </c>
    </row>
    <row r="106" spans="2:12" ht="16.5" thickBot="1" x14ac:dyDescent="0.3">
      <c r="B106" s="158" t="s">
        <v>163</v>
      </c>
      <c r="C106" s="154"/>
      <c r="D106" s="154"/>
      <c r="E106" s="154"/>
      <c r="F106" s="154"/>
      <c r="G106" s="154"/>
      <c r="H106" s="154"/>
      <c r="I106" s="154"/>
      <c r="J106" s="154"/>
      <c r="K106" s="154"/>
      <c r="L106" s="154"/>
    </row>
    <row r="107" spans="2:12" ht="16.5" thickBot="1" x14ac:dyDescent="0.3">
      <c r="B107" s="159" t="s">
        <v>190</v>
      </c>
      <c r="C107" s="160"/>
      <c r="D107" s="160"/>
      <c r="E107" s="160"/>
      <c r="F107" s="160"/>
      <c r="G107" s="160"/>
      <c r="H107" s="160"/>
      <c r="I107" s="154"/>
      <c r="J107" s="154"/>
      <c r="K107" s="154"/>
      <c r="L107" s="154"/>
    </row>
    <row r="108" spans="2:12" ht="15.75" x14ac:dyDescent="0.25">
      <c r="B108" s="62" t="s">
        <v>58</v>
      </c>
      <c r="C108" s="139">
        <v>779755</v>
      </c>
      <c r="D108" s="139">
        <v>160344</v>
      </c>
      <c r="E108" s="139">
        <v>439402</v>
      </c>
      <c r="F108" s="139">
        <v>776185</v>
      </c>
      <c r="G108" s="139">
        <v>795712</v>
      </c>
      <c r="H108" s="140">
        <f>G108/F108-1</f>
        <v>2.5157662155285143E-2</v>
      </c>
      <c r="I108" s="140">
        <f>G108/C108-1</f>
        <v>2.0464120140300412E-2</v>
      </c>
      <c r="J108" s="139">
        <f>G108-F108</f>
        <v>19527</v>
      </c>
      <c r="K108" s="139">
        <f>G108-C108</f>
        <v>15957</v>
      </c>
      <c r="L108" s="140">
        <f>G108/G108</f>
        <v>1</v>
      </c>
    </row>
    <row r="109" spans="2:12" ht="15.75" x14ac:dyDescent="0.25">
      <c r="B109" s="62" t="s">
        <v>93</v>
      </c>
      <c r="C109" s="139">
        <v>664761</v>
      </c>
      <c r="D109" s="139">
        <v>93692</v>
      </c>
      <c r="E109" s="139">
        <v>286234</v>
      </c>
      <c r="F109" s="139">
        <v>643046</v>
      </c>
      <c r="G109" s="139">
        <v>678323</v>
      </c>
      <c r="H109" s="140">
        <f>G109/F109-1</f>
        <v>5.4859216914497466E-2</v>
      </c>
      <c r="I109" s="140">
        <f>G109/C109-1</f>
        <v>2.0401317165116506E-2</v>
      </c>
      <c r="J109" s="139">
        <f>G109-F109</f>
        <v>35277</v>
      </c>
      <c r="K109" s="139">
        <f>G109-C109</f>
        <v>13562</v>
      </c>
      <c r="L109" s="140">
        <f>G109/G108</f>
        <v>0.85247300530845327</v>
      </c>
    </row>
    <row r="110" spans="2:12" ht="16.5" thickBot="1" x14ac:dyDescent="0.3">
      <c r="B110" s="62" t="s">
        <v>166</v>
      </c>
      <c r="C110" s="139">
        <v>114994</v>
      </c>
      <c r="D110" s="139">
        <v>66652</v>
      </c>
      <c r="E110" s="139">
        <v>153170</v>
      </c>
      <c r="F110" s="139">
        <v>133138</v>
      </c>
      <c r="G110" s="139">
        <v>117391</v>
      </c>
      <c r="H110" s="140">
        <f>G110/F110-1</f>
        <v>-0.11827577400892308</v>
      </c>
      <c r="I110" s="140">
        <f>G110/C110-1</f>
        <v>2.0844565803433301E-2</v>
      </c>
      <c r="J110" s="139">
        <f>G110-F110</f>
        <v>-15747</v>
      </c>
      <c r="K110" s="139">
        <f>G110-C110</f>
        <v>2397</v>
      </c>
      <c r="L110" s="140">
        <f>G110/G108</f>
        <v>0.14752950816375773</v>
      </c>
    </row>
    <row r="111" spans="2:12" ht="16.5" thickBot="1" x14ac:dyDescent="0.3">
      <c r="B111" s="159" t="s">
        <v>183</v>
      </c>
      <c r="C111" s="161"/>
      <c r="D111" s="161"/>
      <c r="E111" s="161"/>
      <c r="F111" s="161"/>
      <c r="G111" s="161"/>
      <c r="H111" s="161"/>
      <c r="I111" s="154"/>
      <c r="J111" s="154"/>
      <c r="K111" s="154"/>
      <c r="L111" s="154"/>
    </row>
    <row r="112" spans="2:12" ht="15.75" x14ac:dyDescent="0.25">
      <c r="B112" s="62" t="s">
        <v>58</v>
      </c>
      <c r="C112" s="139">
        <v>670179</v>
      </c>
      <c r="D112" s="139">
        <v>123145</v>
      </c>
      <c r="E112" s="139">
        <v>336542</v>
      </c>
      <c r="F112" s="139">
        <v>669677</v>
      </c>
      <c r="G112" s="139">
        <v>736097</v>
      </c>
      <c r="H112" s="140">
        <f>G112/F112-1</f>
        <v>9.9182143033133885E-2</v>
      </c>
      <c r="I112" s="140">
        <f>G112/C112-1</f>
        <v>9.835879667969305E-2</v>
      </c>
      <c r="J112" s="139">
        <f>G112-F112</f>
        <v>66420</v>
      </c>
      <c r="K112" s="139">
        <f>G112-C112</f>
        <v>65918</v>
      </c>
      <c r="L112" s="140">
        <f>G112/G112</f>
        <v>1</v>
      </c>
    </row>
    <row r="113" spans="2:12" ht="15.75" x14ac:dyDescent="0.25">
      <c r="B113" s="62" t="s">
        <v>93</v>
      </c>
      <c r="C113" s="139">
        <v>581428</v>
      </c>
      <c r="D113" s="139">
        <v>72986</v>
      </c>
      <c r="E113" s="139">
        <v>230358</v>
      </c>
      <c r="F113" s="139">
        <v>575797</v>
      </c>
      <c r="G113" s="139">
        <v>642464</v>
      </c>
      <c r="H113" s="140">
        <f>G113/F113-1</f>
        <v>0.11578212460294157</v>
      </c>
      <c r="I113" s="140">
        <f>G113/C113-1</f>
        <v>0.10497602454646149</v>
      </c>
      <c r="J113" s="139">
        <f>G113-F113</f>
        <v>66667</v>
      </c>
      <c r="K113" s="139">
        <f>G113-C113</f>
        <v>61036</v>
      </c>
      <c r="L113" s="140">
        <f>G113/G112</f>
        <v>0.8727980143921249</v>
      </c>
    </row>
    <row r="114" spans="2:12" ht="16.5" thickBot="1" x14ac:dyDescent="0.3">
      <c r="B114" s="62" t="s">
        <v>166</v>
      </c>
      <c r="C114" s="139">
        <v>88751</v>
      </c>
      <c r="D114" s="139">
        <v>50160</v>
      </c>
      <c r="E114" s="139">
        <v>106183</v>
      </c>
      <c r="F114" s="139">
        <v>93882</v>
      </c>
      <c r="G114" s="139">
        <v>93634</v>
      </c>
      <c r="H114" s="140">
        <f>G114/F114-1</f>
        <v>-2.6416139409045636E-3</v>
      </c>
      <c r="I114" s="140">
        <f>G114/C114-1</f>
        <v>5.5019098376356323E-2</v>
      </c>
      <c r="J114" s="139">
        <f>G114-F114</f>
        <v>-248</v>
      </c>
      <c r="K114" s="139">
        <f>G114-C114</f>
        <v>4883</v>
      </c>
      <c r="L114" s="140">
        <f>G114/G112</f>
        <v>0.12720334412448359</v>
      </c>
    </row>
    <row r="115" spans="2:12" ht="16.5" thickBot="1" x14ac:dyDescent="0.3">
      <c r="B115" s="159" t="s">
        <v>184</v>
      </c>
      <c r="C115" s="161"/>
      <c r="D115" s="161"/>
      <c r="E115" s="161"/>
      <c r="F115" s="161"/>
      <c r="G115" s="161"/>
      <c r="H115" s="161"/>
      <c r="I115" s="154"/>
      <c r="J115" s="154"/>
      <c r="K115" s="154"/>
      <c r="L115" s="154"/>
    </row>
    <row r="116" spans="2:12" ht="15.75" x14ac:dyDescent="0.25">
      <c r="B116" s="62" t="s">
        <v>58</v>
      </c>
      <c r="C116" s="139">
        <v>625362</v>
      </c>
      <c r="D116" s="139">
        <v>92325</v>
      </c>
      <c r="E116" s="139">
        <v>272202</v>
      </c>
      <c r="F116" s="139">
        <v>480343</v>
      </c>
      <c r="G116" s="139">
        <v>523557</v>
      </c>
      <c r="H116" s="140">
        <f>G116/F116-1</f>
        <v>8.9964879263359832E-2</v>
      </c>
      <c r="I116" s="140">
        <f>G116/C116-1</f>
        <v>-0.1627937098832356</v>
      </c>
      <c r="J116" s="139">
        <f>G116-F116</f>
        <v>43214</v>
      </c>
      <c r="K116" s="139">
        <f>G116-C116</f>
        <v>-101805</v>
      </c>
      <c r="L116" s="140">
        <f>G116/G116</f>
        <v>1</v>
      </c>
    </row>
    <row r="117" spans="2:12" ht="15.75" x14ac:dyDescent="0.25">
      <c r="B117" s="62" t="s">
        <v>93</v>
      </c>
      <c r="C117" s="139">
        <v>537917</v>
      </c>
      <c r="D117" s="139">
        <v>53818</v>
      </c>
      <c r="E117" s="139">
        <v>188634</v>
      </c>
      <c r="F117" s="139">
        <v>403988</v>
      </c>
      <c r="G117" s="139">
        <v>447778</v>
      </c>
      <c r="H117" s="140">
        <f>G117/F117-1</f>
        <v>0.10839430874184375</v>
      </c>
      <c r="I117" s="140">
        <f>G117/C117-1</f>
        <v>-0.16757046161396649</v>
      </c>
      <c r="J117" s="139">
        <f>G117-F117</f>
        <v>43790</v>
      </c>
      <c r="K117" s="139">
        <f>G117-C117</f>
        <v>-90139</v>
      </c>
      <c r="L117" s="140">
        <f>G117/G116</f>
        <v>0.85526122275129546</v>
      </c>
    </row>
    <row r="118" spans="2:12" ht="16.5" thickBot="1" x14ac:dyDescent="0.3">
      <c r="B118" s="62" t="s">
        <v>166</v>
      </c>
      <c r="C118" s="139">
        <v>87445</v>
      </c>
      <c r="D118" s="139">
        <v>38507</v>
      </c>
      <c r="E118" s="139">
        <v>83568</v>
      </c>
      <c r="F118" s="139">
        <v>76357</v>
      </c>
      <c r="G118" s="139">
        <v>75777</v>
      </c>
      <c r="H118" s="140">
        <f>G118/F118-1</f>
        <v>-7.5958982149638699E-3</v>
      </c>
      <c r="I118" s="140">
        <f>G118/C118-1</f>
        <v>-0.13343244325004289</v>
      </c>
      <c r="J118" s="139">
        <f>G118-F118</f>
        <v>-580</v>
      </c>
      <c r="K118" s="139">
        <f>G118-C118</f>
        <v>-11668</v>
      </c>
      <c r="L118" s="140">
        <f>G118/G116</f>
        <v>0.14473495722528779</v>
      </c>
    </row>
    <row r="119" spans="2:12" ht="16.5" thickBot="1" x14ac:dyDescent="0.3">
      <c r="B119" s="159" t="s">
        <v>185</v>
      </c>
      <c r="C119" s="161"/>
      <c r="D119" s="161"/>
      <c r="E119" s="161"/>
      <c r="F119" s="161"/>
      <c r="G119" s="161"/>
      <c r="H119" s="161"/>
      <c r="I119" s="154"/>
      <c r="J119" s="154"/>
      <c r="K119" s="154"/>
      <c r="L119" s="154"/>
    </row>
    <row r="120" spans="2:12" ht="15.75" x14ac:dyDescent="0.25">
      <c r="B120" s="62" t="s">
        <v>58</v>
      </c>
      <c r="C120" s="139">
        <v>44817</v>
      </c>
      <c r="D120" s="139">
        <v>30820</v>
      </c>
      <c r="E120" s="139">
        <v>64339</v>
      </c>
      <c r="F120" s="139">
        <v>189333</v>
      </c>
      <c r="G120" s="139">
        <v>212540</v>
      </c>
      <c r="H120" s="140">
        <f>G120/F120-1</f>
        <v>0.12257239889506844</v>
      </c>
      <c r="I120" s="140">
        <f>G120/C120-1</f>
        <v>3.7423968583350069</v>
      </c>
      <c r="J120" s="139">
        <f>G120-F120</f>
        <v>23207</v>
      </c>
      <c r="K120" s="139">
        <f>G120-C120</f>
        <v>167723</v>
      </c>
      <c r="L120" s="140">
        <f>G120/G120</f>
        <v>1</v>
      </c>
    </row>
    <row r="121" spans="2:12" ht="15.75" x14ac:dyDescent="0.25">
      <c r="B121" s="62" t="s">
        <v>93</v>
      </c>
      <c r="C121" s="139">
        <v>43511</v>
      </c>
      <c r="D121" s="139">
        <v>19168</v>
      </c>
      <c r="E121" s="139">
        <v>41724</v>
      </c>
      <c r="F121" s="139">
        <v>171809</v>
      </c>
      <c r="G121" s="139">
        <v>194686</v>
      </c>
      <c r="H121" s="140">
        <f>G121/F121-1</f>
        <v>0.1331536764663086</v>
      </c>
      <c r="I121" s="140">
        <f>G121/C121-1</f>
        <v>3.4744087701960424</v>
      </c>
      <c r="J121" s="139">
        <f>G121-F121</f>
        <v>22877</v>
      </c>
      <c r="K121" s="139">
        <f>G121-C121</f>
        <v>151175</v>
      </c>
      <c r="L121" s="140">
        <f>G121/G120</f>
        <v>0.91599698880210789</v>
      </c>
    </row>
    <row r="122" spans="2:12" ht="16.5" thickBot="1" x14ac:dyDescent="0.3">
      <c r="B122" s="62" t="s">
        <v>166</v>
      </c>
      <c r="C122" s="139">
        <v>1306</v>
      </c>
      <c r="D122" s="139">
        <v>11653</v>
      </c>
      <c r="E122" s="139">
        <v>22615</v>
      </c>
      <c r="F122" s="139">
        <v>17525</v>
      </c>
      <c r="G122" s="139">
        <v>17855</v>
      </c>
      <c r="H122" s="140">
        <f>G122/F122-1</f>
        <v>1.883024251069898E-2</v>
      </c>
      <c r="I122" s="140">
        <f>G122/C122-1</f>
        <v>12.671516079632466</v>
      </c>
      <c r="J122" s="139">
        <f>G122-F122</f>
        <v>330</v>
      </c>
      <c r="K122" s="139">
        <f>G122-C122</f>
        <v>16549</v>
      </c>
      <c r="L122" s="140">
        <f>G122/G120</f>
        <v>8.4007716194598667E-2</v>
      </c>
    </row>
    <row r="123" spans="2:12" ht="16.5" thickBot="1" x14ac:dyDescent="0.3">
      <c r="B123" s="159" t="s">
        <v>186</v>
      </c>
      <c r="C123" s="161"/>
      <c r="D123" s="161"/>
      <c r="E123" s="161"/>
      <c r="F123" s="161"/>
      <c r="G123" s="161"/>
      <c r="H123" s="161"/>
      <c r="I123" s="154"/>
      <c r="J123" s="154"/>
      <c r="K123" s="154"/>
      <c r="L123" s="154"/>
    </row>
    <row r="124" spans="2:12" ht="15.75" x14ac:dyDescent="0.25">
      <c r="B124" s="62" t="s">
        <v>58</v>
      </c>
      <c r="C124" s="139">
        <v>863</v>
      </c>
      <c r="D124" s="139">
        <v>645</v>
      </c>
      <c r="E124" s="139">
        <v>1572</v>
      </c>
      <c r="F124" s="139">
        <v>1187</v>
      </c>
      <c r="G124" s="139">
        <v>2986</v>
      </c>
      <c r="H124" s="140">
        <f>G124/F124-1</f>
        <v>1.51558550968829</v>
      </c>
      <c r="I124" s="140">
        <f>G124/C124-1</f>
        <v>2.4600231749710311</v>
      </c>
      <c r="J124" s="139">
        <f>G124-F124</f>
        <v>1799</v>
      </c>
      <c r="K124" s="139">
        <f>G124-C124</f>
        <v>2123</v>
      </c>
      <c r="L124" s="140">
        <f>G124/G124</f>
        <v>1</v>
      </c>
    </row>
    <row r="125" spans="2:12" ht="15.75" x14ac:dyDescent="0.25">
      <c r="B125" s="62" t="s">
        <v>93</v>
      </c>
      <c r="C125" s="139">
        <v>863</v>
      </c>
      <c r="D125" s="139">
        <v>617</v>
      </c>
      <c r="E125" s="139">
        <v>1572</v>
      </c>
      <c r="F125" s="139">
        <v>1179</v>
      </c>
      <c r="G125" s="139">
        <v>2986</v>
      </c>
      <c r="H125" s="140">
        <f>G125/F125-1</f>
        <v>1.532654792196777</v>
      </c>
      <c r="I125" s="140">
        <f>G125/C125-1</f>
        <v>2.4600231749710311</v>
      </c>
      <c r="J125" s="139">
        <f>G125-F125</f>
        <v>1807</v>
      </c>
      <c r="K125" s="139">
        <f>G125-C125</f>
        <v>2123</v>
      </c>
      <c r="L125" s="140">
        <f>G125/G124</f>
        <v>1</v>
      </c>
    </row>
    <row r="126" spans="2:12" ht="16.5" thickBot="1" x14ac:dyDescent="0.3">
      <c r="B126" s="62" t="s">
        <v>166</v>
      </c>
      <c r="C126" s="139">
        <v>0</v>
      </c>
      <c r="D126" s="139">
        <v>28</v>
      </c>
      <c r="E126" s="139">
        <v>0</v>
      </c>
      <c r="F126" s="139">
        <v>8</v>
      </c>
      <c r="G126" s="139">
        <v>0</v>
      </c>
      <c r="H126" s="140">
        <f>G126/F126-1</f>
        <v>-1</v>
      </c>
      <c r="I126" s="140" t="e">
        <f>G126/C126-1</f>
        <v>#DIV/0!</v>
      </c>
      <c r="J126" s="139">
        <f>G126-F126</f>
        <v>-8</v>
      </c>
      <c r="K126" s="139">
        <f>G126-C126</f>
        <v>0</v>
      </c>
      <c r="L126" s="140">
        <f>G126/G124</f>
        <v>0</v>
      </c>
    </row>
    <row r="127" spans="2:12" ht="16.5" thickBot="1" x14ac:dyDescent="0.3">
      <c r="B127" s="159" t="s">
        <v>187</v>
      </c>
      <c r="C127" s="161"/>
      <c r="D127" s="161"/>
      <c r="E127" s="161"/>
      <c r="F127" s="161"/>
      <c r="G127" s="161"/>
      <c r="H127" s="161"/>
      <c r="I127" s="154"/>
      <c r="J127" s="154"/>
      <c r="K127" s="154"/>
      <c r="L127" s="154"/>
    </row>
    <row r="128" spans="2:12" ht="15.75" x14ac:dyDescent="0.25">
      <c r="B128" s="62" t="s">
        <v>58</v>
      </c>
      <c r="C128" s="139">
        <v>11519</v>
      </c>
      <c r="D128" s="139">
        <v>6278</v>
      </c>
      <c r="E128" s="139">
        <v>15773</v>
      </c>
      <c r="F128" s="139">
        <v>16297</v>
      </c>
      <c r="G128" s="139">
        <v>10991</v>
      </c>
      <c r="H128" s="140">
        <f>G128/F128-1</f>
        <v>-0.32558139534883723</v>
      </c>
      <c r="I128" s="140">
        <f>G128/C128-1</f>
        <v>-4.5837312266689856E-2</v>
      </c>
      <c r="J128" s="139">
        <f>G128-F128</f>
        <v>-5306</v>
      </c>
      <c r="K128" s="139">
        <f>G128-C128</f>
        <v>-528</v>
      </c>
      <c r="L128" s="140">
        <f>G128/G128</f>
        <v>1</v>
      </c>
    </row>
    <row r="129" spans="2:12" ht="15.75" x14ac:dyDescent="0.25">
      <c r="B129" s="62" t="s">
        <v>93</v>
      </c>
      <c r="C129" s="139">
        <v>10028</v>
      </c>
      <c r="D129" s="139">
        <v>4973</v>
      </c>
      <c r="E129" s="139">
        <v>12233</v>
      </c>
      <c r="F129" s="139">
        <v>12400</v>
      </c>
      <c r="G129" s="139">
        <v>8339</v>
      </c>
      <c r="H129" s="140">
        <f>G129/F129-1</f>
        <v>-0.32750000000000001</v>
      </c>
      <c r="I129" s="140">
        <f>G129/C129-1</f>
        <v>-0.1684284004786597</v>
      </c>
      <c r="J129" s="139">
        <f>G129-F129</f>
        <v>-4061</v>
      </c>
      <c r="K129" s="139">
        <f>G129-C129</f>
        <v>-1689</v>
      </c>
      <c r="L129" s="140">
        <f>G129/G128</f>
        <v>0.75871167318715316</v>
      </c>
    </row>
    <row r="130" spans="2:12" ht="16.5" thickBot="1" x14ac:dyDescent="0.3">
      <c r="B130" s="62" t="s">
        <v>166</v>
      </c>
      <c r="C130" s="139">
        <v>1492</v>
      </c>
      <c r="D130" s="139">
        <v>1305</v>
      </c>
      <c r="E130" s="139">
        <v>3539</v>
      </c>
      <c r="F130" s="139">
        <v>3897</v>
      </c>
      <c r="G130" s="139">
        <v>2654</v>
      </c>
      <c r="H130" s="140">
        <f>G130/F130-1</f>
        <v>-0.31896330510649218</v>
      </c>
      <c r="I130" s="140">
        <f>G130/C130-1</f>
        <v>0.77882037533512061</v>
      </c>
      <c r="J130" s="139">
        <f>G130-F130</f>
        <v>-1243</v>
      </c>
      <c r="K130" s="139">
        <f>G130-C130</f>
        <v>1162</v>
      </c>
      <c r="L130" s="140">
        <f>G130/G128</f>
        <v>0.2414702938768083</v>
      </c>
    </row>
    <row r="131" spans="2:12" ht="16.5" thickBot="1" x14ac:dyDescent="0.3">
      <c r="B131" s="159" t="s">
        <v>188</v>
      </c>
      <c r="C131" s="161"/>
      <c r="D131" s="161"/>
      <c r="E131" s="161"/>
      <c r="F131" s="161"/>
      <c r="G131" s="161"/>
      <c r="H131" s="161"/>
      <c r="I131" s="154"/>
      <c r="J131" s="154"/>
      <c r="K131" s="154"/>
      <c r="L131" s="154"/>
    </row>
    <row r="132" spans="2:12" ht="15.75" x14ac:dyDescent="0.25">
      <c r="B132" s="62" t="s">
        <v>58</v>
      </c>
      <c r="C132" s="139">
        <v>22080</v>
      </c>
      <c r="D132" s="139">
        <v>14161</v>
      </c>
      <c r="E132" s="139">
        <v>26809</v>
      </c>
      <c r="F132" s="139">
        <v>32191</v>
      </c>
      <c r="G132" s="139">
        <v>22524</v>
      </c>
      <c r="H132" s="140">
        <f>G132/F132-1</f>
        <v>-0.30030132645770558</v>
      </c>
      <c r="I132" s="140">
        <f>G132/C132-1</f>
        <v>2.010869565217388E-2</v>
      </c>
      <c r="J132" s="139">
        <f>G132-F132</f>
        <v>-9667</v>
      </c>
      <c r="K132" s="139">
        <f>G132-C132</f>
        <v>444</v>
      </c>
      <c r="L132" s="140">
        <f>G132/G132</f>
        <v>1</v>
      </c>
    </row>
    <row r="133" spans="2:12" ht="15.75" x14ac:dyDescent="0.25">
      <c r="B133" s="62" t="s">
        <v>93</v>
      </c>
      <c r="C133" s="139">
        <v>12031</v>
      </c>
      <c r="D133" s="139">
        <v>5470</v>
      </c>
      <c r="E133" s="139">
        <v>11888</v>
      </c>
      <c r="F133" s="139">
        <v>14711</v>
      </c>
      <c r="G133" s="139">
        <v>10795</v>
      </c>
      <c r="H133" s="140">
        <f>G133/F133-1</f>
        <v>-0.26619536401332333</v>
      </c>
      <c r="I133" s="140">
        <f>G133/C133-1</f>
        <v>-0.1027346022774499</v>
      </c>
      <c r="J133" s="139">
        <f>G133-F133</f>
        <v>-3916</v>
      </c>
      <c r="K133" s="139">
        <f>G133-C133</f>
        <v>-1236</v>
      </c>
      <c r="L133" s="140">
        <f>G133/G132</f>
        <v>0.47926656011365654</v>
      </c>
    </row>
    <row r="134" spans="2:12" ht="16.5" thickBot="1" x14ac:dyDescent="0.3">
      <c r="B134" s="62" t="s">
        <v>166</v>
      </c>
      <c r="C134" s="139">
        <v>10048</v>
      </c>
      <c r="D134" s="139">
        <v>8691</v>
      </c>
      <c r="E134" s="139">
        <v>14921</v>
      </c>
      <c r="F134" s="139">
        <v>17480</v>
      </c>
      <c r="G134" s="139">
        <v>11729</v>
      </c>
      <c r="H134" s="140">
        <f>G134/F134-1</f>
        <v>-0.32900457665903893</v>
      </c>
      <c r="I134" s="140">
        <f>G134/C134-1</f>
        <v>0.16729697452229297</v>
      </c>
      <c r="J134" s="139">
        <f>G134-F134</f>
        <v>-5751</v>
      </c>
      <c r="K134" s="139">
        <f>G134-C134</f>
        <v>1681</v>
      </c>
      <c r="L134" s="140">
        <f>G134/G132</f>
        <v>0.52073343988634346</v>
      </c>
    </row>
    <row r="135" spans="2:12" ht="16.5" thickBot="1" x14ac:dyDescent="0.3">
      <c r="B135" s="159" t="s">
        <v>189</v>
      </c>
      <c r="C135" s="161"/>
      <c r="D135" s="161"/>
      <c r="E135" s="161"/>
      <c r="F135" s="161"/>
      <c r="G135" s="161"/>
      <c r="H135" s="161"/>
      <c r="I135" s="154"/>
      <c r="J135" s="154"/>
      <c r="K135" s="154"/>
      <c r="L135" s="154"/>
    </row>
    <row r="136" spans="2:12" ht="15.75" x14ac:dyDescent="0.25">
      <c r="B136" s="62" t="s">
        <v>58</v>
      </c>
      <c r="C136" s="139">
        <v>75115</v>
      </c>
      <c r="D136" s="139">
        <v>16114</v>
      </c>
      <c r="E136" s="139">
        <v>58708</v>
      </c>
      <c r="F136" s="139">
        <v>56833</v>
      </c>
      <c r="G136" s="139">
        <v>23116</v>
      </c>
      <c r="H136" s="140">
        <f>G136/F136-1</f>
        <v>-0.59326447662449633</v>
      </c>
      <c r="I136" s="140">
        <f>G136/C136-1</f>
        <v>-0.69225853691007122</v>
      </c>
      <c r="J136" s="139">
        <f>G136-F136</f>
        <v>-33717</v>
      </c>
      <c r="K136" s="139">
        <f>G136-C136</f>
        <v>-51999</v>
      </c>
      <c r="L136" s="140">
        <f>G136/G136</f>
        <v>1</v>
      </c>
    </row>
    <row r="137" spans="2:12" ht="15.75" x14ac:dyDescent="0.25">
      <c r="B137" s="62" t="s">
        <v>93</v>
      </c>
      <c r="C137" s="139">
        <v>60413</v>
      </c>
      <c r="D137" s="139">
        <v>9647</v>
      </c>
      <c r="E137" s="139">
        <v>30183</v>
      </c>
      <c r="F137" s="139">
        <v>38960</v>
      </c>
      <c r="G137" s="139">
        <v>13741</v>
      </c>
      <c r="H137" s="140">
        <f>G137/F137-1</f>
        <v>-0.64730492813141682</v>
      </c>
      <c r="I137" s="140">
        <f>G137/C137-1</f>
        <v>-0.77254895469518148</v>
      </c>
      <c r="J137" s="139">
        <f>G137-F137</f>
        <v>-25219</v>
      </c>
      <c r="K137" s="139">
        <f>G137-C137</f>
        <v>-46672</v>
      </c>
      <c r="L137" s="140">
        <f>G137/G136</f>
        <v>0.59443675376362692</v>
      </c>
    </row>
    <row r="138" spans="2:12" ht="16.5" thickBot="1" x14ac:dyDescent="0.3">
      <c r="B138" s="62" t="s">
        <v>166</v>
      </c>
      <c r="C138" s="139">
        <v>14702</v>
      </c>
      <c r="D138" s="139">
        <v>6468</v>
      </c>
      <c r="E138" s="139">
        <v>28525</v>
      </c>
      <c r="F138" s="139">
        <v>17872</v>
      </c>
      <c r="G138" s="139">
        <v>9375</v>
      </c>
      <c r="H138" s="140">
        <f>G138/F138-1</f>
        <v>-0.47543643688451209</v>
      </c>
      <c r="I138" s="140">
        <f>G138/C138-1</f>
        <v>-0.36233165555706703</v>
      </c>
      <c r="J138" s="139">
        <f>G138-F138</f>
        <v>-8497</v>
      </c>
      <c r="K138" s="139">
        <f>G138-C138</f>
        <v>-5327</v>
      </c>
      <c r="L138" s="140">
        <f>G138/G136</f>
        <v>0.40556324623637308</v>
      </c>
    </row>
    <row r="139" spans="2:12" ht="16.5" thickBot="1" x14ac:dyDescent="0.3">
      <c r="B139" s="158" t="s">
        <v>164</v>
      </c>
      <c r="C139" s="154"/>
      <c r="D139" s="154"/>
      <c r="E139" s="154"/>
      <c r="F139" s="154"/>
      <c r="G139" s="154"/>
      <c r="H139" s="154"/>
      <c r="I139" s="154"/>
      <c r="J139" s="154"/>
      <c r="K139" s="154"/>
      <c r="L139" s="154"/>
    </row>
    <row r="140" spans="2:12" ht="16.5" thickBot="1" x14ac:dyDescent="0.3">
      <c r="B140" s="159" t="s">
        <v>190</v>
      </c>
      <c r="C140" s="160"/>
      <c r="D140" s="160"/>
      <c r="E140" s="160"/>
      <c r="F140" s="160"/>
      <c r="G140" s="160"/>
      <c r="H140" s="160"/>
      <c r="I140" s="154"/>
      <c r="J140" s="154"/>
      <c r="K140" s="154"/>
      <c r="L140" s="154"/>
    </row>
    <row r="141" spans="2:12" ht="15.75" x14ac:dyDescent="0.25">
      <c r="B141" s="62" t="s">
        <v>58</v>
      </c>
      <c r="C141" s="139">
        <v>501028</v>
      </c>
      <c r="D141" s="139">
        <v>154997</v>
      </c>
      <c r="E141" s="139">
        <v>365283</v>
      </c>
      <c r="F141" s="139">
        <v>589652</v>
      </c>
      <c r="G141" s="139">
        <v>581482</v>
      </c>
      <c r="H141" s="140">
        <f>G141/F141-1</f>
        <v>-1.3855630100466088E-2</v>
      </c>
      <c r="I141" s="140">
        <f>G141/C141-1</f>
        <v>0.16057785193641871</v>
      </c>
      <c r="J141" s="139">
        <f>G141-F141</f>
        <v>-8170</v>
      </c>
      <c r="K141" s="139">
        <f>G141-C141</f>
        <v>80454</v>
      </c>
      <c r="L141" s="140">
        <f>G141/G141</f>
        <v>1</v>
      </c>
    </row>
    <row r="142" spans="2:12" ht="15.75" x14ac:dyDescent="0.25">
      <c r="B142" s="62" t="s">
        <v>93</v>
      </c>
      <c r="C142" s="139">
        <v>434712</v>
      </c>
      <c r="D142" s="139">
        <v>111506</v>
      </c>
      <c r="E142" s="139">
        <v>289651</v>
      </c>
      <c r="F142" s="139">
        <v>526287</v>
      </c>
      <c r="G142" s="139">
        <v>519033</v>
      </c>
      <c r="H142" s="140">
        <f>G142/F142-1</f>
        <v>-1.3783353949461064E-2</v>
      </c>
      <c r="I142" s="140">
        <f>G142/C142-1</f>
        <v>0.19396980069563297</v>
      </c>
      <c r="J142" s="139">
        <f>G142-F142</f>
        <v>-7254</v>
      </c>
      <c r="K142" s="139">
        <f>G142-C142</f>
        <v>84321</v>
      </c>
      <c r="L142" s="140">
        <f>G142/G141</f>
        <v>0.89260372634062624</v>
      </c>
    </row>
    <row r="143" spans="2:12" ht="16.5" thickBot="1" x14ac:dyDescent="0.3">
      <c r="B143" s="62" t="s">
        <v>166</v>
      </c>
      <c r="C143" s="139">
        <v>66316</v>
      </c>
      <c r="D143" s="139">
        <v>43491</v>
      </c>
      <c r="E143" s="139">
        <v>75632</v>
      </c>
      <c r="F143" s="139">
        <v>63366</v>
      </c>
      <c r="G143" s="139">
        <v>62448</v>
      </c>
      <c r="H143" s="140">
        <f>G143/F143-1</f>
        <v>-1.4487264463592497E-2</v>
      </c>
      <c r="I143" s="140">
        <f>G143/C143-1</f>
        <v>-5.8326798962543003E-2</v>
      </c>
      <c r="J143" s="139">
        <f>G143-F143</f>
        <v>-918</v>
      </c>
      <c r="K143" s="139">
        <f>G143-C143</f>
        <v>-3868</v>
      </c>
      <c r="L143" s="140">
        <f>G143/G141</f>
        <v>0.10739455391568441</v>
      </c>
    </row>
    <row r="144" spans="2:12" ht="16.5" thickBot="1" x14ac:dyDescent="0.3">
      <c r="B144" s="159" t="s">
        <v>183</v>
      </c>
      <c r="C144" s="161"/>
      <c r="D144" s="161"/>
      <c r="E144" s="161"/>
      <c r="F144" s="161"/>
      <c r="G144" s="161"/>
      <c r="H144" s="161"/>
      <c r="I144" s="154"/>
      <c r="J144" s="154"/>
      <c r="K144" s="154"/>
      <c r="L144" s="154"/>
    </row>
    <row r="145" spans="2:12" ht="15.75" x14ac:dyDescent="0.25">
      <c r="B145" s="62" t="s">
        <v>58</v>
      </c>
      <c r="C145" s="139">
        <v>462336</v>
      </c>
      <c r="D145" s="139">
        <v>129399</v>
      </c>
      <c r="E145" s="139">
        <v>321864</v>
      </c>
      <c r="F145" s="139">
        <v>540496</v>
      </c>
      <c r="G145" s="139">
        <v>523042</v>
      </c>
      <c r="H145" s="140">
        <f>G145/F145-1</f>
        <v>-3.2292560907018708E-2</v>
      </c>
      <c r="I145" s="140">
        <f>G145/C145-1</f>
        <v>0.13130277547065328</v>
      </c>
      <c r="J145" s="139">
        <f>G145-F145</f>
        <v>-17454</v>
      </c>
      <c r="K145" s="139">
        <f>G145-C145</f>
        <v>60706</v>
      </c>
      <c r="L145" s="140">
        <f>G145/G145</f>
        <v>1</v>
      </c>
    </row>
    <row r="146" spans="2:12" ht="15.75" x14ac:dyDescent="0.25">
      <c r="B146" s="62" t="s">
        <v>93</v>
      </c>
      <c r="C146" s="139">
        <v>408576</v>
      </c>
      <c r="D146" s="139">
        <v>95426</v>
      </c>
      <c r="E146" s="139">
        <v>264099</v>
      </c>
      <c r="F146" s="139">
        <v>492013</v>
      </c>
      <c r="G146" s="139">
        <v>477036</v>
      </c>
      <c r="H146" s="140">
        <f>G146/F146-1</f>
        <v>-3.0440252594951756E-2</v>
      </c>
      <c r="I146" s="140">
        <f>G146/C146-1</f>
        <v>0.16755756578947367</v>
      </c>
      <c r="J146" s="139">
        <f>G146-F146</f>
        <v>-14977</v>
      </c>
      <c r="K146" s="139">
        <f>G146-C146</f>
        <v>68460</v>
      </c>
      <c r="L146" s="140">
        <f>G146/G145</f>
        <v>0.91204148041648658</v>
      </c>
    </row>
    <row r="147" spans="2:12" ht="16.5" thickBot="1" x14ac:dyDescent="0.3">
      <c r="B147" s="62" t="s">
        <v>166</v>
      </c>
      <c r="C147" s="139">
        <v>53762</v>
      </c>
      <c r="D147" s="139">
        <v>33974</v>
      </c>
      <c r="E147" s="139">
        <v>57765</v>
      </c>
      <c r="F147" s="139">
        <v>48483</v>
      </c>
      <c r="G147" s="139">
        <v>46005</v>
      </c>
      <c r="H147" s="140">
        <f>G147/F147-1</f>
        <v>-5.1110698595383974E-2</v>
      </c>
      <c r="I147" s="140">
        <f>G147/C147-1</f>
        <v>-0.14428406681299055</v>
      </c>
      <c r="J147" s="139">
        <f>G147-F147</f>
        <v>-2478</v>
      </c>
      <c r="K147" s="139">
        <f>G147-C147</f>
        <v>-7757</v>
      </c>
      <c r="L147" s="140">
        <f>G147/G145</f>
        <v>8.7956607691160552E-2</v>
      </c>
    </row>
    <row r="148" spans="2:12" ht="16.5" thickBot="1" x14ac:dyDescent="0.3">
      <c r="B148" s="159" t="s">
        <v>184</v>
      </c>
      <c r="C148" s="161"/>
      <c r="D148" s="161"/>
      <c r="E148" s="161"/>
      <c r="F148" s="161"/>
      <c r="G148" s="161"/>
      <c r="H148" s="161"/>
      <c r="I148" s="154"/>
      <c r="J148" s="154"/>
      <c r="K148" s="154"/>
      <c r="L148" s="154"/>
    </row>
    <row r="149" spans="2:12" ht="15.75" x14ac:dyDescent="0.25">
      <c r="B149" s="62" t="s">
        <v>58</v>
      </c>
      <c r="C149" s="139">
        <v>422331</v>
      </c>
      <c r="D149" s="139">
        <v>111342</v>
      </c>
      <c r="E149" s="139">
        <v>279495</v>
      </c>
      <c r="F149" s="139">
        <v>484256</v>
      </c>
      <c r="G149" s="139">
        <v>471501</v>
      </c>
      <c r="H149" s="140">
        <f>G149/F149-1</f>
        <v>-2.6339374215291089E-2</v>
      </c>
      <c r="I149" s="140">
        <f>G149/C149-1</f>
        <v>0.11642526833218492</v>
      </c>
      <c r="J149" s="139">
        <f>G149-F149</f>
        <v>-12755</v>
      </c>
      <c r="K149" s="139">
        <f>G149-C149</f>
        <v>49170</v>
      </c>
      <c r="L149" s="140">
        <f>G149/G149</f>
        <v>1</v>
      </c>
    </row>
    <row r="150" spans="2:12" ht="15.75" x14ac:dyDescent="0.25">
      <c r="B150" s="62" t="s">
        <v>93</v>
      </c>
      <c r="C150" s="139">
        <v>377664</v>
      </c>
      <c r="D150" s="139">
        <v>84979</v>
      </c>
      <c r="E150" s="139">
        <v>236373</v>
      </c>
      <c r="F150" s="139">
        <v>445823</v>
      </c>
      <c r="G150" s="139">
        <v>433364</v>
      </c>
      <c r="H150" s="140">
        <f>G150/F150-1</f>
        <v>-2.7946068282704073E-2</v>
      </c>
      <c r="I150" s="140">
        <f>G150/C150-1</f>
        <v>0.14748559566175223</v>
      </c>
      <c r="J150" s="139">
        <f>G150-F150</f>
        <v>-12459</v>
      </c>
      <c r="K150" s="139">
        <f>G150-C150</f>
        <v>55700</v>
      </c>
      <c r="L150" s="140">
        <f>G150/G149</f>
        <v>0.919115760093828</v>
      </c>
    </row>
    <row r="151" spans="2:12" ht="16.5" thickBot="1" x14ac:dyDescent="0.3">
      <c r="B151" s="62" t="s">
        <v>166</v>
      </c>
      <c r="C151" s="139">
        <v>44666</v>
      </c>
      <c r="D151" s="139">
        <v>26364</v>
      </c>
      <c r="E151" s="139">
        <v>43121</v>
      </c>
      <c r="F151" s="139">
        <v>38433</v>
      </c>
      <c r="G151" s="139">
        <v>38137</v>
      </c>
      <c r="H151" s="140">
        <f>G151/F151-1</f>
        <v>-7.7017146722868635E-3</v>
      </c>
      <c r="I151" s="140">
        <f>G151/C151-1</f>
        <v>-0.14617382348990282</v>
      </c>
      <c r="J151" s="139">
        <f>G151-F151</f>
        <v>-296</v>
      </c>
      <c r="K151" s="139">
        <f>G151-C151</f>
        <v>-6529</v>
      </c>
      <c r="L151" s="140">
        <f>G151/G149</f>
        <v>8.0884239906171995E-2</v>
      </c>
    </row>
    <row r="152" spans="2:12" ht="16.5" thickBot="1" x14ac:dyDescent="0.3">
      <c r="B152" s="159" t="s">
        <v>185</v>
      </c>
      <c r="C152" s="161"/>
      <c r="D152" s="161"/>
      <c r="E152" s="161"/>
      <c r="F152" s="161"/>
      <c r="G152" s="161"/>
      <c r="H152" s="161"/>
      <c r="I152" s="154"/>
      <c r="J152" s="154"/>
      <c r="K152" s="154"/>
      <c r="L152" s="154"/>
    </row>
    <row r="153" spans="2:12" ht="15.75" x14ac:dyDescent="0.25">
      <c r="B153" s="62" t="s">
        <v>58</v>
      </c>
      <c r="C153" s="139">
        <v>40006</v>
      </c>
      <c r="D153" s="139">
        <v>18057</v>
      </c>
      <c r="E153" s="139">
        <v>42370</v>
      </c>
      <c r="F153" s="139">
        <v>56240</v>
      </c>
      <c r="G153" s="139">
        <v>51541</v>
      </c>
      <c r="H153" s="140">
        <f>G153/F153-1</f>
        <v>-8.3552631578947323E-2</v>
      </c>
      <c r="I153" s="140">
        <f>G153/C153-1</f>
        <v>0.28833175023746449</v>
      </c>
      <c r="J153" s="139">
        <f>G153-F153</f>
        <v>-4699</v>
      </c>
      <c r="K153" s="139">
        <f>G153-C153</f>
        <v>11535</v>
      </c>
      <c r="L153" s="140">
        <f>G153/G153</f>
        <v>1</v>
      </c>
    </row>
    <row r="154" spans="2:12" ht="15.75" x14ac:dyDescent="0.25">
      <c r="B154" s="62" t="s">
        <v>93</v>
      </c>
      <c r="C154" s="139">
        <v>30911</v>
      </c>
      <c r="D154" s="139">
        <v>10447</v>
      </c>
      <c r="E154" s="139">
        <v>27726</v>
      </c>
      <c r="F154" s="139">
        <v>46190</v>
      </c>
      <c r="G154" s="139">
        <v>43672</v>
      </c>
      <c r="H154" s="140">
        <f>G154/F154-1</f>
        <v>-5.4513964061485121E-2</v>
      </c>
      <c r="I154" s="140">
        <f>G154/C154-1</f>
        <v>0.41283038400569372</v>
      </c>
      <c r="J154" s="139">
        <f>G154-F154</f>
        <v>-2518</v>
      </c>
      <c r="K154" s="139">
        <f>G154-C154</f>
        <v>12761</v>
      </c>
      <c r="L154" s="140">
        <f>G154/G153</f>
        <v>0.84732543024000306</v>
      </c>
    </row>
    <row r="155" spans="2:12" ht="16.5" thickBot="1" x14ac:dyDescent="0.3">
      <c r="B155" s="62" t="s">
        <v>166</v>
      </c>
      <c r="C155" s="139">
        <v>9094</v>
      </c>
      <c r="D155" s="139">
        <v>7609</v>
      </c>
      <c r="E155" s="139">
        <v>14644</v>
      </c>
      <c r="F155" s="139">
        <v>10049</v>
      </c>
      <c r="G155" s="139">
        <v>7869</v>
      </c>
      <c r="H155" s="140">
        <f>G155/F155-1</f>
        <v>-0.21693700865757792</v>
      </c>
      <c r="I155" s="140">
        <f>G155/C155-1</f>
        <v>-0.13470420057180554</v>
      </c>
      <c r="J155" s="139">
        <f>G155-F155</f>
        <v>-2180</v>
      </c>
      <c r="K155" s="139">
        <f>G155-C155</f>
        <v>-1225</v>
      </c>
      <c r="L155" s="140">
        <f>G155/G153</f>
        <v>0.15267456975999691</v>
      </c>
    </row>
    <row r="156" spans="2:12" ht="16.5" thickBot="1" x14ac:dyDescent="0.3">
      <c r="B156" s="159" t="s">
        <v>186</v>
      </c>
      <c r="C156" s="161"/>
      <c r="D156" s="161"/>
      <c r="E156" s="161"/>
      <c r="F156" s="161"/>
      <c r="G156" s="161"/>
      <c r="H156" s="161"/>
      <c r="I156" s="154"/>
      <c r="J156" s="154"/>
      <c r="K156" s="154"/>
      <c r="L156" s="154"/>
    </row>
    <row r="157" spans="2:12" ht="15.75" x14ac:dyDescent="0.25">
      <c r="B157" s="62" t="s">
        <v>58</v>
      </c>
      <c r="C157" s="139">
        <v>387</v>
      </c>
      <c r="D157" s="139">
        <v>362</v>
      </c>
      <c r="E157" s="139">
        <v>408</v>
      </c>
      <c r="F157" s="139">
        <v>553</v>
      </c>
      <c r="G157" s="139">
        <v>3152</v>
      </c>
      <c r="H157" s="140">
        <f>G157/F157-1</f>
        <v>4.6998191681735983</v>
      </c>
      <c r="I157" s="140">
        <f>G157/C157-1</f>
        <v>7.1447028423772618</v>
      </c>
      <c r="J157" s="139">
        <f>G157-F157</f>
        <v>2599</v>
      </c>
      <c r="K157" s="139">
        <f>G157-C157</f>
        <v>2765</v>
      </c>
      <c r="L157" s="140">
        <f>G157/G157</f>
        <v>1</v>
      </c>
    </row>
    <row r="158" spans="2:12" ht="15.75" x14ac:dyDescent="0.25">
      <c r="B158" s="62" t="s">
        <v>93</v>
      </c>
      <c r="C158" s="139">
        <v>387</v>
      </c>
      <c r="D158" s="139">
        <v>334</v>
      </c>
      <c r="E158" s="139">
        <v>408</v>
      </c>
      <c r="F158" s="139">
        <v>546</v>
      </c>
      <c r="G158" s="139">
        <v>3152</v>
      </c>
      <c r="H158" s="140">
        <f>G158/F158-1</f>
        <v>4.7728937728937728</v>
      </c>
      <c r="I158" s="140">
        <f>G158/C158-1</f>
        <v>7.1447028423772618</v>
      </c>
      <c r="J158" s="139">
        <f>G158-F158</f>
        <v>2606</v>
      </c>
      <c r="K158" s="139">
        <f>G158-C158</f>
        <v>2765</v>
      </c>
      <c r="L158" s="140">
        <f>G158/G157</f>
        <v>1</v>
      </c>
    </row>
    <row r="159" spans="2:12" ht="16.5" thickBot="1" x14ac:dyDescent="0.3">
      <c r="B159" s="62" t="s">
        <v>166</v>
      </c>
      <c r="C159" s="139">
        <v>0</v>
      </c>
      <c r="D159" s="139">
        <v>28</v>
      </c>
      <c r="E159" s="139">
        <v>0</v>
      </c>
      <c r="F159" s="139">
        <v>8</v>
      </c>
      <c r="G159" s="139">
        <v>0</v>
      </c>
      <c r="H159" s="140">
        <f>G159/F159-1</f>
        <v>-1</v>
      </c>
      <c r="I159" s="140" t="e">
        <f>G159/C159-1</f>
        <v>#DIV/0!</v>
      </c>
      <c r="J159" s="139">
        <f>G159-F159</f>
        <v>-8</v>
      </c>
      <c r="K159" s="139">
        <f>G159-C159</f>
        <v>0</v>
      </c>
      <c r="L159" s="140">
        <f>G159/G157</f>
        <v>0</v>
      </c>
    </row>
    <row r="160" spans="2:12" ht="16.5" thickBot="1" x14ac:dyDescent="0.3">
      <c r="B160" s="159" t="s">
        <v>187</v>
      </c>
      <c r="C160" s="161"/>
      <c r="D160" s="161"/>
      <c r="E160" s="161"/>
      <c r="F160" s="161"/>
      <c r="G160" s="161"/>
      <c r="H160" s="161"/>
      <c r="I160" s="154"/>
      <c r="J160" s="154"/>
      <c r="K160" s="154"/>
      <c r="L160" s="154"/>
    </row>
    <row r="161" spans="2:12" ht="15.75" x14ac:dyDescent="0.25">
      <c r="B161" s="62" t="s">
        <v>58</v>
      </c>
      <c r="C161" s="139">
        <v>12794</v>
      </c>
      <c r="D161" s="139">
        <v>7497</v>
      </c>
      <c r="E161" s="139">
        <v>11998</v>
      </c>
      <c r="F161" s="139">
        <v>10758</v>
      </c>
      <c r="G161" s="139">
        <v>13241</v>
      </c>
      <c r="H161" s="140">
        <f>G161/F161-1</f>
        <v>0.2308049823387246</v>
      </c>
      <c r="I161" s="140">
        <f>G161/C161-1</f>
        <v>3.4938252305768414E-2</v>
      </c>
      <c r="J161" s="139">
        <f>G161-F161</f>
        <v>2483</v>
      </c>
      <c r="K161" s="139">
        <f>G161-C161</f>
        <v>447</v>
      </c>
      <c r="L161" s="140">
        <f>G161/G161</f>
        <v>1</v>
      </c>
    </row>
    <row r="162" spans="2:12" ht="15.75" x14ac:dyDescent="0.25">
      <c r="B162" s="62" t="s">
        <v>93</v>
      </c>
      <c r="C162" s="139">
        <v>11228</v>
      </c>
      <c r="D162" s="139">
        <v>6449</v>
      </c>
      <c r="E162" s="139">
        <v>10149</v>
      </c>
      <c r="F162" s="139">
        <v>9387</v>
      </c>
      <c r="G162" s="139">
        <v>11082</v>
      </c>
      <c r="H162" s="140">
        <f>G162/F162-1</f>
        <v>0.18056887184403969</v>
      </c>
      <c r="I162" s="140">
        <f>G162/C162-1</f>
        <v>-1.3003206270039147E-2</v>
      </c>
      <c r="J162" s="139">
        <f>G162-F162</f>
        <v>1695</v>
      </c>
      <c r="K162" s="139">
        <f>G162-C162</f>
        <v>-146</v>
      </c>
      <c r="L162" s="140">
        <f>G162/G161</f>
        <v>0.83694585001132848</v>
      </c>
    </row>
    <row r="163" spans="2:12" ht="16.5" thickBot="1" x14ac:dyDescent="0.3">
      <c r="B163" s="62" t="s">
        <v>166</v>
      </c>
      <c r="C163" s="139">
        <v>1566</v>
      </c>
      <c r="D163" s="139">
        <v>1049</v>
      </c>
      <c r="E163" s="139">
        <v>1849</v>
      </c>
      <c r="F163" s="139">
        <v>1372</v>
      </c>
      <c r="G163" s="139">
        <v>2159</v>
      </c>
      <c r="H163" s="140">
        <f>G163/F163-1</f>
        <v>0.57361516034985427</v>
      </c>
      <c r="I163" s="140">
        <f>G163/C163-1</f>
        <v>0.37867177522349937</v>
      </c>
      <c r="J163" s="139">
        <f>G163-F163</f>
        <v>787</v>
      </c>
      <c r="K163" s="139">
        <f>G163-C163</f>
        <v>593</v>
      </c>
      <c r="L163" s="140">
        <f>G163/G161</f>
        <v>0.16305414998867154</v>
      </c>
    </row>
    <row r="164" spans="2:12" ht="16.5" thickBot="1" x14ac:dyDescent="0.3">
      <c r="B164" s="159" t="s">
        <v>188</v>
      </c>
      <c r="C164" s="161"/>
      <c r="D164" s="161"/>
      <c r="E164" s="161"/>
      <c r="F164" s="161"/>
      <c r="G164" s="161"/>
      <c r="H164" s="161"/>
      <c r="I164" s="154"/>
      <c r="J164" s="154"/>
      <c r="K164" s="154"/>
      <c r="L164" s="154"/>
    </row>
    <row r="165" spans="2:12" ht="15.75" x14ac:dyDescent="0.25">
      <c r="B165" s="62" t="s">
        <v>58</v>
      </c>
      <c r="C165" s="139">
        <v>21112</v>
      </c>
      <c r="D165" s="139">
        <v>15425</v>
      </c>
      <c r="E165" s="139">
        <v>20150</v>
      </c>
      <c r="F165" s="139">
        <v>25976</v>
      </c>
      <c r="G165" s="139">
        <v>28698</v>
      </c>
      <c r="H165" s="140">
        <f>G165/F165-1</f>
        <v>0.10478903603326151</v>
      </c>
      <c r="I165" s="140">
        <f>G165/C165-1</f>
        <v>0.35932171276998859</v>
      </c>
      <c r="J165" s="139">
        <f>G165-F165</f>
        <v>2722</v>
      </c>
      <c r="K165" s="139">
        <f>G165-C165</f>
        <v>7586</v>
      </c>
      <c r="L165" s="140">
        <f>G165/G165</f>
        <v>1</v>
      </c>
    </row>
    <row r="166" spans="2:12" ht="15.75" x14ac:dyDescent="0.25">
      <c r="B166" s="62" t="s">
        <v>93</v>
      </c>
      <c r="C166" s="139">
        <v>11382</v>
      </c>
      <c r="D166" s="139">
        <v>7939</v>
      </c>
      <c r="E166" s="139">
        <v>10071</v>
      </c>
      <c r="F166" s="139">
        <v>16267</v>
      </c>
      <c r="G166" s="139">
        <v>18796</v>
      </c>
      <c r="H166" s="140">
        <f>G166/F166-1</f>
        <v>0.15546812565316293</v>
      </c>
      <c r="I166" s="140">
        <f>G166/C166-1</f>
        <v>0.6513793709365665</v>
      </c>
      <c r="J166" s="139">
        <f>G166-F166</f>
        <v>2529</v>
      </c>
      <c r="K166" s="139">
        <f>G166-C166</f>
        <v>7414</v>
      </c>
      <c r="L166" s="140">
        <f>G166/G165</f>
        <v>0.65495853369572787</v>
      </c>
    </row>
    <row r="167" spans="2:12" ht="16.5" thickBot="1" x14ac:dyDescent="0.3">
      <c r="B167" s="62" t="s">
        <v>166</v>
      </c>
      <c r="C167" s="139">
        <v>9730</v>
      </c>
      <c r="D167" s="139">
        <v>7487</v>
      </c>
      <c r="E167" s="139">
        <v>10080</v>
      </c>
      <c r="F167" s="139">
        <v>9709</v>
      </c>
      <c r="G167" s="139">
        <v>9902</v>
      </c>
      <c r="H167" s="140">
        <f>G167/F167-1</f>
        <v>1.9878463281491454E-2</v>
      </c>
      <c r="I167" s="140">
        <f>G167/C167-1</f>
        <v>1.7677286742034948E-2</v>
      </c>
      <c r="J167" s="139">
        <f>G167-F167</f>
        <v>193</v>
      </c>
      <c r="K167" s="139">
        <f>G167-C167</f>
        <v>172</v>
      </c>
      <c r="L167" s="140">
        <f>G167/G165</f>
        <v>0.34504146630427207</v>
      </c>
    </row>
    <row r="168" spans="2:12" ht="16.5" thickBot="1" x14ac:dyDescent="0.3">
      <c r="B168" s="159" t="s">
        <v>189</v>
      </c>
      <c r="C168" s="161"/>
      <c r="D168" s="161"/>
      <c r="E168" s="161"/>
      <c r="F168" s="161"/>
      <c r="G168" s="161"/>
      <c r="H168" s="161"/>
      <c r="I168" s="154"/>
      <c r="J168" s="154"/>
      <c r="K168" s="154"/>
      <c r="L168" s="154"/>
    </row>
    <row r="169" spans="2:12" ht="15.75" x14ac:dyDescent="0.25">
      <c r="B169" s="62" t="s">
        <v>58</v>
      </c>
      <c r="C169" s="139">
        <v>4398</v>
      </c>
      <c r="D169" s="139">
        <v>2314</v>
      </c>
      <c r="E169" s="139">
        <v>10863</v>
      </c>
      <c r="F169" s="139">
        <v>11869</v>
      </c>
      <c r="G169" s="139">
        <v>13350</v>
      </c>
      <c r="H169" s="140">
        <f>G169/F169-1</f>
        <v>0.12477883562220904</v>
      </c>
      <c r="I169" s="140">
        <f>G169/C169-1</f>
        <v>2.0354706684856754</v>
      </c>
      <c r="J169" s="139">
        <f>G169-F169</f>
        <v>1481</v>
      </c>
      <c r="K169" s="139">
        <f>G169-C169</f>
        <v>8952</v>
      </c>
      <c r="L169" s="140">
        <f>G169/G169</f>
        <v>1</v>
      </c>
    </row>
    <row r="170" spans="2:12" ht="15.75" x14ac:dyDescent="0.25">
      <c r="B170" s="62" t="s">
        <v>93</v>
      </c>
      <c r="C170" s="139">
        <v>3139</v>
      </c>
      <c r="D170" s="139">
        <v>1360</v>
      </c>
      <c r="E170" s="139">
        <v>4925</v>
      </c>
      <c r="F170" s="139">
        <v>8074</v>
      </c>
      <c r="G170" s="139">
        <v>8969</v>
      </c>
      <c r="H170" s="140">
        <f>G170/F170-1</f>
        <v>0.1108496408223929</v>
      </c>
      <c r="I170" s="140">
        <f>G170/C170-1</f>
        <v>1.8572793883402356</v>
      </c>
      <c r="J170" s="139">
        <f>G170-F170</f>
        <v>895</v>
      </c>
      <c r="K170" s="139">
        <f>G170-C170</f>
        <v>5830</v>
      </c>
      <c r="L170" s="140">
        <f>G170/G169</f>
        <v>0.67183520599250934</v>
      </c>
    </row>
    <row r="171" spans="2:12" ht="16.5" thickBot="1" x14ac:dyDescent="0.3">
      <c r="B171" s="62" t="s">
        <v>166</v>
      </c>
      <c r="C171" s="139">
        <v>1257</v>
      </c>
      <c r="D171" s="139">
        <v>955</v>
      </c>
      <c r="E171" s="139">
        <v>5938</v>
      </c>
      <c r="F171" s="139">
        <v>3795</v>
      </c>
      <c r="G171" s="139">
        <v>4383</v>
      </c>
      <c r="H171" s="140">
        <f>G171/F171-1</f>
        <v>0.15494071146245059</v>
      </c>
      <c r="I171" s="140">
        <f>G171/C171-1</f>
        <v>2.4868735083532219</v>
      </c>
      <c r="J171" s="139">
        <f>G171-F171</f>
        <v>588</v>
      </c>
      <c r="K171" s="139">
        <f>G171-C171</f>
        <v>3126</v>
      </c>
      <c r="L171" s="140">
        <f>G171/G169</f>
        <v>0.32831460674157303</v>
      </c>
    </row>
    <row r="172" spans="2:12" ht="16.5" thickBot="1" x14ac:dyDescent="0.3">
      <c r="B172" s="158" t="s">
        <v>165</v>
      </c>
      <c r="C172" s="154"/>
      <c r="D172" s="154"/>
      <c r="E172" s="154"/>
      <c r="F172" s="154"/>
      <c r="G172" s="154"/>
      <c r="H172" s="154"/>
      <c r="I172" s="154"/>
      <c r="J172" s="154"/>
      <c r="K172" s="154"/>
      <c r="L172" s="154"/>
    </row>
    <row r="173" spans="2:12" ht="16.5" thickBot="1" x14ac:dyDescent="0.3">
      <c r="B173" s="159" t="s">
        <v>190</v>
      </c>
      <c r="C173" s="160"/>
      <c r="D173" s="160"/>
      <c r="E173" s="160"/>
      <c r="F173" s="160"/>
      <c r="G173" s="160"/>
      <c r="H173" s="160"/>
      <c r="I173" s="154"/>
      <c r="J173" s="154"/>
      <c r="K173" s="154"/>
      <c r="L173" s="154"/>
    </row>
    <row r="174" spans="2:12" ht="15.75" x14ac:dyDescent="0.25">
      <c r="B174" s="62" t="s">
        <v>58</v>
      </c>
      <c r="C174" s="139">
        <v>69630</v>
      </c>
      <c r="D174" s="139">
        <v>22201</v>
      </c>
      <c r="E174" s="139">
        <v>58104</v>
      </c>
      <c r="F174" s="139">
        <v>51632</v>
      </c>
      <c r="G174" s="139">
        <v>43403</v>
      </c>
      <c r="H174" s="140">
        <f>G174/F174-1</f>
        <v>-0.15937790517508521</v>
      </c>
      <c r="I174" s="140">
        <f>G174/C174-1</f>
        <v>-0.37666235817894589</v>
      </c>
      <c r="J174" s="139">
        <f>G174-F174</f>
        <v>-8229</v>
      </c>
      <c r="K174" s="139">
        <f>G174-C174</f>
        <v>-26227</v>
      </c>
      <c r="L174" s="140">
        <f>G174/G174</f>
        <v>1</v>
      </c>
    </row>
    <row r="175" spans="2:12" ht="15.75" x14ac:dyDescent="0.25">
      <c r="B175" s="62" t="s">
        <v>93</v>
      </c>
      <c r="C175" s="139">
        <v>45219</v>
      </c>
      <c r="D175" s="139">
        <v>7091</v>
      </c>
      <c r="E175" s="139">
        <v>21078</v>
      </c>
      <c r="F175" s="139">
        <v>26136</v>
      </c>
      <c r="G175" s="139">
        <v>22190</v>
      </c>
      <c r="H175" s="140">
        <f>G175/F175-1</f>
        <v>-0.15097949188858284</v>
      </c>
      <c r="I175" s="140">
        <f>G175/C175-1</f>
        <v>-0.50927707379641296</v>
      </c>
      <c r="J175" s="139">
        <f>G175-F175</f>
        <v>-3946</v>
      </c>
      <c r="K175" s="139">
        <f>G175-C175</f>
        <v>-23029</v>
      </c>
      <c r="L175" s="140">
        <f>G175/G174</f>
        <v>0.5112549823744903</v>
      </c>
    </row>
    <row r="176" spans="2:12" ht="16.5" thickBot="1" x14ac:dyDescent="0.3">
      <c r="B176" s="62" t="s">
        <v>166</v>
      </c>
      <c r="C176" s="139">
        <v>24411</v>
      </c>
      <c r="D176" s="139">
        <v>15109</v>
      </c>
      <c r="E176" s="139">
        <v>37026</v>
      </c>
      <c r="F176" s="139">
        <v>25495</v>
      </c>
      <c r="G176" s="139">
        <v>21213</v>
      </c>
      <c r="H176" s="140">
        <f>G176/F176-1</f>
        <v>-0.16795450088252595</v>
      </c>
      <c r="I176" s="140">
        <f>G176/C176-1</f>
        <v>-0.13100651345704806</v>
      </c>
      <c r="J176" s="139">
        <f>G176-F176</f>
        <v>-4282</v>
      </c>
      <c r="K176" s="139">
        <f>G176-C176</f>
        <v>-3198</v>
      </c>
      <c r="L176" s="140">
        <f>G176/G174</f>
        <v>0.48874501762550976</v>
      </c>
    </row>
    <row r="177" spans="2:12" ht="16.5" thickBot="1" x14ac:dyDescent="0.3">
      <c r="B177" s="159" t="s">
        <v>183</v>
      </c>
      <c r="C177" s="161"/>
      <c r="D177" s="161"/>
      <c r="E177" s="161"/>
      <c r="F177" s="161"/>
      <c r="G177" s="161"/>
      <c r="H177" s="161"/>
      <c r="I177" s="154"/>
      <c r="J177" s="154"/>
      <c r="K177" s="154"/>
      <c r="L177" s="154"/>
    </row>
    <row r="178" spans="2:12" ht="15.75" x14ac:dyDescent="0.25">
      <c r="B178" s="62" t="s">
        <v>58</v>
      </c>
      <c r="C178" s="139">
        <v>50921</v>
      </c>
      <c r="D178" s="139">
        <v>11502</v>
      </c>
      <c r="E178" s="139">
        <v>38441</v>
      </c>
      <c r="F178" s="139">
        <v>28993</v>
      </c>
      <c r="G178" s="139">
        <v>25474</v>
      </c>
      <c r="H178" s="140">
        <f>G178/F178-1</f>
        <v>-0.1213741247887421</v>
      </c>
      <c r="I178" s="140">
        <f>G178/C178-1</f>
        <v>-0.49973488344690797</v>
      </c>
      <c r="J178" s="139">
        <f>G178-F178</f>
        <v>-3519</v>
      </c>
      <c r="K178" s="139">
        <f>G178-C178</f>
        <v>-25447</v>
      </c>
      <c r="L178" s="140">
        <f>G178/G178</f>
        <v>1</v>
      </c>
    </row>
    <row r="179" spans="2:12" ht="15.75" x14ac:dyDescent="0.25">
      <c r="B179" s="62" t="s">
        <v>93</v>
      </c>
      <c r="C179" s="139">
        <v>31760</v>
      </c>
      <c r="D179" s="139">
        <v>2064</v>
      </c>
      <c r="E179" s="139">
        <v>11764</v>
      </c>
      <c r="F179" s="139">
        <v>17422</v>
      </c>
      <c r="G179" s="139">
        <v>13243</v>
      </c>
      <c r="H179" s="140">
        <f>G179/F179-1</f>
        <v>-0.23986913098381357</v>
      </c>
      <c r="I179" s="140">
        <f>G179/C179-1</f>
        <v>-0.583028967254408</v>
      </c>
      <c r="J179" s="139">
        <f>G179-F179</f>
        <v>-4179</v>
      </c>
      <c r="K179" s="139">
        <f>G179-C179</f>
        <v>-18517</v>
      </c>
      <c r="L179" s="140">
        <f>G179/G178</f>
        <v>0.51986339012326288</v>
      </c>
    </row>
    <row r="180" spans="2:12" ht="16.5" thickBot="1" x14ac:dyDescent="0.3">
      <c r="B180" s="62" t="s">
        <v>166</v>
      </c>
      <c r="C180" s="139">
        <v>19161</v>
      </c>
      <c r="D180" s="139">
        <v>9437</v>
      </c>
      <c r="E180" s="139">
        <v>26678</v>
      </c>
      <c r="F180" s="139">
        <v>11571</v>
      </c>
      <c r="G180" s="139">
        <v>12231</v>
      </c>
      <c r="H180" s="140">
        <f>G180/F180-1</f>
        <v>5.7039149598133276E-2</v>
      </c>
      <c r="I180" s="140">
        <f>G180/C180-1</f>
        <v>-0.36167214654767499</v>
      </c>
      <c r="J180" s="139">
        <f>G180-F180</f>
        <v>660</v>
      </c>
      <c r="K180" s="139">
        <f>G180-C180</f>
        <v>-6930</v>
      </c>
      <c r="L180" s="140">
        <f>G180/G178</f>
        <v>0.48013660987673706</v>
      </c>
    </row>
    <row r="181" spans="2:12" ht="16.5" thickBot="1" x14ac:dyDescent="0.3">
      <c r="B181" s="159" t="s">
        <v>184</v>
      </c>
      <c r="C181" s="161"/>
      <c r="D181" s="161"/>
      <c r="E181" s="161"/>
      <c r="F181" s="161"/>
      <c r="G181" s="161"/>
      <c r="H181" s="161"/>
      <c r="I181" s="154"/>
      <c r="J181" s="154"/>
      <c r="K181" s="154"/>
      <c r="L181" s="154"/>
    </row>
    <row r="182" spans="2:12" ht="15.75" x14ac:dyDescent="0.25">
      <c r="B182" s="62" t="s">
        <v>58</v>
      </c>
      <c r="C182" s="139">
        <v>37991</v>
      </c>
      <c r="D182" s="139">
        <v>7235</v>
      </c>
      <c r="E182" s="139">
        <v>30756</v>
      </c>
      <c r="F182" s="139">
        <v>21718</v>
      </c>
      <c r="G182" s="139">
        <v>20260</v>
      </c>
      <c r="H182" s="140">
        <f>G182/F182-1</f>
        <v>-6.713325352242383E-2</v>
      </c>
      <c r="I182" s="140">
        <f>G182/C182-1</f>
        <v>-0.46671580111078936</v>
      </c>
      <c r="J182" s="139">
        <f>G182-F182</f>
        <v>-1458</v>
      </c>
      <c r="K182" s="139">
        <f>G182-C182</f>
        <v>-17731</v>
      </c>
      <c r="L182" s="140">
        <f>G182/G182</f>
        <v>1</v>
      </c>
    </row>
    <row r="183" spans="2:12" ht="15.75" x14ac:dyDescent="0.25">
      <c r="B183" s="62" t="s">
        <v>93</v>
      </c>
      <c r="C183" s="139">
        <v>24593</v>
      </c>
      <c r="D183" s="139">
        <v>1053</v>
      </c>
      <c r="E183" s="139">
        <v>9820</v>
      </c>
      <c r="F183" s="139">
        <v>12774</v>
      </c>
      <c r="G183" s="139">
        <v>9952</v>
      </c>
      <c r="H183" s="140">
        <f>G183/F183-1</f>
        <v>-0.22091748864881788</v>
      </c>
      <c r="I183" s="140">
        <f>G183/C183-1</f>
        <v>-0.59533200504208517</v>
      </c>
      <c r="J183" s="139">
        <f>G183-F183</f>
        <v>-2822</v>
      </c>
      <c r="K183" s="139">
        <f>G183-C183</f>
        <v>-14641</v>
      </c>
      <c r="L183" s="140">
        <f>G183/G182</f>
        <v>0.49121421520236919</v>
      </c>
    </row>
    <row r="184" spans="2:12" ht="16.5" thickBot="1" x14ac:dyDescent="0.3">
      <c r="B184" s="62" t="s">
        <v>166</v>
      </c>
      <c r="C184" s="139">
        <v>13399</v>
      </c>
      <c r="D184" s="139">
        <v>6182</v>
      </c>
      <c r="E184" s="139">
        <v>20936</v>
      </c>
      <c r="F184" s="139">
        <v>8943</v>
      </c>
      <c r="G184" s="139">
        <v>10309</v>
      </c>
      <c r="H184" s="140">
        <f>G184/F184-1</f>
        <v>0.15274516381527459</v>
      </c>
      <c r="I184" s="140">
        <f>G184/C184-1</f>
        <v>-0.23061422494215988</v>
      </c>
      <c r="J184" s="139">
        <f>G184-F184</f>
        <v>1366</v>
      </c>
      <c r="K184" s="139">
        <f>G184-C184</f>
        <v>-3090</v>
      </c>
      <c r="L184" s="140">
        <f>G184/G182</f>
        <v>0.50883514313919054</v>
      </c>
    </row>
    <row r="185" spans="2:12" ht="16.5" thickBot="1" x14ac:dyDescent="0.3">
      <c r="B185" s="159" t="s">
        <v>185</v>
      </c>
      <c r="C185" s="161"/>
      <c r="D185" s="161"/>
      <c r="E185" s="161"/>
      <c r="F185" s="161"/>
      <c r="G185" s="161"/>
      <c r="H185" s="161"/>
      <c r="I185" s="154"/>
      <c r="J185" s="154"/>
      <c r="K185" s="154"/>
      <c r="L185" s="154"/>
    </row>
    <row r="186" spans="2:12" ht="15.75" x14ac:dyDescent="0.25">
      <c r="B186" s="62" t="s">
        <v>58</v>
      </c>
      <c r="C186" s="139">
        <v>12930</v>
      </c>
      <c r="D186" s="139">
        <v>4267</v>
      </c>
      <c r="E186" s="139">
        <v>7685</v>
      </c>
      <c r="F186" s="139">
        <v>7276</v>
      </c>
      <c r="G186" s="139">
        <v>5214</v>
      </c>
      <c r="H186" s="140">
        <f>G186/F186-1</f>
        <v>-0.28339747113798786</v>
      </c>
      <c r="I186" s="140">
        <f>G186/C186-1</f>
        <v>-0.59675174013921106</v>
      </c>
      <c r="J186" s="139">
        <f>G186-F186</f>
        <v>-2062</v>
      </c>
      <c r="K186" s="139">
        <f>G186-C186</f>
        <v>-7716</v>
      </c>
      <c r="L186" s="140">
        <f>G186/G186</f>
        <v>1</v>
      </c>
    </row>
    <row r="187" spans="2:12" ht="15.75" x14ac:dyDescent="0.25">
      <c r="B187" s="62" t="s">
        <v>93</v>
      </c>
      <c r="C187" s="139">
        <v>7167</v>
      </c>
      <c r="D187" s="139">
        <v>1011</v>
      </c>
      <c r="E187" s="139">
        <v>1942</v>
      </c>
      <c r="F187" s="139">
        <v>4647</v>
      </c>
      <c r="G187" s="139">
        <v>3292</v>
      </c>
      <c r="H187" s="140">
        <f>G187/F187-1</f>
        <v>-0.29158596944265114</v>
      </c>
      <c r="I187" s="140">
        <f>G187/C187-1</f>
        <v>-0.54067252685921585</v>
      </c>
      <c r="J187" s="139">
        <f>G187-F187</f>
        <v>-1355</v>
      </c>
      <c r="K187" s="139">
        <f>G187-C187</f>
        <v>-3875</v>
      </c>
      <c r="L187" s="140">
        <f>G187/G186</f>
        <v>0.63137706175680863</v>
      </c>
    </row>
    <row r="188" spans="2:12" ht="16.5" thickBot="1" x14ac:dyDescent="0.3">
      <c r="B188" s="62" t="s">
        <v>166</v>
      </c>
      <c r="C188" s="139">
        <v>5763</v>
      </c>
      <c r="D188" s="139">
        <v>3255</v>
      </c>
      <c r="E188" s="139">
        <v>5743</v>
      </c>
      <c r="F188" s="139">
        <v>2627</v>
      </c>
      <c r="G188" s="139">
        <v>1922</v>
      </c>
      <c r="H188" s="140">
        <f>G188/F188-1</f>
        <v>-0.26836695850780357</v>
      </c>
      <c r="I188" s="140">
        <f>G188/C188-1</f>
        <v>-0.66649314593093867</v>
      </c>
      <c r="J188" s="139">
        <f>G188-F188</f>
        <v>-705</v>
      </c>
      <c r="K188" s="139">
        <f>G188-C188</f>
        <v>-3841</v>
      </c>
      <c r="L188" s="140">
        <f>G188/G186</f>
        <v>0.36862293824319142</v>
      </c>
    </row>
    <row r="189" spans="2:12" ht="16.5" thickBot="1" x14ac:dyDescent="0.3">
      <c r="B189" s="159" t="s">
        <v>186</v>
      </c>
      <c r="C189" s="161"/>
      <c r="D189" s="161"/>
      <c r="E189" s="161"/>
      <c r="F189" s="161"/>
      <c r="G189" s="161"/>
      <c r="H189" s="161"/>
      <c r="I189" s="154"/>
      <c r="J189" s="154"/>
      <c r="K189" s="154"/>
      <c r="L189" s="154"/>
    </row>
    <row r="190" spans="2:12" ht="15.75" x14ac:dyDescent="0.25">
      <c r="B190" s="62" t="s">
        <v>58</v>
      </c>
      <c r="C190" s="139">
        <v>592</v>
      </c>
      <c r="D190" s="139">
        <v>517</v>
      </c>
      <c r="E190" s="139">
        <v>261</v>
      </c>
      <c r="F190" s="139">
        <v>317</v>
      </c>
      <c r="G190" s="139">
        <v>2067</v>
      </c>
      <c r="H190" s="140">
        <f>G190/F190-1</f>
        <v>5.5205047318611991</v>
      </c>
      <c r="I190" s="140">
        <f>G190/C190-1</f>
        <v>2.4915540540540539</v>
      </c>
      <c r="J190" s="139">
        <f>G190-F190</f>
        <v>1750</v>
      </c>
      <c r="K190" s="139">
        <f>G190-C190</f>
        <v>1475</v>
      </c>
      <c r="L190" s="140">
        <f>G190/G190</f>
        <v>1</v>
      </c>
    </row>
    <row r="191" spans="2:12" ht="15.75" x14ac:dyDescent="0.25">
      <c r="B191" s="62" t="s">
        <v>93</v>
      </c>
      <c r="C191" s="139">
        <v>592</v>
      </c>
      <c r="D191" s="139">
        <v>517</v>
      </c>
      <c r="E191" s="139">
        <v>261</v>
      </c>
      <c r="F191" s="139">
        <v>317</v>
      </c>
      <c r="G191" s="139">
        <v>2067</v>
      </c>
      <c r="H191" s="140">
        <f>G191/F191-1</f>
        <v>5.5205047318611991</v>
      </c>
      <c r="I191" s="140">
        <f>G191/C191-1</f>
        <v>2.4915540540540539</v>
      </c>
      <c r="J191" s="139">
        <f>G191-F191</f>
        <v>1750</v>
      </c>
      <c r="K191" s="139">
        <f>G191-C191</f>
        <v>1475</v>
      </c>
      <c r="L191" s="140">
        <f>G191/G190</f>
        <v>1</v>
      </c>
    </row>
    <row r="192" spans="2:12" ht="16.5" thickBot="1" x14ac:dyDescent="0.3">
      <c r="B192" s="62" t="s">
        <v>166</v>
      </c>
      <c r="C192" s="139">
        <v>0</v>
      </c>
      <c r="D192" s="139">
        <v>0</v>
      </c>
      <c r="E192" s="139">
        <v>0</v>
      </c>
      <c r="F192" s="139">
        <v>0</v>
      </c>
      <c r="G192" s="139">
        <v>0</v>
      </c>
      <c r="H192" s="140" t="e">
        <f>G192/F192-1</f>
        <v>#DIV/0!</v>
      </c>
      <c r="I192" s="140" t="e">
        <f>G192/C192-1</f>
        <v>#DIV/0!</v>
      </c>
      <c r="J192" s="139">
        <f>G192-F192</f>
        <v>0</v>
      </c>
      <c r="K192" s="139">
        <f>G192-C192</f>
        <v>0</v>
      </c>
      <c r="L192" s="140">
        <f>G192/G190</f>
        <v>0</v>
      </c>
    </row>
    <row r="193" spans="2:12" ht="16.5" thickBot="1" x14ac:dyDescent="0.3">
      <c r="B193" s="159" t="s">
        <v>187</v>
      </c>
      <c r="C193" s="161"/>
      <c r="D193" s="161"/>
      <c r="E193" s="161"/>
      <c r="F193" s="161"/>
      <c r="G193" s="161"/>
      <c r="H193" s="161"/>
      <c r="I193" s="154"/>
      <c r="J193" s="154"/>
      <c r="K193" s="154"/>
      <c r="L193" s="154"/>
    </row>
    <row r="194" spans="2:12" ht="15.75" x14ac:dyDescent="0.25">
      <c r="B194" s="62" t="s">
        <v>58</v>
      </c>
      <c r="C194" s="139">
        <v>2303</v>
      </c>
      <c r="D194" s="139">
        <v>1769</v>
      </c>
      <c r="E194" s="139">
        <v>1652</v>
      </c>
      <c r="F194" s="139">
        <v>2244</v>
      </c>
      <c r="G194" s="139">
        <v>1221</v>
      </c>
      <c r="H194" s="140">
        <f>G194/F194-1</f>
        <v>-0.45588235294117652</v>
      </c>
      <c r="I194" s="140">
        <f>G194/C194-1</f>
        <v>-0.46982197134172821</v>
      </c>
      <c r="J194" s="139">
        <f>G194-F194</f>
        <v>-1023</v>
      </c>
      <c r="K194" s="139">
        <f>G194-C194</f>
        <v>-1082</v>
      </c>
      <c r="L194" s="140">
        <f>G194/G194</f>
        <v>1</v>
      </c>
    </row>
    <row r="195" spans="2:12" ht="15.75" x14ac:dyDescent="0.25">
      <c r="B195" s="62" t="s">
        <v>93</v>
      </c>
      <c r="C195" s="139">
        <v>1558</v>
      </c>
      <c r="D195" s="139">
        <v>1147</v>
      </c>
      <c r="E195" s="139">
        <v>1270</v>
      </c>
      <c r="F195" s="139">
        <v>848</v>
      </c>
      <c r="G195" s="139">
        <v>850</v>
      </c>
      <c r="H195" s="140">
        <f>G195/F195-1</f>
        <v>2.3584905660376521E-3</v>
      </c>
      <c r="I195" s="140">
        <f>G195/C195-1</f>
        <v>-0.45442875481386391</v>
      </c>
      <c r="J195" s="139">
        <f>G195-F195</f>
        <v>2</v>
      </c>
      <c r="K195" s="139">
        <f>G195-C195</f>
        <v>-708</v>
      </c>
      <c r="L195" s="140">
        <f>G195/G194</f>
        <v>0.69615069615069614</v>
      </c>
    </row>
    <row r="196" spans="2:12" ht="16.5" thickBot="1" x14ac:dyDescent="0.3">
      <c r="B196" s="62" t="s">
        <v>166</v>
      </c>
      <c r="C196" s="139">
        <v>745</v>
      </c>
      <c r="D196" s="139">
        <v>622</v>
      </c>
      <c r="E196" s="139">
        <v>382</v>
      </c>
      <c r="F196" s="139">
        <v>1395</v>
      </c>
      <c r="G196" s="139">
        <v>371</v>
      </c>
      <c r="H196" s="140">
        <f>G196/F196-1</f>
        <v>-0.73405017921146953</v>
      </c>
      <c r="I196" s="140">
        <f>G196/C196-1</f>
        <v>-0.50201342281879202</v>
      </c>
      <c r="J196" s="139">
        <f>G196-F196</f>
        <v>-1024</v>
      </c>
      <c r="K196" s="139">
        <f>G196-C196</f>
        <v>-374</v>
      </c>
      <c r="L196" s="140">
        <f>G196/G194</f>
        <v>0.30384930384930386</v>
      </c>
    </row>
    <row r="197" spans="2:12" ht="16.5" thickBot="1" x14ac:dyDescent="0.3">
      <c r="B197" s="159" t="s">
        <v>188</v>
      </c>
      <c r="C197" s="161"/>
      <c r="D197" s="161"/>
      <c r="E197" s="161"/>
      <c r="F197" s="161"/>
      <c r="G197" s="161"/>
      <c r="H197" s="161"/>
      <c r="I197" s="154"/>
      <c r="J197" s="154"/>
      <c r="K197" s="154"/>
      <c r="L197" s="154"/>
    </row>
    <row r="198" spans="2:12" ht="15.75" x14ac:dyDescent="0.25">
      <c r="B198" s="62" t="s">
        <v>58</v>
      </c>
      <c r="C198" s="139">
        <v>4806</v>
      </c>
      <c r="D198" s="139">
        <v>4423</v>
      </c>
      <c r="E198" s="139">
        <v>9017</v>
      </c>
      <c r="F198" s="139">
        <v>9200</v>
      </c>
      <c r="G198" s="139">
        <v>8302</v>
      </c>
      <c r="H198" s="140">
        <f>G198/F198-1</f>
        <v>-9.7608695652173894E-2</v>
      </c>
      <c r="I198" s="140">
        <f>G198/C198-1</f>
        <v>0.72742405326674997</v>
      </c>
      <c r="J198" s="139">
        <f>G198-F198</f>
        <v>-898</v>
      </c>
      <c r="K198" s="139">
        <f>G198-C198</f>
        <v>3496</v>
      </c>
      <c r="L198" s="140">
        <f>G198/G198</f>
        <v>1</v>
      </c>
    </row>
    <row r="199" spans="2:12" ht="15.75" x14ac:dyDescent="0.25">
      <c r="B199" s="62" t="s">
        <v>93</v>
      </c>
      <c r="C199" s="139">
        <v>2771</v>
      </c>
      <c r="D199" s="139">
        <v>1735</v>
      </c>
      <c r="E199" s="139">
        <v>3716</v>
      </c>
      <c r="F199" s="139">
        <v>3371</v>
      </c>
      <c r="G199" s="139">
        <v>2380</v>
      </c>
      <c r="H199" s="140">
        <f>G199/F199-1</f>
        <v>-0.29397804805695638</v>
      </c>
      <c r="I199" s="140">
        <f>G199/C199-1</f>
        <v>-0.14110429447852757</v>
      </c>
      <c r="J199" s="139">
        <f>G199-F199</f>
        <v>-991</v>
      </c>
      <c r="K199" s="139">
        <f>G199-C199</f>
        <v>-391</v>
      </c>
      <c r="L199" s="140">
        <f>G199/G198</f>
        <v>0.28667790893760542</v>
      </c>
    </row>
    <row r="200" spans="2:12" ht="16.5" thickBot="1" x14ac:dyDescent="0.3">
      <c r="B200" s="62" t="s">
        <v>166</v>
      </c>
      <c r="C200" s="139">
        <v>2035</v>
      </c>
      <c r="D200" s="139">
        <v>2691</v>
      </c>
      <c r="E200" s="139">
        <v>5301</v>
      </c>
      <c r="F200" s="139">
        <v>5829</v>
      </c>
      <c r="G200" s="139">
        <v>5922</v>
      </c>
      <c r="H200" s="140">
        <f>G200/F200-1</f>
        <v>1.5954709212557816E-2</v>
      </c>
      <c r="I200" s="140">
        <f>G200/C200-1</f>
        <v>1.9100737100737102</v>
      </c>
      <c r="J200" s="139">
        <f>G200-F200</f>
        <v>93</v>
      </c>
      <c r="K200" s="139">
        <f>G200-C200</f>
        <v>3887</v>
      </c>
      <c r="L200" s="140">
        <f>G200/G198</f>
        <v>0.71332209106239464</v>
      </c>
    </row>
    <row r="201" spans="2:12" ht="16.5" thickBot="1" x14ac:dyDescent="0.3">
      <c r="B201" s="159" t="s">
        <v>189</v>
      </c>
      <c r="C201" s="161"/>
      <c r="D201" s="161"/>
      <c r="E201" s="161"/>
      <c r="F201" s="161"/>
      <c r="G201" s="161"/>
      <c r="H201" s="161"/>
      <c r="I201" s="154"/>
      <c r="J201" s="154"/>
      <c r="K201" s="154"/>
      <c r="L201" s="154"/>
    </row>
    <row r="202" spans="2:12" ht="15.75" x14ac:dyDescent="0.25">
      <c r="B202" s="62" t="s">
        <v>58</v>
      </c>
      <c r="C202" s="139">
        <v>11008</v>
      </c>
      <c r="D202" s="139">
        <v>3990</v>
      </c>
      <c r="E202" s="139">
        <v>8734</v>
      </c>
      <c r="F202" s="139">
        <v>10880</v>
      </c>
      <c r="G202" s="139">
        <v>6340</v>
      </c>
      <c r="H202" s="140">
        <f>G202/F202-1</f>
        <v>-0.41727941176470584</v>
      </c>
      <c r="I202" s="140">
        <f>G202/C202-1</f>
        <v>-0.42405523255813948</v>
      </c>
      <c r="J202" s="139">
        <f>G202-F202</f>
        <v>-4540</v>
      </c>
      <c r="K202" s="139">
        <f>G202-C202</f>
        <v>-4668</v>
      </c>
      <c r="L202" s="140">
        <f>G202/G202</f>
        <v>1</v>
      </c>
    </row>
    <row r="203" spans="2:12" ht="15.75" x14ac:dyDescent="0.25">
      <c r="B203" s="62" t="s">
        <v>93</v>
      </c>
      <c r="C203" s="139">
        <v>8538</v>
      </c>
      <c r="D203" s="139">
        <v>1628</v>
      </c>
      <c r="E203" s="139">
        <v>4070</v>
      </c>
      <c r="F203" s="139">
        <v>4178</v>
      </c>
      <c r="G203" s="139">
        <v>3650</v>
      </c>
      <c r="H203" s="140">
        <f>G203/F203-1</f>
        <v>-0.12637625658209672</v>
      </c>
      <c r="I203" s="140">
        <f>G203/C203-1</f>
        <v>-0.57249941438275942</v>
      </c>
      <c r="J203" s="139">
        <f>G203-F203</f>
        <v>-528</v>
      </c>
      <c r="K203" s="139">
        <f>G203-C203</f>
        <v>-4888</v>
      </c>
      <c r="L203" s="140">
        <f>G203/G202</f>
        <v>0.5757097791798107</v>
      </c>
    </row>
    <row r="204" spans="2:12" ht="15.75" x14ac:dyDescent="0.25">
      <c r="B204" s="62" t="s">
        <v>166</v>
      </c>
      <c r="C204" s="139">
        <v>2470</v>
      </c>
      <c r="D204" s="139">
        <v>2363</v>
      </c>
      <c r="E204" s="139">
        <v>4665</v>
      </c>
      <c r="F204" s="139">
        <v>6701</v>
      </c>
      <c r="G204" s="139">
        <v>2692</v>
      </c>
      <c r="H204" s="140">
        <f>G204/F204-1</f>
        <v>-0.5982689150873004</v>
      </c>
      <c r="I204" s="140">
        <f>G204/C204-1</f>
        <v>8.9878542510121395E-2</v>
      </c>
      <c r="J204" s="139">
        <f>G204-F204</f>
        <v>-4009</v>
      </c>
      <c r="K204" s="139">
        <f>G204-C204</f>
        <v>222</v>
      </c>
      <c r="L204" s="140">
        <f>G204/G202</f>
        <v>0.42460567823343848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73E4-9945-4458-9765-D3BA11826A16}">
  <dimension ref="A1:AG73"/>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18.42578125" customWidth="1"/>
    <col min="2" max="2" width="47.140625" customWidth="1"/>
    <col min="3" max="3" width="11.140625" customWidth="1"/>
    <col min="4" max="5" width="11.42578125" customWidth="1"/>
    <col min="9" max="9" width="11.42578125" customWidth="1"/>
    <col min="11" max="11" width="11.42578125" style="43"/>
    <col min="13" max="13" width="15.42578125" customWidth="1"/>
    <col min="14" max="14" width="13.85546875" customWidth="1"/>
    <col min="15" max="15" width="11.42578125" customWidth="1"/>
    <col min="16" max="16" width="13.28515625" customWidth="1"/>
    <col min="20" max="20" width="11.42578125" customWidth="1"/>
    <col min="22" max="22" width="11.42578125" style="43"/>
  </cols>
  <sheetData>
    <row r="1" spans="1:33" ht="40.5" customHeight="1" x14ac:dyDescent="0.25">
      <c r="A1" s="47"/>
    </row>
    <row r="4" spans="1:33" ht="21.75" customHeight="1" thickBot="1" x14ac:dyDescent="0.3">
      <c r="B4" s="12" t="str">
        <f>CONCATENATE("Turistas entrados a Canarias según tipo de alojamiento y mercado")</f>
        <v>Turistas entrados a Canarias según tipo de alojamiento y mercado</v>
      </c>
      <c r="C4" s="72"/>
      <c r="D4" s="72"/>
      <c r="E4" s="72"/>
      <c r="F4" s="72"/>
      <c r="G4" s="72"/>
      <c r="H4" s="72"/>
      <c r="I4" s="72"/>
      <c r="J4" s="72"/>
      <c r="K4" s="109"/>
      <c r="L4" s="72"/>
      <c r="M4" s="72"/>
      <c r="N4" s="72"/>
      <c r="O4" s="72"/>
      <c r="P4" s="72"/>
      <c r="Q4" s="72"/>
      <c r="R4" s="72"/>
      <c r="S4" s="72"/>
      <c r="T4" s="72"/>
      <c r="U4" s="72"/>
      <c r="V4" s="109"/>
      <c r="W4" s="72"/>
      <c r="X4" s="72"/>
      <c r="Y4" s="72"/>
      <c r="Z4" s="72"/>
      <c r="AA4" s="72"/>
      <c r="AB4" s="72"/>
      <c r="AC4" s="72"/>
      <c r="AD4" s="72"/>
      <c r="AE4" s="72"/>
      <c r="AF4" s="72"/>
      <c r="AG4" s="72"/>
    </row>
    <row r="5" spans="1:33" ht="6" customHeight="1" thickBot="1" x14ac:dyDescent="0.3">
      <c r="C5" s="49"/>
      <c r="D5" s="49"/>
      <c r="E5" s="49"/>
      <c r="F5" s="49"/>
      <c r="G5" s="49"/>
      <c r="H5" s="49"/>
      <c r="I5" s="49"/>
      <c r="J5" s="49"/>
      <c r="K5" s="110"/>
      <c r="L5" s="49"/>
      <c r="M5" s="49"/>
      <c r="N5" s="49"/>
      <c r="O5" s="49"/>
      <c r="P5" s="49"/>
      <c r="Q5" s="49"/>
      <c r="R5" s="49"/>
      <c r="S5" s="49"/>
      <c r="T5" s="49"/>
      <c r="U5" s="49"/>
      <c r="V5" s="110"/>
      <c r="W5" s="49"/>
      <c r="X5" s="49"/>
      <c r="Y5" s="49"/>
      <c r="Z5" s="49"/>
      <c r="AA5" s="49"/>
      <c r="AB5" s="49"/>
      <c r="AC5" s="49"/>
      <c r="AD5" s="49"/>
      <c r="AE5" s="49"/>
      <c r="AF5" s="49"/>
      <c r="AG5" s="49"/>
    </row>
    <row r="6" spans="1:33" ht="45.75" thickBot="1" x14ac:dyDescent="0.3">
      <c r="B6" s="28"/>
      <c r="C6" s="50" t="s">
        <v>240</v>
      </c>
      <c r="D6" s="50" t="s">
        <v>241</v>
      </c>
      <c r="E6" s="50" t="s">
        <v>242</v>
      </c>
      <c r="F6" s="50" t="s">
        <v>243</v>
      </c>
      <c r="G6" s="33" t="str">
        <f>CONCATENATE("Variación ",RIGHT(F6,2),"/",RIGHT(E6,2))</f>
        <v>Variación 22/21</v>
      </c>
      <c r="H6" s="33" t="str">
        <f>CONCATENATE("Variación ",RIGHT(F6,2),"/",RIGHT(C6,2))</f>
        <v>Variación 22/19</v>
      </c>
      <c r="I6" s="33" t="str">
        <f>CONCATENATE("diferencia ",RIGHT(F6,2),"/",RIGHT(E6,2))</f>
        <v>diferencia 22/21</v>
      </c>
      <c r="J6" s="33" t="str">
        <f>CONCATENATE("diferencia ",RIGHT(F6,2),"/",RIGHT(C6,2))</f>
        <v>diferencia 22/19</v>
      </c>
      <c r="K6" s="111" t="s">
        <v>191</v>
      </c>
      <c r="L6" s="51" t="str">
        <f>CONCATENATE("Cuota ",RIGHT(F6,4))</f>
        <v>Cuota 2022</v>
      </c>
      <c r="M6" s="50" t="s">
        <v>223</v>
      </c>
      <c r="N6" s="50" t="s">
        <v>224</v>
      </c>
      <c r="O6" s="50" t="s">
        <v>225</v>
      </c>
      <c r="P6" s="50" t="s">
        <v>226</v>
      </c>
      <c r="Q6" s="50" t="s">
        <v>222</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111" t="s">
        <v>182</v>
      </c>
      <c r="W6" s="51" t="str">
        <f>CONCATENATE("Cuota ",RIGHT(Q6,4))</f>
        <v>Cuota 2023</v>
      </c>
      <c r="X6" s="52" t="s">
        <v>227</v>
      </c>
      <c r="Y6" s="53" t="s">
        <v>228</v>
      </c>
      <c r="Z6" s="53" t="s">
        <v>229</v>
      </c>
      <c r="AA6" s="53" t="s">
        <v>230</v>
      </c>
      <c r="AB6" s="54" t="s">
        <v>231</v>
      </c>
      <c r="AC6" s="33" t="str">
        <f>CONCATENATE("Variación ",RIGHT(AB6,2),"/",RIGHT(AA6,2))</f>
        <v>Variación 23/22</v>
      </c>
      <c r="AD6" s="33" t="str">
        <f>CONCATENATE("Variación ",RIGHT(AB6,2),"/",RIGHT(X6,2))</f>
        <v>Variación 23/19</v>
      </c>
      <c r="AE6" s="33" t="str">
        <f>CONCATENATE("diferencia ",RIGHT(AB6,2),"/",RIGHT(AA6,2))</f>
        <v>diferencia 23/22</v>
      </c>
      <c r="AF6" s="33" t="str">
        <f>CONCATENATE("diferencia ",RIGHT(AB6,2),"/",RIGHT(X6,2))</f>
        <v>diferencia 23/19</v>
      </c>
      <c r="AG6" s="51" t="str">
        <f>CONCATENATE("Cuota ",RIGHT(AB6,4))</f>
        <v>Cuota 2023</v>
      </c>
    </row>
    <row r="7" spans="1:33" ht="21" x14ac:dyDescent="0.35">
      <c r="B7" s="112" t="s">
        <v>58</v>
      </c>
      <c r="C7" s="113"/>
      <c r="D7" s="113"/>
      <c r="E7" s="113"/>
      <c r="F7" s="113"/>
      <c r="G7" s="113"/>
      <c r="H7" s="113"/>
      <c r="I7" s="113"/>
      <c r="J7" s="113"/>
      <c r="K7" s="114"/>
      <c r="L7" s="113"/>
      <c r="M7" s="113"/>
      <c r="N7" s="113"/>
      <c r="O7" s="113"/>
      <c r="P7" s="113"/>
      <c r="Q7" s="113"/>
      <c r="R7" s="113"/>
      <c r="S7" s="113"/>
      <c r="T7" s="113"/>
      <c r="U7" s="113"/>
      <c r="V7" s="114"/>
      <c r="W7" s="113"/>
      <c r="X7" s="113"/>
      <c r="Y7" s="113"/>
      <c r="Z7" s="113"/>
      <c r="AA7" s="113"/>
      <c r="AB7" s="113"/>
      <c r="AC7" s="113"/>
      <c r="AD7" s="113"/>
      <c r="AE7" s="113"/>
      <c r="AF7" s="113"/>
      <c r="AG7" s="113"/>
    </row>
    <row r="8" spans="1:33" ht="15.75" x14ac:dyDescent="0.25">
      <c r="B8" s="115" t="s">
        <v>192</v>
      </c>
      <c r="C8" s="116">
        <v>15115709</v>
      </c>
      <c r="D8" s="116">
        <v>4631804</v>
      </c>
      <c r="E8" s="116">
        <v>6697165</v>
      </c>
      <c r="F8" s="116">
        <v>14617383</v>
      </c>
      <c r="G8" s="117">
        <f t="shared" ref="G8:G71" si="0">F8/E8-1</f>
        <v>1.1826224977285165</v>
      </c>
      <c r="H8" s="117">
        <f t="shared" ref="H8:H71" si="1">F8/C8-1</f>
        <v>-3.296742481613002E-2</v>
      </c>
      <c r="I8" s="116">
        <f t="shared" ref="I8:I71" si="2">F8-E8</f>
        <v>7920218</v>
      </c>
      <c r="J8" s="116">
        <f t="shared" ref="J8:J71" si="3">F8-C8</f>
        <v>-498326</v>
      </c>
      <c r="K8" s="118">
        <f>E8/E8</f>
        <v>1</v>
      </c>
      <c r="L8" s="117">
        <f>F8/F8</f>
        <v>1</v>
      </c>
      <c r="M8" s="116">
        <v>15115709</v>
      </c>
      <c r="N8" s="116">
        <v>4631804</v>
      </c>
      <c r="O8" s="116">
        <v>6697165</v>
      </c>
      <c r="P8" s="116">
        <v>14617383</v>
      </c>
      <c r="Q8" s="116">
        <v>16210911</v>
      </c>
      <c r="R8" s="118">
        <f t="shared" ref="R8:R71" si="4">Q8/P8-1</f>
        <v>0.10901595723393176</v>
      </c>
      <c r="S8" s="117">
        <f t="shared" ref="S8:S71" si="5">Q8/M8-1</f>
        <v>7.2454557043933665E-2</v>
      </c>
      <c r="T8" s="116">
        <f t="shared" ref="T8:T71" si="6">Q8-P8</f>
        <v>1593528</v>
      </c>
      <c r="U8" s="116">
        <f t="shared" ref="U8:U71" si="7">Q8-M8</f>
        <v>1095202</v>
      </c>
      <c r="V8" s="117">
        <f>P8/P8</f>
        <v>1</v>
      </c>
      <c r="W8" s="117">
        <f>Q8/Q8</f>
        <v>1</v>
      </c>
      <c r="X8" s="116">
        <v>1325924</v>
      </c>
      <c r="Y8" s="116">
        <v>250574</v>
      </c>
      <c r="Z8" s="116">
        <v>1025982</v>
      </c>
      <c r="AA8" s="116">
        <v>1448890</v>
      </c>
      <c r="AB8" s="116">
        <v>1569613</v>
      </c>
      <c r="AC8" s="117">
        <f>IFERROR(AB8/AA8-1,"-")</f>
        <v>8.3321025060563603E-2</v>
      </c>
      <c r="AD8" s="118">
        <f t="shared" ref="AD8:AD20" si="8">IFERROR(AB8/X8-1,"-")</f>
        <v>0.18378806025081373</v>
      </c>
      <c r="AE8" s="116">
        <f t="shared" ref="AE8:AE71" si="9">AB8-AA8</f>
        <v>120723</v>
      </c>
      <c r="AF8" s="116">
        <f t="shared" ref="AF8:AF19" si="10">IFERROR(AB8-X8,"-")</f>
        <v>243689</v>
      </c>
      <c r="AG8" s="117">
        <f t="shared" ref="AG8:AG71" si="11">AB8/$Q$8</f>
        <v>9.6824478278857984E-2</v>
      </c>
    </row>
    <row r="9" spans="1:33" ht="15.75" x14ac:dyDescent="0.25">
      <c r="B9" s="120" t="s">
        <v>183</v>
      </c>
      <c r="C9" s="121">
        <v>12691155</v>
      </c>
      <c r="D9" s="121">
        <v>3628762</v>
      </c>
      <c r="E9" s="121">
        <v>5169019</v>
      </c>
      <c r="F9" s="121">
        <v>12171634</v>
      </c>
      <c r="G9" s="122">
        <f t="shared" si="0"/>
        <v>1.3547280441414511</v>
      </c>
      <c r="H9" s="122">
        <f t="shared" si="1"/>
        <v>-4.093567527935793E-2</v>
      </c>
      <c r="I9" s="121">
        <f t="shared" si="2"/>
        <v>7002615</v>
      </c>
      <c r="J9" s="121">
        <f t="shared" si="3"/>
        <v>-519521</v>
      </c>
      <c r="K9" s="123">
        <f>E9/E8</f>
        <v>0.77182195749992721</v>
      </c>
      <c r="L9" s="122">
        <f>F9/F8</f>
        <v>0.83268215658028522</v>
      </c>
      <c r="M9" s="121">
        <v>12691155</v>
      </c>
      <c r="N9" s="121">
        <v>3628762</v>
      </c>
      <c r="O9" s="121">
        <v>5169019</v>
      </c>
      <c r="P9" s="121">
        <v>12171634</v>
      </c>
      <c r="Q9" s="121">
        <v>13722696</v>
      </c>
      <c r="R9" s="123">
        <f t="shared" si="4"/>
        <v>0.12743252056379606</v>
      </c>
      <c r="S9" s="122">
        <f t="shared" si="5"/>
        <v>8.1280309002608409E-2</v>
      </c>
      <c r="T9" s="121">
        <f t="shared" si="6"/>
        <v>1551062</v>
      </c>
      <c r="U9" s="121">
        <f t="shared" si="7"/>
        <v>1031541</v>
      </c>
      <c r="V9" s="122">
        <f>P9/P8</f>
        <v>0.83268215658028522</v>
      </c>
      <c r="W9" s="122">
        <f>Q9/Q8</f>
        <v>0.84650985993322647</v>
      </c>
      <c r="X9" s="121">
        <v>12691155</v>
      </c>
      <c r="Y9" s="121">
        <v>3628762</v>
      </c>
      <c r="Z9" s="121">
        <v>5169019</v>
      </c>
      <c r="AA9" s="121">
        <v>12171634</v>
      </c>
      <c r="AB9" s="121">
        <v>13722696</v>
      </c>
      <c r="AC9" s="122">
        <f t="shared" ref="AC9:AC71" si="12">IFERROR(AB9/AA9-1,"-")</f>
        <v>0.12743252056379606</v>
      </c>
      <c r="AD9" s="123">
        <f t="shared" si="8"/>
        <v>8.1280309002608409E-2</v>
      </c>
      <c r="AE9" s="121">
        <f t="shared" si="9"/>
        <v>1551062</v>
      </c>
      <c r="AF9" s="121">
        <f t="shared" si="10"/>
        <v>1031541</v>
      </c>
      <c r="AG9" s="122">
        <f t="shared" si="11"/>
        <v>0.84650985993322647</v>
      </c>
    </row>
    <row r="10" spans="1:33" ht="15.75" x14ac:dyDescent="0.25">
      <c r="B10" s="125" t="s">
        <v>184</v>
      </c>
      <c r="C10" s="121">
        <v>11414320</v>
      </c>
      <c r="D10" s="121">
        <v>3114728</v>
      </c>
      <c r="E10" s="121">
        <v>4560253</v>
      </c>
      <c r="F10" s="121">
        <v>10010959</v>
      </c>
      <c r="G10" s="122">
        <f t="shared" si="0"/>
        <v>1.1952639469783803</v>
      </c>
      <c r="H10" s="122">
        <f t="shared" si="1"/>
        <v>-0.12294740291143058</v>
      </c>
      <c r="I10" s="121">
        <f t="shared" si="2"/>
        <v>5450706</v>
      </c>
      <c r="J10" s="121">
        <f t="shared" si="3"/>
        <v>-1403361</v>
      </c>
      <c r="K10" s="123">
        <f>E10/E8</f>
        <v>0.68092289797250027</v>
      </c>
      <c r="L10" s="122">
        <f>F10/F8</f>
        <v>0.68486670972498975</v>
      </c>
      <c r="M10" s="121">
        <v>11414320</v>
      </c>
      <c r="N10" s="121">
        <v>3114728</v>
      </c>
      <c r="O10" s="121">
        <v>4560253</v>
      </c>
      <c r="P10" s="121">
        <v>10010959</v>
      </c>
      <c r="Q10" s="121">
        <v>10811584</v>
      </c>
      <c r="R10" s="123">
        <f t="shared" si="4"/>
        <v>7.997485555579642E-2</v>
      </c>
      <c r="S10" s="122">
        <f t="shared" si="5"/>
        <v>-5.2805248144436101E-2</v>
      </c>
      <c r="T10" s="121">
        <f t="shared" si="6"/>
        <v>800625</v>
      </c>
      <c r="U10" s="121">
        <f t="shared" si="7"/>
        <v>-602736</v>
      </c>
      <c r="V10" s="122">
        <f>P10/P8</f>
        <v>0.68486670972498975</v>
      </c>
      <c r="W10" s="122">
        <f>Q10/Q8</f>
        <v>0.66693253698080257</v>
      </c>
      <c r="X10" s="121">
        <v>11414320</v>
      </c>
      <c r="Y10" s="121">
        <v>3114728</v>
      </c>
      <c r="Z10" s="121">
        <v>4560253</v>
      </c>
      <c r="AA10" s="121">
        <v>10010959</v>
      </c>
      <c r="AB10" s="121">
        <v>10811584</v>
      </c>
      <c r="AC10" s="122">
        <f t="shared" si="12"/>
        <v>7.997485555579642E-2</v>
      </c>
      <c r="AD10" s="123">
        <f t="shared" si="8"/>
        <v>-5.2805248144436101E-2</v>
      </c>
      <c r="AE10" s="121">
        <f t="shared" si="9"/>
        <v>800625</v>
      </c>
      <c r="AF10" s="121">
        <f t="shared" si="10"/>
        <v>-602736</v>
      </c>
      <c r="AG10" s="122">
        <f t="shared" si="11"/>
        <v>0.66693253698080257</v>
      </c>
    </row>
    <row r="11" spans="1:33" ht="15.75" x14ac:dyDescent="0.25">
      <c r="B11" s="125" t="s">
        <v>185</v>
      </c>
      <c r="C11" s="121">
        <v>1276834</v>
      </c>
      <c r="D11" s="121">
        <v>514032</v>
      </c>
      <c r="E11" s="121">
        <v>608765</v>
      </c>
      <c r="F11" s="121">
        <v>2160674</v>
      </c>
      <c r="G11" s="122">
        <f t="shared" si="0"/>
        <v>2.5492743505293505</v>
      </c>
      <c r="H11" s="122">
        <f t="shared" si="1"/>
        <v>0.69221214347362303</v>
      </c>
      <c r="I11" s="121">
        <f t="shared" si="2"/>
        <v>1551909</v>
      </c>
      <c r="J11" s="121">
        <f t="shared" si="3"/>
        <v>883840</v>
      </c>
      <c r="K11" s="123">
        <f>E11/E8</f>
        <v>9.0898910210514453E-2</v>
      </c>
      <c r="L11" s="122">
        <f>F11/F8</f>
        <v>0.14781537844359691</v>
      </c>
      <c r="M11" s="121">
        <v>1276834</v>
      </c>
      <c r="N11" s="121">
        <v>514032</v>
      </c>
      <c r="O11" s="121">
        <v>608765</v>
      </c>
      <c r="P11" s="121">
        <v>2160674</v>
      </c>
      <c r="Q11" s="121">
        <v>2911112</v>
      </c>
      <c r="R11" s="123">
        <f t="shared" si="4"/>
        <v>0.34731662434962418</v>
      </c>
      <c r="S11" s="122">
        <f t="shared" si="5"/>
        <v>1.2799455528283237</v>
      </c>
      <c r="T11" s="121">
        <f t="shared" si="6"/>
        <v>750438</v>
      </c>
      <c r="U11" s="121">
        <f t="shared" si="7"/>
        <v>1634278</v>
      </c>
      <c r="V11" s="122">
        <f>P11/P8</f>
        <v>0.14781537844359691</v>
      </c>
      <c r="W11" s="122">
        <f>Q11/Q8</f>
        <v>0.17957732295242385</v>
      </c>
      <c r="X11" s="121">
        <v>1276834</v>
      </c>
      <c r="Y11" s="121">
        <v>514032</v>
      </c>
      <c r="Z11" s="121">
        <v>608765</v>
      </c>
      <c r="AA11" s="121">
        <v>2160674</v>
      </c>
      <c r="AB11" s="121">
        <v>2911112</v>
      </c>
      <c r="AC11" s="122">
        <f t="shared" si="12"/>
        <v>0.34731662434962418</v>
      </c>
      <c r="AD11" s="123">
        <f t="shared" si="8"/>
        <v>1.2799455528283237</v>
      </c>
      <c r="AE11" s="121">
        <f t="shared" si="9"/>
        <v>750438</v>
      </c>
      <c r="AF11" s="121">
        <f t="shared" si="10"/>
        <v>1634278</v>
      </c>
      <c r="AG11" s="122">
        <f t="shared" si="11"/>
        <v>0.17957732295242385</v>
      </c>
    </row>
    <row r="12" spans="1:33" ht="15.75" x14ac:dyDescent="0.25">
      <c r="B12" s="120" t="s">
        <v>186</v>
      </c>
      <c r="C12" s="121">
        <v>280590</v>
      </c>
      <c r="D12" s="121">
        <v>153010</v>
      </c>
      <c r="E12" s="121">
        <v>89362</v>
      </c>
      <c r="F12" s="121">
        <v>226372</v>
      </c>
      <c r="G12" s="122">
        <f t="shared" si="0"/>
        <v>1.5332020321837021</v>
      </c>
      <c r="H12" s="122">
        <f t="shared" si="1"/>
        <v>-0.19322855411810824</v>
      </c>
      <c r="I12" s="121">
        <f t="shared" si="2"/>
        <v>137010</v>
      </c>
      <c r="J12" s="121">
        <f t="shared" si="3"/>
        <v>-54218</v>
      </c>
      <c r="K12" s="123">
        <f>E12/E8</f>
        <v>1.3343257930781159E-2</v>
      </c>
      <c r="L12" s="122">
        <f>F12/F8</f>
        <v>1.5486493033670938E-2</v>
      </c>
      <c r="M12" s="121">
        <v>280590</v>
      </c>
      <c r="N12" s="121">
        <v>153010</v>
      </c>
      <c r="O12" s="121">
        <v>89362</v>
      </c>
      <c r="P12" s="121">
        <v>226372</v>
      </c>
      <c r="Q12" s="121">
        <v>321341</v>
      </c>
      <c r="R12" s="123">
        <f t="shared" si="4"/>
        <v>0.4195262664993904</v>
      </c>
      <c r="S12" s="122">
        <f t="shared" si="5"/>
        <v>0.14523325849103674</v>
      </c>
      <c r="T12" s="121">
        <f t="shared" si="6"/>
        <v>94969</v>
      </c>
      <c r="U12" s="121">
        <f t="shared" si="7"/>
        <v>40751</v>
      </c>
      <c r="V12" s="122">
        <f>P12/P8</f>
        <v>1.5486493033670938E-2</v>
      </c>
      <c r="W12" s="122">
        <f>Q12/Q8</f>
        <v>1.9822513367694142E-2</v>
      </c>
      <c r="X12" s="121">
        <v>280590</v>
      </c>
      <c r="Y12" s="121">
        <v>153010</v>
      </c>
      <c r="Z12" s="121">
        <v>89362</v>
      </c>
      <c r="AA12" s="121">
        <v>226372</v>
      </c>
      <c r="AB12" s="121">
        <v>321341</v>
      </c>
      <c r="AC12" s="122">
        <f t="shared" si="12"/>
        <v>0.4195262664993904</v>
      </c>
      <c r="AD12" s="123">
        <f t="shared" si="8"/>
        <v>0.14523325849103674</v>
      </c>
      <c r="AE12" s="121">
        <f t="shared" si="9"/>
        <v>94969</v>
      </c>
      <c r="AF12" s="121">
        <f t="shared" si="10"/>
        <v>40751</v>
      </c>
      <c r="AG12" s="122">
        <f t="shared" si="11"/>
        <v>1.9822513367694142E-2</v>
      </c>
    </row>
    <row r="13" spans="1:33" ht="15.75" x14ac:dyDescent="0.25">
      <c r="B13" s="120" t="s">
        <v>187</v>
      </c>
      <c r="C13" s="121">
        <v>405342</v>
      </c>
      <c r="D13" s="121">
        <v>185251</v>
      </c>
      <c r="E13" s="121">
        <v>302270</v>
      </c>
      <c r="F13" s="121">
        <v>415854</v>
      </c>
      <c r="G13" s="122">
        <f t="shared" si="0"/>
        <v>0.37577000694743101</v>
      </c>
      <c r="H13" s="122">
        <f t="shared" si="1"/>
        <v>2.5933656023802154E-2</v>
      </c>
      <c r="I13" s="121">
        <f t="shared" si="2"/>
        <v>113584</v>
      </c>
      <c r="J13" s="121">
        <f t="shared" si="3"/>
        <v>10512</v>
      </c>
      <c r="K13" s="123">
        <f>E13/E8</f>
        <v>4.5134023127696571E-2</v>
      </c>
      <c r="L13" s="122">
        <f>F13/F8</f>
        <v>2.8449278506282556E-2</v>
      </c>
      <c r="M13" s="121">
        <v>405342</v>
      </c>
      <c r="N13" s="121">
        <v>185251</v>
      </c>
      <c r="O13" s="121">
        <v>302270</v>
      </c>
      <c r="P13" s="121">
        <v>415854</v>
      </c>
      <c r="Q13" s="121">
        <v>425006</v>
      </c>
      <c r="R13" s="123">
        <f t="shared" si="4"/>
        <v>2.2007723864625461E-2</v>
      </c>
      <c r="S13" s="122">
        <f t="shared" si="5"/>
        <v>4.8512120628999789E-2</v>
      </c>
      <c r="T13" s="121">
        <f t="shared" si="6"/>
        <v>9152</v>
      </c>
      <c r="U13" s="121">
        <f t="shared" si="7"/>
        <v>19664</v>
      </c>
      <c r="V13" s="122">
        <f>P13/P8</f>
        <v>2.8449278506282556E-2</v>
      </c>
      <c r="W13" s="122">
        <f>Q13/Q8</f>
        <v>2.6217280447718205E-2</v>
      </c>
      <c r="X13" s="121">
        <v>405342</v>
      </c>
      <c r="Y13" s="121">
        <v>185251</v>
      </c>
      <c r="Z13" s="121">
        <v>302270</v>
      </c>
      <c r="AA13" s="121">
        <v>415854</v>
      </c>
      <c r="AB13" s="121">
        <v>425006</v>
      </c>
      <c r="AC13" s="122">
        <f t="shared" si="12"/>
        <v>2.2007723864625461E-2</v>
      </c>
      <c r="AD13" s="123">
        <f t="shared" si="8"/>
        <v>4.8512120628999789E-2</v>
      </c>
      <c r="AE13" s="121">
        <f t="shared" si="9"/>
        <v>9152</v>
      </c>
      <c r="AF13" s="121">
        <f t="shared" si="10"/>
        <v>19664</v>
      </c>
      <c r="AG13" s="122">
        <f t="shared" si="11"/>
        <v>2.6217280447718205E-2</v>
      </c>
    </row>
    <row r="14" spans="1:33" ht="15.75" x14ac:dyDescent="0.25">
      <c r="B14" s="120" t="s">
        <v>188</v>
      </c>
      <c r="C14" s="121">
        <v>894516</v>
      </c>
      <c r="D14" s="121">
        <v>371153</v>
      </c>
      <c r="E14" s="121">
        <v>561951</v>
      </c>
      <c r="F14" s="121">
        <v>871538</v>
      </c>
      <c r="G14" s="122">
        <f t="shared" si="0"/>
        <v>0.55091458152045281</v>
      </c>
      <c r="H14" s="122">
        <f t="shared" si="1"/>
        <v>-2.5687634430239359E-2</v>
      </c>
      <c r="I14" s="121">
        <f t="shared" si="2"/>
        <v>309587</v>
      </c>
      <c r="J14" s="121">
        <f t="shared" si="3"/>
        <v>-22978</v>
      </c>
      <c r="K14" s="123">
        <f>E14/E8</f>
        <v>8.390878827085789E-2</v>
      </c>
      <c r="L14" s="122">
        <f>F14/F8</f>
        <v>5.9623394967484943E-2</v>
      </c>
      <c r="M14" s="121">
        <v>894516</v>
      </c>
      <c r="N14" s="121">
        <v>371153</v>
      </c>
      <c r="O14" s="121">
        <v>561951</v>
      </c>
      <c r="P14" s="121">
        <v>871538</v>
      </c>
      <c r="Q14" s="121">
        <v>865223</v>
      </c>
      <c r="R14" s="123">
        <f t="shared" si="4"/>
        <v>-7.2458114276141572E-3</v>
      </c>
      <c r="S14" s="122">
        <f t="shared" si="5"/>
        <v>-3.2747318102750556E-2</v>
      </c>
      <c r="T14" s="121">
        <f t="shared" si="6"/>
        <v>-6315</v>
      </c>
      <c r="U14" s="121">
        <f t="shared" si="7"/>
        <v>-29293</v>
      </c>
      <c r="V14" s="122">
        <f>P14/P8</f>
        <v>5.9623394967484943E-2</v>
      </c>
      <c r="W14" s="122">
        <f>Q14/Q8</f>
        <v>5.3372879537738505E-2</v>
      </c>
      <c r="X14" s="121">
        <v>894516</v>
      </c>
      <c r="Y14" s="121">
        <v>371153</v>
      </c>
      <c r="Z14" s="121">
        <v>561951</v>
      </c>
      <c r="AA14" s="121">
        <v>871538</v>
      </c>
      <c r="AB14" s="121">
        <v>865223</v>
      </c>
      <c r="AC14" s="122">
        <f t="shared" si="12"/>
        <v>-7.2458114276141572E-3</v>
      </c>
      <c r="AD14" s="123">
        <f t="shared" si="8"/>
        <v>-3.2747318102750556E-2</v>
      </c>
      <c r="AE14" s="121">
        <f t="shared" si="9"/>
        <v>-6315</v>
      </c>
      <c r="AF14" s="121">
        <f t="shared" si="10"/>
        <v>-29293</v>
      </c>
      <c r="AG14" s="122">
        <f t="shared" si="11"/>
        <v>5.3372879537738505E-2</v>
      </c>
    </row>
    <row r="15" spans="1:33" ht="15.75" x14ac:dyDescent="0.25">
      <c r="B15" s="126" t="s">
        <v>189</v>
      </c>
      <c r="C15" s="127">
        <v>844109</v>
      </c>
      <c r="D15" s="127">
        <v>293631</v>
      </c>
      <c r="E15" s="127">
        <v>574569</v>
      </c>
      <c r="F15" s="127">
        <v>931989</v>
      </c>
      <c r="G15" s="128">
        <f t="shared" si="0"/>
        <v>0.62206627924583469</v>
      </c>
      <c r="H15" s="128">
        <f t="shared" si="1"/>
        <v>0.10410977729179516</v>
      </c>
      <c r="I15" s="127">
        <f t="shared" si="2"/>
        <v>357420</v>
      </c>
      <c r="J15" s="129">
        <f t="shared" si="3"/>
        <v>87880</v>
      </c>
      <c r="K15" s="130">
        <f>E15/E8</f>
        <v>8.5792869072211897E-2</v>
      </c>
      <c r="L15" s="131">
        <f>F15/F8</f>
        <v>6.375895055907066E-2</v>
      </c>
      <c r="M15" s="127">
        <v>844109</v>
      </c>
      <c r="N15" s="127">
        <v>293631</v>
      </c>
      <c r="O15" s="127">
        <v>574569</v>
      </c>
      <c r="P15" s="127">
        <v>931989</v>
      </c>
      <c r="Q15" s="127">
        <v>876645</v>
      </c>
      <c r="R15" s="162">
        <f t="shared" si="4"/>
        <v>-5.9382675117410133E-2</v>
      </c>
      <c r="S15" s="128">
        <f t="shared" si="5"/>
        <v>3.8544785092920364E-2</v>
      </c>
      <c r="T15" s="127">
        <f t="shared" si="6"/>
        <v>-55344</v>
      </c>
      <c r="U15" s="129">
        <f t="shared" si="7"/>
        <v>32536</v>
      </c>
      <c r="V15" s="131">
        <f>P15/P8</f>
        <v>6.375895055907066E-2</v>
      </c>
      <c r="W15" s="131">
        <f>Q15/Q8</f>
        <v>5.4077466713622693E-2</v>
      </c>
      <c r="X15" s="127">
        <v>844109</v>
      </c>
      <c r="Y15" s="127">
        <v>293631</v>
      </c>
      <c r="Z15" s="127">
        <v>574569</v>
      </c>
      <c r="AA15" s="127">
        <v>931989</v>
      </c>
      <c r="AB15" s="127">
        <v>876645</v>
      </c>
      <c r="AC15" s="128">
        <f t="shared" si="12"/>
        <v>-5.9382675117410133E-2</v>
      </c>
      <c r="AD15" s="162">
        <f t="shared" si="8"/>
        <v>3.8544785092920364E-2</v>
      </c>
      <c r="AE15" s="127">
        <f t="shared" si="9"/>
        <v>-55344</v>
      </c>
      <c r="AF15" s="127">
        <f t="shared" si="10"/>
        <v>32536</v>
      </c>
      <c r="AG15" s="128">
        <f t="shared" si="11"/>
        <v>5.4077466713622693E-2</v>
      </c>
    </row>
    <row r="16" spans="1:33" ht="15.75" x14ac:dyDescent="0.25">
      <c r="B16" s="133" t="s">
        <v>88</v>
      </c>
      <c r="C16" s="134">
        <v>1968234</v>
      </c>
      <c r="D16" s="134">
        <v>812839</v>
      </c>
      <c r="E16" s="134">
        <v>1418435</v>
      </c>
      <c r="F16" s="134">
        <v>1923053</v>
      </c>
      <c r="G16" s="135">
        <f t="shared" si="0"/>
        <v>0.35575687289160229</v>
      </c>
      <c r="H16" s="135">
        <f t="shared" si="1"/>
        <v>-2.2955095786375002E-2</v>
      </c>
      <c r="I16" s="134">
        <f t="shared" si="2"/>
        <v>504618</v>
      </c>
      <c r="J16" s="134">
        <f t="shared" si="3"/>
        <v>-45181</v>
      </c>
      <c r="K16" s="136">
        <f>E16/E16</f>
        <v>1</v>
      </c>
      <c r="L16" s="135">
        <f>F16/F16</f>
        <v>1</v>
      </c>
      <c r="M16" s="134">
        <v>1968234</v>
      </c>
      <c r="N16" s="134">
        <v>812839</v>
      </c>
      <c r="O16" s="134">
        <v>1418435</v>
      </c>
      <c r="P16" s="134">
        <v>1923053</v>
      </c>
      <c r="Q16" s="134">
        <v>1944338</v>
      </c>
      <c r="R16" s="136">
        <f t="shared" si="4"/>
        <v>1.1068337690120833E-2</v>
      </c>
      <c r="S16" s="135">
        <f t="shared" si="5"/>
        <v>-1.2140832848126837E-2</v>
      </c>
      <c r="T16" s="134">
        <f t="shared" si="6"/>
        <v>21285</v>
      </c>
      <c r="U16" s="134">
        <f t="shared" si="7"/>
        <v>-23896</v>
      </c>
      <c r="V16" s="134">
        <v>1923053</v>
      </c>
      <c r="W16" s="135">
        <f>Q16/Q16</f>
        <v>1</v>
      </c>
      <c r="X16" s="134">
        <v>126368</v>
      </c>
      <c r="Y16" s="134">
        <v>42124</v>
      </c>
      <c r="Z16" s="134">
        <v>122170</v>
      </c>
      <c r="AA16" s="134">
        <v>131348</v>
      </c>
      <c r="AB16" s="134">
        <v>126421</v>
      </c>
      <c r="AC16" s="135">
        <f t="shared" si="12"/>
        <v>-3.7511039376313282E-2</v>
      </c>
      <c r="AD16" s="136">
        <f t="shared" si="8"/>
        <v>4.1940997720946172E-4</v>
      </c>
      <c r="AE16" s="134">
        <f t="shared" si="9"/>
        <v>-4927</v>
      </c>
      <c r="AF16" s="134">
        <f t="shared" si="10"/>
        <v>53</v>
      </c>
      <c r="AG16" s="135">
        <f t="shared" si="11"/>
        <v>7.7985129891836426E-3</v>
      </c>
    </row>
    <row r="17" spans="2:33" ht="15.75" x14ac:dyDescent="0.25">
      <c r="B17" s="138" t="s">
        <v>183</v>
      </c>
      <c r="C17" s="139">
        <v>1495577</v>
      </c>
      <c r="D17" s="139">
        <v>577229</v>
      </c>
      <c r="E17" s="139">
        <v>983512</v>
      </c>
      <c r="F17" s="139">
        <v>1338882</v>
      </c>
      <c r="G17" s="140">
        <f t="shared" si="0"/>
        <v>0.36132756895696239</v>
      </c>
      <c r="H17" s="140">
        <f t="shared" si="1"/>
        <v>-0.10477227183889559</v>
      </c>
      <c r="I17" s="139">
        <f t="shared" si="2"/>
        <v>355370</v>
      </c>
      <c r="J17" s="139">
        <f t="shared" si="3"/>
        <v>-156695</v>
      </c>
      <c r="K17" s="141">
        <f>E17/E16</f>
        <v>0.69337826548273274</v>
      </c>
      <c r="L17" s="140">
        <f>F17/F16</f>
        <v>0.69622730106762531</v>
      </c>
      <c r="M17" s="139">
        <v>1495577</v>
      </c>
      <c r="N17" s="139">
        <v>577229</v>
      </c>
      <c r="O17" s="139">
        <v>983512</v>
      </c>
      <c r="P17" s="139">
        <v>1338882</v>
      </c>
      <c r="Q17" s="139">
        <v>1344594</v>
      </c>
      <c r="R17" s="141">
        <f t="shared" si="4"/>
        <v>4.2662460171993821E-3</v>
      </c>
      <c r="S17" s="140">
        <f t="shared" si="5"/>
        <v>-0.10095301010914182</v>
      </c>
      <c r="T17" s="139">
        <f t="shared" si="6"/>
        <v>5712</v>
      </c>
      <c r="U17" s="139">
        <f t="shared" si="7"/>
        <v>-150983</v>
      </c>
      <c r="V17" s="139">
        <v>1338882</v>
      </c>
      <c r="W17" s="140">
        <f>Q17/Q16</f>
        <v>0.69154334277270724</v>
      </c>
      <c r="X17" s="139">
        <v>101560</v>
      </c>
      <c r="Y17" s="139">
        <v>30509</v>
      </c>
      <c r="Z17" s="139">
        <v>92487</v>
      </c>
      <c r="AA17" s="139">
        <v>95203</v>
      </c>
      <c r="AB17" s="139">
        <v>86489</v>
      </c>
      <c r="AC17" s="140">
        <f t="shared" si="12"/>
        <v>-9.1530729073663664E-2</v>
      </c>
      <c r="AD17" s="141">
        <f t="shared" si="8"/>
        <v>-0.14839503741630566</v>
      </c>
      <c r="AE17" s="139">
        <f t="shared" si="9"/>
        <v>-8714</v>
      </c>
      <c r="AF17" s="139">
        <f t="shared" si="10"/>
        <v>-15071</v>
      </c>
      <c r="AG17" s="140">
        <f t="shared" si="11"/>
        <v>5.3352337817411987E-3</v>
      </c>
    </row>
    <row r="18" spans="2:33" ht="15.75" x14ac:dyDescent="0.25">
      <c r="B18" s="143" t="s">
        <v>184</v>
      </c>
      <c r="C18" s="139">
        <v>1322044</v>
      </c>
      <c r="D18" s="139">
        <v>462783</v>
      </c>
      <c r="E18" s="139">
        <v>778627</v>
      </c>
      <c r="F18" s="139">
        <v>1140372</v>
      </c>
      <c r="G18" s="140">
        <f t="shared" si="0"/>
        <v>0.4645934446146871</v>
      </c>
      <c r="H18" s="140">
        <f t="shared" si="1"/>
        <v>-0.13741751409181535</v>
      </c>
      <c r="I18" s="139">
        <f t="shared" si="2"/>
        <v>361745</v>
      </c>
      <c r="J18" s="139">
        <f t="shared" si="3"/>
        <v>-181672</v>
      </c>
      <c r="K18" s="141">
        <f>E18/E16</f>
        <v>0.54893386020508517</v>
      </c>
      <c r="L18" s="140">
        <f>F18/F16</f>
        <v>0.5930008169301626</v>
      </c>
      <c r="M18" s="139">
        <v>1322044</v>
      </c>
      <c r="N18" s="139">
        <v>462783</v>
      </c>
      <c r="O18" s="139">
        <v>778627</v>
      </c>
      <c r="P18" s="139">
        <v>1140372</v>
      </c>
      <c r="Q18" s="139">
        <v>1167287</v>
      </c>
      <c r="R18" s="141">
        <f t="shared" si="4"/>
        <v>2.360194743469668E-2</v>
      </c>
      <c r="S18" s="140">
        <f t="shared" si="5"/>
        <v>-0.11705888760132033</v>
      </c>
      <c r="T18" s="139">
        <f t="shared" si="6"/>
        <v>26915</v>
      </c>
      <c r="U18" s="139">
        <f t="shared" si="7"/>
        <v>-154757</v>
      </c>
      <c r="V18" s="139">
        <v>1140372</v>
      </c>
      <c r="W18" s="140">
        <f>Q18/Q16</f>
        <v>0.60035189354937257</v>
      </c>
      <c r="X18" s="139">
        <v>88993</v>
      </c>
      <c r="Y18" s="139">
        <v>24178</v>
      </c>
      <c r="Z18" s="139">
        <v>70801</v>
      </c>
      <c r="AA18" s="139">
        <v>84693</v>
      </c>
      <c r="AB18" s="139">
        <v>76985</v>
      </c>
      <c r="AC18" s="140">
        <f t="shared" si="12"/>
        <v>-9.1011063488127708E-2</v>
      </c>
      <c r="AD18" s="141">
        <f t="shared" si="8"/>
        <v>-0.13493196094074811</v>
      </c>
      <c r="AE18" s="139">
        <f t="shared" si="9"/>
        <v>-7708</v>
      </c>
      <c r="AF18" s="139">
        <f t="shared" si="10"/>
        <v>-12008</v>
      </c>
      <c r="AG18" s="140">
        <f t="shared" si="11"/>
        <v>4.7489619799898969E-3</v>
      </c>
    </row>
    <row r="19" spans="2:33" ht="15.75" x14ac:dyDescent="0.25">
      <c r="B19" s="143" t="s">
        <v>185</v>
      </c>
      <c r="C19" s="139">
        <v>173539</v>
      </c>
      <c r="D19" s="139">
        <v>114445</v>
      </c>
      <c r="E19" s="139">
        <v>204886</v>
      </c>
      <c r="F19" s="139">
        <v>198509</v>
      </c>
      <c r="G19" s="140">
        <f t="shared" si="0"/>
        <v>-3.1124625401442785E-2</v>
      </c>
      <c r="H19" s="140">
        <f t="shared" si="1"/>
        <v>0.14388696488973651</v>
      </c>
      <c r="I19" s="139">
        <f t="shared" si="2"/>
        <v>-6377</v>
      </c>
      <c r="J19" s="139">
        <f t="shared" si="3"/>
        <v>24970</v>
      </c>
      <c r="K19" s="141">
        <f>E19/E16</f>
        <v>0.14444511027999168</v>
      </c>
      <c r="L19" s="140">
        <f>F19/F16</f>
        <v>0.10322596413099379</v>
      </c>
      <c r="M19" s="139">
        <v>173539</v>
      </c>
      <c r="N19" s="139">
        <v>114445</v>
      </c>
      <c r="O19" s="139">
        <v>204886</v>
      </c>
      <c r="P19" s="139">
        <v>198509</v>
      </c>
      <c r="Q19" s="139">
        <v>177306</v>
      </c>
      <c r="R19" s="141">
        <f t="shared" si="4"/>
        <v>-0.106811278078072</v>
      </c>
      <c r="S19" s="140">
        <f t="shared" si="5"/>
        <v>2.1706936193017112E-2</v>
      </c>
      <c r="T19" s="139">
        <f t="shared" si="6"/>
        <v>-21203</v>
      </c>
      <c r="U19" s="139">
        <f t="shared" si="7"/>
        <v>3767</v>
      </c>
      <c r="V19" s="139">
        <v>198509</v>
      </c>
      <c r="W19" s="140">
        <f>Q19/Q16</f>
        <v>9.1190934909465324E-2</v>
      </c>
      <c r="X19" s="139">
        <v>12567</v>
      </c>
      <c r="Y19" s="139">
        <v>6331</v>
      </c>
      <c r="Z19" s="139">
        <v>21686</v>
      </c>
      <c r="AA19" s="139">
        <v>10510</v>
      </c>
      <c r="AB19" s="139">
        <v>9504</v>
      </c>
      <c r="AC19" s="140">
        <f t="shared" si="12"/>
        <v>-9.5718363463368261E-2</v>
      </c>
      <c r="AD19" s="141">
        <f t="shared" si="8"/>
        <v>-0.24373358796848887</v>
      </c>
      <c r="AE19" s="139">
        <f t="shared" si="9"/>
        <v>-1006</v>
      </c>
      <c r="AF19" s="139">
        <f t="shared" si="10"/>
        <v>-3063</v>
      </c>
      <c r="AG19" s="140">
        <f t="shared" si="11"/>
        <v>5.8627180175130193E-4</v>
      </c>
    </row>
    <row r="20" spans="2:33" ht="15.75" x14ac:dyDescent="0.25">
      <c r="B20" s="138" t="s">
        <v>186</v>
      </c>
      <c r="C20" s="139">
        <v>8463</v>
      </c>
      <c r="D20" s="139">
        <v>1257</v>
      </c>
      <c r="E20" s="139">
        <v>316</v>
      </c>
      <c r="F20" s="139">
        <v>612</v>
      </c>
      <c r="G20" s="140">
        <f t="shared" si="0"/>
        <v>0.93670886075949378</v>
      </c>
      <c r="H20" s="140">
        <f t="shared" si="1"/>
        <v>-0.92768521800779868</v>
      </c>
      <c r="I20" s="139">
        <f t="shared" si="2"/>
        <v>296</v>
      </c>
      <c r="J20" s="139">
        <f t="shared" si="3"/>
        <v>-7851</v>
      </c>
      <c r="K20" s="141">
        <f>E20/E16</f>
        <v>2.2278074074596297E-4</v>
      </c>
      <c r="L20" s="140">
        <f>F20/F16</f>
        <v>3.182439589548494E-4</v>
      </c>
      <c r="M20" s="139">
        <v>8463</v>
      </c>
      <c r="N20" s="139">
        <v>1257</v>
      </c>
      <c r="O20" s="139">
        <v>316</v>
      </c>
      <c r="P20" s="139">
        <v>612</v>
      </c>
      <c r="Q20" s="139">
        <v>675</v>
      </c>
      <c r="R20" s="141">
        <f t="shared" si="4"/>
        <v>0.10294117647058831</v>
      </c>
      <c r="S20" s="140">
        <f t="shared" si="5"/>
        <v>-0.9202410492733073</v>
      </c>
      <c r="T20" s="139">
        <f t="shared" si="6"/>
        <v>63</v>
      </c>
      <c r="U20" s="139">
        <f t="shared" si="7"/>
        <v>-7788</v>
      </c>
      <c r="V20" s="141">
        <f>P20/P16</f>
        <v>3.182439589548494E-4</v>
      </c>
      <c r="W20" s="140">
        <f>Q20/Q16</f>
        <v>3.4716186177506176E-4</v>
      </c>
      <c r="X20" s="139">
        <v>2762</v>
      </c>
      <c r="Y20" s="139">
        <v>63</v>
      </c>
      <c r="Z20" s="139">
        <v>70</v>
      </c>
      <c r="AA20" s="139">
        <v>94</v>
      </c>
      <c r="AB20" s="139">
        <v>227</v>
      </c>
      <c r="AC20" s="140">
        <f t="shared" si="12"/>
        <v>1.4148936170212765</v>
      </c>
      <c r="AD20" s="141">
        <f t="shared" si="8"/>
        <v>-0.91781317885590152</v>
      </c>
      <c r="AE20" s="139">
        <f t="shared" si="9"/>
        <v>133</v>
      </c>
      <c r="AF20" s="139">
        <f>IFERROR(AB20-X20,"-")</f>
        <v>-2535</v>
      </c>
      <c r="AG20" s="140">
        <f t="shared" si="11"/>
        <v>1.4002914456812452E-5</v>
      </c>
    </row>
    <row r="21" spans="2:33" ht="15.75" x14ac:dyDescent="0.25">
      <c r="B21" s="138" t="s">
        <v>187</v>
      </c>
      <c r="C21" s="139">
        <v>37558</v>
      </c>
      <c r="D21" s="139">
        <v>16442</v>
      </c>
      <c r="E21" s="139">
        <v>25858</v>
      </c>
      <c r="F21" s="139">
        <v>31880</v>
      </c>
      <c r="G21" s="140">
        <f t="shared" si="0"/>
        <v>0.23288730760306287</v>
      </c>
      <c r="H21" s="140">
        <f t="shared" si="1"/>
        <v>-0.15117950902603972</v>
      </c>
      <c r="I21" s="139">
        <f t="shared" si="2"/>
        <v>6022</v>
      </c>
      <c r="J21" s="139">
        <f t="shared" si="3"/>
        <v>-5678</v>
      </c>
      <c r="K21" s="141">
        <f>E21/E16</f>
        <v>1.8229950614585794E-2</v>
      </c>
      <c r="L21" s="140">
        <f>F21/F16</f>
        <v>1.6577806227909476E-2</v>
      </c>
      <c r="M21" s="139">
        <v>37558</v>
      </c>
      <c r="N21" s="139">
        <v>16442</v>
      </c>
      <c r="O21" s="139">
        <v>25858</v>
      </c>
      <c r="P21" s="139">
        <v>31880</v>
      </c>
      <c r="Q21" s="139">
        <v>36318</v>
      </c>
      <c r="R21" s="140">
        <f t="shared" si="4"/>
        <v>0.13920953575909656</v>
      </c>
      <c r="S21" s="140">
        <f t="shared" si="5"/>
        <v>-3.3015602534746225E-2</v>
      </c>
      <c r="T21" s="139">
        <f t="shared" si="6"/>
        <v>4438</v>
      </c>
      <c r="U21" s="139">
        <f t="shared" si="7"/>
        <v>-1240</v>
      </c>
      <c r="V21" s="141">
        <f>P21/P16</f>
        <v>1.6577806227909476E-2</v>
      </c>
      <c r="W21" s="140">
        <f>Q21/Q16</f>
        <v>1.8678851105106212E-2</v>
      </c>
      <c r="X21" s="139">
        <v>1920</v>
      </c>
      <c r="Y21" s="139">
        <v>903</v>
      </c>
      <c r="Z21" s="139">
        <v>2141</v>
      </c>
      <c r="AA21" s="139">
        <v>3036</v>
      </c>
      <c r="AB21" s="139">
        <v>2806</v>
      </c>
      <c r="AC21" s="140">
        <f t="shared" si="12"/>
        <v>-7.5757575757575801E-2</v>
      </c>
      <c r="AD21" s="141">
        <f>IFERROR(AB21/X21-1,"-")</f>
        <v>0.4614583333333333</v>
      </c>
      <c r="AE21" s="139">
        <f t="shared" si="9"/>
        <v>-230</v>
      </c>
      <c r="AF21" s="139">
        <f t="shared" ref="AF21:AF71" si="13">IFERROR(AB21-X21,"-")</f>
        <v>886</v>
      </c>
      <c r="AG21" s="140">
        <f t="shared" si="11"/>
        <v>1.7309329500359358E-4</v>
      </c>
    </row>
    <row r="22" spans="2:33" ht="15.75" x14ac:dyDescent="0.25">
      <c r="B22" s="138" t="s">
        <v>188</v>
      </c>
      <c r="C22" s="139">
        <v>314052</v>
      </c>
      <c r="D22" s="139">
        <v>161315</v>
      </c>
      <c r="E22" s="139">
        <v>272560</v>
      </c>
      <c r="F22" s="139">
        <v>350284</v>
      </c>
      <c r="G22" s="140">
        <f t="shared" si="0"/>
        <v>0.28516289991194599</v>
      </c>
      <c r="H22" s="140">
        <f t="shared" si="1"/>
        <v>0.11536942926649085</v>
      </c>
      <c r="I22" s="139">
        <f t="shared" si="2"/>
        <v>77724</v>
      </c>
      <c r="J22" s="139">
        <f t="shared" si="3"/>
        <v>36232</v>
      </c>
      <c r="K22" s="141">
        <f>E22/E16</f>
        <v>0.1921554389168344</v>
      </c>
      <c r="L22" s="140">
        <f>F22/F16</f>
        <v>0.18214994594532755</v>
      </c>
      <c r="M22" s="139">
        <v>314052</v>
      </c>
      <c r="N22" s="139">
        <v>161315</v>
      </c>
      <c r="O22" s="139">
        <v>272560</v>
      </c>
      <c r="P22" s="139">
        <v>350284</v>
      </c>
      <c r="Q22" s="139">
        <v>352060</v>
      </c>
      <c r="R22" s="140">
        <f t="shared" si="4"/>
        <v>5.07017163216128E-3</v>
      </c>
      <c r="S22" s="140">
        <f t="shared" si="5"/>
        <v>0.12102454370613791</v>
      </c>
      <c r="T22" s="139">
        <f t="shared" si="6"/>
        <v>1776</v>
      </c>
      <c r="U22" s="139">
        <f t="shared" si="7"/>
        <v>38008</v>
      </c>
      <c r="V22" s="141">
        <f>P22/P16</f>
        <v>0.18214994594532755</v>
      </c>
      <c r="W22" s="140">
        <f>Q22/Q16</f>
        <v>0.18106934082448628</v>
      </c>
      <c r="X22" s="139">
        <v>13904</v>
      </c>
      <c r="Y22" s="139">
        <v>7225</v>
      </c>
      <c r="Z22" s="139">
        <v>16519</v>
      </c>
      <c r="AA22" s="139">
        <v>22273</v>
      </c>
      <c r="AB22" s="139">
        <v>22967</v>
      </c>
      <c r="AC22" s="140">
        <f t="shared" si="12"/>
        <v>3.1158802137116748E-2</v>
      </c>
      <c r="AD22" s="141">
        <f t="shared" ref="AD22:AD71" si="14">IFERROR(AB22/X22-1,"-")</f>
        <v>0.65182681242807816</v>
      </c>
      <c r="AE22" s="139">
        <f t="shared" si="9"/>
        <v>694</v>
      </c>
      <c r="AF22" s="139">
        <f t="shared" si="13"/>
        <v>9063</v>
      </c>
      <c r="AG22" s="140">
        <f t="shared" si="11"/>
        <v>1.4167618340511523E-3</v>
      </c>
    </row>
    <row r="23" spans="2:33" ht="15.75" x14ac:dyDescent="0.25">
      <c r="B23" s="144" t="s">
        <v>189</v>
      </c>
      <c r="C23" s="145">
        <v>112588</v>
      </c>
      <c r="D23" s="145">
        <v>56596</v>
      </c>
      <c r="E23" s="145">
        <v>136192</v>
      </c>
      <c r="F23" s="145">
        <v>201398</v>
      </c>
      <c r="G23" s="146">
        <f t="shared" si="0"/>
        <v>0.47877995770676685</v>
      </c>
      <c r="H23" s="146">
        <f t="shared" si="1"/>
        <v>0.78880520126478837</v>
      </c>
      <c r="I23" s="145">
        <f t="shared" si="2"/>
        <v>65206</v>
      </c>
      <c r="J23" s="147">
        <f t="shared" si="3"/>
        <v>88810</v>
      </c>
      <c r="K23" s="141">
        <f>E23/E16</f>
        <v>9.6015679252133515E-2</v>
      </c>
      <c r="L23" s="148">
        <f>F23/F16</f>
        <v>0.10472826281958948</v>
      </c>
      <c r="M23" s="145">
        <v>112588</v>
      </c>
      <c r="N23" s="145">
        <v>56596</v>
      </c>
      <c r="O23" s="145">
        <v>136192</v>
      </c>
      <c r="P23" s="145">
        <v>201398</v>
      </c>
      <c r="Q23" s="145">
        <v>210693</v>
      </c>
      <c r="R23" s="146">
        <f t="shared" si="4"/>
        <v>4.6152394760623272E-2</v>
      </c>
      <c r="S23" s="146">
        <f t="shared" si="5"/>
        <v>0.87136284506341699</v>
      </c>
      <c r="T23" s="145">
        <f t="shared" si="6"/>
        <v>9295</v>
      </c>
      <c r="U23" s="147">
        <f t="shared" si="7"/>
        <v>98105</v>
      </c>
      <c r="V23" s="141">
        <f>P23/P16</f>
        <v>0.10472826281958948</v>
      </c>
      <c r="W23" s="148">
        <f>Q23/Q16</f>
        <v>0.10836233206366383</v>
      </c>
      <c r="X23" s="147">
        <v>6222</v>
      </c>
      <c r="Y23" s="147">
        <v>3424</v>
      </c>
      <c r="Z23" s="147">
        <v>10954</v>
      </c>
      <c r="AA23" s="147">
        <v>10741</v>
      </c>
      <c r="AB23" s="147">
        <v>13933</v>
      </c>
      <c r="AC23" s="146">
        <f t="shared" si="12"/>
        <v>0.29717903360953346</v>
      </c>
      <c r="AD23" s="163">
        <f t="shared" si="14"/>
        <v>1.2393121182899391</v>
      </c>
      <c r="AE23" s="145">
        <f t="shared" si="9"/>
        <v>3192</v>
      </c>
      <c r="AF23" s="145">
        <f t="shared" si="13"/>
        <v>7711</v>
      </c>
      <c r="AG23" s="146">
        <f t="shared" si="11"/>
        <v>8.5948285077871317E-4</v>
      </c>
    </row>
    <row r="24" spans="2:33" ht="15.75" x14ac:dyDescent="0.25">
      <c r="B24" s="133" t="s">
        <v>104</v>
      </c>
      <c r="C24" s="134">
        <v>2651378</v>
      </c>
      <c r="D24" s="134">
        <v>893652</v>
      </c>
      <c r="E24" s="134">
        <v>1297534</v>
      </c>
      <c r="F24" s="134">
        <v>2274763</v>
      </c>
      <c r="G24" s="135">
        <f t="shared" si="0"/>
        <v>0.75314327023415184</v>
      </c>
      <c r="H24" s="135">
        <f t="shared" si="1"/>
        <v>-0.14204500452217672</v>
      </c>
      <c r="I24" s="134">
        <f t="shared" si="2"/>
        <v>977229</v>
      </c>
      <c r="J24" s="134">
        <f t="shared" si="3"/>
        <v>-376615</v>
      </c>
      <c r="K24" s="136">
        <f>E24/E24</f>
        <v>1</v>
      </c>
      <c r="L24" s="135">
        <f>F24/F24</f>
        <v>1</v>
      </c>
      <c r="M24" s="134">
        <v>2651378</v>
      </c>
      <c r="N24" s="134">
        <v>893652</v>
      </c>
      <c r="O24" s="134">
        <v>1297534</v>
      </c>
      <c r="P24" s="134">
        <v>2274763</v>
      </c>
      <c r="Q24" s="134">
        <v>2551711</v>
      </c>
      <c r="R24" s="135">
        <f t="shared" si="4"/>
        <v>0.1217480678206917</v>
      </c>
      <c r="S24" s="135">
        <f t="shared" si="5"/>
        <v>-3.7590641545641512E-2</v>
      </c>
      <c r="T24" s="134">
        <f t="shared" si="6"/>
        <v>276948</v>
      </c>
      <c r="U24" s="134">
        <f t="shared" si="7"/>
        <v>-99667</v>
      </c>
      <c r="V24" s="136">
        <f>P24/P24</f>
        <v>1</v>
      </c>
      <c r="W24" s="135">
        <f>Q24/Q24</f>
        <v>1</v>
      </c>
      <c r="X24" s="134">
        <v>254798</v>
      </c>
      <c r="Y24" s="134">
        <v>61322</v>
      </c>
      <c r="Z24" s="134">
        <v>211682</v>
      </c>
      <c r="AA24" s="134">
        <v>257898</v>
      </c>
      <c r="AB24" s="134">
        <v>289422</v>
      </c>
      <c r="AC24" s="135">
        <f t="shared" si="12"/>
        <v>0.12223437172835783</v>
      </c>
      <c r="AD24" s="136">
        <f t="shared" si="14"/>
        <v>0.13588803679777706</v>
      </c>
      <c r="AE24" s="134">
        <f t="shared" si="9"/>
        <v>31524</v>
      </c>
      <c r="AF24" s="134">
        <f t="shared" si="13"/>
        <v>34624</v>
      </c>
      <c r="AG24" s="135">
        <f t="shared" si="11"/>
        <v>1.7853530871892394E-2</v>
      </c>
    </row>
    <row r="25" spans="2:33" ht="15.75" x14ac:dyDescent="0.25">
      <c r="B25" s="138" t="s">
        <v>183</v>
      </c>
      <c r="C25" s="139">
        <v>2156264</v>
      </c>
      <c r="D25" s="139">
        <v>633990</v>
      </c>
      <c r="E25" s="139">
        <v>993059</v>
      </c>
      <c r="F25" s="139">
        <v>1826780</v>
      </c>
      <c r="G25" s="140">
        <f t="shared" si="0"/>
        <v>0.8395483047835024</v>
      </c>
      <c r="H25" s="140">
        <f t="shared" si="1"/>
        <v>-0.15280318179963126</v>
      </c>
      <c r="I25" s="139">
        <f t="shared" si="2"/>
        <v>833721</v>
      </c>
      <c r="J25" s="139">
        <f t="shared" si="3"/>
        <v>-329484</v>
      </c>
      <c r="K25" s="141">
        <f>E25/E24</f>
        <v>0.76534333589717107</v>
      </c>
      <c r="L25" s="140">
        <f>F25/F24</f>
        <v>0.80306387962174519</v>
      </c>
      <c r="M25" s="139">
        <v>2156264</v>
      </c>
      <c r="N25" s="139">
        <v>633990</v>
      </c>
      <c r="O25" s="139">
        <v>993059</v>
      </c>
      <c r="P25" s="139">
        <v>1826780</v>
      </c>
      <c r="Q25" s="139">
        <v>2093457</v>
      </c>
      <c r="R25" s="140">
        <f t="shared" si="4"/>
        <v>0.145982001116719</v>
      </c>
      <c r="S25" s="140">
        <f t="shared" si="5"/>
        <v>-2.9127694939024118E-2</v>
      </c>
      <c r="T25" s="139">
        <f t="shared" si="6"/>
        <v>266677</v>
      </c>
      <c r="U25" s="139">
        <f t="shared" si="7"/>
        <v>-62807</v>
      </c>
      <c r="V25" s="141">
        <f>P25/P24</f>
        <v>0.80306387962174519</v>
      </c>
      <c r="W25" s="140">
        <f>Q25/Q24</f>
        <v>0.820413048342857</v>
      </c>
      <c r="X25" s="139">
        <v>185748</v>
      </c>
      <c r="Y25" s="139">
        <v>37795</v>
      </c>
      <c r="Z25" s="139">
        <v>154287</v>
      </c>
      <c r="AA25" s="139">
        <v>189251</v>
      </c>
      <c r="AB25" s="139">
        <v>210478</v>
      </c>
      <c r="AC25" s="140">
        <f t="shared" si="12"/>
        <v>0.11216321181922417</v>
      </c>
      <c r="AD25" s="141">
        <f t="shared" si="14"/>
        <v>0.13313736890841366</v>
      </c>
      <c r="AE25" s="139">
        <f t="shared" si="9"/>
        <v>21227</v>
      </c>
      <c r="AF25" s="139">
        <f t="shared" si="13"/>
        <v>24730</v>
      </c>
      <c r="AG25" s="140">
        <f t="shared" si="11"/>
        <v>1.2983724357008683E-2</v>
      </c>
    </row>
    <row r="26" spans="2:33" ht="15.75" x14ac:dyDescent="0.25">
      <c r="B26" s="143" t="s">
        <v>184</v>
      </c>
      <c r="C26" s="139">
        <v>1976229</v>
      </c>
      <c r="D26" s="139">
        <v>557789</v>
      </c>
      <c r="E26" s="139">
        <v>901273</v>
      </c>
      <c r="F26" s="139">
        <v>1598189</v>
      </c>
      <c r="G26" s="140">
        <f t="shared" si="0"/>
        <v>0.77325738150371759</v>
      </c>
      <c r="H26" s="140">
        <f t="shared" si="1"/>
        <v>-0.19129362032436525</v>
      </c>
      <c r="I26" s="139">
        <f t="shared" si="2"/>
        <v>696916</v>
      </c>
      <c r="J26" s="139">
        <f t="shared" si="3"/>
        <v>-378040</v>
      </c>
      <c r="K26" s="141">
        <f>E26/E24</f>
        <v>0.69460453444765224</v>
      </c>
      <c r="L26" s="140">
        <f>F26/F24</f>
        <v>0.70257385055058486</v>
      </c>
      <c r="M26" s="139">
        <v>1976229</v>
      </c>
      <c r="N26" s="139">
        <v>557789</v>
      </c>
      <c r="O26" s="139">
        <v>901273</v>
      </c>
      <c r="P26" s="139">
        <v>1598189</v>
      </c>
      <c r="Q26" s="139">
        <v>1805303</v>
      </c>
      <c r="R26" s="140">
        <f t="shared" si="4"/>
        <v>0.12959293300104058</v>
      </c>
      <c r="S26" s="140">
        <f t="shared" si="5"/>
        <v>-8.6490988645546607E-2</v>
      </c>
      <c r="T26" s="139">
        <f t="shared" si="6"/>
        <v>207114</v>
      </c>
      <c r="U26" s="139">
        <f t="shared" si="7"/>
        <v>-170926</v>
      </c>
      <c r="V26" s="141">
        <f>P26/P24</f>
        <v>0.70257385055058486</v>
      </c>
      <c r="W26" s="140">
        <f>Q26/Q24</f>
        <v>0.70748725071138541</v>
      </c>
      <c r="X26" s="139">
        <v>163546</v>
      </c>
      <c r="Y26" s="139">
        <v>33176</v>
      </c>
      <c r="Z26" s="139">
        <v>139309</v>
      </c>
      <c r="AA26" s="139">
        <v>161816</v>
      </c>
      <c r="AB26" s="139">
        <v>178229</v>
      </c>
      <c r="AC26" s="140">
        <f t="shared" si="12"/>
        <v>0.1014300192811588</v>
      </c>
      <c r="AD26" s="141">
        <f t="shared" si="14"/>
        <v>8.9779022415711784E-2</v>
      </c>
      <c r="AE26" s="139">
        <f t="shared" si="9"/>
        <v>16413</v>
      </c>
      <c r="AF26" s="139">
        <f t="shared" si="13"/>
        <v>14683</v>
      </c>
      <c r="AG26" s="140">
        <f t="shared" si="11"/>
        <v>1.0994385201423906E-2</v>
      </c>
    </row>
    <row r="27" spans="2:33" ht="15.75" x14ac:dyDescent="0.25">
      <c r="B27" s="143" t="s">
        <v>185</v>
      </c>
      <c r="C27" s="139">
        <v>180037</v>
      </c>
      <c r="D27" s="139">
        <v>76202</v>
      </c>
      <c r="E27" s="139">
        <v>91787</v>
      </c>
      <c r="F27" s="139">
        <v>228590</v>
      </c>
      <c r="G27" s="140">
        <f t="shared" si="0"/>
        <v>1.4904398226328346</v>
      </c>
      <c r="H27" s="140">
        <f t="shared" si="1"/>
        <v>0.26968345395668658</v>
      </c>
      <c r="I27" s="139">
        <f t="shared" si="2"/>
        <v>136803</v>
      </c>
      <c r="J27" s="139">
        <f t="shared" si="3"/>
        <v>48553</v>
      </c>
      <c r="K27" s="141">
        <f>E27/E24</f>
        <v>7.0739572142232879E-2</v>
      </c>
      <c r="L27" s="140">
        <f>F27/F24</f>
        <v>0.10048958946492448</v>
      </c>
      <c r="M27" s="139">
        <v>180037</v>
      </c>
      <c r="N27" s="139">
        <v>76202</v>
      </c>
      <c r="O27" s="139">
        <v>91787</v>
      </c>
      <c r="P27" s="139">
        <v>228590</v>
      </c>
      <c r="Q27" s="139">
        <v>288154</v>
      </c>
      <c r="R27" s="140">
        <f t="shared" si="4"/>
        <v>0.26057132857955301</v>
      </c>
      <c r="S27" s="140">
        <f t="shared" si="5"/>
        <v>0.60052655842965619</v>
      </c>
      <c r="T27" s="139">
        <f t="shared" si="6"/>
        <v>59564</v>
      </c>
      <c r="U27" s="139">
        <f t="shared" si="7"/>
        <v>108117</v>
      </c>
      <c r="V27" s="141">
        <f>P27/P24</f>
        <v>0.10048958946492448</v>
      </c>
      <c r="W27" s="140">
        <f>Q27/Q24</f>
        <v>0.11292579763147159</v>
      </c>
      <c r="X27" s="139">
        <v>22202</v>
      </c>
      <c r="Y27" s="139">
        <v>4618</v>
      </c>
      <c r="Z27" s="139">
        <v>14979</v>
      </c>
      <c r="AA27" s="139">
        <v>27434</v>
      </c>
      <c r="AB27" s="139">
        <v>32249</v>
      </c>
      <c r="AC27" s="140">
        <f t="shared" si="12"/>
        <v>0.17551213822264344</v>
      </c>
      <c r="AD27" s="141">
        <f t="shared" si="14"/>
        <v>0.45252679938744267</v>
      </c>
      <c r="AE27" s="139">
        <f t="shared" si="9"/>
        <v>4815</v>
      </c>
      <c r="AF27" s="139">
        <f t="shared" si="13"/>
        <v>10047</v>
      </c>
      <c r="AG27" s="140">
        <f t="shared" si="11"/>
        <v>1.9893391555847787E-3</v>
      </c>
    </row>
    <row r="28" spans="2:33" ht="15.75" x14ac:dyDescent="0.25">
      <c r="B28" s="138" t="s">
        <v>186</v>
      </c>
      <c r="C28" s="139">
        <v>215136</v>
      </c>
      <c r="D28" s="139">
        <v>130287</v>
      </c>
      <c r="E28" s="139">
        <v>83436</v>
      </c>
      <c r="F28" s="139">
        <v>151659</v>
      </c>
      <c r="G28" s="140">
        <f t="shared" si="0"/>
        <v>0.81766863224507413</v>
      </c>
      <c r="H28" s="140">
        <f t="shared" si="1"/>
        <v>-0.29505522088353409</v>
      </c>
      <c r="I28" s="139">
        <f t="shared" si="2"/>
        <v>68223</v>
      </c>
      <c r="J28" s="139">
        <f t="shared" si="3"/>
        <v>-63477</v>
      </c>
      <c r="K28" s="141">
        <f>E28/E24</f>
        <v>6.4303517287408268E-2</v>
      </c>
      <c r="L28" s="140">
        <f>F28/F24</f>
        <v>6.6670242130718677E-2</v>
      </c>
      <c r="M28" s="139">
        <v>215136</v>
      </c>
      <c r="N28" s="139">
        <v>130287</v>
      </c>
      <c r="O28" s="139">
        <v>83436</v>
      </c>
      <c r="P28" s="139">
        <v>151659</v>
      </c>
      <c r="Q28" s="139">
        <v>183299</v>
      </c>
      <c r="R28" s="140">
        <f t="shared" si="4"/>
        <v>0.20862593054154388</v>
      </c>
      <c r="S28" s="140">
        <f t="shared" si="5"/>
        <v>-0.1479854603599583</v>
      </c>
      <c r="T28" s="139">
        <f t="shared" si="6"/>
        <v>31640</v>
      </c>
      <c r="U28" s="139">
        <f t="shared" si="7"/>
        <v>-31837</v>
      </c>
      <c r="V28" s="141">
        <f>P28/P24</f>
        <v>6.6670242130718677E-2</v>
      </c>
      <c r="W28" s="140">
        <f>Q28/Q24</f>
        <v>7.1833761738692201E-2</v>
      </c>
      <c r="X28" s="139">
        <v>40801</v>
      </c>
      <c r="Y28" s="139">
        <v>9494</v>
      </c>
      <c r="Z28" s="139">
        <v>24728</v>
      </c>
      <c r="AA28" s="139">
        <v>29006</v>
      </c>
      <c r="AB28" s="139">
        <v>40326</v>
      </c>
      <c r="AC28" s="140">
        <f t="shared" si="12"/>
        <v>0.39026408329311169</v>
      </c>
      <c r="AD28" s="141">
        <f t="shared" si="14"/>
        <v>-1.1641871522756753E-2</v>
      </c>
      <c r="AE28" s="139">
        <f t="shared" si="9"/>
        <v>11320</v>
      </c>
      <c r="AF28" s="139">
        <f t="shared" si="13"/>
        <v>-475</v>
      </c>
      <c r="AG28" s="140">
        <f t="shared" si="11"/>
        <v>2.4875838254864269E-3</v>
      </c>
    </row>
    <row r="29" spans="2:33" ht="15.75" x14ac:dyDescent="0.25">
      <c r="B29" s="138" t="s">
        <v>187</v>
      </c>
      <c r="C29" s="139">
        <v>76390</v>
      </c>
      <c r="D29" s="139">
        <v>42536</v>
      </c>
      <c r="E29" s="139">
        <v>74164</v>
      </c>
      <c r="F29" s="139">
        <v>84575</v>
      </c>
      <c r="G29" s="140">
        <f t="shared" si="0"/>
        <v>0.14037808100965421</v>
      </c>
      <c r="H29" s="140">
        <f t="shared" si="1"/>
        <v>0.10714753239952879</v>
      </c>
      <c r="I29" s="139">
        <f t="shared" si="2"/>
        <v>10411</v>
      </c>
      <c r="J29" s="139">
        <f t="shared" si="3"/>
        <v>8185</v>
      </c>
      <c r="K29" s="141">
        <f>E29/E24</f>
        <v>5.715765444296643E-2</v>
      </c>
      <c r="L29" s="140">
        <f>F29/F24</f>
        <v>3.7179697401443577E-2</v>
      </c>
      <c r="M29" s="139">
        <v>76390</v>
      </c>
      <c r="N29" s="139">
        <v>42536</v>
      </c>
      <c r="O29" s="139">
        <v>74164</v>
      </c>
      <c r="P29" s="139">
        <v>84575</v>
      </c>
      <c r="Q29" s="139">
        <v>87738</v>
      </c>
      <c r="R29" s="140">
        <f t="shared" si="4"/>
        <v>3.7398758498374152E-2</v>
      </c>
      <c r="S29" s="140">
        <f t="shared" si="5"/>
        <v>0.14855347558580956</v>
      </c>
      <c r="T29" s="139">
        <f t="shared" si="6"/>
        <v>3163</v>
      </c>
      <c r="U29" s="139">
        <f t="shared" si="7"/>
        <v>11348</v>
      </c>
      <c r="V29" s="141">
        <f>P29/P24</f>
        <v>3.7179697401443577E-2</v>
      </c>
      <c r="W29" s="140">
        <f>Q29/Q24</f>
        <v>3.4383987841883346E-2</v>
      </c>
      <c r="X29" s="139">
        <v>11406</v>
      </c>
      <c r="Y29" s="139">
        <v>4327</v>
      </c>
      <c r="Z29" s="139">
        <v>10586</v>
      </c>
      <c r="AA29" s="139">
        <v>10190</v>
      </c>
      <c r="AB29" s="139">
        <v>10464</v>
      </c>
      <c r="AC29" s="140">
        <f t="shared" si="12"/>
        <v>2.6889106967615373E-2</v>
      </c>
      <c r="AD29" s="141">
        <f t="shared" si="14"/>
        <v>-8.2588111520252472E-2</v>
      </c>
      <c r="AE29" s="139">
        <f t="shared" si="9"/>
        <v>274</v>
      </c>
      <c r="AF29" s="139">
        <f t="shared" si="13"/>
        <v>-942</v>
      </c>
      <c r="AG29" s="140">
        <f t="shared" si="11"/>
        <v>6.4549117566557485E-4</v>
      </c>
    </row>
    <row r="30" spans="2:33" ht="15.75" x14ac:dyDescent="0.25">
      <c r="B30" s="138" t="s">
        <v>188</v>
      </c>
      <c r="C30" s="139">
        <v>89513</v>
      </c>
      <c r="D30" s="139">
        <v>39440</v>
      </c>
      <c r="E30" s="139">
        <v>62816</v>
      </c>
      <c r="F30" s="139">
        <v>92181</v>
      </c>
      <c r="G30" s="140">
        <f t="shared" si="0"/>
        <v>0.46747643912379022</v>
      </c>
      <c r="H30" s="140">
        <f t="shared" si="1"/>
        <v>2.9805726542513344E-2</v>
      </c>
      <c r="I30" s="139">
        <f t="shared" si="2"/>
        <v>29365</v>
      </c>
      <c r="J30" s="139">
        <f t="shared" si="3"/>
        <v>2668</v>
      </c>
      <c r="K30" s="141">
        <f>E30/E24</f>
        <v>4.8411833524208227E-2</v>
      </c>
      <c r="L30" s="140">
        <f>F30/F24</f>
        <v>4.0523342431717062E-2</v>
      </c>
      <c r="M30" s="139">
        <v>89513</v>
      </c>
      <c r="N30" s="139">
        <v>39440</v>
      </c>
      <c r="O30" s="139">
        <v>62816</v>
      </c>
      <c r="P30" s="139">
        <v>92181</v>
      </c>
      <c r="Q30" s="139">
        <v>86061</v>
      </c>
      <c r="R30" s="140">
        <f t="shared" si="4"/>
        <v>-6.6391121814690646E-2</v>
      </c>
      <c r="S30" s="140">
        <f t="shared" si="5"/>
        <v>-3.8564230893836648E-2</v>
      </c>
      <c r="T30" s="139">
        <f t="shared" si="6"/>
        <v>-6120</v>
      </c>
      <c r="U30" s="139">
        <f t="shared" si="7"/>
        <v>-3452</v>
      </c>
      <c r="V30" s="141">
        <f>P30/P24</f>
        <v>4.0523342431717062E-2</v>
      </c>
      <c r="W30" s="140">
        <f>Q30/Q24</f>
        <v>3.3726781755457416E-2</v>
      </c>
      <c r="X30" s="139">
        <v>7028</v>
      </c>
      <c r="Y30" s="139">
        <v>4062</v>
      </c>
      <c r="Z30" s="139">
        <v>6764</v>
      </c>
      <c r="AA30" s="139">
        <v>13258</v>
      </c>
      <c r="AB30" s="139">
        <v>12867</v>
      </c>
      <c r="AC30" s="140">
        <f t="shared" si="12"/>
        <v>-2.9491627696485168E-2</v>
      </c>
      <c r="AD30" s="141">
        <f t="shared" si="14"/>
        <v>0.83081957882754698</v>
      </c>
      <c r="AE30" s="139">
        <f t="shared" si="9"/>
        <v>-391</v>
      </c>
      <c r="AF30" s="139">
        <f t="shared" si="13"/>
        <v>5839</v>
      </c>
      <c r="AG30" s="140">
        <f t="shared" si="11"/>
        <v>7.9372467099473926E-4</v>
      </c>
    </row>
    <row r="31" spans="2:33" ht="15.75" x14ac:dyDescent="0.25">
      <c r="B31" s="144" t="s">
        <v>189</v>
      </c>
      <c r="C31" s="145">
        <v>114082</v>
      </c>
      <c r="D31" s="145">
        <v>47402</v>
      </c>
      <c r="E31" s="145">
        <v>84063</v>
      </c>
      <c r="F31" s="145">
        <v>119572</v>
      </c>
      <c r="G31" s="146">
        <f t="shared" si="0"/>
        <v>0.42240938343861156</v>
      </c>
      <c r="H31" s="146">
        <f t="shared" si="1"/>
        <v>4.8123279746147496E-2</v>
      </c>
      <c r="I31" s="145">
        <f t="shared" si="2"/>
        <v>35509</v>
      </c>
      <c r="J31" s="147">
        <f t="shared" si="3"/>
        <v>5490</v>
      </c>
      <c r="K31" s="141">
        <f>E31/E24</f>
        <v>6.4786741619102084E-2</v>
      </c>
      <c r="L31" s="148">
        <f>F31/F24</f>
        <v>5.2564596839319085E-2</v>
      </c>
      <c r="M31" s="145">
        <v>114082</v>
      </c>
      <c r="N31" s="145">
        <v>47402</v>
      </c>
      <c r="O31" s="145">
        <v>84063</v>
      </c>
      <c r="P31" s="145">
        <v>119572</v>
      </c>
      <c r="Q31" s="145">
        <v>101157</v>
      </c>
      <c r="R31" s="146">
        <f t="shared" si="4"/>
        <v>-0.15400762720369321</v>
      </c>
      <c r="S31" s="146">
        <f t="shared" si="5"/>
        <v>-0.11329569958450936</v>
      </c>
      <c r="T31" s="145">
        <f t="shared" si="6"/>
        <v>-18415</v>
      </c>
      <c r="U31" s="147">
        <f t="shared" si="7"/>
        <v>-12925</v>
      </c>
      <c r="V31" s="141">
        <f>P31/P24</f>
        <v>5.2564596839319085E-2</v>
      </c>
      <c r="W31" s="148">
        <f>Q31/Q24</f>
        <v>3.9642812215019647E-2</v>
      </c>
      <c r="X31" s="147">
        <v>9815</v>
      </c>
      <c r="Y31" s="147">
        <v>5644</v>
      </c>
      <c r="Z31" s="147">
        <v>15318</v>
      </c>
      <c r="AA31" s="147">
        <v>16194</v>
      </c>
      <c r="AB31" s="147">
        <v>15287</v>
      </c>
      <c r="AC31" s="146">
        <f t="shared" si="12"/>
        <v>-5.6008398172162521E-2</v>
      </c>
      <c r="AD31" s="163">
        <f t="shared" si="14"/>
        <v>0.55751400916963822</v>
      </c>
      <c r="AE31" s="145">
        <f t="shared" si="9"/>
        <v>-907</v>
      </c>
      <c r="AF31" s="145">
        <f t="shared" si="13"/>
        <v>5472</v>
      </c>
      <c r="AG31" s="146">
        <f t="shared" si="11"/>
        <v>9.43006842736969E-4</v>
      </c>
    </row>
    <row r="32" spans="2:33" ht="15.75" x14ac:dyDescent="0.25">
      <c r="B32" s="133" t="s">
        <v>101</v>
      </c>
      <c r="C32" s="134">
        <v>584856</v>
      </c>
      <c r="D32" s="134">
        <v>118458</v>
      </c>
      <c r="E32" s="134">
        <v>178730</v>
      </c>
      <c r="F32" s="134">
        <v>570510</v>
      </c>
      <c r="G32" s="135">
        <f t="shared" si="0"/>
        <v>2.1920214849213897</v>
      </c>
      <c r="H32" s="135">
        <f t="shared" si="1"/>
        <v>-2.4529114859042189E-2</v>
      </c>
      <c r="I32" s="134">
        <f t="shared" si="2"/>
        <v>391780</v>
      </c>
      <c r="J32" s="134">
        <f t="shared" si="3"/>
        <v>-14346</v>
      </c>
      <c r="K32" s="136">
        <f>E32/E32</f>
        <v>1</v>
      </c>
      <c r="L32" s="135">
        <f>F32/F32</f>
        <v>1</v>
      </c>
      <c r="M32" s="134">
        <v>584856</v>
      </c>
      <c r="N32" s="134">
        <v>118458</v>
      </c>
      <c r="O32" s="134">
        <v>178730</v>
      </c>
      <c r="P32" s="134">
        <v>570510</v>
      </c>
      <c r="Q32" s="134">
        <v>725824</v>
      </c>
      <c r="R32" s="135">
        <f t="shared" si="4"/>
        <v>0.27223712117228449</v>
      </c>
      <c r="S32" s="135">
        <f t="shared" si="5"/>
        <v>0.24103027069911231</v>
      </c>
      <c r="T32" s="134">
        <f t="shared" si="6"/>
        <v>155314</v>
      </c>
      <c r="U32" s="134">
        <f t="shared" si="7"/>
        <v>140968</v>
      </c>
      <c r="V32" s="136">
        <f>P32/P32</f>
        <v>1</v>
      </c>
      <c r="W32" s="135">
        <f>Q32/Q32</f>
        <v>1</v>
      </c>
      <c r="X32" s="137">
        <v>38965</v>
      </c>
      <c r="Y32" s="134">
        <v>5357</v>
      </c>
      <c r="Z32" s="134">
        <v>28154</v>
      </c>
      <c r="AA32" s="134">
        <v>49519</v>
      </c>
      <c r="AB32" s="134">
        <v>58888</v>
      </c>
      <c r="AC32" s="135">
        <f t="shared" si="12"/>
        <v>0.18920010501019813</v>
      </c>
      <c r="AD32" s="136">
        <f t="shared" si="14"/>
        <v>0.51130501732323874</v>
      </c>
      <c r="AE32" s="134">
        <f t="shared" si="9"/>
        <v>9369</v>
      </c>
      <c r="AF32" s="134">
        <f t="shared" si="13"/>
        <v>19923</v>
      </c>
      <c r="AG32" s="135">
        <f t="shared" si="11"/>
        <v>3.6326150948580251E-3</v>
      </c>
    </row>
    <row r="33" spans="2:33" ht="15.75" x14ac:dyDescent="0.25">
      <c r="B33" s="138" t="s">
        <v>183</v>
      </c>
      <c r="C33" s="139">
        <v>506373</v>
      </c>
      <c r="D33" s="139">
        <v>97636</v>
      </c>
      <c r="E33" s="139">
        <v>144085</v>
      </c>
      <c r="F33" s="139">
        <v>498916</v>
      </c>
      <c r="G33" s="140">
        <f t="shared" si="0"/>
        <v>2.4626505187909915</v>
      </c>
      <c r="H33" s="140">
        <f t="shared" si="1"/>
        <v>-1.4726298598069065E-2</v>
      </c>
      <c r="I33" s="139">
        <f t="shared" si="2"/>
        <v>354831</v>
      </c>
      <c r="J33" s="139">
        <f t="shared" si="3"/>
        <v>-7457</v>
      </c>
      <c r="K33" s="141">
        <f>E33/E32</f>
        <v>0.80616012980473339</v>
      </c>
      <c r="L33" s="140">
        <f>F33/F32</f>
        <v>0.87450877285236017</v>
      </c>
      <c r="M33" s="139">
        <v>506373</v>
      </c>
      <c r="N33" s="139">
        <v>97636</v>
      </c>
      <c r="O33" s="139">
        <v>144085</v>
      </c>
      <c r="P33" s="139">
        <v>498916</v>
      </c>
      <c r="Q33" s="139">
        <v>652022</v>
      </c>
      <c r="R33" s="140">
        <f t="shared" si="4"/>
        <v>0.30687731000809748</v>
      </c>
      <c r="S33" s="140">
        <f t="shared" si="5"/>
        <v>0.28763184450987711</v>
      </c>
      <c r="T33" s="139">
        <f t="shared" si="6"/>
        <v>153106</v>
      </c>
      <c r="U33" s="139">
        <f t="shared" si="7"/>
        <v>145649</v>
      </c>
      <c r="V33" s="141">
        <f>P33/P32</f>
        <v>0.87450877285236017</v>
      </c>
      <c r="W33" s="140">
        <f>Q33/Q32</f>
        <v>0.89831970284807339</v>
      </c>
      <c r="X33" s="142">
        <v>32384</v>
      </c>
      <c r="Y33" s="139">
        <v>3664</v>
      </c>
      <c r="Z33" s="139">
        <v>23493</v>
      </c>
      <c r="AA33" s="139">
        <v>43650</v>
      </c>
      <c r="AB33" s="139">
        <v>51998</v>
      </c>
      <c r="AC33" s="140">
        <f t="shared" si="12"/>
        <v>0.19124856815578473</v>
      </c>
      <c r="AD33" s="141">
        <f t="shared" si="14"/>
        <v>0.6056694664031621</v>
      </c>
      <c r="AE33" s="139">
        <f t="shared" si="9"/>
        <v>8348</v>
      </c>
      <c r="AF33" s="139">
        <f t="shared" si="13"/>
        <v>19614</v>
      </c>
      <c r="AG33" s="140">
        <f t="shared" si="11"/>
        <v>3.2075927133274618E-3</v>
      </c>
    </row>
    <row r="34" spans="2:33" ht="15.75" x14ac:dyDescent="0.25">
      <c r="B34" s="143" t="s">
        <v>184</v>
      </c>
      <c r="C34" s="139">
        <v>432115</v>
      </c>
      <c r="D34" s="139">
        <v>79403</v>
      </c>
      <c r="E34" s="139">
        <v>115034</v>
      </c>
      <c r="F34" s="139">
        <v>334455</v>
      </c>
      <c r="G34" s="140">
        <f t="shared" si="0"/>
        <v>1.9074447554636023</v>
      </c>
      <c r="H34" s="140">
        <f t="shared" si="1"/>
        <v>-0.22600465153952076</v>
      </c>
      <c r="I34" s="139">
        <f t="shared" si="2"/>
        <v>219421</v>
      </c>
      <c r="J34" s="139">
        <f t="shared" si="3"/>
        <v>-97660</v>
      </c>
      <c r="K34" s="141">
        <f>E34/E32</f>
        <v>0.64361886644659538</v>
      </c>
      <c r="L34" s="140">
        <f>F34/F32</f>
        <v>0.58623862859546716</v>
      </c>
      <c r="M34" s="139">
        <v>432115</v>
      </c>
      <c r="N34" s="139">
        <v>79403</v>
      </c>
      <c r="O34" s="139">
        <v>115034</v>
      </c>
      <c r="P34" s="139">
        <v>334455</v>
      </c>
      <c r="Q34" s="139">
        <v>417060</v>
      </c>
      <c r="R34" s="140">
        <f t="shared" si="4"/>
        <v>0.24698389917926189</v>
      </c>
      <c r="S34" s="140">
        <f t="shared" si="5"/>
        <v>-3.4840262430140156E-2</v>
      </c>
      <c r="T34" s="139">
        <f t="shared" si="6"/>
        <v>82605</v>
      </c>
      <c r="U34" s="139">
        <f t="shared" si="7"/>
        <v>-15055</v>
      </c>
      <c r="V34" s="141">
        <f>P34/P32</f>
        <v>0.58623862859546716</v>
      </c>
      <c r="W34" s="140">
        <f>Q34/Q32</f>
        <v>0.57460210739793671</v>
      </c>
      <c r="X34" s="142">
        <v>27063</v>
      </c>
      <c r="Y34" s="139">
        <v>2651</v>
      </c>
      <c r="Z34" s="139">
        <v>19034</v>
      </c>
      <c r="AA34" s="139">
        <v>28256</v>
      </c>
      <c r="AB34" s="139">
        <v>33974</v>
      </c>
      <c r="AC34" s="140">
        <f t="shared" si="12"/>
        <v>0.20236409966024915</v>
      </c>
      <c r="AD34" s="141">
        <f t="shared" si="14"/>
        <v>0.25536710638140625</v>
      </c>
      <c r="AE34" s="139">
        <f t="shared" si="9"/>
        <v>5718</v>
      </c>
      <c r="AF34" s="139">
        <f t="shared" si="13"/>
        <v>6911</v>
      </c>
      <c r="AG34" s="140">
        <f t="shared" si="11"/>
        <v>2.0957489680869879E-3</v>
      </c>
    </row>
    <row r="35" spans="2:33" ht="15.75" x14ac:dyDescent="0.25">
      <c r="B35" s="143" t="s">
        <v>185</v>
      </c>
      <c r="C35" s="139">
        <v>74260</v>
      </c>
      <c r="D35" s="139">
        <v>18233</v>
      </c>
      <c r="E35" s="139">
        <v>29051</v>
      </c>
      <c r="F35" s="139">
        <v>164461</v>
      </c>
      <c r="G35" s="140">
        <f t="shared" si="0"/>
        <v>4.6611132146914045</v>
      </c>
      <c r="H35" s="140">
        <f t="shared" si="1"/>
        <v>1.2146646916240238</v>
      </c>
      <c r="I35" s="139">
        <f t="shared" si="2"/>
        <v>135410</v>
      </c>
      <c r="J35" s="139">
        <f t="shared" si="3"/>
        <v>90201</v>
      </c>
      <c r="K35" s="141">
        <f>E35/E32</f>
        <v>0.16254126335813798</v>
      </c>
      <c r="L35" s="140">
        <f>F35/F32</f>
        <v>0.28827014425689296</v>
      </c>
      <c r="M35" s="139">
        <v>74260</v>
      </c>
      <c r="N35" s="139">
        <v>18233</v>
      </c>
      <c r="O35" s="139">
        <v>29051</v>
      </c>
      <c r="P35" s="139">
        <v>164461</v>
      </c>
      <c r="Q35" s="139">
        <v>234964</v>
      </c>
      <c r="R35" s="140">
        <f t="shared" si="4"/>
        <v>0.4286913006731079</v>
      </c>
      <c r="S35" s="140">
        <f t="shared" si="5"/>
        <v>2.1640721788311339</v>
      </c>
      <c r="T35" s="139">
        <f t="shared" si="6"/>
        <v>70503</v>
      </c>
      <c r="U35" s="139">
        <f t="shared" si="7"/>
        <v>160704</v>
      </c>
      <c r="V35" s="141">
        <f>P35/P32</f>
        <v>0.28827014425689296</v>
      </c>
      <c r="W35" s="140">
        <f>Q35/Q32</f>
        <v>0.32372035093907064</v>
      </c>
      <c r="X35" s="142">
        <v>5322</v>
      </c>
      <c r="Y35" s="139">
        <v>1013</v>
      </c>
      <c r="Z35" s="139">
        <v>4459</v>
      </c>
      <c r="AA35" s="139">
        <v>15394</v>
      </c>
      <c r="AB35" s="139">
        <v>18024</v>
      </c>
      <c r="AC35" s="140">
        <f t="shared" si="12"/>
        <v>0.17084578407171636</v>
      </c>
      <c r="AD35" s="141">
        <f t="shared" si="14"/>
        <v>2.386696730552424</v>
      </c>
      <c r="AE35" s="139">
        <f t="shared" si="9"/>
        <v>2630</v>
      </c>
      <c r="AF35" s="139">
        <f t="shared" si="13"/>
        <v>12702</v>
      </c>
      <c r="AG35" s="140">
        <f t="shared" si="11"/>
        <v>1.1118437452404741E-3</v>
      </c>
    </row>
    <row r="36" spans="2:33" ht="15.75" x14ac:dyDescent="0.25">
      <c r="B36" s="138" t="s">
        <v>186</v>
      </c>
      <c r="C36" s="139">
        <v>1606</v>
      </c>
      <c r="D36" s="139">
        <v>556</v>
      </c>
      <c r="E36" s="139">
        <v>147</v>
      </c>
      <c r="F36" s="139">
        <v>566</v>
      </c>
      <c r="G36" s="140">
        <f t="shared" si="0"/>
        <v>2.8503401360544216</v>
      </c>
      <c r="H36" s="140">
        <f t="shared" si="1"/>
        <v>-0.64757160647571599</v>
      </c>
      <c r="I36" s="139">
        <f t="shared" si="2"/>
        <v>419</v>
      </c>
      <c r="J36" s="139">
        <f t="shared" si="3"/>
        <v>-1040</v>
      </c>
      <c r="K36" s="141">
        <f>E36/E32</f>
        <v>8.2246964695350524E-4</v>
      </c>
      <c r="L36" s="140">
        <f>F36/F32</f>
        <v>9.9209479237874878E-4</v>
      </c>
      <c r="M36" s="139">
        <v>1606</v>
      </c>
      <c r="N36" s="139">
        <v>556</v>
      </c>
      <c r="O36" s="139">
        <v>147</v>
      </c>
      <c r="P36" s="139">
        <v>566</v>
      </c>
      <c r="Q36" s="139">
        <v>2299</v>
      </c>
      <c r="R36" s="140">
        <f t="shared" si="4"/>
        <v>3.0618374558303891</v>
      </c>
      <c r="S36" s="140">
        <f t="shared" si="5"/>
        <v>0.43150684931506844</v>
      </c>
      <c r="T36" s="139">
        <f t="shared" si="6"/>
        <v>1733</v>
      </c>
      <c r="U36" s="139">
        <f t="shared" si="7"/>
        <v>693</v>
      </c>
      <c r="V36" s="141">
        <f>P36/P32</f>
        <v>9.9209479237874878E-4</v>
      </c>
      <c r="W36" s="140">
        <f>Q36/Q32</f>
        <v>3.1674345295829294E-3</v>
      </c>
      <c r="X36" s="142">
        <v>0</v>
      </c>
      <c r="Y36" s="139">
        <v>0</v>
      </c>
      <c r="Z36" s="139">
        <v>66</v>
      </c>
      <c r="AA36" s="139">
        <v>0</v>
      </c>
      <c r="AB36" s="139">
        <v>186</v>
      </c>
      <c r="AC36" s="140" t="str">
        <f t="shared" si="12"/>
        <v>-</v>
      </c>
      <c r="AD36" s="141" t="str">
        <f t="shared" si="14"/>
        <v>-</v>
      </c>
      <c r="AE36" s="139">
        <f t="shared" si="9"/>
        <v>186</v>
      </c>
      <c r="AF36" s="139">
        <f t="shared" si="13"/>
        <v>186</v>
      </c>
      <c r="AG36" s="140">
        <f t="shared" si="11"/>
        <v>1.1473753695890379E-5</v>
      </c>
    </row>
    <row r="37" spans="2:33" ht="15.75" x14ac:dyDescent="0.25">
      <c r="B37" s="138" t="s">
        <v>187</v>
      </c>
      <c r="C37" s="139">
        <v>13756</v>
      </c>
      <c r="D37" s="139">
        <v>5168</v>
      </c>
      <c r="E37" s="139">
        <v>7695</v>
      </c>
      <c r="F37" s="139">
        <v>17800</v>
      </c>
      <c r="G37" s="140">
        <f t="shared" si="0"/>
        <v>1.3131903833658218</v>
      </c>
      <c r="H37" s="140">
        <f t="shared" si="1"/>
        <v>0.29398080837452745</v>
      </c>
      <c r="I37" s="139">
        <f t="shared" si="2"/>
        <v>10105</v>
      </c>
      <c r="J37" s="139">
        <f t="shared" si="3"/>
        <v>4044</v>
      </c>
      <c r="K37" s="141">
        <f>E37/E32</f>
        <v>4.3053768253790634E-2</v>
      </c>
      <c r="L37" s="140">
        <f>F37/F32</f>
        <v>3.1200154247953586E-2</v>
      </c>
      <c r="M37" s="139">
        <v>13756</v>
      </c>
      <c r="N37" s="139">
        <v>5168</v>
      </c>
      <c r="O37" s="139">
        <v>7695</v>
      </c>
      <c r="P37" s="139">
        <v>17800</v>
      </c>
      <c r="Q37" s="139">
        <v>17592</v>
      </c>
      <c r="R37" s="140">
        <f t="shared" si="4"/>
        <v>-1.168539325842699E-2</v>
      </c>
      <c r="S37" s="140">
        <f t="shared" si="5"/>
        <v>0.278860133759814</v>
      </c>
      <c r="T37" s="139">
        <f t="shared" si="6"/>
        <v>-208</v>
      </c>
      <c r="U37" s="139">
        <f t="shared" si="7"/>
        <v>3836</v>
      </c>
      <c r="V37" s="141">
        <f>P37/P32</f>
        <v>3.1200154247953586E-2</v>
      </c>
      <c r="W37" s="140">
        <f>Q37/Q32</f>
        <v>2.4237280663080858E-2</v>
      </c>
      <c r="X37" s="142">
        <v>1922</v>
      </c>
      <c r="Y37" s="139">
        <v>651</v>
      </c>
      <c r="Z37" s="139">
        <v>1089</v>
      </c>
      <c r="AA37" s="139">
        <v>1498</v>
      </c>
      <c r="AB37" s="139">
        <v>1568</v>
      </c>
      <c r="AC37" s="140">
        <f t="shared" si="12"/>
        <v>4.6728971962616717E-2</v>
      </c>
      <c r="AD37" s="141">
        <f t="shared" si="14"/>
        <v>-0.18418314255983348</v>
      </c>
      <c r="AE37" s="139">
        <f t="shared" si="9"/>
        <v>70</v>
      </c>
      <c r="AF37" s="139">
        <f t="shared" si="13"/>
        <v>-354</v>
      </c>
      <c r="AG37" s="140">
        <f t="shared" si="11"/>
        <v>9.6724977393312448E-5</v>
      </c>
    </row>
    <row r="38" spans="2:33" ht="15.75" x14ac:dyDescent="0.25">
      <c r="B38" s="138" t="s">
        <v>188</v>
      </c>
      <c r="C38" s="139">
        <v>20947</v>
      </c>
      <c r="D38" s="139">
        <v>7217</v>
      </c>
      <c r="E38" s="139">
        <v>8804</v>
      </c>
      <c r="F38" s="139">
        <v>18617</v>
      </c>
      <c r="G38" s="140">
        <f t="shared" si="0"/>
        <v>1.1146069968196275</v>
      </c>
      <c r="H38" s="140">
        <f t="shared" si="1"/>
        <v>-0.11123311214016329</v>
      </c>
      <c r="I38" s="139">
        <f t="shared" si="2"/>
        <v>9813</v>
      </c>
      <c r="J38" s="139">
        <f t="shared" si="3"/>
        <v>-2330</v>
      </c>
      <c r="K38" s="141">
        <f>E38/E32</f>
        <v>4.9258658311419456E-2</v>
      </c>
      <c r="L38" s="140">
        <f>F38/F32</f>
        <v>3.2632206271581567E-2</v>
      </c>
      <c r="M38" s="139">
        <v>20947</v>
      </c>
      <c r="N38" s="139">
        <v>7217</v>
      </c>
      <c r="O38" s="139">
        <v>8804</v>
      </c>
      <c r="P38" s="139">
        <v>18617</v>
      </c>
      <c r="Q38" s="139">
        <v>20715</v>
      </c>
      <c r="R38" s="140">
        <f t="shared" si="4"/>
        <v>0.11269270022022893</v>
      </c>
      <c r="S38" s="140">
        <f t="shared" si="5"/>
        <v>-1.1075571680909002E-2</v>
      </c>
      <c r="T38" s="139">
        <f t="shared" si="6"/>
        <v>2098</v>
      </c>
      <c r="U38" s="139">
        <f t="shared" si="7"/>
        <v>-232</v>
      </c>
      <c r="V38" s="141">
        <f>P38/P32</f>
        <v>3.2632206271581567E-2</v>
      </c>
      <c r="W38" s="140">
        <f>Q38/Q32</f>
        <v>2.853997663345384E-2</v>
      </c>
      <c r="X38" s="142">
        <v>1866</v>
      </c>
      <c r="Y38" s="139">
        <v>538</v>
      </c>
      <c r="Z38" s="139">
        <v>950</v>
      </c>
      <c r="AA38" s="139">
        <v>1883</v>
      </c>
      <c r="AB38" s="139">
        <v>1727</v>
      </c>
      <c r="AC38" s="140">
        <f t="shared" si="12"/>
        <v>-8.2846521508231574E-2</v>
      </c>
      <c r="AD38" s="141">
        <f t="shared" si="14"/>
        <v>-7.4490889603429755E-2</v>
      </c>
      <c r="AE38" s="139">
        <f t="shared" si="9"/>
        <v>-156</v>
      </c>
      <c r="AF38" s="139">
        <f t="shared" si="13"/>
        <v>-139</v>
      </c>
      <c r="AG38" s="140">
        <f t="shared" si="11"/>
        <v>1.0653318619786389E-4</v>
      </c>
    </row>
    <row r="39" spans="2:33" ht="15.75" x14ac:dyDescent="0.25">
      <c r="B39" s="144" t="s">
        <v>189</v>
      </c>
      <c r="C39" s="145">
        <v>42183</v>
      </c>
      <c r="D39" s="145">
        <v>7885</v>
      </c>
      <c r="E39" s="145">
        <v>17999</v>
      </c>
      <c r="F39" s="145">
        <v>34611</v>
      </c>
      <c r="G39" s="146">
        <f t="shared" si="0"/>
        <v>0.92294016334240792</v>
      </c>
      <c r="H39" s="146">
        <f t="shared" si="1"/>
        <v>-0.17950359149420381</v>
      </c>
      <c r="I39" s="145">
        <f t="shared" si="2"/>
        <v>16612</v>
      </c>
      <c r="J39" s="147">
        <f t="shared" si="3"/>
        <v>-7572</v>
      </c>
      <c r="K39" s="141">
        <f>E39/E32</f>
        <v>0.100704973983103</v>
      </c>
      <c r="L39" s="148">
        <f>F39/F32</f>
        <v>6.0666771835725927E-2</v>
      </c>
      <c r="M39" s="145">
        <v>42183</v>
      </c>
      <c r="N39" s="145">
        <v>7885</v>
      </c>
      <c r="O39" s="145">
        <v>17999</v>
      </c>
      <c r="P39" s="145">
        <v>34611</v>
      </c>
      <c r="Q39" s="145">
        <v>33192</v>
      </c>
      <c r="R39" s="146">
        <f t="shared" si="4"/>
        <v>-4.099852648002078E-2</v>
      </c>
      <c r="S39" s="146">
        <f t="shared" si="5"/>
        <v>-0.21314273522509064</v>
      </c>
      <c r="T39" s="145">
        <f t="shared" si="6"/>
        <v>-1419</v>
      </c>
      <c r="U39" s="147">
        <f t="shared" si="7"/>
        <v>-8991</v>
      </c>
      <c r="V39" s="141">
        <f>P39/P32</f>
        <v>6.0666771835725927E-2</v>
      </c>
      <c r="W39" s="148">
        <f>Q39/Q32</f>
        <v>4.5730094347941098E-2</v>
      </c>
      <c r="X39" s="149">
        <v>2793</v>
      </c>
      <c r="Y39" s="147">
        <v>505</v>
      </c>
      <c r="Z39" s="147">
        <v>2555</v>
      </c>
      <c r="AA39" s="145">
        <v>2489</v>
      </c>
      <c r="AB39" s="145">
        <v>3409</v>
      </c>
      <c r="AC39" s="146">
        <f t="shared" si="12"/>
        <v>0.3696263559662516</v>
      </c>
      <c r="AD39" s="163">
        <f t="shared" si="14"/>
        <v>0.22055137844611528</v>
      </c>
      <c r="AE39" s="145">
        <f t="shared" si="9"/>
        <v>920</v>
      </c>
      <c r="AF39" s="145">
        <f t="shared" si="13"/>
        <v>616</v>
      </c>
      <c r="AG39" s="146">
        <f t="shared" si="11"/>
        <v>2.1029046424349626E-4</v>
      </c>
    </row>
    <row r="40" spans="2:33" ht="15.75" x14ac:dyDescent="0.25">
      <c r="B40" s="133" t="s">
        <v>117</v>
      </c>
      <c r="C40" s="134">
        <v>583955</v>
      </c>
      <c r="D40" s="134">
        <v>174557</v>
      </c>
      <c r="E40" s="134">
        <v>314758</v>
      </c>
      <c r="F40" s="134">
        <v>656285</v>
      </c>
      <c r="G40" s="135">
        <f t="shared" si="0"/>
        <v>1.0850462895303692</v>
      </c>
      <c r="H40" s="135">
        <f t="shared" si="1"/>
        <v>0.12386228390886278</v>
      </c>
      <c r="I40" s="134">
        <f t="shared" si="2"/>
        <v>341527</v>
      </c>
      <c r="J40" s="134">
        <f t="shared" si="3"/>
        <v>72330</v>
      </c>
      <c r="K40" s="136">
        <f>E40/E40</f>
        <v>1</v>
      </c>
      <c r="L40" s="135">
        <f>F40/F40</f>
        <v>1</v>
      </c>
      <c r="M40" s="134">
        <v>583955</v>
      </c>
      <c r="N40" s="134">
        <v>174557</v>
      </c>
      <c r="O40" s="134">
        <v>314758</v>
      </c>
      <c r="P40" s="134">
        <v>656285</v>
      </c>
      <c r="Q40" s="134">
        <v>658423</v>
      </c>
      <c r="R40" s="135">
        <f t="shared" si="4"/>
        <v>3.2577310162504869E-3</v>
      </c>
      <c r="S40" s="135">
        <f t="shared" si="5"/>
        <v>0.12752352492914687</v>
      </c>
      <c r="T40" s="134">
        <f t="shared" si="6"/>
        <v>2138</v>
      </c>
      <c r="U40" s="134">
        <f t="shared" si="7"/>
        <v>74468</v>
      </c>
      <c r="V40" s="136">
        <f>P40/P40</f>
        <v>1</v>
      </c>
      <c r="W40" s="135">
        <f>Q40/Q40</f>
        <v>1</v>
      </c>
      <c r="X40" s="137">
        <v>51884</v>
      </c>
      <c r="Y40" s="134">
        <v>5923</v>
      </c>
      <c r="Z40" s="134">
        <v>48534</v>
      </c>
      <c r="AA40" s="134">
        <v>53138</v>
      </c>
      <c r="AB40" s="134">
        <v>60081</v>
      </c>
      <c r="AC40" s="135">
        <f t="shared" si="12"/>
        <v>0.13065979148631857</v>
      </c>
      <c r="AD40" s="136">
        <f t="shared" si="14"/>
        <v>0.15798704803022123</v>
      </c>
      <c r="AE40" s="134">
        <f t="shared" si="9"/>
        <v>6943</v>
      </c>
      <c r="AF40" s="134">
        <f t="shared" si="13"/>
        <v>8197</v>
      </c>
      <c r="AG40" s="135">
        <f t="shared" si="11"/>
        <v>3.7062075043160746E-3</v>
      </c>
    </row>
    <row r="41" spans="2:33" ht="15.75" x14ac:dyDescent="0.25">
      <c r="B41" s="138" t="s">
        <v>183</v>
      </c>
      <c r="C41" s="139">
        <v>525579</v>
      </c>
      <c r="D41" s="139">
        <v>146916</v>
      </c>
      <c r="E41" s="139">
        <v>278463</v>
      </c>
      <c r="F41" s="139">
        <v>602668</v>
      </c>
      <c r="G41" s="140">
        <f t="shared" si="0"/>
        <v>1.1642659886591757</v>
      </c>
      <c r="H41" s="140">
        <f t="shared" si="1"/>
        <v>0.14667442953390442</v>
      </c>
      <c r="I41" s="139">
        <f t="shared" si="2"/>
        <v>324205</v>
      </c>
      <c r="J41" s="139">
        <f t="shared" si="3"/>
        <v>77089</v>
      </c>
      <c r="K41" s="141">
        <f>E41/E40</f>
        <v>0.88468918979025157</v>
      </c>
      <c r="L41" s="140">
        <f>F41/F40</f>
        <v>0.91830226197459941</v>
      </c>
      <c r="M41" s="139">
        <v>525579</v>
      </c>
      <c r="N41" s="139">
        <v>146916</v>
      </c>
      <c r="O41" s="139">
        <v>278463</v>
      </c>
      <c r="P41" s="139">
        <v>602668</v>
      </c>
      <c r="Q41" s="139">
        <v>605108</v>
      </c>
      <c r="R41" s="140">
        <f t="shared" si="4"/>
        <v>4.0486636091512374E-3</v>
      </c>
      <c r="S41" s="140">
        <f t="shared" si="5"/>
        <v>0.1513169285683027</v>
      </c>
      <c r="T41" s="139">
        <f t="shared" si="6"/>
        <v>2440</v>
      </c>
      <c r="U41" s="139">
        <f t="shared" si="7"/>
        <v>79529</v>
      </c>
      <c r="V41" s="141">
        <f>P41/P40</f>
        <v>0.91830226197459941</v>
      </c>
      <c r="W41" s="140">
        <f>Q41/Q40</f>
        <v>0.91902621870742673</v>
      </c>
      <c r="X41" s="142">
        <v>42694</v>
      </c>
      <c r="Y41" s="139">
        <v>4010</v>
      </c>
      <c r="Z41" s="139">
        <v>43489</v>
      </c>
      <c r="AA41" s="139">
        <v>45571</v>
      </c>
      <c r="AB41" s="139">
        <v>53174</v>
      </c>
      <c r="AC41" s="140">
        <f t="shared" si="12"/>
        <v>0.16683855961027838</v>
      </c>
      <c r="AD41" s="141">
        <f t="shared" si="14"/>
        <v>0.24546774722443443</v>
      </c>
      <c r="AE41" s="139">
        <f t="shared" si="9"/>
        <v>7603</v>
      </c>
      <c r="AF41" s="139">
        <f t="shared" si="13"/>
        <v>10480</v>
      </c>
      <c r="AG41" s="140">
        <f t="shared" si="11"/>
        <v>3.2801364463724463E-3</v>
      </c>
    </row>
    <row r="42" spans="2:33" ht="15.75" x14ac:dyDescent="0.25">
      <c r="B42" s="143" t="s">
        <v>184</v>
      </c>
      <c r="C42" s="139">
        <v>458602</v>
      </c>
      <c r="D42" s="139">
        <v>120305</v>
      </c>
      <c r="E42" s="139">
        <v>257466</v>
      </c>
      <c r="F42" s="139">
        <v>472352</v>
      </c>
      <c r="G42" s="140">
        <f t="shared" si="0"/>
        <v>0.83461893997654069</v>
      </c>
      <c r="H42" s="140">
        <f t="shared" si="1"/>
        <v>2.9982424847689204E-2</v>
      </c>
      <c r="I42" s="139">
        <f t="shared" si="2"/>
        <v>214886</v>
      </c>
      <c r="J42" s="139">
        <f t="shared" si="3"/>
        <v>13750</v>
      </c>
      <c r="K42" s="141">
        <f>E42/E40</f>
        <v>0.81798079794635881</v>
      </c>
      <c r="L42" s="140">
        <f>F42/F40</f>
        <v>0.71973609026566199</v>
      </c>
      <c r="M42" s="139">
        <v>458602</v>
      </c>
      <c r="N42" s="139">
        <v>120305</v>
      </c>
      <c r="O42" s="139">
        <v>257466</v>
      </c>
      <c r="P42" s="139">
        <v>472352</v>
      </c>
      <c r="Q42" s="139">
        <v>440170</v>
      </c>
      <c r="R42" s="140">
        <f t="shared" si="4"/>
        <v>-6.8131393537023244E-2</v>
      </c>
      <c r="S42" s="140">
        <f t="shared" si="5"/>
        <v>-4.0191713075826141E-2</v>
      </c>
      <c r="T42" s="139">
        <f t="shared" si="6"/>
        <v>-32182</v>
      </c>
      <c r="U42" s="139">
        <f t="shared" si="7"/>
        <v>-18432</v>
      </c>
      <c r="V42" s="141">
        <f>P42/P40</f>
        <v>0.71973609026566199</v>
      </c>
      <c r="W42" s="140">
        <f>Q42/Q40</f>
        <v>0.66852160389293813</v>
      </c>
      <c r="X42" s="142">
        <v>36350</v>
      </c>
      <c r="Y42" s="139">
        <v>3736</v>
      </c>
      <c r="Z42" s="139">
        <v>38376</v>
      </c>
      <c r="AA42" s="139">
        <v>32788</v>
      </c>
      <c r="AB42" s="139">
        <v>38456</v>
      </c>
      <c r="AC42" s="140">
        <f t="shared" si="12"/>
        <v>0.17286812248383554</v>
      </c>
      <c r="AD42" s="141">
        <f t="shared" si="14"/>
        <v>5.7936726272352024E-2</v>
      </c>
      <c r="AE42" s="139">
        <f t="shared" si="9"/>
        <v>5668</v>
      </c>
      <c r="AF42" s="139">
        <f t="shared" si="13"/>
        <v>2106</v>
      </c>
      <c r="AG42" s="140">
        <f t="shared" si="11"/>
        <v>2.3722294200492497E-3</v>
      </c>
    </row>
    <row r="43" spans="2:33" ht="15.75" x14ac:dyDescent="0.25">
      <c r="B43" s="143" t="s">
        <v>185</v>
      </c>
      <c r="C43" s="139">
        <v>66976</v>
      </c>
      <c r="D43" s="139">
        <v>26611</v>
      </c>
      <c r="E43" s="139">
        <v>20999</v>
      </c>
      <c r="F43" s="139">
        <v>130317</v>
      </c>
      <c r="G43" s="140">
        <f t="shared" si="0"/>
        <v>5.2058669460450497</v>
      </c>
      <c r="H43" s="140">
        <f t="shared" si="1"/>
        <v>0.94572682752030568</v>
      </c>
      <c r="I43" s="139">
        <f t="shared" si="2"/>
        <v>109318</v>
      </c>
      <c r="J43" s="139">
        <f t="shared" si="3"/>
        <v>63341</v>
      </c>
      <c r="K43" s="141">
        <f>E43/E40</f>
        <v>6.6714745931795216E-2</v>
      </c>
      <c r="L43" s="140">
        <f>F43/F40</f>
        <v>0.19856769543719574</v>
      </c>
      <c r="M43" s="139">
        <v>66976</v>
      </c>
      <c r="N43" s="139">
        <v>26611</v>
      </c>
      <c r="O43" s="139">
        <v>20999</v>
      </c>
      <c r="P43" s="139">
        <v>130317</v>
      </c>
      <c r="Q43" s="139">
        <v>164941</v>
      </c>
      <c r="R43" s="140">
        <f t="shared" si="4"/>
        <v>0.26569058526516121</v>
      </c>
      <c r="S43" s="140">
        <f t="shared" si="5"/>
        <v>1.4626881270903009</v>
      </c>
      <c r="T43" s="139">
        <f t="shared" si="6"/>
        <v>34624</v>
      </c>
      <c r="U43" s="139">
        <f t="shared" si="7"/>
        <v>97965</v>
      </c>
      <c r="V43" s="141">
        <f>P43/P40</f>
        <v>0.19856769543719574</v>
      </c>
      <c r="W43" s="140">
        <f>Q43/Q40</f>
        <v>0.25050917115592863</v>
      </c>
      <c r="X43" s="142">
        <v>6344</v>
      </c>
      <c r="Y43" s="139">
        <v>274</v>
      </c>
      <c r="Z43" s="139">
        <v>5114</v>
      </c>
      <c r="AA43" s="139">
        <v>12783</v>
      </c>
      <c r="AB43" s="139">
        <v>14719</v>
      </c>
      <c r="AC43" s="140">
        <f t="shared" si="12"/>
        <v>0.15145114605335208</v>
      </c>
      <c r="AD43" s="141">
        <f t="shared" si="14"/>
        <v>1.3201450189155106</v>
      </c>
      <c r="AE43" s="139">
        <f t="shared" si="9"/>
        <v>1936</v>
      </c>
      <c r="AF43" s="139">
        <f t="shared" si="13"/>
        <v>8375</v>
      </c>
      <c r="AG43" s="140">
        <f t="shared" si="11"/>
        <v>9.0796871317102418E-4</v>
      </c>
    </row>
    <row r="44" spans="2:33" ht="15.75" x14ac:dyDescent="0.25">
      <c r="B44" s="138" t="s">
        <v>186</v>
      </c>
      <c r="C44" s="139">
        <v>8055</v>
      </c>
      <c r="D44" s="139">
        <v>2130</v>
      </c>
      <c r="E44" s="139">
        <v>106</v>
      </c>
      <c r="F44" s="139">
        <v>731</v>
      </c>
      <c r="G44" s="140">
        <f t="shared" si="0"/>
        <v>5.8962264150943398</v>
      </c>
      <c r="H44" s="140">
        <f t="shared" si="1"/>
        <v>-0.9092489137181875</v>
      </c>
      <c r="I44" s="139">
        <f t="shared" si="2"/>
        <v>625</v>
      </c>
      <c r="J44" s="139">
        <f t="shared" si="3"/>
        <v>-7324</v>
      </c>
      <c r="K44" s="141">
        <f>E44/E40</f>
        <v>3.3676665882995826E-4</v>
      </c>
      <c r="L44" s="140">
        <f>F44/F40</f>
        <v>1.113845356819065E-3</v>
      </c>
      <c r="M44" s="139">
        <v>8055</v>
      </c>
      <c r="N44" s="139">
        <v>2130</v>
      </c>
      <c r="O44" s="139">
        <v>106</v>
      </c>
      <c r="P44" s="139">
        <v>731</v>
      </c>
      <c r="Q44" s="139">
        <v>1364</v>
      </c>
      <c r="R44" s="140">
        <f t="shared" si="4"/>
        <v>0.86593707250341989</v>
      </c>
      <c r="S44" s="140">
        <f t="shared" si="5"/>
        <v>-0.83066418373680939</v>
      </c>
      <c r="T44" s="139">
        <f t="shared" si="6"/>
        <v>633</v>
      </c>
      <c r="U44" s="139">
        <f t="shared" si="7"/>
        <v>-6691</v>
      </c>
      <c r="V44" s="141">
        <f>P44/P40</f>
        <v>1.113845356819065E-3</v>
      </c>
      <c r="W44" s="140">
        <f>Q44/Q40</f>
        <v>2.0716165747551346E-3</v>
      </c>
      <c r="X44" s="142">
        <v>4872</v>
      </c>
      <c r="Y44" s="139">
        <v>10</v>
      </c>
      <c r="Z44" s="139">
        <v>57</v>
      </c>
      <c r="AA44" s="139">
        <v>85</v>
      </c>
      <c r="AB44" s="139">
        <v>298</v>
      </c>
      <c r="AC44" s="140">
        <f t="shared" si="12"/>
        <v>2.5058823529411764</v>
      </c>
      <c r="AD44" s="141">
        <f t="shared" si="14"/>
        <v>-0.93883415435139572</v>
      </c>
      <c r="AE44" s="139">
        <f t="shared" si="9"/>
        <v>213</v>
      </c>
      <c r="AF44" s="139">
        <f t="shared" si="13"/>
        <v>-4574</v>
      </c>
      <c r="AG44" s="140">
        <f t="shared" si="11"/>
        <v>1.8382680652555553E-5</v>
      </c>
    </row>
    <row r="45" spans="2:33" ht="15.75" x14ac:dyDescent="0.25">
      <c r="B45" s="138" t="s">
        <v>187</v>
      </c>
      <c r="C45" s="139">
        <v>8681</v>
      </c>
      <c r="D45" s="139">
        <v>4384</v>
      </c>
      <c r="E45" s="139">
        <v>9271</v>
      </c>
      <c r="F45" s="139">
        <v>11145</v>
      </c>
      <c r="G45" s="140">
        <f t="shared" si="0"/>
        <v>0.20213569194261671</v>
      </c>
      <c r="H45" s="140">
        <f t="shared" si="1"/>
        <v>0.28383826748070495</v>
      </c>
      <c r="I45" s="139">
        <f t="shared" si="2"/>
        <v>1874</v>
      </c>
      <c r="J45" s="139">
        <f t="shared" si="3"/>
        <v>2464</v>
      </c>
      <c r="K45" s="141">
        <f>E45/E40</f>
        <v>2.9454374471816442E-2</v>
      </c>
      <c r="L45" s="140">
        <f>F45/F40</f>
        <v>1.6981951438780406E-2</v>
      </c>
      <c r="M45" s="139">
        <v>8681</v>
      </c>
      <c r="N45" s="139">
        <v>4384</v>
      </c>
      <c r="O45" s="139">
        <v>9271</v>
      </c>
      <c r="P45" s="139">
        <v>11145</v>
      </c>
      <c r="Q45" s="139">
        <v>9724</v>
      </c>
      <c r="R45" s="140">
        <f t="shared" si="4"/>
        <v>-0.12750112157918347</v>
      </c>
      <c r="S45" s="140">
        <f t="shared" si="5"/>
        <v>0.12014744845063929</v>
      </c>
      <c r="T45" s="139">
        <f t="shared" si="6"/>
        <v>-1421</v>
      </c>
      <c r="U45" s="139">
        <f t="shared" si="7"/>
        <v>1043</v>
      </c>
      <c r="V45" s="141">
        <f>P45/P40</f>
        <v>1.6981951438780406E-2</v>
      </c>
      <c r="W45" s="140">
        <f>Q45/Q40</f>
        <v>1.4768621387770476E-2</v>
      </c>
      <c r="X45" s="142">
        <v>600</v>
      </c>
      <c r="Y45" s="139">
        <v>541</v>
      </c>
      <c r="Z45" s="139">
        <v>781</v>
      </c>
      <c r="AA45" s="139">
        <v>1447</v>
      </c>
      <c r="AB45" s="139">
        <v>984</v>
      </c>
      <c r="AC45" s="140">
        <f t="shared" si="12"/>
        <v>-0.31997235659986178</v>
      </c>
      <c r="AD45" s="141">
        <f t="shared" si="14"/>
        <v>0.6399999999999999</v>
      </c>
      <c r="AE45" s="139">
        <f t="shared" si="9"/>
        <v>-463</v>
      </c>
      <c r="AF45" s="139">
        <f t="shared" si="13"/>
        <v>384</v>
      </c>
      <c r="AG45" s="140">
        <f t="shared" si="11"/>
        <v>6.0699858262129744E-5</v>
      </c>
    </row>
    <row r="46" spans="2:33" ht="15.75" x14ac:dyDescent="0.25">
      <c r="B46" s="138" t="s">
        <v>188</v>
      </c>
      <c r="C46" s="139">
        <v>16203</v>
      </c>
      <c r="D46" s="139">
        <v>7335</v>
      </c>
      <c r="E46" s="139">
        <v>11505</v>
      </c>
      <c r="F46" s="139">
        <v>15974</v>
      </c>
      <c r="G46" s="140">
        <f t="shared" si="0"/>
        <v>0.38843980877879192</v>
      </c>
      <c r="H46" s="140">
        <f t="shared" si="1"/>
        <v>-1.4133185212614974E-2</v>
      </c>
      <c r="I46" s="139">
        <f t="shared" si="2"/>
        <v>4469</v>
      </c>
      <c r="J46" s="139">
        <f t="shared" si="3"/>
        <v>-229</v>
      </c>
      <c r="K46" s="141">
        <f>E46/E40</f>
        <v>3.6551890658855377E-2</v>
      </c>
      <c r="L46" s="140">
        <f>F46/F40</f>
        <v>2.4340035198122768E-2</v>
      </c>
      <c r="M46" s="139">
        <v>16203</v>
      </c>
      <c r="N46" s="139">
        <v>7335</v>
      </c>
      <c r="O46" s="139">
        <v>11505</v>
      </c>
      <c r="P46" s="139">
        <v>15974</v>
      </c>
      <c r="Q46" s="139">
        <v>18333</v>
      </c>
      <c r="R46" s="140">
        <f t="shared" si="4"/>
        <v>0.1476774758983348</v>
      </c>
      <c r="S46" s="140">
        <f t="shared" si="5"/>
        <v>0.13145713756711719</v>
      </c>
      <c r="T46" s="139">
        <f t="shared" si="6"/>
        <v>2359</v>
      </c>
      <c r="U46" s="139">
        <f t="shared" si="7"/>
        <v>2130</v>
      </c>
      <c r="V46" s="141">
        <f>P46/P40</f>
        <v>2.4340035198122768E-2</v>
      </c>
      <c r="W46" s="140">
        <f>Q46/Q40</f>
        <v>2.784380254031223E-2</v>
      </c>
      <c r="X46" s="142">
        <v>1577</v>
      </c>
      <c r="Y46" s="139">
        <v>420</v>
      </c>
      <c r="Z46" s="139">
        <v>1602</v>
      </c>
      <c r="AA46" s="139">
        <v>1919</v>
      </c>
      <c r="AB46" s="139">
        <v>1936</v>
      </c>
      <c r="AC46" s="140">
        <f t="shared" si="12"/>
        <v>8.8587806149036386E-3</v>
      </c>
      <c r="AD46" s="141">
        <f t="shared" si="14"/>
        <v>0.22764743183259362</v>
      </c>
      <c r="AE46" s="139">
        <f t="shared" si="9"/>
        <v>17</v>
      </c>
      <c r="AF46" s="139">
        <f t="shared" si="13"/>
        <v>359</v>
      </c>
      <c r="AG46" s="140">
        <f t="shared" si="11"/>
        <v>1.1942573739378373E-4</v>
      </c>
    </row>
    <row r="47" spans="2:33" ht="15.75" x14ac:dyDescent="0.25">
      <c r="B47" s="144" t="s">
        <v>189</v>
      </c>
      <c r="C47" s="145">
        <v>25437</v>
      </c>
      <c r="D47" s="145">
        <v>13798</v>
      </c>
      <c r="E47" s="145">
        <v>15414</v>
      </c>
      <c r="F47" s="145">
        <v>25767</v>
      </c>
      <c r="G47" s="146">
        <f t="shared" si="0"/>
        <v>0.67166212534059944</v>
      </c>
      <c r="H47" s="146">
        <f t="shared" si="1"/>
        <v>1.2973227974997004E-2</v>
      </c>
      <c r="I47" s="145">
        <f t="shared" si="2"/>
        <v>10353</v>
      </c>
      <c r="J47" s="147">
        <f t="shared" si="3"/>
        <v>330</v>
      </c>
      <c r="K47" s="141">
        <f>E47/E40</f>
        <v>4.8970955464197892E-2</v>
      </c>
      <c r="L47" s="148">
        <f>F47/F40</f>
        <v>3.9261906031678312E-2</v>
      </c>
      <c r="M47" s="145">
        <v>25437</v>
      </c>
      <c r="N47" s="145">
        <v>13798</v>
      </c>
      <c r="O47" s="145">
        <v>15414</v>
      </c>
      <c r="P47" s="145">
        <v>25767</v>
      </c>
      <c r="Q47" s="145">
        <v>23897</v>
      </c>
      <c r="R47" s="146">
        <f t="shared" si="4"/>
        <v>-7.2573446656576279E-2</v>
      </c>
      <c r="S47" s="146">
        <f t="shared" si="5"/>
        <v>-6.0541730549986239E-2</v>
      </c>
      <c r="T47" s="145">
        <f t="shared" si="6"/>
        <v>-1870</v>
      </c>
      <c r="U47" s="147">
        <f t="shared" si="7"/>
        <v>-1540</v>
      </c>
      <c r="V47" s="141">
        <f>P47/P40</f>
        <v>3.9261906031678312E-2</v>
      </c>
      <c r="W47" s="148">
        <f>Q47/Q40</f>
        <v>3.6294297131175553E-2</v>
      </c>
      <c r="X47" s="149">
        <v>2141</v>
      </c>
      <c r="Y47" s="147">
        <v>943</v>
      </c>
      <c r="Z47" s="147">
        <v>2606</v>
      </c>
      <c r="AA47" s="145">
        <v>4115</v>
      </c>
      <c r="AB47" s="145">
        <v>3688</v>
      </c>
      <c r="AC47" s="146">
        <f t="shared" si="12"/>
        <v>-0.10376670716889425</v>
      </c>
      <c r="AD47" s="163">
        <f t="shared" si="14"/>
        <v>0.72255955161139651</v>
      </c>
      <c r="AE47" s="145">
        <f t="shared" si="9"/>
        <v>-427</v>
      </c>
      <c r="AF47" s="145">
        <f t="shared" si="13"/>
        <v>1547</v>
      </c>
      <c r="AG47" s="146">
        <f t="shared" si="11"/>
        <v>2.2750109478733181E-4</v>
      </c>
    </row>
    <row r="48" spans="2:33" ht="15.75" x14ac:dyDescent="0.25">
      <c r="B48" s="133" t="s">
        <v>121</v>
      </c>
      <c r="C48" s="134">
        <v>1536381</v>
      </c>
      <c r="D48" s="134">
        <v>539691</v>
      </c>
      <c r="E48" s="134">
        <v>449249</v>
      </c>
      <c r="F48" s="134">
        <v>1176278</v>
      </c>
      <c r="G48" s="135">
        <f t="shared" si="0"/>
        <v>1.6183207975977689</v>
      </c>
      <c r="H48" s="135">
        <f t="shared" si="1"/>
        <v>-0.23438391909298539</v>
      </c>
      <c r="I48" s="134">
        <f t="shared" si="2"/>
        <v>727029</v>
      </c>
      <c r="J48" s="134">
        <f t="shared" si="3"/>
        <v>-360103</v>
      </c>
      <c r="K48" s="136">
        <f>E48/E48</f>
        <v>1</v>
      </c>
      <c r="L48" s="135">
        <f>F48/F48</f>
        <v>1</v>
      </c>
      <c r="M48" s="134">
        <v>1536381</v>
      </c>
      <c r="N48" s="134">
        <v>539691</v>
      </c>
      <c r="O48" s="134">
        <v>449249</v>
      </c>
      <c r="P48" s="134">
        <v>1176278</v>
      </c>
      <c r="Q48" s="134">
        <v>1306851</v>
      </c>
      <c r="R48" s="135">
        <f t="shared" si="4"/>
        <v>0.11100522155476855</v>
      </c>
      <c r="S48" s="135">
        <f t="shared" si="5"/>
        <v>-0.1493965364060087</v>
      </c>
      <c r="T48" s="134">
        <f t="shared" si="6"/>
        <v>130573</v>
      </c>
      <c r="U48" s="134">
        <f t="shared" si="7"/>
        <v>-229530</v>
      </c>
      <c r="V48" s="136">
        <f>P48/P48</f>
        <v>1</v>
      </c>
      <c r="W48" s="135">
        <f>Q48/Q48</f>
        <v>1</v>
      </c>
      <c r="X48" s="137">
        <v>222885</v>
      </c>
      <c r="Y48" s="134">
        <v>7444</v>
      </c>
      <c r="Z48" s="134">
        <v>146195</v>
      </c>
      <c r="AA48" s="134">
        <v>189939</v>
      </c>
      <c r="AB48" s="134">
        <v>202415</v>
      </c>
      <c r="AC48" s="135">
        <f t="shared" si="12"/>
        <v>6.5684245994766632E-2</v>
      </c>
      <c r="AD48" s="136">
        <f t="shared" si="14"/>
        <v>-9.1841083967068249E-2</v>
      </c>
      <c r="AE48" s="134">
        <f t="shared" si="9"/>
        <v>12476</v>
      </c>
      <c r="AF48" s="134">
        <f t="shared" si="13"/>
        <v>-20470</v>
      </c>
      <c r="AG48" s="135">
        <f t="shared" si="11"/>
        <v>1.2486343302976618E-2</v>
      </c>
    </row>
    <row r="49" spans="1:33" ht="15.75" x14ac:dyDescent="0.25">
      <c r="B49" s="138" t="s">
        <v>183</v>
      </c>
      <c r="C49" s="139">
        <v>1397963</v>
      </c>
      <c r="D49" s="139">
        <v>501518</v>
      </c>
      <c r="E49" s="139">
        <v>403615</v>
      </c>
      <c r="F49" s="139">
        <v>1079809</v>
      </c>
      <c r="G49" s="140">
        <f t="shared" si="0"/>
        <v>1.6753440778960149</v>
      </c>
      <c r="H49" s="140">
        <f t="shared" si="1"/>
        <v>-0.22758399185100031</v>
      </c>
      <c r="I49" s="139">
        <f t="shared" si="2"/>
        <v>676194</v>
      </c>
      <c r="J49" s="139">
        <f t="shared" si="3"/>
        <v>-318154</v>
      </c>
      <c r="K49" s="141">
        <f>E49/E48</f>
        <v>0.89842158802802008</v>
      </c>
      <c r="L49" s="140">
        <f>F49/F48</f>
        <v>0.91798792462326084</v>
      </c>
      <c r="M49" s="139">
        <v>1397963</v>
      </c>
      <c r="N49" s="139">
        <v>501518</v>
      </c>
      <c r="O49" s="139">
        <v>403615</v>
      </c>
      <c r="P49" s="139">
        <v>1079809</v>
      </c>
      <c r="Q49" s="139">
        <v>1213302</v>
      </c>
      <c r="R49" s="140">
        <f t="shared" si="4"/>
        <v>0.12362649320389063</v>
      </c>
      <c r="S49" s="140">
        <f t="shared" si="5"/>
        <v>-0.13209290946899166</v>
      </c>
      <c r="T49" s="139">
        <f t="shared" si="6"/>
        <v>133493</v>
      </c>
      <c r="U49" s="139">
        <f t="shared" si="7"/>
        <v>-184661</v>
      </c>
      <c r="V49" s="141">
        <f>P49/P48</f>
        <v>0.91798792462326084</v>
      </c>
      <c r="W49" s="140">
        <f>Q49/Q48</f>
        <v>0.92841647594102161</v>
      </c>
      <c r="X49" s="142">
        <v>205167</v>
      </c>
      <c r="Y49" s="139">
        <v>6402</v>
      </c>
      <c r="Z49" s="139">
        <v>132185</v>
      </c>
      <c r="AA49" s="139">
        <v>178262</v>
      </c>
      <c r="AB49" s="139">
        <v>190650</v>
      </c>
      <c r="AC49" s="140">
        <f t="shared" si="12"/>
        <v>6.9493217847886868E-2</v>
      </c>
      <c r="AD49" s="141">
        <f t="shared" si="14"/>
        <v>-7.0756993083682995E-2</v>
      </c>
      <c r="AE49" s="139">
        <f t="shared" si="9"/>
        <v>12388</v>
      </c>
      <c r="AF49" s="139">
        <f t="shared" si="13"/>
        <v>-14517</v>
      </c>
      <c r="AG49" s="140">
        <f t="shared" si="11"/>
        <v>1.1760597538287638E-2</v>
      </c>
    </row>
    <row r="50" spans="1:33" ht="15.75" x14ac:dyDescent="0.25">
      <c r="B50" s="143" t="s">
        <v>184</v>
      </c>
      <c r="C50" s="139">
        <v>1311456</v>
      </c>
      <c r="D50" s="139">
        <v>461326</v>
      </c>
      <c r="E50" s="139">
        <v>387755</v>
      </c>
      <c r="F50" s="139">
        <v>895550</v>
      </c>
      <c r="G50" s="140">
        <f t="shared" si="0"/>
        <v>1.3095769235728745</v>
      </c>
      <c r="H50" s="140">
        <f t="shared" si="1"/>
        <v>-0.31713301856867482</v>
      </c>
      <c r="I50" s="139">
        <f t="shared" si="2"/>
        <v>507795</v>
      </c>
      <c r="J50" s="139">
        <f t="shared" si="3"/>
        <v>-415906</v>
      </c>
      <c r="K50" s="141">
        <f>E50/E48</f>
        <v>0.86311822619527256</v>
      </c>
      <c r="L50" s="140">
        <f>F50/F48</f>
        <v>0.76134213170696041</v>
      </c>
      <c r="M50" s="139">
        <v>1311456</v>
      </c>
      <c r="N50" s="139">
        <v>461326</v>
      </c>
      <c r="O50" s="139">
        <v>387755</v>
      </c>
      <c r="P50" s="139">
        <v>895550</v>
      </c>
      <c r="Q50" s="139">
        <v>845999</v>
      </c>
      <c r="R50" s="140">
        <f t="shared" si="4"/>
        <v>-5.5330243984143768E-2</v>
      </c>
      <c r="S50" s="140">
        <f t="shared" si="5"/>
        <v>-0.35491621525998585</v>
      </c>
      <c r="T50" s="139">
        <f t="shared" si="6"/>
        <v>-49551</v>
      </c>
      <c r="U50" s="139">
        <f t="shared" si="7"/>
        <v>-465457</v>
      </c>
      <c r="V50" s="141">
        <f>P50/P48</f>
        <v>0.76134213170696041</v>
      </c>
      <c r="W50" s="140">
        <f>Q50/Q48</f>
        <v>0.64735689072434421</v>
      </c>
      <c r="X50" s="142">
        <v>192059</v>
      </c>
      <c r="Y50" s="139">
        <v>6010</v>
      </c>
      <c r="Z50" s="139">
        <v>127787</v>
      </c>
      <c r="AA50" s="139">
        <v>124164</v>
      </c>
      <c r="AB50" s="139">
        <v>123861</v>
      </c>
      <c r="AC50" s="140">
        <f t="shared" si="12"/>
        <v>-2.440320865951473E-3</v>
      </c>
      <c r="AD50" s="141">
        <f t="shared" si="14"/>
        <v>-0.3550888008372427</v>
      </c>
      <c r="AE50" s="139">
        <f t="shared" si="9"/>
        <v>-303</v>
      </c>
      <c r="AF50" s="139">
        <f t="shared" si="13"/>
        <v>-68198</v>
      </c>
      <c r="AG50" s="140">
        <f t="shared" si="11"/>
        <v>7.6405946587455821E-3</v>
      </c>
    </row>
    <row r="51" spans="1:33" ht="15.75" x14ac:dyDescent="0.25">
      <c r="B51" s="143" t="s">
        <v>185</v>
      </c>
      <c r="C51" s="139">
        <v>86511</v>
      </c>
      <c r="D51" s="139">
        <v>40191</v>
      </c>
      <c r="E51" s="139">
        <v>15862</v>
      </c>
      <c r="F51" s="139">
        <v>184262</v>
      </c>
      <c r="G51" s="140">
        <f t="shared" si="0"/>
        <v>10.616567898121296</v>
      </c>
      <c r="H51" s="140">
        <f t="shared" si="1"/>
        <v>1.1299256741917212</v>
      </c>
      <c r="I51" s="139">
        <f t="shared" si="2"/>
        <v>168400</v>
      </c>
      <c r="J51" s="139">
        <f t="shared" si="3"/>
        <v>97751</v>
      </c>
      <c r="K51" s="141">
        <f>E51/E48</f>
        <v>3.5307813706875253E-2</v>
      </c>
      <c r="L51" s="140">
        <f>F51/F48</f>
        <v>0.15664834333380373</v>
      </c>
      <c r="M51" s="139">
        <v>86511</v>
      </c>
      <c r="N51" s="139">
        <v>40191</v>
      </c>
      <c r="O51" s="139">
        <v>15862</v>
      </c>
      <c r="P51" s="139">
        <v>184262</v>
      </c>
      <c r="Q51" s="139">
        <v>367301</v>
      </c>
      <c r="R51" s="140">
        <f t="shared" si="4"/>
        <v>0.9933627117908197</v>
      </c>
      <c r="S51" s="140">
        <f t="shared" si="5"/>
        <v>3.2457144178196993</v>
      </c>
      <c r="T51" s="139">
        <f t="shared" si="6"/>
        <v>183039</v>
      </c>
      <c r="U51" s="139">
        <f t="shared" si="7"/>
        <v>280790</v>
      </c>
      <c r="V51" s="141">
        <f>P51/P48</f>
        <v>0.15664834333380373</v>
      </c>
      <c r="W51" s="140">
        <f>Q51/Q48</f>
        <v>0.28105805482032764</v>
      </c>
      <c r="X51" s="142">
        <v>13109</v>
      </c>
      <c r="Y51" s="139">
        <v>392</v>
      </c>
      <c r="Z51" s="139">
        <v>4398</v>
      </c>
      <c r="AA51" s="139">
        <v>54098</v>
      </c>
      <c r="AB51" s="139">
        <v>66789</v>
      </c>
      <c r="AC51" s="140">
        <f t="shared" si="12"/>
        <v>0.23459277607305262</v>
      </c>
      <c r="AD51" s="141">
        <f t="shared" si="14"/>
        <v>4.0948966358990004</v>
      </c>
      <c r="AE51" s="139">
        <f t="shared" si="9"/>
        <v>12691</v>
      </c>
      <c r="AF51" s="139">
        <f t="shared" si="13"/>
        <v>53680</v>
      </c>
      <c r="AG51" s="140">
        <f t="shared" si="11"/>
        <v>4.1200028795420566E-3</v>
      </c>
    </row>
    <row r="52" spans="1:33" ht="15.75" x14ac:dyDescent="0.25">
      <c r="B52" s="138" t="s">
        <v>186</v>
      </c>
      <c r="C52" s="139">
        <v>496</v>
      </c>
      <c r="D52" s="139">
        <v>32</v>
      </c>
      <c r="E52" s="139">
        <v>96</v>
      </c>
      <c r="F52" s="139">
        <v>3205</v>
      </c>
      <c r="G52" s="140">
        <f t="shared" si="0"/>
        <v>32.385416666666664</v>
      </c>
      <c r="H52" s="140">
        <f t="shared" si="1"/>
        <v>5.461693548387097</v>
      </c>
      <c r="I52" s="139">
        <f t="shared" si="2"/>
        <v>3109</v>
      </c>
      <c r="J52" s="139">
        <f t="shared" si="3"/>
        <v>2709</v>
      </c>
      <c r="K52" s="141">
        <f>E52/E48</f>
        <v>2.1368995813012383E-4</v>
      </c>
      <c r="L52" s="140">
        <f>F52/F48</f>
        <v>2.7246960327405598E-3</v>
      </c>
      <c r="M52" s="139">
        <v>496</v>
      </c>
      <c r="N52" s="139">
        <v>32</v>
      </c>
      <c r="O52" s="139">
        <v>96</v>
      </c>
      <c r="P52" s="139">
        <v>3205</v>
      </c>
      <c r="Q52" s="139">
        <v>953</v>
      </c>
      <c r="R52" s="140">
        <f t="shared" si="4"/>
        <v>-0.70265210608424344</v>
      </c>
      <c r="S52" s="140">
        <f t="shared" si="5"/>
        <v>0.9213709677419355</v>
      </c>
      <c r="T52" s="139">
        <f t="shared" si="6"/>
        <v>-2252</v>
      </c>
      <c r="U52" s="139">
        <f t="shared" si="7"/>
        <v>457</v>
      </c>
      <c r="V52" s="141">
        <f>P52/P48</f>
        <v>2.7246960327405598E-3</v>
      </c>
      <c r="W52" s="140">
        <f>Q52/Q48</f>
        <v>7.2923386063139561E-4</v>
      </c>
      <c r="X52" s="142">
        <v>38</v>
      </c>
      <c r="Y52" s="139">
        <v>0</v>
      </c>
      <c r="Z52" s="139">
        <v>56</v>
      </c>
      <c r="AA52" s="139">
        <v>64</v>
      </c>
      <c r="AB52" s="139">
        <v>39</v>
      </c>
      <c r="AC52" s="140">
        <f t="shared" si="12"/>
        <v>-0.390625</v>
      </c>
      <c r="AD52" s="141">
        <f t="shared" si="14"/>
        <v>2.6315789473684292E-2</v>
      </c>
      <c r="AE52" s="139">
        <f t="shared" si="9"/>
        <v>-25</v>
      </c>
      <c r="AF52" s="139">
        <f t="shared" si="13"/>
        <v>1</v>
      </c>
      <c r="AG52" s="140">
        <f t="shared" si="11"/>
        <v>2.4057870652673375E-6</v>
      </c>
    </row>
    <row r="53" spans="1:33" ht="15.75" x14ac:dyDescent="0.25">
      <c r="B53" s="138" t="s">
        <v>187</v>
      </c>
      <c r="C53" s="139">
        <v>46227</v>
      </c>
      <c r="D53" s="139">
        <v>12719</v>
      </c>
      <c r="E53" s="139">
        <v>17917</v>
      </c>
      <c r="F53" s="139">
        <v>36346</v>
      </c>
      <c r="G53" s="140">
        <f t="shared" si="0"/>
        <v>1.0285762125355808</v>
      </c>
      <c r="H53" s="140">
        <f t="shared" si="1"/>
        <v>-0.21374954031193893</v>
      </c>
      <c r="I53" s="139">
        <f t="shared" si="2"/>
        <v>18429</v>
      </c>
      <c r="J53" s="139">
        <f t="shared" si="3"/>
        <v>-9881</v>
      </c>
      <c r="K53" s="141">
        <f>E53/E48</f>
        <v>3.9882114373098215E-2</v>
      </c>
      <c r="L53" s="140">
        <f>F53/F48</f>
        <v>3.0899158192196064E-2</v>
      </c>
      <c r="M53" s="139">
        <v>46227</v>
      </c>
      <c r="N53" s="139">
        <v>12719</v>
      </c>
      <c r="O53" s="139">
        <v>17917</v>
      </c>
      <c r="P53" s="139">
        <v>36346</v>
      </c>
      <c r="Q53" s="139">
        <v>35239</v>
      </c>
      <c r="R53" s="140">
        <f t="shared" si="4"/>
        <v>-3.045727177681179E-2</v>
      </c>
      <c r="S53" s="140">
        <f t="shared" si="5"/>
        <v>-0.23769658424730133</v>
      </c>
      <c r="T53" s="139">
        <f t="shared" si="6"/>
        <v>-1107</v>
      </c>
      <c r="U53" s="139">
        <f t="shared" si="7"/>
        <v>-10988</v>
      </c>
      <c r="V53" s="141">
        <f>P53/P48</f>
        <v>3.0899158192196064E-2</v>
      </c>
      <c r="W53" s="140">
        <f>Q53/Q48</f>
        <v>2.6964818483514952E-2</v>
      </c>
      <c r="X53" s="142">
        <v>7267</v>
      </c>
      <c r="Y53" s="139">
        <v>474</v>
      </c>
      <c r="Z53" s="139">
        <v>6463</v>
      </c>
      <c r="AA53" s="139">
        <v>4264</v>
      </c>
      <c r="AB53" s="139">
        <v>3863</v>
      </c>
      <c r="AC53" s="140">
        <f t="shared" si="12"/>
        <v>-9.4043151969981253E-2</v>
      </c>
      <c r="AD53" s="141">
        <f t="shared" si="14"/>
        <v>-0.46841887986789599</v>
      </c>
      <c r="AE53" s="139">
        <f t="shared" si="9"/>
        <v>-401</v>
      </c>
      <c r="AF53" s="139">
        <f t="shared" si="13"/>
        <v>-3404</v>
      </c>
      <c r="AG53" s="140">
        <f t="shared" si="11"/>
        <v>2.3829629315712115E-4</v>
      </c>
    </row>
    <row r="54" spans="1:33" ht="15.75" x14ac:dyDescent="0.25">
      <c r="B54" s="138" t="s">
        <v>188</v>
      </c>
      <c r="C54" s="139">
        <v>49207</v>
      </c>
      <c r="D54" s="139">
        <v>14795</v>
      </c>
      <c r="E54" s="139">
        <v>16569</v>
      </c>
      <c r="F54" s="139">
        <v>29717</v>
      </c>
      <c r="G54" s="140">
        <f t="shared" si="0"/>
        <v>0.79353008630575173</v>
      </c>
      <c r="H54" s="140">
        <f t="shared" si="1"/>
        <v>-0.396081858272197</v>
      </c>
      <c r="I54" s="139">
        <f t="shared" si="2"/>
        <v>13148</v>
      </c>
      <c r="J54" s="139">
        <f t="shared" si="3"/>
        <v>-19490</v>
      </c>
      <c r="K54" s="141">
        <f>E54/E48</f>
        <v>3.688155121102106E-2</v>
      </c>
      <c r="L54" s="140">
        <f>F54/F48</f>
        <v>2.5263585648970736E-2</v>
      </c>
      <c r="M54" s="139">
        <v>49207</v>
      </c>
      <c r="N54" s="139">
        <v>14795</v>
      </c>
      <c r="O54" s="139">
        <v>16569</v>
      </c>
      <c r="P54" s="139">
        <v>29717</v>
      </c>
      <c r="Q54" s="139">
        <v>29387</v>
      </c>
      <c r="R54" s="140">
        <f t="shared" si="4"/>
        <v>-1.1104754854123877E-2</v>
      </c>
      <c r="S54" s="140">
        <f t="shared" si="5"/>
        <v>-0.40278822118804236</v>
      </c>
      <c r="T54" s="139">
        <f t="shared" si="6"/>
        <v>-330</v>
      </c>
      <c r="U54" s="139">
        <f t="shared" si="7"/>
        <v>-19820</v>
      </c>
      <c r="V54" s="141">
        <f>P54/P48</f>
        <v>2.5263585648970736E-2</v>
      </c>
      <c r="W54" s="140">
        <f>Q54/Q48</f>
        <v>2.248687876429677E-2</v>
      </c>
      <c r="X54" s="142">
        <v>6091</v>
      </c>
      <c r="Y54" s="139">
        <v>414</v>
      </c>
      <c r="Z54" s="139">
        <v>4501</v>
      </c>
      <c r="AA54" s="139">
        <v>3212</v>
      </c>
      <c r="AB54" s="139">
        <v>3534</v>
      </c>
      <c r="AC54" s="140">
        <f t="shared" si="12"/>
        <v>0.10024906600249062</v>
      </c>
      <c r="AD54" s="141">
        <f t="shared" si="14"/>
        <v>-0.41979970448202264</v>
      </c>
      <c r="AE54" s="139">
        <f t="shared" si="9"/>
        <v>322</v>
      </c>
      <c r="AF54" s="139">
        <f t="shared" si="13"/>
        <v>-2557</v>
      </c>
      <c r="AG54" s="140">
        <f t="shared" si="11"/>
        <v>2.1800132022191721E-4</v>
      </c>
    </row>
    <row r="55" spans="1:33" ht="15.75" x14ac:dyDescent="0.25">
      <c r="B55" s="144" t="s">
        <v>189</v>
      </c>
      <c r="C55" s="145">
        <v>42489</v>
      </c>
      <c r="D55" s="145">
        <v>10629</v>
      </c>
      <c r="E55" s="145">
        <v>11054</v>
      </c>
      <c r="F55" s="145">
        <v>27205</v>
      </c>
      <c r="G55" s="146">
        <f t="shared" si="0"/>
        <v>1.4611000542789938</v>
      </c>
      <c r="H55" s="146">
        <f t="shared" si="1"/>
        <v>-0.35971663254018682</v>
      </c>
      <c r="I55" s="145">
        <f t="shared" si="2"/>
        <v>16151</v>
      </c>
      <c r="J55" s="147">
        <f t="shared" si="3"/>
        <v>-15284</v>
      </c>
      <c r="K55" s="141">
        <f>E55/E48</f>
        <v>2.4605508303858218E-2</v>
      </c>
      <c r="L55" s="148">
        <f>F55/F48</f>
        <v>2.3128036059502942E-2</v>
      </c>
      <c r="M55" s="145">
        <v>42489</v>
      </c>
      <c r="N55" s="145">
        <v>10629</v>
      </c>
      <c r="O55" s="145">
        <v>11054</v>
      </c>
      <c r="P55" s="145">
        <v>27205</v>
      </c>
      <c r="Q55" s="145">
        <v>27968</v>
      </c>
      <c r="R55" s="146">
        <f t="shared" si="4"/>
        <v>2.8046315015622048E-2</v>
      </c>
      <c r="S55" s="146">
        <f t="shared" si="5"/>
        <v>-0.34175904351714559</v>
      </c>
      <c r="T55" s="145">
        <f t="shared" si="6"/>
        <v>763</v>
      </c>
      <c r="U55" s="147">
        <f t="shared" si="7"/>
        <v>-14521</v>
      </c>
      <c r="V55" s="141">
        <f>P55/P48</f>
        <v>2.3128036059502942E-2</v>
      </c>
      <c r="W55" s="148">
        <f>Q55/Q48</f>
        <v>2.1401062554185595E-2</v>
      </c>
      <c r="X55" s="149">
        <v>4322</v>
      </c>
      <c r="Y55" s="147">
        <v>154</v>
      </c>
      <c r="Z55" s="147">
        <v>2990</v>
      </c>
      <c r="AA55" s="145">
        <v>4137</v>
      </c>
      <c r="AB55" s="145">
        <v>4328</v>
      </c>
      <c r="AC55" s="146">
        <f t="shared" si="12"/>
        <v>4.6168721295624771E-2</v>
      </c>
      <c r="AD55" s="163">
        <f t="shared" si="14"/>
        <v>1.3882461823229164E-3</v>
      </c>
      <c r="AE55" s="145">
        <f t="shared" si="9"/>
        <v>191</v>
      </c>
      <c r="AF55" s="145">
        <f t="shared" si="13"/>
        <v>6</v>
      </c>
      <c r="AG55" s="146">
        <f t="shared" si="11"/>
        <v>2.6698067739684711E-4</v>
      </c>
    </row>
    <row r="56" spans="1:33" ht="15.75" x14ac:dyDescent="0.25">
      <c r="B56" s="133" t="s">
        <v>97</v>
      </c>
      <c r="C56" s="134">
        <v>4939404</v>
      </c>
      <c r="D56" s="134">
        <v>1174639</v>
      </c>
      <c r="E56" s="134">
        <v>1288931</v>
      </c>
      <c r="F56" s="134">
        <v>4955440</v>
      </c>
      <c r="G56" s="135">
        <f t="shared" si="0"/>
        <v>2.8446123182699461</v>
      </c>
      <c r="H56" s="135">
        <f t="shared" si="1"/>
        <v>3.2465455346435412E-3</v>
      </c>
      <c r="I56" s="134">
        <f t="shared" si="2"/>
        <v>3666509</v>
      </c>
      <c r="J56" s="134">
        <f t="shared" si="3"/>
        <v>16036</v>
      </c>
      <c r="K56" s="136">
        <f>E56/E56</f>
        <v>1</v>
      </c>
      <c r="L56" s="135">
        <f>F56/F56</f>
        <v>1</v>
      </c>
      <c r="M56" s="134">
        <v>4939404</v>
      </c>
      <c r="N56" s="134">
        <v>1174639</v>
      </c>
      <c r="O56" s="134">
        <v>1288931</v>
      </c>
      <c r="P56" s="134">
        <v>4955440</v>
      </c>
      <c r="Q56" s="134">
        <v>5612270</v>
      </c>
      <c r="R56" s="135">
        <f t="shared" si="4"/>
        <v>0.13254726119174087</v>
      </c>
      <c r="S56" s="135">
        <f t="shared" si="5"/>
        <v>0.13622412744533552</v>
      </c>
      <c r="T56" s="134">
        <f t="shared" si="6"/>
        <v>656830</v>
      </c>
      <c r="U56" s="134">
        <f t="shared" si="7"/>
        <v>672866</v>
      </c>
      <c r="V56" s="136">
        <f>P56/P56</f>
        <v>1</v>
      </c>
      <c r="W56" s="135">
        <f>Q56/Q56</f>
        <v>1</v>
      </c>
      <c r="X56" s="137">
        <v>392287</v>
      </c>
      <c r="Y56" s="134">
        <v>64260</v>
      </c>
      <c r="Z56" s="134">
        <v>224228</v>
      </c>
      <c r="AA56" s="134">
        <v>468985</v>
      </c>
      <c r="AB56" s="134">
        <v>515745</v>
      </c>
      <c r="AC56" s="135">
        <f t="shared" si="12"/>
        <v>9.9704681386398208E-2</v>
      </c>
      <c r="AD56" s="136">
        <f t="shared" si="14"/>
        <v>0.3147134623375234</v>
      </c>
      <c r="AE56" s="134">
        <f t="shared" si="9"/>
        <v>46760</v>
      </c>
      <c r="AF56" s="134">
        <f t="shared" si="13"/>
        <v>123458</v>
      </c>
      <c r="AG56" s="135">
        <f t="shared" si="11"/>
        <v>3.1814683332725718E-2</v>
      </c>
    </row>
    <row r="57" spans="1:33" ht="15.75" x14ac:dyDescent="0.25">
      <c r="B57" s="138" t="s">
        <v>183</v>
      </c>
      <c r="C57" s="139">
        <v>4276709</v>
      </c>
      <c r="D57" s="139">
        <v>971249</v>
      </c>
      <c r="E57" s="139">
        <v>1056636</v>
      </c>
      <c r="F57" s="139">
        <v>4404670</v>
      </c>
      <c r="G57" s="140">
        <f t="shared" si="0"/>
        <v>3.1685783940732666</v>
      </c>
      <c r="H57" s="140">
        <f t="shared" si="1"/>
        <v>2.9920436485157076E-2</v>
      </c>
      <c r="I57" s="139">
        <f t="shared" si="2"/>
        <v>3348034</v>
      </c>
      <c r="J57" s="139">
        <f t="shared" si="3"/>
        <v>127961</v>
      </c>
      <c r="K57" s="141">
        <f>E57/E56</f>
        <v>0.81977700900979189</v>
      </c>
      <c r="L57" s="140">
        <f>F57/F56</f>
        <v>0.88885548003809955</v>
      </c>
      <c r="M57" s="139">
        <v>4276709</v>
      </c>
      <c r="N57" s="139">
        <v>971249</v>
      </c>
      <c r="O57" s="139">
        <v>1056636</v>
      </c>
      <c r="P57" s="139">
        <v>4404670</v>
      </c>
      <c r="Q57" s="139">
        <v>5053181</v>
      </c>
      <c r="R57" s="140">
        <f t="shared" si="4"/>
        <v>0.14723259631255003</v>
      </c>
      <c r="S57" s="140">
        <f t="shared" si="5"/>
        <v>0.18155829634422171</v>
      </c>
      <c r="T57" s="139">
        <f t="shared" si="6"/>
        <v>648511</v>
      </c>
      <c r="U57" s="139">
        <f t="shared" si="7"/>
        <v>776472</v>
      </c>
      <c r="V57" s="141">
        <f>P57/P56</f>
        <v>0.88885548003809955</v>
      </c>
      <c r="W57" s="140">
        <f>Q57/Q56</f>
        <v>0.90038095102338267</v>
      </c>
      <c r="X57" s="142">
        <v>344784</v>
      </c>
      <c r="Y57" s="139">
        <v>48741</v>
      </c>
      <c r="Z57" s="139">
        <v>188541</v>
      </c>
      <c r="AA57" s="139">
        <v>409814</v>
      </c>
      <c r="AB57" s="139">
        <v>435246</v>
      </c>
      <c r="AC57" s="140">
        <f t="shared" si="12"/>
        <v>6.2057421171555882E-2</v>
      </c>
      <c r="AD57" s="141">
        <f t="shared" si="14"/>
        <v>0.26237296394264242</v>
      </c>
      <c r="AE57" s="139">
        <f t="shared" si="9"/>
        <v>25432</v>
      </c>
      <c r="AF57" s="139">
        <f t="shared" si="13"/>
        <v>90462</v>
      </c>
      <c r="AG57" s="140">
        <f t="shared" si="11"/>
        <v>2.6848953769470451E-2</v>
      </c>
    </row>
    <row r="58" spans="1:33" ht="15.75" x14ac:dyDescent="0.25">
      <c r="B58" s="143" t="s">
        <v>184</v>
      </c>
      <c r="C58" s="139">
        <v>3876874</v>
      </c>
      <c r="D58" s="139">
        <v>841046</v>
      </c>
      <c r="E58" s="139">
        <v>968024</v>
      </c>
      <c r="F58" s="139">
        <v>3512480</v>
      </c>
      <c r="G58" s="140">
        <f t="shared" si="0"/>
        <v>2.6285050783864863</v>
      </c>
      <c r="H58" s="140">
        <f t="shared" si="1"/>
        <v>-9.3991705688655336E-2</v>
      </c>
      <c r="I58" s="139">
        <f t="shared" si="2"/>
        <v>2544456</v>
      </c>
      <c r="J58" s="139">
        <f t="shared" si="3"/>
        <v>-364394</v>
      </c>
      <c r="K58" s="141">
        <f>E58/E56</f>
        <v>0.75102856553221231</v>
      </c>
      <c r="L58" s="140">
        <f>F58/F56</f>
        <v>0.70881294092956426</v>
      </c>
      <c r="M58" s="139">
        <v>3876874</v>
      </c>
      <c r="N58" s="139">
        <v>841046</v>
      </c>
      <c r="O58" s="139">
        <v>968024</v>
      </c>
      <c r="P58" s="139">
        <v>3512480</v>
      </c>
      <c r="Q58" s="139">
        <v>3805659</v>
      </c>
      <c r="R58" s="140">
        <f t="shared" si="4"/>
        <v>8.3467806222384144E-2</v>
      </c>
      <c r="S58" s="140">
        <f t="shared" si="5"/>
        <v>-1.8369180943203167E-2</v>
      </c>
      <c r="T58" s="139">
        <f t="shared" si="6"/>
        <v>293179</v>
      </c>
      <c r="U58" s="139">
        <f t="shared" si="7"/>
        <v>-71215</v>
      </c>
      <c r="V58" s="141">
        <f>P58/P56</f>
        <v>0.70881294092956426</v>
      </c>
      <c r="W58" s="140">
        <f>Q58/Q56</f>
        <v>0.67809620706060114</v>
      </c>
      <c r="X58" s="142">
        <v>306220</v>
      </c>
      <c r="Y58" s="139">
        <v>42465</v>
      </c>
      <c r="Z58" s="139">
        <v>169672</v>
      </c>
      <c r="AA58" s="139">
        <v>307988</v>
      </c>
      <c r="AB58" s="139">
        <v>325011</v>
      </c>
      <c r="AC58" s="140">
        <f t="shared" si="12"/>
        <v>5.5271633959764754E-2</v>
      </c>
      <c r="AD58" s="141">
        <f t="shared" si="14"/>
        <v>6.1364378551368226E-2</v>
      </c>
      <c r="AE58" s="139">
        <f t="shared" si="9"/>
        <v>17023</v>
      </c>
      <c r="AF58" s="139">
        <f t="shared" si="13"/>
        <v>18791</v>
      </c>
      <c r="AG58" s="140">
        <f t="shared" si="11"/>
        <v>2.0048904099220579E-2</v>
      </c>
    </row>
    <row r="59" spans="1:33" ht="15.75" x14ac:dyDescent="0.25">
      <c r="B59" s="143" t="s">
        <v>185</v>
      </c>
      <c r="C59" s="139">
        <v>399837</v>
      </c>
      <c r="D59" s="139">
        <v>130202</v>
      </c>
      <c r="E59" s="139">
        <v>88613</v>
      </c>
      <c r="F59" s="139">
        <v>892191</v>
      </c>
      <c r="G59" s="140">
        <f t="shared" si="0"/>
        <v>9.0683985419746538</v>
      </c>
      <c r="H59" s="140">
        <f t="shared" si="1"/>
        <v>1.2313867901169728</v>
      </c>
      <c r="I59" s="139">
        <f t="shared" si="2"/>
        <v>803578</v>
      </c>
      <c r="J59" s="139">
        <f t="shared" si="3"/>
        <v>492354</v>
      </c>
      <c r="K59" s="141">
        <f>E59/E56</f>
        <v>6.8749219314299989E-2</v>
      </c>
      <c r="L59" s="140">
        <f>F59/F56</f>
        <v>0.18004274090696284</v>
      </c>
      <c r="M59" s="139">
        <v>399837</v>
      </c>
      <c r="N59" s="139">
        <v>130202</v>
      </c>
      <c r="O59" s="139">
        <v>88613</v>
      </c>
      <c r="P59" s="139">
        <v>892191</v>
      </c>
      <c r="Q59" s="139">
        <v>1247524</v>
      </c>
      <c r="R59" s="140">
        <f t="shared" si="4"/>
        <v>0.39827010135722052</v>
      </c>
      <c r="S59" s="140">
        <f t="shared" si="5"/>
        <v>2.1200814331840223</v>
      </c>
      <c r="T59" s="139">
        <f t="shared" si="6"/>
        <v>355333</v>
      </c>
      <c r="U59" s="139">
        <f t="shared" si="7"/>
        <v>847687</v>
      </c>
      <c r="V59" s="141">
        <f>P59/P56</f>
        <v>0.18004274090696284</v>
      </c>
      <c r="W59" s="140">
        <f>Q59/Q56</f>
        <v>0.22228510032482401</v>
      </c>
      <c r="X59" s="142">
        <v>38564</v>
      </c>
      <c r="Y59" s="139">
        <v>6276</v>
      </c>
      <c r="Z59" s="139">
        <v>18869</v>
      </c>
      <c r="AA59" s="139">
        <v>101827</v>
      </c>
      <c r="AB59" s="139">
        <v>110235</v>
      </c>
      <c r="AC59" s="140">
        <f t="shared" si="12"/>
        <v>8.2571420153790154E-2</v>
      </c>
      <c r="AD59" s="141">
        <f t="shared" si="14"/>
        <v>1.8584949694015145</v>
      </c>
      <c r="AE59" s="139">
        <f t="shared" si="9"/>
        <v>8408</v>
      </c>
      <c r="AF59" s="139">
        <f t="shared" si="13"/>
        <v>71671</v>
      </c>
      <c r="AG59" s="140">
        <f t="shared" si="11"/>
        <v>6.8000496702498702E-3</v>
      </c>
    </row>
    <row r="60" spans="1:33" ht="15.75" x14ac:dyDescent="0.25">
      <c r="B60" s="138" t="s">
        <v>186</v>
      </c>
      <c r="C60" s="139">
        <v>27514</v>
      </c>
      <c r="D60" s="139">
        <v>13498</v>
      </c>
      <c r="E60" s="139">
        <v>954</v>
      </c>
      <c r="F60" s="139">
        <v>61231</v>
      </c>
      <c r="G60" s="140">
        <f t="shared" si="0"/>
        <v>63.183438155136272</v>
      </c>
      <c r="H60" s="140">
        <f t="shared" si="1"/>
        <v>1.2254488623973252</v>
      </c>
      <c r="I60" s="139">
        <f t="shared" si="2"/>
        <v>60277</v>
      </c>
      <c r="J60" s="139">
        <f t="shared" si="3"/>
        <v>33717</v>
      </c>
      <c r="K60" s="141">
        <f>E60/E56</f>
        <v>7.4014823136382007E-4</v>
      </c>
      <c r="L60" s="140">
        <f>F60/F56</f>
        <v>1.2356319519558304E-2</v>
      </c>
      <c r="M60" s="139">
        <v>27514</v>
      </c>
      <c r="N60" s="139">
        <v>13498</v>
      </c>
      <c r="O60" s="139">
        <v>954</v>
      </c>
      <c r="P60" s="139">
        <v>61231</v>
      </c>
      <c r="Q60" s="139">
        <v>119916</v>
      </c>
      <c r="R60" s="140">
        <f t="shared" si="4"/>
        <v>0.95841975469941687</v>
      </c>
      <c r="S60" s="140">
        <f t="shared" si="5"/>
        <v>3.3583630151922659</v>
      </c>
      <c r="T60" s="139">
        <f t="shared" si="6"/>
        <v>58685</v>
      </c>
      <c r="U60" s="139">
        <f t="shared" si="7"/>
        <v>92402</v>
      </c>
      <c r="V60" s="141">
        <f>P60/P56</f>
        <v>1.2356319519558304E-2</v>
      </c>
      <c r="W60" s="140">
        <f>Q60/Q56</f>
        <v>2.1366755341421562E-2</v>
      </c>
      <c r="X60" s="142">
        <v>4073</v>
      </c>
      <c r="Y60" s="139">
        <v>0</v>
      </c>
      <c r="Z60" s="139">
        <v>0</v>
      </c>
      <c r="AA60" s="139">
        <v>21305</v>
      </c>
      <c r="AB60" s="139">
        <v>39416</v>
      </c>
      <c r="AC60" s="140">
        <f t="shared" si="12"/>
        <v>0.85008214034264262</v>
      </c>
      <c r="AD60" s="141">
        <f t="shared" si="14"/>
        <v>8.6773876749324828</v>
      </c>
      <c r="AE60" s="139">
        <f t="shared" si="9"/>
        <v>18111</v>
      </c>
      <c r="AF60" s="139">
        <f t="shared" si="13"/>
        <v>35343</v>
      </c>
      <c r="AG60" s="140">
        <f t="shared" si="11"/>
        <v>2.4314487939635226E-3</v>
      </c>
    </row>
    <row r="61" spans="1:33" ht="15.75" x14ac:dyDescent="0.25">
      <c r="B61" s="138" t="s">
        <v>187</v>
      </c>
      <c r="C61" s="139">
        <v>129617</v>
      </c>
      <c r="D61" s="139">
        <v>52617</v>
      </c>
      <c r="E61" s="139">
        <v>71374</v>
      </c>
      <c r="F61" s="139">
        <v>122496</v>
      </c>
      <c r="G61" s="140">
        <f t="shared" si="0"/>
        <v>0.71625521898730637</v>
      </c>
      <c r="H61" s="140">
        <f t="shared" si="1"/>
        <v>-5.4938781178394791E-2</v>
      </c>
      <c r="I61" s="139">
        <f t="shared" si="2"/>
        <v>51122</v>
      </c>
      <c r="J61" s="139">
        <f t="shared" si="3"/>
        <v>-7121</v>
      </c>
      <c r="K61" s="141">
        <f>E61/E56</f>
        <v>5.537457008947725E-2</v>
      </c>
      <c r="L61" s="140">
        <f>F61/F56</f>
        <v>2.4719500185654553E-2</v>
      </c>
      <c r="M61" s="139">
        <v>129617</v>
      </c>
      <c r="N61" s="139">
        <v>52617</v>
      </c>
      <c r="O61" s="139">
        <v>71374</v>
      </c>
      <c r="P61" s="139">
        <v>122496</v>
      </c>
      <c r="Q61" s="139">
        <v>116291</v>
      </c>
      <c r="R61" s="140">
        <f t="shared" si="4"/>
        <v>-5.0654715256008398E-2</v>
      </c>
      <c r="S61" s="140">
        <f t="shared" si="5"/>
        <v>-0.10281058811729937</v>
      </c>
      <c r="T61" s="139">
        <f t="shared" si="6"/>
        <v>-6205</v>
      </c>
      <c r="U61" s="139">
        <f t="shared" si="7"/>
        <v>-13326</v>
      </c>
      <c r="V61" s="141">
        <f>P61/P56</f>
        <v>2.4719500185654553E-2</v>
      </c>
      <c r="W61" s="140">
        <f>Q61/Q56</f>
        <v>2.0720849139474758E-2</v>
      </c>
      <c r="X61" s="142">
        <v>12019</v>
      </c>
      <c r="Y61" s="139">
        <v>5812</v>
      </c>
      <c r="Z61" s="139">
        <v>11661</v>
      </c>
      <c r="AA61" s="139">
        <v>10178</v>
      </c>
      <c r="AB61" s="139">
        <v>13712</v>
      </c>
      <c r="AC61" s="140">
        <f t="shared" si="12"/>
        <v>0.34721949302416988</v>
      </c>
      <c r="AD61" s="141">
        <f t="shared" si="14"/>
        <v>0.1408603045178467</v>
      </c>
      <c r="AE61" s="139">
        <f t="shared" si="9"/>
        <v>3534</v>
      </c>
      <c r="AF61" s="139">
        <f t="shared" si="13"/>
        <v>1693</v>
      </c>
      <c r="AG61" s="140">
        <f t="shared" si="11"/>
        <v>8.4585005740886498E-4</v>
      </c>
    </row>
    <row r="62" spans="1:33" ht="15.75" x14ac:dyDescent="0.25">
      <c r="B62" s="138" t="s">
        <v>188</v>
      </c>
      <c r="C62" s="139">
        <v>183039</v>
      </c>
      <c r="D62" s="139">
        <v>57601</v>
      </c>
      <c r="E62" s="139">
        <v>58196</v>
      </c>
      <c r="F62" s="139">
        <v>141732</v>
      </c>
      <c r="G62" s="140">
        <f t="shared" si="0"/>
        <v>1.4354251151281874</v>
      </c>
      <c r="H62" s="140">
        <f t="shared" si="1"/>
        <v>-0.2256732171832232</v>
      </c>
      <c r="I62" s="139">
        <f t="shared" si="2"/>
        <v>83536</v>
      </c>
      <c r="J62" s="139">
        <f t="shared" si="3"/>
        <v>-41307</v>
      </c>
      <c r="K62" s="141">
        <f>E62/E56</f>
        <v>4.5150593786634038E-2</v>
      </c>
      <c r="L62" s="140">
        <f>F62/F56</f>
        <v>2.8601294738711397E-2</v>
      </c>
      <c r="M62" s="139">
        <v>183039</v>
      </c>
      <c r="N62" s="139">
        <v>57601</v>
      </c>
      <c r="O62" s="139">
        <v>58196</v>
      </c>
      <c r="P62" s="139">
        <v>141732</v>
      </c>
      <c r="Q62" s="139">
        <v>131046</v>
      </c>
      <c r="R62" s="140">
        <f t="shared" si="4"/>
        <v>-7.5395817458301595E-2</v>
      </c>
      <c r="S62" s="140">
        <f t="shared" si="5"/>
        <v>-0.2840542179535509</v>
      </c>
      <c r="T62" s="139">
        <f t="shared" si="6"/>
        <v>-10686</v>
      </c>
      <c r="U62" s="139">
        <f t="shared" si="7"/>
        <v>-51993</v>
      </c>
      <c r="V62" s="141">
        <f>P62/P56</f>
        <v>2.8601294738711397E-2</v>
      </c>
      <c r="W62" s="140">
        <f>Q62/Q56</f>
        <v>2.3349910107674791E-2</v>
      </c>
      <c r="X62" s="142">
        <v>10962</v>
      </c>
      <c r="Y62" s="139">
        <v>3815</v>
      </c>
      <c r="Z62" s="139">
        <v>8107</v>
      </c>
      <c r="AA62" s="139">
        <v>9646</v>
      </c>
      <c r="AB62" s="139">
        <v>12120</v>
      </c>
      <c r="AC62" s="140">
        <f t="shared" si="12"/>
        <v>0.25647936968691676</v>
      </c>
      <c r="AD62" s="141">
        <f t="shared" si="14"/>
        <v>0.1056376573617952</v>
      </c>
      <c r="AE62" s="139">
        <f t="shared" si="9"/>
        <v>2474</v>
      </c>
      <c r="AF62" s="139">
        <f t="shared" si="13"/>
        <v>1158</v>
      </c>
      <c r="AG62" s="140">
        <f t="shared" si="11"/>
        <v>7.4764459566769562E-4</v>
      </c>
    </row>
    <row r="63" spans="1:33" ht="15.75" x14ac:dyDescent="0.25">
      <c r="B63" s="144" t="s">
        <v>189</v>
      </c>
      <c r="C63" s="145">
        <v>322529</v>
      </c>
      <c r="D63" s="145">
        <v>79677</v>
      </c>
      <c r="E63" s="145">
        <v>101774</v>
      </c>
      <c r="F63" s="145">
        <v>225316</v>
      </c>
      <c r="G63" s="146">
        <f t="shared" si="0"/>
        <v>1.2138856682453278</v>
      </c>
      <c r="H63" s="146">
        <f t="shared" si="1"/>
        <v>-0.30140855550973711</v>
      </c>
      <c r="I63" s="145">
        <f t="shared" si="2"/>
        <v>123542</v>
      </c>
      <c r="J63" s="147">
        <f t="shared" si="3"/>
        <v>-97213</v>
      </c>
      <c r="K63" s="141">
        <f>E63/E56</f>
        <v>7.8960006392894577E-2</v>
      </c>
      <c r="L63" s="148">
        <f>F63/F56</f>
        <v>4.5468414510114137E-2</v>
      </c>
      <c r="M63" s="145">
        <v>322529</v>
      </c>
      <c r="N63" s="145">
        <v>79677</v>
      </c>
      <c r="O63" s="145">
        <v>101774</v>
      </c>
      <c r="P63" s="145">
        <v>225316</v>
      </c>
      <c r="Q63" s="145">
        <v>191835</v>
      </c>
      <c r="R63" s="146">
        <f t="shared" si="4"/>
        <v>-0.14859574996893254</v>
      </c>
      <c r="S63" s="146">
        <f t="shared" si="5"/>
        <v>-0.40521627512564762</v>
      </c>
      <c r="T63" s="145">
        <f t="shared" si="6"/>
        <v>-33481</v>
      </c>
      <c r="U63" s="147">
        <f t="shared" si="7"/>
        <v>-130694</v>
      </c>
      <c r="V63" s="141">
        <f>P63/P56</f>
        <v>4.5468414510114137E-2</v>
      </c>
      <c r="W63" s="148">
        <f>Q63/Q56</f>
        <v>3.4181356207024963E-2</v>
      </c>
      <c r="X63" s="149">
        <v>20450</v>
      </c>
      <c r="Y63" s="147">
        <v>5892</v>
      </c>
      <c r="Z63" s="147">
        <v>15920</v>
      </c>
      <c r="AA63" s="145">
        <v>18042</v>
      </c>
      <c r="AB63" s="145">
        <v>15251</v>
      </c>
      <c r="AC63" s="146">
        <f t="shared" si="12"/>
        <v>-0.15469460148542291</v>
      </c>
      <c r="AD63" s="163">
        <f t="shared" si="14"/>
        <v>-0.25422982885085577</v>
      </c>
      <c r="AE63" s="145">
        <f t="shared" si="9"/>
        <v>-2791</v>
      </c>
      <c r="AF63" s="145">
        <f t="shared" si="13"/>
        <v>-5199</v>
      </c>
      <c r="AG63" s="146">
        <f t="shared" si="11"/>
        <v>9.4078611621518373E-4</v>
      </c>
    </row>
    <row r="64" spans="1:33" ht="15.75" x14ac:dyDescent="0.25">
      <c r="A64" s="133"/>
      <c r="B64" s="133" t="s">
        <v>171</v>
      </c>
      <c r="C64" s="134">
        <v>263508</v>
      </c>
      <c r="D64" s="134">
        <v>68106</v>
      </c>
      <c r="E64" s="134">
        <v>100404</v>
      </c>
      <c r="F64" s="134">
        <v>154656</v>
      </c>
      <c r="G64" s="135">
        <f t="shared" si="0"/>
        <v>0.54033703836500546</v>
      </c>
      <c r="H64" s="135">
        <f t="shared" si="1"/>
        <v>-0.41308802768796393</v>
      </c>
      <c r="I64" s="134">
        <f t="shared" si="2"/>
        <v>54252</v>
      </c>
      <c r="J64" s="134">
        <f t="shared" si="3"/>
        <v>-108852</v>
      </c>
      <c r="K64" s="136">
        <f>E64/E64</f>
        <v>1</v>
      </c>
      <c r="L64" s="135">
        <f>F64/F64</f>
        <v>1</v>
      </c>
      <c r="M64" s="134">
        <v>263508</v>
      </c>
      <c r="N64" s="134">
        <v>68106</v>
      </c>
      <c r="O64" s="134">
        <v>100404</v>
      </c>
      <c r="P64" s="134">
        <v>154656</v>
      </c>
      <c r="Q64" s="134">
        <v>190973</v>
      </c>
      <c r="R64" s="135">
        <f t="shared" si="4"/>
        <v>0.23482438444030618</v>
      </c>
      <c r="S64" s="135">
        <f t="shared" si="5"/>
        <v>-0.27526678506914404</v>
      </c>
      <c r="T64" s="134">
        <f t="shared" si="6"/>
        <v>36317</v>
      </c>
      <c r="U64" s="134">
        <f t="shared" si="7"/>
        <v>-72535</v>
      </c>
      <c r="V64" s="136">
        <f>P64/P64</f>
        <v>1</v>
      </c>
      <c r="W64" s="135">
        <f>Q64/Q64</f>
        <v>1</v>
      </c>
      <c r="X64" s="137">
        <v>20210</v>
      </c>
      <c r="Y64" s="134">
        <v>4198</v>
      </c>
      <c r="Z64" s="134">
        <v>10450</v>
      </c>
      <c r="AA64" s="134">
        <v>16003</v>
      </c>
      <c r="AB64" s="134">
        <v>15448</v>
      </c>
      <c r="AC64" s="135">
        <f t="shared" si="12"/>
        <v>-3.4680997313003781E-2</v>
      </c>
      <c r="AD64" s="136">
        <f t="shared" si="14"/>
        <v>-0.23562592775853541</v>
      </c>
      <c r="AE64" s="134">
        <f t="shared" si="9"/>
        <v>-555</v>
      </c>
      <c r="AF64" s="134">
        <f t="shared" si="13"/>
        <v>-4762</v>
      </c>
      <c r="AG64" s="135">
        <f t="shared" si="11"/>
        <v>9.5293842523717519E-4</v>
      </c>
    </row>
    <row r="65" spans="2:33" ht="15.75" x14ac:dyDescent="0.25">
      <c r="B65" s="138" t="s">
        <v>183</v>
      </c>
      <c r="C65" s="139">
        <v>224551</v>
      </c>
      <c r="D65" s="139">
        <v>56553</v>
      </c>
      <c r="E65" s="139">
        <v>78487</v>
      </c>
      <c r="F65" s="139">
        <v>131647</v>
      </c>
      <c r="G65" s="140">
        <f t="shared" si="0"/>
        <v>0.67730961815332469</v>
      </c>
      <c r="H65" s="140">
        <f t="shared" si="1"/>
        <v>-0.41373229244136078</v>
      </c>
      <c r="I65" s="139">
        <f t="shared" si="2"/>
        <v>53160</v>
      </c>
      <c r="J65" s="139">
        <f t="shared" si="3"/>
        <v>-92904</v>
      </c>
      <c r="K65" s="141">
        <f>E65/E64</f>
        <v>0.78171188398868574</v>
      </c>
      <c r="L65" s="140">
        <f>F65/F64</f>
        <v>0.85122465342437414</v>
      </c>
      <c r="M65" s="139">
        <v>224551</v>
      </c>
      <c r="N65" s="139">
        <v>56553</v>
      </c>
      <c r="O65" s="139">
        <v>78487</v>
      </c>
      <c r="P65" s="139">
        <v>131647</v>
      </c>
      <c r="Q65" s="139">
        <v>161808</v>
      </c>
      <c r="R65" s="140">
        <f t="shared" si="4"/>
        <v>0.22910510683874308</v>
      </c>
      <c r="S65" s="140">
        <f t="shared" si="5"/>
        <v>-0.27941536666503375</v>
      </c>
      <c r="T65" s="139">
        <f t="shared" si="6"/>
        <v>30161</v>
      </c>
      <c r="U65" s="139">
        <f t="shared" si="7"/>
        <v>-62743</v>
      </c>
      <c r="V65" s="141">
        <f>P65/P64</f>
        <v>0.85122465342437414</v>
      </c>
      <c r="W65" s="140">
        <f>Q65/Q64</f>
        <v>0.84728207652390652</v>
      </c>
      <c r="X65" s="142">
        <v>16376</v>
      </c>
      <c r="Y65" s="139">
        <v>3115</v>
      </c>
      <c r="Z65" s="139">
        <v>7903</v>
      </c>
      <c r="AA65" s="139">
        <v>14145</v>
      </c>
      <c r="AB65" s="139">
        <v>12194</v>
      </c>
      <c r="AC65" s="140">
        <f t="shared" si="12"/>
        <v>-0.13792859667727109</v>
      </c>
      <c r="AD65" s="141">
        <f t="shared" si="14"/>
        <v>-0.25537371763556427</v>
      </c>
      <c r="AE65" s="139">
        <f t="shared" si="9"/>
        <v>-1951</v>
      </c>
      <c r="AF65" s="139">
        <f t="shared" si="13"/>
        <v>-4182</v>
      </c>
      <c r="AG65" s="140">
        <f t="shared" si="11"/>
        <v>7.5220942240692085E-4</v>
      </c>
    </row>
    <row r="66" spans="2:33" ht="15.75" x14ac:dyDescent="0.25">
      <c r="B66" s="143" t="s">
        <v>184</v>
      </c>
      <c r="C66" s="139">
        <v>199944</v>
      </c>
      <c r="D66" s="139">
        <v>49033</v>
      </c>
      <c r="E66" s="139">
        <v>68541</v>
      </c>
      <c r="F66" s="139">
        <v>115089</v>
      </c>
      <c r="G66" s="140">
        <f t="shared" si="0"/>
        <v>0.67912636232328105</v>
      </c>
      <c r="H66" s="140">
        <f t="shared" si="1"/>
        <v>-0.42439383027247635</v>
      </c>
      <c r="I66" s="139">
        <f t="shared" si="2"/>
        <v>46548</v>
      </c>
      <c r="J66" s="139">
        <f t="shared" si="3"/>
        <v>-84855</v>
      </c>
      <c r="K66" s="141">
        <f>E66/E64</f>
        <v>0.68265208557427992</v>
      </c>
      <c r="L66" s="140">
        <f>F66/F64</f>
        <v>0.74416123525760403</v>
      </c>
      <c r="M66" s="139">
        <v>199944</v>
      </c>
      <c r="N66" s="139">
        <v>49033</v>
      </c>
      <c r="O66" s="139">
        <v>68541</v>
      </c>
      <c r="P66" s="139">
        <v>115089</v>
      </c>
      <c r="Q66" s="139">
        <v>142212</v>
      </c>
      <c r="R66" s="140">
        <f t="shared" si="4"/>
        <v>0.23566978599171073</v>
      </c>
      <c r="S66" s="140">
        <f t="shared" si="5"/>
        <v>-0.28874084743728246</v>
      </c>
      <c r="T66" s="139">
        <f t="shared" si="6"/>
        <v>27123</v>
      </c>
      <c r="U66" s="139">
        <f t="shared" si="7"/>
        <v>-57732</v>
      </c>
      <c r="V66" s="141">
        <f>P66/P64</f>
        <v>0.74416123525760403</v>
      </c>
      <c r="W66" s="140">
        <f>Q66/Q64</f>
        <v>0.744670712613825</v>
      </c>
      <c r="X66" s="142">
        <v>13655</v>
      </c>
      <c r="Y66" s="139">
        <v>2356</v>
      </c>
      <c r="Z66" s="139">
        <v>6367</v>
      </c>
      <c r="AA66" s="139">
        <v>11704</v>
      </c>
      <c r="AB66" s="139">
        <v>10726</v>
      </c>
      <c r="AC66" s="140">
        <f t="shared" si="12"/>
        <v>-8.3561175666438836E-2</v>
      </c>
      <c r="AD66" s="141">
        <f t="shared" si="14"/>
        <v>-0.21450018308311969</v>
      </c>
      <c r="AE66" s="139">
        <f t="shared" si="9"/>
        <v>-978</v>
      </c>
      <c r="AF66" s="139">
        <f t="shared" si="13"/>
        <v>-2929</v>
      </c>
      <c r="AG66" s="140">
        <f t="shared" si="11"/>
        <v>6.6165312979634522E-4</v>
      </c>
    </row>
    <row r="67" spans="2:33" ht="15.75" x14ac:dyDescent="0.25">
      <c r="B67" s="143" t="s">
        <v>185</v>
      </c>
      <c r="C67" s="139">
        <v>24606</v>
      </c>
      <c r="D67" s="139">
        <v>7519</v>
      </c>
      <c r="E67" s="139">
        <v>9945</v>
      </c>
      <c r="F67" s="139">
        <v>16559</v>
      </c>
      <c r="G67" s="140">
        <f t="shared" si="0"/>
        <v>0.66505781799899455</v>
      </c>
      <c r="H67" s="140">
        <f t="shared" si="1"/>
        <v>-0.32703405673412989</v>
      </c>
      <c r="I67" s="139">
        <f t="shared" si="2"/>
        <v>6614</v>
      </c>
      <c r="J67" s="139">
        <f t="shared" si="3"/>
        <v>-8047</v>
      </c>
      <c r="K67" s="141">
        <f>E67/E64</f>
        <v>9.9049838651846536E-2</v>
      </c>
      <c r="L67" s="140">
        <f>F67/F64</f>
        <v>0.10706988412993999</v>
      </c>
      <c r="M67" s="139">
        <v>24606</v>
      </c>
      <c r="N67" s="139">
        <v>7519</v>
      </c>
      <c r="O67" s="139">
        <v>9945</v>
      </c>
      <c r="P67" s="139">
        <v>16559</v>
      </c>
      <c r="Q67" s="139">
        <v>19594</v>
      </c>
      <c r="R67" s="140">
        <f t="shared" si="4"/>
        <v>0.18328401473518929</v>
      </c>
      <c r="S67" s="140">
        <f t="shared" si="5"/>
        <v>-0.20369015687230752</v>
      </c>
      <c r="T67" s="139">
        <f t="shared" si="6"/>
        <v>3035</v>
      </c>
      <c r="U67" s="139">
        <f t="shared" si="7"/>
        <v>-5012</v>
      </c>
      <c r="V67" s="141">
        <f>P67/P64</f>
        <v>0.10706988412993999</v>
      </c>
      <c r="W67" s="140">
        <f>Q67/Q64</f>
        <v>0.10260089122546119</v>
      </c>
      <c r="X67" s="142">
        <v>2721</v>
      </c>
      <c r="Y67" s="139">
        <v>759</v>
      </c>
      <c r="Z67" s="139">
        <v>1537</v>
      </c>
      <c r="AA67" s="139">
        <v>2441</v>
      </c>
      <c r="AB67" s="139">
        <v>1468</v>
      </c>
      <c r="AC67" s="140">
        <f t="shared" si="12"/>
        <v>-0.39860712822613686</v>
      </c>
      <c r="AD67" s="141">
        <f t="shared" si="14"/>
        <v>-0.46049246600514515</v>
      </c>
      <c r="AE67" s="139">
        <f t="shared" si="9"/>
        <v>-973</v>
      </c>
      <c r="AF67" s="139">
        <f t="shared" si="13"/>
        <v>-1253</v>
      </c>
      <c r="AG67" s="140">
        <f t="shared" si="11"/>
        <v>9.0556292610575681E-5</v>
      </c>
    </row>
    <row r="68" spans="2:33" ht="15.75" x14ac:dyDescent="0.25">
      <c r="B68" s="138" t="s">
        <v>186</v>
      </c>
      <c r="C68" s="139">
        <v>3211</v>
      </c>
      <c r="D68" s="139">
        <v>911</v>
      </c>
      <c r="E68" s="139">
        <v>1457</v>
      </c>
      <c r="F68" s="139">
        <v>302</v>
      </c>
      <c r="G68" s="140">
        <f t="shared" si="0"/>
        <v>-0.79272477693891563</v>
      </c>
      <c r="H68" s="140">
        <f t="shared" si="1"/>
        <v>-0.90594830270943627</v>
      </c>
      <c r="I68" s="139">
        <f t="shared" si="2"/>
        <v>-1155</v>
      </c>
      <c r="J68" s="139">
        <f t="shared" si="3"/>
        <v>-2909</v>
      </c>
      <c r="K68" s="141">
        <f>E68/E64</f>
        <v>1.4511374048842675E-2</v>
      </c>
      <c r="L68" s="140">
        <f>F68/F64</f>
        <v>1.9527208773018829E-3</v>
      </c>
      <c r="M68" s="139">
        <v>3211</v>
      </c>
      <c r="N68" s="139">
        <v>911</v>
      </c>
      <c r="O68" s="139">
        <v>1457</v>
      </c>
      <c r="P68" s="139">
        <v>302</v>
      </c>
      <c r="Q68" s="139">
        <v>966</v>
      </c>
      <c r="R68" s="140">
        <f t="shared" si="4"/>
        <v>2.1986754966887418</v>
      </c>
      <c r="S68" s="140">
        <f t="shared" si="5"/>
        <v>-0.69915914045468708</v>
      </c>
      <c r="T68" s="139">
        <f t="shared" si="6"/>
        <v>664</v>
      </c>
      <c r="U68" s="139">
        <f t="shared" si="7"/>
        <v>-2245</v>
      </c>
      <c r="V68" s="141">
        <f>P68/P64</f>
        <v>1.9527208773018829E-3</v>
      </c>
      <c r="W68" s="140">
        <f>Q68/Q64</f>
        <v>5.0583066716237378E-3</v>
      </c>
      <c r="X68" s="142">
        <v>755</v>
      </c>
      <c r="Y68" s="139">
        <v>105</v>
      </c>
      <c r="Z68" s="139">
        <v>161</v>
      </c>
      <c r="AA68" s="139">
        <v>10</v>
      </c>
      <c r="AB68" s="139">
        <v>258</v>
      </c>
      <c r="AC68" s="140">
        <f t="shared" si="12"/>
        <v>24.8</v>
      </c>
      <c r="AD68" s="141">
        <f t="shared" si="14"/>
        <v>-0.65827814569536425</v>
      </c>
      <c r="AE68" s="139">
        <f t="shared" si="9"/>
        <v>248</v>
      </c>
      <c r="AF68" s="139">
        <f t="shared" si="13"/>
        <v>-497</v>
      </c>
      <c r="AG68" s="140">
        <f t="shared" si="11"/>
        <v>1.591520673946085E-5</v>
      </c>
    </row>
    <row r="69" spans="2:33" ht="15.75" x14ac:dyDescent="0.25">
      <c r="B69" s="138" t="s">
        <v>187</v>
      </c>
      <c r="C69" s="139">
        <v>10672</v>
      </c>
      <c r="D69" s="139">
        <v>3034</v>
      </c>
      <c r="E69" s="139">
        <v>5604</v>
      </c>
      <c r="F69" s="139">
        <v>5872</v>
      </c>
      <c r="G69" s="140">
        <f t="shared" si="0"/>
        <v>4.7822983583154954E-2</v>
      </c>
      <c r="H69" s="140">
        <f t="shared" si="1"/>
        <v>-0.4497751124437781</v>
      </c>
      <c r="I69" s="139">
        <f t="shared" si="2"/>
        <v>268</v>
      </c>
      <c r="J69" s="139">
        <f t="shared" si="3"/>
        <v>-4800</v>
      </c>
      <c r="K69" s="141">
        <f>E69/E64</f>
        <v>5.5814509382096332E-2</v>
      </c>
      <c r="L69" s="140">
        <f>F69/F64</f>
        <v>3.7968135733498859E-2</v>
      </c>
      <c r="M69" s="139">
        <v>10672</v>
      </c>
      <c r="N69" s="139">
        <v>3034</v>
      </c>
      <c r="O69" s="139">
        <v>5604</v>
      </c>
      <c r="P69" s="139">
        <v>5872</v>
      </c>
      <c r="Q69" s="139">
        <v>7306</v>
      </c>
      <c r="R69" s="140">
        <f t="shared" si="4"/>
        <v>0.24420980926430524</v>
      </c>
      <c r="S69" s="140">
        <f t="shared" si="5"/>
        <v>-0.31540479760119944</v>
      </c>
      <c r="T69" s="139">
        <f t="shared" si="6"/>
        <v>1434</v>
      </c>
      <c r="U69" s="139">
        <f t="shared" si="7"/>
        <v>-3366</v>
      </c>
      <c r="V69" s="141">
        <f>P69/P64</f>
        <v>3.7968135733498859E-2</v>
      </c>
      <c r="W69" s="140">
        <f>Q69/Q64</f>
        <v>3.8256716918098371E-2</v>
      </c>
      <c r="X69" s="142">
        <v>1389</v>
      </c>
      <c r="Y69" s="139">
        <v>347</v>
      </c>
      <c r="Z69" s="139">
        <v>889</v>
      </c>
      <c r="AA69" s="139">
        <v>444</v>
      </c>
      <c r="AB69" s="139">
        <v>647</v>
      </c>
      <c r="AC69" s="140">
        <f t="shared" si="12"/>
        <v>0.45720720720720731</v>
      </c>
      <c r="AD69" s="141">
        <f t="shared" si="14"/>
        <v>-0.53419726421886249</v>
      </c>
      <c r="AE69" s="139">
        <f t="shared" si="9"/>
        <v>203</v>
      </c>
      <c r="AF69" s="139">
        <f t="shared" si="13"/>
        <v>-742</v>
      </c>
      <c r="AG69" s="140">
        <f t="shared" si="11"/>
        <v>3.9911390544306853E-5</v>
      </c>
    </row>
    <row r="70" spans="2:33" ht="15.75" x14ac:dyDescent="0.25">
      <c r="B70" s="138" t="s">
        <v>188</v>
      </c>
      <c r="C70" s="139">
        <v>11582</v>
      </c>
      <c r="D70" s="139">
        <v>4133</v>
      </c>
      <c r="E70" s="139">
        <v>5942</v>
      </c>
      <c r="F70" s="139">
        <v>8244</v>
      </c>
      <c r="G70" s="140">
        <f t="shared" si="0"/>
        <v>0.38741164591046795</v>
      </c>
      <c r="H70" s="140">
        <f t="shared" si="1"/>
        <v>-0.28820583664306687</v>
      </c>
      <c r="I70" s="139">
        <f t="shared" si="2"/>
        <v>2302</v>
      </c>
      <c r="J70" s="139">
        <f t="shared" si="3"/>
        <v>-3338</v>
      </c>
      <c r="K70" s="141">
        <f>E70/E64</f>
        <v>5.918090912712641E-2</v>
      </c>
      <c r="L70" s="140">
        <f>F70/F64</f>
        <v>5.3305400372439478E-2</v>
      </c>
      <c r="M70" s="139">
        <v>11582</v>
      </c>
      <c r="N70" s="139">
        <v>4133</v>
      </c>
      <c r="O70" s="139">
        <v>5942</v>
      </c>
      <c r="P70" s="139">
        <v>8244</v>
      </c>
      <c r="Q70" s="139">
        <v>9444</v>
      </c>
      <c r="R70" s="140">
        <f t="shared" si="4"/>
        <v>0.14556040756914124</v>
      </c>
      <c r="S70" s="140">
        <f t="shared" si="5"/>
        <v>-0.18459678811949576</v>
      </c>
      <c r="T70" s="139">
        <f t="shared" si="6"/>
        <v>1200</v>
      </c>
      <c r="U70" s="139">
        <f t="shared" si="7"/>
        <v>-2138</v>
      </c>
      <c r="V70" s="141">
        <f>P70/P64</f>
        <v>5.3305400372439478E-2</v>
      </c>
      <c r="W70" s="140">
        <f>Q70/Q64</f>
        <v>4.9452016777240759E-2</v>
      </c>
      <c r="X70" s="142">
        <v>784</v>
      </c>
      <c r="Y70" s="139">
        <v>246</v>
      </c>
      <c r="Z70" s="139">
        <v>421</v>
      </c>
      <c r="AA70" s="139">
        <v>825</v>
      </c>
      <c r="AB70" s="139">
        <v>1691</v>
      </c>
      <c r="AC70" s="140">
        <f t="shared" si="12"/>
        <v>1.0496969696969698</v>
      </c>
      <c r="AD70" s="141">
        <f t="shared" si="14"/>
        <v>1.1568877551020407</v>
      </c>
      <c r="AE70" s="139">
        <f t="shared" si="9"/>
        <v>866</v>
      </c>
      <c r="AF70" s="139">
        <f t="shared" si="13"/>
        <v>907</v>
      </c>
      <c r="AG70" s="140">
        <f t="shared" si="11"/>
        <v>1.0431245967607865E-4</v>
      </c>
    </row>
    <row r="71" spans="2:33" ht="15.75" x14ac:dyDescent="0.25">
      <c r="B71" s="144" t="s">
        <v>189</v>
      </c>
      <c r="C71" s="145">
        <v>13495</v>
      </c>
      <c r="D71" s="145">
        <v>3478</v>
      </c>
      <c r="E71" s="145">
        <v>8921</v>
      </c>
      <c r="F71" s="145">
        <v>8592</v>
      </c>
      <c r="G71" s="146">
        <f t="shared" si="0"/>
        <v>-3.6879273624033204E-2</v>
      </c>
      <c r="H71" s="146">
        <f t="shared" si="1"/>
        <v>-0.36331974805483513</v>
      </c>
      <c r="I71" s="145">
        <f t="shared" si="2"/>
        <v>-329</v>
      </c>
      <c r="J71" s="147">
        <f t="shared" si="3"/>
        <v>-4903</v>
      </c>
      <c r="K71" s="141">
        <f>E71/E64</f>
        <v>8.8851041791163696E-2</v>
      </c>
      <c r="L71" s="148">
        <f>F71/F64</f>
        <v>5.5555555555555552E-2</v>
      </c>
      <c r="M71" s="145">
        <v>13495</v>
      </c>
      <c r="N71" s="145">
        <v>3478</v>
      </c>
      <c r="O71" s="145">
        <v>8921</v>
      </c>
      <c r="P71" s="145">
        <v>8592</v>
      </c>
      <c r="Q71" s="145">
        <v>11449</v>
      </c>
      <c r="R71" s="146">
        <f t="shared" si="4"/>
        <v>0.33251862197392934</v>
      </c>
      <c r="S71" s="146">
        <f t="shared" si="5"/>
        <v>-0.15161170804001478</v>
      </c>
      <c r="T71" s="145">
        <f t="shared" si="6"/>
        <v>2857</v>
      </c>
      <c r="U71" s="147">
        <f t="shared" si="7"/>
        <v>-2046</v>
      </c>
      <c r="V71" s="141">
        <f>P71/P64</f>
        <v>5.5555555555555552E-2</v>
      </c>
      <c r="W71" s="148">
        <f>Q71/Q64</f>
        <v>5.9950883109130611E-2</v>
      </c>
      <c r="X71" s="149">
        <v>907</v>
      </c>
      <c r="Y71" s="147">
        <v>384</v>
      </c>
      <c r="Z71" s="147">
        <v>1076</v>
      </c>
      <c r="AA71" s="145">
        <v>579</v>
      </c>
      <c r="AB71" s="145">
        <v>658</v>
      </c>
      <c r="AC71" s="146">
        <f t="shared" si="12"/>
        <v>0.13644214162348867</v>
      </c>
      <c r="AD71" s="163">
        <f t="shared" si="14"/>
        <v>-0.27453142227122385</v>
      </c>
      <c r="AE71" s="145">
        <f t="shared" si="9"/>
        <v>79</v>
      </c>
      <c r="AF71" s="145">
        <f t="shared" si="13"/>
        <v>-249</v>
      </c>
      <c r="AG71" s="146">
        <f t="shared" si="11"/>
        <v>4.0589945870407898E-5</v>
      </c>
    </row>
    <row r="72" spans="2:33" ht="6" customHeight="1" x14ac:dyDescent="0.25">
      <c r="B72" s="155"/>
      <c r="C72" s="156"/>
      <c r="D72" s="157"/>
      <c r="E72" s="157"/>
      <c r="F72" s="156"/>
      <c r="G72" s="156"/>
      <c r="H72" s="157"/>
      <c r="I72" s="157"/>
      <c r="M72" s="156"/>
      <c r="N72" s="156"/>
      <c r="O72" s="157"/>
      <c r="P72" s="157"/>
      <c r="Q72" s="156"/>
      <c r="R72" s="156"/>
      <c r="S72" s="157"/>
      <c r="T72" s="157"/>
    </row>
    <row r="73" spans="2:33" x14ac:dyDescent="0.25">
      <c r="B73" s="41" t="s">
        <v>85</v>
      </c>
      <c r="C73" s="41"/>
      <c r="D73" s="41"/>
      <c r="E73" s="41"/>
      <c r="F73" s="41"/>
      <c r="G73" s="41"/>
      <c r="H73" s="41"/>
      <c r="I73" s="41"/>
      <c r="M73" s="41"/>
      <c r="N73" s="41"/>
      <c r="O73" s="41"/>
      <c r="P73" s="41"/>
      <c r="Q73" s="41"/>
      <c r="R73" s="41"/>
      <c r="S73" s="41"/>
      <c r="T73" s="41"/>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8C51-35EE-4BA3-8913-756ED09CF8C9}">
  <dimension ref="A1:V65"/>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18.42578125" customWidth="1"/>
    <col min="2" max="2" width="42.85546875" customWidth="1"/>
    <col min="16" max="16" width="15.85546875" customWidth="1"/>
  </cols>
  <sheetData>
    <row r="1" spans="1:22" ht="40.5" customHeight="1" x14ac:dyDescent="0.25">
      <c r="A1" s="47"/>
    </row>
    <row r="4" spans="1:22" ht="21.75" thickBot="1" x14ac:dyDescent="0.3">
      <c r="B4" s="12" t="str">
        <f>CONCATENATE("Turistas entrados según forma de contratación")</f>
        <v>Turistas entrados según forma de contratación</v>
      </c>
      <c r="C4" s="12"/>
      <c r="D4" s="12"/>
      <c r="E4" s="12"/>
      <c r="F4" s="12"/>
      <c r="G4" s="12"/>
      <c r="H4" s="12"/>
      <c r="I4" s="12"/>
      <c r="J4" s="12"/>
      <c r="K4" s="12"/>
      <c r="L4" s="12"/>
      <c r="M4" s="12"/>
      <c r="N4" s="12"/>
      <c r="O4" s="12"/>
      <c r="P4" s="12"/>
      <c r="Q4" s="12"/>
      <c r="R4" s="12"/>
      <c r="S4" s="12"/>
      <c r="T4" s="12"/>
      <c r="U4" s="12"/>
      <c r="V4" s="1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7.25" customHeight="1"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64" t="s">
        <v>58</v>
      </c>
      <c r="C7" s="165"/>
      <c r="D7" s="165"/>
      <c r="E7" s="165"/>
      <c r="F7" s="165"/>
      <c r="G7" s="165"/>
      <c r="H7" s="165"/>
      <c r="I7" s="165"/>
      <c r="J7" s="165"/>
      <c r="K7" s="166"/>
      <c r="L7" s="166"/>
      <c r="M7" s="166"/>
      <c r="N7" s="166"/>
      <c r="O7" s="166"/>
      <c r="P7" s="166"/>
      <c r="Q7" s="166"/>
      <c r="R7" s="166"/>
      <c r="S7" s="166"/>
      <c r="T7" s="166"/>
      <c r="U7" s="166"/>
      <c r="V7" s="166"/>
    </row>
    <row r="8" spans="1:22" ht="15.75" x14ac:dyDescent="0.25">
      <c r="B8" s="167" t="s">
        <v>160</v>
      </c>
      <c r="C8" s="116">
        <v>15115709</v>
      </c>
      <c r="D8" s="116">
        <v>4631804</v>
      </c>
      <c r="E8" s="116">
        <v>6697165</v>
      </c>
      <c r="F8" s="116">
        <v>14617383</v>
      </c>
      <c r="G8" s="116">
        <v>16210911</v>
      </c>
      <c r="H8" s="117">
        <f t="shared" ref="H8:H25" si="0">G8/F8-1</f>
        <v>0.10901595723393176</v>
      </c>
      <c r="I8" s="117">
        <f t="shared" ref="I8:I25" si="1">G8/C8-1</f>
        <v>7.2454557043933665E-2</v>
      </c>
      <c r="J8" s="116">
        <f t="shared" ref="J8:J25" si="2">G8-F8</f>
        <v>1593528</v>
      </c>
      <c r="K8" s="116">
        <f t="shared" ref="K8:K25" si="3">G8-C8</f>
        <v>1095202</v>
      </c>
      <c r="L8" s="117">
        <f>G8/G8</f>
        <v>1</v>
      </c>
      <c r="M8" s="119">
        <v>1325924</v>
      </c>
      <c r="N8" s="116">
        <v>250574</v>
      </c>
      <c r="O8" s="116">
        <v>1025982</v>
      </c>
      <c r="P8" s="116">
        <v>1448890</v>
      </c>
      <c r="Q8" s="116">
        <v>1569613</v>
      </c>
      <c r="R8" s="118">
        <f t="shared" ref="R8:R25" si="4">Q8/P8-1</f>
        <v>8.3321025060563603E-2</v>
      </c>
      <c r="S8" s="117">
        <f t="shared" ref="S8:S25" si="5">Q8/M8-1</f>
        <v>0.18378806025081373</v>
      </c>
      <c r="T8" s="116">
        <f t="shared" ref="T8:T25" si="6">Q8-P8</f>
        <v>120723</v>
      </c>
      <c r="U8" s="116">
        <f t="shared" ref="U8:U25" si="7">Q8-M8</f>
        <v>243689</v>
      </c>
      <c r="V8" s="118">
        <f t="shared" ref="V8" si="8">Q8/Q8</f>
        <v>1</v>
      </c>
    </row>
    <row r="9" spans="1:22" ht="15.75" x14ac:dyDescent="0.25">
      <c r="B9" s="168" t="s">
        <v>193</v>
      </c>
      <c r="C9" s="116">
        <v>8514180</v>
      </c>
      <c r="D9" s="116">
        <v>2231698</v>
      </c>
      <c r="E9" s="116">
        <v>2963552</v>
      </c>
      <c r="F9" s="116">
        <v>7070542</v>
      </c>
      <c r="G9" s="116">
        <v>7778899</v>
      </c>
      <c r="H9" s="117">
        <f t="shared" si="0"/>
        <v>0.1001842574444789</v>
      </c>
      <c r="I9" s="117">
        <f t="shared" si="1"/>
        <v>-8.6359578961215266E-2</v>
      </c>
      <c r="J9" s="116">
        <f t="shared" si="2"/>
        <v>708357</v>
      </c>
      <c r="K9" s="116">
        <f t="shared" si="3"/>
        <v>-735281</v>
      </c>
      <c r="L9" s="117">
        <f>G9/G8</f>
        <v>0.47985575887746224</v>
      </c>
      <c r="M9" s="119">
        <v>740826</v>
      </c>
      <c r="N9" s="116">
        <v>89562</v>
      </c>
      <c r="O9" s="116">
        <v>519238</v>
      </c>
      <c r="P9" s="116">
        <v>674180</v>
      </c>
      <c r="Q9" s="116">
        <v>744613</v>
      </c>
      <c r="R9" s="118">
        <f t="shared" si="4"/>
        <v>0.1044720994393189</v>
      </c>
      <c r="S9" s="117">
        <f t="shared" si="5"/>
        <v>5.1118616247269877E-3</v>
      </c>
      <c r="T9" s="116">
        <f t="shared" si="6"/>
        <v>70433</v>
      </c>
      <c r="U9" s="116">
        <f t="shared" si="7"/>
        <v>3787</v>
      </c>
      <c r="V9" s="118">
        <f t="shared" ref="V9" si="9">Q9/Q8</f>
        <v>0.47439273247609443</v>
      </c>
    </row>
    <row r="10" spans="1:22" ht="15.75" x14ac:dyDescent="0.25">
      <c r="B10" s="168" t="s">
        <v>194</v>
      </c>
      <c r="C10" s="169">
        <v>6601531</v>
      </c>
      <c r="D10" s="169">
        <v>2400104</v>
      </c>
      <c r="E10" s="169">
        <v>3733614</v>
      </c>
      <c r="F10" s="169">
        <v>7546841</v>
      </c>
      <c r="G10" s="169">
        <v>8432013</v>
      </c>
      <c r="H10" s="170">
        <f t="shared" si="0"/>
        <v>0.11729040004950408</v>
      </c>
      <c r="I10" s="170">
        <f t="shared" si="1"/>
        <v>0.27728143668491456</v>
      </c>
      <c r="J10" s="169">
        <f t="shared" si="2"/>
        <v>885172</v>
      </c>
      <c r="K10" s="169">
        <f t="shared" si="3"/>
        <v>1830482</v>
      </c>
      <c r="L10" s="170">
        <f>G10/G8</f>
        <v>0.52014430280938562</v>
      </c>
      <c r="M10" s="171">
        <v>585098</v>
      </c>
      <c r="N10" s="169">
        <v>161011</v>
      </c>
      <c r="O10" s="169">
        <v>506744</v>
      </c>
      <c r="P10" s="169">
        <v>774710</v>
      </c>
      <c r="Q10" s="169">
        <v>825001</v>
      </c>
      <c r="R10" s="172">
        <f t="shared" si="4"/>
        <v>6.4915904015696135E-2</v>
      </c>
      <c r="S10" s="170">
        <f t="shared" si="5"/>
        <v>0.41002191085937745</v>
      </c>
      <c r="T10" s="169">
        <f t="shared" si="6"/>
        <v>50291</v>
      </c>
      <c r="U10" s="169">
        <f t="shared" si="7"/>
        <v>239903</v>
      </c>
      <c r="V10" s="172">
        <f t="shared" ref="V10" si="10">Q10/Q8</f>
        <v>0.52560790462362383</v>
      </c>
    </row>
    <row r="11" spans="1:22" x14ac:dyDescent="0.25">
      <c r="B11" s="173" t="s">
        <v>161</v>
      </c>
      <c r="C11" s="174">
        <v>5889454</v>
      </c>
      <c r="D11" s="174">
        <v>1931945</v>
      </c>
      <c r="E11" s="174">
        <v>2762750</v>
      </c>
      <c r="F11" s="174">
        <v>5951456</v>
      </c>
      <c r="G11" s="174">
        <v>6572823</v>
      </c>
      <c r="H11" s="175">
        <f t="shared" si="0"/>
        <v>0.10440587983847993</v>
      </c>
      <c r="I11" s="175">
        <f t="shared" si="1"/>
        <v>0.11603265769628224</v>
      </c>
      <c r="J11" s="174">
        <f t="shared" si="2"/>
        <v>621367</v>
      </c>
      <c r="K11" s="174">
        <f t="shared" si="3"/>
        <v>683369</v>
      </c>
      <c r="L11" s="175">
        <f>G11/G11</f>
        <v>1</v>
      </c>
      <c r="M11" s="176">
        <v>526258</v>
      </c>
      <c r="N11" s="174">
        <v>109315</v>
      </c>
      <c r="O11" s="174">
        <v>415641</v>
      </c>
      <c r="P11" s="174">
        <v>584798</v>
      </c>
      <c r="Q11" s="174">
        <v>636062</v>
      </c>
      <c r="R11" s="177">
        <f t="shared" si="4"/>
        <v>8.7661038512443668E-2</v>
      </c>
      <c r="S11" s="175">
        <f t="shared" si="5"/>
        <v>0.20865050982597899</v>
      </c>
      <c r="T11" s="174">
        <f t="shared" si="6"/>
        <v>51264</v>
      </c>
      <c r="U11" s="174">
        <f t="shared" si="7"/>
        <v>109804</v>
      </c>
      <c r="V11" s="177">
        <f t="shared" ref="V11" si="11">Q11/Q11</f>
        <v>1</v>
      </c>
    </row>
    <row r="12" spans="1:22" x14ac:dyDescent="0.25">
      <c r="B12" s="178" t="s">
        <v>193</v>
      </c>
      <c r="C12" s="179">
        <v>3104256</v>
      </c>
      <c r="D12" s="179">
        <v>831168</v>
      </c>
      <c r="E12" s="179">
        <v>1115452</v>
      </c>
      <c r="F12" s="179">
        <v>2461104</v>
      </c>
      <c r="G12" s="179">
        <v>2662285</v>
      </c>
      <c r="H12" s="180">
        <f t="shared" si="0"/>
        <v>8.1744209102906584E-2</v>
      </c>
      <c r="I12" s="180">
        <f t="shared" si="1"/>
        <v>-0.14237582209714661</v>
      </c>
      <c r="J12" s="179">
        <f t="shared" si="2"/>
        <v>201181</v>
      </c>
      <c r="K12" s="179">
        <f t="shared" si="3"/>
        <v>-441971</v>
      </c>
      <c r="L12" s="180">
        <f>G12/G11</f>
        <v>0.40504437743112814</v>
      </c>
      <c r="M12" s="181">
        <v>272537</v>
      </c>
      <c r="N12" s="179">
        <v>36307</v>
      </c>
      <c r="O12" s="179">
        <v>207021</v>
      </c>
      <c r="P12" s="179">
        <v>240344</v>
      </c>
      <c r="Q12" s="179">
        <v>268318</v>
      </c>
      <c r="R12" s="182">
        <f t="shared" si="4"/>
        <v>0.11639150550877075</v>
      </c>
      <c r="S12" s="180">
        <f t="shared" si="5"/>
        <v>-1.5480466872388021E-2</v>
      </c>
      <c r="T12" s="179">
        <f t="shared" si="6"/>
        <v>27974</v>
      </c>
      <c r="U12" s="179">
        <f t="shared" si="7"/>
        <v>-4219</v>
      </c>
      <c r="V12" s="182">
        <f t="shared" ref="V12" si="12">Q12/Q11</f>
        <v>0.42184252478531969</v>
      </c>
    </row>
    <row r="13" spans="1:22" x14ac:dyDescent="0.25">
      <c r="B13" s="178" t="s">
        <v>194</v>
      </c>
      <c r="C13" s="179">
        <v>2785197</v>
      </c>
      <c r="D13" s="179">
        <v>1100778</v>
      </c>
      <c r="E13" s="179">
        <v>1647302</v>
      </c>
      <c r="F13" s="179">
        <v>3490353</v>
      </c>
      <c r="G13" s="179">
        <v>3910538</v>
      </c>
      <c r="H13" s="180">
        <f t="shared" si="0"/>
        <v>0.1203846716936654</v>
      </c>
      <c r="I13" s="180">
        <f t="shared" si="1"/>
        <v>0.40404359188955041</v>
      </c>
      <c r="J13" s="179">
        <f t="shared" si="2"/>
        <v>420185</v>
      </c>
      <c r="K13" s="179">
        <f t="shared" si="3"/>
        <v>1125341</v>
      </c>
      <c r="L13" s="180">
        <f>G13/G11</f>
        <v>0.5949556225688718</v>
      </c>
      <c r="M13" s="181">
        <v>253721</v>
      </c>
      <c r="N13" s="179">
        <v>73007</v>
      </c>
      <c r="O13" s="179">
        <v>208621</v>
      </c>
      <c r="P13" s="179">
        <v>344454</v>
      </c>
      <c r="Q13" s="179">
        <v>367744</v>
      </c>
      <c r="R13" s="182">
        <f t="shared" si="4"/>
        <v>6.7614253282005654E-2</v>
      </c>
      <c r="S13" s="180">
        <f t="shared" si="5"/>
        <v>0.44940308449044419</v>
      </c>
      <c r="T13" s="179">
        <f t="shared" si="6"/>
        <v>23290</v>
      </c>
      <c r="U13" s="179">
        <f t="shared" si="7"/>
        <v>114023</v>
      </c>
      <c r="V13" s="182">
        <f t="shared" ref="V13" si="13">Q13/Q11</f>
        <v>0.57815747521468031</v>
      </c>
    </row>
    <row r="14" spans="1:22" x14ac:dyDescent="0.25">
      <c r="B14" s="173" t="s">
        <v>162</v>
      </c>
      <c r="C14" s="174">
        <v>4272615</v>
      </c>
      <c r="D14" s="174">
        <v>1331425</v>
      </c>
      <c r="E14" s="174">
        <v>1789513</v>
      </c>
      <c r="F14" s="174">
        <v>3868048</v>
      </c>
      <c r="G14" s="174">
        <v>4340676</v>
      </c>
      <c r="H14" s="175">
        <f t="shared" si="0"/>
        <v>0.12218772879757434</v>
      </c>
      <c r="I14" s="175">
        <f t="shared" si="1"/>
        <v>1.5929588788130999E-2</v>
      </c>
      <c r="J14" s="174">
        <f t="shared" si="2"/>
        <v>472628</v>
      </c>
      <c r="K14" s="174">
        <f t="shared" si="3"/>
        <v>68061</v>
      </c>
      <c r="L14" s="175">
        <f>G14/G14</f>
        <v>1</v>
      </c>
      <c r="M14" s="176">
        <v>416723</v>
      </c>
      <c r="N14" s="174">
        <v>74976</v>
      </c>
      <c r="O14" s="174">
        <v>316527</v>
      </c>
      <c r="P14" s="174">
        <v>421484</v>
      </c>
      <c r="Q14" s="174">
        <v>465099</v>
      </c>
      <c r="R14" s="177">
        <f t="shared" si="4"/>
        <v>0.1034796101394122</v>
      </c>
      <c r="S14" s="175">
        <f t="shared" si="5"/>
        <v>0.11608670507747343</v>
      </c>
      <c r="T14" s="174">
        <f t="shared" si="6"/>
        <v>43615</v>
      </c>
      <c r="U14" s="174">
        <f t="shared" si="7"/>
        <v>48376</v>
      </c>
      <c r="V14" s="177">
        <f t="shared" ref="V14" si="14">Q14/Q14</f>
        <v>1</v>
      </c>
    </row>
    <row r="15" spans="1:22" x14ac:dyDescent="0.25">
      <c r="B15" s="178" t="s">
        <v>193</v>
      </c>
      <c r="C15" s="179">
        <v>2471998</v>
      </c>
      <c r="D15" s="179">
        <v>711544</v>
      </c>
      <c r="E15" s="179">
        <v>877459</v>
      </c>
      <c r="F15" s="179">
        <v>2074813</v>
      </c>
      <c r="G15" s="179">
        <v>2351099</v>
      </c>
      <c r="H15" s="180">
        <f t="shared" si="0"/>
        <v>0.13316188013088404</v>
      </c>
      <c r="I15" s="180">
        <f t="shared" si="1"/>
        <v>-4.890740202864241E-2</v>
      </c>
      <c r="J15" s="179">
        <f t="shared" si="2"/>
        <v>276286</v>
      </c>
      <c r="K15" s="179">
        <f t="shared" si="3"/>
        <v>-120899</v>
      </c>
      <c r="L15" s="180">
        <f>G15/G14</f>
        <v>0.54164351359097063</v>
      </c>
      <c r="M15" s="181">
        <v>254639</v>
      </c>
      <c r="N15" s="179">
        <v>32650</v>
      </c>
      <c r="O15" s="179">
        <v>179883</v>
      </c>
      <c r="P15" s="179">
        <v>230750</v>
      </c>
      <c r="Q15" s="179">
        <v>268080</v>
      </c>
      <c r="R15" s="182">
        <f t="shared" si="4"/>
        <v>0.16177681473456129</v>
      </c>
      <c r="S15" s="180">
        <f t="shared" si="5"/>
        <v>5.278453025655927E-2</v>
      </c>
      <c r="T15" s="179">
        <f t="shared" si="6"/>
        <v>37330</v>
      </c>
      <c r="U15" s="179">
        <f t="shared" si="7"/>
        <v>13441</v>
      </c>
      <c r="V15" s="182">
        <f t="shared" ref="V15" si="15">Q15/Q14</f>
        <v>0.57639341301529357</v>
      </c>
    </row>
    <row r="16" spans="1:22" x14ac:dyDescent="0.25">
      <c r="B16" s="178" t="s">
        <v>194</v>
      </c>
      <c r="C16" s="179">
        <v>1800616</v>
      </c>
      <c r="D16" s="179">
        <v>619881</v>
      </c>
      <c r="E16" s="179">
        <v>912055</v>
      </c>
      <c r="F16" s="179">
        <v>1793236</v>
      </c>
      <c r="G16" s="179">
        <v>1989579</v>
      </c>
      <c r="H16" s="180">
        <f t="shared" si="0"/>
        <v>0.10949088686597852</v>
      </c>
      <c r="I16" s="180">
        <f t="shared" si="1"/>
        <v>0.10494353043625071</v>
      </c>
      <c r="J16" s="179">
        <f t="shared" si="2"/>
        <v>196343</v>
      </c>
      <c r="K16" s="179">
        <f t="shared" si="3"/>
        <v>188963</v>
      </c>
      <c r="L16" s="180">
        <f>G16/G14</f>
        <v>0.45835694716675468</v>
      </c>
      <c r="M16" s="181">
        <v>162084</v>
      </c>
      <c r="N16" s="179">
        <v>42327</v>
      </c>
      <c r="O16" s="179">
        <v>136644</v>
      </c>
      <c r="P16" s="179">
        <v>190734</v>
      </c>
      <c r="Q16" s="179">
        <v>197019</v>
      </c>
      <c r="R16" s="182">
        <f t="shared" si="4"/>
        <v>3.2951649941803662E-2</v>
      </c>
      <c r="S16" s="180">
        <f t="shared" si="5"/>
        <v>0.21553638853927604</v>
      </c>
      <c r="T16" s="179">
        <f t="shared" si="6"/>
        <v>6285</v>
      </c>
      <c r="U16" s="179">
        <f t="shared" si="7"/>
        <v>34935</v>
      </c>
      <c r="V16" s="182">
        <f t="shared" ref="V16" si="16">Q16/Q14</f>
        <v>0.42360658698470649</v>
      </c>
    </row>
    <row r="17" spans="2:22" x14ac:dyDescent="0.25">
      <c r="B17" s="173" t="s">
        <v>163</v>
      </c>
      <c r="C17" s="174">
        <v>3065575</v>
      </c>
      <c r="D17" s="174">
        <v>795213</v>
      </c>
      <c r="E17" s="174">
        <v>1188784</v>
      </c>
      <c r="F17" s="174">
        <v>2816231</v>
      </c>
      <c r="G17" s="174">
        <v>3179036</v>
      </c>
      <c r="H17" s="175">
        <f t="shared" si="0"/>
        <v>0.12882643504740909</v>
      </c>
      <c r="I17" s="175">
        <f t="shared" si="1"/>
        <v>3.7011327401873961E-2</v>
      </c>
      <c r="J17" s="174">
        <f t="shared" si="2"/>
        <v>362805</v>
      </c>
      <c r="K17" s="174">
        <f t="shared" si="3"/>
        <v>113461</v>
      </c>
      <c r="L17" s="175">
        <f>G17/G17</f>
        <v>1</v>
      </c>
      <c r="M17" s="176">
        <v>256733</v>
      </c>
      <c r="N17" s="174">
        <v>38706</v>
      </c>
      <c r="O17" s="174">
        <v>169823</v>
      </c>
      <c r="P17" s="174">
        <v>263759</v>
      </c>
      <c r="Q17" s="174">
        <v>300753</v>
      </c>
      <c r="R17" s="177">
        <f t="shared" si="4"/>
        <v>0.14025682535951378</v>
      </c>
      <c r="S17" s="175">
        <f t="shared" si="5"/>
        <v>0.17146218055333762</v>
      </c>
      <c r="T17" s="174">
        <f t="shared" si="6"/>
        <v>36994</v>
      </c>
      <c r="U17" s="174">
        <f t="shared" si="7"/>
        <v>44020</v>
      </c>
      <c r="V17" s="177">
        <f t="shared" ref="V17" si="17">Q17/Q17</f>
        <v>1</v>
      </c>
    </row>
    <row r="18" spans="2:22" x14ac:dyDescent="0.25">
      <c r="B18" s="178" t="s">
        <v>193</v>
      </c>
      <c r="C18" s="179">
        <v>1800405</v>
      </c>
      <c r="D18" s="179">
        <v>396899</v>
      </c>
      <c r="E18" s="179">
        <v>507337</v>
      </c>
      <c r="F18" s="179">
        <v>1366158</v>
      </c>
      <c r="G18" s="179">
        <v>1473143</v>
      </c>
      <c r="H18" s="180">
        <f t="shared" si="0"/>
        <v>7.831085423501527E-2</v>
      </c>
      <c r="I18" s="180">
        <f t="shared" si="1"/>
        <v>-0.18177132367439552</v>
      </c>
      <c r="J18" s="179">
        <f t="shared" si="2"/>
        <v>106985</v>
      </c>
      <c r="K18" s="179">
        <f t="shared" si="3"/>
        <v>-327262</v>
      </c>
      <c r="L18" s="180">
        <f>G18/G17</f>
        <v>0.46339299083118279</v>
      </c>
      <c r="M18" s="181">
        <v>152222</v>
      </c>
      <c r="N18" s="179">
        <v>11226</v>
      </c>
      <c r="O18" s="179">
        <v>75227</v>
      </c>
      <c r="P18" s="179">
        <v>103292</v>
      </c>
      <c r="Q18" s="179">
        <v>129582</v>
      </c>
      <c r="R18" s="182">
        <f t="shared" si="4"/>
        <v>0.25452116330403118</v>
      </c>
      <c r="S18" s="180">
        <f t="shared" si="5"/>
        <v>-0.14873014413159724</v>
      </c>
      <c r="T18" s="179">
        <f t="shared" si="6"/>
        <v>26290</v>
      </c>
      <c r="U18" s="179">
        <f t="shared" si="7"/>
        <v>-22640</v>
      </c>
      <c r="V18" s="182">
        <f t="shared" ref="V18" si="18">Q18/Q17</f>
        <v>0.43085854505191967</v>
      </c>
    </row>
    <row r="19" spans="2:22" x14ac:dyDescent="0.25">
      <c r="B19" s="178" t="s">
        <v>194</v>
      </c>
      <c r="C19" s="179">
        <v>1265171</v>
      </c>
      <c r="D19" s="179">
        <v>398316</v>
      </c>
      <c r="E19" s="179">
        <v>681448</v>
      </c>
      <c r="F19" s="179">
        <v>1450074</v>
      </c>
      <c r="G19" s="179">
        <v>1705896</v>
      </c>
      <c r="H19" s="180">
        <f t="shared" si="0"/>
        <v>0.17641996201573162</v>
      </c>
      <c r="I19" s="180">
        <f t="shared" si="1"/>
        <v>0.34835211999010407</v>
      </c>
      <c r="J19" s="179">
        <f t="shared" si="2"/>
        <v>255822</v>
      </c>
      <c r="K19" s="179">
        <f t="shared" si="3"/>
        <v>440725</v>
      </c>
      <c r="L19" s="180">
        <f>G19/G17</f>
        <v>0.53660795285111584</v>
      </c>
      <c r="M19" s="181">
        <v>104511</v>
      </c>
      <c r="N19" s="179">
        <v>27480</v>
      </c>
      <c r="O19" s="179">
        <v>94596</v>
      </c>
      <c r="P19" s="179">
        <v>160467</v>
      </c>
      <c r="Q19" s="179">
        <v>171172</v>
      </c>
      <c r="R19" s="182">
        <f t="shared" si="4"/>
        <v>6.6711535705160641E-2</v>
      </c>
      <c r="S19" s="180">
        <f t="shared" si="5"/>
        <v>0.63783716546583613</v>
      </c>
      <c r="T19" s="179">
        <f t="shared" si="6"/>
        <v>10705</v>
      </c>
      <c r="U19" s="179">
        <f t="shared" si="7"/>
        <v>66661</v>
      </c>
      <c r="V19" s="182">
        <f t="shared" ref="V19" si="19">Q19/Q17</f>
        <v>0.56914477993569479</v>
      </c>
    </row>
    <row r="20" spans="2:22" x14ac:dyDescent="0.25">
      <c r="B20" s="173" t="s">
        <v>164</v>
      </c>
      <c r="C20" s="174">
        <v>2023196</v>
      </c>
      <c r="D20" s="174">
        <v>652706</v>
      </c>
      <c r="E20" s="174">
        <v>1024015</v>
      </c>
      <c r="F20" s="174">
        <v>2137752</v>
      </c>
      <c r="G20" s="174">
        <v>2380581</v>
      </c>
      <c r="H20" s="175">
        <f t="shared" si="0"/>
        <v>0.11359081876662969</v>
      </c>
      <c r="I20" s="175">
        <f t="shared" si="1"/>
        <v>0.17664378537719538</v>
      </c>
      <c r="J20" s="174">
        <f t="shared" si="2"/>
        <v>242829</v>
      </c>
      <c r="K20" s="174">
        <f t="shared" si="3"/>
        <v>357385</v>
      </c>
      <c r="L20" s="175">
        <f>G20/G20</f>
        <v>1</v>
      </c>
      <c r="M20" s="176">
        <v>168717</v>
      </c>
      <c r="N20" s="174">
        <v>39909</v>
      </c>
      <c r="O20" s="174">
        <v>141590</v>
      </c>
      <c r="P20" s="174">
        <v>210152</v>
      </c>
      <c r="Q20" s="174">
        <v>230895</v>
      </c>
      <c r="R20" s="177">
        <f t="shared" si="4"/>
        <v>9.8704747040237573E-2</v>
      </c>
      <c r="S20" s="175">
        <f t="shared" si="5"/>
        <v>0.36853429115026937</v>
      </c>
      <c r="T20" s="174">
        <f t="shared" si="6"/>
        <v>20743</v>
      </c>
      <c r="U20" s="174">
        <f t="shared" si="7"/>
        <v>62178</v>
      </c>
      <c r="V20" s="175">
        <f>Q20/Q20</f>
        <v>1</v>
      </c>
    </row>
    <row r="21" spans="2:22" x14ac:dyDescent="0.25">
      <c r="B21" s="178" t="s">
        <v>193</v>
      </c>
      <c r="C21" s="179">
        <v>1370210</v>
      </c>
      <c r="D21" s="179">
        <v>397341</v>
      </c>
      <c r="E21" s="179">
        <v>551020</v>
      </c>
      <c r="F21" s="179">
        <v>1333559</v>
      </c>
      <c r="G21" s="179">
        <v>1547106</v>
      </c>
      <c r="H21" s="180">
        <f t="shared" si="0"/>
        <v>0.16013314746479157</v>
      </c>
      <c r="I21" s="180">
        <f t="shared" si="1"/>
        <v>0.12910137862079529</v>
      </c>
      <c r="J21" s="179">
        <f t="shared" si="2"/>
        <v>213547</v>
      </c>
      <c r="K21" s="179">
        <f t="shared" si="3"/>
        <v>176896</v>
      </c>
      <c r="L21" s="180">
        <f>G21/G20</f>
        <v>0.64988588920099755</v>
      </c>
      <c r="M21" s="181">
        <v>113409</v>
      </c>
      <c r="N21" s="179">
        <v>22077</v>
      </c>
      <c r="O21" s="179">
        <v>78885</v>
      </c>
      <c r="P21" s="179">
        <v>125751</v>
      </c>
      <c r="Q21" s="179">
        <v>146648</v>
      </c>
      <c r="R21" s="182">
        <f t="shared" si="4"/>
        <v>0.16617760494946365</v>
      </c>
      <c r="S21" s="180">
        <f t="shared" si="5"/>
        <v>0.29308961369908904</v>
      </c>
      <c r="T21" s="179">
        <f t="shared" si="6"/>
        <v>20897</v>
      </c>
      <c r="U21" s="179">
        <f t="shared" si="7"/>
        <v>33239</v>
      </c>
      <c r="V21" s="180">
        <f>Q21/Q20</f>
        <v>0.63512852162238242</v>
      </c>
    </row>
    <row r="22" spans="2:22" x14ac:dyDescent="0.25">
      <c r="B22" s="178" t="s">
        <v>194</v>
      </c>
      <c r="C22" s="179">
        <v>652989</v>
      </c>
      <c r="D22" s="179">
        <v>255367</v>
      </c>
      <c r="E22" s="179">
        <v>472994</v>
      </c>
      <c r="F22" s="179">
        <v>804193</v>
      </c>
      <c r="G22" s="179">
        <v>833475</v>
      </c>
      <c r="H22" s="180">
        <f t="shared" si="0"/>
        <v>3.6411657400648778E-2</v>
      </c>
      <c r="I22" s="180">
        <f t="shared" si="1"/>
        <v>0.27639975558546936</v>
      </c>
      <c r="J22" s="179">
        <f t="shared" si="2"/>
        <v>29282</v>
      </c>
      <c r="K22" s="179">
        <f t="shared" si="3"/>
        <v>180486</v>
      </c>
      <c r="L22" s="180">
        <f>G22/G20</f>
        <v>0.35011411079900245</v>
      </c>
      <c r="M22" s="181">
        <v>55308</v>
      </c>
      <c r="N22" s="179">
        <v>17832</v>
      </c>
      <c r="O22" s="179">
        <v>62705</v>
      </c>
      <c r="P22" s="179">
        <v>84401</v>
      </c>
      <c r="Q22" s="179">
        <v>84247</v>
      </c>
      <c r="R22" s="180">
        <f t="shared" si="4"/>
        <v>-1.8246229310079354E-3</v>
      </c>
      <c r="S22" s="180">
        <f t="shared" si="5"/>
        <v>0.52323352860345707</v>
      </c>
      <c r="T22" s="179">
        <f t="shared" si="6"/>
        <v>-154</v>
      </c>
      <c r="U22" s="179">
        <f t="shared" si="7"/>
        <v>28939</v>
      </c>
      <c r="V22" s="180">
        <f>Q22/Q20</f>
        <v>0.36487147837761752</v>
      </c>
    </row>
    <row r="23" spans="2:22" x14ac:dyDescent="0.25">
      <c r="B23" s="173" t="s">
        <v>165</v>
      </c>
      <c r="C23" s="174">
        <v>343680</v>
      </c>
      <c r="D23" s="174">
        <v>123705</v>
      </c>
      <c r="E23" s="174">
        <v>161172</v>
      </c>
      <c r="F23" s="174">
        <v>224351</v>
      </c>
      <c r="G23" s="174">
        <v>233427</v>
      </c>
      <c r="H23" s="175">
        <f t="shared" si="0"/>
        <v>4.0454466438750059E-2</v>
      </c>
      <c r="I23" s="175">
        <f t="shared" si="1"/>
        <v>-0.32080132681564244</v>
      </c>
      <c r="J23" s="174">
        <f t="shared" si="2"/>
        <v>9076</v>
      </c>
      <c r="K23" s="174">
        <f t="shared" si="3"/>
        <v>-110253</v>
      </c>
      <c r="L23" s="175">
        <f>G23/G23</f>
        <v>1</v>
      </c>
      <c r="M23" s="176">
        <v>35515</v>
      </c>
      <c r="N23" s="174">
        <v>9735</v>
      </c>
      <c r="O23" s="174">
        <v>18737</v>
      </c>
      <c r="P23" s="174">
        <v>22470</v>
      </c>
      <c r="Q23" s="174">
        <v>37974</v>
      </c>
      <c r="R23" s="175">
        <f t="shared" si="4"/>
        <v>0.6899866488651536</v>
      </c>
      <c r="S23" s="175">
        <f t="shared" si="5"/>
        <v>6.9238349992960746E-2</v>
      </c>
      <c r="T23" s="174">
        <f t="shared" si="6"/>
        <v>15504</v>
      </c>
      <c r="U23" s="174">
        <f t="shared" si="7"/>
        <v>2459</v>
      </c>
      <c r="V23" s="175">
        <f>Q23/Q23</f>
        <v>1</v>
      </c>
    </row>
    <row r="24" spans="2:22" x14ac:dyDescent="0.25">
      <c r="B24" s="178" t="s">
        <v>193</v>
      </c>
      <c r="C24" s="179">
        <v>164929</v>
      </c>
      <c r="D24" s="179">
        <v>57654</v>
      </c>
      <c r="E24" s="179">
        <v>41966</v>
      </c>
      <c r="F24" s="179">
        <v>86850</v>
      </c>
      <c r="G24" s="179">
        <v>105567</v>
      </c>
      <c r="H24" s="180">
        <f t="shared" si="0"/>
        <v>0.21550949913644213</v>
      </c>
      <c r="I24" s="180">
        <f t="shared" si="1"/>
        <v>-0.35992457360439944</v>
      </c>
      <c r="J24" s="179">
        <f t="shared" si="2"/>
        <v>18717</v>
      </c>
      <c r="K24" s="179">
        <f t="shared" si="3"/>
        <v>-59362</v>
      </c>
      <c r="L24" s="180">
        <f>G24/G23</f>
        <v>0.45224845454895962</v>
      </c>
      <c r="M24" s="181">
        <v>21027</v>
      </c>
      <c r="N24" s="179">
        <v>5170</v>
      </c>
      <c r="O24" s="179">
        <v>3720</v>
      </c>
      <c r="P24" s="179">
        <v>10704</v>
      </c>
      <c r="Q24" s="179">
        <v>22262</v>
      </c>
      <c r="R24" s="180">
        <f t="shared" si="4"/>
        <v>1.0797832585949179</v>
      </c>
      <c r="S24" s="180">
        <f t="shared" si="5"/>
        <v>5.8734008655538128E-2</v>
      </c>
      <c r="T24" s="179">
        <f t="shared" si="6"/>
        <v>11558</v>
      </c>
      <c r="U24" s="179">
        <f t="shared" si="7"/>
        <v>1235</v>
      </c>
      <c r="V24" s="180">
        <f>Q24/Q23</f>
        <v>0.58624321904460952</v>
      </c>
    </row>
    <row r="25" spans="2:22" ht="15.75" thickBot="1" x14ac:dyDescent="0.3">
      <c r="B25" s="178" t="s">
        <v>194</v>
      </c>
      <c r="C25" s="179">
        <v>178751</v>
      </c>
      <c r="D25" s="179">
        <v>66052</v>
      </c>
      <c r="E25" s="179">
        <v>119206</v>
      </c>
      <c r="F25" s="179">
        <v>137503</v>
      </c>
      <c r="G25" s="179">
        <v>127859</v>
      </c>
      <c r="H25" s="180">
        <f t="shared" si="0"/>
        <v>-7.0136651563965868E-2</v>
      </c>
      <c r="I25" s="180">
        <f t="shared" si="1"/>
        <v>-0.28470889673344479</v>
      </c>
      <c r="J25" s="179">
        <f t="shared" si="2"/>
        <v>-9644</v>
      </c>
      <c r="K25" s="179">
        <f t="shared" si="3"/>
        <v>-50892</v>
      </c>
      <c r="L25" s="180">
        <f>G25/G23</f>
        <v>0.54774726145647246</v>
      </c>
      <c r="M25" s="181">
        <v>14488</v>
      </c>
      <c r="N25" s="179">
        <v>4565</v>
      </c>
      <c r="O25" s="179">
        <v>15017</v>
      </c>
      <c r="P25" s="179">
        <v>11766</v>
      </c>
      <c r="Q25" s="179">
        <v>15712</v>
      </c>
      <c r="R25" s="180">
        <f t="shared" si="4"/>
        <v>0.33537310895801453</v>
      </c>
      <c r="S25" s="180">
        <f t="shared" si="5"/>
        <v>8.4483710657095479E-2</v>
      </c>
      <c r="T25" s="179">
        <f t="shared" si="6"/>
        <v>3946</v>
      </c>
      <c r="U25" s="179">
        <f t="shared" si="7"/>
        <v>1224</v>
      </c>
      <c r="V25" s="180">
        <f>Q25/Q23</f>
        <v>0.41375678095539054</v>
      </c>
    </row>
    <row r="26" spans="2:22" ht="16.5" thickBot="1" x14ac:dyDescent="0.3">
      <c r="B26" s="164" t="s">
        <v>93</v>
      </c>
      <c r="C26" s="165"/>
      <c r="D26" s="165"/>
      <c r="E26" s="165"/>
      <c r="F26" s="165"/>
      <c r="G26" s="165"/>
      <c r="H26" s="165"/>
      <c r="I26" s="165"/>
      <c r="J26" s="165"/>
      <c r="K26" s="166"/>
      <c r="L26" s="166"/>
      <c r="M26" s="166"/>
      <c r="N26" s="166"/>
      <c r="O26" s="166"/>
      <c r="P26" s="166"/>
      <c r="Q26" s="166"/>
      <c r="R26" s="166"/>
      <c r="S26" s="166"/>
      <c r="T26" s="166"/>
      <c r="U26" s="166"/>
      <c r="V26" s="166"/>
    </row>
    <row r="27" spans="2:22" ht="15.75" x14ac:dyDescent="0.25">
      <c r="B27" s="167" t="s">
        <v>160</v>
      </c>
      <c r="C27" s="116">
        <v>13147474</v>
      </c>
      <c r="D27" s="116">
        <v>3818966</v>
      </c>
      <c r="E27" s="116">
        <v>5278731</v>
      </c>
      <c r="F27" s="116">
        <v>12694329</v>
      </c>
      <c r="G27" s="116">
        <v>14266572</v>
      </c>
      <c r="H27" s="117">
        <f t="shared" ref="H27:H44" si="20">G27/F27-1</f>
        <v>0.12385396660193693</v>
      </c>
      <c r="I27" s="117">
        <f t="shared" ref="I27:I44" si="21">G27/C27-1</f>
        <v>8.5118860094341997E-2</v>
      </c>
      <c r="J27" s="116">
        <f t="shared" ref="J27:J44" si="22">G27-F27</f>
        <v>1572243</v>
      </c>
      <c r="K27" s="116">
        <f t="shared" ref="K27:K44" si="23">G27-C27</f>
        <v>1119098</v>
      </c>
      <c r="L27" s="117">
        <f>G27/G27</f>
        <v>1</v>
      </c>
      <c r="M27" s="119">
        <v>1199556</v>
      </c>
      <c r="N27" s="116">
        <v>208450</v>
      </c>
      <c r="O27" s="116">
        <v>903812</v>
      </c>
      <c r="P27" s="116">
        <v>1317542</v>
      </c>
      <c r="Q27" s="116">
        <v>1443192</v>
      </c>
      <c r="R27" s="117">
        <f t="shared" ref="R27:R44" si="24">Q27/P27-1</f>
        <v>9.5366978813578696E-2</v>
      </c>
      <c r="S27" s="117">
        <f t="shared" ref="S27:S44" si="25">Q27/M27-1</f>
        <v>0.20310514890509479</v>
      </c>
      <c r="T27" s="116">
        <f t="shared" ref="T27:T44" si="26">Q27-P27</f>
        <v>125650</v>
      </c>
      <c r="U27" s="116">
        <f t="shared" ref="U27:U44" si="27">Q27-M27</f>
        <v>243636</v>
      </c>
      <c r="V27" s="117">
        <f>Q27/Q27</f>
        <v>1</v>
      </c>
    </row>
    <row r="28" spans="2:22" ht="15.75" x14ac:dyDescent="0.25">
      <c r="B28" s="168" t="s">
        <v>193</v>
      </c>
      <c r="C28" s="116">
        <v>7920982</v>
      </c>
      <c r="D28" s="116">
        <v>2077589</v>
      </c>
      <c r="E28" s="116">
        <v>2759987</v>
      </c>
      <c r="F28" s="116">
        <v>6730090</v>
      </c>
      <c r="G28" s="116">
        <v>7445879</v>
      </c>
      <c r="H28" s="117">
        <f t="shared" si="20"/>
        <v>0.10635652717868549</v>
      </c>
      <c r="I28" s="117">
        <f t="shared" si="21"/>
        <v>-5.9980315571983356E-2</v>
      </c>
      <c r="J28" s="116">
        <f t="shared" si="22"/>
        <v>715789</v>
      </c>
      <c r="K28" s="116">
        <f t="shared" si="23"/>
        <v>-475103</v>
      </c>
      <c r="L28" s="117">
        <f>G28/G27</f>
        <v>0.5219108696889484</v>
      </c>
      <c r="M28" s="119">
        <v>705246</v>
      </c>
      <c r="N28" s="116">
        <v>83070</v>
      </c>
      <c r="O28" s="116">
        <v>504098</v>
      </c>
      <c r="P28" s="116">
        <v>648159</v>
      </c>
      <c r="Q28" s="116">
        <v>724469</v>
      </c>
      <c r="R28" s="117">
        <f t="shared" si="24"/>
        <v>0.11773345737697083</v>
      </c>
      <c r="S28" s="117">
        <f t="shared" si="25"/>
        <v>2.7257155659160093E-2</v>
      </c>
      <c r="T28" s="116">
        <f t="shared" si="26"/>
        <v>76310</v>
      </c>
      <c r="U28" s="116">
        <f t="shared" si="27"/>
        <v>19223</v>
      </c>
      <c r="V28" s="117">
        <f>Q28/Q27</f>
        <v>0.50199072611267248</v>
      </c>
    </row>
    <row r="29" spans="2:22" ht="15.75" x14ac:dyDescent="0.25">
      <c r="B29" s="168" t="s">
        <v>194</v>
      </c>
      <c r="C29" s="169">
        <v>5226495</v>
      </c>
      <c r="D29" s="169">
        <v>1741378</v>
      </c>
      <c r="E29" s="169">
        <v>2518744</v>
      </c>
      <c r="F29" s="169">
        <v>5964239</v>
      </c>
      <c r="G29" s="169">
        <v>6820693</v>
      </c>
      <c r="H29" s="170">
        <f t="shared" si="20"/>
        <v>0.14359820255358646</v>
      </c>
      <c r="I29" s="170">
        <f t="shared" si="21"/>
        <v>0.30502239072265458</v>
      </c>
      <c r="J29" s="169">
        <f t="shared" si="22"/>
        <v>856454</v>
      </c>
      <c r="K29" s="169">
        <f t="shared" si="23"/>
        <v>1594198</v>
      </c>
      <c r="L29" s="170">
        <f>G29/G27</f>
        <v>0.4780891303110516</v>
      </c>
      <c r="M29" s="171">
        <v>494310</v>
      </c>
      <c r="N29" s="169">
        <v>125380</v>
      </c>
      <c r="O29" s="169">
        <v>399714</v>
      </c>
      <c r="P29" s="169">
        <v>669383</v>
      </c>
      <c r="Q29" s="169">
        <v>718723</v>
      </c>
      <c r="R29" s="170">
        <f t="shared" si="24"/>
        <v>7.3709669949789669E-2</v>
      </c>
      <c r="S29" s="170">
        <f t="shared" si="25"/>
        <v>0.45399243389775656</v>
      </c>
      <c r="T29" s="169">
        <f t="shared" si="26"/>
        <v>49340</v>
      </c>
      <c r="U29" s="169">
        <f t="shared" si="27"/>
        <v>224413</v>
      </c>
      <c r="V29" s="170">
        <f>Q29/Q27</f>
        <v>0.49800927388732752</v>
      </c>
    </row>
    <row r="30" spans="2:22" x14ac:dyDescent="0.25">
      <c r="B30" s="173" t="s">
        <v>161</v>
      </c>
      <c r="C30" s="174">
        <v>5048209</v>
      </c>
      <c r="D30" s="174">
        <v>1579182</v>
      </c>
      <c r="E30" s="174">
        <v>2189109</v>
      </c>
      <c r="F30" s="174">
        <v>5116249</v>
      </c>
      <c r="G30" s="174">
        <v>5678405</v>
      </c>
      <c r="H30" s="175">
        <f t="shared" si="20"/>
        <v>0.10987659122923854</v>
      </c>
      <c r="I30" s="175">
        <f t="shared" si="21"/>
        <v>0.12483556049284017</v>
      </c>
      <c r="J30" s="174">
        <f t="shared" si="22"/>
        <v>562156</v>
      </c>
      <c r="K30" s="174">
        <f t="shared" si="23"/>
        <v>630196</v>
      </c>
      <c r="L30" s="175">
        <f>G30/G30</f>
        <v>1</v>
      </c>
      <c r="M30" s="176">
        <v>469811</v>
      </c>
      <c r="N30" s="174">
        <v>92652</v>
      </c>
      <c r="O30" s="174">
        <v>367811</v>
      </c>
      <c r="P30" s="174">
        <v>526495</v>
      </c>
      <c r="Q30" s="174">
        <v>578100</v>
      </c>
      <c r="R30" s="175">
        <f t="shared" si="24"/>
        <v>9.8016125509264196E-2</v>
      </c>
      <c r="S30" s="175">
        <f t="shared" si="25"/>
        <v>0.23049481600047672</v>
      </c>
      <c r="T30" s="174">
        <f t="shared" si="26"/>
        <v>51605</v>
      </c>
      <c r="U30" s="174">
        <f t="shared" si="27"/>
        <v>108289</v>
      </c>
      <c r="V30" s="175">
        <f>Q30/Q30</f>
        <v>1</v>
      </c>
    </row>
    <row r="31" spans="2:22" x14ac:dyDescent="0.25">
      <c r="B31" s="178" t="s">
        <v>193</v>
      </c>
      <c r="C31" s="179">
        <v>2801246</v>
      </c>
      <c r="D31" s="179">
        <v>763890</v>
      </c>
      <c r="E31" s="179">
        <v>1018053</v>
      </c>
      <c r="F31" s="179">
        <v>2292788</v>
      </c>
      <c r="G31" s="179">
        <v>2496299</v>
      </c>
      <c r="H31" s="180">
        <f t="shared" si="20"/>
        <v>8.8761368255591E-2</v>
      </c>
      <c r="I31" s="180">
        <f t="shared" si="21"/>
        <v>-0.10886119962331053</v>
      </c>
      <c r="J31" s="179">
        <f t="shared" si="22"/>
        <v>203511</v>
      </c>
      <c r="K31" s="179">
        <f t="shared" si="23"/>
        <v>-304947</v>
      </c>
      <c r="L31" s="180">
        <f>G31/G30</f>
        <v>0.43961270814603748</v>
      </c>
      <c r="M31" s="181">
        <v>251713</v>
      </c>
      <c r="N31" s="179">
        <v>32405</v>
      </c>
      <c r="O31" s="179">
        <v>198907</v>
      </c>
      <c r="P31" s="179">
        <v>227059</v>
      </c>
      <c r="Q31" s="179">
        <v>257130</v>
      </c>
      <c r="R31" s="180">
        <f t="shared" si="24"/>
        <v>0.13243694370185732</v>
      </c>
      <c r="S31" s="180">
        <f t="shared" si="25"/>
        <v>2.1520541251345726E-2</v>
      </c>
      <c r="T31" s="179">
        <f t="shared" si="26"/>
        <v>30071</v>
      </c>
      <c r="U31" s="179">
        <f t="shared" si="27"/>
        <v>5417</v>
      </c>
      <c r="V31" s="180">
        <f>Q31/Q30</f>
        <v>0.44478463933575507</v>
      </c>
    </row>
    <row r="32" spans="2:22" x14ac:dyDescent="0.25">
      <c r="B32" s="178" t="s">
        <v>194</v>
      </c>
      <c r="C32" s="179">
        <v>2246966</v>
      </c>
      <c r="D32" s="179">
        <v>815294</v>
      </c>
      <c r="E32" s="179">
        <v>1171058</v>
      </c>
      <c r="F32" s="179">
        <v>2823462</v>
      </c>
      <c r="G32" s="179">
        <v>3182108</v>
      </c>
      <c r="H32" s="180">
        <f t="shared" si="20"/>
        <v>0.12702349101918142</v>
      </c>
      <c r="I32" s="180">
        <f t="shared" si="21"/>
        <v>0.41617986208959112</v>
      </c>
      <c r="J32" s="179">
        <f t="shared" si="22"/>
        <v>358646</v>
      </c>
      <c r="K32" s="179">
        <f t="shared" si="23"/>
        <v>935142</v>
      </c>
      <c r="L32" s="180">
        <f>G32/G30</f>
        <v>0.56038764406554309</v>
      </c>
      <c r="M32" s="181">
        <v>218098</v>
      </c>
      <c r="N32" s="179">
        <v>60247</v>
      </c>
      <c r="O32" s="179">
        <v>168904</v>
      </c>
      <c r="P32" s="179">
        <v>299436</v>
      </c>
      <c r="Q32" s="179">
        <v>320969</v>
      </c>
      <c r="R32" s="180">
        <f t="shared" si="24"/>
        <v>7.1911860965281349E-2</v>
      </c>
      <c r="S32" s="180">
        <f t="shared" si="25"/>
        <v>0.47167328448679036</v>
      </c>
      <c r="T32" s="179">
        <f t="shared" si="26"/>
        <v>21533</v>
      </c>
      <c r="U32" s="179">
        <f t="shared" si="27"/>
        <v>102871</v>
      </c>
      <c r="V32" s="180">
        <f>Q32/Q30</f>
        <v>0.55521363085971287</v>
      </c>
    </row>
    <row r="33" spans="2:22" x14ac:dyDescent="0.25">
      <c r="B33" s="173" t="s">
        <v>162</v>
      </c>
      <c r="C33" s="174">
        <v>3620756</v>
      </c>
      <c r="D33" s="174">
        <v>1090529</v>
      </c>
      <c r="E33" s="174">
        <v>1399181</v>
      </c>
      <c r="F33" s="174">
        <v>3316840</v>
      </c>
      <c r="G33" s="174">
        <v>3811475</v>
      </c>
      <c r="H33" s="175">
        <f t="shared" si="20"/>
        <v>0.1491283872601632</v>
      </c>
      <c r="I33" s="175">
        <f t="shared" si="21"/>
        <v>5.267380624377882E-2</v>
      </c>
      <c r="J33" s="174">
        <f t="shared" si="22"/>
        <v>494635</v>
      </c>
      <c r="K33" s="174">
        <f t="shared" si="23"/>
        <v>190719</v>
      </c>
      <c r="L33" s="175">
        <f>G33/G33</f>
        <v>1</v>
      </c>
      <c r="M33" s="176">
        <v>377661</v>
      </c>
      <c r="N33" s="174">
        <v>61848</v>
      </c>
      <c r="O33" s="174">
        <v>280210</v>
      </c>
      <c r="P33" s="174">
        <v>383148</v>
      </c>
      <c r="Q33" s="174">
        <v>430708</v>
      </c>
      <c r="R33" s="175">
        <f t="shared" si="24"/>
        <v>0.12412957917045109</v>
      </c>
      <c r="S33" s="175">
        <f t="shared" si="25"/>
        <v>0.14046194867884165</v>
      </c>
      <c r="T33" s="174">
        <f t="shared" si="26"/>
        <v>47560</v>
      </c>
      <c r="U33" s="174">
        <f t="shared" si="27"/>
        <v>53047</v>
      </c>
      <c r="V33" s="175">
        <f>Q33/Q33</f>
        <v>1</v>
      </c>
    </row>
    <row r="34" spans="2:22" x14ac:dyDescent="0.25">
      <c r="B34" s="178" t="s">
        <v>193</v>
      </c>
      <c r="C34" s="179">
        <v>2345508</v>
      </c>
      <c r="D34" s="179">
        <v>681574</v>
      </c>
      <c r="E34" s="179">
        <v>844015</v>
      </c>
      <c r="F34" s="179">
        <v>2002791</v>
      </c>
      <c r="G34" s="179">
        <v>2277079</v>
      </c>
      <c r="H34" s="180">
        <f t="shared" si="20"/>
        <v>0.1369528822528161</v>
      </c>
      <c r="I34" s="180">
        <f t="shared" si="21"/>
        <v>-2.917449013177531E-2</v>
      </c>
      <c r="J34" s="179">
        <f t="shared" si="22"/>
        <v>274288</v>
      </c>
      <c r="K34" s="179">
        <f t="shared" si="23"/>
        <v>-68429</v>
      </c>
      <c r="L34" s="180">
        <f>G34/G33</f>
        <v>0.59742724273411207</v>
      </c>
      <c r="M34" s="181">
        <v>249865</v>
      </c>
      <c r="N34" s="179">
        <v>31636</v>
      </c>
      <c r="O34" s="179">
        <v>177675</v>
      </c>
      <c r="P34" s="179">
        <v>225887</v>
      </c>
      <c r="Q34" s="179">
        <v>265005</v>
      </c>
      <c r="R34" s="180">
        <f t="shared" si="24"/>
        <v>0.17317508311677954</v>
      </c>
      <c r="S34" s="180">
        <f t="shared" si="25"/>
        <v>6.0592720068837203E-2</v>
      </c>
      <c r="T34" s="179">
        <f t="shared" si="26"/>
        <v>39118</v>
      </c>
      <c r="U34" s="179">
        <f t="shared" si="27"/>
        <v>15140</v>
      </c>
      <c r="V34" s="180">
        <f>Q34/Q33</f>
        <v>0.61527763589253048</v>
      </c>
    </row>
    <row r="35" spans="2:22" x14ac:dyDescent="0.25">
      <c r="B35" s="178" t="s">
        <v>194</v>
      </c>
      <c r="C35" s="179">
        <v>1275248</v>
      </c>
      <c r="D35" s="179">
        <v>408955</v>
      </c>
      <c r="E35" s="179">
        <v>555166</v>
      </c>
      <c r="F35" s="179">
        <v>1314049</v>
      </c>
      <c r="G35" s="179">
        <v>1534397</v>
      </c>
      <c r="H35" s="180">
        <f t="shared" si="20"/>
        <v>0.16768628871526103</v>
      </c>
      <c r="I35" s="180">
        <f t="shared" si="21"/>
        <v>0.20321459041692291</v>
      </c>
      <c r="J35" s="179">
        <f t="shared" si="22"/>
        <v>220348</v>
      </c>
      <c r="K35" s="179">
        <f t="shared" si="23"/>
        <v>259149</v>
      </c>
      <c r="L35" s="180">
        <f>G35/G33</f>
        <v>0.40257301963150749</v>
      </c>
      <c r="M35" s="181">
        <v>127796</v>
      </c>
      <c r="N35" s="179">
        <v>30212</v>
      </c>
      <c r="O35" s="179">
        <v>102534</v>
      </c>
      <c r="P35" s="179">
        <v>157261</v>
      </c>
      <c r="Q35" s="179">
        <v>165704</v>
      </c>
      <c r="R35" s="180">
        <f t="shared" si="24"/>
        <v>5.3687818340211413E-2</v>
      </c>
      <c r="S35" s="180">
        <f t="shared" si="25"/>
        <v>0.29662900247269075</v>
      </c>
      <c r="T35" s="179">
        <f t="shared" si="26"/>
        <v>8443</v>
      </c>
      <c r="U35" s="179">
        <f t="shared" si="27"/>
        <v>37908</v>
      </c>
      <c r="V35" s="180">
        <f>Q35/Q33</f>
        <v>0.3847246858660624</v>
      </c>
    </row>
    <row r="36" spans="2:22" x14ac:dyDescent="0.25">
      <c r="B36" s="173" t="s">
        <v>163</v>
      </c>
      <c r="C36" s="174">
        <v>2756026</v>
      </c>
      <c r="D36" s="174">
        <v>661524</v>
      </c>
      <c r="E36" s="174">
        <v>902978</v>
      </c>
      <c r="F36" s="174">
        <v>2466036</v>
      </c>
      <c r="G36" s="174">
        <v>2853186</v>
      </c>
      <c r="H36" s="175">
        <f t="shared" si="20"/>
        <v>0.15699284195364549</v>
      </c>
      <c r="I36" s="175">
        <f t="shared" si="21"/>
        <v>3.5253658710041158E-2</v>
      </c>
      <c r="J36" s="174">
        <f t="shared" si="22"/>
        <v>387150</v>
      </c>
      <c r="K36" s="174">
        <f t="shared" si="23"/>
        <v>97160</v>
      </c>
      <c r="L36" s="175">
        <f>G36/G36</f>
        <v>1</v>
      </c>
      <c r="M36" s="176">
        <v>235088</v>
      </c>
      <c r="N36" s="174">
        <v>31285</v>
      </c>
      <c r="O36" s="174">
        <v>148414</v>
      </c>
      <c r="P36" s="174">
        <v>240727</v>
      </c>
      <c r="Q36" s="174">
        <v>279491</v>
      </c>
      <c r="R36" s="175">
        <f t="shared" si="24"/>
        <v>0.16102888334087995</v>
      </c>
      <c r="S36" s="175">
        <f t="shared" si="25"/>
        <v>0.18887820730960314</v>
      </c>
      <c r="T36" s="174">
        <f t="shared" si="26"/>
        <v>38764</v>
      </c>
      <c r="U36" s="174">
        <f t="shared" si="27"/>
        <v>44403</v>
      </c>
      <c r="V36" s="175">
        <f>Q36/Q36</f>
        <v>1</v>
      </c>
    </row>
    <row r="37" spans="2:22" x14ac:dyDescent="0.25">
      <c r="B37" s="178" t="s">
        <v>193</v>
      </c>
      <c r="C37" s="179">
        <v>1683973</v>
      </c>
      <c r="D37" s="179">
        <v>359307</v>
      </c>
      <c r="E37" s="179">
        <v>455760</v>
      </c>
      <c r="F37" s="179">
        <v>1293006</v>
      </c>
      <c r="G37" s="179">
        <v>1418327</v>
      </c>
      <c r="H37" s="180">
        <f t="shared" si="20"/>
        <v>9.692221072446694E-2</v>
      </c>
      <c r="I37" s="180">
        <f t="shared" si="21"/>
        <v>-0.15774956011765029</v>
      </c>
      <c r="J37" s="179">
        <f t="shared" si="22"/>
        <v>125321</v>
      </c>
      <c r="K37" s="179">
        <f t="shared" si="23"/>
        <v>-265646</v>
      </c>
      <c r="L37" s="180">
        <f>G37/G36</f>
        <v>0.4971028877892994</v>
      </c>
      <c r="M37" s="181">
        <v>144853</v>
      </c>
      <c r="N37" s="179">
        <v>10249</v>
      </c>
      <c r="O37" s="179">
        <v>72236</v>
      </c>
      <c r="P37" s="179">
        <v>97139</v>
      </c>
      <c r="Q37" s="179">
        <v>125765</v>
      </c>
      <c r="R37" s="180">
        <f t="shared" si="24"/>
        <v>0.29469111273535864</v>
      </c>
      <c r="S37" s="180">
        <f t="shared" si="25"/>
        <v>-0.13177497186803178</v>
      </c>
      <c r="T37" s="179">
        <f t="shared" si="26"/>
        <v>28626</v>
      </c>
      <c r="U37" s="179">
        <f t="shared" si="27"/>
        <v>-19088</v>
      </c>
      <c r="V37" s="180">
        <f>Q37/Q36</f>
        <v>0.44997871130018496</v>
      </c>
    </row>
    <row r="38" spans="2:22" x14ac:dyDescent="0.25">
      <c r="B38" s="178" t="s">
        <v>194</v>
      </c>
      <c r="C38" s="179">
        <v>1072055</v>
      </c>
      <c r="D38" s="179">
        <v>302217</v>
      </c>
      <c r="E38" s="179">
        <v>447217</v>
      </c>
      <c r="F38" s="179">
        <v>1173031</v>
      </c>
      <c r="G38" s="179">
        <v>1434859</v>
      </c>
      <c r="H38" s="180">
        <f t="shared" si="20"/>
        <v>0.22320637732506654</v>
      </c>
      <c r="I38" s="180">
        <f t="shared" si="21"/>
        <v>0.33841920423858851</v>
      </c>
      <c r="J38" s="179">
        <f t="shared" si="22"/>
        <v>261828</v>
      </c>
      <c r="K38" s="179">
        <f t="shared" si="23"/>
        <v>362804</v>
      </c>
      <c r="L38" s="180">
        <f>G38/G36</f>
        <v>0.50289711221070055</v>
      </c>
      <c r="M38" s="181">
        <v>90236</v>
      </c>
      <c r="N38" s="179">
        <v>21037</v>
      </c>
      <c r="O38" s="179">
        <v>76178</v>
      </c>
      <c r="P38" s="179">
        <v>143588</v>
      </c>
      <c r="Q38" s="179">
        <v>153727</v>
      </c>
      <c r="R38" s="180">
        <f t="shared" si="24"/>
        <v>7.0611750285539232E-2</v>
      </c>
      <c r="S38" s="180">
        <f t="shared" si="25"/>
        <v>0.70361053238175453</v>
      </c>
      <c r="T38" s="179">
        <f t="shared" si="26"/>
        <v>10139</v>
      </c>
      <c r="U38" s="179">
        <f t="shared" si="27"/>
        <v>63491</v>
      </c>
      <c r="V38" s="180">
        <f>Q38/Q36</f>
        <v>0.55002486663255701</v>
      </c>
    </row>
    <row r="39" spans="2:22" x14ac:dyDescent="0.25">
      <c r="B39" s="173" t="s">
        <v>164</v>
      </c>
      <c r="C39" s="174">
        <v>1857792</v>
      </c>
      <c r="D39" s="174">
        <v>566217</v>
      </c>
      <c r="E39" s="174">
        <v>877604</v>
      </c>
      <c r="F39" s="174">
        <v>1968558</v>
      </c>
      <c r="G39" s="174">
        <v>2203105</v>
      </c>
      <c r="H39" s="175">
        <f t="shared" si="20"/>
        <v>0.1191466037576745</v>
      </c>
      <c r="I39" s="175">
        <f t="shared" si="21"/>
        <v>0.18587279953837665</v>
      </c>
      <c r="J39" s="174">
        <f t="shared" si="22"/>
        <v>234547</v>
      </c>
      <c r="K39" s="174">
        <f t="shared" si="23"/>
        <v>345313</v>
      </c>
      <c r="L39" s="175">
        <f>G39/G39</f>
        <v>1</v>
      </c>
      <c r="M39" s="176">
        <v>159941</v>
      </c>
      <c r="N39" s="174">
        <v>35812</v>
      </c>
      <c r="O39" s="174">
        <v>130332</v>
      </c>
      <c r="P39" s="174">
        <v>197959</v>
      </c>
      <c r="Q39" s="174">
        <v>218318</v>
      </c>
      <c r="R39" s="175">
        <f t="shared" si="24"/>
        <v>0.10284452841244907</v>
      </c>
      <c r="S39" s="175">
        <f t="shared" si="25"/>
        <v>0.36499084037238738</v>
      </c>
      <c r="T39" s="174">
        <f t="shared" si="26"/>
        <v>20359</v>
      </c>
      <c r="U39" s="174">
        <f t="shared" si="27"/>
        <v>58377</v>
      </c>
      <c r="V39" s="175">
        <f>Q39/Q39</f>
        <v>1</v>
      </c>
    </row>
    <row r="40" spans="2:22" x14ac:dyDescent="0.25">
      <c r="B40" s="178" t="s">
        <v>193</v>
      </c>
      <c r="C40" s="179">
        <v>1322817</v>
      </c>
      <c r="D40" s="179">
        <v>377519</v>
      </c>
      <c r="E40" s="179">
        <v>534539</v>
      </c>
      <c r="F40" s="179">
        <v>1306184</v>
      </c>
      <c r="G40" s="179">
        <v>1513233</v>
      </c>
      <c r="H40" s="180">
        <f t="shared" si="20"/>
        <v>0.15851442063292764</v>
      </c>
      <c r="I40" s="180">
        <f t="shared" si="21"/>
        <v>0.14394734872624104</v>
      </c>
      <c r="J40" s="179">
        <f t="shared" si="22"/>
        <v>207049</v>
      </c>
      <c r="K40" s="179">
        <f t="shared" si="23"/>
        <v>190416</v>
      </c>
      <c r="L40" s="180">
        <f>G40/G39</f>
        <v>0.68686376727391563</v>
      </c>
      <c r="M40" s="181">
        <v>111009</v>
      </c>
      <c r="N40" s="179">
        <v>21460</v>
      </c>
      <c r="O40" s="179">
        <v>77423</v>
      </c>
      <c r="P40" s="179">
        <v>123764</v>
      </c>
      <c r="Q40" s="179">
        <v>144751</v>
      </c>
      <c r="R40" s="180">
        <f t="shared" si="24"/>
        <v>0.16957273520571414</v>
      </c>
      <c r="S40" s="180">
        <f t="shared" si="25"/>
        <v>0.30395733679251236</v>
      </c>
      <c r="T40" s="179">
        <f t="shared" si="26"/>
        <v>20987</v>
      </c>
      <c r="U40" s="179">
        <f t="shared" si="27"/>
        <v>33742</v>
      </c>
      <c r="V40" s="180">
        <f>Q40/Q39</f>
        <v>0.66302824320486631</v>
      </c>
    </row>
    <row r="41" spans="2:22" x14ac:dyDescent="0.25">
      <c r="B41" s="178" t="s">
        <v>194</v>
      </c>
      <c r="C41" s="179">
        <v>534978</v>
      </c>
      <c r="D41" s="179">
        <v>188700</v>
      </c>
      <c r="E41" s="179">
        <v>343064</v>
      </c>
      <c r="F41" s="179">
        <v>662375</v>
      </c>
      <c r="G41" s="179">
        <v>689875</v>
      </c>
      <c r="H41" s="180">
        <f t="shared" si="20"/>
        <v>4.1517267408945013E-2</v>
      </c>
      <c r="I41" s="180">
        <f t="shared" si="21"/>
        <v>0.28953900908074726</v>
      </c>
      <c r="J41" s="179">
        <f t="shared" si="22"/>
        <v>27500</v>
      </c>
      <c r="K41" s="179">
        <f t="shared" si="23"/>
        <v>154897</v>
      </c>
      <c r="L41" s="180">
        <f>G41/G39</f>
        <v>0.31313759444057365</v>
      </c>
      <c r="M41" s="181">
        <v>48931</v>
      </c>
      <c r="N41" s="179">
        <v>14351</v>
      </c>
      <c r="O41" s="179">
        <v>52908</v>
      </c>
      <c r="P41" s="179">
        <v>74195</v>
      </c>
      <c r="Q41" s="179">
        <v>73567</v>
      </c>
      <c r="R41" s="180">
        <f t="shared" si="24"/>
        <v>-8.4641822225217656E-3</v>
      </c>
      <c r="S41" s="180">
        <f t="shared" si="25"/>
        <v>0.50348449857963251</v>
      </c>
      <c r="T41" s="179">
        <f t="shared" si="26"/>
        <v>-628</v>
      </c>
      <c r="U41" s="179">
        <f t="shared" si="27"/>
        <v>24636</v>
      </c>
      <c r="V41" s="180">
        <f>Q41/Q39</f>
        <v>0.33697175679513369</v>
      </c>
    </row>
    <row r="42" spans="2:22" x14ac:dyDescent="0.25">
      <c r="B42" s="173" t="s">
        <v>165</v>
      </c>
      <c r="C42" s="174">
        <v>282923</v>
      </c>
      <c r="D42" s="174">
        <v>94407</v>
      </c>
      <c r="E42" s="174">
        <v>72258</v>
      </c>
      <c r="F42" s="174">
        <v>154511</v>
      </c>
      <c r="G42" s="174">
        <v>177831</v>
      </c>
      <c r="H42" s="175">
        <f t="shared" si="20"/>
        <v>0.15092776566069732</v>
      </c>
      <c r="I42" s="175">
        <f t="shared" si="21"/>
        <v>-0.37145088946462468</v>
      </c>
      <c r="J42" s="174">
        <f t="shared" si="22"/>
        <v>23320</v>
      </c>
      <c r="K42" s="174">
        <f t="shared" si="23"/>
        <v>-105092</v>
      </c>
      <c r="L42" s="175">
        <f>G42/G42</f>
        <v>1</v>
      </c>
      <c r="M42" s="176">
        <v>32155</v>
      </c>
      <c r="N42" s="174">
        <v>8308</v>
      </c>
      <c r="O42" s="174">
        <v>6578</v>
      </c>
      <c r="P42" s="174">
        <v>19406</v>
      </c>
      <c r="Q42" s="174">
        <v>33781</v>
      </c>
      <c r="R42" s="175">
        <f t="shared" si="24"/>
        <v>0.74075028341749971</v>
      </c>
      <c r="S42" s="175">
        <f t="shared" si="25"/>
        <v>5.056756336495094E-2</v>
      </c>
      <c r="T42" s="174">
        <f t="shared" si="26"/>
        <v>14375</v>
      </c>
      <c r="U42" s="174">
        <f t="shared" si="27"/>
        <v>1626</v>
      </c>
      <c r="V42" s="175">
        <f>Q42/Q42</f>
        <v>1</v>
      </c>
    </row>
    <row r="43" spans="2:22" x14ac:dyDescent="0.25">
      <c r="B43" s="178" t="s">
        <v>193</v>
      </c>
      <c r="C43" s="179">
        <v>153845</v>
      </c>
      <c r="D43" s="179">
        <v>54258</v>
      </c>
      <c r="E43" s="179">
        <v>31539</v>
      </c>
      <c r="F43" s="179">
        <v>80888</v>
      </c>
      <c r="G43" s="179">
        <v>98337</v>
      </c>
      <c r="H43" s="180">
        <f t="shared" si="20"/>
        <v>0.21571802986846</v>
      </c>
      <c r="I43" s="180">
        <f t="shared" si="21"/>
        <v>-0.36080470603529524</v>
      </c>
      <c r="J43" s="179">
        <f t="shared" si="22"/>
        <v>17449</v>
      </c>
      <c r="K43" s="179">
        <f t="shared" si="23"/>
        <v>-55508</v>
      </c>
      <c r="L43" s="180">
        <f>G43/G42</f>
        <v>0.55298007658957105</v>
      </c>
      <c r="M43" s="181">
        <v>20676</v>
      </c>
      <c r="N43" s="179">
        <v>5103</v>
      </c>
      <c r="O43" s="179">
        <v>2751</v>
      </c>
      <c r="P43" s="179">
        <v>10411</v>
      </c>
      <c r="Q43" s="179">
        <v>22032</v>
      </c>
      <c r="R43" s="180">
        <f t="shared" si="24"/>
        <v>1.1162232254346365</v>
      </c>
      <c r="S43" s="180">
        <f t="shared" si="25"/>
        <v>6.5583284968078859E-2</v>
      </c>
      <c r="T43" s="179">
        <f t="shared" si="26"/>
        <v>11621</v>
      </c>
      <c r="U43" s="179">
        <f t="shared" si="27"/>
        <v>1356</v>
      </c>
      <c r="V43" s="180">
        <f>Q43/Q42</f>
        <v>0.6522009413575679</v>
      </c>
    </row>
    <row r="44" spans="2:22" ht="15.75" thickBot="1" x14ac:dyDescent="0.3">
      <c r="B44" s="178" t="s">
        <v>194</v>
      </c>
      <c r="C44" s="179">
        <v>129079</v>
      </c>
      <c r="D44" s="179">
        <v>40148</v>
      </c>
      <c r="E44" s="179">
        <v>40721</v>
      </c>
      <c r="F44" s="179">
        <v>73625</v>
      </c>
      <c r="G44" s="179">
        <v>79492</v>
      </c>
      <c r="H44" s="180">
        <f t="shared" si="20"/>
        <v>7.9687606112054388E-2</v>
      </c>
      <c r="I44" s="180">
        <f t="shared" si="21"/>
        <v>-0.38416008800811907</v>
      </c>
      <c r="J44" s="179">
        <f t="shared" si="22"/>
        <v>5867</v>
      </c>
      <c r="K44" s="179">
        <f t="shared" si="23"/>
        <v>-49587</v>
      </c>
      <c r="L44" s="180">
        <f>G44/G42</f>
        <v>0.44700867677738976</v>
      </c>
      <c r="M44" s="181">
        <v>11479</v>
      </c>
      <c r="N44" s="179">
        <v>3206</v>
      </c>
      <c r="O44" s="179">
        <v>3827</v>
      </c>
      <c r="P44" s="179">
        <v>8994</v>
      </c>
      <c r="Q44" s="179">
        <v>11749</v>
      </c>
      <c r="R44" s="180">
        <f t="shared" si="24"/>
        <v>0.30631532132532802</v>
      </c>
      <c r="S44" s="180">
        <f t="shared" si="25"/>
        <v>2.3521212649185497E-2</v>
      </c>
      <c r="T44" s="179">
        <f t="shared" si="26"/>
        <v>2755</v>
      </c>
      <c r="U44" s="179">
        <f t="shared" si="27"/>
        <v>270</v>
      </c>
      <c r="V44" s="180">
        <f>Q44/Q42</f>
        <v>0.34779905864243216</v>
      </c>
    </row>
    <row r="45" spans="2:22" ht="16.5" thickBot="1" x14ac:dyDescent="0.3">
      <c r="B45" s="164" t="s">
        <v>166</v>
      </c>
      <c r="C45" s="165"/>
      <c r="D45" s="165"/>
      <c r="E45" s="165"/>
      <c r="F45" s="165"/>
      <c r="G45" s="165"/>
      <c r="H45" s="165"/>
      <c r="I45" s="165"/>
      <c r="J45" s="165"/>
      <c r="K45" s="166"/>
      <c r="L45" s="166"/>
      <c r="M45" s="166"/>
      <c r="N45" s="166"/>
      <c r="O45" s="166"/>
      <c r="P45" s="166"/>
      <c r="Q45" s="166"/>
      <c r="R45" s="166"/>
      <c r="S45" s="166"/>
      <c r="T45" s="166"/>
      <c r="U45" s="166"/>
      <c r="V45" s="166"/>
    </row>
    <row r="46" spans="2:22" ht="15.75" x14ac:dyDescent="0.25">
      <c r="B46" s="167" t="s">
        <v>160</v>
      </c>
      <c r="C46" s="116">
        <v>1968234</v>
      </c>
      <c r="D46" s="116">
        <v>812839</v>
      </c>
      <c r="E46" s="116">
        <v>1418435</v>
      </c>
      <c r="F46" s="116">
        <v>1923053</v>
      </c>
      <c r="G46" s="116">
        <v>1944338</v>
      </c>
      <c r="H46" s="117">
        <f t="shared" ref="H46:H63" si="28">G46/F46-1</f>
        <v>1.1068337690120833E-2</v>
      </c>
      <c r="I46" s="117">
        <f t="shared" ref="I46:I63" si="29">G46/C46-1</f>
        <v>-1.2140832848126837E-2</v>
      </c>
      <c r="J46" s="116">
        <f t="shared" ref="J46:J63" si="30">G46-F46</f>
        <v>21285</v>
      </c>
      <c r="K46" s="116">
        <f t="shared" ref="K46:K63" si="31">G46-C46</f>
        <v>-23896</v>
      </c>
      <c r="L46" s="117">
        <f>G46/G46</f>
        <v>1</v>
      </c>
      <c r="M46" s="119">
        <v>126368</v>
      </c>
      <c r="N46" s="116">
        <v>42124</v>
      </c>
      <c r="O46" s="116">
        <v>122170</v>
      </c>
      <c r="P46" s="116">
        <v>131348</v>
      </c>
      <c r="Q46" s="116">
        <v>126421</v>
      </c>
      <c r="R46" s="117">
        <f t="shared" ref="R46:R63" si="32">Q46/P46-1</f>
        <v>-3.7511039376313282E-2</v>
      </c>
      <c r="S46" s="117">
        <f t="shared" ref="S46:S63" si="33">Q46/M46-1</f>
        <v>4.1940997720946172E-4</v>
      </c>
      <c r="T46" s="116">
        <f t="shared" ref="T46:T63" si="34">Q46-P46</f>
        <v>-4927</v>
      </c>
      <c r="U46" s="116">
        <f t="shared" ref="U46:U63" si="35">Q46-M46</f>
        <v>53</v>
      </c>
      <c r="V46" s="117">
        <f>Q46/Q46</f>
        <v>1</v>
      </c>
    </row>
    <row r="47" spans="2:22" ht="15.75" x14ac:dyDescent="0.25">
      <c r="B47" s="168" t="s">
        <v>193</v>
      </c>
      <c r="C47" s="116">
        <v>593197</v>
      </c>
      <c r="D47" s="116">
        <v>154110</v>
      </c>
      <c r="E47" s="116">
        <v>203566</v>
      </c>
      <c r="F47" s="116">
        <v>340451</v>
      </c>
      <c r="G47" s="116">
        <v>333019</v>
      </c>
      <c r="H47" s="117">
        <f t="shared" si="28"/>
        <v>-2.1829866853086077E-2</v>
      </c>
      <c r="I47" s="117">
        <f t="shared" si="29"/>
        <v>-0.43860302732481793</v>
      </c>
      <c r="J47" s="116">
        <f t="shared" si="30"/>
        <v>-7432</v>
      </c>
      <c r="K47" s="116">
        <f t="shared" si="31"/>
        <v>-260178</v>
      </c>
      <c r="L47" s="117">
        <f>G47/G46</f>
        <v>0.17127629043921375</v>
      </c>
      <c r="M47" s="119">
        <v>35580</v>
      </c>
      <c r="N47" s="116">
        <v>6492</v>
      </c>
      <c r="O47" s="116">
        <v>15141</v>
      </c>
      <c r="P47" s="116">
        <v>26022</v>
      </c>
      <c r="Q47" s="116">
        <v>20144</v>
      </c>
      <c r="R47" s="117">
        <f t="shared" si="32"/>
        <v>-0.22588578894781342</v>
      </c>
      <c r="S47" s="117">
        <f t="shared" si="33"/>
        <v>-0.43383923552557613</v>
      </c>
      <c r="T47" s="116">
        <f t="shared" si="34"/>
        <v>-5878</v>
      </c>
      <c r="U47" s="116">
        <f t="shared" si="35"/>
        <v>-15436</v>
      </c>
      <c r="V47" s="117">
        <f>Q47/Q46</f>
        <v>0.15934061587869103</v>
      </c>
    </row>
    <row r="48" spans="2:22" ht="15.75" x14ac:dyDescent="0.25">
      <c r="B48" s="168" t="s">
        <v>194</v>
      </c>
      <c r="C48" s="169">
        <v>1375038</v>
      </c>
      <c r="D48" s="169">
        <v>658726</v>
      </c>
      <c r="E48" s="169">
        <v>1214869</v>
      </c>
      <c r="F48" s="169">
        <v>1582603</v>
      </c>
      <c r="G48" s="169">
        <v>1611320</v>
      </c>
      <c r="H48" s="170">
        <f t="shared" si="28"/>
        <v>1.8145422446437909E-2</v>
      </c>
      <c r="I48" s="170">
        <f t="shared" si="29"/>
        <v>0.1718367056037724</v>
      </c>
      <c r="J48" s="169">
        <f t="shared" si="30"/>
        <v>28717</v>
      </c>
      <c r="K48" s="169">
        <f t="shared" si="31"/>
        <v>236282</v>
      </c>
      <c r="L48" s="170">
        <f>G48/G46</f>
        <v>0.8287242238746555</v>
      </c>
      <c r="M48" s="171">
        <v>90788</v>
      </c>
      <c r="N48" s="169">
        <v>35631</v>
      </c>
      <c r="O48" s="169">
        <v>107030</v>
      </c>
      <c r="P48" s="169">
        <v>105327</v>
      </c>
      <c r="Q48" s="169">
        <v>106278</v>
      </c>
      <c r="R48" s="170">
        <f t="shared" si="32"/>
        <v>9.0290238970065495E-3</v>
      </c>
      <c r="S48" s="170">
        <f t="shared" si="33"/>
        <v>0.17061726219324136</v>
      </c>
      <c r="T48" s="169">
        <f t="shared" si="34"/>
        <v>951</v>
      </c>
      <c r="U48" s="169">
        <f t="shared" si="35"/>
        <v>15490</v>
      </c>
      <c r="V48" s="170">
        <f>Q48/Q46</f>
        <v>0.84066729419953967</v>
      </c>
    </row>
    <row r="49" spans="2:22" x14ac:dyDescent="0.25">
      <c r="B49" s="173" t="s">
        <v>161</v>
      </c>
      <c r="C49" s="174">
        <v>841245</v>
      </c>
      <c r="D49" s="174">
        <v>352762</v>
      </c>
      <c r="E49" s="174">
        <v>573642</v>
      </c>
      <c r="F49" s="174">
        <v>835206</v>
      </c>
      <c r="G49" s="174">
        <v>894417</v>
      </c>
      <c r="H49" s="175">
        <f t="shared" si="28"/>
        <v>7.0893887256556987E-2</v>
      </c>
      <c r="I49" s="175">
        <f t="shared" si="29"/>
        <v>6.3206319205463268E-2</v>
      </c>
      <c r="J49" s="174">
        <f t="shared" si="30"/>
        <v>59211</v>
      </c>
      <c r="K49" s="174">
        <f t="shared" si="31"/>
        <v>53172</v>
      </c>
      <c r="L49" s="175">
        <f>G49/G49</f>
        <v>1</v>
      </c>
      <c r="M49" s="176">
        <v>56447</v>
      </c>
      <c r="N49" s="174">
        <v>16662</v>
      </c>
      <c r="O49" s="174">
        <v>47830</v>
      </c>
      <c r="P49" s="174">
        <v>58303</v>
      </c>
      <c r="Q49" s="174">
        <v>57962</v>
      </c>
      <c r="R49" s="175">
        <f t="shared" si="32"/>
        <v>-5.8487556386463968E-3</v>
      </c>
      <c r="S49" s="175">
        <f t="shared" si="33"/>
        <v>2.6839336014314208E-2</v>
      </c>
      <c r="T49" s="174">
        <f t="shared" si="34"/>
        <v>-341</v>
      </c>
      <c r="U49" s="174">
        <f t="shared" si="35"/>
        <v>1515</v>
      </c>
      <c r="V49" s="175">
        <f>Q49/Q49</f>
        <v>1</v>
      </c>
    </row>
    <row r="50" spans="2:22" x14ac:dyDescent="0.25">
      <c r="B50" s="178" t="s">
        <v>193</v>
      </c>
      <c r="C50" s="179">
        <v>303013</v>
      </c>
      <c r="D50" s="179">
        <v>67280</v>
      </c>
      <c r="E50" s="179">
        <v>97399</v>
      </c>
      <c r="F50" s="179">
        <v>168316</v>
      </c>
      <c r="G50" s="179">
        <v>165985</v>
      </c>
      <c r="H50" s="180">
        <f t="shared" si="28"/>
        <v>-1.3848950783050928E-2</v>
      </c>
      <c r="I50" s="180">
        <f t="shared" si="29"/>
        <v>-0.45221822166045678</v>
      </c>
      <c r="J50" s="179">
        <f t="shared" si="30"/>
        <v>-2331</v>
      </c>
      <c r="K50" s="179">
        <f t="shared" si="31"/>
        <v>-137028</v>
      </c>
      <c r="L50" s="180">
        <f>G50/G49</f>
        <v>0.18557898608814458</v>
      </c>
      <c r="M50" s="181">
        <v>20824</v>
      </c>
      <c r="N50" s="179">
        <v>3902</v>
      </c>
      <c r="O50" s="179">
        <v>8114</v>
      </c>
      <c r="P50" s="179">
        <v>13285</v>
      </c>
      <c r="Q50" s="179">
        <v>11188</v>
      </c>
      <c r="R50" s="180">
        <f t="shared" si="32"/>
        <v>-0.1578471960858111</v>
      </c>
      <c r="S50" s="180">
        <f t="shared" si="33"/>
        <v>-0.46273530541682673</v>
      </c>
      <c r="T50" s="179">
        <f t="shared" si="34"/>
        <v>-2097</v>
      </c>
      <c r="U50" s="179">
        <f t="shared" si="35"/>
        <v>-9636</v>
      </c>
      <c r="V50" s="180">
        <f>Q50/Q49</f>
        <v>0.19302301507884476</v>
      </c>
    </row>
    <row r="51" spans="2:22" x14ac:dyDescent="0.25">
      <c r="B51" s="178" t="s">
        <v>194</v>
      </c>
      <c r="C51" s="179">
        <v>538232</v>
      </c>
      <c r="D51" s="179">
        <v>285482</v>
      </c>
      <c r="E51" s="179">
        <v>476243</v>
      </c>
      <c r="F51" s="179">
        <v>666890</v>
      </c>
      <c r="G51" s="179">
        <v>728433</v>
      </c>
      <c r="H51" s="180">
        <f t="shared" si="28"/>
        <v>9.2283584999025337E-2</v>
      </c>
      <c r="I51" s="180">
        <f t="shared" si="29"/>
        <v>0.35338106987321449</v>
      </c>
      <c r="J51" s="179">
        <f t="shared" si="30"/>
        <v>61543</v>
      </c>
      <c r="K51" s="179">
        <f t="shared" si="31"/>
        <v>190201</v>
      </c>
      <c r="L51" s="180">
        <f>G51/G49</f>
        <v>0.81442213195858304</v>
      </c>
      <c r="M51" s="181">
        <v>35623</v>
      </c>
      <c r="N51" s="179">
        <v>12760</v>
      </c>
      <c r="O51" s="179">
        <v>39716</v>
      </c>
      <c r="P51" s="179">
        <v>45018</v>
      </c>
      <c r="Q51" s="179">
        <v>46775</v>
      </c>
      <c r="R51" s="180">
        <f t="shared" si="32"/>
        <v>3.9028832911280009E-2</v>
      </c>
      <c r="S51" s="180">
        <f t="shared" si="33"/>
        <v>0.31305617157454457</v>
      </c>
      <c r="T51" s="179">
        <f t="shared" si="34"/>
        <v>1757</v>
      </c>
      <c r="U51" s="179">
        <f t="shared" si="35"/>
        <v>11152</v>
      </c>
      <c r="V51" s="180">
        <f>Q51/Q49</f>
        <v>0.8069942376039474</v>
      </c>
    </row>
    <row r="52" spans="2:22" x14ac:dyDescent="0.25">
      <c r="B52" s="173" t="s">
        <v>162</v>
      </c>
      <c r="C52" s="174">
        <v>651858</v>
      </c>
      <c r="D52" s="174">
        <v>240896</v>
      </c>
      <c r="E52" s="174">
        <v>390335</v>
      </c>
      <c r="F52" s="174">
        <v>551209</v>
      </c>
      <c r="G52" s="174">
        <v>529201</v>
      </c>
      <c r="H52" s="175">
        <f t="shared" si="28"/>
        <v>-3.9926779134593193E-2</v>
      </c>
      <c r="I52" s="175">
        <f t="shared" si="29"/>
        <v>-0.18816521389627805</v>
      </c>
      <c r="J52" s="174">
        <f t="shared" si="30"/>
        <v>-22008</v>
      </c>
      <c r="K52" s="174">
        <f t="shared" si="31"/>
        <v>-122657</v>
      </c>
      <c r="L52" s="175">
        <f>G52/G52</f>
        <v>1</v>
      </c>
      <c r="M52" s="176">
        <v>39062</v>
      </c>
      <c r="N52" s="174">
        <v>13129</v>
      </c>
      <c r="O52" s="174">
        <v>36317</v>
      </c>
      <c r="P52" s="174">
        <v>38336</v>
      </c>
      <c r="Q52" s="174">
        <v>34390</v>
      </c>
      <c r="R52" s="175">
        <f t="shared" si="32"/>
        <v>-0.10293196994991649</v>
      </c>
      <c r="S52" s="175">
        <f t="shared" si="33"/>
        <v>-0.11960473094055601</v>
      </c>
      <c r="T52" s="174">
        <f t="shared" si="34"/>
        <v>-3946</v>
      </c>
      <c r="U52" s="174">
        <f t="shared" si="35"/>
        <v>-4672</v>
      </c>
      <c r="V52" s="175">
        <f>Q52/Q52</f>
        <v>1</v>
      </c>
    </row>
    <row r="53" spans="2:22" x14ac:dyDescent="0.25">
      <c r="B53" s="178" t="s">
        <v>193</v>
      </c>
      <c r="C53" s="179">
        <v>126491</v>
      </c>
      <c r="D53" s="179">
        <v>29969</v>
      </c>
      <c r="E53" s="179">
        <v>33446</v>
      </c>
      <c r="F53" s="179">
        <v>72022</v>
      </c>
      <c r="G53" s="179">
        <v>74018</v>
      </c>
      <c r="H53" s="180">
        <f t="shared" si="28"/>
        <v>2.7713754130682222E-2</v>
      </c>
      <c r="I53" s="180">
        <f t="shared" si="29"/>
        <v>-0.41483583812287039</v>
      </c>
      <c r="J53" s="179">
        <f t="shared" si="30"/>
        <v>1996</v>
      </c>
      <c r="K53" s="179">
        <f t="shared" si="31"/>
        <v>-52473</v>
      </c>
      <c r="L53" s="180">
        <f>G53/G52</f>
        <v>0.13986746056791277</v>
      </c>
      <c r="M53" s="181">
        <v>4773</v>
      </c>
      <c r="N53" s="179">
        <v>1014</v>
      </c>
      <c r="O53" s="179">
        <v>2207</v>
      </c>
      <c r="P53" s="179">
        <v>4863</v>
      </c>
      <c r="Q53" s="179">
        <v>3075</v>
      </c>
      <c r="R53" s="180">
        <f t="shared" si="32"/>
        <v>-0.36767427513880324</v>
      </c>
      <c r="S53" s="180">
        <f t="shared" si="33"/>
        <v>-0.35575109993714649</v>
      </c>
      <c r="T53" s="179">
        <f t="shared" si="34"/>
        <v>-1788</v>
      </c>
      <c r="U53" s="179">
        <f t="shared" si="35"/>
        <v>-1698</v>
      </c>
      <c r="V53" s="180">
        <f>Q53/Q52</f>
        <v>8.9415527769700492E-2</v>
      </c>
    </row>
    <row r="54" spans="2:22" x14ac:dyDescent="0.25">
      <c r="B54" s="178" t="s">
        <v>194</v>
      </c>
      <c r="C54" s="179">
        <v>525368</v>
      </c>
      <c r="D54" s="179">
        <v>210926</v>
      </c>
      <c r="E54" s="179">
        <v>356890</v>
      </c>
      <c r="F54" s="179">
        <v>479188</v>
      </c>
      <c r="G54" s="179">
        <v>455181</v>
      </c>
      <c r="H54" s="180">
        <f t="shared" si="28"/>
        <v>-5.009933470788086E-2</v>
      </c>
      <c r="I54" s="180">
        <f t="shared" si="29"/>
        <v>-0.13359587945973106</v>
      </c>
      <c r="J54" s="179">
        <f t="shared" si="30"/>
        <v>-24007</v>
      </c>
      <c r="K54" s="179">
        <f t="shared" si="31"/>
        <v>-70187</v>
      </c>
      <c r="L54" s="180">
        <f>G54/G52</f>
        <v>0.86012876014973516</v>
      </c>
      <c r="M54" s="181">
        <v>34288</v>
      </c>
      <c r="N54" s="179">
        <v>12115</v>
      </c>
      <c r="O54" s="179">
        <v>34110</v>
      </c>
      <c r="P54" s="179">
        <v>33473</v>
      </c>
      <c r="Q54" s="179">
        <v>31315</v>
      </c>
      <c r="R54" s="180">
        <f t="shared" si="32"/>
        <v>-6.4469871239506427E-2</v>
      </c>
      <c r="S54" s="180">
        <f t="shared" si="33"/>
        <v>-8.6706719552029909E-2</v>
      </c>
      <c r="T54" s="179">
        <f t="shared" si="34"/>
        <v>-2158</v>
      </c>
      <c r="U54" s="179">
        <f t="shared" si="35"/>
        <v>-2973</v>
      </c>
      <c r="V54" s="180">
        <f>Q54/Q52</f>
        <v>0.91058447223029948</v>
      </c>
    </row>
    <row r="55" spans="2:22" x14ac:dyDescent="0.25">
      <c r="B55" s="173" t="s">
        <v>163</v>
      </c>
      <c r="C55" s="174">
        <v>309550</v>
      </c>
      <c r="D55" s="174">
        <v>133691</v>
      </c>
      <c r="E55" s="174">
        <v>285807</v>
      </c>
      <c r="F55" s="174">
        <v>350194</v>
      </c>
      <c r="G55" s="174">
        <v>325853</v>
      </c>
      <c r="H55" s="175">
        <f t="shared" si="28"/>
        <v>-6.9507187444673546E-2</v>
      </c>
      <c r="I55" s="175">
        <f t="shared" si="29"/>
        <v>5.2666774349862777E-2</v>
      </c>
      <c r="J55" s="174">
        <f t="shared" si="30"/>
        <v>-24341</v>
      </c>
      <c r="K55" s="174">
        <f t="shared" si="31"/>
        <v>16303</v>
      </c>
      <c r="L55" s="175">
        <f>G55/G55</f>
        <v>1</v>
      </c>
      <c r="M55" s="176">
        <v>21645</v>
      </c>
      <c r="N55" s="174">
        <v>7421</v>
      </c>
      <c r="O55" s="174">
        <v>21409</v>
      </c>
      <c r="P55" s="174">
        <v>23032</v>
      </c>
      <c r="Q55" s="174">
        <v>21262</v>
      </c>
      <c r="R55" s="175">
        <f t="shared" si="32"/>
        <v>-7.6849600555748521E-2</v>
      </c>
      <c r="S55" s="175">
        <f t="shared" si="33"/>
        <v>-1.7694617694617665E-2</v>
      </c>
      <c r="T55" s="174">
        <f t="shared" si="34"/>
        <v>-1770</v>
      </c>
      <c r="U55" s="174">
        <f t="shared" si="35"/>
        <v>-383</v>
      </c>
      <c r="V55" s="175">
        <f>Q55/Q55</f>
        <v>1</v>
      </c>
    </row>
    <row r="56" spans="2:22" x14ac:dyDescent="0.25">
      <c r="B56" s="178" t="s">
        <v>193</v>
      </c>
      <c r="C56" s="179">
        <v>116433</v>
      </c>
      <c r="D56" s="179">
        <v>37590</v>
      </c>
      <c r="E56" s="179">
        <v>51576</v>
      </c>
      <c r="F56" s="179">
        <v>73154</v>
      </c>
      <c r="G56" s="179">
        <v>54816</v>
      </c>
      <c r="H56" s="180">
        <f t="shared" si="28"/>
        <v>-0.25067665472838119</v>
      </c>
      <c r="I56" s="180">
        <f t="shared" si="29"/>
        <v>-0.52920563757697558</v>
      </c>
      <c r="J56" s="179">
        <f t="shared" si="30"/>
        <v>-18338</v>
      </c>
      <c r="K56" s="179">
        <f t="shared" si="31"/>
        <v>-61617</v>
      </c>
      <c r="L56" s="180">
        <f>G56/G55</f>
        <v>0.16822309446284062</v>
      </c>
      <c r="M56" s="181">
        <v>7370</v>
      </c>
      <c r="N56" s="179">
        <v>978</v>
      </c>
      <c r="O56" s="179">
        <v>2991</v>
      </c>
      <c r="P56" s="179">
        <v>6153</v>
      </c>
      <c r="Q56" s="179">
        <v>3817</v>
      </c>
      <c r="R56" s="180">
        <f t="shared" si="32"/>
        <v>-0.37965220217779949</v>
      </c>
      <c r="S56" s="180">
        <f t="shared" si="33"/>
        <v>-0.48208955223880601</v>
      </c>
      <c r="T56" s="179">
        <f t="shared" si="34"/>
        <v>-2336</v>
      </c>
      <c r="U56" s="179">
        <f t="shared" si="35"/>
        <v>-3553</v>
      </c>
      <c r="V56" s="180">
        <f>Q56/Q55</f>
        <v>0.17952215219640674</v>
      </c>
    </row>
    <row r="57" spans="2:22" x14ac:dyDescent="0.25">
      <c r="B57" s="178" t="s">
        <v>194</v>
      </c>
      <c r="C57" s="179">
        <v>193119</v>
      </c>
      <c r="D57" s="179">
        <v>96099</v>
      </c>
      <c r="E57" s="179">
        <v>234230</v>
      </c>
      <c r="F57" s="179">
        <v>277040</v>
      </c>
      <c r="G57" s="179">
        <v>271038</v>
      </c>
      <c r="H57" s="180">
        <f t="shared" si="28"/>
        <v>-2.1664741553566236E-2</v>
      </c>
      <c r="I57" s="180">
        <f t="shared" si="29"/>
        <v>0.4034766128656424</v>
      </c>
      <c r="J57" s="179">
        <f t="shared" si="30"/>
        <v>-6002</v>
      </c>
      <c r="K57" s="179">
        <f t="shared" si="31"/>
        <v>77919</v>
      </c>
      <c r="L57" s="180">
        <f>G57/G55</f>
        <v>0.83177997440563689</v>
      </c>
      <c r="M57" s="181">
        <v>14275</v>
      </c>
      <c r="N57" s="179">
        <v>6443</v>
      </c>
      <c r="O57" s="179">
        <v>18418</v>
      </c>
      <c r="P57" s="179">
        <v>16879</v>
      </c>
      <c r="Q57" s="179">
        <v>17445</v>
      </c>
      <c r="R57" s="180">
        <f t="shared" si="32"/>
        <v>3.3532792227027652E-2</v>
      </c>
      <c r="S57" s="180">
        <f t="shared" si="33"/>
        <v>0.22206654991243435</v>
      </c>
      <c r="T57" s="179">
        <f t="shared" si="34"/>
        <v>566</v>
      </c>
      <c r="U57" s="179">
        <f t="shared" si="35"/>
        <v>3170</v>
      </c>
      <c r="V57" s="180">
        <f>Q57/Q55</f>
        <v>0.82047784780359323</v>
      </c>
    </row>
    <row r="58" spans="2:22" x14ac:dyDescent="0.25">
      <c r="B58" s="173" t="s">
        <v>164</v>
      </c>
      <c r="C58" s="174">
        <v>165403</v>
      </c>
      <c r="D58" s="174">
        <v>86490</v>
      </c>
      <c r="E58" s="174">
        <v>146413</v>
      </c>
      <c r="F58" s="174">
        <v>169195</v>
      </c>
      <c r="G58" s="174">
        <v>177475</v>
      </c>
      <c r="H58" s="175">
        <f t="shared" si="28"/>
        <v>4.8937616359821412E-2</v>
      </c>
      <c r="I58" s="175">
        <f t="shared" si="29"/>
        <v>7.2985375114115181E-2</v>
      </c>
      <c r="J58" s="174">
        <f t="shared" si="30"/>
        <v>8280</v>
      </c>
      <c r="K58" s="174">
        <f t="shared" si="31"/>
        <v>12072</v>
      </c>
      <c r="L58" s="175">
        <f>G58/G58</f>
        <v>1</v>
      </c>
      <c r="M58" s="176">
        <v>8776</v>
      </c>
      <c r="N58" s="174">
        <v>4098</v>
      </c>
      <c r="O58" s="174">
        <v>11258</v>
      </c>
      <c r="P58" s="174">
        <v>12193</v>
      </c>
      <c r="Q58" s="174">
        <v>12577</v>
      </c>
      <c r="R58" s="175">
        <f t="shared" si="32"/>
        <v>3.1493479865496665E-2</v>
      </c>
      <c r="S58" s="175">
        <f t="shared" si="33"/>
        <v>0.43311303555150404</v>
      </c>
      <c r="T58" s="174">
        <f t="shared" si="34"/>
        <v>384</v>
      </c>
      <c r="U58" s="174">
        <f t="shared" si="35"/>
        <v>3801</v>
      </c>
      <c r="V58" s="175">
        <f>Q58/Q58</f>
        <v>1</v>
      </c>
    </row>
    <row r="59" spans="2:22" x14ac:dyDescent="0.25">
      <c r="B59" s="178" t="s">
        <v>193</v>
      </c>
      <c r="C59" s="179">
        <v>47393</v>
      </c>
      <c r="D59" s="179">
        <v>19822</v>
      </c>
      <c r="E59" s="179">
        <v>16485</v>
      </c>
      <c r="F59" s="179">
        <v>27376</v>
      </c>
      <c r="G59" s="179">
        <v>33873</v>
      </c>
      <c r="H59" s="180">
        <f t="shared" si="28"/>
        <v>0.23732466393921681</v>
      </c>
      <c r="I59" s="180">
        <f t="shared" si="29"/>
        <v>-0.28527419661131392</v>
      </c>
      <c r="J59" s="179">
        <f t="shared" si="30"/>
        <v>6497</v>
      </c>
      <c r="K59" s="179">
        <f t="shared" si="31"/>
        <v>-13520</v>
      </c>
      <c r="L59" s="180">
        <f>G59/G58</f>
        <v>0.19086068460346528</v>
      </c>
      <c r="M59" s="181">
        <v>2400</v>
      </c>
      <c r="N59" s="179">
        <v>617</v>
      </c>
      <c r="O59" s="179">
        <v>1462</v>
      </c>
      <c r="P59" s="179">
        <v>1987</v>
      </c>
      <c r="Q59" s="179">
        <v>1897</v>
      </c>
      <c r="R59" s="180">
        <f t="shared" si="32"/>
        <v>-4.5294413688978352E-2</v>
      </c>
      <c r="S59" s="180">
        <f t="shared" si="33"/>
        <v>-0.20958333333333334</v>
      </c>
      <c r="T59" s="179">
        <f t="shared" si="34"/>
        <v>-90</v>
      </c>
      <c r="U59" s="179">
        <f t="shared" si="35"/>
        <v>-503</v>
      </c>
      <c r="V59" s="180">
        <f>Q59/Q58</f>
        <v>0.15083088176830722</v>
      </c>
    </row>
    <row r="60" spans="2:22" x14ac:dyDescent="0.25">
      <c r="B60" s="178" t="s">
        <v>194</v>
      </c>
      <c r="C60" s="179">
        <v>118010</v>
      </c>
      <c r="D60" s="179">
        <v>66668</v>
      </c>
      <c r="E60" s="179">
        <v>129931</v>
      </c>
      <c r="F60" s="179">
        <v>141821</v>
      </c>
      <c r="G60" s="179">
        <v>143603</v>
      </c>
      <c r="H60" s="180">
        <f t="shared" si="28"/>
        <v>1.2565134923600896E-2</v>
      </c>
      <c r="I60" s="180">
        <f t="shared" si="29"/>
        <v>0.21687145157190058</v>
      </c>
      <c r="J60" s="179">
        <f t="shared" si="30"/>
        <v>1782</v>
      </c>
      <c r="K60" s="179">
        <f t="shared" si="31"/>
        <v>25593</v>
      </c>
      <c r="L60" s="180">
        <f>G60/G58</f>
        <v>0.80914494999295672</v>
      </c>
      <c r="M60" s="181">
        <v>6376</v>
      </c>
      <c r="N60" s="179">
        <v>3481</v>
      </c>
      <c r="O60" s="179">
        <v>9797</v>
      </c>
      <c r="P60" s="179">
        <v>10207</v>
      </c>
      <c r="Q60" s="179">
        <v>10681</v>
      </c>
      <c r="R60" s="180">
        <f t="shared" si="32"/>
        <v>4.6438718526501388E-2</v>
      </c>
      <c r="S60" s="180">
        <f t="shared" si="33"/>
        <v>0.67518820577164362</v>
      </c>
      <c r="T60" s="179">
        <f t="shared" si="34"/>
        <v>474</v>
      </c>
      <c r="U60" s="179">
        <f t="shared" si="35"/>
        <v>4305</v>
      </c>
      <c r="V60" s="180">
        <f>Q60/Q58</f>
        <v>0.8492486284487557</v>
      </c>
    </row>
    <row r="61" spans="2:22" x14ac:dyDescent="0.25">
      <c r="B61" s="173" t="s">
        <v>165</v>
      </c>
      <c r="C61" s="174">
        <v>60757</v>
      </c>
      <c r="D61" s="174">
        <v>29298</v>
      </c>
      <c r="E61" s="174">
        <v>88913</v>
      </c>
      <c r="F61" s="174">
        <v>69843</v>
      </c>
      <c r="G61" s="174">
        <v>55596</v>
      </c>
      <c r="H61" s="175">
        <f t="shared" si="28"/>
        <v>-0.20398608307203303</v>
      </c>
      <c r="I61" s="175">
        <f t="shared" si="29"/>
        <v>-8.4944944615435225E-2</v>
      </c>
      <c r="J61" s="174">
        <f t="shared" si="30"/>
        <v>-14247</v>
      </c>
      <c r="K61" s="174">
        <f t="shared" si="31"/>
        <v>-5161</v>
      </c>
      <c r="L61" s="175">
        <f>G61/G61</f>
        <v>1</v>
      </c>
      <c r="M61" s="176">
        <v>3360</v>
      </c>
      <c r="N61" s="174">
        <v>1427</v>
      </c>
      <c r="O61" s="174">
        <v>12159</v>
      </c>
      <c r="P61" s="174">
        <v>3065</v>
      </c>
      <c r="Q61" s="174">
        <v>4192</v>
      </c>
      <c r="R61" s="175">
        <f t="shared" si="32"/>
        <v>0.36769983686786301</v>
      </c>
      <c r="S61" s="175">
        <f t="shared" si="33"/>
        <v>0.24761904761904763</v>
      </c>
      <c r="T61" s="174">
        <f t="shared" si="34"/>
        <v>1127</v>
      </c>
      <c r="U61" s="174">
        <f t="shared" si="35"/>
        <v>832</v>
      </c>
      <c r="V61" s="175">
        <f>Q61/Q61</f>
        <v>1</v>
      </c>
    </row>
    <row r="62" spans="2:22" x14ac:dyDescent="0.25">
      <c r="B62" s="178" t="s">
        <v>193</v>
      </c>
      <c r="C62" s="179">
        <v>11087</v>
      </c>
      <c r="D62" s="179">
        <v>3394</v>
      </c>
      <c r="E62" s="179">
        <v>10426</v>
      </c>
      <c r="F62" s="179">
        <v>5964</v>
      </c>
      <c r="G62" s="179">
        <v>7231</v>
      </c>
      <c r="H62" s="180">
        <f t="shared" si="28"/>
        <v>0.21244131455399051</v>
      </c>
      <c r="I62" s="180">
        <f t="shared" si="29"/>
        <v>-0.34779471453053123</v>
      </c>
      <c r="J62" s="179">
        <f t="shared" si="30"/>
        <v>1267</v>
      </c>
      <c r="K62" s="179">
        <f t="shared" si="31"/>
        <v>-3856</v>
      </c>
      <c r="L62" s="180">
        <f>G62/G61</f>
        <v>0.13006331390747536</v>
      </c>
      <c r="M62" s="181">
        <v>351</v>
      </c>
      <c r="N62" s="179">
        <v>67</v>
      </c>
      <c r="O62" s="179">
        <v>968</v>
      </c>
      <c r="P62" s="179">
        <v>293</v>
      </c>
      <c r="Q62" s="179">
        <v>230</v>
      </c>
      <c r="R62" s="180">
        <f t="shared" si="32"/>
        <v>-0.21501706484641636</v>
      </c>
      <c r="S62" s="180">
        <f t="shared" si="33"/>
        <v>-0.34472934472934469</v>
      </c>
      <c r="T62" s="179">
        <f t="shared" si="34"/>
        <v>-63</v>
      </c>
      <c r="U62" s="179">
        <f t="shared" si="35"/>
        <v>-121</v>
      </c>
      <c r="V62" s="180">
        <f>Q62/Q61</f>
        <v>5.4866412213740459E-2</v>
      </c>
    </row>
    <row r="63" spans="2:22" x14ac:dyDescent="0.25">
      <c r="B63" s="178" t="s">
        <v>194</v>
      </c>
      <c r="C63" s="179">
        <v>49672</v>
      </c>
      <c r="D63" s="179">
        <v>25905</v>
      </c>
      <c r="E63" s="179">
        <v>78486</v>
      </c>
      <c r="F63" s="179">
        <v>63878</v>
      </c>
      <c r="G63" s="179">
        <v>48369</v>
      </c>
      <c r="H63" s="180">
        <f t="shared" si="28"/>
        <v>-0.24279094523936251</v>
      </c>
      <c r="I63" s="180">
        <f t="shared" si="29"/>
        <v>-2.6232082460943773E-2</v>
      </c>
      <c r="J63" s="179">
        <f t="shared" si="30"/>
        <v>-15509</v>
      </c>
      <c r="K63" s="179">
        <f t="shared" si="31"/>
        <v>-1303</v>
      </c>
      <c r="L63" s="180">
        <f>G63/G61</f>
        <v>0.87000863371465575</v>
      </c>
      <c r="M63" s="181">
        <v>3009</v>
      </c>
      <c r="N63" s="179">
        <v>1359</v>
      </c>
      <c r="O63" s="179">
        <v>11190</v>
      </c>
      <c r="P63" s="179">
        <v>2772</v>
      </c>
      <c r="Q63" s="179">
        <v>3963</v>
      </c>
      <c r="R63" s="180">
        <f t="shared" si="32"/>
        <v>0.42965367965367962</v>
      </c>
      <c r="S63" s="180">
        <f t="shared" si="33"/>
        <v>0.31704885343968092</v>
      </c>
      <c r="T63" s="179">
        <f t="shared" si="34"/>
        <v>1191</v>
      </c>
      <c r="U63" s="179">
        <f t="shared" si="35"/>
        <v>954</v>
      </c>
      <c r="V63" s="180">
        <f>Q63/Q61</f>
        <v>0.94537213740458015</v>
      </c>
    </row>
    <row r="64" spans="2:22" ht="6" customHeight="1" x14ac:dyDescent="0.25">
      <c r="B64" s="155"/>
      <c r="C64" s="156"/>
      <c r="D64" s="156"/>
      <c r="E64" s="157"/>
      <c r="F64" s="157"/>
      <c r="G64" s="156"/>
      <c r="H64" s="156"/>
      <c r="I64" s="157"/>
      <c r="J64" s="157"/>
    </row>
    <row r="65" spans="2:10" x14ac:dyDescent="0.25">
      <c r="B65" s="41" t="s">
        <v>85</v>
      </c>
      <c r="C65" s="41"/>
      <c r="D65" s="41"/>
      <c r="E65" s="41"/>
      <c r="F65" s="41"/>
      <c r="G65" s="41"/>
      <c r="H65" s="41"/>
      <c r="I65" s="41"/>
      <c r="J65" s="4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0B1E2-66F7-41AE-A29E-2FFC28AFE99C}">
  <dimension ref="A1:EF244"/>
  <sheetViews>
    <sheetView showGridLines="0" workbookViewId="0">
      <selection activeCell="E1" sqref="E1"/>
    </sheetView>
  </sheetViews>
  <sheetFormatPr baseColWidth="10" defaultRowHeight="15" x14ac:dyDescent="0.25"/>
  <cols>
    <col min="1" max="1" width="18.42578125" customWidth="1"/>
    <col min="2" max="2" width="15" customWidth="1"/>
    <col min="4" max="4" width="12" customWidth="1"/>
    <col min="6" max="6" width="12.140625" customWidth="1"/>
    <col min="8" max="8" width="12.7109375" customWidth="1"/>
    <col min="10" max="10" width="11.42578125" customWidth="1"/>
    <col min="14" max="14" width="11.28515625" customWidth="1"/>
    <col min="16" max="16" width="15.85546875" customWidth="1"/>
  </cols>
  <sheetData>
    <row r="1" spans="1:136" ht="40.5" customHeight="1" x14ac:dyDescent="0.25">
      <c r="C1" s="301"/>
    </row>
    <row r="4" spans="1:136" ht="21.75" thickBot="1" x14ac:dyDescent="0.3">
      <c r="B4" s="12" t="s">
        <v>55</v>
      </c>
      <c r="C4" s="13"/>
      <c r="D4" s="12"/>
      <c r="E4" s="12"/>
      <c r="F4" s="12"/>
      <c r="G4" s="12"/>
      <c r="H4" s="12"/>
      <c r="I4" s="12"/>
      <c r="J4" s="12"/>
      <c r="K4" s="12"/>
      <c r="L4" s="12"/>
      <c r="M4" s="12"/>
      <c r="N4" s="12"/>
      <c r="O4" s="12"/>
      <c r="R4" s="14" t="str">
        <f>CONCATENATE("año ",K7,": ",FIXED(K21,0)," (",FIXED(L21*100,1),"%)")</f>
        <v>año 2022: 5.951.456 (115,4%)</v>
      </c>
    </row>
    <row r="5" spans="1:136" ht="9.75" customHeight="1" thickBot="1" x14ac:dyDescent="0.3">
      <c r="B5" s="15"/>
      <c r="C5" s="16"/>
      <c r="D5" s="15"/>
      <c r="E5" s="15"/>
      <c r="F5" s="15"/>
      <c r="G5" s="17"/>
      <c r="H5" s="17"/>
      <c r="I5" s="17"/>
      <c r="J5" s="17"/>
      <c r="K5" s="15"/>
      <c r="L5" s="15"/>
      <c r="M5" s="17"/>
      <c r="N5" s="17"/>
      <c r="O5" s="17"/>
      <c r="R5" s="14" t="s">
        <v>56</v>
      </c>
    </row>
    <row r="6" spans="1:136" ht="22.5" thickTop="1" thickBot="1" x14ac:dyDescent="0.3">
      <c r="B6" s="18" t="s">
        <v>57</v>
      </c>
      <c r="C6" s="19" t="s">
        <v>58</v>
      </c>
      <c r="D6" s="20"/>
      <c r="E6" s="20"/>
      <c r="F6" s="20"/>
      <c r="G6" s="20"/>
      <c r="H6" s="20"/>
      <c r="I6" s="20"/>
      <c r="J6" s="20"/>
      <c r="K6" s="20"/>
      <c r="L6" s="20"/>
      <c r="M6" s="20"/>
      <c r="N6" s="20"/>
      <c r="O6" s="21"/>
    </row>
    <row r="7" spans="1:136" ht="22.5" thickTop="1" thickBot="1" x14ac:dyDescent="0.3">
      <c r="B7" s="18">
        <v>2017</v>
      </c>
      <c r="C7" s="22">
        <v>2018</v>
      </c>
      <c r="D7" s="23"/>
      <c r="E7" s="22">
        <v>2019</v>
      </c>
      <c r="F7" s="23"/>
      <c r="G7" s="22">
        <v>2020</v>
      </c>
      <c r="H7" s="23"/>
      <c r="I7" s="22">
        <v>2021</v>
      </c>
      <c r="J7" s="23"/>
      <c r="K7" s="22">
        <v>2022</v>
      </c>
      <c r="L7" s="24"/>
      <c r="M7" s="25">
        <v>2023</v>
      </c>
      <c r="N7" s="26"/>
      <c r="O7" s="27"/>
    </row>
    <row r="8" spans="1:136" ht="31.5" thickTop="1" thickBot="1" x14ac:dyDescent="0.3">
      <c r="B8" s="28"/>
      <c r="C8" s="29" t="s">
        <v>59</v>
      </c>
      <c r="D8" s="30" t="str">
        <f>CONCATENATE("Variación ",RIGHT(C7,2),"/",RIGHT(B7,2))</f>
        <v>Variación 18/17</v>
      </c>
      <c r="E8" s="31" t="s">
        <v>59</v>
      </c>
      <c r="F8" s="30" t="str">
        <f>CONCATENATE("Variación ",RIGHT(E7,2),"/",RIGHT(C7,2))</f>
        <v>Variación 19/18</v>
      </c>
      <c r="G8" s="31" t="s">
        <v>59</v>
      </c>
      <c r="H8" s="30" t="str">
        <f>CONCATENATE("Variación ",RIGHT(G7,2),"/",RIGHT(E7,2))</f>
        <v>Variación 20/19</v>
      </c>
      <c r="I8" s="31" t="s">
        <v>59</v>
      </c>
      <c r="J8" s="30" t="str">
        <f>CONCATENATE("Variación ",RIGHT(I7,2),"/",RIGHT(G7,2))</f>
        <v>Variación 21/20</v>
      </c>
      <c r="K8" s="31" t="s">
        <v>59</v>
      </c>
      <c r="L8" s="30" t="str">
        <f>CONCATENATE("Variación ",RIGHT(K7,2),"/",RIGHT(I7,2))</f>
        <v>Variación 22/21</v>
      </c>
      <c r="M8" s="32" t="s">
        <v>59</v>
      </c>
      <c r="N8" s="33" t="str">
        <f>CONCATENATE("Variación ",RIGHT(M7,2),"/",RIGHT(K7,2))</f>
        <v>Variación 23/22</v>
      </c>
      <c r="O8" s="33" t="str">
        <f>CONCATENATE("Variación ",RIGHT(M7,2),"/",RIGHT(E7,2))</f>
        <v>Variación 23/19</v>
      </c>
      <c r="P8" t="str">
        <f>IFERROR(O8/O21-1,"-")</f>
        <v>-</v>
      </c>
      <c r="T8" t="str">
        <f>IFERROR(S8/S47-1,"-")</f>
        <v>-</v>
      </c>
      <c r="X8" t="str">
        <f>IFERROR(W8/W21-1,"-")</f>
        <v>-</v>
      </c>
      <c r="Z8" t="str">
        <f>IFERROR(Y8/Y21-1,"-")</f>
        <v>-</v>
      </c>
      <c r="AB8" t="str">
        <f>IFERROR(AA8/AA21-1,"-")</f>
        <v>-</v>
      </c>
      <c r="AD8" t="str">
        <f>IFERROR(AC8/AC21-1,"-")</f>
        <v>-</v>
      </c>
      <c r="AF8" t="str">
        <f>IFERROR(AE8/AE21-1,"-")</f>
        <v>-</v>
      </c>
      <c r="AH8" t="str">
        <f>IFERROR(AG8/AG21-1,"-")</f>
        <v>-</v>
      </c>
      <c r="AJ8" t="str">
        <f>IFERROR(AI8/AI21-1,"-")</f>
        <v>-</v>
      </c>
      <c r="AL8" t="str">
        <f>IFERROR(AK8/AK21-1,"-")</f>
        <v>-</v>
      </c>
      <c r="AN8" t="str">
        <f>IFERROR(AM8/AM21-1,"-")</f>
        <v>-</v>
      </c>
      <c r="AP8" t="str">
        <f>IFERROR(AO8/AO21-1,"-")</f>
        <v>-</v>
      </c>
      <c r="AR8" t="str">
        <f>IFERROR(AQ8/AQ21-1,"-")</f>
        <v>-</v>
      </c>
      <c r="AT8" t="str">
        <f>IFERROR(AS8/AS21-1,"-")</f>
        <v>-</v>
      </c>
      <c r="AV8" t="str">
        <f>IFERROR(AU8/AU21-1,"-")</f>
        <v>-</v>
      </c>
      <c r="AX8" t="str">
        <f>IFERROR(AW8/AW21-1,"-")</f>
        <v>-</v>
      </c>
      <c r="AZ8" t="str">
        <f>IFERROR(AY8/AY21-1,"-")</f>
        <v>-</v>
      </c>
      <c r="BB8" t="str">
        <f>IFERROR(BA8/BA21-1,"-")</f>
        <v>-</v>
      </c>
      <c r="BD8" t="str">
        <f>IFERROR(BC8/BC21-1,"-")</f>
        <v>-</v>
      </c>
      <c r="BF8" t="str">
        <f>IFERROR(BE8/BE21-1,"-")</f>
        <v>-</v>
      </c>
      <c r="BH8" t="str">
        <f>IFERROR(BG8/BG21-1,"-")</f>
        <v>-</v>
      </c>
      <c r="BJ8" t="str">
        <f>IFERROR(BI8/BI21-1,"-")</f>
        <v>-</v>
      </c>
      <c r="BL8" t="str">
        <f>IFERROR(BK8/BK21-1,"-")</f>
        <v>-</v>
      </c>
      <c r="BN8" t="str">
        <f>IFERROR(BM8/BM21-1,"-")</f>
        <v>-</v>
      </c>
      <c r="BP8" t="str">
        <f>IFERROR(BO8/BO21-1,"-")</f>
        <v>-</v>
      </c>
      <c r="BR8" t="str">
        <f>IFERROR(BQ8/BQ21-1,"-")</f>
        <v>-</v>
      </c>
      <c r="BT8" t="str">
        <f>IFERROR(BS8/BS21-1,"-")</f>
        <v>-</v>
      </c>
      <c r="BV8" t="str">
        <f>IFERROR(BU8/BU21-1,"-")</f>
        <v>-</v>
      </c>
      <c r="BX8" t="str">
        <f>IFERROR(BW8/BW21-1,"-")</f>
        <v>-</v>
      </c>
      <c r="BZ8" t="str">
        <f>IFERROR(BY8/BY21-1,"-")</f>
        <v>-</v>
      </c>
      <c r="CB8" t="str">
        <f>IFERROR(CA8/CA21-1,"-")</f>
        <v>-</v>
      </c>
      <c r="CD8" t="str">
        <f>IFERROR(CC8/CC21-1,"-")</f>
        <v>-</v>
      </c>
      <c r="CF8" t="str">
        <f>IFERROR(CE8/CE21-1,"-")</f>
        <v>-</v>
      </c>
      <c r="CH8" t="str">
        <f>IFERROR(CG8/CG21-1,"-")</f>
        <v>-</v>
      </c>
      <c r="CJ8" t="str">
        <f>IFERROR(CI8/CI21-1,"-")</f>
        <v>-</v>
      </c>
      <c r="CL8" t="str">
        <f>IFERROR(CK8/CK21-1,"-")</f>
        <v>-</v>
      </c>
      <c r="CN8" t="str">
        <f>IFERROR(CM8/CM21-1,"-")</f>
        <v>-</v>
      </c>
      <c r="CP8" t="str">
        <f>IFERROR(CO8/CO21-1,"-")</f>
        <v>-</v>
      </c>
      <c r="CR8" t="str">
        <f>IFERROR(CQ8/CQ21-1,"-")</f>
        <v>-</v>
      </c>
      <c r="CT8" t="str">
        <f>IFERROR(CS8/CS21-1,"-")</f>
        <v>-</v>
      </c>
      <c r="CV8" t="str">
        <f>IFERROR(CU8/CU21-1,"-")</f>
        <v>-</v>
      </c>
      <c r="CX8" t="str">
        <f>IFERROR(CW8/CW21-1,"-")</f>
        <v>-</v>
      </c>
      <c r="CZ8" t="str">
        <f>IFERROR(CY8/CY21-1,"-")</f>
        <v>-</v>
      </c>
      <c r="DB8" t="str">
        <f>IFERROR(DA8/DA21-1,"-")</f>
        <v>-</v>
      </c>
      <c r="DD8" t="str">
        <f>IFERROR(DC8/DC21-1,"-")</f>
        <v>-</v>
      </c>
      <c r="DF8" t="str">
        <f>IFERROR(DE8/DE21-1,"-")</f>
        <v>-</v>
      </c>
      <c r="DH8" t="str">
        <f>IFERROR(DG8/DG21-1,"-")</f>
        <v>-</v>
      </c>
      <c r="DJ8" t="str">
        <f>IFERROR(DI8/DI21-1,"-")</f>
        <v>-</v>
      </c>
      <c r="DL8" t="str">
        <f>IFERROR(DK8/DK21-1,"-")</f>
        <v>-</v>
      </c>
      <c r="DN8" t="str">
        <f>IFERROR(DM8/DM21-1,"-")</f>
        <v>-</v>
      </c>
      <c r="DP8" t="str">
        <f>IFERROR(DO8/DO21-1,"-")</f>
        <v>-</v>
      </c>
      <c r="DR8" t="str">
        <f>IFERROR(DQ8/DQ21-1,"-")</f>
        <v>-</v>
      </c>
      <c r="DT8" t="str">
        <f>IFERROR(DS8/DS21-1,"-")</f>
        <v>-</v>
      </c>
      <c r="DV8" t="str">
        <f>IFERROR(DU8/DU21-1,"-")</f>
        <v>-</v>
      </c>
      <c r="DX8" t="str">
        <f>IFERROR(DW8/DW21-1,"-")</f>
        <v>-</v>
      </c>
      <c r="DZ8" t="str">
        <f>IFERROR(DY8/DY21-1,"-")</f>
        <v>-</v>
      </c>
      <c r="EB8" t="str">
        <f>IFERROR(EA8/EA21-1,"-")</f>
        <v>-</v>
      </c>
      <c r="ED8" t="str">
        <f>IFERROR(EC8/EC21-1,"-")</f>
        <v>-</v>
      </c>
      <c r="EF8" t="str">
        <f>IFERROR(EE8/EE21-1,"-")</f>
        <v>-</v>
      </c>
    </row>
    <row r="9" spans="1:136" x14ac:dyDescent="0.25">
      <c r="A9" s="14" t="s">
        <v>60</v>
      </c>
      <c r="B9" s="34" t="s">
        <v>61</v>
      </c>
      <c r="C9" s="35">
        <v>503856</v>
      </c>
      <c r="D9" s="36">
        <v>-6.2262008896167953E-2</v>
      </c>
      <c r="E9" s="35">
        <v>522601</v>
      </c>
      <c r="F9" s="36">
        <f t="shared" ref="F9:F21" si="0">IFERROR(E9/C9-1,"-")</f>
        <v>3.7203089771680853E-2</v>
      </c>
      <c r="G9" s="35">
        <v>512153</v>
      </c>
      <c r="H9" s="36">
        <f>IFERROR(G9/E9-1,"-")</f>
        <v>-1.9992307707026979E-2</v>
      </c>
      <c r="I9" s="35">
        <v>56277</v>
      </c>
      <c r="J9" s="36">
        <f>IFERROR(I9/G9-1,"-")</f>
        <v>-0.89011682055948127</v>
      </c>
      <c r="K9" s="35">
        <v>380884</v>
      </c>
      <c r="L9" s="36">
        <f>IFERROR(K9/I9-1,"-")</f>
        <v>5.7680224603301529</v>
      </c>
      <c r="M9" s="35">
        <v>562537</v>
      </c>
      <c r="N9" s="36">
        <f>IFERROR(M9/K9-1,"-")</f>
        <v>0.47692473298957161</v>
      </c>
      <c r="O9" s="36">
        <f>IFERROR(M9/E9-1,"-")</f>
        <v>7.6417764221652806E-2</v>
      </c>
    </row>
    <row r="10" spans="1:136" x14ac:dyDescent="0.25">
      <c r="A10" s="14" t="s">
        <v>62</v>
      </c>
      <c r="B10" s="34" t="s">
        <v>63</v>
      </c>
      <c r="C10" s="35">
        <v>484485</v>
      </c>
      <c r="D10" s="36">
        <v>-4.1633368411890803E-2</v>
      </c>
      <c r="E10" s="35">
        <v>513880</v>
      </c>
      <c r="F10" s="36">
        <f t="shared" si="0"/>
        <v>6.0672673044573022E-2</v>
      </c>
      <c r="G10" s="35">
        <v>528873</v>
      </c>
      <c r="H10" s="36">
        <f t="shared" ref="H10:H21" si="1">IFERROR(G10/E10-1,"-")</f>
        <v>2.9176072234762929E-2</v>
      </c>
      <c r="I10" s="35">
        <v>57462</v>
      </c>
      <c r="J10" s="36">
        <f t="shared" ref="J10:L21" si="2">IFERROR(I10/G10-1,"-")</f>
        <v>-0.89135009728233427</v>
      </c>
      <c r="K10" s="35">
        <v>472638</v>
      </c>
      <c r="L10" s="36">
        <f t="shared" si="2"/>
        <v>7.2252271066095854</v>
      </c>
      <c r="M10" s="35">
        <v>563027</v>
      </c>
      <c r="N10" s="36">
        <f t="shared" ref="N10:N19" si="3">IFERROR(M10/K10-1,"-")</f>
        <v>0.1912436156212578</v>
      </c>
      <c r="O10" s="36">
        <f t="shared" ref="O10:O19" si="4">IFERROR(M10/E10-1,"-")</f>
        <v>9.5639059702654405E-2</v>
      </c>
    </row>
    <row r="11" spans="1:136" x14ac:dyDescent="0.25">
      <c r="A11" s="14" t="s">
        <v>64</v>
      </c>
      <c r="B11" s="34" t="s">
        <v>65</v>
      </c>
      <c r="C11" s="35">
        <v>572515</v>
      </c>
      <c r="D11" s="36">
        <v>5.0098954330604739E-2</v>
      </c>
      <c r="E11" s="35">
        <v>579224</v>
      </c>
      <c r="F11" s="36">
        <f t="shared" si="0"/>
        <v>1.171847025842121E-2</v>
      </c>
      <c r="G11" s="35">
        <v>208696</v>
      </c>
      <c r="H11" s="36">
        <f t="shared" si="1"/>
        <v>-0.63969725011394551</v>
      </c>
      <c r="I11" s="35">
        <v>75377</v>
      </c>
      <c r="J11" s="36">
        <f t="shared" si="2"/>
        <v>-0.63881914363476056</v>
      </c>
      <c r="K11" s="35">
        <v>549699</v>
      </c>
      <c r="L11" s="36">
        <f t="shared" si="2"/>
        <v>6.2926622179179326</v>
      </c>
      <c r="M11" s="35">
        <v>593981</v>
      </c>
      <c r="N11" s="36">
        <f t="shared" si="3"/>
        <v>8.0556813819926854E-2</v>
      </c>
      <c r="O11" s="36">
        <f t="shared" si="4"/>
        <v>2.5477190171677933E-2</v>
      </c>
    </row>
    <row r="12" spans="1:136" x14ac:dyDescent="0.25">
      <c r="A12" s="14" t="s">
        <v>66</v>
      </c>
      <c r="B12" s="34" t="s">
        <v>67</v>
      </c>
      <c r="C12" s="35">
        <v>488679</v>
      </c>
      <c r="D12" s="36">
        <v>-0.11924656028202618</v>
      </c>
      <c r="E12" s="35">
        <v>484097</v>
      </c>
      <c r="F12" s="36">
        <f t="shared" si="0"/>
        <v>-9.3762981425434822E-3</v>
      </c>
      <c r="G12" s="35">
        <v>0</v>
      </c>
      <c r="H12" s="36">
        <f t="shared" si="1"/>
        <v>-1</v>
      </c>
      <c r="I12" s="35">
        <v>86159</v>
      </c>
      <c r="J12" s="36" t="str">
        <f t="shared" si="2"/>
        <v>-</v>
      </c>
      <c r="K12" s="35">
        <v>522681</v>
      </c>
      <c r="L12" s="36">
        <f t="shared" si="2"/>
        <v>5.0664701308046753</v>
      </c>
      <c r="M12" s="35">
        <v>555233</v>
      </c>
      <c r="N12" s="36">
        <f t="shared" si="3"/>
        <v>6.2278904341271257E-2</v>
      </c>
      <c r="O12" s="36">
        <f t="shared" si="4"/>
        <v>0.14694575673883548</v>
      </c>
    </row>
    <row r="13" spans="1:136" x14ac:dyDescent="0.25">
      <c r="A13" s="14" t="s">
        <v>68</v>
      </c>
      <c r="B13" s="34" t="s">
        <v>69</v>
      </c>
      <c r="C13" s="35">
        <v>421763</v>
      </c>
      <c r="D13" s="36">
        <v>-7.0232484315134625E-2</v>
      </c>
      <c r="E13" s="35">
        <v>423740</v>
      </c>
      <c r="F13" s="36">
        <f t="shared" si="0"/>
        <v>4.6874666578149426E-3</v>
      </c>
      <c r="G13" s="35">
        <v>0</v>
      </c>
      <c r="H13" s="36">
        <f t="shared" si="1"/>
        <v>-1</v>
      </c>
      <c r="I13" s="35">
        <v>114290</v>
      </c>
      <c r="J13" s="36" t="str">
        <f t="shared" si="2"/>
        <v>-</v>
      </c>
      <c r="K13" s="35">
        <v>431473</v>
      </c>
      <c r="L13" s="36">
        <f t="shared" si="2"/>
        <v>2.7752471782308161</v>
      </c>
      <c r="M13" s="35">
        <v>464767</v>
      </c>
      <c r="N13" s="36">
        <f t="shared" si="3"/>
        <v>7.7163576863442218E-2</v>
      </c>
      <c r="O13" s="36">
        <f t="shared" si="4"/>
        <v>9.682116392127238E-2</v>
      </c>
    </row>
    <row r="14" spans="1:136" x14ac:dyDescent="0.25">
      <c r="A14" s="14" t="s">
        <v>70</v>
      </c>
      <c r="B14" s="34" t="s">
        <v>71</v>
      </c>
      <c r="C14" s="35">
        <v>448667</v>
      </c>
      <c r="D14" s="36">
        <v>-4.240451620476593E-2</v>
      </c>
      <c r="E14" s="35">
        <v>451244</v>
      </c>
      <c r="F14" s="36">
        <f t="shared" si="0"/>
        <v>5.7436807253485878E-3</v>
      </c>
      <c r="G14" s="35">
        <v>5732</v>
      </c>
      <c r="H14" s="36">
        <f t="shared" si="1"/>
        <v>-0.9872973380255472</v>
      </c>
      <c r="I14" s="35">
        <v>139012</v>
      </c>
      <c r="J14" s="36">
        <f t="shared" si="2"/>
        <v>23.251919050942078</v>
      </c>
      <c r="K14" s="35">
        <v>438558</v>
      </c>
      <c r="L14" s="36">
        <f t="shared" si="2"/>
        <v>2.1548211665179986</v>
      </c>
      <c r="M14" s="35">
        <v>472751</v>
      </c>
      <c r="N14" s="36">
        <f t="shared" si="3"/>
        <v>7.7966882373597057E-2</v>
      </c>
      <c r="O14" s="36">
        <f t="shared" si="4"/>
        <v>4.7661575555575153E-2</v>
      </c>
    </row>
    <row r="15" spans="1:136" x14ac:dyDescent="0.25">
      <c r="A15" s="14" t="s">
        <v>72</v>
      </c>
      <c r="B15" s="34" t="s">
        <v>73</v>
      </c>
      <c r="C15" s="35">
        <v>485961</v>
      </c>
      <c r="D15" s="36">
        <v>-6.7961779530337774E-2</v>
      </c>
      <c r="E15" s="35">
        <v>481976</v>
      </c>
      <c r="F15" s="36">
        <f t="shared" si="0"/>
        <v>-8.2002465218402598E-3</v>
      </c>
      <c r="G15" s="35">
        <v>120529</v>
      </c>
      <c r="H15" s="36">
        <f t="shared" si="1"/>
        <v>-0.74992738227629596</v>
      </c>
      <c r="I15" s="35">
        <v>233597</v>
      </c>
      <c r="J15" s="36">
        <f t="shared" si="2"/>
        <v>0.93809788515626935</v>
      </c>
      <c r="K15" s="35">
        <v>499610</v>
      </c>
      <c r="L15" s="36">
        <f t="shared" si="2"/>
        <v>1.1387689054225869</v>
      </c>
      <c r="M15" s="35">
        <v>522761</v>
      </c>
      <c r="N15" s="36">
        <f>IFERROR(M15/K15-1,"-")</f>
        <v>4.6338143752126637E-2</v>
      </c>
      <c r="O15" s="36">
        <f>IFERROR(M15/E15-1,"-")</f>
        <v>8.4620396036317214E-2</v>
      </c>
    </row>
    <row r="16" spans="1:136" x14ac:dyDescent="0.25">
      <c r="A16" s="14" t="s">
        <v>74</v>
      </c>
      <c r="B16" s="34" t="s">
        <v>75</v>
      </c>
      <c r="C16" s="35">
        <v>516048</v>
      </c>
      <c r="D16" s="36">
        <v>-4.0033930527987982E-2</v>
      </c>
      <c r="E16" s="35">
        <v>501712</v>
      </c>
      <c r="F16" s="36">
        <f t="shared" si="0"/>
        <v>-2.7780361516758112E-2</v>
      </c>
      <c r="G16" s="35">
        <v>158567</v>
      </c>
      <c r="H16" s="36">
        <f t="shared" si="1"/>
        <v>-0.68394816149504101</v>
      </c>
      <c r="I16" s="35">
        <v>326667</v>
      </c>
      <c r="J16" s="36">
        <f t="shared" si="2"/>
        <v>1.0601196970365838</v>
      </c>
      <c r="K16" s="35">
        <v>515419</v>
      </c>
      <c r="L16" s="36">
        <f t="shared" si="2"/>
        <v>0.5778116552942294</v>
      </c>
      <c r="M16" s="35">
        <v>535822</v>
      </c>
      <c r="N16" s="36">
        <f t="shared" si="3"/>
        <v>3.9585269460380879E-2</v>
      </c>
      <c r="O16" s="36">
        <f>IFERROR(M16/E16-1,"-")</f>
        <v>6.7987211786841861E-2</v>
      </c>
    </row>
    <row r="17" spans="1:26" x14ac:dyDescent="0.25">
      <c r="A17" s="14" t="s">
        <v>76</v>
      </c>
      <c r="B17" s="34" t="s">
        <v>77</v>
      </c>
      <c r="C17" s="35">
        <v>451957</v>
      </c>
      <c r="D17" s="36">
        <v>-6.2975295025003541E-2</v>
      </c>
      <c r="E17" s="35">
        <v>432241</v>
      </c>
      <c r="F17" s="36">
        <f t="shared" si="0"/>
        <v>-4.3623619061105345E-2</v>
      </c>
      <c r="G17" s="35">
        <v>100893</v>
      </c>
      <c r="H17" s="36">
        <f t="shared" si="1"/>
        <v>-0.76658160609474812</v>
      </c>
      <c r="I17" s="35">
        <v>323760</v>
      </c>
      <c r="J17" s="36">
        <f t="shared" si="2"/>
        <v>2.2089441289286671</v>
      </c>
      <c r="K17" s="35">
        <v>453353</v>
      </c>
      <c r="L17" s="36">
        <f t="shared" si="2"/>
        <v>0.40027489498393876</v>
      </c>
      <c r="M17" s="35">
        <v>490822</v>
      </c>
      <c r="N17" s="36">
        <f t="shared" si="3"/>
        <v>8.2648620390733063E-2</v>
      </c>
      <c r="O17" s="36">
        <f t="shared" si="4"/>
        <v>0.13552855929909469</v>
      </c>
    </row>
    <row r="18" spans="1:26" x14ac:dyDescent="0.25">
      <c r="A18" s="14" t="s">
        <v>78</v>
      </c>
      <c r="B18" s="34" t="s">
        <v>79</v>
      </c>
      <c r="C18" s="35">
        <v>541492</v>
      </c>
      <c r="D18" s="36">
        <v>1.0670524007279081E-2</v>
      </c>
      <c r="E18" s="35">
        <v>484905</v>
      </c>
      <c r="F18" s="36">
        <f t="shared" si="0"/>
        <v>-0.10450200556979605</v>
      </c>
      <c r="G18" s="35">
        <v>100854</v>
      </c>
      <c r="H18" s="36">
        <f t="shared" si="1"/>
        <v>-0.7920128685000154</v>
      </c>
      <c r="I18" s="35">
        <v>457826</v>
      </c>
      <c r="J18" s="36">
        <f t="shared" si="2"/>
        <v>3.5394927320681377</v>
      </c>
      <c r="K18" s="35">
        <v>527238</v>
      </c>
      <c r="L18" s="36">
        <f t="shared" si="2"/>
        <v>0.15161218454172554</v>
      </c>
      <c r="M18" s="35">
        <v>569996</v>
      </c>
      <c r="N18" s="36">
        <f t="shared" si="3"/>
        <v>8.1098099909338917E-2</v>
      </c>
      <c r="O18" s="36">
        <f t="shared" si="4"/>
        <v>0.17547973314360554</v>
      </c>
    </row>
    <row r="19" spans="1:26" x14ac:dyDescent="0.25">
      <c r="A19" s="14" t="s">
        <v>80</v>
      </c>
      <c r="B19" s="34" t="s">
        <v>81</v>
      </c>
      <c r="C19" s="35">
        <v>513953</v>
      </c>
      <c r="D19" s="36">
        <v>-3.2310679009113219E-3</v>
      </c>
      <c r="E19" s="35">
        <v>487576</v>
      </c>
      <c r="F19" s="36">
        <f t="shared" si="0"/>
        <v>-5.1321813473216404E-2</v>
      </c>
      <c r="G19" s="35">
        <v>86333</v>
      </c>
      <c r="H19" s="36">
        <f t="shared" si="1"/>
        <v>-0.82293427075984049</v>
      </c>
      <c r="I19" s="35">
        <v>476682</v>
      </c>
      <c r="J19" s="36">
        <f t="shared" si="2"/>
        <v>4.5214344456928401</v>
      </c>
      <c r="K19" s="35">
        <v>575105</v>
      </c>
      <c r="L19" s="36">
        <f t="shared" si="2"/>
        <v>0.2064751763229995</v>
      </c>
      <c r="M19" s="35">
        <v>605064</v>
      </c>
      <c r="N19" s="36">
        <f t="shared" si="3"/>
        <v>5.2093096043331233E-2</v>
      </c>
      <c r="O19" s="36">
        <f t="shared" si="4"/>
        <v>0.24096346005545799</v>
      </c>
    </row>
    <row r="20" spans="1:26" x14ac:dyDescent="0.25">
      <c r="A20" s="14" t="s">
        <v>82</v>
      </c>
      <c r="B20" s="34" t="s">
        <v>83</v>
      </c>
      <c r="C20" s="35">
        <v>519566</v>
      </c>
      <c r="D20" s="36">
        <v>-8.1949532221456955E-3</v>
      </c>
      <c r="E20" s="35">
        <v>526258</v>
      </c>
      <c r="F20" s="36">
        <f t="shared" si="0"/>
        <v>1.2879980599192375E-2</v>
      </c>
      <c r="G20" s="35">
        <v>109315</v>
      </c>
      <c r="H20" s="36">
        <f t="shared" si="1"/>
        <v>-0.79227869220040359</v>
      </c>
      <c r="I20" s="35">
        <v>415641</v>
      </c>
      <c r="J20" s="36">
        <f t="shared" si="2"/>
        <v>2.8022320815990485</v>
      </c>
      <c r="K20" s="35">
        <v>584798</v>
      </c>
      <c r="L20" s="36">
        <f t="shared" si="2"/>
        <v>0.40697861856746576</v>
      </c>
      <c r="M20" s="35">
        <v>636062</v>
      </c>
      <c r="N20" s="36">
        <f>IFERROR(M20/K20-1,"-")</f>
        <v>8.7661038512443668E-2</v>
      </c>
      <c r="O20" s="36">
        <f>IFERROR(M20/E20-1,"-")</f>
        <v>0.20865050982597899</v>
      </c>
      <c r="R20" t="s">
        <v>123</v>
      </c>
      <c r="Z20" t="s">
        <v>123</v>
      </c>
    </row>
    <row r="21" spans="1:26" ht="15.75" x14ac:dyDescent="0.25">
      <c r="A21" s="14" t="s">
        <v>84</v>
      </c>
      <c r="B21" s="37" t="s">
        <v>84</v>
      </c>
      <c r="C21" s="38">
        <v>5948942</v>
      </c>
      <c r="D21" s="39">
        <v>-3.7635935856005998E-2</v>
      </c>
      <c r="E21" s="38">
        <v>5889454</v>
      </c>
      <c r="F21" s="39">
        <f t="shared" si="0"/>
        <v>-9.9997613020936793E-3</v>
      </c>
      <c r="G21" s="38">
        <v>1931945</v>
      </c>
      <c r="H21" s="39">
        <f t="shared" si="1"/>
        <v>-0.67196534687256237</v>
      </c>
      <c r="I21" s="38">
        <v>2762750</v>
      </c>
      <c r="J21" s="39">
        <f t="shared" si="2"/>
        <v>0.43003553413787654</v>
      </c>
      <c r="K21" s="38">
        <v>5951456</v>
      </c>
      <c r="L21" s="39">
        <f t="shared" si="2"/>
        <v>1.1541782644104606</v>
      </c>
      <c r="M21" s="38">
        <v>6572823</v>
      </c>
      <c r="N21" s="39">
        <v>0.10440587983847993</v>
      </c>
      <c r="O21" s="39">
        <v>0.11603265769628224</v>
      </c>
      <c r="P21" s="40"/>
    </row>
    <row r="22" spans="1:26" ht="5.25" customHeight="1" x14ac:dyDescent="0.25">
      <c r="A22" s="14"/>
    </row>
    <row r="23" spans="1:26" x14ac:dyDescent="0.25">
      <c r="B23" s="41" t="s">
        <v>85</v>
      </c>
      <c r="C23" s="41"/>
      <c r="D23" s="41"/>
      <c r="E23" s="41"/>
      <c r="F23" s="41"/>
      <c r="G23" s="41"/>
      <c r="H23" s="41"/>
      <c r="I23" s="41"/>
      <c r="J23" s="41"/>
      <c r="K23" s="42"/>
      <c r="L23" s="41"/>
      <c r="M23" s="41"/>
      <c r="N23" s="41"/>
      <c r="O23" s="41"/>
      <c r="P23" s="40"/>
    </row>
    <row r="26" spans="1:26" ht="21.75" thickBot="1" x14ac:dyDescent="0.3">
      <c r="B26" s="12" t="s">
        <v>86</v>
      </c>
      <c r="C26" s="13"/>
      <c r="D26" s="12"/>
      <c r="E26" s="12"/>
      <c r="F26" s="12"/>
      <c r="G26" s="12"/>
      <c r="H26" s="12"/>
      <c r="I26" s="12"/>
      <c r="J26" s="12"/>
      <c r="K26" s="12"/>
      <c r="L26" s="12"/>
      <c r="M26" s="12"/>
      <c r="N26" s="12"/>
      <c r="O26" s="12"/>
      <c r="R26" s="14" t="str">
        <f>CONCATENATE("año ",K29,": ",FIXED(K43,0)," (",FIXED(L43*100,1),"%)")</f>
        <v>año 2022: 835.206 (45,6%)</v>
      </c>
    </row>
    <row r="27" spans="1:26" ht="6" customHeight="1" thickBot="1" x14ac:dyDescent="0.3">
      <c r="B27" s="15"/>
      <c r="C27" s="16"/>
      <c r="D27" s="15"/>
      <c r="E27" s="15"/>
      <c r="F27" s="15"/>
      <c r="G27" s="17"/>
      <c r="H27" s="17"/>
      <c r="I27" s="17"/>
      <c r="J27" s="17"/>
      <c r="K27" s="15"/>
      <c r="L27" s="15"/>
      <c r="M27" s="17"/>
      <c r="N27" s="17"/>
      <c r="O27" s="17"/>
      <c r="R27" s="14" t="s">
        <v>87</v>
      </c>
    </row>
    <row r="28" spans="1:26" ht="22.5" thickTop="1" thickBot="1" x14ac:dyDescent="0.3">
      <c r="B28" s="18" t="s">
        <v>88</v>
      </c>
      <c r="C28" s="19" t="s">
        <v>89</v>
      </c>
      <c r="D28" s="20"/>
      <c r="E28" s="20"/>
      <c r="F28" s="20"/>
      <c r="G28" s="20"/>
      <c r="H28" s="20"/>
      <c r="I28" s="20"/>
      <c r="J28" s="20"/>
      <c r="K28" s="20"/>
      <c r="L28" s="20"/>
      <c r="M28" s="20"/>
      <c r="N28" s="20"/>
      <c r="O28" s="21"/>
    </row>
    <row r="29" spans="1:26" ht="22.5" thickTop="1" thickBot="1" x14ac:dyDescent="0.3">
      <c r="B29" s="18">
        <v>2017</v>
      </c>
      <c r="C29" s="22">
        <v>2018</v>
      </c>
      <c r="D29" s="23"/>
      <c r="E29" s="22">
        <v>2019</v>
      </c>
      <c r="F29" s="23"/>
      <c r="G29" s="22">
        <v>2020</v>
      </c>
      <c r="H29" s="23"/>
      <c r="I29" s="22">
        <v>2021</v>
      </c>
      <c r="J29" s="23"/>
      <c r="K29" s="22">
        <v>2022</v>
      </c>
      <c r="L29" s="24"/>
      <c r="M29" s="25">
        <v>2023</v>
      </c>
      <c r="N29" s="26"/>
      <c r="O29" s="27"/>
    </row>
    <row r="30" spans="1:26" ht="31.5" thickTop="1" thickBot="1" x14ac:dyDescent="0.3">
      <c r="B30" s="28"/>
      <c r="C30" s="29" t="s">
        <v>59</v>
      </c>
      <c r="D30" s="30" t="str">
        <f>CONCATENATE("Variación ",RIGHT(C29,2),"/",RIGHT(B29,2))</f>
        <v>Variación 18/17</v>
      </c>
      <c r="E30" s="31" t="s">
        <v>59</v>
      </c>
      <c r="F30" s="30" t="str">
        <f>CONCATENATE("Variación ",RIGHT(E29,2),"/",RIGHT(C29,2))</f>
        <v>Variación 19/18</v>
      </c>
      <c r="G30" s="31" t="s">
        <v>59</v>
      </c>
      <c r="H30" s="30" t="str">
        <f>CONCATENATE("Variación ",RIGHT(G29,2),"/",RIGHT(E29,2))</f>
        <v>Variación 20/19</v>
      </c>
      <c r="I30" s="31" t="s">
        <v>59</v>
      </c>
      <c r="J30" s="30" t="str">
        <f>CONCATENATE("Variación ",RIGHT(I29,2),"/",RIGHT(G29,2))</f>
        <v>Variación 21/20</v>
      </c>
      <c r="K30" s="31" t="s">
        <v>59</v>
      </c>
      <c r="L30" s="30" t="str">
        <f>CONCATENATE("Variación ",RIGHT(K29,2),"/",RIGHT(I29,2))</f>
        <v>Variación 22/21</v>
      </c>
      <c r="M30" s="32" t="s">
        <v>59</v>
      </c>
      <c r="N30" s="33" t="str">
        <f>CONCATENATE("Variación ",RIGHT(M29,2),"/",RIGHT(K29,2))</f>
        <v>Variación 23/22</v>
      </c>
      <c r="O30" s="33" t="str">
        <f>CONCATENATE("Variación ",RIGHT(M29,2),"/",RIGHT(E29,2))</f>
        <v>Variación 23/19</v>
      </c>
    </row>
    <row r="31" spans="1:26" x14ac:dyDescent="0.25">
      <c r="B31" s="34" t="s">
        <v>61</v>
      </c>
      <c r="C31" s="35">
        <v>46738</v>
      </c>
      <c r="D31" s="36">
        <v>4.1465248684069422E-3</v>
      </c>
      <c r="E31" s="35">
        <v>50365</v>
      </c>
      <c r="F31" s="36">
        <f t="shared" ref="F31:F43" si="5">IFERROR(E31/C31-1,"-")</f>
        <v>7.7602807137661101E-2</v>
      </c>
      <c r="G31" s="35">
        <v>53294</v>
      </c>
      <c r="H31" s="36">
        <f>IFERROR(G31/E31-1,"-")</f>
        <v>5.8155465104735349E-2</v>
      </c>
      <c r="I31" s="35">
        <v>13816</v>
      </c>
      <c r="J31" s="36">
        <f>IFERROR(I31/G31-1,"-")</f>
        <v>-0.74075880962209628</v>
      </c>
      <c r="K31" s="35">
        <v>43307</v>
      </c>
      <c r="L31" s="36">
        <f>IFERROR(K31/I31-1,"-")</f>
        <v>2.1345541401273884</v>
      </c>
      <c r="M31" s="35">
        <v>72452</v>
      </c>
      <c r="N31" s="36">
        <f>IFERROR(M31/K31-1,"-")</f>
        <v>0.67298589142632825</v>
      </c>
      <c r="O31" s="36">
        <f>IFERROR(M31/E31-1,"-")</f>
        <v>0.43853866772560313</v>
      </c>
    </row>
    <row r="32" spans="1:26" x14ac:dyDescent="0.25">
      <c r="B32" s="34" t="s">
        <v>63</v>
      </c>
      <c r="C32" s="35">
        <v>47156</v>
      </c>
      <c r="D32" s="36">
        <v>1.2844194338244685E-2</v>
      </c>
      <c r="E32" s="35">
        <v>52580</v>
      </c>
      <c r="F32" s="36">
        <f t="shared" si="5"/>
        <v>0.11502247858172865</v>
      </c>
      <c r="G32" s="35">
        <v>49853</v>
      </c>
      <c r="H32" s="36">
        <f t="shared" ref="H32:H43" si="6">IFERROR(G32/E32-1,"-")</f>
        <v>-5.1863826550018977E-2</v>
      </c>
      <c r="I32" s="35">
        <v>12344</v>
      </c>
      <c r="J32" s="36">
        <f t="shared" ref="J32:J43" si="7">IFERROR(I32/G32-1,"-")</f>
        <v>-0.75239203257577281</v>
      </c>
      <c r="K32" s="35">
        <v>47073</v>
      </c>
      <c r="L32" s="36">
        <f t="shared" ref="L32:L43" si="8">IFERROR(K32/I32-1,"-")</f>
        <v>2.8134316267012314</v>
      </c>
      <c r="M32" s="35">
        <v>56963</v>
      </c>
      <c r="N32" s="36">
        <f t="shared" ref="N32:N42" si="9">IFERROR(M32/K32-1,"-")</f>
        <v>0.21009920761370626</v>
      </c>
      <c r="O32" s="36">
        <f t="shared" ref="O32:O42" si="10">IFERROR(M32/E32-1,"-")</f>
        <v>8.3358691517687378E-2</v>
      </c>
    </row>
    <row r="33" spans="2:18" x14ac:dyDescent="0.25">
      <c r="B33" s="34" t="s">
        <v>65</v>
      </c>
      <c r="C33" s="35">
        <v>65889</v>
      </c>
      <c r="D33" s="36">
        <v>0.21957946174064347</v>
      </c>
      <c r="E33" s="35">
        <v>77319</v>
      </c>
      <c r="F33" s="36">
        <f t="shared" si="5"/>
        <v>0.17347356918453771</v>
      </c>
      <c r="G33" s="35">
        <v>23693</v>
      </c>
      <c r="H33" s="36">
        <f t="shared" si="6"/>
        <v>-0.6935682044516871</v>
      </c>
      <c r="I33" s="35">
        <v>19842</v>
      </c>
      <c r="J33" s="36">
        <f t="shared" si="7"/>
        <v>-0.16253745832102307</v>
      </c>
      <c r="K33" s="35">
        <v>54323</v>
      </c>
      <c r="L33" s="36">
        <f t="shared" si="8"/>
        <v>1.7377784497530491</v>
      </c>
      <c r="M33" s="35">
        <v>63907</v>
      </c>
      <c r="N33" s="36">
        <f t="shared" si="9"/>
        <v>0.17642619148426997</v>
      </c>
      <c r="O33" s="36">
        <f t="shared" si="10"/>
        <v>-0.17346318498687252</v>
      </c>
    </row>
    <row r="34" spans="2:18" x14ac:dyDescent="0.25">
      <c r="B34" s="34" t="s">
        <v>67</v>
      </c>
      <c r="C34" s="35">
        <v>62315</v>
      </c>
      <c r="D34" s="36">
        <v>-0.1407790417097553</v>
      </c>
      <c r="E34" s="35">
        <v>69351</v>
      </c>
      <c r="F34" s="36">
        <f t="shared" si="5"/>
        <v>0.11291021423413294</v>
      </c>
      <c r="G34" s="35">
        <v>0</v>
      </c>
      <c r="H34" s="36">
        <f t="shared" si="6"/>
        <v>-1</v>
      </c>
      <c r="I34" s="35">
        <v>25360</v>
      </c>
      <c r="J34" s="36" t="str">
        <f t="shared" si="7"/>
        <v>-</v>
      </c>
      <c r="K34" s="35">
        <v>66966</v>
      </c>
      <c r="L34" s="36">
        <f t="shared" si="8"/>
        <v>1.6406151419558359</v>
      </c>
      <c r="M34" s="35">
        <v>76545</v>
      </c>
      <c r="N34" s="36">
        <f t="shared" si="9"/>
        <v>0.14304273810590451</v>
      </c>
      <c r="O34" s="36">
        <f t="shared" si="10"/>
        <v>0.10373318337154469</v>
      </c>
    </row>
    <row r="35" spans="2:18" x14ac:dyDescent="0.25">
      <c r="B35" s="34" t="s">
        <v>69</v>
      </c>
      <c r="C35" s="35">
        <v>59159</v>
      </c>
      <c r="D35" s="36">
        <v>-0.16822732129801476</v>
      </c>
      <c r="E35" s="35">
        <v>70105</v>
      </c>
      <c r="F35" s="36">
        <f t="shared" si="5"/>
        <v>0.18502679220406026</v>
      </c>
      <c r="G35" s="35">
        <v>0</v>
      </c>
      <c r="H35" s="36">
        <f t="shared" si="6"/>
        <v>-1</v>
      </c>
      <c r="I35" s="35">
        <v>35168</v>
      </c>
      <c r="J35" s="36" t="str">
        <f t="shared" si="7"/>
        <v>-</v>
      </c>
      <c r="K35" s="35">
        <v>70441</v>
      </c>
      <c r="L35" s="36">
        <f t="shared" si="8"/>
        <v>1.0029856687898091</v>
      </c>
      <c r="M35" s="35">
        <v>68854</v>
      </c>
      <c r="N35" s="36">
        <f t="shared" si="9"/>
        <v>-2.2529492766996451E-2</v>
      </c>
      <c r="O35" s="36">
        <f t="shared" si="10"/>
        <v>-1.7844661579059951E-2</v>
      </c>
    </row>
    <row r="36" spans="2:18" x14ac:dyDescent="0.25">
      <c r="B36" s="34" t="s">
        <v>71</v>
      </c>
      <c r="C36" s="35">
        <v>75425</v>
      </c>
      <c r="D36" s="36">
        <v>5.9280377506881532E-2</v>
      </c>
      <c r="E36" s="35">
        <v>84023</v>
      </c>
      <c r="F36" s="36">
        <f t="shared" si="5"/>
        <v>0.11399403380841888</v>
      </c>
      <c r="G36" s="35">
        <v>2853</v>
      </c>
      <c r="H36" s="36">
        <f t="shared" si="6"/>
        <v>-0.96604501148495059</v>
      </c>
      <c r="I36" s="35">
        <v>49731</v>
      </c>
      <c r="J36" s="36">
        <f t="shared" si="7"/>
        <v>16.431125131440588</v>
      </c>
      <c r="K36" s="35">
        <v>80820</v>
      </c>
      <c r="L36" s="36">
        <f t="shared" si="8"/>
        <v>0.62514327079688736</v>
      </c>
      <c r="M36" s="35">
        <v>82727</v>
      </c>
      <c r="N36" s="36">
        <f t="shared" si="9"/>
        <v>2.3595644642415259E-2</v>
      </c>
      <c r="O36" s="36">
        <f t="shared" si="10"/>
        <v>-1.5424348095164464E-2</v>
      </c>
    </row>
    <row r="37" spans="2:18" x14ac:dyDescent="0.25">
      <c r="B37" s="34" t="s">
        <v>73</v>
      </c>
      <c r="C37" s="35">
        <v>80631</v>
      </c>
      <c r="D37" s="36">
        <v>3.0507131537242493E-2</v>
      </c>
      <c r="E37" s="35">
        <v>80525</v>
      </c>
      <c r="F37" s="36">
        <f t="shared" si="5"/>
        <v>-1.3146308491771563E-3</v>
      </c>
      <c r="G37" s="35">
        <v>33079</v>
      </c>
      <c r="H37" s="36">
        <f t="shared" si="6"/>
        <v>-0.58920832039739213</v>
      </c>
      <c r="I37" s="35">
        <v>74083</v>
      </c>
      <c r="J37" s="36">
        <f t="shared" si="7"/>
        <v>1.239577979987303</v>
      </c>
      <c r="K37" s="35">
        <v>91680</v>
      </c>
      <c r="L37" s="36">
        <f t="shared" si="8"/>
        <v>0.23753087752925772</v>
      </c>
      <c r="M37" s="35">
        <v>91719</v>
      </c>
      <c r="N37" s="36">
        <f t="shared" si="9"/>
        <v>4.2539267015717641E-4</v>
      </c>
      <c r="O37" s="36">
        <f t="shared" si="10"/>
        <v>0.13901272896615957</v>
      </c>
    </row>
    <row r="38" spans="2:18" x14ac:dyDescent="0.25">
      <c r="B38" s="34" t="s">
        <v>75</v>
      </c>
      <c r="C38" s="35">
        <v>102650</v>
      </c>
      <c r="D38" s="36">
        <v>0.20922616593433774</v>
      </c>
      <c r="E38" s="35">
        <v>101346</v>
      </c>
      <c r="F38" s="36">
        <f t="shared" si="5"/>
        <v>-1.2703360935216734E-2</v>
      </c>
      <c r="G38" s="35">
        <v>69379</v>
      </c>
      <c r="H38" s="36">
        <f t="shared" si="6"/>
        <v>-0.31542438774100601</v>
      </c>
      <c r="I38" s="35">
        <v>104534</v>
      </c>
      <c r="J38" s="36">
        <f t="shared" si="7"/>
        <v>0.50670952305452666</v>
      </c>
      <c r="K38" s="35">
        <v>103226</v>
      </c>
      <c r="L38" s="36">
        <f t="shared" si="8"/>
        <v>-1.2512675301815657E-2</v>
      </c>
      <c r="M38" s="35">
        <v>107871</v>
      </c>
      <c r="N38" s="36">
        <f t="shared" si="9"/>
        <v>4.4998353128087976E-2</v>
      </c>
      <c r="O38" s="36">
        <f t="shared" si="10"/>
        <v>6.4383399443490585E-2</v>
      </c>
    </row>
    <row r="39" spans="2:18" x14ac:dyDescent="0.25">
      <c r="B39" s="34" t="s">
        <v>77</v>
      </c>
      <c r="C39" s="35">
        <v>68649</v>
      </c>
      <c r="D39" s="36">
        <v>3.9459140257105174E-2</v>
      </c>
      <c r="E39" s="35">
        <v>76075</v>
      </c>
      <c r="F39" s="36">
        <f t="shared" si="5"/>
        <v>0.10817346210432777</v>
      </c>
      <c r="G39" s="35">
        <v>53685</v>
      </c>
      <c r="H39" s="36">
        <f t="shared" si="6"/>
        <v>-0.29431482090042727</v>
      </c>
      <c r="I39" s="35">
        <v>84830</v>
      </c>
      <c r="J39" s="36">
        <f t="shared" si="7"/>
        <v>0.58014342926329521</v>
      </c>
      <c r="K39" s="35">
        <v>83282</v>
      </c>
      <c r="L39" s="36">
        <f t="shared" si="8"/>
        <v>-1.8248261228339002E-2</v>
      </c>
      <c r="M39" s="35">
        <v>84648</v>
      </c>
      <c r="N39" s="36">
        <f t="shared" si="9"/>
        <v>1.640210369587658E-2</v>
      </c>
      <c r="O39" s="36">
        <f>IFERROR(M39/E39-1,"-")</f>
        <v>0.11269142293789014</v>
      </c>
    </row>
    <row r="40" spans="2:18" x14ac:dyDescent="0.25">
      <c r="B40" s="34" t="s">
        <v>79</v>
      </c>
      <c r="C40" s="35">
        <v>65893</v>
      </c>
      <c r="D40" s="36">
        <v>0.19825062282919026</v>
      </c>
      <c r="E40" s="35">
        <v>67368</v>
      </c>
      <c r="F40" s="36">
        <f t="shared" si="5"/>
        <v>2.2384775317560335E-2</v>
      </c>
      <c r="G40" s="35">
        <v>34947</v>
      </c>
      <c r="H40" s="36">
        <f t="shared" si="6"/>
        <v>-0.48125222657641609</v>
      </c>
      <c r="I40" s="35">
        <v>60378</v>
      </c>
      <c r="J40" s="36">
        <f t="shared" si="7"/>
        <v>0.7277019486651215</v>
      </c>
      <c r="K40" s="35">
        <v>70522</v>
      </c>
      <c r="L40" s="36">
        <f t="shared" si="8"/>
        <v>0.16800821491271645</v>
      </c>
      <c r="M40" s="35">
        <v>74242</v>
      </c>
      <c r="N40" s="36">
        <f t="shared" si="9"/>
        <v>5.2749496610986712E-2</v>
      </c>
      <c r="O40" s="36">
        <f t="shared" si="10"/>
        <v>0.10203657522859522</v>
      </c>
    </row>
    <row r="41" spans="2:18" x14ac:dyDescent="0.25">
      <c r="B41" s="34" t="s">
        <v>81</v>
      </c>
      <c r="C41" s="35">
        <v>52856</v>
      </c>
      <c r="D41" s="36">
        <v>6.8445522538912451E-2</v>
      </c>
      <c r="E41" s="35">
        <v>55741</v>
      </c>
      <c r="F41" s="36">
        <f t="shared" si="5"/>
        <v>5.4582261238080854E-2</v>
      </c>
      <c r="G41" s="35">
        <v>15317</v>
      </c>
      <c r="H41" s="36">
        <f t="shared" si="6"/>
        <v>-0.72521124486464184</v>
      </c>
      <c r="I41" s="35">
        <v>45726</v>
      </c>
      <c r="J41" s="36">
        <f t="shared" si="7"/>
        <v>1.9853104393810797</v>
      </c>
      <c r="K41" s="35">
        <v>65263</v>
      </c>
      <c r="L41" s="36">
        <f t="shared" si="8"/>
        <v>0.42726238901281555</v>
      </c>
      <c r="M41" s="35">
        <v>56527</v>
      </c>
      <c r="N41" s="36">
        <f t="shared" si="9"/>
        <v>-0.13385838836706865</v>
      </c>
      <c r="O41" s="36">
        <f t="shared" si="10"/>
        <v>1.4100931092014823E-2</v>
      </c>
    </row>
    <row r="42" spans="2:18" x14ac:dyDescent="0.25">
      <c r="B42" s="34" t="s">
        <v>83</v>
      </c>
      <c r="C42" s="35">
        <v>47746</v>
      </c>
      <c r="D42" s="36">
        <v>-1.2390112731409664E-2</v>
      </c>
      <c r="E42" s="35">
        <v>56447</v>
      </c>
      <c r="F42" s="36">
        <f t="shared" si="5"/>
        <v>0.18223516106061233</v>
      </c>
      <c r="G42" s="35">
        <v>16662</v>
      </c>
      <c r="H42" s="36">
        <f t="shared" si="6"/>
        <v>-0.70482045104257085</v>
      </c>
      <c r="I42" s="35">
        <v>47830</v>
      </c>
      <c r="J42" s="36">
        <f t="shared" si="7"/>
        <v>1.8706037690553354</v>
      </c>
      <c r="K42" s="35">
        <v>58303</v>
      </c>
      <c r="L42" s="36">
        <f t="shared" si="8"/>
        <v>0.21896299393685981</v>
      </c>
      <c r="M42" s="35">
        <v>57962</v>
      </c>
      <c r="N42" s="36">
        <f t="shared" si="9"/>
        <v>-5.8487556386463968E-3</v>
      </c>
      <c r="O42" s="36">
        <f t="shared" si="10"/>
        <v>2.6839336014314208E-2</v>
      </c>
    </row>
    <row r="43" spans="2:18" ht="15.75" x14ac:dyDescent="0.25">
      <c r="B43" s="37" t="s">
        <v>84</v>
      </c>
      <c r="C43" s="38">
        <v>775107</v>
      </c>
      <c r="D43" s="39">
        <v>4.1860896494991584E-2</v>
      </c>
      <c r="E43" s="38">
        <v>841245</v>
      </c>
      <c r="F43" s="39">
        <f t="shared" si="5"/>
        <v>8.5327574128475137E-2</v>
      </c>
      <c r="G43" s="38">
        <v>352762</v>
      </c>
      <c r="H43" s="39">
        <f t="shared" si="6"/>
        <v>-0.58066674987667088</v>
      </c>
      <c r="I43" s="38">
        <v>573642</v>
      </c>
      <c r="J43" s="39">
        <f t="shared" si="7"/>
        <v>0.62614453937782422</v>
      </c>
      <c r="K43" s="38">
        <v>835206</v>
      </c>
      <c r="L43" s="39">
        <f t="shared" si="8"/>
        <v>0.45597079711736588</v>
      </c>
      <c r="M43" s="38">
        <v>894417</v>
      </c>
      <c r="N43" s="39">
        <v>7.0893887256556987E-2</v>
      </c>
      <c r="O43" s="39">
        <v>6.3206319205463268E-2</v>
      </c>
    </row>
    <row r="45" spans="2:18" x14ac:dyDescent="0.25">
      <c r="B45" s="41" t="s">
        <v>85</v>
      </c>
      <c r="C45" s="41"/>
      <c r="D45" s="41"/>
      <c r="E45" s="41"/>
      <c r="F45" s="41"/>
      <c r="G45" s="41"/>
      <c r="H45" s="41"/>
      <c r="I45" s="41"/>
      <c r="J45" s="41"/>
      <c r="K45" s="42"/>
      <c r="L45" s="41"/>
      <c r="M45" s="41"/>
      <c r="N45" s="41"/>
      <c r="O45" s="41"/>
    </row>
    <row r="46" spans="2:18" x14ac:dyDescent="0.25">
      <c r="K46" s="43"/>
    </row>
    <row r="48" spans="2:18" ht="21.75" thickBot="1" x14ac:dyDescent="0.3">
      <c r="B48" s="12" t="s">
        <v>90</v>
      </c>
      <c r="C48" s="13"/>
      <c r="D48" s="12"/>
      <c r="E48" s="12"/>
      <c r="F48" s="12"/>
      <c r="G48" s="12"/>
      <c r="H48" s="12"/>
      <c r="I48" s="12"/>
      <c r="J48" s="12"/>
      <c r="K48" s="12"/>
      <c r="L48" s="12"/>
      <c r="M48" s="12"/>
      <c r="N48" s="12"/>
      <c r="O48" s="12"/>
      <c r="R48" s="14" t="str">
        <f>CONCATENATE("año ",K51,": ",FIXED(K65,0)," (",FIXED(L65*100,1),"%)")</f>
        <v>año 2022: 5.116.249 (133,7%)</v>
      </c>
    </row>
    <row r="49" spans="2:18" ht="6" customHeight="1" thickBot="1" x14ac:dyDescent="0.3">
      <c r="B49" s="15"/>
      <c r="C49" s="16"/>
      <c r="D49" s="15"/>
      <c r="E49" s="15"/>
      <c r="F49" s="15"/>
      <c r="G49" s="17"/>
      <c r="H49" s="17"/>
      <c r="I49" s="17"/>
      <c r="J49" s="17"/>
      <c r="K49" s="15"/>
      <c r="L49" s="15"/>
      <c r="M49" s="17"/>
      <c r="N49" s="17"/>
      <c r="O49" s="17"/>
      <c r="R49" s="14" t="s">
        <v>91</v>
      </c>
    </row>
    <row r="50" spans="2:18" ht="22.5" thickTop="1" thickBot="1" x14ac:dyDescent="0.3">
      <c r="B50" s="18" t="s">
        <v>92</v>
      </c>
      <c r="C50" s="19" t="s">
        <v>93</v>
      </c>
      <c r="D50" s="20"/>
      <c r="E50" s="20"/>
      <c r="F50" s="20"/>
      <c r="G50" s="20"/>
      <c r="H50" s="20"/>
      <c r="I50" s="20"/>
      <c r="J50" s="20"/>
      <c r="K50" s="20"/>
      <c r="L50" s="20"/>
      <c r="M50" s="20"/>
      <c r="N50" s="20"/>
      <c r="O50" s="21"/>
    </row>
    <row r="51" spans="2:18" ht="22.5" thickTop="1" thickBot="1" x14ac:dyDescent="0.3">
      <c r="B51" s="18">
        <v>2017</v>
      </c>
      <c r="C51" s="22">
        <v>2018</v>
      </c>
      <c r="D51" s="23"/>
      <c r="E51" s="22">
        <v>2019</v>
      </c>
      <c r="F51" s="23"/>
      <c r="G51" s="22">
        <v>2020</v>
      </c>
      <c r="H51" s="23"/>
      <c r="I51" s="22">
        <v>2021</v>
      </c>
      <c r="J51" s="23"/>
      <c r="K51" s="22">
        <v>2022</v>
      </c>
      <c r="L51" s="24"/>
      <c r="M51" s="25">
        <v>2023</v>
      </c>
      <c r="N51" s="26"/>
      <c r="O51" s="27"/>
    </row>
    <row r="52" spans="2:18" ht="31.5" thickTop="1" thickBot="1" x14ac:dyDescent="0.3">
      <c r="B52" s="28"/>
      <c r="C52" s="29" t="s">
        <v>59</v>
      </c>
      <c r="D52" s="30" t="str">
        <f>CONCATENATE("Variación ",RIGHT(C51,2),"/",RIGHT(B51,2))</f>
        <v>Variación 18/17</v>
      </c>
      <c r="E52" s="31" t="s">
        <v>59</v>
      </c>
      <c r="F52" s="30" t="str">
        <f>CONCATENATE("Variación ",RIGHT(E51,2),"/",RIGHT(C51,2))</f>
        <v>Variación 19/18</v>
      </c>
      <c r="G52" s="31" t="s">
        <v>59</v>
      </c>
      <c r="H52" s="30" t="str">
        <f>CONCATENATE("Variación ",RIGHT(G51,2),"/",RIGHT(E51,2))</f>
        <v>Variación 20/19</v>
      </c>
      <c r="I52" s="31" t="s">
        <v>59</v>
      </c>
      <c r="J52" s="30" t="str">
        <f>CONCATENATE("Variación ",RIGHT(I51,2),"/",RIGHT(G51,2))</f>
        <v>Variación 21/20</v>
      </c>
      <c r="K52" s="31" t="s">
        <v>59</v>
      </c>
      <c r="L52" s="30" t="str">
        <f>CONCATENATE("Variación ",RIGHT(K51,2),"/",RIGHT(I51,2))</f>
        <v>Variación 22/21</v>
      </c>
      <c r="M52" s="32" t="s">
        <v>59</v>
      </c>
      <c r="N52" s="33" t="str">
        <f>CONCATENATE("Variación ",RIGHT(M51,2),"/",RIGHT(K51,2))</f>
        <v>Variación 23/22</v>
      </c>
      <c r="O52" s="33" t="str">
        <f>CONCATENATE("Variación ",RIGHT(M51,2),"/",RIGHT(E51,2))</f>
        <v>Variación 23/19</v>
      </c>
    </row>
    <row r="53" spans="2:18" x14ac:dyDescent="0.25">
      <c r="B53" s="34" t="s">
        <v>61</v>
      </c>
      <c r="C53" s="35">
        <v>457118</v>
      </c>
      <c r="D53" s="36">
        <v>-6.8560308905484257E-2</v>
      </c>
      <c r="E53" s="35">
        <v>472236</v>
      </c>
      <c r="F53" s="36">
        <f t="shared" ref="F53:F65" si="11">IFERROR(E53/C53-1,"-")</f>
        <v>3.307242331301774E-2</v>
      </c>
      <c r="G53" s="35">
        <v>458860</v>
      </c>
      <c r="H53" s="36">
        <f>IFERROR(G53/E53-1,"-")</f>
        <v>-2.8324820640527215E-2</v>
      </c>
      <c r="I53" s="35">
        <v>42461</v>
      </c>
      <c r="J53" s="36">
        <f>IFERROR(I53/G53-1,"-")</f>
        <v>-0.9074641502854901</v>
      </c>
      <c r="K53" s="35">
        <v>337578</v>
      </c>
      <c r="L53" s="36">
        <f>IFERROR(K53/I53-1,"-")</f>
        <v>6.9503073408539597</v>
      </c>
      <c r="M53" s="35">
        <v>490086</v>
      </c>
      <c r="N53" s="36">
        <f>IFERROR(M53/K53-1,"-")</f>
        <v>0.45177114622398373</v>
      </c>
      <c r="O53" s="36">
        <f>IFERROR(M53/E53-1,"-")</f>
        <v>3.7798897161588796E-2</v>
      </c>
    </row>
    <row r="54" spans="2:18" x14ac:dyDescent="0.25">
      <c r="B54" s="34" t="s">
        <v>63</v>
      </c>
      <c r="C54" s="35">
        <v>437329</v>
      </c>
      <c r="D54" s="36">
        <v>-4.7159534091255728E-2</v>
      </c>
      <c r="E54" s="35">
        <v>461300</v>
      </c>
      <c r="F54" s="36">
        <f t="shared" si="11"/>
        <v>5.4812280914368738E-2</v>
      </c>
      <c r="G54" s="35">
        <v>479020</v>
      </c>
      <c r="H54" s="36">
        <f t="shared" ref="H54:H65" si="12">IFERROR(G54/E54-1,"-")</f>
        <v>3.8413180143073822E-2</v>
      </c>
      <c r="I54" s="35">
        <v>45118</v>
      </c>
      <c r="J54" s="36">
        <f t="shared" ref="J54:J65" si="13">IFERROR(I54/G54-1,"-")</f>
        <v>-0.90581186589286455</v>
      </c>
      <c r="K54" s="35">
        <v>425565</v>
      </c>
      <c r="L54" s="36">
        <f t="shared" ref="L54:L65" si="14">IFERROR(K54/I54-1,"-")</f>
        <v>8.4322665011746967</v>
      </c>
      <c r="M54" s="35">
        <v>506065</v>
      </c>
      <c r="N54" s="36">
        <f t="shared" ref="N54:N64" si="15">IFERROR(M54/K54-1,"-")</f>
        <v>0.18916029278723578</v>
      </c>
      <c r="O54" s="36">
        <f t="shared" ref="O54:O64" si="16">IFERROR(M54/E54-1,"-")</f>
        <v>9.7040971168437018E-2</v>
      </c>
    </row>
    <row r="55" spans="2:18" x14ac:dyDescent="0.25">
      <c r="B55" s="34" t="s">
        <v>65</v>
      </c>
      <c r="C55" s="35">
        <v>506626</v>
      </c>
      <c r="D55" s="36">
        <v>3.1457219931796176E-2</v>
      </c>
      <c r="E55" s="35">
        <v>501905</v>
      </c>
      <c r="F55" s="36">
        <f t="shared" si="11"/>
        <v>-9.318511091021775E-3</v>
      </c>
      <c r="G55" s="35">
        <v>185003</v>
      </c>
      <c r="H55" s="36">
        <f t="shared" si="12"/>
        <v>-0.63139837220191075</v>
      </c>
      <c r="I55" s="35">
        <v>55536</v>
      </c>
      <c r="J55" s="36">
        <f t="shared" si="13"/>
        <v>-0.6998102733469187</v>
      </c>
      <c r="K55" s="35">
        <v>495375</v>
      </c>
      <c r="L55" s="36">
        <f t="shared" si="14"/>
        <v>7.9198898012100258</v>
      </c>
      <c r="M55" s="35">
        <v>530074</v>
      </c>
      <c r="N55" s="36">
        <f t="shared" si="15"/>
        <v>7.0045924804441162E-2</v>
      </c>
      <c r="O55" s="36">
        <f t="shared" si="16"/>
        <v>5.6124166924019558E-2</v>
      </c>
    </row>
    <row r="56" spans="2:18" x14ac:dyDescent="0.25">
      <c r="B56" s="34" t="s">
        <v>67</v>
      </c>
      <c r="C56" s="35">
        <v>426364</v>
      </c>
      <c r="D56" s="36">
        <v>-0.1160105988165484</v>
      </c>
      <c r="E56" s="35">
        <v>414746</v>
      </c>
      <c r="F56" s="36">
        <f t="shared" si="11"/>
        <v>-2.7249017271627096E-2</v>
      </c>
      <c r="G56" s="35">
        <v>0</v>
      </c>
      <c r="H56" s="36">
        <f t="shared" si="12"/>
        <v>-1</v>
      </c>
      <c r="I56" s="35">
        <v>60800</v>
      </c>
      <c r="J56" s="36" t="str">
        <f t="shared" si="13"/>
        <v>-</v>
      </c>
      <c r="K56" s="35">
        <v>455715</v>
      </c>
      <c r="L56" s="36">
        <f t="shared" si="14"/>
        <v>6.4953124999999998</v>
      </c>
      <c r="M56" s="35">
        <v>478688</v>
      </c>
      <c r="N56" s="36">
        <f t="shared" si="15"/>
        <v>5.0410892772895233E-2</v>
      </c>
      <c r="O56" s="36">
        <f t="shared" si="16"/>
        <v>0.15417146880259236</v>
      </c>
    </row>
    <row r="57" spans="2:18" x14ac:dyDescent="0.25">
      <c r="B57" s="34" t="s">
        <v>69</v>
      </c>
      <c r="C57" s="35">
        <v>362604</v>
      </c>
      <c r="D57" s="36">
        <v>-5.2010729467866446E-2</v>
      </c>
      <c r="E57" s="35">
        <v>353635</v>
      </c>
      <c r="F57" s="36">
        <f t="shared" si="11"/>
        <v>-2.4734972587174942E-2</v>
      </c>
      <c r="G57" s="35">
        <v>0</v>
      </c>
      <c r="H57" s="36">
        <f t="shared" si="12"/>
        <v>-1</v>
      </c>
      <c r="I57" s="35">
        <v>79121</v>
      </c>
      <c r="J57" s="36" t="str">
        <f t="shared" si="13"/>
        <v>-</v>
      </c>
      <c r="K57" s="35">
        <v>361032</v>
      </c>
      <c r="L57" s="36">
        <f t="shared" si="14"/>
        <v>3.5630363620277805</v>
      </c>
      <c r="M57" s="35">
        <v>395913</v>
      </c>
      <c r="N57" s="36">
        <f t="shared" si="15"/>
        <v>9.6614704513727334E-2</v>
      </c>
      <c r="O57" s="36">
        <f t="shared" si="16"/>
        <v>0.11955264608989502</v>
      </c>
    </row>
    <row r="58" spans="2:18" x14ac:dyDescent="0.25">
      <c r="B58" s="34" t="s">
        <v>71</v>
      </c>
      <c r="C58" s="35">
        <v>373243</v>
      </c>
      <c r="D58" s="36">
        <v>-6.0624517090284935E-2</v>
      </c>
      <c r="E58" s="35">
        <v>367221</v>
      </c>
      <c r="F58" s="36">
        <f t="shared" si="11"/>
        <v>-1.6134261057809574E-2</v>
      </c>
      <c r="G58" s="35">
        <v>2879</v>
      </c>
      <c r="H58" s="36">
        <f t="shared" si="12"/>
        <v>-0.99216003442068945</v>
      </c>
      <c r="I58" s="35">
        <v>89281</v>
      </c>
      <c r="J58" s="36">
        <f t="shared" si="13"/>
        <v>30.011114970475859</v>
      </c>
      <c r="K58" s="35">
        <v>357737</v>
      </c>
      <c r="L58" s="36">
        <f t="shared" si="14"/>
        <v>3.0068659625228209</v>
      </c>
      <c r="M58" s="35">
        <v>390023</v>
      </c>
      <c r="N58" s="36">
        <f t="shared" si="15"/>
        <v>9.0250659003681566E-2</v>
      </c>
      <c r="O58" s="36">
        <f t="shared" si="16"/>
        <v>6.2093398797999022E-2</v>
      </c>
    </row>
    <row r="59" spans="2:18" x14ac:dyDescent="0.25">
      <c r="B59" s="34" t="s">
        <v>73</v>
      </c>
      <c r="C59" s="35">
        <v>405331</v>
      </c>
      <c r="D59" s="36">
        <v>-8.5345434523594665E-2</v>
      </c>
      <c r="E59" s="35">
        <v>401451</v>
      </c>
      <c r="F59" s="36">
        <f t="shared" si="11"/>
        <v>-9.5724235254643908E-3</v>
      </c>
      <c r="G59" s="35">
        <v>87450</v>
      </c>
      <c r="H59" s="36">
        <f t="shared" si="12"/>
        <v>-0.78216519575240817</v>
      </c>
      <c r="I59" s="35">
        <v>159514</v>
      </c>
      <c r="J59" s="36">
        <f t="shared" si="13"/>
        <v>0.8240594625500286</v>
      </c>
      <c r="K59" s="35">
        <v>407930</v>
      </c>
      <c r="L59" s="36">
        <f t="shared" si="14"/>
        <v>1.5573303910628535</v>
      </c>
      <c r="M59" s="35">
        <v>431041</v>
      </c>
      <c r="N59" s="36">
        <f t="shared" si="15"/>
        <v>5.6654327948422623E-2</v>
      </c>
      <c r="O59" s="36">
        <f t="shared" si="16"/>
        <v>7.3707625588178782E-2</v>
      </c>
    </row>
    <row r="60" spans="2:18" x14ac:dyDescent="0.25">
      <c r="B60" s="34" t="s">
        <v>75</v>
      </c>
      <c r="C60" s="35">
        <v>413398</v>
      </c>
      <c r="D60" s="36">
        <v>-8.6776530882742731E-2</v>
      </c>
      <c r="E60" s="35">
        <v>400366</v>
      </c>
      <c r="F60" s="36">
        <f t="shared" si="11"/>
        <v>-3.1524100261733246E-2</v>
      </c>
      <c r="G60" s="35">
        <v>89188</v>
      </c>
      <c r="H60" s="36">
        <f t="shared" si="12"/>
        <v>-0.7772338310445942</v>
      </c>
      <c r="I60" s="35">
        <v>222133</v>
      </c>
      <c r="J60" s="36">
        <f t="shared" si="13"/>
        <v>1.4906153294165136</v>
      </c>
      <c r="K60" s="35">
        <v>412194</v>
      </c>
      <c r="L60" s="36">
        <f t="shared" si="14"/>
        <v>0.85561803063930175</v>
      </c>
      <c r="M60" s="35">
        <v>427951</v>
      </c>
      <c r="N60" s="36">
        <f t="shared" si="15"/>
        <v>3.8227145470336676E-2</v>
      </c>
      <c r="O60" s="36">
        <f t="shared" si="16"/>
        <v>6.8899456996847963E-2</v>
      </c>
    </row>
    <row r="61" spans="2:18" x14ac:dyDescent="0.25">
      <c r="B61" s="34" t="s">
        <v>77</v>
      </c>
      <c r="C61" s="35">
        <v>383308</v>
      </c>
      <c r="D61" s="36">
        <v>-7.9228422493934469E-2</v>
      </c>
      <c r="E61" s="35">
        <v>356166</v>
      </c>
      <c r="F61" s="36">
        <f t="shared" si="11"/>
        <v>-7.0809897001888777E-2</v>
      </c>
      <c r="G61" s="35">
        <v>47208</v>
      </c>
      <c r="H61" s="36">
        <f t="shared" si="12"/>
        <v>-0.8674550630885598</v>
      </c>
      <c r="I61" s="35">
        <v>238930</v>
      </c>
      <c r="J61" s="36">
        <f t="shared" si="13"/>
        <v>4.0612184375529568</v>
      </c>
      <c r="K61" s="35">
        <v>370071</v>
      </c>
      <c r="L61" s="36">
        <f t="shared" si="14"/>
        <v>0.54886786925040809</v>
      </c>
      <c r="M61" s="35">
        <v>406173</v>
      </c>
      <c r="N61" s="36">
        <f t="shared" si="15"/>
        <v>9.7554253102782873E-2</v>
      </c>
      <c r="O61" s="36">
        <f t="shared" si="16"/>
        <v>0.14040363201428541</v>
      </c>
    </row>
    <row r="62" spans="2:18" x14ac:dyDescent="0.25">
      <c r="B62" s="34" t="s">
        <v>79</v>
      </c>
      <c r="C62" s="35">
        <v>475599</v>
      </c>
      <c r="D62" s="36">
        <v>-1.0784468701121486E-2</v>
      </c>
      <c r="E62" s="35">
        <v>417537</v>
      </c>
      <c r="F62" s="36">
        <f t="shared" si="11"/>
        <v>-0.12208183785079452</v>
      </c>
      <c r="G62" s="35">
        <v>65907</v>
      </c>
      <c r="H62" s="36">
        <f t="shared" si="12"/>
        <v>-0.84215291099950429</v>
      </c>
      <c r="I62" s="35">
        <v>397448</v>
      </c>
      <c r="J62" s="36">
        <f t="shared" si="13"/>
        <v>5.0304368276510845</v>
      </c>
      <c r="K62" s="35">
        <v>456716</v>
      </c>
      <c r="L62" s="36">
        <f t="shared" si="14"/>
        <v>0.1491213944968901</v>
      </c>
      <c r="M62" s="35">
        <v>495754</v>
      </c>
      <c r="N62" s="36">
        <f t="shared" si="15"/>
        <v>8.5475437689942924E-2</v>
      </c>
      <c r="O62" s="36">
        <f>IFERROR(M62/E62-1,"-")</f>
        <v>0.18732950612760058</v>
      </c>
    </row>
    <row r="63" spans="2:18" x14ac:dyDescent="0.25">
      <c r="B63" s="34" t="s">
        <v>81</v>
      </c>
      <c r="C63" s="35">
        <v>461097</v>
      </c>
      <c r="D63" s="36">
        <v>-1.0837736431913436E-2</v>
      </c>
      <c r="E63" s="35">
        <v>431835</v>
      </c>
      <c r="F63" s="36">
        <f t="shared" si="11"/>
        <v>-6.3461701117118574E-2</v>
      </c>
      <c r="G63" s="35">
        <v>71015</v>
      </c>
      <c r="H63" s="36">
        <f t="shared" si="12"/>
        <v>-0.83555061539708453</v>
      </c>
      <c r="I63" s="35">
        <v>430956</v>
      </c>
      <c r="J63" s="36">
        <f t="shared" si="13"/>
        <v>5.0685207350559738</v>
      </c>
      <c r="K63" s="35">
        <v>509841</v>
      </c>
      <c r="L63" s="36">
        <f t="shared" si="14"/>
        <v>0.18304652911202068</v>
      </c>
      <c r="M63" s="35">
        <v>548537</v>
      </c>
      <c r="N63" s="36">
        <f t="shared" si="15"/>
        <v>7.5898172175246748E-2</v>
      </c>
      <c r="O63" s="36">
        <f t="shared" si="16"/>
        <v>0.27024673775863461</v>
      </c>
    </row>
    <row r="64" spans="2:18" x14ac:dyDescent="0.25">
      <c r="B64" s="34" t="s">
        <v>83</v>
      </c>
      <c r="C64" s="35">
        <v>471820</v>
      </c>
      <c r="D64" s="36">
        <v>-7.7684358399542353E-3</v>
      </c>
      <c r="E64" s="35">
        <v>469811</v>
      </c>
      <c r="F64" s="36">
        <f t="shared" si="11"/>
        <v>-4.2579797380356554E-3</v>
      </c>
      <c r="G64" s="35">
        <v>92652</v>
      </c>
      <c r="H64" s="36">
        <f t="shared" si="12"/>
        <v>-0.80278878102045292</v>
      </c>
      <c r="I64" s="35">
        <v>367811</v>
      </c>
      <c r="J64" s="36">
        <f t="shared" si="13"/>
        <v>2.9698117687691576</v>
      </c>
      <c r="K64" s="35">
        <v>526495</v>
      </c>
      <c r="L64" s="36">
        <f t="shared" si="14"/>
        <v>0.43142809758272582</v>
      </c>
      <c r="M64" s="35">
        <v>578100</v>
      </c>
      <c r="N64" s="36">
        <f t="shared" si="15"/>
        <v>9.8016125509264196E-2</v>
      </c>
      <c r="O64" s="36">
        <f t="shared" si="16"/>
        <v>0.23049481600047672</v>
      </c>
    </row>
    <row r="65" spans="2:18" ht="15.75" x14ac:dyDescent="0.25">
      <c r="B65" s="37" t="s">
        <v>84</v>
      </c>
      <c r="C65" s="38">
        <v>5173837</v>
      </c>
      <c r="D65" s="39">
        <v>-4.8512495333444927E-2</v>
      </c>
      <c r="E65" s="38">
        <v>5048209</v>
      </c>
      <c r="F65" s="39">
        <f t="shared" si="11"/>
        <v>-2.4281398892156858E-2</v>
      </c>
      <c r="G65" s="38">
        <v>1579182</v>
      </c>
      <c r="H65" s="39">
        <f t="shared" si="12"/>
        <v>-0.68717975028371447</v>
      </c>
      <c r="I65" s="38">
        <v>2189109</v>
      </c>
      <c r="J65" s="39">
        <f t="shared" si="13"/>
        <v>0.38622970626564901</v>
      </c>
      <c r="K65" s="38">
        <v>5116249</v>
      </c>
      <c r="L65" s="39">
        <f t="shared" si="14"/>
        <v>1.3371376208311236</v>
      </c>
      <c r="M65" s="38">
        <v>5678405</v>
      </c>
      <c r="N65" s="39">
        <v>0.10987659122923854</v>
      </c>
      <c r="O65" s="39">
        <v>0.12483556049284017</v>
      </c>
    </row>
    <row r="67" spans="2:18" x14ac:dyDescent="0.25">
      <c r="B67" s="41" t="s">
        <v>85</v>
      </c>
      <c r="C67" s="41"/>
      <c r="D67" s="41"/>
      <c r="E67" s="41"/>
      <c r="F67" s="41"/>
      <c r="G67" s="41"/>
      <c r="H67" s="41"/>
      <c r="I67" s="41"/>
      <c r="J67" s="41"/>
      <c r="K67" s="42"/>
      <c r="L67" s="41"/>
      <c r="M67" s="41"/>
      <c r="N67" s="41"/>
      <c r="O67" s="41"/>
    </row>
    <row r="69" spans="2:18" x14ac:dyDescent="0.25">
      <c r="P69" s="40"/>
    </row>
    <row r="71" spans="2:18" ht="21.75" thickBot="1" x14ac:dyDescent="0.3">
      <c r="B71" s="12" t="s">
        <v>94</v>
      </c>
      <c r="C71" s="13"/>
      <c r="D71" s="12"/>
      <c r="E71" s="12"/>
      <c r="F71" s="12"/>
      <c r="G71" s="12"/>
      <c r="H71" s="12"/>
      <c r="I71" s="12"/>
      <c r="J71" s="12"/>
      <c r="K71" s="12"/>
      <c r="L71" s="12"/>
      <c r="M71" s="12"/>
      <c r="N71" s="12"/>
      <c r="O71" s="12"/>
      <c r="R71" s="14" t="str">
        <f>CONCATENATE("año ",K74,": ",FIXED(K88,0)," (",FIXED(L88*100,1),"%)")</f>
        <v>año 2022: 2.275.351 (262,6%)</v>
      </c>
    </row>
    <row r="72" spans="2:18" ht="6" customHeight="1" thickBot="1" x14ac:dyDescent="0.3">
      <c r="B72" s="15"/>
      <c r="C72" s="16"/>
      <c r="D72" s="15"/>
      <c r="E72" s="15"/>
      <c r="F72" s="15"/>
      <c r="G72" s="17"/>
      <c r="H72" s="17"/>
      <c r="I72" s="17"/>
      <c r="J72" s="17"/>
      <c r="K72" s="15"/>
      <c r="L72" s="15"/>
      <c r="M72" s="17"/>
      <c r="N72" s="17"/>
      <c r="O72" s="17"/>
      <c r="R72" s="14" t="s">
        <v>95</v>
      </c>
    </row>
    <row r="73" spans="2:18" ht="22.5" thickTop="1" thickBot="1" x14ac:dyDescent="0.3">
      <c r="B73" s="18" t="s">
        <v>96</v>
      </c>
      <c r="C73" s="19" t="s">
        <v>97</v>
      </c>
      <c r="D73" s="20"/>
      <c r="E73" s="20"/>
      <c r="F73" s="20"/>
      <c r="G73" s="20"/>
      <c r="H73" s="20"/>
      <c r="I73" s="20"/>
      <c r="J73" s="20"/>
      <c r="K73" s="20"/>
      <c r="L73" s="20"/>
      <c r="M73" s="20"/>
      <c r="N73" s="20"/>
      <c r="O73" s="21"/>
    </row>
    <row r="74" spans="2:18" ht="22.5" thickTop="1" thickBot="1" x14ac:dyDescent="0.3">
      <c r="B74" s="18">
        <v>2017</v>
      </c>
      <c r="C74" s="22">
        <v>2018</v>
      </c>
      <c r="D74" s="23"/>
      <c r="E74" s="22">
        <v>2019</v>
      </c>
      <c r="F74" s="23"/>
      <c r="G74" s="22">
        <v>2020</v>
      </c>
      <c r="H74" s="23"/>
      <c r="I74" s="22">
        <v>2021</v>
      </c>
      <c r="J74" s="23"/>
      <c r="K74" s="22">
        <v>2022</v>
      </c>
      <c r="L74" s="24"/>
      <c r="M74" s="25">
        <v>2023</v>
      </c>
      <c r="N74" s="26"/>
      <c r="O74" s="27"/>
      <c r="P74" s="43"/>
    </row>
    <row r="75" spans="2:18" ht="31.5" thickTop="1" thickBot="1" x14ac:dyDescent="0.3">
      <c r="B75" s="28"/>
      <c r="C75" s="29" t="s">
        <v>59</v>
      </c>
      <c r="D75" s="30" t="str">
        <f>CONCATENATE("Variación ",RIGHT(C74,2),"/",RIGHT(B74,2))</f>
        <v>Variación 18/17</v>
      </c>
      <c r="E75" s="31" t="s">
        <v>59</v>
      </c>
      <c r="F75" s="30" t="str">
        <f>CONCATENATE("Variación ",RIGHT(E74,2),"/",RIGHT(C74,2))</f>
        <v>Variación 19/18</v>
      </c>
      <c r="G75" s="31" t="s">
        <v>59</v>
      </c>
      <c r="H75" s="30" t="str">
        <f>CONCATENATE("Variación ",RIGHT(G74,2),"/",RIGHT(E74,2))</f>
        <v>Variación 20/19</v>
      </c>
      <c r="I75" s="31" t="s">
        <v>59</v>
      </c>
      <c r="J75" s="30" t="str">
        <f>CONCATENATE("Variación ",RIGHT(I74,2),"/",RIGHT(G74,2))</f>
        <v>Variación 21/20</v>
      </c>
      <c r="K75" s="31" t="s">
        <v>59</v>
      </c>
      <c r="L75" s="30" t="str">
        <f>CONCATENATE("Variación ",RIGHT(K74,2),"/",RIGHT(I74,2))</f>
        <v>Variación 22/21</v>
      </c>
      <c r="M75" s="32" t="s">
        <v>59</v>
      </c>
      <c r="N75" s="33" t="str">
        <f>CONCATENATE("Variación ",RIGHT(M74,2),"/",RIGHT(K74,2))</f>
        <v>Variación 23/22</v>
      </c>
      <c r="O75" s="33" t="str">
        <f>CONCATENATE("Variación ",RIGHT(M74,2),"/",RIGHT(E74,2))</f>
        <v>Variación 23/19</v>
      </c>
      <c r="P75" s="43"/>
    </row>
    <row r="76" spans="2:18" x14ac:dyDescent="0.25">
      <c r="B76" s="34" t="s">
        <v>61</v>
      </c>
      <c r="C76" s="35">
        <v>173751</v>
      </c>
      <c r="D76" s="36">
        <v>9.7458070365075145E-3</v>
      </c>
      <c r="E76" s="35">
        <v>178238</v>
      </c>
      <c r="F76" s="36">
        <f t="shared" ref="F76:F88" si="17">IFERROR(E76/C76-1,"-")</f>
        <v>2.5824311802522093E-2</v>
      </c>
      <c r="G76" s="35">
        <v>172354</v>
      </c>
      <c r="H76" s="36">
        <f>IFERROR(G76/E76-1,"-")</f>
        <v>-3.3012040081239702E-2</v>
      </c>
      <c r="I76" s="35">
        <v>1483</v>
      </c>
      <c r="J76" s="36">
        <f>IFERROR(I76/G76-1,"-")</f>
        <v>-0.99139561599962867</v>
      </c>
      <c r="K76" s="35">
        <v>103859</v>
      </c>
      <c r="L76" s="36">
        <f>IFERROR(K76/I76-1,"-")</f>
        <v>69.033041132838846</v>
      </c>
      <c r="M76" s="35">
        <v>183141</v>
      </c>
      <c r="N76" s="36">
        <f>IFERROR(M76/K76-1,"-")</f>
        <v>0.76336186560625463</v>
      </c>
      <c r="O76" s="36">
        <f>IFERROR(M76/E76-1,"-")</f>
        <v>2.7508163242406125E-2</v>
      </c>
      <c r="P76" s="43"/>
      <c r="Q76" s="43"/>
    </row>
    <row r="77" spans="2:18" x14ac:dyDescent="0.25">
      <c r="B77" s="34" t="s">
        <v>63</v>
      </c>
      <c r="C77" s="35">
        <v>170525</v>
      </c>
      <c r="D77" s="36">
        <v>-6.4119028802247957E-2</v>
      </c>
      <c r="E77" s="35">
        <v>175808</v>
      </c>
      <c r="F77" s="36">
        <f t="shared" si="17"/>
        <v>3.0980794604896555E-2</v>
      </c>
      <c r="G77" s="35">
        <v>184208</v>
      </c>
      <c r="H77" s="36">
        <f t="shared" ref="H77:H88" si="18">IFERROR(G77/E77-1,"-")</f>
        <v>4.7779395704404815E-2</v>
      </c>
      <c r="I77" s="35">
        <v>1244</v>
      </c>
      <c r="J77" s="36">
        <f t="shared" ref="J77:J88" si="19">IFERROR(I77/G77-1,"-")</f>
        <v>-0.9932467645270564</v>
      </c>
      <c r="K77" s="35">
        <v>164086</v>
      </c>
      <c r="L77" s="36">
        <f t="shared" ref="L77:L88" si="20">IFERROR(K77/I77-1,"-")</f>
        <v>130.90192926045017</v>
      </c>
      <c r="M77" s="35">
        <v>187510</v>
      </c>
      <c r="N77" s="36">
        <f t="shared" ref="N77:N87" si="21">IFERROR(M77/K77-1,"-")</f>
        <v>0.14275440927318606</v>
      </c>
      <c r="O77" s="36">
        <f t="shared" ref="O77:O87" si="22">IFERROR(M77/E77-1,"-")</f>
        <v>6.6561248634874337E-2</v>
      </c>
      <c r="P77" s="43"/>
      <c r="Q77" s="43"/>
    </row>
    <row r="78" spans="2:18" x14ac:dyDescent="0.25">
      <c r="B78" s="34" t="s">
        <v>65</v>
      </c>
      <c r="C78" s="35">
        <v>197103</v>
      </c>
      <c r="D78" s="36">
        <v>1.1780830356042937E-2</v>
      </c>
      <c r="E78" s="35">
        <v>199642</v>
      </c>
      <c r="F78" s="36">
        <f t="shared" si="17"/>
        <v>1.2881589828668272E-2</v>
      </c>
      <c r="G78" s="35">
        <v>73071</v>
      </c>
      <c r="H78" s="36">
        <f t="shared" si="18"/>
        <v>-0.63398984181685214</v>
      </c>
      <c r="I78" s="35">
        <v>1129</v>
      </c>
      <c r="J78" s="36">
        <f t="shared" si="19"/>
        <v>-0.98454927399378689</v>
      </c>
      <c r="K78" s="35">
        <v>208490</v>
      </c>
      <c r="L78" s="36">
        <f t="shared" si="20"/>
        <v>183.66784765279007</v>
      </c>
      <c r="M78" s="35">
        <v>216636</v>
      </c>
      <c r="N78" s="36">
        <f t="shared" si="21"/>
        <v>3.9071418293443294E-2</v>
      </c>
      <c r="O78" s="36">
        <f t="shared" si="22"/>
        <v>8.5122369040582679E-2</v>
      </c>
      <c r="P78" s="43"/>
      <c r="Q78" s="43"/>
    </row>
    <row r="79" spans="2:18" x14ac:dyDescent="0.25">
      <c r="B79" s="34" t="s">
        <v>67</v>
      </c>
      <c r="C79" s="35">
        <v>188393</v>
      </c>
      <c r="D79" s="36">
        <v>-0.10154707515046313</v>
      </c>
      <c r="E79" s="35">
        <v>197257</v>
      </c>
      <c r="F79" s="36">
        <f t="shared" si="17"/>
        <v>4.7050580435578748E-2</v>
      </c>
      <c r="G79" s="35">
        <v>0</v>
      </c>
      <c r="H79" s="36">
        <f t="shared" si="18"/>
        <v>-1</v>
      </c>
      <c r="I79" s="35">
        <v>1416</v>
      </c>
      <c r="J79" s="36" t="str">
        <f t="shared" si="19"/>
        <v>-</v>
      </c>
      <c r="K79" s="35">
        <v>204182</v>
      </c>
      <c r="L79" s="36">
        <f t="shared" si="20"/>
        <v>143.19632768361581</v>
      </c>
      <c r="M79" s="35">
        <v>200761</v>
      </c>
      <c r="N79" s="36">
        <f t="shared" si="21"/>
        <v>-1.6754660058183379E-2</v>
      </c>
      <c r="O79" s="36">
        <f t="shared" si="22"/>
        <v>1.7763628160217371E-2</v>
      </c>
      <c r="P79" s="43"/>
      <c r="Q79" s="43"/>
    </row>
    <row r="80" spans="2:18" x14ac:dyDescent="0.25">
      <c r="B80" s="34" t="s">
        <v>69</v>
      </c>
      <c r="C80" s="35">
        <v>174722</v>
      </c>
      <c r="D80" s="36">
        <v>-0.12986618459255272</v>
      </c>
      <c r="E80" s="35">
        <v>185785</v>
      </c>
      <c r="F80" s="36">
        <f t="shared" si="17"/>
        <v>6.331772759011467E-2</v>
      </c>
      <c r="G80" s="35">
        <v>0</v>
      </c>
      <c r="H80" s="36">
        <f t="shared" si="18"/>
        <v>-1</v>
      </c>
      <c r="I80" s="35">
        <v>1887</v>
      </c>
      <c r="J80" s="36" t="str">
        <f t="shared" si="19"/>
        <v>-</v>
      </c>
      <c r="K80" s="35">
        <v>181143</v>
      </c>
      <c r="L80" s="36">
        <f t="shared" si="20"/>
        <v>94.995230524642295</v>
      </c>
      <c r="M80" s="35">
        <v>199772</v>
      </c>
      <c r="N80" s="36">
        <f t="shared" si="21"/>
        <v>0.10284140154463595</v>
      </c>
      <c r="O80" s="36">
        <f t="shared" si="22"/>
        <v>7.5285948811798509E-2</v>
      </c>
      <c r="P80" s="43"/>
      <c r="Q80" s="43"/>
    </row>
    <row r="81" spans="2:18" x14ac:dyDescent="0.25">
      <c r="B81" s="34" t="s">
        <v>71</v>
      </c>
      <c r="C81" s="35">
        <v>178563</v>
      </c>
      <c r="D81" s="36">
        <v>-0.13163807189542487</v>
      </c>
      <c r="E81" s="35">
        <v>185320</v>
      </c>
      <c r="F81" s="36">
        <f t="shared" si="17"/>
        <v>3.7840986094543672E-2</v>
      </c>
      <c r="G81" s="35">
        <v>862</v>
      </c>
      <c r="H81" s="36">
        <f t="shared" si="18"/>
        <v>-0.99534858622922517</v>
      </c>
      <c r="I81" s="35">
        <v>7636</v>
      </c>
      <c r="J81" s="36">
        <f t="shared" si="19"/>
        <v>7.8584686774941996</v>
      </c>
      <c r="K81" s="35">
        <v>187751</v>
      </c>
      <c r="L81" s="36">
        <f t="shared" si="20"/>
        <v>23.587611314824514</v>
      </c>
      <c r="M81" s="35">
        <v>202804</v>
      </c>
      <c r="N81" s="36">
        <f t="shared" si="21"/>
        <v>8.0175338613376335E-2</v>
      </c>
      <c r="O81" s="36">
        <f t="shared" si="22"/>
        <v>9.4344916900496401E-2</v>
      </c>
      <c r="P81" s="43"/>
      <c r="Q81" s="43"/>
    </row>
    <row r="82" spans="2:18" x14ac:dyDescent="0.25">
      <c r="B82" s="34" t="s">
        <v>73</v>
      </c>
      <c r="C82" s="35">
        <v>192316</v>
      </c>
      <c r="D82" s="36">
        <v>-9.9677914684843216E-2</v>
      </c>
      <c r="E82" s="35">
        <v>197233</v>
      </c>
      <c r="F82" s="36">
        <f t="shared" si="17"/>
        <v>2.5567295492834763E-2</v>
      </c>
      <c r="G82" s="35">
        <v>31479</v>
      </c>
      <c r="H82" s="36">
        <f t="shared" si="18"/>
        <v>-0.84039689098680248</v>
      </c>
      <c r="I82" s="35">
        <v>27224</v>
      </c>
      <c r="J82" s="36">
        <f t="shared" si="19"/>
        <v>-0.13516947806474156</v>
      </c>
      <c r="K82" s="35">
        <v>207344</v>
      </c>
      <c r="L82" s="36">
        <f t="shared" si="20"/>
        <v>6.6162209814869231</v>
      </c>
      <c r="M82" s="35">
        <v>215412</v>
      </c>
      <c r="N82" s="36">
        <f t="shared" si="21"/>
        <v>3.8911181418319396E-2</v>
      </c>
      <c r="O82" s="36">
        <f>IFERROR(M82/E82-1,"-")</f>
        <v>9.2170174362302459E-2</v>
      </c>
      <c r="P82" s="43"/>
      <c r="Q82" s="43"/>
    </row>
    <row r="83" spans="2:18" x14ac:dyDescent="0.25">
      <c r="B83" s="34" t="s">
        <v>75</v>
      </c>
      <c r="C83" s="35">
        <v>195651</v>
      </c>
      <c r="D83" s="36">
        <v>-0.12131337492084449</v>
      </c>
      <c r="E83" s="35">
        <v>199494</v>
      </c>
      <c r="F83" s="36">
        <f t="shared" si="17"/>
        <v>1.9642117852707086E-2</v>
      </c>
      <c r="G83" s="35">
        <v>18091</v>
      </c>
      <c r="H83" s="36">
        <f t="shared" si="18"/>
        <v>-0.90931556838802163</v>
      </c>
      <c r="I83" s="35">
        <v>65234</v>
      </c>
      <c r="J83" s="36">
        <f t="shared" si="19"/>
        <v>2.605881377480515</v>
      </c>
      <c r="K83" s="35">
        <v>210392</v>
      </c>
      <c r="L83" s="36">
        <f t="shared" si="20"/>
        <v>2.2251893184535674</v>
      </c>
      <c r="M83" s="35">
        <v>211373</v>
      </c>
      <c r="N83" s="36">
        <f t="shared" si="21"/>
        <v>4.6627248184341052E-3</v>
      </c>
      <c r="O83" s="36">
        <f t="shared" si="22"/>
        <v>5.9545650495754332E-2</v>
      </c>
      <c r="P83" s="43"/>
      <c r="Q83" s="43"/>
    </row>
    <row r="84" spans="2:18" x14ac:dyDescent="0.25">
      <c r="B84" s="34" t="s">
        <v>77</v>
      </c>
      <c r="C84" s="35">
        <v>182323</v>
      </c>
      <c r="D84" s="36">
        <v>-0.13195231339091018</v>
      </c>
      <c r="E84" s="35">
        <v>176672</v>
      </c>
      <c r="F84" s="36">
        <f t="shared" si="17"/>
        <v>-3.0994443926438242E-2</v>
      </c>
      <c r="G84" s="35">
        <v>13829</v>
      </c>
      <c r="H84" s="36">
        <f t="shared" si="18"/>
        <v>-0.92172500452816519</v>
      </c>
      <c r="I84" s="35">
        <v>84470</v>
      </c>
      <c r="J84" s="36">
        <f t="shared" si="19"/>
        <v>5.108178465543423</v>
      </c>
      <c r="K84" s="35">
        <v>188854</v>
      </c>
      <c r="L84" s="36">
        <f t="shared" si="20"/>
        <v>1.2357523381082043</v>
      </c>
      <c r="M84" s="35">
        <v>204282</v>
      </c>
      <c r="N84" s="36">
        <f t="shared" si="21"/>
        <v>8.1692736187742865E-2</v>
      </c>
      <c r="O84" s="36">
        <f t="shared" si="22"/>
        <v>0.15627830103242157</v>
      </c>
      <c r="P84" s="43"/>
      <c r="Q84" s="43"/>
    </row>
    <row r="85" spans="2:18" x14ac:dyDescent="0.25">
      <c r="B85" s="34" t="s">
        <v>79</v>
      </c>
      <c r="C85" s="35">
        <v>216096</v>
      </c>
      <c r="D85" s="36">
        <v>2.5517395204039506E-2</v>
      </c>
      <c r="E85" s="35">
        <v>190051</v>
      </c>
      <c r="F85" s="36">
        <f t="shared" si="17"/>
        <v>-0.12052513697615874</v>
      </c>
      <c r="G85" s="35">
        <v>27627</v>
      </c>
      <c r="H85" s="36">
        <f t="shared" si="18"/>
        <v>-0.85463375620228255</v>
      </c>
      <c r="I85" s="35">
        <v>165280</v>
      </c>
      <c r="J85" s="36">
        <f t="shared" si="19"/>
        <v>4.9825532993086474</v>
      </c>
      <c r="K85" s="35">
        <v>212926</v>
      </c>
      <c r="L85" s="36">
        <f t="shared" si="20"/>
        <v>0.28827444336882868</v>
      </c>
      <c r="M85" s="35">
        <v>226208</v>
      </c>
      <c r="N85" s="36">
        <f t="shared" si="21"/>
        <v>6.2378478908165169E-2</v>
      </c>
      <c r="O85" s="36">
        <f t="shared" si="22"/>
        <v>0.19024893318109348</v>
      </c>
      <c r="P85" s="43"/>
      <c r="Q85" s="43"/>
    </row>
    <row r="86" spans="2:18" x14ac:dyDescent="0.25">
      <c r="B86" s="34" t="s">
        <v>81</v>
      </c>
      <c r="C86" s="35">
        <v>190904</v>
      </c>
      <c r="D86" s="36">
        <v>8.2762375788375087E-2</v>
      </c>
      <c r="E86" s="35">
        <v>176125</v>
      </c>
      <c r="F86" s="36">
        <f t="shared" si="17"/>
        <v>-7.7415873947114799E-2</v>
      </c>
      <c r="G86" s="35">
        <v>26835</v>
      </c>
      <c r="H86" s="36">
        <f t="shared" si="18"/>
        <v>-0.84763662171753018</v>
      </c>
      <c r="I86" s="35">
        <v>156715</v>
      </c>
      <c r="J86" s="36">
        <f t="shared" si="19"/>
        <v>4.8399478293273708</v>
      </c>
      <c r="K86" s="35">
        <v>189577</v>
      </c>
      <c r="L86" s="36">
        <f t="shared" si="20"/>
        <v>0.2096927543630156</v>
      </c>
      <c r="M86" s="35">
        <v>216801</v>
      </c>
      <c r="N86" s="36">
        <f t="shared" si="21"/>
        <v>0.14360391819682761</v>
      </c>
      <c r="O86" s="36">
        <f t="shared" si="22"/>
        <v>0.23094960965223565</v>
      </c>
      <c r="P86" s="43"/>
      <c r="Q86" s="43"/>
    </row>
    <row r="87" spans="2:18" x14ac:dyDescent="0.25">
      <c r="B87" s="34" t="s">
        <v>83</v>
      </c>
      <c r="C87" s="35">
        <v>180554</v>
      </c>
      <c r="D87" s="36">
        <v>-4.6443585356063966E-2</v>
      </c>
      <c r="E87" s="35">
        <v>186251</v>
      </c>
      <c r="F87" s="36">
        <f t="shared" si="17"/>
        <v>3.1552887224874482E-2</v>
      </c>
      <c r="G87" s="35">
        <v>37448</v>
      </c>
      <c r="H87" s="36">
        <f t="shared" si="18"/>
        <v>-0.79893799227923612</v>
      </c>
      <c r="I87" s="35">
        <v>113796</v>
      </c>
      <c r="J87" s="36">
        <f t="shared" si="19"/>
        <v>2.0387737662892542</v>
      </c>
      <c r="K87" s="35">
        <v>216747</v>
      </c>
      <c r="L87" s="36">
        <f t="shared" si="20"/>
        <v>0.90469788041758936</v>
      </c>
      <c r="M87" s="35">
        <v>235730</v>
      </c>
      <c r="N87" s="36">
        <f t="shared" si="21"/>
        <v>8.7581373675298835E-2</v>
      </c>
      <c r="O87" s="36">
        <f t="shared" si="22"/>
        <v>0.26565763405297149</v>
      </c>
      <c r="P87" s="43"/>
      <c r="Q87" s="43"/>
    </row>
    <row r="88" spans="2:18" ht="15.75" x14ac:dyDescent="0.25">
      <c r="B88" s="37" t="s">
        <v>84</v>
      </c>
      <c r="C88" s="38">
        <v>2240901</v>
      </c>
      <c r="D88" s="39">
        <v>-6.1557983077145328E-2</v>
      </c>
      <c r="E88" s="38">
        <v>2247876</v>
      </c>
      <c r="F88" s="39">
        <f t="shared" si="17"/>
        <v>3.1125873030535267E-3</v>
      </c>
      <c r="G88" s="38">
        <v>585804</v>
      </c>
      <c r="H88" s="39">
        <f t="shared" si="18"/>
        <v>-0.73939665711097935</v>
      </c>
      <c r="I88" s="38">
        <v>627514</v>
      </c>
      <c r="J88" s="39">
        <f t="shared" si="19"/>
        <v>7.1201289168390858E-2</v>
      </c>
      <c r="K88" s="38">
        <v>2275351</v>
      </c>
      <c r="L88" s="39">
        <f t="shared" si="20"/>
        <v>2.6259764722380696</v>
      </c>
      <c r="M88" s="38">
        <v>2500430</v>
      </c>
      <c r="N88" s="39">
        <v>9.8920562146235902E-2</v>
      </c>
      <c r="O88" s="39">
        <v>0.11235228277716391</v>
      </c>
      <c r="P88" s="43"/>
      <c r="Q88" s="43"/>
    </row>
    <row r="90" spans="2:18" x14ac:dyDescent="0.25">
      <c r="B90" s="41" t="s">
        <v>85</v>
      </c>
      <c r="C90" s="41"/>
      <c r="D90" s="41"/>
      <c r="E90" s="41"/>
      <c r="F90" s="41"/>
      <c r="G90" s="41"/>
      <c r="H90" s="41"/>
      <c r="I90" s="41"/>
      <c r="J90" s="41"/>
      <c r="K90" s="42"/>
      <c r="L90" s="41"/>
      <c r="M90" s="41"/>
      <c r="N90" s="41"/>
      <c r="O90" s="41"/>
    </row>
    <row r="93" spans="2:18" ht="21.75" thickBot="1" x14ac:dyDescent="0.3">
      <c r="B93" s="12" t="s">
        <v>98</v>
      </c>
      <c r="C93" s="13"/>
      <c r="D93" s="12"/>
      <c r="E93" s="12"/>
      <c r="F93" s="12"/>
      <c r="G93" s="12"/>
      <c r="H93" s="12"/>
      <c r="I93" s="12"/>
      <c r="J93" s="12"/>
      <c r="K93" s="12"/>
      <c r="L93" s="12"/>
      <c r="M93" s="12"/>
      <c r="N93" s="12"/>
      <c r="O93" s="12"/>
      <c r="R93" s="14" t="str">
        <f>CONCATENATE("año ",K96,": ",FIXED(K110,0)," (",FIXED(L110*100,1),"%)")</f>
        <v>año 2022: 182.609 (200,2%)</v>
      </c>
    </row>
    <row r="94" spans="2:18" ht="6" customHeight="1" thickBot="1" x14ac:dyDescent="0.3">
      <c r="B94" s="15"/>
      <c r="C94" s="16"/>
      <c r="D94" s="15"/>
      <c r="E94" s="15"/>
      <c r="F94" s="15"/>
      <c r="G94" s="17"/>
      <c r="H94" s="17"/>
      <c r="I94" s="17"/>
      <c r="J94" s="17"/>
      <c r="K94" s="15"/>
      <c r="L94" s="15"/>
      <c r="M94" s="17"/>
      <c r="N94" s="17"/>
      <c r="O94" s="17"/>
      <c r="R94" s="14" t="s">
        <v>99</v>
      </c>
    </row>
    <row r="95" spans="2:18" ht="22.5" thickTop="1" thickBot="1" x14ac:dyDescent="0.3">
      <c r="B95" s="18" t="s">
        <v>100</v>
      </c>
      <c r="C95" s="19" t="s">
        <v>101</v>
      </c>
      <c r="D95" s="20"/>
      <c r="E95" s="20"/>
      <c r="F95" s="20"/>
      <c r="G95" s="20"/>
      <c r="H95" s="20"/>
      <c r="I95" s="20"/>
      <c r="J95" s="20"/>
      <c r="K95" s="20"/>
      <c r="L95" s="20"/>
      <c r="M95" s="20"/>
      <c r="N95" s="20"/>
      <c r="O95" s="21"/>
    </row>
    <row r="96" spans="2:18" ht="22.5" thickTop="1" thickBot="1" x14ac:dyDescent="0.3">
      <c r="B96" s="18">
        <v>2017</v>
      </c>
      <c r="C96" s="22">
        <v>2018</v>
      </c>
      <c r="D96" s="23"/>
      <c r="E96" s="22">
        <v>2019</v>
      </c>
      <c r="F96" s="23"/>
      <c r="G96" s="22">
        <v>2020</v>
      </c>
      <c r="H96" s="23"/>
      <c r="I96" s="22">
        <v>2021</v>
      </c>
      <c r="J96" s="23"/>
      <c r="K96" s="22">
        <v>2022</v>
      </c>
      <c r="L96" s="24"/>
      <c r="M96" s="25">
        <v>2023</v>
      </c>
      <c r="N96" s="26"/>
      <c r="O96" s="27"/>
    </row>
    <row r="97" spans="2:15" ht="31.5" thickTop="1" thickBot="1" x14ac:dyDescent="0.3">
      <c r="B97" s="28"/>
      <c r="C97" s="29" t="s">
        <v>59</v>
      </c>
      <c r="D97" s="30" t="str">
        <f>CONCATENATE("Variación ",RIGHT(C96,2),"/",RIGHT(B96,2))</f>
        <v>Variación 18/17</v>
      </c>
      <c r="E97" s="31" t="s">
        <v>59</v>
      </c>
      <c r="F97" s="30" t="str">
        <f>CONCATENATE("Variación ",RIGHT(E96,2),"/",RIGHT(C96,2))</f>
        <v>Variación 19/18</v>
      </c>
      <c r="G97" s="31" t="s">
        <v>59</v>
      </c>
      <c r="H97" s="30" t="str">
        <f>CONCATENATE("Variación ",RIGHT(G96,2),"/",RIGHT(E96,2))</f>
        <v>Variación 20/19</v>
      </c>
      <c r="I97" s="31" t="s">
        <v>59</v>
      </c>
      <c r="J97" s="30" t="str">
        <f>CONCATENATE("Variación ",RIGHT(I96,2),"/",RIGHT(G96,2))</f>
        <v>Variación 21/20</v>
      </c>
      <c r="K97" s="31" t="s">
        <v>59</v>
      </c>
      <c r="L97" s="30" t="str">
        <f>CONCATENATE("Variación ",RIGHT(K96,2),"/",RIGHT(I96,2))</f>
        <v>Variación 22/21</v>
      </c>
      <c r="M97" s="32" t="s">
        <v>59</v>
      </c>
      <c r="N97" s="33" t="str">
        <f>CONCATENATE("Variación ",RIGHT(M96,2),"/",RIGHT(K96,2))</f>
        <v>Variación 23/22</v>
      </c>
      <c r="O97" s="33" t="str">
        <f>CONCATENATE("Variación ",RIGHT(M96,2),"/",RIGHT(E96,2))</f>
        <v>Variación 23/19</v>
      </c>
    </row>
    <row r="98" spans="2:15" x14ac:dyDescent="0.25">
      <c r="B98" s="34" t="s">
        <v>61</v>
      </c>
      <c r="C98" s="35">
        <v>10960</v>
      </c>
      <c r="D98" s="36">
        <v>0.12042527090574517</v>
      </c>
      <c r="E98" s="35">
        <v>11259</v>
      </c>
      <c r="F98" s="36">
        <f t="shared" ref="F98:F110" si="23">IFERROR(E98/C98-1,"-")</f>
        <v>2.728102189781012E-2</v>
      </c>
      <c r="G98" s="35">
        <v>12433</v>
      </c>
      <c r="H98" s="36">
        <f>IFERROR(G98/E98-1,"-")</f>
        <v>0.10427213784527933</v>
      </c>
      <c r="I98" s="35">
        <v>1976</v>
      </c>
      <c r="J98" s="36">
        <f>IFERROR(I98/G98-1,"-")</f>
        <v>-0.84106812515080831</v>
      </c>
      <c r="K98" s="35">
        <v>14518</v>
      </c>
      <c r="L98" s="36">
        <f>IFERROR(K98/I98-1,"-")</f>
        <v>6.347165991902834</v>
      </c>
      <c r="M98" s="35">
        <v>16833</v>
      </c>
      <c r="N98" s="36">
        <f>IFERROR(M98/K98-1,"-")</f>
        <v>0.15945722551315611</v>
      </c>
      <c r="O98" s="36">
        <f>IFERROR(M98/E98-1,"-")</f>
        <v>0.49507061017852383</v>
      </c>
    </row>
    <row r="99" spans="2:15" x14ac:dyDescent="0.25">
      <c r="B99" s="34" t="s">
        <v>63</v>
      </c>
      <c r="C99" s="35">
        <v>9066</v>
      </c>
      <c r="D99" s="36">
        <v>-1.3492927094668095E-2</v>
      </c>
      <c r="E99" s="35">
        <v>11688</v>
      </c>
      <c r="F99" s="36">
        <f t="shared" si="23"/>
        <v>0.28921244209133024</v>
      </c>
      <c r="G99" s="35">
        <v>12201</v>
      </c>
      <c r="H99" s="36">
        <f t="shared" ref="H99:H110" si="24">IFERROR(G99/E99-1,"-")</f>
        <v>4.389117043121149E-2</v>
      </c>
      <c r="I99" s="35">
        <v>593</v>
      </c>
      <c r="J99" s="36">
        <f t="shared" ref="J99:J110" si="25">IFERROR(I99/G99-1,"-")</f>
        <v>-0.95139742644045566</v>
      </c>
      <c r="K99" s="35">
        <v>14194</v>
      </c>
      <c r="L99" s="36">
        <f t="shared" ref="L99:L110" si="26">IFERROR(K99/I99-1,"-")</f>
        <v>22.93591905564924</v>
      </c>
      <c r="M99" s="35">
        <v>13218</v>
      </c>
      <c r="N99" s="36">
        <f t="shared" ref="N99:N109" si="27">IFERROR(M99/K99-1,"-")</f>
        <v>-6.876144849936594E-2</v>
      </c>
      <c r="O99" s="36">
        <f t="shared" ref="O99:O109" si="28">IFERROR(M99/E99-1,"-")</f>
        <v>0.13090349075975349</v>
      </c>
    </row>
    <row r="100" spans="2:15" x14ac:dyDescent="0.25">
      <c r="B100" s="34" t="s">
        <v>65</v>
      </c>
      <c r="C100" s="35">
        <v>11197</v>
      </c>
      <c r="D100" s="36">
        <v>7.5807071483474209E-2</v>
      </c>
      <c r="E100" s="35">
        <v>12967</v>
      </c>
      <c r="F100" s="36">
        <f t="shared" si="23"/>
        <v>0.15807805662230945</v>
      </c>
      <c r="G100" s="35">
        <v>4225</v>
      </c>
      <c r="H100" s="36">
        <f t="shared" si="24"/>
        <v>-0.67417290043957734</v>
      </c>
      <c r="I100" s="35">
        <v>484</v>
      </c>
      <c r="J100" s="36">
        <f t="shared" si="25"/>
        <v>-0.88544378698224846</v>
      </c>
      <c r="K100" s="35">
        <v>15780</v>
      </c>
      <c r="L100" s="36">
        <f t="shared" si="26"/>
        <v>31.603305785123965</v>
      </c>
      <c r="M100" s="35">
        <v>16198</v>
      </c>
      <c r="N100" s="36">
        <f t="shared" si="27"/>
        <v>2.6489226869454985E-2</v>
      </c>
      <c r="O100" s="36">
        <f t="shared" si="28"/>
        <v>0.249170972468574</v>
      </c>
    </row>
    <row r="101" spans="2:15" x14ac:dyDescent="0.25">
      <c r="B101" s="34" t="s">
        <v>67</v>
      </c>
      <c r="C101" s="35">
        <v>10187</v>
      </c>
      <c r="D101" s="36">
        <v>5.4991714995857421E-2</v>
      </c>
      <c r="E101" s="35">
        <v>12686</v>
      </c>
      <c r="F101" s="36">
        <f t="shared" si="23"/>
        <v>0.24531265338176111</v>
      </c>
      <c r="G101" s="35">
        <v>0</v>
      </c>
      <c r="H101" s="36">
        <f t="shared" si="24"/>
        <v>-1</v>
      </c>
      <c r="I101" s="35">
        <v>368</v>
      </c>
      <c r="J101" s="36" t="str">
        <f t="shared" si="25"/>
        <v>-</v>
      </c>
      <c r="K101" s="35">
        <v>13732</v>
      </c>
      <c r="L101" s="36">
        <f t="shared" si="26"/>
        <v>36.315217391304351</v>
      </c>
      <c r="M101" s="35">
        <v>17768</v>
      </c>
      <c r="N101" s="36">
        <f t="shared" si="27"/>
        <v>0.29391203029420332</v>
      </c>
      <c r="O101" s="36">
        <f t="shared" si="28"/>
        <v>0.40059908560618007</v>
      </c>
    </row>
    <row r="102" spans="2:15" x14ac:dyDescent="0.25">
      <c r="B102" s="34" t="s">
        <v>69</v>
      </c>
      <c r="C102" s="35">
        <v>13099</v>
      </c>
      <c r="D102" s="36">
        <v>3.1986134089655671E-2</v>
      </c>
      <c r="E102" s="35">
        <v>14020</v>
      </c>
      <c r="F102" s="36">
        <f t="shared" si="23"/>
        <v>7.0310710741277926E-2</v>
      </c>
      <c r="G102" s="35">
        <v>0</v>
      </c>
      <c r="H102" s="36">
        <f t="shared" si="24"/>
        <v>-1</v>
      </c>
      <c r="I102" s="35">
        <v>503</v>
      </c>
      <c r="J102" s="36" t="str">
        <f t="shared" si="25"/>
        <v>-</v>
      </c>
      <c r="K102" s="35">
        <v>14844</v>
      </c>
      <c r="L102" s="36">
        <f t="shared" si="26"/>
        <v>28.51093439363817</v>
      </c>
      <c r="M102" s="35">
        <v>14723</v>
      </c>
      <c r="N102" s="36">
        <f t="shared" si="27"/>
        <v>-8.151441659929981E-3</v>
      </c>
      <c r="O102" s="36">
        <f t="shared" si="28"/>
        <v>5.0142653352353683E-2</v>
      </c>
    </row>
    <row r="103" spans="2:15" x14ac:dyDescent="0.25">
      <c r="B103" s="34" t="s">
        <v>71</v>
      </c>
      <c r="C103" s="35">
        <v>17598</v>
      </c>
      <c r="D103" s="36">
        <v>0.11478525275560614</v>
      </c>
      <c r="E103" s="35">
        <v>14695</v>
      </c>
      <c r="F103" s="36">
        <f t="shared" si="23"/>
        <v>-0.16496192749176042</v>
      </c>
      <c r="G103" s="35">
        <v>59</v>
      </c>
      <c r="H103" s="36">
        <f t="shared" si="24"/>
        <v>-0.99598502892140184</v>
      </c>
      <c r="I103" s="35">
        <v>1027</v>
      </c>
      <c r="J103" s="36">
        <f t="shared" si="25"/>
        <v>16.406779661016948</v>
      </c>
      <c r="K103" s="35">
        <v>14305</v>
      </c>
      <c r="L103" s="36">
        <f t="shared" si="26"/>
        <v>12.928919182083739</v>
      </c>
      <c r="M103" s="35">
        <v>16089</v>
      </c>
      <c r="N103" s="36">
        <f t="shared" si="27"/>
        <v>0.12471163928696249</v>
      </c>
      <c r="O103" s="36">
        <f t="shared" si="28"/>
        <v>9.4862198026539613E-2</v>
      </c>
    </row>
    <row r="104" spans="2:15" x14ac:dyDescent="0.25">
      <c r="B104" s="34" t="s">
        <v>73</v>
      </c>
      <c r="C104" s="35">
        <v>13348</v>
      </c>
      <c r="D104" s="36">
        <v>-0.15896918908701407</v>
      </c>
      <c r="E104" s="35">
        <v>17837</v>
      </c>
      <c r="F104" s="36">
        <f t="shared" si="23"/>
        <v>0.33630506442912789</v>
      </c>
      <c r="G104" s="35">
        <v>2847</v>
      </c>
      <c r="H104" s="36">
        <f t="shared" si="24"/>
        <v>-0.84038795761619101</v>
      </c>
      <c r="I104" s="35">
        <v>3872</v>
      </c>
      <c r="J104" s="36">
        <f t="shared" si="25"/>
        <v>0.3600280997541272</v>
      </c>
      <c r="K104" s="35">
        <v>16916</v>
      </c>
      <c r="L104" s="36">
        <f t="shared" si="26"/>
        <v>3.3688016528925617</v>
      </c>
      <c r="M104" s="35">
        <v>18546</v>
      </c>
      <c r="N104" s="36">
        <f t="shared" si="27"/>
        <v>9.6358477181366808E-2</v>
      </c>
      <c r="O104" s="36">
        <f t="shared" si="28"/>
        <v>3.9748836687783839E-2</v>
      </c>
    </row>
    <row r="105" spans="2:15" x14ac:dyDescent="0.25">
      <c r="B105" s="34" t="s">
        <v>75</v>
      </c>
      <c r="C105" s="35">
        <v>14348</v>
      </c>
      <c r="D105" s="36">
        <v>2.7646468987251094E-2</v>
      </c>
      <c r="E105" s="35">
        <v>16810</v>
      </c>
      <c r="F105" s="36">
        <f t="shared" si="23"/>
        <v>0.17159185949261224</v>
      </c>
      <c r="G105" s="35">
        <v>2112</v>
      </c>
      <c r="H105" s="36">
        <f t="shared" si="24"/>
        <v>-0.87436049970255802</v>
      </c>
      <c r="I105" s="35">
        <v>7508</v>
      </c>
      <c r="J105" s="36">
        <f t="shared" si="25"/>
        <v>2.5549242424242422</v>
      </c>
      <c r="K105" s="35">
        <v>14739</v>
      </c>
      <c r="L105" s="36">
        <f t="shared" si="26"/>
        <v>0.96310602024507186</v>
      </c>
      <c r="M105" s="35">
        <v>14518</v>
      </c>
      <c r="N105" s="36">
        <f t="shared" si="27"/>
        <v>-1.4994232987312617E-2</v>
      </c>
      <c r="O105" s="36">
        <f t="shared" si="28"/>
        <v>-0.13634741225461033</v>
      </c>
    </row>
    <row r="106" spans="2:15" x14ac:dyDescent="0.25">
      <c r="B106" s="34" t="s">
        <v>77</v>
      </c>
      <c r="C106" s="35">
        <v>14108</v>
      </c>
      <c r="D106" s="36">
        <v>2.9931376843334689E-2</v>
      </c>
      <c r="E106" s="35">
        <v>13752</v>
      </c>
      <c r="F106" s="36">
        <f t="shared" si="23"/>
        <v>-2.5233909838389579E-2</v>
      </c>
      <c r="G106" s="35">
        <v>1189</v>
      </c>
      <c r="H106" s="36">
        <f t="shared" si="24"/>
        <v>-0.91353984874927285</v>
      </c>
      <c r="I106" s="35">
        <v>8220</v>
      </c>
      <c r="J106" s="36">
        <f t="shared" si="25"/>
        <v>5.9133725820016823</v>
      </c>
      <c r="K106" s="35">
        <v>16419</v>
      </c>
      <c r="L106" s="36">
        <f t="shared" si="26"/>
        <v>0.99744525547445262</v>
      </c>
      <c r="M106" s="35">
        <v>16860</v>
      </c>
      <c r="N106" s="36">
        <f t="shared" si="27"/>
        <v>2.6859126621596952E-2</v>
      </c>
      <c r="O106" s="36">
        <f t="shared" si="28"/>
        <v>0.22600349040139611</v>
      </c>
    </row>
    <row r="107" spans="2:15" x14ac:dyDescent="0.25">
      <c r="B107" s="34" t="s">
        <v>79</v>
      </c>
      <c r="C107" s="35">
        <v>14380</v>
      </c>
      <c r="D107" s="36">
        <v>7.2494033412887848E-2</v>
      </c>
      <c r="E107" s="35">
        <v>13322</v>
      </c>
      <c r="F107" s="36">
        <f t="shared" si="23"/>
        <v>-7.3574408901251775E-2</v>
      </c>
      <c r="G107" s="35">
        <v>1502</v>
      </c>
      <c r="H107" s="36">
        <f t="shared" si="24"/>
        <v>-0.88725416604113494</v>
      </c>
      <c r="I107" s="35">
        <v>13485</v>
      </c>
      <c r="J107" s="36">
        <f t="shared" si="25"/>
        <v>7.9780292942743003</v>
      </c>
      <c r="K107" s="35">
        <v>15143</v>
      </c>
      <c r="L107" s="36">
        <f t="shared" si="26"/>
        <v>0.12295142751205046</v>
      </c>
      <c r="M107" s="35">
        <v>19488</v>
      </c>
      <c r="N107" s="36">
        <f t="shared" si="27"/>
        <v>0.28693125536551545</v>
      </c>
      <c r="O107" s="36">
        <f>IFERROR(M107/E107-1,"-")</f>
        <v>0.4628434169043687</v>
      </c>
    </row>
    <row r="108" spans="2:15" x14ac:dyDescent="0.25">
      <c r="B108" s="34" t="s">
        <v>81</v>
      </c>
      <c r="C108" s="35">
        <v>10990</v>
      </c>
      <c r="D108" s="36">
        <v>0.10708169638360032</v>
      </c>
      <c r="E108" s="35">
        <v>11473</v>
      </c>
      <c r="F108" s="36">
        <f t="shared" si="23"/>
        <v>4.3949044585987362E-2</v>
      </c>
      <c r="G108" s="35">
        <v>1909</v>
      </c>
      <c r="H108" s="36">
        <f t="shared" si="24"/>
        <v>-0.83360934367645778</v>
      </c>
      <c r="I108" s="35">
        <v>12158</v>
      </c>
      <c r="J108" s="36">
        <f t="shared" si="25"/>
        <v>5.3687794656888421</v>
      </c>
      <c r="K108" s="35">
        <v>16899</v>
      </c>
      <c r="L108" s="36">
        <f t="shared" si="26"/>
        <v>0.38994900477052141</v>
      </c>
      <c r="M108" s="35">
        <v>22883</v>
      </c>
      <c r="N108" s="36">
        <f t="shared" si="27"/>
        <v>0.35410379312385354</v>
      </c>
      <c r="O108" s="36">
        <f t="shared" si="28"/>
        <v>0.99450884685784025</v>
      </c>
    </row>
    <row r="109" spans="2:15" x14ac:dyDescent="0.25">
      <c r="B109" s="34" t="s">
        <v>83</v>
      </c>
      <c r="C109" s="35">
        <v>11173</v>
      </c>
      <c r="D109" s="36">
        <v>9.3462517126639222E-2</v>
      </c>
      <c r="E109" s="35">
        <v>11352</v>
      </c>
      <c r="F109" s="36">
        <f t="shared" si="23"/>
        <v>1.6020764342611571E-2</v>
      </c>
      <c r="G109" s="35">
        <v>2307</v>
      </c>
      <c r="H109" s="36">
        <f t="shared" si="24"/>
        <v>-0.79677589852008457</v>
      </c>
      <c r="I109" s="35">
        <v>10641</v>
      </c>
      <c r="J109" s="36">
        <f t="shared" si="25"/>
        <v>3.6124837451235372</v>
      </c>
      <c r="K109" s="35">
        <v>15120</v>
      </c>
      <c r="L109" s="36">
        <f t="shared" si="26"/>
        <v>0.42091908655201582</v>
      </c>
      <c r="M109" s="35">
        <v>18830</v>
      </c>
      <c r="N109" s="36">
        <f t="shared" si="27"/>
        <v>0.24537037037037046</v>
      </c>
      <c r="O109" s="36">
        <f t="shared" si="28"/>
        <v>0.65873854827343203</v>
      </c>
    </row>
    <row r="110" spans="2:15" ht="15.75" x14ac:dyDescent="0.25">
      <c r="B110" s="37" t="s">
        <v>84</v>
      </c>
      <c r="C110" s="38">
        <v>150454</v>
      </c>
      <c r="D110" s="39">
        <v>4.049128970463145E-2</v>
      </c>
      <c r="E110" s="38">
        <v>161861</v>
      </c>
      <c r="F110" s="39">
        <f t="shared" si="23"/>
        <v>7.5817193294960505E-2</v>
      </c>
      <c r="G110" s="38">
        <v>40784</v>
      </c>
      <c r="H110" s="39">
        <f t="shared" si="24"/>
        <v>-0.74803071771458218</v>
      </c>
      <c r="I110" s="38">
        <v>60835</v>
      </c>
      <c r="J110" s="39">
        <f t="shared" si="25"/>
        <v>0.49163887799136918</v>
      </c>
      <c r="K110" s="38">
        <v>182609</v>
      </c>
      <c r="L110" s="39">
        <f t="shared" si="26"/>
        <v>2.0017095422043232</v>
      </c>
      <c r="M110" s="38">
        <v>205954</v>
      </c>
      <c r="N110" s="39">
        <v>0.12784145359757737</v>
      </c>
      <c r="O110" s="39">
        <v>0.27241274921074266</v>
      </c>
    </row>
    <row r="112" spans="2:15" x14ac:dyDescent="0.25">
      <c r="B112" s="41" t="s">
        <v>85</v>
      </c>
      <c r="C112" s="41"/>
      <c r="D112" s="41"/>
      <c r="E112" s="41"/>
      <c r="F112" s="41"/>
      <c r="G112" s="41"/>
      <c r="H112" s="41"/>
      <c r="I112" s="41"/>
      <c r="J112" s="41"/>
      <c r="K112" s="42"/>
      <c r="L112" s="41"/>
      <c r="M112" s="41"/>
      <c r="N112" s="41"/>
      <c r="O112" s="41"/>
    </row>
    <row r="115" spans="2:18" ht="21.75" thickBot="1" x14ac:dyDescent="0.3">
      <c r="B115" s="12" t="s">
        <v>102</v>
      </c>
      <c r="C115" s="13"/>
      <c r="D115" s="12"/>
      <c r="E115" s="12"/>
      <c r="F115" s="12"/>
      <c r="G115" s="12"/>
      <c r="H115" s="12"/>
      <c r="I115" s="12"/>
      <c r="J115" s="12"/>
      <c r="K115" s="12"/>
      <c r="L115" s="12"/>
      <c r="M115" s="12"/>
      <c r="N115" s="12"/>
      <c r="O115" s="12"/>
      <c r="R115" s="14" t="str">
        <f>CONCATENATE("año ",K118,": ",FIXED(K132,0)," (",FIXED(L132*100,1),"%)")</f>
        <v>año 2022: 666.318 (69,4%)</v>
      </c>
    </row>
    <row r="116" spans="2:18" ht="6" customHeight="1" thickBot="1" x14ac:dyDescent="0.3">
      <c r="B116" s="15"/>
      <c r="C116" s="16"/>
      <c r="D116" s="15"/>
      <c r="E116" s="15"/>
      <c r="F116" s="15"/>
      <c r="G116" s="17"/>
      <c r="H116" s="17"/>
      <c r="I116" s="17"/>
      <c r="J116" s="17"/>
      <c r="K116" s="15"/>
      <c r="L116" s="15"/>
      <c r="M116" s="17"/>
      <c r="N116" s="17"/>
      <c r="O116" s="17"/>
      <c r="R116" s="14" t="s">
        <v>103</v>
      </c>
    </row>
    <row r="117" spans="2:18" ht="22.5" thickTop="1" thickBot="1" x14ac:dyDescent="0.3">
      <c r="B117" s="18" t="s">
        <v>104</v>
      </c>
      <c r="C117" s="19" t="s">
        <v>104</v>
      </c>
      <c r="D117" s="20"/>
      <c r="E117" s="20"/>
      <c r="F117" s="20"/>
      <c r="G117" s="20"/>
      <c r="H117" s="20"/>
      <c r="I117" s="20"/>
      <c r="J117" s="20"/>
      <c r="K117" s="20"/>
      <c r="L117" s="20"/>
      <c r="M117" s="20"/>
      <c r="N117" s="20"/>
      <c r="O117" s="21"/>
    </row>
    <row r="118" spans="2:18" ht="22.5" thickTop="1" thickBot="1" x14ac:dyDescent="0.3">
      <c r="B118" s="18">
        <v>2017</v>
      </c>
      <c r="C118" s="22">
        <v>2018</v>
      </c>
      <c r="D118" s="23"/>
      <c r="E118" s="22">
        <v>2019</v>
      </c>
      <c r="F118" s="23"/>
      <c r="G118" s="22">
        <v>2020</v>
      </c>
      <c r="H118" s="23"/>
      <c r="I118" s="22">
        <v>2021</v>
      </c>
      <c r="J118" s="23"/>
      <c r="K118" s="22">
        <v>2022</v>
      </c>
      <c r="L118" s="24"/>
      <c r="M118" s="25">
        <v>2023</v>
      </c>
      <c r="N118" s="26"/>
      <c r="O118" s="27"/>
    </row>
    <row r="119" spans="2:18" ht="31.5" thickTop="1" thickBot="1" x14ac:dyDescent="0.3">
      <c r="B119" s="28"/>
      <c r="C119" s="29" t="s">
        <v>59</v>
      </c>
      <c r="D119" s="30" t="str">
        <f>CONCATENATE("Variación ",RIGHT(C118,2),"/",RIGHT(B118,2))</f>
        <v>Variación 18/17</v>
      </c>
      <c r="E119" s="31" t="s">
        <v>59</v>
      </c>
      <c r="F119" s="30" t="str">
        <f>CONCATENATE("Variación ",RIGHT(E118,2),"/",RIGHT(C118,2))</f>
        <v>Variación 19/18</v>
      </c>
      <c r="G119" s="31" t="s">
        <v>59</v>
      </c>
      <c r="H119" s="30" t="str">
        <f>CONCATENATE("Variación ",RIGHT(G118,2),"/",RIGHT(E118,2))</f>
        <v>Variación 20/19</v>
      </c>
      <c r="I119" s="31" t="s">
        <v>59</v>
      </c>
      <c r="J119" s="30" t="str">
        <f>CONCATENATE("Variación ",RIGHT(I118,2),"/",RIGHT(G118,2))</f>
        <v>Variación 21/20</v>
      </c>
      <c r="K119" s="31" t="s">
        <v>59</v>
      </c>
      <c r="L119" s="30" t="str">
        <f>CONCATENATE("Variación ",RIGHT(K118,2),"/",RIGHT(I118,2))</f>
        <v>Variación 22/21</v>
      </c>
      <c r="M119" s="32" t="s">
        <v>59</v>
      </c>
      <c r="N119" s="33" t="str">
        <f>CONCATENATE("Variación ",RIGHT(M118,2),"/",RIGHT(K118,2))</f>
        <v>Variación 23/22</v>
      </c>
      <c r="O119" s="33" t="str">
        <f>CONCATENATE("Variación ",RIGHT(M118,2),"/",RIGHT(E118,2))</f>
        <v>Variación 23/19</v>
      </c>
    </row>
    <row r="120" spans="2:18" x14ac:dyDescent="0.25">
      <c r="B120" s="34" t="s">
        <v>61</v>
      </c>
      <c r="C120" s="35">
        <v>75189</v>
      </c>
      <c r="D120" s="36">
        <v>-0.20986759142496847</v>
      </c>
      <c r="E120" s="35">
        <v>84917</v>
      </c>
      <c r="F120" s="36">
        <f t="shared" ref="F120:F132" si="29">IFERROR(E120/C120-1,"-")</f>
        <v>0.12938062748540347</v>
      </c>
      <c r="G120" s="35">
        <v>81631</v>
      </c>
      <c r="H120" s="36">
        <f>IFERROR(G120/E120-1,"-")</f>
        <v>-3.8696609630580414E-2</v>
      </c>
      <c r="I120" s="35">
        <v>11915</v>
      </c>
      <c r="J120" s="36">
        <f>IFERROR(I120/G120-1,"-")</f>
        <v>-0.85403829427545908</v>
      </c>
      <c r="K120" s="35">
        <v>51945</v>
      </c>
      <c r="L120" s="36">
        <f>IFERROR(K120/I120-1,"-")</f>
        <v>3.3596307175828786</v>
      </c>
      <c r="M120" s="35">
        <v>72180</v>
      </c>
      <c r="N120" s="36">
        <f>IFERROR(M120/K120-1,"-")</f>
        <v>0.38954663586485716</v>
      </c>
      <c r="O120" s="36">
        <f>IFERROR(M120/E120-1,"-")</f>
        <v>-0.14999352308724989</v>
      </c>
    </row>
    <row r="121" spans="2:18" x14ac:dyDescent="0.25">
      <c r="B121" s="34" t="s">
        <v>63</v>
      </c>
      <c r="C121" s="35">
        <v>71490</v>
      </c>
      <c r="D121" s="36">
        <v>5.5327566354698821E-2</v>
      </c>
      <c r="E121" s="35">
        <v>84343</v>
      </c>
      <c r="F121" s="36">
        <f t="shared" si="29"/>
        <v>0.17978738285074836</v>
      </c>
      <c r="G121" s="35">
        <v>84333</v>
      </c>
      <c r="H121" s="36">
        <f t="shared" ref="H121:H132" si="30">IFERROR(G121/E121-1,"-")</f>
        <v>-1.1856348481797951E-4</v>
      </c>
      <c r="I121" s="35">
        <v>9921</v>
      </c>
      <c r="J121" s="36">
        <f t="shared" ref="J121:J132" si="31">IFERROR(I121/G121-1,"-")</f>
        <v>-0.88235921881114154</v>
      </c>
      <c r="K121" s="35">
        <v>60227</v>
      </c>
      <c r="L121" s="36">
        <f t="shared" ref="L121:L132" si="32">IFERROR(K121/I121-1,"-")</f>
        <v>5.0706581997782481</v>
      </c>
      <c r="M121" s="35">
        <v>80300</v>
      </c>
      <c r="N121" s="36">
        <f t="shared" ref="N121:N131" si="33">IFERROR(M121/K121-1,"-")</f>
        <v>0.33328905640327422</v>
      </c>
      <c r="O121" s="36">
        <f t="shared" ref="O121:O131" si="34">IFERROR(M121/E121-1,"-")</f>
        <v>-4.7935216911895506E-2</v>
      </c>
    </row>
    <row r="122" spans="2:18" x14ac:dyDescent="0.25">
      <c r="B122" s="34" t="s">
        <v>65</v>
      </c>
      <c r="C122" s="35">
        <v>99177</v>
      </c>
      <c r="D122" s="36">
        <v>3.663411425390839E-3</v>
      </c>
      <c r="E122" s="35">
        <v>85795</v>
      </c>
      <c r="F122" s="36">
        <f t="shared" si="29"/>
        <v>-0.13493047783256196</v>
      </c>
      <c r="G122" s="35">
        <v>36164</v>
      </c>
      <c r="H122" s="36">
        <f t="shared" si="30"/>
        <v>-0.57848359461507082</v>
      </c>
      <c r="I122" s="35">
        <v>17156</v>
      </c>
      <c r="J122" s="36">
        <f t="shared" si="31"/>
        <v>-0.52560557460457913</v>
      </c>
      <c r="K122" s="35">
        <v>78859</v>
      </c>
      <c r="L122" s="36">
        <f t="shared" si="32"/>
        <v>3.5965842853812076</v>
      </c>
      <c r="M122" s="35">
        <v>88466</v>
      </c>
      <c r="N122" s="36">
        <f t="shared" si="33"/>
        <v>0.12182502948300122</v>
      </c>
      <c r="O122" s="36">
        <f t="shared" si="34"/>
        <v>3.1132350370068229E-2</v>
      </c>
    </row>
    <row r="123" spans="2:18" x14ac:dyDescent="0.25">
      <c r="B123" s="34" t="s">
        <v>67</v>
      </c>
      <c r="C123" s="35">
        <v>72912</v>
      </c>
      <c r="D123" s="36">
        <v>-0.17397018171930934</v>
      </c>
      <c r="E123" s="35">
        <v>57611</v>
      </c>
      <c r="F123" s="36">
        <f t="shared" si="29"/>
        <v>-0.20985571648014045</v>
      </c>
      <c r="G123" s="35">
        <v>0</v>
      </c>
      <c r="H123" s="36">
        <f t="shared" si="30"/>
        <v>-1</v>
      </c>
      <c r="I123" s="35">
        <v>15352</v>
      </c>
      <c r="J123" s="36" t="str">
        <f t="shared" si="31"/>
        <v>-</v>
      </c>
      <c r="K123" s="35">
        <v>62780</v>
      </c>
      <c r="L123" s="36">
        <f t="shared" si="32"/>
        <v>3.0893694632621154</v>
      </c>
      <c r="M123" s="35">
        <v>72893</v>
      </c>
      <c r="N123" s="36">
        <f t="shared" si="33"/>
        <v>0.16108633322714239</v>
      </c>
      <c r="O123" s="36">
        <f t="shared" si="34"/>
        <v>0.26526184235649453</v>
      </c>
    </row>
    <row r="124" spans="2:18" x14ac:dyDescent="0.25">
      <c r="B124" s="34" t="s">
        <v>69</v>
      </c>
      <c r="C124" s="35">
        <v>57161</v>
      </c>
      <c r="D124" s="36">
        <v>8.586463023118851E-2</v>
      </c>
      <c r="E124" s="35">
        <v>43619</v>
      </c>
      <c r="F124" s="36">
        <f t="shared" si="29"/>
        <v>-0.23690978114448658</v>
      </c>
      <c r="G124" s="35">
        <v>0</v>
      </c>
      <c r="H124" s="36">
        <f t="shared" si="30"/>
        <v>-1</v>
      </c>
      <c r="I124" s="35">
        <v>19801</v>
      </c>
      <c r="J124" s="36" t="str">
        <f t="shared" si="31"/>
        <v>-</v>
      </c>
      <c r="K124" s="35">
        <v>38082</v>
      </c>
      <c r="L124" s="36">
        <f t="shared" si="32"/>
        <v>0.92323620019190944</v>
      </c>
      <c r="M124" s="35">
        <v>42597</v>
      </c>
      <c r="N124" s="36">
        <f t="shared" si="33"/>
        <v>0.11855994958247984</v>
      </c>
      <c r="O124" s="36">
        <f t="shared" si="34"/>
        <v>-2.3430156583140405E-2</v>
      </c>
    </row>
    <row r="125" spans="2:18" x14ac:dyDescent="0.25">
      <c r="B125" s="34" t="s">
        <v>71</v>
      </c>
      <c r="C125" s="35">
        <v>60587</v>
      </c>
      <c r="D125" s="36">
        <v>-6.5592227020357829E-2</v>
      </c>
      <c r="E125" s="35">
        <v>50497</v>
      </c>
      <c r="F125" s="36">
        <f t="shared" si="29"/>
        <v>-0.16653737600475349</v>
      </c>
      <c r="G125" s="35">
        <v>616</v>
      </c>
      <c r="H125" s="36">
        <f t="shared" si="30"/>
        <v>-0.98780125552012987</v>
      </c>
      <c r="I125" s="35">
        <v>20181</v>
      </c>
      <c r="J125" s="36">
        <f t="shared" si="31"/>
        <v>31.761363636363633</v>
      </c>
      <c r="K125" s="35">
        <v>35541</v>
      </c>
      <c r="L125" s="36">
        <f t="shared" si="32"/>
        <v>0.76111193697041779</v>
      </c>
      <c r="M125" s="35">
        <v>42507</v>
      </c>
      <c r="N125" s="36">
        <f t="shared" si="33"/>
        <v>0.19599898708533803</v>
      </c>
      <c r="O125" s="36">
        <f t="shared" si="34"/>
        <v>-0.15822722141909418</v>
      </c>
    </row>
    <row r="126" spans="2:18" x14ac:dyDescent="0.25">
      <c r="B126" s="34" t="s">
        <v>73</v>
      </c>
      <c r="C126" s="35">
        <v>59461</v>
      </c>
      <c r="D126" s="36">
        <v>-0.1208155902531346</v>
      </c>
      <c r="E126" s="35">
        <v>48124</v>
      </c>
      <c r="F126" s="36">
        <f t="shared" si="29"/>
        <v>-0.19066278737323628</v>
      </c>
      <c r="G126" s="35">
        <v>17551</v>
      </c>
      <c r="H126" s="36">
        <f t="shared" si="30"/>
        <v>-0.63529631784556562</v>
      </c>
      <c r="I126" s="35">
        <v>27686</v>
      </c>
      <c r="J126" s="36">
        <f t="shared" si="31"/>
        <v>0.57745997379066716</v>
      </c>
      <c r="K126" s="35">
        <v>38667</v>
      </c>
      <c r="L126" s="36">
        <f t="shared" si="32"/>
        <v>0.39662645380336636</v>
      </c>
      <c r="M126" s="35">
        <v>41429</v>
      </c>
      <c r="N126" s="36">
        <f t="shared" si="33"/>
        <v>7.1430418703287035E-2</v>
      </c>
      <c r="O126" s="36">
        <f t="shared" si="34"/>
        <v>-0.13911977391738006</v>
      </c>
    </row>
    <row r="127" spans="2:18" x14ac:dyDescent="0.25">
      <c r="B127" s="34" t="s">
        <v>75</v>
      </c>
      <c r="C127" s="35">
        <v>60565</v>
      </c>
      <c r="D127" s="36">
        <v>4.1423068986862877E-2</v>
      </c>
      <c r="E127" s="35">
        <v>46684</v>
      </c>
      <c r="F127" s="36">
        <f t="shared" si="29"/>
        <v>-0.22919177742920827</v>
      </c>
      <c r="G127" s="35">
        <v>16092</v>
      </c>
      <c r="H127" s="36">
        <f t="shared" si="30"/>
        <v>-0.6552994602004969</v>
      </c>
      <c r="I127" s="35">
        <v>32339</v>
      </c>
      <c r="J127" s="36">
        <f t="shared" si="31"/>
        <v>1.0096321153368133</v>
      </c>
      <c r="K127" s="35">
        <v>40238</v>
      </c>
      <c r="L127" s="36">
        <f t="shared" si="32"/>
        <v>0.24425616129132011</v>
      </c>
      <c r="M127" s="35">
        <v>43432</v>
      </c>
      <c r="N127" s="36">
        <f t="shared" si="33"/>
        <v>7.9377702669118699E-2</v>
      </c>
      <c r="O127" s="36">
        <f>IFERROR(M127/E127-1,"-")</f>
        <v>-6.9659840630622916E-2</v>
      </c>
    </row>
    <row r="128" spans="2:18" x14ac:dyDescent="0.25">
      <c r="B128" s="34" t="s">
        <v>77</v>
      </c>
      <c r="C128" s="35">
        <v>62071</v>
      </c>
      <c r="D128" s="36">
        <v>5.5729259481265281E-3</v>
      </c>
      <c r="E128" s="35">
        <v>48607</v>
      </c>
      <c r="F128" s="36">
        <f t="shared" si="29"/>
        <v>-0.21691289007749193</v>
      </c>
      <c r="G128" s="35">
        <v>3192</v>
      </c>
      <c r="H128" s="36">
        <f t="shared" si="30"/>
        <v>-0.93433044623202421</v>
      </c>
      <c r="I128" s="35">
        <v>39381</v>
      </c>
      <c r="J128" s="36">
        <f t="shared" si="31"/>
        <v>11.337406015037594</v>
      </c>
      <c r="K128" s="35">
        <v>40672</v>
      </c>
      <c r="L128" s="36">
        <f t="shared" si="32"/>
        <v>3.2782306188263277E-2</v>
      </c>
      <c r="M128" s="35">
        <v>45915</v>
      </c>
      <c r="N128" s="36">
        <f t="shared" si="33"/>
        <v>0.12890932336742722</v>
      </c>
      <c r="O128" s="36">
        <f t="shared" si="34"/>
        <v>-5.5382969531137527E-2</v>
      </c>
    </row>
    <row r="129" spans="2:18" x14ac:dyDescent="0.25">
      <c r="B129" s="34" t="s">
        <v>79</v>
      </c>
      <c r="C129" s="35">
        <v>71821</v>
      </c>
      <c r="D129" s="36">
        <v>-8.6688369490577122E-2</v>
      </c>
      <c r="E129" s="35">
        <v>51125</v>
      </c>
      <c r="F129" s="36">
        <f t="shared" si="29"/>
        <v>-0.28816084432129874</v>
      </c>
      <c r="G129" s="35">
        <v>5477</v>
      </c>
      <c r="H129" s="36">
        <f t="shared" si="30"/>
        <v>-0.8928704156479218</v>
      </c>
      <c r="I129" s="35">
        <v>56587</v>
      </c>
      <c r="J129" s="36">
        <f t="shared" si="31"/>
        <v>9.3317509585539522</v>
      </c>
      <c r="K129" s="35">
        <v>50209</v>
      </c>
      <c r="L129" s="36">
        <f t="shared" si="32"/>
        <v>-0.11271140014490966</v>
      </c>
      <c r="M129" s="35">
        <v>56734</v>
      </c>
      <c r="N129" s="36">
        <f t="shared" si="33"/>
        <v>0.12995678065685445</v>
      </c>
      <c r="O129" s="36">
        <f t="shared" si="34"/>
        <v>0.10971149144254277</v>
      </c>
    </row>
    <row r="130" spans="2:18" x14ac:dyDescent="0.25">
      <c r="B130" s="34" t="s">
        <v>81</v>
      </c>
      <c r="C130" s="35">
        <v>85527</v>
      </c>
      <c r="D130" s="36">
        <v>-3.3035986839873854E-2</v>
      </c>
      <c r="E130" s="35">
        <v>66428</v>
      </c>
      <c r="F130" s="36">
        <f t="shared" si="29"/>
        <v>-0.22330959813859952</v>
      </c>
      <c r="G130" s="35">
        <v>18593</v>
      </c>
      <c r="H130" s="36">
        <f t="shared" si="30"/>
        <v>-0.72010296862768719</v>
      </c>
      <c r="I130" s="35">
        <v>74599</v>
      </c>
      <c r="J130" s="36">
        <f t="shared" si="31"/>
        <v>3.0122088958210078</v>
      </c>
      <c r="K130" s="35">
        <v>86667</v>
      </c>
      <c r="L130" s="36">
        <f t="shared" si="32"/>
        <v>0.16177160551750025</v>
      </c>
      <c r="M130" s="35">
        <v>92291</v>
      </c>
      <c r="N130" s="36">
        <f t="shared" si="33"/>
        <v>6.4892058107468786E-2</v>
      </c>
      <c r="O130" s="36">
        <f t="shared" si="34"/>
        <v>0.38933883302221961</v>
      </c>
    </row>
    <row r="131" spans="2:18" x14ac:dyDescent="0.25">
      <c r="B131" s="34" t="s">
        <v>83</v>
      </c>
      <c r="C131" s="35">
        <v>85325</v>
      </c>
      <c r="D131" s="36">
        <v>3.335311428952048E-2</v>
      </c>
      <c r="E131" s="35">
        <v>74249</v>
      </c>
      <c r="F131" s="36">
        <f t="shared" si="29"/>
        <v>-0.12980955171403452</v>
      </c>
      <c r="G131" s="35">
        <v>19169</v>
      </c>
      <c r="H131" s="36">
        <f t="shared" si="30"/>
        <v>-0.74182817277000357</v>
      </c>
      <c r="I131" s="35">
        <v>68414</v>
      </c>
      <c r="J131" s="36">
        <f t="shared" si="31"/>
        <v>2.5689916010224843</v>
      </c>
      <c r="K131" s="35">
        <v>82431</v>
      </c>
      <c r="L131" s="36">
        <f t="shared" si="32"/>
        <v>0.20488496506562992</v>
      </c>
      <c r="M131" s="35">
        <v>94800</v>
      </c>
      <c r="N131" s="36">
        <f t="shared" si="33"/>
        <v>0.15005277140881468</v>
      </c>
      <c r="O131" s="36">
        <f t="shared" si="34"/>
        <v>0.27678487252353556</v>
      </c>
    </row>
    <row r="132" spans="2:18" ht="15.75" x14ac:dyDescent="0.25">
      <c r="B132" s="37" t="s">
        <v>84</v>
      </c>
      <c r="C132" s="38">
        <v>861286</v>
      </c>
      <c r="D132" s="39">
        <v>-4.7922983643199135E-2</v>
      </c>
      <c r="E132" s="38">
        <v>741999</v>
      </c>
      <c r="F132" s="39">
        <f t="shared" si="29"/>
        <v>-0.13849871006843251</v>
      </c>
      <c r="G132" s="38">
        <v>282818</v>
      </c>
      <c r="H132" s="39">
        <f t="shared" si="30"/>
        <v>-0.61884315207971974</v>
      </c>
      <c r="I132" s="38">
        <v>393332</v>
      </c>
      <c r="J132" s="39">
        <f t="shared" si="31"/>
        <v>0.39076013549349753</v>
      </c>
      <c r="K132" s="38">
        <v>666318</v>
      </c>
      <c r="L132" s="39">
        <f t="shared" si="32"/>
        <v>0.69403455604934261</v>
      </c>
      <c r="M132" s="38">
        <v>773544</v>
      </c>
      <c r="N132" s="39">
        <v>0.16092316281415187</v>
      </c>
      <c r="O132" s="39">
        <v>4.2513534384817309E-2</v>
      </c>
      <c r="P132" s="43"/>
    </row>
    <row r="134" spans="2:18" x14ac:dyDescent="0.25">
      <c r="B134" s="41" t="s">
        <v>85</v>
      </c>
      <c r="C134" s="41"/>
      <c r="D134" s="41"/>
      <c r="E134" s="41"/>
      <c r="F134" s="41"/>
      <c r="G134" s="41"/>
      <c r="H134" s="41"/>
      <c r="I134" s="41"/>
      <c r="J134" s="41"/>
      <c r="K134" s="42"/>
      <c r="L134" s="41"/>
      <c r="M134" s="41"/>
      <c r="N134" s="41"/>
      <c r="O134" s="41"/>
    </row>
    <row r="135" spans="2:18" x14ac:dyDescent="0.25">
      <c r="C135" s="43">
        <f>C132/C21</f>
        <v>0.14477969359929882</v>
      </c>
      <c r="D135" s="43"/>
      <c r="E135" s="43">
        <f t="shared" ref="E135:M135" si="35">E132/E21</f>
        <v>0.12598774011988209</v>
      </c>
      <c r="F135" s="43"/>
      <c r="G135" s="43">
        <f t="shared" si="35"/>
        <v>0.14639029578999402</v>
      </c>
      <c r="H135" s="43"/>
      <c r="I135" s="43">
        <f t="shared" si="35"/>
        <v>0.14236974029499594</v>
      </c>
      <c r="J135" s="43"/>
      <c r="K135" s="43">
        <f t="shared" si="35"/>
        <v>0.11195882150519133</v>
      </c>
      <c r="L135" s="43"/>
      <c r="M135" s="43">
        <f t="shared" si="35"/>
        <v>0.11768824445751848</v>
      </c>
      <c r="N135" s="43"/>
      <c r="O135" s="43"/>
    </row>
    <row r="137" spans="2:18" ht="21.75" thickBot="1" x14ac:dyDescent="0.3">
      <c r="B137" s="12" t="s">
        <v>105</v>
      </c>
      <c r="C137" s="13"/>
      <c r="D137" s="12"/>
      <c r="E137" s="12"/>
      <c r="F137" s="12"/>
      <c r="G137" s="12"/>
      <c r="H137" s="12"/>
      <c r="I137" s="12"/>
      <c r="J137" s="12"/>
      <c r="K137" s="12"/>
      <c r="L137" s="12"/>
      <c r="M137" s="12"/>
      <c r="N137" s="12"/>
      <c r="O137" s="12"/>
      <c r="R137" s="14" t="str">
        <f>CONCATENATE("año ",K140,": ",FIXED(K154,0)," (",FIXED(L154*100,1),"%)")</f>
        <v>año 2022: 281.581 (103,7%)</v>
      </c>
    </row>
    <row r="138" spans="2:18" ht="6" customHeight="1" thickBot="1" x14ac:dyDescent="0.3">
      <c r="B138" s="15"/>
      <c r="C138" s="16"/>
      <c r="D138" s="15"/>
      <c r="E138" s="15"/>
      <c r="F138" s="15"/>
      <c r="G138" s="17"/>
      <c r="H138" s="17"/>
      <c r="I138" s="17"/>
      <c r="J138" s="17"/>
      <c r="K138" s="15"/>
      <c r="L138" s="15"/>
      <c r="M138" s="17"/>
      <c r="N138" s="17"/>
      <c r="O138" s="17"/>
      <c r="R138" s="14" t="s">
        <v>106</v>
      </c>
    </row>
    <row r="139" spans="2:18" ht="22.5" thickTop="1" thickBot="1" x14ac:dyDescent="0.3">
      <c r="B139" s="18" t="s">
        <v>107</v>
      </c>
      <c r="C139" s="19" t="s">
        <v>107</v>
      </c>
      <c r="D139" s="20"/>
      <c r="E139" s="20"/>
      <c r="F139" s="20"/>
      <c r="G139" s="20"/>
      <c r="H139" s="20"/>
      <c r="I139" s="20"/>
      <c r="J139" s="20"/>
      <c r="K139" s="20"/>
      <c r="L139" s="20"/>
      <c r="M139" s="20"/>
      <c r="N139" s="20"/>
      <c r="O139" s="21"/>
    </row>
    <row r="140" spans="2:18" ht="22.5" thickTop="1" thickBot="1" x14ac:dyDescent="0.3">
      <c r="B140" s="18">
        <v>2017</v>
      </c>
      <c r="C140" s="22">
        <v>2018</v>
      </c>
      <c r="D140" s="23"/>
      <c r="E140" s="22">
        <v>2019</v>
      </c>
      <c r="F140" s="23"/>
      <c r="G140" s="22">
        <v>2020</v>
      </c>
      <c r="H140" s="23"/>
      <c r="I140" s="22">
        <v>2021</v>
      </c>
      <c r="J140" s="23"/>
      <c r="K140" s="22">
        <v>2022</v>
      </c>
      <c r="L140" s="24"/>
      <c r="M140" s="25">
        <v>2023</v>
      </c>
      <c r="N140" s="26"/>
      <c r="O140" s="27"/>
    </row>
    <row r="141" spans="2:18" ht="31.5" thickTop="1" thickBot="1" x14ac:dyDescent="0.3">
      <c r="B141" s="28"/>
      <c r="C141" s="29" t="s">
        <v>59</v>
      </c>
      <c r="D141" s="30" t="str">
        <f>CONCATENATE("Variación ",RIGHT(C140,2),"/",RIGHT(B140,2))</f>
        <v>Variación 18/17</v>
      </c>
      <c r="E141" s="31" t="s">
        <v>59</v>
      </c>
      <c r="F141" s="30" t="str">
        <f>CONCATENATE("Variación ",RIGHT(E140,2),"/",RIGHT(C140,2))</f>
        <v>Variación 19/18</v>
      </c>
      <c r="G141" s="31" t="s">
        <v>59</v>
      </c>
      <c r="H141" s="30" t="str">
        <f>CONCATENATE("Variación ",RIGHT(G140,2),"/",RIGHT(E140,2))</f>
        <v>Variación 20/19</v>
      </c>
      <c r="I141" s="31" t="s">
        <v>59</v>
      </c>
      <c r="J141" s="30" t="str">
        <f>CONCATENATE("Variación ",RIGHT(I140,2),"/",RIGHT(G140,2))</f>
        <v>Variación 21/20</v>
      </c>
      <c r="K141" s="31" t="s">
        <v>59</v>
      </c>
      <c r="L141" s="30" t="str">
        <f>CONCATENATE("Variación ",RIGHT(K140,2),"/",RIGHT(I140,2))</f>
        <v>Variación 22/21</v>
      </c>
      <c r="M141" s="32" t="s">
        <v>59</v>
      </c>
      <c r="N141" s="33" t="str">
        <f>CONCATENATE("Variación ",RIGHT(M140,2),"/",RIGHT(K140,2))</f>
        <v>Variación 23/22</v>
      </c>
      <c r="O141" s="33" t="str">
        <f>CONCATENATE("Variación ",RIGHT(M140,2),"/",RIGHT(E140,2))</f>
        <v>Variación 23/19</v>
      </c>
    </row>
    <row r="142" spans="2:18" x14ac:dyDescent="0.25">
      <c r="B142" s="34" t="s">
        <v>61</v>
      </c>
      <c r="C142" s="35">
        <v>24646</v>
      </c>
      <c r="D142" s="36">
        <v>-2.0740623013350334E-2</v>
      </c>
      <c r="E142" s="35">
        <v>22105</v>
      </c>
      <c r="F142" s="36">
        <f t="shared" ref="F142:F154" si="36">IFERROR(E142/C142-1,"-")</f>
        <v>-0.10309989450620793</v>
      </c>
      <c r="G142" s="35">
        <v>18954</v>
      </c>
      <c r="H142" s="36">
        <f>IFERROR(G142/E142-1,"-")</f>
        <v>-0.14254693508256056</v>
      </c>
      <c r="I142" s="35">
        <v>2999</v>
      </c>
      <c r="J142" s="36">
        <f>IFERROR(I142/G142-1,"-")</f>
        <v>-0.84177482325630471</v>
      </c>
      <c r="K142" s="35">
        <v>18991</v>
      </c>
      <c r="L142" s="36">
        <f>IFERROR(K142/I142-1,"-")</f>
        <v>5.3324441480493494</v>
      </c>
      <c r="M142" s="35">
        <v>28916</v>
      </c>
      <c r="N142" s="36">
        <f>IFERROR(M142/K142-1,"-")</f>
        <v>0.52261597598862619</v>
      </c>
      <c r="O142" s="36">
        <f>IFERROR(M142/E142-1,"-")</f>
        <v>0.30812033476589007</v>
      </c>
    </row>
    <row r="143" spans="2:18" x14ac:dyDescent="0.25">
      <c r="B143" s="34" t="s">
        <v>63</v>
      </c>
      <c r="C143" s="35">
        <v>18389</v>
      </c>
      <c r="D143" s="36">
        <v>2.5085010312726475E-2</v>
      </c>
      <c r="E143" s="35">
        <v>21871</v>
      </c>
      <c r="F143" s="36">
        <f t="shared" si="36"/>
        <v>0.18935233019740072</v>
      </c>
      <c r="G143" s="35">
        <v>17297</v>
      </c>
      <c r="H143" s="36">
        <f t="shared" ref="H143:H154" si="37">IFERROR(G143/E143-1,"-")</f>
        <v>-0.20913538475606963</v>
      </c>
      <c r="I143" s="35">
        <v>3293</v>
      </c>
      <c r="J143" s="36">
        <f t="shared" ref="J143:J154" si="38">IFERROR(I143/G143-1,"-")</f>
        <v>-0.80962016534659187</v>
      </c>
      <c r="K143" s="35">
        <v>20325</v>
      </c>
      <c r="L143" s="36">
        <f t="shared" ref="L143:L154" si="39">IFERROR(K143/I143-1,"-")</f>
        <v>5.1721834193744307</v>
      </c>
      <c r="M143" s="35">
        <v>23846</v>
      </c>
      <c r="N143" s="36">
        <f t="shared" ref="N143:N153" si="40">IFERROR(M143/K143-1,"-")</f>
        <v>0.17323493234932341</v>
      </c>
      <c r="O143" s="36">
        <f t="shared" ref="O143:O153" si="41">IFERROR(M143/E143-1,"-")</f>
        <v>9.0302226692881016E-2</v>
      </c>
    </row>
    <row r="144" spans="2:18" x14ac:dyDescent="0.25">
      <c r="B144" s="34" t="s">
        <v>65</v>
      </c>
      <c r="C144" s="35">
        <v>19856</v>
      </c>
      <c r="D144" s="36">
        <v>0.11444126396138521</v>
      </c>
      <c r="E144" s="35">
        <v>22701</v>
      </c>
      <c r="F144" s="36">
        <f t="shared" si="36"/>
        <v>0.14328162771958097</v>
      </c>
      <c r="G144" s="35">
        <v>3900</v>
      </c>
      <c r="H144" s="36">
        <f t="shared" si="37"/>
        <v>-0.82820140081934723</v>
      </c>
      <c r="I144" s="35">
        <v>4402</v>
      </c>
      <c r="J144" s="36">
        <f t="shared" si="38"/>
        <v>0.12871794871794862</v>
      </c>
      <c r="K144" s="35">
        <v>28148</v>
      </c>
      <c r="L144" s="36">
        <f t="shared" si="39"/>
        <v>5.394366197183099</v>
      </c>
      <c r="M144" s="35">
        <v>26386</v>
      </c>
      <c r="N144" s="36">
        <f t="shared" si="40"/>
        <v>-6.2597697882620484E-2</v>
      </c>
      <c r="O144" s="36">
        <f>IFERROR(M144/E144-1,"-")</f>
        <v>0.16232765076428346</v>
      </c>
    </row>
    <row r="145" spans="2:18" x14ac:dyDescent="0.25">
      <c r="B145" s="34" t="s">
        <v>67</v>
      </c>
      <c r="C145" s="35">
        <v>16715</v>
      </c>
      <c r="D145" s="36">
        <v>-0.24530431641683226</v>
      </c>
      <c r="E145" s="35">
        <v>14275</v>
      </c>
      <c r="F145" s="36">
        <f t="shared" si="36"/>
        <v>-0.14597666766377504</v>
      </c>
      <c r="G145" s="35">
        <v>0</v>
      </c>
      <c r="H145" s="36">
        <f t="shared" si="37"/>
        <v>-1</v>
      </c>
      <c r="I145" s="35">
        <v>6630</v>
      </c>
      <c r="J145" s="36" t="str">
        <f t="shared" si="38"/>
        <v>-</v>
      </c>
      <c r="K145" s="35">
        <v>21384</v>
      </c>
      <c r="L145" s="36">
        <f t="shared" si="39"/>
        <v>2.2253393665158372</v>
      </c>
      <c r="M145" s="35">
        <v>23079</v>
      </c>
      <c r="N145" s="36">
        <f t="shared" si="40"/>
        <v>7.9264870931537557E-2</v>
      </c>
      <c r="O145" s="36">
        <f t="shared" si="41"/>
        <v>0.61674255691768831</v>
      </c>
    </row>
    <row r="146" spans="2:18" x14ac:dyDescent="0.25">
      <c r="B146" s="34" t="s">
        <v>69</v>
      </c>
      <c r="C146" s="35">
        <v>14547</v>
      </c>
      <c r="D146" s="36">
        <v>-0.20031883898631186</v>
      </c>
      <c r="E146" s="35">
        <v>13052</v>
      </c>
      <c r="F146" s="36">
        <f t="shared" si="36"/>
        <v>-0.10277033065236818</v>
      </c>
      <c r="G146" s="35">
        <v>0</v>
      </c>
      <c r="H146" s="36">
        <f t="shared" si="37"/>
        <v>-1</v>
      </c>
      <c r="I146" s="35">
        <v>7407</v>
      </c>
      <c r="J146" s="36" t="str">
        <f t="shared" si="38"/>
        <v>-</v>
      </c>
      <c r="K146" s="35">
        <v>24030</v>
      </c>
      <c r="L146" s="36">
        <f t="shared" si="39"/>
        <v>2.2442284325637911</v>
      </c>
      <c r="M146" s="35">
        <v>24487</v>
      </c>
      <c r="N146" s="36">
        <f t="shared" si="40"/>
        <v>1.9017894298793081E-2</v>
      </c>
      <c r="O146" s="36">
        <f t="shared" si="41"/>
        <v>0.87611094085197672</v>
      </c>
    </row>
    <row r="147" spans="2:18" x14ac:dyDescent="0.25">
      <c r="B147" s="34" t="s">
        <v>71</v>
      </c>
      <c r="C147" s="35">
        <v>16075</v>
      </c>
      <c r="D147" s="36">
        <v>4.6753923292309763E-2</v>
      </c>
      <c r="E147" s="35">
        <v>12317</v>
      </c>
      <c r="F147" s="36">
        <f t="shared" si="36"/>
        <v>-0.23377916018662515</v>
      </c>
      <c r="G147" s="35">
        <v>113</v>
      </c>
      <c r="H147" s="36">
        <f t="shared" si="37"/>
        <v>-0.99082568807339455</v>
      </c>
      <c r="I147" s="35">
        <v>7687</v>
      </c>
      <c r="J147" s="36">
        <f t="shared" si="38"/>
        <v>67.026548672566378</v>
      </c>
      <c r="K147" s="35">
        <v>23297</v>
      </c>
      <c r="L147" s="36">
        <f t="shared" si="39"/>
        <v>2.0307011838168334</v>
      </c>
      <c r="M147" s="35">
        <v>21763</v>
      </c>
      <c r="N147" s="36">
        <f t="shared" si="40"/>
        <v>-6.5845387818174062E-2</v>
      </c>
      <c r="O147" s="36">
        <f t="shared" si="41"/>
        <v>0.76690752618332381</v>
      </c>
    </row>
    <row r="148" spans="2:18" x14ac:dyDescent="0.25">
      <c r="B148" s="34" t="s">
        <v>73</v>
      </c>
      <c r="C148" s="35">
        <v>14229</v>
      </c>
      <c r="D148" s="36">
        <v>-0.18603054745151881</v>
      </c>
      <c r="E148" s="35">
        <v>12848</v>
      </c>
      <c r="F148" s="36">
        <f t="shared" si="36"/>
        <v>-9.7055309579028748E-2</v>
      </c>
      <c r="G148" s="35">
        <v>4258</v>
      </c>
      <c r="H148" s="36">
        <f t="shared" si="37"/>
        <v>-0.66858655043586546</v>
      </c>
      <c r="I148" s="35">
        <v>11185</v>
      </c>
      <c r="J148" s="36">
        <f t="shared" si="38"/>
        <v>1.6268201033348988</v>
      </c>
      <c r="K148" s="35">
        <v>22882</v>
      </c>
      <c r="L148" s="36">
        <f t="shared" si="39"/>
        <v>1.0457755923111312</v>
      </c>
      <c r="M148" s="35">
        <v>21403</v>
      </c>
      <c r="N148" s="36">
        <f t="shared" si="40"/>
        <v>-6.4635958395245163E-2</v>
      </c>
      <c r="O148" s="36">
        <f t="shared" si="41"/>
        <v>0.66586239103362388</v>
      </c>
    </row>
    <row r="149" spans="2:18" x14ac:dyDescent="0.25">
      <c r="B149" s="34" t="s">
        <v>75</v>
      </c>
      <c r="C149" s="35">
        <v>22303</v>
      </c>
      <c r="D149" s="36">
        <v>-7.0049618479756548E-2</v>
      </c>
      <c r="E149" s="35">
        <v>18592</v>
      </c>
      <c r="F149" s="36">
        <f t="shared" si="36"/>
        <v>-0.16639017172577675</v>
      </c>
      <c r="G149" s="35">
        <v>7833</v>
      </c>
      <c r="H149" s="36">
        <f t="shared" si="37"/>
        <v>-0.57868975903614461</v>
      </c>
      <c r="I149" s="35">
        <v>19319</v>
      </c>
      <c r="J149" s="36">
        <f t="shared" si="38"/>
        <v>1.4663602706498149</v>
      </c>
      <c r="K149" s="35">
        <v>22135</v>
      </c>
      <c r="L149" s="36">
        <f t="shared" si="39"/>
        <v>0.14576323826284998</v>
      </c>
      <c r="M149" s="35">
        <v>27982</v>
      </c>
      <c r="N149" s="36">
        <f t="shared" si="40"/>
        <v>0.26415179579850911</v>
      </c>
      <c r="O149" s="36">
        <f t="shared" si="41"/>
        <v>0.50505593803786586</v>
      </c>
    </row>
    <row r="150" spans="2:18" x14ac:dyDescent="0.25">
      <c r="B150" s="34" t="s">
        <v>77</v>
      </c>
      <c r="C150" s="35">
        <v>17291</v>
      </c>
      <c r="D150" s="36">
        <v>-5.9862983906046052E-2</v>
      </c>
      <c r="E150" s="35">
        <v>15393</v>
      </c>
      <c r="F150" s="36">
        <f t="shared" si="36"/>
        <v>-0.10976808744433519</v>
      </c>
      <c r="G150" s="35">
        <v>4019</v>
      </c>
      <c r="H150" s="36">
        <f t="shared" si="37"/>
        <v>-0.73890729552393952</v>
      </c>
      <c r="I150" s="35">
        <v>15340</v>
      </c>
      <c r="J150" s="36">
        <f t="shared" si="38"/>
        <v>2.8168698681263997</v>
      </c>
      <c r="K150" s="35">
        <v>22534</v>
      </c>
      <c r="L150" s="36">
        <f t="shared" si="39"/>
        <v>0.46897001303780961</v>
      </c>
      <c r="M150" s="35">
        <v>21847</v>
      </c>
      <c r="N150" s="36">
        <f t="shared" si="40"/>
        <v>-3.0487263690423316E-2</v>
      </c>
      <c r="O150" s="36">
        <f t="shared" si="41"/>
        <v>0.41928149158708505</v>
      </c>
    </row>
    <row r="151" spans="2:18" x14ac:dyDescent="0.25">
      <c r="B151" s="34" t="s">
        <v>79</v>
      </c>
      <c r="C151" s="35">
        <v>17876</v>
      </c>
      <c r="D151" s="36">
        <v>-1.877264244154131E-2</v>
      </c>
      <c r="E151" s="35">
        <v>14456</v>
      </c>
      <c r="F151" s="36">
        <f t="shared" si="36"/>
        <v>-0.1913179682255538</v>
      </c>
      <c r="G151" s="35">
        <v>4230</v>
      </c>
      <c r="H151" s="36">
        <f t="shared" si="37"/>
        <v>-0.70738793580520198</v>
      </c>
      <c r="I151" s="35">
        <v>18106</v>
      </c>
      <c r="J151" s="36">
        <f t="shared" si="38"/>
        <v>3.2803782505910162</v>
      </c>
      <c r="K151" s="35">
        <v>21459</v>
      </c>
      <c r="L151" s="36">
        <f t="shared" si="39"/>
        <v>0.18518723075223686</v>
      </c>
      <c r="M151" s="35">
        <v>29154</v>
      </c>
      <c r="N151" s="36">
        <f t="shared" si="40"/>
        <v>0.35859080106249119</v>
      </c>
      <c r="O151" s="36">
        <f t="shared" si="41"/>
        <v>1.0167404537908133</v>
      </c>
    </row>
    <row r="152" spans="2:18" x14ac:dyDescent="0.25">
      <c r="B152" s="34" t="s">
        <v>81</v>
      </c>
      <c r="C152" s="35">
        <v>16307</v>
      </c>
      <c r="D152" s="36">
        <v>-3.1708330859212652E-2</v>
      </c>
      <c r="E152" s="35">
        <v>16794</v>
      </c>
      <c r="F152" s="36">
        <f t="shared" si="36"/>
        <v>2.9864475378671651E-2</v>
      </c>
      <c r="G152" s="35">
        <v>2238</v>
      </c>
      <c r="H152" s="36">
        <f t="shared" si="37"/>
        <v>-0.86673812075741341</v>
      </c>
      <c r="I152" s="35">
        <v>20845</v>
      </c>
      <c r="J152" s="36">
        <f t="shared" si="38"/>
        <v>8.3141197497765855</v>
      </c>
      <c r="K152" s="35">
        <v>28551</v>
      </c>
      <c r="L152" s="36">
        <f t="shared" si="39"/>
        <v>0.36968097865195482</v>
      </c>
      <c r="M152" s="35">
        <v>32291</v>
      </c>
      <c r="N152" s="36">
        <f t="shared" si="40"/>
        <v>0.13099366046723415</v>
      </c>
      <c r="O152" s="36">
        <f t="shared" si="41"/>
        <v>0.92277003691794679</v>
      </c>
    </row>
    <row r="153" spans="2:18" x14ac:dyDescent="0.25">
      <c r="B153" s="34" t="s">
        <v>83</v>
      </c>
      <c r="C153" s="35">
        <v>21745</v>
      </c>
      <c r="D153" s="36">
        <v>0.11707592725778282</v>
      </c>
      <c r="E153" s="35">
        <v>19684</v>
      </c>
      <c r="F153" s="36">
        <f t="shared" si="36"/>
        <v>-9.4780409289491829E-2</v>
      </c>
      <c r="G153" s="35">
        <v>1913</v>
      </c>
      <c r="H153" s="36">
        <f t="shared" si="37"/>
        <v>-0.90281446860394232</v>
      </c>
      <c r="I153" s="35">
        <v>21010</v>
      </c>
      <c r="J153" s="36">
        <f t="shared" si="38"/>
        <v>9.9827496079456353</v>
      </c>
      <c r="K153" s="35">
        <v>27845</v>
      </c>
      <c r="L153" s="36">
        <f t="shared" si="39"/>
        <v>0.32532127558305568</v>
      </c>
      <c r="M153" s="35">
        <v>33234</v>
      </c>
      <c r="N153" s="36">
        <f t="shared" si="40"/>
        <v>0.19353564374214405</v>
      </c>
      <c r="O153" s="36">
        <f t="shared" si="41"/>
        <v>0.68837634627108302</v>
      </c>
    </row>
    <row r="154" spans="2:18" ht="15.75" x14ac:dyDescent="0.25">
      <c r="B154" s="37" t="s">
        <v>84</v>
      </c>
      <c r="C154" s="38">
        <v>219979</v>
      </c>
      <c r="D154" s="39">
        <v>-4.7714079159830503E-2</v>
      </c>
      <c r="E154" s="38">
        <v>204088</v>
      </c>
      <c r="F154" s="39">
        <f t="shared" si="36"/>
        <v>-7.2238713695398249E-2</v>
      </c>
      <c r="G154" s="38">
        <v>64755</v>
      </c>
      <c r="H154" s="39">
        <f t="shared" si="37"/>
        <v>-0.68271039943553768</v>
      </c>
      <c r="I154" s="38">
        <v>138223</v>
      </c>
      <c r="J154" s="39">
        <f t="shared" si="38"/>
        <v>1.1345533163462282</v>
      </c>
      <c r="K154" s="38">
        <v>281581</v>
      </c>
      <c r="L154" s="39">
        <f t="shared" si="39"/>
        <v>1.0371501124993672</v>
      </c>
      <c r="M154" s="38">
        <v>314388</v>
      </c>
      <c r="N154" s="39">
        <v>0.11650999179632149</v>
      </c>
      <c r="O154" s="39">
        <v>0.5404531378620987</v>
      </c>
    </row>
    <row r="156" spans="2:18" x14ac:dyDescent="0.25">
      <c r="B156" s="41" t="s">
        <v>85</v>
      </c>
      <c r="C156" s="41"/>
      <c r="D156" s="41"/>
      <c r="E156" s="41"/>
      <c r="F156" s="41"/>
      <c r="G156" s="41"/>
      <c r="H156" s="41"/>
      <c r="I156" s="41"/>
      <c r="J156" s="41"/>
      <c r="K156" s="42"/>
      <c r="L156" s="41"/>
      <c r="M156" s="41"/>
      <c r="N156" s="41"/>
      <c r="O156" s="41"/>
    </row>
    <row r="159" spans="2:18" ht="21.75" thickBot="1" x14ac:dyDescent="0.3">
      <c r="B159" s="12" t="s">
        <v>108</v>
      </c>
      <c r="C159" s="13"/>
      <c r="D159" s="12"/>
      <c r="E159" s="12"/>
      <c r="F159" s="12"/>
      <c r="G159" s="12"/>
      <c r="H159" s="12"/>
      <c r="I159" s="12"/>
      <c r="J159" s="12"/>
      <c r="K159" s="12"/>
      <c r="L159" s="12"/>
      <c r="M159" s="12"/>
      <c r="N159" s="12"/>
      <c r="O159" s="12"/>
      <c r="R159" s="14" t="str">
        <f>CONCATENATE("año ",K162,": ",FIXED(K176,0)," (",FIXED(L176*100,1),"%)")</f>
        <v>año 2022: 318.567 (57,1%)</v>
      </c>
    </row>
    <row r="160" spans="2:18" ht="6" customHeight="1" thickBot="1" x14ac:dyDescent="0.3">
      <c r="B160" s="15"/>
      <c r="C160" s="16"/>
      <c r="D160" s="15"/>
      <c r="E160" s="15"/>
      <c r="F160" s="15"/>
      <c r="G160" s="17"/>
      <c r="H160" s="17"/>
      <c r="I160" s="17"/>
      <c r="J160" s="17"/>
      <c r="K160" s="15"/>
      <c r="L160" s="15"/>
      <c r="M160" s="17"/>
      <c r="N160" s="17"/>
      <c r="O160" s="17"/>
      <c r="R160" s="14" t="s">
        <v>109</v>
      </c>
    </row>
    <row r="161" spans="2:15" ht="22.5" thickTop="1" thickBot="1" x14ac:dyDescent="0.3">
      <c r="B161" s="18" t="s">
        <v>110</v>
      </c>
      <c r="C161" s="19" t="s">
        <v>110</v>
      </c>
      <c r="D161" s="20"/>
      <c r="E161" s="20"/>
      <c r="F161" s="20"/>
      <c r="G161" s="20"/>
      <c r="H161" s="20"/>
      <c r="I161" s="20"/>
      <c r="J161" s="20"/>
      <c r="K161" s="20"/>
      <c r="L161" s="20"/>
      <c r="M161" s="20"/>
      <c r="N161" s="20"/>
      <c r="O161" s="21"/>
    </row>
    <row r="162" spans="2:15" ht="22.5" thickTop="1" thickBot="1" x14ac:dyDescent="0.3">
      <c r="B162" s="18">
        <v>2017</v>
      </c>
      <c r="C162" s="22">
        <v>2018</v>
      </c>
      <c r="D162" s="23"/>
      <c r="E162" s="22">
        <v>2019</v>
      </c>
      <c r="F162" s="23"/>
      <c r="G162" s="22">
        <v>2020</v>
      </c>
      <c r="H162" s="23"/>
      <c r="I162" s="22">
        <v>2021</v>
      </c>
      <c r="J162" s="23"/>
      <c r="K162" s="22">
        <v>2022</v>
      </c>
      <c r="L162" s="24"/>
      <c r="M162" s="25">
        <v>2023</v>
      </c>
      <c r="N162" s="26"/>
      <c r="O162" s="27"/>
    </row>
    <row r="163" spans="2:15" ht="31.5" thickTop="1" thickBot="1" x14ac:dyDescent="0.3">
      <c r="B163" s="28"/>
      <c r="C163" s="29" t="s">
        <v>59</v>
      </c>
      <c r="D163" s="30" t="str">
        <f>CONCATENATE("Variación ",RIGHT(C162,2),"/",RIGHT(B162,2))</f>
        <v>Variación 18/17</v>
      </c>
      <c r="E163" s="31" t="s">
        <v>59</v>
      </c>
      <c r="F163" s="30" t="str">
        <f>CONCATENATE("Variación ",RIGHT(E162,2),"/",RIGHT(C162,2))</f>
        <v>Variación 19/18</v>
      </c>
      <c r="G163" s="31" t="s">
        <v>59</v>
      </c>
      <c r="H163" s="30" t="str">
        <f>CONCATENATE("Variación ",RIGHT(G162,2),"/",RIGHT(E162,2))</f>
        <v>Variación 20/19</v>
      </c>
      <c r="I163" s="31" t="s">
        <v>59</v>
      </c>
      <c r="J163" s="30" t="str">
        <f>CONCATENATE("Variación ",RIGHT(I162,2),"/",RIGHT(G162,2))</f>
        <v>Variación 21/20</v>
      </c>
      <c r="K163" s="31" t="s">
        <v>59</v>
      </c>
      <c r="L163" s="30" t="str">
        <f>CONCATENATE("Variación ",RIGHT(K162,2),"/",RIGHT(I162,2))</f>
        <v>Variación 22/21</v>
      </c>
      <c r="M163" s="32" t="s">
        <v>59</v>
      </c>
      <c r="N163" s="33" t="str">
        <f>CONCATENATE("Variación ",RIGHT(M162,2),"/",RIGHT(K162,2))</f>
        <v>Variación 23/22</v>
      </c>
      <c r="O163" s="33" t="str">
        <f>CONCATENATE("Variación ",RIGHT(M162,2),"/",RIGHT(E162,2))</f>
        <v>Variación 23/19</v>
      </c>
    </row>
    <row r="164" spans="2:15" x14ac:dyDescent="0.25">
      <c r="B164" s="34" t="s">
        <v>61</v>
      </c>
      <c r="C164" s="35">
        <v>13264</v>
      </c>
      <c r="D164" s="36">
        <v>-5.5741439453264041E-2</v>
      </c>
      <c r="E164" s="35">
        <v>14480</v>
      </c>
      <c r="F164" s="36">
        <f t="shared" ref="F164:F176" si="42">IFERROR(E164/C164-1,"-")</f>
        <v>9.1676718938480173E-2</v>
      </c>
      <c r="G164" s="35">
        <v>18609</v>
      </c>
      <c r="H164" s="36">
        <f>IFERROR(G164/E164-1,"-")</f>
        <v>0.28515193370165748</v>
      </c>
      <c r="I164" s="35">
        <v>6637</v>
      </c>
      <c r="J164" s="36">
        <f>IFERROR(I164/G164-1,"-")</f>
        <v>-0.64334461819549682</v>
      </c>
      <c r="K164" s="35">
        <v>19956</v>
      </c>
      <c r="L164" s="36">
        <f>IFERROR(K164/I164-1,"-")</f>
        <v>2.0067801717643512</v>
      </c>
      <c r="M164" s="35">
        <v>25830</v>
      </c>
      <c r="N164" s="36">
        <f>IFERROR(M164/K164-1,"-")</f>
        <v>0.2943475646422129</v>
      </c>
      <c r="O164" s="36">
        <f>IFERROR(M164/E164-1,"-")</f>
        <v>0.78383977900552493</v>
      </c>
    </row>
    <row r="165" spans="2:15" x14ac:dyDescent="0.25">
      <c r="B165" s="34" t="s">
        <v>63</v>
      </c>
      <c r="C165" s="35">
        <v>15862</v>
      </c>
      <c r="D165" s="36">
        <v>-0.22484484190978837</v>
      </c>
      <c r="E165" s="35">
        <v>21970</v>
      </c>
      <c r="F165" s="36">
        <f t="shared" si="42"/>
        <v>0.38507123944017141</v>
      </c>
      <c r="G165" s="35">
        <v>27506</v>
      </c>
      <c r="H165" s="36">
        <f t="shared" ref="H165:H176" si="43">IFERROR(G165/E165-1,"-")</f>
        <v>0.25197997269003181</v>
      </c>
      <c r="I165" s="35">
        <v>13016</v>
      </c>
      <c r="J165" s="36">
        <f t="shared" ref="J165:J176" si="44">IFERROR(I165/G165-1,"-")</f>
        <v>-0.52679415400276297</v>
      </c>
      <c r="K165" s="35">
        <v>33272</v>
      </c>
      <c r="L165" s="36">
        <f t="shared" ref="L165:L176" si="45">IFERROR(K165/I165-1,"-")</f>
        <v>1.5562384757221879</v>
      </c>
      <c r="M165" s="35">
        <v>34332</v>
      </c>
      <c r="N165" s="36">
        <f t="shared" ref="N165:N175" si="46">IFERROR(M165/K165-1,"-")</f>
        <v>3.1858619860543502E-2</v>
      </c>
      <c r="O165" s="36">
        <f t="shared" ref="O165:O175" si="47">IFERROR(M165/E165-1,"-")</f>
        <v>0.56267637687756022</v>
      </c>
    </row>
    <row r="166" spans="2:15" x14ac:dyDescent="0.25">
      <c r="B166" s="34" t="s">
        <v>65</v>
      </c>
      <c r="C166" s="35">
        <v>23873</v>
      </c>
      <c r="D166" s="36">
        <v>0.48316351888667985</v>
      </c>
      <c r="E166" s="35">
        <v>20380</v>
      </c>
      <c r="F166" s="36">
        <f t="shared" si="42"/>
        <v>-0.14631592175260755</v>
      </c>
      <c r="G166" s="35">
        <v>7162</v>
      </c>
      <c r="H166" s="36">
        <f t="shared" si="43"/>
        <v>-0.64857703631010799</v>
      </c>
      <c r="I166" s="35">
        <v>11082</v>
      </c>
      <c r="J166" s="36">
        <f t="shared" si="44"/>
        <v>0.54733314716559622</v>
      </c>
      <c r="K166" s="35">
        <v>30044</v>
      </c>
      <c r="L166" s="36">
        <f t="shared" si="45"/>
        <v>1.7110629850207544</v>
      </c>
      <c r="M166" s="35">
        <v>30281</v>
      </c>
      <c r="N166" s="36">
        <f t="shared" si="46"/>
        <v>7.8884303022233038E-3</v>
      </c>
      <c r="O166" s="36">
        <f t="shared" si="47"/>
        <v>0.48581943081452406</v>
      </c>
    </row>
    <row r="167" spans="2:15" x14ac:dyDescent="0.25">
      <c r="B167" s="34" t="s">
        <v>67</v>
      </c>
      <c r="C167" s="35">
        <v>21063</v>
      </c>
      <c r="D167" s="36">
        <v>-0.21032504780114725</v>
      </c>
      <c r="E167" s="35">
        <v>22123</v>
      </c>
      <c r="F167" s="36">
        <f t="shared" si="42"/>
        <v>5.0325214831695497E-2</v>
      </c>
      <c r="G167" s="35">
        <v>0</v>
      </c>
      <c r="H167" s="36">
        <f t="shared" si="43"/>
        <v>-1</v>
      </c>
      <c r="I167" s="35">
        <v>9129</v>
      </c>
      <c r="J167" s="36" t="str">
        <f t="shared" si="44"/>
        <v>-</v>
      </c>
      <c r="K167" s="35">
        <v>24199</v>
      </c>
      <c r="L167" s="36">
        <f t="shared" si="45"/>
        <v>1.6507832183152589</v>
      </c>
      <c r="M167" s="35">
        <v>31454</v>
      </c>
      <c r="N167" s="36">
        <f t="shared" si="46"/>
        <v>0.2998057770982272</v>
      </c>
      <c r="O167" s="36">
        <f t="shared" si="47"/>
        <v>0.42177823984088958</v>
      </c>
    </row>
    <row r="168" spans="2:15" x14ac:dyDescent="0.25">
      <c r="B168" s="34" t="s">
        <v>69</v>
      </c>
      <c r="C168" s="35">
        <v>18860</v>
      </c>
      <c r="D168" s="36">
        <v>0.22834440536667966</v>
      </c>
      <c r="E168" s="35">
        <v>18134</v>
      </c>
      <c r="F168" s="36">
        <f t="shared" si="42"/>
        <v>-3.8494167550371161E-2</v>
      </c>
      <c r="G168" s="35">
        <v>0</v>
      </c>
      <c r="H168" s="36">
        <f t="shared" si="43"/>
        <v>-1</v>
      </c>
      <c r="I168" s="35">
        <v>15678</v>
      </c>
      <c r="J168" s="36" t="str">
        <f t="shared" si="44"/>
        <v>-</v>
      </c>
      <c r="K168" s="35">
        <v>25698</v>
      </c>
      <c r="L168" s="36">
        <f t="shared" si="45"/>
        <v>0.63911213164944503</v>
      </c>
      <c r="M168" s="35">
        <v>25285</v>
      </c>
      <c r="N168" s="36">
        <f t="shared" si="46"/>
        <v>-1.6071289594520977E-2</v>
      </c>
      <c r="O168" s="36">
        <f t="shared" si="47"/>
        <v>0.39434211977500833</v>
      </c>
    </row>
    <row r="169" spans="2:15" x14ac:dyDescent="0.25">
      <c r="B169" s="34" t="s">
        <v>71</v>
      </c>
      <c r="C169" s="35">
        <v>12563</v>
      </c>
      <c r="D169" s="36">
        <v>4.8139496078758448E-2</v>
      </c>
      <c r="E169" s="35">
        <v>15777</v>
      </c>
      <c r="F169" s="36">
        <f t="shared" si="42"/>
        <v>0.25583061370691706</v>
      </c>
      <c r="G169" s="35">
        <v>111</v>
      </c>
      <c r="H169" s="36">
        <f t="shared" si="43"/>
        <v>-0.99296444190910815</v>
      </c>
      <c r="I169" s="35">
        <v>11301</v>
      </c>
      <c r="J169" s="36">
        <f t="shared" si="44"/>
        <v>100.81081081081081</v>
      </c>
      <c r="K169" s="35">
        <v>20601</v>
      </c>
      <c r="L169" s="36">
        <f t="shared" si="45"/>
        <v>0.82293602336076455</v>
      </c>
      <c r="M169" s="35">
        <v>20249</v>
      </c>
      <c r="N169" s="36">
        <f t="shared" si="46"/>
        <v>-1.7086549196640988E-2</v>
      </c>
      <c r="O169" s="36">
        <f>IFERROR(M169/E169-1,"-")</f>
        <v>0.28345059263484829</v>
      </c>
    </row>
    <row r="170" spans="2:15" x14ac:dyDescent="0.25">
      <c r="B170" s="34" t="s">
        <v>73</v>
      </c>
      <c r="C170" s="35">
        <v>13839</v>
      </c>
      <c r="D170" s="36">
        <v>-7.9486497272848178E-2</v>
      </c>
      <c r="E170" s="35">
        <v>16827</v>
      </c>
      <c r="F170" s="36">
        <f t="shared" si="42"/>
        <v>0.21591155430305653</v>
      </c>
      <c r="G170" s="35">
        <v>2693</v>
      </c>
      <c r="H170" s="36">
        <f t="shared" si="43"/>
        <v>-0.83995958875616572</v>
      </c>
      <c r="I170" s="35">
        <v>17998</v>
      </c>
      <c r="J170" s="36">
        <f t="shared" si="44"/>
        <v>5.6832528778314151</v>
      </c>
      <c r="K170" s="35">
        <v>23309</v>
      </c>
      <c r="L170" s="36">
        <f t="shared" si="45"/>
        <v>0.29508834314923882</v>
      </c>
      <c r="M170" s="35">
        <v>26830</v>
      </c>
      <c r="N170" s="36">
        <f t="shared" si="46"/>
        <v>0.1510575314256295</v>
      </c>
      <c r="O170" s="36">
        <f t="shared" si="47"/>
        <v>0.59446128246270868</v>
      </c>
    </row>
    <row r="171" spans="2:15" x14ac:dyDescent="0.25">
      <c r="B171" s="34" t="s">
        <v>75</v>
      </c>
      <c r="C171" s="35">
        <v>21128</v>
      </c>
      <c r="D171" s="36">
        <v>-9.9441626529133464E-2</v>
      </c>
      <c r="E171" s="35">
        <v>21562</v>
      </c>
      <c r="F171" s="36">
        <f t="shared" si="42"/>
        <v>2.0541461567588071E-2</v>
      </c>
      <c r="G171" s="35">
        <v>9669</v>
      </c>
      <c r="H171" s="36">
        <f t="shared" si="43"/>
        <v>-0.55157221037009552</v>
      </c>
      <c r="I171" s="35">
        <v>22681</v>
      </c>
      <c r="J171" s="36">
        <f t="shared" si="44"/>
        <v>1.3457441307270659</v>
      </c>
      <c r="K171" s="35">
        <v>30189</v>
      </c>
      <c r="L171" s="36">
        <f t="shared" si="45"/>
        <v>0.3310259688726247</v>
      </c>
      <c r="M171" s="35">
        <v>28003</v>
      </c>
      <c r="N171" s="36">
        <f t="shared" si="46"/>
        <v>-7.2410480638643193E-2</v>
      </c>
      <c r="O171" s="36">
        <f t="shared" si="47"/>
        <v>0.29871997031815223</v>
      </c>
    </row>
    <row r="172" spans="2:15" x14ac:dyDescent="0.25">
      <c r="B172" s="34" t="s">
        <v>77</v>
      </c>
      <c r="C172" s="35">
        <v>16387</v>
      </c>
      <c r="D172" s="36">
        <v>0.10186928456159228</v>
      </c>
      <c r="E172" s="35">
        <v>15338</v>
      </c>
      <c r="F172" s="36">
        <f t="shared" si="42"/>
        <v>-6.4014157563922591E-2</v>
      </c>
      <c r="G172" s="35">
        <v>2920</v>
      </c>
      <c r="H172" s="36">
        <f t="shared" si="43"/>
        <v>-0.80962315816925279</v>
      </c>
      <c r="I172" s="35">
        <v>15998</v>
      </c>
      <c r="J172" s="36">
        <f t="shared" si="44"/>
        <v>4.4787671232876711</v>
      </c>
      <c r="K172" s="35">
        <v>20533</v>
      </c>
      <c r="L172" s="36">
        <f t="shared" si="45"/>
        <v>0.28347293411676455</v>
      </c>
      <c r="M172" s="35">
        <v>23136</v>
      </c>
      <c r="N172" s="36">
        <f t="shared" si="46"/>
        <v>0.12677153849900158</v>
      </c>
      <c r="O172" s="36">
        <f t="shared" si="47"/>
        <v>0.50841048376581033</v>
      </c>
    </row>
    <row r="173" spans="2:15" x14ac:dyDescent="0.25">
      <c r="B173" s="34" t="s">
        <v>79</v>
      </c>
      <c r="C173" s="35">
        <v>16795</v>
      </c>
      <c r="D173" s="36">
        <v>3.7817462769573096E-2</v>
      </c>
      <c r="E173" s="35">
        <v>18958</v>
      </c>
      <c r="F173" s="36">
        <f t="shared" si="42"/>
        <v>0.12878832986007738</v>
      </c>
      <c r="G173" s="35">
        <v>7437</v>
      </c>
      <c r="H173" s="36">
        <f t="shared" si="43"/>
        <v>-0.60771178394345393</v>
      </c>
      <c r="I173" s="35">
        <v>25293</v>
      </c>
      <c r="J173" s="36">
        <f t="shared" si="44"/>
        <v>2.4009681323114158</v>
      </c>
      <c r="K173" s="35">
        <v>28637</v>
      </c>
      <c r="L173" s="36">
        <f t="shared" si="45"/>
        <v>0.13221049302178467</v>
      </c>
      <c r="M173" s="35">
        <v>29055</v>
      </c>
      <c r="N173" s="36">
        <f t="shared" si="46"/>
        <v>1.4596501030135878E-2</v>
      </c>
      <c r="O173" s="36">
        <f t="shared" si="47"/>
        <v>0.53259837535605015</v>
      </c>
    </row>
    <row r="174" spans="2:15" x14ac:dyDescent="0.25">
      <c r="B174" s="34" t="s">
        <v>81</v>
      </c>
      <c r="C174" s="35">
        <v>12294</v>
      </c>
      <c r="D174" s="36">
        <v>7.7049180327868338E-3</v>
      </c>
      <c r="E174" s="35">
        <v>17428</v>
      </c>
      <c r="F174" s="36">
        <f t="shared" si="42"/>
        <v>0.41760208231657714</v>
      </c>
      <c r="G174" s="35">
        <v>2669</v>
      </c>
      <c r="H174" s="36">
        <f t="shared" si="43"/>
        <v>-0.8468556346109708</v>
      </c>
      <c r="I174" s="35">
        <v>26752</v>
      </c>
      <c r="J174" s="36">
        <f t="shared" si="44"/>
        <v>9.0232296740352194</v>
      </c>
      <c r="K174" s="35">
        <v>27763</v>
      </c>
      <c r="L174" s="36">
        <f t="shared" si="45"/>
        <v>3.7791566985645897E-2</v>
      </c>
      <c r="M174" s="35">
        <v>28531</v>
      </c>
      <c r="N174" s="36">
        <f t="shared" si="46"/>
        <v>2.7662716565212797E-2</v>
      </c>
      <c r="O174" s="36">
        <f t="shared" si="47"/>
        <v>0.63707826486114305</v>
      </c>
    </row>
    <row r="175" spans="2:15" x14ac:dyDescent="0.25">
      <c r="B175" s="34" t="s">
        <v>83</v>
      </c>
      <c r="C175" s="35">
        <v>14913</v>
      </c>
      <c r="D175" s="36">
        <v>0.24161185579885114</v>
      </c>
      <c r="E175" s="35">
        <v>16289</v>
      </c>
      <c r="F175" s="36">
        <f t="shared" si="42"/>
        <v>9.2268490578689688E-2</v>
      </c>
      <c r="G175" s="35">
        <v>7199</v>
      </c>
      <c r="H175" s="36">
        <f t="shared" si="43"/>
        <v>-0.55804530664865859</v>
      </c>
      <c r="I175" s="35">
        <v>27178</v>
      </c>
      <c r="J175" s="36">
        <f t="shared" si="44"/>
        <v>2.7752465620225033</v>
      </c>
      <c r="K175" s="35">
        <v>34366</v>
      </c>
      <c r="L175" s="36">
        <f t="shared" si="45"/>
        <v>0.26447862241518871</v>
      </c>
      <c r="M175" s="35">
        <v>32911</v>
      </c>
      <c r="N175" s="36">
        <f t="shared" si="46"/>
        <v>-4.2338357679101435E-2</v>
      </c>
      <c r="O175" s="36">
        <f t="shared" si="47"/>
        <v>1.0204432439069309</v>
      </c>
    </row>
    <row r="176" spans="2:15" ht="15.75" x14ac:dyDescent="0.25">
      <c r="B176" s="37" t="s">
        <v>84</v>
      </c>
      <c r="C176" s="38">
        <v>200841</v>
      </c>
      <c r="D176" s="39">
        <v>1.2405484423833046E-2</v>
      </c>
      <c r="E176" s="38">
        <v>219266</v>
      </c>
      <c r="F176" s="39">
        <f t="shared" si="42"/>
        <v>9.1739236510473443E-2</v>
      </c>
      <c r="G176" s="38">
        <v>85975</v>
      </c>
      <c r="H176" s="39">
        <f t="shared" si="43"/>
        <v>-0.60789634507858037</v>
      </c>
      <c r="I176" s="38">
        <v>202743</v>
      </c>
      <c r="J176" s="39">
        <f t="shared" si="44"/>
        <v>1.3581622564699041</v>
      </c>
      <c r="K176" s="38">
        <v>318567</v>
      </c>
      <c r="L176" s="39">
        <f t="shared" si="45"/>
        <v>0.57128482857607898</v>
      </c>
      <c r="M176" s="38">
        <v>335897</v>
      </c>
      <c r="N176" s="39">
        <v>5.4399859370242387E-2</v>
      </c>
      <c r="O176" s="39">
        <v>0.53191557286583424</v>
      </c>
    </row>
    <row r="178" spans="2:18" x14ac:dyDescent="0.25">
      <c r="B178" s="41" t="s">
        <v>85</v>
      </c>
      <c r="C178" s="41"/>
      <c r="D178" s="41"/>
      <c r="E178" s="41"/>
      <c r="F178" s="41"/>
      <c r="G178" s="41"/>
      <c r="H178" s="41"/>
      <c r="I178" s="41"/>
      <c r="J178" s="41"/>
      <c r="K178" s="42"/>
      <c r="L178" s="44"/>
      <c r="M178" s="41"/>
      <c r="N178" s="41"/>
      <c r="O178" s="41"/>
    </row>
    <row r="179" spans="2:18" x14ac:dyDescent="0.25">
      <c r="E179" s="40"/>
      <c r="I179" s="43"/>
    </row>
    <row r="181" spans="2:18" ht="21.75" thickBot="1" x14ac:dyDescent="0.3">
      <c r="B181" s="12" t="s">
        <v>111</v>
      </c>
      <c r="C181" s="13"/>
      <c r="D181" s="12"/>
      <c r="E181" s="12"/>
      <c r="F181" s="12"/>
      <c r="G181" s="12"/>
      <c r="H181" s="12"/>
      <c r="I181" s="12"/>
      <c r="J181" s="12"/>
      <c r="K181" s="12"/>
      <c r="L181" s="12"/>
      <c r="M181" s="12"/>
      <c r="N181" s="12"/>
      <c r="O181" s="12"/>
      <c r="R181" s="14" t="str">
        <f>CONCATENATE("año ",K184,": ",FIXED(K198,0)," (",FIXED(L198*100,1),"%)")</f>
        <v>año 2022: 230.574 (50,0%)</v>
      </c>
    </row>
    <row r="182" spans="2:18" ht="6" customHeight="1" thickBot="1" x14ac:dyDescent="0.3">
      <c r="B182" s="15"/>
      <c r="C182" s="16"/>
      <c r="D182" s="15"/>
      <c r="E182" s="15"/>
      <c r="F182" s="15"/>
      <c r="G182" s="17"/>
      <c r="H182" s="17"/>
      <c r="I182" s="17"/>
      <c r="J182" s="17"/>
      <c r="K182" s="15"/>
      <c r="L182" s="15"/>
      <c r="M182" s="17"/>
      <c r="N182" s="17"/>
      <c r="O182" s="17"/>
      <c r="R182" s="14" t="s">
        <v>112</v>
      </c>
    </row>
    <row r="183" spans="2:18" ht="22.5" thickTop="1" thickBot="1" x14ac:dyDescent="0.3">
      <c r="B183" s="18" t="s">
        <v>113</v>
      </c>
      <c r="C183" s="19" t="s">
        <v>113</v>
      </c>
      <c r="D183" s="20"/>
      <c r="E183" s="20"/>
      <c r="F183" s="20"/>
      <c r="G183" s="20"/>
      <c r="H183" s="20"/>
      <c r="I183" s="20"/>
      <c r="J183" s="20"/>
      <c r="K183" s="20"/>
      <c r="L183" s="20"/>
      <c r="M183" s="20"/>
      <c r="N183" s="20"/>
      <c r="O183" s="21"/>
    </row>
    <row r="184" spans="2:18" ht="22.5" thickTop="1" thickBot="1" x14ac:dyDescent="0.3">
      <c r="B184" s="18">
        <v>2017</v>
      </c>
      <c r="C184" s="22">
        <v>2018</v>
      </c>
      <c r="D184" s="23"/>
      <c r="E184" s="22">
        <v>2019</v>
      </c>
      <c r="F184" s="23"/>
      <c r="G184" s="22">
        <v>2020</v>
      </c>
      <c r="H184" s="23"/>
      <c r="I184" s="22">
        <v>2021</v>
      </c>
      <c r="J184" s="23"/>
      <c r="K184" s="22">
        <v>2022</v>
      </c>
      <c r="L184" s="24"/>
      <c r="M184" s="25">
        <v>2023</v>
      </c>
      <c r="N184" s="26"/>
      <c r="O184" s="27"/>
    </row>
    <row r="185" spans="2:18" ht="31.5" thickTop="1" thickBot="1" x14ac:dyDescent="0.3">
      <c r="B185" s="28"/>
      <c r="C185" s="29" t="s">
        <v>59</v>
      </c>
      <c r="D185" s="30" t="str">
        <f>CONCATENATE("Variación ",RIGHT(C184,2),"/",RIGHT(B184,2))</f>
        <v>Variación 18/17</v>
      </c>
      <c r="E185" s="31" t="s">
        <v>59</v>
      </c>
      <c r="F185" s="30" t="str">
        <f>CONCATENATE("Variación ",RIGHT(E184,2),"/",RIGHT(C184,2))</f>
        <v>Variación 19/18</v>
      </c>
      <c r="G185" s="31" t="s">
        <v>59</v>
      </c>
      <c r="H185" s="30" t="str">
        <f>CONCATENATE("Variación ",RIGHT(G184,2),"/",RIGHT(E184,2))</f>
        <v>Variación 20/19</v>
      </c>
      <c r="I185" s="31" t="s">
        <v>59</v>
      </c>
      <c r="J185" s="30" t="str">
        <f>CONCATENATE("Variación ",RIGHT(I184,2),"/",RIGHT(G184,2))</f>
        <v>Variación 21/20</v>
      </c>
      <c r="K185" s="31" t="s">
        <v>59</v>
      </c>
      <c r="L185" s="30" t="str">
        <f>CONCATENATE("Variación ",RIGHT(K184,2),"/",RIGHT(I184,2))</f>
        <v>Variación 22/21</v>
      </c>
      <c r="M185" s="32" t="s">
        <v>59</v>
      </c>
      <c r="N185" s="33" t="str">
        <f>CONCATENATE("Variación ",RIGHT(M184,2),"/",RIGHT(K184,2))</f>
        <v>Variación 23/22</v>
      </c>
      <c r="O185" s="33" t="str">
        <f>CONCATENATE("Variación ",RIGHT(M184,2),"/",RIGHT(E184,2))</f>
        <v>Variación 23/19</v>
      </c>
    </row>
    <row r="186" spans="2:18" x14ac:dyDescent="0.25">
      <c r="B186" s="34" t="s">
        <v>61</v>
      </c>
      <c r="C186" s="35">
        <v>19567</v>
      </c>
      <c r="D186" s="36">
        <v>6.4928703602917137E-2</v>
      </c>
      <c r="E186" s="35">
        <v>20829</v>
      </c>
      <c r="F186" s="36">
        <f t="shared" ref="F186:F198" si="48">IFERROR(E186/C186-1,"-")</f>
        <v>6.449634588848574E-2</v>
      </c>
      <c r="G186" s="35">
        <v>20157</v>
      </c>
      <c r="H186" s="36">
        <f>IFERROR(G186/E186-1,"-")</f>
        <v>-3.2262710643813919E-2</v>
      </c>
      <c r="I186" s="35">
        <v>3345</v>
      </c>
      <c r="J186" s="36">
        <f>IFERROR(I186/G186-1,"-")</f>
        <v>-0.83405268641166841</v>
      </c>
      <c r="K186" s="35">
        <v>17765</v>
      </c>
      <c r="L186" s="36">
        <f>IFERROR(K186/I186-1,"-")</f>
        <v>4.3109118086696565</v>
      </c>
      <c r="M186" s="35">
        <v>18621</v>
      </c>
      <c r="N186" s="36">
        <f>IFERROR(M186/K186-1,"-")</f>
        <v>4.8184632704756591E-2</v>
      </c>
      <c r="O186" s="36">
        <f>IFERROR(M186/E186-1,"-")</f>
        <v>-0.10600604925824575</v>
      </c>
    </row>
    <row r="187" spans="2:18" x14ac:dyDescent="0.25">
      <c r="B187" s="34" t="s">
        <v>63</v>
      </c>
      <c r="C187" s="35">
        <v>18496</v>
      </c>
      <c r="D187" s="36">
        <v>-2.974348213817346E-2</v>
      </c>
      <c r="E187" s="35">
        <v>17102</v>
      </c>
      <c r="F187" s="36">
        <f t="shared" si="48"/>
        <v>-7.5367647058823484E-2</v>
      </c>
      <c r="G187" s="35">
        <v>17979</v>
      </c>
      <c r="H187" s="36">
        <f t="shared" ref="H187:H198" si="49">IFERROR(G187/E187-1,"-")</f>
        <v>5.1280551982224365E-2</v>
      </c>
      <c r="I187" s="35">
        <v>848</v>
      </c>
      <c r="J187" s="36">
        <f t="shared" ref="J187:J198" si="50">IFERROR(I187/G187-1,"-")</f>
        <v>-0.95283386172757101</v>
      </c>
      <c r="K187" s="35">
        <v>18453</v>
      </c>
      <c r="L187" s="36">
        <f t="shared" ref="L187:L198" si="51">IFERROR(K187/I187-1,"-")</f>
        <v>20.76061320754717</v>
      </c>
      <c r="M187" s="35">
        <v>19984</v>
      </c>
      <c r="N187" s="36">
        <f t="shared" ref="N187:N197" si="52">IFERROR(M187/K187-1,"-")</f>
        <v>8.2967539153525172E-2</v>
      </c>
      <c r="O187" s="36">
        <f t="shared" ref="O187:O197" si="53">IFERROR(M187/E187-1,"-")</f>
        <v>0.16851830195298789</v>
      </c>
    </row>
    <row r="188" spans="2:18" x14ac:dyDescent="0.25">
      <c r="B188" s="34" t="s">
        <v>65</v>
      </c>
      <c r="C188" s="35">
        <v>17971</v>
      </c>
      <c r="D188" s="36">
        <v>-0.12246691732994774</v>
      </c>
      <c r="E188" s="35">
        <v>20168</v>
      </c>
      <c r="F188" s="36">
        <f t="shared" si="48"/>
        <v>0.1222525179455789</v>
      </c>
      <c r="G188" s="35">
        <v>7803</v>
      </c>
      <c r="H188" s="36">
        <f t="shared" si="49"/>
        <v>-0.61309996033320113</v>
      </c>
      <c r="I188" s="35">
        <v>1472</v>
      </c>
      <c r="J188" s="36">
        <f t="shared" si="50"/>
        <v>-0.81135460720235808</v>
      </c>
      <c r="K188" s="35">
        <v>20121</v>
      </c>
      <c r="L188" s="36">
        <f t="shared" si="51"/>
        <v>12.669157608695652</v>
      </c>
      <c r="M188" s="35">
        <v>19539</v>
      </c>
      <c r="N188" s="36">
        <f t="shared" si="52"/>
        <v>-2.8925003727448884E-2</v>
      </c>
      <c r="O188" s="36">
        <f t="shared" si="53"/>
        <v>-3.1188020626735424E-2</v>
      </c>
    </row>
    <row r="189" spans="2:18" x14ac:dyDescent="0.25">
      <c r="B189" s="34" t="s">
        <v>67</v>
      </c>
      <c r="C189" s="35">
        <v>23034</v>
      </c>
      <c r="D189" s="36">
        <v>0.13512714370195145</v>
      </c>
      <c r="E189" s="35">
        <v>24504</v>
      </c>
      <c r="F189" s="36">
        <f t="shared" si="48"/>
        <v>6.3818702787184156E-2</v>
      </c>
      <c r="G189" s="35">
        <v>0</v>
      </c>
      <c r="H189" s="36">
        <f t="shared" si="49"/>
        <v>-1</v>
      </c>
      <c r="I189" s="35">
        <v>3229</v>
      </c>
      <c r="J189" s="36" t="str">
        <f t="shared" si="50"/>
        <v>-</v>
      </c>
      <c r="K189" s="35">
        <v>16750</v>
      </c>
      <c r="L189" s="36">
        <f t="shared" si="51"/>
        <v>4.1873645091359553</v>
      </c>
      <c r="M189" s="35">
        <v>21074</v>
      </c>
      <c r="N189" s="36">
        <f t="shared" si="52"/>
        <v>0.25814925373134323</v>
      </c>
      <c r="O189" s="36">
        <f t="shared" si="53"/>
        <v>-0.13997714658831206</v>
      </c>
    </row>
    <row r="190" spans="2:18" x14ac:dyDescent="0.25">
      <c r="B190" s="34" t="s">
        <v>69</v>
      </c>
      <c r="C190" s="35">
        <v>14732</v>
      </c>
      <c r="D190" s="36">
        <v>-0.18318917720115324</v>
      </c>
      <c r="E190" s="35">
        <v>13974</v>
      </c>
      <c r="F190" s="36">
        <f t="shared" si="48"/>
        <v>-5.1452620146619554E-2</v>
      </c>
      <c r="G190" s="35">
        <v>0</v>
      </c>
      <c r="H190" s="36">
        <f t="shared" si="49"/>
        <v>-1</v>
      </c>
      <c r="I190" s="35">
        <v>7014</v>
      </c>
      <c r="J190" s="36" t="str">
        <f t="shared" si="50"/>
        <v>-</v>
      </c>
      <c r="K190" s="35">
        <v>16131</v>
      </c>
      <c r="L190" s="36">
        <f t="shared" si="51"/>
        <v>1.2998289136013685</v>
      </c>
      <c r="M190" s="35">
        <v>19394</v>
      </c>
      <c r="N190" s="36">
        <f t="shared" si="52"/>
        <v>0.20228132167875512</v>
      </c>
      <c r="O190" s="36">
        <f t="shared" si="53"/>
        <v>0.38786317446686702</v>
      </c>
    </row>
    <row r="191" spans="2:18" x14ac:dyDescent="0.25">
      <c r="B191" s="34" t="s">
        <v>71</v>
      </c>
      <c r="C191" s="35">
        <v>14165</v>
      </c>
      <c r="D191" s="36">
        <v>7.1239506919761109E-2</v>
      </c>
      <c r="E191" s="35">
        <v>14679</v>
      </c>
      <c r="F191" s="36">
        <f t="shared" si="48"/>
        <v>3.6286621955524234E-2</v>
      </c>
      <c r="G191" s="35">
        <v>223</v>
      </c>
      <c r="H191" s="36">
        <f t="shared" si="49"/>
        <v>-0.98480822944342261</v>
      </c>
      <c r="I191" s="35">
        <v>10117</v>
      </c>
      <c r="J191" s="36">
        <f t="shared" si="50"/>
        <v>44.367713004484308</v>
      </c>
      <c r="K191" s="35">
        <v>15426</v>
      </c>
      <c r="L191" s="36">
        <f t="shared" si="51"/>
        <v>0.52476030443807442</v>
      </c>
      <c r="M191" s="35">
        <v>15271</v>
      </c>
      <c r="N191" s="36">
        <f t="shared" si="52"/>
        <v>-1.0047970958122598E-2</v>
      </c>
      <c r="O191" s="36">
        <f t="shared" si="53"/>
        <v>4.032972273315627E-2</v>
      </c>
    </row>
    <row r="192" spans="2:18" x14ac:dyDescent="0.25">
      <c r="B192" s="34" t="s">
        <v>73</v>
      </c>
      <c r="C192" s="35">
        <v>19435</v>
      </c>
      <c r="D192" s="36">
        <v>-0.11032272831311518</v>
      </c>
      <c r="E192" s="35">
        <v>19622</v>
      </c>
      <c r="F192" s="36">
        <f t="shared" si="48"/>
        <v>9.6218163107795185E-3</v>
      </c>
      <c r="G192" s="35">
        <v>8406</v>
      </c>
      <c r="H192" s="36">
        <f t="shared" si="49"/>
        <v>-0.57160330241565593</v>
      </c>
      <c r="I192" s="35">
        <v>17134</v>
      </c>
      <c r="J192" s="36">
        <f t="shared" si="50"/>
        <v>1.0383059719248156</v>
      </c>
      <c r="K192" s="35">
        <v>25965</v>
      </c>
      <c r="L192" s="36">
        <f t="shared" si="51"/>
        <v>0.51540796077973616</v>
      </c>
      <c r="M192" s="35">
        <v>21312</v>
      </c>
      <c r="N192" s="36">
        <f t="shared" si="52"/>
        <v>-0.17920277296360487</v>
      </c>
      <c r="O192" s="36">
        <f t="shared" si="53"/>
        <v>8.6127815717052192E-2</v>
      </c>
    </row>
    <row r="193" spans="2:18" x14ac:dyDescent="0.25">
      <c r="B193" s="34" t="s">
        <v>75</v>
      </c>
      <c r="C193" s="35">
        <v>16497</v>
      </c>
      <c r="D193" s="36">
        <v>-8.6291885904181687E-2</v>
      </c>
      <c r="E193" s="35">
        <v>18425</v>
      </c>
      <c r="F193" s="36">
        <f t="shared" si="48"/>
        <v>0.11686973389101052</v>
      </c>
      <c r="G193" s="35">
        <v>10644</v>
      </c>
      <c r="H193" s="36">
        <f t="shared" si="49"/>
        <v>-0.42230664857530531</v>
      </c>
      <c r="I193" s="35">
        <v>18321</v>
      </c>
      <c r="J193" s="36">
        <f t="shared" si="50"/>
        <v>0.72125140924464493</v>
      </c>
      <c r="K193" s="35">
        <v>20944</v>
      </c>
      <c r="L193" s="36">
        <f t="shared" si="51"/>
        <v>0.1431690409912123</v>
      </c>
      <c r="M193" s="35">
        <v>17052</v>
      </c>
      <c r="N193" s="36">
        <f t="shared" si="52"/>
        <v>-0.18582887700534756</v>
      </c>
      <c r="O193" s="36">
        <f t="shared" si="53"/>
        <v>-7.4518317503392106E-2</v>
      </c>
    </row>
    <row r="194" spans="2:18" x14ac:dyDescent="0.25">
      <c r="B194" s="34" t="s">
        <v>77</v>
      </c>
      <c r="C194" s="35">
        <v>16385</v>
      </c>
      <c r="D194" s="36">
        <v>-0.10679241168774534</v>
      </c>
      <c r="E194" s="35">
        <v>15513</v>
      </c>
      <c r="F194" s="36">
        <f t="shared" si="48"/>
        <v>-5.3219407995117485E-2</v>
      </c>
      <c r="G194" s="35">
        <v>11833</v>
      </c>
      <c r="H194" s="36">
        <f t="shared" si="49"/>
        <v>-0.23722039579707344</v>
      </c>
      <c r="I194" s="35">
        <v>16111</v>
      </c>
      <c r="J194" s="36">
        <f t="shared" si="50"/>
        <v>0.36153131074114775</v>
      </c>
      <c r="K194" s="35">
        <v>16677</v>
      </c>
      <c r="L194" s="36">
        <f t="shared" si="51"/>
        <v>3.513127676742589E-2</v>
      </c>
      <c r="M194" s="35">
        <v>17170</v>
      </c>
      <c r="N194" s="36">
        <f t="shared" si="52"/>
        <v>2.9561671763506547E-2</v>
      </c>
      <c r="O194" s="36">
        <f t="shared" si="53"/>
        <v>0.10681364017275841</v>
      </c>
    </row>
    <row r="195" spans="2:18" x14ac:dyDescent="0.25">
      <c r="B195" s="34" t="s">
        <v>79</v>
      </c>
      <c r="C195" s="35">
        <v>19616</v>
      </c>
      <c r="D195" s="36">
        <v>6.8875326939842996E-2</v>
      </c>
      <c r="E195" s="35">
        <v>17420</v>
      </c>
      <c r="F195" s="36">
        <f t="shared" si="48"/>
        <v>-0.11194942903752036</v>
      </c>
      <c r="G195" s="35">
        <v>6476</v>
      </c>
      <c r="H195" s="36">
        <f t="shared" si="49"/>
        <v>-0.62824339839265209</v>
      </c>
      <c r="I195" s="35">
        <v>24297</v>
      </c>
      <c r="J195" s="36">
        <f t="shared" si="50"/>
        <v>2.7518529956763436</v>
      </c>
      <c r="K195" s="35">
        <v>17412</v>
      </c>
      <c r="L195" s="36">
        <f t="shared" si="51"/>
        <v>-0.28336831707618226</v>
      </c>
      <c r="M195" s="35">
        <v>19261</v>
      </c>
      <c r="N195" s="36">
        <f t="shared" si="52"/>
        <v>0.10619113255226287</v>
      </c>
      <c r="O195" s="36">
        <f t="shared" si="53"/>
        <v>0.10568312284730186</v>
      </c>
    </row>
    <row r="196" spans="2:18" x14ac:dyDescent="0.25">
      <c r="B196" s="34" t="s">
        <v>81</v>
      </c>
      <c r="C196" s="35">
        <v>16439</v>
      </c>
      <c r="D196" s="36">
        <v>-7.868631956509553E-2</v>
      </c>
      <c r="E196" s="35">
        <v>18252</v>
      </c>
      <c r="F196" s="36">
        <f t="shared" si="48"/>
        <v>0.1102865137782103</v>
      </c>
      <c r="G196" s="35">
        <v>5179</v>
      </c>
      <c r="H196" s="36">
        <f t="shared" si="49"/>
        <v>-0.71625027394258156</v>
      </c>
      <c r="I196" s="35">
        <v>28259</v>
      </c>
      <c r="J196" s="36">
        <f t="shared" si="50"/>
        <v>4.4564587758254488</v>
      </c>
      <c r="K196" s="35">
        <v>21901</v>
      </c>
      <c r="L196" s="36">
        <f t="shared" si="51"/>
        <v>-0.22499026858699889</v>
      </c>
      <c r="M196" s="35">
        <v>24153</v>
      </c>
      <c r="N196" s="36">
        <f t="shared" si="52"/>
        <v>0.10282635496096071</v>
      </c>
      <c r="O196" s="36">
        <f t="shared" si="53"/>
        <v>0.32330703484549628</v>
      </c>
    </row>
    <row r="197" spans="2:18" x14ac:dyDescent="0.25">
      <c r="B197" s="34" t="s">
        <v>83</v>
      </c>
      <c r="C197" s="35">
        <v>18697</v>
      </c>
      <c r="D197" s="36">
        <v>-0.17071764392796951</v>
      </c>
      <c r="E197" s="35">
        <v>20629</v>
      </c>
      <c r="F197" s="36">
        <f t="shared" si="48"/>
        <v>0.10333208536128802</v>
      </c>
      <c r="G197" s="35">
        <v>6637</v>
      </c>
      <c r="H197" s="36">
        <f t="shared" si="49"/>
        <v>-0.67826845702651606</v>
      </c>
      <c r="I197" s="35">
        <v>23591</v>
      </c>
      <c r="J197" s="36">
        <f t="shared" si="50"/>
        <v>2.5544673798402893</v>
      </c>
      <c r="K197" s="35">
        <v>23029</v>
      </c>
      <c r="L197" s="36">
        <f t="shared" si="51"/>
        <v>-2.382264422873126E-2</v>
      </c>
      <c r="M197" s="35">
        <v>25432</v>
      </c>
      <c r="N197" s="36">
        <f t="shared" si="52"/>
        <v>0.10434669329975255</v>
      </c>
      <c r="O197" s="36">
        <f t="shared" si="53"/>
        <v>0.2328275728343594</v>
      </c>
    </row>
    <row r="198" spans="2:18" ht="15.75" x14ac:dyDescent="0.25">
      <c r="B198" s="37" t="s">
        <v>84</v>
      </c>
      <c r="C198" s="38">
        <v>215034</v>
      </c>
      <c r="D198" s="39">
        <v>-5.0421281331142986E-2</v>
      </c>
      <c r="E198" s="38">
        <v>221117</v>
      </c>
      <c r="F198" s="39">
        <f t="shared" si="48"/>
        <v>2.8288549717718992E-2</v>
      </c>
      <c r="G198" s="38">
        <v>95337</v>
      </c>
      <c r="H198" s="39">
        <f t="shared" si="49"/>
        <v>-0.56883912137013437</v>
      </c>
      <c r="I198" s="38">
        <v>153738</v>
      </c>
      <c r="J198" s="39">
        <f t="shared" si="50"/>
        <v>0.61257434154630408</v>
      </c>
      <c r="K198" s="38">
        <v>230574</v>
      </c>
      <c r="L198" s="39">
        <f t="shared" si="51"/>
        <v>0.49978534910041761</v>
      </c>
      <c r="M198" s="38">
        <v>238263</v>
      </c>
      <c r="N198" s="39">
        <v>3.3347211741133087E-2</v>
      </c>
      <c r="O198" s="39">
        <v>7.7542658411610121E-2</v>
      </c>
    </row>
    <row r="200" spans="2:18" ht="15.75" x14ac:dyDescent="0.25">
      <c r="B200" s="41" t="s">
        <v>85</v>
      </c>
      <c r="C200" s="41"/>
      <c r="D200" s="41"/>
      <c r="E200" s="41"/>
      <c r="F200" s="41"/>
      <c r="G200" s="41"/>
      <c r="H200" s="41"/>
      <c r="I200" s="41">
        <f>I198/E198-1</f>
        <v>-0.30472103004291851</v>
      </c>
      <c r="J200" s="41"/>
      <c r="K200" s="42"/>
      <c r="L200" s="41">
        <f>K198/E198-1</f>
        <v>4.276921267926026E-2</v>
      </c>
      <c r="M200" s="38"/>
      <c r="N200" s="39"/>
      <c r="O200" s="39"/>
    </row>
    <row r="201" spans="2:18" x14ac:dyDescent="0.25">
      <c r="E201" s="40"/>
      <c r="K201" s="40"/>
    </row>
    <row r="203" spans="2:18" ht="21.75" thickBot="1" x14ac:dyDescent="0.3">
      <c r="B203" s="12" t="s">
        <v>114</v>
      </c>
      <c r="C203" s="13"/>
      <c r="D203" s="12"/>
      <c r="E203" s="12"/>
      <c r="F203" s="12"/>
      <c r="G203" s="12"/>
      <c r="H203" s="12"/>
      <c r="I203" s="12"/>
      <c r="J203" s="12"/>
      <c r="K203" s="12"/>
      <c r="L203" s="12"/>
      <c r="M203" s="12"/>
      <c r="N203" s="12"/>
      <c r="O203" s="12"/>
      <c r="R203" s="14" t="str">
        <f>CONCATENATE("año ",K206,": ",FIXED(K220,0)," (",FIXED(L220*100,1),"%)")</f>
        <v>año 2022: 217.409 (87,1%)</v>
      </c>
    </row>
    <row r="204" spans="2:18" ht="6" customHeight="1" thickBot="1" x14ac:dyDescent="0.3">
      <c r="B204" s="15"/>
      <c r="C204" s="16"/>
      <c r="D204" s="15"/>
      <c r="E204" s="15"/>
      <c r="F204" s="15"/>
      <c r="G204" s="17"/>
      <c r="H204" s="17"/>
      <c r="I204" s="17"/>
      <c r="J204" s="17"/>
      <c r="K204" s="15"/>
      <c r="L204" s="15"/>
      <c r="M204" s="17"/>
      <c r="N204" s="17"/>
      <c r="O204" s="17"/>
      <c r="R204" s="14" t="s">
        <v>115</v>
      </c>
    </row>
    <row r="205" spans="2:18" ht="22.5" thickTop="1" thickBot="1" x14ac:dyDescent="0.3">
      <c r="B205" s="18" t="s">
        <v>116</v>
      </c>
      <c r="C205" s="19" t="s">
        <v>117</v>
      </c>
      <c r="D205" s="20"/>
      <c r="E205" s="20"/>
      <c r="F205" s="20"/>
      <c r="G205" s="20"/>
      <c r="H205" s="20"/>
      <c r="I205" s="20"/>
      <c r="J205" s="20"/>
      <c r="K205" s="20"/>
      <c r="L205" s="20"/>
      <c r="M205" s="20"/>
      <c r="N205" s="20"/>
      <c r="O205" s="21"/>
    </row>
    <row r="206" spans="2:18" ht="22.5" thickTop="1" thickBot="1" x14ac:dyDescent="0.3">
      <c r="B206" s="18">
        <v>2017</v>
      </c>
      <c r="C206" s="22">
        <v>2018</v>
      </c>
      <c r="D206" s="23"/>
      <c r="E206" s="22">
        <v>2019</v>
      </c>
      <c r="F206" s="23"/>
      <c r="G206" s="22">
        <v>2020</v>
      </c>
      <c r="H206" s="23"/>
      <c r="I206" s="22">
        <v>2021</v>
      </c>
      <c r="J206" s="23"/>
      <c r="K206" s="22">
        <v>2022</v>
      </c>
      <c r="L206" s="24"/>
      <c r="M206" s="25">
        <v>2023</v>
      </c>
      <c r="N206" s="26"/>
      <c r="O206" s="27"/>
    </row>
    <row r="207" spans="2:18" ht="31.5" thickTop="1" thickBot="1" x14ac:dyDescent="0.3">
      <c r="B207" s="28"/>
      <c r="C207" s="29" t="s">
        <v>59</v>
      </c>
      <c r="D207" s="30" t="str">
        <f>CONCATENATE("Variación ",RIGHT(C206,2),"/",RIGHT(B206,2))</f>
        <v>Variación 18/17</v>
      </c>
      <c r="E207" s="31" t="s">
        <v>59</v>
      </c>
      <c r="F207" s="30" t="str">
        <f>CONCATENATE("Variación ",RIGHT(E206,2),"/",RIGHT(C206,2))</f>
        <v>Variación 19/18</v>
      </c>
      <c r="G207" s="31" t="s">
        <v>59</v>
      </c>
      <c r="H207" s="30" t="str">
        <f>CONCATENATE("Variación ",RIGHT(G206,2),"/",RIGHT(E206,2))</f>
        <v>Variación 20/19</v>
      </c>
      <c r="I207" s="31" t="s">
        <v>59</v>
      </c>
      <c r="J207" s="30" t="str">
        <f>CONCATENATE("Variación ",RIGHT(I206,2),"/",RIGHT(G206,2))</f>
        <v>Variación 21/20</v>
      </c>
      <c r="K207" s="31" t="s">
        <v>59</v>
      </c>
      <c r="L207" s="30" t="str">
        <f>CONCATENATE("Variación ",RIGHT(K206,2),"/",RIGHT(I206,2))</f>
        <v>Variación 22/21</v>
      </c>
      <c r="M207" s="32" t="s">
        <v>59</v>
      </c>
      <c r="N207" s="33" t="str">
        <f>CONCATENATE("Variación ",RIGHT(M206,2),"/",RIGHT(K206,2))</f>
        <v>Variación 23/22</v>
      </c>
      <c r="O207" s="33" t="str">
        <f>CONCATENATE("Variación ",RIGHT(M206,2),"/",RIGHT(E206,2))</f>
        <v>Variación 23/19</v>
      </c>
    </row>
    <row r="208" spans="2:18" x14ac:dyDescent="0.25">
      <c r="B208" s="34" t="s">
        <v>61</v>
      </c>
      <c r="C208" s="35">
        <v>15310</v>
      </c>
      <c r="D208" s="36">
        <v>9.9856321839080442E-2</v>
      </c>
      <c r="E208" s="35">
        <v>15142</v>
      </c>
      <c r="F208" s="36">
        <f t="shared" ref="F208:F220" si="54">IFERROR(E208/C208-1,"-")</f>
        <v>-1.0973220117570182E-2</v>
      </c>
      <c r="G208" s="35">
        <v>16702</v>
      </c>
      <c r="H208" s="36">
        <f>IFERROR(G208/E208-1,"-")</f>
        <v>0.10302469951129312</v>
      </c>
      <c r="I208" s="35">
        <v>808</v>
      </c>
      <c r="J208" s="36">
        <f>IFERROR(I208/G208-1,"-")</f>
        <v>-0.95162256017243441</v>
      </c>
      <c r="K208" s="35">
        <v>20168</v>
      </c>
      <c r="L208" s="36">
        <f>IFERROR(K208/I208-1,"-")</f>
        <v>23.96039603960396</v>
      </c>
      <c r="M208" s="35">
        <v>15700</v>
      </c>
      <c r="N208" s="36">
        <f>IFERROR(M208/K208-1,"-")</f>
        <v>-0.22153907179690602</v>
      </c>
      <c r="O208" s="36">
        <f>IFERROR(M208/E208-1,"-")</f>
        <v>3.6851142517501101E-2</v>
      </c>
    </row>
    <row r="209" spans="2:15" x14ac:dyDescent="0.25">
      <c r="B209" s="34" t="s">
        <v>63</v>
      </c>
      <c r="C209" s="35">
        <v>16378</v>
      </c>
      <c r="D209" s="36">
        <v>-3.7776863874038002E-2</v>
      </c>
      <c r="E209" s="35">
        <v>16823</v>
      </c>
      <c r="F209" s="36">
        <f t="shared" si="54"/>
        <v>2.7170594700207662E-2</v>
      </c>
      <c r="G209" s="35">
        <v>15114</v>
      </c>
      <c r="H209" s="36">
        <f t="shared" ref="H209:H220" si="55">IFERROR(G209/E209-1,"-")</f>
        <v>-0.10158711288117461</v>
      </c>
      <c r="I209" s="35">
        <v>930</v>
      </c>
      <c r="J209" s="36">
        <f t="shared" ref="J209:J220" si="56">IFERROR(I209/G209-1,"-")</f>
        <v>-0.93846764589122667</v>
      </c>
      <c r="K209" s="35">
        <v>17151</v>
      </c>
      <c r="L209" s="36">
        <f t="shared" ref="L209:L220" si="57">IFERROR(K209/I209-1,"-")</f>
        <v>17.441935483870967</v>
      </c>
      <c r="M209" s="35">
        <v>15197</v>
      </c>
      <c r="N209" s="36">
        <f t="shared" ref="N209:N219" si="58">IFERROR(M209/K209-1,"-")</f>
        <v>-0.11392921695527958</v>
      </c>
      <c r="O209" s="36">
        <f t="shared" ref="O209" si="59">IFERROR(M209/E209-1,"-")</f>
        <v>-9.6653391190631877E-2</v>
      </c>
    </row>
    <row r="210" spans="2:15" x14ac:dyDescent="0.25">
      <c r="B210" s="34" t="s">
        <v>65</v>
      </c>
      <c r="C210" s="35">
        <v>17274</v>
      </c>
      <c r="D210" s="36">
        <v>3.7602114368092243E-2</v>
      </c>
      <c r="E210" s="35">
        <v>15839</v>
      </c>
      <c r="F210" s="36">
        <f t="shared" si="54"/>
        <v>-8.3072826212805317E-2</v>
      </c>
      <c r="G210" s="35">
        <v>5832</v>
      </c>
      <c r="H210" s="36">
        <f t="shared" si="55"/>
        <v>-0.63179493654902452</v>
      </c>
      <c r="I210" s="35">
        <v>416</v>
      </c>
      <c r="J210" s="36">
        <f t="shared" si="56"/>
        <v>-0.92866941015089166</v>
      </c>
      <c r="K210" s="35">
        <v>18259</v>
      </c>
      <c r="L210" s="36">
        <f t="shared" si="57"/>
        <v>42.89182692307692</v>
      </c>
      <c r="M210" s="35">
        <v>18805</v>
      </c>
      <c r="N210" s="36">
        <f t="shared" si="58"/>
        <v>2.9903061503915973E-2</v>
      </c>
      <c r="O210" s="36">
        <f>IFERROR(M210/E210-1,"-")</f>
        <v>0.18725929667276975</v>
      </c>
    </row>
    <row r="211" spans="2:15" x14ac:dyDescent="0.25">
      <c r="B211" s="34" t="s">
        <v>67</v>
      </c>
      <c r="C211" s="35">
        <v>16107</v>
      </c>
      <c r="D211" s="36">
        <v>8.2629107981220251E-3</v>
      </c>
      <c r="E211" s="35">
        <v>15460</v>
      </c>
      <c r="F211" s="36">
        <f t="shared" si="54"/>
        <v>-4.0168870677345203E-2</v>
      </c>
      <c r="G211" s="35">
        <v>0</v>
      </c>
      <c r="H211" s="36">
        <f t="shared" si="55"/>
        <v>-1</v>
      </c>
      <c r="I211" s="35">
        <v>661</v>
      </c>
      <c r="J211" s="36" t="str">
        <f t="shared" si="56"/>
        <v>-</v>
      </c>
      <c r="K211" s="35">
        <v>19185</v>
      </c>
      <c r="L211" s="36">
        <f t="shared" si="57"/>
        <v>28.024205748865356</v>
      </c>
      <c r="M211" s="35">
        <v>19249</v>
      </c>
      <c r="N211" s="36">
        <f t="shared" si="58"/>
        <v>3.3359395360958999E-3</v>
      </c>
      <c r="O211" s="36">
        <f t="shared" ref="O211:O219" si="60">IFERROR(M211/E211-1,"-")</f>
        <v>0.2450840879689522</v>
      </c>
    </row>
    <row r="212" spans="2:15" x14ac:dyDescent="0.25">
      <c r="B212" s="34" t="s">
        <v>69</v>
      </c>
      <c r="C212" s="35">
        <v>15367</v>
      </c>
      <c r="D212" s="36">
        <v>0.10817047667123392</v>
      </c>
      <c r="E212" s="35">
        <v>12600</v>
      </c>
      <c r="F212" s="36">
        <f t="shared" si="54"/>
        <v>-0.18006117003969546</v>
      </c>
      <c r="G212" s="35">
        <v>0</v>
      </c>
      <c r="H212" s="36">
        <f t="shared" si="55"/>
        <v>-1</v>
      </c>
      <c r="I212" s="35">
        <v>2192</v>
      </c>
      <c r="J212" s="36" t="str">
        <f t="shared" si="56"/>
        <v>-</v>
      </c>
      <c r="K212" s="35">
        <v>15985</v>
      </c>
      <c r="L212" s="36">
        <f t="shared" si="57"/>
        <v>6.2924270072992705</v>
      </c>
      <c r="M212" s="35">
        <v>16498</v>
      </c>
      <c r="N212" s="36">
        <f t="shared" si="58"/>
        <v>3.2092586800125167E-2</v>
      </c>
      <c r="O212" s="36">
        <f t="shared" si="60"/>
        <v>0.30936507936507929</v>
      </c>
    </row>
    <row r="213" spans="2:15" x14ac:dyDescent="0.25">
      <c r="B213" s="34" t="s">
        <v>71</v>
      </c>
      <c r="C213" s="35">
        <v>12657</v>
      </c>
      <c r="D213" s="36">
        <v>8.5258964143426486E-3</v>
      </c>
      <c r="E213" s="35">
        <v>11646</v>
      </c>
      <c r="F213" s="36">
        <f t="shared" si="54"/>
        <v>-7.9876748044560353E-2</v>
      </c>
      <c r="G213" s="35">
        <v>232</v>
      </c>
      <c r="H213" s="36">
        <f t="shared" si="55"/>
        <v>-0.98007899708054269</v>
      </c>
      <c r="I213" s="35">
        <v>7138</v>
      </c>
      <c r="J213" s="36">
        <f t="shared" si="56"/>
        <v>29.767241379310345</v>
      </c>
      <c r="K213" s="35">
        <v>15433</v>
      </c>
      <c r="L213" s="36">
        <f t="shared" si="57"/>
        <v>1.1620902213505184</v>
      </c>
      <c r="M213" s="35">
        <v>16687</v>
      </c>
      <c r="N213" s="36">
        <f t="shared" si="58"/>
        <v>8.1254454739843274E-2</v>
      </c>
      <c r="O213" s="36">
        <f t="shared" si="60"/>
        <v>0.4328524815387258</v>
      </c>
    </row>
    <row r="214" spans="2:15" x14ac:dyDescent="0.25">
      <c r="B214" s="34" t="s">
        <v>73</v>
      </c>
      <c r="C214" s="35">
        <v>18105</v>
      </c>
      <c r="D214" s="36">
        <v>5.2799906960516285E-2</v>
      </c>
      <c r="E214" s="35">
        <v>15339</v>
      </c>
      <c r="F214" s="36">
        <f t="shared" si="54"/>
        <v>-0.15277547638773814</v>
      </c>
      <c r="G214" s="35">
        <v>5714</v>
      </c>
      <c r="H214" s="36">
        <f t="shared" si="55"/>
        <v>-0.62748549449116631</v>
      </c>
      <c r="I214" s="35">
        <v>9414</v>
      </c>
      <c r="J214" s="36">
        <f t="shared" si="56"/>
        <v>0.64753237661883101</v>
      </c>
      <c r="K214" s="35">
        <v>15577</v>
      </c>
      <c r="L214" s="36">
        <f t="shared" si="57"/>
        <v>0.65466326747397496</v>
      </c>
      <c r="M214" s="35">
        <v>19695</v>
      </c>
      <c r="N214" s="36">
        <f t="shared" si="58"/>
        <v>0.26436412659690567</v>
      </c>
      <c r="O214" s="36">
        <f t="shared" si="60"/>
        <v>0.28398200664971651</v>
      </c>
    </row>
    <row r="215" spans="2:15" x14ac:dyDescent="0.25">
      <c r="B215" s="34" t="s">
        <v>75</v>
      </c>
      <c r="C215" s="35">
        <v>20838</v>
      </c>
      <c r="D215" s="36">
        <v>-1.3912549687677411E-2</v>
      </c>
      <c r="E215" s="35">
        <v>19666</v>
      </c>
      <c r="F215" s="36">
        <f t="shared" si="54"/>
        <v>-5.6243401478068944E-2</v>
      </c>
      <c r="G215" s="35">
        <v>7718</v>
      </c>
      <c r="H215" s="36">
        <f t="shared" si="55"/>
        <v>-0.60754601850910195</v>
      </c>
      <c r="I215" s="35">
        <v>16097</v>
      </c>
      <c r="J215" s="36">
        <f t="shared" si="56"/>
        <v>1.0856439492096399</v>
      </c>
      <c r="K215" s="35">
        <v>20530</v>
      </c>
      <c r="L215" s="36">
        <f t="shared" si="57"/>
        <v>0.27539293035969425</v>
      </c>
      <c r="M215" s="35">
        <v>26710</v>
      </c>
      <c r="N215" s="36">
        <f t="shared" si="58"/>
        <v>0.30102289332683885</v>
      </c>
      <c r="O215" s="36">
        <f t="shared" si="60"/>
        <v>0.35818163327570418</v>
      </c>
    </row>
    <row r="216" spans="2:15" x14ac:dyDescent="0.25">
      <c r="B216" s="34" t="s">
        <v>77</v>
      </c>
      <c r="C216" s="35">
        <v>12886</v>
      </c>
      <c r="D216" s="36">
        <v>-8.7845968712394695E-2</v>
      </c>
      <c r="E216" s="35">
        <v>13321</v>
      </c>
      <c r="F216" s="36">
        <f t="shared" si="54"/>
        <v>3.3757566351078738E-2</v>
      </c>
      <c r="G216" s="35">
        <v>699</v>
      </c>
      <c r="H216" s="36">
        <f t="shared" si="55"/>
        <v>-0.94752646197732904</v>
      </c>
      <c r="I216" s="35">
        <v>16346</v>
      </c>
      <c r="J216" s="36">
        <f t="shared" si="56"/>
        <v>22.384835479256079</v>
      </c>
      <c r="K216" s="35">
        <v>16471</v>
      </c>
      <c r="L216" s="36">
        <f t="shared" si="57"/>
        <v>7.6471307965251256E-3</v>
      </c>
      <c r="M216" s="35">
        <v>19760</v>
      </c>
      <c r="N216" s="36">
        <f t="shared" si="58"/>
        <v>0.19968429360694562</v>
      </c>
      <c r="O216" s="36">
        <f t="shared" si="60"/>
        <v>0.48337211921026957</v>
      </c>
    </row>
    <row r="217" spans="2:15" x14ac:dyDescent="0.25">
      <c r="B217" s="34" t="s">
        <v>79</v>
      </c>
      <c r="C217" s="35">
        <v>19088</v>
      </c>
      <c r="D217" s="36">
        <v>-4.5265843045065757E-2</v>
      </c>
      <c r="E217" s="35">
        <v>16463</v>
      </c>
      <c r="F217" s="36">
        <f t="shared" si="54"/>
        <v>-0.13752095557418276</v>
      </c>
      <c r="G217" s="35">
        <v>1089</v>
      </c>
      <c r="H217" s="36">
        <f t="shared" si="55"/>
        <v>-0.93385166737532654</v>
      </c>
      <c r="I217" s="35">
        <v>24676</v>
      </c>
      <c r="J217" s="36">
        <f t="shared" si="56"/>
        <v>21.659320477502295</v>
      </c>
      <c r="K217" s="35">
        <v>21595</v>
      </c>
      <c r="L217" s="36">
        <f t="shared" si="57"/>
        <v>-0.12485816177662501</v>
      </c>
      <c r="M217" s="35">
        <v>24716</v>
      </c>
      <c r="N217" s="36">
        <f t="shared" si="58"/>
        <v>0.14452419541560557</v>
      </c>
      <c r="O217" s="36">
        <f t="shared" si="60"/>
        <v>0.50130595881674056</v>
      </c>
    </row>
    <row r="218" spans="2:15" x14ac:dyDescent="0.25">
      <c r="B218" s="34" t="s">
        <v>81</v>
      </c>
      <c r="C218" s="35">
        <v>11260</v>
      </c>
      <c r="D218" s="36">
        <v>-0.2433304213426517</v>
      </c>
      <c r="E218" s="35">
        <v>12603</v>
      </c>
      <c r="F218" s="36">
        <f t="shared" si="54"/>
        <v>0.11927175843694493</v>
      </c>
      <c r="G218" s="35">
        <v>2122</v>
      </c>
      <c r="H218" s="36">
        <f t="shared" si="55"/>
        <v>-0.83162739030389587</v>
      </c>
      <c r="I218" s="35">
        <v>20794</v>
      </c>
      <c r="J218" s="36">
        <f t="shared" si="56"/>
        <v>8.7992459943449575</v>
      </c>
      <c r="K218" s="35">
        <v>20266</v>
      </c>
      <c r="L218" s="36">
        <f t="shared" si="57"/>
        <v>-2.5391939982687295E-2</v>
      </c>
      <c r="M218" s="35">
        <v>22558</v>
      </c>
      <c r="N218" s="36">
        <f t="shared" si="58"/>
        <v>0.11309582552057629</v>
      </c>
      <c r="O218" s="36">
        <f t="shared" si="60"/>
        <v>0.78989129572324046</v>
      </c>
    </row>
    <row r="219" spans="2:15" x14ac:dyDescent="0.25">
      <c r="B219" s="34" t="s">
        <v>83</v>
      </c>
      <c r="C219" s="35">
        <v>13604</v>
      </c>
      <c r="D219" s="36">
        <v>-9.7877984084880687E-2</v>
      </c>
      <c r="E219" s="35">
        <v>17980</v>
      </c>
      <c r="F219" s="36">
        <f t="shared" si="54"/>
        <v>0.32167009703028526</v>
      </c>
      <c r="G219" s="35">
        <v>2549</v>
      </c>
      <c r="H219" s="36">
        <f t="shared" si="55"/>
        <v>-0.85823136818687429</v>
      </c>
      <c r="I219" s="35">
        <v>16706</v>
      </c>
      <c r="J219" s="36">
        <f t="shared" si="56"/>
        <v>5.5539427226363278</v>
      </c>
      <c r="K219" s="35">
        <v>16789</v>
      </c>
      <c r="L219" s="36">
        <f t="shared" si="57"/>
        <v>4.9682748713038016E-3</v>
      </c>
      <c r="M219" s="35">
        <v>22500</v>
      </c>
      <c r="N219" s="36">
        <f t="shared" si="58"/>
        <v>0.34016320209661077</v>
      </c>
      <c r="O219" s="36">
        <f t="shared" si="60"/>
        <v>0.25139043381535031</v>
      </c>
    </row>
    <row r="220" spans="2:15" ht="15.75" x14ac:dyDescent="0.25">
      <c r="B220" s="37" t="s">
        <v>84</v>
      </c>
      <c r="C220" s="38">
        <v>188874</v>
      </c>
      <c r="D220" s="39">
        <v>-1.8280480895676021E-2</v>
      </c>
      <c r="E220" s="38">
        <v>182882</v>
      </c>
      <c r="F220" s="39">
        <f t="shared" si="54"/>
        <v>-3.1724853606107772E-2</v>
      </c>
      <c r="G220" s="38">
        <v>57771</v>
      </c>
      <c r="H220" s="39">
        <f t="shared" si="55"/>
        <v>-0.68410778534792926</v>
      </c>
      <c r="I220" s="38">
        <v>116178</v>
      </c>
      <c r="J220" s="39">
        <f t="shared" si="56"/>
        <v>1.0110089837461702</v>
      </c>
      <c r="K220" s="38">
        <v>217409</v>
      </c>
      <c r="L220" s="39">
        <f t="shared" si="57"/>
        <v>0.87134397218061932</v>
      </c>
      <c r="M220" s="38">
        <v>238075</v>
      </c>
      <c r="N220" s="39">
        <v>9.5055862452796402E-2</v>
      </c>
      <c r="O220" s="39">
        <v>0.30179569339792867</v>
      </c>
    </row>
    <row r="222" spans="2:15" ht="15.75" x14ac:dyDescent="0.25">
      <c r="B222" s="41" t="s">
        <v>85</v>
      </c>
      <c r="C222" s="41"/>
      <c r="D222" s="41"/>
      <c r="E222" s="41"/>
      <c r="F222" s="41"/>
      <c r="G222" s="41"/>
      <c r="H222" s="41"/>
      <c r="I222" s="41"/>
      <c r="J222" s="41"/>
      <c r="K222" s="42"/>
      <c r="L222" s="41"/>
      <c r="M222" s="38"/>
      <c r="N222" s="39"/>
      <c r="O222" s="39"/>
    </row>
    <row r="223" spans="2:15" x14ac:dyDescent="0.25">
      <c r="E223" s="40"/>
      <c r="K223" s="40"/>
    </row>
    <row r="225" spans="2:18" ht="21.75" thickBot="1" x14ac:dyDescent="0.3">
      <c r="B225" s="12" t="s">
        <v>118</v>
      </c>
      <c r="C225" s="13"/>
      <c r="D225" s="12"/>
      <c r="E225" s="12"/>
      <c r="F225" s="12"/>
      <c r="G225" s="12"/>
      <c r="H225" s="12"/>
      <c r="I225" s="12"/>
      <c r="J225" s="12"/>
      <c r="K225" s="12"/>
      <c r="L225" s="12"/>
      <c r="M225" s="12"/>
      <c r="N225" s="12"/>
      <c r="O225" s="12"/>
      <c r="R225" s="14" t="str">
        <f>CONCATENATE("año ",K228,": ",FIXED(K242,0)," (",FIXED(L242*100,1),"%)")</f>
        <v>año 2022: 294.599 (187,9%)</v>
      </c>
    </row>
    <row r="226" spans="2:18" ht="6" customHeight="1" thickBot="1" x14ac:dyDescent="0.3">
      <c r="B226" s="15"/>
      <c r="C226" s="16"/>
      <c r="D226" s="15"/>
      <c r="E226" s="15"/>
      <c r="F226" s="15"/>
      <c r="G226" s="17"/>
      <c r="H226" s="17"/>
      <c r="I226" s="17"/>
      <c r="J226" s="17"/>
      <c r="K226" s="15"/>
      <c r="L226" s="15"/>
      <c r="M226" s="17"/>
      <c r="N226" s="17"/>
      <c r="O226" s="17"/>
      <c r="R226" s="14" t="s">
        <v>119</v>
      </c>
    </row>
    <row r="227" spans="2:18" ht="22.5" thickTop="1" thickBot="1" x14ac:dyDescent="0.3">
      <c r="B227" s="18" t="s">
        <v>120</v>
      </c>
      <c r="C227" s="19" t="s">
        <v>121</v>
      </c>
      <c r="D227" s="20"/>
      <c r="E227" s="20"/>
      <c r="F227" s="20"/>
      <c r="G227" s="20"/>
      <c r="H227" s="20"/>
      <c r="I227" s="20"/>
      <c r="J227" s="20"/>
      <c r="K227" s="20"/>
      <c r="L227" s="20"/>
      <c r="M227" s="20"/>
      <c r="N227" s="20"/>
      <c r="O227" s="21"/>
    </row>
    <row r="228" spans="2:18" ht="22.5" thickTop="1" thickBot="1" x14ac:dyDescent="0.3">
      <c r="B228" s="18">
        <v>2017</v>
      </c>
      <c r="C228" s="22">
        <v>2018</v>
      </c>
      <c r="D228" s="23"/>
      <c r="E228" s="22">
        <v>2019</v>
      </c>
      <c r="F228" s="23"/>
      <c r="G228" s="22">
        <v>2020</v>
      </c>
      <c r="H228" s="23"/>
      <c r="I228" s="22">
        <v>2021</v>
      </c>
      <c r="J228" s="23"/>
      <c r="K228" s="22">
        <v>2022</v>
      </c>
      <c r="L228" s="24"/>
      <c r="M228" s="25">
        <v>2023</v>
      </c>
      <c r="N228" s="26"/>
      <c r="O228" s="27"/>
    </row>
    <row r="229" spans="2:18" ht="31.5" thickTop="1" thickBot="1" x14ac:dyDescent="0.3">
      <c r="B229" s="28"/>
      <c r="C229" s="29" t="s">
        <v>59</v>
      </c>
      <c r="D229" s="30" t="str">
        <f>CONCATENATE("Variación ",RIGHT(C228,2),"/",RIGHT(B228,2))</f>
        <v>Variación 18/17</v>
      </c>
      <c r="E229" s="31" t="s">
        <v>59</v>
      </c>
      <c r="F229" s="30" t="str">
        <f>CONCATENATE("Variación ",RIGHT(E228,2),"/",RIGHT(C228,2))</f>
        <v>Variación 19/18</v>
      </c>
      <c r="G229" s="31" t="s">
        <v>59</v>
      </c>
      <c r="H229" s="30" t="str">
        <f>CONCATENATE("Variación ",RIGHT(G228,2),"/",RIGHT(E228,2))</f>
        <v>Variación 20/19</v>
      </c>
      <c r="I229" s="31" t="s">
        <v>59</v>
      </c>
      <c r="J229" s="30" t="str">
        <f>CONCATENATE("Variación ",RIGHT(I228,2),"/",RIGHT(G228,2))</f>
        <v>Variación 21/20</v>
      </c>
      <c r="K229" s="31" t="s">
        <v>59</v>
      </c>
      <c r="L229" s="30" t="str">
        <f>CONCATENATE("Variación ",RIGHT(K228,2),"/",RIGHT(I228,2))</f>
        <v>Variación 22/21</v>
      </c>
      <c r="M229" s="32" t="s">
        <v>59</v>
      </c>
      <c r="N229" s="33" t="str">
        <f>CONCATENATE("Variación ",RIGHT(M228,2),"/",RIGHT(K228,2))</f>
        <v>Variación 23/22</v>
      </c>
      <c r="O229" s="33" t="str">
        <f>CONCATENATE("Variación ",RIGHT(M228,2),"/",RIGHT(E228,2))</f>
        <v>Variación 23/19</v>
      </c>
    </row>
    <row r="230" spans="2:18" x14ac:dyDescent="0.25">
      <c r="B230" s="34" t="s">
        <v>61</v>
      </c>
      <c r="C230" s="35">
        <v>66982</v>
      </c>
      <c r="D230" s="36">
        <v>-0.20596045331689505</v>
      </c>
      <c r="E230" s="35">
        <v>60955</v>
      </c>
      <c r="F230" s="36">
        <f t="shared" ref="F230:F242" si="61">IFERROR(E230/C230-1,"-")</f>
        <v>-8.9979397450061227E-2</v>
      </c>
      <c r="G230" s="35">
        <v>58935</v>
      </c>
      <c r="H230" s="36">
        <f>IFERROR(G230/E230-1,"-")</f>
        <v>-3.3139201049954936E-2</v>
      </c>
      <c r="I230" s="35">
        <v>1188</v>
      </c>
      <c r="J230" s="36">
        <f>IFERROR(I230/G230-1,"-")</f>
        <v>-0.97984219903283276</v>
      </c>
      <c r="K230" s="35">
        <v>35914</v>
      </c>
      <c r="L230" s="36">
        <f>IFERROR(K230/I230-1,"-")</f>
        <v>29.23063973063973</v>
      </c>
      <c r="M230" s="35">
        <v>58453</v>
      </c>
      <c r="N230" s="36">
        <f>IFERROR(M230/K230-1,"-")</f>
        <v>0.6275825583337975</v>
      </c>
      <c r="O230" s="36">
        <f>IFERROR(M230/E230-1,"-")</f>
        <v>-4.1046673775736231E-2</v>
      </c>
    </row>
    <row r="231" spans="2:18" x14ac:dyDescent="0.25">
      <c r="B231" s="34" t="s">
        <v>63</v>
      </c>
      <c r="C231" s="35">
        <v>64621</v>
      </c>
      <c r="D231" s="36">
        <v>-0.14340062832222056</v>
      </c>
      <c r="E231" s="35">
        <v>57441</v>
      </c>
      <c r="F231" s="36">
        <f t="shared" si="61"/>
        <v>-0.11110939168381795</v>
      </c>
      <c r="G231" s="35">
        <v>63872</v>
      </c>
      <c r="H231" s="36">
        <f t="shared" ref="H231:H242" si="62">IFERROR(G231/E231-1,"-")</f>
        <v>0.11195835727093884</v>
      </c>
      <c r="I231" s="35">
        <v>1143</v>
      </c>
      <c r="J231" s="36">
        <f t="shared" ref="J231:J242" si="63">IFERROR(I231/G231-1,"-")</f>
        <v>-0.98210483466933862</v>
      </c>
      <c r="K231" s="35">
        <v>35147</v>
      </c>
      <c r="L231" s="36">
        <f t="shared" ref="L231:L242" si="64">IFERROR(K231/I231-1,"-")</f>
        <v>29.749781277340333</v>
      </c>
      <c r="M231" s="35">
        <v>54306</v>
      </c>
      <c r="N231" s="36">
        <f t="shared" ref="N231:N241" si="65">IFERROR(M231/K231-1,"-")</f>
        <v>0.54511053574985069</v>
      </c>
      <c r="O231" s="36">
        <f t="shared" ref="O231:O241" si="66">IFERROR(M231/E231-1,"-")</f>
        <v>-5.4577740638220074E-2</v>
      </c>
    </row>
    <row r="232" spans="2:18" x14ac:dyDescent="0.25">
      <c r="B232" s="34" t="s">
        <v>65</v>
      </c>
      <c r="C232" s="35">
        <v>61981</v>
      </c>
      <c r="D232" s="36">
        <v>-3.5435276541442295E-2</v>
      </c>
      <c r="E232" s="35">
        <v>63341</v>
      </c>
      <c r="F232" s="36">
        <f t="shared" si="61"/>
        <v>2.1942208096029425E-2</v>
      </c>
      <c r="G232" s="35">
        <v>28927</v>
      </c>
      <c r="H232" s="36">
        <f t="shared" si="62"/>
        <v>-0.54331317787846733</v>
      </c>
      <c r="I232" s="35">
        <v>1576</v>
      </c>
      <c r="J232" s="36">
        <f t="shared" si="63"/>
        <v>-0.94551802813980024</v>
      </c>
      <c r="K232" s="35">
        <v>35515</v>
      </c>
      <c r="L232" s="36">
        <f t="shared" si="64"/>
        <v>21.534898477157359</v>
      </c>
      <c r="M232" s="35">
        <v>44794</v>
      </c>
      <c r="N232" s="36">
        <f t="shared" si="65"/>
        <v>0.26126988596367728</v>
      </c>
      <c r="O232" s="36">
        <f t="shared" si="66"/>
        <v>-0.29281192276724399</v>
      </c>
    </row>
    <row r="233" spans="2:18" x14ac:dyDescent="0.25">
      <c r="B233" s="34" t="s">
        <v>67</v>
      </c>
      <c r="C233" s="35">
        <v>28200</v>
      </c>
      <c r="D233" s="36">
        <v>-0.13671707585869097</v>
      </c>
      <c r="E233" s="35">
        <v>24357</v>
      </c>
      <c r="F233" s="36">
        <f t="shared" si="61"/>
        <v>-0.13627659574468087</v>
      </c>
      <c r="G233" s="35">
        <v>0</v>
      </c>
      <c r="H233" s="36">
        <f t="shared" si="62"/>
        <v>-1</v>
      </c>
      <c r="I233" s="35">
        <v>645</v>
      </c>
      <c r="J233" s="36" t="str">
        <f t="shared" si="63"/>
        <v>-</v>
      </c>
      <c r="K233" s="35">
        <v>35239</v>
      </c>
      <c r="L233" s="36">
        <f t="shared" si="64"/>
        <v>53.634108527131779</v>
      </c>
      <c r="M233" s="35">
        <v>21474</v>
      </c>
      <c r="N233" s="36">
        <f t="shared" si="65"/>
        <v>-0.39061834898833681</v>
      </c>
      <c r="O233" s="36">
        <f t="shared" si="66"/>
        <v>-0.11836433058258411</v>
      </c>
    </row>
    <row r="234" spans="2:18" x14ac:dyDescent="0.25">
      <c r="B234" s="34" t="s">
        <v>69</v>
      </c>
      <c r="C234" s="35">
        <v>4655</v>
      </c>
      <c r="D234" s="36">
        <v>-3.0006251302354681E-2</v>
      </c>
      <c r="E234" s="35">
        <v>5854</v>
      </c>
      <c r="F234" s="36">
        <f t="shared" si="61"/>
        <v>0.25757250268528464</v>
      </c>
      <c r="G234" s="35">
        <v>0</v>
      </c>
      <c r="H234" s="36">
        <f t="shared" si="62"/>
        <v>-1</v>
      </c>
      <c r="I234" s="35">
        <v>628</v>
      </c>
      <c r="J234" s="36" t="str">
        <f t="shared" si="63"/>
        <v>-</v>
      </c>
      <c r="K234" s="35">
        <v>2246</v>
      </c>
      <c r="L234" s="36">
        <f t="shared" si="64"/>
        <v>2.5764331210191083</v>
      </c>
      <c r="M234" s="35">
        <v>2761</v>
      </c>
      <c r="N234" s="36">
        <f t="shared" si="65"/>
        <v>0.22929652715939453</v>
      </c>
      <c r="O234" s="36">
        <f t="shared" si="66"/>
        <v>-0.52835667919371376</v>
      </c>
    </row>
    <row r="235" spans="2:18" x14ac:dyDescent="0.25">
      <c r="B235" s="34" t="s">
        <v>71</v>
      </c>
      <c r="C235" s="35">
        <v>6404</v>
      </c>
      <c r="D235" s="36">
        <v>0.33333333333333326</v>
      </c>
      <c r="E235" s="35">
        <v>7213</v>
      </c>
      <c r="F235" s="36">
        <f t="shared" si="61"/>
        <v>0.12632729544034982</v>
      </c>
      <c r="G235" s="35">
        <v>39</v>
      </c>
      <c r="H235" s="36">
        <f t="shared" si="62"/>
        <v>-0.99459309579925137</v>
      </c>
      <c r="I235" s="35">
        <v>603</v>
      </c>
      <c r="J235" s="36">
        <f t="shared" si="63"/>
        <v>14.461538461538462</v>
      </c>
      <c r="K235" s="35">
        <v>3030</v>
      </c>
      <c r="L235" s="36">
        <f t="shared" si="64"/>
        <v>4.0248756218905477</v>
      </c>
      <c r="M235" s="35">
        <v>3330</v>
      </c>
      <c r="N235" s="36">
        <f t="shared" si="65"/>
        <v>9.9009900990099098E-2</v>
      </c>
      <c r="O235" s="36">
        <f t="shared" si="66"/>
        <v>-0.53833356439761548</v>
      </c>
    </row>
    <row r="236" spans="2:18" x14ac:dyDescent="0.25">
      <c r="B236" s="34" t="s">
        <v>73</v>
      </c>
      <c r="C236" s="35">
        <v>10827</v>
      </c>
      <c r="D236" s="36">
        <v>-9.3329673346143061E-3</v>
      </c>
      <c r="E236" s="35">
        <v>10640</v>
      </c>
      <c r="F236" s="36">
        <f t="shared" si="61"/>
        <v>-1.7271635725501056E-2</v>
      </c>
      <c r="G236" s="35">
        <v>249</v>
      </c>
      <c r="H236" s="36">
        <f t="shared" si="62"/>
        <v>-0.9765977443609023</v>
      </c>
      <c r="I236" s="35">
        <v>2312</v>
      </c>
      <c r="J236" s="36">
        <f t="shared" si="63"/>
        <v>8.285140562248996</v>
      </c>
      <c r="K236" s="35">
        <v>4556</v>
      </c>
      <c r="L236" s="36">
        <f t="shared" si="64"/>
        <v>0.97058823529411775</v>
      </c>
      <c r="M236" s="35">
        <v>6744</v>
      </c>
      <c r="N236" s="36">
        <f t="shared" si="65"/>
        <v>0.48024582967515372</v>
      </c>
      <c r="O236" s="36">
        <f t="shared" si="66"/>
        <v>-0.36616541353383458</v>
      </c>
    </row>
    <row r="237" spans="2:18" x14ac:dyDescent="0.25">
      <c r="B237" s="34" t="s">
        <v>75</v>
      </c>
      <c r="C237" s="35">
        <v>4707</v>
      </c>
      <c r="D237" s="36">
        <v>-0.6035542828265813</v>
      </c>
      <c r="E237" s="35">
        <v>5156</v>
      </c>
      <c r="F237" s="36">
        <f t="shared" si="61"/>
        <v>9.5389844911833332E-2</v>
      </c>
      <c r="G237" s="35">
        <v>324</v>
      </c>
      <c r="H237" s="36">
        <f t="shared" si="62"/>
        <v>-0.93716058960434445</v>
      </c>
      <c r="I237" s="35">
        <v>1876</v>
      </c>
      <c r="J237" s="36">
        <f t="shared" si="63"/>
        <v>4.7901234567901234</v>
      </c>
      <c r="K237" s="35">
        <v>4030</v>
      </c>
      <c r="L237" s="36">
        <f t="shared" si="64"/>
        <v>1.14818763326226</v>
      </c>
      <c r="M237" s="35">
        <v>5289</v>
      </c>
      <c r="N237" s="36">
        <f t="shared" si="65"/>
        <v>0.31240694789081891</v>
      </c>
      <c r="O237" s="36">
        <f t="shared" si="66"/>
        <v>2.5795190069821672E-2</v>
      </c>
    </row>
    <row r="238" spans="2:18" x14ac:dyDescent="0.25">
      <c r="B238" s="34" t="s">
        <v>77</v>
      </c>
      <c r="C238" s="35">
        <v>6547</v>
      </c>
      <c r="D238" s="36">
        <v>0.13544918487686441</v>
      </c>
      <c r="E238" s="35">
        <v>6743</v>
      </c>
      <c r="F238" s="36">
        <f t="shared" si="61"/>
        <v>2.9937375897357565E-2</v>
      </c>
      <c r="G238" s="35">
        <v>259</v>
      </c>
      <c r="H238" s="36">
        <f t="shared" si="62"/>
        <v>-0.96158979682633838</v>
      </c>
      <c r="I238" s="35">
        <v>2010</v>
      </c>
      <c r="J238" s="36">
        <f t="shared" si="63"/>
        <v>6.7606177606177607</v>
      </c>
      <c r="K238" s="35">
        <v>3114</v>
      </c>
      <c r="L238" s="36">
        <f t="shared" si="64"/>
        <v>0.54925373134328348</v>
      </c>
      <c r="M238" s="35">
        <v>5668</v>
      </c>
      <c r="N238" s="36">
        <f t="shared" si="65"/>
        <v>0.82016698779704567</v>
      </c>
      <c r="O238" s="36">
        <f>IFERROR(M238/E238-1,"-")</f>
        <v>-0.15942458846210883</v>
      </c>
    </row>
    <row r="239" spans="2:18" x14ac:dyDescent="0.25">
      <c r="B239" s="34" t="s">
        <v>79</v>
      </c>
      <c r="C239" s="35">
        <v>36993</v>
      </c>
      <c r="D239" s="36">
        <v>-0.10232953166707115</v>
      </c>
      <c r="E239" s="35">
        <v>34762</v>
      </c>
      <c r="F239" s="36">
        <f t="shared" si="61"/>
        <v>-6.0308707052685651E-2</v>
      </c>
      <c r="G239" s="35">
        <v>1305</v>
      </c>
      <c r="H239" s="36">
        <f t="shared" si="62"/>
        <v>-0.96245900696162479</v>
      </c>
      <c r="I239" s="35">
        <v>17477</v>
      </c>
      <c r="J239" s="36">
        <f t="shared" si="63"/>
        <v>12.392337164750957</v>
      </c>
      <c r="K239" s="35">
        <v>31816</v>
      </c>
      <c r="L239" s="36">
        <f t="shared" si="64"/>
        <v>0.82044973393603016</v>
      </c>
      <c r="M239" s="35">
        <v>31991</v>
      </c>
      <c r="N239" s="36">
        <f t="shared" si="65"/>
        <v>5.5003771687200942E-3</v>
      </c>
      <c r="O239" s="36">
        <f t="shared" si="66"/>
        <v>-7.9713480237040502E-2</v>
      </c>
    </row>
    <row r="240" spans="2:18" x14ac:dyDescent="0.25">
      <c r="B240" s="34" t="s">
        <v>81</v>
      </c>
      <c r="C240" s="35">
        <v>59194</v>
      </c>
      <c r="D240" s="36">
        <v>6.9777528780293752E-2</v>
      </c>
      <c r="E240" s="35">
        <v>57241</v>
      </c>
      <c r="F240" s="36">
        <f t="shared" si="61"/>
        <v>-3.2993208771159188E-2</v>
      </c>
      <c r="G240" s="35">
        <v>1360</v>
      </c>
      <c r="H240" s="36">
        <f t="shared" si="62"/>
        <v>-0.97624080641498223</v>
      </c>
      <c r="I240" s="35">
        <v>38250</v>
      </c>
      <c r="J240" s="36">
        <f t="shared" si="63"/>
        <v>27.125</v>
      </c>
      <c r="K240" s="35">
        <v>56136</v>
      </c>
      <c r="L240" s="36">
        <f t="shared" si="64"/>
        <v>0.46760784313725501</v>
      </c>
      <c r="M240" s="35">
        <v>49277</v>
      </c>
      <c r="N240" s="36">
        <f t="shared" si="65"/>
        <v>-0.12218540686903234</v>
      </c>
      <c r="O240" s="36">
        <f t="shared" si="66"/>
        <v>-0.13913104243461849</v>
      </c>
    </row>
    <row r="241" spans="2:15" x14ac:dyDescent="0.25">
      <c r="B241" s="34" t="s">
        <v>83</v>
      </c>
      <c r="C241" s="35">
        <v>64706</v>
      </c>
      <c r="D241" s="36">
        <v>-4.9545381101367525E-2</v>
      </c>
      <c r="E241" s="35">
        <v>64094</v>
      </c>
      <c r="F241" s="36">
        <f t="shared" si="61"/>
        <v>-9.4581646215188275E-3</v>
      </c>
      <c r="G241" s="35">
        <v>908</v>
      </c>
      <c r="H241" s="36">
        <f t="shared" si="62"/>
        <v>-0.9858333073298593</v>
      </c>
      <c r="I241" s="35">
        <v>34627</v>
      </c>
      <c r="J241" s="36">
        <f t="shared" si="63"/>
        <v>37.135462555066077</v>
      </c>
      <c r="K241" s="35">
        <v>47856</v>
      </c>
      <c r="L241" s="36">
        <f t="shared" si="64"/>
        <v>0.38204291448869387</v>
      </c>
      <c r="M241" s="35">
        <v>52490</v>
      </c>
      <c r="N241" s="36">
        <f t="shared" si="65"/>
        <v>9.6832163156135076E-2</v>
      </c>
      <c r="O241" s="36">
        <f t="shared" si="66"/>
        <v>-0.1810465878241333</v>
      </c>
    </row>
    <row r="242" spans="2:15" ht="15.75" x14ac:dyDescent="0.25">
      <c r="B242" s="37" t="s">
        <v>84</v>
      </c>
      <c r="C242" s="38">
        <v>415817</v>
      </c>
      <c r="D242" s="39">
        <v>-9.5088039241715605E-2</v>
      </c>
      <c r="E242" s="38">
        <v>397797</v>
      </c>
      <c r="F242" s="39">
        <f t="shared" si="61"/>
        <v>-4.3336371528821527E-2</v>
      </c>
      <c r="G242" s="38">
        <v>156178</v>
      </c>
      <c r="H242" s="39">
        <f t="shared" si="62"/>
        <v>-0.60739271537995509</v>
      </c>
      <c r="I242" s="38">
        <v>102335</v>
      </c>
      <c r="J242" s="39">
        <f t="shared" si="63"/>
        <v>-0.34475406267207931</v>
      </c>
      <c r="K242" s="38">
        <v>294599</v>
      </c>
      <c r="L242" s="39">
        <f t="shared" si="64"/>
        <v>1.8787707040601944</v>
      </c>
      <c r="M242" s="38">
        <v>336577</v>
      </c>
      <c r="N242" s="39">
        <v>0.14249199759673314</v>
      </c>
      <c r="O242" s="39">
        <v>-0.15389759098233524</v>
      </c>
    </row>
    <row r="244" spans="2:15" x14ac:dyDescent="0.25">
      <c r="B244" s="41" t="s">
        <v>85</v>
      </c>
      <c r="C244" s="41"/>
      <c r="D244" s="41"/>
      <c r="E244" s="41"/>
      <c r="F244" s="41"/>
      <c r="G244" s="41"/>
      <c r="H244" s="41"/>
      <c r="I244" s="41"/>
      <c r="J244" s="41"/>
      <c r="K244" s="42"/>
      <c r="L244" s="41"/>
      <c r="M244" s="41"/>
      <c r="N244" s="41"/>
      <c r="O244" s="41"/>
    </row>
  </sheetData>
  <mergeCells count="77">
    <mergeCell ref="C227:O227"/>
    <mergeCell ref="C228:D228"/>
    <mergeCell ref="E228:F228"/>
    <mergeCell ref="G228:H228"/>
    <mergeCell ref="I228:J228"/>
    <mergeCell ref="K228:L228"/>
    <mergeCell ref="M228:O228"/>
    <mergeCell ref="C205:O205"/>
    <mergeCell ref="C206:D206"/>
    <mergeCell ref="E206:F206"/>
    <mergeCell ref="G206:H206"/>
    <mergeCell ref="I206:J206"/>
    <mergeCell ref="K206:L206"/>
    <mergeCell ref="M206:O206"/>
    <mergeCell ref="C183:O183"/>
    <mergeCell ref="C184:D184"/>
    <mergeCell ref="E184:F184"/>
    <mergeCell ref="G184:H184"/>
    <mergeCell ref="I184:J184"/>
    <mergeCell ref="K184:L184"/>
    <mergeCell ref="M184:O184"/>
    <mergeCell ref="C161:O161"/>
    <mergeCell ref="C162:D162"/>
    <mergeCell ref="E162:F162"/>
    <mergeCell ref="G162:H162"/>
    <mergeCell ref="I162:J162"/>
    <mergeCell ref="K162:L162"/>
    <mergeCell ref="M162:O162"/>
    <mergeCell ref="C139:O139"/>
    <mergeCell ref="C140:D140"/>
    <mergeCell ref="E140:F140"/>
    <mergeCell ref="G140:H140"/>
    <mergeCell ref="I140:J140"/>
    <mergeCell ref="K140:L140"/>
    <mergeCell ref="M140:O140"/>
    <mergeCell ref="C117:O117"/>
    <mergeCell ref="C118:D118"/>
    <mergeCell ref="E118:F118"/>
    <mergeCell ref="G118:H118"/>
    <mergeCell ref="I118:J118"/>
    <mergeCell ref="K118:L118"/>
    <mergeCell ref="M118:O118"/>
    <mergeCell ref="C95:O95"/>
    <mergeCell ref="C96:D96"/>
    <mergeCell ref="E96:F96"/>
    <mergeCell ref="G96:H96"/>
    <mergeCell ref="I96:J96"/>
    <mergeCell ref="K96:L96"/>
    <mergeCell ref="M96:O96"/>
    <mergeCell ref="C73:O73"/>
    <mergeCell ref="C74:D74"/>
    <mergeCell ref="E74:F74"/>
    <mergeCell ref="G74:H74"/>
    <mergeCell ref="I74:J74"/>
    <mergeCell ref="K74:L74"/>
    <mergeCell ref="M74:O74"/>
    <mergeCell ref="C50:O50"/>
    <mergeCell ref="C51:D51"/>
    <mergeCell ref="E51:F51"/>
    <mergeCell ref="G51:H51"/>
    <mergeCell ref="I51:J51"/>
    <mergeCell ref="K51:L51"/>
    <mergeCell ref="M51:O51"/>
    <mergeCell ref="C28:O28"/>
    <mergeCell ref="C29:D29"/>
    <mergeCell ref="E29:F29"/>
    <mergeCell ref="G29:H29"/>
    <mergeCell ref="I29:J29"/>
    <mergeCell ref="K29:L29"/>
    <mergeCell ref="M29:O29"/>
    <mergeCell ref="C6:O6"/>
    <mergeCell ref="C7:D7"/>
    <mergeCell ref="E7:F7"/>
    <mergeCell ref="G7:H7"/>
    <mergeCell ref="I7:J7"/>
    <mergeCell ref="K7:L7"/>
    <mergeCell ref="M7:O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B6C6E-4FFF-4A29-8C09-E04C6B3A84F2}">
  <dimension ref="A1:L65"/>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18.42578125" customWidth="1"/>
    <col min="2" max="2" width="42.85546875" customWidth="1"/>
  </cols>
  <sheetData>
    <row r="1" spans="1:12" ht="40.5" customHeight="1" x14ac:dyDescent="0.25">
      <c r="A1" s="47"/>
    </row>
    <row r="4" spans="1:12" ht="21.75" thickBot="1" x14ac:dyDescent="0.3">
      <c r="B4" s="12" t="str">
        <f>CONCATENATE("Turistas entrados según forma de contratación")</f>
        <v>Turistas entrados según forma de contratación</v>
      </c>
      <c r="C4" s="12"/>
      <c r="D4" s="12"/>
      <c r="E4" s="12"/>
      <c r="F4" s="12"/>
      <c r="G4" s="12"/>
      <c r="H4" s="12"/>
      <c r="I4" s="12"/>
      <c r="J4" s="12"/>
      <c r="K4" s="12"/>
      <c r="L4" s="12"/>
    </row>
    <row r="5" spans="1:12" ht="6" customHeight="1" x14ac:dyDescent="0.25">
      <c r="C5" s="49"/>
      <c r="D5" s="49"/>
      <c r="E5" s="49"/>
      <c r="F5" s="49"/>
      <c r="G5" s="49"/>
      <c r="H5" s="49"/>
      <c r="I5" s="49"/>
      <c r="J5" s="49"/>
      <c r="K5" s="49"/>
      <c r="L5" s="49"/>
    </row>
    <row r="6" spans="1:12" ht="47.25" customHeight="1"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64" t="s">
        <v>58</v>
      </c>
      <c r="C7" s="165"/>
      <c r="D7" s="165"/>
      <c r="E7" s="165"/>
      <c r="F7" s="165"/>
      <c r="G7" s="165"/>
      <c r="H7" s="165"/>
      <c r="I7" s="165"/>
      <c r="J7" s="165"/>
      <c r="K7" s="166"/>
      <c r="L7" s="166"/>
    </row>
    <row r="8" spans="1:12" ht="15.75" x14ac:dyDescent="0.25">
      <c r="B8" s="167" t="s">
        <v>160</v>
      </c>
      <c r="C8" s="116">
        <v>3690674</v>
      </c>
      <c r="D8" s="116">
        <v>907925</v>
      </c>
      <c r="E8" s="116">
        <v>2238704</v>
      </c>
      <c r="F8" s="116">
        <v>3766608</v>
      </c>
      <c r="G8" s="116">
        <v>3873318</v>
      </c>
      <c r="H8" s="117">
        <f t="shared" ref="H8:H25" si="0">G8/F8-1</f>
        <v>2.8330529749843958E-2</v>
      </c>
      <c r="I8" s="117">
        <f t="shared" ref="I8:I25" si="1">G8/C8-1</f>
        <v>4.9487979702352414E-2</v>
      </c>
      <c r="J8" s="116">
        <f t="shared" ref="J8:J25" si="2">G8-F8</f>
        <v>106710</v>
      </c>
      <c r="K8" s="116">
        <f t="shared" ref="K8:K25" si="3">G8-C8</f>
        <v>182644</v>
      </c>
      <c r="L8" s="117">
        <f>G8/G8</f>
        <v>1</v>
      </c>
    </row>
    <row r="9" spans="1:12" ht="15.75" x14ac:dyDescent="0.25">
      <c r="B9" s="168" t="s">
        <v>193</v>
      </c>
      <c r="C9" s="116">
        <v>2172345</v>
      </c>
      <c r="D9" s="116">
        <v>319090</v>
      </c>
      <c r="E9" s="116">
        <v>960461</v>
      </c>
      <c r="F9" s="116">
        <v>1849551</v>
      </c>
      <c r="G9" s="116">
        <v>1875346</v>
      </c>
      <c r="H9" s="117">
        <f t="shared" si="0"/>
        <v>1.3946628127583294E-2</v>
      </c>
      <c r="I9" s="117">
        <f t="shared" si="1"/>
        <v>-0.13671815480506089</v>
      </c>
      <c r="J9" s="116">
        <f t="shared" si="2"/>
        <v>25795</v>
      </c>
      <c r="K9" s="116">
        <f t="shared" si="3"/>
        <v>-296999</v>
      </c>
      <c r="L9" s="117">
        <f>G9/G8</f>
        <v>0.48417041926327764</v>
      </c>
    </row>
    <row r="10" spans="1:12" ht="15.75" x14ac:dyDescent="0.25">
      <c r="B10" s="168" t="s">
        <v>194</v>
      </c>
      <c r="C10" s="169">
        <v>1518328</v>
      </c>
      <c r="D10" s="169">
        <v>588835</v>
      </c>
      <c r="E10" s="169">
        <v>1278242</v>
      </c>
      <c r="F10" s="169">
        <v>1917058</v>
      </c>
      <c r="G10" s="169">
        <v>1997972</v>
      </c>
      <c r="H10" s="170">
        <f t="shared" si="0"/>
        <v>4.2207382353585565E-2</v>
      </c>
      <c r="I10" s="170">
        <f t="shared" si="1"/>
        <v>0.31590275618970343</v>
      </c>
      <c r="J10" s="169">
        <f t="shared" si="2"/>
        <v>80914</v>
      </c>
      <c r="K10" s="169">
        <f t="shared" si="3"/>
        <v>479644</v>
      </c>
      <c r="L10" s="170">
        <f>G10/G8</f>
        <v>0.51582958073672236</v>
      </c>
    </row>
    <row r="11" spans="1:12" x14ac:dyDescent="0.25">
      <c r="B11" s="173" t="s">
        <v>161</v>
      </c>
      <c r="C11" s="174">
        <v>1415929</v>
      </c>
      <c r="D11" s="174">
        <v>379989</v>
      </c>
      <c r="E11" s="174">
        <v>884024</v>
      </c>
      <c r="F11" s="174">
        <v>1468382</v>
      </c>
      <c r="G11" s="174">
        <v>1549405</v>
      </c>
      <c r="H11" s="175">
        <f t="shared" si="0"/>
        <v>5.5178420874132161E-2</v>
      </c>
      <c r="I11" s="175">
        <f t="shared" si="1"/>
        <v>9.4267438550944327E-2</v>
      </c>
      <c r="J11" s="174">
        <f t="shared" si="2"/>
        <v>81023</v>
      </c>
      <c r="K11" s="174">
        <f t="shared" si="3"/>
        <v>133476</v>
      </c>
      <c r="L11" s="175">
        <f>G11/G11</f>
        <v>1</v>
      </c>
    </row>
    <row r="12" spans="1:12" x14ac:dyDescent="0.25">
      <c r="B12" s="178" t="s">
        <v>193</v>
      </c>
      <c r="C12" s="179">
        <v>792706</v>
      </c>
      <c r="D12" s="179">
        <v>98803</v>
      </c>
      <c r="E12" s="179">
        <v>336766</v>
      </c>
      <c r="F12" s="179">
        <v>563746</v>
      </c>
      <c r="G12" s="179">
        <v>607985</v>
      </c>
      <c r="H12" s="180">
        <f t="shared" si="0"/>
        <v>7.847328406764742E-2</v>
      </c>
      <c r="I12" s="180">
        <f t="shared" si="1"/>
        <v>-0.23302586330871722</v>
      </c>
      <c r="J12" s="179">
        <f t="shared" si="2"/>
        <v>44239</v>
      </c>
      <c r="K12" s="179">
        <f t="shared" si="3"/>
        <v>-184721</v>
      </c>
      <c r="L12" s="180">
        <f>G12/G11</f>
        <v>0.39239901768743485</v>
      </c>
    </row>
    <row r="13" spans="1:12" x14ac:dyDescent="0.25">
      <c r="B13" s="178" t="s">
        <v>194</v>
      </c>
      <c r="C13" s="179">
        <v>623223</v>
      </c>
      <c r="D13" s="179">
        <v>281186</v>
      </c>
      <c r="E13" s="179">
        <v>547259</v>
      </c>
      <c r="F13" s="179">
        <v>904637</v>
      </c>
      <c r="G13" s="179">
        <v>941420</v>
      </c>
      <c r="H13" s="180">
        <f t="shared" si="0"/>
        <v>4.0660508026976627E-2</v>
      </c>
      <c r="I13" s="180">
        <f t="shared" si="1"/>
        <v>0.51056684364986538</v>
      </c>
      <c r="J13" s="179">
        <f t="shared" si="2"/>
        <v>36783</v>
      </c>
      <c r="K13" s="179">
        <f t="shared" si="3"/>
        <v>318197</v>
      </c>
      <c r="L13" s="180">
        <f>G13/G11</f>
        <v>0.6076009823125651</v>
      </c>
    </row>
    <row r="14" spans="1:12" x14ac:dyDescent="0.25">
      <c r="B14" s="173" t="s">
        <v>162</v>
      </c>
      <c r="C14" s="174">
        <v>954305</v>
      </c>
      <c r="D14" s="174">
        <v>210647</v>
      </c>
      <c r="E14" s="174">
        <v>536507</v>
      </c>
      <c r="F14" s="174">
        <v>923521</v>
      </c>
      <c r="G14" s="174">
        <v>952620</v>
      </c>
      <c r="H14" s="175">
        <f t="shared" si="0"/>
        <v>3.1508758328181008E-2</v>
      </c>
      <c r="I14" s="175">
        <f t="shared" si="1"/>
        <v>-1.7656828791633439E-3</v>
      </c>
      <c r="J14" s="174">
        <f t="shared" si="2"/>
        <v>29099</v>
      </c>
      <c r="K14" s="174">
        <f t="shared" si="3"/>
        <v>-1685</v>
      </c>
      <c r="L14" s="175">
        <f>G14/G14</f>
        <v>1</v>
      </c>
    </row>
    <row r="15" spans="1:12" x14ac:dyDescent="0.25">
      <c r="B15" s="178" t="s">
        <v>193</v>
      </c>
      <c r="C15" s="179">
        <v>554953</v>
      </c>
      <c r="D15" s="179">
        <v>74663</v>
      </c>
      <c r="E15" s="179">
        <v>242797</v>
      </c>
      <c r="F15" s="179">
        <v>479284</v>
      </c>
      <c r="G15" s="179">
        <v>519507</v>
      </c>
      <c r="H15" s="180">
        <f t="shared" si="0"/>
        <v>8.3923101960424296E-2</v>
      </c>
      <c r="I15" s="180">
        <f t="shared" si="1"/>
        <v>-6.3872075653253479E-2</v>
      </c>
      <c r="J15" s="179">
        <f t="shared" si="2"/>
        <v>40223</v>
      </c>
      <c r="K15" s="179">
        <f t="shared" si="3"/>
        <v>-35446</v>
      </c>
      <c r="L15" s="180">
        <f>G15/G14</f>
        <v>0.54534546828745989</v>
      </c>
    </row>
    <row r="16" spans="1:12" x14ac:dyDescent="0.25">
      <c r="B16" s="178" t="s">
        <v>194</v>
      </c>
      <c r="C16" s="179">
        <v>399353</v>
      </c>
      <c r="D16" s="179">
        <v>135985</v>
      </c>
      <c r="E16" s="179">
        <v>293710</v>
      </c>
      <c r="F16" s="179">
        <v>444236</v>
      </c>
      <c r="G16" s="179">
        <v>433113</v>
      </c>
      <c r="H16" s="180">
        <f t="shared" si="0"/>
        <v>-2.5038493053242017E-2</v>
      </c>
      <c r="I16" s="180">
        <f t="shared" si="1"/>
        <v>8.453673817399654E-2</v>
      </c>
      <c r="J16" s="179">
        <f t="shared" si="2"/>
        <v>-11123</v>
      </c>
      <c r="K16" s="179">
        <f t="shared" si="3"/>
        <v>33760</v>
      </c>
      <c r="L16" s="180">
        <f>G16/G14</f>
        <v>0.45465453171254017</v>
      </c>
    </row>
    <row r="17" spans="2:12" x14ac:dyDescent="0.25">
      <c r="B17" s="173" t="s">
        <v>163</v>
      </c>
      <c r="C17" s="174">
        <v>779755</v>
      </c>
      <c r="D17" s="174">
        <v>160344</v>
      </c>
      <c r="E17" s="174">
        <v>439402</v>
      </c>
      <c r="F17" s="174">
        <v>776185</v>
      </c>
      <c r="G17" s="174">
        <v>795712</v>
      </c>
      <c r="H17" s="175">
        <f t="shared" si="0"/>
        <v>2.5157662155285143E-2</v>
      </c>
      <c r="I17" s="175">
        <f t="shared" si="1"/>
        <v>2.0464120140300412E-2</v>
      </c>
      <c r="J17" s="174">
        <f t="shared" si="2"/>
        <v>19527</v>
      </c>
      <c r="K17" s="174">
        <f t="shared" si="3"/>
        <v>15957</v>
      </c>
      <c r="L17" s="175">
        <f>G17/G17</f>
        <v>1</v>
      </c>
    </row>
    <row r="18" spans="2:12" x14ac:dyDescent="0.25">
      <c r="B18" s="178" t="s">
        <v>193</v>
      </c>
      <c r="C18" s="179">
        <v>462496</v>
      </c>
      <c r="D18" s="179">
        <v>64129</v>
      </c>
      <c r="E18" s="179">
        <v>176783</v>
      </c>
      <c r="F18" s="179">
        <v>412037</v>
      </c>
      <c r="G18" s="179">
        <v>367476</v>
      </c>
      <c r="H18" s="180">
        <f t="shared" si="0"/>
        <v>-0.10814805466499366</v>
      </c>
      <c r="I18" s="180">
        <f t="shared" si="1"/>
        <v>-0.20545042551719361</v>
      </c>
      <c r="J18" s="179">
        <f t="shared" si="2"/>
        <v>-44561</v>
      </c>
      <c r="K18" s="179">
        <f t="shared" si="3"/>
        <v>-95020</v>
      </c>
      <c r="L18" s="180">
        <f>G18/G17</f>
        <v>0.46182035711413172</v>
      </c>
    </row>
    <row r="19" spans="2:12" x14ac:dyDescent="0.25">
      <c r="B19" s="178" t="s">
        <v>194</v>
      </c>
      <c r="C19" s="179">
        <v>317259</v>
      </c>
      <c r="D19" s="179">
        <v>96216</v>
      </c>
      <c r="E19" s="179">
        <v>262620</v>
      </c>
      <c r="F19" s="179">
        <v>364148</v>
      </c>
      <c r="G19" s="179">
        <v>428238</v>
      </c>
      <c r="H19" s="180">
        <f t="shared" si="0"/>
        <v>0.17599986818546309</v>
      </c>
      <c r="I19" s="180">
        <f t="shared" si="1"/>
        <v>0.34980567927151007</v>
      </c>
      <c r="J19" s="179">
        <f t="shared" si="2"/>
        <v>64090</v>
      </c>
      <c r="K19" s="179">
        <f t="shared" si="3"/>
        <v>110979</v>
      </c>
      <c r="L19" s="180">
        <f>G19/G17</f>
        <v>0.53818215635807931</v>
      </c>
    </row>
    <row r="20" spans="2:12" x14ac:dyDescent="0.25">
      <c r="B20" s="173" t="s">
        <v>164</v>
      </c>
      <c r="C20" s="174">
        <v>501028</v>
      </c>
      <c r="D20" s="174">
        <v>154997</v>
      </c>
      <c r="E20" s="174">
        <v>365283</v>
      </c>
      <c r="F20" s="174">
        <v>589652</v>
      </c>
      <c r="G20" s="174">
        <v>581482</v>
      </c>
      <c r="H20" s="175">
        <f t="shared" si="0"/>
        <v>-1.3855630100466088E-2</v>
      </c>
      <c r="I20" s="175">
        <f t="shared" si="1"/>
        <v>0.16057785193641871</v>
      </c>
      <c r="J20" s="174">
        <f t="shared" si="2"/>
        <v>-8170</v>
      </c>
      <c r="K20" s="174">
        <f t="shared" si="3"/>
        <v>80454</v>
      </c>
      <c r="L20" s="175">
        <f>G20/G20</f>
        <v>1</v>
      </c>
    </row>
    <row r="21" spans="2:12" x14ac:dyDescent="0.25">
      <c r="B21" s="178" t="s">
        <v>193</v>
      </c>
      <c r="C21" s="179">
        <v>338611</v>
      </c>
      <c r="D21" s="179">
        <v>83055</v>
      </c>
      <c r="E21" s="179">
        <v>194175</v>
      </c>
      <c r="F21" s="179">
        <v>388830</v>
      </c>
      <c r="G21" s="179">
        <v>384233</v>
      </c>
      <c r="H21" s="180">
        <f t="shared" si="0"/>
        <v>-1.1822647429467925E-2</v>
      </c>
      <c r="I21" s="180">
        <f t="shared" si="1"/>
        <v>0.13473277595825306</v>
      </c>
      <c r="J21" s="179">
        <f t="shared" si="2"/>
        <v>-4597</v>
      </c>
      <c r="K21" s="179">
        <f t="shared" si="3"/>
        <v>45622</v>
      </c>
      <c r="L21" s="180">
        <f>G21/G20</f>
        <v>0.66078227700943448</v>
      </c>
    </row>
    <row r="22" spans="2:12" x14ac:dyDescent="0.25">
      <c r="B22" s="178" t="s">
        <v>194</v>
      </c>
      <c r="C22" s="179">
        <v>162416</v>
      </c>
      <c r="D22" s="179">
        <v>71942</v>
      </c>
      <c r="E22" s="179">
        <v>171108</v>
      </c>
      <c r="F22" s="179">
        <v>200822</v>
      </c>
      <c r="G22" s="179">
        <v>197249</v>
      </c>
      <c r="H22" s="180">
        <f t="shared" si="0"/>
        <v>-1.7791875392138334E-2</v>
      </c>
      <c r="I22" s="180">
        <f t="shared" si="1"/>
        <v>0.21446778642498265</v>
      </c>
      <c r="J22" s="179">
        <f t="shared" si="2"/>
        <v>-3573</v>
      </c>
      <c r="K22" s="179">
        <f t="shared" si="3"/>
        <v>34833</v>
      </c>
      <c r="L22" s="180">
        <f>G22/G20</f>
        <v>0.33921772299056546</v>
      </c>
    </row>
    <row r="23" spans="2:12" x14ac:dyDescent="0.25">
      <c r="B23" s="173" t="s">
        <v>165</v>
      </c>
      <c r="C23" s="174">
        <v>69630</v>
      </c>
      <c r="D23" s="174">
        <v>22201</v>
      </c>
      <c r="E23" s="174">
        <v>58104</v>
      </c>
      <c r="F23" s="174">
        <v>51632</v>
      </c>
      <c r="G23" s="174">
        <v>43403</v>
      </c>
      <c r="H23" s="175">
        <f t="shared" si="0"/>
        <v>-0.15937790517508521</v>
      </c>
      <c r="I23" s="175">
        <f t="shared" si="1"/>
        <v>-0.37666235817894589</v>
      </c>
      <c r="J23" s="174">
        <f t="shared" si="2"/>
        <v>-8229</v>
      </c>
      <c r="K23" s="174">
        <f t="shared" si="3"/>
        <v>-26227</v>
      </c>
      <c r="L23" s="175">
        <f>G23/G23</f>
        <v>1</v>
      </c>
    </row>
    <row r="24" spans="2:12" x14ac:dyDescent="0.25">
      <c r="B24" s="178" t="s">
        <v>193</v>
      </c>
      <c r="C24" s="179">
        <v>28546</v>
      </c>
      <c r="D24" s="179">
        <v>2745</v>
      </c>
      <c r="E24" s="179">
        <v>13079</v>
      </c>
      <c r="F24" s="179">
        <v>11766</v>
      </c>
      <c r="G24" s="179">
        <v>13139</v>
      </c>
      <c r="H24" s="180">
        <f t="shared" si="0"/>
        <v>0.11669216386197512</v>
      </c>
      <c r="I24" s="180">
        <f t="shared" si="1"/>
        <v>-0.53972535556645407</v>
      </c>
      <c r="J24" s="179">
        <f t="shared" si="2"/>
        <v>1373</v>
      </c>
      <c r="K24" s="179">
        <f t="shared" si="3"/>
        <v>-15407</v>
      </c>
      <c r="L24" s="180">
        <f>G24/G23</f>
        <v>0.30272101006842844</v>
      </c>
    </row>
    <row r="25" spans="2:12" ht="15.75" thickBot="1" x14ac:dyDescent="0.3">
      <c r="B25" s="178" t="s">
        <v>194</v>
      </c>
      <c r="C25" s="179">
        <v>41083</v>
      </c>
      <c r="D25" s="179">
        <v>19456</v>
      </c>
      <c r="E25" s="179">
        <v>45025</v>
      </c>
      <c r="F25" s="179">
        <v>39866</v>
      </c>
      <c r="G25" s="179">
        <v>30264</v>
      </c>
      <c r="H25" s="180">
        <f t="shared" si="0"/>
        <v>-0.24085687051622939</v>
      </c>
      <c r="I25" s="180">
        <f t="shared" si="1"/>
        <v>-0.26334493586154861</v>
      </c>
      <c r="J25" s="179">
        <f t="shared" si="2"/>
        <v>-9602</v>
      </c>
      <c r="K25" s="179">
        <f t="shared" si="3"/>
        <v>-10819</v>
      </c>
      <c r="L25" s="180">
        <f>G25/G23</f>
        <v>0.69727898993157156</v>
      </c>
    </row>
    <row r="26" spans="2:12" ht="16.5" thickBot="1" x14ac:dyDescent="0.3">
      <c r="B26" s="164" t="s">
        <v>93</v>
      </c>
      <c r="C26" s="165"/>
      <c r="D26" s="165"/>
      <c r="E26" s="165"/>
      <c r="F26" s="165"/>
      <c r="G26" s="165"/>
      <c r="H26" s="165"/>
      <c r="I26" s="165"/>
      <c r="J26" s="165"/>
      <c r="K26" s="166"/>
      <c r="L26" s="166"/>
    </row>
    <row r="27" spans="2:12" ht="15.75" x14ac:dyDescent="0.25">
      <c r="B27" s="167" t="s">
        <v>160</v>
      </c>
      <c r="C27" s="116">
        <v>3019757</v>
      </c>
      <c r="D27" s="116">
        <v>546901</v>
      </c>
      <c r="E27" s="116">
        <v>1579748</v>
      </c>
      <c r="F27" s="116">
        <v>3103359</v>
      </c>
      <c r="G27" s="116">
        <v>3235910</v>
      </c>
      <c r="H27" s="117">
        <f t="shared" ref="H27:H44" si="4">G27/F27-1</f>
        <v>4.2712106462706956E-2</v>
      </c>
      <c r="I27" s="117">
        <f t="shared" ref="I27:I44" si="5">G27/C27-1</f>
        <v>7.1579600610247818E-2</v>
      </c>
      <c r="J27" s="116">
        <f t="shared" ref="J27:J44" si="6">G27-F27</f>
        <v>132551</v>
      </c>
      <c r="K27" s="116">
        <f t="shared" ref="K27:K44" si="7">G27-C27</f>
        <v>216153</v>
      </c>
      <c r="L27" s="117">
        <f>G27/G27</f>
        <v>1</v>
      </c>
    </row>
    <row r="28" spans="2:12" ht="15.75" x14ac:dyDescent="0.25">
      <c r="B28" s="168" t="s">
        <v>193</v>
      </c>
      <c r="C28" s="116">
        <v>1929042</v>
      </c>
      <c r="D28" s="116">
        <v>258950</v>
      </c>
      <c r="E28" s="116">
        <v>846658</v>
      </c>
      <c r="F28" s="116">
        <v>1706644</v>
      </c>
      <c r="G28" s="116">
        <v>1767227</v>
      </c>
      <c r="H28" s="117">
        <f t="shared" si="4"/>
        <v>3.5498323024602652E-2</v>
      </c>
      <c r="I28" s="117">
        <f t="shared" si="5"/>
        <v>-8.388360647409443E-2</v>
      </c>
      <c r="J28" s="116">
        <f t="shared" si="6"/>
        <v>60583</v>
      </c>
      <c r="K28" s="116">
        <f t="shared" si="7"/>
        <v>-161815</v>
      </c>
      <c r="L28" s="117">
        <f>G28/G27</f>
        <v>0.5461298367383518</v>
      </c>
    </row>
    <row r="29" spans="2:12" ht="15.75" x14ac:dyDescent="0.25">
      <c r="B29" s="168" t="s">
        <v>194</v>
      </c>
      <c r="C29" s="169">
        <v>1090716</v>
      </c>
      <c r="D29" s="169">
        <v>287951</v>
      </c>
      <c r="E29" s="169">
        <v>733089</v>
      </c>
      <c r="F29" s="169">
        <v>1396716</v>
      </c>
      <c r="G29" s="169">
        <v>1468683</v>
      </c>
      <c r="H29" s="170">
        <f t="shared" si="4"/>
        <v>5.1525864957514544E-2</v>
      </c>
      <c r="I29" s="170">
        <f t="shared" si="5"/>
        <v>0.34653108600222238</v>
      </c>
      <c r="J29" s="169">
        <f t="shared" si="6"/>
        <v>71967</v>
      </c>
      <c r="K29" s="169">
        <f t="shared" si="7"/>
        <v>377967</v>
      </c>
      <c r="L29" s="170">
        <f>G29/G27</f>
        <v>0.4538701632616482</v>
      </c>
    </row>
    <row r="30" spans="2:12" x14ac:dyDescent="0.25">
      <c r="B30" s="173" t="s">
        <v>161</v>
      </c>
      <c r="C30" s="174">
        <v>1157983</v>
      </c>
      <c r="D30" s="174">
        <v>223846</v>
      </c>
      <c r="E30" s="174">
        <v>620577</v>
      </c>
      <c r="F30" s="174">
        <v>1190195</v>
      </c>
      <c r="G30" s="174">
        <v>1265165</v>
      </c>
      <c r="H30" s="175">
        <f t="shared" si="4"/>
        <v>6.2989678161981866E-2</v>
      </c>
      <c r="I30" s="175">
        <f t="shared" si="5"/>
        <v>9.2559217190580467E-2</v>
      </c>
      <c r="J30" s="174">
        <f t="shared" si="6"/>
        <v>74970</v>
      </c>
      <c r="K30" s="174">
        <f t="shared" si="7"/>
        <v>107182</v>
      </c>
      <c r="L30" s="175">
        <f>G30/G30</f>
        <v>1</v>
      </c>
    </row>
    <row r="31" spans="2:12" x14ac:dyDescent="0.25">
      <c r="B31" s="178" t="s">
        <v>193</v>
      </c>
      <c r="C31" s="179">
        <v>682351</v>
      </c>
      <c r="D31" s="179">
        <v>78232</v>
      </c>
      <c r="E31" s="179">
        <v>286128</v>
      </c>
      <c r="F31" s="179">
        <v>501277</v>
      </c>
      <c r="G31" s="179">
        <v>567702</v>
      </c>
      <c r="H31" s="180">
        <f t="shared" si="4"/>
        <v>0.13251156546181053</v>
      </c>
      <c r="I31" s="180">
        <f t="shared" si="5"/>
        <v>-0.16802056419643263</v>
      </c>
      <c r="J31" s="179">
        <f t="shared" si="6"/>
        <v>66425</v>
      </c>
      <c r="K31" s="179">
        <f t="shared" si="7"/>
        <v>-114649</v>
      </c>
      <c r="L31" s="180">
        <f>G31/G30</f>
        <v>0.44871775618199999</v>
      </c>
    </row>
    <row r="32" spans="2:12" x14ac:dyDescent="0.25">
      <c r="B32" s="178" t="s">
        <v>194</v>
      </c>
      <c r="C32" s="179">
        <v>475632</v>
      </c>
      <c r="D32" s="179">
        <v>145614</v>
      </c>
      <c r="E32" s="179">
        <v>334449</v>
      </c>
      <c r="F32" s="179">
        <v>688917</v>
      </c>
      <c r="G32" s="179">
        <v>697465</v>
      </c>
      <c r="H32" s="180">
        <f t="shared" si="4"/>
        <v>1.240788077518773E-2</v>
      </c>
      <c r="I32" s="180">
        <f t="shared" si="5"/>
        <v>0.46639628956840573</v>
      </c>
      <c r="J32" s="179">
        <f t="shared" si="6"/>
        <v>8548</v>
      </c>
      <c r="K32" s="179">
        <f t="shared" si="7"/>
        <v>221833</v>
      </c>
      <c r="L32" s="180">
        <f>G32/G30</f>
        <v>0.5512838246394739</v>
      </c>
    </row>
    <row r="33" spans="2:12" x14ac:dyDescent="0.25">
      <c r="B33" s="173" t="s">
        <v>162</v>
      </c>
      <c r="C33" s="174">
        <v>729336</v>
      </c>
      <c r="D33" s="174">
        <v>116953</v>
      </c>
      <c r="E33" s="174">
        <v>373292</v>
      </c>
      <c r="F33" s="174">
        <v>740266</v>
      </c>
      <c r="G33" s="174">
        <v>788154</v>
      </c>
      <c r="H33" s="175">
        <f t="shared" si="4"/>
        <v>6.4690259987626009E-2</v>
      </c>
      <c r="I33" s="175">
        <f t="shared" si="5"/>
        <v>8.0645957418802761E-2</v>
      </c>
      <c r="J33" s="174">
        <f t="shared" si="6"/>
        <v>47888</v>
      </c>
      <c r="K33" s="174">
        <f t="shared" si="7"/>
        <v>58818</v>
      </c>
      <c r="L33" s="175">
        <f>G33/G33</f>
        <v>1</v>
      </c>
    </row>
    <row r="34" spans="2:12" x14ac:dyDescent="0.25">
      <c r="B34" s="178" t="s">
        <v>193</v>
      </c>
      <c r="C34" s="179">
        <v>491325</v>
      </c>
      <c r="D34" s="179">
        <v>63026</v>
      </c>
      <c r="E34" s="179">
        <v>222367</v>
      </c>
      <c r="F34" s="179">
        <v>441250</v>
      </c>
      <c r="G34" s="179">
        <v>489022</v>
      </c>
      <c r="H34" s="180">
        <f t="shared" si="4"/>
        <v>0.10826515580736551</v>
      </c>
      <c r="I34" s="180">
        <f t="shared" si="5"/>
        <v>-4.6873250903169961E-3</v>
      </c>
      <c r="J34" s="179">
        <f t="shared" si="6"/>
        <v>47772</v>
      </c>
      <c r="K34" s="179">
        <f t="shared" si="7"/>
        <v>-2303</v>
      </c>
      <c r="L34" s="180">
        <f>G34/G33</f>
        <v>0.62046503602087921</v>
      </c>
    </row>
    <row r="35" spans="2:12" x14ac:dyDescent="0.25">
      <c r="B35" s="178" t="s">
        <v>194</v>
      </c>
      <c r="C35" s="179">
        <v>238011</v>
      </c>
      <c r="D35" s="179">
        <v>53927</v>
      </c>
      <c r="E35" s="179">
        <v>150926</v>
      </c>
      <c r="F35" s="179">
        <v>299016</v>
      </c>
      <c r="G35" s="179">
        <v>299132</v>
      </c>
      <c r="H35" s="180">
        <f t="shared" si="4"/>
        <v>3.879391069374627E-4</v>
      </c>
      <c r="I35" s="180">
        <f t="shared" si="5"/>
        <v>0.25679905550583793</v>
      </c>
      <c r="J35" s="179">
        <f t="shared" si="6"/>
        <v>116</v>
      </c>
      <c r="K35" s="179">
        <f t="shared" si="7"/>
        <v>61121</v>
      </c>
      <c r="L35" s="180">
        <f>G35/G33</f>
        <v>0.37953496397912084</v>
      </c>
    </row>
    <row r="36" spans="2:12" x14ac:dyDescent="0.25">
      <c r="B36" s="173" t="s">
        <v>163</v>
      </c>
      <c r="C36" s="174">
        <v>664761</v>
      </c>
      <c r="D36" s="174">
        <v>93692</v>
      </c>
      <c r="E36" s="174">
        <v>286234</v>
      </c>
      <c r="F36" s="174">
        <v>643046</v>
      </c>
      <c r="G36" s="174">
        <v>678323</v>
      </c>
      <c r="H36" s="175">
        <f t="shared" si="4"/>
        <v>5.4859216914497466E-2</v>
      </c>
      <c r="I36" s="175">
        <f t="shared" si="5"/>
        <v>2.0401317165116506E-2</v>
      </c>
      <c r="J36" s="174">
        <f t="shared" si="6"/>
        <v>35277</v>
      </c>
      <c r="K36" s="174">
        <f t="shared" si="7"/>
        <v>13562</v>
      </c>
      <c r="L36" s="175">
        <f>G36/G36</f>
        <v>1</v>
      </c>
    </row>
    <row r="37" spans="2:12" x14ac:dyDescent="0.25">
      <c r="B37" s="178" t="s">
        <v>193</v>
      </c>
      <c r="C37" s="179">
        <v>415410</v>
      </c>
      <c r="D37" s="179">
        <v>45927</v>
      </c>
      <c r="E37" s="179">
        <v>148081</v>
      </c>
      <c r="F37" s="179">
        <v>380452</v>
      </c>
      <c r="G37" s="179">
        <v>344927</v>
      </c>
      <c r="H37" s="180">
        <f t="shared" si="4"/>
        <v>-9.3375774079253127E-2</v>
      </c>
      <c r="I37" s="180">
        <f t="shared" si="5"/>
        <v>-0.16967092751739243</v>
      </c>
      <c r="J37" s="179">
        <f t="shared" si="6"/>
        <v>-35525</v>
      </c>
      <c r="K37" s="179">
        <f t="shared" si="7"/>
        <v>-70483</v>
      </c>
      <c r="L37" s="180">
        <f>G37/G36</f>
        <v>0.50849963807802478</v>
      </c>
    </row>
    <row r="38" spans="2:12" x14ac:dyDescent="0.25">
      <c r="B38" s="178" t="s">
        <v>194</v>
      </c>
      <c r="C38" s="179">
        <v>249351</v>
      </c>
      <c r="D38" s="179">
        <v>47764</v>
      </c>
      <c r="E38" s="179">
        <v>138152</v>
      </c>
      <c r="F38" s="179">
        <v>262594</v>
      </c>
      <c r="G38" s="179">
        <v>333396</v>
      </c>
      <c r="H38" s="180">
        <f t="shared" si="4"/>
        <v>0.26962535320685155</v>
      </c>
      <c r="I38" s="180">
        <f t="shared" si="5"/>
        <v>0.33705499476641365</v>
      </c>
      <c r="J38" s="179">
        <f t="shared" si="6"/>
        <v>70802</v>
      </c>
      <c r="K38" s="179">
        <f t="shared" si="7"/>
        <v>84045</v>
      </c>
      <c r="L38" s="180">
        <f>G38/G36</f>
        <v>0.49150036192197522</v>
      </c>
    </row>
    <row r="39" spans="2:12" x14ac:dyDescent="0.25">
      <c r="B39" s="173" t="s">
        <v>164</v>
      </c>
      <c r="C39" s="174">
        <v>434712</v>
      </c>
      <c r="D39" s="174">
        <v>111506</v>
      </c>
      <c r="E39" s="174">
        <v>289651</v>
      </c>
      <c r="F39" s="174">
        <v>526287</v>
      </c>
      <c r="G39" s="174">
        <v>519033</v>
      </c>
      <c r="H39" s="175">
        <f t="shared" si="4"/>
        <v>-1.3783353949461064E-2</v>
      </c>
      <c r="I39" s="175">
        <f t="shared" si="5"/>
        <v>0.19396980069563297</v>
      </c>
      <c r="J39" s="174">
        <f t="shared" si="6"/>
        <v>-7254</v>
      </c>
      <c r="K39" s="174">
        <f t="shared" si="7"/>
        <v>84321</v>
      </c>
      <c r="L39" s="175">
        <f>G39/G39</f>
        <v>1</v>
      </c>
    </row>
    <row r="40" spans="2:12" x14ac:dyDescent="0.25">
      <c r="B40" s="178" t="s">
        <v>193</v>
      </c>
      <c r="C40" s="179">
        <v>320079</v>
      </c>
      <c r="D40" s="179">
        <v>73360</v>
      </c>
      <c r="E40" s="179">
        <v>183747</v>
      </c>
      <c r="F40" s="179">
        <v>377386</v>
      </c>
      <c r="G40" s="179">
        <v>371144</v>
      </c>
      <c r="H40" s="180">
        <f t="shared" si="4"/>
        <v>-1.6540094227130875E-2</v>
      </c>
      <c r="I40" s="180">
        <f t="shared" si="5"/>
        <v>0.15953873887384051</v>
      </c>
      <c r="J40" s="179">
        <f t="shared" si="6"/>
        <v>-6242</v>
      </c>
      <c r="K40" s="179">
        <f t="shared" si="7"/>
        <v>51065</v>
      </c>
      <c r="L40" s="180">
        <f>G40/G39</f>
        <v>0.7150682133891294</v>
      </c>
    </row>
    <row r="41" spans="2:12" x14ac:dyDescent="0.25">
      <c r="B41" s="178" t="s">
        <v>194</v>
      </c>
      <c r="C41" s="179">
        <v>114635</v>
      </c>
      <c r="D41" s="179">
        <v>38147</v>
      </c>
      <c r="E41" s="179">
        <v>105904</v>
      </c>
      <c r="F41" s="179">
        <v>148901</v>
      </c>
      <c r="G41" s="179">
        <v>147891</v>
      </c>
      <c r="H41" s="180">
        <f t="shared" si="4"/>
        <v>-6.7830303355921329E-3</v>
      </c>
      <c r="I41" s="180">
        <f t="shared" si="5"/>
        <v>0.29010337157063715</v>
      </c>
      <c r="J41" s="179">
        <f t="shared" si="6"/>
        <v>-1010</v>
      </c>
      <c r="K41" s="179">
        <f t="shared" si="7"/>
        <v>33256</v>
      </c>
      <c r="L41" s="180">
        <f>G41/G39</f>
        <v>0.28493563993040905</v>
      </c>
    </row>
    <row r="42" spans="2:12" x14ac:dyDescent="0.25">
      <c r="B42" s="173" t="s">
        <v>165</v>
      </c>
      <c r="C42" s="174">
        <v>45219</v>
      </c>
      <c r="D42" s="174">
        <v>7091</v>
      </c>
      <c r="E42" s="174">
        <v>21078</v>
      </c>
      <c r="F42" s="174">
        <v>26136</v>
      </c>
      <c r="G42" s="174">
        <v>22190</v>
      </c>
      <c r="H42" s="175">
        <f t="shared" si="4"/>
        <v>-0.15097949188858284</v>
      </c>
      <c r="I42" s="175">
        <f t="shared" si="5"/>
        <v>-0.50927707379641296</v>
      </c>
      <c r="J42" s="174">
        <f t="shared" si="6"/>
        <v>-3946</v>
      </c>
      <c r="K42" s="174">
        <f t="shared" si="7"/>
        <v>-23029</v>
      </c>
      <c r="L42" s="175">
        <f>G42/G42</f>
        <v>1</v>
      </c>
    </row>
    <row r="43" spans="2:12" x14ac:dyDescent="0.25">
      <c r="B43" s="178" t="s">
        <v>193</v>
      </c>
      <c r="C43" s="179">
        <v>22650</v>
      </c>
      <c r="D43" s="179">
        <v>1239</v>
      </c>
      <c r="E43" s="179">
        <v>6744</v>
      </c>
      <c r="F43" s="179">
        <v>9817</v>
      </c>
      <c r="G43" s="179">
        <v>9780</v>
      </c>
      <c r="H43" s="180">
        <f t="shared" si="4"/>
        <v>-3.7689721910970642E-3</v>
      </c>
      <c r="I43" s="180">
        <f t="shared" si="5"/>
        <v>-0.5682119205298013</v>
      </c>
      <c r="J43" s="179">
        <f t="shared" si="6"/>
        <v>-37</v>
      </c>
      <c r="K43" s="179">
        <f t="shared" si="7"/>
        <v>-12870</v>
      </c>
      <c r="L43" s="180">
        <f>G43/G42</f>
        <v>0.44073907165389814</v>
      </c>
    </row>
    <row r="44" spans="2:12" ht="15.75" thickBot="1" x14ac:dyDescent="0.3">
      <c r="B44" s="178" t="s">
        <v>194</v>
      </c>
      <c r="C44" s="179">
        <v>22569</v>
      </c>
      <c r="D44" s="179">
        <v>5851</v>
      </c>
      <c r="E44" s="179">
        <v>14334</v>
      </c>
      <c r="F44" s="179">
        <v>16321</v>
      </c>
      <c r="G44" s="179">
        <v>12409</v>
      </c>
      <c r="H44" s="180">
        <f t="shared" si="4"/>
        <v>-0.23969119539243922</v>
      </c>
      <c r="I44" s="180">
        <f t="shared" si="5"/>
        <v>-0.45017501883114008</v>
      </c>
      <c r="J44" s="179">
        <f t="shared" si="6"/>
        <v>-3912</v>
      </c>
      <c r="K44" s="179">
        <f t="shared" si="7"/>
        <v>-10160</v>
      </c>
      <c r="L44" s="180">
        <f>G44/G42</f>
        <v>0.55921586300135195</v>
      </c>
    </row>
    <row r="45" spans="2:12" ht="16.5" thickBot="1" x14ac:dyDescent="0.3">
      <c r="B45" s="164" t="s">
        <v>166</v>
      </c>
      <c r="C45" s="165"/>
      <c r="D45" s="165"/>
      <c r="E45" s="165"/>
      <c r="F45" s="165"/>
      <c r="G45" s="165"/>
      <c r="H45" s="165"/>
      <c r="I45" s="165"/>
      <c r="J45" s="165"/>
      <c r="K45" s="166"/>
      <c r="L45" s="166"/>
    </row>
    <row r="46" spans="2:12" ht="15.75" x14ac:dyDescent="0.25">
      <c r="B46" s="167" t="s">
        <v>160</v>
      </c>
      <c r="C46" s="116">
        <v>670916</v>
      </c>
      <c r="D46" s="116">
        <v>361024</v>
      </c>
      <c r="E46" s="116">
        <v>658956</v>
      </c>
      <c r="F46" s="116">
        <v>663249</v>
      </c>
      <c r="G46" s="116">
        <v>637408</v>
      </c>
      <c r="H46" s="117">
        <f t="shared" ref="H46:H63" si="8">G46/F46-1</f>
        <v>-3.8961234770048647E-2</v>
      </c>
      <c r="I46" s="117">
        <f t="shared" ref="I46:I63" si="9">G46/C46-1</f>
        <v>-4.9943659116789552E-2</v>
      </c>
      <c r="J46" s="116">
        <f t="shared" ref="J46:J63" si="10">G46-F46</f>
        <v>-25841</v>
      </c>
      <c r="K46" s="116">
        <f t="shared" ref="K46:K63" si="11">G46-C46</f>
        <v>-33508</v>
      </c>
      <c r="L46" s="117">
        <f>G46/G46</f>
        <v>1</v>
      </c>
    </row>
    <row r="47" spans="2:12" ht="15.75" x14ac:dyDescent="0.25">
      <c r="B47" s="168" t="s">
        <v>193</v>
      </c>
      <c r="C47" s="116">
        <v>243303</v>
      </c>
      <c r="D47" s="116">
        <v>60141</v>
      </c>
      <c r="E47" s="116">
        <v>113803</v>
      </c>
      <c r="F47" s="116">
        <v>142906</v>
      </c>
      <c r="G47" s="116">
        <v>108118</v>
      </c>
      <c r="H47" s="117">
        <f t="shared" si="8"/>
        <v>-0.24343274600086773</v>
      </c>
      <c r="I47" s="117">
        <f t="shared" si="9"/>
        <v>-0.55562405724549224</v>
      </c>
      <c r="J47" s="116">
        <f t="shared" si="10"/>
        <v>-34788</v>
      </c>
      <c r="K47" s="116">
        <f t="shared" si="11"/>
        <v>-135185</v>
      </c>
      <c r="L47" s="117">
        <f>G47/G46</f>
        <v>0.16962134143280286</v>
      </c>
    </row>
    <row r="48" spans="2:12" ht="15.75" x14ac:dyDescent="0.25">
      <c r="B48" s="168" t="s">
        <v>194</v>
      </c>
      <c r="C48" s="169">
        <v>427613</v>
      </c>
      <c r="D48" s="169">
        <v>300883</v>
      </c>
      <c r="E48" s="169">
        <v>545153</v>
      </c>
      <c r="F48" s="169">
        <v>520343</v>
      </c>
      <c r="G48" s="169">
        <v>529289</v>
      </c>
      <c r="H48" s="170">
        <f t="shared" si="8"/>
        <v>1.7192505712578132E-2</v>
      </c>
      <c r="I48" s="170">
        <f t="shared" si="9"/>
        <v>0.2377757458262495</v>
      </c>
      <c r="J48" s="169">
        <f t="shared" si="10"/>
        <v>8946</v>
      </c>
      <c r="K48" s="169">
        <f t="shared" si="11"/>
        <v>101676</v>
      </c>
      <c r="L48" s="170">
        <f>G48/G46</f>
        <v>0.83037708971333901</v>
      </c>
    </row>
    <row r="49" spans="2:12" x14ac:dyDescent="0.25">
      <c r="B49" s="173" t="s">
        <v>161</v>
      </c>
      <c r="C49" s="174">
        <v>257946</v>
      </c>
      <c r="D49" s="174">
        <v>156143</v>
      </c>
      <c r="E49" s="174">
        <v>263447</v>
      </c>
      <c r="F49" s="174">
        <v>278188</v>
      </c>
      <c r="G49" s="174">
        <v>284238</v>
      </c>
      <c r="H49" s="175">
        <f t="shared" si="8"/>
        <v>2.1747882726789181E-2</v>
      </c>
      <c r="I49" s="175">
        <f t="shared" si="9"/>
        <v>0.10192831057663221</v>
      </c>
      <c r="J49" s="174">
        <f t="shared" si="10"/>
        <v>6050</v>
      </c>
      <c r="K49" s="174">
        <f t="shared" si="11"/>
        <v>26292</v>
      </c>
      <c r="L49" s="175">
        <f>G49/G49</f>
        <v>1</v>
      </c>
    </row>
    <row r="50" spans="2:12" x14ac:dyDescent="0.25">
      <c r="B50" s="178" t="s">
        <v>193</v>
      </c>
      <c r="C50" s="179">
        <v>110355</v>
      </c>
      <c r="D50" s="179">
        <v>20572</v>
      </c>
      <c r="E50" s="179">
        <v>50638</v>
      </c>
      <c r="F50" s="179">
        <v>62467</v>
      </c>
      <c r="G50" s="179">
        <v>40282</v>
      </c>
      <c r="H50" s="180">
        <f t="shared" si="8"/>
        <v>-0.35514751788944565</v>
      </c>
      <c r="I50" s="180">
        <f t="shared" si="9"/>
        <v>-0.63497802546327753</v>
      </c>
      <c r="J50" s="179">
        <f t="shared" si="10"/>
        <v>-22185</v>
      </c>
      <c r="K50" s="179">
        <f t="shared" si="11"/>
        <v>-70073</v>
      </c>
      <c r="L50" s="180">
        <f>G50/G49</f>
        <v>0.14171926343416433</v>
      </c>
    </row>
    <row r="51" spans="2:12" x14ac:dyDescent="0.25">
      <c r="B51" s="178" t="s">
        <v>194</v>
      </c>
      <c r="C51" s="179">
        <v>147591</v>
      </c>
      <c r="D51" s="179">
        <v>135571</v>
      </c>
      <c r="E51" s="179">
        <v>212810</v>
      </c>
      <c r="F51" s="179">
        <v>215720</v>
      </c>
      <c r="G51" s="179">
        <v>243956</v>
      </c>
      <c r="H51" s="180">
        <f t="shared" si="8"/>
        <v>0.1308918969033932</v>
      </c>
      <c r="I51" s="180">
        <f t="shared" si="9"/>
        <v>0.65291921594135149</v>
      </c>
      <c r="J51" s="179">
        <f t="shared" si="10"/>
        <v>28236</v>
      </c>
      <c r="K51" s="179">
        <f t="shared" si="11"/>
        <v>96365</v>
      </c>
      <c r="L51" s="180">
        <f>G51/G49</f>
        <v>0.8582807365658357</v>
      </c>
    </row>
    <row r="52" spans="2:12" x14ac:dyDescent="0.25">
      <c r="B52" s="173" t="s">
        <v>162</v>
      </c>
      <c r="C52" s="174">
        <v>224969</v>
      </c>
      <c r="D52" s="174">
        <v>93695</v>
      </c>
      <c r="E52" s="174">
        <v>163216</v>
      </c>
      <c r="F52" s="174">
        <v>183256</v>
      </c>
      <c r="G52" s="174">
        <v>164466</v>
      </c>
      <c r="H52" s="175">
        <f t="shared" si="8"/>
        <v>-0.1025341598637971</v>
      </c>
      <c r="I52" s="175">
        <f t="shared" si="9"/>
        <v>-0.26893927607803747</v>
      </c>
      <c r="J52" s="174">
        <f t="shared" si="10"/>
        <v>-18790</v>
      </c>
      <c r="K52" s="174">
        <f t="shared" si="11"/>
        <v>-60503</v>
      </c>
      <c r="L52" s="175">
        <f>G52/G52</f>
        <v>1</v>
      </c>
    </row>
    <row r="53" spans="2:12" x14ac:dyDescent="0.25">
      <c r="B53" s="178" t="s">
        <v>193</v>
      </c>
      <c r="C53" s="179">
        <v>63629</v>
      </c>
      <c r="D53" s="179">
        <v>11636</v>
      </c>
      <c r="E53" s="179">
        <v>20430</v>
      </c>
      <c r="F53" s="179">
        <v>38034</v>
      </c>
      <c r="G53" s="179">
        <v>30484</v>
      </c>
      <c r="H53" s="180">
        <f t="shared" si="8"/>
        <v>-0.1985065993584687</v>
      </c>
      <c r="I53" s="180">
        <f t="shared" si="9"/>
        <v>-0.52091027676059665</v>
      </c>
      <c r="J53" s="179">
        <f t="shared" si="10"/>
        <v>-7550</v>
      </c>
      <c r="K53" s="179">
        <f t="shared" si="11"/>
        <v>-33145</v>
      </c>
      <c r="L53" s="180">
        <f>G53/G52</f>
        <v>0.18535137961645567</v>
      </c>
    </row>
    <row r="54" spans="2:12" x14ac:dyDescent="0.25">
      <c r="B54" s="178" t="s">
        <v>194</v>
      </c>
      <c r="C54" s="179">
        <v>161342</v>
      </c>
      <c r="D54" s="179">
        <v>82058</v>
      </c>
      <c r="E54" s="179">
        <v>142784</v>
      </c>
      <c r="F54" s="179">
        <v>145221</v>
      </c>
      <c r="G54" s="179">
        <v>133982</v>
      </c>
      <c r="H54" s="180">
        <f t="shared" si="8"/>
        <v>-7.7392388153228575E-2</v>
      </c>
      <c r="I54" s="180">
        <f t="shared" si="9"/>
        <v>-0.16957766731539214</v>
      </c>
      <c r="J54" s="179">
        <f t="shared" si="10"/>
        <v>-11239</v>
      </c>
      <c r="K54" s="179">
        <f t="shared" si="11"/>
        <v>-27360</v>
      </c>
      <c r="L54" s="180">
        <f>G54/G52</f>
        <v>0.81464862038354435</v>
      </c>
    </row>
    <row r="55" spans="2:12" x14ac:dyDescent="0.25">
      <c r="B55" s="173" t="s">
        <v>163</v>
      </c>
      <c r="C55" s="174">
        <v>114994</v>
      </c>
      <c r="D55" s="174">
        <v>66652</v>
      </c>
      <c r="E55" s="174">
        <v>153170</v>
      </c>
      <c r="F55" s="174">
        <v>133138</v>
      </c>
      <c r="G55" s="174">
        <v>117391</v>
      </c>
      <c r="H55" s="175">
        <f t="shared" si="8"/>
        <v>-0.11827577400892308</v>
      </c>
      <c r="I55" s="175">
        <f t="shared" si="9"/>
        <v>2.0844565803433301E-2</v>
      </c>
      <c r="J55" s="174">
        <f t="shared" si="10"/>
        <v>-15747</v>
      </c>
      <c r="K55" s="174">
        <f t="shared" si="11"/>
        <v>2397</v>
      </c>
      <c r="L55" s="175">
        <f>G55/G55</f>
        <v>1</v>
      </c>
    </row>
    <row r="56" spans="2:12" x14ac:dyDescent="0.25">
      <c r="B56" s="178" t="s">
        <v>193</v>
      </c>
      <c r="C56" s="179">
        <v>47086</v>
      </c>
      <c r="D56" s="179">
        <v>18200</v>
      </c>
      <c r="E56" s="179">
        <v>28701</v>
      </c>
      <c r="F56" s="179">
        <v>31586</v>
      </c>
      <c r="G56" s="179">
        <v>22549</v>
      </c>
      <c r="H56" s="180">
        <f t="shared" si="8"/>
        <v>-0.28610776926486414</v>
      </c>
      <c r="I56" s="180">
        <f t="shared" si="9"/>
        <v>-0.52111030879666997</v>
      </c>
      <c r="J56" s="179">
        <f t="shared" si="10"/>
        <v>-9037</v>
      </c>
      <c r="K56" s="179">
        <f t="shared" si="11"/>
        <v>-24537</v>
      </c>
      <c r="L56" s="180">
        <f>G56/G55</f>
        <v>0.19208457207111276</v>
      </c>
    </row>
    <row r="57" spans="2:12" x14ac:dyDescent="0.25">
      <c r="B57" s="178" t="s">
        <v>194</v>
      </c>
      <c r="C57" s="179">
        <v>67908</v>
      </c>
      <c r="D57" s="179">
        <v>48452</v>
      </c>
      <c r="E57" s="179">
        <v>124468</v>
      </c>
      <c r="F57" s="179">
        <v>101553</v>
      </c>
      <c r="G57" s="179">
        <v>94842</v>
      </c>
      <c r="H57" s="180">
        <f t="shared" si="8"/>
        <v>-6.6083719831024235E-2</v>
      </c>
      <c r="I57" s="180">
        <f t="shared" si="9"/>
        <v>0.39662484537904219</v>
      </c>
      <c r="J57" s="179">
        <f t="shared" si="10"/>
        <v>-6711</v>
      </c>
      <c r="K57" s="179">
        <f t="shared" si="11"/>
        <v>26934</v>
      </c>
      <c r="L57" s="180">
        <f>G57/G55</f>
        <v>0.80791542792888726</v>
      </c>
    </row>
    <row r="58" spans="2:12" x14ac:dyDescent="0.25">
      <c r="B58" s="173" t="s">
        <v>164</v>
      </c>
      <c r="C58" s="174">
        <v>66316</v>
      </c>
      <c r="D58" s="174">
        <v>43491</v>
      </c>
      <c r="E58" s="174">
        <v>75632</v>
      </c>
      <c r="F58" s="174">
        <v>63366</v>
      </c>
      <c r="G58" s="174">
        <v>62448</v>
      </c>
      <c r="H58" s="175">
        <f t="shared" si="8"/>
        <v>-1.4487264463592497E-2</v>
      </c>
      <c r="I58" s="175">
        <f t="shared" si="9"/>
        <v>-5.8326798962543003E-2</v>
      </c>
      <c r="J58" s="174">
        <f t="shared" si="10"/>
        <v>-918</v>
      </c>
      <c r="K58" s="174">
        <f t="shared" si="11"/>
        <v>-3868</v>
      </c>
      <c r="L58" s="175">
        <f>G58/G58</f>
        <v>1</v>
      </c>
    </row>
    <row r="59" spans="2:12" x14ac:dyDescent="0.25">
      <c r="B59" s="178" t="s">
        <v>193</v>
      </c>
      <c r="C59" s="179">
        <v>18534</v>
      </c>
      <c r="D59" s="179">
        <v>9695</v>
      </c>
      <c r="E59" s="179">
        <v>10429</v>
      </c>
      <c r="F59" s="179">
        <v>11445</v>
      </c>
      <c r="G59" s="179">
        <v>13089</v>
      </c>
      <c r="H59" s="180">
        <f t="shared" si="8"/>
        <v>0.14364351245085194</v>
      </c>
      <c r="I59" s="180">
        <f t="shared" si="9"/>
        <v>-0.2937843962447394</v>
      </c>
      <c r="J59" s="179">
        <f t="shared" si="10"/>
        <v>1644</v>
      </c>
      <c r="K59" s="179">
        <f t="shared" si="11"/>
        <v>-5445</v>
      </c>
      <c r="L59" s="180">
        <f>G59/G58</f>
        <v>0.20959838585703305</v>
      </c>
    </row>
    <row r="60" spans="2:12" x14ac:dyDescent="0.25">
      <c r="B60" s="178" t="s">
        <v>194</v>
      </c>
      <c r="C60" s="179">
        <v>47782</v>
      </c>
      <c r="D60" s="179">
        <v>33795</v>
      </c>
      <c r="E60" s="179">
        <v>65204</v>
      </c>
      <c r="F60" s="179">
        <v>51921</v>
      </c>
      <c r="G60" s="179">
        <v>49359</v>
      </c>
      <c r="H60" s="180">
        <f t="shared" si="8"/>
        <v>-4.934419599006179E-2</v>
      </c>
      <c r="I60" s="180">
        <f t="shared" si="9"/>
        <v>3.300406010631618E-2</v>
      </c>
      <c r="J60" s="179">
        <f t="shared" si="10"/>
        <v>-2562</v>
      </c>
      <c r="K60" s="179">
        <f t="shared" si="11"/>
        <v>1577</v>
      </c>
      <c r="L60" s="180">
        <f>G60/G58</f>
        <v>0.79040161414296695</v>
      </c>
    </row>
    <row r="61" spans="2:12" x14ac:dyDescent="0.25">
      <c r="B61" s="173" t="s">
        <v>165</v>
      </c>
      <c r="C61" s="174">
        <v>24411</v>
      </c>
      <c r="D61" s="174">
        <v>15109</v>
      </c>
      <c r="E61" s="174">
        <v>37026</v>
      </c>
      <c r="F61" s="174">
        <v>25495</v>
      </c>
      <c r="G61" s="174">
        <v>21213</v>
      </c>
      <c r="H61" s="175">
        <f t="shared" si="8"/>
        <v>-0.16795450088252595</v>
      </c>
      <c r="I61" s="175">
        <f t="shared" si="9"/>
        <v>-0.13100651345704806</v>
      </c>
      <c r="J61" s="174">
        <f t="shared" si="10"/>
        <v>-4282</v>
      </c>
      <c r="K61" s="174">
        <f t="shared" si="11"/>
        <v>-3198</v>
      </c>
      <c r="L61" s="175">
        <f>G61/G61</f>
        <v>1</v>
      </c>
    </row>
    <row r="62" spans="2:12" x14ac:dyDescent="0.25">
      <c r="B62" s="178" t="s">
        <v>193</v>
      </c>
      <c r="C62" s="179">
        <v>5898</v>
      </c>
      <c r="D62" s="179">
        <v>1505</v>
      </c>
      <c r="E62" s="179">
        <v>6335</v>
      </c>
      <c r="F62" s="179">
        <v>1950</v>
      </c>
      <c r="G62" s="179">
        <v>3360</v>
      </c>
      <c r="H62" s="180">
        <f t="shared" si="8"/>
        <v>0.72307692307692317</v>
      </c>
      <c r="I62" s="180">
        <f t="shared" si="9"/>
        <v>-0.4303153611393693</v>
      </c>
      <c r="J62" s="179">
        <f t="shared" si="10"/>
        <v>1410</v>
      </c>
      <c r="K62" s="179">
        <f t="shared" si="11"/>
        <v>-2538</v>
      </c>
      <c r="L62" s="180">
        <f>G62/G61</f>
        <v>0.15839343798614058</v>
      </c>
    </row>
    <row r="63" spans="2:12" x14ac:dyDescent="0.25">
      <c r="B63" s="178" t="s">
        <v>194</v>
      </c>
      <c r="C63" s="179">
        <v>18514</v>
      </c>
      <c r="D63" s="179">
        <v>13605</v>
      </c>
      <c r="E63" s="179">
        <v>30691</v>
      </c>
      <c r="F63" s="179">
        <v>23546</v>
      </c>
      <c r="G63" s="179">
        <v>17855</v>
      </c>
      <c r="H63" s="180">
        <f t="shared" si="8"/>
        <v>-0.24169710354200291</v>
      </c>
      <c r="I63" s="180">
        <f t="shared" si="9"/>
        <v>-3.5594685103165213E-2</v>
      </c>
      <c r="J63" s="179">
        <f t="shared" si="10"/>
        <v>-5691</v>
      </c>
      <c r="K63" s="179">
        <f t="shared" si="11"/>
        <v>-659</v>
      </c>
      <c r="L63" s="180">
        <f>G63/G61</f>
        <v>0.84170084382218446</v>
      </c>
    </row>
    <row r="64" spans="2:12" ht="6" customHeight="1" x14ac:dyDescent="0.25">
      <c r="B64" s="155"/>
      <c r="C64" s="156"/>
      <c r="D64" s="156"/>
      <c r="E64" s="157"/>
      <c r="F64" s="157"/>
      <c r="G64" s="156"/>
      <c r="H64" s="156"/>
      <c r="I64" s="157"/>
      <c r="J64" s="157"/>
    </row>
    <row r="65" spans="2:10" x14ac:dyDescent="0.25">
      <c r="B65" s="41" t="s">
        <v>85</v>
      </c>
      <c r="C65" s="41"/>
      <c r="D65" s="41"/>
      <c r="E65" s="41"/>
      <c r="F65" s="41"/>
      <c r="G65" s="41"/>
      <c r="H65" s="41"/>
      <c r="I65" s="41"/>
      <c r="J65" s="41"/>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6B44-EDC1-422C-87AB-66C0EF2438FE}">
  <dimension ref="A1:V86"/>
  <sheetViews>
    <sheetView showGridLines="0" workbookViewId="0"/>
  </sheetViews>
  <sheetFormatPr baseColWidth="10" defaultColWidth="11.42578125" defaultRowHeight="15" x14ac:dyDescent="0.25"/>
  <cols>
    <col min="1" max="1" width="18.42578125" customWidth="1"/>
    <col min="2" max="2" width="32.42578125" customWidth="1"/>
    <col min="16" max="16" width="15.85546875" customWidth="1"/>
  </cols>
  <sheetData>
    <row r="1" spans="1:22" ht="40.5" customHeight="1" x14ac:dyDescent="0.25">
      <c r="A1" s="47"/>
    </row>
    <row r="4" spans="1:22" ht="21.75" customHeight="1" thickBot="1" x14ac:dyDescent="0.3">
      <c r="B4" s="12" t="str">
        <f>CONCATENATE("Turistas entrados según forma de contratación")</f>
        <v>Turistas entrados según forma de contratación</v>
      </c>
      <c r="C4" s="12"/>
      <c r="D4" s="12"/>
      <c r="E4" s="12"/>
      <c r="F4" s="12"/>
      <c r="G4" s="12"/>
      <c r="H4" s="12"/>
      <c r="I4" s="12"/>
      <c r="J4" s="12"/>
      <c r="K4" s="12"/>
      <c r="L4" s="12"/>
      <c r="M4" s="12"/>
      <c r="N4" s="12"/>
      <c r="O4" s="12"/>
      <c r="P4" s="12"/>
      <c r="Q4" s="12"/>
      <c r="R4" s="12"/>
      <c r="S4" s="12"/>
      <c r="T4" s="12"/>
      <c r="U4" s="12"/>
      <c r="V4" s="1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64" t="s">
        <v>160</v>
      </c>
      <c r="C7" s="165"/>
      <c r="D7" s="165"/>
      <c r="E7" s="165"/>
      <c r="F7" s="165"/>
      <c r="G7" s="165"/>
      <c r="H7" s="165"/>
      <c r="I7" s="165"/>
      <c r="J7" s="165"/>
      <c r="K7" s="165"/>
      <c r="L7" s="165"/>
      <c r="M7" s="165"/>
      <c r="N7" s="165"/>
      <c r="O7" s="165"/>
      <c r="P7" s="165"/>
      <c r="Q7" s="165"/>
      <c r="R7" s="165"/>
      <c r="S7" s="165"/>
      <c r="T7" s="165"/>
      <c r="U7" s="165"/>
      <c r="V7" s="165"/>
    </row>
    <row r="8" spans="1:22" ht="16.5" thickBot="1" x14ac:dyDescent="0.3">
      <c r="B8" s="183" t="s">
        <v>195</v>
      </c>
      <c r="C8" s="184"/>
      <c r="D8" s="184"/>
      <c r="E8" s="184"/>
      <c r="F8" s="184"/>
      <c r="G8" s="184"/>
      <c r="H8" s="184"/>
      <c r="I8" s="184"/>
      <c r="J8" s="184"/>
      <c r="K8" s="184"/>
      <c r="L8" s="184"/>
      <c r="M8" s="184"/>
      <c r="N8" s="184"/>
      <c r="O8" s="184"/>
      <c r="P8" s="184"/>
      <c r="Q8" s="184"/>
      <c r="R8" s="184"/>
      <c r="S8" s="184"/>
      <c r="T8" s="184"/>
      <c r="U8" s="184"/>
      <c r="V8" s="184"/>
    </row>
    <row r="9" spans="1:22" ht="15.75" x14ac:dyDescent="0.25">
      <c r="B9" s="62" t="s">
        <v>58</v>
      </c>
      <c r="C9" s="121">
        <v>15115709</v>
      </c>
      <c r="D9" s="121">
        <v>4631804</v>
      </c>
      <c r="E9" s="121">
        <v>6697165</v>
      </c>
      <c r="F9" s="121">
        <v>14617383</v>
      </c>
      <c r="G9" s="121">
        <v>16210911</v>
      </c>
      <c r="H9" s="122">
        <f>G9/F9-1</f>
        <v>0.10901595723393176</v>
      </c>
      <c r="I9" s="122">
        <f>G9/C9-1</f>
        <v>7.2454557043933665E-2</v>
      </c>
      <c r="J9" s="121">
        <f>G9-F9</f>
        <v>1593528</v>
      </c>
      <c r="K9" s="121">
        <f>G9-C9</f>
        <v>1095202</v>
      </c>
      <c r="L9" s="122">
        <f>G9/G9</f>
        <v>1</v>
      </c>
      <c r="M9" s="124">
        <v>1325924</v>
      </c>
      <c r="N9" s="121">
        <v>250574</v>
      </c>
      <c r="O9" s="121">
        <v>1025982</v>
      </c>
      <c r="P9" s="121">
        <v>1448890</v>
      </c>
      <c r="Q9" s="121">
        <v>1569613</v>
      </c>
      <c r="R9" s="123">
        <f t="shared" ref="R9:R11" si="0">Q9/P9-1</f>
        <v>8.3321025060563603E-2</v>
      </c>
      <c r="S9" s="122">
        <f>Q9/M9-1</f>
        <v>0.18378806025081373</v>
      </c>
      <c r="T9" s="121">
        <f t="shared" ref="T9:T11" si="1">Q9-P9</f>
        <v>120723</v>
      </c>
      <c r="U9" s="121">
        <f>Q9-M9</f>
        <v>243689</v>
      </c>
      <c r="V9" s="121">
        <v>1569613</v>
      </c>
    </row>
    <row r="10" spans="1:22" ht="15.75" x14ac:dyDescent="0.25">
      <c r="B10" s="62" t="s">
        <v>93</v>
      </c>
      <c r="C10" s="121">
        <v>13147474</v>
      </c>
      <c r="D10" s="121">
        <v>3818966</v>
      </c>
      <c r="E10" s="121">
        <v>5278731</v>
      </c>
      <c r="F10" s="121">
        <v>12694329</v>
      </c>
      <c r="G10" s="121">
        <v>14266572</v>
      </c>
      <c r="H10" s="122">
        <f>G10/F10-1</f>
        <v>0.12385396660193693</v>
      </c>
      <c r="I10" s="122">
        <f>G10/C10-1</f>
        <v>8.5118860094341997E-2</v>
      </c>
      <c r="J10" s="121">
        <f>G10-F10</f>
        <v>1572243</v>
      </c>
      <c r="K10" s="121">
        <f>G10-C10</f>
        <v>1119098</v>
      </c>
      <c r="L10" s="122">
        <f>G10/G9</f>
        <v>0.88005985598218384</v>
      </c>
      <c r="M10" s="124">
        <v>1199556</v>
      </c>
      <c r="N10" s="121">
        <v>208450</v>
      </c>
      <c r="O10" s="121">
        <v>903812</v>
      </c>
      <c r="P10" s="121">
        <v>1317542</v>
      </c>
      <c r="Q10" s="121">
        <v>1443192</v>
      </c>
      <c r="R10" s="123">
        <f t="shared" si="0"/>
        <v>9.5366978813578696E-2</v>
      </c>
      <c r="S10" s="122">
        <f>Q10/M10-1</f>
        <v>0.20310514890509479</v>
      </c>
      <c r="T10" s="121">
        <f t="shared" si="1"/>
        <v>125650</v>
      </c>
      <c r="U10" s="121">
        <f>Q10-M10</f>
        <v>243636</v>
      </c>
      <c r="V10" s="121">
        <v>1443192</v>
      </c>
    </row>
    <row r="11" spans="1:22" ht="16.5" thickBot="1" x14ac:dyDescent="0.3">
      <c r="B11" s="62" t="s">
        <v>166</v>
      </c>
      <c r="C11" s="121">
        <v>1968234</v>
      </c>
      <c r="D11" s="121">
        <v>812839</v>
      </c>
      <c r="E11" s="121">
        <v>1418435</v>
      </c>
      <c r="F11" s="121">
        <v>1923053</v>
      </c>
      <c r="G11" s="121">
        <v>1944338</v>
      </c>
      <c r="H11" s="122">
        <f>G11/F11-1</f>
        <v>1.1068337690120833E-2</v>
      </c>
      <c r="I11" s="122">
        <f>G11/C11-1</f>
        <v>-1.2140832848126837E-2</v>
      </c>
      <c r="J11" s="121">
        <f>G11-F11</f>
        <v>21285</v>
      </c>
      <c r="K11" s="121">
        <f>G11-C11</f>
        <v>-23896</v>
      </c>
      <c r="L11" s="122">
        <f>G11/G9</f>
        <v>0.11994008233096833</v>
      </c>
      <c r="M11" s="124">
        <v>126368</v>
      </c>
      <c r="N11" s="121">
        <v>42124</v>
      </c>
      <c r="O11" s="121">
        <v>122170</v>
      </c>
      <c r="P11" s="121">
        <v>131348</v>
      </c>
      <c r="Q11" s="121">
        <v>126421</v>
      </c>
      <c r="R11" s="123">
        <f t="shared" si="0"/>
        <v>-3.7511039376313282E-2</v>
      </c>
      <c r="S11" s="122">
        <f>Q11/M11-1</f>
        <v>4.1940997720946172E-4</v>
      </c>
      <c r="T11" s="121">
        <f t="shared" si="1"/>
        <v>-4927</v>
      </c>
      <c r="U11" s="121">
        <f>Q11-M11</f>
        <v>53</v>
      </c>
      <c r="V11" s="121">
        <v>126421</v>
      </c>
    </row>
    <row r="12" spans="1:22" ht="16.5" thickBot="1" x14ac:dyDescent="0.3">
      <c r="B12" s="183" t="s">
        <v>193</v>
      </c>
      <c r="C12" s="184"/>
      <c r="D12" s="184"/>
      <c r="E12" s="184"/>
      <c r="F12" s="184"/>
      <c r="G12" s="184"/>
      <c r="H12" s="184"/>
      <c r="I12" s="184"/>
      <c r="J12" s="184"/>
      <c r="K12" s="184"/>
      <c r="L12" s="184"/>
      <c r="M12" s="184"/>
      <c r="N12" s="184"/>
      <c r="O12" s="184"/>
      <c r="P12" s="184"/>
      <c r="Q12" s="184"/>
      <c r="R12" s="185"/>
      <c r="S12" s="184"/>
      <c r="T12" s="184"/>
      <c r="U12" s="184"/>
      <c r="V12" s="184"/>
    </row>
    <row r="13" spans="1:22" ht="15.75" x14ac:dyDescent="0.25">
      <c r="B13" s="62" t="s">
        <v>58</v>
      </c>
      <c r="C13" s="121">
        <v>8514180</v>
      </c>
      <c r="D13" s="121">
        <v>2231698</v>
      </c>
      <c r="E13" s="121">
        <v>2963552</v>
      </c>
      <c r="F13" s="121">
        <v>7070542</v>
      </c>
      <c r="G13" s="121">
        <v>7778899</v>
      </c>
      <c r="H13" s="122">
        <f>G13/F13-1</f>
        <v>0.1001842574444789</v>
      </c>
      <c r="I13" s="122">
        <f>G13/C13-1</f>
        <v>-8.6359578961215266E-2</v>
      </c>
      <c r="J13" s="121">
        <f>G13-F13</f>
        <v>708357</v>
      </c>
      <c r="K13" s="121">
        <f>G13-C13</f>
        <v>-735281</v>
      </c>
      <c r="L13" s="122">
        <f>G13/G13</f>
        <v>1</v>
      </c>
      <c r="M13" s="124">
        <v>740826</v>
      </c>
      <c r="N13" s="121">
        <v>89562</v>
      </c>
      <c r="O13" s="121">
        <v>519238</v>
      </c>
      <c r="P13" s="121">
        <v>674180</v>
      </c>
      <c r="Q13" s="121">
        <v>744613</v>
      </c>
      <c r="R13" s="123">
        <f t="shared" ref="R13:R15" si="2">Q13/P13-1</f>
        <v>0.1044720994393189</v>
      </c>
      <c r="S13" s="122">
        <f>Q13/M13-1</f>
        <v>5.1118616247269877E-3</v>
      </c>
      <c r="T13" s="121">
        <f t="shared" ref="T13:T15" si="3">Q13-P13</f>
        <v>70433</v>
      </c>
      <c r="U13" s="121">
        <f>Q13-M13</f>
        <v>3787</v>
      </c>
      <c r="V13" s="121">
        <v>744613</v>
      </c>
    </row>
    <row r="14" spans="1:22" ht="15.75" x14ac:dyDescent="0.25">
      <c r="B14" s="62" t="s">
        <v>93</v>
      </c>
      <c r="C14" s="121">
        <v>7920982</v>
      </c>
      <c r="D14" s="121">
        <v>2077589</v>
      </c>
      <c r="E14" s="121">
        <v>2759987</v>
      </c>
      <c r="F14" s="121">
        <v>6730090</v>
      </c>
      <c r="G14" s="121">
        <v>7445879</v>
      </c>
      <c r="H14" s="122">
        <f>G14/F14-1</f>
        <v>0.10635652717868549</v>
      </c>
      <c r="I14" s="122">
        <f>G14/C14-1</f>
        <v>-5.9980315571983356E-2</v>
      </c>
      <c r="J14" s="121">
        <f>G14-F14</f>
        <v>715789</v>
      </c>
      <c r="K14" s="121">
        <f>G14-C14</f>
        <v>-475103</v>
      </c>
      <c r="L14" s="122">
        <f>G14/G13</f>
        <v>0.95718931432327381</v>
      </c>
      <c r="M14" s="124">
        <v>705246</v>
      </c>
      <c r="N14" s="121">
        <v>83070</v>
      </c>
      <c r="O14" s="121">
        <v>504098</v>
      </c>
      <c r="P14" s="121">
        <v>648159</v>
      </c>
      <c r="Q14" s="121">
        <v>724469</v>
      </c>
      <c r="R14" s="123">
        <f t="shared" si="2"/>
        <v>0.11773345737697083</v>
      </c>
      <c r="S14" s="122">
        <f>Q14/M14-1</f>
        <v>2.7257155659160093E-2</v>
      </c>
      <c r="T14" s="121">
        <f t="shared" si="3"/>
        <v>76310</v>
      </c>
      <c r="U14" s="121">
        <f>Q14-M14</f>
        <v>19223</v>
      </c>
      <c r="V14" s="121">
        <v>724469</v>
      </c>
    </row>
    <row r="15" spans="1:22" ht="16.5" thickBot="1" x14ac:dyDescent="0.3">
      <c r="B15" s="62" t="s">
        <v>166</v>
      </c>
      <c r="C15" s="121">
        <v>593197</v>
      </c>
      <c r="D15" s="121">
        <v>154110</v>
      </c>
      <c r="E15" s="121">
        <v>203566</v>
      </c>
      <c r="F15" s="121">
        <v>340451</v>
      </c>
      <c r="G15" s="121">
        <v>333019</v>
      </c>
      <c r="H15" s="122">
        <f>G15/F15-1</f>
        <v>-2.1829866853086077E-2</v>
      </c>
      <c r="I15" s="122">
        <f>G15/C15-1</f>
        <v>-0.43860302732481793</v>
      </c>
      <c r="J15" s="121">
        <f>G15-F15</f>
        <v>-7432</v>
      </c>
      <c r="K15" s="121">
        <f>G15-C15</f>
        <v>-260178</v>
      </c>
      <c r="L15" s="122">
        <f>G15/G13</f>
        <v>4.281055712382948E-2</v>
      </c>
      <c r="M15" s="124">
        <v>35580</v>
      </c>
      <c r="N15" s="121">
        <v>6492</v>
      </c>
      <c r="O15" s="121">
        <v>15141</v>
      </c>
      <c r="P15" s="121">
        <v>26022</v>
      </c>
      <c r="Q15" s="121">
        <v>20144</v>
      </c>
      <c r="R15" s="123">
        <f t="shared" si="2"/>
        <v>-0.22588578894781342</v>
      </c>
      <c r="S15" s="122">
        <f>Q15/M15-1</f>
        <v>-0.43383923552557613</v>
      </c>
      <c r="T15" s="121">
        <f t="shared" si="3"/>
        <v>-5878</v>
      </c>
      <c r="U15" s="121">
        <f>Q15-M15</f>
        <v>-15436</v>
      </c>
      <c r="V15" s="121">
        <v>20144</v>
      </c>
    </row>
    <row r="16" spans="1:22" ht="16.5" thickBot="1" x14ac:dyDescent="0.3">
      <c r="B16" s="183" t="s">
        <v>194</v>
      </c>
      <c r="C16" s="184"/>
      <c r="D16" s="184"/>
      <c r="E16" s="184"/>
      <c r="F16" s="184"/>
      <c r="G16" s="184"/>
      <c r="H16" s="184"/>
      <c r="I16" s="184"/>
      <c r="J16" s="184"/>
      <c r="K16" s="184"/>
      <c r="L16" s="184"/>
      <c r="M16" s="184"/>
      <c r="N16" s="184"/>
      <c r="O16" s="184"/>
      <c r="P16" s="184"/>
      <c r="Q16" s="184"/>
      <c r="R16" s="185"/>
      <c r="S16" s="184"/>
      <c r="T16" s="184"/>
      <c r="U16" s="184"/>
      <c r="V16" s="184"/>
    </row>
    <row r="17" spans="2:22" ht="15.75" x14ac:dyDescent="0.25">
      <c r="B17" s="62" t="s">
        <v>58</v>
      </c>
      <c r="C17" s="121">
        <v>6601531</v>
      </c>
      <c r="D17" s="121">
        <v>2400104</v>
      </c>
      <c r="E17" s="121">
        <v>3733614</v>
      </c>
      <c r="F17" s="121">
        <v>7546841</v>
      </c>
      <c r="G17" s="121">
        <v>8432013</v>
      </c>
      <c r="H17" s="122">
        <f>G17/F17-1</f>
        <v>0.11729040004950408</v>
      </c>
      <c r="I17" s="122">
        <f>G17/C17-1</f>
        <v>0.27728143668491456</v>
      </c>
      <c r="J17" s="121">
        <f>G17-F17</f>
        <v>885172</v>
      </c>
      <c r="K17" s="121">
        <f>G17-C17</f>
        <v>1830482</v>
      </c>
      <c r="L17" s="122">
        <f>G17/G17</f>
        <v>1</v>
      </c>
      <c r="M17" s="124">
        <v>585098</v>
      </c>
      <c r="N17" s="121">
        <v>161011</v>
      </c>
      <c r="O17" s="121">
        <v>506744</v>
      </c>
      <c r="P17" s="121">
        <v>774710</v>
      </c>
      <c r="Q17" s="121">
        <v>825001</v>
      </c>
      <c r="R17" s="123">
        <f t="shared" ref="R17:R19" si="4">Q17/P17-1</f>
        <v>6.4915904015696135E-2</v>
      </c>
      <c r="S17" s="122">
        <f>Q17/M17-1</f>
        <v>0.41002191085937745</v>
      </c>
      <c r="T17" s="121">
        <f t="shared" ref="T17:T19" si="5">Q17-P17</f>
        <v>50291</v>
      </c>
      <c r="U17" s="121">
        <f>Q17-M17</f>
        <v>239903</v>
      </c>
      <c r="V17" s="121">
        <v>825001</v>
      </c>
    </row>
    <row r="18" spans="2:22" ht="15.75" x14ac:dyDescent="0.25">
      <c r="B18" s="62" t="s">
        <v>93</v>
      </c>
      <c r="C18" s="121">
        <v>5226495</v>
      </c>
      <c r="D18" s="121">
        <v>1741378</v>
      </c>
      <c r="E18" s="121">
        <v>2518744</v>
      </c>
      <c r="F18" s="121">
        <v>5964239</v>
      </c>
      <c r="G18" s="121">
        <v>6820693</v>
      </c>
      <c r="H18" s="122">
        <f>G18/F18-1</f>
        <v>0.14359820255358646</v>
      </c>
      <c r="I18" s="122">
        <f>G18/C18-1</f>
        <v>0.30502239072265458</v>
      </c>
      <c r="J18" s="121">
        <f>G18-F18</f>
        <v>856454</v>
      </c>
      <c r="K18" s="121">
        <f>G18-C18</f>
        <v>1594198</v>
      </c>
      <c r="L18" s="122">
        <f>G18/G17</f>
        <v>0.80890446919377379</v>
      </c>
      <c r="M18" s="124">
        <v>494310</v>
      </c>
      <c r="N18" s="121">
        <v>125380</v>
      </c>
      <c r="O18" s="121">
        <v>399714</v>
      </c>
      <c r="P18" s="121">
        <v>669383</v>
      </c>
      <c r="Q18" s="121">
        <v>718723</v>
      </c>
      <c r="R18" s="123">
        <f t="shared" si="4"/>
        <v>7.3709669949789669E-2</v>
      </c>
      <c r="S18" s="122">
        <f>Q18/M18-1</f>
        <v>0.45399243389775656</v>
      </c>
      <c r="T18" s="121">
        <f t="shared" si="5"/>
        <v>49340</v>
      </c>
      <c r="U18" s="121">
        <f>Q18-M18</f>
        <v>224413</v>
      </c>
      <c r="V18" s="121">
        <v>718723</v>
      </c>
    </row>
    <row r="19" spans="2:22" ht="16.5" thickBot="1" x14ac:dyDescent="0.3">
      <c r="B19" s="62" t="s">
        <v>166</v>
      </c>
      <c r="C19" s="121">
        <v>1375038</v>
      </c>
      <c r="D19" s="121">
        <v>658726</v>
      </c>
      <c r="E19" s="121">
        <v>1214869</v>
      </c>
      <c r="F19" s="121">
        <v>1582603</v>
      </c>
      <c r="G19" s="121">
        <v>1611320</v>
      </c>
      <c r="H19" s="122">
        <f>G19/F19-1</f>
        <v>1.8145422446437909E-2</v>
      </c>
      <c r="I19" s="122">
        <f>G19/C19-1</f>
        <v>0.1718367056037724</v>
      </c>
      <c r="J19" s="121">
        <f>G19-F19</f>
        <v>28717</v>
      </c>
      <c r="K19" s="121">
        <f>G19-C19</f>
        <v>236282</v>
      </c>
      <c r="L19" s="122">
        <f>G19/G17</f>
        <v>0.19109553080622621</v>
      </c>
      <c r="M19" s="124">
        <v>90788</v>
      </c>
      <c r="N19" s="121">
        <v>35631</v>
      </c>
      <c r="O19" s="121">
        <v>107030</v>
      </c>
      <c r="P19" s="121">
        <v>105327</v>
      </c>
      <c r="Q19" s="121">
        <v>106278</v>
      </c>
      <c r="R19" s="123">
        <f t="shared" si="4"/>
        <v>9.0290238970065495E-3</v>
      </c>
      <c r="S19" s="122">
        <f>Q19/M19-1</f>
        <v>0.17061726219324136</v>
      </c>
      <c r="T19" s="121">
        <f t="shared" si="5"/>
        <v>951</v>
      </c>
      <c r="U19" s="121">
        <f>Q19-M19</f>
        <v>15490</v>
      </c>
      <c r="V19" s="121">
        <v>106278</v>
      </c>
    </row>
    <row r="20" spans="2:22" ht="16.5" thickBot="1" x14ac:dyDescent="0.3">
      <c r="B20" s="164" t="s">
        <v>161</v>
      </c>
      <c r="C20" s="184"/>
      <c r="D20" s="184"/>
      <c r="E20" s="184"/>
      <c r="F20" s="184"/>
      <c r="G20" s="184"/>
      <c r="H20" s="184"/>
      <c r="I20" s="184"/>
      <c r="J20" s="184"/>
      <c r="K20" s="184"/>
      <c r="L20" s="184"/>
      <c r="M20" s="184"/>
      <c r="N20" s="184"/>
      <c r="O20" s="184"/>
      <c r="P20" s="184"/>
      <c r="Q20" s="184"/>
      <c r="R20" s="184"/>
      <c r="S20" s="184"/>
      <c r="T20" s="184"/>
      <c r="U20" s="184"/>
      <c r="V20" s="184"/>
    </row>
    <row r="21" spans="2:22" ht="16.5" thickBot="1" x14ac:dyDescent="0.3">
      <c r="B21" s="183" t="s">
        <v>195</v>
      </c>
      <c r="C21" s="184"/>
      <c r="D21" s="184"/>
      <c r="E21" s="184"/>
      <c r="F21" s="184"/>
      <c r="G21" s="184"/>
      <c r="H21" s="184"/>
      <c r="I21" s="184"/>
      <c r="J21" s="184"/>
      <c r="K21" s="184"/>
      <c r="L21" s="184"/>
      <c r="M21" s="184"/>
      <c r="N21" s="184"/>
      <c r="O21" s="184"/>
      <c r="P21" s="184"/>
      <c r="Q21" s="184"/>
      <c r="R21" s="184"/>
      <c r="S21" s="184"/>
      <c r="T21" s="184"/>
      <c r="U21" s="184"/>
      <c r="V21" s="184"/>
    </row>
    <row r="22" spans="2:22" x14ac:dyDescent="0.25">
      <c r="B22" s="62" t="s">
        <v>58</v>
      </c>
      <c r="C22" s="179">
        <v>5889454</v>
      </c>
      <c r="D22" s="179">
        <v>1931945</v>
      </c>
      <c r="E22" s="179">
        <v>2762750</v>
      </c>
      <c r="F22" s="179">
        <v>5951456</v>
      </c>
      <c r="G22" s="179">
        <v>6572823</v>
      </c>
      <c r="H22" s="180">
        <f>G22/F22-1</f>
        <v>0.10440587983847993</v>
      </c>
      <c r="I22" s="180">
        <f>G22/C22-1</f>
        <v>0.11603265769628224</v>
      </c>
      <c r="J22" s="179">
        <f>G22-F22</f>
        <v>621367</v>
      </c>
      <c r="K22" s="179">
        <f>G22-C22</f>
        <v>683369</v>
      </c>
      <c r="L22" s="180">
        <f>G22/G22</f>
        <v>1</v>
      </c>
      <c r="M22" s="181">
        <v>526258</v>
      </c>
      <c r="N22" s="179">
        <v>109315</v>
      </c>
      <c r="O22" s="179">
        <v>415641</v>
      </c>
      <c r="P22" s="179">
        <v>584798</v>
      </c>
      <c r="Q22" s="179">
        <v>636062</v>
      </c>
      <c r="R22" s="180">
        <f>Q22/P22-1</f>
        <v>8.7661038512443668E-2</v>
      </c>
      <c r="S22" s="180">
        <f>Q22/M22-1</f>
        <v>0.20865050982597899</v>
      </c>
      <c r="T22" s="179">
        <f>Q22-P22</f>
        <v>51264</v>
      </c>
      <c r="U22" s="179">
        <f>Q22-M22</f>
        <v>109804</v>
      </c>
      <c r="V22" s="180">
        <f>Q22/Q22</f>
        <v>1</v>
      </c>
    </row>
    <row r="23" spans="2:22" x14ac:dyDescent="0.25">
      <c r="B23" s="62" t="s">
        <v>93</v>
      </c>
      <c r="C23" s="179">
        <v>5048209</v>
      </c>
      <c r="D23" s="179">
        <v>1579182</v>
      </c>
      <c r="E23" s="179">
        <v>2189109</v>
      </c>
      <c r="F23" s="179">
        <v>5116249</v>
      </c>
      <c r="G23" s="179">
        <v>5678405</v>
      </c>
      <c r="H23" s="180">
        <f>G23/F23-1</f>
        <v>0.10987659122923854</v>
      </c>
      <c r="I23" s="180">
        <f>G23/C23-1</f>
        <v>0.12483556049284017</v>
      </c>
      <c r="J23" s="179">
        <f>G23-F23</f>
        <v>562156</v>
      </c>
      <c r="K23" s="179">
        <f>G23-C23</f>
        <v>630196</v>
      </c>
      <c r="L23" s="180">
        <f>G23/G22</f>
        <v>0.86392178824836752</v>
      </c>
      <c r="M23" s="181">
        <v>469811</v>
      </c>
      <c r="N23" s="179">
        <v>92652</v>
      </c>
      <c r="O23" s="179">
        <v>367811</v>
      </c>
      <c r="P23" s="179">
        <v>526495</v>
      </c>
      <c r="Q23" s="179">
        <v>578100</v>
      </c>
      <c r="R23" s="180">
        <f>Q23/P23-1</f>
        <v>9.8016125509264196E-2</v>
      </c>
      <c r="S23" s="180">
        <f>Q23/M23-1</f>
        <v>0.23049481600047672</v>
      </c>
      <c r="T23" s="179">
        <f>Q23-P23</f>
        <v>51605</v>
      </c>
      <c r="U23" s="179">
        <f>Q23-M23</f>
        <v>108289</v>
      </c>
      <c r="V23" s="180">
        <f>Q23/Q22</f>
        <v>0.90887366325924202</v>
      </c>
    </row>
    <row r="24" spans="2:22" ht="15.75" thickBot="1" x14ac:dyDescent="0.3">
      <c r="B24" s="62" t="s">
        <v>166</v>
      </c>
      <c r="C24" s="179">
        <v>841245</v>
      </c>
      <c r="D24" s="179">
        <v>352762</v>
      </c>
      <c r="E24" s="179">
        <v>573642</v>
      </c>
      <c r="F24" s="179">
        <v>835206</v>
      </c>
      <c r="G24" s="179">
        <v>894417</v>
      </c>
      <c r="H24" s="180">
        <f>G24/F24-1</f>
        <v>7.0893887256556987E-2</v>
      </c>
      <c r="I24" s="180">
        <f>G24/C24-1</f>
        <v>6.3206319205463268E-2</v>
      </c>
      <c r="J24" s="179">
        <f>G24-F24</f>
        <v>59211</v>
      </c>
      <c r="K24" s="179">
        <f>G24-C24</f>
        <v>53172</v>
      </c>
      <c r="L24" s="180">
        <f>G24/G22</f>
        <v>0.13607805961000319</v>
      </c>
      <c r="M24" s="181">
        <v>56447</v>
      </c>
      <c r="N24" s="179">
        <v>16662</v>
      </c>
      <c r="O24" s="179">
        <v>47830</v>
      </c>
      <c r="P24" s="179">
        <v>58303</v>
      </c>
      <c r="Q24" s="179">
        <v>57962</v>
      </c>
      <c r="R24" s="180">
        <f>Q24/P24-1</f>
        <v>-5.8487556386463968E-3</v>
      </c>
      <c r="S24" s="180">
        <f>Q24/M24-1</f>
        <v>2.6839336014314208E-2</v>
      </c>
      <c r="T24" s="179">
        <f>Q24-P24</f>
        <v>-341</v>
      </c>
      <c r="U24" s="179">
        <f>Q24-M24</f>
        <v>1515</v>
      </c>
      <c r="V24" s="180">
        <f>Q24/Q22</f>
        <v>9.1126336740757971E-2</v>
      </c>
    </row>
    <row r="25" spans="2:22" ht="16.5" thickBot="1" x14ac:dyDescent="0.3">
      <c r="B25" s="183" t="s">
        <v>193</v>
      </c>
      <c r="C25" s="186"/>
      <c r="D25" s="186"/>
      <c r="E25" s="186"/>
      <c r="F25" s="186"/>
      <c r="G25" s="186"/>
      <c r="H25" s="186"/>
      <c r="I25" s="186"/>
      <c r="J25" s="186"/>
      <c r="K25" s="186"/>
      <c r="L25" s="186"/>
      <c r="M25" s="186"/>
      <c r="N25" s="186"/>
      <c r="O25" s="186"/>
      <c r="P25" s="186"/>
      <c r="Q25" s="186"/>
      <c r="R25" s="186"/>
      <c r="S25" s="186"/>
      <c r="T25" s="186"/>
      <c r="U25" s="186"/>
      <c r="V25" s="186"/>
    </row>
    <row r="26" spans="2:22" x14ac:dyDescent="0.25">
      <c r="B26" s="62" t="s">
        <v>58</v>
      </c>
      <c r="C26" s="179">
        <v>3104256</v>
      </c>
      <c r="D26" s="179">
        <v>831168</v>
      </c>
      <c r="E26" s="179">
        <v>1115452</v>
      </c>
      <c r="F26" s="179">
        <v>2461104</v>
      </c>
      <c r="G26" s="179">
        <v>2662285</v>
      </c>
      <c r="H26" s="180">
        <f>G26/F26-1</f>
        <v>8.1744209102906584E-2</v>
      </c>
      <c r="I26" s="180">
        <f>G26/C26-1</f>
        <v>-0.14237582209714661</v>
      </c>
      <c r="J26" s="179">
        <f>G26-F26</f>
        <v>201181</v>
      </c>
      <c r="K26" s="179">
        <f>G26-C26</f>
        <v>-441971</v>
      </c>
      <c r="L26" s="180">
        <f>G26/G26</f>
        <v>1</v>
      </c>
      <c r="M26" s="181">
        <v>272537</v>
      </c>
      <c r="N26" s="179">
        <v>36307</v>
      </c>
      <c r="O26" s="179">
        <v>207021</v>
      </c>
      <c r="P26" s="179">
        <v>240344</v>
      </c>
      <c r="Q26" s="179">
        <v>268318</v>
      </c>
      <c r="R26" s="180">
        <f>Q26/P26-1</f>
        <v>0.11639150550877075</v>
      </c>
      <c r="S26" s="180">
        <f>Q26/M26-1</f>
        <v>-1.5480466872388021E-2</v>
      </c>
      <c r="T26" s="179">
        <f>Q26-P26</f>
        <v>27974</v>
      </c>
      <c r="U26" s="179">
        <f>Q26-M26</f>
        <v>-4219</v>
      </c>
      <c r="V26" s="180">
        <f>Q26/Q26</f>
        <v>1</v>
      </c>
    </row>
    <row r="27" spans="2:22" x14ac:dyDescent="0.25">
      <c r="B27" s="62" t="s">
        <v>93</v>
      </c>
      <c r="C27" s="179">
        <v>2801246</v>
      </c>
      <c r="D27" s="179">
        <v>763890</v>
      </c>
      <c r="E27" s="179">
        <v>1018053</v>
      </c>
      <c r="F27" s="179">
        <v>2292788</v>
      </c>
      <c r="G27" s="179">
        <v>2496299</v>
      </c>
      <c r="H27" s="180">
        <f>G27/F27-1</f>
        <v>8.8761368255591E-2</v>
      </c>
      <c r="I27" s="180">
        <f>G27/C27-1</f>
        <v>-0.10886119962331053</v>
      </c>
      <c r="J27" s="179">
        <f>G27-F27</f>
        <v>203511</v>
      </c>
      <c r="K27" s="179">
        <f>G27-C27</f>
        <v>-304947</v>
      </c>
      <c r="L27" s="180">
        <f>G27/G26</f>
        <v>0.93765280576647503</v>
      </c>
      <c r="M27" s="181">
        <v>251713</v>
      </c>
      <c r="N27" s="179">
        <v>32405</v>
      </c>
      <c r="O27" s="179">
        <v>198907</v>
      </c>
      <c r="P27" s="179">
        <v>227059</v>
      </c>
      <c r="Q27" s="179">
        <v>257130</v>
      </c>
      <c r="R27" s="180">
        <f>Q27/P27-1</f>
        <v>0.13243694370185732</v>
      </c>
      <c r="S27" s="180">
        <f>Q27/M27-1</f>
        <v>2.1520541251345726E-2</v>
      </c>
      <c r="T27" s="179">
        <f>Q27-P27</f>
        <v>30071</v>
      </c>
      <c r="U27" s="179">
        <f>Q27-M27</f>
        <v>5417</v>
      </c>
      <c r="V27" s="180">
        <f>Q27/Q26</f>
        <v>0.95830320738824826</v>
      </c>
    </row>
    <row r="28" spans="2:22" ht="15.75" thickBot="1" x14ac:dyDescent="0.3">
      <c r="B28" s="62" t="s">
        <v>166</v>
      </c>
      <c r="C28" s="179">
        <v>303013</v>
      </c>
      <c r="D28" s="179">
        <v>67280</v>
      </c>
      <c r="E28" s="179">
        <v>97399</v>
      </c>
      <c r="F28" s="179">
        <v>168316</v>
      </c>
      <c r="G28" s="179">
        <v>165985</v>
      </c>
      <c r="H28" s="180">
        <f>G28/F28-1</f>
        <v>-1.3848950783050928E-2</v>
      </c>
      <c r="I28" s="180">
        <f>G28/C28-1</f>
        <v>-0.45221822166045678</v>
      </c>
      <c r="J28" s="179">
        <f>G28-F28</f>
        <v>-2331</v>
      </c>
      <c r="K28" s="179">
        <f>G28-C28</f>
        <v>-137028</v>
      </c>
      <c r="L28" s="180">
        <f>G28/G26</f>
        <v>6.2346818616338971E-2</v>
      </c>
      <c r="M28" s="181">
        <v>20824</v>
      </c>
      <c r="N28" s="179">
        <v>3902</v>
      </c>
      <c r="O28" s="179">
        <v>8114</v>
      </c>
      <c r="P28" s="179">
        <v>13285</v>
      </c>
      <c r="Q28" s="179">
        <v>11188</v>
      </c>
      <c r="R28" s="180">
        <f>Q28/P28-1</f>
        <v>-0.1578471960858111</v>
      </c>
      <c r="S28" s="180">
        <f>Q28/M28-1</f>
        <v>-0.46273530541682673</v>
      </c>
      <c r="T28" s="179">
        <f>Q28-P28</f>
        <v>-2097</v>
      </c>
      <c r="U28" s="179">
        <f>Q28-M28</f>
        <v>-9636</v>
      </c>
      <c r="V28" s="180">
        <f>Q28/Q26</f>
        <v>4.1696792611751729E-2</v>
      </c>
    </row>
    <row r="29" spans="2:22" ht="16.5" thickBot="1" x14ac:dyDescent="0.3">
      <c r="B29" s="183" t="s">
        <v>194</v>
      </c>
      <c r="C29" s="186"/>
      <c r="D29" s="186"/>
      <c r="E29" s="186"/>
      <c r="F29" s="186"/>
      <c r="G29" s="186"/>
      <c r="H29" s="186"/>
      <c r="I29" s="186"/>
      <c r="J29" s="186"/>
      <c r="K29" s="186"/>
      <c r="L29" s="186"/>
      <c r="M29" s="186"/>
      <c r="N29" s="186"/>
      <c r="O29" s="186"/>
      <c r="P29" s="186"/>
      <c r="Q29" s="186"/>
      <c r="R29" s="186"/>
      <c r="S29" s="186"/>
      <c r="T29" s="186"/>
      <c r="U29" s="186"/>
      <c r="V29" s="186"/>
    </row>
    <row r="30" spans="2:22" x14ac:dyDescent="0.25">
      <c r="B30" s="62" t="s">
        <v>58</v>
      </c>
      <c r="C30" s="179">
        <v>2785197</v>
      </c>
      <c r="D30" s="179">
        <v>1100778</v>
      </c>
      <c r="E30" s="179">
        <v>1647302</v>
      </c>
      <c r="F30" s="179">
        <v>3490353</v>
      </c>
      <c r="G30" s="179">
        <v>3910538</v>
      </c>
      <c r="H30" s="180">
        <f>G30/F30-1</f>
        <v>0.1203846716936654</v>
      </c>
      <c r="I30" s="180">
        <f>G30/C30-1</f>
        <v>0.40404359188955041</v>
      </c>
      <c r="J30" s="179">
        <f>G30-F30</f>
        <v>420185</v>
      </c>
      <c r="K30" s="179">
        <f>G30-C30</f>
        <v>1125341</v>
      </c>
      <c r="L30" s="180">
        <f>G30/G30</f>
        <v>1</v>
      </c>
      <c r="M30" s="181">
        <v>253721</v>
      </c>
      <c r="N30" s="179">
        <v>73007</v>
      </c>
      <c r="O30" s="179">
        <v>208621</v>
      </c>
      <c r="P30" s="179">
        <v>344454</v>
      </c>
      <c r="Q30" s="179">
        <v>367744</v>
      </c>
      <c r="R30" s="180">
        <f>Q30/P30-1</f>
        <v>6.7614253282005654E-2</v>
      </c>
      <c r="S30" s="180">
        <f>Q30/M30-1</f>
        <v>0.44940308449044419</v>
      </c>
      <c r="T30" s="179">
        <f>Q30-P30</f>
        <v>23290</v>
      </c>
      <c r="U30" s="179">
        <f>Q30-M30</f>
        <v>114023</v>
      </c>
      <c r="V30" s="180">
        <f>Q30/Q30</f>
        <v>1</v>
      </c>
    </row>
    <row r="31" spans="2:22" x14ac:dyDescent="0.25">
      <c r="B31" s="62" t="s">
        <v>93</v>
      </c>
      <c r="C31" s="179">
        <v>2246966</v>
      </c>
      <c r="D31" s="179">
        <v>815294</v>
      </c>
      <c r="E31" s="179">
        <v>1171058</v>
      </c>
      <c r="F31" s="179">
        <v>2823462</v>
      </c>
      <c r="G31" s="179">
        <v>3182108</v>
      </c>
      <c r="H31" s="180">
        <f>G31/F31-1</f>
        <v>0.12702349101918142</v>
      </c>
      <c r="I31" s="180">
        <f>G31/C31-1</f>
        <v>0.41617986208959112</v>
      </c>
      <c r="J31" s="179">
        <f>G31-F31</f>
        <v>358646</v>
      </c>
      <c r="K31" s="179">
        <f>G31-C31</f>
        <v>935142</v>
      </c>
      <c r="L31" s="180">
        <f>G31/G30</f>
        <v>0.81372639774885192</v>
      </c>
      <c r="M31" s="181">
        <v>218098</v>
      </c>
      <c r="N31" s="179">
        <v>60247</v>
      </c>
      <c r="O31" s="179">
        <v>168904</v>
      </c>
      <c r="P31" s="179">
        <v>299436</v>
      </c>
      <c r="Q31" s="179">
        <v>320969</v>
      </c>
      <c r="R31" s="180">
        <f>Q31/P31-1</f>
        <v>7.1911860965281349E-2</v>
      </c>
      <c r="S31" s="180">
        <f>Q31/M31-1</f>
        <v>0.47167328448679036</v>
      </c>
      <c r="T31" s="179">
        <f>Q31-P31</f>
        <v>21533</v>
      </c>
      <c r="U31" s="179">
        <f>Q31-M31</f>
        <v>102871</v>
      </c>
      <c r="V31" s="180">
        <f>Q31/Q30</f>
        <v>0.87280553863557253</v>
      </c>
    </row>
    <row r="32" spans="2:22" ht="15.75" thickBot="1" x14ac:dyDescent="0.3">
      <c r="B32" s="62" t="s">
        <v>166</v>
      </c>
      <c r="C32" s="179">
        <v>538232</v>
      </c>
      <c r="D32" s="179">
        <v>285482</v>
      </c>
      <c r="E32" s="179">
        <v>476243</v>
      </c>
      <c r="F32" s="179">
        <v>666890</v>
      </c>
      <c r="G32" s="179">
        <v>728433</v>
      </c>
      <c r="H32" s="180">
        <f>G32/F32-1</f>
        <v>9.2283584999025337E-2</v>
      </c>
      <c r="I32" s="180">
        <f>G32/C32-1</f>
        <v>0.35338106987321449</v>
      </c>
      <c r="J32" s="179">
        <f>G32-F32</f>
        <v>61543</v>
      </c>
      <c r="K32" s="179">
        <f>G32-C32</f>
        <v>190201</v>
      </c>
      <c r="L32" s="180">
        <f>G32/G30</f>
        <v>0.18627436940901737</v>
      </c>
      <c r="M32" s="181">
        <v>35623</v>
      </c>
      <c r="N32" s="179">
        <v>12760</v>
      </c>
      <c r="O32" s="179">
        <v>39716</v>
      </c>
      <c r="P32" s="179">
        <v>45018</v>
      </c>
      <c r="Q32" s="179">
        <v>46775</v>
      </c>
      <c r="R32" s="180">
        <f>Q32/P32-1</f>
        <v>3.9028832911280009E-2</v>
      </c>
      <c r="S32" s="180">
        <f>Q32/M32-1</f>
        <v>0.31305617157454457</v>
      </c>
      <c r="T32" s="179">
        <f>Q32-P32</f>
        <v>1757</v>
      </c>
      <c r="U32" s="179">
        <f>Q32-M32</f>
        <v>11152</v>
      </c>
      <c r="V32" s="180">
        <f>Q32/Q30</f>
        <v>0.12719446136442744</v>
      </c>
    </row>
    <row r="33" spans="2:22" ht="16.5" thickBot="1" x14ac:dyDescent="0.3">
      <c r="B33" s="164" t="s">
        <v>162</v>
      </c>
      <c r="C33" s="184"/>
      <c r="D33" s="184"/>
      <c r="E33" s="184"/>
      <c r="F33" s="184"/>
      <c r="G33" s="184"/>
      <c r="H33" s="184"/>
      <c r="I33" s="184"/>
      <c r="J33" s="184"/>
      <c r="K33" s="184"/>
      <c r="L33" s="184"/>
      <c r="M33" s="184"/>
      <c r="N33" s="184"/>
      <c r="O33" s="184"/>
      <c r="P33" s="184"/>
      <c r="Q33" s="184"/>
      <c r="R33" s="184"/>
      <c r="S33" s="184"/>
      <c r="T33" s="184"/>
      <c r="U33" s="184"/>
      <c r="V33" s="184"/>
    </row>
    <row r="34" spans="2:22" ht="16.5" thickBot="1" x14ac:dyDescent="0.3">
      <c r="B34" s="183" t="s">
        <v>195</v>
      </c>
      <c r="C34" s="184"/>
      <c r="D34" s="184"/>
      <c r="E34" s="184"/>
      <c r="F34" s="184"/>
      <c r="G34" s="184"/>
      <c r="H34" s="184"/>
      <c r="I34" s="184"/>
      <c r="J34" s="184"/>
      <c r="K34" s="184"/>
      <c r="L34" s="184"/>
      <c r="M34" s="184"/>
      <c r="N34" s="184"/>
      <c r="O34" s="184"/>
      <c r="P34" s="184"/>
      <c r="Q34" s="184"/>
      <c r="R34" s="184"/>
      <c r="S34" s="184"/>
      <c r="T34" s="184"/>
      <c r="U34" s="184"/>
      <c r="V34" s="184"/>
    </row>
    <row r="35" spans="2:22" x14ac:dyDescent="0.25">
      <c r="B35" s="62" t="s">
        <v>58</v>
      </c>
      <c r="C35" s="179">
        <v>4272615</v>
      </c>
      <c r="D35" s="179">
        <v>1331425</v>
      </c>
      <c r="E35" s="179">
        <v>1789513</v>
      </c>
      <c r="F35" s="179">
        <v>3868048</v>
      </c>
      <c r="G35" s="179">
        <v>4340676</v>
      </c>
      <c r="H35" s="180">
        <f>G35/F35-1</f>
        <v>0.12218772879757434</v>
      </c>
      <c r="I35" s="180">
        <f>G35/C35-1</f>
        <v>1.5929588788130999E-2</v>
      </c>
      <c r="J35" s="179">
        <f>G35-F35</f>
        <v>472628</v>
      </c>
      <c r="K35" s="179">
        <f>G35-C35</f>
        <v>68061</v>
      </c>
      <c r="L35" s="180">
        <f>G35/G35</f>
        <v>1</v>
      </c>
      <c r="M35" s="181">
        <v>416723</v>
      </c>
      <c r="N35" s="179">
        <v>74976</v>
      </c>
      <c r="O35" s="179">
        <v>316527</v>
      </c>
      <c r="P35" s="179">
        <v>421484</v>
      </c>
      <c r="Q35" s="179">
        <v>465099</v>
      </c>
      <c r="R35" s="180">
        <f>Q35/P35-1</f>
        <v>0.1034796101394122</v>
      </c>
      <c r="S35" s="180">
        <f>Q35/M35-1</f>
        <v>0.11608670507747343</v>
      </c>
      <c r="T35" s="179">
        <f>Q35-P35</f>
        <v>43615</v>
      </c>
      <c r="U35" s="179">
        <f>Q35-M35</f>
        <v>48376</v>
      </c>
      <c r="V35" s="180">
        <f>Q35/Q35</f>
        <v>1</v>
      </c>
    </row>
    <row r="36" spans="2:22" x14ac:dyDescent="0.25">
      <c r="B36" s="62" t="s">
        <v>93</v>
      </c>
      <c r="C36" s="179">
        <v>3620756</v>
      </c>
      <c r="D36" s="179">
        <v>1090529</v>
      </c>
      <c r="E36" s="179">
        <v>1399181</v>
      </c>
      <c r="F36" s="179">
        <v>3316840</v>
      </c>
      <c r="G36" s="179">
        <v>3811475</v>
      </c>
      <c r="H36" s="180">
        <f>G36/F36-1</f>
        <v>0.1491283872601632</v>
      </c>
      <c r="I36" s="180">
        <f>G36/C36-1</f>
        <v>5.267380624377882E-2</v>
      </c>
      <c r="J36" s="179">
        <f>G36-F36</f>
        <v>494635</v>
      </c>
      <c r="K36" s="179">
        <f>G36-C36</f>
        <v>190719</v>
      </c>
      <c r="L36" s="180">
        <f>G36/G35</f>
        <v>0.87808327550823884</v>
      </c>
      <c r="M36" s="181">
        <v>377661</v>
      </c>
      <c r="N36" s="179">
        <v>61848</v>
      </c>
      <c r="O36" s="179">
        <v>280210</v>
      </c>
      <c r="P36" s="179">
        <v>383148</v>
      </c>
      <c r="Q36" s="179">
        <v>430708</v>
      </c>
      <c r="R36" s="180">
        <f>Q36/P36-1</f>
        <v>0.12412957917045109</v>
      </c>
      <c r="S36" s="180">
        <f>Q36/M36-1</f>
        <v>0.14046194867884165</v>
      </c>
      <c r="T36" s="179">
        <f>Q36-P36</f>
        <v>47560</v>
      </c>
      <c r="U36" s="179">
        <f>Q36-M36</f>
        <v>53047</v>
      </c>
      <c r="V36" s="180">
        <f>Q36/Q35</f>
        <v>0.92605660300280157</v>
      </c>
    </row>
    <row r="37" spans="2:22" ht="15.75" thickBot="1" x14ac:dyDescent="0.3">
      <c r="B37" s="62" t="s">
        <v>166</v>
      </c>
      <c r="C37" s="179">
        <v>651858</v>
      </c>
      <c r="D37" s="179">
        <v>240896</v>
      </c>
      <c r="E37" s="179">
        <v>390335</v>
      </c>
      <c r="F37" s="179">
        <v>551209</v>
      </c>
      <c r="G37" s="179">
        <v>529201</v>
      </c>
      <c r="H37" s="180">
        <f>G37/F37-1</f>
        <v>-3.9926779134593193E-2</v>
      </c>
      <c r="I37" s="180">
        <f>G37/C37-1</f>
        <v>-0.18816521389627805</v>
      </c>
      <c r="J37" s="179">
        <f>G37-F37</f>
        <v>-22008</v>
      </c>
      <c r="K37" s="179">
        <f>G37-C37</f>
        <v>-122657</v>
      </c>
      <c r="L37" s="180">
        <f>G37/G35</f>
        <v>0.12191672449176119</v>
      </c>
      <c r="M37" s="181">
        <v>39062</v>
      </c>
      <c r="N37" s="179">
        <v>13129</v>
      </c>
      <c r="O37" s="179">
        <v>36317</v>
      </c>
      <c r="P37" s="179">
        <v>38336</v>
      </c>
      <c r="Q37" s="179">
        <v>34390</v>
      </c>
      <c r="R37" s="180">
        <f>Q37/P37-1</f>
        <v>-0.10293196994991649</v>
      </c>
      <c r="S37" s="180">
        <f>Q37/M37-1</f>
        <v>-0.11960473094055601</v>
      </c>
      <c r="T37" s="179">
        <f>Q37-P37</f>
        <v>-3946</v>
      </c>
      <c r="U37" s="179">
        <f>Q37-M37</f>
        <v>-4672</v>
      </c>
      <c r="V37" s="180">
        <f>Q37/Q35</f>
        <v>7.3941246917322984E-2</v>
      </c>
    </row>
    <row r="38" spans="2:22" ht="16.5" thickBot="1" x14ac:dyDescent="0.3">
      <c r="B38" s="183" t="s">
        <v>193</v>
      </c>
      <c r="C38" s="186"/>
      <c r="D38" s="186"/>
      <c r="E38" s="186"/>
      <c r="F38" s="186"/>
      <c r="G38" s="186"/>
      <c r="H38" s="186"/>
      <c r="I38" s="186"/>
      <c r="J38" s="186"/>
      <c r="K38" s="186"/>
      <c r="L38" s="186"/>
      <c r="M38" s="186"/>
      <c r="N38" s="186"/>
      <c r="O38" s="186"/>
      <c r="P38" s="186"/>
      <c r="Q38" s="186"/>
      <c r="R38" s="186"/>
      <c r="S38" s="186"/>
      <c r="T38" s="186"/>
      <c r="U38" s="186"/>
      <c r="V38" s="186"/>
    </row>
    <row r="39" spans="2:22" x14ac:dyDescent="0.25">
      <c r="B39" s="62" t="s">
        <v>58</v>
      </c>
      <c r="C39" s="179">
        <v>2471998</v>
      </c>
      <c r="D39" s="179">
        <v>711544</v>
      </c>
      <c r="E39" s="179">
        <v>877459</v>
      </c>
      <c r="F39" s="179">
        <v>2074813</v>
      </c>
      <c r="G39" s="179">
        <v>2351099</v>
      </c>
      <c r="H39" s="180">
        <f>G39/F39-1</f>
        <v>0.13316188013088404</v>
      </c>
      <c r="I39" s="180">
        <f>G39/C39-1</f>
        <v>-4.890740202864241E-2</v>
      </c>
      <c r="J39" s="179">
        <f>G39-F39</f>
        <v>276286</v>
      </c>
      <c r="K39" s="179">
        <f>G39-C39</f>
        <v>-120899</v>
      </c>
      <c r="L39" s="180">
        <f>G39/G39</f>
        <v>1</v>
      </c>
      <c r="M39" s="181">
        <v>254639</v>
      </c>
      <c r="N39" s="179">
        <v>32650</v>
      </c>
      <c r="O39" s="179">
        <v>179883</v>
      </c>
      <c r="P39" s="179">
        <v>230750</v>
      </c>
      <c r="Q39" s="179">
        <v>268080</v>
      </c>
      <c r="R39" s="180">
        <f>Q39/P39-1</f>
        <v>0.16177681473456129</v>
      </c>
      <c r="S39" s="180">
        <f>Q39/M39-1</f>
        <v>5.278453025655927E-2</v>
      </c>
      <c r="T39" s="179">
        <f>Q39-P39</f>
        <v>37330</v>
      </c>
      <c r="U39" s="179">
        <f>Q39-M39</f>
        <v>13441</v>
      </c>
      <c r="V39" s="180">
        <f>Q39/Q39</f>
        <v>1</v>
      </c>
    </row>
    <row r="40" spans="2:22" x14ac:dyDescent="0.25">
      <c r="B40" s="62" t="s">
        <v>93</v>
      </c>
      <c r="C40" s="179">
        <v>2345508</v>
      </c>
      <c r="D40" s="179">
        <v>681574</v>
      </c>
      <c r="E40" s="179">
        <v>844015</v>
      </c>
      <c r="F40" s="179">
        <v>2002791</v>
      </c>
      <c r="G40" s="179">
        <v>2277079</v>
      </c>
      <c r="H40" s="180">
        <f>G40/F40-1</f>
        <v>0.1369528822528161</v>
      </c>
      <c r="I40" s="180">
        <f>G40/C40-1</f>
        <v>-2.917449013177531E-2</v>
      </c>
      <c r="J40" s="179">
        <f>G40-F40</f>
        <v>274288</v>
      </c>
      <c r="K40" s="179">
        <f>G40-C40</f>
        <v>-68429</v>
      </c>
      <c r="L40" s="180">
        <f>G40/G39</f>
        <v>0.96851685105561269</v>
      </c>
      <c r="M40" s="181">
        <v>249865</v>
      </c>
      <c r="N40" s="179">
        <v>31636</v>
      </c>
      <c r="O40" s="179">
        <v>177675</v>
      </c>
      <c r="P40" s="179">
        <v>225887</v>
      </c>
      <c r="Q40" s="179">
        <v>265005</v>
      </c>
      <c r="R40" s="180">
        <f>Q40/P40-1</f>
        <v>0.17317508311677954</v>
      </c>
      <c r="S40" s="180">
        <f>Q40/M40-1</f>
        <v>6.0592720068837203E-2</v>
      </c>
      <c r="T40" s="179">
        <f>Q40-P40</f>
        <v>39118</v>
      </c>
      <c r="U40" s="179">
        <f>Q40-M40</f>
        <v>15140</v>
      </c>
      <c r="V40" s="180">
        <f>Q40/Q39</f>
        <v>0.98852954341987465</v>
      </c>
    </row>
    <row r="41" spans="2:22" ht="15.75" thickBot="1" x14ac:dyDescent="0.3">
      <c r="B41" s="62" t="s">
        <v>166</v>
      </c>
      <c r="C41" s="179">
        <v>126491</v>
      </c>
      <c r="D41" s="179">
        <v>29969</v>
      </c>
      <c r="E41" s="179">
        <v>33446</v>
      </c>
      <c r="F41" s="179">
        <v>72022</v>
      </c>
      <c r="G41" s="179">
        <v>74018</v>
      </c>
      <c r="H41" s="180">
        <f>G41/F41-1</f>
        <v>2.7713754130682222E-2</v>
      </c>
      <c r="I41" s="180">
        <f>G41/C41-1</f>
        <v>-0.41483583812287039</v>
      </c>
      <c r="J41" s="179">
        <f>G41-F41</f>
        <v>1996</v>
      </c>
      <c r="K41" s="179">
        <f>G41-C41</f>
        <v>-52473</v>
      </c>
      <c r="L41" s="180">
        <f>G41/G39</f>
        <v>3.1482298278379603E-2</v>
      </c>
      <c r="M41" s="181">
        <v>4773</v>
      </c>
      <c r="N41" s="179">
        <v>1014</v>
      </c>
      <c r="O41" s="179">
        <v>2207</v>
      </c>
      <c r="P41" s="179">
        <v>4863</v>
      </c>
      <c r="Q41" s="179">
        <v>3075</v>
      </c>
      <c r="R41" s="180">
        <f>Q41/P41-1</f>
        <v>-0.36767427513880324</v>
      </c>
      <c r="S41" s="180">
        <f>Q41/M41-1</f>
        <v>-0.35575109993714649</v>
      </c>
      <c r="T41" s="179">
        <f>Q41-P41</f>
        <v>-1788</v>
      </c>
      <c r="U41" s="179">
        <f>Q41-M41</f>
        <v>-1698</v>
      </c>
      <c r="V41" s="180">
        <f>Q41/Q39</f>
        <v>1.1470456580125335E-2</v>
      </c>
    </row>
    <row r="42" spans="2:22" ht="16.5" thickBot="1" x14ac:dyDescent="0.3">
      <c r="B42" s="183" t="s">
        <v>194</v>
      </c>
      <c r="C42" s="186"/>
      <c r="D42" s="186"/>
      <c r="E42" s="186"/>
      <c r="F42" s="186"/>
      <c r="G42" s="186"/>
      <c r="H42" s="186"/>
      <c r="I42" s="186"/>
      <c r="J42" s="186"/>
      <c r="K42" s="186"/>
      <c r="L42" s="186"/>
      <c r="M42" s="186"/>
      <c r="N42" s="186"/>
      <c r="O42" s="186"/>
      <c r="P42" s="186"/>
      <c r="Q42" s="186"/>
      <c r="R42" s="186"/>
      <c r="S42" s="186"/>
      <c r="T42" s="186"/>
      <c r="U42" s="186"/>
      <c r="V42" s="186"/>
    </row>
    <row r="43" spans="2:22" x14ac:dyDescent="0.25">
      <c r="B43" s="62" t="s">
        <v>58</v>
      </c>
      <c r="C43" s="179">
        <v>1800616</v>
      </c>
      <c r="D43" s="179">
        <v>619881</v>
      </c>
      <c r="E43" s="179">
        <v>912055</v>
      </c>
      <c r="F43" s="179">
        <v>1793236</v>
      </c>
      <c r="G43" s="179">
        <v>1989579</v>
      </c>
      <c r="H43" s="180">
        <f>G43/F43-1</f>
        <v>0.10949088686597852</v>
      </c>
      <c r="I43" s="180">
        <f>G43/C43-1</f>
        <v>0.10494353043625071</v>
      </c>
      <c r="J43" s="179">
        <f>G43-F43</f>
        <v>196343</v>
      </c>
      <c r="K43" s="179">
        <f>G43-C43</f>
        <v>188963</v>
      </c>
      <c r="L43" s="180">
        <f>G43/G43</f>
        <v>1</v>
      </c>
      <c r="M43" s="181">
        <v>162084</v>
      </c>
      <c r="N43" s="179">
        <v>42327</v>
      </c>
      <c r="O43" s="179">
        <v>136644</v>
      </c>
      <c r="P43" s="179">
        <v>190734</v>
      </c>
      <c r="Q43" s="179">
        <v>197019</v>
      </c>
      <c r="R43" s="180">
        <f>Q43/P43-1</f>
        <v>3.2951649941803662E-2</v>
      </c>
      <c r="S43" s="180">
        <f>Q43/M43-1</f>
        <v>0.21553638853927604</v>
      </c>
      <c r="T43" s="179">
        <f>Q43-P43</f>
        <v>6285</v>
      </c>
      <c r="U43" s="179">
        <f>Q43-M43</f>
        <v>34935</v>
      </c>
      <c r="V43" s="180">
        <f>Q43/Q43</f>
        <v>1</v>
      </c>
    </row>
    <row r="44" spans="2:22" x14ac:dyDescent="0.25">
      <c r="B44" s="62" t="s">
        <v>93</v>
      </c>
      <c r="C44" s="179">
        <v>1275248</v>
      </c>
      <c r="D44" s="179">
        <v>408955</v>
      </c>
      <c r="E44" s="179">
        <v>555166</v>
      </c>
      <c r="F44" s="179">
        <v>1314049</v>
      </c>
      <c r="G44" s="179">
        <v>1534397</v>
      </c>
      <c r="H44" s="180">
        <f>G44/F44-1</f>
        <v>0.16768628871526103</v>
      </c>
      <c r="I44" s="180">
        <f>G44/C44-1</f>
        <v>0.20321459041692291</v>
      </c>
      <c r="J44" s="179">
        <f>G44-F44</f>
        <v>220348</v>
      </c>
      <c r="K44" s="179">
        <f>G44-C44</f>
        <v>259149</v>
      </c>
      <c r="L44" s="180">
        <f>G44/G43</f>
        <v>0.77121692579183843</v>
      </c>
      <c r="M44" s="181">
        <v>127796</v>
      </c>
      <c r="N44" s="179">
        <v>30212</v>
      </c>
      <c r="O44" s="179">
        <v>102534</v>
      </c>
      <c r="P44" s="179">
        <v>157261</v>
      </c>
      <c r="Q44" s="179">
        <v>165704</v>
      </c>
      <c r="R44" s="180">
        <f>Q44/P44-1</f>
        <v>5.3687818340211413E-2</v>
      </c>
      <c r="S44" s="180">
        <f>Q44/M44-1</f>
        <v>0.29662900247269075</v>
      </c>
      <c r="T44" s="179">
        <f>Q44-P44</f>
        <v>8443</v>
      </c>
      <c r="U44" s="179">
        <f>Q44-M44</f>
        <v>37908</v>
      </c>
      <c r="V44" s="180">
        <f>Q44/Q43</f>
        <v>0.84105593876732698</v>
      </c>
    </row>
    <row r="45" spans="2:22" ht="15.75" thickBot="1" x14ac:dyDescent="0.3">
      <c r="B45" s="62" t="s">
        <v>166</v>
      </c>
      <c r="C45" s="179">
        <v>525368</v>
      </c>
      <c r="D45" s="179">
        <v>210926</v>
      </c>
      <c r="E45" s="179">
        <v>356890</v>
      </c>
      <c r="F45" s="179">
        <v>479188</v>
      </c>
      <c r="G45" s="179">
        <v>455181</v>
      </c>
      <c r="H45" s="180">
        <f>G45/F45-1</f>
        <v>-5.009933470788086E-2</v>
      </c>
      <c r="I45" s="180">
        <f>G45/C45-1</f>
        <v>-0.13359587945973106</v>
      </c>
      <c r="J45" s="179">
        <f>G45-F45</f>
        <v>-24007</v>
      </c>
      <c r="K45" s="179">
        <f>G45-C45</f>
        <v>-70187</v>
      </c>
      <c r="L45" s="180">
        <f>G45/G43</f>
        <v>0.22878257158926588</v>
      </c>
      <c r="M45" s="181">
        <v>34288</v>
      </c>
      <c r="N45" s="179">
        <v>12115</v>
      </c>
      <c r="O45" s="179">
        <v>34110</v>
      </c>
      <c r="P45" s="179">
        <v>33473</v>
      </c>
      <c r="Q45" s="179">
        <v>31315</v>
      </c>
      <c r="R45" s="180">
        <f>Q45/P45-1</f>
        <v>-6.4469871239506427E-2</v>
      </c>
      <c r="S45" s="180">
        <f>Q45/M45-1</f>
        <v>-8.6706719552029909E-2</v>
      </c>
      <c r="T45" s="179">
        <f>Q45-P45</f>
        <v>-2158</v>
      </c>
      <c r="U45" s="179">
        <f>Q45-M45</f>
        <v>-2973</v>
      </c>
      <c r="V45" s="180">
        <f>Q45/Q43</f>
        <v>0.15894406123267299</v>
      </c>
    </row>
    <row r="46" spans="2:22" ht="16.5" thickBot="1" x14ac:dyDescent="0.3">
      <c r="B46" s="164" t="s">
        <v>163</v>
      </c>
      <c r="C46" s="184"/>
      <c r="D46" s="184"/>
      <c r="E46" s="184"/>
      <c r="F46" s="184"/>
      <c r="G46" s="184"/>
      <c r="H46" s="184"/>
      <c r="I46" s="184"/>
      <c r="J46" s="184"/>
      <c r="K46" s="184"/>
      <c r="L46" s="184"/>
      <c r="M46" s="184"/>
      <c r="N46" s="184"/>
      <c r="O46" s="184"/>
      <c r="P46" s="184"/>
      <c r="Q46" s="184"/>
      <c r="R46" s="184"/>
      <c r="S46" s="184"/>
      <c r="T46" s="184"/>
      <c r="U46" s="184"/>
      <c r="V46" s="184"/>
    </row>
    <row r="47" spans="2:22" ht="16.5" thickBot="1" x14ac:dyDescent="0.3">
      <c r="B47" s="183" t="s">
        <v>195</v>
      </c>
      <c r="C47" s="184"/>
      <c r="D47" s="184"/>
      <c r="E47" s="184"/>
      <c r="F47" s="184"/>
      <c r="G47" s="184"/>
      <c r="H47" s="184"/>
      <c r="I47" s="184"/>
      <c r="J47" s="184"/>
      <c r="K47" s="184"/>
      <c r="L47" s="184"/>
      <c r="M47" s="184"/>
      <c r="N47" s="184"/>
      <c r="O47" s="184"/>
      <c r="P47" s="184"/>
      <c r="Q47" s="184"/>
      <c r="R47" s="184"/>
      <c r="S47" s="184"/>
      <c r="T47" s="184"/>
      <c r="U47" s="184"/>
      <c r="V47" s="184"/>
    </row>
    <row r="48" spans="2:22" x14ac:dyDescent="0.25">
      <c r="B48" s="62" t="s">
        <v>58</v>
      </c>
      <c r="C48" s="179">
        <v>3065575</v>
      </c>
      <c r="D48" s="179">
        <v>795213</v>
      </c>
      <c r="E48" s="179">
        <v>1188784</v>
      </c>
      <c r="F48" s="179">
        <v>2816231</v>
      </c>
      <c r="G48" s="179">
        <v>3179036</v>
      </c>
      <c r="H48" s="180">
        <f>G48/F48-1</f>
        <v>0.12882643504740909</v>
      </c>
      <c r="I48" s="180">
        <f>G48/C48-1</f>
        <v>3.7011327401873961E-2</v>
      </c>
      <c r="J48" s="179">
        <f>G48-F48</f>
        <v>362805</v>
      </c>
      <c r="K48" s="179">
        <f>G48-C48</f>
        <v>113461</v>
      </c>
      <c r="L48" s="180">
        <f>G48/G48</f>
        <v>1</v>
      </c>
      <c r="M48" s="181">
        <v>256733</v>
      </c>
      <c r="N48" s="179">
        <v>38706</v>
      </c>
      <c r="O48" s="179">
        <v>169823</v>
      </c>
      <c r="P48" s="179">
        <v>263759</v>
      </c>
      <c r="Q48" s="179">
        <v>300753</v>
      </c>
      <c r="R48" s="180">
        <f>Q48/P48-1</f>
        <v>0.14025682535951378</v>
      </c>
      <c r="S48" s="180">
        <f>Q48/M48-1</f>
        <v>0.17146218055333762</v>
      </c>
      <c r="T48" s="179">
        <f>Q48-P48</f>
        <v>36994</v>
      </c>
      <c r="U48" s="179">
        <f>Q48-M48</f>
        <v>44020</v>
      </c>
      <c r="V48" s="180">
        <f>Q48/Q48</f>
        <v>1</v>
      </c>
    </row>
    <row r="49" spans="2:22" x14ac:dyDescent="0.25">
      <c r="B49" s="62" t="s">
        <v>93</v>
      </c>
      <c r="C49" s="179">
        <v>2756026</v>
      </c>
      <c r="D49" s="179">
        <v>661524</v>
      </c>
      <c r="E49" s="179">
        <v>902978</v>
      </c>
      <c r="F49" s="179">
        <v>2466036</v>
      </c>
      <c r="G49" s="179">
        <v>2853186</v>
      </c>
      <c r="H49" s="180">
        <f>G49/F49-1</f>
        <v>0.15699284195364549</v>
      </c>
      <c r="I49" s="180">
        <f>G49/C49-1</f>
        <v>3.5253658710041158E-2</v>
      </c>
      <c r="J49" s="179">
        <f>G49-F49</f>
        <v>387150</v>
      </c>
      <c r="K49" s="179">
        <f>G49-C49</f>
        <v>97160</v>
      </c>
      <c r="L49" s="180">
        <f>G49/G48</f>
        <v>0.89750037432731178</v>
      </c>
      <c r="M49" s="181">
        <v>235088</v>
      </c>
      <c r="N49" s="179">
        <v>31285</v>
      </c>
      <c r="O49" s="179">
        <v>148414</v>
      </c>
      <c r="P49" s="179">
        <v>240727</v>
      </c>
      <c r="Q49" s="179">
        <v>279491</v>
      </c>
      <c r="R49" s="180">
        <f>Q49/P49-1</f>
        <v>0.16102888334087995</v>
      </c>
      <c r="S49" s="180">
        <f>Q49/M49-1</f>
        <v>0.18887820730960314</v>
      </c>
      <c r="T49" s="179">
        <f>Q49-P49</f>
        <v>38764</v>
      </c>
      <c r="U49" s="179">
        <f>Q49-M49</f>
        <v>44403</v>
      </c>
      <c r="V49" s="180">
        <f>Q49/Q48</f>
        <v>0.92930411334217777</v>
      </c>
    </row>
    <row r="50" spans="2:22" ht="15.75" thickBot="1" x14ac:dyDescent="0.3">
      <c r="B50" s="62" t="s">
        <v>166</v>
      </c>
      <c r="C50" s="179">
        <v>309550</v>
      </c>
      <c r="D50" s="179">
        <v>133691</v>
      </c>
      <c r="E50" s="179">
        <v>285807</v>
      </c>
      <c r="F50" s="179">
        <v>350194</v>
      </c>
      <c r="G50" s="179">
        <v>325853</v>
      </c>
      <c r="H50" s="180">
        <f>G50/F50-1</f>
        <v>-6.9507187444673546E-2</v>
      </c>
      <c r="I50" s="180">
        <f>G50/C50-1</f>
        <v>5.2666774349862777E-2</v>
      </c>
      <c r="J50" s="179">
        <f>G50-F50</f>
        <v>-24341</v>
      </c>
      <c r="K50" s="179">
        <f>G50-C50</f>
        <v>16303</v>
      </c>
      <c r="L50" s="180">
        <f>G50/G48</f>
        <v>0.10250056935498686</v>
      </c>
      <c r="M50" s="181">
        <v>21645</v>
      </c>
      <c r="N50" s="179">
        <v>7421</v>
      </c>
      <c r="O50" s="179">
        <v>21409</v>
      </c>
      <c r="P50" s="179">
        <v>23032</v>
      </c>
      <c r="Q50" s="179">
        <v>21262</v>
      </c>
      <c r="R50" s="180">
        <f>Q50/P50-1</f>
        <v>-7.6849600555748521E-2</v>
      </c>
      <c r="S50" s="180">
        <f>Q50/M50-1</f>
        <v>-1.7694617694617665E-2</v>
      </c>
      <c r="T50" s="179">
        <f>Q50-P50</f>
        <v>-1770</v>
      </c>
      <c r="U50" s="179">
        <f>Q50-M50</f>
        <v>-383</v>
      </c>
      <c r="V50" s="180">
        <f>Q50/Q48</f>
        <v>7.0695886657822199E-2</v>
      </c>
    </row>
    <row r="51" spans="2:22" ht="16.5" thickBot="1" x14ac:dyDescent="0.3">
      <c r="B51" s="183" t="s">
        <v>193</v>
      </c>
      <c r="C51" s="186"/>
      <c r="D51" s="186"/>
      <c r="E51" s="186"/>
      <c r="F51" s="186"/>
      <c r="G51" s="186"/>
      <c r="H51" s="186"/>
      <c r="I51" s="186"/>
      <c r="J51" s="186"/>
      <c r="K51" s="186"/>
      <c r="L51" s="186"/>
      <c r="M51" s="186"/>
      <c r="N51" s="186"/>
      <c r="O51" s="186"/>
      <c r="P51" s="186"/>
      <c r="Q51" s="186"/>
      <c r="R51" s="186"/>
      <c r="S51" s="186"/>
      <c r="T51" s="186"/>
      <c r="U51" s="186"/>
      <c r="V51" s="186"/>
    </row>
    <row r="52" spans="2:22" x14ac:dyDescent="0.25">
      <c r="B52" s="62" t="s">
        <v>58</v>
      </c>
      <c r="C52" s="179">
        <v>1800405</v>
      </c>
      <c r="D52" s="179">
        <v>396899</v>
      </c>
      <c r="E52" s="179">
        <v>507337</v>
      </c>
      <c r="F52" s="179">
        <v>1366158</v>
      </c>
      <c r="G52" s="179">
        <v>1473143</v>
      </c>
      <c r="H52" s="180">
        <f>G52/F52-1</f>
        <v>7.831085423501527E-2</v>
      </c>
      <c r="I52" s="180">
        <f>G52/C52-1</f>
        <v>-0.18177132367439552</v>
      </c>
      <c r="J52" s="179">
        <f>G52-F52</f>
        <v>106985</v>
      </c>
      <c r="K52" s="179">
        <f>G52-C52</f>
        <v>-327262</v>
      </c>
      <c r="L52" s="180">
        <f>G52/G52</f>
        <v>1</v>
      </c>
      <c r="M52" s="181">
        <v>152222</v>
      </c>
      <c r="N52" s="179">
        <v>11226</v>
      </c>
      <c r="O52" s="179">
        <v>75227</v>
      </c>
      <c r="P52" s="179">
        <v>103292</v>
      </c>
      <c r="Q52" s="179">
        <v>129582</v>
      </c>
      <c r="R52" s="180">
        <f>Q52/P52-1</f>
        <v>0.25452116330403118</v>
      </c>
      <c r="S52" s="180">
        <f>Q52/M52-1</f>
        <v>-0.14873014413159724</v>
      </c>
      <c r="T52" s="179">
        <f>Q52-P52</f>
        <v>26290</v>
      </c>
      <c r="U52" s="179">
        <f>Q52-M52</f>
        <v>-22640</v>
      </c>
      <c r="V52" s="180">
        <f>Q52/Q52</f>
        <v>1</v>
      </c>
    </row>
    <row r="53" spans="2:22" x14ac:dyDescent="0.25">
      <c r="B53" s="62" t="s">
        <v>93</v>
      </c>
      <c r="C53" s="179">
        <v>1683973</v>
      </c>
      <c r="D53" s="179">
        <v>359307</v>
      </c>
      <c r="E53" s="179">
        <v>455760</v>
      </c>
      <c r="F53" s="179">
        <v>1293006</v>
      </c>
      <c r="G53" s="179">
        <v>1418327</v>
      </c>
      <c r="H53" s="180">
        <f>G53/F53-1</f>
        <v>9.692221072446694E-2</v>
      </c>
      <c r="I53" s="180">
        <f>G53/C53-1</f>
        <v>-0.15774956011765029</v>
      </c>
      <c r="J53" s="179">
        <f>G53-F53</f>
        <v>125321</v>
      </c>
      <c r="K53" s="179">
        <f>G53-C53</f>
        <v>-265646</v>
      </c>
      <c r="L53" s="180">
        <f>G53/G52</f>
        <v>0.96278976311193143</v>
      </c>
      <c r="M53" s="181">
        <v>144853</v>
      </c>
      <c r="N53" s="179">
        <v>10249</v>
      </c>
      <c r="O53" s="179">
        <v>72236</v>
      </c>
      <c r="P53" s="179">
        <v>97139</v>
      </c>
      <c r="Q53" s="179">
        <v>125765</v>
      </c>
      <c r="R53" s="180">
        <f>Q53/P53-1</f>
        <v>0.29469111273535864</v>
      </c>
      <c r="S53" s="180">
        <f>Q53/M53-1</f>
        <v>-0.13177497186803178</v>
      </c>
      <c r="T53" s="179">
        <f>Q53-P53</f>
        <v>28626</v>
      </c>
      <c r="U53" s="179">
        <f>Q53-M53</f>
        <v>-19088</v>
      </c>
      <c r="V53" s="180">
        <f>Q53/Q52</f>
        <v>0.9705437483601117</v>
      </c>
    </row>
    <row r="54" spans="2:22" ht="15.75" thickBot="1" x14ac:dyDescent="0.3">
      <c r="B54" s="62" t="s">
        <v>166</v>
      </c>
      <c r="C54" s="179">
        <v>116433</v>
      </c>
      <c r="D54" s="179">
        <v>37590</v>
      </c>
      <c r="E54" s="179">
        <v>51576</v>
      </c>
      <c r="F54" s="179">
        <v>73154</v>
      </c>
      <c r="G54" s="179">
        <v>54816</v>
      </c>
      <c r="H54" s="180">
        <f>G54/F54-1</f>
        <v>-0.25067665472838119</v>
      </c>
      <c r="I54" s="180">
        <f>G54/C54-1</f>
        <v>-0.52920563757697558</v>
      </c>
      <c r="J54" s="179">
        <f>G54-F54</f>
        <v>-18338</v>
      </c>
      <c r="K54" s="179">
        <f>G54-C54</f>
        <v>-61617</v>
      </c>
      <c r="L54" s="180">
        <f>G54/G52</f>
        <v>3.7210236888068571E-2</v>
      </c>
      <c r="M54" s="181">
        <v>7370</v>
      </c>
      <c r="N54" s="179">
        <v>978</v>
      </c>
      <c r="O54" s="179">
        <v>2991</v>
      </c>
      <c r="P54" s="179">
        <v>6153</v>
      </c>
      <c r="Q54" s="179">
        <v>3817</v>
      </c>
      <c r="R54" s="180">
        <f>Q54/P54-1</f>
        <v>-0.37965220217779949</v>
      </c>
      <c r="S54" s="180">
        <f>Q54/M54-1</f>
        <v>-0.48208955223880601</v>
      </c>
      <c r="T54" s="179">
        <f>Q54-P54</f>
        <v>-2336</v>
      </c>
      <c r="U54" s="179">
        <f>Q54-M54</f>
        <v>-3553</v>
      </c>
      <c r="V54" s="180">
        <f>Q54/Q52</f>
        <v>2.9456251639888256E-2</v>
      </c>
    </row>
    <row r="55" spans="2:22" ht="16.5" thickBot="1" x14ac:dyDescent="0.3">
      <c r="B55" s="183" t="s">
        <v>194</v>
      </c>
      <c r="C55" s="186"/>
      <c r="D55" s="186"/>
      <c r="E55" s="186"/>
      <c r="F55" s="186"/>
      <c r="G55" s="186"/>
      <c r="H55" s="186"/>
      <c r="I55" s="186"/>
      <c r="J55" s="186"/>
      <c r="K55" s="186"/>
      <c r="L55" s="186"/>
      <c r="M55" s="186"/>
      <c r="N55" s="186"/>
      <c r="O55" s="186"/>
      <c r="P55" s="186"/>
      <c r="Q55" s="186"/>
      <c r="R55" s="186"/>
      <c r="S55" s="186"/>
      <c r="T55" s="186"/>
      <c r="U55" s="186"/>
      <c r="V55" s="186"/>
    </row>
    <row r="56" spans="2:22" x14ac:dyDescent="0.25">
      <c r="B56" s="62" t="s">
        <v>58</v>
      </c>
      <c r="C56" s="179">
        <v>1265171</v>
      </c>
      <c r="D56" s="179">
        <v>398316</v>
      </c>
      <c r="E56" s="179">
        <v>681448</v>
      </c>
      <c r="F56" s="179">
        <v>1450074</v>
      </c>
      <c r="G56" s="179">
        <v>1705896</v>
      </c>
      <c r="H56" s="180">
        <f>G56/F56-1</f>
        <v>0.17641996201573162</v>
      </c>
      <c r="I56" s="180">
        <f>G56/C56-1</f>
        <v>0.34835211999010407</v>
      </c>
      <c r="J56" s="179">
        <f>G56-F56</f>
        <v>255822</v>
      </c>
      <c r="K56" s="179">
        <f>G56-C56</f>
        <v>440725</v>
      </c>
      <c r="L56" s="180">
        <f>G56/G56</f>
        <v>1</v>
      </c>
      <c r="M56" s="181">
        <v>104511</v>
      </c>
      <c r="N56" s="179">
        <v>27480</v>
      </c>
      <c r="O56" s="179">
        <v>94596</v>
      </c>
      <c r="P56" s="179">
        <v>160467</v>
      </c>
      <c r="Q56" s="179">
        <v>171172</v>
      </c>
      <c r="R56" s="180">
        <f>Q56/P56-1</f>
        <v>6.6711535705160641E-2</v>
      </c>
      <c r="S56" s="180">
        <f>Q56/M56-1</f>
        <v>0.63783716546583613</v>
      </c>
      <c r="T56" s="179">
        <f>Q56-P56</f>
        <v>10705</v>
      </c>
      <c r="U56" s="179">
        <f>Q56-M56</f>
        <v>66661</v>
      </c>
      <c r="V56" s="180">
        <f>Q56/Q56</f>
        <v>1</v>
      </c>
    </row>
    <row r="57" spans="2:22" x14ac:dyDescent="0.25">
      <c r="B57" s="62" t="s">
        <v>93</v>
      </c>
      <c r="C57" s="179">
        <v>1072055</v>
      </c>
      <c r="D57" s="179">
        <v>302217</v>
      </c>
      <c r="E57" s="179">
        <v>447217</v>
      </c>
      <c r="F57" s="179">
        <v>1173031</v>
      </c>
      <c r="G57" s="179">
        <v>1434859</v>
      </c>
      <c r="H57" s="180">
        <f>G57/F57-1</f>
        <v>0.22320637732506654</v>
      </c>
      <c r="I57" s="180">
        <f>G57/C57-1</f>
        <v>0.33841920423858851</v>
      </c>
      <c r="J57" s="179">
        <f>G57-F57</f>
        <v>261828</v>
      </c>
      <c r="K57" s="179">
        <f>G57-C57</f>
        <v>362804</v>
      </c>
      <c r="L57" s="180">
        <f>G57/G56</f>
        <v>0.84111751243921085</v>
      </c>
      <c r="M57" s="181">
        <v>90236</v>
      </c>
      <c r="N57" s="179">
        <v>21037</v>
      </c>
      <c r="O57" s="179">
        <v>76178</v>
      </c>
      <c r="P57" s="179">
        <v>143588</v>
      </c>
      <c r="Q57" s="179">
        <v>153727</v>
      </c>
      <c r="R57" s="180">
        <f>Q57/P57-1</f>
        <v>7.0611750285539232E-2</v>
      </c>
      <c r="S57" s="180">
        <f>Q57/M57-1</f>
        <v>0.70361053238175453</v>
      </c>
      <c r="T57" s="179">
        <f>Q57-P57</f>
        <v>10139</v>
      </c>
      <c r="U57" s="179">
        <f>Q57-M57</f>
        <v>63491</v>
      </c>
      <c r="V57" s="180">
        <f>Q57/Q56</f>
        <v>0.89808496716752739</v>
      </c>
    </row>
    <row r="58" spans="2:22" ht="15.75" thickBot="1" x14ac:dyDescent="0.3">
      <c r="B58" s="62" t="s">
        <v>166</v>
      </c>
      <c r="C58" s="179">
        <v>193119</v>
      </c>
      <c r="D58" s="179">
        <v>96099</v>
      </c>
      <c r="E58" s="179">
        <v>234230</v>
      </c>
      <c r="F58" s="179">
        <v>277040</v>
      </c>
      <c r="G58" s="179">
        <v>271038</v>
      </c>
      <c r="H58" s="180">
        <f>G58/F58-1</f>
        <v>-2.1664741553566236E-2</v>
      </c>
      <c r="I58" s="180">
        <f>G58/C58-1</f>
        <v>0.4034766128656424</v>
      </c>
      <c r="J58" s="179">
        <f>G58-F58</f>
        <v>-6002</v>
      </c>
      <c r="K58" s="179">
        <f>G58-C58</f>
        <v>77919</v>
      </c>
      <c r="L58" s="180">
        <f>G58/G56</f>
        <v>0.1588830737629961</v>
      </c>
      <c r="M58" s="181">
        <v>14275</v>
      </c>
      <c r="N58" s="179">
        <v>6443</v>
      </c>
      <c r="O58" s="179">
        <v>18418</v>
      </c>
      <c r="P58" s="179">
        <v>16879</v>
      </c>
      <c r="Q58" s="179">
        <v>17445</v>
      </c>
      <c r="R58" s="180">
        <f>Q58/P58-1</f>
        <v>3.3532792227027652E-2</v>
      </c>
      <c r="S58" s="180">
        <f>Q58/M58-1</f>
        <v>0.22206654991243435</v>
      </c>
      <c r="T58" s="179">
        <f>Q58-P58</f>
        <v>566</v>
      </c>
      <c r="U58" s="179">
        <f>Q58-M58</f>
        <v>3170</v>
      </c>
      <c r="V58" s="180">
        <f>Q58/Q56</f>
        <v>0.10191503283247261</v>
      </c>
    </row>
    <row r="59" spans="2:22" ht="16.5" thickBot="1" x14ac:dyDescent="0.3">
      <c r="B59" s="164" t="s">
        <v>164</v>
      </c>
      <c r="C59" s="184"/>
      <c r="D59" s="184"/>
      <c r="E59" s="184"/>
      <c r="F59" s="184"/>
      <c r="G59" s="184"/>
      <c r="H59" s="184"/>
      <c r="I59" s="184"/>
      <c r="J59" s="184"/>
      <c r="K59" s="184"/>
      <c r="L59" s="184"/>
      <c r="M59" s="184"/>
      <c r="N59" s="184"/>
      <c r="O59" s="184"/>
      <c r="P59" s="184"/>
      <c r="Q59" s="184"/>
      <c r="R59" s="184"/>
      <c r="S59" s="184"/>
      <c r="T59" s="184"/>
      <c r="U59" s="184"/>
      <c r="V59" s="184"/>
    </row>
    <row r="60" spans="2:22" ht="16.5" thickBot="1" x14ac:dyDescent="0.3">
      <c r="B60" s="183" t="s">
        <v>195</v>
      </c>
      <c r="C60" s="184"/>
      <c r="D60" s="184"/>
      <c r="E60" s="184"/>
      <c r="F60" s="184"/>
      <c r="G60" s="184"/>
      <c r="H60" s="184"/>
      <c r="I60" s="184"/>
      <c r="J60" s="184"/>
      <c r="K60" s="184"/>
      <c r="L60" s="184"/>
      <c r="M60" s="184"/>
      <c r="N60" s="184"/>
      <c r="O60" s="184"/>
      <c r="P60" s="184"/>
      <c r="Q60" s="184"/>
      <c r="R60" s="184"/>
      <c r="S60" s="184"/>
      <c r="T60" s="184"/>
      <c r="U60" s="184"/>
      <c r="V60" s="184"/>
    </row>
    <row r="61" spans="2:22" x14ac:dyDescent="0.25">
      <c r="B61" s="62" t="s">
        <v>58</v>
      </c>
      <c r="C61" s="179">
        <v>2023196</v>
      </c>
      <c r="D61" s="179">
        <v>652706</v>
      </c>
      <c r="E61" s="179">
        <v>1024015</v>
      </c>
      <c r="F61" s="179">
        <v>2137752</v>
      </c>
      <c r="G61" s="179">
        <v>2380581</v>
      </c>
      <c r="H61" s="180">
        <f>G61/F61-1</f>
        <v>0.11359081876662969</v>
      </c>
      <c r="I61" s="180">
        <f>G61/C61-1</f>
        <v>0.17664378537719538</v>
      </c>
      <c r="J61" s="179">
        <f>G61-F61</f>
        <v>242829</v>
      </c>
      <c r="K61" s="179">
        <f>G61-C61</f>
        <v>357385</v>
      </c>
      <c r="L61" s="180">
        <f>G61/G61</f>
        <v>1</v>
      </c>
      <c r="M61" s="181">
        <v>168717</v>
      </c>
      <c r="N61" s="179">
        <v>39909</v>
      </c>
      <c r="O61" s="179">
        <v>141590</v>
      </c>
      <c r="P61" s="179">
        <v>210152</v>
      </c>
      <c r="Q61" s="179">
        <v>230895</v>
      </c>
      <c r="R61" s="180">
        <f>Q61/P61-1</f>
        <v>9.8704747040237573E-2</v>
      </c>
      <c r="S61" s="180">
        <f>Q61/M61-1</f>
        <v>0.36853429115026937</v>
      </c>
      <c r="T61" s="179">
        <f>Q61-P61</f>
        <v>20743</v>
      </c>
      <c r="U61" s="179">
        <f>Q61-M61</f>
        <v>62178</v>
      </c>
      <c r="V61" s="180">
        <f>Q61/Q61</f>
        <v>1</v>
      </c>
    </row>
    <row r="62" spans="2:22" x14ac:dyDescent="0.25">
      <c r="B62" s="62" t="s">
        <v>93</v>
      </c>
      <c r="C62" s="179">
        <v>1857792</v>
      </c>
      <c r="D62" s="179">
        <v>566217</v>
      </c>
      <c r="E62" s="179">
        <v>877604</v>
      </c>
      <c r="F62" s="179">
        <v>1968558</v>
      </c>
      <c r="G62" s="179">
        <v>2203105</v>
      </c>
      <c r="H62" s="180">
        <f>G62/F62-1</f>
        <v>0.1191466037576745</v>
      </c>
      <c r="I62" s="180">
        <f>G62/C62-1</f>
        <v>0.18587279953837665</v>
      </c>
      <c r="J62" s="179">
        <f>G62-F62</f>
        <v>234547</v>
      </c>
      <c r="K62" s="179">
        <f>G62-C62</f>
        <v>345313</v>
      </c>
      <c r="L62" s="180">
        <f>G62/G61</f>
        <v>0.92544845144945709</v>
      </c>
      <c r="M62" s="181">
        <v>159941</v>
      </c>
      <c r="N62" s="179">
        <v>35812</v>
      </c>
      <c r="O62" s="179">
        <v>130332</v>
      </c>
      <c r="P62" s="179">
        <v>197959</v>
      </c>
      <c r="Q62" s="179">
        <v>218318</v>
      </c>
      <c r="R62" s="180">
        <f>Q62/P62-1</f>
        <v>0.10284452841244907</v>
      </c>
      <c r="S62" s="180">
        <f>Q62/M62-1</f>
        <v>0.36499084037238738</v>
      </c>
      <c r="T62" s="179">
        <f>Q62-P62</f>
        <v>20359</v>
      </c>
      <c r="U62" s="179">
        <f>Q62-M62</f>
        <v>58377</v>
      </c>
      <c r="V62" s="180">
        <f>Q62/Q61</f>
        <v>0.94552935316918951</v>
      </c>
    </row>
    <row r="63" spans="2:22" ht="15.75" thickBot="1" x14ac:dyDescent="0.3">
      <c r="B63" s="62" t="s">
        <v>166</v>
      </c>
      <c r="C63" s="179">
        <v>165403</v>
      </c>
      <c r="D63" s="179">
        <v>86490</v>
      </c>
      <c r="E63" s="179">
        <v>146413</v>
      </c>
      <c r="F63" s="179">
        <v>169195</v>
      </c>
      <c r="G63" s="179">
        <v>177475</v>
      </c>
      <c r="H63" s="180">
        <f>G63/F63-1</f>
        <v>4.8937616359821412E-2</v>
      </c>
      <c r="I63" s="180">
        <f>G63/C63-1</f>
        <v>7.2985375114115181E-2</v>
      </c>
      <c r="J63" s="179">
        <f>G63-F63</f>
        <v>8280</v>
      </c>
      <c r="K63" s="179">
        <f>G63-C63</f>
        <v>12072</v>
      </c>
      <c r="L63" s="180">
        <f>G63/G61</f>
        <v>7.4551128485021087E-2</v>
      </c>
      <c r="M63" s="181">
        <v>8776</v>
      </c>
      <c r="N63" s="179">
        <v>4098</v>
      </c>
      <c r="O63" s="179">
        <v>11258</v>
      </c>
      <c r="P63" s="179">
        <v>12193</v>
      </c>
      <c r="Q63" s="179">
        <v>12577</v>
      </c>
      <c r="R63" s="180">
        <f>Q63/P63-1</f>
        <v>3.1493479865496665E-2</v>
      </c>
      <c r="S63" s="180">
        <f>Q63/M63-1</f>
        <v>0.43311303555150404</v>
      </c>
      <c r="T63" s="179">
        <f>Q63-P63</f>
        <v>384</v>
      </c>
      <c r="U63" s="179">
        <f>Q63-M63</f>
        <v>3801</v>
      </c>
      <c r="V63" s="180">
        <f>Q63/Q61</f>
        <v>5.4470646830810543E-2</v>
      </c>
    </row>
    <row r="64" spans="2:22" ht="16.5" thickBot="1" x14ac:dyDescent="0.3">
      <c r="B64" s="183" t="s">
        <v>193</v>
      </c>
      <c r="C64" s="186"/>
      <c r="D64" s="186"/>
      <c r="E64" s="186"/>
      <c r="F64" s="186"/>
      <c r="G64" s="186"/>
      <c r="H64" s="186"/>
      <c r="I64" s="186"/>
      <c r="J64" s="186"/>
      <c r="K64" s="186"/>
      <c r="L64" s="186"/>
      <c r="M64" s="186"/>
      <c r="N64" s="186"/>
      <c r="O64" s="186"/>
      <c r="P64" s="186"/>
      <c r="Q64" s="186"/>
      <c r="R64" s="186"/>
      <c r="S64" s="186"/>
      <c r="T64" s="186"/>
      <c r="U64" s="186"/>
      <c r="V64" s="186"/>
    </row>
    <row r="65" spans="2:22" x14ac:dyDescent="0.25">
      <c r="B65" s="62" t="s">
        <v>58</v>
      </c>
      <c r="C65" s="179">
        <v>1370210</v>
      </c>
      <c r="D65" s="179">
        <v>397341</v>
      </c>
      <c r="E65" s="179">
        <v>551020</v>
      </c>
      <c r="F65" s="179">
        <v>1333559</v>
      </c>
      <c r="G65" s="179">
        <v>1547106</v>
      </c>
      <c r="H65" s="180">
        <f>G65/F65-1</f>
        <v>0.16013314746479157</v>
      </c>
      <c r="I65" s="180">
        <f>G65/C65-1</f>
        <v>0.12910137862079529</v>
      </c>
      <c r="J65" s="179">
        <f>G65-F65</f>
        <v>213547</v>
      </c>
      <c r="K65" s="179">
        <f>G65-C65</f>
        <v>176896</v>
      </c>
      <c r="L65" s="180">
        <f>G65/G65</f>
        <v>1</v>
      </c>
      <c r="M65" s="181">
        <v>113409</v>
      </c>
      <c r="N65" s="179">
        <v>22077</v>
      </c>
      <c r="O65" s="179">
        <v>78885</v>
      </c>
      <c r="P65" s="179">
        <v>125751</v>
      </c>
      <c r="Q65" s="179">
        <v>146648</v>
      </c>
      <c r="R65" s="180">
        <f>Q65/P65-1</f>
        <v>0.16617760494946365</v>
      </c>
      <c r="S65" s="180">
        <f>Q65/M65-1</f>
        <v>0.29308961369908904</v>
      </c>
      <c r="T65" s="179">
        <f>Q65-P65</f>
        <v>20897</v>
      </c>
      <c r="U65" s="179">
        <f>Q65-M65</f>
        <v>33239</v>
      </c>
      <c r="V65" s="180">
        <f>Q65/Q65</f>
        <v>1</v>
      </c>
    </row>
    <row r="66" spans="2:22" x14ac:dyDescent="0.25">
      <c r="B66" s="62" t="s">
        <v>93</v>
      </c>
      <c r="C66" s="179">
        <v>1322817</v>
      </c>
      <c r="D66" s="179">
        <v>377519</v>
      </c>
      <c r="E66" s="179">
        <v>534539</v>
      </c>
      <c r="F66" s="179">
        <v>1306184</v>
      </c>
      <c r="G66" s="179">
        <v>1513233</v>
      </c>
      <c r="H66" s="180">
        <f>G66/F66-1</f>
        <v>0.15851442063292764</v>
      </c>
      <c r="I66" s="180">
        <f>G66/C66-1</f>
        <v>0.14394734872624104</v>
      </c>
      <c r="J66" s="179">
        <f>G66-F66</f>
        <v>207049</v>
      </c>
      <c r="K66" s="179">
        <f>G66-C66</f>
        <v>190416</v>
      </c>
      <c r="L66" s="180">
        <f>G66/G65</f>
        <v>0.97810557259812836</v>
      </c>
      <c r="M66" s="181">
        <v>111009</v>
      </c>
      <c r="N66" s="179">
        <v>21460</v>
      </c>
      <c r="O66" s="179">
        <v>77423</v>
      </c>
      <c r="P66" s="179">
        <v>123764</v>
      </c>
      <c r="Q66" s="179">
        <v>144751</v>
      </c>
      <c r="R66" s="180">
        <f>Q66/P66-1</f>
        <v>0.16957273520571414</v>
      </c>
      <c r="S66" s="180">
        <f>Q66/M66-1</f>
        <v>0.30395733679251236</v>
      </c>
      <c r="T66" s="179">
        <f>Q66-P66</f>
        <v>20987</v>
      </c>
      <c r="U66" s="179">
        <f>Q66-M66</f>
        <v>33742</v>
      </c>
      <c r="V66" s="180">
        <f>Q66/Q65</f>
        <v>0.98706426272434677</v>
      </c>
    </row>
    <row r="67" spans="2:22" ht="15.75" thickBot="1" x14ac:dyDescent="0.3">
      <c r="B67" s="62" t="s">
        <v>166</v>
      </c>
      <c r="C67" s="179">
        <v>47393</v>
      </c>
      <c r="D67" s="179">
        <v>19822</v>
      </c>
      <c r="E67" s="179">
        <v>16485</v>
      </c>
      <c r="F67" s="179">
        <v>27376</v>
      </c>
      <c r="G67" s="179">
        <v>33873</v>
      </c>
      <c r="H67" s="180">
        <f>G67/F67-1</f>
        <v>0.23732466393921681</v>
      </c>
      <c r="I67" s="180">
        <f>G67/C67-1</f>
        <v>-0.28527419661131392</v>
      </c>
      <c r="J67" s="179">
        <f>G67-F67</f>
        <v>6497</v>
      </c>
      <c r="K67" s="179">
        <f>G67-C67</f>
        <v>-13520</v>
      </c>
      <c r="L67" s="180">
        <f>G67/G65</f>
        <v>2.1894427401871624E-2</v>
      </c>
      <c r="M67" s="181">
        <v>2400</v>
      </c>
      <c r="N67" s="179">
        <v>617</v>
      </c>
      <c r="O67" s="179">
        <v>1462</v>
      </c>
      <c r="P67" s="179">
        <v>1987</v>
      </c>
      <c r="Q67" s="179">
        <v>1897</v>
      </c>
      <c r="R67" s="180">
        <f>Q67/P67-1</f>
        <v>-4.5294413688978352E-2</v>
      </c>
      <c r="S67" s="180">
        <f>Q67/M67-1</f>
        <v>-0.20958333333333334</v>
      </c>
      <c r="T67" s="179">
        <f>Q67-P67</f>
        <v>-90</v>
      </c>
      <c r="U67" s="179">
        <f>Q67-M67</f>
        <v>-503</v>
      </c>
      <c r="V67" s="180">
        <f>Q67/Q65</f>
        <v>1.2935737275653265E-2</v>
      </c>
    </row>
    <row r="68" spans="2:22" ht="16.5" thickBot="1" x14ac:dyDescent="0.3">
      <c r="B68" s="183" t="s">
        <v>194</v>
      </c>
      <c r="C68" s="186"/>
      <c r="D68" s="186"/>
      <c r="E68" s="186"/>
      <c r="F68" s="186"/>
      <c r="G68" s="186"/>
      <c r="H68" s="186"/>
      <c r="I68" s="186"/>
      <c r="J68" s="186"/>
      <c r="K68" s="186"/>
      <c r="L68" s="186"/>
      <c r="M68" s="186"/>
      <c r="N68" s="186"/>
      <c r="O68" s="186"/>
      <c r="P68" s="186"/>
      <c r="Q68" s="186"/>
      <c r="R68" s="186"/>
      <c r="S68" s="186"/>
      <c r="T68" s="186"/>
      <c r="U68" s="186"/>
      <c r="V68" s="186"/>
    </row>
    <row r="69" spans="2:22" x14ac:dyDescent="0.25">
      <c r="B69" s="62" t="s">
        <v>58</v>
      </c>
      <c r="C69" s="179">
        <v>652989</v>
      </c>
      <c r="D69" s="179">
        <v>255367</v>
      </c>
      <c r="E69" s="179">
        <v>472994</v>
      </c>
      <c r="F69" s="179">
        <v>804193</v>
      </c>
      <c r="G69" s="179">
        <v>833475</v>
      </c>
      <c r="H69" s="180">
        <f>G69/F69-1</f>
        <v>3.6411657400648778E-2</v>
      </c>
      <c r="I69" s="180">
        <f>G69/C69-1</f>
        <v>0.27639975558546936</v>
      </c>
      <c r="J69" s="179">
        <f>G69-F69</f>
        <v>29282</v>
      </c>
      <c r="K69" s="179">
        <f>G69-C69</f>
        <v>180486</v>
      </c>
      <c r="L69" s="180">
        <f>G69/G69</f>
        <v>1</v>
      </c>
      <c r="M69" s="181">
        <v>55308</v>
      </c>
      <c r="N69" s="179">
        <v>17832</v>
      </c>
      <c r="O69" s="179">
        <v>62705</v>
      </c>
      <c r="P69" s="179">
        <v>84401</v>
      </c>
      <c r="Q69" s="179">
        <v>84247</v>
      </c>
      <c r="R69" s="180">
        <f>Q69/P69-1</f>
        <v>-1.8246229310079354E-3</v>
      </c>
      <c r="S69" s="180">
        <f>Q69/M69-1</f>
        <v>0.52323352860345707</v>
      </c>
      <c r="T69" s="179">
        <f>Q69-P69</f>
        <v>-154</v>
      </c>
      <c r="U69" s="179">
        <f>Q69-M69</f>
        <v>28939</v>
      </c>
      <c r="V69" s="180">
        <f>Q69/Q69</f>
        <v>1</v>
      </c>
    </row>
    <row r="70" spans="2:22" x14ac:dyDescent="0.25">
      <c r="B70" s="62" t="s">
        <v>93</v>
      </c>
      <c r="C70" s="179">
        <v>534978</v>
      </c>
      <c r="D70" s="179">
        <v>188700</v>
      </c>
      <c r="E70" s="179">
        <v>343064</v>
      </c>
      <c r="F70" s="179">
        <v>662375</v>
      </c>
      <c r="G70" s="179">
        <v>689875</v>
      </c>
      <c r="H70" s="180">
        <f>G70/F70-1</f>
        <v>4.1517267408945013E-2</v>
      </c>
      <c r="I70" s="180">
        <f>G70/C70-1</f>
        <v>0.28953900908074726</v>
      </c>
      <c r="J70" s="179">
        <f>G70-F70</f>
        <v>27500</v>
      </c>
      <c r="K70" s="179">
        <f>G70-C70</f>
        <v>154897</v>
      </c>
      <c r="L70" s="180">
        <f>G70/G69</f>
        <v>0.82770928942079847</v>
      </c>
      <c r="M70" s="181">
        <v>48931</v>
      </c>
      <c r="N70" s="179">
        <v>14351</v>
      </c>
      <c r="O70" s="179">
        <v>52908</v>
      </c>
      <c r="P70" s="179">
        <v>74195</v>
      </c>
      <c r="Q70" s="179">
        <v>73567</v>
      </c>
      <c r="R70" s="180">
        <f>Q70/P70-1</f>
        <v>-8.4641822225217656E-3</v>
      </c>
      <c r="S70" s="180">
        <f>Q70/M70-1</f>
        <v>0.50348449857963251</v>
      </c>
      <c r="T70" s="179">
        <f>Q70-P70</f>
        <v>-628</v>
      </c>
      <c r="U70" s="179">
        <f>Q70-M70</f>
        <v>24636</v>
      </c>
      <c r="V70" s="180">
        <f>Q70/Q69</f>
        <v>0.87322990729640226</v>
      </c>
    </row>
    <row r="71" spans="2:22" ht="15.75" thickBot="1" x14ac:dyDescent="0.3">
      <c r="B71" s="62" t="s">
        <v>166</v>
      </c>
      <c r="C71" s="179">
        <v>118010</v>
      </c>
      <c r="D71" s="179">
        <v>66668</v>
      </c>
      <c r="E71" s="179">
        <v>129931</v>
      </c>
      <c r="F71" s="179">
        <v>141821</v>
      </c>
      <c r="G71" s="179">
        <v>143603</v>
      </c>
      <c r="H71" s="180">
        <f>G71/F71-1</f>
        <v>1.2565134923600896E-2</v>
      </c>
      <c r="I71" s="180">
        <f>G71/C71-1</f>
        <v>0.21687145157190058</v>
      </c>
      <c r="J71" s="179">
        <f>G71-F71</f>
        <v>1782</v>
      </c>
      <c r="K71" s="179">
        <f>G71-C71</f>
        <v>25593</v>
      </c>
      <c r="L71" s="180">
        <f>G71/G69</f>
        <v>0.17229430996730555</v>
      </c>
      <c r="M71" s="181">
        <v>6376</v>
      </c>
      <c r="N71" s="179">
        <v>3481</v>
      </c>
      <c r="O71" s="179">
        <v>9797</v>
      </c>
      <c r="P71" s="179">
        <v>10207</v>
      </c>
      <c r="Q71" s="179">
        <v>10681</v>
      </c>
      <c r="R71" s="180">
        <f>Q71/P71-1</f>
        <v>4.6438718526501388E-2</v>
      </c>
      <c r="S71" s="180">
        <f>Q71/M71-1</f>
        <v>0.67518820577164362</v>
      </c>
      <c r="T71" s="179">
        <f>Q71-P71</f>
        <v>474</v>
      </c>
      <c r="U71" s="179">
        <f>Q71-M71</f>
        <v>4305</v>
      </c>
      <c r="V71" s="180">
        <f>Q71/Q69</f>
        <v>0.12678196256246513</v>
      </c>
    </row>
    <row r="72" spans="2:22" ht="16.5" thickBot="1" x14ac:dyDescent="0.3">
      <c r="B72" s="164" t="s">
        <v>165</v>
      </c>
      <c r="C72" s="184"/>
      <c r="D72" s="184"/>
      <c r="E72" s="184"/>
      <c r="F72" s="184"/>
      <c r="G72" s="184"/>
      <c r="H72" s="184"/>
      <c r="I72" s="184"/>
      <c r="J72" s="184"/>
      <c r="K72" s="184"/>
      <c r="L72" s="184"/>
      <c r="M72" s="184"/>
      <c r="N72" s="184"/>
      <c r="O72" s="184"/>
      <c r="P72" s="184"/>
      <c r="Q72" s="184"/>
      <c r="R72" s="184"/>
      <c r="S72" s="184"/>
      <c r="T72" s="184"/>
      <c r="U72" s="184"/>
      <c r="V72" s="184"/>
    </row>
    <row r="73" spans="2:22" ht="16.5" thickBot="1" x14ac:dyDescent="0.3">
      <c r="B73" s="183" t="s">
        <v>195</v>
      </c>
      <c r="C73" s="184"/>
      <c r="D73" s="184"/>
      <c r="E73" s="184"/>
      <c r="F73" s="184"/>
      <c r="G73" s="184"/>
      <c r="H73" s="184"/>
      <c r="I73" s="184"/>
      <c r="J73" s="184"/>
      <c r="K73" s="184"/>
      <c r="L73" s="184"/>
      <c r="M73" s="184"/>
      <c r="N73" s="184"/>
      <c r="O73" s="184"/>
      <c r="P73" s="184"/>
      <c r="Q73" s="184"/>
      <c r="R73" s="184"/>
      <c r="S73" s="184"/>
      <c r="T73" s="184"/>
      <c r="U73" s="184"/>
      <c r="V73" s="184"/>
    </row>
    <row r="74" spans="2:22" x14ac:dyDescent="0.25">
      <c r="B74" s="62" t="s">
        <v>58</v>
      </c>
      <c r="C74" s="179">
        <v>343680</v>
      </c>
      <c r="D74" s="179">
        <v>123705</v>
      </c>
      <c r="E74" s="179">
        <v>161172</v>
      </c>
      <c r="F74" s="179">
        <v>224351</v>
      </c>
      <c r="G74" s="179">
        <v>233427</v>
      </c>
      <c r="H74" s="180">
        <f>G74/F74-1</f>
        <v>4.0454466438750059E-2</v>
      </c>
      <c r="I74" s="180">
        <f>G74/C74-1</f>
        <v>-0.32080132681564244</v>
      </c>
      <c r="J74" s="179">
        <f>G74-F74</f>
        <v>9076</v>
      </c>
      <c r="K74" s="179">
        <f>G74-C74</f>
        <v>-110253</v>
      </c>
      <c r="L74" s="180">
        <f>G74/G74</f>
        <v>1</v>
      </c>
      <c r="M74" s="181">
        <v>35515</v>
      </c>
      <c r="N74" s="179">
        <v>9735</v>
      </c>
      <c r="O74" s="179">
        <v>18737</v>
      </c>
      <c r="P74" s="179">
        <v>22470</v>
      </c>
      <c r="Q74" s="179">
        <v>37974</v>
      </c>
      <c r="R74" s="180">
        <f>Q74/P74-1</f>
        <v>0.6899866488651536</v>
      </c>
      <c r="S74" s="180">
        <f>Q74/M74-1</f>
        <v>6.9238349992960746E-2</v>
      </c>
      <c r="T74" s="179">
        <f>Q74-P74</f>
        <v>15504</v>
      </c>
      <c r="U74" s="179">
        <f>Q74-M74</f>
        <v>2459</v>
      </c>
      <c r="V74" s="180">
        <f>Q74/Q74</f>
        <v>1</v>
      </c>
    </row>
    <row r="75" spans="2:22" x14ac:dyDescent="0.25">
      <c r="B75" s="62" t="s">
        <v>93</v>
      </c>
      <c r="C75" s="179">
        <v>282923</v>
      </c>
      <c r="D75" s="179">
        <v>94407</v>
      </c>
      <c r="E75" s="179">
        <v>72258</v>
      </c>
      <c r="F75" s="179">
        <v>154511</v>
      </c>
      <c r="G75" s="179">
        <v>177831</v>
      </c>
      <c r="H75" s="180">
        <f>G75/F75-1</f>
        <v>0.15092776566069732</v>
      </c>
      <c r="I75" s="180">
        <f>G75/C75-1</f>
        <v>-0.37145088946462468</v>
      </c>
      <c r="J75" s="179">
        <f>G75-F75</f>
        <v>23320</v>
      </c>
      <c r="K75" s="179">
        <f>G75-C75</f>
        <v>-105092</v>
      </c>
      <c r="L75" s="180">
        <f>G75/G74</f>
        <v>0.76182703800331586</v>
      </c>
      <c r="M75" s="181">
        <v>32155</v>
      </c>
      <c r="N75" s="179">
        <v>8308</v>
      </c>
      <c r="O75" s="179">
        <v>6578</v>
      </c>
      <c r="P75" s="179">
        <v>19406</v>
      </c>
      <c r="Q75" s="179">
        <v>33781</v>
      </c>
      <c r="R75" s="180">
        <f>Q75/P75-1</f>
        <v>0.74075028341749971</v>
      </c>
      <c r="S75" s="180">
        <f>Q75/M75-1</f>
        <v>5.056756336495094E-2</v>
      </c>
      <c r="T75" s="179">
        <f>Q75-P75</f>
        <v>14375</v>
      </c>
      <c r="U75" s="179">
        <f>Q75-M75</f>
        <v>1626</v>
      </c>
      <c r="V75" s="180">
        <f>Q75/Q74</f>
        <v>0.88958234581555806</v>
      </c>
    </row>
    <row r="76" spans="2:22" ht="15.75" thickBot="1" x14ac:dyDescent="0.3">
      <c r="B76" s="62" t="s">
        <v>166</v>
      </c>
      <c r="C76" s="179">
        <v>60757</v>
      </c>
      <c r="D76" s="179">
        <v>29298</v>
      </c>
      <c r="E76" s="179">
        <v>88913</v>
      </c>
      <c r="F76" s="179">
        <v>69843</v>
      </c>
      <c r="G76" s="179">
        <v>55596</v>
      </c>
      <c r="H76" s="180">
        <f>G76/F76-1</f>
        <v>-0.20398608307203303</v>
      </c>
      <c r="I76" s="180">
        <f>G76/C76-1</f>
        <v>-8.4944944615435225E-2</v>
      </c>
      <c r="J76" s="179">
        <f>G76-F76</f>
        <v>-14247</v>
      </c>
      <c r="K76" s="179">
        <f>G76-C76</f>
        <v>-5161</v>
      </c>
      <c r="L76" s="180">
        <f>G76/G74</f>
        <v>0.2381729619966842</v>
      </c>
      <c r="M76" s="181">
        <v>3360</v>
      </c>
      <c r="N76" s="179">
        <v>1427</v>
      </c>
      <c r="O76" s="179">
        <v>12159</v>
      </c>
      <c r="P76" s="179">
        <v>3065</v>
      </c>
      <c r="Q76" s="179">
        <v>4192</v>
      </c>
      <c r="R76" s="180">
        <f>Q76/P76-1</f>
        <v>0.36769983686786301</v>
      </c>
      <c r="S76" s="180">
        <f>Q76/M76-1</f>
        <v>0.24761904761904763</v>
      </c>
      <c r="T76" s="179">
        <f>Q76-P76</f>
        <v>1127</v>
      </c>
      <c r="U76" s="179">
        <f>Q76-M76</f>
        <v>832</v>
      </c>
      <c r="V76" s="180">
        <f>Q76/Q74</f>
        <v>0.11039132037710012</v>
      </c>
    </row>
    <row r="77" spans="2:22" ht="16.5" thickBot="1" x14ac:dyDescent="0.3">
      <c r="B77" s="183" t="s">
        <v>193</v>
      </c>
      <c r="C77" s="186"/>
      <c r="D77" s="186"/>
      <c r="E77" s="186"/>
      <c r="F77" s="186"/>
      <c r="G77" s="186"/>
      <c r="H77" s="186"/>
      <c r="I77" s="186"/>
      <c r="J77" s="186"/>
      <c r="K77" s="186"/>
      <c r="L77" s="186"/>
      <c r="M77" s="186"/>
      <c r="N77" s="186"/>
      <c r="O77" s="186"/>
      <c r="P77" s="186"/>
      <c r="Q77" s="186"/>
      <c r="R77" s="186"/>
      <c r="S77" s="186"/>
      <c r="T77" s="186"/>
      <c r="U77" s="186"/>
      <c r="V77" s="186"/>
    </row>
    <row r="78" spans="2:22" x14ac:dyDescent="0.25">
      <c r="B78" s="62" t="s">
        <v>58</v>
      </c>
      <c r="C78" s="179">
        <v>164929</v>
      </c>
      <c r="D78" s="179">
        <v>57654</v>
      </c>
      <c r="E78" s="179">
        <v>41966</v>
      </c>
      <c r="F78" s="179">
        <v>86850</v>
      </c>
      <c r="G78" s="179">
        <v>105567</v>
      </c>
      <c r="H78" s="180">
        <f>G78/F78-1</f>
        <v>0.21550949913644213</v>
      </c>
      <c r="I78" s="180">
        <f>G78/C78-1</f>
        <v>-0.35992457360439944</v>
      </c>
      <c r="J78" s="179">
        <f>G78-F78</f>
        <v>18717</v>
      </c>
      <c r="K78" s="179">
        <f>G78-C78</f>
        <v>-59362</v>
      </c>
      <c r="L78" s="180">
        <f>G78/G78</f>
        <v>1</v>
      </c>
      <c r="M78" s="181">
        <v>21027</v>
      </c>
      <c r="N78" s="179">
        <v>5170</v>
      </c>
      <c r="O78" s="179">
        <v>3720</v>
      </c>
      <c r="P78" s="179">
        <v>10704</v>
      </c>
      <c r="Q78" s="179">
        <v>22262</v>
      </c>
      <c r="R78" s="180">
        <f>Q78/P78-1</f>
        <v>1.0797832585949179</v>
      </c>
      <c r="S78" s="180">
        <f>Q78/M78-1</f>
        <v>5.8734008655538128E-2</v>
      </c>
      <c r="T78" s="179">
        <f>Q78-P78</f>
        <v>11558</v>
      </c>
      <c r="U78" s="179">
        <f>Q78-M78</f>
        <v>1235</v>
      </c>
      <c r="V78" s="180">
        <f>Q78/Q78</f>
        <v>1</v>
      </c>
    </row>
    <row r="79" spans="2:22" x14ac:dyDescent="0.25">
      <c r="B79" s="62" t="s">
        <v>93</v>
      </c>
      <c r="C79" s="179">
        <v>153845</v>
      </c>
      <c r="D79" s="179">
        <v>54258</v>
      </c>
      <c r="E79" s="179">
        <v>31539</v>
      </c>
      <c r="F79" s="179">
        <v>80888</v>
      </c>
      <c r="G79" s="179">
        <v>98337</v>
      </c>
      <c r="H79" s="180">
        <f>G79/F79-1</f>
        <v>0.21571802986846</v>
      </c>
      <c r="I79" s="180">
        <f>G79/C79-1</f>
        <v>-0.36080470603529524</v>
      </c>
      <c r="J79" s="179">
        <f>G79-F79</f>
        <v>17449</v>
      </c>
      <c r="K79" s="179">
        <f>G79-C79</f>
        <v>-55508</v>
      </c>
      <c r="L79" s="180">
        <f>G79/G78</f>
        <v>0.93151268862428604</v>
      </c>
      <c r="M79" s="181">
        <v>20676</v>
      </c>
      <c r="N79" s="179">
        <v>5103</v>
      </c>
      <c r="O79" s="179">
        <v>2751</v>
      </c>
      <c r="P79" s="179">
        <v>10411</v>
      </c>
      <c r="Q79" s="179">
        <v>22032</v>
      </c>
      <c r="R79" s="180">
        <f>Q79/P79-1</f>
        <v>1.1162232254346365</v>
      </c>
      <c r="S79" s="180">
        <f>Q79/M79-1</f>
        <v>6.5583284968078859E-2</v>
      </c>
      <c r="T79" s="179">
        <f>Q79-P79</f>
        <v>11621</v>
      </c>
      <c r="U79" s="179">
        <f>Q79-M79</f>
        <v>1356</v>
      </c>
      <c r="V79" s="180">
        <f>Q79/Q78</f>
        <v>0.98966849339681973</v>
      </c>
    </row>
    <row r="80" spans="2:22" ht="15.75" thickBot="1" x14ac:dyDescent="0.3">
      <c r="B80" s="62" t="s">
        <v>166</v>
      </c>
      <c r="C80" s="179">
        <v>11087</v>
      </c>
      <c r="D80" s="179">
        <v>3394</v>
      </c>
      <c r="E80" s="179">
        <v>10426</v>
      </c>
      <c r="F80" s="179">
        <v>5964</v>
      </c>
      <c r="G80" s="179">
        <v>7231</v>
      </c>
      <c r="H80" s="180">
        <f>G80/F80-1</f>
        <v>0.21244131455399051</v>
      </c>
      <c r="I80" s="180">
        <f>G80/C80-1</f>
        <v>-0.34779471453053123</v>
      </c>
      <c r="J80" s="179">
        <f>G80-F80</f>
        <v>1267</v>
      </c>
      <c r="K80" s="179">
        <f>G80-C80</f>
        <v>-3856</v>
      </c>
      <c r="L80" s="180">
        <f>G80/G78</f>
        <v>6.8496784032889071E-2</v>
      </c>
      <c r="M80" s="181">
        <v>351</v>
      </c>
      <c r="N80" s="179">
        <v>67</v>
      </c>
      <c r="O80" s="179">
        <v>968</v>
      </c>
      <c r="P80" s="179">
        <v>293</v>
      </c>
      <c r="Q80" s="179">
        <v>230</v>
      </c>
      <c r="R80" s="180">
        <f>Q80/P80-1</f>
        <v>-0.21501706484641636</v>
      </c>
      <c r="S80" s="180">
        <f>Q80/M80-1</f>
        <v>-0.34472934472934469</v>
      </c>
      <c r="T80" s="179">
        <f>Q80-P80</f>
        <v>-63</v>
      </c>
      <c r="U80" s="179">
        <f>Q80-M80</f>
        <v>-121</v>
      </c>
      <c r="V80" s="180">
        <f>Q80/Q78</f>
        <v>1.0331506603180307E-2</v>
      </c>
    </row>
    <row r="81" spans="2:22" ht="16.5" thickBot="1" x14ac:dyDescent="0.3">
      <c r="B81" s="183" t="s">
        <v>194</v>
      </c>
      <c r="C81" s="186"/>
      <c r="D81" s="186"/>
      <c r="E81" s="186"/>
      <c r="F81" s="186"/>
      <c r="G81" s="186"/>
      <c r="H81" s="186"/>
      <c r="I81" s="186"/>
      <c r="J81" s="186"/>
      <c r="K81" s="186"/>
      <c r="L81" s="186"/>
      <c r="M81" s="186"/>
      <c r="N81" s="186"/>
      <c r="O81" s="186"/>
      <c r="P81" s="186"/>
      <c r="Q81" s="186"/>
      <c r="R81" s="186"/>
      <c r="S81" s="186"/>
      <c r="T81" s="186"/>
      <c r="U81" s="186"/>
      <c r="V81" s="186"/>
    </row>
    <row r="82" spans="2:22" x14ac:dyDescent="0.25">
      <c r="B82" s="62" t="s">
        <v>58</v>
      </c>
      <c r="C82" s="179">
        <v>178751</v>
      </c>
      <c r="D82" s="179">
        <v>66052</v>
      </c>
      <c r="E82" s="179">
        <v>119206</v>
      </c>
      <c r="F82" s="179">
        <v>137503</v>
      </c>
      <c r="G82" s="179">
        <v>127859</v>
      </c>
      <c r="H82" s="180">
        <f>G82/F82-1</f>
        <v>-7.0136651563965868E-2</v>
      </c>
      <c r="I82" s="180">
        <f>G82/C82-1</f>
        <v>-0.28470889673344479</v>
      </c>
      <c r="J82" s="179">
        <f>G82-F82</f>
        <v>-9644</v>
      </c>
      <c r="K82" s="179">
        <f>G82-C82</f>
        <v>-50892</v>
      </c>
      <c r="L82" s="180">
        <f>G82/G82</f>
        <v>1</v>
      </c>
      <c r="M82" s="181">
        <v>14488</v>
      </c>
      <c r="N82" s="179">
        <v>4565</v>
      </c>
      <c r="O82" s="179">
        <v>15017</v>
      </c>
      <c r="P82" s="179">
        <v>11766</v>
      </c>
      <c r="Q82" s="179">
        <v>15712</v>
      </c>
      <c r="R82" s="180">
        <f>Q82/P82-1</f>
        <v>0.33537310895801453</v>
      </c>
      <c r="S82" s="180">
        <f>Q82/M82-1</f>
        <v>8.4483710657095479E-2</v>
      </c>
      <c r="T82" s="179">
        <f>Q82-P82</f>
        <v>3946</v>
      </c>
      <c r="U82" s="179">
        <f>Q82-M82</f>
        <v>1224</v>
      </c>
      <c r="V82" s="180">
        <f>Q82/Q82</f>
        <v>1</v>
      </c>
    </row>
    <row r="83" spans="2:22" x14ac:dyDescent="0.25">
      <c r="B83" s="62" t="s">
        <v>93</v>
      </c>
      <c r="C83" s="179">
        <v>129079</v>
      </c>
      <c r="D83" s="179">
        <v>40148</v>
      </c>
      <c r="E83" s="179">
        <v>40721</v>
      </c>
      <c r="F83" s="179">
        <v>73625</v>
      </c>
      <c r="G83" s="179">
        <v>79492</v>
      </c>
      <c r="H83" s="180">
        <f>G83/F83-1</f>
        <v>7.9687606112054388E-2</v>
      </c>
      <c r="I83" s="180">
        <f>G83/C83-1</f>
        <v>-0.38416008800811907</v>
      </c>
      <c r="J83" s="179">
        <f>G83-F83</f>
        <v>5867</v>
      </c>
      <c r="K83" s="179">
        <f>G83-C83</f>
        <v>-49587</v>
      </c>
      <c r="L83" s="180">
        <f>G83/G82</f>
        <v>0.62171610915148723</v>
      </c>
      <c r="M83" s="181">
        <v>11479</v>
      </c>
      <c r="N83" s="179">
        <v>3206</v>
      </c>
      <c r="O83" s="179">
        <v>3827</v>
      </c>
      <c r="P83" s="179">
        <v>8994</v>
      </c>
      <c r="Q83" s="179">
        <v>11749</v>
      </c>
      <c r="R83" s="180">
        <f>Q83/P83-1</f>
        <v>0.30631532132532802</v>
      </c>
      <c r="S83" s="180">
        <f>Q83/M83-1</f>
        <v>2.3521212649185497E-2</v>
      </c>
      <c r="T83" s="179">
        <f>Q83-P83</f>
        <v>2755</v>
      </c>
      <c r="U83" s="179">
        <f>Q83-M83</f>
        <v>270</v>
      </c>
      <c r="V83" s="180">
        <f>Q83/Q82</f>
        <v>0.74777240325865579</v>
      </c>
    </row>
    <row r="84" spans="2:22" x14ac:dyDescent="0.25">
      <c r="B84" s="187" t="s">
        <v>166</v>
      </c>
      <c r="C84" s="179">
        <v>49672</v>
      </c>
      <c r="D84" s="179">
        <v>25905</v>
      </c>
      <c r="E84" s="179">
        <v>78486</v>
      </c>
      <c r="F84" s="179">
        <v>63878</v>
      </c>
      <c r="G84" s="179">
        <v>48369</v>
      </c>
      <c r="H84" s="180">
        <f>G84/F84-1</f>
        <v>-0.24279094523936251</v>
      </c>
      <c r="I84" s="180">
        <f>G84/C84-1</f>
        <v>-2.6232082460943773E-2</v>
      </c>
      <c r="J84" s="179">
        <f>G84-F84</f>
        <v>-15509</v>
      </c>
      <c r="K84" s="179">
        <f>G84-C84</f>
        <v>-1303</v>
      </c>
      <c r="L84" s="180">
        <f>G84/G82</f>
        <v>0.37829953307940778</v>
      </c>
      <c r="M84" s="181">
        <v>3009</v>
      </c>
      <c r="N84" s="179">
        <v>1359</v>
      </c>
      <c r="O84" s="179">
        <v>11190</v>
      </c>
      <c r="P84" s="179">
        <v>2772</v>
      </c>
      <c r="Q84" s="179">
        <v>3963</v>
      </c>
      <c r="R84" s="180">
        <f>Q84/P84-1</f>
        <v>0.42965367965367962</v>
      </c>
      <c r="S84" s="180">
        <f>Q84/M84-1</f>
        <v>0.31704885343968092</v>
      </c>
      <c r="T84" s="179">
        <f>Q84-P84</f>
        <v>1191</v>
      </c>
      <c r="U84" s="179">
        <f>Q84-M84</f>
        <v>954</v>
      </c>
      <c r="V84" s="180">
        <f>Q84/Q82</f>
        <v>0.25222759674134421</v>
      </c>
    </row>
    <row r="85" spans="2:22" ht="6" customHeight="1" x14ac:dyDescent="0.25"/>
    <row r="86" spans="2:22" x14ac:dyDescent="0.25">
      <c r="B86" s="41" t="s">
        <v>85</v>
      </c>
      <c r="C86" s="41"/>
      <c r="D86" s="41"/>
      <c r="E86" s="41"/>
      <c r="F86" s="41"/>
      <c r="G86" s="41"/>
      <c r="H86" s="41"/>
      <c r="I86" s="41"/>
      <c r="J86" s="4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F88B9-9E81-4650-9C5D-04B864542C43}">
  <dimension ref="A1:L86"/>
  <sheetViews>
    <sheetView showGridLines="0" workbookViewId="0"/>
  </sheetViews>
  <sheetFormatPr baseColWidth="10" defaultColWidth="11.42578125" defaultRowHeight="15" x14ac:dyDescent="0.25"/>
  <cols>
    <col min="1" max="1" width="18.42578125" customWidth="1"/>
    <col min="2" max="2" width="32.42578125" customWidth="1"/>
  </cols>
  <sheetData>
    <row r="1" spans="1:12" ht="40.5" customHeight="1" x14ac:dyDescent="0.25">
      <c r="A1" s="47"/>
    </row>
    <row r="4" spans="1:12" ht="21.75" customHeight="1" thickBot="1" x14ac:dyDescent="0.3">
      <c r="B4" s="12" t="str">
        <f>CONCATENATE("Turistas entrados según forma de contratación")</f>
        <v>Turistas entrados según forma de contratación</v>
      </c>
      <c r="C4" s="12"/>
      <c r="D4" s="12"/>
      <c r="E4" s="12"/>
      <c r="F4" s="12"/>
      <c r="G4" s="12"/>
      <c r="H4" s="12"/>
      <c r="I4" s="12"/>
      <c r="J4" s="12"/>
      <c r="K4" s="12"/>
      <c r="L4" s="12"/>
    </row>
    <row r="5" spans="1:12" ht="6" customHeight="1" x14ac:dyDescent="0.25">
      <c r="C5" s="49"/>
      <c r="D5" s="49"/>
      <c r="E5" s="49"/>
      <c r="F5" s="49"/>
      <c r="G5" s="49"/>
      <c r="H5" s="49"/>
      <c r="I5" s="49"/>
      <c r="J5" s="49"/>
      <c r="K5" s="49"/>
      <c r="L5" s="49"/>
    </row>
    <row r="6" spans="1:12" ht="60.75"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64" t="s">
        <v>160</v>
      </c>
      <c r="C7" s="165"/>
      <c r="D7" s="165"/>
      <c r="E7" s="165"/>
      <c r="F7" s="165"/>
      <c r="G7" s="165"/>
      <c r="H7" s="165"/>
      <c r="I7" s="165"/>
      <c r="J7" s="165"/>
      <c r="K7" s="165"/>
      <c r="L7" s="165"/>
    </row>
    <row r="8" spans="1:12" ht="16.5" thickBot="1" x14ac:dyDescent="0.3">
      <c r="B8" s="183" t="s">
        <v>195</v>
      </c>
      <c r="C8" s="184"/>
      <c r="D8" s="184"/>
      <c r="E8" s="184"/>
      <c r="F8" s="184"/>
      <c r="G8" s="184"/>
      <c r="H8" s="184"/>
      <c r="I8" s="184"/>
      <c r="J8" s="184"/>
      <c r="K8" s="184"/>
      <c r="L8" s="184"/>
    </row>
    <row r="9" spans="1:12" ht="15.75" x14ac:dyDescent="0.25">
      <c r="B9" s="62" t="s">
        <v>58</v>
      </c>
      <c r="C9" s="121">
        <v>3690674</v>
      </c>
      <c r="D9" s="121">
        <v>907925</v>
      </c>
      <c r="E9" s="121">
        <v>2238704</v>
      </c>
      <c r="F9" s="121">
        <v>3766608</v>
      </c>
      <c r="G9" s="121">
        <v>3873318</v>
      </c>
      <c r="H9" s="122">
        <f>G9/F9-1</f>
        <v>2.8330529749843958E-2</v>
      </c>
      <c r="I9" s="122">
        <f>G9/C9-1</f>
        <v>4.9487979702352414E-2</v>
      </c>
      <c r="J9" s="121">
        <f>G9-F9</f>
        <v>106710</v>
      </c>
      <c r="K9" s="121">
        <f>G9-C9</f>
        <v>182644</v>
      </c>
      <c r="L9" s="122">
        <f>G9/G9</f>
        <v>1</v>
      </c>
    </row>
    <row r="10" spans="1:12" ht="15.75" x14ac:dyDescent="0.25">
      <c r="B10" s="62" t="s">
        <v>93</v>
      </c>
      <c r="C10" s="121">
        <v>3019757</v>
      </c>
      <c r="D10" s="121">
        <v>546901</v>
      </c>
      <c r="E10" s="121">
        <v>1579748</v>
      </c>
      <c r="F10" s="121">
        <v>3103359</v>
      </c>
      <c r="G10" s="121">
        <v>3235910</v>
      </c>
      <c r="H10" s="122">
        <f>G10/F10-1</f>
        <v>4.2712106462706956E-2</v>
      </c>
      <c r="I10" s="122">
        <f>G10/C10-1</f>
        <v>7.1579600610247818E-2</v>
      </c>
      <c r="J10" s="121">
        <f>G10-F10</f>
        <v>132551</v>
      </c>
      <c r="K10" s="121">
        <f>G10-C10</f>
        <v>216153</v>
      </c>
      <c r="L10" s="122">
        <f>G10/G9</f>
        <v>0.83543618158901489</v>
      </c>
    </row>
    <row r="11" spans="1:12" ht="16.5" thickBot="1" x14ac:dyDescent="0.3">
      <c r="B11" s="62" t="s">
        <v>166</v>
      </c>
      <c r="C11" s="121">
        <v>670916</v>
      </c>
      <c r="D11" s="121">
        <v>361024</v>
      </c>
      <c r="E11" s="121">
        <v>658956</v>
      </c>
      <c r="F11" s="121">
        <v>663249</v>
      </c>
      <c r="G11" s="121">
        <v>637408</v>
      </c>
      <c r="H11" s="122">
        <f>G11/F11-1</f>
        <v>-3.8961234770048647E-2</v>
      </c>
      <c r="I11" s="122">
        <f>G11/C11-1</f>
        <v>-4.9943659116789552E-2</v>
      </c>
      <c r="J11" s="121">
        <f>G11-F11</f>
        <v>-25841</v>
      </c>
      <c r="K11" s="121">
        <f>G11-C11</f>
        <v>-33508</v>
      </c>
      <c r="L11" s="122">
        <f>G11/G9</f>
        <v>0.16456381841098511</v>
      </c>
    </row>
    <row r="12" spans="1:12" ht="16.5" thickBot="1" x14ac:dyDescent="0.3">
      <c r="B12" s="183" t="s">
        <v>193</v>
      </c>
      <c r="C12" s="184"/>
      <c r="D12" s="184"/>
      <c r="E12" s="184"/>
      <c r="F12" s="184"/>
      <c r="G12" s="184"/>
      <c r="H12" s="184"/>
      <c r="I12" s="184"/>
      <c r="J12" s="184"/>
      <c r="K12" s="184"/>
      <c r="L12" s="184"/>
    </row>
    <row r="13" spans="1:12" ht="15.75" x14ac:dyDescent="0.25">
      <c r="B13" s="62" t="s">
        <v>58</v>
      </c>
      <c r="C13" s="121">
        <v>2172345</v>
      </c>
      <c r="D13" s="121">
        <v>319090</v>
      </c>
      <c r="E13" s="121">
        <v>960461</v>
      </c>
      <c r="F13" s="121">
        <v>1849551</v>
      </c>
      <c r="G13" s="121">
        <v>1875346</v>
      </c>
      <c r="H13" s="122">
        <f>G13/F13-1</f>
        <v>1.3946628127583294E-2</v>
      </c>
      <c r="I13" s="122">
        <f>G13/C13-1</f>
        <v>-0.13671815480506089</v>
      </c>
      <c r="J13" s="121">
        <f>G13-F13</f>
        <v>25795</v>
      </c>
      <c r="K13" s="121">
        <f>G13-C13</f>
        <v>-296999</v>
      </c>
      <c r="L13" s="122">
        <f>G13/G13</f>
        <v>1</v>
      </c>
    </row>
    <row r="14" spans="1:12" ht="15.75" x14ac:dyDescent="0.25">
      <c r="B14" s="62" t="s">
        <v>93</v>
      </c>
      <c r="C14" s="121">
        <v>1929042</v>
      </c>
      <c r="D14" s="121">
        <v>258950</v>
      </c>
      <c r="E14" s="121">
        <v>846658</v>
      </c>
      <c r="F14" s="121">
        <v>1706644</v>
      </c>
      <c r="G14" s="121">
        <v>1767227</v>
      </c>
      <c r="H14" s="122">
        <f>G14/F14-1</f>
        <v>3.5498323024602652E-2</v>
      </c>
      <c r="I14" s="122">
        <f>G14/C14-1</f>
        <v>-8.388360647409443E-2</v>
      </c>
      <c r="J14" s="121">
        <f>G14-F14</f>
        <v>60583</v>
      </c>
      <c r="K14" s="121">
        <f>G14-C14</f>
        <v>-161815</v>
      </c>
      <c r="L14" s="122">
        <f>G14/G13</f>
        <v>0.94234717220182307</v>
      </c>
    </row>
    <row r="15" spans="1:12" ht="16.5" thickBot="1" x14ac:dyDescent="0.3">
      <c r="B15" s="62" t="s">
        <v>166</v>
      </c>
      <c r="C15" s="121">
        <v>243303</v>
      </c>
      <c r="D15" s="121">
        <v>60141</v>
      </c>
      <c r="E15" s="121">
        <v>113803</v>
      </c>
      <c r="F15" s="121">
        <v>142906</v>
      </c>
      <c r="G15" s="121">
        <v>108118</v>
      </c>
      <c r="H15" s="122">
        <f>G15/F15-1</f>
        <v>-0.24343274600086773</v>
      </c>
      <c r="I15" s="122">
        <f>G15/C15-1</f>
        <v>-0.55562405724549224</v>
      </c>
      <c r="J15" s="121">
        <f>G15-F15</f>
        <v>-34788</v>
      </c>
      <c r="K15" s="121">
        <f>G15-C15</f>
        <v>-135185</v>
      </c>
      <c r="L15" s="122">
        <f>G15/G13</f>
        <v>5.7652294563243264E-2</v>
      </c>
    </row>
    <row r="16" spans="1:12" ht="16.5" thickBot="1" x14ac:dyDescent="0.3">
      <c r="B16" s="183" t="s">
        <v>194</v>
      </c>
      <c r="C16" s="184"/>
      <c r="D16" s="184"/>
      <c r="E16" s="184"/>
      <c r="F16" s="184"/>
      <c r="G16" s="184"/>
      <c r="H16" s="184"/>
      <c r="I16" s="184"/>
      <c r="J16" s="184"/>
      <c r="K16" s="184"/>
      <c r="L16" s="184"/>
    </row>
    <row r="17" spans="2:12" ht="15.75" x14ac:dyDescent="0.25">
      <c r="B17" s="62" t="s">
        <v>58</v>
      </c>
      <c r="C17" s="121">
        <v>1518328</v>
      </c>
      <c r="D17" s="121">
        <v>588835</v>
      </c>
      <c r="E17" s="121">
        <v>1278242</v>
      </c>
      <c r="F17" s="121">
        <v>1917058</v>
      </c>
      <c r="G17" s="121">
        <v>1997972</v>
      </c>
      <c r="H17" s="122">
        <f>G17/F17-1</f>
        <v>4.2207382353585565E-2</v>
      </c>
      <c r="I17" s="122">
        <f>G17/C17-1</f>
        <v>0.31590275618970343</v>
      </c>
      <c r="J17" s="121">
        <f>G17-F17</f>
        <v>80914</v>
      </c>
      <c r="K17" s="121">
        <f>G17-C17</f>
        <v>479644</v>
      </c>
      <c r="L17" s="122">
        <f>G17/G17</f>
        <v>1</v>
      </c>
    </row>
    <row r="18" spans="2:12" ht="15.75" x14ac:dyDescent="0.25">
      <c r="B18" s="62" t="s">
        <v>93</v>
      </c>
      <c r="C18" s="121">
        <v>1090716</v>
      </c>
      <c r="D18" s="121">
        <v>287951</v>
      </c>
      <c r="E18" s="121">
        <v>733089</v>
      </c>
      <c r="F18" s="121">
        <v>1396716</v>
      </c>
      <c r="G18" s="121">
        <v>1468683</v>
      </c>
      <c r="H18" s="122">
        <f>G18/F18-1</f>
        <v>5.1525864957514544E-2</v>
      </c>
      <c r="I18" s="122">
        <f>G18/C18-1</f>
        <v>0.34653108600222238</v>
      </c>
      <c r="J18" s="121">
        <f>G18-F18</f>
        <v>71967</v>
      </c>
      <c r="K18" s="121">
        <f>G18-C18</f>
        <v>377967</v>
      </c>
      <c r="L18" s="122">
        <f>G18/G17</f>
        <v>0.73508687809438766</v>
      </c>
    </row>
    <row r="19" spans="2:12" ht="16.5" thickBot="1" x14ac:dyDescent="0.3">
      <c r="B19" s="62" t="s">
        <v>166</v>
      </c>
      <c r="C19" s="121">
        <v>427613</v>
      </c>
      <c r="D19" s="121">
        <v>300883</v>
      </c>
      <c r="E19" s="121">
        <v>545153</v>
      </c>
      <c r="F19" s="121">
        <v>520343</v>
      </c>
      <c r="G19" s="121">
        <v>529289</v>
      </c>
      <c r="H19" s="122">
        <f>G19/F19-1</f>
        <v>1.7192505712578132E-2</v>
      </c>
      <c r="I19" s="122">
        <f>G19/C19-1</f>
        <v>0.2377757458262495</v>
      </c>
      <c r="J19" s="121">
        <f>G19-F19</f>
        <v>8946</v>
      </c>
      <c r="K19" s="121">
        <f>G19-C19</f>
        <v>101676</v>
      </c>
      <c r="L19" s="122">
        <f>G19/G17</f>
        <v>0.26491312190561228</v>
      </c>
    </row>
    <row r="20" spans="2:12" ht="16.5" thickBot="1" x14ac:dyDescent="0.3">
      <c r="B20" s="164" t="s">
        <v>161</v>
      </c>
      <c r="C20" s="184"/>
      <c r="D20" s="184"/>
      <c r="E20" s="184"/>
      <c r="F20" s="184"/>
      <c r="G20" s="184"/>
      <c r="H20" s="184"/>
      <c r="I20" s="184"/>
      <c r="J20" s="184"/>
      <c r="K20" s="184"/>
      <c r="L20" s="184"/>
    </row>
    <row r="21" spans="2:12" ht="16.5" thickBot="1" x14ac:dyDescent="0.3">
      <c r="B21" s="183" t="s">
        <v>195</v>
      </c>
      <c r="C21" s="184"/>
      <c r="D21" s="184"/>
      <c r="E21" s="184"/>
      <c r="F21" s="184"/>
      <c r="G21" s="184"/>
      <c r="H21" s="184"/>
      <c r="I21" s="184"/>
      <c r="J21" s="184"/>
      <c r="K21" s="184"/>
      <c r="L21" s="184"/>
    </row>
    <row r="22" spans="2:12" x14ac:dyDescent="0.25">
      <c r="B22" s="62" t="s">
        <v>58</v>
      </c>
      <c r="C22" s="179">
        <v>1415929</v>
      </c>
      <c r="D22" s="179">
        <v>379989</v>
      </c>
      <c r="E22" s="179">
        <v>884024</v>
      </c>
      <c r="F22" s="179">
        <v>1468382</v>
      </c>
      <c r="G22" s="179">
        <v>1549405</v>
      </c>
      <c r="H22" s="180">
        <f>G22/F22-1</f>
        <v>5.5178420874132161E-2</v>
      </c>
      <c r="I22" s="180">
        <f>G22/C22-1</f>
        <v>9.4267438550944327E-2</v>
      </c>
      <c r="J22" s="179">
        <f>G22-F22</f>
        <v>81023</v>
      </c>
      <c r="K22" s="179">
        <f>G22-C22</f>
        <v>133476</v>
      </c>
      <c r="L22" s="180">
        <f>G22/G22</f>
        <v>1</v>
      </c>
    </row>
    <row r="23" spans="2:12" x14ac:dyDescent="0.25">
      <c r="B23" s="62" t="s">
        <v>93</v>
      </c>
      <c r="C23" s="179">
        <v>1157983</v>
      </c>
      <c r="D23" s="179">
        <v>223846</v>
      </c>
      <c r="E23" s="179">
        <v>620577</v>
      </c>
      <c r="F23" s="179">
        <v>1190195</v>
      </c>
      <c r="G23" s="179">
        <v>1265165</v>
      </c>
      <c r="H23" s="180">
        <f>G23/F23-1</f>
        <v>6.2989678161981866E-2</v>
      </c>
      <c r="I23" s="180">
        <f>G23/C23-1</f>
        <v>9.2559217190580467E-2</v>
      </c>
      <c r="J23" s="179">
        <f>G23-F23</f>
        <v>74970</v>
      </c>
      <c r="K23" s="179">
        <f>G23-C23</f>
        <v>107182</v>
      </c>
      <c r="L23" s="180">
        <f>G23/G22</f>
        <v>0.81654893330020228</v>
      </c>
    </row>
    <row r="24" spans="2:12" ht="15.75" thickBot="1" x14ac:dyDescent="0.3">
      <c r="B24" s="62" t="s">
        <v>166</v>
      </c>
      <c r="C24" s="179">
        <v>257946</v>
      </c>
      <c r="D24" s="179">
        <v>156143</v>
      </c>
      <c r="E24" s="179">
        <v>263447</v>
      </c>
      <c r="F24" s="179">
        <v>278188</v>
      </c>
      <c r="G24" s="179">
        <v>284238</v>
      </c>
      <c r="H24" s="180">
        <f>G24/F24-1</f>
        <v>2.1747882726789181E-2</v>
      </c>
      <c r="I24" s="180">
        <f>G24/C24-1</f>
        <v>0.10192831057663221</v>
      </c>
      <c r="J24" s="179">
        <f>G24-F24</f>
        <v>6050</v>
      </c>
      <c r="K24" s="179">
        <f>G24-C24</f>
        <v>26292</v>
      </c>
      <c r="L24" s="180">
        <f>G24/G22</f>
        <v>0.18344977588170944</v>
      </c>
    </row>
    <row r="25" spans="2:12" ht="16.5" thickBot="1" x14ac:dyDescent="0.3">
      <c r="B25" s="183" t="s">
        <v>193</v>
      </c>
      <c r="C25" s="186"/>
      <c r="D25" s="186"/>
      <c r="E25" s="186"/>
      <c r="F25" s="186"/>
      <c r="G25" s="186"/>
      <c r="H25" s="186"/>
      <c r="I25" s="186"/>
      <c r="J25" s="186"/>
      <c r="K25" s="186"/>
      <c r="L25" s="186"/>
    </row>
    <row r="26" spans="2:12" x14ac:dyDescent="0.25">
      <c r="B26" s="62" t="s">
        <v>58</v>
      </c>
      <c r="C26" s="179">
        <v>792706</v>
      </c>
      <c r="D26" s="179">
        <v>98803</v>
      </c>
      <c r="E26" s="179">
        <v>336766</v>
      </c>
      <c r="F26" s="179">
        <v>563746</v>
      </c>
      <c r="G26" s="179">
        <v>607985</v>
      </c>
      <c r="H26" s="180">
        <f>G26/F26-1</f>
        <v>7.847328406764742E-2</v>
      </c>
      <c r="I26" s="180">
        <f>G26/C26-1</f>
        <v>-0.23302586330871722</v>
      </c>
      <c r="J26" s="179">
        <f>G26-F26</f>
        <v>44239</v>
      </c>
      <c r="K26" s="179">
        <f>G26-C26</f>
        <v>-184721</v>
      </c>
      <c r="L26" s="180">
        <f>G26/G26</f>
        <v>1</v>
      </c>
    </row>
    <row r="27" spans="2:12" x14ac:dyDescent="0.25">
      <c r="B27" s="62" t="s">
        <v>93</v>
      </c>
      <c r="C27" s="179">
        <v>682351</v>
      </c>
      <c r="D27" s="179">
        <v>78232</v>
      </c>
      <c r="E27" s="179">
        <v>286128</v>
      </c>
      <c r="F27" s="179">
        <v>501277</v>
      </c>
      <c r="G27" s="179">
        <v>567702</v>
      </c>
      <c r="H27" s="180">
        <f>G27/F27-1</f>
        <v>0.13251156546181053</v>
      </c>
      <c r="I27" s="180">
        <f>G27/C27-1</f>
        <v>-0.16802056419643263</v>
      </c>
      <c r="J27" s="179">
        <f>G27-F27</f>
        <v>66425</v>
      </c>
      <c r="K27" s="179">
        <f>G27-C27</f>
        <v>-114649</v>
      </c>
      <c r="L27" s="180">
        <f>G27/G26</f>
        <v>0.93374343117017689</v>
      </c>
    </row>
    <row r="28" spans="2:12" ht="15.75" thickBot="1" x14ac:dyDescent="0.3">
      <c r="B28" s="62" t="s">
        <v>166</v>
      </c>
      <c r="C28" s="179">
        <v>110355</v>
      </c>
      <c r="D28" s="179">
        <v>20572</v>
      </c>
      <c r="E28" s="179">
        <v>50638</v>
      </c>
      <c r="F28" s="179">
        <v>62467</v>
      </c>
      <c r="G28" s="179">
        <v>40282</v>
      </c>
      <c r="H28" s="180">
        <f>G28/F28-1</f>
        <v>-0.35514751788944565</v>
      </c>
      <c r="I28" s="180">
        <f>G28/C28-1</f>
        <v>-0.63497802546327753</v>
      </c>
      <c r="J28" s="179">
        <f>G28-F28</f>
        <v>-22185</v>
      </c>
      <c r="K28" s="179">
        <f>G28-C28</f>
        <v>-70073</v>
      </c>
      <c r="L28" s="180">
        <f>G28/G26</f>
        <v>6.6254924052402603E-2</v>
      </c>
    </row>
    <row r="29" spans="2:12" ht="16.5" thickBot="1" x14ac:dyDescent="0.3">
      <c r="B29" s="183" t="s">
        <v>194</v>
      </c>
      <c r="C29" s="186"/>
      <c r="D29" s="186"/>
      <c r="E29" s="186"/>
      <c r="F29" s="186"/>
      <c r="G29" s="186"/>
      <c r="H29" s="186"/>
      <c r="I29" s="186"/>
      <c r="J29" s="186"/>
      <c r="K29" s="186"/>
      <c r="L29" s="186"/>
    </row>
    <row r="30" spans="2:12" x14ac:dyDescent="0.25">
      <c r="B30" s="62" t="s">
        <v>58</v>
      </c>
      <c r="C30" s="179">
        <v>623223</v>
      </c>
      <c r="D30" s="179">
        <v>281186</v>
      </c>
      <c r="E30" s="179">
        <v>547259</v>
      </c>
      <c r="F30" s="179">
        <v>904637</v>
      </c>
      <c r="G30" s="179">
        <v>941420</v>
      </c>
      <c r="H30" s="180">
        <f>G30/F30-1</f>
        <v>4.0660508026976627E-2</v>
      </c>
      <c r="I30" s="180">
        <f>G30/C30-1</f>
        <v>0.51056684364986538</v>
      </c>
      <c r="J30" s="179">
        <f>G30-F30</f>
        <v>36783</v>
      </c>
      <c r="K30" s="179">
        <f>G30-C30</f>
        <v>318197</v>
      </c>
      <c r="L30" s="180">
        <f>G30/G30</f>
        <v>1</v>
      </c>
    </row>
    <row r="31" spans="2:12" x14ac:dyDescent="0.25">
      <c r="B31" s="62" t="s">
        <v>93</v>
      </c>
      <c r="C31" s="179">
        <v>475632</v>
      </c>
      <c r="D31" s="179">
        <v>145614</v>
      </c>
      <c r="E31" s="179">
        <v>334449</v>
      </c>
      <c r="F31" s="179">
        <v>688917</v>
      </c>
      <c r="G31" s="179">
        <v>697465</v>
      </c>
      <c r="H31" s="180">
        <f>G31/F31-1</f>
        <v>1.240788077518773E-2</v>
      </c>
      <c r="I31" s="180">
        <f>G31/C31-1</f>
        <v>0.46639628956840573</v>
      </c>
      <c r="J31" s="179">
        <f>G31-F31</f>
        <v>8548</v>
      </c>
      <c r="K31" s="179">
        <f>G31-C31</f>
        <v>221833</v>
      </c>
      <c r="L31" s="180">
        <f>G31/G30</f>
        <v>0.74086486371651339</v>
      </c>
    </row>
    <row r="32" spans="2:12" ht="15.75" thickBot="1" x14ac:dyDescent="0.3">
      <c r="B32" s="62" t="s">
        <v>166</v>
      </c>
      <c r="C32" s="179">
        <v>147591</v>
      </c>
      <c r="D32" s="179">
        <v>135571</v>
      </c>
      <c r="E32" s="179">
        <v>212810</v>
      </c>
      <c r="F32" s="179">
        <v>215720</v>
      </c>
      <c r="G32" s="179">
        <v>243956</v>
      </c>
      <c r="H32" s="180">
        <f>G32/F32-1</f>
        <v>0.1308918969033932</v>
      </c>
      <c r="I32" s="180">
        <f>G32/C32-1</f>
        <v>0.65291921594135149</v>
      </c>
      <c r="J32" s="179">
        <f>G32-F32</f>
        <v>28236</v>
      </c>
      <c r="K32" s="179">
        <f>G32-C32</f>
        <v>96365</v>
      </c>
      <c r="L32" s="180">
        <f>G32/G30</f>
        <v>0.2591361985086359</v>
      </c>
    </row>
    <row r="33" spans="2:12" ht="16.5" thickBot="1" x14ac:dyDescent="0.3">
      <c r="B33" s="164" t="s">
        <v>162</v>
      </c>
      <c r="C33" s="184"/>
      <c r="D33" s="184"/>
      <c r="E33" s="184"/>
      <c r="F33" s="184"/>
      <c r="G33" s="184"/>
      <c r="H33" s="184"/>
      <c r="I33" s="184"/>
      <c r="J33" s="184"/>
      <c r="K33" s="184"/>
      <c r="L33" s="184"/>
    </row>
    <row r="34" spans="2:12" ht="16.5" thickBot="1" x14ac:dyDescent="0.3">
      <c r="B34" s="183" t="s">
        <v>195</v>
      </c>
      <c r="C34" s="184"/>
      <c r="D34" s="184"/>
      <c r="E34" s="184"/>
      <c r="F34" s="184"/>
      <c r="G34" s="184"/>
      <c r="H34" s="184"/>
      <c r="I34" s="184"/>
      <c r="J34" s="184"/>
      <c r="K34" s="184"/>
      <c r="L34" s="184"/>
    </row>
    <row r="35" spans="2:12" x14ac:dyDescent="0.25">
      <c r="B35" s="62" t="s">
        <v>58</v>
      </c>
      <c r="C35" s="179">
        <v>954305</v>
      </c>
      <c r="D35" s="179">
        <v>210647</v>
      </c>
      <c r="E35" s="179">
        <v>536507</v>
      </c>
      <c r="F35" s="179">
        <v>923521</v>
      </c>
      <c r="G35" s="179">
        <v>952620</v>
      </c>
      <c r="H35" s="180">
        <f>G35/F35-1</f>
        <v>3.1508758328181008E-2</v>
      </c>
      <c r="I35" s="180">
        <f>G35/C35-1</f>
        <v>-1.7656828791633439E-3</v>
      </c>
      <c r="J35" s="179">
        <f>G35-F35</f>
        <v>29099</v>
      </c>
      <c r="K35" s="179">
        <f>G35-C35</f>
        <v>-1685</v>
      </c>
      <c r="L35" s="180">
        <f>G35/G35</f>
        <v>1</v>
      </c>
    </row>
    <row r="36" spans="2:12" x14ac:dyDescent="0.25">
      <c r="B36" s="62" t="s">
        <v>93</v>
      </c>
      <c r="C36" s="179">
        <v>729336</v>
      </c>
      <c r="D36" s="179">
        <v>116953</v>
      </c>
      <c r="E36" s="179">
        <v>373292</v>
      </c>
      <c r="F36" s="179">
        <v>740266</v>
      </c>
      <c r="G36" s="179">
        <v>788154</v>
      </c>
      <c r="H36" s="180">
        <f>G36/F36-1</f>
        <v>6.4690259987626009E-2</v>
      </c>
      <c r="I36" s="180">
        <f>G36/C36-1</f>
        <v>8.0645957418802761E-2</v>
      </c>
      <c r="J36" s="179">
        <f>G36-F36</f>
        <v>47888</v>
      </c>
      <c r="K36" s="179">
        <f>G36-C36</f>
        <v>58818</v>
      </c>
      <c r="L36" s="180">
        <f>G36/G35</f>
        <v>0.82735403413743147</v>
      </c>
    </row>
    <row r="37" spans="2:12" ht="15.75" thickBot="1" x14ac:dyDescent="0.3">
      <c r="B37" s="62" t="s">
        <v>166</v>
      </c>
      <c r="C37" s="179">
        <v>224969</v>
      </c>
      <c r="D37" s="179">
        <v>93695</v>
      </c>
      <c r="E37" s="179">
        <v>163216</v>
      </c>
      <c r="F37" s="179">
        <v>183256</v>
      </c>
      <c r="G37" s="179">
        <v>164466</v>
      </c>
      <c r="H37" s="180">
        <f>G37/F37-1</f>
        <v>-0.1025341598637971</v>
      </c>
      <c r="I37" s="180">
        <f>G37/C37-1</f>
        <v>-0.26893927607803747</v>
      </c>
      <c r="J37" s="179">
        <f>G37-F37</f>
        <v>-18790</v>
      </c>
      <c r="K37" s="179">
        <f>G37-C37</f>
        <v>-60503</v>
      </c>
      <c r="L37" s="180">
        <f>G37/G35</f>
        <v>0.1726459658625685</v>
      </c>
    </row>
    <row r="38" spans="2:12" ht="16.5" thickBot="1" x14ac:dyDescent="0.3">
      <c r="B38" s="183" t="s">
        <v>193</v>
      </c>
      <c r="C38" s="186"/>
      <c r="D38" s="186"/>
      <c r="E38" s="186"/>
      <c r="F38" s="186"/>
      <c r="G38" s="186"/>
      <c r="H38" s="186"/>
      <c r="I38" s="186"/>
      <c r="J38" s="186"/>
      <c r="K38" s="186"/>
      <c r="L38" s="186"/>
    </row>
    <row r="39" spans="2:12" x14ac:dyDescent="0.25">
      <c r="B39" s="62" t="s">
        <v>58</v>
      </c>
      <c r="C39" s="179">
        <v>554953</v>
      </c>
      <c r="D39" s="179">
        <v>74663</v>
      </c>
      <c r="E39" s="179">
        <v>242797</v>
      </c>
      <c r="F39" s="179">
        <v>479284</v>
      </c>
      <c r="G39" s="179">
        <v>519507</v>
      </c>
      <c r="H39" s="180">
        <f>G39/F39-1</f>
        <v>8.3923101960424296E-2</v>
      </c>
      <c r="I39" s="180">
        <f>G39/C39-1</f>
        <v>-6.3872075653253479E-2</v>
      </c>
      <c r="J39" s="179">
        <f>G39-F39</f>
        <v>40223</v>
      </c>
      <c r="K39" s="179">
        <f>G39-C39</f>
        <v>-35446</v>
      </c>
      <c r="L39" s="180">
        <f>G39/G39</f>
        <v>1</v>
      </c>
    </row>
    <row r="40" spans="2:12" x14ac:dyDescent="0.25">
      <c r="B40" s="62" t="s">
        <v>93</v>
      </c>
      <c r="C40" s="179">
        <v>491325</v>
      </c>
      <c r="D40" s="179">
        <v>63026</v>
      </c>
      <c r="E40" s="179">
        <v>222367</v>
      </c>
      <c r="F40" s="179">
        <v>441250</v>
      </c>
      <c r="G40" s="179">
        <v>489022</v>
      </c>
      <c r="H40" s="180">
        <f>G40/F40-1</f>
        <v>0.10826515580736551</v>
      </c>
      <c r="I40" s="180">
        <f>G40/C40-1</f>
        <v>-4.6873250903169961E-3</v>
      </c>
      <c r="J40" s="179">
        <f>G40-F40</f>
        <v>47772</v>
      </c>
      <c r="K40" s="179">
        <f>G40-C40</f>
        <v>-2303</v>
      </c>
      <c r="L40" s="180">
        <f>G40/G39</f>
        <v>0.94131936624530566</v>
      </c>
    </row>
    <row r="41" spans="2:12" ht="15.75" thickBot="1" x14ac:dyDescent="0.3">
      <c r="B41" s="62" t="s">
        <v>166</v>
      </c>
      <c r="C41" s="179">
        <v>63629</v>
      </c>
      <c r="D41" s="179">
        <v>11636</v>
      </c>
      <c r="E41" s="179">
        <v>20430</v>
      </c>
      <c r="F41" s="179">
        <v>38034</v>
      </c>
      <c r="G41" s="179">
        <v>30484</v>
      </c>
      <c r="H41" s="180">
        <f>G41/F41-1</f>
        <v>-0.1985065993584687</v>
      </c>
      <c r="I41" s="180">
        <f>G41/C41-1</f>
        <v>-0.52091027676059665</v>
      </c>
      <c r="J41" s="179">
        <f>G41-F41</f>
        <v>-7550</v>
      </c>
      <c r="K41" s="179">
        <f>G41-C41</f>
        <v>-33145</v>
      </c>
      <c r="L41" s="180">
        <f>G41/G39</f>
        <v>5.867870885281623E-2</v>
      </c>
    </row>
    <row r="42" spans="2:12" ht="16.5" thickBot="1" x14ac:dyDescent="0.3">
      <c r="B42" s="183" t="s">
        <v>194</v>
      </c>
      <c r="C42" s="186"/>
      <c r="D42" s="186"/>
      <c r="E42" s="186"/>
      <c r="F42" s="186"/>
      <c r="G42" s="186"/>
      <c r="H42" s="186"/>
      <c r="I42" s="186"/>
      <c r="J42" s="186"/>
      <c r="K42" s="186"/>
      <c r="L42" s="186"/>
    </row>
    <row r="43" spans="2:12" x14ac:dyDescent="0.25">
      <c r="B43" s="62" t="s">
        <v>58</v>
      </c>
      <c r="C43" s="179">
        <v>399353</v>
      </c>
      <c r="D43" s="179">
        <v>135985</v>
      </c>
      <c r="E43" s="179">
        <v>293710</v>
      </c>
      <c r="F43" s="179">
        <v>444236</v>
      </c>
      <c r="G43" s="179">
        <v>433113</v>
      </c>
      <c r="H43" s="180">
        <f>G43/F43-1</f>
        <v>-2.5038493053242017E-2</v>
      </c>
      <c r="I43" s="180">
        <f>G43/C43-1</f>
        <v>8.453673817399654E-2</v>
      </c>
      <c r="J43" s="179">
        <f>G43-F43</f>
        <v>-11123</v>
      </c>
      <c r="K43" s="179">
        <f>G43-C43</f>
        <v>33760</v>
      </c>
      <c r="L43" s="180">
        <f>G43/G43</f>
        <v>1</v>
      </c>
    </row>
    <row r="44" spans="2:12" x14ac:dyDescent="0.25">
      <c r="B44" s="62" t="s">
        <v>93</v>
      </c>
      <c r="C44" s="179">
        <v>238011</v>
      </c>
      <c r="D44" s="179">
        <v>53927</v>
      </c>
      <c r="E44" s="179">
        <v>150926</v>
      </c>
      <c r="F44" s="179">
        <v>299016</v>
      </c>
      <c r="G44" s="179">
        <v>299132</v>
      </c>
      <c r="H44" s="180">
        <f>G44/F44-1</f>
        <v>3.879391069374627E-4</v>
      </c>
      <c r="I44" s="180">
        <f>G44/C44-1</f>
        <v>0.25679905550583793</v>
      </c>
      <c r="J44" s="179">
        <f>G44-F44</f>
        <v>116</v>
      </c>
      <c r="K44" s="179">
        <f>G44-C44</f>
        <v>61121</v>
      </c>
      <c r="L44" s="180">
        <f>G44/G43</f>
        <v>0.69065578728876764</v>
      </c>
    </row>
    <row r="45" spans="2:12" ht="15.75" thickBot="1" x14ac:dyDescent="0.3">
      <c r="B45" s="62" t="s">
        <v>166</v>
      </c>
      <c r="C45" s="179">
        <v>161342</v>
      </c>
      <c r="D45" s="179">
        <v>82058</v>
      </c>
      <c r="E45" s="179">
        <v>142784</v>
      </c>
      <c r="F45" s="179">
        <v>145221</v>
      </c>
      <c r="G45" s="179">
        <v>133982</v>
      </c>
      <c r="H45" s="180">
        <f>G45/F45-1</f>
        <v>-7.7392388153228575E-2</v>
      </c>
      <c r="I45" s="180">
        <f>G45/C45-1</f>
        <v>-0.16957766731539214</v>
      </c>
      <c r="J45" s="179">
        <f>G45-F45</f>
        <v>-11239</v>
      </c>
      <c r="K45" s="179">
        <f>G45-C45</f>
        <v>-27360</v>
      </c>
      <c r="L45" s="180">
        <f>G45/G43</f>
        <v>0.3093465215775098</v>
      </c>
    </row>
    <row r="46" spans="2:12" ht="16.5" thickBot="1" x14ac:dyDescent="0.3">
      <c r="B46" s="164" t="s">
        <v>163</v>
      </c>
      <c r="C46" s="184"/>
      <c r="D46" s="184"/>
      <c r="E46" s="184"/>
      <c r="F46" s="184"/>
      <c r="G46" s="184"/>
      <c r="H46" s="184"/>
      <c r="I46" s="184"/>
      <c r="J46" s="184"/>
      <c r="K46" s="184"/>
      <c r="L46" s="184"/>
    </row>
    <row r="47" spans="2:12" ht="16.5" thickBot="1" x14ac:dyDescent="0.3">
      <c r="B47" s="183" t="s">
        <v>195</v>
      </c>
      <c r="C47" s="184"/>
      <c r="D47" s="184"/>
      <c r="E47" s="184"/>
      <c r="F47" s="184"/>
      <c r="G47" s="184"/>
      <c r="H47" s="184"/>
      <c r="I47" s="184"/>
      <c r="J47" s="184"/>
      <c r="K47" s="184"/>
      <c r="L47" s="184"/>
    </row>
    <row r="48" spans="2:12" x14ac:dyDescent="0.25">
      <c r="B48" s="62" t="s">
        <v>58</v>
      </c>
      <c r="C48" s="179">
        <v>779755</v>
      </c>
      <c r="D48" s="179">
        <v>160344</v>
      </c>
      <c r="E48" s="179">
        <v>439402</v>
      </c>
      <c r="F48" s="179">
        <v>776185</v>
      </c>
      <c r="G48" s="179">
        <v>795712</v>
      </c>
      <c r="H48" s="180">
        <f>G48/F48-1</f>
        <v>2.5157662155285143E-2</v>
      </c>
      <c r="I48" s="180">
        <f>G48/C48-1</f>
        <v>2.0464120140300412E-2</v>
      </c>
      <c r="J48" s="179">
        <f>G48-F48</f>
        <v>19527</v>
      </c>
      <c r="K48" s="179">
        <f>G48-C48</f>
        <v>15957</v>
      </c>
      <c r="L48" s="180">
        <f>G48/G48</f>
        <v>1</v>
      </c>
    </row>
    <row r="49" spans="2:12" x14ac:dyDescent="0.25">
      <c r="B49" s="62" t="s">
        <v>93</v>
      </c>
      <c r="C49" s="179">
        <v>664761</v>
      </c>
      <c r="D49" s="179">
        <v>93692</v>
      </c>
      <c r="E49" s="179">
        <v>286234</v>
      </c>
      <c r="F49" s="179">
        <v>643046</v>
      </c>
      <c r="G49" s="179">
        <v>678323</v>
      </c>
      <c r="H49" s="180">
        <f>G49/F49-1</f>
        <v>5.4859216914497466E-2</v>
      </c>
      <c r="I49" s="180">
        <f>G49/C49-1</f>
        <v>2.0401317165116506E-2</v>
      </c>
      <c r="J49" s="179">
        <f>G49-F49</f>
        <v>35277</v>
      </c>
      <c r="K49" s="179">
        <f>G49-C49</f>
        <v>13562</v>
      </c>
      <c r="L49" s="180">
        <f>G49/G48</f>
        <v>0.85247300530845327</v>
      </c>
    </row>
    <row r="50" spans="2:12" ht="15.75" thickBot="1" x14ac:dyDescent="0.3">
      <c r="B50" s="62" t="s">
        <v>166</v>
      </c>
      <c r="C50" s="179">
        <v>114994</v>
      </c>
      <c r="D50" s="179">
        <v>66652</v>
      </c>
      <c r="E50" s="179">
        <v>153170</v>
      </c>
      <c r="F50" s="179">
        <v>133138</v>
      </c>
      <c r="G50" s="179">
        <v>117391</v>
      </c>
      <c r="H50" s="180">
        <f>G50/F50-1</f>
        <v>-0.11827577400892308</v>
      </c>
      <c r="I50" s="180">
        <f>G50/C50-1</f>
        <v>2.0844565803433301E-2</v>
      </c>
      <c r="J50" s="179">
        <f>G50-F50</f>
        <v>-15747</v>
      </c>
      <c r="K50" s="179">
        <f>G50-C50</f>
        <v>2397</v>
      </c>
      <c r="L50" s="180">
        <f>G50/G48</f>
        <v>0.14752950816375773</v>
      </c>
    </row>
    <row r="51" spans="2:12" ht="16.5" thickBot="1" x14ac:dyDescent="0.3">
      <c r="B51" s="183" t="s">
        <v>193</v>
      </c>
      <c r="C51" s="186"/>
      <c r="D51" s="186"/>
      <c r="E51" s="186"/>
      <c r="F51" s="186"/>
      <c r="G51" s="186"/>
      <c r="H51" s="186"/>
      <c r="I51" s="186"/>
      <c r="J51" s="186"/>
      <c r="K51" s="186"/>
      <c r="L51" s="186"/>
    </row>
    <row r="52" spans="2:12" x14ac:dyDescent="0.25">
      <c r="B52" s="62" t="s">
        <v>58</v>
      </c>
      <c r="C52" s="179">
        <v>462496</v>
      </c>
      <c r="D52" s="179">
        <v>64129</v>
      </c>
      <c r="E52" s="179">
        <v>176783</v>
      </c>
      <c r="F52" s="179">
        <v>412037</v>
      </c>
      <c r="G52" s="179">
        <v>367476</v>
      </c>
      <c r="H52" s="180">
        <f>G52/F52-1</f>
        <v>-0.10814805466499366</v>
      </c>
      <c r="I52" s="180">
        <f>G52/C52-1</f>
        <v>-0.20545042551719361</v>
      </c>
      <c r="J52" s="179">
        <f>G52-F52</f>
        <v>-44561</v>
      </c>
      <c r="K52" s="179">
        <f>G52-C52</f>
        <v>-95020</v>
      </c>
      <c r="L52" s="180">
        <f>G52/G52</f>
        <v>1</v>
      </c>
    </row>
    <row r="53" spans="2:12" x14ac:dyDescent="0.25">
      <c r="B53" s="62" t="s">
        <v>93</v>
      </c>
      <c r="C53" s="179">
        <v>415410</v>
      </c>
      <c r="D53" s="179">
        <v>45927</v>
      </c>
      <c r="E53" s="179">
        <v>148081</v>
      </c>
      <c r="F53" s="179">
        <v>380452</v>
      </c>
      <c r="G53" s="179">
        <v>344927</v>
      </c>
      <c r="H53" s="180">
        <f>G53/F53-1</f>
        <v>-9.3375774079253127E-2</v>
      </c>
      <c r="I53" s="180">
        <f>G53/C53-1</f>
        <v>-0.16967092751739243</v>
      </c>
      <c r="J53" s="179">
        <f>G53-F53</f>
        <v>-35525</v>
      </c>
      <c r="K53" s="179">
        <f>G53-C53</f>
        <v>-70483</v>
      </c>
      <c r="L53" s="180">
        <f>G53/G52</f>
        <v>0.93863816956753643</v>
      </c>
    </row>
    <row r="54" spans="2:12" ht="15.75" thickBot="1" x14ac:dyDescent="0.3">
      <c r="B54" s="62" t="s">
        <v>166</v>
      </c>
      <c r="C54" s="179">
        <v>47086</v>
      </c>
      <c r="D54" s="179">
        <v>18200</v>
      </c>
      <c r="E54" s="179">
        <v>28701</v>
      </c>
      <c r="F54" s="179">
        <v>31586</v>
      </c>
      <c r="G54" s="179">
        <v>22549</v>
      </c>
      <c r="H54" s="180">
        <f>G54/F54-1</f>
        <v>-0.28610776926486414</v>
      </c>
      <c r="I54" s="180">
        <f>G54/C54-1</f>
        <v>-0.52111030879666997</v>
      </c>
      <c r="J54" s="179">
        <f>G54-F54</f>
        <v>-9037</v>
      </c>
      <c r="K54" s="179">
        <f>G54-C54</f>
        <v>-24537</v>
      </c>
      <c r="L54" s="180">
        <f>G54/G52</f>
        <v>6.136183043246362E-2</v>
      </c>
    </row>
    <row r="55" spans="2:12" ht="16.5" thickBot="1" x14ac:dyDescent="0.3">
      <c r="B55" s="183" t="s">
        <v>194</v>
      </c>
      <c r="C55" s="186"/>
      <c r="D55" s="186"/>
      <c r="E55" s="186"/>
      <c r="F55" s="186"/>
      <c r="G55" s="186"/>
      <c r="H55" s="186"/>
      <c r="I55" s="186"/>
      <c r="J55" s="186"/>
      <c r="K55" s="186"/>
      <c r="L55" s="186"/>
    </row>
    <row r="56" spans="2:12" x14ac:dyDescent="0.25">
      <c r="B56" s="62" t="s">
        <v>58</v>
      </c>
      <c r="C56" s="179">
        <v>317259</v>
      </c>
      <c r="D56" s="179">
        <v>96216</v>
      </c>
      <c r="E56" s="179">
        <v>262620</v>
      </c>
      <c r="F56" s="179">
        <v>364148</v>
      </c>
      <c r="G56" s="179">
        <v>428238</v>
      </c>
      <c r="H56" s="180">
        <f>G56/F56-1</f>
        <v>0.17599986818546309</v>
      </c>
      <c r="I56" s="180">
        <f>G56/C56-1</f>
        <v>0.34980567927151007</v>
      </c>
      <c r="J56" s="179">
        <f>G56-F56</f>
        <v>64090</v>
      </c>
      <c r="K56" s="179">
        <f>G56-C56</f>
        <v>110979</v>
      </c>
      <c r="L56" s="180">
        <f>G56/G56</f>
        <v>1</v>
      </c>
    </row>
    <row r="57" spans="2:12" x14ac:dyDescent="0.25">
      <c r="B57" s="62" t="s">
        <v>93</v>
      </c>
      <c r="C57" s="179">
        <v>249351</v>
      </c>
      <c r="D57" s="179">
        <v>47764</v>
      </c>
      <c r="E57" s="179">
        <v>138152</v>
      </c>
      <c r="F57" s="179">
        <v>262594</v>
      </c>
      <c r="G57" s="179">
        <v>333396</v>
      </c>
      <c r="H57" s="180">
        <f>G57/F57-1</f>
        <v>0.26962535320685155</v>
      </c>
      <c r="I57" s="180">
        <f>G57/C57-1</f>
        <v>0.33705499476641365</v>
      </c>
      <c r="J57" s="179">
        <f>G57-F57</f>
        <v>70802</v>
      </c>
      <c r="K57" s="179">
        <f>G57-C57</f>
        <v>84045</v>
      </c>
      <c r="L57" s="180">
        <f>G57/G56</f>
        <v>0.77852969610356859</v>
      </c>
    </row>
    <row r="58" spans="2:12" ht="15.75" thickBot="1" x14ac:dyDescent="0.3">
      <c r="B58" s="62" t="s">
        <v>166</v>
      </c>
      <c r="C58" s="179">
        <v>67908</v>
      </c>
      <c r="D58" s="179">
        <v>48452</v>
      </c>
      <c r="E58" s="179">
        <v>124468</v>
      </c>
      <c r="F58" s="179">
        <v>101553</v>
      </c>
      <c r="G58" s="179">
        <v>94842</v>
      </c>
      <c r="H58" s="180">
        <f>G58/F58-1</f>
        <v>-6.6083719831024235E-2</v>
      </c>
      <c r="I58" s="180">
        <f>G58/C58-1</f>
        <v>0.39662484537904219</v>
      </c>
      <c r="J58" s="179">
        <f>G58-F58</f>
        <v>-6711</v>
      </c>
      <c r="K58" s="179">
        <f>G58-C58</f>
        <v>26934</v>
      </c>
      <c r="L58" s="180">
        <f>G58/G56</f>
        <v>0.22147030389643144</v>
      </c>
    </row>
    <row r="59" spans="2:12" ht="16.5" thickBot="1" x14ac:dyDescent="0.3">
      <c r="B59" s="164" t="s">
        <v>164</v>
      </c>
      <c r="C59" s="184"/>
      <c r="D59" s="184"/>
      <c r="E59" s="184"/>
      <c r="F59" s="184"/>
      <c r="G59" s="184"/>
      <c r="H59" s="184"/>
      <c r="I59" s="184"/>
      <c r="J59" s="184"/>
      <c r="K59" s="184"/>
      <c r="L59" s="184"/>
    </row>
    <row r="60" spans="2:12" ht="16.5" thickBot="1" x14ac:dyDescent="0.3">
      <c r="B60" s="183" t="s">
        <v>195</v>
      </c>
      <c r="C60" s="184"/>
      <c r="D60" s="184"/>
      <c r="E60" s="184"/>
      <c r="F60" s="184"/>
      <c r="G60" s="184"/>
      <c r="H60" s="184"/>
      <c r="I60" s="184"/>
      <c r="J60" s="184"/>
      <c r="K60" s="184"/>
      <c r="L60" s="184"/>
    </row>
    <row r="61" spans="2:12" x14ac:dyDescent="0.25">
      <c r="B61" s="62" t="s">
        <v>58</v>
      </c>
      <c r="C61" s="179">
        <v>501028</v>
      </c>
      <c r="D61" s="179">
        <v>154997</v>
      </c>
      <c r="E61" s="179">
        <v>365283</v>
      </c>
      <c r="F61" s="179">
        <v>589652</v>
      </c>
      <c r="G61" s="179">
        <v>581482</v>
      </c>
      <c r="H61" s="180">
        <f>G61/F61-1</f>
        <v>-1.3855630100466088E-2</v>
      </c>
      <c r="I61" s="180">
        <f>G61/C61-1</f>
        <v>0.16057785193641871</v>
      </c>
      <c r="J61" s="179">
        <f>G61-F61</f>
        <v>-8170</v>
      </c>
      <c r="K61" s="179">
        <f>G61-C61</f>
        <v>80454</v>
      </c>
      <c r="L61" s="180">
        <f>G61/G61</f>
        <v>1</v>
      </c>
    </row>
    <row r="62" spans="2:12" x14ac:dyDescent="0.25">
      <c r="B62" s="62" t="s">
        <v>93</v>
      </c>
      <c r="C62" s="179">
        <v>434712</v>
      </c>
      <c r="D62" s="179">
        <v>111506</v>
      </c>
      <c r="E62" s="179">
        <v>289651</v>
      </c>
      <c r="F62" s="179">
        <v>526287</v>
      </c>
      <c r="G62" s="179">
        <v>519033</v>
      </c>
      <c r="H62" s="180">
        <f>G62/F62-1</f>
        <v>-1.3783353949461064E-2</v>
      </c>
      <c r="I62" s="180">
        <f>G62/C62-1</f>
        <v>0.19396980069563297</v>
      </c>
      <c r="J62" s="179">
        <f>G62-F62</f>
        <v>-7254</v>
      </c>
      <c r="K62" s="179">
        <f>G62-C62</f>
        <v>84321</v>
      </c>
      <c r="L62" s="180">
        <f>G62/G61</f>
        <v>0.89260372634062624</v>
      </c>
    </row>
    <row r="63" spans="2:12" ht="15.75" thickBot="1" x14ac:dyDescent="0.3">
      <c r="B63" s="62" t="s">
        <v>166</v>
      </c>
      <c r="C63" s="179">
        <v>66316</v>
      </c>
      <c r="D63" s="179">
        <v>43491</v>
      </c>
      <c r="E63" s="179">
        <v>75632</v>
      </c>
      <c r="F63" s="179">
        <v>63366</v>
      </c>
      <c r="G63" s="179">
        <v>62448</v>
      </c>
      <c r="H63" s="180">
        <f>G63/F63-1</f>
        <v>-1.4487264463592497E-2</v>
      </c>
      <c r="I63" s="180">
        <f>G63/C63-1</f>
        <v>-5.8326798962543003E-2</v>
      </c>
      <c r="J63" s="179">
        <f>G63-F63</f>
        <v>-918</v>
      </c>
      <c r="K63" s="179">
        <f>G63-C63</f>
        <v>-3868</v>
      </c>
      <c r="L63" s="180">
        <f>G63/G61</f>
        <v>0.10739455391568441</v>
      </c>
    </row>
    <row r="64" spans="2:12" ht="16.5" thickBot="1" x14ac:dyDescent="0.3">
      <c r="B64" s="183" t="s">
        <v>193</v>
      </c>
      <c r="C64" s="186"/>
      <c r="D64" s="186"/>
      <c r="E64" s="186"/>
      <c r="F64" s="186"/>
      <c r="G64" s="186"/>
      <c r="H64" s="186"/>
      <c r="I64" s="186"/>
      <c r="J64" s="186"/>
      <c r="K64" s="186"/>
      <c r="L64" s="186"/>
    </row>
    <row r="65" spans="2:12" x14ac:dyDescent="0.25">
      <c r="B65" s="62" t="s">
        <v>58</v>
      </c>
      <c r="C65" s="179">
        <v>338611</v>
      </c>
      <c r="D65" s="179">
        <v>83055</v>
      </c>
      <c r="E65" s="179">
        <v>194175</v>
      </c>
      <c r="F65" s="179">
        <v>388830</v>
      </c>
      <c r="G65" s="179">
        <v>384233</v>
      </c>
      <c r="H65" s="180">
        <f>G65/F65-1</f>
        <v>-1.1822647429467925E-2</v>
      </c>
      <c r="I65" s="180">
        <f>G65/C65-1</f>
        <v>0.13473277595825306</v>
      </c>
      <c r="J65" s="179">
        <f>G65-F65</f>
        <v>-4597</v>
      </c>
      <c r="K65" s="179">
        <f>G65-C65</f>
        <v>45622</v>
      </c>
      <c r="L65" s="180">
        <f>G65/G65</f>
        <v>1</v>
      </c>
    </row>
    <row r="66" spans="2:12" x14ac:dyDescent="0.25">
      <c r="B66" s="62" t="s">
        <v>93</v>
      </c>
      <c r="C66" s="179">
        <v>320079</v>
      </c>
      <c r="D66" s="179">
        <v>73360</v>
      </c>
      <c r="E66" s="179">
        <v>183747</v>
      </c>
      <c r="F66" s="179">
        <v>377386</v>
      </c>
      <c r="G66" s="179">
        <v>371144</v>
      </c>
      <c r="H66" s="180">
        <f>G66/F66-1</f>
        <v>-1.6540094227130875E-2</v>
      </c>
      <c r="I66" s="180">
        <f>G66/C66-1</f>
        <v>0.15953873887384051</v>
      </c>
      <c r="J66" s="179">
        <f>G66-F66</f>
        <v>-6242</v>
      </c>
      <c r="K66" s="179">
        <f>G66-C66</f>
        <v>51065</v>
      </c>
      <c r="L66" s="180">
        <f>G66/G65</f>
        <v>0.96593473231086346</v>
      </c>
    </row>
    <row r="67" spans="2:12" ht="15.75" thickBot="1" x14ac:dyDescent="0.3">
      <c r="B67" s="62" t="s">
        <v>166</v>
      </c>
      <c r="C67" s="179">
        <v>18534</v>
      </c>
      <c r="D67" s="179">
        <v>9695</v>
      </c>
      <c r="E67" s="179">
        <v>10429</v>
      </c>
      <c r="F67" s="179">
        <v>11445</v>
      </c>
      <c r="G67" s="179">
        <v>13089</v>
      </c>
      <c r="H67" s="180">
        <f>G67/F67-1</f>
        <v>0.14364351245085194</v>
      </c>
      <c r="I67" s="180">
        <f>G67/C67-1</f>
        <v>-0.2937843962447394</v>
      </c>
      <c r="J67" s="179">
        <f>G67-F67</f>
        <v>1644</v>
      </c>
      <c r="K67" s="179">
        <f>G67-C67</f>
        <v>-5445</v>
      </c>
      <c r="L67" s="180">
        <f>G67/G65</f>
        <v>3.4065267689136543E-2</v>
      </c>
    </row>
    <row r="68" spans="2:12" ht="16.5" thickBot="1" x14ac:dyDescent="0.3">
      <c r="B68" s="183" t="s">
        <v>194</v>
      </c>
      <c r="C68" s="186"/>
      <c r="D68" s="186"/>
      <c r="E68" s="186"/>
      <c r="F68" s="186"/>
      <c r="G68" s="186"/>
      <c r="H68" s="186"/>
      <c r="I68" s="186"/>
      <c r="J68" s="186"/>
      <c r="K68" s="186"/>
      <c r="L68" s="186"/>
    </row>
    <row r="69" spans="2:12" x14ac:dyDescent="0.25">
      <c r="B69" s="62" t="s">
        <v>58</v>
      </c>
      <c r="C69" s="179">
        <v>162416</v>
      </c>
      <c r="D69" s="179">
        <v>71942</v>
      </c>
      <c r="E69" s="179">
        <v>171108</v>
      </c>
      <c r="F69" s="179">
        <v>200822</v>
      </c>
      <c r="G69" s="179">
        <v>197249</v>
      </c>
      <c r="H69" s="180">
        <f>G69/F69-1</f>
        <v>-1.7791875392138334E-2</v>
      </c>
      <c r="I69" s="180">
        <f>G69/C69-1</f>
        <v>0.21446778642498265</v>
      </c>
      <c r="J69" s="179">
        <f>G69-F69</f>
        <v>-3573</v>
      </c>
      <c r="K69" s="179">
        <f>G69-C69</f>
        <v>34833</v>
      </c>
      <c r="L69" s="180">
        <f>G69/G69</f>
        <v>1</v>
      </c>
    </row>
    <row r="70" spans="2:12" x14ac:dyDescent="0.25">
      <c r="B70" s="62" t="s">
        <v>93</v>
      </c>
      <c r="C70" s="179">
        <v>114635</v>
      </c>
      <c r="D70" s="179">
        <v>38147</v>
      </c>
      <c r="E70" s="179">
        <v>105904</v>
      </c>
      <c r="F70" s="179">
        <v>148901</v>
      </c>
      <c r="G70" s="179">
        <v>147891</v>
      </c>
      <c r="H70" s="180">
        <f>G70/F70-1</f>
        <v>-6.7830303355921329E-3</v>
      </c>
      <c r="I70" s="180">
        <f>G70/C70-1</f>
        <v>0.29010337157063715</v>
      </c>
      <c r="J70" s="179">
        <f>G70-F70</f>
        <v>-1010</v>
      </c>
      <c r="K70" s="179">
        <f>G70-C70</f>
        <v>33256</v>
      </c>
      <c r="L70" s="180">
        <f>G70/G69</f>
        <v>0.74976805966063198</v>
      </c>
    </row>
    <row r="71" spans="2:12" ht="15.75" thickBot="1" x14ac:dyDescent="0.3">
      <c r="B71" s="62" t="s">
        <v>166</v>
      </c>
      <c r="C71" s="179">
        <v>47782</v>
      </c>
      <c r="D71" s="179">
        <v>33795</v>
      </c>
      <c r="E71" s="179">
        <v>65204</v>
      </c>
      <c r="F71" s="179">
        <v>51921</v>
      </c>
      <c r="G71" s="179">
        <v>49359</v>
      </c>
      <c r="H71" s="180">
        <f>G71/F71-1</f>
        <v>-4.934419599006179E-2</v>
      </c>
      <c r="I71" s="180">
        <f>G71/C71-1</f>
        <v>3.300406010631618E-2</v>
      </c>
      <c r="J71" s="179">
        <f>G71-F71</f>
        <v>-2562</v>
      </c>
      <c r="K71" s="179">
        <f>G71-C71</f>
        <v>1577</v>
      </c>
      <c r="L71" s="180">
        <f>G71/G69</f>
        <v>0.25023701007356186</v>
      </c>
    </row>
    <row r="72" spans="2:12" ht="16.5" thickBot="1" x14ac:dyDescent="0.3">
      <c r="B72" s="164" t="s">
        <v>165</v>
      </c>
      <c r="C72" s="184"/>
      <c r="D72" s="184"/>
      <c r="E72" s="184"/>
      <c r="F72" s="184"/>
      <c r="G72" s="184"/>
      <c r="H72" s="184"/>
      <c r="I72" s="184"/>
      <c r="J72" s="184"/>
      <c r="K72" s="184"/>
      <c r="L72" s="184"/>
    </row>
    <row r="73" spans="2:12" ht="16.5" thickBot="1" x14ac:dyDescent="0.3">
      <c r="B73" s="183" t="s">
        <v>195</v>
      </c>
      <c r="C73" s="184"/>
      <c r="D73" s="184"/>
      <c r="E73" s="184"/>
      <c r="F73" s="184"/>
      <c r="G73" s="184"/>
      <c r="H73" s="184"/>
      <c r="I73" s="184"/>
      <c r="J73" s="184"/>
      <c r="K73" s="184"/>
      <c r="L73" s="184"/>
    </row>
    <row r="74" spans="2:12" x14ac:dyDescent="0.25">
      <c r="B74" s="62" t="s">
        <v>58</v>
      </c>
      <c r="C74" s="179">
        <v>69630</v>
      </c>
      <c r="D74" s="179">
        <v>22201</v>
      </c>
      <c r="E74" s="179">
        <v>58104</v>
      </c>
      <c r="F74" s="179">
        <v>51632</v>
      </c>
      <c r="G74" s="179">
        <v>43403</v>
      </c>
      <c r="H74" s="180">
        <f>G74/F74-1</f>
        <v>-0.15937790517508521</v>
      </c>
      <c r="I74" s="180">
        <f>G74/C74-1</f>
        <v>-0.37666235817894589</v>
      </c>
      <c r="J74" s="179">
        <f>G74-F74</f>
        <v>-8229</v>
      </c>
      <c r="K74" s="179">
        <f>G74-C74</f>
        <v>-26227</v>
      </c>
      <c r="L74" s="180">
        <f>G74/G74</f>
        <v>1</v>
      </c>
    </row>
    <row r="75" spans="2:12" x14ac:dyDescent="0.25">
      <c r="B75" s="62" t="s">
        <v>93</v>
      </c>
      <c r="C75" s="179">
        <v>45219</v>
      </c>
      <c r="D75" s="179">
        <v>7091</v>
      </c>
      <c r="E75" s="179">
        <v>21078</v>
      </c>
      <c r="F75" s="179">
        <v>26136</v>
      </c>
      <c r="G75" s="179">
        <v>22190</v>
      </c>
      <c r="H75" s="180">
        <f>G75/F75-1</f>
        <v>-0.15097949188858284</v>
      </c>
      <c r="I75" s="180">
        <f>G75/C75-1</f>
        <v>-0.50927707379641296</v>
      </c>
      <c r="J75" s="179">
        <f>G75-F75</f>
        <v>-3946</v>
      </c>
      <c r="K75" s="179">
        <f>G75-C75</f>
        <v>-23029</v>
      </c>
      <c r="L75" s="180">
        <f>G75/G74</f>
        <v>0.5112549823744903</v>
      </c>
    </row>
    <row r="76" spans="2:12" ht="15.75" thickBot="1" x14ac:dyDescent="0.3">
      <c r="B76" s="62" t="s">
        <v>166</v>
      </c>
      <c r="C76" s="179">
        <v>24411</v>
      </c>
      <c r="D76" s="179">
        <v>15109</v>
      </c>
      <c r="E76" s="179">
        <v>37026</v>
      </c>
      <c r="F76" s="179">
        <v>25495</v>
      </c>
      <c r="G76" s="179">
        <v>21213</v>
      </c>
      <c r="H76" s="180">
        <f>G76/F76-1</f>
        <v>-0.16795450088252595</v>
      </c>
      <c r="I76" s="180">
        <f>G76/C76-1</f>
        <v>-0.13100651345704806</v>
      </c>
      <c r="J76" s="179">
        <f>G76-F76</f>
        <v>-4282</v>
      </c>
      <c r="K76" s="179">
        <f>G76-C76</f>
        <v>-3198</v>
      </c>
      <c r="L76" s="180">
        <f>G76/G74</f>
        <v>0.48874501762550976</v>
      </c>
    </row>
    <row r="77" spans="2:12" ht="16.5" thickBot="1" x14ac:dyDescent="0.3">
      <c r="B77" s="183" t="s">
        <v>193</v>
      </c>
      <c r="C77" s="186"/>
      <c r="D77" s="186"/>
      <c r="E77" s="186"/>
      <c r="F77" s="186"/>
      <c r="G77" s="186"/>
      <c r="H77" s="186"/>
      <c r="I77" s="186"/>
      <c r="J77" s="186"/>
      <c r="K77" s="186"/>
      <c r="L77" s="186"/>
    </row>
    <row r="78" spans="2:12" x14ac:dyDescent="0.25">
      <c r="B78" s="62" t="s">
        <v>58</v>
      </c>
      <c r="C78" s="179">
        <v>28546</v>
      </c>
      <c r="D78" s="179">
        <v>2745</v>
      </c>
      <c r="E78" s="179">
        <v>13079</v>
      </c>
      <c r="F78" s="179">
        <v>11766</v>
      </c>
      <c r="G78" s="179">
        <v>13139</v>
      </c>
      <c r="H78" s="180">
        <f>G78/F78-1</f>
        <v>0.11669216386197512</v>
      </c>
      <c r="I78" s="180">
        <f>G78/C78-1</f>
        <v>-0.53972535556645407</v>
      </c>
      <c r="J78" s="179">
        <f>G78-F78</f>
        <v>1373</v>
      </c>
      <c r="K78" s="179">
        <f>G78-C78</f>
        <v>-15407</v>
      </c>
      <c r="L78" s="180">
        <f>G78/G78</f>
        <v>1</v>
      </c>
    </row>
    <row r="79" spans="2:12" x14ac:dyDescent="0.25">
      <c r="B79" s="62" t="s">
        <v>93</v>
      </c>
      <c r="C79" s="179">
        <v>22650</v>
      </c>
      <c r="D79" s="179">
        <v>1239</v>
      </c>
      <c r="E79" s="179">
        <v>6744</v>
      </c>
      <c r="F79" s="179">
        <v>9817</v>
      </c>
      <c r="G79" s="179">
        <v>9780</v>
      </c>
      <c r="H79" s="180">
        <f>G79/F79-1</f>
        <v>-3.7689721910970642E-3</v>
      </c>
      <c r="I79" s="180">
        <f>G79/C79-1</f>
        <v>-0.5682119205298013</v>
      </c>
      <c r="J79" s="179">
        <f>G79-F79</f>
        <v>-37</v>
      </c>
      <c r="K79" s="179">
        <f>G79-C79</f>
        <v>-12870</v>
      </c>
      <c r="L79" s="180">
        <f>G79/G78</f>
        <v>0.74434888499885832</v>
      </c>
    </row>
    <row r="80" spans="2:12" ht="15.75" thickBot="1" x14ac:dyDescent="0.3">
      <c r="B80" s="62" t="s">
        <v>166</v>
      </c>
      <c r="C80" s="179">
        <v>5898</v>
      </c>
      <c r="D80" s="179">
        <v>1505</v>
      </c>
      <c r="E80" s="179">
        <v>6335</v>
      </c>
      <c r="F80" s="179">
        <v>1950</v>
      </c>
      <c r="G80" s="179">
        <v>3360</v>
      </c>
      <c r="H80" s="180">
        <f>G80/F80-1</f>
        <v>0.72307692307692317</v>
      </c>
      <c r="I80" s="180">
        <f>G80/C80-1</f>
        <v>-0.4303153611393693</v>
      </c>
      <c r="J80" s="179">
        <f>G80-F80</f>
        <v>1410</v>
      </c>
      <c r="K80" s="179">
        <f>G80-C80</f>
        <v>-2538</v>
      </c>
      <c r="L80" s="180">
        <f>G80/G78</f>
        <v>0.25572722429408629</v>
      </c>
    </row>
    <row r="81" spans="2:12" ht="16.5" thickBot="1" x14ac:dyDescent="0.3">
      <c r="B81" s="183" t="s">
        <v>194</v>
      </c>
      <c r="C81" s="186"/>
      <c r="D81" s="186"/>
      <c r="E81" s="186"/>
      <c r="F81" s="186"/>
      <c r="G81" s="186"/>
      <c r="H81" s="186"/>
      <c r="I81" s="186"/>
      <c r="J81" s="186"/>
      <c r="K81" s="186"/>
      <c r="L81" s="186"/>
    </row>
    <row r="82" spans="2:12" x14ac:dyDescent="0.25">
      <c r="B82" s="62" t="s">
        <v>58</v>
      </c>
      <c r="C82" s="179">
        <v>41083</v>
      </c>
      <c r="D82" s="179">
        <v>19456</v>
      </c>
      <c r="E82" s="179">
        <v>45025</v>
      </c>
      <c r="F82" s="179">
        <v>39866</v>
      </c>
      <c r="G82" s="179">
        <v>30264</v>
      </c>
      <c r="H82" s="180">
        <f>G82/F82-1</f>
        <v>-0.24085687051622939</v>
      </c>
      <c r="I82" s="180">
        <f>G82/C82-1</f>
        <v>-0.26334493586154861</v>
      </c>
      <c r="J82" s="179">
        <f>G82-F82</f>
        <v>-9602</v>
      </c>
      <c r="K82" s="179">
        <f>G82-C82</f>
        <v>-10819</v>
      </c>
      <c r="L82" s="180">
        <f>G82/G82</f>
        <v>1</v>
      </c>
    </row>
    <row r="83" spans="2:12" x14ac:dyDescent="0.25">
      <c r="B83" s="62" t="s">
        <v>93</v>
      </c>
      <c r="C83" s="179">
        <v>22569</v>
      </c>
      <c r="D83" s="179">
        <v>5851</v>
      </c>
      <c r="E83" s="179">
        <v>14334</v>
      </c>
      <c r="F83" s="179">
        <v>16321</v>
      </c>
      <c r="G83" s="179">
        <v>12409</v>
      </c>
      <c r="H83" s="180">
        <f>G83/F83-1</f>
        <v>-0.23969119539243922</v>
      </c>
      <c r="I83" s="180">
        <f>G83/C83-1</f>
        <v>-0.45017501883114008</v>
      </c>
      <c r="J83" s="179">
        <f>G83-F83</f>
        <v>-3912</v>
      </c>
      <c r="K83" s="179">
        <f>G83-C83</f>
        <v>-10160</v>
      </c>
      <c r="L83" s="180">
        <f>G83/G82</f>
        <v>0.41002511234469996</v>
      </c>
    </row>
    <row r="84" spans="2:12" x14ac:dyDescent="0.25">
      <c r="B84" s="187" t="s">
        <v>166</v>
      </c>
      <c r="C84" s="179">
        <v>18514</v>
      </c>
      <c r="D84" s="179">
        <v>13605</v>
      </c>
      <c r="E84" s="179">
        <v>30691</v>
      </c>
      <c r="F84" s="179">
        <v>23546</v>
      </c>
      <c r="G84" s="179">
        <v>17855</v>
      </c>
      <c r="H84" s="180">
        <f>G84/F84-1</f>
        <v>-0.24169710354200291</v>
      </c>
      <c r="I84" s="180">
        <f>G84/C84-1</f>
        <v>-3.5594685103165213E-2</v>
      </c>
      <c r="J84" s="179">
        <f>G84-F84</f>
        <v>-5691</v>
      </c>
      <c r="K84" s="179">
        <f>G84-C84</f>
        <v>-659</v>
      </c>
      <c r="L84" s="180">
        <f>G84/G82</f>
        <v>0.58997488765530004</v>
      </c>
    </row>
    <row r="85" spans="2:12" ht="6" customHeight="1" x14ac:dyDescent="0.25"/>
    <row r="86" spans="2:12" x14ac:dyDescent="0.25">
      <c r="B86" s="41" t="s">
        <v>85</v>
      </c>
      <c r="C86" s="41"/>
      <c r="D86" s="41"/>
      <c r="E86" s="41"/>
      <c r="F86" s="41"/>
      <c r="G86" s="41"/>
      <c r="H86" s="41"/>
      <c r="I86" s="41"/>
      <c r="J86" s="4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8D47-A3C7-4AB8-82BA-1DF73C94D09E}">
  <dimension ref="A1:V101"/>
  <sheetViews>
    <sheetView showGridLines="0" workbookViewId="0"/>
  </sheetViews>
  <sheetFormatPr baseColWidth="10" defaultColWidth="11.42578125" defaultRowHeight="15" x14ac:dyDescent="0.25"/>
  <cols>
    <col min="1" max="1" width="18.42578125" customWidth="1"/>
    <col min="2" max="2" width="22.140625" customWidth="1"/>
    <col min="16" max="16" width="15.85546875" customWidth="1"/>
  </cols>
  <sheetData>
    <row r="1" spans="1:22" ht="40.5" customHeight="1" x14ac:dyDescent="0.25">
      <c r="A1" s="47"/>
    </row>
    <row r="4" spans="1:22" ht="21.75" customHeight="1" thickBot="1" x14ac:dyDescent="0.3">
      <c r="B4" s="12" t="s">
        <v>196</v>
      </c>
      <c r="C4" s="12"/>
      <c r="D4" s="12"/>
      <c r="E4" s="12"/>
      <c r="F4" s="12"/>
      <c r="G4" s="12"/>
      <c r="H4" s="12"/>
      <c r="I4" s="12"/>
      <c r="J4" s="12"/>
      <c r="K4" s="12"/>
      <c r="L4" s="12"/>
      <c r="M4" s="12"/>
      <c r="N4" s="12"/>
      <c r="O4" s="12"/>
      <c r="P4" s="12"/>
      <c r="Q4" s="12"/>
      <c r="R4" s="12"/>
      <c r="S4" s="12"/>
      <c r="T4" s="12"/>
      <c r="U4" s="12"/>
      <c r="V4" s="1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64" t="s">
        <v>58</v>
      </c>
      <c r="C7" s="165"/>
      <c r="D7" s="165"/>
      <c r="E7" s="165"/>
      <c r="F7" s="165"/>
      <c r="G7" s="165"/>
      <c r="H7" s="165"/>
      <c r="I7" s="165"/>
      <c r="J7" s="165"/>
      <c r="K7" s="165"/>
      <c r="L7" s="165"/>
      <c r="M7" s="165"/>
      <c r="N7" s="165"/>
      <c r="O7" s="165"/>
      <c r="P7" s="165"/>
      <c r="Q7" s="165"/>
      <c r="R7" s="165"/>
      <c r="S7" s="165"/>
      <c r="T7" s="165"/>
      <c r="U7" s="165"/>
      <c r="V7" s="165"/>
    </row>
    <row r="8" spans="1:22" ht="15.75" x14ac:dyDescent="0.25">
      <c r="B8" s="188" t="s">
        <v>160</v>
      </c>
      <c r="C8" s="116">
        <v>15115709</v>
      </c>
      <c r="D8" s="116">
        <v>4631804</v>
      </c>
      <c r="E8" s="116">
        <v>6697165</v>
      </c>
      <c r="F8" s="116">
        <v>14617383</v>
      </c>
      <c r="G8" s="116">
        <v>16210911</v>
      </c>
      <c r="H8" s="117">
        <f t="shared" ref="H8:H37" si="0">G8/F8-1</f>
        <v>0.10901595723393176</v>
      </c>
      <c r="I8" s="117">
        <f t="shared" ref="I8:I37" si="1">G8/C8-1</f>
        <v>7.2454557043933665E-2</v>
      </c>
      <c r="J8" s="116">
        <f t="shared" ref="J8:J37" si="2">G8-F8</f>
        <v>1593528</v>
      </c>
      <c r="K8" s="116">
        <f t="shared" ref="K8:K37" si="3">G8-C8</f>
        <v>1095202</v>
      </c>
      <c r="L8" s="117">
        <f>G8/G8</f>
        <v>1</v>
      </c>
      <c r="M8" s="119">
        <v>1325924</v>
      </c>
      <c r="N8" s="116">
        <v>250574</v>
      </c>
      <c r="O8" s="116">
        <v>1025982</v>
      </c>
      <c r="P8" s="116">
        <v>1448890</v>
      </c>
      <c r="Q8" s="116">
        <v>1569613</v>
      </c>
      <c r="R8" s="118">
        <f t="shared" ref="R8:R37" si="4">Q8/P8-1</f>
        <v>8.3321025060563603E-2</v>
      </c>
      <c r="S8" s="117">
        <f t="shared" ref="S8:S37" si="5">Q8/M8-1</f>
        <v>0.18378806025081373</v>
      </c>
      <c r="T8" s="116">
        <f t="shared" ref="T8:T37" si="6">Q8-P8</f>
        <v>120723</v>
      </c>
      <c r="U8" s="116">
        <f t="shared" ref="U8:U37" si="7">Q8-M8</f>
        <v>243689</v>
      </c>
      <c r="V8" s="118">
        <f>Q8/Q8</f>
        <v>1</v>
      </c>
    </row>
    <row r="9" spans="1:22" ht="15.75" x14ac:dyDescent="0.25">
      <c r="B9" s="168" t="s">
        <v>197</v>
      </c>
      <c r="C9" s="116">
        <v>9435891</v>
      </c>
      <c r="D9" s="116">
        <v>2888600</v>
      </c>
      <c r="E9" s="116">
        <v>3894179</v>
      </c>
      <c r="F9" s="116">
        <v>9049074</v>
      </c>
      <c r="G9" s="116">
        <v>10215088</v>
      </c>
      <c r="H9" s="117">
        <f t="shared" si="0"/>
        <v>0.12885451041730889</v>
      </c>
      <c r="I9" s="117">
        <f t="shared" si="1"/>
        <v>8.2577999258363732E-2</v>
      </c>
      <c r="J9" s="116">
        <f t="shared" si="2"/>
        <v>1166014</v>
      </c>
      <c r="K9" s="116">
        <f t="shared" si="3"/>
        <v>779197</v>
      </c>
      <c r="L9" s="117">
        <f>G9/G8</f>
        <v>0.63013657899916919</v>
      </c>
      <c r="M9" s="119">
        <v>847995</v>
      </c>
      <c r="N9" s="116">
        <v>144552</v>
      </c>
      <c r="O9" s="116">
        <v>633470</v>
      </c>
      <c r="P9" s="116">
        <v>948157</v>
      </c>
      <c r="Q9" s="116">
        <v>1018567</v>
      </c>
      <c r="R9" s="118">
        <f t="shared" si="4"/>
        <v>7.425985358964815E-2</v>
      </c>
      <c r="S9" s="117">
        <f t="shared" si="5"/>
        <v>0.20114741242578082</v>
      </c>
      <c r="T9" s="116">
        <f t="shared" si="6"/>
        <v>70410</v>
      </c>
      <c r="U9" s="116">
        <f t="shared" si="7"/>
        <v>170572</v>
      </c>
      <c r="V9" s="118">
        <f>Q9/Q8</f>
        <v>0.64892874867881445</v>
      </c>
    </row>
    <row r="10" spans="1:22" ht="15.75" x14ac:dyDescent="0.25">
      <c r="B10" s="168" t="s">
        <v>198</v>
      </c>
      <c r="C10" s="116">
        <v>4875258</v>
      </c>
      <c r="D10" s="116">
        <v>1356157</v>
      </c>
      <c r="E10" s="116">
        <v>2224005</v>
      </c>
      <c r="F10" s="116">
        <v>4610274</v>
      </c>
      <c r="G10" s="116">
        <v>5005994</v>
      </c>
      <c r="H10" s="117">
        <f t="shared" si="0"/>
        <v>8.5834377739804513E-2</v>
      </c>
      <c r="I10" s="117">
        <f t="shared" si="1"/>
        <v>2.6816221828670495E-2</v>
      </c>
      <c r="J10" s="116">
        <f t="shared" si="2"/>
        <v>395720</v>
      </c>
      <c r="K10" s="116">
        <f t="shared" si="3"/>
        <v>130736</v>
      </c>
      <c r="L10" s="117">
        <f>G10/G8</f>
        <v>0.30880399010271536</v>
      </c>
      <c r="M10" s="119">
        <v>372980</v>
      </c>
      <c r="N10" s="116">
        <v>68508</v>
      </c>
      <c r="O10" s="116">
        <v>290957</v>
      </c>
      <c r="P10" s="116">
        <v>375067</v>
      </c>
      <c r="Q10" s="116">
        <v>417828</v>
      </c>
      <c r="R10" s="118">
        <f t="shared" si="4"/>
        <v>0.11400896373181335</v>
      </c>
      <c r="S10" s="117">
        <f t="shared" si="5"/>
        <v>0.12024237224516066</v>
      </c>
      <c r="T10" s="116">
        <f t="shared" si="6"/>
        <v>42761</v>
      </c>
      <c r="U10" s="116">
        <f t="shared" si="7"/>
        <v>44848</v>
      </c>
      <c r="V10" s="118">
        <f>Q10/Q8</f>
        <v>0.26619810106057989</v>
      </c>
    </row>
    <row r="11" spans="1:22" ht="15.75" x14ac:dyDescent="0.25">
      <c r="B11" s="168" t="s">
        <v>199</v>
      </c>
      <c r="C11" s="116">
        <v>620773</v>
      </c>
      <c r="D11" s="116">
        <v>286170</v>
      </c>
      <c r="E11" s="116">
        <v>425800</v>
      </c>
      <c r="F11" s="116">
        <v>725793</v>
      </c>
      <c r="G11" s="116">
        <v>751924</v>
      </c>
      <c r="H11" s="117">
        <f t="shared" si="0"/>
        <v>3.6003378373723693E-2</v>
      </c>
      <c r="I11" s="117">
        <f t="shared" si="1"/>
        <v>0.21127046440486308</v>
      </c>
      <c r="J11" s="116">
        <f t="shared" si="2"/>
        <v>26131</v>
      </c>
      <c r="K11" s="116">
        <f t="shared" si="3"/>
        <v>131151</v>
      </c>
      <c r="L11" s="117">
        <f>G11/G8</f>
        <v>4.6383821365745578E-2</v>
      </c>
      <c r="M11" s="119">
        <v>78674</v>
      </c>
      <c r="N11" s="116">
        <v>22629</v>
      </c>
      <c r="O11" s="116">
        <v>71847</v>
      </c>
      <c r="P11" s="116">
        <v>82943</v>
      </c>
      <c r="Q11" s="116">
        <v>97451</v>
      </c>
      <c r="R11" s="118">
        <f t="shared" si="4"/>
        <v>0.17491530328056615</v>
      </c>
      <c r="S11" s="117">
        <f t="shared" si="5"/>
        <v>0.23866842921422582</v>
      </c>
      <c r="T11" s="116">
        <f t="shared" si="6"/>
        <v>14508</v>
      </c>
      <c r="U11" s="116">
        <f t="shared" si="7"/>
        <v>18777</v>
      </c>
      <c r="V11" s="118">
        <f>Q11/Q8</f>
        <v>6.2086004639360148E-2</v>
      </c>
    </row>
    <row r="12" spans="1:22" ht="15.75" x14ac:dyDescent="0.25">
      <c r="B12" s="168" t="s">
        <v>200</v>
      </c>
      <c r="C12" s="189">
        <v>183788</v>
      </c>
      <c r="D12" s="189">
        <v>100877</v>
      </c>
      <c r="E12" s="189">
        <v>153182</v>
      </c>
      <c r="F12" s="189">
        <v>232239</v>
      </c>
      <c r="G12" s="189">
        <v>237905</v>
      </c>
      <c r="H12" s="190">
        <f t="shared" si="0"/>
        <v>2.4397280387876252E-2</v>
      </c>
      <c r="I12" s="190">
        <f t="shared" si="1"/>
        <v>0.29445339195159637</v>
      </c>
      <c r="J12" s="189">
        <f t="shared" si="2"/>
        <v>5666</v>
      </c>
      <c r="K12" s="189">
        <f t="shared" si="3"/>
        <v>54117</v>
      </c>
      <c r="L12" s="190">
        <f>G12/G8</f>
        <v>1.4675609532369896E-2</v>
      </c>
      <c r="M12" s="191">
        <v>26276</v>
      </c>
      <c r="N12" s="189">
        <v>14886</v>
      </c>
      <c r="O12" s="189">
        <v>29708</v>
      </c>
      <c r="P12" s="189">
        <v>42724</v>
      </c>
      <c r="Q12" s="189">
        <v>35767</v>
      </c>
      <c r="R12" s="192">
        <f t="shared" si="4"/>
        <v>-0.16283587679056266</v>
      </c>
      <c r="S12" s="190">
        <f t="shared" si="5"/>
        <v>0.36120414066067896</v>
      </c>
      <c r="T12" s="189">
        <f t="shared" si="6"/>
        <v>-6957</v>
      </c>
      <c r="U12" s="189">
        <f t="shared" si="7"/>
        <v>9491</v>
      </c>
      <c r="V12" s="192">
        <f>Q12/Q8</f>
        <v>2.2787145621245491E-2</v>
      </c>
    </row>
    <row r="13" spans="1:22" x14ac:dyDescent="0.25">
      <c r="B13" s="173" t="s">
        <v>161</v>
      </c>
      <c r="C13" s="193">
        <v>5889454</v>
      </c>
      <c r="D13" s="193">
        <v>1931945</v>
      </c>
      <c r="E13" s="193">
        <v>2762750</v>
      </c>
      <c r="F13" s="193">
        <v>5951456</v>
      </c>
      <c r="G13" s="193">
        <v>6572823</v>
      </c>
      <c r="H13" s="194">
        <f t="shared" si="0"/>
        <v>0.10440587983847993</v>
      </c>
      <c r="I13" s="194">
        <f t="shared" si="1"/>
        <v>0.11603265769628224</v>
      </c>
      <c r="J13" s="193">
        <f t="shared" si="2"/>
        <v>621367</v>
      </c>
      <c r="K13" s="193">
        <f t="shared" si="3"/>
        <v>683369</v>
      </c>
      <c r="L13" s="194">
        <f>G13/G13</f>
        <v>1</v>
      </c>
      <c r="M13" s="195">
        <v>526258</v>
      </c>
      <c r="N13" s="193">
        <v>109315</v>
      </c>
      <c r="O13" s="193">
        <v>415641</v>
      </c>
      <c r="P13" s="193">
        <v>584798</v>
      </c>
      <c r="Q13" s="193">
        <v>636062</v>
      </c>
      <c r="R13" s="196">
        <f t="shared" si="4"/>
        <v>8.7661038512443668E-2</v>
      </c>
      <c r="S13" s="194">
        <f t="shared" si="5"/>
        <v>0.20865050982597899</v>
      </c>
      <c r="T13" s="193">
        <f t="shared" si="6"/>
        <v>51264</v>
      </c>
      <c r="U13" s="193">
        <f t="shared" si="7"/>
        <v>109804</v>
      </c>
      <c r="V13" s="194">
        <f>Q13/Q13</f>
        <v>1</v>
      </c>
    </row>
    <row r="14" spans="1:22" x14ac:dyDescent="0.25">
      <c r="B14" s="178" t="s">
        <v>197</v>
      </c>
      <c r="C14" s="179">
        <v>3720309</v>
      </c>
      <c r="D14" s="179">
        <v>1236325</v>
      </c>
      <c r="E14" s="179">
        <v>1623042</v>
      </c>
      <c r="F14" s="179">
        <v>3655175</v>
      </c>
      <c r="G14" s="179">
        <v>4039387</v>
      </c>
      <c r="H14" s="180">
        <f t="shared" si="0"/>
        <v>0.10511452940009702</v>
      </c>
      <c r="I14" s="180">
        <f t="shared" si="1"/>
        <v>8.5766531758517894E-2</v>
      </c>
      <c r="J14" s="179">
        <f t="shared" si="2"/>
        <v>384212</v>
      </c>
      <c r="K14" s="179">
        <f t="shared" si="3"/>
        <v>319078</v>
      </c>
      <c r="L14" s="180">
        <f>G14/G13</f>
        <v>0.61455891935626439</v>
      </c>
      <c r="M14" s="181">
        <v>341350</v>
      </c>
      <c r="N14" s="179">
        <v>61225</v>
      </c>
      <c r="O14" s="179">
        <v>257659</v>
      </c>
      <c r="P14" s="179">
        <v>364495</v>
      </c>
      <c r="Q14" s="179">
        <v>404678</v>
      </c>
      <c r="R14" s="182">
        <f t="shared" si="4"/>
        <v>0.11024293886061542</v>
      </c>
      <c r="S14" s="180">
        <f t="shared" si="5"/>
        <v>0.18552219129925307</v>
      </c>
      <c r="T14" s="179">
        <f t="shared" si="6"/>
        <v>40183</v>
      </c>
      <c r="U14" s="179">
        <f t="shared" si="7"/>
        <v>63328</v>
      </c>
      <c r="V14" s="180">
        <f>Q14/Q13</f>
        <v>0.63622414167172381</v>
      </c>
    </row>
    <row r="15" spans="1:22" x14ac:dyDescent="0.25">
      <c r="B15" s="178" t="s">
        <v>198</v>
      </c>
      <c r="C15" s="179">
        <v>1840423</v>
      </c>
      <c r="D15" s="179">
        <v>537892</v>
      </c>
      <c r="E15" s="179">
        <v>886717</v>
      </c>
      <c r="F15" s="179">
        <v>1892095</v>
      </c>
      <c r="G15" s="179">
        <v>2111188</v>
      </c>
      <c r="H15" s="180">
        <f t="shared" si="0"/>
        <v>0.11579386870109598</v>
      </c>
      <c r="I15" s="180">
        <f t="shared" si="1"/>
        <v>0.14712106944979486</v>
      </c>
      <c r="J15" s="179">
        <f t="shared" si="2"/>
        <v>219093</v>
      </c>
      <c r="K15" s="179">
        <f t="shared" si="3"/>
        <v>270765</v>
      </c>
      <c r="L15" s="180">
        <f>G15/G13</f>
        <v>0.32119958197565945</v>
      </c>
      <c r="M15" s="181">
        <v>147251</v>
      </c>
      <c r="N15" s="179">
        <v>31173</v>
      </c>
      <c r="O15" s="179">
        <v>119392</v>
      </c>
      <c r="P15" s="179">
        <v>166018</v>
      </c>
      <c r="Q15" s="179">
        <v>179489</v>
      </c>
      <c r="R15" s="182">
        <f t="shared" si="4"/>
        <v>8.114180390078185E-2</v>
      </c>
      <c r="S15" s="180">
        <f t="shared" si="5"/>
        <v>0.2189322992713123</v>
      </c>
      <c r="T15" s="179">
        <f t="shared" si="6"/>
        <v>13471</v>
      </c>
      <c r="U15" s="179">
        <f t="shared" si="7"/>
        <v>32238</v>
      </c>
      <c r="V15" s="180">
        <f>Q15/Q13</f>
        <v>0.28218789992170573</v>
      </c>
    </row>
    <row r="16" spans="1:22" x14ac:dyDescent="0.25">
      <c r="B16" s="178" t="s">
        <v>199</v>
      </c>
      <c r="C16" s="179">
        <v>253067</v>
      </c>
      <c r="D16" s="179">
        <v>117512</v>
      </c>
      <c r="E16" s="179">
        <v>184094</v>
      </c>
      <c r="F16" s="179">
        <v>299258</v>
      </c>
      <c r="G16" s="179">
        <v>303555</v>
      </c>
      <c r="H16" s="180">
        <f t="shared" si="0"/>
        <v>1.4358847549605924E-2</v>
      </c>
      <c r="I16" s="180">
        <f t="shared" si="1"/>
        <v>0.19950447905100233</v>
      </c>
      <c r="J16" s="179">
        <f t="shared" si="2"/>
        <v>4297</v>
      </c>
      <c r="K16" s="179">
        <f t="shared" si="3"/>
        <v>50488</v>
      </c>
      <c r="L16" s="180">
        <f>G16/G13</f>
        <v>4.6183352267359097E-2</v>
      </c>
      <c r="M16" s="181">
        <v>28549</v>
      </c>
      <c r="N16" s="179">
        <v>10026</v>
      </c>
      <c r="O16" s="179">
        <v>26293</v>
      </c>
      <c r="P16" s="179">
        <v>33794</v>
      </c>
      <c r="Q16" s="179">
        <v>37344</v>
      </c>
      <c r="R16" s="182">
        <f t="shared" si="4"/>
        <v>0.10504823341421554</v>
      </c>
      <c r="S16" s="180">
        <f t="shared" si="5"/>
        <v>0.30806683246348388</v>
      </c>
      <c r="T16" s="179">
        <f t="shared" si="6"/>
        <v>3550</v>
      </c>
      <c r="U16" s="179">
        <f t="shared" si="7"/>
        <v>8795</v>
      </c>
      <c r="V16" s="180">
        <f>Q16/Q13</f>
        <v>5.8711257707581968E-2</v>
      </c>
    </row>
    <row r="17" spans="2:22" x14ac:dyDescent="0.25">
      <c r="B17" s="178" t="s">
        <v>200</v>
      </c>
      <c r="C17" s="197">
        <v>75656</v>
      </c>
      <c r="D17" s="197">
        <v>40218</v>
      </c>
      <c r="E17" s="197">
        <v>68901</v>
      </c>
      <c r="F17" s="197">
        <v>104926</v>
      </c>
      <c r="G17" s="197">
        <v>118695</v>
      </c>
      <c r="H17" s="198">
        <f t="shared" si="0"/>
        <v>0.13122581628957541</v>
      </c>
      <c r="I17" s="198">
        <f t="shared" si="1"/>
        <v>0.56887755102040827</v>
      </c>
      <c r="J17" s="197">
        <f t="shared" si="2"/>
        <v>13769</v>
      </c>
      <c r="K17" s="197">
        <f t="shared" si="3"/>
        <v>43039</v>
      </c>
      <c r="L17" s="198">
        <f>G17/G13</f>
        <v>1.8058450683975515E-2</v>
      </c>
      <c r="M17" s="199">
        <v>9108</v>
      </c>
      <c r="N17" s="197">
        <v>6891</v>
      </c>
      <c r="O17" s="197">
        <v>12298</v>
      </c>
      <c r="P17" s="197">
        <v>20491</v>
      </c>
      <c r="Q17" s="197">
        <v>14551</v>
      </c>
      <c r="R17" s="200">
        <f t="shared" si="4"/>
        <v>-0.28988336342784637</v>
      </c>
      <c r="S17" s="198">
        <f t="shared" si="5"/>
        <v>0.59760649978041291</v>
      </c>
      <c r="T17" s="197">
        <f t="shared" si="6"/>
        <v>-5940</v>
      </c>
      <c r="U17" s="197">
        <f t="shared" si="7"/>
        <v>5443</v>
      </c>
      <c r="V17" s="198">
        <f>Q17/Q13</f>
        <v>2.2876700698988464E-2</v>
      </c>
    </row>
    <row r="18" spans="2:22" x14ac:dyDescent="0.25">
      <c r="B18" s="173" t="s">
        <v>162</v>
      </c>
      <c r="C18" s="193">
        <v>4272615</v>
      </c>
      <c r="D18" s="193">
        <v>1331425</v>
      </c>
      <c r="E18" s="193">
        <v>1789513</v>
      </c>
      <c r="F18" s="193">
        <v>3868048</v>
      </c>
      <c r="G18" s="193">
        <v>4340676</v>
      </c>
      <c r="H18" s="194">
        <f t="shared" si="0"/>
        <v>0.12218772879757434</v>
      </c>
      <c r="I18" s="194">
        <f t="shared" si="1"/>
        <v>1.5929588788130999E-2</v>
      </c>
      <c r="J18" s="193">
        <f t="shared" si="2"/>
        <v>472628</v>
      </c>
      <c r="K18" s="193">
        <f t="shared" si="3"/>
        <v>68061</v>
      </c>
      <c r="L18" s="194">
        <f>G18/G18</f>
        <v>1</v>
      </c>
      <c r="M18" s="195">
        <v>416723</v>
      </c>
      <c r="N18" s="193">
        <v>74976</v>
      </c>
      <c r="O18" s="193">
        <v>316527</v>
      </c>
      <c r="P18" s="193">
        <v>421484</v>
      </c>
      <c r="Q18" s="193">
        <v>465099</v>
      </c>
      <c r="R18" s="196">
        <f t="shared" si="4"/>
        <v>0.1034796101394122</v>
      </c>
      <c r="S18" s="194">
        <f t="shared" si="5"/>
        <v>0.11608670507747343</v>
      </c>
      <c r="T18" s="193">
        <f t="shared" si="6"/>
        <v>43615</v>
      </c>
      <c r="U18" s="193">
        <f t="shared" si="7"/>
        <v>48376</v>
      </c>
      <c r="V18" s="194">
        <f>Q18/Q18</f>
        <v>1</v>
      </c>
    </row>
    <row r="19" spans="2:22" x14ac:dyDescent="0.25">
      <c r="B19" s="178" t="s">
        <v>197</v>
      </c>
      <c r="C19" s="179">
        <v>2658330</v>
      </c>
      <c r="D19" s="179">
        <v>845741</v>
      </c>
      <c r="E19" s="179">
        <v>1055053</v>
      </c>
      <c r="F19" s="179">
        <v>2369228</v>
      </c>
      <c r="G19" s="179">
        <v>2728064</v>
      </c>
      <c r="H19" s="180">
        <f t="shared" si="0"/>
        <v>0.15145693027433405</v>
      </c>
      <c r="I19" s="180">
        <f t="shared" si="1"/>
        <v>2.6232258598443359E-2</v>
      </c>
      <c r="J19" s="179">
        <f t="shared" si="2"/>
        <v>358836</v>
      </c>
      <c r="K19" s="179">
        <f t="shared" si="3"/>
        <v>69734</v>
      </c>
      <c r="L19" s="180">
        <f>G19/G18</f>
        <v>0.62848828154877256</v>
      </c>
      <c r="M19" s="181">
        <v>270740</v>
      </c>
      <c r="N19" s="179">
        <v>45908</v>
      </c>
      <c r="O19" s="179">
        <v>195196</v>
      </c>
      <c r="P19" s="179">
        <v>272767</v>
      </c>
      <c r="Q19" s="179">
        <v>307715</v>
      </c>
      <c r="R19" s="182">
        <f t="shared" si="4"/>
        <v>0.12812400327019025</v>
      </c>
      <c r="S19" s="180">
        <f t="shared" si="5"/>
        <v>0.13657014109477728</v>
      </c>
      <c r="T19" s="179">
        <f t="shared" si="6"/>
        <v>34948</v>
      </c>
      <c r="U19" s="179">
        <f t="shared" si="7"/>
        <v>36975</v>
      </c>
      <c r="V19" s="180">
        <f>Q19/Q18</f>
        <v>0.66161182887944292</v>
      </c>
    </row>
    <row r="20" spans="2:22" x14ac:dyDescent="0.25">
      <c r="B20" s="178" t="s">
        <v>198</v>
      </c>
      <c r="C20" s="179">
        <v>1353498</v>
      </c>
      <c r="D20" s="179">
        <v>360660</v>
      </c>
      <c r="E20" s="179">
        <v>550871</v>
      </c>
      <c r="F20" s="179">
        <v>1170731</v>
      </c>
      <c r="G20" s="179">
        <v>1285622</v>
      </c>
      <c r="H20" s="180">
        <f t="shared" si="0"/>
        <v>9.8136121790573627E-2</v>
      </c>
      <c r="I20" s="180">
        <f t="shared" si="1"/>
        <v>-5.0148577980905773E-2</v>
      </c>
      <c r="J20" s="179">
        <f t="shared" si="2"/>
        <v>114891</v>
      </c>
      <c r="K20" s="179">
        <f t="shared" si="3"/>
        <v>-67876</v>
      </c>
      <c r="L20" s="180">
        <f>G20/G18</f>
        <v>0.29618013415421929</v>
      </c>
      <c r="M20" s="181">
        <v>108007</v>
      </c>
      <c r="N20" s="179">
        <v>17404</v>
      </c>
      <c r="O20" s="179">
        <v>82406</v>
      </c>
      <c r="P20" s="179">
        <v>103591</v>
      </c>
      <c r="Q20" s="179">
        <v>110221</v>
      </c>
      <c r="R20" s="182">
        <f t="shared" si="4"/>
        <v>6.400169898929442E-2</v>
      </c>
      <c r="S20" s="180">
        <f t="shared" si="5"/>
        <v>2.049867138241046E-2</v>
      </c>
      <c r="T20" s="179">
        <f t="shared" si="6"/>
        <v>6630</v>
      </c>
      <c r="U20" s="179">
        <f t="shared" si="7"/>
        <v>2214</v>
      </c>
      <c r="V20" s="180">
        <f>Q20/Q18</f>
        <v>0.23698395395388938</v>
      </c>
    </row>
    <row r="21" spans="2:22" x14ac:dyDescent="0.25">
      <c r="B21" s="178" t="s">
        <v>199</v>
      </c>
      <c r="C21" s="179">
        <v>189184</v>
      </c>
      <c r="D21" s="179">
        <v>91001</v>
      </c>
      <c r="E21" s="179">
        <v>130181</v>
      </c>
      <c r="F21" s="179">
        <v>241291</v>
      </c>
      <c r="G21" s="179">
        <v>242555</v>
      </c>
      <c r="H21" s="180">
        <f t="shared" si="0"/>
        <v>5.2384879668119222E-3</v>
      </c>
      <c r="I21" s="180">
        <f t="shared" si="1"/>
        <v>0.28211159506089301</v>
      </c>
      <c r="J21" s="179">
        <f t="shared" si="2"/>
        <v>1264</v>
      </c>
      <c r="K21" s="179">
        <f t="shared" si="3"/>
        <v>53371</v>
      </c>
      <c r="L21" s="180">
        <f>G21/G18</f>
        <v>5.5879545029391735E-2</v>
      </c>
      <c r="M21" s="181">
        <v>26450</v>
      </c>
      <c r="N21" s="179">
        <v>7015</v>
      </c>
      <c r="O21" s="179">
        <v>26422</v>
      </c>
      <c r="P21" s="179">
        <v>28788</v>
      </c>
      <c r="Q21" s="179">
        <v>31541</v>
      </c>
      <c r="R21" s="180">
        <f t="shared" si="4"/>
        <v>9.5630123662637123E-2</v>
      </c>
      <c r="S21" s="180">
        <f t="shared" si="5"/>
        <v>0.1924763705103969</v>
      </c>
      <c r="T21" s="179">
        <f t="shared" si="6"/>
        <v>2753</v>
      </c>
      <c r="U21" s="179">
        <f t="shared" si="7"/>
        <v>5091</v>
      </c>
      <c r="V21" s="180">
        <f>Q21/Q18</f>
        <v>6.7815669352116428E-2</v>
      </c>
    </row>
    <row r="22" spans="2:22" x14ac:dyDescent="0.25">
      <c r="B22" s="178" t="s">
        <v>200</v>
      </c>
      <c r="C22" s="197">
        <v>71605</v>
      </c>
      <c r="D22" s="197">
        <v>34026</v>
      </c>
      <c r="E22" s="197">
        <v>53413</v>
      </c>
      <c r="F22" s="197">
        <v>86800</v>
      </c>
      <c r="G22" s="197">
        <v>84434</v>
      </c>
      <c r="H22" s="198">
        <f t="shared" si="0"/>
        <v>-2.7258064516128999E-2</v>
      </c>
      <c r="I22" s="198">
        <f t="shared" si="1"/>
        <v>0.17916346623839119</v>
      </c>
      <c r="J22" s="197">
        <f t="shared" si="2"/>
        <v>-2366</v>
      </c>
      <c r="K22" s="197">
        <f t="shared" si="3"/>
        <v>12829</v>
      </c>
      <c r="L22" s="198">
        <f>G22/G18</f>
        <v>1.9451808888753735E-2</v>
      </c>
      <c r="M22" s="199">
        <v>11526</v>
      </c>
      <c r="N22" s="197">
        <v>4650</v>
      </c>
      <c r="O22" s="197">
        <v>12503</v>
      </c>
      <c r="P22" s="197">
        <v>16338</v>
      </c>
      <c r="Q22" s="197">
        <v>15622</v>
      </c>
      <c r="R22" s="198">
        <f t="shared" si="4"/>
        <v>-4.38242134900233E-2</v>
      </c>
      <c r="S22" s="198">
        <f t="shared" si="5"/>
        <v>0.3553704667707791</v>
      </c>
      <c r="T22" s="197">
        <f t="shared" si="6"/>
        <v>-716</v>
      </c>
      <c r="U22" s="197">
        <f t="shared" si="7"/>
        <v>4096</v>
      </c>
      <c r="V22" s="198">
        <f>Q22/Q18</f>
        <v>3.3588547814551312E-2</v>
      </c>
    </row>
    <row r="23" spans="2:22" x14ac:dyDescent="0.25">
      <c r="B23" s="173" t="s">
        <v>163</v>
      </c>
      <c r="C23" s="193">
        <v>3065575</v>
      </c>
      <c r="D23" s="193">
        <v>795213</v>
      </c>
      <c r="E23" s="193">
        <v>1188784</v>
      </c>
      <c r="F23" s="193">
        <v>2816231</v>
      </c>
      <c r="G23" s="193">
        <v>3179036</v>
      </c>
      <c r="H23" s="194">
        <f t="shared" si="0"/>
        <v>0.12882643504740909</v>
      </c>
      <c r="I23" s="194">
        <f t="shared" si="1"/>
        <v>3.7011327401873961E-2</v>
      </c>
      <c r="J23" s="193">
        <f t="shared" si="2"/>
        <v>362805</v>
      </c>
      <c r="K23" s="193">
        <f t="shared" si="3"/>
        <v>113461</v>
      </c>
      <c r="L23" s="194">
        <f>G23/G23</f>
        <v>1</v>
      </c>
      <c r="M23" s="195">
        <v>256733</v>
      </c>
      <c r="N23" s="193">
        <v>38706</v>
      </c>
      <c r="O23" s="193">
        <v>169823</v>
      </c>
      <c r="P23" s="193">
        <v>263759</v>
      </c>
      <c r="Q23" s="193">
        <v>300753</v>
      </c>
      <c r="R23" s="194">
        <f t="shared" si="4"/>
        <v>0.14025682535951378</v>
      </c>
      <c r="S23" s="194">
        <f t="shared" si="5"/>
        <v>0.17146218055333762</v>
      </c>
      <c r="T23" s="193">
        <f t="shared" si="6"/>
        <v>36994</v>
      </c>
      <c r="U23" s="193">
        <f t="shared" si="7"/>
        <v>44020</v>
      </c>
      <c r="V23" s="194">
        <f>Q23/Q23</f>
        <v>1</v>
      </c>
    </row>
    <row r="24" spans="2:22" x14ac:dyDescent="0.25">
      <c r="B24" s="178" t="s">
        <v>197</v>
      </c>
      <c r="C24" s="179">
        <v>1996684</v>
      </c>
      <c r="D24" s="179">
        <v>492526</v>
      </c>
      <c r="E24" s="179">
        <v>702261</v>
      </c>
      <c r="F24" s="179">
        <v>1818050</v>
      </c>
      <c r="G24" s="179">
        <v>2181387</v>
      </c>
      <c r="H24" s="180">
        <f t="shared" si="0"/>
        <v>0.19984983911333565</v>
      </c>
      <c r="I24" s="180">
        <f t="shared" si="1"/>
        <v>9.2504873079565897E-2</v>
      </c>
      <c r="J24" s="179">
        <f t="shared" si="2"/>
        <v>363337</v>
      </c>
      <c r="K24" s="179">
        <f t="shared" si="3"/>
        <v>184703</v>
      </c>
      <c r="L24" s="180">
        <f>G24/G23</f>
        <v>0.68617876614168571</v>
      </c>
      <c r="M24" s="181">
        <v>173172</v>
      </c>
      <c r="N24" s="179">
        <v>23381</v>
      </c>
      <c r="O24" s="179">
        <v>109658</v>
      </c>
      <c r="P24" s="179">
        <v>194264</v>
      </c>
      <c r="Q24" s="179">
        <v>221817</v>
      </c>
      <c r="R24" s="180">
        <f t="shared" si="4"/>
        <v>0.14183276366182107</v>
      </c>
      <c r="S24" s="180">
        <f t="shared" si="5"/>
        <v>0.28090568914143166</v>
      </c>
      <c r="T24" s="179">
        <f t="shared" si="6"/>
        <v>27553</v>
      </c>
      <c r="U24" s="179">
        <f t="shared" si="7"/>
        <v>48645</v>
      </c>
      <c r="V24" s="180">
        <f>Q24/Q23</f>
        <v>0.7375387776680532</v>
      </c>
    </row>
    <row r="25" spans="2:22" x14ac:dyDescent="0.25">
      <c r="B25" s="178" t="s">
        <v>198</v>
      </c>
      <c r="C25" s="179">
        <v>950566</v>
      </c>
      <c r="D25" s="179">
        <v>243678</v>
      </c>
      <c r="E25" s="179">
        <v>401809</v>
      </c>
      <c r="F25" s="179">
        <v>883228</v>
      </c>
      <c r="G25" s="179">
        <v>866596</v>
      </c>
      <c r="H25" s="180">
        <f t="shared" si="0"/>
        <v>-1.8830924744233646E-2</v>
      </c>
      <c r="I25" s="180">
        <f t="shared" si="1"/>
        <v>-8.8336843522701214E-2</v>
      </c>
      <c r="J25" s="179">
        <f t="shared" si="2"/>
        <v>-16632</v>
      </c>
      <c r="K25" s="179">
        <f t="shared" si="3"/>
        <v>-83970</v>
      </c>
      <c r="L25" s="180">
        <f>G25/G23</f>
        <v>0.27259710176292434</v>
      </c>
      <c r="M25" s="181">
        <v>67828</v>
      </c>
      <c r="N25" s="179">
        <v>9502</v>
      </c>
      <c r="O25" s="179">
        <v>46715</v>
      </c>
      <c r="P25" s="179">
        <v>57849</v>
      </c>
      <c r="Q25" s="179">
        <v>64480</v>
      </c>
      <c r="R25" s="180">
        <f t="shared" si="4"/>
        <v>0.11462600909263765</v>
      </c>
      <c r="S25" s="180">
        <f t="shared" si="5"/>
        <v>-4.9360146252285242E-2</v>
      </c>
      <c r="T25" s="179">
        <f t="shared" si="6"/>
        <v>6631</v>
      </c>
      <c r="U25" s="179">
        <f t="shared" si="7"/>
        <v>-3348</v>
      </c>
      <c r="V25" s="180">
        <f>Q25/Q23</f>
        <v>0.21439520137787488</v>
      </c>
    </row>
    <row r="26" spans="2:22" x14ac:dyDescent="0.25">
      <c r="B26" s="178" t="s">
        <v>199</v>
      </c>
      <c r="C26" s="179">
        <v>95946</v>
      </c>
      <c r="D26" s="179">
        <v>42792</v>
      </c>
      <c r="E26" s="179">
        <v>64320</v>
      </c>
      <c r="F26" s="179">
        <v>94089</v>
      </c>
      <c r="G26" s="179">
        <v>112300</v>
      </c>
      <c r="H26" s="180">
        <f t="shared" si="0"/>
        <v>0.19355078702079953</v>
      </c>
      <c r="I26" s="180">
        <f t="shared" si="1"/>
        <v>0.1704500448168762</v>
      </c>
      <c r="J26" s="179">
        <f t="shared" si="2"/>
        <v>18211</v>
      </c>
      <c r="K26" s="179">
        <f t="shared" si="3"/>
        <v>16354</v>
      </c>
      <c r="L26" s="180">
        <f>G26/G23</f>
        <v>3.5325174046471952E-2</v>
      </c>
      <c r="M26" s="181">
        <v>12244</v>
      </c>
      <c r="N26" s="179">
        <v>3236</v>
      </c>
      <c r="O26" s="179">
        <v>10211</v>
      </c>
      <c r="P26" s="179">
        <v>8934</v>
      </c>
      <c r="Q26" s="179">
        <v>11615</v>
      </c>
      <c r="R26" s="180">
        <f t="shared" si="4"/>
        <v>0.30008954555630174</v>
      </c>
      <c r="S26" s="180">
        <f t="shared" si="5"/>
        <v>-5.137210062071218E-2</v>
      </c>
      <c r="T26" s="179">
        <f t="shared" si="6"/>
        <v>2681</v>
      </c>
      <c r="U26" s="179">
        <f t="shared" si="7"/>
        <v>-629</v>
      </c>
      <c r="V26" s="180">
        <f>Q26/Q23</f>
        <v>3.8619731141501495E-2</v>
      </c>
    </row>
    <row r="27" spans="2:22" x14ac:dyDescent="0.25">
      <c r="B27" s="178" t="s">
        <v>200</v>
      </c>
      <c r="C27" s="197">
        <v>22381</v>
      </c>
      <c r="D27" s="197">
        <v>16215</v>
      </c>
      <c r="E27" s="197">
        <v>20401</v>
      </c>
      <c r="F27" s="197">
        <v>20868</v>
      </c>
      <c r="G27" s="197">
        <v>18754</v>
      </c>
      <c r="H27" s="198">
        <f t="shared" si="0"/>
        <v>-0.10130343109066509</v>
      </c>
      <c r="I27" s="198">
        <f t="shared" si="1"/>
        <v>-0.16205710200616597</v>
      </c>
      <c r="J27" s="197">
        <f t="shared" si="2"/>
        <v>-2114</v>
      </c>
      <c r="K27" s="197">
        <f t="shared" si="3"/>
        <v>-3627</v>
      </c>
      <c r="L27" s="198">
        <f>G27/G23</f>
        <v>5.8992726096841934E-3</v>
      </c>
      <c r="M27" s="199">
        <v>3489</v>
      </c>
      <c r="N27" s="197">
        <v>2587</v>
      </c>
      <c r="O27" s="197">
        <v>3240</v>
      </c>
      <c r="P27" s="197">
        <v>2712</v>
      </c>
      <c r="Q27" s="197">
        <v>2841</v>
      </c>
      <c r="R27" s="198">
        <f t="shared" si="4"/>
        <v>4.7566371681415864E-2</v>
      </c>
      <c r="S27" s="198">
        <f t="shared" si="5"/>
        <v>-0.18572656921754083</v>
      </c>
      <c r="T27" s="197">
        <f t="shared" si="6"/>
        <v>129</v>
      </c>
      <c r="U27" s="197">
        <f t="shared" si="7"/>
        <v>-648</v>
      </c>
      <c r="V27" s="198">
        <f>Q27/Q23</f>
        <v>9.4462898125704485E-3</v>
      </c>
    </row>
    <row r="28" spans="2:22" x14ac:dyDescent="0.25">
      <c r="B28" s="173" t="s">
        <v>164</v>
      </c>
      <c r="C28" s="193">
        <v>2023196</v>
      </c>
      <c r="D28" s="193">
        <v>652706</v>
      </c>
      <c r="E28" s="193">
        <v>1024015</v>
      </c>
      <c r="F28" s="193">
        <v>2137752</v>
      </c>
      <c r="G28" s="193">
        <v>2380581</v>
      </c>
      <c r="H28" s="194">
        <f t="shared" si="0"/>
        <v>0.11359081876662969</v>
      </c>
      <c r="I28" s="194">
        <f t="shared" si="1"/>
        <v>0.17664378537719538</v>
      </c>
      <c r="J28" s="193">
        <f t="shared" si="2"/>
        <v>242829</v>
      </c>
      <c r="K28" s="193">
        <f t="shared" si="3"/>
        <v>357385</v>
      </c>
      <c r="L28" s="194">
        <f>G28/G28</f>
        <v>1</v>
      </c>
      <c r="M28" s="195">
        <v>168717</v>
      </c>
      <c r="N28" s="193">
        <v>39909</v>
      </c>
      <c r="O28" s="193">
        <v>141590</v>
      </c>
      <c r="P28" s="193">
        <v>210152</v>
      </c>
      <c r="Q28" s="193">
        <v>230895</v>
      </c>
      <c r="R28" s="194">
        <f t="shared" si="4"/>
        <v>9.8704747040237573E-2</v>
      </c>
      <c r="S28" s="194">
        <f t="shared" si="5"/>
        <v>0.36853429115026937</v>
      </c>
      <c r="T28" s="193">
        <f t="shared" si="6"/>
        <v>20743</v>
      </c>
      <c r="U28" s="193">
        <f t="shared" si="7"/>
        <v>62178</v>
      </c>
      <c r="V28" s="194">
        <f>Q28/Q28</f>
        <v>1</v>
      </c>
    </row>
    <row r="29" spans="2:22" x14ac:dyDescent="0.25">
      <c r="B29" s="178" t="s">
        <v>197</v>
      </c>
      <c r="C29" s="179">
        <v>1254162</v>
      </c>
      <c r="D29" s="179">
        <v>408193</v>
      </c>
      <c r="E29" s="179">
        <v>569648</v>
      </c>
      <c r="F29" s="179">
        <v>1336464</v>
      </c>
      <c r="G29" s="179">
        <v>1478840</v>
      </c>
      <c r="H29" s="180">
        <f t="shared" si="0"/>
        <v>0.10653186318524099</v>
      </c>
      <c r="I29" s="180">
        <f t="shared" si="1"/>
        <v>0.17914591575888927</v>
      </c>
      <c r="J29" s="179">
        <f t="shared" si="2"/>
        <v>142376</v>
      </c>
      <c r="K29" s="179">
        <f t="shared" si="3"/>
        <v>224678</v>
      </c>
      <c r="L29" s="180">
        <f>G29/G28</f>
        <v>0.62120969628842704</v>
      </c>
      <c r="M29" s="181">
        <v>110328</v>
      </c>
      <c r="N29" s="179">
        <v>25108</v>
      </c>
      <c r="O29" s="179">
        <v>86461</v>
      </c>
      <c r="P29" s="179">
        <v>140518</v>
      </c>
      <c r="Q29" s="179">
        <v>146200</v>
      </c>
      <c r="R29" s="180">
        <f t="shared" si="4"/>
        <v>4.0436100713075795E-2</v>
      </c>
      <c r="S29" s="180">
        <f t="shared" si="5"/>
        <v>0.32513958378652741</v>
      </c>
      <c r="T29" s="179">
        <f t="shared" si="6"/>
        <v>5682</v>
      </c>
      <c r="U29" s="179">
        <f t="shared" si="7"/>
        <v>35872</v>
      </c>
      <c r="V29" s="180">
        <f>Q29/Q28</f>
        <v>0.63318824573940535</v>
      </c>
    </row>
    <row r="30" spans="2:22" x14ac:dyDescent="0.25">
      <c r="B30" s="178" t="s">
        <v>198</v>
      </c>
      <c r="C30" s="179">
        <v>676412</v>
      </c>
      <c r="D30" s="179">
        <v>199426</v>
      </c>
      <c r="E30" s="179">
        <v>380729</v>
      </c>
      <c r="F30" s="179">
        <v>684228</v>
      </c>
      <c r="G30" s="179">
        <v>776367</v>
      </c>
      <c r="H30" s="180">
        <f t="shared" si="0"/>
        <v>0.13466125326645506</v>
      </c>
      <c r="I30" s="180">
        <f t="shared" si="1"/>
        <v>0.1477723635890551</v>
      </c>
      <c r="J30" s="179">
        <f t="shared" si="2"/>
        <v>92139</v>
      </c>
      <c r="K30" s="179">
        <f t="shared" si="3"/>
        <v>99955</v>
      </c>
      <c r="L30" s="180">
        <f>G30/G28</f>
        <v>0.32612500897890051</v>
      </c>
      <c r="M30" s="181">
        <v>44907</v>
      </c>
      <c r="N30" s="179">
        <v>10542</v>
      </c>
      <c r="O30" s="179">
        <v>40504</v>
      </c>
      <c r="P30" s="179">
        <v>54053</v>
      </c>
      <c r="Q30" s="179">
        <v>64390</v>
      </c>
      <c r="R30" s="180">
        <f t="shared" si="4"/>
        <v>0.1912382291454684</v>
      </c>
      <c r="S30" s="180">
        <f t="shared" si="5"/>
        <v>0.43385218340125142</v>
      </c>
      <c r="T30" s="179">
        <f t="shared" si="6"/>
        <v>10337</v>
      </c>
      <c r="U30" s="179">
        <f t="shared" si="7"/>
        <v>19483</v>
      </c>
      <c r="V30" s="180">
        <f>Q30/Q28</f>
        <v>0.27887134844842892</v>
      </c>
    </row>
    <row r="31" spans="2:22" x14ac:dyDescent="0.25">
      <c r="B31" s="178" t="s">
        <v>199</v>
      </c>
      <c r="C31" s="179">
        <v>76035</v>
      </c>
      <c r="D31" s="179">
        <v>34825</v>
      </c>
      <c r="E31" s="179">
        <v>55821</v>
      </c>
      <c r="F31" s="179">
        <v>95236</v>
      </c>
      <c r="G31" s="179">
        <v>102663</v>
      </c>
      <c r="H31" s="180">
        <f t="shared" si="0"/>
        <v>7.7985215674744923E-2</v>
      </c>
      <c r="I31" s="180">
        <f t="shared" si="1"/>
        <v>0.35020714144801746</v>
      </c>
      <c r="J31" s="179">
        <f t="shared" si="2"/>
        <v>7427</v>
      </c>
      <c r="K31" s="179">
        <f t="shared" si="3"/>
        <v>26628</v>
      </c>
      <c r="L31" s="180">
        <f>G31/G28</f>
        <v>4.3125186666616258E-2</v>
      </c>
      <c r="M31" s="181">
        <v>10412</v>
      </c>
      <c r="N31" s="179">
        <v>2627</v>
      </c>
      <c r="O31" s="179">
        <v>10848</v>
      </c>
      <c r="P31" s="179">
        <v>12136</v>
      </c>
      <c r="Q31" s="179">
        <v>16885</v>
      </c>
      <c r="R31" s="180">
        <f t="shared" si="4"/>
        <v>0.39131509558338817</v>
      </c>
      <c r="S31" s="180">
        <f t="shared" si="5"/>
        <v>0.62168651555897037</v>
      </c>
      <c r="T31" s="179">
        <f t="shared" si="6"/>
        <v>4749</v>
      </c>
      <c r="U31" s="179">
        <f t="shared" si="7"/>
        <v>6473</v>
      </c>
      <c r="V31" s="180">
        <f>Q31/Q28</f>
        <v>7.3128478312652942E-2</v>
      </c>
    </row>
    <row r="32" spans="2:22" x14ac:dyDescent="0.25">
      <c r="B32" s="178" t="s">
        <v>200</v>
      </c>
      <c r="C32" s="197">
        <v>16593</v>
      </c>
      <c r="D32" s="197">
        <v>10264</v>
      </c>
      <c r="E32" s="197">
        <v>17819</v>
      </c>
      <c r="F32" s="197">
        <v>21823</v>
      </c>
      <c r="G32" s="197">
        <v>22715</v>
      </c>
      <c r="H32" s="198">
        <f t="shared" si="0"/>
        <v>4.0874306923887715E-2</v>
      </c>
      <c r="I32" s="198">
        <f t="shared" si="1"/>
        <v>0.36895076236967395</v>
      </c>
      <c r="J32" s="197">
        <f t="shared" si="2"/>
        <v>892</v>
      </c>
      <c r="K32" s="197">
        <f t="shared" si="3"/>
        <v>6122</v>
      </c>
      <c r="L32" s="198">
        <f>G32/G28</f>
        <v>9.5417883281434246E-3</v>
      </c>
      <c r="M32" s="199">
        <v>3070</v>
      </c>
      <c r="N32" s="197">
        <v>1632</v>
      </c>
      <c r="O32" s="197">
        <v>3777</v>
      </c>
      <c r="P32" s="197">
        <v>3444</v>
      </c>
      <c r="Q32" s="197">
        <v>3421</v>
      </c>
      <c r="R32" s="198">
        <f t="shared" si="4"/>
        <v>-6.6782810685249716E-3</v>
      </c>
      <c r="S32" s="198">
        <f t="shared" si="5"/>
        <v>0.11433224755700322</v>
      </c>
      <c r="T32" s="197">
        <f t="shared" si="6"/>
        <v>-23</v>
      </c>
      <c r="U32" s="197">
        <f t="shared" si="7"/>
        <v>351</v>
      </c>
      <c r="V32" s="198">
        <f>Q32/Q28</f>
        <v>1.481625847246584E-2</v>
      </c>
    </row>
    <row r="33" spans="2:22" x14ac:dyDescent="0.25">
      <c r="B33" s="173" t="s">
        <v>165</v>
      </c>
      <c r="C33" s="193">
        <v>343680</v>
      </c>
      <c r="D33" s="193">
        <v>123705</v>
      </c>
      <c r="E33" s="193">
        <v>161172</v>
      </c>
      <c r="F33" s="193">
        <v>224351</v>
      </c>
      <c r="G33" s="193">
        <v>233427</v>
      </c>
      <c r="H33" s="194">
        <f t="shared" si="0"/>
        <v>4.0454466438750059E-2</v>
      </c>
      <c r="I33" s="194">
        <f t="shared" si="1"/>
        <v>-0.32080132681564244</v>
      </c>
      <c r="J33" s="193">
        <f t="shared" si="2"/>
        <v>9076</v>
      </c>
      <c r="K33" s="193">
        <f t="shared" si="3"/>
        <v>-110253</v>
      </c>
      <c r="L33" s="194">
        <f>G33/G33</f>
        <v>1</v>
      </c>
      <c r="M33" s="195">
        <v>35515</v>
      </c>
      <c r="N33" s="193">
        <v>9735</v>
      </c>
      <c r="O33" s="193">
        <v>18737</v>
      </c>
      <c r="P33" s="193">
        <v>22470</v>
      </c>
      <c r="Q33" s="193">
        <v>37974</v>
      </c>
      <c r="R33" s="194">
        <f t="shared" si="4"/>
        <v>0.6899866488651536</v>
      </c>
      <c r="S33" s="194">
        <f t="shared" si="5"/>
        <v>6.9238349992960746E-2</v>
      </c>
      <c r="T33" s="193">
        <f t="shared" si="6"/>
        <v>15504</v>
      </c>
      <c r="U33" s="193">
        <f t="shared" si="7"/>
        <v>2459</v>
      </c>
      <c r="V33" s="194">
        <f>Q33/Q33</f>
        <v>1</v>
      </c>
    </row>
    <row r="34" spans="2:22" x14ac:dyDescent="0.25">
      <c r="B34" s="178" t="s">
        <v>197</v>
      </c>
      <c r="C34" s="179">
        <v>201437</v>
      </c>
      <c r="D34" s="179">
        <v>73208</v>
      </c>
      <c r="E34" s="179">
        <v>88803</v>
      </c>
      <c r="F34" s="179">
        <v>141103</v>
      </c>
      <c r="G34" s="179">
        <v>143930</v>
      </c>
      <c r="H34" s="180">
        <f t="shared" si="0"/>
        <v>2.0035009886395061E-2</v>
      </c>
      <c r="I34" s="180">
        <f t="shared" si="1"/>
        <v>-0.28548379890486852</v>
      </c>
      <c r="J34" s="179">
        <f t="shared" si="2"/>
        <v>2827</v>
      </c>
      <c r="K34" s="179">
        <f t="shared" si="3"/>
        <v>-57507</v>
      </c>
      <c r="L34" s="180">
        <f>G34/G33</f>
        <v>0.61659533815711121</v>
      </c>
      <c r="M34" s="181">
        <v>23533</v>
      </c>
      <c r="N34" s="179">
        <v>6429</v>
      </c>
      <c r="O34" s="179">
        <v>12608</v>
      </c>
      <c r="P34" s="179">
        <v>14768</v>
      </c>
      <c r="Q34" s="179">
        <v>26180</v>
      </c>
      <c r="R34" s="180">
        <f t="shared" si="4"/>
        <v>0.77275189599133265</v>
      </c>
      <c r="S34" s="180">
        <f t="shared" si="5"/>
        <v>0.11248034674712115</v>
      </c>
      <c r="T34" s="179">
        <f t="shared" si="6"/>
        <v>11412</v>
      </c>
      <c r="U34" s="179">
        <f t="shared" si="7"/>
        <v>2647</v>
      </c>
      <c r="V34" s="180">
        <f>Q34/Q33</f>
        <v>0.6894190762100384</v>
      </c>
    </row>
    <row r="35" spans="2:22" x14ac:dyDescent="0.25">
      <c r="B35" s="178" t="s">
        <v>198</v>
      </c>
      <c r="C35" s="179">
        <v>110940</v>
      </c>
      <c r="D35" s="179">
        <v>34618</v>
      </c>
      <c r="E35" s="179">
        <v>49902</v>
      </c>
      <c r="F35" s="179">
        <v>57791</v>
      </c>
      <c r="G35" s="179">
        <v>66320</v>
      </c>
      <c r="H35" s="180">
        <f t="shared" si="0"/>
        <v>0.14758353376823385</v>
      </c>
      <c r="I35" s="180">
        <f t="shared" si="1"/>
        <v>-0.40219938705606639</v>
      </c>
      <c r="J35" s="179">
        <f t="shared" si="2"/>
        <v>8529</v>
      </c>
      <c r="K35" s="179">
        <f t="shared" si="3"/>
        <v>-44620</v>
      </c>
      <c r="L35" s="180">
        <f>G35/G33</f>
        <v>0.28411451974278895</v>
      </c>
      <c r="M35" s="181">
        <v>8962</v>
      </c>
      <c r="N35" s="179">
        <v>1530</v>
      </c>
      <c r="O35" s="179">
        <v>3759</v>
      </c>
      <c r="P35" s="179">
        <v>4732</v>
      </c>
      <c r="Q35" s="179">
        <v>7572</v>
      </c>
      <c r="R35" s="180">
        <f t="shared" si="4"/>
        <v>0.60016906170752327</v>
      </c>
      <c r="S35" s="180">
        <f t="shared" si="5"/>
        <v>-0.15509930819013618</v>
      </c>
      <c r="T35" s="179">
        <f t="shared" si="6"/>
        <v>2840</v>
      </c>
      <c r="U35" s="179">
        <f t="shared" si="7"/>
        <v>-1390</v>
      </c>
      <c r="V35" s="180">
        <f>Q35/Q33</f>
        <v>0.19939958919260548</v>
      </c>
    </row>
    <row r="36" spans="2:22" x14ac:dyDescent="0.25">
      <c r="B36" s="178" t="s">
        <v>199</v>
      </c>
      <c r="C36" s="179">
        <v>23121</v>
      </c>
      <c r="D36" s="179">
        <v>11015</v>
      </c>
      <c r="E36" s="179">
        <v>15468</v>
      </c>
      <c r="F36" s="179">
        <v>18902</v>
      </c>
      <c r="G36" s="179">
        <v>17116</v>
      </c>
      <c r="H36" s="180">
        <f t="shared" si="0"/>
        <v>-9.4487355835361386E-2</v>
      </c>
      <c r="I36" s="180">
        <f t="shared" si="1"/>
        <v>-0.25972060032005539</v>
      </c>
      <c r="J36" s="179">
        <f t="shared" si="2"/>
        <v>-1786</v>
      </c>
      <c r="K36" s="179">
        <f t="shared" si="3"/>
        <v>-6005</v>
      </c>
      <c r="L36" s="180">
        <f>G36/G33</f>
        <v>7.3324851024088908E-2</v>
      </c>
      <c r="M36" s="181">
        <v>2405</v>
      </c>
      <c r="N36" s="179">
        <v>1023</v>
      </c>
      <c r="O36" s="179">
        <v>1489</v>
      </c>
      <c r="P36" s="179">
        <v>1535</v>
      </c>
      <c r="Q36" s="179">
        <v>3902</v>
      </c>
      <c r="R36" s="180">
        <f t="shared" si="4"/>
        <v>1.5420195439739413</v>
      </c>
      <c r="S36" s="180">
        <f t="shared" si="5"/>
        <v>0.62245322245322243</v>
      </c>
      <c r="T36" s="179">
        <f t="shared" si="6"/>
        <v>2367</v>
      </c>
      <c r="U36" s="179">
        <f t="shared" si="7"/>
        <v>1497</v>
      </c>
      <c r="V36" s="180">
        <f>Q36/Q33</f>
        <v>0.10275451624795913</v>
      </c>
    </row>
    <row r="37" spans="2:22" ht="15.75" thickBot="1" x14ac:dyDescent="0.3">
      <c r="B37" s="178" t="s">
        <v>200</v>
      </c>
      <c r="C37" s="197">
        <v>8182</v>
      </c>
      <c r="D37" s="197">
        <v>4866</v>
      </c>
      <c r="E37" s="197">
        <v>6999</v>
      </c>
      <c r="F37" s="197">
        <v>6559</v>
      </c>
      <c r="G37" s="197">
        <v>6063</v>
      </c>
      <c r="H37" s="198">
        <f t="shared" si="0"/>
        <v>-7.5621283732276279E-2</v>
      </c>
      <c r="I37" s="198">
        <f t="shared" si="1"/>
        <v>-0.25898313370813986</v>
      </c>
      <c r="J37" s="197">
        <f t="shared" si="2"/>
        <v>-496</v>
      </c>
      <c r="K37" s="197">
        <f t="shared" si="3"/>
        <v>-2119</v>
      </c>
      <c r="L37" s="198">
        <f>G37/G33</f>
        <v>2.5973859065146706E-2</v>
      </c>
      <c r="M37" s="199">
        <v>615</v>
      </c>
      <c r="N37" s="197">
        <v>753</v>
      </c>
      <c r="O37" s="197">
        <v>881</v>
      </c>
      <c r="P37" s="197">
        <v>1436</v>
      </c>
      <c r="Q37" s="197">
        <v>320</v>
      </c>
      <c r="R37" s="198">
        <f t="shared" si="4"/>
        <v>-0.77715877437325909</v>
      </c>
      <c r="S37" s="198">
        <f t="shared" si="5"/>
        <v>-0.47967479674796742</v>
      </c>
      <c r="T37" s="197">
        <f t="shared" si="6"/>
        <v>-1116</v>
      </c>
      <c r="U37" s="197">
        <f t="shared" si="7"/>
        <v>-295</v>
      </c>
      <c r="V37" s="198">
        <f>Q37/Q33</f>
        <v>8.4268183493969567E-3</v>
      </c>
    </row>
    <row r="38" spans="2:22" ht="16.5" thickBot="1" x14ac:dyDescent="0.3">
      <c r="B38" s="164" t="s">
        <v>93</v>
      </c>
      <c r="C38" s="165"/>
      <c r="D38" s="165"/>
      <c r="E38" s="165"/>
      <c r="F38" s="165"/>
      <c r="G38" s="165"/>
      <c r="H38" s="165"/>
      <c r="I38" s="165"/>
      <c r="J38" s="165"/>
      <c r="K38" s="165"/>
      <c r="L38" s="165"/>
      <c r="M38" s="165"/>
      <c r="N38" s="165"/>
      <c r="O38" s="165"/>
      <c r="P38" s="165"/>
      <c r="Q38" s="165"/>
      <c r="R38" s="165"/>
      <c r="S38" s="165"/>
      <c r="T38" s="165"/>
      <c r="U38" s="165"/>
      <c r="V38" s="165"/>
    </row>
    <row r="39" spans="2:22" ht="15.75" x14ac:dyDescent="0.25">
      <c r="B39" s="188" t="s">
        <v>160</v>
      </c>
      <c r="C39" s="116">
        <v>13147474</v>
      </c>
      <c r="D39" s="116">
        <v>3818966</v>
      </c>
      <c r="E39" s="116">
        <v>5278731</v>
      </c>
      <c r="F39" s="116">
        <v>12694329</v>
      </c>
      <c r="G39" s="116">
        <v>14266572</v>
      </c>
      <c r="H39" s="117">
        <f t="shared" ref="H39:H68" si="8">G39/F39-1</f>
        <v>0.12385396660193693</v>
      </c>
      <c r="I39" s="117">
        <f t="shared" ref="I39:I68" si="9">G39/C39-1</f>
        <v>8.5118860094341997E-2</v>
      </c>
      <c r="J39" s="116">
        <f t="shared" ref="J39:J68" si="10">G39-F39</f>
        <v>1572243</v>
      </c>
      <c r="K39" s="116">
        <f t="shared" ref="K39:K68" si="11">G39-C39</f>
        <v>1119098</v>
      </c>
      <c r="L39" s="117">
        <f>G39/G39</f>
        <v>1</v>
      </c>
      <c r="M39" s="119">
        <v>1199556</v>
      </c>
      <c r="N39" s="116">
        <v>208450</v>
      </c>
      <c r="O39" s="116">
        <v>903812</v>
      </c>
      <c r="P39" s="116">
        <v>1317542</v>
      </c>
      <c r="Q39" s="116">
        <v>1443192</v>
      </c>
      <c r="R39" s="117">
        <f t="shared" ref="R39:R68" si="12">Q39/P39-1</f>
        <v>9.5366978813578696E-2</v>
      </c>
      <c r="S39" s="117">
        <f t="shared" ref="S39:S68" si="13">Q39/M39-1</f>
        <v>0.20310514890509479</v>
      </c>
      <c r="T39" s="116">
        <f t="shared" ref="T39:T68" si="14">Q39-P39</f>
        <v>125650</v>
      </c>
      <c r="U39" s="116">
        <f t="shared" ref="U39:U68" si="15">Q39-M39</f>
        <v>243636</v>
      </c>
      <c r="V39" s="117">
        <f>Q39/Q39</f>
        <v>1</v>
      </c>
    </row>
    <row r="40" spans="2:22" ht="15.75" x14ac:dyDescent="0.25">
      <c r="B40" s="168" t="s">
        <v>197</v>
      </c>
      <c r="C40" s="116">
        <v>7970333</v>
      </c>
      <c r="D40" s="116">
        <v>2330640</v>
      </c>
      <c r="E40" s="116">
        <v>2917010</v>
      </c>
      <c r="F40" s="116">
        <v>7612925</v>
      </c>
      <c r="G40" s="116">
        <v>8754417</v>
      </c>
      <c r="H40" s="117">
        <f t="shared" si="8"/>
        <v>0.14994131690513179</v>
      </c>
      <c r="I40" s="117">
        <f t="shared" si="9"/>
        <v>9.8375312549676464E-2</v>
      </c>
      <c r="J40" s="116">
        <f t="shared" si="10"/>
        <v>1141492</v>
      </c>
      <c r="K40" s="116">
        <f t="shared" si="11"/>
        <v>784084</v>
      </c>
      <c r="L40" s="117">
        <f>G40/G39</f>
        <v>0.61363143157305067</v>
      </c>
      <c r="M40" s="119">
        <v>754079</v>
      </c>
      <c r="N40" s="116">
        <v>114819</v>
      </c>
      <c r="O40" s="116">
        <v>542524</v>
      </c>
      <c r="P40" s="116">
        <v>847182</v>
      </c>
      <c r="Q40" s="116">
        <v>920576</v>
      </c>
      <c r="R40" s="117">
        <f t="shared" si="12"/>
        <v>8.6633096548321298E-2</v>
      </c>
      <c r="S40" s="117">
        <f t="shared" si="13"/>
        <v>0.22079516867596105</v>
      </c>
      <c r="T40" s="116">
        <f t="shared" si="14"/>
        <v>73394</v>
      </c>
      <c r="U40" s="116">
        <f t="shared" si="15"/>
        <v>166497</v>
      </c>
      <c r="V40" s="117">
        <f>Q40/Q39</f>
        <v>0.63787493278787577</v>
      </c>
    </row>
    <row r="41" spans="2:22" ht="15.75" x14ac:dyDescent="0.25">
      <c r="B41" s="168" t="s">
        <v>198</v>
      </c>
      <c r="C41" s="116">
        <v>4461800</v>
      </c>
      <c r="D41" s="116">
        <v>1156143</v>
      </c>
      <c r="E41" s="116">
        <v>1887221</v>
      </c>
      <c r="F41" s="116">
        <v>4209586</v>
      </c>
      <c r="G41" s="116">
        <v>4597189</v>
      </c>
      <c r="H41" s="117">
        <f t="shared" si="8"/>
        <v>9.2076275434211263E-2</v>
      </c>
      <c r="I41" s="117">
        <f t="shared" si="9"/>
        <v>3.0344031556770901E-2</v>
      </c>
      <c r="J41" s="116">
        <f t="shared" si="10"/>
        <v>387603</v>
      </c>
      <c r="K41" s="116">
        <f t="shared" si="11"/>
        <v>135389</v>
      </c>
      <c r="L41" s="117">
        <f>G41/G39</f>
        <v>0.32223501202671534</v>
      </c>
      <c r="M41" s="119">
        <v>347492</v>
      </c>
      <c r="N41" s="116">
        <v>60763</v>
      </c>
      <c r="O41" s="116">
        <v>270658</v>
      </c>
      <c r="P41" s="116">
        <v>352034</v>
      </c>
      <c r="Q41" s="116">
        <v>395647</v>
      </c>
      <c r="R41" s="117">
        <f t="shared" si="12"/>
        <v>0.12388860166915694</v>
      </c>
      <c r="S41" s="117">
        <f t="shared" si="13"/>
        <v>0.13857872987004027</v>
      </c>
      <c r="T41" s="116">
        <f t="shared" si="14"/>
        <v>43613</v>
      </c>
      <c r="U41" s="116">
        <f t="shared" si="15"/>
        <v>48155</v>
      </c>
      <c r="V41" s="117">
        <f>Q41/Q39</f>
        <v>0.27414716822155333</v>
      </c>
    </row>
    <row r="42" spans="2:22" ht="15.75" x14ac:dyDescent="0.25">
      <c r="B42" s="168" t="s">
        <v>199</v>
      </c>
      <c r="C42" s="116">
        <v>557839</v>
      </c>
      <c r="D42" s="116">
        <v>247515</v>
      </c>
      <c r="E42" s="116">
        <v>353038</v>
      </c>
      <c r="F42" s="116">
        <v>664473</v>
      </c>
      <c r="G42" s="116">
        <v>695709</v>
      </c>
      <c r="H42" s="117">
        <f t="shared" si="8"/>
        <v>4.7008682068345964E-2</v>
      </c>
      <c r="I42" s="117">
        <f t="shared" si="9"/>
        <v>0.2471501633983999</v>
      </c>
      <c r="J42" s="116">
        <f t="shared" si="10"/>
        <v>31236</v>
      </c>
      <c r="K42" s="116">
        <f t="shared" si="11"/>
        <v>137870</v>
      </c>
      <c r="L42" s="117">
        <f>G42/G39</f>
        <v>4.8764973113372995E-2</v>
      </c>
      <c r="M42" s="119">
        <v>74859</v>
      </c>
      <c r="N42" s="116">
        <v>20402</v>
      </c>
      <c r="O42" s="116">
        <v>66568</v>
      </c>
      <c r="P42" s="116">
        <v>80045</v>
      </c>
      <c r="Q42" s="116">
        <v>93736</v>
      </c>
      <c r="R42" s="117">
        <f t="shared" si="12"/>
        <v>0.17104128927478301</v>
      </c>
      <c r="S42" s="117">
        <f t="shared" si="13"/>
        <v>0.25216740806048699</v>
      </c>
      <c r="T42" s="116">
        <f t="shared" si="14"/>
        <v>13691</v>
      </c>
      <c r="U42" s="116">
        <f t="shared" si="15"/>
        <v>18877</v>
      </c>
      <c r="V42" s="117">
        <f>Q42/Q39</f>
        <v>6.4950470900614746E-2</v>
      </c>
    </row>
    <row r="43" spans="2:22" ht="15.75" x14ac:dyDescent="0.25">
      <c r="B43" s="168" t="s">
        <v>200</v>
      </c>
      <c r="C43" s="189">
        <v>157507</v>
      </c>
      <c r="D43" s="189">
        <v>84672</v>
      </c>
      <c r="E43" s="189">
        <v>121464</v>
      </c>
      <c r="F43" s="189">
        <v>207350</v>
      </c>
      <c r="G43" s="189">
        <v>219259</v>
      </c>
      <c r="H43" s="190">
        <f t="shared" si="8"/>
        <v>5.7434289848082853E-2</v>
      </c>
      <c r="I43" s="190">
        <f t="shared" si="9"/>
        <v>0.39205876564216191</v>
      </c>
      <c r="J43" s="189">
        <f t="shared" si="10"/>
        <v>11909</v>
      </c>
      <c r="K43" s="189">
        <f t="shared" si="11"/>
        <v>61752</v>
      </c>
      <c r="L43" s="190">
        <f>G43/G39</f>
        <v>1.5368723474707168E-2</v>
      </c>
      <c r="M43" s="191">
        <v>23126</v>
      </c>
      <c r="N43" s="189">
        <v>12467</v>
      </c>
      <c r="O43" s="189">
        <v>24062</v>
      </c>
      <c r="P43" s="189">
        <v>38281</v>
      </c>
      <c r="Q43" s="189">
        <v>33233</v>
      </c>
      <c r="R43" s="190">
        <f t="shared" si="12"/>
        <v>-0.13186698362111748</v>
      </c>
      <c r="S43" s="190">
        <f t="shared" si="13"/>
        <v>0.43704056040819861</v>
      </c>
      <c r="T43" s="189">
        <f t="shared" si="14"/>
        <v>-5048</v>
      </c>
      <c r="U43" s="189">
        <f t="shared" si="15"/>
        <v>10107</v>
      </c>
      <c r="V43" s="190">
        <f>Q43/Q39</f>
        <v>2.3027428089956153E-2</v>
      </c>
    </row>
    <row r="44" spans="2:22" x14ac:dyDescent="0.25">
      <c r="B44" s="173" t="s">
        <v>161</v>
      </c>
      <c r="C44" s="193">
        <v>5048209</v>
      </c>
      <c r="D44" s="193">
        <v>1579182</v>
      </c>
      <c r="E44" s="193">
        <v>2189109</v>
      </c>
      <c r="F44" s="193">
        <v>5116249</v>
      </c>
      <c r="G44" s="193">
        <v>5678405</v>
      </c>
      <c r="H44" s="194">
        <f t="shared" si="8"/>
        <v>0.10987659122923854</v>
      </c>
      <c r="I44" s="194">
        <f t="shared" si="9"/>
        <v>0.12483556049284017</v>
      </c>
      <c r="J44" s="193">
        <f t="shared" si="10"/>
        <v>562156</v>
      </c>
      <c r="K44" s="193">
        <f t="shared" si="11"/>
        <v>630196</v>
      </c>
      <c r="L44" s="194">
        <f>G44/G44</f>
        <v>1</v>
      </c>
      <c r="M44" s="195">
        <v>469811</v>
      </c>
      <c r="N44" s="193">
        <v>92652</v>
      </c>
      <c r="O44" s="193">
        <v>367811</v>
      </c>
      <c r="P44" s="193">
        <v>526495</v>
      </c>
      <c r="Q44" s="193">
        <v>578100</v>
      </c>
      <c r="R44" s="194">
        <f t="shared" si="12"/>
        <v>9.8016125509264196E-2</v>
      </c>
      <c r="S44" s="194">
        <f t="shared" si="13"/>
        <v>0.23049481600047672</v>
      </c>
      <c r="T44" s="193">
        <f t="shared" si="14"/>
        <v>51605</v>
      </c>
      <c r="U44" s="193">
        <f t="shared" si="15"/>
        <v>108289</v>
      </c>
      <c r="V44" s="194">
        <f>Q44/Q44</f>
        <v>1</v>
      </c>
    </row>
    <row r="45" spans="2:22" x14ac:dyDescent="0.25">
      <c r="B45" s="178" t="s">
        <v>197</v>
      </c>
      <c r="C45" s="179">
        <v>3084326</v>
      </c>
      <c r="D45" s="179">
        <v>986531</v>
      </c>
      <c r="E45" s="179">
        <v>1209793</v>
      </c>
      <c r="F45" s="179">
        <v>3028017</v>
      </c>
      <c r="G45" s="179">
        <v>3389302</v>
      </c>
      <c r="H45" s="180">
        <f t="shared" si="8"/>
        <v>0.11931405933322048</v>
      </c>
      <c r="I45" s="180">
        <f t="shared" si="9"/>
        <v>9.8879301344929171E-2</v>
      </c>
      <c r="J45" s="179">
        <f t="shared" si="10"/>
        <v>361285</v>
      </c>
      <c r="K45" s="179">
        <f t="shared" si="11"/>
        <v>304976</v>
      </c>
      <c r="L45" s="180">
        <f>G45/G44</f>
        <v>0.59687570717481409</v>
      </c>
      <c r="M45" s="181">
        <v>299473</v>
      </c>
      <c r="N45" s="179">
        <v>49470</v>
      </c>
      <c r="O45" s="179">
        <v>221225</v>
      </c>
      <c r="P45" s="179">
        <v>323032</v>
      </c>
      <c r="Q45" s="179">
        <v>361407</v>
      </c>
      <c r="R45" s="180">
        <f t="shared" si="12"/>
        <v>0.11879628024468158</v>
      </c>
      <c r="S45" s="180">
        <f t="shared" si="13"/>
        <v>0.20680996283471287</v>
      </c>
      <c r="T45" s="179">
        <f t="shared" si="14"/>
        <v>38375</v>
      </c>
      <c r="U45" s="179">
        <f t="shared" si="15"/>
        <v>61934</v>
      </c>
      <c r="V45" s="180">
        <f>Q45/Q44</f>
        <v>0.62516346652828225</v>
      </c>
    </row>
    <row r="46" spans="2:22" x14ac:dyDescent="0.25">
      <c r="B46" s="178" t="s">
        <v>198</v>
      </c>
      <c r="C46" s="179">
        <v>1668567</v>
      </c>
      <c r="D46" s="179">
        <v>456561</v>
      </c>
      <c r="E46" s="179">
        <v>767734</v>
      </c>
      <c r="F46" s="179">
        <v>1712308</v>
      </c>
      <c r="G46" s="179">
        <v>1895111</v>
      </c>
      <c r="H46" s="180">
        <f t="shared" si="8"/>
        <v>0.10675824676401668</v>
      </c>
      <c r="I46" s="180">
        <f t="shared" si="9"/>
        <v>0.13577159322939991</v>
      </c>
      <c r="J46" s="179">
        <f t="shared" si="10"/>
        <v>182803</v>
      </c>
      <c r="K46" s="179">
        <f t="shared" si="11"/>
        <v>226544</v>
      </c>
      <c r="L46" s="180">
        <f>G46/G44</f>
        <v>0.33374002030499761</v>
      </c>
      <c r="M46" s="181">
        <v>134534</v>
      </c>
      <c r="N46" s="179">
        <v>27650</v>
      </c>
      <c r="O46" s="179">
        <v>112116</v>
      </c>
      <c r="P46" s="179">
        <v>152542</v>
      </c>
      <c r="Q46" s="179">
        <v>167270</v>
      </c>
      <c r="R46" s="180">
        <f t="shared" si="12"/>
        <v>9.6550458234453407E-2</v>
      </c>
      <c r="S46" s="180">
        <f t="shared" si="13"/>
        <v>0.24332882394041655</v>
      </c>
      <c r="T46" s="179">
        <f t="shared" si="14"/>
        <v>14728</v>
      </c>
      <c r="U46" s="179">
        <f t="shared" si="15"/>
        <v>32736</v>
      </c>
      <c r="V46" s="180">
        <f>Q46/Q44</f>
        <v>0.28934440408233869</v>
      </c>
    </row>
    <row r="47" spans="2:22" x14ac:dyDescent="0.25">
      <c r="B47" s="178" t="s">
        <v>199</v>
      </c>
      <c r="C47" s="179">
        <v>230266</v>
      </c>
      <c r="D47" s="179">
        <v>102714</v>
      </c>
      <c r="E47" s="179">
        <v>156075</v>
      </c>
      <c r="F47" s="179">
        <v>279767</v>
      </c>
      <c r="G47" s="179">
        <v>282337</v>
      </c>
      <c r="H47" s="180">
        <f t="shared" si="8"/>
        <v>9.186215672327247E-3</v>
      </c>
      <c r="I47" s="180">
        <f t="shared" si="9"/>
        <v>0.22613412314453729</v>
      </c>
      <c r="J47" s="179">
        <f t="shared" si="10"/>
        <v>2570</v>
      </c>
      <c r="K47" s="179">
        <f t="shared" si="11"/>
        <v>52071</v>
      </c>
      <c r="L47" s="180">
        <f>G47/G44</f>
        <v>4.9721180507554495E-2</v>
      </c>
      <c r="M47" s="181">
        <v>27685</v>
      </c>
      <c r="N47" s="179">
        <v>9404</v>
      </c>
      <c r="O47" s="179">
        <v>24614</v>
      </c>
      <c r="P47" s="179">
        <v>32767</v>
      </c>
      <c r="Q47" s="179">
        <v>36119</v>
      </c>
      <c r="R47" s="180">
        <f t="shared" si="12"/>
        <v>0.10229804376354257</v>
      </c>
      <c r="S47" s="180">
        <f t="shared" si="13"/>
        <v>0.30464150261874656</v>
      </c>
      <c r="T47" s="179">
        <f t="shared" si="14"/>
        <v>3352</v>
      </c>
      <c r="U47" s="179">
        <f t="shared" si="15"/>
        <v>8434</v>
      </c>
      <c r="V47" s="180">
        <f>Q47/Q44</f>
        <v>6.2478809894481922E-2</v>
      </c>
    </row>
    <row r="48" spans="2:22" x14ac:dyDescent="0.25">
      <c r="B48" s="178" t="s">
        <v>200</v>
      </c>
      <c r="C48" s="197">
        <v>65053</v>
      </c>
      <c r="D48" s="197">
        <v>33378</v>
      </c>
      <c r="E48" s="197">
        <v>55510</v>
      </c>
      <c r="F48" s="197">
        <v>96158</v>
      </c>
      <c r="G48" s="197">
        <v>111655</v>
      </c>
      <c r="H48" s="198">
        <f t="shared" si="8"/>
        <v>0.1611618378086066</v>
      </c>
      <c r="I48" s="198">
        <f t="shared" si="9"/>
        <v>0.71636972929764964</v>
      </c>
      <c r="J48" s="197">
        <f t="shared" si="10"/>
        <v>15497</v>
      </c>
      <c r="K48" s="197">
        <f t="shared" si="11"/>
        <v>46602</v>
      </c>
      <c r="L48" s="198">
        <f>G48/G44</f>
        <v>1.9663092012633828E-2</v>
      </c>
      <c r="M48" s="199">
        <v>8119</v>
      </c>
      <c r="N48" s="197">
        <v>6129</v>
      </c>
      <c r="O48" s="197">
        <v>9855</v>
      </c>
      <c r="P48" s="197">
        <v>18154</v>
      </c>
      <c r="Q48" s="197">
        <v>13303</v>
      </c>
      <c r="R48" s="198">
        <f t="shared" si="12"/>
        <v>-0.26721383717087144</v>
      </c>
      <c r="S48" s="198">
        <f t="shared" si="13"/>
        <v>0.63850227860573971</v>
      </c>
      <c r="T48" s="197">
        <f t="shared" si="14"/>
        <v>-4851</v>
      </c>
      <c r="U48" s="197">
        <f t="shared" si="15"/>
        <v>5184</v>
      </c>
      <c r="V48" s="198">
        <f>Q48/Q44</f>
        <v>2.301158969036499E-2</v>
      </c>
    </row>
    <row r="49" spans="2:22" x14ac:dyDescent="0.25">
      <c r="B49" s="173" t="s">
        <v>162</v>
      </c>
      <c r="C49" s="193">
        <v>3620756</v>
      </c>
      <c r="D49" s="193">
        <v>1090529</v>
      </c>
      <c r="E49" s="193">
        <v>1399181</v>
      </c>
      <c r="F49" s="193">
        <v>3316840</v>
      </c>
      <c r="G49" s="193">
        <v>3811475</v>
      </c>
      <c r="H49" s="194">
        <f t="shared" si="8"/>
        <v>0.1491283872601632</v>
      </c>
      <c r="I49" s="194">
        <f t="shared" si="9"/>
        <v>5.267380624377882E-2</v>
      </c>
      <c r="J49" s="193">
        <f t="shared" si="10"/>
        <v>494635</v>
      </c>
      <c r="K49" s="193">
        <f t="shared" si="11"/>
        <v>190719</v>
      </c>
      <c r="L49" s="194">
        <f>G49/G49</f>
        <v>1</v>
      </c>
      <c r="M49" s="195">
        <v>377661</v>
      </c>
      <c r="N49" s="193">
        <v>61848</v>
      </c>
      <c r="O49" s="193">
        <v>280210</v>
      </c>
      <c r="P49" s="193">
        <v>383148</v>
      </c>
      <c r="Q49" s="193">
        <v>430708</v>
      </c>
      <c r="R49" s="194">
        <f t="shared" si="12"/>
        <v>0.12412957917045109</v>
      </c>
      <c r="S49" s="194">
        <f t="shared" si="13"/>
        <v>0.14046194867884165</v>
      </c>
      <c r="T49" s="193">
        <f t="shared" si="14"/>
        <v>47560</v>
      </c>
      <c r="U49" s="193">
        <f t="shared" si="15"/>
        <v>53047</v>
      </c>
      <c r="V49" s="194">
        <f>Q49/Q49</f>
        <v>1</v>
      </c>
    </row>
    <row r="50" spans="2:22" x14ac:dyDescent="0.25">
      <c r="B50" s="178" t="s">
        <v>197</v>
      </c>
      <c r="C50" s="179">
        <v>2176100</v>
      </c>
      <c r="D50" s="179">
        <v>681528</v>
      </c>
      <c r="E50" s="179">
        <v>794019</v>
      </c>
      <c r="F50" s="179">
        <v>1964813</v>
      </c>
      <c r="G50" s="179">
        <v>2323355</v>
      </c>
      <c r="H50" s="180">
        <f t="shared" si="8"/>
        <v>0.18248148806018682</v>
      </c>
      <c r="I50" s="180">
        <f t="shared" si="9"/>
        <v>6.7669224759891566E-2</v>
      </c>
      <c r="J50" s="179">
        <f t="shared" si="10"/>
        <v>358542</v>
      </c>
      <c r="K50" s="179">
        <f t="shared" si="11"/>
        <v>147255</v>
      </c>
      <c r="L50" s="180">
        <f>G50/G49</f>
        <v>0.60956847414714777</v>
      </c>
      <c r="M50" s="181">
        <v>239786</v>
      </c>
      <c r="N50" s="179">
        <v>36641</v>
      </c>
      <c r="O50" s="179">
        <v>170258</v>
      </c>
      <c r="P50" s="179">
        <v>242112</v>
      </c>
      <c r="Q50" s="179">
        <v>280748</v>
      </c>
      <c r="R50" s="180">
        <f t="shared" si="12"/>
        <v>0.15957903780068738</v>
      </c>
      <c r="S50" s="180">
        <f t="shared" si="13"/>
        <v>0.17082732102791653</v>
      </c>
      <c r="T50" s="179">
        <f t="shared" si="14"/>
        <v>38636</v>
      </c>
      <c r="U50" s="179">
        <f t="shared" si="15"/>
        <v>40962</v>
      </c>
      <c r="V50" s="180">
        <f>Q50/Q49</f>
        <v>0.6518290814194303</v>
      </c>
    </row>
    <row r="51" spans="2:22" x14ac:dyDescent="0.25">
      <c r="B51" s="178" t="s">
        <v>198</v>
      </c>
      <c r="C51" s="179">
        <v>1218833</v>
      </c>
      <c r="D51" s="179">
        <v>304381</v>
      </c>
      <c r="E51" s="179">
        <v>459992</v>
      </c>
      <c r="F51" s="179">
        <v>1060873</v>
      </c>
      <c r="G51" s="179">
        <v>1189871</v>
      </c>
      <c r="H51" s="180">
        <f t="shared" si="8"/>
        <v>0.12159608171760428</v>
      </c>
      <c r="I51" s="180">
        <f t="shared" si="9"/>
        <v>-2.3762074049521131E-2</v>
      </c>
      <c r="J51" s="179">
        <f t="shared" si="10"/>
        <v>128998</v>
      </c>
      <c r="K51" s="179">
        <f t="shared" si="11"/>
        <v>-28962</v>
      </c>
      <c r="L51" s="180">
        <f>G51/G49</f>
        <v>0.31218124217002602</v>
      </c>
      <c r="M51" s="181">
        <v>103300</v>
      </c>
      <c r="N51" s="179">
        <v>15693</v>
      </c>
      <c r="O51" s="179">
        <v>75986</v>
      </c>
      <c r="P51" s="179">
        <v>98719</v>
      </c>
      <c r="Q51" s="179">
        <v>105689</v>
      </c>
      <c r="R51" s="180">
        <f t="shared" si="12"/>
        <v>7.0604442913724919E-2</v>
      </c>
      <c r="S51" s="180">
        <f t="shared" si="13"/>
        <v>2.3126815101645715E-2</v>
      </c>
      <c r="T51" s="179">
        <f t="shared" si="14"/>
        <v>6970</v>
      </c>
      <c r="U51" s="179">
        <f t="shared" si="15"/>
        <v>2389</v>
      </c>
      <c r="V51" s="180">
        <f>Q51/Q49</f>
        <v>0.24538434391745684</v>
      </c>
    </row>
    <row r="52" spans="2:22" x14ac:dyDescent="0.25">
      <c r="B52" s="178" t="s">
        <v>199</v>
      </c>
      <c r="C52" s="179">
        <v>164549</v>
      </c>
      <c r="D52" s="179">
        <v>76758</v>
      </c>
      <c r="E52" s="179">
        <v>103321</v>
      </c>
      <c r="F52" s="179">
        <v>214751</v>
      </c>
      <c r="G52" s="179">
        <v>221237</v>
      </c>
      <c r="H52" s="180">
        <f t="shared" si="8"/>
        <v>3.0202420477669412E-2</v>
      </c>
      <c r="I52" s="180">
        <f t="shared" si="9"/>
        <v>0.34450528414028647</v>
      </c>
      <c r="J52" s="179">
        <f t="shared" si="10"/>
        <v>6486</v>
      </c>
      <c r="K52" s="179">
        <f t="shared" si="11"/>
        <v>56688</v>
      </c>
      <c r="L52" s="180">
        <f>G52/G49</f>
        <v>5.8044982585481998E-2</v>
      </c>
      <c r="M52" s="181">
        <v>24782</v>
      </c>
      <c r="N52" s="179">
        <v>5900</v>
      </c>
      <c r="O52" s="179">
        <v>23875</v>
      </c>
      <c r="P52" s="179">
        <v>27554</v>
      </c>
      <c r="Q52" s="179">
        <v>29741</v>
      </c>
      <c r="R52" s="180">
        <f t="shared" si="12"/>
        <v>7.9371416128329875E-2</v>
      </c>
      <c r="S52" s="180">
        <f t="shared" si="13"/>
        <v>0.20010491485755799</v>
      </c>
      <c r="T52" s="179">
        <f t="shared" si="14"/>
        <v>2187</v>
      </c>
      <c r="U52" s="179">
        <f t="shared" si="15"/>
        <v>4959</v>
      </c>
      <c r="V52" s="180">
        <f>Q52/Q49</f>
        <v>6.9051422309313965E-2</v>
      </c>
    </row>
    <row r="53" spans="2:22" x14ac:dyDescent="0.25">
      <c r="B53" s="178" t="s">
        <v>200</v>
      </c>
      <c r="C53" s="197">
        <v>61277</v>
      </c>
      <c r="D53" s="197">
        <v>27863</v>
      </c>
      <c r="E53" s="197">
        <v>41851</v>
      </c>
      <c r="F53" s="197">
        <v>76406</v>
      </c>
      <c r="G53" s="197">
        <v>77013</v>
      </c>
      <c r="H53" s="198">
        <f t="shared" si="8"/>
        <v>7.9444022720729368E-3</v>
      </c>
      <c r="I53" s="198">
        <f t="shared" si="9"/>
        <v>0.25680108360396225</v>
      </c>
      <c r="J53" s="197">
        <f t="shared" si="10"/>
        <v>607</v>
      </c>
      <c r="K53" s="197">
        <f t="shared" si="11"/>
        <v>15736</v>
      </c>
      <c r="L53" s="198">
        <f>G53/G49</f>
        <v>2.0205563462963812E-2</v>
      </c>
      <c r="M53" s="199">
        <v>9793</v>
      </c>
      <c r="N53" s="197">
        <v>3613</v>
      </c>
      <c r="O53" s="197">
        <v>10091</v>
      </c>
      <c r="P53" s="197">
        <v>14764</v>
      </c>
      <c r="Q53" s="197">
        <v>14531</v>
      </c>
      <c r="R53" s="198">
        <f t="shared" si="12"/>
        <v>-1.5781630994310514E-2</v>
      </c>
      <c r="S53" s="198">
        <f t="shared" si="13"/>
        <v>0.48381496987644246</v>
      </c>
      <c r="T53" s="197">
        <f t="shared" si="14"/>
        <v>-233</v>
      </c>
      <c r="U53" s="197">
        <f t="shared" si="15"/>
        <v>4738</v>
      </c>
      <c r="V53" s="198">
        <f>Q53/Q49</f>
        <v>3.373747411239169E-2</v>
      </c>
    </row>
    <row r="54" spans="2:22" x14ac:dyDescent="0.25">
      <c r="B54" s="173" t="s">
        <v>163</v>
      </c>
      <c r="C54" s="193">
        <v>2756026</v>
      </c>
      <c r="D54" s="193">
        <v>661524</v>
      </c>
      <c r="E54" s="193">
        <v>902978</v>
      </c>
      <c r="F54" s="193">
        <v>2466036</v>
      </c>
      <c r="G54" s="193">
        <v>2853186</v>
      </c>
      <c r="H54" s="194">
        <f t="shared" si="8"/>
        <v>0.15699284195364549</v>
      </c>
      <c r="I54" s="194">
        <f t="shared" si="9"/>
        <v>3.5253658710041158E-2</v>
      </c>
      <c r="J54" s="193">
        <f t="shared" si="10"/>
        <v>387150</v>
      </c>
      <c r="K54" s="193">
        <f t="shared" si="11"/>
        <v>97160</v>
      </c>
      <c r="L54" s="194">
        <f>G54/G54</f>
        <v>1</v>
      </c>
      <c r="M54" s="195">
        <v>235088</v>
      </c>
      <c r="N54" s="193">
        <v>31285</v>
      </c>
      <c r="O54" s="193">
        <v>148414</v>
      </c>
      <c r="P54" s="193">
        <v>240727</v>
      </c>
      <c r="Q54" s="193">
        <v>279491</v>
      </c>
      <c r="R54" s="194">
        <f t="shared" si="12"/>
        <v>0.16102888334087995</v>
      </c>
      <c r="S54" s="194">
        <f t="shared" si="13"/>
        <v>0.18887820730960314</v>
      </c>
      <c r="T54" s="193">
        <f t="shared" si="14"/>
        <v>38764</v>
      </c>
      <c r="U54" s="193">
        <f t="shared" si="15"/>
        <v>44403</v>
      </c>
      <c r="V54" s="194">
        <f>Q54/Q54</f>
        <v>1</v>
      </c>
    </row>
    <row r="55" spans="2:22" x14ac:dyDescent="0.25">
      <c r="B55" s="178" t="s">
        <v>197</v>
      </c>
      <c r="C55" s="179">
        <v>1774306</v>
      </c>
      <c r="D55" s="179">
        <v>409194</v>
      </c>
      <c r="E55" s="179">
        <v>517355</v>
      </c>
      <c r="F55" s="179">
        <v>1558763</v>
      </c>
      <c r="G55" s="179">
        <v>1925541</v>
      </c>
      <c r="H55" s="180">
        <f t="shared" si="8"/>
        <v>0.23530068393976511</v>
      </c>
      <c r="I55" s="180">
        <f t="shared" si="9"/>
        <v>8.5236143032825229E-2</v>
      </c>
      <c r="J55" s="179">
        <f t="shared" si="10"/>
        <v>366778</v>
      </c>
      <c r="K55" s="179">
        <f t="shared" si="11"/>
        <v>151235</v>
      </c>
      <c r="L55" s="180">
        <f>G55/G54</f>
        <v>0.67487398297902768</v>
      </c>
      <c r="M55" s="181">
        <v>159073</v>
      </c>
      <c r="N55" s="179">
        <v>18307</v>
      </c>
      <c r="O55" s="179">
        <v>94092</v>
      </c>
      <c r="P55" s="179">
        <v>175396</v>
      </c>
      <c r="Q55" s="179">
        <v>203983</v>
      </c>
      <c r="R55" s="180">
        <f t="shared" si="12"/>
        <v>0.16298547287281351</v>
      </c>
      <c r="S55" s="180">
        <f t="shared" si="13"/>
        <v>0.28232321009850825</v>
      </c>
      <c r="T55" s="179">
        <f t="shared" si="14"/>
        <v>28587</v>
      </c>
      <c r="U55" s="179">
        <f t="shared" si="15"/>
        <v>44910</v>
      </c>
      <c r="V55" s="180">
        <f>Q55/Q54</f>
        <v>0.72983745451553006</v>
      </c>
    </row>
    <row r="56" spans="2:22" x14ac:dyDescent="0.25">
      <c r="B56" s="178" t="s">
        <v>198</v>
      </c>
      <c r="C56" s="179">
        <v>877582</v>
      </c>
      <c r="D56" s="179">
        <v>202127</v>
      </c>
      <c r="E56" s="179">
        <v>319562</v>
      </c>
      <c r="F56" s="179">
        <v>806593</v>
      </c>
      <c r="G56" s="179">
        <v>807924</v>
      </c>
      <c r="H56" s="180">
        <f t="shared" si="8"/>
        <v>1.6501506955799439E-3</v>
      </c>
      <c r="I56" s="180">
        <f t="shared" si="9"/>
        <v>-7.9374918811005668E-2</v>
      </c>
      <c r="J56" s="179">
        <f t="shared" si="10"/>
        <v>1331</v>
      </c>
      <c r="K56" s="179">
        <f t="shared" si="11"/>
        <v>-69658</v>
      </c>
      <c r="L56" s="180">
        <f>G56/G54</f>
        <v>0.28316555597847459</v>
      </c>
      <c r="M56" s="181">
        <v>61353</v>
      </c>
      <c r="N56" s="179">
        <v>7849</v>
      </c>
      <c r="O56" s="179">
        <v>42470</v>
      </c>
      <c r="P56" s="179">
        <v>54734</v>
      </c>
      <c r="Q56" s="179">
        <v>61880</v>
      </c>
      <c r="R56" s="180">
        <f t="shared" si="12"/>
        <v>0.13055870208645448</v>
      </c>
      <c r="S56" s="180">
        <f t="shared" si="13"/>
        <v>8.5896370185647442E-3</v>
      </c>
      <c r="T56" s="179">
        <f t="shared" si="14"/>
        <v>7146</v>
      </c>
      <c r="U56" s="179">
        <f t="shared" si="15"/>
        <v>527</v>
      </c>
      <c r="V56" s="180">
        <f>Q56/Q54</f>
        <v>0.22140247807621713</v>
      </c>
    </row>
    <row r="57" spans="2:22" x14ac:dyDescent="0.25">
      <c r="B57" s="178" t="s">
        <v>199</v>
      </c>
      <c r="C57" s="179">
        <v>86369</v>
      </c>
      <c r="D57" s="179">
        <v>36375</v>
      </c>
      <c r="E57" s="179">
        <v>51396</v>
      </c>
      <c r="F57" s="179">
        <v>82927</v>
      </c>
      <c r="G57" s="179">
        <v>103022</v>
      </c>
      <c r="H57" s="180">
        <f t="shared" si="8"/>
        <v>0.24232155992620008</v>
      </c>
      <c r="I57" s="180">
        <f t="shared" si="9"/>
        <v>0.19281223587166685</v>
      </c>
      <c r="J57" s="179">
        <f t="shared" si="10"/>
        <v>20095</v>
      </c>
      <c r="K57" s="179">
        <f t="shared" si="11"/>
        <v>16653</v>
      </c>
      <c r="L57" s="180">
        <f>G57/G54</f>
        <v>3.610770556143203E-2</v>
      </c>
      <c r="M57" s="181">
        <v>11772</v>
      </c>
      <c r="N57" s="179">
        <v>2918</v>
      </c>
      <c r="O57" s="179">
        <v>9391</v>
      </c>
      <c r="P57" s="179">
        <v>8286</v>
      </c>
      <c r="Q57" s="179">
        <v>10871</v>
      </c>
      <c r="R57" s="180">
        <f t="shared" si="12"/>
        <v>0.31197200096548405</v>
      </c>
      <c r="S57" s="180">
        <f t="shared" si="13"/>
        <v>-7.6537546721032967E-2</v>
      </c>
      <c r="T57" s="179">
        <f t="shared" si="14"/>
        <v>2585</v>
      </c>
      <c r="U57" s="179">
        <f t="shared" si="15"/>
        <v>-901</v>
      </c>
      <c r="V57" s="180">
        <f>Q57/Q54</f>
        <v>3.8895706838502853E-2</v>
      </c>
    </row>
    <row r="58" spans="2:22" x14ac:dyDescent="0.25">
      <c r="B58" s="178" t="s">
        <v>200</v>
      </c>
      <c r="C58" s="197">
        <v>17771</v>
      </c>
      <c r="D58" s="197">
        <v>13826</v>
      </c>
      <c r="E58" s="197">
        <v>14663</v>
      </c>
      <c r="F58" s="197">
        <v>17756</v>
      </c>
      <c r="G58" s="197">
        <v>16699</v>
      </c>
      <c r="H58" s="198">
        <f t="shared" si="8"/>
        <v>-5.9529173237215627E-2</v>
      </c>
      <c r="I58" s="198">
        <f t="shared" si="9"/>
        <v>-6.0322998143041984E-2</v>
      </c>
      <c r="J58" s="197">
        <f t="shared" si="10"/>
        <v>-1057</v>
      </c>
      <c r="K58" s="197">
        <f t="shared" si="11"/>
        <v>-1072</v>
      </c>
      <c r="L58" s="198">
        <f>G58/G54</f>
        <v>5.8527554810657283E-3</v>
      </c>
      <c r="M58" s="199">
        <v>2890</v>
      </c>
      <c r="N58" s="197">
        <v>2211</v>
      </c>
      <c r="O58" s="197">
        <v>2461</v>
      </c>
      <c r="P58" s="197">
        <v>2311</v>
      </c>
      <c r="Q58" s="197">
        <v>2757</v>
      </c>
      <c r="R58" s="198">
        <f t="shared" si="12"/>
        <v>0.19299004759844229</v>
      </c>
      <c r="S58" s="198">
        <f t="shared" si="13"/>
        <v>-4.6020761245674779E-2</v>
      </c>
      <c r="T58" s="197">
        <f t="shared" si="14"/>
        <v>446</v>
      </c>
      <c r="U58" s="197">
        <f t="shared" si="15"/>
        <v>-133</v>
      </c>
      <c r="V58" s="198">
        <f>Q58/Q54</f>
        <v>9.8643605697500102E-3</v>
      </c>
    </row>
    <row r="59" spans="2:22" x14ac:dyDescent="0.25">
      <c r="B59" s="173" t="s">
        <v>164</v>
      </c>
      <c r="C59" s="193">
        <v>1857792</v>
      </c>
      <c r="D59" s="193">
        <v>566217</v>
      </c>
      <c r="E59" s="193">
        <v>877604</v>
      </c>
      <c r="F59" s="193">
        <v>1968558</v>
      </c>
      <c r="G59" s="193">
        <v>2203105</v>
      </c>
      <c r="H59" s="194">
        <f t="shared" si="8"/>
        <v>0.1191466037576745</v>
      </c>
      <c r="I59" s="194">
        <f t="shared" si="9"/>
        <v>0.18587279953837665</v>
      </c>
      <c r="J59" s="193">
        <f t="shared" si="10"/>
        <v>234547</v>
      </c>
      <c r="K59" s="193">
        <f t="shared" si="11"/>
        <v>345313</v>
      </c>
      <c r="L59" s="194">
        <f>G59/G59</f>
        <v>1</v>
      </c>
      <c r="M59" s="195">
        <v>159941</v>
      </c>
      <c r="N59" s="193">
        <v>35812</v>
      </c>
      <c r="O59" s="193">
        <v>130332</v>
      </c>
      <c r="P59" s="193">
        <v>197959</v>
      </c>
      <c r="Q59" s="193">
        <v>218318</v>
      </c>
      <c r="R59" s="194">
        <f t="shared" si="12"/>
        <v>0.10284452841244907</v>
      </c>
      <c r="S59" s="194">
        <f t="shared" si="13"/>
        <v>0.36499084037238738</v>
      </c>
      <c r="T59" s="193">
        <f t="shared" si="14"/>
        <v>20359</v>
      </c>
      <c r="U59" s="193">
        <f t="shared" si="15"/>
        <v>58377</v>
      </c>
      <c r="V59" s="194">
        <f>Q59/Q59</f>
        <v>1</v>
      </c>
    </row>
    <row r="60" spans="2:22" x14ac:dyDescent="0.25">
      <c r="B60" s="178" t="s">
        <v>197</v>
      </c>
      <c r="C60" s="179">
        <v>1139918</v>
      </c>
      <c r="D60" s="179">
        <v>352274</v>
      </c>
      <c r="E60" s="179">
        <v>485075</v>
      </c>
      <c r="F60" s="179">
        <v>1219195</v>
      </c>
      <c r="G60" s="179">
        <v>1349574</v>
      </c>
      <c r="H60" s="180">
        <f t="shared" si="8"/>
        <v>0.10693859472848888</v>
      </c>
      <c r="I60" s="180">
        <f t="shared" si="9"/>
        <v>0.18392200140711878</v>
      </c>
      <c r="J60" s="179">
        <f t="shared" si="10"/>
        <v>130379</v>
      </c>
      <c r="K60" s="179">
        <f t="shared" si="11"/>
        <v>209656</v>
      </c>
      <c r="L60" s="180">
        <f>G60/G59</f>
        <v>0.61257815673787674</v>
      </c>
      <c r="M60" s="181">
        <v>104167</v>
      </c>
      <c r="N60" s="179">
        <v>22249</v>
      </c>
      <c r="O60" s="179">
        <v>78676</v>
      </c>
      <c r="P60" s="179">
        <v>130652</v>
      </c>
      <c r="Q60" s="179">
        <v>136646</v>
      </c>
      <c r="R60" s="180">
        <f t="shared" si="12"/>
        <v>4.5877598505954742E-2</v>
      </c>
      <c r="S60" s="180">
        <f t="shared" si="13"/>
        <v>0.31179740224831276</v>
      </c>
      <c r="T60" s="179">
        <f t="shared" si="14"/>
        <v>5994</v>
      </c>
      <c r="U60" s="179">
        <f t="shared" si="15"/>
        <v>32479</v>
      </c>
      <c r="V60" s="180">
        <f>Q60/Q59</f>
        <v>0.62590349856631156</v>
      </c>
    </row>
    <row r="61" spans="2:22" x14ac:dyDescent="0.25">
      <c r="B61" s="178" t="s">
        <v>198</v>
      </c>
      <c r="C61" s="179">
        <v>635160</v>
      </c>
      <c r="D61" s="179">
        <v>174771</v>
      </c>
      <c r="E61" s="179">
        <v>329697</v>
      </c>
      <c r="F61" s="179">
        <v>641129</v>
      </c>
      <c r="G61" s="179">
        <v>736544</v>
      </c>
      <c r="H61" s="180">
        <f t="shared" si="8"/>
        <v>0.14882340371438518</v>
      </c>
      <c r="I61" s="180">
        <f t="shared" si="9"/>
        <v>0.15961962340197755</v>
      </c>
      <c r="J61" s="179">
        <f t="shared" si="10"/>
        <v>95415</v>
      </c>
      <c r="K61" s="179">
        <f t="shared" si="11"/>
        <v>101384</v>
      </c>
      <c r="L61" s="180">
        <f>G61/G59</f>
        <v>0.33432087894131235</v>
      </c>
      <c r="M61" s="181">
        <v>43196</v>
      </c>
      <c r="N61" s="179">
        <v>9609</v>
      </c>
      <c r="O61" s="179">
        <v>37657</v>
      </c>
      <c r="P61" s="179">
        <v>52187</v>
      </c>
      <c r="Q61" s="179">
        <v>62247</v>
      </c>
      <c r="R61" s="180">
        <f t="shared" si="12"/>
        <v>0.19276831394791816</v>
      </c>
      <c r="S61" s="180">
        <f t="shared" si="13"/>
        <v>0.44103620705620883</v>
      </c>
      <c r="T61" s="179">
        <f t="shared" si="14"/>
        <v>10060</v>
      </c>
      <c r="U61" s="179">
        <f t="shared" si="15"/>
        <v>19051</v>
      </c>
      <c r="V61" s="180">
        <f>Q61/Q59</f>
        <v>0.28512078710871297</v>
      </c>
    </row>
    <row r="62" spans="2:22" x14ac:dyDescent="0.25">
      <c r="B62" s="178" t="s">
        <v>199</v>
      </c>
      <c r="C62" s="179">
        <v>68588</v>
      </c>
      <c r="D62" s="179">
        <v>30301</v>
      </c>
      <c r="E62" s="179">
        <v>48097</v>
      </c>
      <c r="F62" s="179">
        <v>89185</v>
      </c>
      <c r="G62" s="179">
        <v>96920</v>
      </c>
      <c r="H62" s="180">
        <f t="shared" si="8"/>
        <v>8.6729831249649614E-2</v>
      </c>
      <c r="I62" s="180">
        <f t="shared" si="9"/>
        <v>0.41307517349973755</v>
      </c>
      <c r="J62" s="179">
        <f t="shared" si="10"/>
        <v>7735</v>
      </c>
      <c r="K62" s="179">
        <f t="shared" si="11"/>
        <v>28332</v>
      </c>
      <c r="L62" s="180">
        <f>G62/G59</f>
        <v>4.3992456101729152E-2</v>
      </c>
      <c r="M62" s="181">
        <v>9694</v>
      </c>
      <c r="N62" s="179">
        <v>2481</v>
      </c>
      <c r="O62" s="179">
        <v>10647</v>
      </c>
      <c r="P62" s="179">
        <v>11913</v>
      </c>
      <c r="Q62" s="179">
        <v>16270</v>
      </c>
      <c r="R62" s="180">
        <f t="shared" si="12"/>
        <v>0.36573491144128267</v>
      </c>
      <c r="S62" s="180">
        <f t="shared" si="13"/>
        <v>0.67835774706003704</v>
      </c>
      <c r="T62" s="179">
        <f t="shared" si="14"/>
        <v>4357</v>
      </c>
      <c r="U62" s="179">
        <f t="shared" si="15"/>
        <v>6576</v>
      </c>
      <c r="V62" s="180">
        <f>Q62/Q59</f>
        <v>7.4524317738344989E-2</v>
      </c>
    </row>
    <row r="63" spans="2:22" x14ac:dyDescent="0.25">
      <c r="B63" s="178" t="s">
        <v>200</v>
      </c>
      <c r="C63" s="197">
        <v>14130</v>
      </c>
      <c r="D63" s="197">
        <v>8871</v>
      </c>
      <c r="E63" s="197">
        <v>14735</v>
      </c>
      <c r="F63" s="197">
        <v>19049</v>
      </c>
      <c r="G63" s="197">
        <v>20067</v>
      </c>
      <c r="H63" s="198">
        <f t="shared" si="8"/>
        <v>5.3441125518399968E-2</v>
      </c>
      <c r="I63" s="198">
        <f t="shared" si="9"/>
        <v>0.42016985138004248</v>
      </c>
      <c r="J63" s="197">
        <f t="shared" si="10"/>
        <v>1018</v>
      </c>
      <c r="K63" s="197">
        <f t="shared" si="11"/>
        <v>5937</v>
      </c>
      <c r="L63" s="198">
        <f>G63/G59</f>
        <v>9.1085082190817054E-3</v>
      </c>
      <c r="M63" s="199">
        <v>2883</v>
      </c>
      <c r="N63" s="197">
        <v>1473</v>
      </c>
      <c r="O63" s="197">
        <v>3352</v>
      </c>
      <c r="P63" s="197">
        <v>3206</v>
      </c>
      <c r="Q63" s="197">
        <v>3156</v>
      </c>
      <c r="R63" s="198">
        <f t="shared" si="12"/>
        <v>-1.5595757953836609E-2</v>
      </c>
      <c r="S63" s="198">
        <f t="shared" si="13"/>
        <v>9.4693028095733656E-2</v>
      </c>
      <c r="T63" s="197">
        <f t="shared" si="14"/>
        <v>-50</v>
      </c>
      <c r="U63" s="197">
        <f t="shared" si="15"/>
        <v>273</v>
      </c>
      <c r="V63" s="198">
        <f>Q63/Q59</f>
        <v>1.4455977060984436E-2</v>
      </c>
    </row>
    <row r="64" spans="2:22" x14ac:dyDescent="0.25">
      <c r="B64" s="173" t="s">
        <v>165</v>
      </c>
      <c r="C64" s="193">
        <v>282923</v>
      </c>
      <c r="D64" s="193">
        <v>94407</v>
      </c>
      <c r="E64" s="193">
        <v>72258</v>
      </c>
      <c r="F64" s="193">
        <v>154511</v>
      </c>
      <c r="G64" s="193">
        <v>177831</v>
      </c>
      <c r="H64" s="194">
        <f t="shared" si="8"/>
        <v>0.15092776566069732</v>
      </c>
      <c r="I64" s="194">
        <f t="shared" si="9"/>
        <v>-0.37145088946462468</v>
      </c>
      <c r="J64" s="193">
        <f t="shared" si="10"/>
        <v>23320</v>
      </c>
      <c r="K64" s="193">
        <f t="shared" si="11"/>
        <v>-105092</v>
      </c>
      <c r="L64" s="194">
        <f>G64/G64</f>
        <v>1</v>
      </c>
      <c r="M64" s="195">
        <v>32155</v>
      </c>
      <c r="N64" s="193">
        <v>8308</v>
      </c>
      <c r="O64" s="193">
        <v>6578</v>
      </c>
      <c r="P64" s="193">
        <v>19406</v>
      </c>
      <c r="Q64" s="193">
        <v>33781</v>
      </c>
      <c r="R64" s="194">
        <f t="shared" si="12"/>
        <v>0.74075028341749971</v>
      </c>
      <c r="S64" s="194">
        <f t="shared" si="13"/>
        <v>5.056756336495094E-2</v>
      </c>
      <c r="T64" s="193">
        <f t="shared" si="14"/>
        <v>14375</v>
      </c>
      <c r="U64" s="193">
        <f t="shared" si="15"/>
        <v>1626</v>
      </c>
      <c r="V64" s="194">
        <f>Q64/Q64</f>
        <v>1</v>
      </c>
    </row>
    <row r="65" spans="2:22" x14ac:dyDescent="0.25">
      <c r="B65" s="178" t="s">
        <v>197</v>
      </c>
      <c r="C65" s="179">
        <v>163497</v>
      </c>
      <c r="D65" s="179">
        <v>58566</v>
      </c>
      <c r="E65" s="179">
        <v>35699</v>
      </c>
      <c r="F65" s="179">
        <v>91149</v>
      </c>
      <c r="G65" s="179">
        <v>106122</v>
      </c>
      <c r="H65" s="180">
        <f t="shared" si="8"/>
        <v>0.16426949280847847</v>
      </c>
      <c r="I65" s="180">
        <f t="shared" si="9"/>
        <v>-0.35092387016275528</v>
      </c>
      <c r="J65" s="179">
        <f t="shared" si="10"/>
        <v>14973</v>
      </c>
      <c r="K65" s="179">
        <f t="shared" si="11"/>
        <v>-57375</v>
      </c>
      <c r="L65" s="180">
        <f>G65/G64</f>
        <v>0.59675759569478892</v>
      </c>
      <c r="M65" s="181">
        <v>21331</v>
      </c>
      <c r="N65" s="179">
        <v>5673</v>
      </c>
      <c r="O65" s="179">
        <v>3695</v>
      </c>
      <c r="P65" s="179">
        <v>12311</v>
      </c>
      <c r="Q65" s="179">
        <v>23638</v>
      </c>
      <c r="R65" s="180">
        <f t="shared" si="12"/>
        <v>0.92007148078953782</v>
      </c>
      <c r="S65" s="180">
        <f t="shared" si="13"/>
        <v>0.10815245417467545</v>
      </c>
      <c r="T65" s="179">
        <f t="shared" si="14"/>
        <v>11327</v>
      </c>
      <c r="U65" s="179">
        <f t="shared" si="15"/>
        <v>2307</v>
      </c>
      <c r="V65" s="180">
        <f>Q65/Q64</f>
        <v>0.6997424587786033</v>
      </c>
    </row>
    <row r="66" spans="2:22" x14ac:dyDescent="0.25">
      <c r="B66" s="178" t="s">
        <v>198</v>
      </c>
      <c r="C66" s="179">
        <v>92299</v>
      </c>
      <c r="D66" s="179">
        <v>23828</v>
      </c>
      <c r="E66" s="179">
        <v>22323</v>
      </c>
      <c r="F66" s="179">
        <v>44115</v>
      </c>
      <c r="G66" s="179">
        <v>52299</v>
      </c>
      <c r="H66" s="180">
        <f t="shared" si="8"/>
        <v>0.18551513090785443</v>
      </c>
      <c r="I66" s="180">
        <f t="shared" si="9"/>
        <v>-0.43337414273177388</v>
      </c>
      <c r="J66" s="179">
        <f t="shared" si="10"/>
        <v>8184</v>
      </c>
      <c r="K66" s="179">
        <f t="shared" si="11"/>
        <v>-40000</v>
      </c>
      <c r="L66" s="180">
        <f>G66/G64</f>
        <v>0.29409383065944633</v>
      </c>
      <c r="M66" s="181">
        <v>8167</v>
      </c>
      <c r="N66" s="179">
        <v>1174</v>
      </c>
      <c r="O66" s="179">
        <v>1558</v>
      </c>
      <c r="P66" s="179">
        <v>4294</v>
      </c>
      <c r="Q66" s="179">
        <v>6311</v>
      </c>
      <c r="R66" s="180">
        <f t="shared" si="12"/>
        <v>0.46972519795062873</v>
      </c>
      <c r="S66" s="180">
        <f t="shared" si="13"/>
        <v>-0.22725603036610753</v>
      </c>
      <c r="T66" s="179">
        <f t="shared" si="14"/>
        <v>2017</v>
      </c>
      <c r="U66" s="179">
        <f t="shared" si="15"/>
        <v>-1856</v>
      </c>
      <c r="V66" s="180">
        <f>Q66/Q64</f>
        <v>0.18682099404990971</v>
      </c>
    </row>
    <row r="67" spans="2:22" x14ac:dyDescent="0.25">
      <c r="B67" s="178" t="s">
        <v>199</v>
      </c>
      <c r="C67" s="179">
        <v>20020</v>
      </c>
      <c r="D67" s="179">
        <v>8141</v>
      </c>
      <c r="E67" s="179">
        <v>9311</v>
      </c>
      <c r="F67" s="179">
        <v>14004</v>
      </c>
      <c r="G67" s="179">
        <v>13965</v>
      </c>
      <c r="H67" s="180">
        <f t="shared" si="8"/>
        <v>-2.7849185946872135E-3</v>
      </c>
      <c r="I67" s="180">
        <f t="shared" si="9"/>
        <v>-0.30244755244755239</v>
      </c>
      <c r="J67" s="179">
        <f t="shared" si="10"/>
        <v>-39</v>
      </c>
      <c r="K67" s="179">
        <f t="shared" si="11"/>
        <v>-6055</v>
      </c>
      <c r="L67" s="180">
        <f>G67/G64</f>
        <v>7.8529615196450561E-2</v>
      </c>
      <c r="M67" s="181">
        <v>2236</v>
      </c>
      <c r="N67" s="179">
        <v>914</v>
      </c>
      <c r="O67" s="179">
        <v>935</v>
      </c>
      <c r="P67" s="179">
        <v>1481</v>
      </c>
      <c r="Q67" s="179">
        <v>3513</v>
      </c>
      <c r="R67" s="180">
        <f t="shared" si="12"/>
        <v>1.3720459149223498</v>
      </c>
      <c r="S67" s="180">
        <f t="shared" si="13"/>
        <v>0.57110912343470477</v>
      </c>
      <c r="T67" s="179">
        <f t="shared" si="14"/>
        <v>2032</v>
      </c>
      <c r="U67" s="179">
        <f t="shared" si="15"/>
        <v>1277</v>
      </c>
      <c r="V67" s="180">
        <f>Q67/Q64</f>
        <v>0.10399336905361002</v>
      </c>
    </row>
    <row r="68" spans="2:22" ht="15.75" thickBot="1" x14ac:dyDescent="0.3">
      <c r="B68" s="178" t="s">
        <v>200</v>
      </c>
      <c r="C68" s="197">
        <v>7108</v>
      </c>
      <c r="D68" s="197">
        <v>3873</v>
      </c>
      <c r="E68" s="197">
        <v>4929</v>
      </c>
      <c r="F68" s="197">
        <v>5244</v>
      </c>
      <c r="G68" s="197">
        <v>5447</v>
      </c>
      <c r="H68" s="198">
        <f t="shared" si="8"/>
        <v>3.8710907704042619E-2</v>
      </c>
      <c r="I68" s="198">
        <f t="shared" si="9"/>
        <v>-0.23368036015756899</v>
      </c>
      <c r="J68" s="197">
        <f t="shared" si="10"/>
        <v>203</v>
      </c>
      <c r="K68" s="197">
        <f t="shared" si="11"/>
        <v>-1661</v>
      </c>
      <c r="L68" s="198">
        <f>G68/G64</f>
        <v>3.0630205082353472E-2</v>
      </c>
      <c r="M68" s="199">
        <v>421</v>
      </c>
      <c r="N68" s="197">
        <v>548</v>
      </c>
      <c r="O68" s="197">
        <v>391</v>
      </c>
      <c r="P68" s="197">
        <v>1320</v>
      </c>
      <c r="Q68" s="197">
        <v>320</v>
      </c>
      <c r="R68" s="198">
        <f t="shared" si="12"/>
        <v>-0.75757575757575757</v>
      </c>
      <c r="S68" s="198">
        <f t="shared" si="13"/>
        <v>-0.23990498812351546</v>
      </c>
      <c r="T68" s="197">
        <f t="shared" si="14"/>
        <v>-1000</v>
      </c>
      <c r="U68" s="197">
        <f t="shared" si="15"/>
        <v>-101</v>
      </c>
      <c r="V68" s="198">
        <f>Q68/Q64</f>
        <v>9.4727805571179057E-3</v>
      </c>
    </row>
    <row r="69" spans="2:22" ht="16.5" thickBot="1" x14ac:dyDescent="0.3">
      <c r="B69" s="164" t="s">
        <v>166</v>
      </c>
      <c r="C69" s="165"/>
      <c r="D69" s="165"/>
      <c r="E69" s="165"/>
      <c r="F69" s="165"/>
      <c r="G69" s="165"/>
      <c r="H69" s="165"/>
      <c r="I69" s="165"/>
      <c r="J69" s="165"/>
      <c r="K69" s="165"/>
      <c r="L69" s="165"/>
      <c r="M69" s="165"/>
      <c r="N69" s="165"/>
      <c r="O69" s="165"/>
      <c r="P69" s="165"/>
      <c r="Q69" s="165"/>
      <c r="R69" s="165"/>
      <c r="S69" s="165"/>
      <c r="T69" s="165"/>
      <c r="U69" s="165"/>
      <c r="V69" s="165"/>
    </row>
    <row r="70" spans="2:22" ht="15.75" x14ac:dyDescent="0.25">
      <c r="B70" s="188" t="s">
        <v>160</v>
      </c>
      <c r="C70" s="116">
        <v>1968234</v>
      </c>
      <c r="D70" s="116">
        <v>812839</v>
      </c>
      <c r="E70" s="116">
        <v>1418435</v>
      </c>
      <c r="F70" s="116">
        <v>1923053</v>
      </c>
      <c r="G70" s="116">
        <v>1944338</v>
      </c>
      <c r="H70" s="117">
        <f t="shared" ref="H70:H99" si="16">G70/F70-1</f>
        <v>1.1068337690120833E-2</v>
      </c>
      <c r="I70" s="117">
        <f t="shared" ref="I70:I99" si="17">G70/C70-1</f>
        <v>-1.2140832848126837E-2</v>
      </c>
      <c r="J70" s="116">
        <f t="shared" ref="J70:J99" si="18">G70-F70</f>
        <v>21285</v>
      </c>
      <c r="K70" s="116">
        <f t="shared" ref="K70:K99" si="19">G70-C70</f>
        <v>-23896</v>
      </c>
      <c r="L70" s="117">
        <f>G70/G70</f>
        <v>1</v>
      </c>
      <c r="M70" s="119">
        <v>126368</v>
      </c>
      <c r="N70" s="116">
        <v>42124</v>
      </c>
      <c r="O70" s="116">
        <v>122170</v>
      </c>
      <c r="P70" s="116">
        <v>131348</v>
      </c>
      <c r="Q70" s="116">
        <v>126421</v>
      </c>
      <c r="R70" s="117">
        <f t="shared" ref="R70:R99" si="20">Q70/P70-1</f>
        <v>-3.7511039376313282E-2</v>
      </c>
      <c r="S70" s="117">
        <f t="shared" ref="S70:S99" si="21">Q70/M70-1</f>
        <v>4.1940997720946172E-4</v>
      </c>
      <c r="T70" s="116">
        <f t="shared" ref="T70:T99" si="22">Q70-P70</f>
        <v>-4927</v>
      </c>
      <c r="U70" s="116">
        <f t="shared" ref="U70:U99" si="23">Q70-M70</f>
        <v>53</v>
      </c>
      <c r="V70" s="117">
        <f>Q70/Q70</f>
        <v>1</v>
      </c>
    </row>
    <row r="71" spans="2:22" ht="15.75" x14ac:dyDescent="0.25">
      <c r="B71" s="168" t="s">
        <v>197</v>
      </c>
      <c r="C71" s="116">
        <v>1465560</v>
      </c>
      <c r="D71" s="116">
        <v>557961</v>
      </c>
      <c r="E71" s="116">
        <v>977169</v>
      </c>
      <c r="F71" s="116">
        <v>1436150</v>
      </c>
      <c r="G71" s="116">
        <v>1460671</v>
      </c>
      <c r="H71" s="117">
        <f t="shared" si="16"/>
        <v>1.7074121783936302E-2</v>
      </c>
      <c r="I71" s="117">
        <f t="shared" si="17"/>
        <v>-3.3359261988591404E-3</v>
      </c>
      <c r="J71" s="116">
        <f t="shared" si="18"/>
        <v>24521</v>
      </c>
      <c r="K71" s="116">
        <f t="shared" si="19"/>
        <v>-4889</v>
      </c>
      <c r="L71" s="117">
        <f>G71/G70</f>
        <v>0.75124335377902407</v>
      </c>
      <c r="M71" s="119">
        <v>93916</v>
      </c>
      <c r="N71" s="116">
        <v>29733</v>
      </c>
      <c r="O71" s="116">
        <v>90946</v>
      </c>
      <c r="P71" s="116">
        <v>100975</v>
      </c>
      <c r="Q71" s="116">
        <v>97991</v>
      </c>
      <c r="R71" s="117">
        <f t="shared" si="20"/>
        <v>-2.9551869274572873E-2</v>
      </c>
      <c r="S71" s="117">
        <f t="shared" si="21"/>
        <v>4.3389837727330738E-2</v>
      </c>
      <c r="T71" s="116">
        <f t="shared" si="22"/>
        <v>-2984</v>
      </c>
      <c r="U71" s="116">
        <f t="shared" si="23"/>
        <v>4075</v>
      </c>
      <c r="V71" s="117">
        <f>Q71/Q70</f>
        <v>0.77511647590194666</v>
      </c>
    </row>
    <row r="72" spans="2:22" ht="15.75" x14ac:dyDescent="0.25">
      <c r="B72" s="168" t="s">
        <v>198</v>
      </c>
      <c r="C72" s="116">
        <v>413460</v>
      </c>
      <c r="D72" s="116">
        <v>200016</v>
      </c>
      <c r="E72" s="116">
        <v>336785</v>
      </c>
      <c r="F72" s="116">
        <v>400694</v>
      </c>
      <c r="G72" s="116">
        <v>408807</v>
      </c>
      <c r="H72" s="117">
        <f t="shared" si="16"/>
        <v>2.0247370811641741E-2</v>
      </c>
      <c r="I72" s="117">
        <f t="shared" si="17"/>
        <v>-1.1253809316499774E-2</v>
      </c>
      <c r="J72" s="116">
        <f t="shared" si="18"/>
        <v>8113</v>
      </c>
      <c r="K72" s="116">
        <f t="shared" si="19"/>
        <v>-4653</v>
      </c>
      <c r="L72" s="117">
        <f>G72/G70</f>
        <v>0.21025510996544838</v>
      </c>
      <c r="M72" s="119">
        <v>25488</v>
      </c>
      <c r="N72" s="116">
        <v>7745</v>
      </c>
      <c r="O72" s="116">
        <v>20299</v>
      </c>
      <c r="P72" s="116">
        <v>23033</v>
      </c>
      <c r="Q72" s="116">
        <v>22181</v>
      </c>
      <c r="R72" s="117">
        <f t="shared" si="20"/>
        <v>-3.6990405070985055E-2</v>
      </c>
      <c r="S72" s="117">
        <f t="shared" si="21"/>
        <v>-0.1297473320778405</v>
      </c>
      <c r="T72" s="116">
        <f t="shared" si="22"/>
        <v>-852</v>
      </c>
      <c r="U72" s="116">
        <f t="shared" si="23"/>
        <v>-3307</v>
      </c>
      <c r="V72" s="117">
        <f>Q72/Q70</f>
        <v>0.17545344523457337</v>
      </c>
    </row>
    <row r="73" spans="2:22" ht="15.75" x14ac:dyDescent="0.25">
      <c r="B73" s="168" t="s">
        <v>199</v>
      </c>
      <c r="C73" s="116">
        <v>62934</v>
      </c>
      <c r="D73" s="116">
        <v>38656</v>
      </c>
      <c r="E73" s="116">
        <v>72764</v>
      </c>
      <c r="F73" s="116">
        <v>61321</v>
      </c>
      <c r="G73" s="116">
        <v>56219</v>
      </c>
      <c r="H73" s="117">
        <f t="shared" si="16"/>
        <v>-8.3201513347792799E-2</v>
      </c>
      <c r="I73" s="117">
        <f t="shared" si="17"/>
        <v>-0.10669908157752561</v>
      </c>
      <c r="J73" s="116">
        <f t="shared" si="18"/>
        <v>-5102</v>
      </c>
      <c r="K73" s="116">
        <f t="shared" si="19"/>
        <v>-6715</v>
      </c>
      <c r="L73" s="117">
        <f>G73/G70</f>
        <v>2.8914211417973623E-2</v>
      </c>
      <c r="M73" s="119">
        <v>3815</v>
      </c>
      <c r="N73" s="116">
        <v>2227</v>
      </c>
      <c r="O73" s="116">
        <v>5279</v>
      </c>
      <c r="P73" s="116">
        <v>2897</v>
      </c>
      <c r="Q73" s="116">
        <v>3715</v>
      </c>
      <c r="R73" s="117">
        <f t="shared" si="20"/>
        <v>0.28236106316879539</v>
      </c>
      <c r="S73" s="117">
        <f t="shared" si="21"/>
        <v>-2.6212319790301475E-2</v>
      </c>
      <c r="T73" s="116">
        <f t="shared" si="22"/>
        <v>818</v>
      </c>
      <c r="U73" s="116">
        <f t="shared" si="23"/>
        <v>-100</v>
      </c>
      <c r="V73" s="117">
        <f>Q73/Q70</f>
        <v>2.9385940626952801E-2</v>
      </c>
    </row>
    <row r="74" spans="2:22" ht="15.75" x14ac:dyDescent="0.25">
      <c r="B74" s="168" t="s">
        <v>200</v>
      </c>
      <c r="C74" s="189">
        <v>26282</v>
      </c>
      <c r="D74" s="189">
        <v>16209</v>
      </c>
      <c r="E74" s="189">
        <v>31717</v>
      </c>
      <c r="F74" s="189">
        <v>24892</v>
      </c>
      <c r="G74" s="189">
        <v>18646</v>
      </c>
      <c r="H74" s="190">
        <f t="shared" si="16"/>
        <v>-0.25092399164390167</v>
      </c>
      <c r="I74" s="190">
        <f t="shared" si="17"/>
        <v>-0.29054105471425307</v>
      </c>
      <c r="J74" s="189">
        <f t="shared" si="18"/>
        <v>-6246</v>
      </c>
      <c r="K74" s="189">
        <f t="shared" si="19"/>
        <v>-7636</v>
      </c>
      <c r="L74" s="190">
        <f>G74/G70</f>
        <v>9.5898964069004462E-3</v>
      </c>
      <c r="M74" s="191">
        <v>3150</v>
      </c>
      <c r="N74" s="189">
        <v>2419</v>
      </c>
      <c r="O74" s="189">
        <v>5646</v>
      </c>
      <c r="P74" s="189">
        <v>4443</v>
      </c>
      <c r="Q74" s="189">
        <v>2534</v>
      </c>
      <c r="R74" s="190">
        <f t="shared" si="20"/>
        <v>-0.42966464100832769</v>
      </c>
      <c r="S74" s="190">
        <f t="shared" si="21"/>
        <v>-0.19555555555555559</v>
      </c>
      <c r="T74" s="189">
        <f t="shared" si="22"/>
        <v>-1909</v>
      </c>
      <c r="U74" s="189">
        <f t="shared" si="23"/>
        <v>-616</v>
      </c>
      <c r="V74" s="190">
        <f>Q74/Q70</f>
        <v>2.0044138236527159E-2</v>
      </c>
    </row>
    <row r="75" spans="2:22" x14ac:dyDescent="0.25">
      <c r="B75" s="173" t="s">
        <v>161</v>
      </c>
      <c r="C75" s="193">
        <v>841245</v>
      </c>
      <c r="D75" s="193">
        <v>352762</v>
      </c>
      <c r="E75" s="193">
        <v>573642</v>
      </c>
      <c r="F75" s="193">
        <v>835206</v>
      </c>
      <c r="G75" s="193">
        <v>894417</v>
      </c>
      <c r="H75" s="194">
        <f t="shared" si="16"/>
        <v>7.0893887256556987E-2</v>
      </c>
      <c r="I75" s="194">
        <f t="shared" si="17"/>
        <v>6.3206319205463268E-2</v>
      </c>
      <c r="J75" s="193">
        <f t="shared" si="18"/>
        <v>59211</v>
      </c>
      <c r="K75" s="193">
        <f t="shared" si="19"/>
        <v>53172</v>
      </c>
      <c r="L75" s="194">
        <f>G75/G75</f>
        <v>1</v>
      </c>
      <c r="M75" s="195">
        <v>56447</v>
      </c>
      <c r="N75" s="193">
        <v>16662</v>
      </c>
      <c r="O75" s="193">
        <v>47830</v>
      </c>
      <c r="P75" s="193">
        <v>58303</v>
      </c>
      <c r="Q75" s="193">
        <v>57962</v>
      </c>
      <c r="R75" s="194">
        <f t="shared" si="20"/>
        <v>-5.8487556386463968E-3</v>
      </c>
      <c r="S75" s="194">
        <f t="shared" si="21"/>
        <v>2.6839336014314208E-2</v>
      </c>
      <c r="T75" s="193">
        <f t="shared" si="22"/>
        <v>-341</v>
      </c>
      <c r="U75" s="193">
        <f t="shared" si="23"/>
        <v>1515</v>
      </c>
      <c r="V75" s="194">
        <f>Q75/Q75</f>
        <v>1</v>
      </c>
    </row>
    <row r="76" spans="2:22" x14ac:dyDescent="0.25">
      <c r="B76" s="178" t="s">
        <v>197</v>
      </c>
      <c r="C76" s="179">
        <v>635984</v>
      </c>
      <c r="D76" s="179">
        <v>249792</v>
      </c>
      <c r="E76" s="179">
        <v>413251</v>
      </c>
      <c r="F76" s="179">
        <v>627158</v>
      </c>
      <c r="G76" s="179">
        <v>650085</v>
      </c>
      <c r="H76" s="180">
        <f t="shared" si="16"/>
        <v>3.6556976073015113E-2</v>
      </c>
      <c r="I76" s="180">
        <f t="shared" si="17"/>
        <v>2.2171941432488795E-2</v>
      </c>
      <c r="J76" s="179">
        <f t="shared" si="18"/>
        <v>22927</v>
      </c>
      <c r="K76" s="179">
        <f t="shared" si="19"/>
        <v>14101</v>
      </c>
      <c r="L76" s="180">
        <f>G76/G75</f>
        <v>0.72682540694105768</v>
      </c>
      <c r="M76" s="181">
        <v>41877</v>
      </c>
      <c r="N76" s="179">
        <v>11755</v>
      </c>
      <c r="O76" s="179">
        <v>36434</v>
      </c>
      <c r="P76" s="179">
        <v>41462</v>
      </c>
      <c r="Q76" s="179">
        <v>43271</v>
      </c>
      <c r="R76" s="180">
        <f t="shared" si="20"/>
        <v>4.3630312093000834E-2</v>
      </c>
      <c r="S76" s="180">
        <f t="shared" si="21"/>
        <v>3.3287962365976531E-2</v>
      </c>
      <c r="T76" s="179">
        <f t="shared" si="22"/>
        <v>1809</v>
      </c>
      <c r="U76" s="179">
        <f t="shared" si="23"/>
        <v>1394</v>
      </c>
      <c r="V76" s="180">
        <f>Q76/Q75</f>
        <v>0.74654083710016905</v>
      </c>
    </row>
    <row r="77" spans="2:22" x14ac:dyDescent="0.25">
      <c r="B77" s="178" t="s">
        <v>198</v>
      </c>
      <c r="C77" s="179">
        <v>171855</v>
      </c>
      <c r="D77" s="179">
        <v>81330</v>
      </c>
      <c r="E77" s="179">
        <v>118983</v>
      </c>
      <c r="F77" s="179">
        <v>179788</v>
      </c>
      <c r="G77" s="179">
        <v>216074</v>
      </c>
      <c r="H77" s="180">
        <f t="shared" si="16"/>
        <v>0.20182659576834938</v>
      </c>
      <c r="I77" s="180">
        <f t="shared" si="17"/>
        <v>0.25730412266154601</v>
      </c>
      <c r="J77" s="179">
        <f t="shared" si="18"/>
        <v>36286</v>
      </c>
      <c r="K77" s="179">
        <f t="shared" si="19"/>
        <v>44219</v>
      </c>
      <c r="L77" s="180">
        <f>G77/G75</f>
        <v>0.24158082862915173</v>
      </c>
      <c r="M77" s="181">
        <v>12717</v>
      </c>
      <c r="N77" s="179">
        <v>3523</v>
      </c>
      <c r="O77" s="179">
        <v>7275</v>
      </c>
      <c r="P77" s="179">
        <v>13477</v>
      </c>
      <c r="Q77" s="179">
        <v>12218</v>
      </c>
      <c r="R77" s="180">
        <f t="shared" si="20"/>
        <v>-9.3418416561549256E-2</v>
      </c>
      <c r="S77" s="180">
        <f t="shared" si="21"/>
        <v>-3.9238814185735604E-2</v>
      </c>
      <c r="T77" s="179">
        <f t="shared" si="22"/>
        <v>-1259</v>
      </c>
      <c r="U77" s="179">
        <f t="shared" si="23"/>
        <v>-499</v>
      </c>
      <c r="V77" s="180">
        <f>Q77/Q75</f>
        <v>0.21079327835478417</v>
      </c>
    </row>
    <row r="78" spans="2:22" x14ac:dyDescent="0.25">
      <c r="B78" s="178" t="s">
        <v>199</v>
      </c>
      <c r="C78" s="179">
        <v>22803</v>
      </c>
      <c r="D78" s="179">
        <v>14801</v>
      </c>
      <c r="E78" s="179">
        <v>28017</v>
      </c>
      <c r="F78" s="179">
        <v>19493</v>
      </c>
      <c r="G78" s="179">
        <v>21217</v>
      </c>
      <c r="H78" s="180">
        <f t="shared" si="16"/>
        <v>8.8442004822243847E-2</v>
      </c>
      <c r="I78" s="180">
        <f t="shared" si="17"/>
        <v>-6.9552251896680239E-2</v>
      </c>
      <c r="J78" s="179">
        <f t="shared" si="18"/>
        <v>1724</v>
      </c>
      <c r="K78" s="179">
        <f t="shared" si="19"/>
        <v>-1586</v>
      </c>
      <c r="L78" s="180">
        <f>G78/G75</f>
        <v>2.3721597420442591E-2</v>
      </c>
      <c r="M78" s="181">
        <v>864</v>
      </c>
      <c r="N78" s="179">
        <v>622</v>
      </c>
      <c r="O78" s="179">
        <v>1678</v>
      </c>
      <c r="P78" s="179">
        <v>1027</v>
      </c>
      <c r="Q78" s="179">
        <v>1225</v>
      </c>
      <c r="R78" s="180">
        <f t="shared" si="20"/>
        <v>0.19279454722492706</v>
      </c>
      <c r="S78" s="180">
        <f t="shared" si="21"/>
        <v>0.41782407407407418</v>
      </c>
      <c r="T78" s="179">
        <f t="shared" si="22"/>
        <v>198</v>
      </c>
      <c r="U78" s="179">
        <f t="shared" si="23"/>
        <v>361</v>
      </c>
      <c r="V78" s="180">
        <f>Q78/Q75</f>
        <v>2.1134536420413373E-2</v>
      </c>
    </row>
    <row r="79" spans="2:22" x14ac:dyDescent="0.25">
      <c r="B79" s="178" t="s">
        <v>200</v>
      </c>
      <c r="C79" s="197">
        <v>10605</v>
      </c>
      <c r="D79" s="197">
        <v>6840</v>
      </c>
      <c r="E79" s="197">
        <v>13391</v>
      </c>
      <c r="F79" s="197">
        <v>8770</v>
      </c>
      <c r="G79" s="197">
        <v>7039</v>
      </c>
      <c r="H79" s="198">
        <f t="shared" si="16"/>
        <v>-0.19737742303306727</v>
      </c>
      <c r="I79" s="198">
        <f t="shared" si="17"/>
        <v>-0.33625648279113629</v>
      </c>
      <c r="J79" s="197">
        <f t="shared" si="18"/>
        <v>-1731</v>
      </c>
      <c r="K79" s="197">
        <f t="shared" si="19"/>
        <v>-3566</v>
      </c>
      <c r="L79" s="198">
        <f>G79/G75</f>
        <v>7.8699309158926992E-3</v>
      </c>
      <c r="M79" s="199">
        <v>989</v>
      </c>
      <c r="N79" s="197">
        <v>762</v>
      </c>
      <c r="O79" s="197">
        <v>2443</v>
      </c>
      <c r="P79" s="197">
        <v>2337</v>
      </c>
      <c r="Q79" s="197">
        <v>1248</v>
      </c>
      <c r="R79" s="198">
        <f t="shared" si="20"/>
        <v>-0.46598202824133506</v>
      </c>
      <c r="S79" s="198">
        <f t="shared" si="21"/>
        <v>0.26188068756319516</v>
      </c>
      <c r="T79" s="197">
        <f t="shared" si="22"/>
        <v>-1089</v>
      </c>
      <c r="U79" s="197">
        <f t="shared" si="23"/>
        <v>259</v>
      </c>
      <c r="V79" s="198">
        <f>Q79/Q75</f>
        <v>2.1531348124633379E-2</v>
      </c>
    </row>
    <row r="80" spans="2:22" x14ac:dyDescent="0.25">
      <c r="B80" s="173" t="s">
        <v>162</v>
      </c>
      <c r="C80" s="193">
        <v>651858</v>
      </c>
      <c r="D80" s="193">
        <v>240896</v>
      </c>
      <c r="E80" s="193">
        <v>390335</v>
      </c>
      <c r="F80" s="193">
        <v>551209</v>
      </c>
      <c r="G80" s="193">
        <v>529201</v>
      </c>
      <c r="H80" s="194">
        <f t="shared" si="16"/>
        <v>-3.9926779134593193E-2</v>
      </c>
      <c r="I80" s="194">
        <f t="shared" si="17"/>
        <v>-0.18816521389627805</v>
      </c>
      <c r="J80" s="193">
        <f t="shared" si="18"/>
        <v>-22008</v>
      </c>
      <c r="K80" s="193">
        <f t="shared" si="19"/>
        <v>-122657</v>
      </c>
      <c r="L80" s="194">
        <f>G80/G80</f>
        <v>1</v>
      </c>
      <c r="M80" s="195">
        <v>39062</v>
      </c>
      <c r="N80" s="193">
        <v>13129</v>
      </c>
      <c r="O80" s="193">
        <v>36317</v>
      </c>
      <c r="P80" s="193">
        <v>38336</v>
      </c>
      <c r="Q80" s="193">
        <v>34390</v>
      </c>
      <c r="R80" s="194">
        <f t="shared" si="20"/>
        <v>-0.10293196994991649</v>
      </c>
      <c r="S80" s="194">
        <f t="shared" si="21"/>
        <v>-0.11960473094055601</v>
      </c>
      <c r="T80" s="193">
        <f t="shared" si="22"/>
        <v>-3946</v>
      </c>
      <c r="U80" s="193">
        <f t="shared" si="23"/>
        <v>-4672</v>
      </c>
      <c r="V80" s="194">
        <f>Q80/Q80</f>
        <v>1</v>
      </c>
    </row>
    <row r="81" spans="2:22" x14ac:dyDescent="0.25">
      <c r="B81" s="178" t="s">
        <v>197</v>
      </c>
      <c r="C81" s="179">
        <v>482230</v>
      </c>
      <c r="D81" s="179">
        <v>164214</v>
      </c>
      <c r="E81" s="179">
        <v>261034</v>
      </c>
      <c r="F81" s="179">
        <v>404414</v>
      </c>
      <c r="G81" s="179">
        <v>404709</v>
      </c>
      <c r="H81" s="180">
        <f t="shared" si="16"/>
        <v>7.2945051358264124E-4</v>
      </c>
      <c r="I81" s="180">
        <f t="shared" si="17"/>
        <v>-0.16075524127491037</v>
      </c>
      <c r="J81" s="179">
        <f t="shared" si="18"/>
        <v>295</v>
      </c>
      <c r="K81" s="179">
        <f t="shared" si="19"/>
        <v>-77521</v>
      </c>
      <c r="L81" s="180">
        <f>G81/G80</f>
        <v>0.76475479071279151</v>
      </c>
      <c r="M81" s="181">
        <v>30953</v>
      </c>
      <c r="N81" s="179">
        <v>9266</v>
      </c>
      <c r="O81" s="179">
        <v>24938</v>
      </c>
      <c r="P81" s="179">
        <v>30655</v>
      </c>
      <c r="Q81" s="179">
        <v>26967</v>
      </c>
      <c r="R81" s="180">
        <f t="shared" si="20"/>
        <v>-0.12030663839504163</v>
      </c>
      <c r="S81" s="180">
        <f t="shared" si="21"/>
        <v>-0.12877588602074108</v>
      </c>
      <c r="T81" s="179">
        <f t="shared" si="22"/>
        <v>-3688</v>
      </c>
      <c r="U81" s="179">
        <f t="shared" si="23"/>
        <v>-3986</v>
      </c>
      <c r="V81" s="180">
        <f>Q81/Q80</f>
        <v>0.78415236987496362</v>
      </c>
    </row>
    <row r="82" spans="2:22" x14ac:dyDescent="0.25">
      <c r="B82" s="178" t="s">
        <v>198</v>
      </c>
      <c r="C82" s="179">
        <v>134666</v>
      </c>
      <c r="D82" s="179">
        <v>56278</v>
      </c>
      <c r="E82" s="179">
        <v>90878</v>
      </c>
      <c r="F82" s="179">
        <v>109857</v>
      </c>
      <c r="G82" s="179">
        <v>95750</v>
      </c>
      <c r="H82" s="180">
        <f t="shared" si="16"/>
        <v>-0.12841239065330379</v>
      </c>
      <c r="I82" s="180">
        <f t="shared" si="17"/>
        <v>-0.28898162862192389</v>
      </c>
      <c r="J82" s="179">
        <f t="shared" si="18"/>
        <v>-14107</v>
      </c>
      <c r="K82" s="179">
        <f t="shared" si="19"/>
        <v>-38916</v>
      </c>
      <c r="L82" s="180">
        <f>G82/G80</f>
        <v>0.18093314260555063</v>
      </c>
      <c r="M82" s="181">
        <v>4708</v>
      </c>
      <c r="N82" s="179">
        <v>1711</v>
      </c>
      <c r="O82" s="179">
        <v>6421</v>
      </c>
      <c r="P82" s="179">
        <v>4872</v>
      </c>
      <c r="Q82" s="179">
        <v>4532</v>
      </c>
      <c r="R82" s="180">
        <f t="shared" si="20"/>
        <v>-6.9786535303776653E-2</v>
      </c>
      <c r="S82" s="180">
        <f t="shared" si="21"/>
        <v>-3.7383177570093462E-2</v>
      </c>
      <c r="T82" s="179">
        <f t="shared" si="22"/>
        <v>-340</v>
      </c>
      <c r="U82" s="179">
        <f t="shared" si="23"/>
        <v>-176</v>
      </c>
      <c r="V82" s="180">
        <f>Q82/Q80</f>
        <v>0.13178249491131142</v>
      </c>
    </row>
    <row r="83" spans="2:22" x14ac:dyDescent="0.25">
      <c r="B83" s="178" t="s">
        <v>199</v>
      </c>
      <c r="C83" s="179">
        <v>24635</v>
      </c>
      <c r="D83" s="179">
        <v>14244</v>
      </c>
      <c r="E83" s="179">
        <v>26861</v>
      </c>
      <c r="F83" s="179">
        <v>26540</v>
      </c>
      <c r="G83" s="179">
        <v>21321</v>
      </c>
      <c r="H83" s="180">
        <f t="shared" si="16"/>
        <v>-0.19664657121326301</v>
      </c>
      <c r="I83" s="180">
        <f t="shared" si="17"/>
        <v>-0.13452405114674248</v>
      </c>
      <c r="J83" s="179">
        <f t="shared" si="18"/>
        <v>-5219</v>
      </c>
      <c r="K83" s="179">
        <f t="shared" si="19"/>
        <v>-3314</v>
      </c>
      <c r="L83" s="180">
        <f>G83/G80</f>
        <v>4.0289039514286633E-2</v>
      </c>
      <c r="M83" s="181">
        <v>1668</v>
      </c>
      <c r="N83" s="179">
        <v>1116</v>
      </c>
      <c r="O83" s="179">
        <v>2547</v>
      </c>
      <c r="P83" s="179">
        <v>1234</v>
      </c>
      <c r="Q83" s="179">
        <v>1800</v>
      </c>
      <c r="R83" s="180">
        <f t="shared" si="20"/>
        <v>0.45867098865478129</v>
      </c>
      <c r="S83" s="180">
        <f t="shared" si="21"/>
        <v>7.9136690647481966E-2</v>
      </c>
      <c r="T83" s="179">
        <f t="shared" si="22"/>
        <v>566</v>
      </c>
      <c r="U83" s="179">
        <f t="shared" si="23"/>
        <v>132</v>
      </c>
      <c r="V83" s="180">
        <f>Q83/Q80</f>
        <v>5.2340796743239312E-2</v>
      </c>
    </row>
    <row r="84" spans="2:22" x14ac:dyDescent="0.25">
      <c r="B84" s="178" t="s">
        <v>200</v>
      </c>
      <c r="C84" s="197">
        <v>10328</v>
      </c>
      <c r="D84" s="197">
        <v>6160</v>
      </c>
      <c r="E84" s="197">
        <v>11562</v>
      </c>
      <c r="F84" s="197">
        <v>10396</v>
      </c>
      <c r="G84" s="197">
        <v>7425</v>
      </c>
      <c r="H84" s="198">
        <f t="shared" si="16"/>
        <v>-0.28578299345902269</v>
      </c>
      <c r="I84" s="198">
        <f t="shared" si="17"/>
        <v>-0.28108055770720375</v>
      </c>
      <c r="J84" s="197">
        <f t="shared" si="18"/>
        <v>-2971</v>
      </c>
      <c r="K84" s="197">
        <f t="shared" si="19"/>
        <v>-2903</v>
      </c>
      <c r="L84" s="198">
        <f>G84/G80</f>
        <v>1.4030585732075336E-2</v>
      </c>
      <c r="M84" s="199">
        <v>1733</v>
      </c>
      <c r="N84" s="197">
        <v>1036</v>
      </c>
      <c r="O84" s="197">
        <v>2412</v>
      </c>
      <c r="P84" s="197">
        <v>1574</v>
      </c>
      <c r="Q84" s="197">
        <v>1092</v>
      </c>
      <c r="R84" s="198">
        <f t="shared" si="20"/>
        <v>-0.3062261753494282</v>
      </c>
      <c r="S84" s="198">
        <f t="shared" si="21"/>
        <v>-0.36987882285054818</v>
      </c>
      <c r="T84" s="197">
        <f t="shared" si="22"/>
        <v>-482</v>
      </c>
      <c r="U84" s="197">
        <f t="shared" si="23"/>
        <v>-641</v>
      </c>
      <c r="V84" s="198">
        <f>Q84/Q80</f>
        <v>3.1753416690898519E-2</v>
      </c>
    </row>
    <row r="85" spans="2:22" x14ac:dyDescent="0.25">
      <c r="B85" s="173" t="s">
        <v>163</v>
      </c>
      <c r="C85" s="193">
        <v>309550</v>
      </c>
      <c r="D85" s="193">
        <v>133691</v>
      </c>
      <c r="E85" s="193">
        <v>285807</v>
      </c>
      <c r="F85" s="193">
        <v>350194</v>
      </c>
      <c r="G85" s="193">
        <v>325853</v>
      </c>
      <c r="H85" s="194">
        <f t="shared" si="16"/>
        <v>-6.9507187444673546E-2</v>
      </c>
      <c r="I85" s="194">
        <f t="shared" si="17"/>
        <v>5.2666774349862777E-2</v>
      </c>
      <c r="J85" s="193">
        <f t="shared" si="18"/>
        <v>-24341</v>
      </c>
      <c r="K85" s="193">
        <f t="shared" si="19"/>
        <v>16303</v>
      </c>
      <c r="L85" s="194">
        <f>G85/G85</f>
        <v>1</v>
      </c>
      <c r="M85" s="195">
        <v>21645</v>
      </c>
      <c r="N85" s="193">
        <v>7421</v>
      </c>
      <c r="O85" s="193">
        <v>21409</v>
      </c>
      <c r="P85" s="193">
        <v>23032</v>
      </c>
      <c r="Q85" s="193">
        <v>21262</v>
      </c>
      <c r="R85" s="194">
        <f t="shared" si="20"/>
        <v>-7.6849600555748521E-2</v>
      </c>
      <c r="S85" s="194">
        <f t="shared" si="21"/>
        <v>-1.7694617694617665E-2</v>
      </c>
      <c r="T85" s="193">
        <f t="shared" si="22"/>
        <v>-1770</v>
      </c>
      <c r="U85" s="193">
        <f t="shared" si="23"/>
        <v>-383</v>
      </c>
      <c r="V85" s="194">
        <f>Q85/Q85</f>
        <v>1</v>
      </c>
    </row>
    <row r="86" spans="2:22" x14ac:dyDescent="0.25">
      <c r="B86" s="178" t="s">
        <v>197</v>
      </c>
      <c r="C86" s="179">
        <v>222378</v>
      </c>
      <c r="D86" s="179">
        <v>83332</v>
      </c>
      <c r="E86" s="179">
        <v>184905</v>
      </c>
      <c r="F86" s="179">
        <v>259285</v>
      </c>
      <c r="G86" s="179">
        <v>255846</v>
      </c>
      <c r="H86" s="180">
        <f t="shared" si="16"/>
        <v>-1.3263397419827627E-2</v>
      </c>
      <c r="I86" s="180">
        <f t="shared" si="17"/>
        <v>0.15050049915009578</v>
      </c>
      <c r="J86" s="179">
        <f t="shared" si="18"/>
        <v>-3439</v>
      </c>
      <c r="K86" s="179">
        <f t="shared" si="19"/>
        <v>33468</v>
      </c>
      <c r="L86" s="180">
        <f>G86/G85</f>
        <v>0.78515772449540133</v>
      </c>
      <c r="M86" s="181">
        <v>14099</v>
      </c>
      <c r="N86" s="179">
        <v>5074</v>
      </c>
      <c r="O86" s="179">
        <v>15566</v>
      </c>
      <c r="P86" s="179">
        <v>18868</v>
      </c>
      <c r="Q86" s="179">
        <v>17834</v>
      </c>
      <c r="R86" s="180">
        <f t="shared" si="20"/>
        <v>-5.4801780792876786E-2</v>
      </c>
      <c r="S86" s="180">
        <f t="shared" si="21"/>
        <v>0.26491240513511594</v>
      </c>
      <c r="T86" s="179">
        <f t="shared" si="22"/>
        <v>-1034</v>
      </c>
      <c r="U86" s="179">
        <f t="shared" si="23"/>
        <v>3735</v>
      </c>
      <c r="V86" s="180">
        <f>Q86/Q85</f>
        <v>0.83877339855140631</v>
      </c>
    </row>
    <row r="87" spans="2:22" x14ac:dyDescent="0.25">
      <c r="B87" s="178" t="s">
        <v>198</v>
      </c>
      <c r="C87" s="179">
        <v>72986</v>
      </c>
      <c r="D87" s="179">
        <v>41551</v>
      </c>
      <c r="E87" s="179">
        <v>82245</v>
      </c>
      <c r="F87" s="179">
        <v>76636</v>
      </c>
      <c r="G87" s="179">
        <v>58673</v>
      </c>
      <c r="H87" s="180">
        <f t="shared" si="16"/>
        <v>-0.23439375750300118</v>
      </c>
      <c r="I87" s="180">
        <f t="shared" si="17"/>
        <v>-0.19610610254021321</v>
      </c>
      <c r="J87" s="179">
        <f t="shared" si="18"/>
        <v>-17963</v>
      </c>
      <c r="K87" s="179">
        <f t="shared" si="19"/>
        <v>-14313</v>
      </c>
      <c r="L87" s="180">
        <f>G87/G85</f>
        <v>0.18005972018057223</v>
      </c>
      <c r="M87" s="181">
        <v>6475</v>
      </c>
      <c r="N87" s="179">
        <v>1653</v>
      </c>
      <c r="O87" s="179">
        <v>4245</v>
      </c>
      <c r="P87" s="179">
        <v>3115</v>
      </c>
      <c r="Q87" s="179">
        <v>2600</v>
      </c>
      <c r="R87" s="180">
        <f t="shared" si="20"/>
        <v>-0.1653290529695024</v>
      </c>
      <c r="S87" s="180">
        <f t="shared" si="21"/>
        <v>-0.59845559845559848</v>
      </c>
      <c r="T87" s="179">
        <f t="shared" si="22"/>
        <v>-515</v>
      </c>
      <c r="U87" s="179">
        <f t="shared" si="23"/>
        <v>-3875</v>
      </c>
      <c r="V87" s="180">
        <f>Q87/Q85</f>
        <v>0.12228388674630797</v>
      </c>
    </row>
    <row r="88" spans="2:22" x14ac:dyDescent="0.25">
      <c r="B88" s="178" t="s">
        <v>199</v>
      </c>
      <c r="C88" s="179">
        <v>9579</v>
      </c>
      <c r="D88" s="179">
        <v>6419</v>
      </c>
      <c r="E88" s="179">
        <v>12923</v>
      </c>
      <c r="F88" s="179">
        <v>11164</v>
      </c>
      <c r="G88" s="179">
        <v>9278</v>
      </c>
      <c r="H88" s="180">
        <f t="shared" si="16"/>
        <v>-0.16893586528126114</v>
      </c>
      <c r="I88" s="180">
        <f t="shared" si="17"/>
        <v>-3.1422904269756802E-2</v>
      </c>
      <c r="J88" s="179">
        <f t="shared" si="18"/>
        <v>-1886</v>
      </c>
      <c r="K88" s="179">
        <f t="shared" si="19"/>
        <v>-301</v>
      </c>
      <c r="L88" s="180">
        <f>G88/G85</f>
        <v>2.8472961734278955E-2</v>
      </c>
      <c r="M88" s="181">
        <v>472</v>
      </c>
      <c r="N88" s="179">
        <v>318</v>
      </c>
      <c r="O88" s="179">
        <v>820</v>
      </c>
      <c r="P88" s="179">
        <v>648</v>
      </c>
      <c r="Q88" s="179">
        <v>744</v>
      </c>
      <c r="R88" s="180">
        <f t="shared" si="20"/>
        <v>0.14814814814814814</v>
      </c>
      <c r="S88" s="180">
        <f t="shared" si="21"/>
        <v>0.57627118644067798</v>
      </c>
      <c r="T88" s="179">
        <f t="shared" si="22"/>
        <v>96</v>
      </c>
      <c r="U88" s="179">
        <f t="shared" si="23"/>
        <v>272</v>
      </c>
      <c r="V88" s="180">
        <f>Q88/Q85</f>
        <v>3.4992004515097354E-2</v>
      </c>
    </row>
    <row r="89" spans="2:22" x14ac:dyDescent="0.25">
      <c r="B89" s="178" t="s">
        <v>200</v>
      </c>
      <c r="C89" s="197">
        <v>4611</v>
      </c>
      <c r="D89" s="197">
        <v>2390</v>
      </c>
      <c r="E89" s="197">
        <v>5737</v>
      </c>
      <c r="F89" s="197">
        <v>3111</v>
      </c>
      <c r="G89" s="197">
        <v>2055</v>
      </c>
      <c r="H89" s="198">
        <f t="shared" si="16"/>
        <v>-0.33944069431051105</v>
      </c>
      <c r="I89" s="198">
        <f t="shared" si="17"/>
        <v>-0.55432661027976571</v>
      </c>
      <c r="J89" s="197">
        <f t="shared" si="18"/>
        <v>-1056</v>
      </c>
      <c r="K89" s="197">
        <f t="shared" si="19"/>
        <v>-2556</v>
      </c>
      <c r="L89" s="198">
        <f>G89/G85</f>
        <v>6.3065247212700203E-3</v>
      </c>
      <c r="M89" s="199">
        <v>599</v>
      </c>
      <c r="N89" s="197">
        <v>376</v>
      </c>
      <c r="O89" s="197">
        <v>779</v>
      </c>
      <c r="P89" s="197">
        <v>401</v>
      </c>
      <c r="Q89" s="197">
        <v>85</v>
      </c>
      <c r="R89" s="198">
        <f t="shared" si="20"/>
        <v>-0.78802992518703241</v>
      </c>
      <c r="S89" s="198">
        <f t="shared" si="21"/>
        <v>-0.85809682804674459</v>
      </c>
      <c r="T89" s="197">
        <f t="shared" si="22"/>
        <v>-316</v>
      </c>
      <c r="U89" s="197">
        <f t="shared" si="23"/>
        <v>-514</v>
      </c>
      <c r="V89" s="198">
        <f>Q89/Q85</f>
        <v>3.9977424513216063E-3</v>
      </c>
    </row>
    <row r="90" spans="2:22" x14ac:dyDescent="0.25">
      <c r="B90" s="173" t="s">
        <v>164</v>
      </c>
      <c r="C90" s="193">
        <v>165403</v>
      </c>
      <c r="D90" s="193">
        <v>86490</v>
      </c>
      <c r="E90" s="193">
        <v>146413</v>
      </c>
      <c r="F90" s="193">
        <v>169195</v>
      </c>
      <c r="G90" s="193">
        <v>177475</v>
      </c>
      <c r="H90" s="194">
        <f t="shared" si="16"/>
        <v>4.8937616359821412E-2</v>
      </c>
      <c r="I90" s="194">
        <f t="shared" si="17"/>
        <v>7.2985375114115181E-2</v>
      </c>
      <c r="J90" s="193">
        <f t="shared" si="18"/>
        <v>8280</v>
      </c>
      <c r="K90" s="193">
        <f t="shared" si="19"/>
        <v>12072</v>
      </c>
      <c r="L90" s="194">
        <f>G90/G90</f>
        <v>1</v>
      </c>
      <c r="M90" s="195">
        <v>8776</v>
      </c>
      <c r="N90" s="193">
        <v>4098</v>
      </c>
      <c r="O90" s="193">
        <v>11258</v>
      </c>
      <c r="P90" s="193">
        <v>12193</v>
      </c>
      <c r="Q90" s="193">
        <v>12577</v>
      </c>
      <c r="R90" s="194">
        <f t="shared" si="20"/>
        <v>3.1493479865496665E-2</v>
      </c>
      <c r="S90" s="194">
        <f t="shared" si="21"/>
        <v>0.43311303555150404</v>
      </c>
      <c r="T90" s="193">
        <f t="shared" si="22"/>
        <v>384</v>
      </c>
      <c r="U90" s="193">
        <f t="shared" si="23"/>
        <v>3801</v>
      </c>
      <c r="V90" s="194">
        <f>Q90/Q90</f>
        <v>1</v>
      </c>
    </row>
    <row r="91" spans="2:22" x14ac:dyDescent="0.25">
      <c r="B91" s="178" t="s">
        <v>197</v>
      </c>
      <c r="C91" s="179">
        <v>114243</v>
      </c>
      <c r="D91" s="179">
        <v>55919</v>
      </c>
      <c r="E91" s="179">
        <v>84574</v>
      </c>
      <c r="F91" s="179">
        <v>117272</v>
      </c>
      <c r="G91" s="179">
        <v>129265</v>
      </c>
      <c r="H91" s="180">
        <f t="shared" si="16"/>
        <v>0.10226652568388017</v>
      </c>
      <c r="I91" s="180">
        <f t="shared" si="17"/>
        <v>0.13149164500231958</v>
      </c>
      <c r="J91" s="179">
        <f t="shared" si="18"/>
        <v>11993</v>
      </c>
      <c r="K91" s="179">
        <f t="shared" si="19"/>
        <v>15022</v>
      </c>
      <c r="L91" s="180">
        <f>G91/G90</f>
        <v>0.72835610649387239</v>
      </c>
      <c r="M91" s="181">
        <v>6161</v>
      </c>
      <c r="N91" s="179">
        <v>2859</v>
      </c>
      <c r="O91" s="179">
        <v>7785</v>
      </c>
      <c r="P91" s="179">
        <v>9867</v>
      </c>
      <c r="Q91" s="179">
        <v>9554</v>
      </c>
      <c r="R91" s="180">
        <f t="shared" si="20"/>
        <v>-3.1721901287118714E-2</v>
      </c>
      <c r="S91" s="180">
        <f t="shared" si="21"/>
        <v>0.55072228534328849</v>
      </c>
      <c r="T91" s="179">
        <f t="shared" si="22"/>
        <v>-313</v>
      </c>
      <c r="U91" s="179">
        <f t="shared" si="23"/>
        <v>3393</v>
      </c>
      <c r="V91" s="180">
        <f>Q91/Q90</f>
        <v>0.75964061381887571</v>
      </c>
    </row>
    <row r="92" spans="2:22" x14ac:dyDescent="0.25">
      <c r="B92" s="178" t="s">
        <v>198</v>
      </c>
      <c r="C92" s="179">
        <v>41255</v>
      </c>
      <c r="D92" s="179">
        <v>24655</v>
      </c>
      <c r="E92" s="179">
        <v>51033</v>
      </c>
      <c r="F92" s="179">
        <v>43100</v>
      </c>
      <c r="G92" s="179">
        <v>39821</v>
      </c>
      <c r="H92" s="180">
        <f t="shared" si="16"/>
        <v>-7.607888631090487E-2</v>
      </c>
      <c r="I92" s="180">
        <f t="shared" si="17"/>
        <v>-3.475942310023028E-2</v>
      </c>
      <c r="J92" s="179">
        <f t="shared" si="18"/>
        <v>-3279</v>
      </c>
      <c r="K92" s="179">
        <f t="shared" si="19"/>
        <v>-1434</v>
      </c>
      <c r="L92" s="180">
        <f>G92/G90</f>
        <v>0.22437526412170727</v>
      </c>
      <c r="M92" s="181">
        <v>1710</v>
      </c>
      <c r="N92" s="179">
        <v>934</v>
      </c>
      <c r="O92" s="179">
        <v>2847</v>
      </c>
      <c r="P92" s="179">
        <v>1866</v>
      </c>
      <c r="Q92" s="179">
        <v>2143</v>
      </c>
      <c r="R92" s="180">
        <f t="shared" si="20"/>
        <v>0.14844587352625949</v>
      </c>
      <c r="S92" s="180">
        <f t="shared" si="21"/>
        <v>0.25321637426900589</v>
      </c>
      <c r="T92" s="179">
        <f t="shared" si="22"/>
        <v>277</v>
      </c>
      <c r="U92" s="179">
        <f t="shared" si="23"/>
        <v>433</v>
      </c>
      <c r="V92" s="180">
        <f>Q92/Q90</f>
        <v>0.17039039516577881</v>
      </c>
    </row>
    <row r="93" spans="2:22" x14ac:dyDescent="0.25">
      <c r="B93" s="178" t="s">
        <v>199</v>
      </c>
      <c r="C93" s="179">
        <v>7448</v>
      </c>
      <c r="D93" s="179">
        <v>4527</v>
      </c>
      <c r="E93" s="179">
        <v>7725</v>
      </c>
      <c r="F93" s="179">
        <v>6048</v>
      </c>
      <c r="G93" s="179">
        <v>5746</v>
      </c>
      <c r="H93" s="180">
        <f t="shared" si="16"/>
        <v>-4.9933862433862441E-2</v>
      </c>
      <c r="I93" s="180">
        <f t="shared" si="17"/>
        <v>-0.22851772287862515</v>
      </c>
      <c r="J93" s="179">
        <f t="shared" si="18"/>
        <v>-302</v>
      </c>
      <c r="K93" s="179">
        <f t="shared" si="19"/>
        <v>-1702</v>
      </c>
      <c r="L93" s="180">
        <f>G93/G90</f>
        <v>3.2376391040991687E-2</v>
      </c>
      <c r="M93" s="181">
        <v>719</v>
      </c>
      <c r="N93" s="179">
        <v>146</v>
      </c>
      <c r="O93" s="179">
        <v>201</v>
      </c>
      <c r="P93" s="179">
        <v>222</v>
      </c>
      <c r="Q93" s="179">
        <v>615</v>
      </c>
      <c r="R93" s="180">
        <f t="shared" si="20"/>
        <v>1.7702702702702702</v>
      </c>
      <c r="S93" s="180">
        <f t="shared" si="21"/>
        <v>-0.14464534075104307</v>
      </c>
      <c r="T93" s="179">
        <f t="shared" si="22"/>
        <v>393</v>
      </c>
      <c r="U93" s="179">
        <f t="shared" si="23"/>
        <v>-104</v>
      </c>
      <c r="V93" s="180">
        <f>Q93/Q90</f>
        <v>4.8898783493678939E-2</v>
      </c>
    </row>
    <row r="94" spans="2:22" x14ac:dyDescent="0.25">
      <c r="B94" s="178" t="s">
        <v>200</v>
      </c>
      <c r="C94" s="197">
        <v>2462</v>
      </c>
      <c r="D94" s="197">
        <v>1393</v>
      </c>
      <c r="E94" s="197">
        <v>3085</v>
      </c>
      <c r="F94" s="197">
        <v>2774</v>
      </c>
      <c r="G94" s="197">
        <v>2644</v>
      </c>
      <c r="H94" s="198">
        <f t="shared" si="16"/>
        <v>-4.6863734679163715E-2</v>
      </c>
      <c r="I94" s="198">
        <f t="shared" si="17"/>
        <v>7.3923639317627909E-2</v>
      </c>
      <c r="J94" s="197">
        <f t="shared" si="18"/>
        <v>-130</v>
      </c>
      <c r="K94" s="197">
        <f t="shared" si="19"/>
        <v>182</v>
      </c>
      <c r="L94" s="198">
        <f>G94/G90</f>
        <v>1.4897872939850683E-2</v>
      </c>
      <c r="M94" s="199">
        <v>186</v>
      </c>
      <c r="N94" s="197">
        <v>159</v>
      </c>
      <c r="O94" s="197">
        <v>425</v>
      </c>
      <c r="P94" s="197">
        <v>238</v>
      </c>
      <c r="Q94" s="197">
        <v>265</v>
      </c>
      <c r="R94" s="198">
        <f t="shared" si="20"/>
        <v>0.11344537815126055</v>
      </c>
      <c r="S94" s="198">
        <f t="shared" si="21"/>
        <v>0.42473118279569899</v>
      </c>
      <c r="T94" s="197">
        <f t="shared" si="22"/>
        <v>27</v>
      </c>
      <c r="U94" s="197">
        <f t="shared" si="23"/>
        <v>79</v>
      </c>
      <c r="V94" s="198">
        <f>Q94/Q90</f>
        <v>2.1070207521666533E-2</v>
      </c>
    </row>
    <row r="95" spans="2:22" x14ac:dyDescent="0.25">
      <c r="B95" s="173" t="s">
        <v>165</v>
      </c>
      <c r="C95" s="193">
        <v>60757</v>
      </c>
      <c r="D95" s="193">
        <v>29298</v>
      </c>
      <c r="E95" s="193">
        <v>88913</v>
      </c>
      <c r="F95" s="193">
        <v>69843</v>
      </c>
      <c r="G95" s="193">
        <v>55596</v>
      </c>
      <c r="H95" s="194">
        <f t="shared" si="16"/>
        <v>-0.20398608307203303</v>
      </c>
      <c r="I95" s="194">
        <f t="shared" si="17"/>
        <v>-8.4944944615435225E-2</v>
      </c>
      <c r="J95" s="193">
        <f t="shared" si="18"/>
        <v>-14247</v>
      </c>
      <c r="K95" s="193">
        <f t="shared" si="19"/>
        <v>-5161</v>
      </c>
      <c r="L95" s="194">
        <f>G95/G95</f>
        <v>1</v>
      </c>
      <c r="M95" s="195">
        <v>3360</v>
      </c>
      <c r="N95" s="193">
        <v>1427</v>
      </c>
      <c r="O95" s="193">
        <v>12159</v>
      </c>
      <c r="P95" s="193">
        <v>3065</v>
      </c>
      <c r="Q95" s="193">
        <v>4192</v>
      </c>
      <c r="R95" s="194">
        <f t="shared" si="20"/>
        <v>0.36769983686786301</v>
      </c>
      <c r="S95" s="194">
        <f t="shared" si="21"/>
        <v>0.24761904761904763</v>
      </c>
      <c r="T95" s="193">
        <f t="shared" si="22"/>
        <v>1127</v>
      </c>
      <c r="U95" s="193">
        <f t="shared" si="23"/>
        <v>832</v>
      </c>
      <c r="V95" s="194">
        <f>Q95/Q95</f>
        <v>1</v>
      </c>
    </row>
    <row r="96" spans="2:22" x14ac:dyDescent="0.25">
      <c r="B96" s="178" t="s">
        <v>197</v>
      </c>
      <c r="C96" s="179">
        <v>37940</v>
      </c>
      <c r="D96" s="179">
        <v>14642</v>
      </c>
      <c r="E96" s="179">
        <v>53103</v>
      </c>
      <c r="F96" s="179">
        <v>49954</v>
      </c>
      <c r="G96" s="179">
        <v>37811</v>
      </c>
      <c r="H96" s="180">
        <f t="shared" si="16"/>
        <v>-0.24308363694599033</v>
      </c>
      <c r="I96" s="180">
        <f t="shared" si="17"/>
        <v>-3.400105429625766E-3</v>
      </c>
      <c r="J96" s="179">
        <f t="shared" si="18"/>
        <v>-12143</v>
      </c>
      <c r="K96" s="179">
        <f t="shared" si="19"/>
        <v>-129</v>
      </c>
      <c r="L96" s="180">
        <f>G96/G95</f>
        <v>0.68010288509964745</v>
      </c>
      <c r="M96" s="181">
        <v>2202</v>
      </c>
      <c r="N96" s="179">
        <v>756</v>
      </c>
      <c r="O96" s="179">
        <v>8913</v>
      </c>
      <c r="P96" s="179">
        <v>2457</v>
      </c>
      <c r="Q96" s="179">
        <v>2543</v>
      </c>
      <c r="R96" s="180">
        <f t="shared" si="20"/>
        <v>3.5002035002035026E-2</v>
      </c>
      <c r="S96" s="180">
        <f t="shared" si="21"/>
        <v>0.15485921889191645</v>
      </c>
      <c r="T96" s="179">
        <f t="shared" si="22"/>
        <v>86</v>
      </c>
      <c r="U96" s="179">
        <f t="shared" si="23"/>
        <v>341</v>
      </c>
      <c r="V96" s="180">
        <f>Q96/Q95</f>
        <v>0.60663167938931295</v>
      </c>
    </row>
    <row r="97" spans="2:22" x14ac:dyDescent="0.25">
      <c r="B97" s="178" t="s">
        <v>198</v>
      </c>
      <c r="C97" s="179">
        <v>18641</v>
      </c>
      <c r="D97" s="179">
        <v>10790</v>
      </c>
      <c r="E97" s="179">
        <v>27579</v>
      </c>
      <c r="F97" s="179">
        <v>13678</v>
      </c>
      <c r="G97" s="179">
        <v>14020</v>
      </c>
      <c r="H97" s="180">
        <f t="shared" si="16"/>
        <v>2.5003655505190903E-2</v>
      </c>
      <c r="I97" s="180">
        <f t="shared" si="17"/>
        <v>-0.24789442626468539</v>
      </c>
      <c r="J97" s="179">
        <f t="shared" si="18"/>
        <v>342</v>
      </c>
      <c r="K97" s="179">
        <f t="shared" si="19"/>
        <v>-4621</v>
      </c>
      <c r="L97" s="180">
        <f>G97/G95</f>
        <v>0.25217641556946541</v>
      </c>
      <c r="M97" s="181">
        <v>795</v>
      </c>
      <c r="N97" s="179">
        <v>356</v>
      </c>
      <c r="O97" s="179">
        <v>2201</v>
      </c>
      <c r="P97" s="179">
        <v>438</v>
      </c>
      <c r="Q97" s="179">
        <v>1261</v>
      </c>
      <c r="R97" s="180">
        <f t="shared" si="20"/>
        <v>1.8789954337899544</v>
      </c>
      <c r="S97" s="180">
        <f t="shared" si="21"/>
        <v>0.58616352201257871</v>
      </c>
      <c r="T97" s="179">
        <f t="shared" si="22"/>
        <v>823</v>
      </c>
      <c r="U97" s="179">
        <f t="shared" si="23"/>
        <v>466</v>
      </c>
      <c r="V97" s="180">
        <f>Q97/Q95</f>
        <v>0.30081106870229007</v>
      </c>
    </row>
    <row r="98" spans="2:22" x14ac:dyDescent="0.25">
      <c r="B98" s="178" t="s">
        <v>199</v>
      </c>
      <c r="C98" s="179">
        <v>3103</v>
      </c>
      <c r="D98" s="179">
        <v>2874</v>
      </c>
      <c r="E98" s="179">
        <v>6158</v>
      </c>
      <c r="F98" s="179">
        <v>4898</v>
      </c>
      <c r="G98" s="179">
        <v>3153</v>
      </c>
      <c r="H98" s="180">
        <f t="shared" si="16"/>
        <v>-0.35626786443446301</v>
      </c>
      <c r="I98" s="180">
        <f t="shared" si="17"/>
        <v>1.6113438607799013E-2</v>
      </c>
      <c r="J98" s="179">
        <f t="shared" si="18"/>
        <v>-1745</v>
      </c>
      <c r="K98" s="179">
        <f t="shared" si="19"/>
        <v>50</v>
      </c>
      <c r="L98" s="180">
        <f>G98/G95</f>
        <v>5.6712713144830562E-2</v>
      </c>
      <c r="M98" s="181">
        <v>169</v>
      </c>
      <c r="N98" s="179">
        <v>109</v>
      </c>
      <c r="O98" s="179">
        <v>554</v>
      </c>
      <c r="P98" s="179">
        <v>54</v>
      </c>
      <c r="Q98" s="179">
        <v>389</v>
      </c>
      <c r="R98" s="180">
        <f t="shared" si="20"/>
        <v>6.2037037037037033</v>
      </c>
      <c r="S98" s="180">
        <f t="shared" si="21"/>
        <v>1.3017751479289941</v>
      </c>
      <c r="T98" s="179">
        <f t="shared" si="22"/>
        <v>335</v>
      </c>
      <c r="U98" s="179">
        <f t="shared" si="23"/>
        <v>220</v>
      </c>
      <c r="V98" s="180">
        <f>Q98/Q95</f>
        <v>9.2795801526717556E-2</v>
      </c>
    </row>
    <row r="99" spans="2:22" x14ac:dyDescent="0.25">
      <c r="B99" s="178" t="s">
        <v>200</v>
      </c>
      <c r="C99" s="197">
        <v>1073</v>
      </c>
      <c r="D99" s="197">
        <v>994</v>
      </c>
      <c r="E99" s="197">
        <v>2072</v>
      </c>
      <c r="F99" s="197">
        <v>1314</v>
      </c>
      <c r="G99" s="197">
        <v>615</v>
      </c>
      <c r="H99" s="198">
        <f t="shared" si="16"/>
        <v>-0.53196347031963476</v>
      </c>
      <c r="I99" s="198">
        <f t="shared" si="17"/>
        <v>-0.4268406337371855</v>
      </c>
      <c r="J99" s="197">
        <f t="shared" si="18"/>
        <v>-699</v>
      </c>
      <c r="K99" s="197">
        <f t="shared" si="19"/>
        <v>-458</v>
      </c>
      <c r="L99" s="198">
        <f>G99/G95</f>
        <v>1.1061946902654867E-2</v>
      </c>
      <c r="M99" s="199">
        <v>194</v>
      </c>
      <c r="N99" s="197">
        <v>205</v>
      </c>
      <c r="O99" s="197">
        <v>490</v>
      </c>
      <c r="P99" s="197">
        <v>116</v>
      </c>
      <c r="Q99" s="197">
        <v>0</v>
      </c>
      <c r="R99" s="198">
        <f t="shared" si="20"/>
        <v>-1</v>
      </c>
      <c r="S99" s="198">
        <f t="shared" si="21"/>
        <v>-1</v>
      </c>
      <c r="T99" s="197">
        <f t="shared" si="22"/>
        <v>-116</v>
      </c>
      <c r="U99" s="197">
        <f t="shared" si="23"/>
        <v>-194</v>
      </c>
      <c r="V99" s="198">
        <f>Q99/Q95</f>
        <v>0</v>
      </c>
    </row>
    <row r="100" spans="2:22" ht="6" customHeight="1" x14ac:dyDescent="0.25">
      <c r="B100" s="155"/>
      <c r="C100" s="156"/>
      <c r="D100" s="156"/>
      <c r="E100" s="157"/>
      <c r="F100" s="157"/>
      <c r="G100" s="156"/>
      <c r="H100" s="156"/>
      <c r="I100" s="157"/>
      <c r="J100" s="157"/>
    </row>
    <row r="101" spans="2:22" x14ac:dyDescent="0.25">
      <c r="B101" s="41" t="s">
        <v>85</v>
      </c>
      <c r="C101" s="41"/>
      <c r="D101" s="41"/>
      <c r="E101" s="41"/>
      <c r="F101" s="41"/>
      <c r="G101" s="41"/>
      <c r="H101" s="41"/>
      <c r="I101" s="41"/>
      <c r="J101" s="41"/>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2220-B32B-45C4-9C60-883B5E577450}">
  <dimension ref="A1:L101"/>
  <sheetViews>
    <sheetView showGridLines="0" workbookViewId="0"/>
  </sheetViews>
  <sheetFormatPr baseColWidth="10" defaultColWidth="11.42578125" defaultRowHeight="15" x14ac:dyDescent="0.25"/>
  <cols>
    <col min="1" max="1" width="18.42578125" customWidth="1"/>
    <col min="2" max="2" width="25.28515625" customWidth="1"/>
    <col min="3" max="7" width="13.28515625" customWidth="1"/>
  </cols>
  <sheetData>
    <row r="1" spans="1:12" ht="40.5" customHeight="1" x14ac:dyDescent="0.25">
      <c r="A1" s="47"/>
    </row>
    <row r="4" spans="1:12" ht="21.75" customHeight="1" thickBot="1" x14ac:dyDescent="0.3">
      <c r="B4" s="12" t="s">
        <v>196</v>
      </c>
      <c r="C4" s="12"/>
      <c r="D4" s="12"/>
      <c r="E4" s="12"/>
      <c r="F4" s="12"/>
      <c r="G4" s="12"/>
      <c r="H4" s="12"/>
      <c r="I4" s="12"/>
      <c r="J4" s="12"/>
      <c r="K4" s="12"/>
      <c r="L4" s="12"/>
    </row>
    <row r="5" spans="1:12" ht="6" customHeight="1" x14ac:dyDescent="0.25">
      <c r="C5" s="49"/>
      <c r="D5" s="49"/>
      <c r="E5" s="49"/>
      <c r="F5" s="49"/>
      <c r="G5" s="49"/>
      <c r="H5" s="49"/>
      <c r="I5" s="49"/>
      <c r="J5" s="49"/>
      <c r="K5" s="49"/>
      <c r="L5" s="49"/>
    </row>
    <row r="6" spans="1:12" ht="49.15" customHeight="1"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64" t="s">
        <v>58</v>
      </c>
      <c r="C7" s="165"/>
      <c r="D7" s="165"/>
      <c r="E7" s="165"/>
      <c r="F7" s="165"/>
      <c r="G7" s="165"/>
      <c r="H7" s="165"/>
      <c r="I7" s="165"/>
      <c r="J7" s="165"/>
      <c r="K7" s="165"/>
      <c r="L7" s="165"/>
    </row>
    <row r="8" spans="1:12" ht="15.75" x14ac:dyDescent="0.25">
      <c r="B8" s="188" t="s">
        <v>160</v>
      </c>
      <c r="C8" s="116">
        <v>3690674</v>
      </c>
      <c r="D8" s="116">
        <v>907925</v>
      </c>
      <c r="E8" s="116">
        <v>2238704</v>
      </c>
      <c r="F8" s="116">
        <v>3766608</v>
      </c>
      <c r="G8" s="116">
        <v>3873318</v>
      </c>
      <c r="H8" s="117">
        <f t="shared" ref="H8:H37" si="0">G8/F8-1</f>
        <v>2.8330529749843958E-2</v>
      </c>
      <c r="I8" s="117">
        <f t="shared" ref="I8:I37" si="1">G8/C8-1</f>
        <v>4.9487979702352414E-2</v>
      </c>
      <c r="J8" s="116">
        <f t="shared" ref="J8:J37" si="2">G8-F8</f>
        <v>106710</v>
      </c>
      <c r="K8" s="116">
        <f t="shared" ref="K8:K37" si="3">G8-C8</f>
        <v>182644</v>
      </c>
      <c r="L8" s="117">
        <f>G8/G8</f>
        <v>1</v>
      </c>
    </row>
    <row r="9" spans="1:12" ht="15.75" x14ac:dyDescent="0.25">
      <c r="B9" s="168" t="s">
        <v>197</v>
      </c>
      <c r="C9" s="116">
        <v>1990786</v>
      </c>
      <c r="D9" s="116">
        <v>485658</v>
      </c>
      <c r="E9" s="116">
        <v>1167519</v>
      </c>
      <c r="F9" s="116">
        <v>1981533</v>
      </c>
      <c r="G9" s="116">
        <v>2166731</v>
      </c>
      <c r="H9" s="117">
        <f t="shared" si="0"/>
        <v>9.3461981203442068E-2</v>
      </c>
      <c r="I9" s="117">
        <f t="shared" si="1"/>
        <v>8.8379665117194861E-2</v>
      </c>
      <c r="J9" s="116">
        <f t="shared" si="2"/>
        <v>185198</v>
      </c>
      <c r="K9" s="116">
        <f t="shared" si="3"/>
        <v>175945</v>
      </c>
      <c r="L9" s="117">
        <f>G9/G8</f>
        <v>0.55939920244090469</v>
      </c>
    </row>
    <row r="10" spans="1:12" ht="15.75" x14ac:dyDescent="0.25">
      <c r="B10" s="168" t="s">
        <v>198</v>
      </c>
      <c r="C10" s="116">
        <v>1547899</v>
      </c>
      <c r="D10" s="116">
        <v>342679</v>
      </c>
      <c r="E10" s="116">
        <v>888940</v>
      </c>
      <c r="F10" s="116">
        <v>1579014</v>
      </c>
      <c r="G10" s="116">
        <v>1543339</v>
      </c>
      <c r="H10" s="117">
        <f t="shared" si="0"/>
        <v>-2.2593213233068177E-2</v>
      </c>
      <c r="I10" s="117">
        <f t="shared" si="1"/>
        <v>-2.9459286426311015E-3</v>
      </c>
      <c r="J10" s="116">
        <f t="shared" si="2"/>
        <v>-35675</v>
      </c>
      <c r="K10" s="116">
        <f t="shared" si="3"/>
        <v>-4560</v>
      </c>
      <c r="L10" s="117">
        <f>G10/G8</f>
        <v>0.39845398699512924</v>
      </c>
    </row>
    <row r="11" spans="1:12" ht="15.75" x14ac:dyDescent="0.25">
      <c r="B11" s="168" t="s">
        <v>199</v>
      </c>
      <c r="C11" s="116">
        <v>126998</v>
      </c>
      <c r="D11" s="116">
        <v>56336</v>
      </c>
      <c r="E11" s="116">
        <v>145666</v>
      </c>
      <c r="F11" s="116">
        <v>173984</v>
      </c>
      <c r="G11" s="116">
        <v>137163</v>
      </c>
      <c r="H11" s="117">
        <f t="shared" si="0"/>
        <v>-0.21163440316350934</v>
      </c>
      <c r="I11" s="117">
        <f t="shared" si="1"/>
        <v>8.0040630561111215E-2</v>
      </c>
      <c r="J11" s="116">
        <f t="shared" si="2"/>
        <v>-36821</v>
      </c>
      <c r="K11" s="116">
        <f t="shared" si="3"/>
        <v>10165</v>
      </c>
      <c r="L11" s="117">
        <f>G11/G8</f>
        <v>3.5412274437575227E-2</v>
      </c>
    </row>
    <row r="12" spans="1:12" ht="15.75" x14ac:dyDescent="0.25">
      <c r="B12" s="168" t="s">
        <v>200</v>
      </c>
      <c r="C12" s="189">
        <v>24991</v>
      </c>
      <c r="D12" s="189">
        <v>23251</v>
      </c>
      <c r="E12" s="189">
        <v>36579</v>
      </c>
      <c r="F12" s="189">
        <v>32077</v>
      </c>
      <c r="G12" s="189">
        <v>26085</v>
      </c>
      <c r="H12" s="190">
        <f t="shared" si="0"/>
        <v>-0.18680051126975716</v>
      </c>
      <c r="I12" s="190">
        <f t="shared" si="1"/>
        <v>4.3775759273338322E-2</v>
      </c>
      <c r="J12" s="189">
        <f t="shared" si="2"/>
        <v>-5992</v>
      </c>
      <c r="K12" s="189">
        <f t="shared" si="3"/>
        <v>1094</v>
      </c>
      <c r="L12" s="190">
        <f>G12/G8</f>
        <v>6.7345361263908615E-3</v>
      </c>
    </row>
    <row r="13" spans="1:12" x14ac:dyDescent="0.25">
      <c r="B13" s="173" t="s">
        <v>161</v>
      </c>
      <c r="C13" s="193">
        <v>1415929</v>
      </c>
      <c r="D13" s="193">
        <v>379989</v>
      </c>
      <c r="E13" s="193">
        <v>884024</v>
      </c>
      <c r="F13" s="193">
        <v>1468382</v>
      </c>
      <c r="G13" s="193">
        <v>1549405</v>
      </c>
      <c r="H13" s="194">
        <f t="shared" si="0"/>
        <v>5.5178420874132161E-2</v>
      </c>
      <c r="I13" s="194">
        <f t="shared" si="1"/>
        <v>9.4267438550944327E-2</v>
      </c>
      <c r="J13" s="193">
        <f t="shared" si="2"/>
        <v>81023</v>
      </c>
      <c r="K13" s="193">
        <f t="shared" si="3"/>
        <v>133476</v>
      </c>
      <c r="L13" s="194">
        <f>G13/G13</f>
        <v>1</v>
      </c>
    </row>
    <row r="14" spans="1:12" x14ac:dyDescent="0.25">
      <c r="B14" s="178" t="s">
        <v>197</v>
      </c>
      <c r="C14" s="179">
        <v>791995</v>
      </c>
      <c r="D14" s="179">
        <v>217196</v>
      </c>
      <c r="E14" s="179">
        <v>470432</v>
      </c>
      <c r="F14" s="179">
        <v>759759</v>
      </c>
      <c r="G14" s="179">
        <v>873490</v>
      </c>
      <c r="H14" s="180">
        <f t="shared" si="0"/>
        <v>0.14969352123502322</v>
      </c>
      <c r="I14" s="180">
        <f t="shared" si="1"/>
        <v>0.10289837688369241</v>
      </c>
      <c r="J14" s="179">
        <f t="shared" si="2"/>
        <v>113731</v>
      </c>
      <c r="K14" s="179">
        <f t="shared" si="3"/>
        <v>81495</v>
      </c>
      <c r="L14" s="180">
        <f>G14/G13</f>
        <v>0.56375834594570173</v>
      </c>
    </row>
    <row r="15" spans="1:12" x14ac:dyDescent="0.25">
      <c r="B15" s="178" t="s">
        <v>198</v>
      </c>
      <c r="C15" s="179">
        <v>557455</v>
      </c>
      <c r="D15" s="179">
        <v>129137</v>
      </c>
      <c r="E15" s="179">
        <v>332545</v>
      </c>
      <c r="F15" s="179">
        <v>618969</v>
      </c>
      <c r="G15" s="179">
        <v>614405</v>
      </c>
      <c r="H15" s="180">
        <f t="shared" si="0"/>
        <v>-7.373551825697211E-3</v>
      </c>
      <c r="I15" s="180">
        <f t="shared" si="1"/>
        <v>0.10216071252388081</v>
      </c>
      <c r="J15" s="179">
        <f t="shared" si="2"/>
        <v>-4564</v>
      </c>
      <c r="K15" s="179">
        <f t="shared" si="3"/>
        <v>56950</v>
      </c>
      <c r="L15" s="180">
        <f>G15/G13</f>
        <v>0.39654254375066555</v>
      </c>
    </row>
    <row r="16" spans="1:12" x14ac:dyDescent="0.25">
      <c r="B16" s="178" t="s">
        <v>199</v>
      </c>
      <c r="C16" s="179">
        <v>55325</v>
      </c>
      <c r="D16" s="179">
        <v>23826</v>
      </c>
      <c r="E16" s="179">
        <v>64250</v>
      </c>
      <c r="F16" s="179">
        <v>75229</v>
      </c>
      <c r="G16" s="179">
        <v>49682</v>
      </c>
      <c r="H16" s="180">
        <f t="shared" si="0"/>
        <v>-0.33958978585385957</v>
      </c>
      <c r="I16" s="180">
        <f t="shared" si="1"/>
        <v>-0.10199728874830549</v>
      </c>
      <c r="J16" s="179">
        <f t="shared" si="2"/>
        <v>-25547</v>
      </c>
      <c r="K16" s="179">
        <f t="shared" si="3"/>
        <v>-5643</v>
      </c>
      <c r="L16" s="180">
        <f>G16/G13</f>
        <v>3.2065212129817576E-2</v>
      </c>
    </row>
    <row r="17" spans="2:12" x14ac:dyDescent="0.25">
      <c r="B17" s="178" t="s">
        <v>200</v>
      </c>
      <c r="C17" s="197">
        <v>11155</v>
      </c>
      <c r="D17" s="197">
        <v>9831</v>
      </c>
      <c r="E17" s="197">
        <v>16799</v>
      </c>
      <c r="F17" s="197">
        <v>14426</v>
      </c>
      <c r="G17" s="197">
        <v>11827</v>
      </c>
      <c r="H17" s="198">
        <f t="shared" si="0"/>
        <v>-0.18016082074032991</v>
      </c>
      <c r="I17" s="198">
        <f t="shared" si="1"/>
        <v>6.0242043926490352E-2</v>
      </c>
      <c r="J17" s="197">
        <f t="shared" si="2"/>
        <v>-2599</v>
      </c>
      <c r="K17" s="197">
        <f t="shared" si="3"/>
        <v>672</v>
      </c>
      <c r="L17" s="198">
        <f>G17/G13</f>
        <v>7.6332527647709932E-3</v>
      </c>
    </row>
    <row r="18" spans="2:12" x14ac:dyDescent="0.25">
      <c r="B18" s="173" t="s">
        <v>162</v>
      </c>
      <c r="C18" s="193">
        <v>954305</v>
      </c>
      <c r="D18" s="193">
        <v>210647</v>
      </c>
      <c r="E18" s="193">
        <v>536507</v>
      </c>
      <c r="F18" s="193">
        <v>923521</v>
      </c>
      <c r="G18" s="193">
        <v>952620</v>
      </c>
      <c r="H18" s="194">
        <f t="shared" si="0"/>
        <v>3.1508758328181008E-2</v>
      </c>
      <c r="I18" s="194">
        <f t="shared" si="1"/>
        <v>-1.7656828791633439E-3</v>
      </c>
      <c r="J18" s="193">
        <f t="shared" si="2"/>
        <v>29099</v>
      </c>
      <c r="K18" s="193">
        <f t="shared" si="3"/>
        <v>-1685</v>
      </c>
      <c r="L18" s="194">
        <f>G18/G18</f>
        <v>1</v>
      </c>
    </row>
    <row r="19" spans="2:12" x14ac:dyDescent="0.25">
      <c r="B19" s="178" t="s">
        <v>197</v>
      </c>
      <c r="C19" s="179">
        <v>493749</v>
      </c>
      <c r="D19" s="179">
        <v>108682</v>
      </c>
      <c r="E19" s="179">
        <v>271232</v>
      </c>
      <c r="F19" s="179">
        <v>469955</v>
      </c>
      <c r="G19" s="179">
        <v>517178</v>
      </c>
      <c r="H19" s="180">
        <f t="shared" si="0"/>
        <v>0.10048408890212901</v>
      </c>
      <c r="I19" s="180">
        <f t="shared" si="1"/>
        <v>4.7451235344274201E-2</v>
      </c>
      <c r="J19" s="179">
        <f t="shared" si="2"/>
        <v>47223</v>
      </c>
      <c r="K19" s="179">
        <f t="shared" si="3"/>
        <v>23429</v>
      </c>
      <c r="L19" s="180">
        <f>G19/G18</f>
        <v>0.54290063194138272</v>
      </c>
    </row>
    <row r="20" spans="2:12" x14ac:dyDescent="0.25">
      <c r="B20" s="178" t="s">
        <v>198</v>
      </c>
      <c r="C20" s="179">
        <v>415534</v>
      </c>
      <c r="D20" s="179">
        <v>78673</v>
      </c>
      <c r="E20" s="179">
        <v>215616</v>
      </c>
      <c r="F20" s="179">
        <v>387214</v>
      </c>
      <c r="G20" s="179">
        <v>380248</v>
      </c>
      <c r="H20" s="180">
        <f t="shared" si="0"/>
        <v>-1.7990052012582192E-2</v>
      </c>
      <c r="I20" s="180">
        <f t="shared" si="1"/>
        <v>-8.4917239022558877E-2</v>
      </c>
      <c r="J20" s="179">
        <f t="shared" si="2"/>
        <v>-6966</v>
      </c>
      <c r="K20" s="179">
        <f t="shared" si="3"/>
        <v>-35286</v>
      </c>
      <c r="L20" s="180">
        <f>G20/G18</f>
        <v>0.39916021078709246</v>
      </c>
    </row>
    <row r="21" spans="2:12" x14ac:dyDescent="0.25">
      <c r="B21" s="178" t="s">
        <v>199</v>
      </c>
      <c r="C21" s="179">
        <v>36693</v>
      </c>
      <c r="D21" s="179">
        <v>16283</v>
      </c>
      <c r="E21" s="179">
        <v>38691</v>
      </c>
      <c r="F21" s="179">
        <v>55746</v>
      </c>
      <c r="G21" s="179">
        <v>45678</v>
      </c>
      <c r="H21" s="180">
        <f t="shared" si="0"/>
        <v>-0.18060488644925199</v>
      </c>
      <c r="I21" s="180">
        <f t="shared" si="1"/>
        <v>0.24486959365546568</v>
      </c>
      <c r="J21" s="179">
        <f t="shared" si="2"/>
        <v>-10068</v>
      </c>
      <c r="K21" s="179">
        <f t="shared" si="3"/>
        <v>8985</v>
      </c>
      <c r="L21" s="180">
        <f>G21/G18</f>
        <v>4.7949864583989421E-2</v>
      </c>
    </row>
    <row r="22" spans="2:12" x14ac:dyDescent="0.25">
      <c r="B22" s="178" t="s">
        <v>200</v>
      </c>
      <c r="C22" s="197">
        <v>8332</v>
      </c>
      <c r="D22" s="197">
        <v>7009</v>
      </c>
      <c r="E22" s="197">
        <v>10970</v>
      </c>
      <c r="F22" s="197">
        <v>10606</v>
      </c>
      <c r="G22" s="197">
        <v>9515</v>
      </c>
      <c r="H22" s="198">
        <f t="shared" si="0"/>
        <v>-0.10286630209315484</v>
      </c>
      <c r="I22" s="198">
        <f t="shared" si="1"/>
        <v>0.14198271723475764</v>
      </c>
      <c r="J22" s="197">
        <f t="shared" si="2"/>
        <v>-1091</v>
      </c>
      <c r="K22" s="197">
        <f t="shared" si="3"/>
        <v>1183</v>
      </c>
      <c r="L22" s="198">
        <f>G22/G18</f>
        <v>9.9882429510192942E-3</v>
      </c>
    </row>
    <row r="23" spans="2:12" x14ac:dyDescent="0.25">
      <c r="B23" s="173" t="s">
        <v>163</v>
      </c>
      <c r="C23" s="193">
        <v>779755</v>
      </c>
      <c r="D23" s="193">
        <v>160344</v>
      </c>
      <c r="E23" s="193">
        <v>439402</v>
      </c>
      <c r="F23" s="193">
        <v>776185</v>
      </c>
      <c r="G23" s="193">
        <v>795712</v>
      </c>
      <c r="H23" s="194">
        <f t="shared" si="0"/>
        <v>2.5157662155285143E-2</v>
      </c>
      <c r="I23" s="194">
        <f t="shared" si="1"/>
        <v>2.0464120140300412E-2</v>
      </c>
      <c r="J23" s="193">
        <f t="shared" si="2"/>
        <v>19527</v>
      </c>
      <c r="K23" s="193">
        <f t="shared" si="3"/>
        <v>15957</v>
      </c>
      <c r="L23" s="194">
        <f>G23/G23</f>
        <v>1</v>
      </c>
    </row>
    <row r="24" spans="2:12" x14ac:dyDescent="0.25">
      <c r="B24" s="178" t="s">
        <v>197</v>
      </c>
      <c r="C24" s="179">
        <v>426705</v>
      </c>
      <c r="D24" s="179">
        <v>81872</v>
      </c>
      <c r="E24" s="179">
        <v>230628</v>
      </c>
      <c r="F24" s="179">
        <v>426228</v>
      </c>
      <c r="G24" s="179">
        <v>470058</v>
      </c>
      <c r="H24" s="180">
        <f t="shared" si="0"/>
        <v>0.10283228694501534</v>
      </c>
      <c r="I24" s="180">
        <f t="shared" si="1"/>
        <v>0.10159946567300593</v>
      </c>
      <c r="J24" s="179">
        <f t="shared" si="2"/>
        <v>43830</v>
      </c>
      <c r="K24" s="179">
        <f t="shared" si="3"/>
        <v>43353</v>
      </c>
      <c r="L24" s="180">
        <f>G24/G23</f>
        <v>0.59073886029116063</v>
      </c>
    </row>
    <row r="25" spans="2:12" x14ac:dyDescent="0.25">
      <c r="B25" s="178" t="s">
        <v>198</v>
      </c>
      <c r="C25" s="179">
        <v>330808</v>
      </c>
      <c r="D25" s="179">
        <v>66206</v>
      </c>
      <c r="E25" s="179">
        <v>175468</v>
      </c>
      <c r="F25" s="179">
        <v>323219</v>
      </c>
      <c r="G25" s="179">
        <v>301702</v>
      </c>
      <c r="H25" s="180">
        <f t="shared" si="0"/>
        <v>-6.6570962721869686E-2</v>
      </c>
      <c r="I25" s="180">
        <f t="shared" si="1"/>
        <v>-8.7984571110734877E-2</v>
      </c>
      <c r="J25" s="179">
        <f t="shared" si="2"/>
        <v>-21517</v>
      </c>
      <c r="K25" s="179">
        <f t="shared" si="3"/>
        <v>-29106</v>
      </c>
      <c r="L25" s="180">
        <f>G25/G23</f>
        <v>0.37915979650928977</v>
      </c>
    </row>
    <row r="26" spans="2:12" x14ac:dyDescent="0.25">
      <c r="B26" s="178" t="s">
        <v>199</v>
      </c>
      <c r="C26" s="179">
        <v>19493</v>
      </c>
      <c r="D26" s="179">
        <v>9076</v>
      </c>
      <c r="E26" s="179">
        <v>27146</v>
      </c>
      <c r="F26" s="179">
        <v>23107</v>
      </c>
      <c r="G26" s="179">
        <v>21775</v>
      </c>
      <c r="H26" s="180">
        <f t="shared" si="0"/>
        <v>-5.7644869520058872E-2</v>
      </c>
      <c r="I26" s="180">
        <f t="shared" si="1"/>
        <v>0.1170676653157543</v>
      </c>
      <c r="J26" s="179">
        <f t="shared" si="2"/>
        <v>-1332</v>
      </c>
      <c r="K26" s="179">
        <f t="shared" si="3"/>
        <v>2282</v>
      </c>
      <c r="L26" s="180">
        <f>G26/G23</f>
        <v>2.7365428697820316E-2</v>
      </c>
    </row>
    <row r="27" spans="2:12" x14ac:dyDescent="0.25">
      <c r="B27" s="178" t="s">
        <v>200</v>
      </c>
      <c r="C27" s="197">
        <v>2749</v>
      </c>
      <c r="D27" s="197">
        <v>3189</v>
      </c>
      <c r="E27" s="197">
        <v>6162</v>
      </c>
      <c r="F27" s="197">
        <v>3634</v>
      </c>
      <c r="G27" s="197">
        <v>2178</v>
      </c>
      <c r="H27" s="198">
        <f t="shared" si="0"/>
        <v>-0.40066042927903134</v>
      </c>
      <c r="I27" s="198">
        <f t="shared" si="1"/>
        <v>-0.20771189523463074</v>
      </c>
      <c r="J27" s="197">
        <f t="shared" si="2"/>
        <v>-1456</v>
      </c>
      <c r="K27" s="197">
        <f t="shared" si="3"/>
        <v>-571</v>
      </c>
      <c r="L27" s="198">
        <f>G27/G23</f>
        <v>2.7371712378347944E-3</v>
      </c>
    </row>
    <row r="28" spans="2:12" x14ac:dyDescent="0.25">
      <c r="B28" s="173" t="s">
        <v>164</v>
      </c>
      <c r="C28" s="193">
        <v>501028</v>
      </c>
      <c r="D28" s="193">
        <v>154997</v>
      </c>
      <c r="E28" s="193">
        <v>365283</v>
      </c>
      <c r="F28" s="193">
        <v>589652</v>
      </c>
      <c r="G28" s="193">
        <v>581482</v>
      </c>
      <c r="H28" s="194">
        <f t="shared" si="0"/>
        <v>-1.3855630100466088E-2</v>
      </c>
      <c r="I28" s="194">
        <f t="shared" si="1"/>
        <v>0.16057785193641871</v>
      </c>
      <c r="J28" s="193">
        <f t="shared" si="2"/>
        <v>-8170</v>
      </c>
      <c r="K28" s="193">
        <f t="shared" si="3"/>
        <v>80454</v>
      </c>
      <c r="L28" s="194">
        <f>G28/G28</f>
        <v>1</v>
      </c>
    </row>
    <row r="29" spans="2:12" x14ac:dyDescent="0.25">
      <c r="B29" s="178" t="s">
        <v>197</v>
      </c>
      <c r="C29" s="179">
        <v>253834</v>
      </c>
      <c r="D29" s="179">
        <v>76108</v>
      </c>
      <c r="E29" s="179">
        <v>180672</v>
      </c>
      <c r="F29" s="179">
        <v>310387</v>
      </c>
      <c r="G29" s="179">
        <v>303700</v>
      </c>
      <c r="H29" s="180">
        <f t="shared" si="0"/>
        <v>-2.1544072399939385E-2</v>
      </c>
      <c r="I29" s="180">
        <f t="shared" si="1"/>
        <v>0.19645122402830206</v>
      </c>
      <c r="J29" s="179">
        <f t="shared" si="2"/>
        <v>-6687</v>
      </c>
      <c r="K29" s="179">
        <f t="shared" si="3"/>
        <v>49866</v>
      </c>
      <c r="L29" s="180">
        <f>G29/G28</f>
        <v>0.52228615847094151</v>
      </c>
    </row>
    <row r="30" spans="2:12" x14ac:dyDescent="0.25">
      <c r="B30" s="178" t="s">
        <v>198</v>
      </c>
      <c r="C30" s="179">
        <v>227688</v>
      </c>
      <c r="D30" s="179">
        <v>68200</v>
      </c>
      <c r="E30" s="179">
        <v>162496</v>
      </c>
      <c r="F30" s="179">
        <v>253846</v>
      </c>
      <c r="G30" s="179">
        <v>249753</v>
      </c>
      <c r="H30" s="180">
        <f t="shared" si="0"/>
        <v>-1.6123949166029772E-2</v>
      </c>
      <c r="I30" s="180">
        <f t="shared" si="1"/>
        <v>9.6908928006746109E-2</v>
      </c>
      <c r="J30" s="179">
        <f t="shared" si="2"/>
        <v>-4093</v>
      </c>
      <c r="K30" s="179">
        <f t="shared" si="3"/>
        <v>22065</v>
      </c>
      <c r="L30" s="180">
        <f>G30/G28</f>
        <v>0.42951114565885101</v>
      </c>
    </row>
    <row r="31" spans="2:12" x14ac:dyDescent="0.25">
      <c r="B31" s="178" t="s">
        <v>199</v>
      </c>
      <c r="C31" s="179">
        <v>16164</v>
      </c>
      <c r="D31" s="179">
        <v>7888</v>
      </c>
      <c r="E31" s="179">
        <v>18104</v>
      </c>
      <c r="F31" s="179">
        <v>21876</v>
      </c>
      <c r="G31" s="179">
        <v>24072</v>
      </c>
      <c r="H31" s="180">
        <f t="shared" si="0"/>
        <v>0.1003839824465167</v>
      </c>
      <c r="I31" s="180">
        <f t="shared" si="1"/>
        <v>0.48923533778767636</v>
      </c>
      <c r="J31" s="179">
        <f t="shared" si="2"/>
        <v>2196</v>
      </c>
      <c r="K31" s="179">
        <f t="shared" si="3"/>
        <v>7908</v>
      </c>
      <c r="L31" s="180">
        <f>G31/G28</f>
        <v>4.1397670091249603E-2</v>
      </c>
    </row>
    <row r="32" spans="2:12" x14ac:dyDescent="0.25">
      <c r="B32" s="178" t="s">
        <v>200</v>
      </c>
      <c r="C32" s="197">
        <v>3343</v>
      </c>
      <c r="D32" s="197">
        <v>2801</v>
      </c>
      <c r="E32" s="197">
        <v>4012</v>
      </c>
      <c r="F32" s="197">
        <v>3544</v>
      </c>
      <c r="G32" s="197">
        <v>3957</v>
      </c>
      <c r="H32" s="198">
        <f t="shared" si="0"/>
        <v>0.11653498871331824</v>
      </c>
      <c r="I32" s="198">
        <f t="shared" si="1"/>
        <v>0.18366736464253663</v>
      </c>
      <c r="J32" s="197">
        <f t="shared" si="2"/>
        <v>413</v>
      </c>
      <c r="K32" s="197">
        <f t="shared" si="3"/>
        <v>614</v>
      </c>
      <c r="L32" s="198">
        <f>G32/G28</f>
        <v>6.8050257789579044E-3</v>
      </c>
    </row>
    <row r="33" spans="2:12" x14ac:dyDescent="0.25">
      <c r="B33" s="173" t="s">
        <v>165</v>
      </c>
      <c r="C33" s="193">
        <v>69630</v>
      </c>
      <c r="D33" s="193">
        <v>22201</v>
      </c>
      <c r="E33" s="193">
        <v>58104</v>
      </c>
      <c r="F33" s="193">
        <v>51632</v>
      </c>
      <c r="G33" s="193">
        <v>43403</v>
      </c>
      <c r="H33" s="194">
        <f t="shared" si="0"/>
        <v>-0.15937790517508521</v>
      </c>
      <c r="I33" s="194">
        <f t="shared" si="1"/>
        <v>-0.37666235817894589</v>
      </c>
      <c r="J33" s="193">
        <f t="shared" si="2"/>
        <v>-8229</v>
      </c>
      <c r="K33" s="193">
        <f t="shared" si="3"/>
        <v>-26227</v>
      </c>
      <c r="L33" s="194">
        <f>G33/G33</f>
        <v>1</v>
      </c>
    </row>
    <row r="34" spans="2:12" x14ac:dyDescent="0.25">
      <c r="B34" s="178" t="s">
        <v>197</v>
      </c>
      <c r="C34" s="179">
        <v>32659</v>
      </c>
      <c r="D34" s="179">
        <v>8268</v>
      </c>
      <c r="E34" s="179">
        <v>23006</v>
      </c>
      <c r="F34" s="179">
        <v>25907</v>
      </c>
      <c r="G34" s="179">
        <v>23391</v>
      </c>
      <c r="H34" s="180">
        <f t="shared" si="0"/>
        <v>-9.7116609410583976E-2</v>
      </c>
      <c r="I34" s="180">
        <f t="shared" si="1"/>
        <v>-0.28378088735111306</v>
      </c>
      <c r="J34" s="179">
        <f t="shared" si="2"/>
        <v>-2516</v>
      </c>
      <c r="K34" s="179">
        <f t="shared" si="3"/>
        <v>-9268</v>
      </c>
      <c r="L34" s="180">
        <f>G34/G33</f>
        <v>0.53892588069949077</v>
      </c>
    </row>
    <row r="35" spans="2:12" x14ac:dyDescent="0.25">
      <c r="B35" s="178" t="s">
        <v>198</v>
      </c>
      <c r="C35" s="179">
        <v>31329</v>
      </c>
      <c r="D35" s="179">
        <v>10022</v>
      </c>
      <c r="E35" s="179">
        <v>26608</v>
      </c>
      <c r="F35" s="179">
        <v>18186</v>
      </c>
      <c r="G35" s="179">
        <v>15973</v>
      </c>
      <c r="H35" s="180">
        <f t="shared" si="0"/>
        <v>-0.12168701198724297</v>
      </c>
      <c r="I35" s="180">
        <f t="shared" si="1"/>
        <v>-0.49015289348526925</v>
      </c>
      <c r="J35" s="179">
        <f t="shared" si="2"/>
        <v>-2213</v>
      </c>
      <c r="K35" s="179">
        <f t="shared" si="3"/>
        <v>-15356</v>
      </c>
      <c r="L35" s="180">
        <f>G35/G33</f>
        <v>0.36801603575789693</v>
      </c>
    </row>
    <row r="36" spans="2:12" x14ac:dyDescent="0.25">
      <c r="B36" s="178" t="s">
        <v>199</v>
      </c>
      <c r="C36" s="179">
        <v>4524</v>
      </c>
      <c r="D36" s="179">
        <v>2927</v>
      </c>
      <c r="E36" s="179">
        <v>6597</v>
      </c>
      <c r="F36" s="179">
        <v>6168</v>
      </c>
      <c r="G36" s="179">
        <v>3232</v>
      </c>
      <c r="H36" s="180">
        <f t="shared" si="0"/>
        <v>-0.47600518806744485</v>
      </c>
      <c r="I36" s="180">
        <f t="shared" si="1"/>
        <v>-0.28558797524314761</v>
      </c>
      <c r="J36" s="179">
        <f t="shared" si="2"/>
        <v>-2936</v>
      </c>
      <c r="K36" s="179">
        <f t="shared" si="3"/>
        <v>-1292</v>
      </c>
      <c r="L36" s="180">
        <f>G36/G33</f>
        <v>7.4464898739718455E-2</v>
      </c>
    </row>
    <row r="37" spans="2:12" ht="15.75" thickBot="1" x14ac:dyDescent="0.3">
      <c r="B37" s="178" t="s">
        <v>200</v>
      </c>
      <c r="C37" s="197">
        <v>1117</v>
      </c>
      <c r="D37" s="197">
        <v>985</v>
      </c>
      <c r="E37" s="197">
        <v>1895</v>
      </c>
      <c r="F37" s="197">
        <v>1373</v>
      </c>
      <c r="G37" s="197">
        <v>809</v>
      </c>
      <c r="H37" s="198">
        <f t="shared" si="0"/>
        <v>-0.41077931536780776</v>
      </c>
      <c r="I37" s="198">
        <f t="shared" si="1"/>
        <v>-0.27573858549686658</v>
      </c>
      <c r="J37" s="197">
        <f t="shared" si="2"/>
        <v>-564</v>
      </c>
      <c r="K37" s="197">
        <f t="shared" si="3"/>
        <v>-308</v>
      </c>
      <c r="L37" s="198">
        <f>G37/G33</f>
        <v>1.8639264566965418E-2</v>
      </c>
    </row>
    <row r="38" spans="2:12" ht="16.5" thickBot="1" x14ac:dyDescent="0.3">
      <c r="B38" s="164" t="s">
        <v>93</v>
      </c>
      <c r="C38" s="165"/>
      <c r="D38" s="165"/>
      <c r="E38" s="165"/>
      <c r="F38" s="165"/>
      <c r="G38" s="165"/>
      <c r="H38" s="165"/>
      <c r="I38" s="165"/>
      <c r="J38" s="165"/>
      <c r="K38" s="165"/>
      <c r="L38" s="165"/>
    </row>
    <row r="39" spans="2:12" ht="15.75" x14ac:dyDescent="0.25">
      <c r="B39" s="188" t="s">
        <v>160</v>
      </c>
      <c r="C39" s="116">
        <v>3019757</v>
      </c>
      <c r="D39" s="116">
        <v>546901</v>
      </c>
      <c r="E39" s="116">
        <v>1579748</v>
      </c>
      <c r="F39" s="116">
        <v>3103359</v>
      </c>
      <c r="G39" s="116">
        <v>3235910</v>
      </c>
      <c r="H39" s="117">
        <f t="shared" ref="H39:H68" si="4">G39/F39-1</f>
        <v>4.2712106462706956E-2</v>
      </c>
      <c r="I39" s="117">
        <f t="shared" ref="I39:I68" si="5">G39/C39-1</f>
        <v>7.1579600610247818E-2</v>
      </c>
      <c r="J39" s="116">
        <f t="shared" ref="J39:J68" si="6">G39-F39</f>
        <v>132551</v>
      </c>
      <c r="K39" s="116">
        <f t="shared" ref="K39:K68" si="7">G39-C39</f>
        <v>216153</v>
      </c>
      <c r="L39" s="117">
        <f>G39/G39</f>
        <v>1</v>
      </c>
    </row>
    <row r="40" spans="2:12" ht="15.75" x14ac:dyDescent="0.25">
      <c r="B40" s="168" t="s">
        <v>197</v>
      </c>
      <c r="C40" s="116">
        <v>1535667</v>
      </c>
      <c r="D40" s="116">
        <v>263615</v>
      </c>
      <c r="E40" s="116">
        <v>763004</v>
      </c>
      <c r="F40" s="116">
        <v>1526022</v>
      </c>
      <c r="G40" s="116">
        <v>1730405</v>
      </c>
      <c r="H40" s="117">
        <f t="shared" si="4"/>
        <v>0.13393188302658809</v>
      </c>
      <c r="I40" s="117">
        <f t="shared" si="5"/>
        <v>0.12681004410461383</v>
      </c>
      <c r="J40" s="116">
        <f t="shared" si="6"/>
        <v>204383</v>
      </c>
      <c r="K40" s="116">
        <f t="shared" si="7"/>
        <v>194738</v>
      </c>
      <c r="L40" s="117">
        <f>G40/G39</f>
        <v>0.53475065746575157</v>
      </c>
    </row>
    <row r="41" spans="2:12" ht="15.75" x14ac:dyDescent="0.25">
      <c r="B41" s="168" t="s">
        <v>198</v>
      </c>
      <c r="C41" s="116">
        <v>1361219</v>
      </c>
      <c r="D41" s="116">
        <v>232088</v>
      </c>
      <c r="E41" s="116">
        <v>688515</v>
      </c>
      <c r="F41" s="116">
        <v>1402390</v>
      </c>
      <c r="G41" s="116">
        <v>1365702</v>
      </c>
      <c r="H41" s="117">
        <f t="shared" si="4"/>
        <v>-2.6161053629874753E-2</v>
      </c>
      <c r="I41" s="117">
        <f t="shared" si="5"/>
        <v>3.2933716029528437E-3</v>
      </c>
      <c r="J41" s="116">
        <f t="shared" si="6"/>
        <v>-36688</v>
      </c>
      <c r="K41" s="116">
        <f t="shared" si="7"/>
        <v>4483</v>
      </c>
      <c r="L41" s="117">
        <f>G41/G39</f>
        <v>0.42204573056729017</v>
      </c>
    </row>
    <row r="42" spans="2:12" ht="15.75" x14ac:dyDescent="0.25">
      <c r="B42" s="168" t="s">
        <v>199</v>
      </c>
      <c r="C42" s="116">
        <v>103646</v>
      </c>
      <c r="D42" s="116">
        <v>35091</v>
      </c>
      <c r="E42" s="116">
        <v>105563</v>
      </c>
      <c r="F42" s="116">
        <v>149226</v>
      </c>
      <c r="G42" s="116">
        <v>119161</v>
      </c>
      <c r="H42" s="117">
        <f t="shared" si="4"/>
        <v>-0.2014729336710761</v>
      </c>
      <c r="I42" s="117">
        <f t="shared" si="5"/>
        <v>0.14969222160044771</v>
      </c>
      <c r="J42" s="116">
        <f t="shared" si="6"/>
        <v>-30065</v>
      </c>
      <c r="K42" s="116">
        <f t="shared" si="7"/>
        <v>15515</v>
      </c>
      <c r="L42" s="117">
        <f>G42/G39</f>
        <v>3.6824571758794278E-2</v>
      </c>
    </row>
    <row r="43" spans="2:12" ht="15.75" x14ac:dyDescent="0.25">
      <c r="B43" s="168" t="s">
        <v>200</v>
      </c>
      <c r="C43" s="189">
        <v>19226</v>
      </c>
      <c r="D43" s="189">
        <v>16107</v>
      </c>
      <c r="E43" s="189">
        <v>22665</v>
      </c>
      <c r="F43" s="189">
        <v>25724</v>
      </c>
      <c r="G43" s="189">
        <v>20644</v>
      </c>
      <c r="H43" s="190">
        <f t="shared" si="4"/>
        <v>-0.1974809516404914</v>
      </c>
      <c r="I43" s="190">
        <f t="shared" si="5"/>
        <v>7.3754291064183963E-2</v>
      </c>
      <c r="J43" s="189">
        <f t="shared" si="6"/>
        <v>-5080</v>
      </c>
      <c r="K43" s="189">
        <f t="shared" si="7"/>
        <v>1418</v>
      </c>
      <c r="L43" s="190">
        <f>G43/G39</f>
        <v>6.3796582723252499E-3</v>
      </c>
    </row>
    <row r="44" spans="2:12" x14ac:dyDescent="0.25">
      <c r="B44" s="173" t="s">
        <v>161</v>
      </c>
      <c r="C44" s="193">
        <v>1157983</v>
      </c>
      <c r="D44" s="193">
        <v>223846</v>
      </c>
      <c r="E44" s="193">
        <v>620577</v>
      </c>
      <c r="F44" s="193">
        <v>1190195</v>
      </c>
      <c r="G44" s="193">
        <v>1265165</v>
      </c>
      <c r="H44" s="194">
        <f t="shared" si="4"/>
        <v>6.2989678161981866E-2</v>
      </c>
      <c r="I44" s="194">
        <f t="shared" si="5"/>
        <v>9.2559217190580467E-2</v>
      </c>
      <c r="J44" s="193">
        <f t="shared" si="6"/>
        <v>74970</v>
      </c>
      <c r="K44" s="193">
        <f t="shared" si="7"/>
        <v>107182</v>
      </c>
      <c r="L44" s="194">
        <f>G44/G44</f>
        <v>1</v>
      </c>
    </row>
    <row r="45" spans="2:12" x14ac:dyDescent="0.25">
      <c r="B45" s="178" t="s">
        <v>197</v>
      </c>
      <c r="C45" s="179">
        <v>604822</v>
      </c>
      <c r="D45" s="179">
        <v>112228</v>
      </c>
      <c r="E45" s="179">
        <v>296883</v>
      </c>
      <c r="F45" s="179">
        <v>557215</v>
      </c>
      <c r="G45" s="179">
        <v>680024</v>
      </c>
      <c r="H45" s="180">
        <f t="shared" si="4"/>
        <v>0.22039787155765733</v>
      </c>
      <c r="I45" s="180">
        <f t="shared" si="5"/>
        <v>0.12433740836146834</v>
      </c>
      <c r="J45" s="179">
        <f t="shared" si="6"/>
        <v>122809</v>
      </c>
      <c r="K45" s="179">
        <f t="shared" si="7"/>
        <v>75202</v>
      </c>
      <c r="L45" s="180">
        <f>G45/G44</f>
        <v>0.53749827097651293</v>
      </c>
    </row>
    <row r="46" spans="2:12" x14ac:dyDescent="0.25">
      <c r="B46" s="178" t="s">
        <v>198</v>
      </c>
      <c r="C46" s="179">
        <v>496481</v>
      </c>
      <c r="D46" s="179">
        <v>88357</v>
      </c>
      <c r="E46" s="179">
        <v>264174</v>
      </c>
      <c r="F46" s="179">
        <v>552012</v>
      </c>
      <c r="G46" s="179">
        <v>531040</v>
      </c>
      <c r="H46" s="180">
        <f t="shared" si="4"/>
        <v>-3.7991927711716444E-2</v>
      </c>
      <c r="I46" s="180">
        <f t="shared" si="5"/>
        <v>6.9607900403036549E-2</v>
      </c>
      <c r="J46" s="179">
        <f t="shared" si="6"/>
        <v>-20972</v>
      </c>
      <c r="K46" s="179">
        <f t="shared" si="7"/>
        <v>34559</v>
      </c>
      <c r="L46" s="180">
        <f>G46/G44</f>
        <v>0.41973971774432584</v>
      </c>
    </row>
    <row r="47" spans="2:12" x14ac:dyDescent="0.25">
      <c r="B47" s="178" t="s">
        <v>199</v>
      </c>
      <c r="C47" s="179">
        <v>47875</v>
      </c>
      <c r="D47" s="179">
        <v>15951</v>
      </c>
      <c r="E47" s="179">
        <v>48953</v>
      </c>
      <c r="F47" s="179">
        <v>68452</v>
      </c>
      <c r="G47" s="179">
        <v>44481</v>
      </c>
      <c r="H47" s="180">
        <f t="shared" si="4"/>
        <v>-0.35018699234500084</v>
      </c>
      <c r="I47" s="180">
        <f t="shared" si="5"/>
        <v>-7.0892950391644893E-2</v>
      </c>
      <c r="J47" s="179">
        <f t="shared" si="6"/>
        <v>-23971</v>
      </c>
      <c r="K47" s="179">
        <f t="shared" si="7"/>
        <v>-3394</v>
      </c>
      <c r="L47" s="180">
        <f>G47/G44</f>
        <v>3.5158259989803702E-2</v>
      </c>
    </row>
    <row r="48" spans="2:12" x14ac:dyDescent="0.25">
      <c r="B48" s="178" t="s">
        <v>200</v>
      </c>
      <c r="C48" s="197">
        <v>8806</v>
      </c>
      <c r="D48" s="197">
        <v>7310</v>
      </c>
      <c r="E48" s="197">
        <v>10568</v>
      </c>
      <c r="F48" s="197">
        <v>12516</v>
      </c>
      <c r="G48" s="197">
        <v>9621</v>
      </c>
      <c r="H48" s="198">
        <f t="shared" si="4"/>
        <v>-0.23130393096836055</v>
      </c>
      <c r="I48" s="198">
        <f t="shared" si="5"/>
        <v>9.255053372700428E-2</v>
      </c>
      <c r="J48" s="197">
        <f t="shared" si="6"/>
        <v>-2895</v>
      </c>
      <c r="K48" s="197">
        <f t="shared" si="7"/>
        <v>815</v>
      </c>
      <c r="L48" s="198">
        <f>G48/G44</f>
        <v>7.604541700094454E-3</v>
      </c>
    </row>
    <row r="49" spans="2:12" x14ac:dyDescent="0.25">
      <c r="B49" s="173" t="s">
        <v>162</v>
      </c>
      <c r="C49" s="193">
        <v>729336</v>
      </c>
      <c r="D49" s="193">
        <v>116953</v>
      </c>
      <c r="E49" s="193">
        <v>373292</v>
      </c>
      <c r="F49" s="193">
        <v>740266</v>
      </c>
      <c r="G49" s="193">
        <v>788154</v>
      </c>
      <c r="H49" s="194">
        <f t="shared" si="4"/>
        <v>6.4690259987626009E-2</v>
      </c>
      <c r="I49" s="194">
        <f t="shared" si="5"/>
        <v>8.0645957418802761E-2</v>
      </c>
      <c r="J49" s="193">
        <f t="shared" si="6"/>
        <v>47888</v>
      </c>
      <c r="K49" s="193">
        <f t="shared" si="7"/>
        <v>58818</v>
      </c>
      <c r="L49" s="194">
        <f>G49/G49</f>
        <v>1</v>
      </c>
    </row>
    <row r="50" spans="2:12" x14ac:dyDescent="0.25">
      <c r="B50" s="178" t="s">
        <v>197</v>
      </c>
      <c r="C50" s="179">
        <v>349134</v>
      </c>
      <c r="D50" s="179">
        <v>55700</v>
      </c>
      <c r="E50" s="179">
        <v>178213</v>
      </c>
      <c r="F50" s="179">
        <v>354608</v>
      </c>
      <c r="G50" s="179">
        <v>407178</v>
      </c>
      <c r="H50" s="180">
        <f t="shared" si="4"/>
        <v>0.14824820647024328</v>
      </c>
      <c r="I50" s="180">
        <f t="shared" si="5"/>
        <v>0.166251353348571</v>
      </c>
      <c r="J50" s="179">
        <f t="shared" si="6"/>
        <v>52570</v>
      </c>
      <c r="K50" s="179">
        <f t="shared" si="7"/>
        <v>58044</v>
      </c>
      <c r="L50" s="180">
        <f>G50/G49</f>
        <v>0.51662238598040489</v>
      </c>
    </row>
    <row r="51" spans="2:12" x14ac:dyDescent="0.25">
      <c r="B51" s="178" t="s">
        <v>198</v>
      </c>
      <c r="C51" s="179">
        <v>347177</v>
      </c>
      <c r="D51" s="179">
        <v>48718</v>
      </c>
      <c r="E51" s="179">
        <v>164140</v>
      </c>
      <c r="F51" s="179">
        <v>333351</v>
      </c>
      <c r="G51" s="179">
        <v>335449</v>
      </c>
      <c r="H51" s="180">
        <f t="shared" si="4"/>
        <v>6.2936664356789684E-3</v>
      </c>
      <c r="I51" s="180">
        <f t="shared" si="5"/>
        <v>-3.3781039642603039E-2</v>
      </c>
      <c r="J51" s="179">
        <f t="shared" si="6"/>
        <v>2098</v>
      </c>
      <c r="K51" s="179">
        <f t="shared" si="7"/>
        <v>-11728</v>
      </c>
      <c r="L51" s="180">
        <f>G51/G49</f>
        <v>0.42561352223042703</v>
      </c>
    </row>
    <row r="52" spans="2:12" x14ac:dyDescent="0.25">
      <c r="B52" s="178" t="s">
        <v>199</v>
      </c>
      <c r="C52" s="179">
        <v>26618</v>
      </c>
      <c r="D52" s="179">
        <v>8459</v>
      </c>
      <c r="E52" s="179">
        <v>24295</v>
      </c>
      <c r="F52" s="179">
        <v>44312</v>
      </c>
      <c r="G52" s="179">
        <v>37761</v>
      </c>
      <c r="H52" s="180">
        <f t="shared" si="4"/>
        <v>-0.14783805741108502</v>
      </c>
      <c r="I52" s="180">
        <f t="shared" si="5"/>
        <v>0.4186264933503645</v>
      </c>
      <c r="J52" s="179">
        <f t="shared" si="6"/>
        <v>-6551</v>
      </c>
      <c r="K52" s="179">
        <f t="shared" si="7"/>
        <v>11143</v>
      </c>
      <c r="L52" s="180">
        <f>G52/G49</f>
        <v>4.7910687505233751E-2</v>
      </c>
    </row>
    <row r="53" spans="2:12" x14ac:dyDescent="0.25">
      <c r="B53" s="178" t="s">
        <v>200</v>
      </c>
      <c r="C53" s="197">
        <v>6407</v>
      </c>
      <c r="D53" s="197">
        <v>4077</v>
      </c>
      <c r="E53" s="197">
        <v>6645</v>
      </c>
      <c r="F53" s="197">
        <v>7996</v>
      </c>
      <c r="G53" s="197">
        <v>7766</v>
      </c>
      <c r="H53" s="198">
        <f t="shared" si="4"/>
        <v>-2.8764382191095561E-2</v>
      </c>
      <c r="I53" s="198">
        <f t="shared" si="5"/>
        <v>0.21211175277040728</v>
      </c>
      <c r="J53" s="197">
        <f t="shared" si="6"/>
        <v>-230</v>
      </c>
      <c r="K53" s="197">
        <f t="shared" si="7"/>
        <v>1359</v>
      </c>
      <c r="L53" s="198">
        <f>G53/G49</f>
        <v>9.8534042839343583E-3</v>
      </c>
    </row>
    <row r="54" spans="2:12" x14ac:dyDescent="0.25">
      <c r="B54" s="173" t="s">
        <v>163</v>
      </c>
      <c r="C54" s="193">
        <v>664761</v>
      </c>
      <c r="D54" s="193">
        <v>93692</v>
      </c>
      <c r="E54" s="193">
        <v>286234</v>
      </c>
      <c r="F54" s="193">
        <v>643046</v>
      </c>
      <c r="G54" s="193">
        <v>678323</v>
      </c>
      <c r="H54" s="194">
        <f t="shared" si="4"/>
        <v>5.4859216914497466E-2</v>
      </c>
      <c r="I54" s="194">
        <f t="shared" si="5"/>
        <v>2.0401317165116506E-2</v>
      </c>
      <c r="J54" s="193">
        <f t="shared" si="6"/>
        <v>35277</v>
      </c>
      <c r="K54" s="193">
        <f t="shared" si="7"/>
        <v>13562</v>
      </c>
      <c r="L54" s="194">
        <f>G54/G54</f>
        <v>1</v>
      </c>
    </row>
    <row r="55" spans="2:12" x14ac:dyDescent="0.25">
      <c r="B55" s="178" t="s">
        <v>197</v>
      </c>
      <c r="C55" s="179">
        <v>349832</v>
      </c>
      <c r="D55" s="179">
        <v>43940</v>
      </c>
      <c r="E55" s="179">
        <v>143300</v>
      </c>
      <c r="F55" s="179">
        <v>337667</v>
      </c>
      <c r="G55" s="179">
        <v>386188</v>
      </c>
      <c r="H55" s="180">
        <f t="shared" si="4"/>
        <v>0.14369482359839725</v>
      </c>
      <c r="I55" s="180">
        <f t="shared" si="5"/>
        <v>0.10392416931555726</v>
      </c>
      <c r="J55" s="179">
        <f t="shared" si="6"/>
        <v>48521</v>
      </c>
      <c r="K55" s="179">
        <f t="shared" si="7"/>
        <v>36356</v>
      </c>
      <c r="L55" s="180">
        <f>G55/G54</f>
        <v>0.56932759172252745</v>
      </c>
    </row>
    <row r="56" spans="2:12" x14ac:dyDescent="0.25">
      <c r="B56" s="178" t="s">
        <v>198</v>
      </c>
      <c r="C56" s="179">
        <v>297308</v>
      </c>
      <c r="D56" s="179">
        <v>42478</v>
      </c>
      <c r="E56" s="179">
        <v>121294</v>
      </c>
      <c r="F56" s="179">
        <v>284582</v>
      </c>
      <c r="G56" s="179">
        <v>272244</v>
      </c>
      <c r="H56" s="180">
        <f t="shared" si="4"/>
        <v>-4.3354815132369606E-2</v>
      </c>
      <c r="I56" s="180">
        <f t="shared" si="5"/>
        <v>-8.4303146904893267E-2</v>
      </c>
      <c r="J56" s="179">
        <f t="shared" si="6"/>
        <v>-12338</v>
      </c>
      <c r="K56" s="179">
        <f t="shared" si="7"/>
        <v>-25064</v>
      </c>
      <c r="L56" s="180">
        <f>G56/G54</f>
        <v>0.40134862005268879</v>
      </c>
    </row>
    <row r="57" spans="2:12" x14ac:dyDescent="0.25">
      <c r="B57" s="178" t="s">
        <v>199</v>
      </c>
      <c r="C57" s="179">
        <v>15883</v>
      </c>
      <c r="D57" s="179">
        <v>5237</v>
      </c>
      <c r="E57" s="179">
        <v>18574</v>
      </c>
      <c r="F57" s="179">
        <v>17908</v>
      </c>
      <c r="G57" s="179">
        <v>18279</v>
      </c>
      <c r="H57" s="180">
        <f t="shared" si="4"/>
        <v>2.0716997989725261E-2</v>
      </c>
      <c r="I57" s="180">
        <f t="shared" si="5"/>
        <v>0.15085311339167662</v>
      </c>
      <c r="J57" s="179">
        <f t="shared" si="6"/>
        <v>371</v>
      </c>
      <c r="K57" s="179">
        <f t="shared" si="7"/>
        <v>2396</v>
      </c>
      <c r="L57" s="180">
        <f>G57/G54</f>
        <v>2.694733924693693E-2</v>
      </c>
    </row>
    <row r="58" spans="2:12" x14ac:dyDescent="0.25">
      <c r="B58" s="178" t="s">
        <v>200</v>
      </c>
      <c r="C58" s="197">
        <v>1738</v>
      </c>
      <c r="D58" s="197">
        <v>2037</v>
      </c>
      <c r="E58" s="197">
        <v>3064</v>
      </c>
      <c r="F58" s="197">
        <v>2891</v>
      </c>
      <c r="G58" s="197">
        <v>1612</v>
      </c>
      <c r="H58" s="198">
        <f t="shared" si="4"/>
        <v>-0.44240747146316151</v>
      </c>
      <c r="I58" s="198">
        <f t="shared" si="5"/>
        <v>-7.2497123130034535E-2</v>
      </c>
      <c r="J58" s="197">
        <f t="shared" si="6"/>
        <v>-1279</v>
      </c>
      <c r="K58" s="197">
        <f t="shared" si="7"/>
        <v>-126</v>
      </c>
      <c r="L58" s="198">
        <f>G58/G54</f>
        <v>2.3764489778468371E-3</v>
      </c>
    </row>
    <row r="59" spans="2:12" x14ac:dyDescent="0.25">
      <c r="B59" s="173" t="s">
        <v>164</v>
      </c>
      <c r="C59" s="193">
        <v>434712</v>
      </c>
      <c r="D59" s="193">
        <v>111506</v>
      </c>
      <c r="E59" s="193">
        <v>289651</v>
      </c>
      <c r="F59" s="193">
        <v>526287</v>
      </c>
      <c r="G59" s="193">
        <v>519033</v>
      </c>
      <c r="H59" s="194">
        <f t="shared" si="4"/>
        <v>-1.3783353949461064E-2</v>
      </c>
      <c r="I59" s="194">
        <f t="shared" si="5"/>
        <v>0.19396980069563297</v>
      </c>
      <c r="J59" s="193">
        <f t="shared" si="6"/>
        <v>-7254</v>
      </c>
      <c r="K59" s="193">
        <f t="shared" si="7"/>
        <v>84321</v>
      </c>
      <c r="L59" s="194">
        <f>G59/G59</f>
        <v>1</v>
      </c>
    </row>
    <row r="60" spans="2:12" x14ac:dyDescent="0.25">
      <c r="B60" s="178" t="s">
        <v>197</v>
      </c>
      <c r="C60" s="179">
        <v>213883</v>
      </c>
      <c r="D60" s="179">
        <v>52518</v>
      </c>
      <c r="E60" s="179">
        <v>141261</v>
      </c>
      <c r="F60" s="179">
        <v>272365</v>
      </c>
      <c r="G60" s="179">
        <v>264293</v>
      </c>
      <c r="H60" s="180">
        <f t="shared" si="4"/>
        <v>-2.9636700750830691E-2</v>
      </c>
      <c r="I60" s="180">
        <f t="shared" si="5"/>
        <v>0.2356896059995417</v>
      </c>
      <c r="J60" s="179">
        <f t="shared" si="6"/>
        <v>-8072</v>
      </c>
      <c r="K60" s="179">
        <f t="shared" si="7"/>
        <v>50410</v>
      </c>
      <c r="L60" s="180">
        <f>G60/G59</f>
        <v>0.50920269038770172</v>
      </c>
    </row>
    <row r="61" spans="2:12" x14ac:dyDescent="0.25">
      <c r="B61" s="178" t="s">
        <v>198</v>
      </c>
      <c r="C61" s="179">
        <v>204366</v>
      </c>
      <c r="D61" s="179">
        <v>51294</v>
      </c>
      <c r="E61" s="179">
        <v>132101</v>
      </c>
      <c r="F61" s="179">
        <v>232002</v>
      </c>
      <c r="G61" s="179">
        <v>229566</v>
      </c>
      <c r="H61" s="180">
        <f t="shared" si="4"/>
        <v>-1.0499909483538961E-2</v>
      </c>
      <c r="I61" s="180">
        <f t="shared" si="5"/>
        <v>0.12330818237867347</v>
      </c>
      <c r="J61" s="179">
        <f t="shared" si="6"/>
        <v>-2436</v>
      </c>
      <c r="K61" s="179">
        <f t="shared" si="7"/>
        <v>25200</v>
      </c>
      <c r="L61" s="180">
        <f>G61/G59</f>
        <v>0.44229557658183583</v>
      </c>
    </row>
    <row r="62" spans="2:12" x14ac:dyDescent="0.25">
      <c r="B62" s="178" t="s">
        <v>199</v>
      </c>
      <c r="C62" s="179">
        <v>13722</v>
      </c>
      <c r="D62" s="179">
        <v>5439</v>
      </c>
      <c r="E62" s="179">
        <v>13490</v>
      </c>
      <c r="F62" s="179">
        <v>19059</v>
      </c>
      <c r="G62" s="179">
        <v>21920</v>
      </c>
      <c r="H62" s="180">
        <f t="shared" si="4"/>
        <v>0.15011280759746048</v>
      </c>
      <c r="I62" s="180">
        <f t="shared" si="5"/>
        <v>0.59743477627168051</v>
      </c>
      <c r="J62" s="179">
        <f t="shared" si="6"/>
        <v>2861</v>
      </c>
      <c r="K62" s="179">
        <f t="shared" si="7"/>
        <v>8198</v>
      </c>
      <c r="L62" s="180">
        <f>G62/G59</f>
        <v>4.2232382141405268E-2</v>
      </c>
    </row>
    <row r="63" spans="2:12" x14ac:dyDescent="0.25">
      <c r="B63" s="178" t="s">
        <v>200</v>
      </c>
      <c r="C63" s="197">
        <v>2743</v>
      </c>
      <c r="D63" s="197">
        <v>2256</v>
      </c>
      <c r="E63" s="197">
        <v>2799</v>
      </c>
      <c r="F63" s="197">
        <v>2862</v>
      </c>
      <c r="G63" s="197">
        <v>3254</v>
      </c>
      <c r="H63" s="198">
        <f t="shared" si="4"/>
        <v>0.13696715583508046</v>
      </c>
      <c r="I63" s="198">
        <f t="shared" si="5"/>
        <v>0.18629238060517683</v>
      </c>
      <c r="J63" s="197">
        <f t="shared" si="6"/>
        <v>392</v>
      </c>
      <c r="K63" s="197">
        <f t="shared" si="7"/>
        <v>511</v>
      </c>
      <c r="L63" s="198">
        <f>G63/G59</f>
        <v>6.2693508890571507E-3</v>
      </c>
    </row>
    <row r="64" spans="2:12" x14ac:dyDescent="0.25">
      <c r="B64" s="173" t="s">
        <v>165</v>
      </c>
      <c r="C64" s="193">
        <v>45219</v>
      </c>
      <c r="D64" s="193">
        <v>7091</v>
      </c>
      <c r="E64" s="193">
        <v>21078</v>
      </c>
      <c r="F64" s="193">
        <v>26136</v>
      </c>
      <c r="G64" s="193">
        <v>22190</v>
      </c>
      <c r="H64" s="194">
        <f t="shared" si="4"/>
        <v>-0.15097949188858284</v>
      </c>
      <c r="I64" s="194">
        <f t="shared" si="5"/>
        <v>-0.50927707379641296</v>
      </c>
      <c r="J64" s="193">
        <f t="shared" si="6"/>
        <v>-3946</v>
      </c>
      <c r="K64" s="193">
        <f t="shared" si="7"/>
        <v>-23029</v>
      </c>
      <c r="L64" s="194">
        <f>G64/G64</f>
        <v>1</v>
      </c>
    </row>
    <row r="65" spans="2:12" x14ac:dyDescent="0.25">
      <c r="B65" s="178" t="s">
        <v>197</v>
      </c>
      <c r="C65" s="179">
        <v>20225</v>
      </c>
      <c r="D65" s="179">
        <v>1953</v>
      </c>
      <c r="E65" s="179">
        <v>6504</v>
      </c>
      <c r="F65" s="179">
        <v>10406</v>
      </c>
      <c r="G65" s="179">
        <v>10327</v>
      </c>
      <c r="H65" s="180">
        <f t="shared" si="4"/>
        <v>-7.5917739765519743E-3</v>
      </c>
      <c r="I65" s="180">
        <f t="shared" si="5"/>
        <v>-0.48939431396786159</v>
      </c>
      <c r="J65" s="179">
        <f t="shared" si="6"/>
        <v>-79</v>
      </c>
      <c r="K65" s="179">
        <f t="shared" si="7"/>
        <v>-9898</v>
      </c>
      <c r="L65" s="180">
        <f>G65/G64</f>
        <v>0.4653898152320865</v>
      </c>
    </row>
    <row r="66" spans="2:12" x14ac:dyDescent="0.25">
      <c r="B66" s="178" t="s">
        <v>198</v>
      </c>
      <c r="C66" s="179">
        <v>20703</v>
      </c>
      <c r="D66" s="179">
        <v>3182</v>
      </c>
      <c r="E66" s="179">
        <v>10479</v>
      </c>
      <c r="F66" s="179">
        <v>11649</v>
      </c>
      <c r="G66" s="179">
        <v>9263</v>
      </c>
      <c r="H66" s="180">
        <f t="shared" si="4"/>
        <v>-0.20482444845051073</v>
      </c>
      <c r="I66" s="180">
        <f t="shared" si="5"/>
        <v>-0.55257692121914692</v>
      </c>
      <c r="J66" s="179">
        <f t="shared" si="6"/>
        <v>-2386</v>
      </c>
      <c r="K66" s="179">
        <f t="shared" si="7"/>
        <v>-11440</v>
      </c>
      <c r="L66" s="180">
        <f>G66/G64</f>
        <v>0.41744028841820641</v>
      </c>
    </row>
    <row r="67" spans="2:12" x14ac:dyDescent="0.25">
      <c r="B67" s="178" t="s">
        <v>199</v>
      </c>
      <c r="C67" s="179">
        <v>3389</v>
      </c>
      <c r="D67" s="179">
        <v>1340</v>
      </c>
      <c r="E67" s="179">
        <v>3181</v>
      </c>
      <c r="F67" s="179">
        <v>3328</v>
      </c>
      <c r="G67" s="179">
        <v>2047</v>
      </c>
      <c r="H67" s="180">
        <f t="shared" si="4"/>
        <v>-0.38491586538461542</v>
      </c>
      <c r="I67" s="180">
        <f t="shared" si="5"/>
        <v>-0.39598701681912063</v>
      </c>
      <c r="J67" s="179">
        <f t="shared" si="6"/>
        <v>-1281</v>
      </c>
      <c r="K67" s="179">
        <f t="shared" si="7"/>
        <v>-1342</v>
      </c>
      <c r="L67" s="180">
        <f>G67/G64</f>
        <v>9.2248760703019378E-2</v>
      </c>
    </row>
    <row r="68" spans="2:12" ht="15.75" thickBot="1" x14ac:dyDescent="0.3">
      <c r="B68" s="178" t="s">
        <v>200</v>
      </c>
      <c r="C68" s="197">
        <v>902</v>
      </c>
      <c r="D68" s="197">
        <v>616</v>
      </c>
      <c r="E68" s="197">
        <v>915</v>
      </c>
      <c r="F68" s="197">
        <v>754</v>
      </c>
      <c r="G68" s="197">
        <v>553</v>
      </c>
      <c r="H68" s="198">
        <f t="shared" si="4"/>
        <v>-0.26657824933687002</v>
      </c>
      <c r="I68" s="198">
        <f t="shared" si="5"/>
        <v>-0.38691796008869184</v>
      </c>
      <c r="J68" s="197">
        <f t="shared" si="6"/>
        <v>-201</v>
      </c>
      <c r="K68" s="197">
        <f t="shared" si="7"/>
        <v>-349</v>
      </c>
      <c r="L68" s="198">
        <f>G68/G64</f>
        <v>2.4921135646687697E-2</v>
      </c>
    </row>
    <row r="69" spans="2:12" ht="16.5" thickBot="1" x14ac:dyDescent="0.3">
      <c r="B69" s="164" t="s">
        <v>166</v>
      </c>
      <c r="C69" s="165"/>
      <c r="D69" s="165"/>
      <c r="E69" s="165"/>
      <c r="F69" s="165"/>
      <c r="G69" s="165"/>
      <c r="H69" s="165"/>
      <c r="I69" s="165"/>
      <c r="J69" s="165"/>
      <c r="K69" s="165"/>
      <c r="L69" s="165"/>
    </row>
    <row r="70" spans="2:12" ht="15.75" x14ac:dyDescent="0.25">
      <c r="B70" s="188" t="s">
        <v>160</v>
      </c>
      <c r="C70" s="116">
        <v>670916</v>
      </c>
      <c r="D70" s="116">
        <v>361024</v>
      </c>
      <c r="E70" s="116">
        <v>658956</v>
      </c>
      <c r="F70" s="116">
        <v>663249</v>
      </c>
      <c r="G70" s="116">
        <v>637408</v>
      </c>
      <c r="H70" s="117">
        <f t="shared" ref="H70:H99" si="8">G70/F70-1</f>
        <v>-3.8961234770048647E-2</v>
      </c>
      <c r="I70" s="117">
        <f t="shared" ref="I70:I99" si="9">G70/C70-1</f>
        <v>-4.9943659116789552E-2</v>
      </c>
      <c r="J70" s="116">
        <f t="shared" ref="J70:J99" si="10">G70-F70</f>
        <v>-25841</v>
      </c>
      <c r="K70" s="116">
        <f t="shared" ref="K70:K99" si="11">G70-C70</f>
        <v>-33508</v>
      </c>
      <c r="L70" s="117">
        <f>G70/G70</f>
        <v>1</v>
      </c>
    </row>
    <row r="71" spans="2:12" ht="15.75" x14ac:dyDescent="0.25">
      <c r="B71" s="168" t="s">
        <v>197</v>
      </c>
      <c r="C71" s="116">
        <v>455120</v>
      </c>
      <c r="D71" s="116">
        <v>222045</v>
      </c>
      <c r="E71" s="116">
        <v>404515</v>
      </c>
      <c r="F71" s="116">
        <v>455511</v>
      </c>
      <c r="G71" s="116">
        <v>436326</v>
      </c>
      <c r="H71" s="117">
        <f t="shared" si="8"/>
        <v>-4.2117533934416529E-2</v>
      </c>
      <c r="I71" s="117">
        <f t="shared" si="9"/>
        <v>-4.1294603621022996E-2</v>
      </c>
      <c r="J71" s="116">
        <f t="shared" si="10"/>
        <v>-19185</v>
      </c>
      <c r="K71" s="116">
        <f t="shared" si="11"/>
        <v>-18794</v>
      </c>
      <c r="L71" s="117">
        <f>G71/G70</f>
        <v>0.68453172850042676</v>
      </c>
    </row>
    <row r="72" spans="2:12" ht="15.75" x14ac:dyDescent="0.25">
      <c r="B72" s="168" t="s">
        <v>198</v>
      </c>
      <c r="C72" s="116">
        <v>186679</v>
      </c>
      <c r="D72" s="116">
        <v>110591</v>
      </c>
      <c r="E72" s="116">
        <v>200425</v>
      </c>
      <c r="F72" s="116">
        <v>176625</v>
      </c>
      <c r="G72" s="116">
        <v>177637</v>
      </c>
      <c r="H72" s="117">
        <f t="shared" si="8"/>
        <v>5.7296532200989958E-3</v>
      </c>
      <c r="I72" s="117">
        <f t="shared" si="9"/>
        <v>-4.8436085472924106E-2</v>
      </c>
      <c r="J72" s="116">
        <f t="shared" si="10"/>
        <v>1012</v>
      </c>
      <c r="K72" s="116">
        <f t="shared" si="11"/>
        <v>-9042</v>
      </c>
      <c r="L72" s="117">
        <f>G72/G70</f>
        <v>0.27868649279582308</v>
      </c>
    </row>
    <row r="73" spans="2:12" ht="15.75" x14ac:dyDescent="0.25">
      <c r="B73" s="168" t="s">
        <v>199</v>
      </c>
      <c r="C73" s="116">
        <v>23351</v>
      </c>
      <c r="D73" s="116">
        <v>21246</v>
      </c>
      <c r="E73" s="116">
        <v>40103</v>
      </c>
      <c r="F73" s="116">
        <v>24760</v>
      </c>
      <c r="G73" s="116">
        <v>18004</v>
      </c>
      <c r="H73" s="117">
        <f t="shared" si="8"/>
        <v>-0.27285945072697904</v>
      </c>
      <c r="I73" s="117">
        <f t="shared" si="9"/>
        <v>-0.22898376943171594</v>
      </c>
      <c r="J73" s="116">
        <f t="shared" si="10"/>
        <v>-6756</v>
      </c>
      <c r="K73" s="116">
        <f t="shared" si="11"/>
        <v>-5347</v>
      </c>
      <c r="L73" s="117">
        <f>G73/G70</f>
        <v>2.8245644861689845E-2</v>
      </c>
    </row>
    <row r="74" spans="2:12" ht="15.75" x14ac:dyDescent="0.25">
      <c r="B74" s="168" t="s">
        <v>200</v>
      </c>
      <c r="C74" s="189">
        <v>5765</v>
      </c>
      <c r="D74" s="189">
        <v>7144</v>
      </c>
      <c r="E74" s="189">
        <v>13914</v>
      </c>
      <c r="F74" s="189">
        <v>6354</v>
      </c>
      <c r="G74" s="189">
        <v>5442</v>
      </c>
      <c r="H74" s="190">
        <f t="shared" si="8"/>
        <v>-0.14353163361661947</v>
      </c>
      <c r="I74" s="190">
        <f t="shared" si="9"/>
        <v>-5.6027753686036408E-2</v>
      </c>
      <c r="J74" s="189">
        <f t="shared" si="10"/>
        <v>-912</v>
      </c>
      <c r="K74" s="189">
        <f t="shared" si="11"/>
        <v>-323</v>
      </c>
      <c r="L74" s="190">
        <f>G74/G70</f>
        <v>8.5377026959184699E-3</v>
      </c>
    </row>
    <row r="75" spans="2:12" x14ac:dyDescent="0.25">
      <c r="B75" s="173" t="s">
        <v>161</v>
      </c>
      <c r="C75" s="193">
        <v>257946</v>
      </c>
      <c r="D75" s="193">
        <v>156143</v>
      </c>
      <c r="E75" s="193">
        <v>263447</v>
      </c>
      <c r="F75" s="193">
        <v>278188</v>
      </c>
      <c r="G75" s="193">
        <v>284238</v>
      </c>
      <c r="H75" s="194">
        <f t="shared" si="8"/>
        <v>2.1747882726789181E-2</v>
      </c>
      <c r="I75" s="194">
        <f t="shared" si="9"/>
        <v>0.10192831057663221</v>
      </c>
      <c r="J75" s="193">
        <f t="shared" si="10"/>
        <v>6050</v>
      </c>
      <c r="K75" s="193">
        <f t="shared" si="11"/>
        <v>26292</v>
      </c>
      <c r="L75" s="194">
        <f>G75/G75</f>
        <v>1</v>
      </c>
    </row>
    <row r="76" spans="2:12" x14ac:dyDescent="0.25">
      <c r="B76" s="178" t="s">
        <v>197</v>
      </c>
      <c r="C76" s="179">
        <v>187173</v>
      </c>
      <c r="D76" s="179">
        <v>104967</v>
      </c>
      <c r="E76" s="179">
        <v>173549</v>
      </c>
      <c r="F76" s="179">
        <v>202545</v>
      </c>
      <c r="G76" s="179">
        <v>193467</v>
      </c>
      <c r="H76" s="180">
        <f t="shared" si="8"/>
        <v>-4.4819669703028975E-2</v>
      </c>
      <c r="I76" s="180">
        <f t="shared" si="9"/>
        <v>3.3626644868650857E-2</v>
      </c>
      <c r="J76" s="179">
        <f t="shared" si="10"/>
        <v>-9078</v>
      </c>
      <c r="K76" s="179">
        <f t="shared" si="11"/>
        <v>6294</v>
      </c>
      <c r="L76" s="180">
        <f>G76/G75</f>
        <v>0.68065142591771688</v>
      </c>
    </row>
    <row r="77" spans="2:12" x14ac:dyDescent="0.25">
      <c r="B77" s="178" t="s">
        <v>198</v>
      </c>
      <c r="C77" s="179">
        <v>60973</v>
      </c>
      <c r="D77" s="179">
        <v>40780</v>
      </c>
      <c r="E77" s="179">
        <v>68371</v>
      </c>
      <c r="F77" s="179">
        <v>66956</v>
      </c>
      <c r="G77" s="179">
        <v>83365</v>
      </c>
      <c r="H77" s="180">
        <f t="shared" si="8"/>
        <v>0.24507139016667656</v>
      </c>
      <c r="I77" s="180">
        <f t="shared" si="9"/>
        <v>0.36724451806537317</v>
      </c>
      <c r="J77" s="179">
        <f t="shared" si="10"/>
        <v>16409</v>
      </c>
      <c r="K77" s="179">
        <f t="shared" si="11"/>
        <v>22392</v>
      </c>
      <c r="L77" s="180">
        <f>G77/G75</f>
        <v>0.29329294464498062</v>
      </c>
    </row>
    <row r="78" spans="2:12" x14ac:dyDescent="0.25">
      <c r="B78" s="178" t="s">
        <v>199</v>
      </c>
      <c r="C78" s="179">
        <v>7452</v>
      </c>
      <c r="D78" s="179">
        <v>7876</v>
      </c>
      <c r="E78" s="179">
        <v>15297</v>
      </c>
      <c r="F78" s="179">
        <v>6777</v>
      </c>
      <c r="G78" s="179">
        <v>5200</v>
      </c>
      <c r="H78" s="180">
        <f t="shared" si="8"/>
        <v>-0.23269883429245974</v>
      </c>
      <c r="I78" s="180">
        <f t="shared" si="9"/>
        <v>-0.3022007514761138</v>
      </c>
      <c r="J78" s="179">
        <f t="shared" si="10"/>
        <v>-1577</v>
      </c>
      <c r="K78" s="179">
        <f t="shared" si="11"/>
        <v>-2252</v>
      </c>
      <c r="L78" s="180">
        <f>G78/G75</f>
        <v>1.8294527825273188E-2</v>
      </c>
    </row>
    <row r="79" spans="2:12" x14ac:dyDescent="0.25">
      <c r="B79" s="178" t="s">
        <v>200</v>
      </c>
      <c r="C79" s="197">
        <v>2349</v>
      </c>
      <c r="D79" s="197">
        <v>2521</v>
      </c>
      <c r="E79" s="197">
        <v>6231</v>
      </c>
      <c r="F79" s="197">
        <v>1911</v>
      </c>
      <c r="G79" s="197">
        <v>2206</v>
      </c>
      <c r="H79" s="198">
        <f t="shared" si="8"/>
        <v>0.15436944008372588</v>
      </c>
      <c r="I79" s="198">
        <f t="shared" si="9"/>
        <v>-6.0876968922945918E-2</v>
      </c>
      <c r="J79" s="197">
        <f t="shared" si="10"/>
        <v>295</v>
      </c>
      <c r="K79" s="197">
        <f t="shared" si="11"/>
        <v>-143</v>
      </c>
      <c r="L79" s="198">
        <f>G79/G75</f>
        <v>7.7611016120293554E-3</v>
      </c>
    </row>
    <row r="80" spans="2:12" x14ac:dyDescent="0.25">
      <c r="B80" s="173" t="s">
        <v>162</v>
      </c>
      <c r="C80" s="193">
        <v>224969</v>
      </c>
      <c r="D80" s="193">
        <v>93695</v>
      </c>
      <c r="E80" s="193">
        <v>163216</v>
      </c>
      <c r="F80" s="193">
        <v>183256</v>
      </c>
      <c r="G80" s="193">
        <v>164466</v>
      </c>
      <c r="H80" s="194">
        <f t="shared" si="8"/>
        <v>-0.1025341598637971</v>
      </c>
      <c r="I80" s="194">
        <f t="shared" si="9"/>
        <v>-0.26893927607803747</v>
      </c>
      <c r="J80" s="193">
        <f t="shared" si="10"/>
        <v>-18790</v>
      </c>
      <c r="K80" s="193">
        <f t="shared" si="11"/>
        <v>-60503</v>
      </c>
      <c r="L80" s="194">
        <f>G80/G80</f>
        <v>1</v>
      </c>
    </row>
    <row r="81" spans="2:12" x14ac:dyDescent="0.25">
      <c r="B81" s="178" t="s">
        <v>197</v>
      </c>
      <c r="C81" s="179">
        <v>144614</v>
      </c>
      <c r="D81" s="179">
        <v>52983</v>
      </c>
      <c r="E81" s="179">
        <v>93019</v>
      </c>
      <c r="F81" s="179">
        <v>115347</v>
      </c>
      <c r="G81" s="179">
        <v>110000</v>
      </c>
      <c r="H81" s="180">
        <f t="shared" si="8"/>
        <v>-4.6355778650506774E-2</v>
      </c>
      <c r="I81" s="180">
        <f t="shared" si="9"/>
        <v>-0.23935441935082358</v>
      </c>
      <c r="J81" s="179">
        <f t="shared" si="10"/>
        <v>-5347</v>
      </c>
      <c r="K81" s="179">
        <f t="shared" si="11"/>
        <v>-34614</v>
      </c>
      <c r="L81" s="180">
        <f>G81/G80</f>
        <v>0.66883124779589698</v>
      </c>
    </row>
    <row r="82" spans="2:12" x14ac:dyDescent="0.25">
      <c r="B82" s="178" t="s">
        <v>198</v>
      </c>
      <c r="C82" s="179">
        <v>68355</v>
      </c>
      <c r="D82" s="179">
        <v>29955</v>
      </c>
      <c r="E82" s="179">
        <v>51476</v>
      </c>
      <c r="F82" s="179">
        <v>53863</v>
      </c>
      <c r="G82" s="179">
        <v>44799</v>
      </c>
      <c r="H82" s="180">
        <f t="shared" si="8"/>
        <v>-0.16827878135269103</v>
      </c>
      <c r="I82" s="180">
        <f t="shared" si="9"/>
        <v>-0.34461268378319065</v>
      </c>
      <c r="J82" s="179">
        <f t="shared" si="10"/>
        <v>-9064</v>
      </c>
      <c r="K82" s="179">
        <f t="shared" si="11"/>
        <v>-23556</v>
      </c>
      <c r="L82" s="180">
        <f>G82/G80</f>
        <v>0.27239064609098534</v>
      </c>
    </row>
    <row r="83" spans="2:12" x14ac:dyDescent="0.25">
      <c r="B83" s="178" t="s">
        <v>199</v>
      </c>
      <c r="C83" s="179">
        <v>10076</v>
      </c>
      <c r="D83" s="179">
        <v>7824</v>
      </c>
      <c r="E83" s="179">
        <v>14396</v>
      </c>
      <c r="F83" s="179">
        <v>11435</v>
      </c>
      <c r="G83" s="179">
        <v>7917</v>
      </c>
      <c r="H83" s="180">
        <f t="shared" si="8"/>
        <v>-0.30765194578049848</v>
      </c>
      <c r="I83" s="180">
        <f t="shared" si="9"/>
        <v>-0.21427153632393803</v>
      </c>
      <c r="J83" s="179">
        <f t="shared" si="10"/>
        <v>-3518</v>
      </c>
      <c r="K83" s="179">
        <f t="shared" si="11"/>
        <v>-2159</v>
      </c>
      <c r="L83" s="180">
        <f>G83/G80</f>
        <v>4.8137608989091973E-2</v>
      </c>
    </row>
    <row r="84" spans="2:12" x14ac:dyDescent="0.25">
      <c r="B84" s="178" t="s">
        <v>200</v>
      </c>
      <c r="C84" s="197">
        <v>1924</v>
      </c>
      <c r="D84" s="197">
        <v>2931</v>
      </c>
      <c r="E84" s="197">
        <v>4325</v>
      </c>
      <c r="F84" s="197">
        <v>2611</v>
      </c>
      <c r="G84" s="197">
        <v>1750</v>
      </c>
      <c r="H84" s="198">
        <f t="shared" si="8"/>
        <v>-0.32975871313672922</v>
      </c>
      <c r="I84" s="198">
        <f t="shared" si="9"/>
        <v>-9.0436590436590469E-2</v>
      </c>
      <c r="J84" s="197">
        <f t="shared" si="10"/>
        <v>-861</v>
      </c>
      <c r="K84" s="197">
        <f t="shared" si="11"/>
        <v>-174</v>
      </c>
      <c r="L84" s="198">
        <f>G84/G80</f>
        <v>1.0640497124025634E-2</v>
      </c>
    </row>
    <row r="85" spans="2:12" x14ac:dyDescent="0.25">
      <c r="B85" s="173" t="s">
        <v>163</v>
      </c>
      <c r="C85" s="193">
        <v>114994</v>
      </c>
      <c r="D85" s="193">
        <v>66652</v>
      </c>
      <c r="E85" s="193">
        <v>153170</v>
      </c>
      <c r="F85" s="193">
        <v>133138</v>
      </c>
      <c r="G85" s="193">
        <v>117391</v>
      </c>
      <c r="H85" s="194">
        <f t="shared" si="8"/>
        <v>-0.11827577400892308</v>
      </c>
      <c r="I85" s="194">
        <f t="shared" si="9"/>
        <v>2.0844565803433301E-2</v>
      </c>
      <c r="J85" s="193">
        <f t="shared" si="10"/>
        <v>-15747</v>
      </c>
      <c r="K85" s="193">
        <f t="shared" si="11"/>
        <v>2397</v>
      </c>
      <c r="L85" s="194">
        <f>G85/G85</f>
        <v>1</v>
      </c>
    </row>
    <row r="86" spans="2:12" x14ac:dyDescent="0.25">
      <c r="B86" s="178" t="s">
        <v>197</v>
      </c>
      <c r="C86" s="179">
        <v>76873</v>
      </c>
      <c r="D86" s="179">
        <v>37931</v>
      </c>
      <c r="E86" s="179">
        <v>87327</v>
      </c>
      <c r="F86" s="179">
        <v>88561</v>
      </c>
      <c r="G86" s="179">
        <v>83870</v>
      </c>
      <c r="H86" s="180">
        <f t="shared" si="8"/>
        <v>-5.2969139914860963E-2</v>
      </c>
      <c r="I86" s="180">
        <f t="shared" si="9"/>
        <v>9.1020254185474769E-2</v>
      </c>
      <c r="J86" s="179">
        <f t="shared" si="10"/>
        <v>-4691</v>
      </c>
      <c r="K86" s="179">
        <f t="shared" si="11"/>
        <v>6997</v>
      </c>
      <c r="L86" s="180">
        <f>G86/G85</f>
        <v>0.71445000042592699</v>
      </c>
    </row>
    <row r="87" spans="2:12" x14ac:dyDescent="0.25">
      <c r="B87" s="178" t="s">
        <v>198</v>
      </c>
      <c r="C87" s="179">
        <v>33500</v>
      </c>
      <c r="D87" s="179">
        <v>23729</v>
      </c>
      <c r="E87" s="179">
        <v>54174</v>
      </c>
      <c r="F87" s="179">
        <v>38637</v>
      </c>
      <c r="G87" s="179">
        <v>29457</v>
      </c>
      <c r="H87" s="180">
        <f t="shared" si="8"/>
        <v>-0.23759608665269039</v>
      </c>
      <c r="I87" s="180">
        <f t="shared" si="9"/>
        <v>-0.12068656716417914</v>
      </c>
      <c r="J87" s="179">
        <f t="shared" si="10"/>
        <v>-9180</v>
      </c>
      <c r="K87" s="179">
        <f t="shared" si="11"/>
        <v>-4043</v>
      </c>
      <c r="L87" s="180">
        <f>G87/G85</f>
        <v>0.25093065056094588</v>
      </c>
    </row>
    <row r="88" spans="2:12" x14ac:dyDescent="0.25">
      <c r="B88" s="178" t="s">
        <v>199</v>
      </c>
      <c r="C88" s="179">
        <v>3610</v>
      </c>
      <c r="D88" s="179">
        <v>3841</v>
      </c>
      <c r="E88" s="179">
        <v>8571</v>
      </c>
      <c r="F88" s="179">
        <v>5200</v>
      </c>
      <c r="G88" s="179">
        <v>3496</v>
      </c>
      <c r="H88" s="180">
        <f t="shared" si="8"/>
        <v>-0.32769230769230773</v>
      </c>
      <c r="I88" s="180">
        <f t="shared" si="9"/>
        <v>-3.157894736842104E-2</v>
      </c>
      <c r="J88" s="179">
        <f t="shared" si="10"/>
        <v>-1704</v>
      </c>
      <c r="K88" s="179">
        <f t="shared" si="11"/>
        <v>-114</v>
      </c>
      <c r="L88" s="180">
        <f>G88/G85</f>
        <v>2.9780817950268761E-2</v>
      </c>
    </row>
    <row r="89" spans="2:12" x14ac:dyDescent="0.25">
      <c r="B89" s="178" t="s">
        <v>200</v>
      </c>
      <c r="C89" s="197">
        <v>1012</v>
      </c>
      <c r="D89" s="197">
        <v>1152</v>
      </c>
      <c r="E89" s="197">
        <v>3098</v>
      </c>
      <c r="F89" s="197">
        <v>742</v>
      </c>
      <c r="G89" s="197">
        <v>567</v>
      </c>
      <c r="H89" s="198">
        <f t="shared" si="8"/>
        <v>-0.23584905660377353</v>
      </c>
      <c r="I89" s="198">
        <f t="shared" si="9"/>
        <v>-0.43972332015810278</v>
      </c>
      <c r="J89" s="197">
        <f t="shared" si="10"/>
        <v>-175</v>
      </c>
      <c r="K89" s="197">
        <f t="shared" si="11"/>
        <v>-445</v>
      </c>
      <c r="L89" s="198">
        <f>G89/G85</f>
        <v>4.8300125222546873E-3</v>
      </c>
    </row>
    <row r="90" spans="2:12" x14ac:dyDescent="0.25">
      <c r="B90" s="173" t="s">
        <v>164</v>
      </c>
      <c r="C90" s="193">
        <v>66316</v>
      </c>
      <c r="D90" s="193">
        <v>43491</v>
      </c>
      <c r="E90" s="193">
        <v>75632</v>
      </c>
      <c r="F90" s="193">
        <v>63366</v>
      </c>
      <c r="G90" s="193">
        <v>62448</v>
      </c>
      <c r="H90" s="194">
        <f t="shared" si="8"/>
        <v>-1.4487264463592497E-2</v>
      </c>
      <c r="I90" s="194">
        <f t="shared" si="9"/>
        <v>-5.8326798962543003E-2</v>
      </c>
      <c r="J90" s="193">
        <f t="shared" si="10"/>
        <v>-918</v>
      </c>
      <c r="K90" s="193">
        <f t="shared" si="11"/>
        <v>-3868</v>
      </c>
      <c r="L90" s="194">
        <f>G90/G90</f>
        <v>1</v>
      </c>
    </row>
    <row r="91" spans="2:12" x14ac:dyDescent="0.25">
      <c r="B91" s="178" t="s">
        <v>197</v>
      </c>
      <c r="C91" s="179">
        <v>39951</v>
      </c>
      <c r="D91" s="179">
        <v>23591</v>
      </c>
      <c r="E91" s="179">
        <v>39411</v>
      </c>
      <c r="F91" s="179">
        <v>38023</v>
      </c>
      <c r="G91" s="179">
        <v>39406</v>
      </c>
      <c r="H91" s="180">
        <f t="shared" si="8"/>
        <v>3.6372721773663352E-2</v>
      </c>
      <c r="I91" s="180">
        <f t="shared" si="9"/>
        <v>-1.364171109609269E-2</v>
      </c>
      <c r="J91" s="179">
        <f t="shared" si="10"/>
        <v>1383</v>
      </c>
      <c r="K91" s="179">
        <f t="shared" si="11"/>
        <v>-545</v>
      </c>
      <c r="L91" s="180">
        <f>G91/G90</f>
        <v>0.63102100947988726</v>
      </c>
    </row>
    <row r="92" spans="2:12" x14ac:dyDescent="0.25">
      <c r="B92" s="178" t="s">
        <v>198</v>
      </c>
      <c r="C92" s="179">
        <v>23324</v>
      </c>
      <c r="D92" s="179">
        <v>16905</v>
      </c>
      <c r="E92" s="179">
        <v>30395</v>
      </c>
      <c r="F92" s="179">
        <v>21845</v>
      </c>
      <c r="G92" s="179">
        <v>20187</v>
      </c>
      <c r="H92" s="180">
        <f t="shared" si="8"/>
        <v>-7.5898374914167954E-2</v>
      </c>
      <c r="I92" s="180">
        <f t="shared" si="9"/>
        <v>-0.13449665580517922</v>
      </c>
      <c r="J92" s="179">
        <f t="shared" si="10"/>
        <v>-1658</v>
      </c>
      <c r="K92" s="179">
        <f t="shared" si="11"/>
        <v>-3137</v>
      </c>
      <c r="L92" s="180">
        <f>G92/G90</f>
        <v>0.32326095311299002</v>
      </c>
    </row>
    <row r="93" spans="2:12" x14ac:dyDescent="0.25">
      <c r="B93" s="178" t="s">
        <v>199</v>
      </c>
      <c r="C93" s="179">
        <v>2442</v>
      </c>
      <c r="D93" s="179">
        <v>2451</v>
      </c>
      <c r="E93" s="179">
        <v>4614</v>
      </c>
      <c r="F93" s="179">
        <v>2816</v>
      </c>
      <c r="G93" s="179">
        <v>2153</v>
      </c>
      <c r="H93" s="180">
        <f t="shared" si="8"/>
        <v>-0.23544034090909094</v>
      </c>
      <c r="I93" s="180">
        <f t="shared" si="9"/>
        <v>-0.1183456183456183</v>
      </c>
      <c r="J93" s="179">
        <f t="shared" si="10"/>
        <v>-663</v>
      </c>
      <c r="K93" s="179">
        <f t="shared" si="11"/>
        <v>-289</v>
      </c>
      <c r="L93" s="180">
        <f>G93/G90</f>
        <v>3.4476684601588523E-2</v>
      </c>
    </row>
    <row r="94" spans="2:12" x14ac:dyDescent="0.25">
      <c r="B94" s="178" t="s">
        <v>200</v>
      </c>
      <c r="C94" s="197">
        <v>601</v>
      </c>
      <c r="D94" s="197">
        <v>545</v>
      </c>
      <c r="E94" s="197">
        <v>1214</v>
      </c>
      <c r="F94" s="197">
        <v>682</v>
      </c>
      <c r="G94" s="197">
        <v>702</v>
      </c>
      <c r="H94" s="198">
        <f t="shared" si="8"/>
        <v>2.9325513196480912E-2</v>
      </c>
      <c r="I94" s="198">
        <f t="shared" si="9"/>
        <v>0.16805324459234616</v>
      </c>
      <c r="J94" s="197">
        <f t="shared" si="10"/>
        <v>20</v>
      </c>
      <c r="K94" s="197">
        <f t="shared" si="11"/>
        <v>101</v>
      </c>
      <c r="L94" s="198">
        <f>G94/G90</f>
        <v>1.1241352805534205E-2</v>
      </c>
    </row>
    <row r="95" spans="2:12" x14ac:dyDescent="0.25">
      <c r="B95" s="173" t="s">
        <v>165</v>
      </c>
      <c r="C95" s="193">
        <v>24411</v>
      </c>
      <c r="D95" s="193">
        <v>15109</v>
      </c>
      <c r="E95" s="193">
        <v>37026</v>
      </c>
      <c r="F95" s="193">
        <v>25495</v>
      </c>
      <c r="G95" s="193">
        <v>21213</v>
      </c>
      <c r="H95" s="194">
        <f t="shared" si="8"/>
        <v>-0.16795450088252595</v>
      </c>
      <c r="I95" s="194">
        <f t="shared" si="9"/>
        <v>-0.13100651345704806</v>
      </c>
      <c r="J95" s="193">
        <f t="shared" si="10"/>
        <v>-4282</v>
      </c>
      <c r="K95" s="193">
        <f t="shared" si="11"/>
        <v>-3198</v>
      </c>
      <c r="L95" s="194">
        <f>G95/G95</f>
        <v>1</v>
      </c>
    </row>
    <row r="96" spans="2:12" x14ac:dyDescent="0.25">
      <c r="B96" s="178" t="s">
        <v>197</v>
      </c>
      <c r="C96" s="179">
        <v>12435</v>
      </c>
      <c r="D96" s="179">
        <v>6315</v>
      </c>
      <c r="E96" s="179">
        <v>16501</v>
      </c>
      <c r="F96" s="179">
        <v>15501</v>
      </c>
      <c r="G96" s="179">
        <v>13065</v>
      </c>
      <c r="H96" s="180">
        <f t="shared" si="8"/>
        <v>-0.15715115153861037</v>
      </c>
      <c r="I96" s="180">
        <f t="shared" si="9"/>
        <v>5.06634499396863E-2</v>
      </c>
      <c r="J96" s="179">
        <f t="shared" si="10"/>
        <v>-2436</v>
      </c>
      <c r="K96" s="179">
        <f t="shared" si="11"/>
        <v>630</v>
      </c>
      <c r="L96" s="180">
        <f>G96/G95</f>
        <v>0.61589591288360912</v>
      </c>
    </row>
    <row r="97" spans="2:12" x14ac:dyDescent="0.25">
      <c r="B97" s="178" t="s">
        <v>198</v>
      </c>
      <c r="C97" s="179">
        <v>10627</v>
      </c>
      <c r="D97" s="179">
        <v>6841</v>
      </c>
      <c r="E97" s="179">
        <v>16129</v>
      </c>
      <c r="F97" s="179">
        <v>6537</v>
      </c>
      <c r="G97" s="179">
        <v>6710</v>
      </c>
      <c r="H97" s="180">
        <f t="shared" si="8"/>
        <v>2.6464739176992547E-2</v>
      </c>
      <c r="I97" s="180">
        <f t="shared" si="9"/>
        <v>-0.36858944198739063</v>
      </c>
      <c r="J97" s="179">
        <f t="shared" si="10"/>
        <v>173</v>
      </c>
      <c r="K97" s="179">
        <f t="shared" si="11"/>
        <v>-3917</v>
      </c>
      <c r="L97" s="180">
        <f>G97/G95</f>
        <v>0.31631546693065571</v>
      </c>
    </row>
    <row r="98" spans="2:12" x14ac:dyDescent="0.25">
      <c r="B98" s="178" t="s">
        <v>199</v>
      </c>
      <c r="C98" s="179">
        <v>1135</v>
      </c>
      <c r="D98" s="179">
        <v>1586</v>
      </c>
      <c r="E98" s="179">
        <v>3416</v>
      </c>
      <c r="F98" s="179">
        <v>2840</v>
      </c>
      <c r="G98" s="179">
        <v>1185</v>
      </c>
      <c r="H98" s="180">
        <f t="shared" si="8"/>
        <v>-0.58274647887323949</v>
      </c>
      <c r="I98" s="180">
        <f t="shared" si="9"/>
        <v>4.4052863436123246E-2</v>
      </c>
      <c r="J98" s="179">
        <f t="shared" si="10"/>
        <v>-1655</v>
      </c>
      <c r="K98" s="179">
        <f t="shared" si="11"/>
        <v>50</v>
      </c>
      <c r="L98" s="180">
        <f>G98/G95</f>
        <v>5.5861971432612074E-2</v>
      </c>
    </row>
    <row r="99" spans="2:12" x14ac:dyDescent="0.25">
      <c r="B99" s="178" t="s">
        <v>200</v>
      </c>
      <c r="C99" s="197">
        <v>215</v>
      </c>
      <c r="D99" s="197">
        <v>369</v>
      </c>
      <c r="E99" s="197">
        <v>980</v>
      </c>
      <c r="F99" s="197">
        <v>618</v>
      </c>
      <c r="G99" s="197">
        <v>255</v>
      </c>
      <c r="H99" s="198">
        <f t="shared" si="8"/>
        <v>-0.58737864077669899</v>
      </c>
      <c r="I99" s="198">
        <f t="shared" si="9"/>
        <v>0.18604651162790709</v>
      </c>
      <c r="J99" s="197">
        <f t="shared" si="10"/>
        <v>-363</v>
      </c>
      <c r="K99" s="197">
        <f t="shared" si="11"/>
        <v>40</v>
      </c>
      <c r="L99" s="198">
        <f>G99/G95</f>
        <v>1.2020930561448168E-2</v>
      </c>
    </row>
    <row r="100" spans="2:12" ht="6" customHeight="1" x14ac:dyDescent="0.25">
      <c r="B100" s="155"/>
      <c r="C100" s="156"/>
      <c r="D100" s="156"/>
      <c r="E100" s="157"/>
      <c r="F100" s="157"/>
      <c r="G100" s="156"/>
      <c r="H100" s="156"/>
      <c r="I100" s="157"/>
      <c r="J100" s="157"/>
    </row>
    <row r="101" spans="2:12" x14ac:dyDescent="0.25">
      <c r="B101" s="41" t="s">
        <v>85</v>
      </c>
      <c r="C101" s="41"/>
      <c r="D101" s="41"/>
      <c r="E101" s="41"/>
      <c r="F101" s="41"/>
      <c r="G101" s="41"/>
      <c r="H101" s="41"/>
      <c r="I101" s="41"/>
      <c r="J101" s="41"/>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246D5-712D-44FA-862B-7152E99D9CAC}">
  <dimension ref="A1:V134"/>
  <sheetViews>
    <sheetView showGridLines="0" workbookViewId="0"/>
  </sheetViews>
  <sheetFormatPr baseColWidth="10" defaultColWidth="11.42578125" defaultRowHeight="15" x14ac:dyDescent="0.25"/>
  <cols>
    <col min="1" max="1" width="18.42578125" customWidth="1"/>
    <col min="2" max="2" width="33" customWidth="1"/>
    <col min="16" max="16" width="15.85546875" customWidth="1"/>
  </cols>
  <sheetData>
    <row r="1" spans="1:22" ht="40.5" customHeight="1" x14ac:dyDescent="0.25">
      <c r="A1" s="47"/>
    </row>
    <row r="4" spans="1:22" ht="21.75" customHeight="1" thickBot="1" x14ac:dyDescent="0.3">
      <c r="B4" s="12" t="str">
        <f>CONCATENATE("Turistas entrados a Canarias e islas según noches pernoctadas")</f>
        <v>Turistas entrados a Canarias e islas según noches pernoctadas</v>
      </c>
      <c r="C4" s="12"/>
      <c r="D4" s="12"/>
      <c r="E4" s="12"/>
      <c r="F4" s="12"/>
      <c r="G4" s="12"/>
      <c r="H4" s="12"/>
      <c r="I4" s="12"/>
      <c r="J4" s="12"/>
      <c r="K4" s="12"/>
      <c r="L4" s="12"/>
      <c r="M4" s="12"/>
      <c r="N4" s="12"/>
      <c r="O4" s="12"/>
      <c r="P4" s="12"/>
      <c r="Q4" s="12"/>
      <c r="R4" s="12"/>
      <c r="S4" s="12"/>
      <c r="T4" s="12"/>
      <c r="U4" s="12"/>
      <c r="V4" s="1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64" t="s">
        <v>160</v>
      </c>
      <c r="C7" s="165"/>
      <c r="D7" s="165"/>
      <c r="E7" s="165"/>
      <c r="F7" s="165"/>
      <c r="G7" s="165"/>
      <c r="H7" s="165"/>
      <c r="I7" s="165"/>
      <c r="J7" s="165"/>
      <c r="K7" s="165"/>
      <c r="L7" s="165"/>
      <c r="M7" s="165"/>
      <c r="N7" s="165"/>
      <c r="O7" s="165"/>
      <c r="P7" s="165"/>
      <c r="Q7" s="165"/>
      <c r="R7" s="165"/>
      <c r="S7" s="165"/>
      <c r="T7" s="165"/>
      <c r="U7" s="165"/>
      <c r="V7" s="165"/>
    </row>
    <row r="8" spans="1:22" ht="16.5" thickBot="1" x14ac:dyDescent="0.3">
      <c r="B8" s="183" t="s">
        <v>201</v>
      </c>
      <c r="C8" s="184"/>
      <c r="D8" s="184"/>
      <c r="E8" s="184"/>
      <c r="F8" s="184"/>
      <c r="G8" s="184"/>
      <c r="H8" s="184"/>
      <c r="I8" s="184"/>
      <c r="J8" s="184"/>
      <c r="K8" s="165"/>
      <c r="L8" s="165"/>
      <c r="M8" s="165"/>
      <c r="N8" s="165"/>
      <c r="O8" s="165"/>
      <c r="P8" s="165"/>
      <c r="Q8" s="165"/>
      <c r="R8" s="165"/>
      <c r="S8" s="165"/>
      <c r="T8" s="165"/>
      <c r="U8" s="165"/>
      <c r="V8" s="165"/>
    </row>
    <row r="9" spans="1:22" ht="15.75" x14ac:dyDescent="0.25">
      <c r="B9" s="62" t="s">
        <v>58</v>
      </c>
      <c r="C9" s="121">
        <v>15115709</v>
      </c>
      <c r="D9" s="121">
        <v>4631804</v>
      </c>
      <c r="E9" s="121">
        <v>6697165</v>
      </c>
      <c r="F9" s="121">
        <v>14617383</v>
      </c>
      <c r="G9" s="121">
        <v>16210911</v>
      </c>
      <c r="H9" s="122">
        <f>G9/F9-1</f>
        <v>0.10901595723393176</v>
      </c>
      <c r="I9" s="122">
        <f>G9/C9-1</f>
        <v>7.2454557043933665E-2</v>
      </c>
      <c r="J9" s="121">
        <f>G9-F9</f>
        <v>1593528</v>
      </c>
      <c r="K9" s="121">
        <f>G9-C9</f>
        <v>1095202</v>
      </c>
      <c r="L9" s="122">
        <f>G9/G9</f>
        <v>1</v>
      </c>
      <c r="M9" s="124">
        <v>1325924</v>
      </c>
      <c r="N9" s="121">
        <v>250574</v>
      </c>
      <c r="O9" s="121">
        <v>1025982</v>
      </c>
      <c r="P9" s="121">
        <v>1448890</v>
      </c>
      <c r="Q9" s="121">
        <v>1569613</v>
      </c>
      <c r="R9" s="123">
        <f t="shared" ref="R9:R11" si="0">Q9/P9-1</f>
        <v>8.3321025060563603E-2</v>
      </c>
      <c r="S9" s="122">
        <f>Q9/M9-1</f>
        <v>0.18378806025081373</v>
      </c>
      <c r="T9" s="121">
        <f t="shared" ref="T9:T11" si="1">Q9-P9</f>
        <v>120723</v>
      </c>
      <c r="U9" s="121">
        <f>Q9-M9</f>
        <v>243689</v>
      </c>
      <c r="V9" s="122">
        <f>Q9/Q9</f>
        <v>1</v>
      </c>
    </row>
    <row r="10" spans="1:22" ht="15.75" x14ac:dyDescent="0.25">
      <c r="B10" s="62" t="s">
        <v>93</v>
      </c>
      <c r="C10" s="121">
        <v>13147474</v>
      </c>
      <c r="D10" s="121">
        <v>3818966</v>
      </c>
      <c r="E10" s="121">
        <v>5278731</v>
      </c>
      <c r="F10" s="121">
        <v>12694329</v>
      </c>
      <c r="G10" s="121">
        <v>14266572</v>
      </c>
      <c r="H10" s="122">
        <f>G10/F10-1</f>
        <v>0.12385396660193693</v>
      </c>
      <c r="I10" s="122">
        <f>G10/C10-1</f>
        <v>8.5118860094341997E-2</v>
      </c>
      <c r="J10" s="121">
        <f>G10-F10</f>
        <v>1572243</v>
      </c>
      <c r="K10" s="121">
        <f>G10-C10</f>
        <v>1119098</v>
      </c>
      <c r="L10" s="122">
        <f>G10/G9</f>
        <v>0.88005985598218384</v>
      </c>
      <c r="M10" s="124">
        <v>1199556</v>
      </c>
      <c r="N10" s="121">
        <v>208450</v>
      </c>
      <c r="O10" s="121">
        <v>903812</v>
      </c>
      <c r="P10" s="121">
        <v>1317542</v>
      </c>
      <c r="Q10" s="121">
        <v>1443192</v>
      </c>
      <c r="R10" s="123">
        <f t="shared" si="0"/>
        <v>9.5366978813578696E-2</v>
      </c>
      <c r="S10" s="122">
        <f>Q10/M10-1</f>
        <v>0.20310514890509479</v>
      </c>
      <c r="T10" s="121">
        <f t="shared" si="1"/>
        <v>125650</v>
      </c>
      <c r="U10" s="121">
        <f>Q10-M10</f>
        <v>243636</v>
      </c>
      <c r="V10" s="122">
        <f>Q10/Q9</f>
        <v>0.91945721652407308</v>
      </c>
    </row>
    <row r="11" spans="1:22" ht="16.5" thickBot="1" x14ac:dyDescent="0.3">
      <c r="B11" s="62" t="s">
        <v>166</v>
      </c>
      <c r="C11" s="121">
        <v>1968234</v>
      </c>
      <c r="D11" s="121">
        <v>812839</v>
      </c>
      <c r="E11" s="121">
        <v>1418435</v>
      </c>
      <c r="F11" s="121">
        <v>1923053</v>
      </c>
      <c r="G11" s="121">
        <v>1944338</v>
      </c>
      <c r="H11" s="122">
        <f>G11/F11-1</f>
        <v>1.1068337690120833E-2</v>
      </c>
      <c r="I11" s="122">
        <f>G11/C11-1</f>
        <v>-1.2140832848126837E-2</v>
      </c>
      <c r="J11" s="121">
        <f>G11-F11</f>
        <v>21285</v>
      </c>
      <c r="K11" s="121">
        <f>G11-C11</f>
        <v>-23896</v>
      </c>
      <c r="L11" s="122">
        <f>G11/G9</f>
        <v>0.11994008233096833</v>
      </c>
      <c r="M11" s="124">
        <v>126368</v>
      </c>
      <c r="N11" s="121">
        <v>42124</v>
      </c>
      <c r="O11" s="121">
        <v>122170</v>
      </c>
      <c r="P11" s="121">
        <v>131348</v>
      </c>
      <c r="Q11" s="121">
        <v>126421</v>
      </c>
      <c r="R11" s="123">
        <f t="shared" si="0"/>
        <v>-3.7511039376313282E-2</v>
      </c>
      <c r="S11" s="122">
        <f>Q11/M11-1</f>
        <v>4.1940997720946172E-4</v>
      </c>
      <c r="T11" s="121">
        <f t="shared" si="1"/>
        <v>-4927</v>
      </c>
      <c r="U11" s="121">
        <f>Q11-M11</f>
        <v>53</v>
      </c>
      <c r="V11" s="122">
        <f>Q11/Q9</f>
        <v>8.0542783475926874E-2</v>
      </c>
    </row>
    <row r="12" spans="1:22" ht="16.5" thickBot="1" x14ac:dyDescent="0.3">
      <c r="B12" s="183" t="s">
        <v>197</v>
      </c>
      <c r="C12" s="184"/>
      <c r="D12" s="184"/>
      <c r="E12" s="184"/>
      <c r="F12" s="184"/>
      <c r="G12" s="184"/>
      <c r="H12" s="184"/>
      <c r="I12" s="184"/>
      <c r="J12" s="184"/>
      <c r="K12" s="165"/>
      <c r="L12" s="165"/>
      <c r="M12" s="165"/>
      <c r="N12" s="165"/>
      <c r="O12" s="165"/>
      <c r="P12" s="165"/>
      <c r="Q12" s="165"/>
      <c r="R12" s="165"/>
      <c r="S12" s="165"/>
      <c r="T12" s="165"/>
      <c r="U12" s="165"/>
      <c r="V12" s="165"/>
    </row>
    <row r="13" spans="1:22" ht="15.75" x14ac:dyDescent="0.25">
      <c r="B13" s="62" t="s">
        <v>58</v>
      </c>
      <c r="C13" s="121">
        <v>9435891</v>
      </c>
      <c r="D13" s="121">
        <v>2888600</v>
      </c>
      <c r="E13" s="121">
        <v>3894179</v>
      </c>
      <c r="F13" s="121">
        <v>9049074</v>
      </c>
      <c r="G13" s="121">
        <v>10215088</v>
      </c>
      <c r="H13" s="122">
        <f>G13/F13-1</f>
        <v>0.12885451041730889</v>
      </c>
      <c r="I13" s="122">
        <f>G13/C13-1</f>
        <v>8.2577999258363732E-2</v>
      </c>
      <c r="J13" s="121">
        <f>G13-F13</f>
        <v>1166014</v>
      </c>
      <c r="K13" s="121">
        <f>G13-C13</f>
        <v>779197</v>
      </c>
      <c r="L13" s="122">
        <f>G13/G13</f>
        <v>1</v>
      </c>
      <c r="M13" s="124">
        <v>847995</v>
      </c>
      <c r="N13" s="121">
        <v>144552</v>
      </c>
      <c r="O13" s="121">
        <v>633470</v>
      </c>
      <c r="P13" s="121">
        <v>948157</v>
      </c>
      <c r="Q13" s="121">
        <v>1018567</v>
      </c>
      <c r="R13" s="123">
        <f t="shared" ref="R13:R15" si="2">Q13/P13-1</f>
        <v>7.425985358964815E-2</v>
      </c>
      <c r="S13" s="122">
        <f>Q13/M13-1</f>
        <v>0.20114741242578082</v>
      </c>
      <c r="T13" s="121">
        <f t="shared" ref="T13:T15" si="3">Q13-P13</f>
        <v>70410</v>
      </c>
      <c r="U13" s="121">
        <f>Q13-M13</f>
        <v>170572</v>
      </c>
      <c r="V13" s="122">
        <f>Q13/Q13</f>
        <v>1</v>
      </c>
    </row>
    <row r="14" spans="1:22" ht="15.75" x14ac:dyDescent="0.25">
      <c r="B14" s="62" t="s">
        <v>93</v>
      </c>
      <c r="C14" s="121">
        <v>7970333</v>
      </c>
      <c r="D14" s="121">
        <v>2330640</v>
      </c>
      <c r="E14" s="121">
        <v>2917010</v>
      </c>
      <c r="F14" s="121">
        <v>7612925</v>
      </c>
      <c r="G14" s="121">
        <v>8754417</v>
      </c>
      <c r="H14" s="122">
        <f>G14/F14-1</f>
        <v>0.14994131690513179</v>
      </c>
      <c r="I14" s="122">
        <f>G14/C14-1</f>
        <v>9.8375312549676464E-2</v>
      </c>
      <c r="J14" s="121">
        <f>G14-F14</f>
        <v>1141492</v>
      </c>
      <c r="K14" s="121">
        <f>G14-C14</f>
        <v>784084</v>
      </c>
      <c r="L14" s="122">
        <f>G14/G13</f>
        <v>0.85700847608948649</v>
      </c>
      <c r="M14" s="124">
        <v>754079</v>
      </c>
      <c r="N14" s="121">
        <v>114819</v>
      </c>
      <c r="O14" s="121">
        <v>542524</v>
      </c>
      <c r="P14" s="121">
        <v>847182</v>
      </c>
      <c r="Q14" s="121">
        <v>920576</v>
      </c>
      <c r="R14" s="123">
        <f t="shared" si="2"/>
        <v>8.6633096548321298E-2</v>
      </c>
      <c r="S14" s="122">
        <f>Q14/M14-1</f>
        <v>0.22079516867596105</v>
      </c>
      <c r="T14" s="121">
        <f t="shared" si="3"/>
        <v>73394</v>
      </c>
      <c r="U14" s="121">
        <f>Q14-M14</f>
        <v>166497</v>
      </c>
      <c r="V14" s="122">
        <f>Q14/Q13</f>
        <v>0.9037952338923213</v>
      </c>
    </row>
    <row r="15" spans="1:22" ht="16.5" thickBot="1" x14ac:dyDescent="0.3">
      <c r="B15" s="62" t="s">
        <v>166</v>
      </c>
      <c r="C15" s="121">
        <v>1465560</v>
      </c>
      <c r="D15" s="121">
        <v>557961</v>
      </c>
      <c r="E15" s="121">
        <v>977169</v>
      </c>
      <c r="F15" s="121">
        <v>1436150</v>
      </c>
      <c r="G15" s="121">
        <v>1460671</v>
      </c>
      <c r="H15" s="122">
        <f>G15/F15-1</f>
        <v>1.7074121783936302E-2</v>
      </c>
      <c r="I15" s="122">
        <f>G15/C15-1</f>
        <v>-3.3359261988591404E-3</v>
      </c>
      <c r="J15" s="121">
        <f>G15-F15</f>
        <v>24521</v>
      </c>
      <c r="K15" s="121">
        <f>G15-C15</f>
        <v>-4889</v>
      </c>
      <c r="L15" s="122">
        <f>G15/G13</f>
        <v>0.14299152391051353</v>
      </c>
      <c r="M15" s="124">
        <v>93916</v>
      </c>
      <c r="N15" s="121">
        <v>29733</v>
      </c>
      <c r="O15" s="121">
        <v>90946</v>
      </c>
      <c r="P15" s="121">
        <v>100975</v>
      </c>
      <c r="Q15" s="121">
        <v>97991</v>
      </c>
      <c r="R15" s="123">
        <f t="shared" si="2"/>
        <v>-2.9551869274572873E-2</v>
      </c>
      <c r="S15" s="122">
        <f>Q15/M15-1</f>
        <v>4.3389837727330738E-2</v>
      </c>
      <c r="T15" s="121">
        <f t="shared" si="3"/>
        <v>-2984</v>
      </c>
      <c r="U15" s="121">
        <f>Q15-M15</f>
        <v>4075</v>
      </c>
      <c r="V15" s="122">
        <f>Q15/Q13</f>
        <v>9.6204766107678724E-2</v>
      </c>
    </row>
    <row r="16" spans="1:22" ht="16.5" thickBot="1" x14ac:dyDescent="0.3">
      <c r="B16" s="183" t="s">
        <v>198</v>
      </c>
      <c r="C16" s="184"/>
      <c r="D16" s="184"/>
      <c r="E16" s="184"/>
      <c r="F16" s="184"/>
      <c r="G16" s="184"/>
      <c r="H16" s="184"/>
      <c r="I16" s="184"/>
      <c r="J16" s="184"/>
      <c r="K16" s="165"/>
      <c r="L16" s="165"/>
      <c r="M16" s="165"/>
      <c r="N16" s="165"/>
      <c r="O16" s="165"/>
      <c r="P16" s="165"/>
      <c r="Q16" s="165"/>
      <c r="R16" s="165"/>
      <c r="S16" s="165"/>
      <c r="T16" s="165"/>
      <c r="U16" s="165"/>
      <c r="V16" s="165"/>
    </row>
    <row r="17" spans="2:22" ht="15.75" x14ac:dyDescent="0.25">
      <c r="B17" s="62" t="s">
        <v>58</v>
      </c>
      <c r="C17" s="121">
        <v>4875258</v>
      </c>
      <c r="D17" s="121">
        <v>1356157</v>
      </c>
      <c r="E17" s="121">
        <v>2224005</v>
      </c>
      <c r="F17" s="121">
        <v>4610274</v>
      </c>
      <c r="G17" s="121">
        <v>5005994</v>
      </c>
      <c r="H17" s="122">
        <f>G17/F17-1</f>
        <v>8.5834377739804513E-2</v>
      </c>
      <c r="I17" s="122">
        <f>G17/C17-1</f>
        <v>2.6816221828670495E-2</v>
      </c>
      <c r="J17" s="121">
        <f>G17-F17</f>
        <v>395720</v>
      </c>
      <c r="K17" s="121">
        <f>G17-C17</f>
        <v>130736</v>
      </c>
      <c r="L17" s="122">
        <f>G17/G17</f>
        <v>1</v>
      </c>
      <c r="M17" s="124">
        <v>372980</v>
      </c>
      <c r="N17" s="121">
        <v>68508</v>
      </c>
      <c r="O17" s="121">
        <v>290957</v>
      </c>
      <c r="P17" s="121">
        <v>375067</v>
      </c>
      <c r="Q17" s="121">
        <v>417828</v>
      </c>
      <c r="R17" s="123">
        <f t="shared" ref="R17:R19" si="4">Q17/P17-1</f>
        <v>0.11400896373181335</v>
      </c>
      <c r="S17" s="122">
        <f>Q17/M17-1</f>
        <v>0.12024237224516066</v>
      </c>
      <c r="T17" s="121">
        <f t="shared" ref="T17:T19" si="5">Q17-P17</f>
        <v>42761</v>
      </c>
      <c r="U17" s="121">
        <f>Q17-M17</f>
        <v>44848</v>
      </c>
      <c r="V17" s="122">
        <f>Q17/Q17</f>
        <v>1</v>
      </c>
    </row>
    <row r="18" spans="2:22" ht="15.75" x14ac:dyDescent="0.25">
      <c r="B18" s="62" t="s">
        <v>93</v>
      </c>
      <c r="C18" s="121">
        <v>4461800</v>
      </c>
      <c r="D18" s="121">
        <v>1156143</v>
      </c>
      <c r="E18" s="121">
        <v>1887221</v>
      </c>
      <c r="F18" s="121">
        <v>4209586</v>
      </c>
      <c r="G18" s="121">
        <v>4597189</v>
      </c>
      <c r="H18" s="122">
        <f>G18/F18-1</f>
        <v>9.2076275434211263E-2</v>
      </c>
      <c r="I18" s="122">
        <f>G18/C18-1</f>
        <v>3.0344031556770901E-2</v>
      </c>
      <c r="J18" s="121">
        <f>G18-F18</f>
        <v>387603</v>
      </c>
      <c r="K18" s="121">
        <f>G18-C18</f>
        <v>135389</v>
      </c>
      <c r="L18" s="122">
        <f>G18/G17</f>
        <v>0.91833689772700489</v>
      </c>
      <c r="M18" s="124">
        <v>347492</v>
      </c>
      <c r="N18" s="121">
        <v>60763</v>
      </c>
      <c r="O18" s="121">
        <v>270658</v>
      </c>
      <c r="P18" s="121">
        <v>352034</v>
      </c>
      <c r="Q18" s="121">
        <v>395647</v>
      </c>
      <c r="R18" s="123">
        <f t="shared" si="4"/>
        <v>0.12388860166915694</v>
      </c>
      <c r="S18" s="122">
        <f>Q18/M18-1</f>
        <v>0.13857872987004027</v>
      </c>
      <c r="T18" s="121">
        <f t="shared" si="5"/>
        <v>43613</v>
      </c>
      <c r="U18" s="121">
        <f>Q18-M18</f>
        <v>48155</v>
      </c>
      <c r="V18" s="122">
        <f>Q18/Q17</f>
        <v>0.9469135625185483</v>
      </c>
    </row>
    <row r="19" spans="2:22" ht="16.5" thickBot="1" x14ac:dyDescent="0.3">
      <c r="B19" s="62" t="s">
        <v>166</v>
      </c>
      <c r="C19" s="121">
        <v>413460</v>
      </c>
      <c r="D19" s="121">
        <v>200016</v>
      </c>
      <c r="E19" s="121">
        <v>336785</v>
      </c>
      <c r="F19" s="121">
        <v>400694</v>
      </c>
      <c r="G19" s="121">
        <v>408807</v>
      </c>
      <c r="H19" s="122">
        <f>G19/F19-1</f>
        <v>2.0247370811641741E-2</v>
      </c>
      <c r="I19" s="122">
        <f>G19/C19-1</f>
        <v>-1.1253809316499774E-2</v>
      </c>
      <c r="J19" s="121">
        <f>G19-F19</f>
        <v>8113</v>
      </c>
      <c r="K19" s="121">
        <f>G19-C19</f>
        <v>-4653</v>
      </c>
      <c r="L19" s="122">
        <f>G19/G17</f>
        <v>8.1663501794049298E-2</v>
      </c>
      <c r="M19" s="124">
        <v>25488</v>
      </c>
      <c r="N19" s="121">
        <v>7745</v>
      </c>
      <c r="O19" s="121">
        <v>20299</v>
      </c>
      <c r="P19" s="121">
        <v>23033</v>
      </c>
      <c r="Q19" s="121">
        <v>22181</v>
      </c>
      <c r="R19" s="123">
        <f t="shared" si="4"/>
        <v>-3.6990405070985055E-2</v>
      </c>
      <c r="S19" s="122">
        <f>Q19/M19-1</f>
        <v>-0.1297473320778405</v>
      </c>
      <c r="T19" s="121">
        <f t="shared" si="5"/>
        <v>-852</v>
      </c>
      <c r="U19" s="121">
        <f>Q19-M19</f>
        <v>-3307</v>
      </c>
      <c r="V19" s="122">
        <f>Q19/Q17</f>
        <v>5.3086437481451698E-2</v>
      </c>
    </row>
    <row r="20" spans="2:22" ht="16.5" thickBot="1" x14ac:dyDescent="0.3">
      <c r="B20" s="183" t="s">
        <v>199</v>
      </c>
      <c r="C20" s="184"/>
      <c r="D20" s="184"/>
      <c r="E20" s="184"/>
      <c r="F20" s="184"/>
      <c r="G20" s="184"/>
      <c r="H20" s="184"/>
      <c r="I20" s="184"/>
      <c r="J20" s="184"/>
      <c r="K20" s="165"/>
      <c r="L20" s="165"/>
      <c r="M20" s="165"/>
      <c r="N20" s="165"/>
      <c r="O20" s="165"/>
      <c r="P20" s="165"/>
      <c r="Q20" s="165"/>
      <c r="R20" s="165"/>
      <c r="S20" s="165"/>
      <c r="T20" s="165"/>
      <c r="U20" s="165"/>
      <c r="V20" s="165"/>
    </row>
    <row r="21" spans="2:22" ht="15.75" x14ac:dyDescent="0.25">
      <c r="B21" s="62" t="s">
        <v>58</v>
      </c>
      <c r="C21" s="121">
        <v>620773</v>
      </c>
      <c r="D21" s="121">
        <v>286170</v>
      </c>
      <c r="E21" s="121">
        <v>425800</v>
      </c>
      <c r="F21" s="121">
        <v>725793</v>
      </c>
      <c r="G21" s="121">
        <v>751924</v>
      </c>
      <c r="H21" s="122">
        <f>G21/F21-1</f>
        <v>3.6003378373723693E-2</v>
      </c>
      <c r="I21" s="122">
        <f>G21/C21-1</f>
        <v>0.21127046440486308</v>
      </c>
      <c r="J21" s="121">
        <f>G21-F21</f>
        <v>26131</v>
      </c>
      <c r="K21" s="121">
        <f>G21-C21</f>
        <v>131151</v>
      </c>
      <c r="L21" s="122">
        <f>G21/G21</f>
        <v>1</v>
      </c>
      <c r="M21" s="124">
        <v>78674</v>
      </c>
      <c r="N21" s="121">
        <v>22629</v>
      </c>
      <c r="O21" s="121">
        <v>71847</v>
      </c>
      <c r="P21" s="121">
        <v>82943</v>
      </c>
      <c r="Q21" s="121">
        <v>97451</v>
      </c>
      <c r="R21" s="122">
        <f>Q21/P21-1</f>
        <v>0.17491530328056615</v>
      </c>
      <c r="S21" s="122">
        <f>Q21/M21-1</f>
        <v>0.23866842921422582</v>
      </c>
      <c r="T21" s="121">
        <f>Q21-P21</f>
        <v>14508</v>
      </c>
      <c r="U21" s="121">
        <f>Q21-M21</f>
        <v>18777</v>
      </c>
      <c r="V21" s="122">
        <f>Q21/Q21</f>
        <v>1</v>
      </c>
    </row>
    <row r="22" spans="2:22" ht="15.75" x14ac:dyDescent="0.25">
      <c r="B22" s="62" t="s">
        <v>93</v>
      </c>
      <c r="C22" s="121">
        <v>557839</v>
      </c>
      <c r="D22" s="121">
        <v>247515</v>
      </c>
      <c r="E22" s="121">
        <v>353038</v>
      </c>
      <c r="F22" s="121">
        <v>664473</v>
      </c>
      <c r="G22" s="121">
        <v>695709</v>
      </c>
      <c r="H22" s="122">
        <f>G22/F22-1</f>
        <v>4.7008682068345964E-2</v>
      </c>
      <c r="I22" s="122">
        <f>G22/C22-1</f>
        <v>0.2471501633983999</v>
      </c>
      <c r="J22" s="121">
        <f>G22-F22</f>
        <v>31236</v>
      </c>
      <c r="K22" s="121">
        <f>G22-C22</f>
        <v>137870</v>
      </c>
      <c r="L22" s="122">
        <f>G22/G21</f>
        <v>0.92523845495023438</v>
      </c>
      <c r="M22" s="124">
        <v>74859</v>
      </c>
      <c r="N22" s="121">
        <v>20402</v>
      </c>
      <c r="O22" s="121">
        <v>66568</v>
      </c>
      <c r="P22" s="121">
        <v>80045</v>
      </c>
      <c r="Q22" s="121">
        <v>93736</v>
      </c>
      <c r="R22" s="122">
        <f>Q22/P22-1</f>
        <v>0.17104128927478301</v>
      </c>
      <c r="S22" s="122">
        <f>Q22/M22-1</f>
        <v>0.25216740806048699</v>
      </c>
      <c r="T22" s="121">
        <f>Q22-P22</f>
        <v>13691</v>
      </c>
      <c r="U22" s="121">
        <f>Q22-M22</f>
        <v>18877</v>
      </c>
      <c r="V22" s="122">
        <f>Q22/Q21</f>
        <v>0.96187827728807296</v>
      </c>
    </row>
    <row r="23" spans="2:22" ht="16.5" thickBot="1" x14ac:dyDescent="0.3">
      <c r="B23" s="62" t="s">
        <v>166</v>
      </c>
      <c r="C23" s="121">
        <v>62934</v>
      </c>
      <c r="D23" s="121">
        <v>38656</v>
      </c>
      <c r="E23" s="121">
        <v>72764</v>
      </c>
      <c r="F23" s="121">
        <v>61321</v>
      </c>
      <c r="G23" s="121">
        <v>56219</v>
      </c>
      <c r="H23" s="122">
        <f>G23/F23-1</f>
        <v>-8.3201513347792799E-2</v>
      </c>
      <c r="I23" s="122">
        <f>G23/C23-1</f>
        <v>-0.10669908157752561</v>
      </c>
      <c r="J23" s="121">
        <f>G23-F23</f>
        <v>-5102</v>
      </c>
      <c r="K23" s="121">
        <f>G23-C23</f>
        <v>-6715</v>
      </c>
      <c r="L23" s="122">
        <f>G23/G21</f>
        <v>7.4766864736329736E-2</v>
      </c>
      <c r="M23" s="124">
        <v>3815</v>
      </c>
      <c r="N23" s="121">
        <v>2227</v>
      </c>
      <c r="O23" s="121">
        <v>5279</v>
      </c>
      <c r="P23" s="121">
        <v>2897</v>
      </c>
      <c r="Q23" s="121">
        <v>3715</v>
      </c>
      <c r="R23" s="122">
        <f>Q23/P23-1</f>
        <v>0.28236106316879539</v>
      </c>
      <c r="S23" s="122">
        <f>Q23/M23-1</f>
        <v>-2.6212319790301475E-2</v>
      </c>
      <c r="T23" s="121">
        <f>Q23-P23</f>
        <v>818</v>
      </c>
      <c r="U23" s="121">
        <f>Q23-M23</f>
        <v>-100</v>
      </c>
      <c r="V23" s="122">
        <f>Q23/Q21</f>
        <v>3.8121722711927021E-2</v>
      </c>
    </row>
    <row r="24" spans="2:22" ht="16.5" thickBot="1" x14ac:dyDescent="0.3">
      <c r="B24" s="183" t="s">
        <v>200</v>
      </c>
      <c r="C24" s="184"/>
      <c r="D24" s="184"/>
      <c r="E24" s="184"/>
      <c r="F24" s="184"/>
      <c r="G24" s="184"/>
      <c r="H24" s="184"/>
      <c r="I24" s="184"/>
      <c r="J24" s="184"/>
      <c r="K24" s="165"/>
      <c r="L24" s="165"/>
      <c r="M24" s="165"/>
      <c r="N24" s="165"/>
      <c r="O24" s="165"/>
      <c r="P24" s="165"/>
      <c r="Q24" s="165"/>
      <c r="R24" s="165"/>
      <c r="S24" s="165"/>
      <c r="T24" s="165"/>
      <c r="U24" s="165"/>
      <c r="V24" s="165"/>
    </row>
    <row r="25" spans="2:22" ht="15.75" x14ac:dyDescent="0.25">
      <c r="B25" s="62" t="s">
        <v>58</v>
      </c>
      <c r="C25" s="121">
        <v>183788</v>
      </c>
      <c r="D25" s="121">
        <v>100877</v>
      </c>
      <c r="E25" s="121">
        <v>153182</v>
      </c>
      <c r="F25" s="121">
        <v>232239</v>
      </c>
      <c r="G25" s="121">
        <v>237905</v>
      </c>
      <c r="H25" s="122">
        <f>G25/F25-1</f>
        <v>2.4397280387876252E-2</v>
      </c>
      <c r="I25" s="122">
        <f>G25/C25-1</f>
        <v>0.29445339195159637</v>
      </c>
      <c r="J25" s="121">
        <f>G25-F25</f>
        <v>5666</v>
      </c>
      <c r="K25" s="121">
        <f>G25-C25</f>
        <v>54117</v>
      </c>
      <c r="L25" s="122">
        <f>G25/G25</f>
        <v>1</v>
      </c>
      <c r="M25" s="124">
        <v>26276</v>
      </c>
      <c r="N25" s="121">
        <v>14886</v>
      </c>
      <c r="O25" s="121">
        <v>29708</v>
      </c>
      <c r="P25" s="121">
        <v>42724</v>
      </c>
      <c r="Q25" s="121">
        <v>35767</v>
      </c>
      <c r="R25" s="122">
        <f>Q25/P25-1</f>
        <v>-0.16283587679056266</v>
      </c>
      <c r="S25" s="122">
        <f>Q25/M25-1</f>
        <v>0.36120414066067896</v>
      </c>
      <c r="T25" s="121">
        <f>Q25-P25</f>
        <v>-6957</v>
      </c>
      <c r="U25" s="121">
        <f>Q25-M25</f>
        <v>9491</v>
      </c>
      <c r="V25" s="122">
        <f>Q25/Q25</f>
        <v>1</v>
      </c>
    </row>
    <row r="26" spans="2:22" ht="15.75" x14ac:dyDescent="0.25">
      <c r="B26" s="62" t="s">
        <v>93</v>
      </c>
      <c r="C26" s="121">
        <v>157507</v>
      </c>
      <c r="D26" s="121">
        <v>84672</v>
      </c>
      <c r="E26" s="121">
        <v>121464</v>
      </c>
      <c r="F26" s="121">
        <v>207350</v>
      </c>
      <c r="G26" s="121">
        <v>219259</v>
      </c>
      <c r="H26" s="122">
        <f>G26/F26-1</f>
        <v>5.7434289848082853E-2</v>
      </c>
      <c r="I26" s="122">
        <f>G26/C26-1</f>
        <v>0.39205876564216191</v>
      </c>
      <c r="J26" s="121">
        <f>G26-F26</f>
        <v>11909</v>
      </c>
      <c r="K26" s="121">
        <f>G26-C26</f>
        <v>61752</v>
      </c>
      <c r="L26" s="122">
        <f>G26/G25</f>
        <v>0.92162417771799665</v>
      </c>
      <c r="M26" s="124">
        <v>23126</v>
      </c>
      <c r="N26" s="121">
        <v>12467</v>
      </c>
      <c r="O26" s="121">
        <v>24062</v>
      </c>
      <c r="P26" s="121">
        <v>38281</v>
      </c>
      <c r="Q26" s="121">
        <v>33233</v>
      </c>
      <c r="R26" s="122">
        <f>Q26/P26-1</f>
        <v>-0.13186698362111748</v>
      </c>
      <c r="S26" s="122">
        <f>Q26/M26-1</f>
        <v>0.43704056040819861</v>
      </c>
      <c r="T26" s="121">
        <f>Q26-P26</f>
        <v>-5048</v>
      </c>
      <c r="U26" s="121">
        <f>Q26-M26</f>
        <v>10107</v>
      </c>
      <c r="V26" s="122">
        <f>Q26/Q25</f>
        <v>0.92915257080549107</v>
      </c>
    </row>
    <row r="27" spans="2:22" ht="16.5" thickBot="1" x14ac:dyDescent="0.3">
      <c r="B27" s="62" t="s">
        <v>166</v>
      </c>
      <c r="C27" s="121">
        <v>26282</v>
      </c>
      <c r="D27" s="121">
        <v>16209</v>
      </c>
      <c r="E27" s="121">
        <v>31717</v>
      </c>
      <c r="F27" s="121">
        <v>24892</v>
      </c>
      <c r="G27" s="121">
        <v>18646</v>
      </c>
      <c r="H27" s="122">
        <f>G27/F27-1</f>
        <v>-0.25092399164390167</v>
      </c>
      <c r="I27" s="122">
        <f>G27/C27-1</f>
        <v>-0.29054105471425307</v>
      </c>
      <c r="J27" s="121">
        <f>G27-F27</f>
        <v>-6246</v>
      </c>
      <c r="K27" s="121">
        <f>G27-C27</f>
        <v>-7636</v>
      </c>
      <c r="L27" s="122">
        <f>G27/G25</f>
        <v>7.8375822282003321E-2</v>
      </c>
      <c r="M27" s="124">
        <v>3150</v>
      </c>
      <c r="N27" s="121">
        <v>2419</v>
      </c>
      <c r="O27" s="121">
        <v>5646</v>
      </c>
      <c r="P27" s="121">
        <v>4443</v>
      </c>
      <c r="Q27" s="121">
        <v>2534</v>
      </c>
      <c r="R27" s="122">
        <f>Q27/P27-1</f>
        <v>-0.42966464100832769</v>
      </c>
      <c r="S27" s="122">
        <f>Q27/M27-1</f>
        <v>-0.19555555555555559</v>
      </c>
      <c r="T27" s="121">
        <f>Q27-P27</f>
        <v>-1909</v>
      </c>
      <c r="U27" s="121">
        <f>Q27-M27</f>
        <v>-616</v>
      </c>
      <c r="V27" s="122">
        <f>Q27/Q25</f>
        <v>7.0847429194508899E-2</v>
      </c>
    </row>
    <row r="28" spans="2:22" ht="16.5" thickBot="1" x14ac:dyDescent="0.3">
      <c r="B28" s="164" t="s">
        <v>161</v>
      </c>
      <c r="C28" s="165"/>
      <c r="D28" s="165"/>
      <c r="E28" s="165"/>
      <c r="F28" s="165"/>
      <c r="G28" s="165"/>
      <c r="H28" s="165"/>
      <c r="I28" s="165"/>
      <c r="J28" s="165"/>
      <c r="K28" s="165"/>
      <c r="L28" s="165"/>
      <c r="M28" s="165"/>
      <c r="N28" s="165"/>
      <c r="O28" s="165"/>
      <c r="P28" s="165"/>
      <c r="Q28" s="165"/>
      <c r="R28" s="165"/>
      <c r="S28" s="165"/>
      <c r="T28" s="165"/>
      <c r="U28" s="165"/>
      <c r="V28" s="165"/>
    </row>
    <row r="29" spans="2:22" ht="16.5" thickBot="1" x14ac:dyDescent="0.3">
      <c r="B29" s="183" t="s">
        <v>201</v>
      </c>
      <c r="C29" s="184"/>
      <c r="D29" s="184"/>
      <c r="E29" s="184"/>
      <c r="F29" s="184"/>
      <c r="G29" s="184"/>
      <c r="H29" s="184"/>
      <c r="I29" s="184"/>
      <c r="J29" s="184"/>
      <c r="K29" s="165"/>
      <c r="L29" s="165"/>
      <c r="M29" s="165"/>
      <c r="N29" s="165"/>
      <c r="O29" s="165"/>
      <c r="P29" s="165"/>
      <c r="Q29" s="165"/>
      <c r="R29" s="165"/>
      <c r="S29" s="165"/>
      <c r="T29" s="165"/>
      <c r="U29" s="165"/>
      <c r="V29" s="165"/>
    </row>
    <row r="30" spans="2:22" x14ac:dyDescent="0.25">
      <c r="B30" s="62" t="s">
        <v>58</v>
      </c>
      <c r="C30" s="179">
        <v>5889454</v>
      </c>
      <c r="D30" s="179">
        <v>1931945</v>
      </c>
      <c r="E30" s="179">
        <v>2762750</v>
      </c>
      <c r="F30" s="179">
        <v>5951456</v>
      </c>
      <c r="G30" s="179">
        <v>6572823</v>
      </c>
      <c r="H30" s="180">
        <f>G30/F30-1</f>
        <v>0.10440587983847993</v>
      </c>
      <c r="I30" s="180">
        <f>G30/C30-1</f>
        <v>0.11603265769628224</v>
      </c>
      <c r="J30" s="179">
        <f>G30-F30</f>
        <v>621367</v>
      </c>
      <c r="K30" s="179">
        <f>G30-C30</f>
        <v>683369</v>
      </c>
      <c r="L30" s="180">
        <f>G30/G30</f>
        <v>1</v>
      </c>
      <c r="M30" s="181">
        <v>526258</v>
      </c>
      <c r="N30" s="179">
        <v>109315</v>
      </c>
      <c r="O30" s="179">
        <v>415641</v>
      </c>
      <c r="P30" s="179">
        <v>584798</v>
      </c>
      <c r="Q30" s="179">
        <v>636062</v>
      </c>
      <c r="R30" s="180">
        <f>Q30/P30-1</f>
        <v>8.7661038512443668E-2</v>
      </c>
      <c r="S30" s="180">
        <f>Q30/M30-1</f>
        <v>0.20865050982597899</v>
      </c>
      <c r="T30" s="179">
        <f>Q30-P30</f>
        <v>51264</v>
      </c>
      <c r="U30" s="179">
        <f>Q30-M30</f>
        <v>109804</v>
      </c>
      <c r="V30" s="180">
        <f>Q30/Q30</f>
        <v>1</v>
      </c>
    </row>
    <row r="31" spans="2:22" x14ac:dyDescent="0.25">
      <c r="B31" s="62" t="s">
        <v>93</v>
      </c>
      <c r="C31" s="179">
        <v>5048209</v>
      </c>
      <c r="D31" s="179">
        <v>1579182</v>
      </c>
      <c r="E31" s="179">
        <v>2189109</v>
      </c>
      <c r="F31" s="179">
        <v>5116249</v>
      </c>
      <c r="G31" s="179">
        <v>5678405</v>
      </c>
      <c r="H31" s="180">
        <f>G31/F31-1</f>
        <v>0.10987659122923854</v>
      </c>
      <c r="I31" s="180">
        <f>G31/C31-1</f>
        <v>0.12483556049284017</v>
      </c>
      <c r="J31" s="179">
        <f>G31-F31</f>
        <v>562156</v>
      </c>
      <c r="K31" s="179">
        <f>G31-C31</f>
        <v>630196</v>
      </c>
      <c r="L31" s="180">
        <f>G31/G30</f>
        <v>0.86392178824836752</v>
      </c>
      <c r="M31" s="181">
        <v>469811</v>
      </c>
      <c r="N31" s="179">
        <v>92652</v>
      </c>
      <c r="O31" s="179">
        <v>367811</v>
      </c>
      <c r="P31" s="179">
        <v>526495</v>
      </c>
      <c r="Q31" s="179">
        <v>578100</v>
      </c>
      <c r="R31" s="180">
        <f>Q31/P31-1</f>
        <v>9.8016125509264196E-2</v>
      </c>
      <c r="S31" s="180">
        <f>Q31/M31-1</f>
        <v>0.23049481600047672</v>
      </c>
      <c r="T31" s="179">
        <f>Q31-P31</f>
        <v>51605</v>
      </c>
      <c r="U31" s="179">
        <f>Q31-M31</f>
        <v>108289</v>
      </c>
      <c r="V31" s="180">
        <f>Q31/Q30</f>
        <v>0.90887366325924202</v>
      </c>
    </row>
    <row r="32" spans="2:22" ht="15.75" thickBot="1" x14ac:dyDescent="0.3">
      <c r="B32" s="62" t="s">
        <v>166</v>
      </c>
      <c r="C32" s="179">
        <v>841245</v>
      </c>
      <c r="D32" s="179">
        <v>352762</v>
      </c>
      <c r="E32" s="179">
        <v>573642</v>
      </c>
      <c r="F32" s="179">
        <v>835206</v>
      </c>
      <c r="G32" s="179">
        <v>894417</v>
      </c>
      <c r="H32" s="180">
        <f>G32/F32-1</f>
        <v>7.0893887256556987E-2</v>
      </c>
      <c r="I32" s="180">
        <f>G32/C32-1</f>
        <v>6.3206319205463268E-2</v>
      </c>
      <c r="J32" s="179">
        <f>G32-F32</f>
        <v>59211</v>
      </c>
      <c r="K32" s="179">
        <f>G32-C32</f>
        <v>53172</v>
      </c>
      <c r="L32" s="180">
        <f>G32/G30</f>
        <v>0.13607805961000319</v>
      </c>
      <c r="M32" s="181">
        <v>56447</v>
      </c>
      <c r="N32" s="179">
        <v>16662</v>
      </c>
      <c r="O32" s="179">
        <v>47830</v>
      </c>
      <c r="P32" s="179">
        <v>58303</v>
      </c>
      <c r="Q32" s="179">
        <v>57962</v>
      </c>
      <c r="R32" s="180">
        <f>Q32/P32-1</f>
        <v>-5.8487556386463968E-3</v>
      </c>
      <c r="S32" s="180">
        <f>Q32/M32-1</f>
        <v>2.6839336014314208E-2</v>
      </c>
      <c r="T32" s="179">
        <f>Q32-P32</f>
        <v>-341</v>
      </c>
      <c r="U32" s="179">
        <f>Q32-M32</f>
        <v>1515</v>
      </c>
      <c r="V32" s="180">
        <f>Q32/Q30</f>
        <v>9.1126336740757971E-2</v>
      </c>
    </row>
    <row r="33" spans="2:22" ht="16.5" thickBot="1" x14ac:dyDescent="0.3">
      <c r="B33" s="183" t="s">
        <v>197</v>
      </c>
      <c r="C33" s="186"/>
      <c r="D33" s="186"/>
      <c r="E33" s="186"/>
      <c r="F33" s="186"/>
      <c r="G33" s="186"/>
      <c r="H33" s="186"/>
      <c r="I33" s="186"/>
      <c r="J33" s="186"/>
      <c r="K33" s="201"/>
      <c r="L33" s="201"/>
      <c r="M33" s="201"/>
      <c r="N33" s="201"/>
      <c r="O33" s="201"/>
      <c r="P33" s="201"/>
      <c r="Q33" s="201"/>
      <c r="R33" s="201"/>
      <c r="S33" s="201"/>
      <c r="T33" s="201"/>
      <c r="U33" s="201"/>
      <c r="V33" s="201"/>
    </row>
    <row r="34" spans="2:22" x14ac:dyDescent="0.25">
      <c r="B34" s="62" t="s">
        <v>58</v>
      </c>
      <c r="C34" s="179">
        <v>3720309</v>
      </c>
      <c r="D34" s="179">
        <v>1236325</v>
      </c>
      <c r="E34" s="179">
        <v>1623042</v>
      </c>
      <c r="F34" s="179">
        <v>3655175</v>
      </c>
      <c r="G34" s="179">
        <v>4039387</v>
      </c>
      <c r="H34" s="180">
        <f>G34/F34-1</f>
        <v>0.10511452940009702</v>
      </c>
      <c r="I34" s="180">
        <f>G34/C34-1</f>
        <v>8.5766531758517894E-2</v>
      </c>
      <c r="J34" s="179">
        <f>G34-F34</f>
        <v>384212</v>
      </c>
      <c r="K34" s="179">
        <f>G34-C34</f>
        <v>319078</v>
      </c>
      <c r="L34" s="180">
        <f>G34/G34</f>
        <v>1</v>
      </c>
      <c r="M34" s="181">
        <v>341350</v>
      </c>
      <c r="N34" s="179">
        <v>61225</v>
      </c>
      <c r="O34" s="179">
        <v>257659</v>
      </c>
      <c r="P34" s="179">
        <v>364495</v>
      </c>
      <c r="Q34" s="179">
        <v>404678</v>
      </c>
      <c r="R34" s="180">
        <f>Q34/P34-1</f>
        <v>0.11024293886061542</v>
      </c>
      <c r="S34" s="180">
        <f>Q34/M34-1</f>
        <v>0.18552219129925307</v>
      </c>
      <c r="T34" s="179">
        <f>Q34-P34</f>
        <v>40183</v>
      </c>
      <c r="U34" s="179">
        <f>Q34-M34</f>
        <v>63328</v>
      </c>
      <c r="V34" s="180">
        <f>Q34/Q34</f>
        <v>1</v>
      </c>
    </row>
    <row r="35" spans="2:22" x14ac:dyDescent="0.25">
      <c r="B35" s="62" t="s">
        <v>93</v>
      </c>
      <c r="C35" s="179">
        <v>3084326</v>
      </c>
      <c r="D35" s="179">
        <v>986531</v>
      </c>
      <c r="E35" s="179">
        <v>1209793</v>
      </c>
      <c r="F35" s="179">
        <v>3028017</v>
      </c>
      <c r="G35" s="179">
        <v>3389302</v>
      </c>
      <c r="H35" s="180">
        <f>G35/F35-1</f>
        <v>0.11931405933322048</v>
      </c>
      <c r="I35" s="180">
        <f>G35/C35-1</f>
        <v>9.8879301344929171E-2</v>
      </c>
      <c r="J35" s="179">
        <f>G35-F35</f>
        <v>361285</v>
      </c>
      <c r="K35" s="179">
        <f>G35-C35</f>
        <v>304976</v>
      </c>
      <c r="L35" s="180">
        <f>G35/G34</f>
        <v>0.8390634519544673</v>
      </c>
      <c r="M35" s="181">
        <v>299473</v>
      </c>
      <c r="N35" s="179">
        <v>49470</v>
      </c>
      <c r="O35" s="179">
        <v>221225</v>
      </c>
      <c r="P35" s="179">
        <v>323032</v>
      </c>
      <c r="Q35" s="179">
        <v>361407</v>
      </c>
      <c r="R35" s="180">
        <f>Q35/P35-1</f>
        <v>0.11879628024468158</v>
      </c>
      <c r="S35" s="180">
        <f>Q35/M35-1</f>
        <v>0.20680996283471287</v>
      </c>
      <c r="T35" s="179">
        <f>Q35-P35</f>
        <v>38375</v>
      </c>
      <c r="U35" s="179">
        <f>Q35-M35</f>
        <v>61934</v>
      </c>
      <c r="V35" s="180">
        <f>Q35/Q34</f>
        <v>0.89307301113477877</v>
      </c>
    </row>
    <row r="36" spans="2:22" ht="15.75" thickBot="1" x14ac:dyDescent="0.3">
      <c r="B36" s="62" t="s">
        <v>166</v>
      </c>
      <c r="C36" s="179">
        <v>635984</v>
      </c>
      <c r="D36" s="179">
        <v>249792</v>
      </c>
      <c r="E36" s="179">
        <v>413251</v>
      </c>
      <c r="F36" s="179">
        <v>627158</v>
      </c>
      <c r="G36" s="179">
        <v>650085</v>
      </c>
      <c r="H36" s="180">
        <f>G36/F36-1</f>
        <v>3.6556976073015113E-2</v>
      </c>
      <c r="I36" s="180">
        <f>G36/C36-1</f>
        <v>2.2171941432488795E-2</v>
      </c>
      <c r="J36" s="179">
        <f>G36-F36</f>
        <v>22927</v>
      </c>
      <c r="K36" s="179">
        <f>G36-C36</f>
        <v>14101</v>
      </c>
      <c r="L36" s="180">
        <f>G36/G34</f>
        <v>0.16093654804553265</v>
      </c>
      <c r="M36" s="181">
        <v>41877</v>
      </c>
      <c r="N36" s="179">
        <v>11755</v>
      </c>
      <c r="O36" s="179">
        <v>36434</v>
      </c>
      <c r="P36" s="179">
        <v>41462</v>
      </c>
      <c r="Q36" s="179">
        <v>43271</v>
      </c>
      <c r="R36" s="180">
        <f>Q36/P36-1</f>
        <v>4.3630312093000834E-2</v>
      </c>
      <c r="S36" s="180">
        <f>Q36/M36-1</f>
        <v>3.3287962365976531E-2</v>
      </c>
      <c r="T36" s="179">
        <f>Q36-P36</f>
        <v>1809</v>
      </c>
      <c r="U36" s="179">
        <f>Q36-M36</f>
        <v>1394</v>
      </c>
      <c r="V36" s="180">
        <f>Q36/Q34</f>
        <v>0.10692698886522124</v>
      </c>
    </row>
    <row r="37" spans="2:22" ht="16.5" thickBot="1" x14ac:dyDescent="0.3">
      <c r="B37" s="183" t="s">
        <v>198</v>
      </c>
      <c r="C37" s="186"/>
      <c r="D37" s="186"/>
      <c r="E37" s="186"/>
      <c r="F37" s="186"/>
      <c r="G37" s="186"/>
      <c r="H37" s="186"/>
      <c r="I37" s="186"/>
      <c r="J37" s="186"/>
      <c r="K37" s="201"/>
      <c r="L37" s="201"/>
      <c r="M37" s="201"/>
      <c r="N37" s="201"/>
      <c r="O37" s="201"/>
      <c r="P37" s="201"/>
      <c r="Q37" s="201"/>
      <c r="R37" s="201"/>
      <c r="S37" s="201"/>
      <c r="T37" s="201"/>
      <c r="U37" s="201"/>
      <c r="V37" s="201"/>
    </row>
    <row r="38" spans="2:22" x14ac:dyDescent="0.25">
      <c r="B38" s="62" t="s">
        <v>58</v>
      </c>
      <c r="C38" s="179">
        <v>1840423</v>
      </c>
      <c r="D38" s="179">
        <v>537892</v>
      </c>
      <c r="E38" s="179">
        <v>886717</v>
      </c>
      <c r="F38" s="179">
        <v>1892095</v>
      </c>
      <c r="G38" s="179">
        <v>2111188</v>
      </c>
      <c r="H38" s="180">
        <f>G38/F38-1</f>
        <v>0.11579386870109598</v>
      </c>
      <c r="I38" s="180">
        <f>G38/C38-1</f>
        <v>0.14712106944979486</v>
      </c>
      <c r="J38" s="179">
        <f>G38-F38</f>
        <v>219093</v>
      </c>
      <c r="K38" s="179">
        <f>G38-C38</f>
        <v>270765</v>
      </c>
      <c r="L38" s="180">
        <f>G38/G38</f>
        <v>1</v>
      </c>
      <c r="M38" s="181">
        <v>147251</v>
      </c>
      <c r="N38" s="179">
        <v>31173</v>
      </c>
      <c r="O38" s="179">
        <v>119392</v>
      </c>
      <c r="P38" s="179">
        <v>166018</v>
      </c>
      <c r="Q38" s="179">
        <v>179489</v>
      </c>
      <c r="R38" s="180">
        <f>Q38/P38-1</f>
        <v>8.114180390078185E-2</v>
      </c>
      <c r="S38" s="180">
        <f>Q38/M38-1</f>
        <v>0.2189322992713123</v>
      </c>
      <c r="T38" s="179">
        <f>Q38-P38</f>
        <v>13471</v>
      </c>
      <c r="U38" s="179">
        <f>Q38-M38</f>
        <v>32238</v>
      </c>
      <c r="V38" s="180">
        <f>Q38/Q38</f>
        <v>1</v>
      </c>
    </row>
    <row r="39" spans="2:22" x14ac:dyDescent="0.25">
      <c r="B39" s="62" t="s">
        <v>93</v>
      </c>
      <c r="C39" s="179">
        <v>1668567</v>
      </c>
      <c r="D39" s="179">
        <v>456561</v>
      </c>
      <c r="E39" s="179">
        <v>767734</v>
      </c>
      <c r="F39" s="179">
        <v>1712308</v>
      </c>
      <c r="G39" s="179">
        <v>1895111</v>
      </c>
      <c r="H39" s="180">
        <f>G39/F39-1</f>
        <v>0.10675824676401668</v>
      </c>
      <c r="I39" s="180">
        <f>G39/C39-1</f>
        <v>0.13577159322939991</v>
      </c>
      <c r="J39" s="179">
        <f>G39-F39</f>
        <v>182803</v>
      </c>
      <c r="K39" s="179">
        <f>G39-C39</f>
        <v>226544</v>
      </c>
      <c r="L39" s="180">
        <f>G39/G38</f>
        <v>0.89765146448350408</v>
      </c>
      <c r="M39" s="181">
        <v>134534</v>
      </c>
      <c r="N39" s="179">
        <v>27650</v>
      </c>
      <c r="O39" s="179">
        <v>112116</v>
      </c>
      <c r="P39" s="179">
        <v>152542</v>
      </c>
      <c r="Q39" s="179">
        <v>167270</v>
      </c>
      <c r="R39" s="180">
        <f>Q39/P39-1</f>
        <v>9.6550458234453407E-2</v>
      </c>
      <c r="S39" s="180">
        <f>Q39/M39-1</f>
        <v>0.24332882394041655</v>
      </c>
      <c r="T39" s="179">
        <f>Q39-P39</f>
        <v>14728</v>
      </c>
      <c r="U39" s="179">
        <f>Q39-M39</f>
        <v>32736</v>
      </c>
      <c r="V39" s="180">
        <f>Q39/Q38</f>
        <v>0.93192340477689439</v>
      </c>
    </row>
    <row r="40" spans="2:22" ht="15.75" thickBot="1" x14ac:dyDescent="0.3">
      <c r="B40" s="62" t="s">
        <v>166</v>
      </c>
      <c r="C40" s="179">
        <v>171855</v>
      </c>
      <c r="D40" s="179">
        <v>81330</v>
      </c>
      <c r="E40" s="179">
        <v>118983</v>
      </c>
      <c r="F40" s="179">
        <v>179788</v>
      </c>
      <c r="G40" s="179">
        <v>216074</v>
      </c>
      <c r="H40" s="180">
        <f>G40/F40-1</f>
        <v>0.20182659576834938</v>
      </c>
      <c r="I40" s="180">
        <f>G40/C40-1</f>
        <v>0.25730412266154601</v>
      </c>
      <c r="J40" s="179">
        <f>G40-F40</f>
        <v>36286</v>
      </c>
      <c r="K40" s="179">
        <f>G40-C40</f>
        <v>44219</v>
      </c>
      <c r="L40" s="180">
        <f>G40/G38</f>
        <v>0.10234711451561869</v>
      </c>
      <c r="M40" s="181">
        <v>12717</v>
      </c>
      <c r="N40" s="179">
        <v>3523</v>
      </c>
      <c r="O40" s="179">
        <v>7275</v>
      </c>
      <c r="P40" s="179">
        <v>13477</v>
      </c>
      <c r="Q40" s="179">
        <v>12218</v>
      </c>
      <c r="R40" s="180">
        <f>Q40/P40-1</f>
        <v>-9.3418416561549256E-2</v>
      </c>
      <c r="S40" s="180">
        <f>Q40/M40-1</f>
        <v>-3.9238814185735604E-2</v>
      </c>
      <c r="T40" s="179">
        <f>Q40-P40</f>
        <v>-1259</v>
      </c>
      <c r="U40" s="179">
        <f>Q40-M40</f>
        <v>-499</v>
      </c>
      <c r="V40" s="180">
        <f>Q40/Q38</f>
        <v>6.8071023851043799E-2</v>
      </c>
    </row>
    <row r="41" spans="2:22" ht="16.5" thickBot="1" x14ac:dyDescent="0.3">
      <c r="B41" s="183" t="s">
        <v>199</v>
      </c>
      <c r="C41" s="186"/>
      <c r="D41" s="186"/>
      <c r="E41" s="186"/>
      <c r="F41" s="186"/>
      <c r="G41" s="186"/>
      <c r="H41" s="186"/>
      <c r="I41" s="186"/>
      <c r="J41" s="186"/>
      <c r="K41" s="201"/>
      <c r="L41" s="201"/>
      <c r="M41" s="201"/>
      <c r="N41" s="201"/>
      <c r="O41" s="201"/>
      <c r="P41" s="201"/>
      <c r="Q41" s="201"/>
      <c r="R41" s="201"/>
      <c r="S41" s="201"/>
      <c r="T41" s="201"/>
      <c r="U41" s="201"/>
      <c r="V41" s="201"/>
    </row>
    <row r="42" spans="2:22" x14ac:dyDescent="0.25">
      <c r="B42" s="62" t="s">
        <v>58</v>
      </c>
      <c r="C42" s="179">
        <v>253067</v>
      </c>
      <c r="D42" s="179">
        <v>117512</v>
      </c>
      <c r="E42" s="179">
        <v>184094</v>
      </c>
      <c r="F42" s="179">
        <v>299258</v>
      </c>
      <c r="G42" s="179">
        <v>303555</v>
      </c>
      <c r="H42" s="180">
        <f>G42/F42-1</f>
        <v>1.4358847549605924E-2</v>
      </c>
      <c r="I42" s="180">
        <f>G42/C42-1</f>
        <v>0.19950447905100233</v>
      </c>
      <c r="J42" s="179">
        <f>G42-F42</f>
        <v>4297</v>
      </c>
      <c r="K42" s="179">
        <f>G42-C42</f>
        <v>50488</v>
      </c>
      <c r="L42" s="180">
        <f>G42/G42</f>
        <v>1</v>
      </c>
      <c r="M42" s="181">
        <v>28549</v>
      </c>
      <c r="N42" s="179">
        <v>10026</v>
      </c>
      <c r="O42" s="179">
        <v>26293</v>
      </c>
      <c r="P42" s="179">
        <v>33794</v>
      </c>
      <c r="Q42" s="179">
        <v>37344</v>
      </c>
      <c r="R42" s="180">
        <f>Q42/P42-1</f>
        <v>0.10504823341421554</v>
      </c>
      <c r="S42" s="180">
        <f>Q42/M42-1</f>
        <v>0.30806683246348388</v>
      </c>
      <c r="T42" s="179">
        <f>Q42-P42</f>
        <v>3550</v>
      </c>
      <c r="U42" s="179">
        <f>Q42-M42</f>
        <v>8795</v>
      </c>
      <c r="V42" s="180">
        <f>Q42/Q42</f>
        <v>1</v>
      </c>
    </row>
    <row r="43" spans="2:22" x14ac:dyDescent="0.25">
      <c r="B43" s="62" t="s">
        <v>93</v>
      </c>
      <c r="C43" s="179">
        <v>230266</v>
      </c>
      <c r="D43" s="179">
        <v>102714</v>
      </c>
      <c r="E43" s="179">
        <v>156075</v>
      </c>
      <c r="F43" s="179">
        <v>279767</v>
      </c>
      <c r="G43" s="179">
        <v>282337</v>
      </c>
      <c r="H43" s="180">
        <f>G43/F43-1</f>
        <v>9.186215672327247E-3</v>
      </c>
      <c r="I43" s="180">
        <f>G43/C43-1</f>
        <v>0.22613412314453729</v>
      </c>
      <c r="J43" s="179">
        <f>G43-F43</f>
        <v>2570</v>
      </c>
      <c r="K43" s="179">
        <f>G43-C43</f>
        <v>52071</v>
      </c>
      <c r="L43" s="180">
        <f>G43/G42</f>
        <v>0.93010162902933569</v>
      </c>
      <c r="M43" s="181">
        <v>27685</v>
      </c>
      <c r="N43" s="179">
        <v>9404</v>
      </c>
      <c r="O43" s="179">
        <v>24614</v>
      </c>
      <c r="P43" s="179">
        <v>32767</v>
      </c>
      <c r="Q43" s="179">
        <v>36119</v>
      </c>
      <c r="R43" s="180">
        <f>Q43/P43-1</f>
        <v>0.10229804376354257</v>
      </c>
      <c r="S43" s="180">
        <f>Q43/M43-1</f>
        <v>0.30464150261874656</v>
      </c>
      <c r="T43" s="179">
        <f>Q43-P43</f>
        <v>3352</v>
      </c>
      <c r="U43" s="179">
        <f>Q43-M43</f>
        <v>8434</v>
      </c>
      <c r="V43" s="180">
        <f>Q43/Q42</f>
        <v>0.96719687232219365</v>
      </c>
    </row>
    <row r="44" spans="2:22" ht="15.75" thickBot="1" x14ac:dyDescent="0.3">
      <c r="B44" s="62" t="s">
        <v>166</v>
      </c>
      <c r="C44" s="179">
        <v>22803</v>
      </c>
      <c r="D44" s="179">
        <v>14801</v>
      </c>
      <c r="E44" s="179">
        <v>28017</v>
      </c>
      <c r="F44" s="179">
        <v>19493</v>
      </c>
      <c r="G44" s="179">
        <v>21217</v>
      </c>
      <c r="H44" s="180">
        <f>G44/F44-1</f>
        <v>8.8442004822243847E-2</v>
      </c>
      <c r="I44" s="180">
        <f>G44/C44-1</f>
        <v>-6.9552251896680239E-2</v>
      </c>
      <c r="J44" s="179">
        <f>G44-F44</f>
        <v>1724</v>
      </c>
      <c r="K44" s="179">
        <f>G44-C44</f>
        <v>-1586</v>
      </c>
      <c r="L44" s="180">
        <f>G44/G42</f>
        <v>6.9895076674737697E-2</v>
      </c>
      <c r="M44" s="181">
        <v>864</v>
      </c>
      <c r="N44" s="179">
        <v>622</v>
      </c>
      <c r="O44" s="179">
        <v>1678</v>
      </c>
      <c r="P44" s="179">
        <v>1027</v>
      </c>
      <c r="Q44" s="179">
        <v>1225</v>
      </c>
      <c r="R44" s="180">
        <f>Q44/P44-1</f>
        <v>0.19279454722492706</v>
      </c>
      <c r="S44" s="180">
        <f>Q44/M44-1</f>
        <v>0.41782407407407418</v>
      </c>
      <c r="T44" s="179">
        <f>Q44-P44</f>
        <v>198</v>
      </c>
      <c r="U44" s="179">
        <f>Q44-M44</f>
        <v>361</v>
      </c>
      <c r="V44" s="180">
        <f>Q44/Q42</f>
        <v>3.280312767780634E-2</v>
      </c>
    </row>
    <row r="45" spans="2:22" ht="16.5" thickBot="1" x14ac:dyDescent="0.3">
      <c r="B45" s="183" t="s">
        <v>200</v>
      </c>
      <c r="C45" s="186"/>
      <c r="D45" s="186"/>
      <c r="E45" s="186"/>
      <c r="F45" s="186"/>
      <c r="G45" s="186"/>
      <c r="H45" s="186"/>
      <c r="I45" s="186"/>
      <c r="J45" s="186"/>
      <c r="K45" s="201"/>
      <c r="L45" s="201"/>
      <c r="M45" s="201"/>
      <c r="N45" s="201"/>
      <c r="O45" s="201"/>
      <c r="P45" s="201"/>
      <c r="Q45" s="201"/>
      <c r="R45" s="201"/>
      <c r="S45" s="201"/>
      <c r="T45" s="201"/>
      <c r="U45" s="201"/>
      <c r="V45" s="201"/>
    </row>
    <row r="46" spans="2:22" x14ac:dyDescent="0.25">
      <c r="B46" s="62" t="s">
        <v>58</v>
      </c>
      <c r="C46" s="179">
        <v>75656</v>
      </c>
      <c r="D46" s="179">
        <v>40218</v>
      </c>
      <c r="E46" s="179">
        <v>68901</v>
      </c>
      <c r="F46" s="179">
        <v>104926</v>
      </c>
      <c r="G46" s="179">
        <v>118695</v>
      </c>
      <c r="H46" s="180">
        <f>G46/F46-1</f>
        <v>0.13122581628957541</v>
      </c>
      <c r="I46" s="180">
        <f>G46/C46-1</f>
        <v>0.56887755102040827</v>
      </c>
      <c r="J46" s="179">
        <f>G46-F46</f>
        <v>13769</v>
      </c>
      <c r="K46" s="179">
        <f>G46-C46</f>
        <v>43039</v>
      </c>
      <c r="L46" s="180">
        <f>G46/G46</f>
        <v>1</v>
      </c>
      <c r="M46" s="181">
        <v>9108</v>
      </c>
      <c r="N46" s="179">
        <v>6891</v>
      </c>
      <c r="O46" s="179">
        <v>12298</v>
      </c>
      <c r="P46" s="179">
        <v>20491</v>
      </c>
      <c r="Q46" s="179">
        <v>14551</v>
      </c>
      <c r="R46" s="180">
        <f>Q46/P46-1</f>
        <v>-0.28988336342784637</v>
      </c>
      <c r="S46" s="180">
        <f>Q46/M46-1</f>
        <v>0.59760649978041291</v>
      </c>
      <c r="T46" s="179">
        <f>Q46-P46</f>
        <v>-5940</v>
      </c>
      <c r="U46" s="179">
        <f>Q46-M46</f>
        <v>5443</v>
      </c>
      <c r="V46" s="180">
        <f>Q46/Q46</f>
        <v>1</v>
      </c>
    </row>
    <row r="47" spans="2:22" x14ac:dyDescent="0.25">
      <c r="B47" s="62" t="s">
        <v>93</v>
      </c>
      <c r="C47" s="179">
        <v>65053</v>
      </c>
      <c r="D47" s="179">
        <v>33378</v>
      </c>
      <c r="E47" s="179">
        <v>55510</v>
      </c>
      <c r="F47" s="179">
        <v>96158</v>
      </c>
      <c r="G47" s="179">
        <v>111655</v>
      </c>
      <c r="H47" s="180">
        <f>G47/F47-1</f>
        <v>0.1611618378086066</v>
      </c>
      <c r="I47" s="180">
        <f>G47/C47-1</f>
        <v>0.71636972929764964</v>
      </c>
      <c r="J47" s="179">
        <f>G47-F47</f>
        <v>15497</v>
      </c>
      <c r="K47" s="179">
        <f>G47-C47</f>
        <v>46602</v>
      </c>
      <c r="L47" s="180">
        <f>G47/G46</f>
        <v>0.94068831880028647</v>
      </c>
      <c r="M47" s="181">
        <v>8119</v>
      </c>
      <c r="N47" s="179">
        <v>6129</v>
      </c>
      <c r="O47" s="179">
        <v>9855</v>
      </c>
      <c r="P47" s="179">
        <v>18154</v>
      </c>
      <c r="Q47" s="179">
        <v>13303</v>
      </c>
      <c r="R47" s="180">
        <f>Q47/P47-1</f>
        <v>-0.26721383717087144</v>
      </c>
      <c r="S47" s="180">
        <f>Q47/M47-1</f>
        <v>0.63850227860573971</v>
      </c>
      <c r="T47" s="179">
        <f>Q47-P47</f>
        <v>-4851</v>
      </c>
      <c r="U47" s="179">
        <f>Q47-M47</f>
        <v>5184</v>
      </c>
      <c r="V47" s="180">
        <f>Q47/Q46</f>
        <v>0.9142326987835887</v>
      </c>
    </row>
    <row r="48" spans="2:22" ht="15.75" thickBot="1" x14ac:dyDescent="0.3">
      <c r="B48" s="62" t="s">
        <v>166</v>
      </c>
      <c r="C48" s="179">
        <v>10605</v>
      </c>
      <c r="D48" s="179">
        <v>6840</v>
      </c>
      <c r="E48" s="179">
        <v>13391</v>
      </c>
      <c r="F48" s="179">
        <v>8770</v>
      </c>
      <c r="G48" s="179">
        <v>7039</v>
      </c>
      <c r="H48" s="180">
        <f>G48/F48-1</f>
        <v>-0.19737742303306727</v>
      </c>
      <c r="I48" s="180">
        <f>G48/C48-1</f>
        <v>-0.33625648279113629</v>
      </c>
      <c r="J48" s="179">
        <f>G48-F48</f>
        <v>-1731</v>
      </c>
      <c r="K48" s="179">
        <f>G48-C48</f>
        <v>-3566</v>
      </c>
      <c r="L48" s="180">
        <f>G48/G46</f>
        <v>5.9303256244997681E-2</v>
      </c>
      <c r="M48" s="181">
        <v>989</v>
      </c>
      <c r="N48" s="179">
        <v>762</v>
      </c>
      <c r="O48" s="179">
        <v>2443</v>
      </c>
      <c r="P48" s="179">
        <v>2337</v>
      </c>
      <c r="Q48" s="179">
        <v>1248</v>
      </c>
      <c r="R48" s="180">
        <f>Q48/P48-1</f>
        <v>-0.46598202824133506</v>
      </c>
      <c r="S48" s="180">
        <f>Q48/M48-1</f>
        <v>0.26188068756319516</v>
      </c>
      <c r="T48" s="179">
        <f>Q48-P48</f>
        <v>-1089</v>
      </c>
      <c r="U48" s="179">
        <f>Q48-M48</f>
        <v>259</v>
      </c>
      <c r="V48" s="180">
        <f>Q48/Q46</f>
        <v>8.576730121641124E-2</v>
      </c>
    </row>
    <row r="49" spans="2:22" ht="16.5" thickBot="1" x14ac:dyDescent="0.3">
      <c r="B49" s="164" t="s">
        <v>162</v>
      </c>
      <c r="C49" s="165"/>
      <c r="D49" s="165"/>
      <c r="E49" s="165"/>
      <c r="F49" s="165"/>
      <c r="G49" s="165"/>
      <c r="H49" s="165"/>
      <c r="I49" s="165"/>
      <c r="J49" s="165"/>
      <c r="K49" s="165"/>
      <c r="L49" s="165"/>
      <c r="M49" s="165"/>
      <c r="N49" s="165"/>
      <c r="O49" s="165"/>
      <c r="P49" s="165"/>
      <c r="Q49" s="165"/>
      <c r="R49" s="165"/>
      <c r="S49" s="165"/>
      <c r="T49" s="165"/>
      <c r="U49" s="165"/>
      <c r="V49" s="165"/>
    </row>
    <row r="50" spans="2:22" ht="16.5" thickBot="1" x14ac:dyDescent="0.3">
      <c r="B50" s="183" t="s">
        <v>201</v>
      </c>
      <c r="C50" s="184"/>
      <c r="D50" s="184"/>
      <c r="E50" s="184"/>
      <c r="F50" s="184"/>
      <c r="G50" s="184"/>
      <c r="H50" s="184"/>
      <c r="I50" s="184"/>
      <c r="J50" s="184"/>
      <c r="K50" s="165"/>
      <c r="L50" s="165"/>
      <c r="M50" s="165"/>
      <c r="N50" s="165"/>
      <c r="O50" s="165"/>
      <c r="P50" s="165"/>
      <c r="Q50" s="165"/>
      <c r="R50" s="165"/>
      <c r="S50" s="165"/>
      <c r="T50" s="165"/>
      <c r="U50" s="165"/>
      <c r="V50" s="165"/>
    </row>
    <row r="51" spans="2:22" x14ac:dyDescent="0.25">
      <c r="B51" s="62" t="s">
        <v>58</v>
      </c>
      <c r="C51" s="179">
        <v>4272615</v>
      </c>
      <c r="D51" s="179">
        <v>1331425</v>
      </c>
      <c r="E51" s="179">
        <v>1789513</v>
      </c>
      <c r="F51" s="179">
        <v>3868048</v>
      </c>
      <c r="G51" s="179">
        <v>4340676</v>
      </c>
      <c r="H51" s="180">
        <f>G51/F51-1</f>
        <v>0.12218772879757434</v>
      </c>
      <c r="I51" s="180">
        <f>G51/C51-1</f>
        <v>1.5929588788130999E-2</v>
      </c>
      <c r="J51" s="179">
        <f>G51-F51</f>
        <v>472628</v>
      </c>
      <c r="K51" s="179">
        <f>G51-C51</f>
        <v>68061</v>
      </c>
      <c r="L51" s="180">
        <f>G51/G51</f>
        <v>1</v>
      </c>
      <c r="M51" s="181">
        <v>416723</v>
      </c>
      <c r="N51" s="179">
        <v>74976</v>
      </c>
      <c r="O51" s="179">
        <v>316527</v>
      </c>
      <c r="P51" s="179">
        <v>421484</v>
      </c>
      <c r="Q51" s="179">
        <v>465099</v>
      </c>
      <c r="R51" s="180">
        <f>Q51/P51-1</f>
        <v>0.1034796101394122</v>
      </c>
      <c r="S51" s="180">
        <f>Q51/M51-1</f>
        <v>0.11608670507747343</v>
      </c>
      <c r="T51" s="179">
        <f>Q51-P51</f>
        <v>43615</v>
      </c>
      <c r="U51" s="179">
        <f>Q51-M51</f>
        <v>48376</v>
      </c>
      <c r="V51" s="180">
        <f>Q51/Q51</f>
        <v>1</v>
      </c>
    </row>
    <row r="52" spans="2:22" x14ac:dyDescent="0.25">
      <c r="B52" s="62" t="s">
        <v>93</v>
      </c>
      <c r="C52" s="179">
        <v>3620756</v>
      </c>
      <c r="D52" s="179">
        <v>1090529</v>
      </c>
      <c r="E52" s="179">
        <v>1399181</v>
      </c>
      <c r="F52" s="179">
        <v>3316840</v>
      </c>
      <c r="G52" s="179">
        <v>3811475</v>
      </c>
      <c r="H52" s="180">
        <f>G52/F52-1</f>
        <v>0.1491283872601632</v>
      </c>
      <c r="I52" s="180">
        <f>G52/C52-1</f>
        <v>5.267380624377882E-2</v>
      </c>
      <c r="J52" s="179">
        <f>G52-F52</f>
        <v>494635</v>
      </c>
      <c r="K52" s="179">
        <f>G52-C52</f>
        <v>190719</v>
      </c>
      <c r="L52" s="180">
        <f>G52/G51</f>
        <v>0.87808327550823884</v>
      </c>
      <c r="M52" s="181">
        <v>377661</v>
      </c>
      <c r="N52" s="179">
        <v>61848</v>
      </c>
      <c r="O52" s="179">
        <v>280210</v>
      </c>
      <c r="P52" s="179">
        <v>383148</v>
      </c>
      <c r="Q52" s="179">
        <v>430708</v>
      </c>
      <c r="R52" s="180">
        <f>Q52/P52-1</f>
        <v>0.12412957917045109</v>
      </c>
      <c r="S52" s="180">
        <f>Q52/M52-1</f>
        <v>0.14046194867884165</v>
      </c>
      <c r="T52" s="179">
        <f>Q52-P52</f>
        <v>47560</v>
      </c>
      <c r="U52" s="179">
        <f>Q52-M52</f>
        <v>53047</v>
      </c>
      <c r="V52" s="180">
        <f>Q52/Q51</f>
        <v>0.92605660300280157</v>
      </c>
    </row>
    <row r="53" spans="2:22" ht="15.75" thickBot="1" x14ac:dyDescent="0.3">
      <c r="B53" s="62" t="s">
        <v>166</v>
      </c>
      <c r="C53" s="179">
        <v>651858</v>
      </c>
      <c r="D53" s="179">
        <v>240896</v>
      </c>
      <c r="E53" s="179">
        <v>390335</v>
      </c>
      <c r="F53" s="179">
        <v>551209</v>
      </c>
      <c r="G53" s="179">
        <v>529201</v>
      </c>
      <c r="H53" s="180">
        <f>G53/F53-1</f>
        <v>-3.9926779134593193E-2</v>
      </c>
      <c r="I53" s="180">
        <f>G53/C53-1</f>
        <v>-0.18816521389627805</v>
      </c>
      <c r="J53" s="179">
        <f>G53-F53</f>
        <v>-22008</v>
      </c>
      <c r="K53" s="179">
        <f>G53-C53</f>
        <v>-122657</v>
      </c>
      <c r="L53" s="180">
        <f>G53/G51</f>
        <v>0.12191672449176119</v>
      </c>
      <c r="M53" s="181">
        <v>39062</v>
      </c>
      <c r="N53" s="179">
        <v>13129</v>
      </c>
      <c r="O53" s="179">
        <v>36317</v>
      </c>
      <c r="P53" s="179">
        <v>38336</v>
      </c>
      <c r="Q53" s="179">
        <v>34390</v>
      </c>
      <c r="R53" s="180">
        <f>Q53/P53-1</f>
        <v>-0.10293196994991649</v>
      </c>
      <c r="S53" s="180">
        <f>Q53/M53-1</f>
        <v>-0.11960473094055601</v>
      </c>
      <c r="T53" s="179">
        <f>Q53-P53</f>
        <v>-3946</v>
      </c>
      <c r="U53" s="179">
        <f>Q53-M53</f>
        <v>-4672</v>
      </c>
      <c r="V53" s="180">
        <f>Q53/Q51</f>
        <v>7.3941246917322984E-2</v>
      </c>
    </row>
    <row r="54" spans="2:22" ht="16.5" thickBot="1" x14ac:dyDescent="0.3">
      <c r="B54" s="183" t="s">
        <v>197</v>
      </c>
      <c r="C54" s="186"/>
      <c r="D54" s="186"/>
      <c r="E54" s="186"/>
      <c r="F54" s="186"/>
      <c r="G54" s="186"/>
      <c r="H54" s="186"/>
      <c r="I54" s="186"/>
      <c r="J54" s="186"/>
      <c r="K54" s="201"/>
      <c r="L54" s="201"/>
      <c r="M54" s="201"/>
      <c r="N54" s="201"/>
      <c r="O54" s="201"/>
      <c r="P54" s="201"/>
      <c r="Q54" s="201"/>
      <c r="R54" s="201"/>
      <c r="S54" s="201"/>
      <c r="T54" s="201"/>
      <c r="U54" s="201"/>
      <c r="V54" s="201"/>
    </row>
    <row r="55" spans="2:22" x14ac:dyDescent="0.25">
      <c r="B55" s="62" t="s">
        <v>58</v>
      </c>
      <c r="C55" s="179">
        <v>2658330</v>
      </c>
      <c r="D55" s="179">
        <v>845741</v>
      </c>
      <c r="E55" s="179">
        <v>1055053</v>
      </c>
      <c r="F55" s="179">
        <v>2369228</v>
      </c>
      <c r="G55" s="179">
        <v>2728064</v>
      </c>
      <c r="H55" s="180">
        <f>G55/F55-1</f>
        <v>0.15145693027433405</v>
      </c>
      <c r="I55" s="180">
        <f>G55/C55-1</f>
        <v>2.6232258598443359E-2</v>
      </c>
      <c r="J55" s="179">
        <f>G55-F55</f>
        <v>358836</v>
      </c>
      <c r="K55" s="179">
        <f>G55-C55</f>
        <v>69734</v>
      </c>
      <c r="L55" s="180">
        <f>G55/G55</f>
        <v>1</v>
      </c>
      <c r="M55" s="181">
        <v>270740</v>
      </c>
      <c r="N55" s="179">
        <v>45908</v>
      </c>
      <c r="O55" s="179">
        <v>195196</v>
      </c>
      <c r="P55" s="179">
        <v>272767</v>
      </c>
      <c r="Q55" s="179">
        <v>307715</v>
      </c>
      <c r="R55" s="180">
        <f>Q55/P55-1</f>
        <v>0.12812400327019025</v>
      </c>
      <c r="S55" s="180">
        <f>Q55/M55-1</f>
        <v>0.13657014109477728</v>
      </c>
      <c r="T55" s="179">
        <f>Q55-P55</f>
        <v>34948</v>
      </c>
      <c r="U55" s="179">
        <f>Q55-M55</f>
        <v>36975</v>
      </c>
      <c r="V55" s="180">
        <f>Q55/Q55</f>
        <v>1</v>
      </c>
    </row>
    <row r="56" spans="2:22" x14ac:dyDescent="0.25">
      <c r="B56" s="62" t="s">
        <v>93</v>
      </c>
      <c r="C56" s="179">
        <v>2176100</v>
      </c>
      <c r="D56" s="179">
        <v>681528</v>
      </c>
      <c r="E56" s="179">
        <v>794019</v>
      </c>
      <c r="F56" s="179">
        <v>1964813</v>
      </c>
      <c r="G56" s="179">
        <v>2323355</v>
      </c>
      <c r="H56" s="180">
        <f>G56/F56-1</f>
        <v>0.18248148806018682</v>
      </c>
      <c r="I56" s="180">
        <f>G56/C56-1</f>
        <v>6.7669224759891566E-2</v>
      </c>
      <c r="J56" s="179">
        <f>G56-F56</f>
        <v>358542</v>
      </c>
      <c r="K56" s="179">
        <f>G56-C56</f>
        <v>147255</v>
      </c>
      <c r="L56" s="180">
        <f>G56/G55</f>
        <v>0.85164974135504157</v>
      </c>
      <c r="M56" s="181">
        <v>239786</v>
      </c>
      <c r="N56" s="179">
        <v>36641</v>
      </c>
      <c r="O56" s="179">
        <v>170258</v>
      </c>
      <c r="P56" s="179">
        <v>242112</v>
      </c>
      <c r="Q56" s="179">
        <v>280748</v>
      </c>
      <c r="R56" s="180">
        <f>Q56/P56-1</f>
        <v>0.15957903780068738</v>
      </c>
      <c r="S56" s="180">
        <f>Q56/M56-1</f>
        <v>0.17082732102791653</v>
      </c>
      <c r="T56" s="179">
        <f>Q56-P56</f>
        <v>38636</v>
      </c>
      <c r="U56" s="179">
        <f>Q56-M56</f>
        <v>40962</v>
      </c>
      <c r="V56" s="180">
        <f>Q56/Q55</f>
        <v>0.91236371317615328</v>
      </c>
    </row>
    <row r="57" spans="2:22" ht="15.75" thickBot="1" x14ac:dyDescent="0.3">
      <c r="B57" s="62" t="s">
        <v>166</v>
      </c>
      <c r="C57" s="179">
        <v>482230</v>
      </c>
      <c r="D57" s="179">
        <v>164214</v>
      </c>
      <c r="E57" s="179">
        <v>261034</v>
      </c>
      <c r="F57" s="179">
        <v>404414</v>
      </c>
      <c r="G57" s="179">
        <v>404709</v>
      </c>
      <c r="H57" s="180">
        <f>G57/F57-1</f>
        <v>7.2945051358264124E-4</v>
      </c>
      <c r="I57" s="180">
        <f>G57/C57-1</f>
        <v>-0.16075524127491037</v>
      </c>
      <c r="J57" s="179">
        <f>G57-F57</f>
        <v>295</v>
      </c>
      <c r="K57" s="179">
        <f>G57-C57</f>
        <v>-77521</v>
      </c>
      <c r="L57" s="180">
        <f>G57/G55</f>
        <v>0.14835025864495849</v>
      </c>
      <c r="M57" s="181">
        <v>30953</v>
      </c>
      <c r="N57" s="179">
        <v>9266</v>
      </c>
      <c r="O57" s="179">
        <v>24938</v>
      </c>
      <c r="P57" s="179">
        <v>30655</v>
      </c>
      <c r="Q57" s="179">
        <v>26967</v>
      </c>
      <c r="R57" s="180">
        <f>Q57/P57-1</f>
        <v>-0.12030663839504163</v>
      </c>
      <c r="S57" s="180">
        <f>Q57/M57-1</f>
        <v>-0.12877588602074108</v>
      </c>
      <c r="T57" s="179">
        <f>Q57-P57</f>
        <v>-3688</v>
      </c>
      <c r="U57" s="179">
        <f>Q57-M57</f>
        <v>-3986</v>
      </c>
      <c r="V57" s="180">
        <f>Q57/Q55</f>
        <v>8.7636286823846735E-2</v>
      </c>
    </row>
    <row r="58" spans="2:22" ht="16.5" thickBot="1" x14ac:dyDescent="0.3">
      <c r="B58" s="183" t="s">
        <v>198</v>
      </c>
      <c r="C58" s="186"/>
      <c r="D58" s="186"/>
      <c r="E58" s="186"/>
      <c r="F58" s="186"/>
      <c r="G58" s="186"/>
      <c r="H58" s="186"/>
      <c r="I58" s="186"/>
      <c r="J58" s="186"/>
      <c r="K58" s="201"/>
      <c r="L58" s="201"/>
      <c r="M58" s="201"/>
      <c r="N58" s="201"/>
      <c r="O58" s="201"/>
      <c r="P58" s="201"/>
      <c r="Q58" s="201"/>
      <c r="R58" s="201"/>
      <c r="S58" s="201"/>
      <c r="T58" s="201"/>
      <c r="U58" s="201"/>
      <c r="V58" s="201"/>
    </row>
    <row r="59" spans="2:22" x14ac:dyDescent="0.25">
      <c r="B59" s="62" t="s">
        <v>58</v>
      </c>
      <c r="C59" s="179">
        <v>1353498</v>
      </c>
      <c r="D59" s="179">
        <v>360660</v>
      </c>
      <c r="E59" s="179">
        <v>550871</v>
      </c>
      <c r="F59" s="179">
        <v>1170731</v>
      </c>
      <c r="G59" s="179">
        <v>1285622</v>
      </c>
      <c r="H59" s="180">
        <f>G59/F59-1</f>
        <v>9.8136121790573627E-2</v>
      </c>
      <c r="I59" s="180">
        <f>G59/C59-1</f>
        <v>-5.0148577980905773E-2</v>
      </c>
      <c r="J59" s="179">
        <f>G59-F59</f>
        <v>114891</v>
      </c>
      <c r="K59" s="179">
        <f>G59-C59</f>
        <v>-67876</v>
      </c>
      <c r="L59" s="180">
        <f>G59/G59</f>
        <v>1</v>
      </c>
      <c r="M59" s="181">
        <v>108007</v>
      </c>
      <c r="N59" s="179">
        <v>17404</v>
      </c>
      <c r="O59" s="179">
        <v>82406</v>
      </c>
      <c r="P59" s="179">
        <v>103591</v>
      </c>
      <c r="Q59" s="179">
        <v>110221</v>
      </c>
      <c r="R59" s="180">
        <f>Q59/P59-1</f>
        <v>6.400169898929442E-2</v>
      </c>
      <c r="S59" s="180">
        <f>Q59/M59-1</f>
        <v>2.049867138241046E-2</v>
      </c>
      <c r="T59" s="179">
        <f>Q59-P59</f>
        <v>6630</v>
      </c>
      <c r="U59" s="179">
        <f>Q59-M59</f>
        <v>2214</v>
      </c>
      <c r="V59" s="180">
        <f>Q59/Q59</f>
        <v>1</v>
      </c>
    </row>
    <row r="60" spans="2:22" x14ac:dyDescent="0.25">
      <c r="B60" s="62" t="s">
        <v>93</v>
      </c>
      <c r="C60" s="179">
        <v>1218833</v>
      </c>
      <c r="D60" s="179">
        <v>304381</v>
      </c>
      <c r="E60" s="179">
        <v>459992</v>
      </c>
      <c r="F60" s="179">
        <v>1060873</v>
      </c>
      <c r="G60" s="179">
        <v>1189871</v>
      </c>
      <c r="H60" s="180">
        <f>G60/F60-1</f>
        <v>0.12159608171760428</v>
      </c>
      <c r="I60" s="180">
        <f>G60/C60-1</f>
        <v>-2.3762074049521131E-2</v>
      </c>
      <c r="J60" s="179">
        <f>G60-F60</f>
        <v>128998</v>
      </c>
      <c r="K60" s="179">
        <f>G60-C60</f>
        <v>-28962</v>
      </c>
      <c r="L60" s="180">
        <f>G60/G59</f>
        <v>0.92552165410983944</v>
      </c>
      <c r="M60" s="181">
        <v>103300</v>
      </c>
      <c r="N60" s="179">
        <v>15693</v>
      </c>
      <c r="O60" s="179">
        <v>75986</v>
      </c>
      <c r="P60" s="179">
        <v>98719</v>
      </c>
      <c r="Q60" s="179">
        <v>105689</v>
      </c>
      <c r="R60" s="180">
        <f>Q60/P60-1</f>
        <v>7.0604442913724919E-2</v>
      </c>
      <c r="S60" s="180">
        <f>Q60/M60-1</f>
        <v>2.3126815101645715E-2</v>
      </c>
      <c r="T60" s="179">
        <f>Q60-P60</f>
        <v>6970</v>
      </c>
      <c r="U60" s="179">
        <f>Q60-M60</f>
        <v>2389</v>
      </c>
      <c r="V60" s="180">
        <f>Q60/Q59</f>
        <v>0.95888260857731289</v>
      </c>
    </row>
    <row r="61" spans="2:22" ht="15.75" thickBot="1" x14ac:dyDescent="0.3">
      <c r="B61" s="62" t="s">
        <v>166</v>
      </c>
      <c r="C61" s="179">
        <v>134666</v>
      </c>
      <c r="D61" s="179">
        <v>56278</v>
      </c>
      <c r="E61" s="179">
        <v>90878</v>
      </c>
      <c r="F61" s="179">
        <v>109857</v>
      </c>
      <c r="G61" s="179">
        <v>95750</v>
      </c>
      <c r="H61" s="180">
        <f>G61/F61-1</f>
        <v>-0.12841239065330379</v>
      </c>
      <c r="I61" s="180">
        <f>G61/C61-1</f>
        <v>-0.28898162862192389</v>
      </c>
      <c r="J61" s="179">
        <f>G61-F61</f>
        <v>-14107</v>
      </c>
      <c r="K61" s="179">
        <f>G61-C61</f>
        <v>-38916</v>
      </c>
      <c r="L61" s="180">
        <f>G61/G59</f>
        <v>7.4477568056551618E-2</v>
      </c>
      <c r="M61" s="181">
        <v>4708</v>
      </c>
      <c r="N61" s="179">
        <v>1711</v>
      </c>
      <c r="O61" s="179">
        <v>6421</v>
      </c>
      <c r="P61" s="179">
        <v>4872</v>
      </c>
      <c r="Q61" s="179">
        <v>4532</v>
      </c>
      <c r="R61" s="180">
        <f>Q61/P61-1</f>
        <v>-6.9786535303776653E-2</v>
      </c>
      <c r="S61" s="180">
        <f>Q61/M61-1</f>
        <v>-3.7383177570093462E-2</v>
      </c>
      <c r="T61" s="179">
        <f>Q61-P61</f>
        <v>-340</v>
      </c>
      <c r="U61" s="179">
        <f>Q61-M61</f>
        <v>-176</v>
      </c>
      <c r="V61" s="180">
        <f>Q61/Q59</f>
        <v>4.1117391422687145E-2</v>
      </c>
    </row>
    <row r="62" spans="2:22" ht="16.5" thickBot="1" x14ac:dyDescent="0.3">
      <c r="B62" s="183" t="s">
        <v>199</v>
      </c>
      <c r="C62" s="186"/>
      <c r="D62" s="186"/>
      <c r="E62" s="186"/>
      <c r="F62" s="186"/>
      <c r="G62" s="186"/>
      <c r="H62" s="186"/>
      <c r="I62" s="186"/>
      <c r="J62" s="186"/>
      <c r="K62" s="201"/>
      <c r="L62" s="201"/>
      <c r="M62" s="201"/>
      <c r="N62" s="201"/>
      <c r="O62" s="201"/>
      <c r="P62" s="201"/>
      <c r="Q62" s="201"/>
      <c r="R62" s="201"/>
      <c r="S62" s="201"/>
      <c r="T62" s="201"/>
      <c r="U62" s="201"/>
      <c r="V62" s="201"/>
    </row>
    <row r="63" spans="2:22" x14ac:dyDescent="0.25">
      <c r="B63" s="62" t="s">
        <v>58</v>
      </c>
      <c r="C63" s="179">
        <v>189184</v>
      </c>
      <c r="D63" s="179">
        <v>91001</v>
      </c>
      <c r="E63" s="179">
        <v>130181</v>
      </c>
      <c r="F63" s="179">
        <v>241291</v>
      </c>
      <c r="G63" s="179">
        <v>242555</v>
      </c>
      <c r="H63" s="180">
        <f>G63/F63-1</f>
        <v>5.2384879668119222E-3</v>
      </c>
      <c r="I63" s="180">
        <f>G63/C63-1</f>
        <v>0.28211159506089301</v>
      </c>
      <c r="J63" s="179">
        <f>G63-F63</f>
        <v>1264</v>
      </c>
      <c r="K63" s="179">
        <f>G63-C63</f>
        <v>53371</v>
      </c>
      <c r="L63" s="180">
        <f>G63/G63</f>
        <v>1</v>
      </c>
      <c r="M63" s="181">
        <v>26450</v>
      </c>
      <c r="N63" s="179">
        <v>7015</v>
      </c>
      <c r="O63" s="179">
        <v>26422</v>
      </c>
      <c r="P63" s="179">
        <v>28788</v>
      </c>
      <c r="Q63" s="179">
        <v>31541</v>
      </c>
      <c r="R63" s="180">
        <f>Q63/P63-1</f>
        <v>9.5630123662637123E-2</v>
      </c>
      <c r="S63" s="180">
        <f>Q63/M63-1</f>
        <v>0.1924763705103969</v>
      </c>
      <c r="T63" s="179">
        <f>Q63-P63</f>
        <v>2753</v>
      </c>
      <c r="U63" s="179">
        <f>Q63-M63</f>
        <v>5091</v>
      </c>
      <c r="V63" s="180">
        <f>Q63/Q63</f>
        <v>1</v>
      </c>
    </row>
    <row r="64" spans="2:22" x14ac:dyDescent="0.25">
      <c r="B64" s="62" t="s">
        <v>93</v>
      </c>
      <c r="C64" s="179">
        <v>164549</v>
      </c>
      <c r="D64" s="179">
        <v>76758</v>
      </c>
      <c r="E64" s="179">
        <v>103321</v>
      </c>
      <c r="F64" s="179">
        <v>214751</v>
      </c>
      <c r="G64" s="179">
        <v>221237</v>
      </c>
      <c r="H64" s="180">
        <f>G64/F64-1</f>
        <v>3.0202420477669412E-2</v>
      </c>
      <c r="I64" s="180">
        <f>G64/C64-1</f>
        <v>0.34450528414028647</v>
      </c>
      <c r="J64" s="179">
        <f>G64-F64</f>
        <v>6486</v>
      </c>
      <c r="K64" s="179">
        <f>G64-C64</f>
        <v>56688</v>
      </c>
      <c r="L64" s="180">
        <f>G64/G63</f>
        <v>0.91211065531528934</v>
      </c>
      <c r="M64" s="181">
        <v>24782</v>
      </c>
      <c r="N64" s="179">
        <v>5900</v>
      </c>
      <c r="O64" s="179">
        <v>23875</v>
      </c>
      <c r="P64" s="179">
        <v>27554</v>
      </c>
      <c r="Q64" s="179">
        <v>29741</v>
      </c>
      <c r="R64" s="180">
        <f>Q64/P64-1</f>
        <v>7.9371416128329875E-2</v>
      </c>
      <c r="S64" s="180">
        <f>Q64/M64-1</f>
        <v>0.20010491485755799</v>
      </c>
      <c r="T64" s="179">
        <f>Q64-P64</f>
        <v>2187</v>
      </c>
      <c r="U64" s="179">
        <f>Q64-M64</f>
        <v>4959</v>
      </c>
      <c r="V64" s="180">
        <f>Q64/Q63</f>
        <v>0.9429314225928157</v>
      </c>
    </row>
    <row r="65" spans="2:22" ht="15.75" thickBot="1" x14ac:dyDescent="0.3">
      <c r="B65" s="62" t="s">
        <v>166</v>
      </c>
      <c r="C65" s="179">
        <v>24635</v>
      </c>
      <c r="D65" s="179">
        <v>14244</v>
      </c>
      <c r="E65" s="179">
        <v>26861</v>
      </c>
      <c r="F65" s="179">
        <v>26540</v>
      </c>
      <c r="G65" s="179">
        <v>21321</v>
      </c>
      <c r="H65" s="180">
        <f>G65/F65-1</f>
        <v>-0.19664657121326301</v>
      </c>
      <c r="I65" s="180">
        <f>G65/C65-1</f>
        <v>-0.13452405114674248</v>
      </c>
      <c r="J65" s="179">
        <f>G65-F65</f>
        <v>-5219</v>
      </c>
      <c r="K65" s="179">
        <f>G65-C65</f>
        <v>-3314</v>
      </c>
      <c r="L65" s="180">
        <f>G65/G63</f>
        <v>8.7901713013543326E-2</v>
      </c>
      <c r="M65" s="181">
        <v>1668</v>
      </c>
      <c r="N65" s="179">
        <v>1116</v>
      </c>
      <c r="O65" s="179">
        <v>2547</v>
      </c>
      <c r="P65" s="179">
        <v>1234</v>
      </c>
      <c r="Q65" s="179">
        <v>1800</v>
      </c>
      <c r="R65" s="180">
        <f>Q65/P65-1</f>
        <v>0.45867098865478129</v>
      </c>
      <c r="S65" s="180">
        <f>Q65/M65-1</f>
        <v>7.9136690647481966E-2</v>
      </c>
      <c r="T65" s="179">
        <f>Q65-P65</f>
        <v>566</v>
      </c>
      <c r="U65" s="179">
        <f>Q65-M65</f>
        <v>132</v>
      </c>
      <c r="V65" s="180">
        <f>Q65/Q63</f>
        <v>5.7068577407184302E-2</v>
      </c>
    </row>
    <row r="66" spans="2:22" ht="16.5" thickBot="1" x14ac:dyDescent="0.3">
      <c r="B66" s="183" t="s">
        <v>200</v>
      </c>
      <c r="C66" s="186"/>
      <c r="D66" s="186"/>
      <c r="E66" s="186"/>
      <c r="F66" s="186"/>
      <c r="G66" s="186"/>
      <c r="H66" s="186"/>
      <c r="I66" s="186"/>
      <c r="J66" s="186"/>
      <c r="K66" s="201"/>
      <c r="L66" s="201"/>
      <c r="M66" s="201"/>
      <c r="N66" s="201"/>
      <c r="O66" s="201"/>
      <c r="P66" s="201"/>
      <c r="Q66" s="201"/>
      <c r="R66" s="201"/>
      <c r="S66" s="201"/>
      <c r="T66" s="201"/>
      <c r="U66" s="201"/>
      <c r="V66" s="201"/>
    </row>
    <row r="67" spans="2:22" x14ac:dyDescent="0.25">
      <c r="B67" s="62" t="s">
        <v>58</v>
      </c>
      <c r="C67" s="179">
        <v>71605</v>
      </c>
      <c r="D67" s="179">
        <v>34026</v>
      </c>
      <c r="E67" s="179">
        <v>53413</v>
      </c>
      <c r="F67" s="179">
        <v>86800</v>
      </c>
      <c r="G67" s="179">
        <v>84434</v>
      </c>
      <c r="H67" s="180">
        <f>G67/F67-1</f>
        <v>-2.7258064516128999E-2</v>
      </c>
      <c r="I67" s="180">
        <f>G67/C67-1</f>
        <v>0.17916346623839119</v>
      </c>
      <c r="J67" s="179">
        <f>G67-F67</f>
        <v>-2366</v>
      </c>
      <c r="K67" s="179">
        <f>G67-C67</f>
        <v>12829</v>
      </c>
      <c r="L67" s="180">
        <f>G67/G67</f>
        <v>1</v>
      </c>
      <c r="M67" s="181">
        <v>11526</v>
      </c>
      <c r="N67" s="179">
        <v>4650</v>
      </c>
      <c r="O67" s="179">
        <v>12503</v>
      </c>
      <c r="P67" s="179">
        <v>16338</v>
      </c>
      <c r="Q67" s="179">
        <v>15622</v>
      </c>
      <c r="R67" s="180">
        <f>Q67/P67-1</f>
        <v>-4.38242134900233E-2</v>
      </c>
      <c r="S67" s="180">
        <f>Q67/M67-1</f>
        <v>0.3553704667707791</v>
      </c>
      <c r="T67" s="179">
        <f>Q67-P67</f>
        <v>-716</v>
      </c>
      <c r="U67" s="179">
        <f>Q67-M67</f>
        <v>4096</v>
      </c>
      <c r="V67" s="180">
        <f>Q67/Q67</f>
        <v>1</v>
      </c>
    </row>
    <row r="68" spans="2:22" x14ac:dyDescent="0.25">
      <c r="B68" s="62" t="s">
        <v>93</v>
      </c>
      <c r="C68" s="179">
        <v>61277</v>
      </c>
      <c r="D68" s="179">
        <v>27863</v>
      </c>
      <c r="E68" s="179">
        <v>41851</v>
      </c>
      <c r="F68" s="179">
        <v>76406</v>
      </c>
      <c r="G68" s="179">
        <v>77013</v>
      </c>
      <c r="H68" s="180">
        <f>G68/F68-1</f>
        <v>7.9444022720729368E-3</v>
      </c>
      <c r="I68" s="180">
        <f>G68/C68-1</f>
        <v>0.25680108360396225</v>
      </c>
      <c r="J68" s="179">
        <f>G68-F68</f>
        <v>607</v>
      </c>
      <c r="K68" s="179">
        <f>G68-C68</f>
        <v>15736</v>
      </c>
      <c r="L68" s="180">
        <f>G68/G67</f>
        <v>0.91210886609659614</v>
      </c>
      <c r="M68" s="181">
        <v>9793</v>
      </c>
      <c r="N68" s="179">
        <v>3613</v>
      </c>
      <c r="O68" s="179">
        <v>10091</v>
      </c>
      <c r="P68" s="179">
        <v>14764</v>
      </c>
      <c r="Q68" s="179">
        <v>14531</v>
      </c>
      <c r="R68" s="180">
        <f>Q68/P68-1</f>
        <v>-1.5781630994310514E-2</v>
      </c>
      <c r="S68" s="180">
        <f>Q68/M68-1</f>
        <v>0.48381496987644246</v>
      </c>
      <c r="T68" s="179">
        <f>Q68-P68</f>
        <v>-233</v>
      </c>
      <c r="U68" s="179">
        <f>Q68-M68</f>
        <v>4738</v>
      </c>
      <c r="V68" s="180">
        <f>Q68/Q67</f>
        <v>0.93016259121751377</v>
      </c>
    </row>
    <row r="69" spans="2:22" ht="15.75" thickBot="1" x14ac:dyDescent="0.3">
      <c r="B69" s="62" t="s">
        <v>166</v>
      </c>
      <c r="C69" s="179">
        <v>10328</v>
      </c>
      <c r="D69" s="179">
        <v>6160</v>
      </c>
      <c r="E69" s="179">
        <v>11562</v>
      </c>
      <c r="F69" s="179">
        <v>10396</v>
      </c>
      <c r="G69" s="179">
        <v>7425</v>
      </c>
      <c r="H69" s="180">
        <f>G69/F69-1</f>
        <v>-0.28578299345902269</v>
      </c>
      <c r="I69" s="180">
        <f>G69/C69-1</f>
        <v>-0.28108055770720375</v>
      </c>
      <c r="J69" s="179">
        <f>G69-F69</f>
        <v>-2971</v>
      </c>
      <c r="K69" s="179">
        <f>G69-C69</f>
        <v>-2903</v>
      </c>
      <c r="L69" s="180">
        <f>G69/G67</f>
        <v>8.7938508183906958E-2</v>
      </c>
      <c r="M69" s="181">
        <v>1733</v>
      </c>
      <c r="N69" s="179">
        <v>1036</v>
      </c>
      <c r="O69" s="179">
        <v>2412</v>
      </c>
      <c r="P69" s="179">
        <v>1574</v>
      </c>
      <c r="Q69" s="179">
        <v>1092</v>
      </c>
      <c r="R69" s="180">
        <f>Q69/P69-1</f>
        <v>-0.3062261753494282</v>
      </c>
      <c r="S69" s="180">
        <f>Q69/M69-1</f>
        <v>-0.36987882285054818</v>
      </c>
      <c r="T69" s="179">
        <f>Q69-P69</f>
        <v>-482</v>
      </c>
      <c r="U69" s="179">
        <f>Q69-M69</f>
        <v>-641</v>
      </c>
      <c r="V69" s="180">
        <f>Q69/Q67</f>
        <v>6.9901421072845984E-2</v>
      </c>
    </row>
    <row r="70" spans="2:22" ht="16.5" thickBot="1" x14ac:dyDescent="0.3">
      <c r="B70" s="164" t="s">
        <v>163</v>
      </c>
      <c r="C70" s="165"/>
      <c r="D70" s="165"/>
      <c r="E70" s="165"/>
      <c r="F70" s="165"/>
      <c r="G70" s="165"/>
      <c r="H70" s="165"/>
      <c r="I70" s="165"/>
      <c r="J70" s="165"/>
      <c r="K70" s="165"/>
      <c r="L70" s="165"/>
      <c r="M70" s="165"/>
      <c r="N70" s="165"/>
      <c r="O70" s="165"/>
      <c r="P70" s="165"/>
      <c r="Q70" s="165"/>
      <c r="R70" s="165"/>
      <c r="S70" s="165"/>
      <c r="T70" s="165"/>
      <c r="U70" s="165"/>
      <c r="V70" s="165"/>
    </row>
    <row r="71" spans="2:22" ht="16.5" thickBot="1" x14ac:dyDescent="0.3">
      <c r="B71" s="183" t="s">
        <v>201</v>
      </c>
      <c r="C71" s="184"/>
      <c r="D71" s="184"/>
      <c r="E71" s="184"/>
      <c r="F71" s="184"/>
      <c r="G71" s="184"/>
      <c r="H71" s="184"/>
      <c r="I71" s="184"/>
      <c r="J71" s="184"/>
      <c r="K71" s="165"/>
      <c r="L71" s="165"/>
      <c r="M71" s="165"/>
      <c r="N71" s="165"/>
      <c r="O71" s="165"/>
      <c r="P71" s="165"/>
      <c r="Q71" s="165"/>
      <c r="R71" s="165"/>
      <c r="S71" s="165"/>
      <c r="T71" s="165"/>
      <c r="U71" s="165"/>
      <c r="V71" s="165"/>
    </row>
    <row r="72" spans="2:22" x14ac:dyDescent="0.25">
      <c r="B72" s="62" t="s">
        <v>58</v>
      </c>
      <c r="C72" s="179">
        <v>3065575</v>
      </c>
      <c r="D72" s="179">
        <v>795213</v>
      </c>
      <c r="E72" s="179">
        <v>1188784</v>
      </c>
      <c r="F72" s="179">
        <v>2816231</v>
      </c>
      <c r="G72" s="179">
        <v>3179036</v>
      </c>
      <c r="H72" s="180">
        <f>G72/F72-1</f>
        <v>0.12882643504740909</v>
      </c>
      <c r="I72" s="180">
        <f>G72/C72-1</f>
        <v>3.7011327401873961E-2</v>
      </c>
      <c r="J72" s="179">
        <f>G72-F72</f>
        <v>362805</v>
      </c>
      <c r="K72" s="179">
        <f>G72-C72</f>
        <v>113461</v>
      </c>
      <c r="L72" s="180">
        <f>G72/G72</f>
        <v>1</v>
      </c>
      <c r="M72" s="181">
        <v>256733</v>
      </c>
      <c r="N72" s="179">
        <v>38706</v>
      </c>
      <c r="O72" s="179">
        <v>169823</v>
      </c>
      <c r="P72" s="179">
        <v>263759</v>
      </c>
      <c r="Q72" s="179">
        <v>300753</v>
      </c>
      <c r="R72" s="180">
        <f>Q72/P72-1</f>
        <v>0.14025682535951378</v>
      </c>
      <c r="S72" s="180">
        <f>Q72/M72-1</f>
        <v>0.17146218055333762</v>
      </c>
      <c r="T72" s="179">
        <f>Q72-P72</f>
        <v>36994</v>
      </c>
      <c r="U72" s="179">
        <f>Q72-M72</f>
        <v>44020</v>
      </c>
      <c r="V72" s="180">
        <f>Q72/Q72</f>
        <v>1</v>
      </c>
    </row>
    <row r="73" spans="2:22" x14ac:dyDescent="0.25">
      <c r="B73" s="62" t="s">
        <v>93</v>
      </c>
      <c r="C73" s="179">
        <v>2756026</v>
      </c>
      <c r="D73" s="179">
        <v>661524</v>
      </c>
      <c r="E73" s="179">
        <v>902978</v>
      </c>
      <c r="F73" s="179">
        <v>2466036</v>
      </c>
      <c r="G73" s="179">
        <v>2853186</v>
      </c>
      <c r="H73" s="180">
        <f>G73/F73-1</f>
        <v>0.15699284195364549</v>
      </c>
      <c r="I73" s="180">
        <f>G73/C73-1</f>
        <v>3.5253658710041158E-2</v>
      </c>
      <c r="J73" s="179">
        <f>G73-F73</f>
        <v>387150</v>
      </c>
      <c r="K73" s="179">
        <f>G73-C73</f>
        <v>97160</v>
      </c>
      <c r="L73" s="180">
        <f>G73/G72</f>
        <v>0.89750037432731178</v>
      </c>
      <c r="M73" s="181">
        <v>235088</v>
      </c>
      <c r="N73" s="179">
        <v>31285</v>
      </c>
      <c r="O73" s="179">
        <v>148414</v>
      </c>
      <c r="P73" s="179">
        <v>240727</v>
      </c>
      <c r="Q73" s="179">
        <v>279491</v>
      </c>
      <c r="R73" s="180">
        <f>Q73/P73-1</f>
        <v>0.16102888334087995</v>
      </c>
      <c r="S73" s="180">
        <f>Q73/M73-1</f>
        <v>0.18887820730960314</v>
      </c>
      <c r="T73" s="179">
        <f>Q73-P73</f>
        <v>38764</v>
      </c>
      <c r="U73" s="179">
        <f>Q73-M73</f>
        <v>44403</v>
      </c>
      <c r="V73" s="180">
        <f>Q73/Q72</f>
        <v>0.92930411334217777</v>
      </c>
    </row>
    <row r="74" spans="2:22" ht="15.75" thickBot="1" x14ac:dyDescent="0.3">
      <c r="B74" s="62" t="s">
        <v>166</v>
      </c>
      <c r="C74" s="179">
        <v>309550</v>
      </c>
      <c r="D74" s="179">
        <v>133691</v>
      </c>
      <c r="E74" s="179">
        <v>285807</v>
      </c>
      <c r="F74" s="179">
        <v>350194</v>
      </c>
      <c r="G74" s="179">
        <v>325853</v>
      </c>
      <c r="H74" s="180">
        <f>G74/F74-1</f>
        <v>-6.9507187444673546E-2</v>
      </c>
      <c r="I74" s="180">
        <f>G74/C74-1</f>
        <v>5.2666774349862777E-2</v>
      </c>
      <c r="J74" s="179">
        <f>G74-F74</f>
        <v>-24341</v>
      </c>
      <c r="K74" s="179">
        <f>G74-C74</f>
        <v>16303</v>
      </c>
      <c r="L74" s="180">
        <f>G74/G72</f>
        <v>0.10250056935498686</v>
      </c>
      <c r="M74" s="181">
        <v>21645</v>
      </c>
      <c r="N74" s="179">
        <v>7421</v>
      </c>
      <c r="O74" s="179">
        <v>21409</v>
      </c>
      <c r="P74" s="179">
        <v>23032</v>
      </c>
      <c r="Q74" s="179">
        <v>21262</v>
      </c>
      <c r="R74" s="180">
        <f>Q74/P74-1</f>
        <v>-7.6849600555748521E-2</v>
      </c>
      <c r="S74" s="180">
        <f>Q74/M74-1</f>
        <v>-1.7694617694617665E-2</v>
      </c>
      <c r="T74" s="179">
        <f>Q74-P74</f>
        <v>-1770</v>
      </c>
      <c r="U74" s="179">
        <f>Q74-M74</f>
        <v>-383</v>
      </c>
      <c r="V74" s="180">
        <f>Q74/Q72</f>
        <v>7.0695886657822199E-2</v>
      </c>
    </row>
    <row r="75" spans="2:22" ht="16.5" thickBot="1" x14ac:dyDescent="0.3">
      <c r="B75" s="183" t="s">
        <v>197</v>
      </c>
      <c r="C75" s="186"/>
      <c r="D75" s="186"/>
      <c r="E75" s="186"/>
      <c r="F75" s="186"/>
      <c r="G75" s="186"/>
      <c r="H75" s="186"/>
      <c r="I75" s="186"/>
      <c r="J75" s="186"/>
      <c r="K75" s="201"/>
      <c r="L75" s="201"/>
      <c r="M75" s="201"/>
      <c r="N75" s="201"/>
      <c r="O75" s="201"/>
      <c r="P75" s="201"/>
      <c r="Q75" s="201"/>
      <c r="R75" s="201"/>
      <c r="S75" s="201"/>
      <c r="T75" s="201"/>
      <c r="U75" s="201"/>
      <c r="V75" s="201"/>
    </row>
    <row r="76" spans="2:22" x14ac:dyDescent="0.25">
      <c r="B76" s="62" t="s">
        <v>58</v>
      </c>
      <c r="C76" s="179">
        <v>1996684</v>
      </c>
      <c r="D76" s="179">
        <v>492526</v>
      </c>
      <c r="E76" s="179">
        <v>702261</v>
      </c>
      <c r="F76" s="179">
        <v>1818050</v>
      </c>
      <c r="G76" s="179">
        <v>2181387</v>
      </c>
      <c r="H76" s="180">
        <f>G76/F76-1</f>
        <v>0.19984983911333565</v>
      </c>
      <c r="I76" s="180">
        <f>G76/C76-1</f>
        <v>9.2504873079565897E-2</v>
      </c>
      <c r="J76" s="179">
        <f>G76-F76</f>
        <v>363337</v>
      </c>
      <c r="K76" s="179">
        <f>G76-C76</f>
        <v>184703</v>
      </c>
      <c r="L76" s="180">
        <f>G76/G76</f>
        <v>1</v>
      </c>
      <c r="M76" s="181">
        <v>173172</v>
      </c>
      <c r="N76" s="179">
        <v>23381</v>
      </c>
      <c r="O76" s="179">
        <v>109658</v>
      </c>
      <c r="P76" s="179">
        <v>194264</v>
      </c>
      <c r="Q76" s="179">
        <v>221817</v>
      </c>
      <c r="R76" s="180">
        <f>Q76/P76-1</f>
        <v>0.14183276366182107</v>
      </c>
      <c r="S76" s="180">
        <f>Q76/M76-1</f>
        <v>0.28090568914143166</v>
      </c>
      <c r="T76" s="179">
        <f>Q76-P76</f>
        <v>27553</v>
      </c>
      <c r="U76" s="179">
        <f>Q76-M76</f>
        <v>48645</v>
      </c>
      <c r="V76" s="180">
        <f>Q76/Q76</f>
        <v>1</v>
      </c>
    </row>
    <row r="77" spans="2:22" x14ac:dyDescent="0.25">
      <c r="B77" s="62" t="s">
        <v>93</v>
      </c>
      <c r="C77" s="179">
        <v>1774306</v>
      </c>
      <c r="D77" s="179">
        <v>409194</v>
      </c>
      <c r="E77" s="179">
        <v>517355</v>
      </c>
      <c r="F77" s="179">
        <v>1558763</v>
      </c>
      <c r="G77" s="179">
        <v>1925541</v>
      </c>
      <c r="H77" s="180">
        <f>G77/F77-1</f>
        <v>0.23530068393976511</v>
      </c>
      <c r="I77" s="180">
        <f>G77/C77-1</f>
        <v>8.5236143032825229E-2</v>
      </c>
      <c r="J77" s="179">
        <f>G77-F77</f>
        <v>366778</v>
      </c>
      <c r="K77" s="179">
        <f>G77-C77</f>
        <v>151235</v>
      </c>
      <c r="L77" s="180">
        <f>G77/G76</f>
        <v>0.88271407136835423</v>
      </c>
      <c r="M77" s="181">
        <v>159073</v>
      </c>
      <c r="N77" s="179">
        <v>18307</v>
      </c>
      <c r="O77" s="179">
        <v>94092</v>
      </c>
      <c r="P77" s="179">
        <v>175396</v>
      </c>
      <c r="Q77" s="179">
        <v>203983</v>
      </c>
      <c r="R77" s="180">
        <f>Q77/P77-1</f>
        <v>0.16298547287281351</v>
      </c>
      <c r="S77" s="180">
        <f>Q77/M77-1</f>
        <v>0.28232321009850825</v>
      </c>
      <c r="T77" s="179">
        <f>Q77-P77</f>
        <v>28587</v>
      </c>
      <c r="U77" s="179">
        <f>Q77-M77</f>
        <v>44910</v>
      </c>
      <c r="V77" s="180">
        <f>Q77/Q76</f>
        <v>0.91960039131356031</v>
      </c>
    </row>
    <row r="78" spans="2:22" ht="15.75" thickBot="1" x14ac:dyDescent="0.3">
      <c r="B78" s="62" t="s">
        <v>166</v>
      </c>
      <c r="C78" s="179">
        <v>222378</v>
      </c>
      <c r="D78" s="179">
        <v>83332</v>
      </c>
      <c r="E78" s="179">
        <v>184905</v>
      </c>
      <c r="F78" s="179">
        <v>259285</v>
      </c>
      <c r="G78" s="179">
        <v>255846</v>
      </c>
      <c r="H78" s="180">
        <f>G78/F78-1</f>
        <v>-1.3263397419827627E-2</v>
      </c>
      <c r="I78" s="180">
        <f>G78/C78-1</f>
        <v>0.15050049915009578</v>
      </c>
      <c r="J78" s="179">
        <f>G78-F78</f>
        <v>-3439</v>
      </c>
      <c r="K78" s="179">
        <f>G78-C78</f>
        <v>33468</v>
      </c>
      <c r="L78" s="180">
        <f>G78/G76</f>
        <v>0.11728592863164583</v>
      </c>
      <c r="M78" s="181">
        <v>14099</v>
      </c>
      <c r="N78" s="179">
        <v>5074</v>
      </c>
      <c r="O78" s="179">
        <v>15566</v>
      </c>
      <c r="P78" s="179">
        <v>18868</v>
      </c>
      <c r="Q78" s="179">
        <v>17834</v>
      </c>
      <c r="R78" s="180">
        <f>Q78/P78-1</f>
        <v>-5.4801780792876786E-2</v>
      </c>
      <c r="S78" s="180">
        <f>Q78/M78-1</f>
        <v>0.26491240513511594</v>
      </c>
      <c r="T78" s="179">
        <f>Q78-P78</f>
        <v>-1034</v>
      </c>
      <c r="U78" s="179">
        <f>Q78-M78</f>
        <v>3735</v>
      </c>
      <c r="V78" s="180">
        <f>Q78/Q76</f>
        <v>8.0399608686439722E-2</v>
      </c>
    </row>
    <row r="79" spans="2:22" ht="16.5" thickBot="1" x14ac:dyDescent="0.3">
      <c r="B79" s="183" t="s">
        <v>198</v>
      </c>
      <c r="C79" s="186"/>
      <c r="D79" s="186"/>
      <c r="E79" s="186"/>
      <c r="F79" s="186"/>
      <c r="G79" s="186"/>
      <c r="H79" s="186"/>
      <c r="I79" s="186"/>
      <c r="J79" s="186"/>
      <c r="K79" s="201"/>
      <c r="L79" s="201"/>
      <c r="M79" s="201"/>
      <c r="N79" s="201"/>
      <c r="O79" s="201"/>
      <c r="P79" s="201"/>
      <c r="Q79" s="201"/>
      <c r="R79" s="201"/>
      <c r="S79" s="201"/>
      <c r="T79" s="201"/>
      <c r="U79" s="201"/>
      <c r="V79" s="201"/>
    </row>
    <row r="80" spans="2:22" x14ac:dyDescent="0.25">
      <c r="B80" s="62" t="s">
        <v>58</v>
      </c>
      <c r="C80" s="179">
        <v>950566</v>
      </c>
      <c r="D80" s="179">
        <v>243678</v>
      </c>
      <c r="E80" s="179">
        <v>401809</v>
      </c>
      <c r="F80" s="179">
        <v>883228</v>
      </c>
      <c r="G80" s="179">
        <v>866596</v>
      </c>
      <c r="H80" s="180">
        <f>G80/F80-1</f>
        <v>-1.8830924744233646E-2</v>
      </c>
      <c r="I80" s="180">
        <f>G80/C80-1</f>
        <v>-8.8336843522701214E-2</v>
      </c>
      <c r="J80" s="179">
        <f>G80-F80</f>
        <v>-16632</v>
      </c>
      <c r="K80" s="179">
        <f>G80-C80</f>
        <v>-83970</v>
      </c>
      <c r="L80" s="180">
        <f>G80/G80</f>
        <v>1</v>
      </c>
      <c r="M80" s="181">
        <v>67828</v>
      </c>
      <c r="N80" s="179">
        <v>9502</v>
      </c>
      <c r="O80" s="179">
        <v>46715</v>
      </c>
      <c r="P80" s="179">
        <v>57849</v>
      </c>
      <c r="Q80" s="179">
        <v>64480</v>
      </c>
      <c r="R80" s="180">
        <f>Q80/P80-1</f>
        <v>0.11462600909263765</v>
      </c>
      <c r="S80" s="180">
        <f>Q80/M80-1</f>
        <v>-4.9360146252285242E-2</v>
      </c>
      <c r="T80" s="179">
        <f>Q80-P80</f>
        <v>6631</v>
      </c>
      <c r="U80" s="179">
        <f>Q80-M80</f>
        <v>-3348</v>
      </c>
      <c r="V80" s="180">
        <f>Q80/Q80</f>
        <v>1</v>
      </c>
    </row>
    <row r="81" spans="2:22" x14ac:dyDescent="0.25">
      <c r="B81" s="62" t="s">
        <v>93</v>
      </c>
      <c r="C81" s="179">
        <v>877582</v>
      </c>
      <c r="D81" s="179">
        <v>202127</v>
      </c>
      <c r="E81" s="179">
        <v>319562</v>
      </c>
      <c r="F81" s="179">
        <v>806593</v>
      </c>
      <c r="G81" s="179">
        <v>807924</v>
      </c>
      <c r="H81" s="180">
        <f>G81/F81-1</f>
        <v>1.6501506955799439E-3</v>
      </c>
      <c r="I81" s="180">
        <f>G81/C81-1</f>
        <v>-7.9374918811005668E-2</v>
      </c>
      <c r="J81" s="179">
        <f>G81-F81</f>
        <v>1331</v>
      </c>
      <c r="K81" s="179">
        <f>G81-C81</f>
        <v>-69658</v>
      </c>
      <c r="L81" s="180">
        <f>G81/G80</f>
        <v>0.93229601798300477</v>
      </c>
      <c r="M81" s="181">
        <v>61353</v>
      </c>
      <c r="N81" s="179">
        <v>7849</v>
      </c>
      <c r="O81" s="179">
        <v>42470</v>
      </c>
      <c r="P81" s="179">
        <v>54734</v>
      </c>
      <c r="Q81" s="179">
        <v>61880</v>
      </c>
      <c r="R81" s="180">
        <f>Q81/P81-1</f>
        <v>0.13055870208645448</v>
      </c>
      <c r="S81" s="180">
        <f>Q81/M81-1</f>
        <v>8.5896370185647442E-3</v>
      </c>
      <c r="T81" s="179">
        <f>Q81-P81</f>
        <v>7146</v>
      </c>
      <c r="U81" s="179">
        <f>Q81-M81</f>
        <v>527</v>
      </c>
      <c r="V81" s="180">
        <f>Q81/Q80</f>
        <v>0.95967741935483875</v>
      </c>
    </row>
    <row r="82" spans="2:22" ht="15.75" thickBot="1" x14ac:dyDescent="0.3">
      <c r="B82" s="62" t="s">
        <v>166</v>
      </c>
      <c r="C82" s="179">
        <v>72986</v>
      </c>
      <c r="D82" s="179">
        <v>41551</v>
      </c>
      <c r="E82" s="179">
        <v>82245</v>
      </c>
      <c r="F82" s="179">
        <v>76636</v>
      </c>
      <c r="G82" s="179">
        <v>58673</v>
      </c>
      <c r="H82" s="180">
        <f>G82/F82-1</f>
        <v>-0.23439375750300118</v>
      </c>
      <c r="I82" s="180">
        <f>G82/C82-1</f>
        <v>-0.19610610254021321</v>
      </c>
      <c r="J82" s="179">
        <f>G82-F82</f>
        <v>-17963</v>
      </c>
      <c r="K82" s="179">
        <f>G82-C82</f>
        <v>-14313</v>
      </c>
      <c r="L82" s="180">
        <f>G82/G80</f>
        <v>6.7705135957239593E-2</v>
      </c>
      <c r="M82" s="181">
        <v>6475</v>
      </c>
      <c r="N82" s="179">
        <v>1653</v>
      </c>
      <c r="O82" s="179">
        <v>4245</v>
      </c>
      <c r="P82" s="179">
        <v>3115</v>
      </c>
      <c r="Q82" s="179">
        <v>2600</v>
      </c>
      <c r="R82" s="180">
        <f>Q82/P82-1</f>
        <v>-0.1653290529695024</v>
      </c>
      <c r="S82" s="180">
        <f>Q82/M82-1</f>
        <v>-0.59845559845559848</v>
      </c>
      <c r="T82" s="179">
        <f>Q82-P82</f>
        <v>-515</v>
      </c>
      <c r="U82" s="179">
        <f>Q82-M82</f>
        <v>-3875</v>
      </c>
      <c r="V82" s="180">
        <f>Q82/Q80</f>
        <v>4.0322580645161289E-2</v>
      </c>
    </row>
    <row r="83" spans="2:22" ht="16.5" thickBot="1" x14ac:dyDescent="0.3">
      <c r="B83" s="183" t="s">
        <v>199</v>
      </c>
      <c r="C83" s="186"/>
      <c r="D83" s="186"/>
      <c r="E83" s="186"/>
      <c r="F83" s="186"/>
      <c r="G83" s="186"/>
      <c r="H83" s="186"/>
      <c r="I83" s="186"/>
      <c r="J83" s="186"/>
      <c r="K83" s="201"/>
      <c r="L83" s="201"/>
      <c r="M83" s="201"/>
      <c r="N83" s="201"/>
      <c r="O83" s="201"/>
      <c r="P83" s="201"/>
      <c r="Q83" s="201"/>
      <c r="R83" s="201"/>
      <c r="S83" s="201"/>
      <c r="T83" s="201"/>
      <c r="U83" s="201"/>
      <c r="V83" s="201"/>
    </row>
    <row r="84" spans="2:22" x14ac:dyDescent="0.25">
      <c r="B84" s="62" t="s">
        <v>58</v>
      </c>
      <c r="C84" s="179">
        <v>95946</v>
      </c>
      <c r="D84" s="179">
        <v>42792</v>
      </c>
      <c r="E84" s="179">
        <v>64320</v>
      </c>
      <c r="F84" s="179">
        <v>94089</v>
      </c>
      <c r="G84" s="179">
        <v>112300</v>
      </c>
      <c r="H84" s="180">
        <f>G84/F84-1</f>
        <v>0.19355078702079953</v>
      </c>
      <c r="I84" s="180">
        <f>G84/C84-1</f>
        <v>0.1704500448168762</v>
      </c>
      <c r="J84" s="179">
        <f>G84-F84</f>
        <v>18211</v>
      </c>
      <c r="K84" s="179">
        <f>G84-C84</f>
        <v>16354</v>
      </c>
      <c r="L84" s="180">
        <f>G84/G84</f>
        <v>1</v>
      </c>
      <c r="M84" s="181">
        <v>12244</v>
      </c>
      <c r="N84" s="179">
        <v>3236</v>
      </c>
      <c r="O84" s="179">
        <v>10211</v>
      </c>
      <c r="P84" s="179">
        <v>8934</v>
      </c>
      <c r="Q84" s="179">
        <v>11615</v>
      </c>
      <c r="R84" s="180">
        <f>Q84/P84-1</f>
        <v>0.30008954555630174</v>
      </c>
      <c r="S84" s="180">
        <f>Q84/M84-1</f>
        <v>-5.137210062071218E-2</v>
      </c>
      <c r="T84" s="179">
        <f>Q84-P84</f>
        <v>2681</v>
      </c>
      <c r="U84" s="179">
        <f>Q84-M84</f>
        <v>-629</v>
      </c>
      <c r="V84" s="180">
        <f>Q84/Q84</f>
        <v>1</v>
      </c>
    </row>
    <row r="85" spans="2:22" x14ac:dyDescent="0.25">
      <c r="B85" s="62" t="s">
        <v>93</v>
      </c>
      <c r="C85" s="179">
        <v>86369</v>
      </c>
      <c r="D85" s="179">
        <v>36375</v>
      </c>
      <c r="E85" s="179">
        <v>51396</v>
      </c>
      <c r="F85" s="179">
        <v>82927</v>
      </c>
      <c r="G85" s="179">
        <v>103022</v>
      </c>
      <c r="H85" s="180">
        <f>G85/F85-1</f>
        <v>0.24232155992620008</v>
      </c>
      <c r="I85" s="180">
        <f>G85/C85-1</f>
        <v>0.19281223587166685</v>
      </c>
      <c r="J85" s="179">
        <f>G85-F85</f>
        <v>20095</v>
      </c>
      <c r="K85" s="179">
        <f>G85-C85</f>
        <v>16653</v>
      </c>
      <c r="L85" s="180">
        <f>G85/G84</f>
        <v>0.91738201246660733</v>
      </c>
      <c r="M85" s="181">
        <v>11772</v>
      </c>
      <c r="N85" s="179">
        <v>2918</v>
      </c>
      <c r="O85" s="179">
        <v>9391</v>
      </c>
      <c r="P85" s="179">
        <v>8286</v>
      </c>
      <c r="Q85" s="179">
        <v>10871</v>
      </c>
      <c r="R85" s="180">
        <f>Q85/P85-1</f>
        <v>0.31197200096548405</v>
      </c>
      <c r="S85" s="180">
        <f>Q85/M85-1</f>
        <v>-7.6537546721032967E-2</v>
      </c>
      <c r="T85" s="179">
        <f>Q85-P85</f>
        <v>2585</v>
      </c>
      <c r="U85" s="179">
        <f>Q85-M85</f>
        <v>-901</v>
      </c>
      <c r="V85" s="180">
        <f>Q85/Q84</f>
        <v>0.93594489883770982</v>
      </c>
    </row>
    <row r="86" spans="2:22" ht="15.75" thickBot="1" x14ac:dyDescent="0.3">
      <c r="B86" s="62" t="s">
        <v>166</v>
      </c>
      <c r="C86" s="179">
        <v>9579</v>
      </c>
      <c r="D86" s="179">
        <v>6419</v>
      </c>
      <c r="E86" s="179">
        <v>12923</v>
      </c>
      <c r="F86" s="179">
        <v>11164</v>
      </c>
      <c r="G86" s="179">
        <v>9278</v>
      </c>
      <c r="H86" s="180">
        <f>G86/F86-1</f>
        <v>-0.16893586528126114</v>
      </c>
      <c r="I86" s="180">
        <f>G86/C86-1</f>
        <v>-3.1422904269756802E-2</v>
      </c>
      <c r="J86" s="179">
        <f>G86-F86</f>
        <v>-1886</v>
      </c>
      <c r="K86" s="179">
        <f>G86-C86</f>
        <v>-301</v>
      </c>
      <c r="L86" s="180">
        <f>G86/G84</f>
        <v>8.2617987533392695E-2</v>
      </c>
      <c r="M86" s="181">
        <v>472</v>
      </c>
      <c r="N86" s="179">
        <v>318</v>
      </c>
      <c r="O86" s="179">
        <v>820</v>
      </c>
      <c r="P86" s="179">
        <v>648</v>
      </c>
      <c r="Q86" s="179">
        <v>744</v>
      </c>
      <c r="R86" s="180">
        <f>Q86/P86-1</f>
        <v>0.14814814814814814</v>
      </c>
      <c r="S86" s="180">
        <f>Q86/M86-1</f>
        <v>0.57627118644067798</v>
      </c>
      <c r="T86" s="179">
        <f>Q86-P86</f>
        <v>96</v>
      </c>
      <c r="U86" s="179">
        <f>Q86-M86</f>
        <v>272</v>
      </c>
      <c r="V86" s="180">
        <f>Q86/Q84</f>
        <v>6.4055101162290143E-2</v>
      </c>
    </row>
    <row r="87" spans="2:22" ht="16.5" thickBot="1" x14ac:dyDescent="0.3">
      <c r="B87" s="183" t="s">
        <v>200</v>
      </c>
      <c r="C87" s="186"/>
      <c r="D87" s="186"/>
      <c r="E87" s="186"/>
      <c r="F87" s="186"/>
      <c r="G87" s="186"/>
      <c r="H87" s="186"/>
      <c r="I87" s="186"/>
      <c r="J87" s="186"/>
      <c r="K87" s="201"/>
      <c r="L87" s="201"/>
      <c r="M87" s="201"/>
      <c r="N87" s="201"/>
      <c r="O87" s="201"/>
      <c r="P87" s="201"/>
      <c r="Q87" s="201"/>
      <c r="R87" s="201"/>
      <c r="S87" s="201"/>
      <c r="T87" s="201"/>
      <c r="U87" s="201"/>
      <c r="V87" s="201"/>
    </row>
    <row r="88" spans="2:22" x14ac:dyDescent="0.25">
      <c r="B88" s="62" t="s">
        <v>58</v>
      </c>
      <c r="C88" s="179">
        <v>22381</v>
      </c>
      <c r="D88" s="179">
        <v>16215</v>
      </c>
      <c r="E88" s="179">
        <v>20401</v>
      </c>
      <c r="F88" s="179">
        <v>20868</v>
      </c>
      <c r="G88" s="179">
        <v>18754</v>
      </c>
      <c r="H88" s="180">
        <f>G88/F88-1</f>
        <v>-0.10130343109066509</v>
      </c>
      <c r="I88" s="180">
        <f>G88/C88-1</f>
        <v>-0.16205710200616597</v>
      </c>
      <c r="J88" s="179">
        <f>G88-F88</f>
        <v>-2114</v>
      </c>
      <c r="K88" s="179">
        <f>G88-C88</f>
        <v>-3627</v>
      </c>
      <c r="L88" s="180">
        <f>G88/G88</f>
        <v>1</v>
      </c>
      <c r="M88" s="181">
        <v>3489</v>
      </c>
      <c r="N88" s="179">
        <v>2587</v>
      </c>
      <c r="O88" s="179">
        <v>3240</v>
      </c>
      <c r="P88" s="179">
        <v>2712</v>
      </c>
      <c r="Q88" s="179">
        <v>2841</v>
      </c>
      <c r="R88" s="180">
        <f>Q88/P88-1</f>
        <v>4.7566371681415864E-2</v>
      </c>
      <c r="S88" s="180">
        <f>Q88/M88-1</f>
        <v>-0.18572656921754083</v>
      </c>
      <c r="T88" s="179">
        <f>Q88-P88</f>
        <v>129</v>
      </c>
      <c r="U88" s="179">
        <f>Q88-M88</f>
        <v>-648</v>
      </c>
      <c r="V88" s="180">
        <f>Q88/Q88</f>
        <v>1</v>
      </c>
    </row>
    <row r="89" spans="2:22" x14ac:dyDescent="0.25">
      <c r="B89" s="62" t="s">
        <v>93</v>
      </c>
      <c r="C89" s="179">
        <v>17771</v>
      </c>
      <c r="D89" s="179">
        <v>13826</v>
      </c>
      <c r="E89" s="179">
        <v>14663</v>
      </c>
      <c r="F89" s="179">
        <v>17756</v>
      </c>
      <c r="G89" s="179">
        <v>16699</v>
      </c>
      <c r="H89" s="180">
        <f>G89/F89-1</f>
        <v>-5.9529173237215627E-2</v>
      </c>
      <c r="I89" s="180">
        <f>G89/C89-1</f>
        <v>-6.0322998143041984E-2</v>
      </c>
      <c r="J89" s="179">
        <f>G89-F89</f>
        <v>-1057</v>
      </c>
      <c r="K89" s="179">
        <f>G89-C89</f>
        <v>-1072</v>
      </c>
      <c r="L89" s="180">
        <f>G89/G88</f>
        <v>0.89042337634637947</v>
      </c>
      <c r="M89" s="181">
        <v>2890</v>
      </c>
      <c r="N89" s="179">
        <v>2211</v>
      </c>
      <c r="O89" s="179">
        <v>2461</v>
      </c>
      <c r="P89" s="179">
        <v>2311</v>
      </c>
      <c r="Q89" s="179">
        <v>2757</v>
      </c>
      <c r="R89" s="180">
        <f>Q89/P89-1</f>
        <v>0.19299004759844229</v>
      </c>
      <c r="S89" s="180">
        <f>Q89/M89-1</f>
        <v>-4.6020761245674779E-2</v>
      </c>
      <c r="T89" s="179">
        <f>Q89-P89</f>
        <v>446</v>
      </c>
      <c r="U89" s="179">
        <f>Q89-M89</f>
        <v>-133</v>
      </c>
      <c r="V89" s="180">
        <f>Q89/Q88</f>
        <v>0.97043294614572329</v>
      </c>
    </row>
    <row r="90" spans="2:22" ht="15.75" thickBot="1" x14ac:dyDescent="0.3">
      <c r="B90" s="62" t="s">
        <v>166</v>
      </c>
      <c r="C90" s="179">
        <v>4611</v>
      </c>
      <c r="D90" s="179">
        <v>2390</v>
      </c>
      <c r="E90" s="179">
        <v>5737</v>
      </c>
      <c r="F90" s="179">
        <v>3111</v>
      </c>
      <c r="G90" s="179">
        <v>2055</v>
      </c>
      <c r="H90" s="180">
        <f>G90/F90-1</f>
        <v>-0.33944069431051105</v>
      </c>
      <c r="I90" s="180">
        <f>G90/C90-1</f>
        <v>-0.55432661027976571</v>
      </c>
      <c r="J90" s="179">
        <f>G90-F90</f>
        <v>-1056</v>
      </c>
      <c r="K90" s="179">
        <f>G90-C90</f>
        <v>-2556</v>
      </c>
      <c r="L90" s="180">
        <f>G90/G88</f>
        <v>0.10957662365362056</v>
      </c>
      <c r="M90" s="181">
        <v>599</v>
      </c>
      <c r="N90" s="179">
        <v>376</v>
      </c>
      <c r="O90" s="179">
        <v>779</v>
      </c>
      <c r="P90" s="179">
        <v>401</v>
      </c>
      <c r="Q90" s="179">
        <v>85</v>
      </c>
      <c r="R90" s="180">
        <f>Q90/P90-1</f>
        <v>-0.78802992518703241</v>
      </c>
      <c r="S90" s="180">
        <f>Q90/M90-1</f>
        <v>-0.85809682804674459</v>
      </c>
      <c r="T90" s="179">
        <f>Q90-P90</f>
        <v>-316</v>
      </c>
      <c r="U90" s="179">
        <f>Q90-M90</f>
        <v>-514</v>
      </c>
      <c r="V90" s="180">
        <f>Q90/Q88</f>
        <v>2.9919042590637098E-2</v>
      </c>
    </row>
    <row r="91" spans="2:22" ht="16.5" thickBot="1" x14ac:dyDescent="0.3">
      <c r="B91" s="164" t="s">
        <v>164</v>
      </c>
      <c r="C91" s="165"/>
      <c r="D91" s="165"/>
      <c r="E91" s="165"/>
      <c r="F91" s="165"/>
      <c r="G91" s="165"/>
      <c r="H91" s="165"/>
      <c r="I91" s="165"/>
      <c r="J91" s="165"/>
      <c r="K91" s="165"/>
      <c r="L91" s="165"/>
      <c r="M91" s="165"/>
      <c r="N91" s="165"/>
      <c r="O91" s="165"/>
      <c r="P91" s="165"/>
      <c r="Q91" s="165"/>
      <c r="R91" s="165"/>
      <c r="S91" s="165"/>
      <c r="T91" s="165"/>
      <c r="U91" s="165"/>
      <c r="V91" s="165"/>
    </row>
    <row r="92" spans="2:22" ht="16.5" thickBot="1" x14ac:dyDescent="0.3">
      <c r="B92" s="183" t="s">
        <v>201</v>
      </c>
      <c r="C92" s="184"/>
      <c r="D92" s="184"/>
      <c r="E92" s="184"/>
      <c r="F92" s="184"/>
      <c r="G92" s="184"/>
      <c r="H92" s="184"/>
      <c r="I92" s="184"/>
      <c r="J92" s="184"/>
      <c r="K92" s="165"/>
      <c r="L92" s="165"/>
      <c r="M92" s="165"/>
      <c r="N92" s="165"/>
      <c r="O92" s="165"/>
      <c r="P92" s="165"/>
      <c r="Q92" s="165"/>
      <c r="R92" s="165"/>
      <c r="S92" s="165"/>
      <c r="T92" s="165"/>
      <c r="U92" s="165"/>
      <c r="V92" s="165"/>
    </row>
    <row r="93" spans="2:22" x14ac:dyDescent="0.25">
      <c r="B93" s="62" t="s">
        <v>58</v>
      </c>
      <c r="C93" s="179">
        <v>2023196</v>
      </c>
      <c r="D93" s="179">
        <v>652706</v>
      </c>
      <c r="E93" s="179">
        <v>1024015</v>
      </c>
      <c r="F93" s="179">
        <v>2137752</v>
      </c>
      <c r="G93" s="179">
        <v>2380581</v>
      </c>
      <c r="H93" s="180">
        <f>G93/F93-1</f>
        <v>0.11359081876662969</v>
      </c>
      <c r="I93" s="180">
        <f>G93/C93-1</f>
        <v>0.17664378537719538</v>
      </c>
      <c r="J93" s="179">
        <f>G93-F93</f>
        <v>242829</v>
      </c>
      <c r="K93" s="179">
        <f>G93-C93</f>
        <v>357385</v>
      </c>
      <c r="L93" s="180">
        <f>G93/G93</f>
        <v>1</v>
      </c>
      <c r="M93" s="181">
        <v>168717</v>
      </c>
      <c r="N93" s="179">
        <v>39909</v>
      </c>
      <c r="O93" s="179">
        <v>141590</v>
      </c>
      <c r="P93" s="179">
        <v>210152</v>
      </c>
      <c r="Q93" s="179">
        <v>230895</v>
      </c>
      <c r="R93" s="180">
        <f>Q93/P93-1</f>
        <v>9.8704747040237573E-2</v>
      </c>
      <c r="S93" s="180">
        <f>Q93/M93-1</f>
        <v>0.36853429115026937</v>
      </c>
      <c r="T93" s="179">
        <f>Q93-P93</f>
        <v>20743</v>
      </c>
      <c r="U93" s="179">
        <f>Q93-M93</f>
        <v>62178</v>
      </c>
      <c r="V93" s="180">
        <f>Q93/Q93</f>
        <v>1</v>
      </c>
    </row>
    <row r="94" spans="2:22" x14ac:dyDescent="0.25">
      <c r="B94" s="62" t="s">
        <v>93</v>
      </c>
      <c r="C94" s="179">
        <v>1857792</v>
      </c>
      <c r="D94" s="179">
        <v>566217</v>
      </c>
      <c r="E94" s="179">
        <v>877604</v>
      </c>
      <c r="F94" s="179">
        <v>1968558</v>
      </c>
      <c r="G94" s="179">
        <v>2203105</v>
      </c>
      <c r="H94" s="180">
        <f>G94/F94-1</f>
        <v>0.1191466037576745</v>
      </c>
      <c r="I94" s="180">
        <f>G94/C94-1</f>
        <v>0.18587279953837665</v>
      </c>
      <c r="J94" s="179">
        <f>G94-F94</f>
        <v>234547</v>
      </c>
      <c r="K94" s="179">
        <f>G94-C94</f>
        <v>345313</v>
      </c>
      <c r="L94" s="180">
        <f>G94/G93</f>
        <v>0.92544845144945709</v>
      </c>
      <c r="M94" s="181">
        <v>159941</v>
      </c>
      <c r="N94" s="179">
        <v>35812</v>
      </c>
      <c r="O94" s="179">
        <v>130332</v>
      </c>
      <c r="P94" s="179">
        <v>197959</v>
      </c>
      <c r="Q94" s="179">
        <v>218318</v>
      </c>
      <c r="R94" s="180">
        <f>Q94/P94-1</f>
        <v>0.10284452841244907</v>
      </c>
      <c r="S94" s="180">
        <f>Q94/M94-1</f>
        <v>0.36499084037238738</v>
      </c>
      <c r="T94" s="179">
        <f>Q94-P94</f>
        <v>20359</v>
      </c>
      <c r="U94" s="179">
        <f>Q94-M94</f>
        <v>58377</v>
      </c>
      <c r="V94" s="180">
        <f>Q94/Q93</f>
        <v>0.94552935316918951</v>
      </c>
    </row>
    <row r="95" spans="2:22" ht="15.75" thickBot="1" x14ac:dyDescent="0.3">
      <c r="B95" s="62" t="s">
        <v>166</v>
      </c>
      <c r="C95" s="179">
        <v>165403</v>
      </c>
      <c r="D95" s="179">
        <v>86490</v>
      </c>
      <c r="E95" s="179">
        <v>146413</v>
      </c>
      <c r="F95" s="179">
        <v>169195</v>
      </c>
      <c r="G95" s="179">
        <v>177475</v>
      </c>
      <c r="H95" s="180">
        <f>G95/F95-1</f>
        <v>4.8937616359821412E-2</v>
      </c>
      <c r="I95" s="180">
        <f>G95/C95-1</f>
        <v>7.2985375114115181E-2</v>
      </c>
      <c r="J95" s="179">
        <f>G95-F95</f>
        <v>8280</v>
      </c>
      <c r="K95" s="179">
        <f>G95-C95</f>
        <v>12072</v>
      </c>
      <c r="L95" s="180">
        <f>G95/G93</f>
        <v>7.4551128485021087E-2</v>
      </c>
      <c r="M95" s="181">
        <v>8776</v>
      </c>
      <c r="N95" s="179">
        <v>4098</v>
      </c>
      <c r="O95" s="179">
        <v>11258</v>
      </c>
      <c r="P95" s="179">
        <v>12193</v>
      </c>
      <c r="Q95" s="179">
        <v>12577</v>
      </c>
      <c r="R95" s="180">
        <f>Q95/P95-1</f>
        <v>3.1493479865496665E-2</v>
      </c>
      <c r="S95" s="180">
        <f>Q95/M95-1</f>
        <v>0.43311303555150404</v>
      </c>
      <c r="T95" s="179">
        <f>Q95-P95</f>
        <v>384</v>
      </c>
      <c r="U95" s="179">
        <f>Q95-M95</f>
        <v>3801</v>
      </c>
      <c r="V95" s="180">
        <f>Q95/Q93</f>
        <v>5.4470646830810543E-2</v>
      </c>
    </row>
    <row r="96" spans="2:22" ht="16.5" thickBot="1" x14ac:dyDescent="0.3">
      <c r="B96" s="183" t="s">
        <v>197</v>
      </c>
      <c r="C96" s="186"/>
      <c r="D96" s="186"/>
      <c r="E96" s="186"/>
      <c r="F96" s="186"/>
      <c r="G96" s="186"/>
      <c r="H96" s="186"/>
      <c r="I96" s="186"/>
      <c r="J96" s="186"/>
      <c r="K96" s="201"/>
      <c r="L96" s="201"/>
      <c r="M96" s="201"/>
      <c r="N96" s="201"/>
      <c r="O96" s="201"/>
      <c r="P96" s="201"/>
      <c r="Q96" s="201"/>
      <c r="R96" s="201"/>
      <c r="S96" s="201"/>
      <c r="T96" s="201"/>
      <c r="U96" s="201"/>
      <c r="V96" s="201"/>
    </row>
    <row r="97" spans="2:22" x14ac:dyDescent="0.25">
      <c r="B97" s="62" t="s">
        <v>58</v>
      </c>
      <c r="C97" s="179">
        <v>1254162</v>
      </c>
      <c r="D97" s="179">
        <v>408193</v>
      </c>
      <c r="E97" s="179">
        <v>569648</v>
      </c>
      <c r="F97" s="179">
        <v>1336464</v>
      </c>
      <c r="G97" s="179">
        <v>1478840</v>
      </c>
      <c r="H97" s="180">
        <f>G97/F97-1</f>
        <v>0.10653186318524099</v>
      </c>
      <c r="I97" s="180">
        <f>G97/C97-1</f>
        <v>0.17914591575888927</v>
      </c>
      <c r="J97" s="179">
        <f>G97-F97</f>
        <v>142376</v>
      </c>
      <c r="K97" s="179">
        <f>G97-C97</f>
        <v>224678</v>
      </c>
      <c r="L97" s="180">
        <f>G97/G97</f>
        <v>1</v>
      </c>
      <c r="M97" s="181">
        <v>110328</v>
      </c>
      <c r="N97" s="179">
        <v>25108</v>
      </c>
      <c r="O97" s="179">
        <v>86461</v>
      </c>
      <c r="P97" s="179">
        <v>140518</v>
      </c>
      <c r="Q97" s="179">
        <v>146200</v>
      </c>
      <c r="R97" s="180">
        <f>Q97/P97-1</f>
        <v>4.0436100713075795E-2</v>
      </c>
      <c r="S97" s="180">
        <f>Q97/M97-1</f>
        <v>0.32513958378652741</v>
      </c>
      <c r="T97" s="179">
        <f>Q97-P97</f>
        <v>5682</v>
      </c>
      <c r="U97" s="179">
        <f>Q97-M97</f>
        <v>35872</v>
      </c>
      <c r="V97" s="180">
        <f>Q97/Q97</f>
        <v>1</v>
      </c>
    </row>
    <row r="98" spans="2:22" x14ac:dyDescent="0.25">
      <c r="B98" s="62" t="s">
        <v>93</v>
      </c>
      <c r="C98" s="179">
        <v>1139918</v>
      </c>
      <c r="D98" s="179">
        <v>352274</v>
      </c>
      <c r="E98" s="179">
        <v>485075</v>
      </c>
      <c r="F98" s="179">
        <v>1219195</v>
      </c>
      <c r="G98" s="179">
        <v>1349574</v>
      </c>
      <c r="H98" s="180">
        <f>G98/F98-1</f>
        <v>0.10693859472848888</v>
      </c>
      <c r="I98" s="180">
        <f>G98/C98-1</f>
        <v>0.18392200140711878</v>
      </c>
      <c r="J98" s="179">
        <f>G98-F98</f>
        <v>130379</v>
      </c>
      <c r="K98" s="179">
        <f>G98-C98</f>
        <v>209656</v>
      </c>
      <c r="L98" s="180">
        <f>G98/G97</f>
        <v>0.91258959725190014</v>
      </c>
      <c r="M98" s="181">
        <v>104167</v>
      </c>
      <c r="N98" s="179">
        <v>22249</v>
      </c>
      <c r="O98" s="179">
        <v>78676</v>
      </c>
      <c r="P98" s="179">
        <v>130652</v>
      </c>
      <c r="Q98" s="179">
        <v>136646</v>
      </c>
      <c r="R98" s="180">
        <f>Q98/P98-1</f>
        <v>4.5877598505954742E-2</v>
      </c>
      <c r="S98" s="180">
        <f>Q98/M98-1</f>
        <v>0.31179740224831276</v>
      </c>
      <c r="T98" s="179">
        <f>Q98-P98</f>
        <v>5994</v>
      </c>
      <c r="U98" s="179">
        <f>Q98-M98</f>
        <v>32479</v>
      </c>
      <c r="V98" s="180">
        <f>Q98/Q97</f>
        <v>0.93465116279069771</v>
      </c>
    </row>
    <row r="99" spans="2:22" ht="15.75" thickBot="1" x14ac:dyDescent="0.3">
      <c r="B99" s="62" t="s">
        <v>166</v>
      </c>
      <c r="C99" s="179">
        <v>114243</v>
      </c>
      <c r="D99" s="179">
        <v>55919</v>
      </c>
      <c r="E99" s="179">
        <v>84574</v>
      </c>
      <c r="F99" s="179">
        <v>117272</v>
      </c>
      <c r="G99" s="179">
        <v>129265</v>
      </c>
      <c r="H99" s="180">
        <f>G99/F99-1</f>
        <v>0.10226652568388017</v>
      </c>
      <c r="I99" s="180">
        <f>G99/C99-1</f>
        <v>0.13149164500231958</v>
      </c>
      <c r="J99" s="179">
        <f>G99-F99</f>
        <v>11993</v>
      </c>
      <c r="K99" s="179">
        <f>G99-C99</f>
        <v>15022</v>
      </c>
      <c r="L99" s="180">
        <f>G99/G97</f>
        <v>8.740972654242514E-2</v>
      </c>
      <c r="M99" s="181">
        <v>6161</v>
      </c>
      <c r="N99" s="179">
        <v>2859</v>
      </c>
      <c r="O99" s="179">
        <v>7785</v>
      </c>
      <c r="P99" s="179">
        <v>9867</v>
      </c>
      <c r="Q99" s="179">
        <v>9554</v>
      </c>
      <c r="R99" s="180">
        <f>Q99/P99-1</f>
        <v>-3.1721901287118714E-2</v>
      </c>
      <c r="S99" s="180">
        <f>Q99/M99-1</f>
        <v>0.55072228534328849</v>
      </c>
      <c r="T99" s="179">
        <f>Q99-P99</f>
        <v>-313</v>
      </c>
      <c r="U99" s="179">
        <f>Q99-M99</f>
        <v>3393</v>
      </c>
      <c r="V99" s="180">
        <f>Q99/Q97</f>
        <v>6.5348837209302332E-2</v>
      </c>
    </row>
    <row r="100" spans="2:22" ht="16.5" thickBot="1" x14ac:dyDescent="0.3">
      <c r="B100" s="183" t="s">
        <v>198</v>
      </c>
      <c r="C100" s="186"/>
      <c r="D100" s="186"/>
      <c r="E100" s="186"/>
      <c r="F100" s="186"/>
      <c r="G100" s="186"/>
      <c r="H100" s="186"/>
      <c r="I100" s="186"/>
      <c r="J100" s="186"/>
      <c r="K100" s="201"/>
      <c r="L100" s="201"/>
      <c r="M100" s="201"/>
      <c r="N100" s="201"/>
      <c r="O100" s="201"/>
      <c r="P100" s="201"/>
      <c r="Q100" s="201"/>
      <c r="R100" s="201"/>
      <c r="S100" s="201"/>
      <c r="T100" s="201"/>
      <c r="U100" s="201"/>
      <c r="V100" s="201"/>
    </row>
    <row r="101" spans="2:22" x14ac:dyDescent="0.25">
      <c r="B101" s="62" t="s">
        <v>58</v>
      </c>
      <c r="C101" s="179">
        <v>676412</v>
      </c>
      <c r="D101" s="179">
        <v>199426</v>
      </c>
      <c r="E101" s="179">
        <v>380729</v>
      </c>
      <c r="F101" s="179">
        <v>684228</v>
      </c>
      <c r="G101" s="179">
        <v>776367</v>
      </c>
      <c r="H101" s="180">
        <f>G101/F101-1</f>
        <v>0.13466125326645506</v>
      </c>
      <c r="I101" s="180">
        <f>G101/C101-1</f>
        <v>0.1477723635890551</v>
      </c>
      <c r="J101" s="179">
        <f>G101-F101</f>
        <v>92139</v>
      </c>
      <c r="K101" s="179">
        <f>G101-C101</f>
        <v>99955</v>
      </c>
      <c r="L101" s="180">
        <f>G101/G101</f>
        <v>1</v>
      </c>
      <c r="M101" s="181">
        <v>44907</v>
      </c>
      <c r="N101" s="179">
        <v>10542</v>
      </c>
      <c r="O101" s="179">
        <v>40504</v>
      </c>
      <c r="P101" s="179">
        <v>54053</v>
      </c>
      <c r="Q101" s="179">
        <v>64390</v>
      </c>
      <c r="R101" s="180">
        <f>Q101/P101-1</f>
        <v>0.1912382291454684</v>
      </c>
      <c r="S101" s="180">
        <f>Q101/M101-1</f>
        <v>0.43385218340125142</v>
      </c>
      <c r="T101" s="179">
        <f>Q101-P101</f>
        <v>10337</v>
      </c>
      <c r="U101" s="179">
        <f>Q101-M101</f>
        <v>19483</v>
      </c>
      <c r="V101" s="180">
        <f>Q101/Q101</f>
        <v>1</v>
      </c>
    </row>
    <row r="102" spans="2:22" x14ac:dyDescent="0.25">
      <c r="B102" s="62" t="s">
        <v>93</v>
      </c>
      <c r="C102" s="179">
        <v>635160</v>
      </c>
      <c r="D102" s="179">
        <v>174771</v>
      </c>
      <c r="E102" s="179">
        <v>329697</v>
      </c>
      <c r="F102" s="179">
        <v>641129</v>
      </c>
      <c r="G102" s="179">
        <v>736544</v>
      </c>
      <c r="H102" s="180">
        <f>G102/F102-1</f>
        <v>0.14882340371438518</v>
      </c>
      <c r="I102" s="180">
        <f>G102/C102-1</f>
        <v>0.15961962340197755</v>
      </c>
      <c r="J102" s="179">
        <f>G102-F102</f>
        <v>95415</v>
      </c>
      <c r="K102" s="179">
        <f>G102-C102</f>
        <v>101384</v>
      </c>
      <c r="L102" s="180">
        <f>G102/G101</f>
        <v>0.94870595993904949</v>
      </c>
      <c r="M102" s="181">
        <v>43196</v>
      </c>
      <c r="N102" s="179">
        <v>9609</v>
      </c>
      <c r="O102" s="179">
        <v>37657</v>
      </c>
      <c r="P102" s="179">
        <v>52187</v>
      </c>
      <c r="Q102" s="179">
        <v>62247</v>
      </c>
      <c r="R102" s="180">
        <f>Q102/P102-1</f>
        <v>0.19276831394791816</v>
      </c>
      <c r="S102" s="180">
        <f>Q102/M102-1</f>
        <v>0.44103620705620883</v>
      </c>
      <c r="T102" s="179">
        <f>Q102-P102</f>
        <v>10060</v>
      </c>
      <c r="U102" s="179">
        <f>Q102-M102</f>
        <v>19051</v>
      </c>
      <c r="V102" s="180">
        <f>Q102/Q101</f>
        <v>0.96671843453952477</v>
      </c>
    </row>
    <row r="103" spans="2:22" ht="15.75" thickBot="1" x14ac:dyDescent="0.3">
      <c r="B103" s="62" t="s">
        <v>166</v>
      </c>
      <c r="C103" s="179">
        <v>41255</v>
      </c>
      <c r="D103" s="179">
        <v>24655</v>
      </c>
      <c r="E103" s="179">
        <v>51033</v>
      </c>
      <c r="F103" s="179">
        <v>43100</v>
      </c>
      <c r="G103" s="179">
        <v>39821</v>
      </c>
      <c r="H103" s="180">
        <f>G103/F103-1</f>
        <v>-7.607888631090487E-2</v>
      </c>
      <c r="I103" s="180">
        <f>G103/C103-1</f>
        <v>-3.475942310023028E-2</v>
      </c>
      <c r="J103" s="179">
        <f>G103-F103</f>
        <v>-3279</v>
      </c>
      <c r="K103" s="179">
        <f>G103-C103</f>
        <v>-1434</v>
      </c>
      <c r="L103" s="180">
        <f>G103/G101</f>
        <v>5.1291463959699475E-2</v>
      </c>
      <c r="M103" s="181">
        <v>1710</v>
      </c>
      <c r="N103" s="179">
        <v>934</v>
      </c>
      <c r="O103" s="179">
        <v>2847</v>
      </c>
      <c r="P103" s="179">
        <v>1866</v>
      </c>
      <c r="Q103" s="179">
        <v>2143</v>
      </c>
      <c r="R103" s="180">
        <f>Q103/P103-1</f>
        <v>0.14844587352625949</v>
      </c>
      <c r="S103" s="180">
        <f>Q103/M103-1</f>
        <v>0.25321637426900589</v>
      </c>
      <c r="T103" s="179">
        <f>Q103-P103</f>
        <v>277</v>
      </c>
      <c r="U103" s="179">
        <f>Q103-M103</f>
        <v>433</v>
      </c>
      <c r="V103" s="180">
        <f>Q103/Q101</f>
        <v>3.3281565460475226E-2</v>
      </c>
    </row>
    <row r="104" spans="2:22" ht="16.5" thickBot="1" x14ac:dyDescent="0.3">
      <c r="B104" s="183" t="s">
        <v>199</v>
      </c>
      <c r="C104" s="186"/>
      <c r="D104" s="186"/>
      <c r="E104" s="186"/>
      <c r="F104" s="186"/>
      <c r="G104" s="186"/>
      <c r="H104" s="186"/>
      <c r="I104" s="186"/>
      <c r="J104" s="186"/>
      <c r="K104" s="201"/>
      <c r="L104" s="201"/>
      <c r="M104" s="201"/>
      <c r="N104" s="201"/>
      <c r="O104" s="201"/>
      <c r="P104" s="201"/>
      <c r="Q104" s="201"/>
      <c r="R104" s="201"/>
      <c r="S104" s="201"/>
      <c r="T104" s="201"/>
      <c r="U104" s="201"/>
      <c r="V104" s="201"/>
    </row>
    <row r="105" spans="2:22" x14ac:dyDescent="0.25">
      <c r="B105" s="62" t="s">
        <v>58</v>
      </c>
      <c r="C105" s="179">
        <v>76035</v>
      </c>
      <c r="D105" s="179">
        <v>34825</v>
      </c>
      <c r="E105" s="179">
        <v>55821</v>
      </c>
      <c r="F105" s="179">
        <v>95236</v>
      </c>
      <c r="G105" s="179">
        <v>102663</v>
      </c>
      <c r="H105" s="180">
        <f>G105/F105-1</f>
        <v>7.7985215674744923E-2</v>
      </c>
      <c r="I105" s="180">
        <f>G105/C105-1</f>
        <v>0.35020714144801746</v>
      </c>
      <c r="J105" s="179">
        <f>G105-F105</f>
        <v>7427</v>
      </c>
      <c r="K105" s="179">
        <f>G105-C105</f>
        <v>26628</v>
      </c>
      <c r="L105" s="180">
        <f>G105/G105</f>
        <v>1</v>
      </c>
      <c r="M105" s="181">
        <v>10412</v>
      </c>
      <c r="N105" s="179">
        <v>2627</v>
      </c>
      <c r="O105" s="179">
        <v>10848</v>
      </c>
      <c r="P105" s="179">
        <v>12136</v>
      </c>
      <c r="Q105" s="179">
        <v>16885</v>
      </c>
      <c r="R105" s="180">
        <f>Q105/P105-1</f>
        <v>0.39131509558338817</v>
      </c>
      <c r="S105" s="180">
        <f>Q105/M105-1</f>
        <v>0.62168651555897037</v>
      </c>
      <c r="T105" s="179">
        <f>Q105-P105</f>
        <v>4749</v>
      </c>
      <c r="U105" s="179">
        <f>Q105-M105</f>
        <v>6473</v>
      </c>
      <c r="V105" s="180">
        <f>Q105/Q105</f>
        <v>1</v>
      </c>
    </row>
    <row r="106" spans="2:22" x14ac:dyDescent="0.25">
      <c r="B106" s="62" t="s">
        <v>93</v>
      </c>
      <c r="C106" s="179">
        <v>68588</v>
      </c>
      <c r="D106" s="179">
        <v>30301</v>
      </c>
      <c r="E106" s="179">
        <v>48097</v>
      </c>
      <c r="F106" s="179">
        <v>89185</v>
      </c>
      <c r="G106" s="179">
        <v>96920</v>
      </c>
      <c r="H106" s="180">
        <f>G106/F106-1</f>
        <v>8.6729831249649614E-2</v>
      </c>
      <c r="I106" s="180">
        <f>G106/C106-1</f>
        <v>0.41307517349973755</v>
      </c>
      <c r="J106" s="179">
        <f>G106-F106</f>
        <v>7735</v>
      </c>
      <c r="K106" s="179">
        <f>G106-C106</f>
        <v>28332</v>
      </c>
      <c r="L106" s="180">
        <f>G106/G105</f>
        <v>0.94405969044348992</v>
      </c>
      <c r="M106" s="181">
        <v>9694</v>
      </c>
      <c r="N106" s="179">
        <v>2481</v>
      </c>
      <c r="O106" s="179">
        <v>10647</v>
      </c>
      <c r="P106" s="179">
        <v>11913</v>
      </c>
      <c r="Q106" s="179">
        <v>16270</v>
      </c>
      <c r="R106" s="180">
        <f>Q106/P106-1</f>
        <v>0.36573491144128267</v>
      </c>
      <c r="S106" s="180">
        <f>Q106/M106-1</f>
        <v>0.67835774706003704</v>
      </c>
      <c r="T106" s="179">
        <f>Q106-P106</f>
        <v>4357</v>
      </c>
      <c r="U106" s="179">
        <f>Q106-M106</f>
        <v>6576</v>
      </c>
      <c r="V106" s="180">
        <f>Q106/Q105</f>
        <v>0.96357713947290491</v>
      </c>
    </row>
    <row r="107" spans="2:22" ht="15.75" thickBot="1" x14ac:dyDescent="0.3">
      <c r="B107" s="62" t="s">
        <v>166</v>
      </c>
      <c r="C107" s="179">
        <v>7448</v>
      </c>
      <c r="D107" s="179">
        <v>4527</v>
      </c>
      <c r="E107" s="179">
        <v>7725</v>
      </c>
      <c r="F107" s="179">
        <v>6048</v>
      </c>
      <c r="G107" s="179">
        <v>5746</v>
      </c>
      <c r="H107" s="180">
        <f>G107/F107-1</f>
        <v>-4.9933862433862441E-2</v>
      </c>
      <c r="I107" s="180">
        <f>G107/C107-1</f>
        <v>-0.22851772287862515</v>
      </c>
      <c r="J107" s="179">
        <f>G107-F107</f>
        <v>-302</v>
      </c>
      <c r="K107" s="179">
        <f>G107-C107</f>
        <v>-1702</v>
      </c>
      <c r="L107" s="180">
        <f>G107/G105</f>
        <v>5.5969531379367443E-2</v>
      </c>
      <c r="M107" s="181">
        <v>719</v>
      </c>
      <c r="N107" s="179">
        <v>146</v>
      </c>
      <c r="O107" s="179">
        <v>201</v>
      </c>
      <c r="P107" s="179">
        <v>222</v>
      </c>
      <c r="Q107" s="179">
        <v>615</v>
      </c>
      <c r="R107" s="180">
        <f>Q107/P107-1</f>
        <v>1.7702702702702702</v>
      </c>
      <c r="S107" s="180">
        <f>Q107/M107-1</f>
        <v>-0.14464534075104307</v>
      </c>
      <c r="T107" s="179">
        <f>Q107-P107</f>
        <v>393</v>
      </c>
      <c r="U107" s="179">
        <f>Q107-M107</f>
        <v>-104</v>
      </c>
      <c r="V107" s="180">
        <f>Q107/Q105</f>
        <v>3.6422860527095056E-2</v>
      </c>
    </row>
    <row r="108" spans="2:22" ht="16.5" thickBot="1" x14ac:dyDescent="0.3">
      <c r="B108" s="183" t="s">
        <v>200</v>
      </c>
      <c r="C108" s="186"/>
      <c r="D108" s="186"/>
      <c r="E108" s="186"/>
      <c r="F108" s="186"/>
      <c r="G108" s="186"/>
      <c r="H108" s="186"/>
      <c r="I108" s="186"/>
      <c r="J108" s="186"/>
      <c r="K108" s="201"/>
      <c r="L108" s="201"/>
      <c r="M108" s="201"/>
      <c r="N108" s="201"/>
      <c r="O108" s="201"/>
      <c r="P108" s="201"/>
      <c r="Q108" s="201"/>
      <c r="R108" s="201"/>
      <c r="S108" s="201"/>
      <c r="T108" s="201"/>
      <c r="U108" s="201"/>
      <c r="V108" s="201"/>
    </row>
    <row r="109" spans="2:22" x14ac:dyDescent="0.25">
      <c r="B109" s="62" t="s">
        <v>58</v>
      </c>
      <c r="C109" s="179">
        <v>16593</v>
      </c>
      <c r="D109" s="179">
        <v>10264</v>
      </c>
      <c r="E109" s="179">
        <v>17819</v>
      </c>
      <c r="F109" s="179">
        <v>21823</v>
      </c>
      <c r="G109" s="179">
        <v>22715</v>
      </c>
      <c r="H109" s="180">
        <f>G109/F109-1</f>
        <v>4.0874306923887715E-2</v>
      </c>
      <c r="I109" s="180">
        <f>G109/C109-1</f>
        <v>0.36895076236967395</v>
      </c>
      <c r="J109" s="179">
        <f>G109-F109</f>
        <v>892</v>
      </c>
      <c r="K109" s="179">
        <f>G109-C109</f>
        <v>6122</v>
      </c>
      <c r="L109" s="180">
        <f>G109/G109</f>
        <v>1</v>
      </c>
      <c r="M109" s="181">
        <v>3070</v>
      </c>
      <c r="N109" s="179">
        <v>1632</v>
      </c>
      <c r="O109" s="179">
        <v>3777</v>
      </c>
      <c r="P109" s="179">
        <v>3444</v>
      </c>
      <c r="Q109" s="179">
        <v>3421</v>
      </c>
      <c r="R109" s="180">
        <f>Q109/P109-1</f>
        <v>-6.6782810685249716E-3</v>
      </c>
      <c r="S109" s="180">
        <f>Q109/M109-1</f>
        <v>0.11433224755700322</v>
      </c>
      <c r="T109" s="179">
        <f>Q109-P109</f>
        <v>-23</v>
      </c>
      <c r="U109" s="179">
        <f>Q109-M109</f>
        <v>351</v>
      </c>
      <c r="V109" s="180">
        <f>Q109/Q109</f>
        <v>1</v>
      </c>
    </row>
    <row r="110" spans="2:22" x14ac:dyDescent="0.25">
      <c r="B110" s="62" t="s">
        <v>93</v>
      </c>
      <c r="C110" s="179">
        <v>14130</v>
      </c>
      <c r="D110" s="179">
        <v>8871</v>
      </c>
      <c r="E110" s="179">
        <v>14735</v>
      </c>
      <c r="F110" s="179">
        <v>19049</v>
      </c>
      <c r="G110" s="179">
        <v>20067</v>
      </c>
      <c r="H110" s="180">
        <f>G110/F110-1</f>
        <v>5.3441125518399968E-2</v>
      </c>
      <c r="I110" s="180">
        <f>G110/C110-1</f>
        <v>0.42016985138004248</v>
      </c>
      <c r="J110" s="179">
        <f>G110-F110</f>
        <v>1018</v>
      </c>
      <c r="K110" s="179">
        <f>G110-C110</f>
        <v>5937</v>
      </c>
      <c r="L110" s="180">
        <f>G110/G109</f>
        <v>0.88342504952674439</v>
      </c>
      <c r="M110" s="181">
        <v>2883</v>
      </c>
      <c r="N110" s="179">
        <v>1473</v>
      </c>
      <c r="O110" s="179">
        <v>3352</v>
      </c>
      <c r="P110" s="179">
        <v>3206</v>
      </c>
      <c r="Q110" s="179">
        <v>3156</v>
      </c>
      <c r="R110" s="180">
        <f>Q110/P110-1</f>
        <v>-1.5595757953836609E-2</v>
      </c>
      <c r="S110" s="180">
        <f>Q110/M110-1</f>
        <v>9.4693028095733656E-2</v>
      </c>
      <c r="T110" s="179">
        <f>Q110-P110</f>
        <v>-50</v>
      </c>
      <c r="U110" s="179">
        <f>Q110-M110</f>
        <v>273</v>
      </c>
      <c r="V110" s="180">
        <f>Q110/Q109</f>
        <v>0.92253726980415085</v>
      </c>
    </row>
    <row r="111" spans="2:22" ht="15.75" thickBot="1" x14ac:dyDescent="0.3">
      <c r="B111" s="62" t="s">
        <v>166</v>
      </c>
      <c r="C111" s="179">
        <v>2462</v>
      </c>
      <c r="D111" s="179">
        <v>1393</v>
      </c>
      <c r="E111" s="179">
        <v>3085</v>
      </c>
      <c r="F111" s="179">
        <v>2774</v>
      </c>
      <c r="G111" s="179">
        <v>2644</v>
      </c>
      <c r="H111" s="180">
        <f>G111/F111-1</f>
        <v>-4.6863734679163715E-2</v>
      </c>
      <c r="I111" s="180">
        <f>G111/C111-1</f>
        <v>7.3923639317627909E-2</v>
      </c>
      <c r="J111" s="179">
        <f>G111-F111</f>
        <v>-130</v>
      </c>
      <c r="K111" s="179">
        <f>G111-C111</f>
        <v>182</v>
      </c>
      <c r="L111" s="180">
        <f>G111/G109</f>
        <v>0.11639885538190622</v>
      </c>
      <c r="M111" s="181">
        <v>186</v>
      </c>
      <c r="N111" s="179">
        <v>159</v>
      </c>
      <c r="O111" s="179">
        <v>425</v>
      </c>
      <c r="P111" s="179">
        <v>238</v>
      </c>
      <c r="Q111" s="179">
        <v>265</v>
      </c>
      <c r="R111" s="180">
        <f>Q111/P111-1</f>
        <v>0.11344537815126055</v>
      </c>
      <c r="S111" s="180">
        <f>Q111/M111-1</f>
        <v>0.42473118279569899</v>
      </c>
      <c r="T111" s="179">
        <f>Q111-P111</f>
        <v>27</v>
      </c>
      <c r="U111" s="179">
        <f>Q111-M111</f>
        <v>79</v>
      </c>
      <c r="V111" s="180">
        <f>Q111/Q109</f>
        <v>7.7462730195849164E-2</v>
      </c>
    </row>
    <row r="112" spans="2:22" ht="16.5" thickBot="1" x14ac:dyDescent="0.3">
      <c r="B112" s="164" t="s">
        <v>165</v>
      </c>
      <c r="C112" s="165"/>
      <c r="D112" s="165"/>
      <c r="E112" s="165"/>
      <c r="F112" s="165"/>
      <c r="G112" s="165"/>
      <c r="H112" s="165"/>
      <c r="I112" s="165"/>
      <c r="J112" s="165"/>
      <c r="K112" s="165"/>
      <c r="L112" s="165"/>
      <c r="M112" s="165"/>
      <c r="N112" s="165"/>
      <c r="O112" s="165"/>
      <c r="P112" s="165"/>
      <c r="Q112" s="165"/>
      <c r="R112" s="165"/>
      <c r="S112" s="165"/>
      <c r="T112" s="165"/>
      <c r="U112" s="165"/>
      <c r="V112" s="165"/>
    </row>
    <row r="113" spans="2:22" ht="16.5" thickBot="1" x14ac:dyDescent="0.3">
      <c r="B113" s="183" t="s">
        <v>201</v>
      </c>
      <c r="C113" s="184"/>
      <c r="D113" s="184"/>
      <c r="E113" s="184"/>
      <c r="F113" s="184"/>
      <c r="G113" s="184"/>
      <c r="H113" s="184"/>
      <c r="I113" s="184"/>
      <c r="J113" s="184"/>
      <c r="K113" s="165"/>
      <c r="L113" s="165"/>
      <c r="M113" s="165"/>
      <c r="N113" s="165"/>
      <c r="O113" s="165"/>
      <c r="P113" s="165"/>
      <c r="Q113" s="165"/>
      <c r="R113" s="165"/>
      <c r="S113" s="165"/>
      <c r="T113" s="165"/>
      <c r="U113" s="165"/>
      <c r="V113" s="165"/>
    </row>
    <row r="114" spans="2:22" x14ac:dyDescent="0.25">
      <c r="B114" s="62" t="s">
        <v>58</v>
      </c>
      <c r="C114" s="179">
        <v>343680</v>
      </c>
      <c r="D114" s="179">
        <v>123705</v>
      </c>
      <c r="E114" s="179">
        <v>161172</v>
      </c>
      <c r="F114" s="179">
        <v>224351</v>
      </c>
      <c r="G114" s="179">
        <v>233427</v>
      </c>
      <c r="H114" s="180">
        <f>G114/F114-1</f>
        <v>4.0454466438750059E-2</v>
      </c>
      <c r="I114" s="180">
        <f>G114/C114-1</f>
        <v>-0.32080132681564244</v>
      </c>
      <c r="J114" s="179">
        <f>G114-F114</f>
        <v>9076</v>
      </c>
      <c r="K114" s="179">
        <f>G114-C114</f>
        <v>-110253</v>
      </c>
      <c r="L114" s="180">
        <f>G114/G114</f>
        <v>1</v>
      </c>
      <c r="M114" s="181">
        <v>35515</v>
      </c>
      <c r="N114" s="179">
        <v>9735</v>
      </c>
      <c r="O114" s="179">
        <v>18737</v>
      </c>
      <c r="P114" s="179">
        <v>22470</v>
      </c>
      <c r="Q114" s="179">
        <v>37974</v>
      </c>
      <c r="R114" s="180">
        <f>Q114/P114-1</f>
        <v>0.6899866488651536</v>
      </c>
      <c r="S114" s="180">
        <f>Q114/M114-1</f>
        <v>6.9238349992960746E-2</v>
      </c>
      <c r="T114" s="179">
        <f>Q114-P114</f>
        <v>15504</v>
      </c>
      <c r="U114" s="179">
        <f>Q114-M114</f>
        <v>2459</v>
      </c>
      <c r="V114" s="180">
        <f>Q114/Q114</f>
        <v>1</v>
      </c>
    </row>
    <row r="115" spans="2:22" x14ac:dyDescent="0.25">
      <c r="B115" s="62" t="s">
        <v>93</v>
      </c>
      <c r="C115" s="179">
        <v>282923</v>
      </c>
      <c r="D115" s="179">
        <v>94407</v>
      </c>
      <c r="E115" s="179">
        <v>72258</v>
      </c>
      <c r="F115" s="179">
        <v>154511</v>
      </c>
      <c r="G115" s="179">
        <v>177831</v>
      </c>
      <c r="H115" s="180">
        <f>G115/F115-1</f>
        <v>0.15092776566069732</v>
      </c>
      <c r="I115" s="180">
        <f>G115/C115-1</f>
        <v>-0.37145088946462468</v>
      </c>
      <c r="J115" s="179">
        <f>G115-F115</f>
        <v>23320</v>
      </c>
      <c r="K115" s="179">
        <f>G115-C115</f>
        <v>-105092</v>
      </c>
      <c r="L115" s="180">
        <f>G115/G114</f>
        <v>0.76182703800331586</v>
      </c>
      <c r="M115" s="181">
        <v>32155</v>
      </c>
      <c r="N115" s="179">
        <v>8308</v>
      </c>
      <c r="O115" s="179">
        <v>6578</v>
      </c>
      <c r="P115" s="179">
        <v>19406</v>
      </c>
      <c r="Q115" s="179">
        <v>33781</v>
      </c>
      <c r="R115" s="180">
        <f>Q115/P115-1</f>
        <v>0.74075028341749971</v>
      </c>
      <c r="S115" s="180">
        <f>Q115/M115-1</f>
        <v>5.056756336495094E-2</v>
      </c>
      <c r="T115" s="179">
        <f>Q115-P115</f>
        <v>14375</v>
      </c>
      <c r="U115" s="179">
        <f>Q115-M115</f>
        <v>1626</v>
      </c>
      <c r="V115" s="180">
        <f>Q115/Q114</f>
        <v>0.88958234581555806</v>
      </c>
    </row>
    <row r="116" spans="2:22" ht="15.75" thickBot="1" x14ac:dyDescent="0.3">
      <c r="B116" s="62" t="s">
        <v>166</v>
      </c>
      <c r="C116" s="179">
        <v>60757</v>
      </c>
      <c r="D116" s="179">
        <v>29298</v>
      </c>
      <c r="E116" s="179">
        <v>88913</v>
      </c>
      <c r="F116" s="179">
        <v>69843</v>
      </c>
      <c r="G116" s="179">
        <v>55596</v>
      </c>
      <c r="H116" s="180">
        <f>G116/F116-1</f>
        <v>-0.20398608307203303</v>
      </c>
      <c r="I116" s="180">
        <f>G116/C116-1</f>
        <v>-8.4944944615435225E-2</v>
      </c>
      <c r="J116" s="179">
        <f>G116-F116</f>
        <v>-14247</v>
      </c>
      <c r="K116" s="179">
        <f>G116-C116</f>
        <v>-5161</v>
      </c>
      <c r="L116" s="180">
        <f>G116/G114</f>
        <v>0.2381729619966842</v>
      </c>
      <c r="M116" s="181">
        <v>3360</v>
      </c>
      <c r="N116" s="179">
        <v>1427</v>
      </c>
      <c r="O116" s="179">
        <v>12159</v>
      </c>
      <c r="P116" s="179">
        <v>3065</v>
      </c>
      <c r="Q116" s="179">
        <v>4192</v>
      </c>
      <c r="R116" s="180">
        <f>Q116/P116-1</f>
        <v>0.36769983686786301</v>
      </c>
      <c r="S116" s="180">
        <f>Q116/M116-1</f>
        <v>0.24761904761904763</v>
      </c>
      <c r="T116" s="179">
        <f>Q116-P116</f>
        <v>1127</v>
      </c>
      <c r="U116" s="179">
        <f>Q116-M116</f>
        <v>832</v>
      </c>
      <c r="V116" s="180">
        <f>Q116/Q114</f>
        <v>0.11039132037710012</v>
      </c>
    </row>
    <row r="117" spans="2:22" ht="16.5" thickBot="1" x14ac:dyDescent="0.3">
      <c r="B117" s="183" t="s">
        <v>197</v>
      </c>
      <c r="C117" s="186"/>
      <c r="D117" s="186"/>
      <c r="E117" s="186"/>
      <c r="F117" s="186"/>
      <c r="G117" s="186"/>
      <c r="H117" s="186"/>
      <c r="I117" s="186"/>
      <c r="J117" s="186"/>
      <c r="K117" s="201"/>
      <c r="L117" s="201"/>
      <c r="M117" s="201"/>
      <c r="N117" s="201"/>
      <c r="O117" s="201"/>
      <c r="P117" s="201"/>
      <c r="Q117" s="201"/>
      <c r="R117" s="201"/>
      <c r="S117" s="201"/>
      <c r="T117" s="201"/>
      <c r="U117" s="201"/>
      <c r="V117" s="201"/>
    </row>
    <row r="118" spans="2:22" x14ac:dyDescent="0.25">
      <c r="B118" s="62" t="s">
        <v>58</v>
      </c>
      <c r="C118" s="179">
        <v>201437</v>
      </c>
      <c r="D118" s="179">
        <v>73208</v>
      </c>
      <c r="E118" s="179">
        <v>88803</v>
      </c>
      <c r="F118" s="179">
        <v>141103</v>
      </c>
      <c r="G118" s="179">
        <v>143930</v>
      </c>
      <c r="H118" s="180">
        <f>G118/F118-1</f>
        <v>2.0035009886395061E-2</v>
      </c>
      <c r="I118" s="180">
        <f>G118/C118-1</f>
        <v>-0.28548379890486852</v>
      </c>
      <c r="J118" s="179">
        <f>G118-F118</f>
        <v>2827</v>
      </c>
      <c r="K118" s="179">
        <f>G118-C118</f>
        <v>-57507</v>
      </c>
      <c r="L118" s="180">
        <f>G118/G118</f>
        <v>1</v>
      </c>
      <c r="M118" s="181">
        <v>23533</v>
      </c>
      <c r="N118" s="179">
        <v>6429</v>
      </c>
      <c r="O118" s="179">
        <v>12608</v>
      </c>
      <c r="P118" s="179">
        <v>14768</v>
      </c>
      <c r="Q118" s="179">
        <v>26180</v>
      </c>
      <c r="R118" s="180">
        <f>Q118/P118-1</f>
        <v>0.77275189599133265</v>
      </c>
      <c r="S118" s="180">
        <f>Q118/M118-1</f>
        <v>0.11248034674712115</v>
      </c>
      <c r="T118" s="179">
        <f>Q118-P118</f>
        <v>11412</v>
      </c>
      <c r="U118" s="179">
        <f>Q118-M118</f>
        <v>2647</v>
      </c>
      <c r="V118" s="180">
        <f>Q118/Q118</f>
        <v>1</v>
      </c>
    </row>
    <row r="119" spans="2:22" x14ac:dyDescent="0.25">
      <c r="B119" s="62" t="s">
        <v>93</v>
      </c>
      <c r="C119" s="179">
        <v>163497</v>
      </c>
      <c r="D119" s="179">
        <v>58566</v>
      </c>
      <c r="E119" s="179">
        <v>35699</v>
      </c>
      <c r="F119" s="179">
        <v>91149</v>
      </c>
      <c r="G119" s="179">
        <v>106122</v>
      </c>
      <c r="H119" s="180">
        <f>G119/F119-1</f>
        <v>0.16426949280847847</v>
      </c>
      <c r="I119" s="180">
        <f>G119/C119-1</f>
        <v>-0.35092387016275528</v>
      </c>
      <c r="J119" s="179">
        <f>G119-F119</f>
        <v>14973</v>
      </c>
      <c r="K119" s="179">
        <f>G119-C119</f>
        <v>-57375</v>
      </c>
      <c r="L119" s="180">
        <f>G119/G118</f>
        <v>0.73731675119849927</v>
      </c>
      <c r="M119" s="181">
        <v>21331</v>
      </c>
      <c r="N119" s="179">
        <v>5673</v>
      </c>
      <c r="O119" s="179">
        <v>3695</v>
      </c>
      <c r="P119" s="179">
        <v>12311</v>
      </c>
      <c r="Q119" s="179">
        <v>23638</v>
      </c>
      <c r="R119" s="180">
        <f>Q119/P119-1</f>
        <v>0.92007148078953782</v>
      </c>
      <c r="S119" s="180">
        <f>Q119/M119-1</f>
        <v>0.10815245417467545</v>
      </c>
      <c r="T119" s="179">
        <f>Q119-P119</f>
        <v>11327</v>
      </c>
      <c r="U119" s="179">
        <f>Q119-M119</f>
        <v>2307</v>
      </c>
      <c r="V119" s="180">
        <f>Q119/Q118</f>
        <v>0.90290297937356756</v>
      </c>
    </row>
    <row r="120" spans="2:22" ht="15.75" thickBot="1" x14ac:dyDescent="0.3">
      <c r="B120" s="62" t="s">
        <v>166</v>
      </c>
      <c r="C120" s="179">
        <v>37940</v>
      </c>
      <c r="D120" s="179">
        <v>14642</v>
      </c>
      <c r="E120" s="179">
        <v>53103</v>
      </c>
      <c r="F120" s="179">
        <v>49954</v>
      </c>
      <c r="G120" s="179">
        <v>37811</v>
      </c>
      <c r="H120" s="180">
        <f>G120/F120-1</f>
        <v>-0.24308363694599033</v>
      </c>
      <c r="I120" s="180">
        <f>G120/C120-1</f>
        <v>-3.400105429625766E-3</v>
      </c>
      <c r="J120" s="179">
        <f>G120-F120</f>
        <v>-12143</v>
      </c>
      <c r="K120" s="179">
        <f>G120-C120</f>
        <v>-129</v>
      </c>
      <c r="L120" s="180">
        <f>G120/G118</f>
        <v>0.26270409226707425</v>
      </c>
      <c r="M120" s="181">
        <v>2202</v>
      </c>
      <c r="N120" s="179">
        <v>756</v>
      </c>
      <c r="O120" s="179">
        <v>8913</v>
      </c>
      <c r="P120" s="179">
        <v>2457</v>
      </c>
      <c r="Q120" s="179">
        <v>2543</v>
      </c>
      <c r="R120" s="180">
        <f>Q120/P120-1</f>
        <v>3.5002035002035026E-2</v>
      </c>
      <c r="S120" s="180">
        <f>Q120/M120-1</f>
        <v>0.15485921889191645</v>
      </c>
      <c r="T120" s="179">
        <f>Q120-P120</f>
        <v>86</v>
      </c>
      <c r="U120" s="179">
        <f>Q120-M120</f>
        <v>341</v>
      </c>
      <c r="V120" s="180">
        <f>Q120/Q118</f>
        <v>9.7135217723453016E-2</v>
      </c>
    </row>
    <row r="121" spans="2:22" ht="16.5" thickBot="1" x14ac:dyDescent="0.3">
      <c r="B121" s="183" t="s">
        <v>198</v>
      </c>
      <c r="C121" s="186"/>
      <c r="D121" s="186"/>
      <c r="E121" s="186"/>
      <c r="F121" s="186"/>
      <c r="G121" s="186"/>
      <c r="H121" s="186"/>
      <c r="I121" s="186"/>
      <c r="J121" s="186"/>
      <c r="K121" s="201"/>
      <c r="L121" s="201"/>
      <c r="M121" s="201"/>
      <c r="N121" s="201"/>
      <c r="O121" s="201"/>
      <c r="P121" s="201"/>
      <c r="Q121" s="201"/>
      <c r="R121" s="201"/>
      <c r="S121" s="201"/>
      <c r="T121" s="201"/>
      <c r="U121" s="201"/>
      <c r="V121" s="201"/>
    </row>
    <row r="122" spans="2:22" x14ac:dyDescent="0.25">
      <c r="B122" s="62" t="s">
        <v>58</v>
      </c>
      <c r="C122" s="179">
        <v>110940</v>
      </c>
      <c r="D122" s="179">
        <v>34618</v>
      </c>
      <c r="E122" s="179">
        <v>49902</v>
      </c>
      <c r="F122" s="179">
        <v>57791</v>
      </c>
      <c r="G122" s="179">
        <v>66320</v>
      </c>
      <c r="H122" s="180">
        <f>G122/F122-1</f>
        <v>0.14758353376823385</v>
      </c>
      <c r="I122" s="180">
        <f>G122/C122-1</f>
        <v>-0.40219938705606639</v>
      </c>
      <c r="J122" s="179">
        <f>G122-F122</f>
        <v>8529</v>
      </c>
      <c r="K122" s="179">
        <f>G122-C122</f>
        <v>-44620</v>
      </c>
      <c r="L122" s="180">
        <f>G122/G122</f>
        <v>1</v>
      </c>
      <c r="M122" s="181">
        <v>8962</v>
      </c>
      <c r="N122" s="179">
        <v>1530</v>
      </c>
      <c r="O122" s="179">
        <v>3759</v>
      </c>
      <c r="P122" s="179">
        <v>4732</v>
      </c>
      <c r="Q122" s="179">
        <v>7572</v>
      </c>
      <c r="R122" s="180">
        <f>Q122/P122-1</f>
        <v>0.60016906170752327</v>
      </c>
      <c r="S122" s="180">
        <f>Q122/M122-1</f>
        <v>-0.15509930819013618</v>
      </c>
      <c r="T122" s="179">
        <f>Q122-P122</f>
        <v>2840</v>
      </c>
      <c r="U122" s="179">
        <f>Q122-M122</f>
        <v>-1390</v>
      </c>
      <c r="V122" s="180">
        <f>Q122/Q122</f>
        <v>1</v>
      </c>
    </row>
    <row r="123" spans="2:22" x14ac:dyDescent="0.25">
      <c r="B123" s="62" t="s">
        <v>93</v>
      </c>
      <c r="C123" s="179">
        <v>92299</v>
      </c>
      <c r="D123" s="179">
        <v>23828</v>
      </c>
      <c r="E123" s="179">
        <v>22323</v>
      </c>
      <c r="F123" s="179">
        <v>44115</v>
      </c>
      <c r="G123" s="179">
        <v>52299</v>
      </c>
      <c r="H123" s="180">
        <f>G123/F123-1</f>
        <v>0.18551513090785443</v>
      </c>
      <c r="I123" s="180">
        <f>G123/C123-1</f>
        <v>-0.43337414273177388</v>
      </c>
      <c r="J123" s="179">
        <f>G123-F123</f>
        <v>8184</v>
      </c>
      <c r="K123" s="179">
        <f>G123-C123</f>
        <v>-40000</v>
      </c>
      <c r="L123" s="180">
        <f>G123/G122</f>
        <v>0.78858564535585041</v>
      </c>
      <c r="M123" s="181">
        <v>8167</v>
      </c>
      <c r="N123" s="179">
        <v>1174</v>
      </c>
      <c r="O123" s="179">
        <v>1558</v>
      </c>
      <c r="P123" s="179">
        <v>4294</v>
      </c>
      <c r="Q123" s="179">
        <v>6311</v>
      </c>
      <c r="R123" s="180">
        <f>Q123/P123-1</f>
        <v>0.46972519795062873</v>
      </c>
      <c r="S123" s="180">
        <f>Q123/M123-1</f>
        <v>-0.22725603036610753</v>
      </c>
      <c r="T123" s="179">
        <f>Q123-P123</f>
        <v>2017</v>
      </c>
      <c r="U123" s="179">
        <f>Q123-M123</f>
        <v>-1856</v>
      </c>
      <c r="V123" s="180">
        <f>Q123/Q122</f>
        <v>0.83346539883782356</v>
      </c>
    </row>
    <row r="124" spans="2:22" ht="15.75" thickBot="1" x14ac:dyDescent="0.3">
      <c r="B124" s="62" t="s">
        <v>166</v>
      </c>
      <c r="C124" s="179">
        <v>18641</v>
      </c>
      <c r="D124" s="179">
        <v>10790</v>
      </c>
      <c r="E124" s="179">
        <v>27579</v>
      </c>
      <c r="F124" s="179">
        <v>13678</v>
      </c>
      <c r="G124" s="179">
        <v>14020</v>
      </c>
      <c r="H124" s="180">
        <f>G124/F124-1</f>
        <v>2.5003655505190903E-2</v>
      </c>
      <c r="I124" s="180">
        <f>G124/C124-1</f>
        <v>-0.24789442626468539</v>
      </c>
      <c r="J124" s="179">
        <f>G124-F124</f>
        <v>342</v>
      </c>
      <c r="K124" s="179">
        <f>G124-C124</f>
        <v>-4621</v>
      </c>
      <c r="L124" s="180">
        <f>G124/G122</f>
        <v>0.21139927623642943</v>
      </c>
      <c r="M124" s="181">
        <v>795</v>
      </c>
      <c r="N124" s="179">
        <v>356</v>
      </c>
      <c r="O124" s="179">
        <v>2201</v>
      </c>
      <c r="P124" s="179">
        <v>438</v>
      </c>
      <c r="Q124" s="179">
        <v>1261</v>
      </c>
      <c r="R124" s="180">
        <f>Q124/P124-1</f>
        <v>1.8789954337899544</v>
      </c>
      <c r="S124" s="180">
        <f>Q124/M124-1</f>
        <v>0.58616352201257871</v>
      </c>
      <c r="T124" s="179">
        <f>Q124-P124</f>
        <v>823</v>
      </c>
      <c r="U124" s="179">
        <f>Q124-M124</f>
        <v>466</v>
      </c>
      <c r="V124" s="180">
        <f>Q124/Q122</f>
        <v>0.16653460116217644</v>
      </c>
    </row>
    <row r="125" spans="2:22" ht="16.5" thickBot="1" x14ac:dyDescent="0.3">
      <c r="B125" s="183" t="s">
        <v>199</v>
      </c>
      <c r="C125" s="186"/>
      <c r="D125" s="186"/>
      <c r="E125" s="186"/>
      <c r="F125" s="186"/>
      <c r="G125" s="186"/>
      <c r="H125" s="186"/>
      <c r="I125" s="186"/>
      <c r="J125" s="186"/>
      <c r="K125" s="201"/>
      <c r="L125" s="201"/>
      <c r="M125" s="201"/>
      <c r="N125" s="201"/>
      <c r="O125" s="201"/>
      <c r="P125" s="201"/>
      <c r="Q125" s="201"/>
      <c r="R125" s="201"/>
      <c r="S125" s="201"/>
      <c r="T125" s="201"/>
      <c r="U125" s="201"/>
      <c r="V125" s="201"/>
    </row>
    <row r="126" spans="2:22" x14ac:dyDescent="0.25">
      <c r="B126" s="62" t="s">
        <v>58</v>
      </c>
      <c r="C126" s="179">
        <v>23121</v>
      </c>
      <c r="D126" s="179">
        <v>11015</v>
      </c>
      <c r="E126" s="179">
        <v>15468</v>
      </c>
      <c r="F126" s="179">
        <v>18902</v>
      </c>
      <c r="G126" s="179">
        <v>17116</v>
      </c>
      <c r="H126" s="180">
        <f>G126/F126-1</f>
        <v>-9.4487355835361386E-2</v>
      </c>
      <c r="I126" s="180">
        <f>G126/C126-1</f>
        <v>-0.25972060032005539</v>
      </c>
      <c r="J126" s="179">
        <f>G126-F126</f>
        <v>-1786</v>
      </c>
      <c r="K126" s="179">
        <f>G126-C126</f>
        <v>-6005</v>
      </c>
      <c r="L126" s="180">
        <f>G126/G126</f>
        <v>1</v>
      </c>
      <c r="M126" s="181">
        <v>2405</v>
      </c>
      <c r="N126" s="179">
        <v>1023</v>
      </c>
      <c r="O126" s="179">
        <v>1489</v>
      </c>
      <c r="P126" s="179">
        <v>1535</v>
      </c>
      <c r="Q126" s="179">
        <v>3902</v>
      </c>
      <c r="R126" s="180">
        <f>Q126/P126-1</f>
        <v>1.5420195439739413</v>
      </c>
      <c r="S126" s="180">
        <f>Q126/M126-1</f>
        <v>0.62245322245322243</v>
      </c>
      <c r="T126" s="179">
        <f>Q126-P126</f>
        <v>2367</v>
      </c>
      <c r="U126" s="179">
        <f>Q126-M126</f>
        <v>1497</v>
      </c>
      <c r="V126" s="180">
        <f>Q126/Q126</f>
        <v>1</v>
      </c>
    </row>
    <row r="127" spans="2:22" x14ac:dyDescent="0.25">
      <c r="B127" s="62" t="s">
        <v>93</v>
      </c>
      <c r="C127" s="179">
        <v>20020</v>
      </c>
      <c r="D127" s="179">
        <v>8141</v>
      </c>
      <c r="E127" s="179">
        <v>9311</v>
      </c>
      <c r="F127" s="179">
        <v>14004</v>
      </c>
      <c r="G127" s="179">
        <v>13965</v>
      </c>
      <c r="H127" s="180">
        <f>G127/F127-1</f>
        <v>-2.7849185946872135E-3</v>
      </c>
      <c r="I127" s="180">
        <f>G127/C127-1</f>
        <v>-0.30244755244755239</v>
      </c>
      <c r="J127" s="179">
        <f>G127-F127</f>
        <v>-39</v>
      </c>
      <c r="K127" s="179">
        <f>G127-C127</f>
        <v>-6055</v>
      </c>
      <c r="L127" s="180">
        <f>G127/G126</f>
        <v>0.81590324842252859</v>
      </c>
      <c r="M127" s="181">
        <v>2236</v>
      </c>
      <c r="N127" s="179">
        <v>914</v>
      </c>
      <c r="O127" s="179">
        <v>935</v>
      </c>
      <c r="P127" s="179">
        <v>1481</v>
      </c>
      <c r="Q127" s="179">
        <v>3513</v>
      </c>
      <c r="R127" s="180">
        <f>Q127/P127-1</f>
        <v>1.3720459149223498</v>
      </c>
      <c r="S127" s="180">
        <f>Q127/M127-1</f>
        <v>0.57110912343470477</v>
      </c>
      <c r="T127" s="179">
        <f>Q127-P127</f>
        <v>2032</v>
      </c>
      <c r="U127" s="179">
        <f>Q127-M127</f>
        <v>1277</v>
      </c>
      <c r="V127" s="180">
        <f>Q127/Q126</f>
        <v>0.90030753459764223</v>
      </c>
    </row>
    <row r="128" spans="2:22" ht="15.75" thickBot="1" x14ac:dyDescent="0.3">
      <c r="B128" s="62" t="s">
        <v>166</v>
      </c>
      <c r="C128" s="179">
        <v>3103</v>
      </c>
      <c r="D128" s="179">
        <v>2874</v>
      </c>
      <c r="E128" s="179">
        <v>6158</v>
      </c>
      <c r="F128" s="179">
        <v>4898</v>
      </c>
      <c r="G128" s="179">
        <v>3153</v>
      </c>
      <c r="H128" s="180">
        <f>G128/F128-1</f>
        <v>-0.35626786443446301</v>
      </c>
      <c r="I128" s="180">
        <f>G128/C128-1</f>
        <v>1.6113438607799013E-2</v>
      </c>
      <c r="J128" s="179">
        <f>G128-F128</f>
        <v>-1745</v>
      </c>
      <c r="K128" s="179">
        <f>G128-C128</f>
        <v>50</v>
      </c>
      <c r="L128" s="180">
        <f>G128/G126</f>
        <v>0.184213601308717</v>
      </c>
      <c r="M128" s="181">
        <v>169</v>
      </c>
      <c r="N128" s="179">
        <v>109</v>
      </c>
      <c r="O128" s="179">
        <v>554</v>
      </c>
      <c r="P128" s="179">
        <v>54</v>
      </c>
      <c r="Q128" s="179">
        <v>389</v>
      </c>
      <c r="R128" s="180">
        <f>Q128/P128-1</f>
        <v>6.2037037037037033</v>
      </c>
      <c r="S128" s="180">
        <f>Q128/M128-1</f>
        <v>1.3017751479289941</v>
      </c>
      <c r="T128" s="179">
        <f>Q128-P128</f>
        <v>335</v>
      </c>
      <c r="U128" s="179">
        <f>Q128-M128</f>
        <v>220</v>
      </c>
      <c r="V128" s="180">
        <f>Q128/Q126</f>
        <v>9.9692465402357766E-2</v>
      </c>
    </row>
    <row r="129" spans="2:22" ht="16.5" thickBot="1" x14ac:dyDescent="0.3">
      <c r="B129" s="183" t="s">
        <v>200</v>
      </c>
      <c r="C129" s="186"/>
      <c r="D129" s="186"/>
      <c r="E129" s="186"/>
      <c r="F129" s="186"/>
      <c r="G129" s="186"/>
      <c r="H129" s="186"/>
      <c r="I129" s="186"/>
      <c r="J129" s="186"/>
      <c r="K129" s="201"/>
      <c r="L129" s="201"/>
      <c r="M129" s="201"/>
      <c r="N129" s="201"/>
      <c r="O129" s="201"/>
      <c r="P129" s="201"/>
      <c r="Q129" s="201"/>
      <c r="R129" s="201"/>
      <c r="S129" s="201"/>
      <c r="T129" s="201"/>
      <c r="U129" s="201"/>
      <c r="V129" s="201"/>
    </row>
    <row r="130" spans="2:22" x14ac:dyDescent="0.25">
      <c r="B130" s="62" t="s">
        <v>58</v>
      </c>
      <c r="C130" s="179">
        <v>8182</v>
      </c>
      <c r="D130" s="179">
        <v>4866</v>
      </c>
      <c r="E130" s="179">
        <v>6999</v>
      </c>
      <c r="F130" s="179">
        <v>6559</v>
      </c>
      <c r="G130" s="179">
        <v>6063</v>
      </c>
      <c r="H130" s="180">
        <f>G130/F130-1</f>
        <v>-7.5621283732276279E-2</v>
      </c>
      <c r="I130" s="180">
        <f>G130/C130-1</f>
        <v>-0.25898313370813986</v>
      </c>
      <c r="J130" s="179">
        <f>G130-F130</f>
        <v>-496</v>
      </c>
      <c r="K130" s="179">
        <f>G130-C130</f>
        <v>-2119</v>
      </c>
      <c r="L130" s="180">
        <f>G130/G130</f>
        <v>1</v>
      </c>
      <c r="M130" s="181">
        <v>615</v>
      </c>
      <c r="N130" s="179">
        <v>753</v>
      </c>
      <c r="O130" s="179">
        <v>881</v>
      </c>
      <c r="P130" s="179">
        <v>1436</v>
      </c>
      <c r="Q130" s="179">
        <v>320</v>
      </c>
      <c r="R130" s="180">
        <f>Q130/P130-1</f>
        <v>-0.77715877437325909</v>
      </c>
      <c r="S130" s="180">
        <f>Q130/M130-1</f>
        <v>-0.47967479674796742</v>
      </c>
      <c r="T130" s="179">
        <f>Q130-P130</f>
        <v>-1116</v>
      </c>
      <c r="U130" s="179">
        <f>Q130-M130</f>
        <v>-295</v>
      </c>
      <c r="V130" s="180">
        <f>Q130/Q130</f>
        <v>1</v>
      </c>
    </row>
    <row r="131" spans="2:22" x14ac:dyDescent="0.25">
      <c r="B131" s="62" t="s">
        <v>93</v>
      </c>
      <c r="C131" s="179">
        <v>7108</v>
      </c>
      <c r="D131" s="179">
        <v>3873</v>
      </c>
      <c r="E131" s="179">
        <v>4929</v>
      </c>
      <c r="F131" s="179">
        <v>5244</v>
      </c>
      <c r="G131" s="179">
        <v>5447</v>
      </c>
      <c r="H131" s="180">
        <f>G131/F131-1</f>
        <v>3.8710907704042619E-2</v>
      </c>
      <c r="I131" s="180">
        <f>G131/C131-1</f>
        <v>-0.23368036015756899</v>
      </c>
      <c r="J131" s="179">
        <f>G131-F131</f>
        <v>203</v>
      </c>
      <c r="K131" s="179">
        <f>G131-C131</f>
        <v>-1661</v>
      </c>
      <c r="L131" s="180">
        <f>G131/G130</f>
        <v>0.8984001319478806</v>
      </c>
      <c r="M131" s="181">
        <v>421</v>
      </c>
      <c r="N131" s="179">
        <v>548</v>
      </c>
      <c r="O131" s="179">
        <v>391</v>
      </c>
      <c r="P131" s="179">
        <v>1320</v>
      </c>
      <c r="Q131" s="179">
        <v>320</v>
      </c>
      <c r="R131" s="180">
        <f>Q131/P131-1</f>
        <v>-0.75757575757575757</v>
      </c>
      <c r="S131" s="180">
        <f>Q131/M131-1</f>
        <v>-0.23990498812351546</v>
      </c>
      <c r="T131" s="179">
        <f>Q131-P131</f>
        <v>-1000</v>
      </c>
      <c r="U131" s="179">
        <f>Q131-M131</f>
        <v>-101</v>
      </c>
      <c r="V131" s="180">
        <f>Q131/Q130</f>
        <v>1</v>
      </c>
    </row>
    <row r="132" spans="2:22" x14ac:dyDescent="0.25">
      <c r="B132" s="62" t="s">
        <v>166</v>
      </c>
      <c r="C132" s="179">
        <v>1073</v>
      </c>
      <c r="D132" s="179">
        <v>994</v>
      </c>
      <c r="E132" s="179">
        <v>2072</v>
      </c>
      <c r="F132" s="179">
        <v>1314</v>
      </c>
      <c r="G132" s="179">
        <v>615</v>
      </c>
      <c r="H132" s="180">
        <f>G132/F132-1</f>
        <v>-0.53196347031963476</v>
      </c>
      <c r="I132" s="180">
        <f>G132/C132-1</f>
        <v>-0.4268406337371855</v>
      </c>
      <c r="J132" s="179">
        <f>G132-F132</f>
        <v>-699</v>
      </c>
      <c r="K132" s="179">
        <f>G132-C132</f>
        <v>-458</v>
      </c>
      <c r="L132" s="180">
        <f>G132/G130</f>
        <v>0.10143493320138545</v>
      </c>
      <c r="M132" s="181">
        <v>194</v>
      </c>
      <c r="N132" s="179">
        <v>205</v>
      </c>
      <c r="O132" s="179">
        <v>490</v>
      </c>
      <c r="P132" s="179">
        <v>116</v>
      </c>
      <c r="Q132" s="179">
        <v>0</v>
      </c>
      <c r="R132" s="180">
        <f>Q132/P132-1</f>
        <v>-1</v>
      </c>
      <c r="S132" s="180">
        <f>Q132/M132-1</f>
        <v>-1</v>
      </c>
      <c r="T132" s="179">
        <f>Q132-P132</f>
        <v>-116</v>
      </c>
      <c r="U132" s="179">
        <f>Q132-M132</f>
        <v>-194</v>
      </c>
      <c r="V132" s="180">
        <f>Q132/Q130</f>
        <v>0</v>
      </c>
    </row>
    <row r="133" spans="2:22" ht="6" customHeight="1" x14ac:dyDescent="0.25"/>
    <row r="134" spans="2:22" x14ac:dyDescent="0.25">
      <c r="B134" s="41" t="s">
        <v>85</v>
      </c>
      <c r="C134" s="41"/>
      <c r="D134" s="41"/>
      <c r="E134" s="41"/>
      <c r="F134" s="41"/>
      <c r="G134" s="41"/>
      <c r="H134" s="41"/>
      <c r="I134" s="41"/>
      <c r="J134" s="41"/>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D9CF-FC9C-492E-96E3-3D6F23FFAC40}">
  <dimension ref="A1:L134"/>
  <sheetViews>
    <sheetView showGridLines="0" workbookViewId="0"/>
  </sheetViews>
  <sheetFormatPr baseColWidth="10" defaultColWidth="11.42578125" defaultRowHeight="15" x14ac:dyDescent="0.25"/>
  <cols>
    <col min="1" max="1" width="18.42578125" customWidth="1"/>
    <col min="2" max="2" width="33" customWidth="1"/>
  </cols>
  <sheetData>
    <row r="1" spans="1:12" ht="40.5" customHeight="1" x14ac:dyDescent="0.25">
      <c r="A1" s="47"/>
    </row>
    <row r="4" spans="1:12" ht="21.75" customHeight="1" thickBot="1" x14ac:dyDescent="0.3">
      <c r="B4" s="12" t="str">
        <f>CONCATENATE("Turistas entrados a Canarias e islas según noches pernoctadas")</f>
        <v>Turistas entrados a Canarias e islas según noches pernoctadas</v>
      </c>
      <c r="C4" s="12"/>
      <c r="D4" s="12"/>
      <c r="E4" s="12"/>
      <c r="F4" s="12"/>
      <c r="G4" s="12"/>
      <c r="H4" s="12"/>
      <c r="I4" s="12"/>
      <c r="J4" s="12"/>
      <c r="K4" s="12"/>
      <c r="L4" s="12"/>
    </row>
    <row r="5" spans="1:12" ht="6" customHeight="1" x14ac:dyDescent="0.25">
      <c r="C5" s="49"/>
      <c r="D5" s="49"/>
      <c r="E5" s="49"/>
      <c r="F5" s="49"/>
      <c r="G5" s="49"/>
      <c r="H5" s="49"/>
      <c r="I5" s="49"/>
      <c r="J5" s="49"/>
      <c r="K5" s="49"/>
      <c r="L5" s="49"/>
    </row>
    <row r="6" spans="1:12" ht="60.75"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64" t="s">
        <v>160</v>
      </c>
      <c r="C7" s="165"/>
      <c r="D7" s="165"/>
      <c r="E7" s="165"/>
      <c r="F7" s="165"/>
      <c r="G7" s="165"/>
      <c r="H7" s="165"/>
      <c r="I7" s="165"/>
      <c r="J7" s="165"/>
      <c r="K7" s="165"/>
      <c r="L7" s="165"/>
    </row>
    <row r="8" spans="1:12" ht="16.5" thickBot="1" x14ac:dyDescent="0.3">
      <c r="B8" s="183" t="s">
        <v>201</v>
      </c>
      <c r="C8" s="184"/>
      <c r="D8" s="184"/>
      <c r="E8" s="184"/>
      <c r="F8" s="184"/>
      <c r="G8" s="184"/>
      <c r="H8" s="184"/>
      <c r="I8" s="184"/>
      <c r="J8" s="184"/>
      <c r="K8" s="165"/>
      <c r="L8" s="165"/>
    </row>
    <row r="9" spans="1:12" ht="15.75" x14ac:dyDescent="0.25">
      <c r="B9" s="62" t="s">
        <v>58</v>
      </c>
      <c r="C9" s="121">
        <v>3690674</v>
      </c>
      <c r="D9" s="121">
        <v>907925</v>
      </c>
      <c r="E9" s="121">
        <v>2238704</v>
      </c>
      <c r="F9" s="121">
        <v>3766608</v>
      </c>
      <c r="G9" s="121">
        <v>3873318</v>
      </c>
      <c r="H9" s="122">
        <f>G9/F9-1</f>
        <v>2.8330529749843958E-2</v>
      </c>
      <c r="I9" s="122">
        <f>G9/C9-1</f>
        <v>4.9487979702352414E-2</v>
      </c>
      <c r="J9" s="121">
        <f>G9-F9</f>
        <v>106710</v>
      </c>
      <c r="K9" s="121">
        <f>G9-C9</f>
        <v>182644</v>
      </c>
      <c r="L9" s="122">
        <f>G9/G9</f>
        <v>1</v>
      </c>
    </row>
    <row r="10" spans="1:12" ht="15.75" x14ac:dyDescent="0.25">
      <c r="B10" s="62" t="s">
        <v>93</v>
      </c>
      <c r="C10" s="121">
        <v>3019757</v>
      </c>
      <c r="D10" s="121">
        <v>546901</v>
      </c>
      <c r="E10" s="121">
        <v>1579748</v>
      </c>
      <c r="F10" s="121">
        <v>3103359</v>
      </c>
      <c r="G10" s="121">
        <v>3235910</v>
      </c>
      <c r="H10" s="122">
        <f>G10/F10-1</f>
        <v>4.2712106462706956E-2</v>
      </c>
      <c r="I10" s="122">
        <f>G10/C10-1</f>
        <v>7.1579600610247818E-2</v>
      </c>
      <c r="J10" s="121">
        <f>G10-F10</f>
        <v>132551</v>
      </c>
      <c r="K10" s="121">
        <f>G10-C10</f>
        <v>216153</v>
      </c>
      <c r="L10" s="122">
        <f>G10/G9</f>
        <v>0.83543618158901489</v>
      </c>
    </row>
    <row r="11" spans="1:12" ht="16.5" thickBot="1" x14ac:dyDescent="0.3">
      <c r="B11" s="62" t="s">
        <v>166</v>
      </c>
      <c r="C11" s="121">
        <v>670916</v>
      </c>
      <c r="D11" s="121">
        <v>361024</v>
      </c>
      <c r="E11" s="121">
        <v>658956</v>
      </c>
      <c r="F11" s="121">
        <v>663249</v>
      </c>
      <c r="G11" s="121">
        <v>637408</v>
      </c>
      <c r="H11" s="122">
        <f>G11/F11-1</f>
        <v>-3.8961234770048647E-2</v>
      </c>
      <c r="I11" s="122">
        <f>G11/C11-1</f>
        <v>-4.9943659116789552E-2</v>
      </c>
      <c r="J11" s="121">
        <f>G11-F11</f>
        <v>-25841</v>
      </c>
      <c r="K11" s="121">
        <f>G11-C11</f>
        <v>-33508</v>
      </c>
      <c r="L11" s="122">
        <f>G11/G9</f>
        <v>0.16456381841098511</v>
      </c>
    </row>
    <row r="12" spans="1:12" ht="16.5" thickBot="1" x14ac:dyDescent="0.3">
      <c r="B12" s="183" t="s">
        <v>197</v>
      </c>
      <c r="C12" s="184"/>
      <c r="D12" s="184"/>
      <c r="E12" s="184"/>
      <c r="F12" s="184"/>
      <c r="G12" s="184"/>
      <c r="H12" s="184"/>
      <c r="I12" s="184"/>
      <c r="J12" s="184"/>
      <c r="K12" s="165"/>
      <c r="L12" s="165"/>
    </row>
    <row r="13" spans="1:12" ht="15.75" x14ac:dyDescent="0.25">
      <c r="B13" s="62" t="s">
        <v>58</v>
      </c>
      <c r="C13" s="121">
        <v>1990786</v>
      </c>
      <c r="D13" s="121">
        <v>485658</v>
      </c>
      <c r="E13" s="121">
        <v>1167519</v>
      </c>
      <c r="F13" s="121">
        <v>1981533</v>
      </c>
      <c r="G13" s="121">
        <v>2166731</v>
      </c>
      <c r="H13" s="122">
        <f>G13/F13-1</f>
        <v>9.3461981203442068E-2</v>
      </c>
      <c r="I13" s="122">
        <f>G13/C13-1</f>
        <v>8.8379665117194861E-2</v>
      </c>
      <c r="J13" s="121">
        <f>G13-F13</f>
        <v>185198</v>
      </c>
      <c r="K13" s="121">
        <f>G13-C13</f>
        <v>175945</v>
      </c>
      <c r="L13" s="122">
        <f>G13/G13</f>
        <v>1</v>
      </c>
    </row>
    <row r="14" spans="1:12" ht="15.75" x14ac:dyDescent="0.25">
      <c r="B14" s="62" t="s">
        <v>93</v>
      </c>
      <c r="C14" s="121">
        <v>1535667</v>
      </c>
      <c r="D14" s="121">
        <v>263615</v>
      </c>
      <c r="E14" s="121">
        <v>763004</v>
      </c>
      <c r="F14" s="121">
        <v>1526022</v>
      </c>
      <c r="G14" s="121">
        <v>1730405</v>
      </c>
      <c r="H14" s="122">
        <f>G14/F14-1</f>
        <v>0.13393188302658809</v>
      </c>
      <c r="I14" s="122">
        <f>G14/C14-1</f>
        <v>0.12681004410461383</v>
      </c>
      <c r="J14" s="121">
        <f>G14-F14</f>
        <v>204383</v>
      </c>
      <c r="K14" s="121">
        <f>G14-C14</f>
        <v>194738</v>
      </c>
      <c r="L14" s="122">
        <f>G14/G13</f>
        <v>0.79862474852669763</v>
      </c>
    </row>
    <row r="15" spans="1:12" ht="16.5" thickBot="1" x14ac:dyDescent="0.3">
      <c r="B15" s="62" t="s">
        <v>166</v>
      </c>
      <c r="C15" s="121">
        <v>455120</v>
      </c>
      <c r="D15" s="121">
        <v>222045</v>
      </c>
      <c r="E15" s="121">
        <v>404515</v>
      </c>
      <c r="F15" s="121">
        <v>455511</v>
      </c>
      <c r="G15" s="121">
        <v>436326</v>
      </c>
      <c r="H15" s="122">
        <f>G15/F15-1</f>
        <v>-4.2117533934416529E-2</v>
      </c>
      <c r="I15" s="122">
        <f>G15/C15-1</f>
        <v>-4.1294603621022996E-2</v>
      </c>
      <c r="J15" s="121">
        <f>G15-F15</f>
        <v>-19185</v>
      </c>
      <c r="K15" s="121">
        <f>G15-C15</f>
        <v>-18794</v>
      </c>
      <c r="L15" s="122">
        <f>G15/G13</f>
        <v>0.2013752514733024</v>
      </c>
    </row>
    <row r="16" spans="1:12" ht="16.5" thickBot="1" x14ac:dyDescent="0.3">
      <c r="B16" s="183" t="s">
        <v>198</v>
      </c>
      <c r="C16" s="184"/>
      <c r="D16" s="184"/>
      <c r="E16" s="184"/>
      <c r="F16" s="184"/>
      <c r="G16" s="184"/>
      <c r="H16" s="184"/>
      <c r="I16" s="184"/>
      <c r="J16" s="184"/>
      <c r="K16" s="165"/>
      <c r="L16" s="165"/>
    </row>
    <row r="17" spans="2:12" ht="15.75" x14ac:dyDescent="0.25">
      <c r="B17" s="62" t="s">
        <v>58</v>
      </c>
      <c r="C17" s="121">
        <v>1547899</v>
      </c>
      <c r="D17" s="121">
        <v>342679</v>
      </c>
      <c r="E17" s="121">
        <v>888940</v>
      </c>
      <c r="F17" s="121">
        <v>1579014</v>
      </c>
      <c r="G17" s="121">
        <v>1543339</v>
      </c>
      <c r="H17" s="122">
        <f>G17/F17-1</f>
        <v>-2.2593213233068177E-2</v>
      </c>
      <c r="I17" s="122">
        <f>G17/C17-1</f>
        <v>-2.9459286426311015E-3</v>
      </c>
      <c r="J17" s="121">
        <f>G17-F17</f>
        <v>-35675</v>
      </c>
      <c r="K17" s="121">
        <f>G17-C17</f>
        <v>-4560</v>
      </c>
      <c r="L17" s="122">
        <f>G17/G17</f>
        <v>1</v>
      </c>
    </row>
    <row r="18" spans="2:12" ht="15.75" x14ac:dyDescent="0.25">
      <c r="B18" s="62" t="s">
        <v>93</v>
      </c>
      <c r="C18" s="121">
        <v>1361219</v>
      </c>
      <c r="D18" s="121">
        <v>232088</v>
      </c>
      <c r="E18" s="121">
        <v>688515</v>
      </c>
      <c r="F18" s="121">
        <v>1402390</v>
      </c>
      <c r="G18" s="121">
        <v>1365702</v>
      </c>
      <c r="H18" s="122">
        <f>G18/F18-1</f>
        <v>-2.6161053629874753E-2</v>
      </c>
      <c r="I18" s="122">
        <f>G18/C18-1</f>
        <v>3.2933716029528437E-3</v>
      </c>
      <c r="J18" s="121">
        <f>G18-F18</f>
        <v>-36688</v>
      </c>
      <c r="K18" s="121">
        <f>G18-C18</f>
        <v>4483</v>
      </c>
      <c r="L18" s="122">
        <f>G18/G17</f>
        <v>0.88490085457569589</v>
      </c>
    </row>
    <row r="19" spans="2:12" ht="16.5" thickBot="1" x14ac:dyDescent="0.3">
      <c r="B19" s="62" t="s">
        <v>166</v>
      </c>
      <c r="C19" s="121">
        <v>186679</v>
      </c>
      <c r="D19" s="121">
        <v>110591</v>
      </c>
      <c r="E19" s="121">
        <v>200425</v>
      </c>
      <c r="F19" s="121">
        <v>176625</v>
      </c>
      <c r="G19" s="121">
        <v>177637</v>
      </c>
      <c r="H19" s="122">
        <f>G19/F19-1</f>
        <v>5.7296532200989958E-3</v>
      </c>
      <c r="I19" s="122">
        <f>G19/C19-1</f>
        <v>-4.8436085472924106E-2</v>
      </c>
      <c r="J19" s="121">
        <f>G19-F19</f>
        <v>1012</v>
      </c>
      <c r="K19" s="121">
        <f>G19-C19</f>
        <v>-9042</v>
      </c>
      <c r="L19" s="122">
        <f>G19/G17</f>
        <v>0.11509914542430406</v>
      </c>
    </row>
    <row r="20" spans="2:12" ht="16.5" thickBot="1" x14ac:dyDescent="0.3">
      <c r="B20" s="183" t="s">
        <v>199</v>
      </c>
      <c r="C20" s="184"/>
      <c r="D20" s="184"/>
      <c r="E20" s="184"/>
      <c r="F20" s="184"/>
      <c r="G20" s="184"/>
      <c r="H20" s="184"/>
      <c r="I20" s="184"/>
      <c r="J20" s="184"/>
      <c r="K20" s="165"/>
      <c r="L20" s="165"/>
    </row>
    <row r="21" spans="2:12" ht="15.75" x14ac:dyDescent="0.25">
      <c r="B21" s="62" t="s">
        <v>58</v>
      </c>
      <c r="C21" s="121">
        <v>126998</v>
      </c>
      <c r="D21" s="121">
        <v>56336</v>
      </c>
      <c r="E21" s="121">
        <v>145666</v>
      </c>
      <c r="F21" s="121">
        <v>173984</v>
      </c>
      <c r="G21" s="121">
        <v>137163</v>
      </c>
      <c r="H21" s="122">
        <f>G21/F21-1</f>
        <v>-0.21163440316350934</v>
      </c>
      <c r="I21" s="122">
        <f>G21/C21-1</f>
        <v>8.0040630561111215E-2</v>
      </c>
      <c r="J21" s="121">
        <f>G21-F21</f>
        <v>-36821</v>
      </c>
      <c r="K21" s="121">
        <f>G21-C21</f>
        <v>10165</v>
      </c>
      <c r="L21" s="122">
        <f>G21/G21</f>
        <v>1</v>
      </c>
    </row>
    <row r="22" spans="2:12" ht="15.75" x14ac:dyDescent="0.25">
      <c r="B22" s="62" t="s">
        <v>93</v>
      </c>
      <c r="C22" s="121">
        <v>103646</v>
      </c>
      <c r="D22" s="121">
        <v>35091</v>
      </c>
      <c r="E22" s="121">
        <v>105563</v>
      </c>
      <c r="F22" s="121">
        <v>149226</v>
      </c>
      <c r="G22" s="121">
        <v>119161</v>
      </c>
      <c r="H22" s="122">
        <f>G22/F22-1</f>
        <v>-0.2014729336710761</v>
      </c>
      <c r="I22" s="122">
        <f>G22/C22-1</f>
        <v>0.14969222160044771</v>
      </c>
      <c r="J22" s="121">
        <f>G22-F22</f>
        <v>-30065</v>
      </c>
      <c r="K22" s="121">
        <f>G22-C22</f>
        <v>15515</v>
      </c>
      <c r="L22" s="122">
        <f>G22/G21</f>
        <v>0.86875469332108513</v>
      </c>
    </row>
    <row r="23" spans="2:12" ht="16.5" thickBot="1" x14ac:dyDescent="0.3">
      <c r="B23" s="62" t="s">
        <v>166</v>
      </c>
      <c r="C23" s="121">
        <v>23351</v>
      </c>
      <c r="D23" s="121">
        <v>21246</v>
      </c>
      <c r="E23" s="121">
        <v>40103</v>
      </c>
      <c r="F23" s="121">
        <v>24760</v>
      </c>
      <c r="G23" s="121">
        <v>18004</v>
      </c>
      <c r="H23" s="122">
        <f>G23/F23-1</f>
        <v>-0.27285945072697904</v>
      </c>
      <c r="I23" s="122">
        <f>G23/C23-1</f>
        <v>-0.22898376943171594</v>
      </c>
      <c r="J23" s="121">
        <f>G23-F23</f>
        <v>-6756</v>
      </c>
      <c r="K23" s="121">
        <f>G23-C23</f>
        <v>-5347</v>
      </c>
      <c r="L23" s="122">
        <f>G23/G21</f>
        <v>0.13125988787063567</v>
      </c>
    </row>
    <row r="24" spans="2:12" ht="16.5" thickBot="1" x14ac:dyDescent="0.3">
      <c r="B24" s="183" t="s">
        <v>200</v>
      </c>
      <c r="C24" s="184"/>
      <c r="D24" s="184"/>
      <c r="E24" s="184"/>
      <c r="F24" s="184"/>
      <c r="G24" s="184"/>
      <c r="H24" s="184"/>
      <c r="I24" s="184"/>
      <c r="J24" s="184"/>
      <c r="K24" s="165"/>
      <c r="L24" s="165"/>
    </row>
    <row r="25" spans="2:12" ht="15.75" x14ac:dyDescent="0.25">
      <c r="B25" s="62" t="s">
        <v>58</v>
      </c>
      <c r="C25" s="121">
        <v>24991</v>
      </c>
      <c r="D25" s="121">
        <v>23251</v>
      </c>
      <c r="E25" s="121">
        <v>36579</v>
      </c>
      <c r="F25" s="121">
        <v>32077</v>
      </c>
      <c r="G25" s="121">
        <v>26085</v>
      </c>
      <c r="H25" s="122">
        <f>G25/F25-1</f>
        <v>-0.18680051126975716</v>
      </c>
      <c r="I25" s="122">
        <f>G25/C25-1</f>
        <v>4.3775759273338322E-2</v>
      </c>
      <c r="J25" s="121">
        <f>G25-F25</f>
        <v>-5992</v>
      </c>
      <c r="K25" s="121">
        <f>G25-C25</f>
        <v>1094</v>
      </c>
      <c r="L25" s="122">
        <f>G25/G25</f>
        <v>1</v>
      </c>
    </row>
    <row r="26" spans="2:12" ht="15.75" x14ac:dyDescent="0.25">
      <c r="B26" s="62" t="s">
        <v>93</v>
      </c>
      <c r="C26" s="121">
        <v>19226</v>
      </c>
      <c r="D26" s="121">
        <v>16107</v>
      </c>
      <c r="E26" s="121">
        <v>22665</v>
      </c>
      <c r="F26" s="121">
        <v>25724</v>
      </c>
      <c r="G26" s="121">
        <v>20644</v>
      </c>
      <c r="H26" s="122">
        <f>G26/F26-1</f>
        <v>-0.1974809516404914</v>
      </c>
      <c r="I26" s="122">
        <f>G26/C26-1</f>
        <v>7.3754291064183963E-2</v>
      </c>
      <c r="J26" s="121">
        <f>G26-F26</f>
        <v>-5080</v>
      </c>
      <c r="K26" s="121">
        <f>G26-C26</f>
        <v>1418</v>
      </c>
      <c r="L26" s="122">
        <f>G26/G25</f>
        <v>0.79141268928502972</v>
      </c>
    </row>
    <row r="27" spans="2:12" ht="16.5" thickBot="1" x14ac:dyDescent="0.3">
      <c r="B27" s="62" t="s">
        <v>166</v>
      </c>
      <c r="C27" s="121">
        <v>5765</v>
      </c>
      <c r="D27" s="121">
        <v>7144</v>
      </c>
      <c r="E27" s="121">
        <v>13914</v>
      </c>
      <c r="F27" s="121">
        <v>6354</v>
      </c>
      <c r="G27" s="121">
        <v>5442</v>
      </c>
      <c r="H27" s="122">
        <f>G27/F27-1</f>
        <v>-0.14353163361661947</v>
      </c>
      <c r="I27" s="122">
        <f>G27/C27-1</f>
        <v>-5.6027753686036408E-2</v>
      </c>
      <c r="J27" s="121">
        <f>G27-F27</f>
        <v>-912</v>
      </c>
      <c r="K27" s="121">
        <f>G27-C27</f>
        <v>-323</v>
      </c>
      <c r="L27" s="122">
        <f>G27/G25</f>
        <v>0.20862564692351926</v>
      </c>
    </row>
    <row r="28" spans="2:12" ht="16.5" thickBot="1" x14ac:dyDescent="0.3">
      <c r="B28" s="164" t="s">
        <v>161</v>
      </c>
      <c r="C28" s="165"/>
      <c r="D28" s="165"/>
      <c r="E28" s="165"/>
      <c r="F28" s="165"/>
      <c r="G28" s="165"/>
      <c r="H28" s="165"/>
      <c r="I28" s="165"/>
      <c r="J28" s="165"/>
      <c r="K28" s="165"/>
      <c r="L28" s="165"/>
    </row>
    <row r="29" spans="2:12" ht="16.5" thickBot="1" x14ac:dyDescent="0.3">
      <c r="B29" s="183" t="s">
        <v>201</v>
      </c>
      <c r="C29" s="184"/>
      <c r="D29" s="184"/>
      <c r="E29" s="184"/>
      <c r="F29" s="184"/>
      <c r="G29" s="184"/>
      <c r="H29" s="184"/>
      <c r="I29" s="184"/>
      <c r="J29" s="184"/>
      <c r="K29" s="165"/>
      <c r="L29" s="165"/>
    </row>
    <row r="30" spans="2:12" x14ac:dyDescent="0.25">
      <c r="B30" s="62" t="s">
        <v>58</v>
      </c>
      <c r="C30" s="179">
        <v>1415929</v>
      </c>
      <c r="D30" s="179">
        <v>379989</v>
      </c>
      <c r="E30" s="179">
        <v>884024</v>
      </c>
      <c r="F30" s="179">
        <v>1468382</v>
      </c>
      <c r="G30" s="179">
        <v>1549405</v>
      </c>
      <c r="H30" s="180">
        <f>G30/F30-1</f>
        <v>5.5178420874132161E-2</v>
      </c>
      <c r="I30" s="180">
        <f>G30/C30-1</f>
        <v>9.4267438550944327E-2</v>
      </c>
      <c r="J30" s="179">
        <f>G30-F30</f>
        <v>81023</v>
      </c>
      <c r="K30" s="179">
        <f>G30-C30</f>
        <v>133476</v>
      </c>
      <c r="L30" s="180">
        <f>G30/G30</f>
        <v>1</v>
      </c>
    </row>
    <row r="31" spans="2:12" x14ac:dyDescent="0.25">
      <c r="B31" s="62" t="s">
        <v>93</v>
      </c>
      <c r="C31" s="179">
        <v>1157983</v>
      </c>
      <c r="D31" s="179">
        <v>223846</v>
      </c>
      <c r="E31" s="179">
        <v>620577</v>
      </c>
      <c r="F31" s="179">
        <v>1190195</v>
      </c>
      <c r="G31" s="179">
        <v>1265165</v>
      </c>
      <c r="H31" s="180">
        <f>G31/F31-1</f>
        <v>6.2989678161981866E-2</v>
      </c>
      <c r="I31" s="180">
        <f>G31/C31-1</f>
        <v>9.2559217190580467E-2</v>
      </c>
      <c r="J31" s="179">
        <f>G31-F31</f>
        <v>74970</v>
      </c>
      <c r="K31" s="179">
        <f>G31-C31</f>
        <v>107182</v>
      </c>
      <c r="L31" s="180">
        <f>G31/G30</f>
        <v>0.81654893330020228</v>
      </c>
    </row>
    <row r="32" spans="2:12" ht="15.75" thickBot="1" x14ac:dyDescent="0.3">
      <c r="B32" s="62" t="s">
        <v>166</v>
      </c>
      <c r="C32" s="179">
        <v>257946</v>
      </c>
      <c r="D32" s="179">
        <v>156143</v>
      </c>
      <c r="E32" s="179">
        <v>263447</v>
      </c>
      <c r="F32" s="179">
        <v>278188</v>
      </c>
      <c r="G32" s="179">
        <v>284238</v>
      </c>
      <c r="H32" s="180">
        <f>G32/F32-1</f>
        <v>2.1747882726789181E-2</v>
      </c>
      <c r="I32" s="180">
        <f>G32/C32-1</f>
        <v>0.10192831057663221</v>
      </c>
      <c r="J32" s="179">
        <f>G32-F32</f>
        <v>6050</v>
      </c>
      <c r="K32" s="179">
        <f>G32-C32</f>
        <v>26292</v>
      </c>
      <c r="L32" s="180">
        <f>G32/G30</f>
        <v>0.18344977588170944</v>
      </c>
    </row>
    <row r="33" spans="2:12" ht="16.5" thickBot="1" x14ac:dyDescent="0.3">
      <c r="B33" s="183" t="s">
        <v>197</v>
      </c>
      <c r="C33" s="186"/>
      <c r="D33" s="186"/>
      <c r="E33" s="186"/>
      <c r="F33" s="186"/>
      <c r="G33" s="186"/>
      <c r="H33" s="186"/>
      <c r="I33" s="186"/>
      <c r="J33" s="186"/>
      <c r="K33" s="201"/>
      <c r="L33" s="201"/>
    </row>
    <row r="34" spans="2:12" x14ac:dyDescent="0.25">
      <c r="B34" s="62" t="s">
        <v>58</v>
      </c>
      <c r="C34" s="179">
        <v>791995</v>
      </c>
      <c r="D34" s="179">
        <v>217196</v>
      </c>
      <c r="E34" s="179">
        <v>470432</v>
      </c>
      <c r="F34" s="179">
        <v>759759</v>
      </c>
      <c r="G34" s="179">
        <v>873490</v>
      </c>
      <c r="H34" s="180">
        <f>G34/F34-1</f>
        <v>0.14969352123502322</v>
      </c>
      <c r="I34" s="180">
        <f>G34/C34-1</f>
        <v>0.10289837688369241</v>
      </c>
      <c r="J34" s="179">
        <f>G34-F34</f>
        <v>113731</v>
      </c>
      <c r="K34" s="179">
        <f>G34-C34</f>
        <v>81495</v>
      </c>
      <c r="L34" s="180">
        <f>G34/G34</f>
        <v>1</v>
      </c>
    </row>
    <row r="35" spans="2:12" x14ac:dyDescent="0.25">
      <c r="B35" s="62" t="s">
        <v>93</v>
      </c>
      <c r="C35" s="179">
        <v>604822</v>
      </c>
      <c r="D35" s="179">
        <v>112228</v>
      </c>
      <c r="E35" s="179">
        <v>296883</v>
      </c>
      <c r="F35" s="179">
        <v>557215</v>
      </c>
      <c r="G35" s="179">
        <v>680024</v>
      </c>
      <c r="H35" s="180">
        <f>G35/F35-1</f>
        <v>0.22039787155765733</v>
      </c>
      <c r="I35" s="180">
        <f>G35/C35-1</f>
        <v>0.12433740836146834</v>
      </c>
      <c r="J35" s="179">
        <f>G35-F35</f>
        <v>122809</v>
      </c>
      <c r="K35" s="179">
        <f>G35-C35</f>
        <v>75202</v>
      </c>
      <c r="L35" s="180">
        <f>G35/G34</f>
        <v>0.77851377806271393</v>
      </c>
    </row>
    <row r="36" spans="2:12" ht="15.75" thickBot="1" x14ac:dyDescent="0.3">
      <c r="B36" s="62" t="s">
        <v>166</v>
      </c>
      <c r="C36" s="179">
        <v>187173</v>
      </c>
      <c r="D36" s="179">
        <v>104967</v>
      </c>
      <c r="E36" s="179">
        <v>173549</v>
      </c>
      <c r="F36" s="179">
        <v>202545</v>
      </c>
      <c r="G36" s="179">
        <v>193467</v>
      </c>
      <c r="H36" s="180">
        <f>G36/F36-1</f>
        <v>-4.4819669703028975E-2</v>
      </c>
      <c r="I36" s="180">
        <f>G36/C36-1</f>
        <v>3.3626644868650857E-2</v>
      </c>
      <c r="J36" s="179">
        <f>G36-F36</f>
        <v>-9078</v>
      </c>
      <c r="K36" s="179">
        <f>G36-C36</f>
        <v>6294</v>
      </c>
      <c r="L36" s="180">
        <f>G36/G34</f>
        <v>0.22148736677008324</v>
      </c>
    </row>
    <row r="37" spans="2:12" ht="16.5" thickBot="1" x14ac:dyDescent="0.3">
      <c r="B37" s="183" t="s">
        <v>198</v>
      </c>
      <c r="C37" s="186"/>
      <c r="D37" s="186"/>
      <c r="E37" s="186"/>
      <c r="F37" s="186"/>
      <c r="G37" s="186"/>
      <c r="H37" s="186"/>
      <c r="I37" s="186"/>
      <c r="J37" s="186"/>
      <c r="K37" s="201"/>
      <c r="L37" s="201"/>
    </row>
    <row r="38" spans="2:12" x14ac:dyDescent="0.25">
      <c r="B38" s="62" t="s">
        <v>58</v>
      </c>
      <c r="C38" s="179">
        <v>557455</v>
      </c>
      <c r="D38" s="179">
        <v>129137</v>
      </c>
      <c r="E38" s="179">
        <v>332545</v>
      </c>
      <c r="F38" s="179">
        <v>618969</v>
      </c>
      <c r="G38" s="179">
        <v>614405</v>
      </c>
      <c r="H38" s="180">
        <f>G38/F38-1</f>
        <v>-7.373551825697211E-3</v>
      </c>
      <c r="I38" s="180">
        <f>G38/C38-1</f>
        <v>0.10216071252388081</v>
      </c>
      <c r="J38" s="179">
        <f>G38-F38</f>
        <v>-4564</v>
      </c>
      <c r="K38" s="179">
        <f>G38-C38</f>
        <v>56950</v>
      </c>
      <c r="L38" s="180">
        <f>G38/G38</f>
        <v>1</v>
      </c>
    </row>
    <row r="39" spans="2:12" x14ac:dyDescent="0.25">
      <c r="B39" s="62" t="s">
        <v>93</v>
      </c>
      <c r="C39" s="179">
        <v>496481</v>
      </c>
      <c r="D39" s="179">
        <v>88357</v>
      </c>
      <c r="E39" s="179">
        <v>264174</v>
      </c>
      <c r="F39" s="179">
        <v>552012</v>
      </c>
      <c r="G39" s="179">
        <v>531040</v>
      </c>
      <c r="H39" s="180">
        <f>G39/F39-1</f>
        <v>-3.7991927711716444E-2</v>
      </c>
      <c r="I39" s="180">
        <f>G39/C39-1</f>
        <v>6.9607900403036549E-2</v>
      </c>
      <c r="J39" s="179">
        <f>G39-F39</f>
        <v>-20972</v>
      </c>
      <c r="K39" s="179">
        <f>G39-C39</f>
        <v>34559</v>
      </c>
      <c r="L39" s="180">
        <f>G39/G38</f>
        <v>0.86431588284600547</v>
      </c>
    </row>
    <row r="40" spans="2:12" ht="15.75" thickBot="1" x14ac:dyDescent="0.3">
      <c r="B40" s="62" t="s">
        <v>166</v>
      </c>
      <c r="C40" s="179">
        <v>60973</v>
      </c>
      <c r="D40" s="179">
        <v>40780</v>
      </c>
      <c r="E40" s="179">
        <v>68371</v>
      </c>
      <c r="F40" s="179">
        <v>66956</v>
      </c>
      <c r="G40" s="179">
        <v>83365</v>
      </c>
      <c r="H40" s="180">
        <f>G40/F40-1</f>
        <v>0.24507139016667656</v>
      </c>
      <c r="I40" s="180">
        <f>G40/C40-1</f>
        <v>0.36724451806537317</v>
      </c>
      <c r="J40" s="179">
        <f>G40-F40</f>
        <v>16409</v>
      </c>
      <c r="K40" s="179">
        <f>G40-C40</f>
        <v>22392</v>
      </c>
      <c r="L40" s="180">
        <f>G40/G38</f>
        <v>0.1356841171539945</v>
      </c>
    </row>
    <row r="41" spans="2:12" ht="16.5" thickBot="1" x14ac:dyDescent="0.3">
      <c r="B41" s="183" t="s">
        <v>199</v>
      </c>
      <c r="C41" s="186"/>
      <c r="D41" s="186"/>
      <c r="E41" s="186"/>
      <c r="F41" s="186"/>
      <c r="G41" s="186"/>
      <c r="H41" s="186"/>
      <c r="I41" s="186"/>
      <c r="J41" s="186"/>
      <c r="K41" s="201"/>
      <c r="L41" s="201"/>
    </row>
    <row r="42" spans="2:12" x14ac:dyDescent="0.25">
      <c r="B42" s="62" t="s">
        <v>58</v>
      </c>
      <c r="C42" s="179">
        <v>55325</v>
      </c>
      <c r="D42" s="179">
        <v>23826</v>
      </c>
      <c r="E42" s="179">
        <v>64250</v>
      </c>
      <c r="F42" s="179">
        <v>75229</v>
      </c>
      <c r="G42" s="179">
        <v>49682</v>
      </c>
      <c r="H42" s="180">
        <f>G42/F42-1</f>
        <v>-0.33958978585385957</v>
      </c>
      <c r="I42" s="180">
        <f>G42/C42-1</f>
        <v>-0.10199728874830549</v>
      </c>
      <c r="J42" s="179">
        <f>G42-F42</f>
        <v>-25547</v>
      </c>
      <c r="K42" s="179">
        <f>G42-C42</f>
        <v>-5643</v>
      </c>
      <c r="L42" s="180">
        <f>G42/G42</f>
        <v>1</v>
      </c>
    </row>
    <row r="43" spans="2:12" x14ac:dyDescent="0.25">
      <c r="B43" s="62" t="s">
        <v>93</v>
      </c>
      <c r="C43" s="179">
        <v>47875</v>
      </c>
      <c r="D43" s="179">
        <v>15951</v>
      </c>
      <c r="E43" s="179">
        <v>48953</v>
      </c>
      <c r="F43" s="179">
        <v>68452</v>
      </c>
      <c r="G43" s="179">
        <v>44481</v>
      </c>
      <c r="H43" s="180">
        <f>G43/F43-1</f>
        <v>-0.35018699234500084</v>
      </c>
      <c r="I43" s="180">
        <f>G43/C43-1</f>
        <v>-7.0892950391644893E-2</v>
      </c>
      <c r="J43" s="179">
        <f>G43-F43</f>
        <v>-23971</v>
      </c>
      <c r="K43" s="179">
        <f>G43-C43</f>
        <v>-3394</v>
      </c>
      <c r="L43" s="180">
        <f>G43/G42</f>
        <v>0.89531419830119563</v>
      </c>
    </row>
    <row r="44" spans="2:12" ht="15.75" thickBot="1" x14ac:dyDescent="0.3">
      <c r="B44" s="62" t="s">
        <v>166</v>
      </c>
      <c r="C44" s="179">
        <v>7452</v>
      </c>
      <c r="D44" s="179">
        <v>7876</v>
      </c>
      <c r="E44" s="179">
        <v>15297</v>
      </c>
      <c r="F44" s="179">
        <v>6777</v>
      </c>
      <c r="G44" s="179">
        <v>5200</v>
      </c>
      <c r="H44" s="180">
        <f>G44/F44-1</f>
        <v>-0.23269883429245974</v>
      </c>
      <c r="I44" s="180">
        <f>G44/C44-1</f>
        <v>-0.3022007514761138</v>
      </c>
      <c r="J44" s="179">
        <f>G44-F44</f>
        <v>-1577</v>
      </c>
      <c r="K44" s="179">
        <f>G44-C44</f>
        <v>-2252</v>
      </c>
      <c r="L44" s="180">
        <f>G44/G42</f>
        <v>0.10466567368463428</v>
      </c>
    </row>
    <row r="45" spans="2:12" ht="16.5" thickBot="1" x14ac:dyDescent="0.3">
      <c r="B45" s="183" t="s">
        <v>200</v>
      </c>
      <c r="C45" s="186"/>
      <c r="D45" s="186"/>
      <c r="E45" s="186"/>
      <c r="F45" s="186"/>
      <c r="G45" s="186"/>
      <c r="H45" s="186"/>
      <c r="I45" s="186"/>
      <c r="J45" s="186"/>
      <c r="K45" s="201"/>
      <c r="L45" s="201"/>
    </row>
    <row r="46" spans="2:12" x14ac:dyDescent="0.25">
      <c r="B46" s="62" t="s">
        <v>58</v>
      </c>
      <c r="C46" s="179">
        <v>11155</v>
      </c>
      <c r="D46" s="179">
        <v>9831</v>
      </c>
      <c r="E46" s="179">
        <v>16799</v>
      </c>
      <c r="F46" s="179">
        <v>14426</v>
      </c>
      <c r="G46" s="179">
        <v>11827</v>
      </c>
      <c r="H46" s="180">
        <f>G46/F46-1</f>
        <v>-0.18016082074032991</v>
      </c>
      <c r="I46" s="180">
        <f>G46/C46-1</f>
        <v>6.0242043926490352E-2</v>
      </c>
      <c r="J46" s="179">
        <f>G46-F46</f>
        <v>-2599</v>
      </c>
      <c r="K46" s="179">
        <f>G46-C46</f>
        <v>672</v>
      </c>
      <c r="L46" s="180">
        <f>G46/G46</f>
        <v>1</v>
      </c>
    </row>
    <row r="47" spans="2:12" x14ac:dyDescent="0.25">
      <c r="B47" s="62" t="s">
        <v>93</v>
      </c>
      <c r="C47" s="179">
        <v>8806</v>
      </c>
      <c r="D47" s="179">
        <v>7310</v>
      </c>
      <c r="E47" s="179">
        <v>10568</v>
      </c>
      <c r="F47" s="179">
        <v>12516</v>
      </c>
      <c r="G47" s="179">
        <v>9621</v>
      </c>
      <c r="H47" s="180">
        <f>G47/F47-1</f>
        <v>-0.23130393096836055</v>
      </c>
      <c r="I47" s="180">
        <f>G47/C47-1</f>
        <v>9.255053372700428E-2</v>
      </c>
      <c r="J47" s="179">
        <f>G47-F47</f>
        <v>-2895</v>
      </c>
      <c r="K47" s="179">
        <f>G47-C47</f>
        <v>815</v>
      </c>
      <c r="L47" s="180">
        <f>G47/G46</f>
        <v>0.81347763591781519</v>
      </c>
    </row>
    <row r="48" spans="2:12" ht="15.75" thickBot="1" x14ac:dyDescent="0.3">
      <c r="B48" s="62" t="s">
        <v>166</v>
      </c>
      <c r="C48" s="179">
        <v>2349</v>
      </c>
      <c r="D48" s="179">
        <v>2521</v>
      </c>
      <c r="E48" s="179">
        <v>6231</v>
      </c>
      <c r="F48" s="179">
        <v>1911</v>
      </c>
      <c r="G48" s="179">
        <v>2206</v>
      </c>
      <c r="H48" s="180">
        <f>G48/F48-1</f>
        <v>0.15436944008372588</v>
      </c>
      <c r="I48" s="180">
        <f>G48/C48-1</f>
        <v>-6.0876968922945918E-2</v>
      </c>
      <c r="J48" s="179">
        <f>G48-F48</f>
        <v>295</v>
      </c>
      <c r="K48" s="179">
        <f>G48-C48</f>
        <v>-143</v>
      </c>
      <c r="L48" s="180">
        <f>G48/G46</f>
        <v>0.18652236408218484</v>
      </c>
    </row>
    <row r="49" spans="2:12" ht="16.5" thickBot="1" x14ac:dyDescent="0.3">
      <c r="B49" s="164" t="s">
        <v>162</v>
      </c>
      <c r="C49" s="165"/>
      <c r="D49" s="165"/>
      <c r="E49" s="165"/>
      <c r="F49" s="165"/>
      <c r="G49" s="165"/>
      <c r="H49" s="165"/>
      <c r="I49" s="165"/>
      <c r="J49" s="165"/>
      <c r="K49" s="165"/>
      <c r="L49" s="165"/>
    </row>
    <row r="50" spans="2:12" ht="16.5" thickBot="1" x14ac:dyDescent="0.3">
      <c r="B50" s="183" t="s">
        <v>201</v>
      </c>
      <c r="C50" s="184"/>
      <c r="D50" s="184"/>
      <c r="E50" s="184"/>
      <c r="F50" s="184"/>
      <c r="G50" s="184"/>
      <c r="H50" s="184"/>
      <c r="I50" s="184"/>
      <c r="J50" s="184"/>
      <c r="K50" s="165"/>
      <c r="L50" s="165"/>
    </row>
    <row r="51" spans="2:12" x14ac:dyDescent="0.25">
      <c r="B51" s="62" t="s">
        <v>58</v>
      </c>
      <c r="C51" s="179">
        <v>954305</v>
      </c>
      <c r="D51" s="179">
        <v>210647</v>
      </c>
      <c r="E51" s="179">
        <v>536507</v>
      </c>
      <c r="F51" s="179">
        <v>923521</v>
      </c>
      <c r="G51" s="179">
        <v>952620</v>
      </c>
      <c r="H51" s="180">
        <f>G51/F51-1</f>
        <v>3.1508758328181008E-2</v>
      </c>
      <c r="I51" s="180">
        <f>G51/C51-1</f>
        <v>-1.7656828791633439E-3</v>
      </c>
      <c r="J51" s="179">
        <f>G51-F51</f>
        <v>29099</v>
      </c>
      <c r="K51" s="179">
        <f>G51-C51</f>
        <v>-1685</v>
      </c>
      <c r="L51" s="180">
        <f>G51/G51</f>
        <v>1</v>
      </c>
    </row>
    <row r="52" spans="2:12" x14ac:dyDescent="0.25">
      <c r="B52" s="62" t="s">
        <v>93</v>
      </c>
      <c r="C52" s="179">
        <v>729336</v>
      </c>
      <c r="D52" s="179">
        <v>116953</v>
      </c>
      <c r="E52" s="179">
        <v>373292</v>
      </c>
      <c r="F52" s="179">
        <v>740266</v>
      </c>
      <c r="G52" s="179">
        <v>788154</v>
      </c>
      <c r="H52" s="180">
        <f>G52/F52-1</f>
        <v>6.4690259987626009E-2</v>
      </c>
      <c r="I52" s="180">
        <f>G52/C52-1</f>
        <v>8.0645957418802761E-2</v>
      </c>
      <c r="J52" s="179">
        <f>G52-F52</f>
        <v>47888</v>
      </c>
      <c r="K52" s="179">
        <f>G52-C52</f>
        <v>58818</v>
      </c>
      <c r="L52" s="180">
        <f>G52/G51</f>
        <v>0.82735403413743147</v>
      </c>
    </row>
    <row r="53" spans="2:12" ht="15.75" thickBot="1" x14ac:dyDescent="0.3">
      <c r="B53" s="62" t="s">
        <v>166</v>
      </c>
      <c r="C53" s="179">
        <v>224969</v>
      </c>
      <c r="D53" s="179">
        <v>93695</v>
      </c>
      <c r="E53" s="179">
        <v>163216</v>
      </c>
      <c r="F53" s="179">
        <v>183256</v>
      </c>
      <c r="G53" s="179">
        <v>164466</v>
      </c>
      <c r="H53" s="180">
        <f>G53/F53-1</f>
        <v>-0.1025341598637971</v>
      </c>
      <c r="I53" s="180">
        <f>G53/C53-1</f>
        <v>-0.26893927607803747</v>
      </c>
      <c r="J53" s="179">
        <f>G53-F53</f>
        <v>-18790</v>
      </c>
      <c r="K53" s="179">
        <f>G53-C53</f>
        <v>-60503</v>
      </c>
      <c r="L53" s="180">
        <f>G53/G51</f>
        <v>0.1726459658625685</v>
      </c>
    </row>
    <row r="54" spans="2:12" ht="16.5" thickBot="1" x14ac:dyDescent="0.3">
      <c r="B54" s="183" t="s">
        <v>197</v>
      </c>
      <c r="C54" s="186"/>
      <c r="D54" s="186"/>
      <c r="E54" s="186"/>
      <c r="F54" s="186"/>
      <c r="G54" s="186"/>
      <c r="H54" s="186"/>
      <c r="I54" s="186"/>
      <c r="J54" s="186"/>
      <c r="K54" s="201"/>
      <c r="L54" s="201"/>
    </row>
    <row r="55" spans="2:12" x14ac:dyDescent="0.25">
      <c r="B55" s="62" t="s">
        <v>58</v>
      </c>
      <c r="C55" s="179">
        <v>493749</v>
      </c>
      <c r="D55" s="179">
        <v>108682</v>
      </c>
      <c r="E55" s="179">
        <v>271232</v>
      </c>
      <c r="F55" s="179">
        <v>469955</v>
      </c>
      <c r="G55" s="179">
        <v>517178</v>
      </c>
      <c r="H55" s="180">
        <f>G55/F55-1</f>
        <v>0.10048408890212901</v>
      </c>
      <c r="I55" s="180">
        <f>G55/C55-1</f>
        <v>4.7451235344274201E-2</v>
      </c>
      <c r="J55" s="179">
        <f>G55-F55</f>
        <v>47223</v>
      </c>
      <c r="K55" s="179">
        <f>G55-C55</f>
        <v>23429</v>
      </c>
      <c r="L55" s="180">
        <f>G55/G55</f>
        <v>1</v>
      </c>
    </row>
    <row r="56" spans="2:12" x14ac:dyDescent="0.25">
      <c r="B56" s="62" t="s">
        <v>93</v>
      </c>
      <c r="C56" s="179">
        <v>349134</v>
      </c>
      <c r="D56" s="179">
        <v>55700</v>
      </c>
      <c r="E56" s="179">
        <v>178213</v>
      </c>
      <c r="F56" s="179">
        <v>354608</v>
      </c>
      <c r="G56" s="179">
        <v>407178</v>
      </c>
      <c r="H56" s="180">
        <f>G56/F56-1</f>
        <v>0.14824820647024328</v>
      </c>
      <c r="I56" s="180">
        <f>G56/C56-1</f>
        <v>0.166251353348571</v>
      </c>
      <c r="J56" s="179">
        <f>G56-F56</f>
        <v>52570</v>
      </c>
      <c r="K56" s="179">
        <f>G56-C56</f>
        <v>58044</v>
      </c>
      <c r="L56" s="180">
        <f>G56/G55</f>
        <v>0.78730727138432033</v>
      </c>
    </row>
    <row r="57" spans="2:12" ht="15.75" thickBot="1" x14ac:dyDescent="0.3">
      <c r="B57" s="62" t="s">
        <v>166</v>
      </c>
      <c r="C57" s="179">
        <v>144614</v>
      </c>
      <c r="D57" s="179">
        <v>52983</v>
      </c>
      <c r="E57" s="179">
        <v>93019</v>
      </c>
      <c r="F57" s="179">
        <v>115347</v>
      </c>
      <c r="G57" s="179">
        <v>110000</v>
      </c>
      <c r="H57" s="180">
        <f>G57/F57-1</f>
        <v>-4.6355778650506774E-2</v>
      </c>
      <c r="I57" s="180">
        <f>G57/C57-1</f>
        <v>-0.23935441935082358</v>
      </c>
      <c r="J57" s="179">
        <f>G57-F57</f>
        <v>-5347</v>
      </c>
      <c r="K57" s="179">
        <f>G57-C57</f>
        <v>-34614</v>
      </c>
      <c r="L57" s="180">
        <f>G57/G55</f>
        <v>0.2126927286156797</v>
      </c>
    </row>
    <row r="58" spans="2:12" ht="16.5" thickBot="1" x14ac:dyDescent="0.3">
      <c r="B58" s="183" t="s">
        <v>198</v>
      </c>
      <c r="C58" s="186"/>
      <c r="D58" s="186"/>
      <c r="E58" s="186"/>
      <c r="F58" s="186"/>
      <c r="G58" s="186"/>
      <c r="H58" s="186"/>
      <c r="I58" s="186"/>
      <c r="J58" s="186"/>
      <c r="K58" s="201"/>
      <c r="L58" s="201"/>
    </row>
    <row r="59" spans="2:12" x14ac:dyDescent="0.25">
      <c r="B59" s="62" t="s">
        <v>58</v>
      </c>
      <c r="C59" s="179">
        <v>415534</v>
      </c>
      <c r="D59" s="179">
        <v>78673</v>
      </c>
      <c r="E59" s="179">
        <v>215616</v>
      </c>
      <c r="F59" s="179">
        <v>387214</v>
      </c>
      <c r="G59" s="179">
        <v>380248</v>
      </c>
      <c r="H59" s="180">
        <f>G59/F59-1</f>
        <v>-1.7990052012582192E-2</v>
      </c>
      <c r="I59" s="180">
        <f>G59/C59-1</f>
        <v>-8.4917239022558877E-2</v>
      </c>
      <c r="J59" s="179">
        <f>G59-F59</f>
        <v>-6966</v>
      </c>
      <c r="K59" s="179">
        <f>G59-C59</f>
        <v>-35286</v>
      </c>
      <c r="L59" s="180">
        <f>G59/G59</f>
        <v>1</v>
      </c>
    </row>
    <row r="60" spans="2:12" x14ac:dyDescent="0.25">
      <c r="B60" s="62" t="s">
        <v>93</v>
      </c>
      <c r="C60" s="179">
        <v>347177</v>
      </c>
      <c r="D60" s="179">
        <v>48718</v>
      </c>
      <c r="E60" s="179">
        <v>164140</v>
      </c>
      <c r="F60" s="179">
        <v>333351</v>
      </c>
      <c r="G60" s="179">
        <v>335449</v>
      </c>
      <c r="H60" s="180">
        <f>G60/F60-1</f>
        <v>6.2936664356789684E-3</v>
      </c>
      <c r="I60" s="180">
        <f>G60/C60-1</f>
        <v>-3.3781039642603039E-2</v>
      </c>
      <c r="J60" s="179">
        <f>G60-F60</f>
        <v>2098</v>
      </c>
      <c r="K60" s="179">
        <f>G60-C60</f>
        <v>-11728</v>
      </c>
      <c r="L60" s="180">
        <f>G60/G59</f>
        <v>0.88218478466684902</v>
      </c>
    </row>
    <row r="61" spans="2:12" ht="15.75" thickBot="1" x14ac:dyDescent="0.3">
      <c r="B61" s="62" t="s">
        <v>166</v>
      </c>
      <c r="C61" s="179">
        <v>68355</v>
      </c>
      <c r="D61" s="179">
        <v>29955</v>
      </c>
      <c r="E61" s="179">
        <v>51476</v>
      </c>
      <c r="F61" s="179">
        <v>53863</v>
      </c>
      <c r="G61" s="179">
        <v>44799</v>
      </c>
      <c r="H61" s="180">
        <f>G61/F61-1</f>
        <v>-0.16827878135269103</v>
      </c>
      <c r="I61" s="180">
        <f>G61/C61-1</f>
        <v>-0.34461268378319065</v>
      </c>
      <c r="J61" s="179">
        <f>G61-F61</f>
        <v>-9064</v>
      </c>
      <c r="K61" s="179">
        <f>G61-C61</f>
        <v>-23556</v>
      </c>
      <c r="L61" s="180">
        <f>G61/G59</f>
        <v>0.11781521533315099</v>
      </c>
    </row>
    <row r="62" spans="2:12" ht="16.5" thickBot="1" x14ac:dyDescent="0.3">
      <c r="B62" s="183" t="s">
        <v>199</v>
      </c>
      <c r="C62" s="186"/>
      <c r="D62" s="186"/>
      <c r="E62" s="186"/>
      <c r="F62" s="186"/>
      <c r="G62" s="186"/>
      <c r="H62" s="186"/>
      <c r="I62" s="186"/>
      <c r="J62" s="186"/>
      <c r="K62" s="201"/>
      <c r="L62" s="201"/>
    </row>
    <row r="63" spans="2:12" x14ac:dyDescent="0.25">
      <c r="B63" s="62" t="s">
        <v>58</v>
      </c>
      <c r="C63" s="179">
        <v>36693</v>
      </c>
      <c r="D63" s="179">
        <v>16283</v>
      </c>
      <c r="E63" s="179">
        <v>38691</v>
      </c>
      <c r="F63" s="179">
        <v>55746</v>
      </c>
      <c r="G63" s="179">
        <v>45678</v>
      </c>
      <c r="H63" s="180">
        <f>G63/F63-1</f>
        <v>-0.18060488644925199</v>
      </c>
      <c r="I63" s="180">
        <f>G63/C63-1</f>
        <v>0.24486959365546568</v>
      </c>
      <c r="J63" s="179">
        <f>G63-F63</f>
        <v>-10068</v>
      </c>
      <c r="K63" s="179">
        <f>G63-C63</f>
        <v>8985</v>
      </c>
      <c r="L63" s="180">
        <f>G63/G63</f>
        <v>1</v>
      </c>
    </row>
    <row r="64" spans="2:12" x14ac:dyDescent="0.25">
      <c r="B64" s="62" t="s">
        <v>93</v>
      </c>
      <c r="C64" s="179">
        <v>26618</v>
      </c>
      <c r="D64" s="179">
        <v>8459</v>
      </c>
      <c r="E64" s="179">
        <v>24295</v>
      </c>
      <c r="F64" s="179">
        <v>44312</v>
      </c>
      <c r="G64" s="179">
        <v>37761</v>
      </c>
      <c r="H64" s="180">
        <f>G64/F64-1</f>
        <v>-0.14783805741108502</v>
      </c>
      <c r="I64" s="180">
        <f>G64/C64-1</f>
        <v>0.4186264933503645</v>
      </c>
      <c r="J64" s="179">
        <f>G64-F64</f>
        <v>-6551</v>
      </c>
      <c r="K64" s="179">
        <f>G64-C64</f>
        <v>11143</v>
      </c>
      <c r="L64" s="180">
        <f>G64/G63</f>
        <v>0.82667805070274536</v>
      </c>
    </row>
    <row r="65" spans="2:12" ht="15.75" thickBot="1" x14ac:dyDescent="0.3">
      <c r="B65" s="62" t="s">
        <v>166</v>
      </c>
      <c r="C65" s="179">
        <v>10076</v>
      </c>
      <c r="D65" s="179">
        <v>7824</v>
      </c>
      <c r="E65" s="179">
        <v>14396</v>
      </c>
      <c r="F65" s="179">
        <v>11435</v>
      </c>
      <c r="G65" s="179">
        <v>7917</v>
      </c>
      <c r="H65" s="180">
        <f>G65/F65-1</f>
        <v>-0.30765194578049848</v>
      </c>
      <c r="I65" s="180">
        <f>G65/C65-1</f>
        <v>-0.21427153632393803</v>
      </c>
      <c r="J65" s="179">
        <f>G65-F65</f>
        <v>-3518</v>
      </c>
      <c r="K65" s="179">
        <f>G65-C65</f>
        <v>-2159</v>
      </c>
      <c r="L65" s="180">
        <f>G65/G63</f>
        <v>0.1733219492972547</v>
      </c>
    </row>
    <row r="66" spans="2:12" ht="16.5" thickBot="1" x14ac:dyDescent="0.3">
      <c r="B66" s="183" t="s">
        <v>200</v>
      </c>
      <c r="C66" s="186"/>
      <c r="D66" s="186"/>
      <c r="E66" s="186"/>
      <c r="F66" s="186"/>
      <c r="G66" s="186"/>
      <c r="H66" s="186"/>
      <c r="I66" s="186"/>
      <c r="J66" s="186"/>
      <c r="K66" s="201"/>
      <c r="L66" s="201"/>
    </row>
    <row r="67" spans="2:12" x14ac:dyDescent="0.25">
      <c r="B67" s="62" t="s">
        <v>58</v>
      </c>
      <c r="C67" s="179">
        <v>8332</v>
      </c>
      <c r="D67" s="179">
        <v>7009</v>
      </c>
      <c r="E67" s="179">
        <v>10970</v>
      </c>
      <c r="F67" s="179">
        <v>10606</v>
      </c>
      <c r="G67" s="179">
        <v>9515</v>
      </c>
      <c r="H67" s="180">
        <f>G67/F67-1</f>
        <v>-0.10286630209315484</v>
      </c>
      <c r="I67" s="180">
        <f>G67/C67-1</f>
        <v>0.14198271723475764</v>
      </c>
      <c r="J67" s="179">
        <f>G67-F67</f>
        <v>-1091</v>
      </c>
      <c r="K67" s="179">
        <f>G67-C67</f>
        <v>1183</v>
      </c>
      <c r="L67" s="180">
        <f>G67/G67</f>
        <v>1</v>
      </c>
    </row>
    <row r="68" spans="2:12" x14ac:dyDescent="0.25">
      <c r="B68" s="62" t="s">
        <v>93</v>
      </c>
      <c r="C68" s="179">
        <v>6407</v>
      </c>
      <c r="D68" s="179">
        <v>4077</v>
      </c>
      <c r="E68" s="179">
        <v>6645</v>
      </c>
      <c r="F68" s="179">
        <v>7996</v>
      </c>
      <c r="G68" s="179">
        <v>7766</v>
      </c>
      <c r="H68" s="180">
        <f>G68/F68-1</f>
        <v>-2.8764382191095561E-2</v>
      </c>
      <c r="I68" s="180">
        <f>G68/C68-1</f>
        <v>0.21211175277040728</v>
      </c>
      <c r="J68" s="179">
        <f>G68-F68</f>
        <v>-230</v>
      </c>
      <c r="K68" s="179">
        <f>G68-C68</f>
        <v>1359</v>
      </c>
      <c r="L68" s="180">
        <f>G68/G67</f>
        <v>0.81618497109826593</v>
      </c>
    </row>
    <row r="69" spans="2:12" ht="15.75" thickBot="1" x14ac:dyDescent="0.3">
      <c r="B69" s="62" t="s">
        <v>166</v>
      </c>
      <c r="C69" s="179">
        <v>1924</v>
      </c>
      <c r="D69" s="179">
        <v>2931</v>
      </c>
      <c r="E69" s="179">
        <v>4325</v>
      </c>
      <c r="F69" s="179">
        <v>2611</v>
      </c>
      <c r="G69" s="179">
        <v>1750</v>
      </c>
      <c r="H69" s="180">
        <f>G69/F69-1</f>
        <v>-0.32975871313672922</v>
      </c>
      <c r="I69" s="180">
        <f>G69/C69-1</f>
        <v>-9.0436590436590469E-2</v>
      </c>
      <c r="J69" s="179">
        <f>G69-F69</f>
        <v>-861</v>
      </c>
      <c r="K69" s="179">
        <f>G69-C69</f>
        <v>-174</v>
      </c>
      <c r="L69" s="180">
        <f>G69/G67</f>
        <v>0.18392012611665789</v>
      </c>
    </row>
    <row r="70" spans="2:12" ht="16.5" thickBot="1" x14ac:dyDescent="0.3">
      <c r="B70" s="164" t="s">
        <v>163</v>
      </c>
      <c r="C70" s="165"/>
      <c r="D70" s="165"/>
      <c r="E70" s="165"/>
      <c r="F70" s="165"/>
      <c r="G70" s="165"/>
      <c r="H70" s="165"/>
      <c r="I70" s="165"/>
      <c r="J70" s="165"/>
      <c r="K70" s="165"/>
      <c r="L70" s="165"/>
    </row>
    <row r="71" spans="2:12" ht="16.5" thickBot="1" x14ac:dyDescent="0.3">
      <c r="B71" s="183" t="s">
        <v>201</v>
      </c>
      <c r="C71" s="184"/>
      <c r="D71" s="184"/>
      <c r="E71" s="184"/>
      <c r="F71" s="184"/>
      <c r="G71" s="184"/>
      <c r="H71" s="184"/>
      <c r="I71" s="184"/>
      <c r="J71" s="184"/>
      <c r="K71" s="165"/>
      <c r="L71" s="165"/>
    </row>
    <row r="72" spans="2:12" x14ac:dyDescent="0.25">
      <c r="B72" s="62" t="s">
        <v>58</v>
      </c>
      <c r="C72" s="179">
        <v>779755</v>
      </c>
      <c r="D72" s="179">
        <v>160344</v>
      </c>
      <c r="E72" s="179">
        <v>439402</v>
      </c>
      <c r="F72" s="179">
        <v>776185</v>
      </c>
      <c r="G72" s="179">
        <v>795712</v>
      </c>
      <c r="H72" s="180">
        <f>G72/F72-1</f>
        <v>2.5157662155285143E-2</v>
      </c>
      <c r="I72" s="180">
        <f>G72/C72-1</f>
        <v>2.0464120140300412E-2</v>
      </c>
      <c r="J72" s="179">
        <f>G72-F72</f>
        <v>19527</v>
      </c>
      <c r="K72" s="179">
        <f>G72-C72</f>
        <v>15957</v>
      </c>
      <c r="L72" s="180">
        <f>G72/G72</f>
        <v>1</v>
      </c>
    </row>
    <row r="73" spans="2:12" x14ac:dyDescent="0.25">
      <c r="B73" s="62" t="s">
        <v>93</v>
      </c>
      <c r="C73" s="179">
        <v>664761</v>
      </c>
      <c r="D73" s="179">
        <v>93692</v>
      </c>
      <c r="E73" s="179">
        <v>286234</v>
      </c>
      <c r="F73" s="179">
        <v>643046</v>
      </c>
      <c r="G73" s="179">
        <v>678323</v>
      </c>
      <c r="H73" s="180">
        <f>G73/F73-1</f>
        <v>5.4859216914497466E-2</v>
      </c>
      <c r="I73" s="180">
        <f>G73/C73-1</f>
        <v>2.0401317165116506E-2</v>
      </c>
      <c r="J73" s="179">
        <f>G73-F73</f>
        <v>35277</v>
      </c>
      <c r="K73" s="179">
        <f>G73-C73</f>
        <v>13562</v>
      </c>
      <c r="L73" s="180">
        <f>G73/G72</f>
        <v>0.85247300530845327</v>
      </c>
    </row>
    <row r="74" spans="2:12" ht="15.75" thickBot="1" x14ac:dyDescent="0.3">
      <c r="B74" s="62" t="s">
        <v>166</v>
      </c>
      <c r="C74" s="179">
        <v>114994</v>
      </c>
      <c r="D74" s="179">
        <v>66652</v>
      </c>
      <c r="E74" s="179">
        <v>153170</v>
      </c>
      <c r="F74" s="179">
        <v>133138</v>
      </c>
      <c r="G74" s="179">
        <v>117391</v>
      </c>
      <c r="H74" s="180">
        <f>G74/F74-1</f>
        <v>-0.11827577400892308</v>
      </c>
      <c r="I74" s="180">
        <f>G74/C74-1</f>
        <v>2.0844565803433301E-2</v>
      </c>
      <c r="J74" s="179">
        <f>G74-F74</f>
        <v>-15747</v>
      </c>
      <c r="K74" s="179">
        <f>G74-C74</f>
        <v>2397</v>
      </c>
      <c r="L74" s="180">
        <f>G74/G72</f>
        <v>0.14752950816375773</v>
      </c>
    </row>
    <row r="75" spans="2:12" ht="16.5" thickBot="1" x14ac:dyDescent="0.3">
      <c r="B75" s="183" t="s">
        <v>197</v>
      </c>
      <c r="C75" s="186"/>
      <c r="D75" s="186"/>
      <c r="E75" s="186"/>
      <c r="F75" s="186"/>
      <c r="G75" s="186"/>
      <c r="H75" s="186"/>
      <c r="I75" s="186"/>
      <c r="J75" s="186"/>
      <c r="K75" s="201"/>
      <c r="L75" s="201"/>
    </row>
    <row r="76" spans="2:12" x14ac:dyDescent="0.25">
      <c r="B76" s="62" t="s">
        <v>58</v>
      </c>
      <c r="C76" s="179">
        <v>426705</v>
      </c>
      <c r="D76" s="179">
        <v>81872</v>
      </c>
      <c r="E76" s="179">
        <v>230628</v>
      </c>
      <c r="F76" s="179">
        <v>426228</v>
      </c>
      <c r="G76" s="179">
        <v>470058</v>
      </c>
      <c r="H76" s="180">
        <f>G76/F76-1</f>
        <v>0.10283228694501534</v>
      </c>
      <c r="I76" s="180">
        <f>G76/C76-1</f>
        <v>0.10159946567300593</v>
      </c>
      <c r="J76" s="179">
        <f>G76-F76</f>
        <v>43830</v>
      </c>
      <c r="K76" s="179">
        <f>G76-C76</f>
        <v>43353</v>
      </c>
      <c r="L76" s="180">
        <f>G76/G76</f>
        <v>1</v>
      </c>
    </row>
    <row r="77" spans="2:12" x14ac:dyDescent="0.25">
      <c r="B77" s="62" t="s">
        <v>93</v>
      </c>
      <c r="C77" s="179">
        <v>349832</v>
      </c>
      <c r="D77" s="179">
        <v>43940</v>
      </c>
      <c r="E77" s="179">
        <v>143300</v>
      </c>
      <c r="F77" s="179">
        <v>337667</v>
      </c>
      <c r="G77" s="179">
        <v>386188</v>
      </c>
      <c r="H77" s="180">
        <f>G77/F77-1</f>
        <v>0.14369482359839725</v>
      </c>
      <c r="I77" s="180">
        <f>G77/C77-1</f>
        <v>0.10392416931555726</v>
      </c>
      <c r="J77" s="179">
        <f>G77-F77</f>
        <v>48521</v>
      </c>
      <c r="K77" s="179">
        <f>G77-C77</f>
        <v>36356</v>
      </c>
      <c r="L77" s="180">
        <f>G77/G76</f>
        <v>0.82157520986771848</v>
      </c>
    </row>
    <row r="78" spans="2:12" ht="15.75" thickBot="1" x14ac:dyDescent="0.3">
      <c r="B78" s="62" t="s">
        <v>166</v>
      </c>
      <c r="C78" s="179">
        <v>76873</v>
      </c>
      <c r="D78" s="179">
        <v>37931</v>
      </c>
      <c r="E78" s="179">
        <v>87327</v>
      </c>
      <c r="F78" s="179">
        <v>88561</v>
      </c>
      <c r="G78" s="179">
        <v>83870</v>
      </c>
      <c r="H78" s="180">
        <f>G78/F78-1</f>
        <v>-5.2969139914860963E-2</v>
      </c>
      <c r="I78" s="180">
        <f>G78/C78-1</f>
        <v>9.1020254185474769E-2</v>
      </c>
      <c r="J78" s="179">
        <f>G78-F78</f>
        <v>-4691</v>
      </c>
      <c r="K78" s="179">
        <f>G78-C78</f>
        <v>6997</v>
      </c>
      <c r="L78" s="180">
        <f>G78/G76</f>
        <v>0.17842479013228155</v>
      </c>
    </row>
    <row r="79" spans="2:12" ht="16.5" thickBot="1" x14ac:dyDescent="0.3">
      <c r="B79" s="183" t="s">
        <v>198</v>
      </c>
      <c r="C79" s="186"/>
      <c r="D79" s="186"/>
      <c r="E79" s="186"/>
      <c r="F79" s="186"/>
      <c r="G79" s="186"/>
      <c r="H79" s="186"/>
      <c r="I79" s="186"/>
      <c r="J79" s="186"/>
      <c r="K79" s="201"/>
      <c r="L79" s="201"/>
    </row>
    <row r="80" spans="2:12" x14ac:dyDescent="0.25">
      <c r="B80" s="62" t="s">
        <v>58</v>
      </c>
      <c r="C80" s="179">
        <v>330808</v>
      </c>
      <c r="D80" s="179">
        <v>66206</v>
      </c>
      <c r="E80" s="179">
        <v>175468</v>
      </c>
      <c r="F80" s="179">
        <v>323219</v>
      </c>
      <c r="G80" s="179">
        <v>301702</v>
      </c>
      <c r="H80" s="180">
        <f>G80/F80-1</f>
        <v>-6.6570962721869686E-2</v>
      </c>
      <c r="I80" s="180">
        <f>G80/C80-1</f>
        <v>-8.7984571110734877E-2</v>
      </c>
      <c r="J80" s="179">
        <f>G80-F80</f>
        <v>-21517</v>
      </c>
      <c r="K80" s="179">
        <f>G80-C80</f>
        <v>-29106</v>
      </c>
      <c r="L80" s="180">
        <f>G80/G80</f>
        <v>1</v>
      </c>
    </row>
    <row r="81" spans="2:12" x14ac:dyDescent="0.25">
      <c r="B81" s="62" t="s">
        <v>93</v>
      </c>
      <c r="C81" s="179">
        <v>297308</v>
      </c>
      <c r="D81" s="179">
        <v>42478</v>
      </c>
      <c r="E81" s="179">
        <v>121294</v>
      </c>
      <c r="F81" s="179">
        <v>284582</v>
      </c>
      <c r="G81" s="179">
        <v>272244</v>
      </c>
      <c r="H81" s="180">
        <f>G81/F81-1</f>
        <v>-4.3354815132369606E-2</v>
      </c>
      <c r="I81" s="180">
        <f>G81/C81-1</f>
        <v>-8.4303146904893267E-2</v>
      </c>
      <c r="J81" s="179">
        <f>G81-F81</f>
        <v>-12338</v>
      </c>
      <c r="K81" s="179">
        <f>G81-C81</f>
        <v>-25064</v>
      </c>
      <c r="L81" s="180">
        <f>G81/G80</f>
        <v>0.90236060748685787</v>
      </c>
    </row>
    <row r="82" spans="2:12" ht="15.75" thickBot="1" x14ac:dyDescent="0.3">
      <c r="B82" s="62" t="s">
        <v>166</v>
      </c>
      <c r="C82" s="179">
        <v>33500</v>
      </c>
      <c r="D82" s="179">
        <v>23729</v>
      </c>
      <c r="E82" s="179">
        <v>54174</v>
      </c>
      <c r="F82" s="179">
        <v>38637</v>
      </c>
      <c r="G82" s="179">
        <v>29457</v>
      </c>
      <c r="H82" s="180">
        <f>G82/F82-1</f>
        <v>-0.23759608665269039</v>
      </c>
      <c r="I82" s="180">
        <f>G82/C82-1</f>
        <v>-0.12068656716417914</v>
      </c>
      <c r="J82" s="179">
        <f>G82-F82</f>
        <v>-9180</v>
      </c>
      <c r="K82" s="179">
        <f>G82-C82</f>
        <v>-4043</v>
      </c>
      <c r="L82" s="180">
        <f>G82/G80</f>
        <v>9.7636077984236097E-2</v>
      </c>
    </row>
    <row r="83" spans="2:12" ht="16.5" thickBot="1" x14ac:dyDescent="0.3">
      <c r="B83" s="183" t="s">
        <v>199</v>
      </c>
      <c r="C83" s="186"/>
      <c r="D83" s="186"/>
      <c r="E83" s="186"/>
      <c r="F83" s="186"/>
      <c r="G83" s="186"/>
      <c r="H83" s="186"/>
      <c r="I83" s="186"/>
      <c r="J83" s="186"/>
      <c r="K83" s="201"/>
      <c r="L83" s="201"/>
    </row>
    <row r="84" spans="2:12" x14ac:dyDescent="0.25">
      <c r="B84" s="62" t="s">
        <v>58</v>
      </c>
      <c r="C84" s="179">
        <v>19493</v>
      </c>
      <c r="D84" s="179">
        <v>9076</v>
      </c>
      <c r="E84" s="179">
        <v>27146</v>
      </c>
      <c r="F84" s="179">
        <v>23107</v>
      </c>
      <c r="G84" s="179">
        <v>21775</v>
      </c>
      <c r="H84" s="180">
        <f>G84/F84-1</f>
        <v>-5.7644869520058872E-2</v>
      </c>
      <c r="I84" s="180">
        <f>G84/C84-1</f>
        <v>0.1170676653157543</v>
      </c>
      <c r="J84" s="179">
        <f>G84-F84</f>
        <v>-1332</v>
      </c>
      <c r="K84" s="179">
        <f>G84-C84</f>
        <v>2282</v>
      </c>
      <c r="L84" s="180">
        <f>G84/G84</f>
        <v>1</v>
      </c>
    </row>
    <row r="85" spans="2:12" x14ac:dyDescent="0.25">
      <c r="B85" s="62" t="s">
        <v>93</v>
      </c>
      <c r="C85" s="179">
        <v>15883</v>
      </c>
      <c r="D85" s="179">
        <v>5237</v>
      </c>
      <c r="E85" s="179">
        <v>18574</v>
      </c>
      <c r="F85" s="179">
        <v>17908</v>
      </c>
      <c r="G85" s="179">
        <v>18279</v>
      </c>
      <c r="H85" s="180">
        <f>G85/F85-1</f>
        <v>2.0716997989725261E-2</v>
      </c>
      <c r="I85" s="180">
        <f>G85/C85-1</f>
        <v>0.15085311339167662</v>
      </c>
      <c r="J85" s="179">
        <f>G85-F85</f>
        <v>371</v>
      </c>
      <c r="K85" s="179">
        <f>G85-C85</f>
        <v>2396</v>
      </c>
      <c r="L85" s="180">
        <f>G85/G84</f>
        <v>0.83944890929965554</v>
      </c>
    </row>
    <row r="86" spans="2:12" ht="15.75" thickBot="1" x14ac:dyDescent="0.3">
      <c r="B86" s="62" t="s">
        <v>166</v>
      </c>
      <c r="C86" s="179">
        <v>3610</v>
      </c>
      <c r="D86" s="179">
        <v>3841</v>
      </c>
      <c r="E86" s="179">
        <v>8571</v>
      </c>
      <c r="F86" s="179">
        <v>5200</v>
      </c>
      <c r="G86" s="179">
        <v>3496</v>
      </c>
      <c r="H86" s="180">
        <f>G86/F86-1</f>
        <v>-0.32769230769230773</v>
      </c>
      <c r="I86" s="180">
        <f>G86/C86-1</f>
        <v>-3.157894736842104E-2</v>
      </c>
      <c r="J86" s="179">
        <f>G86-F86</f>
        <v>-1704</v>
      </c>
      <c r="K86" s="179">
        <f>G86-C86</f>
        <v>-114</v>
      </c>
      <c r="L86" s="180">
        <f>G86/G84</f>
        <v>0.16055109070034443</v>
      </c>
    </row>
    <row r="87" spans="2:12" ht="16.5" thickBot="1" x14ac:dyDescent="0.3">
      <c r="B87" s="183" t="s">
        <v>200</v>
      </c>
      <c r="C87" s="186"/>
      <c r="D87" s="186"/>
      <c r="E87" s="186"/>
      <c r="F87" s="186"/>
      <c r="G87" s="186"/>
      <c r="H87" s="186"/>
      <c r="I87" s="186"/>
      <c r="J87" s="186"/>
      <c r="K87" s="201"/>
      <c r="L87" s="201"/>
    </row>
    <row r="88" spans="2:12" x14ac:dyDescent="0.25">
      <c r="B88" s="62" t="s">
        <v>58</v>
      </c>
      <c r="C88" s="179">
        <v>2749</v>
      </c>
      <c r="D88" s="179">
        <v>3189</v>
      </c>
      <c r="E88" s="179">
        <v>6162</v>
      </c>
      <c r="F88" s="179">
        <v>3634</v>
      </c>
      <c r="G88" s="179">
        <v>2178</v>
      </c>
      <c r="H88" s="180">
        <f>G88/F88-1</f>
        <v>-0.40066042927903134</v>
      </c>
      <c r="I88" s="180">
        <f>G88/C88-1</f>
        <v>-0.20771189523463074</v>
      </c>
      <c r="J88" s="179">
        <f>G88-F88</f>
        <v>-1456</v>
      </c>
      <c r="K88" s="179">
        <f>G88-C88</f>
        <v>-571</v>
      </c>
      <c r="L88" s="180">
        <f>G88/G88</f>
        <v>1</v>
      </c>
    </row>
    <row r="89" spans="2:12" x14ac:dyDescent="0.25">
      <c r="B89" s="62" t="s">
        <v>93</v>
      </c>
      <c r="C89" s="179">
        <v>1738</v>
      </c>
      <c r="D89" s="179">
        <v>2037</v>
      </c>
      <c r="E89" s="179">
        <v>3064</v>
      </c>
      <c r="F89" s="179">
        <v>2891</v>
      </c>
      <c r="G89" s="179">
        <v>1612</v>
      </c>
      <c r="H89" s="180">
        <f>G89/F89-1</f>
        <v>-0.44240747146316151</v>
      </c>
      <c r="I89" s="180">
        <f>G89/C89-1</f>
        <v>-7.2497123130034535E-2</v>
      </c>
      <c r="J89" s="179">
        <f>G89-F89</f>
        <v>-1279</v>
      </c>
      <c r="K89" s="179">
        <f>G89-C89</f>
        <v>-126</v>
      </c>
      <c r="L89" s="180">
        <f>G89/G88</f>
        <v>0.74012855831037649</v>
      </c>
    </row>
    <row r="90" spans="2:12" ht="15.75" thickBot="1" x14ac:dyDescent="0.3">
      <c r="B90" s="62" t="s">
        <v>166</v>
      </c>
      <c r="C90" s="179">
        <v>1012</v>
      </c>
      <c r="D90" s="179">
        <v>1152</v>
      </c>
      <c r="E90" s="179">
        <v>3098</v>
      </c>
      <c r="F90" s="179">
        <v>742</v>
      </c>
      <c r="G90" s="179">
        <v>567</v>
      </c>
      <c r="H90" s="180">
        <f>G90/F90-1</f>
        <v>-0.23584905660377353</v>
      </c>
      <c r="I90" s="180">
        <f>G90/C90-1</f>
        <v>-0.43972332015810278</v>
      </c>
      <c r="J90" s="179">
        <f>G90-F90</f>
        <v>-175</v>
      </c>
      <c r="K90" s="179">
        <f>G90-C90</f>
        <v>-445</v>
      </c>
      <c r="L90" s="180">
        <f>G90/G88</f>
        <v>0.26033057851239672</v>
      </c>
    </row>
    <row r="91" spans="2:12" ht="16.5" thickBot="1" x14ac:dyDescent="0.3">
      <c r="B91" s="164" t="s">
        <v>164</v>
      </c>
      <c r="C91" s="165"/>
      <c r="D91" s="165"/>
      <c r="E91" s="165"/>
      <c r="F91" s="165"/>
      <c r="G91" s="165"/>
      <c r="H91" s="165"/>
      <c r="I91" s="165"/>
      <c r="J91" s="165"/>
      <c r="K91" s="165"/>
      <c r="L91" s="165"/>
    </row>
    <row r="92" spans="2:12" ht="16.5" thickBot="1" x14ac:dyDescent="0.3">
      <c r="B92" s="183" t="s">
        <v>201</v>
      </c>
      <c r="C92" s="184"/>
      <c r="D92" s="184"/>
      <c r="E92" s="184"/>
      <c r="F92" s="184"/>
      <c r="G92" s="184"/>
      <c r="H92" s="184"/>
      <c r="I92" s="184"/>
      <c r="J92" s="184"/>
      <c r="K92" s="165"/>
      <c r="L92" s="165"/>
    </row>
    <row r="93" spans="2:12" x14ac:dyDescent="0.25">
      <c r="B93" s="62" t="s">
        <v>58</v>
      </c>
      <c r="C93" s="179">
        <v>501028</v>
      </c>
      <c r="D93" s="179">
        <v>154997</v>
      </c>
      <c r="E93" s="179">
        <v>365283</v>
      </c>
      <c r="F93" s="179">
        <v>589652</v>
      </c>
      <c r="G93" s="179">
        <v>581482</v>
      </c>
      <c r="H93" s="180">
        <f>G93/F93-1</f>
        <v>-1.3855630100466088E-2</v>
      </c>
      <c r="I93" s="180">
        <f>G93/C93-1</f>
        <v>0.16057785193641871</v>
      </c>
      <c r="J93" s="179">
        <f>G93-F93</f>
        <v>-8170</v>
      </c>
      <c r="K93" s="179">
        <f>G93-C93</f>
        <v>80454</v>
      </c>
      <c r="L93" s="180">
        <f>G93/G93</f>
        <v>1</v>
      </c>
    </row>
    <row r="94" spans="2:12" x14ac:dyDescent="0.25">
      <c r="B94" s="62" t="s">
        <v>93</v>
      </c>
      <c r="C94" s="179">
        <v>434712</v>
      </c>
      <c r="D94" s="179">
        <v>111506</v>
      </c>
      <c r="E94" s="179">
        <v>289651</v>
      </c>
      <c r="F94" s="179">
        <v>526287</v>
      </c>
      <c r="G94" s="179">
        <v>519033</v>
      </c>
      <c r="H94" s="180">
        <f>G94/F94-1</f>
        <v>-1.3783353949461064E-2</v>
      </c>
      <c r="I94" s="180">
        <f>G94/C94-1</f>
        <v>0.19396980069563297</v>
      </c>
      <c r="J94" s="179">
        <f>G94-F94</f>
        <v>-7254</v>
      </c>
      <c r="K94" s="179">
        <f>G94-C94</f>
        <v>84321</v>
      </c>
      <c r="L94" s="180">
        <f>G94/G93</f>
        <v>0.89260372634062624</v>
      </c>
    </row>
    <row r="95" spans="2:12" ht="15.75" thickBot="1" x14ac:dyDescent="0.3">
      <c r="B95" s="62" t="s">
        <v>166</v>
      </c>
      <c r="C95" s="179">
        <v>66316</v>
      </c>
      <c r="D95" s="179">
        <v>43491</v>
      </c>
      <c r="E95" s="179">
        <v>75632</v>
      </c>
      <c r="F95" s="179">
        <v>63366</v>
      </c>
      <c r="G95" s="179">
        <v>62448</v>
      </c>
      <c r="H95" s="180">
        <f>G95/F95-1</f>
        <v>-1.4487264463592497E-2</v>
      </c>
      <c r="I95" s="180">
        <f>G95/C95-1</f>
        <v>-5.8326798962543003E-2</v>
      </c>
      <c r="J95" s="179">
        <f>G95-F95</f>
        <v>-918</v>
      </c>
      <c r="K95" s="179">
        <f>G95-C95</f>
        <v>-3868</v>
      </c>
      <c r="L95" s="180">
        <f>G95/G93</f>
        <v>0.10739455391568441</v>
      </c>
    </row>
    <row r="96" spans="2:12" ht="16.5" thickBot="1" x14ac:dyDescent="0.3">
      <c r="B96" s="183" t="s">
        <v>197</v>
      </c>
      <c r="C96" s="186"/>
      <c r="D96" s="186"/>
      <c r="E96" s="186"/>
      <c r="F96" s="186"/>
      <c r="G96" s="186"/>
      <c r="H96" s="186"/>
      <c r="I96" s="186"/>
      <c r="J96" s="186"/>
      <c r="K96" s="201"/>
      <c r="L96" s="201"/>
    </row>
    <row r="97" spans="2:12" x14ac:dyDescent="0.25">
      <c r="B97" s="62" t="s">
        <v>58</v>
      </c>
      <c r="C97" s="179">
        <v>253834</v>
      </c>
      <c r="D97" s="179">
        <v>76108</v>
      </c>
      <c r="E97" s="179">
        <v>180672</v>
      </c>
      <c r="F97" s="179">
        <v>310387</v>
      </c>
      <c r="G97" s="179">
        <v>303700</v>
      </c>
      <c r="H97" s="180">
        <f>G97/F97-1</f>
        <v>-2.1544072399939385E-2</v>
      </c>
      <c r="I97" s="180">
        <f>G97/C97-1</f>
        <v>0.19645122402830206</v>
      </c>
      <c r="J97" s="179">
        <f>G97-F97</f>
        <v>-6687</v>
      </c>
      <c r="K97" s="179">
        <f>G97-C97</f>
        <v>49866</v>
      </c>
      <c r="L97" s="180">
        <f>G97/G97</f>
        <v>1</v>
      </c>
    </row>
    <row r="98" spans="2:12" x14ac:dyDescent="0.25">
      <c r="B98" s="62" t="s">
        <v>93</v>
      </c>
      <c r="C98" s="179">
        <v>213883</v>
      </c>
      <c r="D98" s="179">
        <v>52518</v>
      </c>
      <c r="E98" s="179">
        <v>141261</v>
      </c>
      <c r="F98" s="179">
        <v>272365</v>
      </c>
      <c r="G98" s="179">
        <v>264293</v>
      </c>
      <c r="H98" s="180">
        <f>G98/F98-1</f>
        <v>-2.9636700750830691E-2</v>
      </c>
      <c r="I98" s="180">
        <f>G98/C98-1</f>
        <v>0.2356896059995417</v>
      </c>
      <c r="J98" s="179">
        <f>G98-F98</f>
        <v>-8072</v>
      </c>
      <c r="K98" s="179">
        <f>G98-C98</f>
        <v>50410</v>
      </c>
      <c r="L98" s="180">
        <f>G98/G97</f>
        <v>0.8702436615080672</v>
      </c>
    </row>
    <row r="99" spans="2:12" ht="15.75" thickBot="1" x14ac:dyDescent="0.3">
      <c r="B99" s="62" t="s">
        <v>166</v>
      </c>
      <c r="C99" s="179">
        <v>39951</v>
      </c>
      <c r="D99" s="179">
        <v>23591</v>
      </c>
      <c r="E99" s="179">
        <v>39411</v>
      </c>
      <c r="F99" s="179">
        <v>38023</v>
      </c>
      <c r="G99" s="179">
        <v>39406</v>
      </c>
      <c r="H99" s="180">
        <f>G99/F99-1</f>
        <v>3.6372721773663352E-2</v>
      </c>
      <c r="I99" s="180">
        <f>G99/C99-1</f>
        <v>-1.364171109609269E-2</v>
      </c>
      <c r="J99" s="179">
        <f>G99-F99</f>
        <v>1383</v>
      </c>
      <c r="K99" s="179">
        <f>G99-C99</f>
        <v>-545</v>
      </c>
      <c r="L99" s="180">
        <f>G99/G97</f>
        <v>0.12975304576885083</v>
      </c>
    </row>
    <row r="100" spans="2:12" ht="16.5" thickBot="1" x14ac:dyDescent="0.3">
      <c r="B100" s="183" t="s">
        <v>198</v>
      </c>
      <c r="C100" s="186"/>
      <c r="D100" s="186"/>
      <c r="E100" s="186"/>
      <c r="F100" s="186"/>
      <c r="G100" s="186"/>
      <c r="H100" s="186"/>
      <c r="I100" s="186"/>
      <c r="J100" s="186"/>
      <c r="K100" s="201"/>
      <c r="L100" s="201"/>
    </row>
    <row r="101" spans="2:12" x14ac:dyDescent="0.25">
      <c r="B101" s="62" t="s">
        <v>58</v>
      </c>
      <c r="C101" s="179">
        <v>227688</v>
      </c>
      <c r="D101" s="179">
        <v>68200</v>
      </c>
      <c r="E101" s="179">
        <v>162496</v>
      </c>
      <c r="F101" s="179">
        <v>253846</v>
      </c>
      <c r="G101" s="179">
        <v>249753</v>
      </c>
      <c r="H101" s="180">
        <f>G101/F101-1</f>
        <v>-1.6123949166029772E-2</v>
      </c>
      <c r="I101" s="180">
        <f>G101/C101-1</f>
        <v>9.6908928006746109E-2</v>
      </c>
      <c r="J101" s="179">
        <f>G101-F101</f>
        <v>-4093</v>
      </c>
      <c r="K101" s="179">
        <f>G101-C101</f>
        <v>22065</v>
      </c>
      <c r="L101" s="180">
        <f>G101/G101</f>
        <v>1</v>
      </c>
    </row>
    <row r="102" spans="2:12" x14ac:dyDescent="0.25">
      <c r="B102" s="62" t="s">
        <v>93</v>
      </c>
      <c r="C102" s="179">
        <v>204366</v>
      </c>
      <c r="D102" s="179">
        <v>51294</v>
      </c>
      <c r="E102" s="179">
        <v>132101</v>
      </c>
      <c r="F102" s="179">
        <v>232002</v>
      </c>
      <c r="G102" s="179">
        <v>229566</v>
      </c>
      <c r="H102" s="180">
        <f>G102/F102-1</f>
        <v>-1.0499909483538961E-2</v>
      </c>
      <c r="I102" s="180">
        <f>G102/C102-1</f>
        <v>0.12330818237867347</v>
      </c>
      <c r="J102" s="179">
        <f>G102-F102</f>
        <v>-2436</v>
      </c>
      <c r="K102" s="179">
        <f>G102-C102</f>
        <v>25200</v>
      </c>
      <c r="L102" s="180">
        <f>G102/G101</f>
        <v>0.91917214207637143</v>
      </c>
    </row>
    <row r="103" spans="2:12" ht="15.75" thickBot="1" x14ac:dyDescent="0.3">
      <c r="B103" s="62" t="s">
        <v>166</v>
      </c>
      <c r="C103" s="179">
        <v>23324</v>
      </c>
      <c r="D103" s="179">
        <v>16905</v>
      </c>
      <c r="E103" s="179">
        <v>30395</v>
      </c>
      <c r="F103" s="179">
        <v>21845</v>
      </c>
      <c r="G103" s="179">
        <v>20187</v>
      </c>
      <c r="H103" s="180">
        <f>G103/F103-1</f>
        <v>-7.5898374914167954E-2</v>
      </c>
      <c r="I103" s="180">
        <f>G103/C103-1</f>
        <v>-0.13449665580517922</v>
      </c>
      <c r="J103" s="179">
        <f>G103-F103</f>
        <v>-1658</v>
      </c>
      <c r="K103" s="179">
        <f>G103-C103</f>
        <v>-3137</v>
      </c>
      <c r="L103" s="180">
        <f>G103/G101</f>
        <v>8.0827857923628552E-2</v>
      </c>
    </row>
    <row r="104" spans="2:12" ht="16.5" thickBot="1" x14ac:dyDescent="0.3">
      <c r="B104" s="183" t="s">
        <v>199</v>
      </c>
      <c r="C104" s="186"/>
      <c r="D104" s="186"/>
      <c r="E104" s="186"/>
      <c r="F104" s="186"/>
      <c r="G104" s="186"/>
      <c r="H104" s="186"/>
      <c r="I104" s="186"/>
      <c r="J104" s="186"/>
      <c r="K104" s="201"/>
      <c r="L104" s="201"/>
    </row>
    <row r="105" spans="2:12" x14ac:dyDescent="0.25">
      <c r="B105" s="62" t="s">
        <v>58</v>
      </c>
      <c r="C105" s="179">
        <v>16164</v>
      </c>
      <c r="D105" s="179">
        <v>7888</v>
      </c>
      <c r="E105" s="179">
        <v>18104</v>
      </c>
      <c r="F105" s="179">
        <v>21876</v>
      </c>
      <c r="G105" s="179">
        <v>24072</v>
      </c>
      <c r="H105" s="180">
        <f>G105/F105-1</f>
        <v>0.1003839824465167</v>
      </c>
      <c r="I105" s="180">
        <f>G105/C105-1</f>
        <v>0.48923533778767636</v>
      </c>
      <c r="J105" s="179">
        <f>G105-F105</f>
        <v>2196</v>
      </c>
      <c r="K105" s="179">
        <f>G105-C105</f>
        <v>7908</v>
      </c>
      <c r="L105" s="180">
        <f>G105/G105</f>
        <v>1</v>
      </c>
    </row>
    <row r="106" spans="2:12" x14ac:dyDescent="0.25">
      <c r="B106" s="62" t="s">
        <v>93</v>
      </c>
      <c r="C106" s="179">
        <v>13722</v>
      </c>
      <c r="D106" s="179">
        <v>5439</v>
      </c>
      <c r="E106" s="179">
        <v>13490</v>
      </c>
      <c r="F106" s="179">
        <v>19059</v>
      </c>
      <c r="G106" s="179">
        <v>21920</v>
      </c>
      <c r="H106" s="180">
        <f>G106/F106-1</f>
        <v>0.15011280759746048</v>
      </c>
      <c r="I106" s="180">
        <f>G106/C106-1</f>
        <v>0.59743477627168051</v>
      </c>
      <c r="J106" s="179">
        <f>G106-F106</f>
        <v>2861</v>
      </c>
      <c r="K106" s="179">
        <f>G106-C106</f>
        <v>8198</v>
      </c>
      <c r="L106" s="180">
        <f>G106/G105</f>
        <v>0.9106015287470921</v>
      </c>
    </row>
    <row r="107" spans="2:12" ht="15.75" thickBot="1" x14ac:dyDescent="0.3">
      <c r="B107" s="62" t="s">
        <v>166</v>
      </c>
      <c r="C107" s="179">
        <v>2442</v>
      </c>
      <c r="D107" s="179">
        <v>2451</v>
      </c>
      <c r="E107" s="179">
        <v>4614</v>
      </c>
      <c r="F107" s="179">
        <v>2816</v>
      </c>
      <c r="G107" s="179">
        <v>2153</v>
      </c>
      <c r="H107" s="180">
        <f>G107/F107-1</f>
        <v>-0.23544034090909094</v>
      </c>
      <c r="I107" s="180">
        <f>G107/C107-1</f>
        <v>-0.1183456183456183</v>
      </c>
      <c r="J107" s="179">
        <f>G107-F107</f>
        <v>-663</v>
      </c>
      <c r="K107" s="179">
        <f>G107-C107</f>
        <v>-289</v>
      </c>
      <c r="L107" s="180">
        <f>G107/G105</f>
        <v>8.9440013293452969E-2</v>
      </c>
    </row>
    <row r="108" spans="2:12" ht="16.5" thickBot="1" x14ac:dyDescent="0.3">
      <c r="B108" s="183" t="s">
        <v>200</v>
      </c>
      <c r="C108" s="186"/>
      <c r="D108" s="186"/>
      <c r="E108" s="186"/>
      <c r="F108" s="186"/>
      <c r="G108" s="186"/>
      <c r="H108" s="186"/>
      <c r="I108" s="186"/>
      <c r="J108" s="186"/>
      <c r="K108" s="201"/>
      <c r="L108" s="201"/>
    </row>
    <row r="109" spans="2:12" x14ac:dyDescent="0.25">
      <c r="B109" s="62" t="s">
        <v>58</v>
      </c>
      <c r="C109" s="179">
        <v>3343</v>
      </c>
      <c r="D109" s="179">
        <v>2801</v>
      </c>
      <c r="E109" s="179">
        <v>4012</v>
      </c>
      <c r="F109" s="179">
        <v>3544</v>
      </c>
      <c r="G109" s="179">
        <v>3957</v>
      </c>
      <c r="H109" s="180">
        <f>G109/F109-1</f>
        <v>0.11653498871331824</v>
      </c>
      <c r="I109" s="180">
        <f>G109/C109-1</f>
        <v>0.18366736464253663</v>
      </c>
      <c r="J109" s="179">
        <f>G109-F109</f>
        <v>413</v>
      </c>
      <c r="K109" s="179">
        <f>G109-C109</f>
        <v>614</v>
      </c>
      <c r="L109" s="180">
        <f>G109/G109</f>
        <v>1</v>
      </c>
    </row>
    <row r="110" spans="2:12" x14ac:dyDescent="0.25">
      <c r="B110" s="62" t="s">
        <v>93</v>
      </c>
      <c r="C110" s="179">
        <v>2743</v>
      </c>
      <c r="D110" s="179">
        <v>2256</v>
      </c>
      <c r="E110" s="179">
        <v>2799</v>
      </c>
      <c r="F110" s="179">
        <v>2862</v>
      </c>
      <c r="G110" s="179">
        <v>3254</v>
      </c>
      <c r="H110" s="180">
        <f>G110/F110-1</f>
        <v>0.13696715583508046</v>
      </c>
      <c r="I110" s="180">
        <f>G110/C110-1</f>
        <v>0.18629238060517683</v>
      </c>
      <c r="J110" s="179">
        <f>G110-F110</f>
        <v>392</v>
      </c>
      <c r="K110" s="179">
        <f>G110-C110</f>
        <v>511</v>
      </c>
      <c r="L110" s="180">
        <f>G110/G109</f>
        <v>0.82234015668435678</v>
      </c>
    </row>
    <row r="111" spans="2:12" ht="15.75" thickBot="1" x14ac:dyDescent="0.3">
      <c r="B111" s="62" t="s">
        <v>166</v>
      </c>
      <c r="C111" s="179">
        <v>601</v>
      </c>
      <c r="D111" s="179">
        <v>545</v>
      </c>
      <c r="E111" s="179">
        <v>1214</v>
      </c>
      <c r="F111" s="179">
        <v>682</v>
      </c>
      <c r="G111" s="179">
        <v>702</v>
      </c>
      <c r="H111" s="180">
        <f>G111/F111-1</f>
        <v>2.9325513196480912E-2</v>
      </c>
      <c r="I111" s="180">
        <f>G111/C111-1</f>
        <v>0.16805324459234616</v>
      </c>
      <c r="J111" s="179">
        <f>G111-F111</f>
        <v>20</v>
      </c>
      <c r="K111" s="179">
        <f>G111-C111</f>
        <v>101</v>
      </c>
      <c r="L111" s="180">
        <f>G111/G109</f>
        <v>0.177407126611069</v>
      </c>
    </row>
    <row r="112" spans="2:12" ht="16.5" thickBot="1" x14ac:dyDescent="0.3">
      <c r="B112" s="164" t="s">
        <v>165</v>
      </c>
      <c r="C112" s="165"/>
      <c r="D112" s="165"/>
      <c r="E112" s="165"/>
      <c r="F112" s="165"/>
      <c r="G112" s="165"/>
      <c r="H112" s="165"/>
      <c r="I112" s="165"/>
      <c r="J112" s="165"/>
      <c r="K112" s="165"/>
      <c r="L112" s="165"/>
    </row>
    <row r="113" spans="2:12" ht="16.5" thickBot="1" x14ac:dyDescent="0.3">
      <c r="B113" s="183" t="s">
        <v>201</v>
      </c>
      <c r="C113" s="184"/>
      <c r="D113" s="184"/>
      <c r="E113" s="184"/>
      <c r="F113" s="184"/>
      <c r="G113" s="184"/>
      <c r="H113" s="184"/>
      <c r="I113" s="184"/>
      <c r="J113" s="184"/>
      <c r="K113" s="165"/>
      <c r="L113" s="165"/>
    </row>
    <row r="114" spans="2:12" x14ac:dyDescent="0.25">
      <c r="B114" s="62" t="s">
        <v>58</v>
      </c>
      <c r="C114" s="179">
        <v>69630</v>
      </c>
      <c r="D114" s="179">
        <v>22201</v>
      </c>
      <c r="E114" s="179">
        <v>58104</v>
      </c>
      <c r="F114" s="179">
        <v>51632</v>
      </c>
      <c r="G114" s="179">
        <v>43403</v>
      </c>
      <c r="H114" s="180">
        <f>G114/F114-1</f>
        <v>-0.15937790517508521</v>
      </c>
      <c r="I114" s="180">
        <f>G114/C114-1</f>
        <v>-0.37666235817894589</v>
      </c>
      <c r="J114" s="179">
        <f>G114-F114</f>
        <v>-8229</v>
      </c>
      <c r="K114" s="179">
        <f>G114-C114</f>
        <v>-26227</v>
      </c>
      <c r="L114" s="180">
        <f>G114/G114</f>
        <v>1</v>
      </c>
    </row>
    <row r="115" spans="2:12" x14ac:dyDescent="0.25">
      <c r="B115" s="62" t="s">
        <v>93</v>
      </c>
      <c r="C115" s="179">
        <v>45219</v>
      </c>
      <c r="D115" s="179">
        <v>7091</v>
      </c>
      <c r="E115" s="179">
        <v>21078</v>
      </c>
      <c r="F115" s="179">
        <v>26136</v>
      </c>
      <c r="G115" s="179">
        <v>22190</v>
      </c>
      <c r="H115" s="180">
        <f>G115/F115-1</f>
        <v>-0.15097949188858284</v>
      </c>
      <c r="I115" s="180">
        <f>G115/C115-1</f>
        <v>-0.50927707379641296</v>
      </c>
      <c r="J115" s="179">
        <f>G115-F115</f>
        <v>-3946</v>
      </c>
      <c r="K115" s="179">
        <f>G115-C115</f>
        <v>-23029</v>
      </c>
      <c r="L115" s="180">
        <f>G115/G114</f>
        <v>0.5112549823744903</v>
      </c>
    </row>
    <row r="116" spans="2:12" ht="15.75" thickBot="1" x14ac:dyDescent="0.3">
      <c r="B116" s="62" t="s">
        <v>166</v>
      </c>
      <c r="C116" s="179">
        <v>24411</v>
      </c>
      <c r="D116" s="179">
        <v>15109</v>
      </c>
      <c r="E116" s="179">
        <v>37026</v>
      </c>
      <c r="F116" s="179">
        <v>25495</v>
      </c>
      <c r="G116" s="179">
        <v>21213</v>
      </c>
      <c r="H116" s="180">
        <f>G116/F116-1</f>
        <v>-0.16795450088252595</v>
      </c>
      <c r="I116" s="180">
        <f>G116/C116-1</f>
        <v>-0.13100651345704806</v>
      </c>
      <c r="J116" s="179">
        <f>G116-F116</f>
        <v>-4282</v>
      </c>
      <c r="K116" s="179">
        <f>G116-C116</f>
        <v>-3198</v>
      </c>
      <c r="L116" s="180">
        <f>G116/G114</f>
        <v>0.48874501762550976</v>
      </c>
    </row>
    <row r="117" spans="2:12" ht="16.5" thickBot="1" x14ac:dyDescent="0.3">
      <c r="B117" s="183" t="s">
        <v>197</v>
      </c>
      <c r="C117" s="186"/>
      <c r="D117" s="186"/>
      <c r="E117" s="186"/>
      <c r="F117" s="186"/>
      <c r="G117" s="186"/>
      <c r="H117" s="186"/>
      <c r="I117" s="186"/>
      <c r="J117" s="186"/>
      <c r="K117" s="201"/>
      <c r="L117" s="201"/>
    </row>
    <row r="118" spans="2:12" x14ac:dyDescent="0.25">
      <c r="B118" s="62" t="s">
        <v>58</v>
      </c>
      <c r="C118" s="179">
        <v>32659</v>
      </c>
      <c r="D118" s="179">
        <v>8268</v>
      </c>
      <c r="E118" s="179">
        <v>23006</v>
      </c>
      <c r="F118" s="179">
        <v>25907</v>
      </c>
      <c r="G118" s="179">
        <v>23391</v>
      </c>
      <c r="H118" s="180">
        <f>G118/F118-1</f>
        <v>-9.7116609410583976E-2</v>
      </c>
      <c r="I118" s="180">
        <f>G118/C118-1</f>
        <v>-0.28378088735111306</v>
      </c>
      <c r="J118" s="179">
        <f>G118-F118</f>
        <v>-2516</v>
      </c>
      <c r="K118" s="179">
        <f>G118-C118</f>
        <v>-9268</v>
      </c>
      <c r="L118" s="180">
        <f>G118/G118</f>
        <v>1</v>
      </c>
    </row>
    <row r="119" spans="2:12" x14ac:dyDescent="0.25">
      <c r="B119" s="62" t="s">
        <v>93</v>
      </c>
      <c r="C119" s="179">
        <v>20225</v>
      </c>
      <c r="D119" s="179">
        <v>1953</v>
      </c>
      <c r="E119" s="179">
        <v>6504</v>
      </c>
      <c r="F119" s="179">
        <v>10406</v>
      </c>
      <c r="G119" s="179">
        <v>10327</v>
      </c>
      <c r="H119" s="180">
        <f>G119/F119-1</f>
        <v>-7.5917739765519743E-3</v>
      </c>
      <c r="I119" s="180">
        <f>G119/C119-1</f>
        <v>-0.48939431396786159</v>
      </c>
      <c r="J119" s="179">
        <f>G119-F119</f>
        <v>-79</v>
      </c>
      <c r="K119" s="179">
        <f>G119-C119</f>
        <v>-9898</v>
      </c>
      <c r="L119" s="180">
        <f>G119/G118</f>
        <v>0.4414945919370698</v>
      </c>
    </row>
    <row r="120" spans="2:12" ht="15.75" thickBot="1" x14ac:dyDescent="0.3">
      <c r="B120" s="62" t="s">
        <v>166</v>
      </c>
      <c r="C120" s="179">
        <v>12435</v>
      </c>
      <c r="D120" s="179">
        <v>6315</v>
      </c>
      <c r="E120" s="179">
        <v>16501</v>
      </c>
      <c r="F120" s="179">
        <v>15501</v>
      </c>
      <c r="G120" s="179">
        <v>13065</v>
      </c>
      <c r="H120" s="180">
        <f>G120/F120-1</f>
        <v>-0.15715115153861037</v>
      </c>
      <c r="I120" s="180">
        <f>G120/C120-1</f>
        <v>5.06634499396863E-2</v>
      </c>
      <c r="J120" s="179">
        <f>G120-F120</f>
        <v>-2436</v>
      </c>
      <c r="K120" s="179">
        <f>G120-C120</f>
        <v>630</v>
      </c>
      <c r="L120" s="180">
        <f>G120/G118</f>
        <v>0.55854815954854431</v>
      </c>
    </row>
    <row r="121" spans="2:12" ht="16.5" thickBot="1" x14ac:dyDescent="0.3">
      <c r="B121" s="183" t="s">
        <v>198</v>
      </c>
      <c r="C121" s="186"/>
      <c r="D121" s="186"/>
      <c r="E121" s="186"/>
      <c r="F121" s="186"/>
      <c r="G121" s="186"/>
      <c r="H121" s="186"/>
      <c r="I121" s="186"/>
      <c r="J121" s="186"/>
      <c r="K121" s="201"/>
      <c r="L121" s="201"/>
    </row>
    <row r="122" spans="2:12" x14ac:dyDescent="0.25">
      <c r="B122" s="62" t="s">
        <v>58</v>
      </c>
      <c r="C122" s="179">
        <v>31329</v>
      </c>
      <c r="D122" s="179">
        <v>10022</v>
      </c>
      <c r="E122" s="179">
        <v>26608</v>
      </c>
      <c r="F122" s="179">
        <v>18186</v>
      </c>
      <c r="G122" s="179">
        <v>15973</v>
      </c>
      <c r="H122" s="180">
        <f>G122/F122-1</f>
        <v>-0.12168701198724297</v>
      </c>
      <c r="I122" s="180">
        <f>G122/C122-1</f>
        <v>-0.49015289348526925</v>
      </c>
      <c r="J122" s="179">
        <f>G122-F122</f>
        <v>-2213</v>
      </c>
      <c r="K122" s="179">
        <f>G122-C122</f>
        <v>-15356</v>
      </c>
      <c r="L122" s="180">
        <f>G122/G122</f>
        <v>1</v>
      </c>
    </row>
    <row r="123" spans="2:12" x14ac:dyDescent="0.25">
      <c r="B123" s="62" t="s">
        <v>93</v>
      </c>
      <c r="C123" s="179">
        <v>20703</v>
      </c>
      <c r="D123" s="179">
        <v>3182</v>
      </c>
      <c r="E123" s="179">
        <v>10479</v>
      </c>
      <c r="F123" s="179">
        <v>11649</v>
      </c>
      <c r="G123" s="179">
        <v>9263</v>
      </c>
      <c r="H123" s="180">
        <f>G123/F123-1</f>
        <v>-0.20482444845051073</v>
      </c>
      <c r="I123" s="180">
        <f>G123/C123-1</f>
        <v>-0.55257692121914692</v>
      </c>
      <c r="J123" s="179">
        <f>G123-F123</f>
        <v>-2386</v>
      </c>
      <c r="K123" s="179">
        <f>G123-C123</f>
        <v>-11440</v>
      </c>
      <c r="L123" s="180">
        <f>G123/G122</f>
        <v>0.57991610843298069</v>
      </c>
    </row>
    <row r="124" spans="2:12" ht="15.75" thickBot="1" x14ac:dyDescent="0.3">
      <c r="B124" s="62" t="s">
        <v>166</v>
      </c>
      <c r="C124" s="179">
        <v>10627</v>
      </c>
      <c r="D124" s="179">
        <v>6841</v>
      </c>
      <c r="E124" s="179">
        <v>16129</v>
      </c>
      <c r="F124" s="179">
        <v>6537</v>
      </c>
      <c r="G124" s="179">
        <v>6710</v>
      </c>
      <c r="H124" s="180">
        <f>G124/F124-1</f>
        <v>2.6464739176992547E-2</v>
      </c>
      <c r="I124" s="180">
        <f>G124/C124-1</f>
        <v>-0.36858944198739063</v>
      </c>
      <c r="J124" s="179">
        <f>G124-F124</f>
        <v>173</v>
      </c>
      <c r="K124" s="179">
        <f>G124-C124</f>
        <v>-3917</v>
      </c>
      <c r="L124" s="180">
        <f>G124/G122</f>
        <v>0.42008389156701936</v>
      </c>
    </row>
    <row r="125" spans="2:12" ht="16.5" thickBot="1" x14ac:dyDescent="0.3">
      <c r="B125" s="183" t="s">
        <v>199</v>
      </c>
      <c r="C125" s="186"/>
      <c r="D125" s="186"/>
      <c r="E125" s="186"/>
      <c r="F125" s="186"/>
      <c r="G125" s="186"/>
      <c r="H125" s="186"/>
      <c r="I125" s="186"/>
      <c r="J125" s="186"/>
      <c r="K125" s="201"/>
      <c r="L125" s="201"/>
    </row>
    <row r="126" spans="2:12" x14ac:dyDescent="0.25">
      <c r="B126" s="62" t="s">
        <v>58</v>
      </c>
      <c r="C126" s="179">
        <v>4524</v>
      </c>
      <c r="D126" s="179">
        <v>2927</v>
      </c>
      <c r="E126" s="179">
        <v>6597</v>
      </c>
      <c r="F126" s="179">
        <v>6168</v>
      </c>
      <c r="G126" s="179">
        <v>3232</v>
      </c>
      <c r="H126" s="180">
        <f>G126/F126-1</f>
        <v>-0.47600518806744485</v>
      </c>
      <c r="I126" s="180">
        <f>G126/C126-1</f>
        <v>-0.28558797524314761</v>
      </c>
      <c r="J126" s="179">
        <f>G126-F126</f>
        <v>-2936</v>
      </c>
      <c r="K126" s="179">
        <f>G126-C126</f>
        <v>-1292</v>
      </c>
      <c r="L126" s="180">
        <f>G126/G126</f>
        <v>1</v>
      </c>
    </row>
    <row r="127" spans="2:12" x14ac:dyDescent="0.25">
      <c r="B127" s="62" t="s">
        <v>93</v>
      </c>
      <c r="C127" s="179">
        <v>3389</v>
      </c>
      <c r="D127" s="179">
        <v>1340</v>
      </c>
      <c r="E127" s="179">
        <v>3181</v>
      </c>
      <c r="F127" s="179">
        <v>3328</v>
      </c>
      <c r="G127" s="179">
        <v>2047</v>
      </c>
      <c r="H127" s="180">
        <f>G127/F127-1</f>
        <v>-0.38491586538461542</v>
      </c>
      <c r="I127" s="180">
        <f>G127/C127-1</f>
        <v>-0.39598701681912063</v>
      </c>
      <c r="J127" s="179">
        <f>G127-F127</f>
        <v>-1281</v>
      </c>
      <c r="K127" s="179">
        <f>G127-C127</f>
        <v>-1342</v>
      </c>
      <c r="L127" s="180">
        <f>G127/G126</f>
        <v>0.63335396039603964</v>
      </c>
    </row>
    <row r="128" spans="2:12" ht="15.75" thickBot="1" x14ac:dyDescent="0.3">
      <c r="B128" s="62" t="s">
        <v>166</v>
      </c>
      <c r="C128" s="179">
        <v>1135</v>
      </c>
      <c r="D128" s="179">
        <v>1586</v>
      </c>
      <c r="E128" s="179">
        <v>3416</v>
      </c>
      <c r="F128" s="179">
        <v>2840</v>
      </c>
      <c r="G128" s="179">
        <v>1185</v>
      </c>
      <c r="H128" s="180">
        <f>G128/F128-1</f>
        <v>-0.58274647887323949</v>
      </c>
      <c r="I128" s="180">
        <f>G128/C128-1</f>
        <v>4.4052863436123246E-2</v>
      </c>
      <c r="J128" s="179">
        <f>G128-F128</f>
        <v>-1655</v>
      </c>
      <c r="K128" s="179">
        <f>G128-C128</f>
        <v>50</v>
      </c>
      <c r="L128" s="180">
        <f>G128/G126</f>
        <v>0.36664603960396042</v>
      </c>
    </row>
    <row r="129" spans="2:12" ht="16.5" thickBot="1" x14ac:dyDescent="0.3">
      <c r="B129" s="183" t="s">
        <v>200</v>
      </c>
      <c r="C129" s="186"/>
      <c r="D129" s="186"/>
      <c r="E129" s="186"/>
      <c r="F129" s="186"/>
      <c r="G129" s="186"/>
      <c r="H129" s="186"/>
      <c r="I129" s="186"/>
      <c r="J129" s="186"/>
      <c r="K129" s="201"/>
      <c r="L129" s="201"/>
    </row>
    <row r="130" spans="2:12" x14ac:dyDescent="0.25">
      <c r="B130" s="62" t="s">
        <v>58</v>
      </c>
      <c r="C130" s="179">
        <v>1117</v>
      </c>
      <c r="D130" s="179">
        <v>985</v>
      </c>
      <c r="E130" s="179">
        <v>1895</v>
      </c>
      <c r="F130" s="179">
        <v>1373</v>
      </c>
      <c r="G130" s="179">
        <v>809</v>
      </c>
      <c r="H130" s="180">
        <f>G130/F130-1</f>
        <v>-0.41077931536780776</v>
      </c>
      <c r="I130" s="180">
        <f>G130/C130-1</f>
        <v>-0.27573858549686658</v>
      </c>
      <c r="J130" s="179">
        <f>G130-F130</f>
        <v>-564</v>
      </c>
      <c r="K130" s="179">
        <f>G130-C130</f>
        <v>-308</v>
      </c>
      <c r="L130" s="180">
        <f>G130/G130</f>
        <v>1</v>
      </c>
    </row>
    <row r="131" spans="2:12" x14ac:dyDescent="0.25">
      <c r="B131" s="62" t="s">
        <v>93</v>
      </c>
      <c r="C131" s="179">
        <v>902</v>
      </c>
      <c r="D131" s="179">
        <v>616</v>
      </c>
      <c r="E131" s="179">
        <v>915</v>
      </c>
      <c r="F131" s="179">
        <v>754</v>
      </c>
      <c r="G131" s="179">
        <v>553</v>
      </c>
      <c r="H131" s="180">
        <f>G131/F131-1</f>
        <v>-0.26657824933687002</v>
      </c>
      <c r="I131" s="180">
        <f>G131/C131-1</f>
        <v>-0.38691796008869184</v>
      </c>
      <c r="J131" s="179">
        <f>G131-F131</f>
        <v>-201</v>
      </c>
      <c r="K131" s="179">
        <f>G131-C131</f>
        <v>-349</v>
      </c>
      <c r="L131" s="180">
        <f>G131/G130</f>
        <v>0.6835599505562423</v>
      </c>
    </row>
    <row r="132" spans="2:12" x14ac:dyDescent="0.25">
      <c r="B132" s="62" t="s">
        <v>166</v>
      </c>
      <c r="C132" s="179">
        <v>215</v>
      </c>
      <c r="D132" s="179">
        <v>369</v>
      </c>
      <c r="E132" s="179">
        <v>980</v>
      </c>
      <c r="F132" s="179">
        <v>618</v>
      </c>
      <c r="G132" s="179">
        <v>255</v>
      </c>
      <c r="H132" s="180">
        <f>G132/F132-1</f>
        <v>-0.58737864077669899</v>
      </c>
      <c r="I132" s="180">
        <f>G132/C132-1</f>
        <v>0.18604651162790709</v>
      </c>
      <c r="J132" s="179">
        <f>G132-F132</f>
        <v>-363</v>
      </c>
      <c r="K132" s="179">
        <f>G132-C132</f>
        <v>40</v>
      </c>
      <c r="L132" s="180">
        <f>G132/G130</f>
        <v>0.31520395550061803</v>
      </c>
    </row>
    <row r="133" spans="2:12" ht="6" customHeight="1" x14ac:dyDescent="0.25"/>
    <row r="134" spans="2:12" x14ac:dyDescent="0.25">
      <c r="B134" s="41" t="s">
        <v>85</v>
      </c>
      <c r="C134" s="41"/>
      <c r="D134" s="41"/>
      <c r="E134" s="41"/>
      <c r="F134" s="41"/>
      <c r="G134" s="41"/>
      <c r="H134" s="41"/>
      <c r="I134" s="41"/>
      <c r="J134" s="41"/>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B57B9-2BF0-4F39-943B-ED6B06210712}">
  <dimension ref="A1:V101"/>
  <sheetViews>
    <sheetView showGridLines="0" workbookViewId="0"/>
  </sheetViews>
  <sheetFormatPr baseColWidth="10" defaultColWidth="11.42578125" defaultRowHeight="15" x14ac:dyDescent="0.25"/>
  <cols>
    <col min="1" max="1" width="18.42578125" customWidth="1"/>
    <col min="2" max="2" width="43.5703125" customWidth="1"/>
    <col min="16" max="16" width="15.85546875" customWidth="1"/>
  </cols>
  <sheetData>
    <row r="1" spans="1:22" ht="40.5" customHeight="1" x14ac:dyDescent="0.25">
      <c r="A1" s="47"/>
    </row>
    <row r="4" spans="1:22" ht="21.75" customHeight="1" thickBot="1" x14ac:dyDescent="0.3">
      <c r="B4" s="12" t="str">
        <f>CONCATENATE("Turistas entrados a Canarias e islas según motivo del viaje")</f>
        <v>Turistas entrados a Canarias e islas según motivo del viaje</v>
      </c>
      <c r="C4" s="12"/>
      <c r="D4" s="12"/>
      <c r="E4" s="12"/>
      <c r="F4" s="12"/>
      <c r="G4" s="12"/>
      <c r="H4" s="12"/>
      <c r="I4" s="12"/>
      <c r="J4" s="12"/>
      <c r="K4" s="12"/>
      <c r="L4" s="12"/>
      <c r="M4" s="12"/>
      <c r="N4" s="12"/>
      <c r="O4" s="12"/>
      <c r="P4" s="12"/>
      <c r="Q4" s="12"/>
      <c r="R4" s="12"/>
      <c r="S4" s="12"/>
      <c r="T4" s="12"/>
      <c r="U4" s="12"/>
      <c r="V4" s="1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64" t="s">
        <v>58</v>
      </c>
      <c r="C7" s="184"/>
      <c r="D7" s="184"/>
      <c r="E7" s="184"/>
      <c r="F7" s="184"/>
      <c r="G7" s="184"/>
      <c r="H7" s="184"/>
      <c r="I7" s="184"/>
      <c r="J7" s="184"/>
      <c r="K7" s="165"/>
      <c r="L7" s="165"/>
      <c r="M7" s="165"/>
      <c r="N7" s="165"/>
      <c r="O7" s="165"/>
      <c r="P7" s="165"/>
      <c r="Q7" s="165"/>
      <c r="R7" s="165"/>
      <c r="S7" s="165"/>
      <c r="T7" s="165"/>
      <c r="U7" s="165"/>
      <c r="V7" s="165"/>
    </row>
    <row r="8" spans="1:22" ht="15.75" x14ac:dyDescent="0.25">
      <c r="B8" s="202" t="s">
        <v>160</v>
      </c>
      <c r="C8" s="116">
        <v>15115709</v>
      </c>
      <c r="D8" s="116">
        <v>4631804</v>
      </c>
      <c r="E8" s="116">
        <v>6697165</v>
      </c>
      <c r="F8" s="116">
        <v>14617383</v>
      </c>
      <c r="G8" s="116">
        <v>16210911</v>
      </c>
      <c r="H8" s="117">
        <f t="shared" ref="H8:H37" si="0">G8/F8-1</f>
        <v>0.10901595723393176</v>
      </c>
      <c r="I8" s="117">
        <f t="shared" ref="I8:I37" si="1">G8/C8-1</f>
        <v>7.2454557043933665E-2</v>
      </c>
      <c r="J8" s="116">
        <f t="shared" ref="J8:J37" si="2">G8-F8</f>
        <v>1593528</v>
      </c>
      <c r="K8" s="116">
        <f t="shared" ref="K8:K37" si="3">G8-C8</f>
        <v>1095202</v>
      </c>
      <c r="L8" s="117">
        <f>G8/G8</f>
        <v>1</v>
      </c>
      <c r="M8" s="119">
        <v>1325924</v>
      </c>
      <c r="N8" s="116">
        <v>250574</v>
      </c>
      <c r="O8" s="116">
        <v>1025982</v>
      </c>
      <c r="P8" s="116">
        <v>1448890</v>
      </c>
      <c r="Q8" s="116">
        <v>1569613</v>
      </c>
      <c r="R8" s="118">
        <f t="shared" ref="R8:R37" si="4">Q8/P8-1</f>
        <v>8.3321025060563603E-2</v>
      </c>
      <c r="S8" s="117">
        <f t="shared" ref="S8:S37" si="5">Q8/M8-1</f>
        <v>0.18378806025081373</v>
      </c>
      <c r="T8" s="116">
        <f t="shared" ref="T8:T37" si="6">Q8-P8</f>
        <v>120723</v>
      </c>
      <c r="U8" s="116">
        <f t="shared" ref="U8:U37" si="7">Q8-M8</f>
        <v>243689</v>
      </c>
      <c r="V8" s="118">
        <f t="shared" ref="V8" si="8">Q8/Q8</f>
        <v>1</v>
      </c>
    </row>
    <row r="9" spans="1:22" ht="15.75" x14ac:dyDescent="0.25">
      <c r="B9" s="203" t="s">
        <v>202</v>
      </c>
      <c r="C9" s="116">
        <v>14521845</v>
      </c>
      <c r="D9" s="116">
        <v>4387998</v>
      </c>
      <c r="E9" s="116">
        <v>6268582</v>
      </c>
      <c r="F9" s="116">
        <v>14013490</v>
      </c>
      <c r="G9" s="116">
        <v>15613182</v>
      </c>
      <c r="H9" s="117">
        <f t="shared" si="0"/>
        <v>0.11415371902359794</v>
      </c>
      <c r="I9" s="117">
        <f t="shared" si="1"/>
        <v>7.5151401216581037E-2</v>
      </c>
      <c r="J9" s="116">
        <f t="shared" si="2"/>
        <v>1599692</v>
      </c>
      <c r="K9" s="116">
        <f t="shared" si="3"/>
        <v>1091337</v>
      </c>
      <c r="L9" s="117">
        <f>G9/G8</f>
        <v>0.9631279821349954</v>
      </c>
      <c r="M9" s="119">
        <v>1255966</v>
      </c>
      <c r="N9" s="116">
        <v>221043</v>
      </c>
      <c r="O9" s="116">
        <v>966093</v>
      </c>
      <c r="P9" s="116">
        <v>1369865</v>
      </c>
      <c r="Q9" s="116">
        <v>1497865</v>
      </c>
      <c r="R9" s="118">
        <f t="shared" si="4"/>
        <v>9.3439864512196547E-2</v>
      </c>
      <c r="S9" s="117">
        <f t="shared" si="5"/>
        <v>0.19259995891608539</v>
      </c>
      <c r="T9" s="116">
        <f t="shared" si="6"/>
        <v>128000</v>
      </c>
      <c r="U9" s="116">
        <f t="shared" si="7"/>
        <v>241899</v>
      </c>
      <c r="V9" s="118">
        <f t="shared" ref="V9" si="9">Q9/Q8</f>
        <v>0.95428936941781195</v>
      </c>
    </row>
    <row r="10" spans="1:22" ht="15.75" x14ac:dyDescent="0.25">
      <c r="B10" s="203" t="s">
        <v>203</v>
      </c>
      <c r="C10" s="116">
        <v>176700</v>
      </c>
      <c r="D10" s="116">
        <v>85988</v>
      </c>
      <c r="E10" s="116">
        <v>151443</v>
      </c>
      <c r="F10" s="116">
        <v>204840</v>
      </c>
      <c r="G10" s="116">
        <v>228094</v>
      </c>
      <c r="H10" s="117">
        <f t="shared" si="0"/>
        <v>0.11352274946299556</v>
      </c>
      <c r="I10" s="117">
        <f t="shared" si="1"/>
        <v>0.29085455574419927</v>
      </c>
      <c r="J10" s="116">
        <f t="shared" si="2"/>
        <v>23254</v>
      </c>
      <c r="K10" s="116">
        <f t="shared" si="3"/>
        <v>51394</v>
      </c>
      <c r="L10" s="117">
        <f>G10/G8</f>
        <v>1.4070399868335592E-2</v>
      </c>
      <c r="M10" s="119">
        <v>16184</v>
      </c>
      <c r="N10" s="116">
        <v>8475</v>
      </c>
      <c r="O10" s="116">
        <v>11441</v>
      </c>
      <c r="P10" s="116">
        <v>21894</v>
      </c>
      <c r="Q10" s="116">
        <v>23190</v>
      </c>
      <c r="R10" s="118">
        <f t="shared" si="4"/>
        <v>5.9194299808166706E-2</v>
      </c>
      <c r="S10" s="117">
        <f t="shared" si="5"/>
        <v>0.43289668808699955</v>
      </c>
      <c r="T10" s="116">
        <f t="shared" si="6"/>
        <v>1296</v>
      </c>
      <c r="U10" s="116">
        <f t="shared" si="7"/>
        <v>7006</v>
      </c>
      <c r="V10" s="118">
        <f t="shared" ref="V10" si="10">Q10/Q8</f>
        <v>1.4774342465308328E-2</v>
      </c>
    </row>
    <row r="11" spans="1:22" ht="31.5" x14ac:dyDescent="0.25">
      <c r="B11" s="204" t="s">
        <v>204</v>
      </c>
      <c r="C11" s="116">
        <v>67791</v>
      </c>
      <c r="D11" s="116">
        <v>25672</v>
      </c>
      <c r="E11" s="116">
        <v>70256</v>
      </c>
      <c r="F11" s="116">
        <v>124077</v>
      </c>
      <c r="G11" s="116">
        <v>122806</v>
      </c>
      <c r="H11" s="117">
        <f t="shared" si="0"/>
        <v>-1.0243639030601992E-2</v>
      </c>
      <c r="I11" s="117">
        <f t="shared" si="1"/>
        <v>0.81153840480299744</v>
      </c>
      <c r="J11" s="116">
        <f t="shared" si="2"/>
        <v>-1271</v>
      </c>
      <c r="K11" s="116">
        <f t="shared" si="3"/>
        <v>55015</v>
      </c>
      <c r="L11" s="117">
        <f>G11/G8</f>
        <v>7.5755150342877086E-3</v>
      </c>
      <c r="M11" s="119">
        <v>8350</v>
      </c>
      <c r="N11" s="116">
        <v>5328</v>
      </c>
      <c r="O11" s="116">
        <v>12880</v>
      </c>
      <c r="P11" s="116">
        <v>22434</v>
      </c>
      <c r="Q11" s="116">
        <v>18385</v>
      </c>
      <c r="R11" s="118">
        <f t="shared" si="4"/>
        <v>-0.18048497815815279</v>
      </c>
      <c r="S11" s="117">
        <f t="shared" si="5"/>
        <v>1.2017964071856286</v>
      </c>
      <c r="T11" s="116">
        <f t="shared" si="6"/>
        <v>-4049</v>
      </c>
      <c r="U11" s="116">
        <f t="shared" si="7"/>
        <v>10035</v>
      </c>
      <c r="V11" s="118">
        <f t="shared" ref="V11" si="11">Q11/Q8</f>
        <v>1.1713078319305459E-2</v>
      </c>
    </row>
    <row r="12" spans="1:22" ht="15.75" x14ac:dyDescent="0.25">
      <c r="B12" s="203" t="s">
        <v>205</v>
      </c>
      <c r="C12" s="189">
        <v>349375</v>
      </c>
      <c r="D12" s="189">
        <v>132144</v>
      </c>
      <c r="E12" s="189">
        <v>206885</v>
      </c>
      <c r="F12" s="189">
        <v>274975</v>
      </c>
      <c r="G12" s="189">
        <v>246831</v>
      </c>
      <c r="H12" s="190">
        <f t="shared" si="0"/>
        <v>-0.10235112282934811</v>
      </c>
      <c r="I12" s="190">
        <f t="shared" si="1"/>
        <v>-0.29350697674418602</v>
      </c>
      <c r="J12" s="189">
        <f t="shared" si="2"/>
        <v>-28144</v>
      </c>
      <c r="K12" s="189">
        <f t="shared" si="3"/>
        <v>-102544</v>
      </c>
      <c r="L12" s="190">
        <f>G12/G8</f>
        <v>1.5226226336076979E-2</v>
      </c>
      <c r="M12" s="191">
        <v>45424</v>
      </c>
      <c r="N12" s="189">
        <v>15728</v>
      </c>
      <c r="O12" s="189">
        <v>35568</v>
      </c>
      <c r="P12" s="189">
        <v>34697</v>
      </c>
      <c r="Q12" s="189">
        <v>30173</v>
      </c>
      <c r="R12" s="192">
        <f t="shared" si="4"/>
        <v>-0.13038591232671415</v>
      </c>
      <c r="S12" s="190">
        <f t="shared" si="5"/>
        <v>-0.33574762240225431</v>
      </c>
      <c r="T12" s="189">
        <f t="shared" si="6"/>
        <v>-4524</v>
      </c>
      <c r="U12" s="189">
        <f t="shared" si="7"/>
        <v>-15251</v>
      </c>
      <c r="V12" s="192">
        <f t="shared" ref="V12" si="12">Q12/Q8</f>
        <v>1.9223209797574307E-2</v>
      </c>
    </row>
    <row r="13" spans="1:22" x14ac:dyDescent="0.25">
      <c r="B13" s="205" t="s">
        <v>161</v>
      </c>
      <c r="C13" s="193">
        <v>5889454</v>
      </c>
      <c r="D13" s="193">
        <v>1931945</v>
      </c>
      <c r="E13" s="193">
        <v>2762750</v>
      </c>
      <c r="F13" s="193">
        <v>5951456</v>
      </c>
      <c r="G13" s="193">
        <v>6572823</v>
      </c>
      <c r="H13" s="194">
        <f t="shared" si="0"/>
        <v>0.10440587983847993</v>
      </c>
      <c r="I13" s="194">
        <f t="shared" si="1"/>
        <v>0.11603265769628224</v>
      </c>
      <c r="J13" s="193">
        <f t="shared" si="2"/>
        <v>621367</v>
      </c>
      <c r="K13" s="193">
        <f t="shared" si="3"/>
        <v>683369</v>
      </c>
      <c r="L13" s="194">
        <f>G13/G13</f>
        <v>1</v>
      </c>
      <c r="M13" s="195">
        <v>526258</v>
      </c>
      <c r="N13" s="193">
        <v>109315</v>
      </c>
      <c r="O13" s="193">
        <v>415641</v>
      </c>
      <c r="P13" s="193">
        <v>584798</v>
      </c>
      <c r="Q13" s="193">
        <v>636062</v>
      </c>
      <c r="R13" s="196">
        <f t="shared" si="4"/>
        <v>8.7661038512443668E-2</v>
      </c>
      <c r="S13" s="194">
        <f t="shared" si="5"/>
        <v>0.20865050982597899</v>
      </c>
      <c r="T13" s="193">
        <f t="shared" si="6"/>
        <v>51264</v>
      </c>
      <c r="U13" s="193">
        <f t="shared" si="7"/>
        <v>109804</v>
      </c>
      <c r="V13" s="196">
        <f t="shared" ref="V13" si="13">Q13/Q13</f>
        <v>1</v>
      </c>
    </row>
    <row r="14" spans="1:22" x14ac:dyDescent="0.25">
      <c r="B14" s="206" t="s">
        <v>202</v>
      </c>
      <c r="C14" s="179">
        <v>5640060</v>
      </c>
      <c r="D14" s="179">
        <v>1825098</v>
      </c>
      <c r="E14" s="179">
        <v>2558352</v>
      </c>
      <c r="F14" s="179">
        <v>5667247</v>
      </c>
      <c r="G14" s="179">
        <v>6286999</v>
      </c>
      <c r="H14" s="180">
        <f t="shared" si="0"/>
        <v>0.10935680057707042</v>
      </c>
      <c r="I14" s="180">
        <f t="shared" si="1"/>
        <v>0.11470427619564338</v>
      </c>
      <c r="J14" s="179">
        <f t="shared" si="2"/>
        <v>619752</v>
      </c>
      <c r="K14" s="179">
        <f t="shared" si="3"/>
        <v>646939</v>
      </c>
      <c r="L14" s="180">
        <f>G14/G13</f>
        <v>0.95651427096089459</v>
      </c>
      <c r="M14" s="181">
        <v>497169</v>
      </c>
      <c r="N14" s="179">
        <v>96468</v>
      </c>
      <c r="O14" s="179">
        <v>394263</v>
      </c>
      <c r="P14" s="179">
        <v>544341</v>
      </c>
      <c r="Q14" s="179">
        <v>601305</v>
      </c>
      <c r="R14" s="182">
        <f t="shared" si="4"/>
        <v>0.10464763815328992</v>
      </c>
      <c r="S14" s="180">
        <f t="shared" si="5"/>
        <v>0.20945795091809827</v>
      </c>
      <c r="T14" s="179">
        <f t="shared" si="6"/>
        <v>56964</v>
      </c>
      <c r="U14" s="179">
        <f t="shared" si="7"/>
        <v>104136</v>
      </c>
      <c r="V14" s="182">
        <f t="shared" ref="V14" si="14">Q14/Q13</f>
        <v>0.94535595586593757</v>
      </c>
    </row>
    <row r="15" spans="1:22" x14ac:dyDescent="0.25">
      <c r="B15" s="206" t="s">
        <v>203</v>
      </c>
      <c r="C15" s="179">
        <v>79484</v>
      </c>
      <c r="D15" s="179">
        <v>46442</v>
      </c>
      <c r="E15" s="179">
        <v>85622</v>
      </c>
      <c r="F15" s="179">
        <v>103819</v>
      </c>
      <c r="G15" s="179">
        <v>108047</v>
      </c>
      <c r="H15" s="180">
        <f t="shared" si="0"/>
        <v>4.0724722834933891E-2</v>
      </c>
      <c r="I15" s="180">
        <f t="shared" si="1"/>
        <v>0.35935534195561369</v>
      </c>
      <c r="J15" s="179">
        <f t="shared" si="2"/>
        <v>4228</v>
      </c>
      <c r="K15" s="179">
        <f t="shared" si="3"/>
        <v>28563</v>
      </c>
      <c r="L15" s="180">
        <f>G15/G13</f>
        <v>1.6438446615708348E-2</v>
      </c>
      <c r="M15" s="181">
        <v>7948</v>
      </c>
      <c r="N15" s="179">
        <v>3662</v>
      </c>
      <c r="O15" s="179">
        <v>4513</v>
      </c>
      <c r="P15" s="179">
        <v>10115</v>
      </c>
      <c r="Q15" s="179">
        <v>10110</v>
      </c>
      <c r="R15" s="182">
        <f t="shared" si="4"/>
        <v>-4.9431537320809849E-4</v>
      </c>
      <c r="S15" s="180">
        <f t="shared" si="5"/>
        <v>0.27201811776547569</v>
      </c>
      <c r="T15" s="179">
        <f t="shared" si="6"/>
        <v>-5</v>
      </c>
      <c r="U15" s="179">
        <f t="shared" si="7"/>
        <v>2162</v>
      </c>
      <c r="V15" s="182">
        <f t="shared" ref="V15" si="15">Q15/Q13</f>
        <v>1.5894676934009578E-2</v>
      </c>
    </row>
    <row r="16" spans="1:22" ht="30" x14ac:dyDescent="0.25">
      <c r="B16" s="207" t="s">
        <v>204</v>
      </c>
      <c r="C16" s="179">
        <v>32632</v>
      </c>
      <c r="D16" s="179">
        <v>10884</v>
      </c>
      <c r="E16" s="179">
        <v>39243</v>
      </c>
      <c r="F16" s="179">
        <v>69170</v>
      </c>
      <c r="G16" s="179">
        <v>69654</v>
      </c>
      <c r="H16" s="180">
        <f t="shared" si="0"/>
        <v>6.9972531444266739E-3</v>
      </c>
      <c r="I16" s="180">
        <f t="shared" si="1"/>
        <v>1.1345305221868105</v>
      </c>
      <c r="J16" s="179">
        <f t="shared" si="2"/>
        <v>484</v>
      </c>
      <c r="K16" s="179">
        <f t="shared" si="3"/>
        <v>37022</v>
      </c>
      <c r="L16" s="180">
        <f>G16/G13</f>
        <v>1.0597273043865627E-2</v>
      </c>
      <c r="M16" s="181">
        <v>5909</v>
      </c>
      <c r="N16" s="179">
        <v>2473</v>
      </c>
      <c r="O16" s="179">
        <v>6676</v>
      </c>
      <c r="P16" s="179">
        <v>14782</v>
      </c>
      <c r="Q16" s="179">
        <v>11641</v>
      </c>
      <c r="R16" s="182">
        <f t="shared" si="4"/>
        <v>-0.21248816127722903</v>
      </c>
      <c r="S16" s="180">
        <f t="shared" si="5"/>
        <v>0.97004569301066179</v>
      </c>
      <c r="T16" s="179">
        <f t="shared" si="6"/>
        <v>-3141</v>
      </c>
      <c r="U16" s="179">
        <f t="shared" si="7"/>
        <v>5732</v>
      </c>
      <c r="V16" s="182">
        <f t="shared" ref="V16" si="16">Q16/Q13</f>
        <v>1.830167499394713E-2</v>
      </c>
    </row>
    <row r="17" spans="2:22" x14ac:dyDescent="0.25">
      <c r="B17" s="206" t="s">
        <v>205</v>
      </c>
      <c r="C17" s="197">
        <v>137280</v>
      </c>
      <c r="D17" s="197">
        <v>49521</v>
      </c>
      <c r="E17" s="197">
        <v>79533</v>
      </c>
      <c r="F17" s="197">
        <v>111223</v>
      </c>
      <c r="G17" s="197">
        <v>108129</v>
      </c>
      <c r="H17" s="198">
        <f t="shared" si="0"/>
        <v>-2.7817987286802182E-2</v>
      </c>
      <c r="I17" s="198">
        <f t="shared" si="1"/>
        <v>-0.21234702797202798</v>
      </c>
      <c r="J17" s="197">
        <f t="shared" si="2"/>
        <v>-3094</v>
      </c>
      <c r="K17" s="197">
        <f t="shared" si="3"/>
        <v>-29151</v>
      </c>
      <c r="L17" s="198">
        <f>G17/G13</f>
        <v>1.6450922229306952E-2</v>
      </c>
      <c r="M17" s="199">
        <v>15231</v>
      </c>
      <c r="N17" s="197">
        <v>6711</v>
      </c>
      <c r="O17" s="197">
        <v>10189</v>
      </c>
      <c r="P17" s="197">
        <v>15560</v>
      </c>
      <c r="Q17" s="197">
        <v>13007</v>
      </c>
      <c r="R17" s="200">
        <f t="shared" si="4"/>
        <v>-0.16407455012853467</v>
      </c>
      <c r="S17" s="198">
        <f t="shared" si="5"/>
        <v>-0.14601798962641976</v>
      </c>
      <c r="T17" s="197">
        <f t="shared" si="6"/>
        <v>-2553</v>
      </c>
      <c r="U17" s="197">
        <f t="shared" si="7"/>
        <v>-2224</v>
      </c>
      <c r="V17" s="200">
        <f t="shared" ref="V17" si="17">Q17/Q13</f>
        <v>2.0449264379887495E-2</v>
      </c>
    </row>
    <row r="18" spans="2:22" x14ac:dyDescent="0.25">
      <c r="B18" s="205" t="s">
        <v>162</v>
      </c>
      <c r="C18" s="193">
        <v>4272615</v>
      </c>
      <c r="D18" s="193">
        <v>1331425</v>
      </c>
      <c r="E18" s="193">
        <v>1789513</v>
      </c>
      <c r="F18" s="193">
        <v>3868048</v>
      </c>
      <c r="G18" s="193">
        <v>4340676</v>
      </c>
      <c r="H18" s="194">
        <f t="shared" si="0"/>
        <v>0.12218772879757434</v>
      </c>
      <c r="I18" s="194">
        <f t="shared" si="1"/>
        <v>1.5929588788130999E-2</v>
      </c>
      <c r="J18" s="193">
        <f t="shared" si="2"/>
        <v>472628</v>
      </c>
      <c r="K18" s="193">
        <f t="shared" si="3"/>
        <v>68061</v>
      </c>
      <c r="L18" s="194">
        <f>G18/G18</f>
        <v>1</v>
      </c>
      <c r="M18" s="195">
        <v>416723</v>
      </c>
      <c r="N18" s="193">
        <v>74976</v>
      </c>
      <c r="O18" s="193">
        <v>316527</v>
      </c>
      <c r="P18" s="193">
        <v>421484</v>
      </c>
      <c r="Q18" s="193">
        <v>465099</v>
      </c>
      <c r="R18" s="196">
        <f t="shared" si="4"/>
        <v>0.1034796101394122</v>
      </c>
      <c r="S18" s="194">
        <f t="shared" si="5"/>
        <v>0.11608670507747343</v>
      </c>
      <c r="T18" s="193">
        <f t="shared" si="6"/>
        <v>43615</v>
      </c>
      <c r="U18" s="193">
        <f t="shared" si="7"/>
        <v>48376</v>
      </c>
      <c r="V18" s="196">
        <f t="shared" ref="V18" si="18">Q18/Q18</f>
        <v>1</v>
      </c>
    </row>
    <row r="19" spans="2:22" x14ac:dyDescent="0.25">
      <c r="B19" s="206" t="s">
        <v>202</v>
      </c>
      <c r="C19" s="179">
        <v>3998776</v>
      </c>
      <c r="D19" s="179">
        <v>1227680</v>
      </c>
      <c r="E19" s="179">
        <v>1634750</v>
      </c>
      <c r="F19" s="179">
        <v>3655747</v>
      </c>
      <c r="G19" s="179">
        <v>4156368</v>
      </c>
      <c r="H19" s="180">
        <f t="shared" si="0"/>
        <v>0.13694082221772996</v>
      </c>
      <c r="I19" s="180">
        <f t="shared" si="1"/>
        <v>3.941005947820031E-2</v>
      </c>
      <c r="J19" s="179">
        <f t="shared" si="2"/>
        <v>500621</v>
      </c>
      <c r="K19" s="179">
        <f t="shared" si="3"/>
        <v>157592</v>
      </c>
      <c r="L19" s="180">
        <f>G19/G18</f>
        <v>0.95753933258321977</v>
      </c>
      <c r="M19" s="181">
        <v>383202</v>
      </c>
      <c r="N19" s="179">
        <v>64102</v>
      </c>
      <c r="O19" s="179">
        <v>291039</v>
      </c>
      <c r="P19" s="179">
        <v>397959</v>
      </c>
      <c r="Q19" s="179">
        <v>444113</v>
      </c>
      <c r="R19" s="182">
        <f t="shared" si="4"/>
        <v>0.11597677147645857</v>
      </c>
      <c r="S19" s="180">
        <f t="shared" si="5"/>
        <v>0.15895271945344747</v>
      </c>
      <c r="T19" s="179">
        <f t="shared" si="6"/>
        <v>46154</v>
      </c>
      <c r="U19" s="179">
        <f t="shared" si="7"/>
        <v>60911</v>
      </c>
      <c r="V19" s="182">
        <f t="shared" ref="V19" si="19">Q19/Q18</f>
        <v>0.95487842373344167</v>
      </c>
    </row>
    <row r="20" spans="2:22" x14ac:dyDescent="0.25">
      <c r="B20" s="206" t="s">
        <v>203</v>
      </c>
      <c r="C20" s="179">
        <v>69605</v>
      </c>
      <c r="D20" s="179">
        <v>24317</v>
      </c>
      <c r="E20" s="179">
        <v>36101</v>
      </c>
      <c r="F20" s="179">
        <v>59968</v>
      </c>
      <c r="G20" s="179">
        <v>57640</v>
      </c>
      <c r="H20" s="180">
        <f t="shared" si="0"/>
        <v>-3.8820704375666981E-2</v>
      </c>
      <c r="I20" s="180">
        <f t="shared" si="1"/>
        <v>-0.17189857050499247</v>
      </c>
      <c r="J20" s="179">
        <f t="shared" si="2"/>
        <v>-2328</v>
      </c>
      <c r="K20" s="179">
        <f t="shared" si="3"/>
        <v>-11965</v>
      </c>
      <c r="L20" s="180">
        <f>G20/G18</f>
        <v>1.3279037642984642E-2</v>
      </c>
      <c r="M20" s="181">
        <v>6073</v>
      </c>
      <c r="N20" s="179">
        <v>2278</v>
      </c>
      <c r="O20" s="179">
        <v>4246</v>
      </c>
      <c r="P20" s="179">
        <v>6994</v>
      </c>
      <c r="Q20" s="179">
        <v>5403</v>
      </c>
      <c r="R20" s="182">
        <f t="shared" si="4"/>
        <v>-0.22748069774092083</v>
      </c>
      <c r="S20" s="180">
        <f t="shared" si="5"/>
        <v>-0.11032438662934296</v>
      </c>
      <c r="T20" s="179">
        <f t="shared" si="6"/>
        <v>-1591</v>
      </c>
      <c r="U20" s="179">
        <f t="shared" si="7"/>
        <v>-670</v>
      </c>
      <c r="V20" s="182">
        <f t="shared" ref="V20" si="20">Q20/Q18</f>
        <v>1.161688156715022E-2</v>
      </c>
    </row>
    <row r="21" spans="2:22" ht="30" x14ac:dyDescent="0.25">
      <c r="B21" s="207" t="s">
        <v>204</v>
      </c>
      <c r="C21" s="179">
        <v>20886</v>
      </c>
      <c r="D21" s="179">
        <v>7065</v>
      </c>
      <c r="E21" s="179">
        <v>18939</v>
      </c>
      <c r="F21" s="179">
        <v>26581</v>
      </c>
      <c r="G21" s="179">
        <v>20282</v>
      </c>
      <c r="H21" s="180">
        <f t="shared" si="0"/>
        <v>-0.23697377826266885</v>
      </c>
      <c r="I21" s="180">
        <f t="shared" si="1"/>
        <v>-2.8918893038398896E-2</v>
      </c>
      <c r="J21" s="179">
        <f t="shared" si="2"/>
        <v>-6299</v>
      </c>
      <c r="K21" s="179">
        <f t="shared" si="3"/>
        <v>-604</v>
      </c>
      <c r="L21" s="180">
        <f>G21/G18</f>
        <v>4.672544092210522E-3</v>
      </c>
      <c r="M21" s="181">
        <v>1558</v>
      </c>
      <c r="N21" s="179">
        <v>1424</v>
      </c>
      <c r="O21" s="179">
        <v>3469</v>
      </c>
      <c r="P21" s="179">
        <v>2655</v>
      </c>
      <c r="Q21" s="179">
        <v>3541</v>
      </c>
      <c r="R21" s="180">
        <f t="shared" si="4"/>
        <v>0.3337099811676083</v>
      </c>
      <c r="S21" s="180">
        <f t="shared" si="5"/>
        <v>1.272785622593068</v>
      </c>
      <c r="T21" s="179">
        <f t="shared" si="6"/>
        <v>886</v>
      </c>
      <c r="U21" s="179">
        <f t="shared" si="7"/>
        <v>1983</v>
      </c>
      <c r="V21" s="182">
        <f t="shared" ref="V21" si="21">Q21/Q18</f>
        <v>7.6134328390299703E-3</v>
      </c>
    </row>
    <row r="22" spans="2:22" x14ac:dyDescent="0.25">
      <c r="B22" s="206" t="s">
        <v>205</v>
      </c>
      <c r="C22" s="197">
        <v>183351</v>
      </c>
      <c r="D22" s="197">
        <v>72363</v>
      </c>
      <c r="E22" s="197">
        <v>99727</v>
      </c>
      <c r="F22" s="197">
        <v>125757</v>
      </c>
      <c r="G22" s="197">
        <v>106391</v>
      </c>
      <c r="H22" s="198">
        <f t="shared" si="0"/>
        <v>-0.15399540383437904</v>
      </c>
      <c r="I22" s="198">
        <f t="shared" si="1"/>
        <v>-0.4197413703770364</v>
      </c>
      <c r="J22" s="197">
        <f t="shared" si="2"/>
        <v>-19366</v>
      </c>
      <c r="K22" s="197">
        <f t="shared" si="3"/>
        <v>-76960</v>
      </c>
      <c r="L22" s="198">
        <f>G22/G18</f>
        <v>2.4510237575898316E-2</v>
      </c>
      <c r="M22" s="199">
        <v>25891</v>
      </c>
      <c r="N22" s="197">
        <v>7173</v>
      </c>
      <c r="O22" s="197">
        <v>17774</v>
      </c>
      <c r="P22" s="197">
        <v>13877</v>
      </c>
      <c r="Q22" s="197">
        <v>12042</v>
      </c>
      <c r="R22" s="198">
        <f t="shared" si="4"/>
        <v>-0.13223319161201985</v>
      </c>
      <c r="S22" s="198">
        <f t="shared" si="5"/>
        <v>-0.53489629601019661</v>
      </c>
      <c r="T22" s="197">
        <f t="shared" si="6"/>
        <v>-1835</v>
      </c>
      <c r="U22" s="197">
        <f t="shared" si="7"/>
        <v>-13849</v>
      </c>
      <c r="V22" s="200">
        <f t="shared" ref="V22" si="22">Q22/Q18</f>
        <v>2.5891261860378115E-2</v>
      </c>
    </row>
    <row r="23" spans="2:22" x14ac:dyDescent="0.25">
      <c r="B23" s="205" t="s">
        <v>163</v>
      </c>
      <c r="C23" s="193">
        <v>3065575</v>
      </c>
      <c r="D23" s="193">
        <v>795213</v>
      </c>
      <c r="E23" s="193">
        <v>1188784</v>
      </c>
      <c r="F23" s="193">
        <v>2816231</v>
      </c>
      <c r="G23" s="193">
        <v>3179036</v>
      </c>
      <c r="H23" s="194">
        <f t="shared" si="0"/>
        <v>0.12882643504740909</v>
      </c>
      <c r="I23" s="194">
        <f t="shared" si="1"/>
        <v>3.7011327401873961E-2</v>
      </c>
      <c r="J23" s="193">
        <f t="shared" si="2"/>
        <v>362805</v>
      </c>
      <c r="K23" s="193">
        <f t="shared" si="3"/>
        <v>113461</v>
      </c>
      <c r="L23" s="194">
        <f>G23/G23</f>
        <v>1</v>
      </c>
      <c r="M23" s="195">
        <v>256733</v>
      </c>
      <c r="N23" s="193">
        <v>38706</v>
      </c>
      <c r="O23" s="193">
        <v>169823</v>
      </c>
      <c r="P23" s="193">
        <v>263759</v>
      </c>
      <c r="Q23" s="193">
        <v>300753</v>
      </c>
      <c r="R23" s="194">
        <f t="shared" si="4"/>
        <v>0.14025682535951378</v>
      </c>
      <c r="S23" s="194">
        <f t="shared" si="5"/>
        <v>0.17146218055333762</v>
      </c>
      <c r="T23" s="193">
        <f t="shared" si="6"/>
        <v>36994</v>
      </c>
      <c r="U23" s="193">
        <f t="shared" si="7"/>
        <v>44020</v>
      </c>
      <c r="V23" s="194">
        <f>Q23/Q23</f>
        <v>1</v>
      </c>
    </row>
    <row r="24" spans="2:22" x14ac:dyDescent="0.25">
      <c r="B24" s="206" t="s">
        <v>202</v>
      </c>
      <c r="C24" s="179">
        <v>3016534</v>
      </c>
      <c r="D24" s="179">
        <v>778118</v>
      </c>
      <c r="E24" s="179">
        <v>1163118</v>
      </c>
      <c r="F24" s="179">
        <v>2770199</v>
      </c>
      <c r="G24" s="179">
        <v>3131193</v>
      </c>
      <c r="H24" s="180">
        <f t="shared" si="0"/>
        <v>0.13031338181841812</v>
      </c>
      <c r="I24" s="180">
        <f t="shared" si="1"/>
        <v>3.8010179895204166E-2</v>
      </c>
      <c r="J24" s="179">
        <f t="shared" si="2"/>
        <v>360994</v>
      </c>
      <c r="K24" s="179">
        <f t="shared" si="3"/>
        <v>114659</v>
      </c>
      <c r="L24" s="180">
        <f>G24/G23</f>
        <v>0.984950469261751</v>
      </c>
      <c r="M24" s="181">
        <v>251401</v>
      </c>
      <c r="N24" s="179">
        <v>36608</v>
      </c>
      <c r="O24" s="179">
        <v>166228</v>
      </c>
      <c r="P24" s="179">
        <v>258126</v>
      </c>
      <c r="Q24" s="179">
        <v>292412</v>
      </c>
      <c r="R24" s="180">
        <f t="shared" si="4"/>
        <v>0.13282660406158242</v>
      </c>
      <c r="S24" s="180">
        <f t="shared" si="5"/>
        <v>0.16312982048599656</v>
      </c>
      <c r="T24" s="179">
        <f t="shared" si="6"/>
        <v>34286</v>
      </c>
      <c r="U24" s="179">
        <f t="shared" si="7"/>
        <v>41011</v>
      </c>
      <c r="V24" s="180">
        <f>Q24/Q23</f>
        <v>0.9722662783081133</v>
      </c>
    </row>
    <row r="25" spans="2:22" x14ac:dyDescent="0.25">
      <c r="B25" s="206" t="s">
        <v>203</v>
      </c>
      <c r="C25" s="179">
        <v>14543</v>
      </c>
      <c r="D25" s="179">
        <v>6538</v>
      </c>
      <c r="E25" s="179">
        <v>6329</v>
      </c>
      <c r="F25" s="179">
        <v>11592</v>
      </c>
      <c r="G25" s="179">
        <v>15664</v>
      </c>
      <c r="H25" s="180">
        <f t="shared" si="0"/>
        <v>0.35127674258109032</v>
      </c>
      <c r="I25" s="180">
        <f t="shared" si="1"/>
        <v>7.7081757546586083E-2</v>
      </c>
      <c r="J25" s="179">
        <f t="shared" si="2"/>
        <v>4072</v>
      </c>
      <c r="K25" s="179">
        <f t="shared" si="3"/>
        <v>1121</v>
      </c>
      <c r="L25" s="180">
        <f>G25/G23</f>
        <v>4.9272798420653303E-3</v>
      </c>
      <c r="M25" s="181">
        <v>1072</v>
      </c>
      <c r="N25" s="179">
        <v>721</v>
      </c>
      <c r="O25" s="179">
        <v>578</v>
      </c>
      <c r="P25" s="179">
        <v>544</v>
      </c>
      <c r="Q25" s="179">
        <v>2928</v>
      </c>
      <c r="R25" s="180">
        <f t="shared" si="4"/>
        <v>4.382352941176471</v>
      </c>
      <c r="S25" s="180">
        <f t="shared" si="5"/>
        <v>1.7313432835820897</v>
      </c>
      <c r="T25" s="179">
        <f t="shared" si="6"/>
        <v>2384</v>
      </c>
      <c r="U25" s="179">
        <f t="shared" si="7"/>
        <v>1856</v>
      </c>
      <c r="V25" s="180">
        <f>Q25/Q23</f>
        <v>9.7355637350250868E-3</v>
      </c>
    </row>
    <row r="26" spans="2:22" ht="30" x14ac:dyDescent="0.25">
      <c r="B26" s="207" t="s">
        <v>204</v>
      </c>
      <c r="C26" s="179">
        <v>9142</v>
      </c>
      <c r="D26" s="179">
        <v>1873</v>
      </c>
      <c r="E26" s="179">
        <v>3534</v>
      </c>
      <c r="F26" s="179">
        <v>6591</v>
      </c>
      <c r="G26" s="179">
        <v>5808</v>
      </c>
      <c r="H26" s="180">
        <f t="shared" si="0"/>
        <v>-0.11879836140191169</v>
      </c>
      <c r="I26" s="180">
        <f t="shared" si="1"/>
        <v>-0.36469043972872461</v>
      </c>
      <c r="J26" s="179">
        <f t="shared" si="2"/>
        <v>-783</v>
      </c>
      <c r="K26" s="179">
        <f t="shared" si="3"/>
        <v>-3334</v>
      </c>
      <c r="L26" s="180">
        <f>G26/G23</f>
        <v>1.8269689302039989E-3</v>
      </c>
      <c r="M26" s="181">
        <v>728</v>
      </c>
      <c r="N26" s="179">
        <v>353</v>
      </c>
      <c r="O26" s="179">
        <v>664</v>
      </c>
      <c r="P26" s="179">
        <v>600</v>
      </c>
      <c r="Q26" s="179">
        <v>929</v>
      </c>
      <c r="R26" s="180">
        <f t="shared" si="4"/>
        <v>0.54833333333333334</v>
      </c>
      <c r="S26" s="180">
        <f t="shared" si="5"/>
        <v>0.27609890109890101</v>
      </c>
      <c r="T26" s="179">
        <f t="shared" si="6"/>
        <v>329</v>
      </c>
      <c r="U26" s="179">
        <f t="shared" si="7"/>
        <v>201</v>
      </c>
      <c r="V26" s="180">
        <f>Q26/Q23</f>
        <v>3.0889134937972357E-3</v>
      </c>
    </row>
    <row r="27" spans="2:22" x14ac:dyDescent="0.25">
      <c r="B27" s="206" t="s">
        <v>205</v>
      </c>
      <c r="C27" s="197">
        <v>25358</v>
      </c>
      <c r="D27" s="197">
        <v>8688</v>
      </c>
      <c r="E27" s="197">
        <v>15805</v>
      </c>
      <c r="F27" s="197">
        <v>27850</v>
      </c>
      <c r="G27" s="197">
        <v>26373</v>
      </c>
      <c r="H27" s="198">
        <f t="shared" si="0"/>
        <v>-5.3034111310592436E-2</v>
      </c>
      <c r="I27" s="198">
        <f t="shared" si="1"/>
        <v>4.0026815994952392E-2</v>
      </c>
      <c r="J27" s="197">
        <f t="shared" si="2"/>
        <v>-1477</v>
      </c>
      <c r="K27" s="197">
        <f t="shared" si="3"/>
        <v>1015</v>
      </c>
      <c r="L27" s="198">
        <f>G27/G23</f>
        <v>8.2959110875120631E-3</v>
      </c>
      <c r="M27" s="199">
        <v>3533</v>
      </c>
      <c r="N27" s="197">
        <v>1024</v>
      </c>
      <c r="O27" s="197">
        <v>2354</v>
      </c>
      <c r="P27" s="197">
        <v>4489</v>
      </c>
      <c r="Q27" s="197">
        <v>4485</v>
      </c>
      <c r="R27" s="198">
        <f t="shared" si="4"/>
        <v>-8.9106705279573539E-4</v>
      </c>
      <c r="S27" s="198">
        <f t="shared" si="5"/>
        <v>0.26945938296065663</v>
      </c>
      <c r="T27" s="197">
        <f t="shared" si="6"/>
        <v>-4</v>
      </c>
      <c r="U27" s="197">
        <f t="shared" si="7"/>
        <v>952</v>
      </c>
      <c r="V27" s="198">
        <f>Q27/Q23</f>
        <v>1.4912569450678797E-2</v>
      </c>
    </row>
    <row r="28" spans="2:22" x14ac:dyDescent="0.25">
      <c r="B28" s="205" t="s">
        <v>164</v>
      </c>
      <c r="C28" s="193">
        <v>2023196</v>
      </c>
      <c r="D28" s="193">
        <v>652706</v>
      </c>
      <c r="E28" s="193">
        <v>1024015</v>
      </c>
      <c r="F28" s="193">
        <v>2137752</v>
      </c>
      <c r="G28" s="193">
        <v>2380581</v>
      </c>
      <c r="H28" s="194">
        <f t="shared" si="0"/>
        <v>0.11359081876662969</v>
      </c>
      <c r="I28" s="194">
        <f t="shared" si="1"/>
        <v>0.17664378537719538</v>
      </c>
      <c r="J28" s="193">
        <f t="shared" si="2"/>
        <v>242829</v>
      </c>
      <c r="K28" s="193">
        <f t="shared" si="3"/>
        <v>357385</v>
      </c>
      <c r="L28" s="194">
        <f>G28/G28</f>
        <v>1</v>
      </c>
      <c r="M28" s="195">
        <v>168717</v>
      </c>
      <c r="N28" s="193">
        <v>39909</v>
      </c>
      <c r="O28" s="193">
        <v>141590</v>
      </c>
      <c r="P28" s="193">
        <v>210152</v>
      </c>
      <c r="Q28" s="193">
        <v>230895</v>
      </c>
      <c r="R28" s="194">
        <f t="shared" si="4"/>
        <v>9.8704747040237573E-2</v>
      </c>
      <c r="S28" s="194">
        <f t="shared" si="5"/>
        <v>0.36853429115026937</v>
      </c>
      <c r="T28" s="193">
        <f t="shared" si="6"/>
        <v>20743</v>
      </c>
      <c r="U28" s="193">
        <f t="shared" si="7"/>
        <v>62178</v>
      </c>
      <c r="V28" s="194">
        <f>Q28/Q28</f>
        <v>1</v>
      </c>
    </row>
    <row r="29" spans="2:22" x14ac:dyDescent="0.25">
      <c r="B29" s="206" t="s">
        <v>202</v>
      </c>
      <c r="C29" s="179">
        <v>1983658</v>
      </c>
      <c r="D29" s="179">
        <v>629802</v>
      </c>
      <c r="E29" s="179">
        <v>980065</v>
      </c>
      <c r="F29" s="179">
        <v>2074381</v>
      </c>
      <c r="G29" s="179">
        <v>2291182</v>
      </c>
      <c r="H29" s="180">
        <f t="shared" si="0"/>
        <v>0.1045135874268035</v>
      </c>
      <c r="I29" s="180">
        <f t="shared" si="1"/>
        <v>0.15502873983317689</v>
      </c>
      <c r="J29" s="179">
        <f t="shared" si="2"/>
        <v>216801</v>
      </c>
      <c r="K29" s="179">
        <f t="shared" si="3"/>
        <v>307524</v>
      </c>
      <c r="L29" s="180">
        <f>G29/G28</f>
        <v>0.96244656241480542</v>
      </c>
      <c r="M29" s="181">
        <v>164489</v>
      </c>
      <c r="N29" s="179">
        <v>36243</v>
      </c>
      <c r="O29" s="179">
        <v>135142</v>
      </c>
      <c r="P29" s="179">
        <v>199998</v>
      </c>
      <c r="Q29" s="179">
        <v>223423</v>
      </c>
      <c r="R29" s="180">
        <f t="shared" si="4"/>
        <v>0.11712617126171265</v>
      </c>
      <c r="S29" s="180">
        <f t="shared" si="5"/>
        <v>0.35828535646760584</v>
      </c>
      <c r="T29" s="179">
        <f t="shared" si="6"/>
        <v>23425</v>
      </c>
      <c r="U29" s="179">
        <f t="shared" si="7"/>
        <v>58934</v>
      </c>
      <c r="V29" s="180">
        <f>Q29/Q28</f>
        <v>0.96763897009463173</v>
      </c>
    </row>
    <row r="30" spans="2:22" x14ac:dyDescent="0.25">
      <c r="B30" s="206" t="s">
        <v>203</v>
      </c>
      <c r="C30" s="179">
        <v>13562</v>
      </c>
      <c r="D30" s="179">
        <v>8444</v>
      </c>
      <c r="E30" s="179">
        <v>20615</v>
      </c>
      <c r="F30" s="179">
        <v>21764</v>
      </c>
      <c r="G30" s="179">
        <v>41024</v>
      </c>
      <c r="H30" s="180">
        <f t="shared" si="0"/>
        <v>0.88494761992280835</v>
      </c>
      <c r="I30" s="180">
        <f t="shared" si="1"/>
        <v>2.0249225777908864</v>
      </c>
      <c r="J30" s="179">
        <f t="shared" si="2"/>
        <v>19260</v>
      </c>
      <c r="K30" s="179">
        <f t="shared" si="3"/>
        <v>27462</v>
      </c>
      <c r="L30" s="180">
        <f>G30/G28</f>
        <v>1.7232767967147514E-2</v>
      </c>
      <c r="M30" s="181">
        <v>1144</v>
      </c>
      <c r="N30" s="179">
        <v>1521</v>
      </c>
      <c r="O30" s="179">
        <v>2110</v>
      </c>
      <c r="P30" s="179">
        <v>3317</v>
      </c>
      <c r="Q30" s="179">
        <v>3366</v>
      </c>
      <c r="R30" s="180">
        <f t="shared" si="4"/>
        <v>1.4772384684956341E-2</v>
      </c>
      <c r="S30" s="180">
        <f t="shared" si="5"/>
        <v>1.9423076923076925</v>
      </c>
      <c r="T30" s="179">
        <f t="shared" si="6"/>
        <v>49</v>
      </c>
      <c r="U30" s="179">
        <f t="shared" si="7"/>
        <v>2222</v>
      </c>
      <c r="V30" s="180">
        <f>Q30/Q28</f>
        <v>1.4578054960046775E-2</v>
      </c>
    </row>
    <row r="31" spans="2:22" ht="30" x14ac:dyDescent="0.25">
      <c r="B31" s="207" t="s">
        <v>204</v>
      </c>
      <c r="C31" s="179">
        <v>4633</v>
      </c>
      <c r="D31" s="179">
        <v>5760</v>
      </c>
      <c r="E31" s="179">
        <v>10096</v>
      </c>
      <c r="F31" s="179">
        <v>21696</v>
      </c>
      <c r="G31" s="179">
        <v>29240</v>
      </c>
      <c r="H31" s="180">
        <f t="shared" si="0"/>
        <v>0.34771386430678475</v>
      </c>
      <c r="I31" s="180">
        <f t="shared" si="1"/>
        <v>5.3112454133390887</v>
      </c>
      <c r="J31" s="179">
        <f t="shared" si="2"/>
        <v>7544</v>
      </c>
      <c r="K31" s="179">
        <f t="shared" si="3"/>
        <v>24607</v>
      </c>
      <c r="L31" s="180">
        <f>G31/G28</f>
        <v>1.2282715858019534E-2</v>
      </c>
      <c r="M31" s="181">
        <v>367</v>
      </c>
      <c r="N31" s="179">
        <v>1258</v>
      </c>
      <c r="O31" s="179">
        <v>2283</v>
      </c>
      <c r="P31" s="179">
        <v>4552</v>
      </c>
      <c r="Q31" s="179">
        <v>2548</v>
      </c>
      <c r="R31" s="180">
        <f t="shared" si="4"/>
        <v>-0.44024604569420034</v>
      </c>
      <c r="S31" s="180">
        <f t="shared" si="5"/>
        <v>5.9427792915531334</v>
      </c>
      <c r="T31" s="179">
        <f t="shared" si="6"/>
        <v>-2004</v>
      </c>
      <c r="U31" s="179">
        <f t="shared" si="7"/>
        <v>2181</v>
      </c>
      <c r="V31" s="180">
        <f>Q31/Q28</f>
        <v>1.1035319084432317E-2</v>
      </c>
    </row>
    <row r="32" spans="2:22" x14ac:dyDescent="0.25">
      <c r="B32" s="206" t="s">
        <v>205</v>
      </c>
      <c r="C32" s="197">
        <v>21351</v>
      </c>
      <c r="D32" s="197">
        <v>8701</v>
      </c>
      <c r="E32" s="197">
        <v>13246</v>
      </c>
      <c r="F32" s="197">
        <v>19910</v>
      </c>
      <c r="G32" s="197">
        <v>19138</v>
      </c>
      <c r="H32" s="198">
        <f t="shared" si="0"/>
        <v>-3.8774485183324936E-2</v>
      </c>
      <c r="I32" s="198">
        <f t="shared" si="1"/>
        <v>-0.10364854105194132</v>
      </c>
      <c r="J32" s="197">
        <f t="shared" si="2"/>
        <v>-772</v>
      </c>
      <c r="K32" s="197">
        <f t="shared" si="3"/>
        <v>-2213</v>
      </c>
      <c r="L32" s="198">
        <f>G32/G28</f>
        <v>8.0392139565929489E-3</v>
      </c>
      <c r="M32" s="199">
        <v>2717</v>
      </c>
      <c r="N32" s="197">
        <v>887</v>
      </c>
      <c r="O32" s="197">
        <v>2055</v>
      </c>
      <c r="P32" s="197">
        <v>2285</v>
      </c>
      <c r="Q32" s="197">
        <v>1559</v>
      </c>
      <c r="R32" s="198">
        <f t="shared" si="4"/>
        <v>-0.3177242888402626</v>
      </c>
      <c r="S32" s="198">
        <f t="shared" si="5"/>
        <v>-0.42620537357379462</v>
      </c>
      <c r="T32" s="197">
        <f t="shared" si="6"/>
        <v>-726</v>
      </c>
      <c r="U32" s="197">
        <f t="shared" si="7"/>
        <v>-1158</v>
      </c>
      <c r="V32" s="198">
        <f>Q32/Q28</f>
        <v>6.7519868338422225E-3</v>
      </c>
    </row>
    <row r="33" spans="2:22" x14ac:dyDescent="0.25">
      <c r="B33" s="205" t="s">
        <v>165</v>
      </c>
      <c r="C33" s="193">
        <v>343680</v>
      </c>
      <c r="D33" s="193">
        <v>123705</v>
      </c>
      <c r="E33" s="193">
        <v>161172</v>
      </c>
      <c r="F33" s="193">
        <v>224351</v>
      </c>
      <c r="G33" s="193">
        <v>233427</v>
      </c>
      <c r="H33" s="194">
        <f t="shared" si="0"/>
        <v>4.0454466438750059E-2</v>
      </c>
      <c r="I33" s="194">
        <f t="shared" si="1"/>
        <v>-0.32080132681564244</v>
      </c>
      <c r="J33" s="193">
        <f t="shared" si="2"/>
        <v>9076</v>
      </c>
      <c r="K33" s="193">
        <f t="shared" si="3"/>
        <v>-110253</v>
      </c>
      <c r="L33" s="194">
        <f>G33/G33</f>
        <v>1</v>
      </c>
      <c r="M33" s="195">
        <v>35515</v>
      </c>
      <c r="N33" s="193">
        <v>9735</v>
      </c>
      <c r="O33" s="193">
        <v>18737</v>
      </c>
      <c r="P33" s="193">
        <v>22470</v>
      </c>
      <c r="Q33" s="193">
        <v>37974</v>
      </c>
      <c r="R33" s="194">
        <f t="shared" si="4"/>
        <v>0.6899866488651536</v>
      </c>
      <c r="S33" s="194">
        <f t="shared" si="5"/>
        <v>6.9238349992960746E-2</v>
      </c>
      <c r="T33" s="193">
        <f t="shared" si="6"/>
        <v>15504</v>
      </c>
      <c r="U33" s="193">
        <f t="shared" si="7"/>
        <v>2459</v>
      </c>
      <c r="V33" s="194">
        <f>Q33/Q33</f>
        <v>1</v>
      </c>
    </row>
    <row r="34" spans="2:22" x14ac:dyDescent="0.25">
      <c r="B34" s="206" t="s">
        <v>202</v>
      </c>
      <c r="C34" s="179">
        <v>329280</v>
      </c>
      <c r="D34" s="179">
        <v>117892</v>
      </c>
      <c r="E34" s="179">
        <v>138451</v>
      </c>
      <c r="F34" s="179">
        <v>203177</v>
      </c>
      <c r="G34" s="179">
        <v>215612</v>
      </c>
      <c r="H34" s="180">
        <f t="shared" si="0"/>
        <v>6.120279362329395E-2</v>
      </c>
      <c r="I34" s="180">
        <f t="shared" si="1"/>
        <v>-0.34520165208940723</v>
      </c>
      <c r="J34" s="179">
        <f t="shared" si="2"/>
        <v>12435</v>
      </c>
      <c r="K34" s="179">
        <f t="shared" si="3"/>
        <v>-113668</v>
      </c>
      <c r="L34" s="180">
        <f>G34/G33</f>
        <v>0.92368063677295253</v>
      </c>
      <c r="M34" s="181">
        <v>33974</v>
      </c>
      <c r="N34" s="179">
        <v>8704</v>
      </c>
      <c r="O34" s="179">
        <v>12361</v>
      </c>
      <c r="P34" s="179">
        <v>19904</v>
      </c>
      <c r="Q34" s="179">
        <v>34563</v>
      </c>
      <c r="R34" s="180">
        <f t="shared" si="4"/>
        <v>0.73648512861736326</v>
      </c>
      <c r="S34" s="180">
        <f t="shared" si="5"/>
        <v>1.7336786954730066E-2</v>
      </c>
      <c r="T34" s="179">
        <f t="shared" si="6"/>
        <v>14659</v>
      </c>
      <c r="U34" s="179">
        <f t="shared" si="7"/>
        <v>589</v>
      </c>
      <c r="V34" s="180">
        <f>Q34/Q33</f>
        <v>0.91017538315689683</v>
      </c>
    </row>
    <row r="35" spans="2:22" x14ac:dyDescent="0.25">
      <c r="B35" s="206" t="s">
        <v>203</v>
      </c>
      <c r="C35" s="179">
        <v>2970</v>
      </c>
      <c r="D35" s="179">
        <v>2468</v>
      </c>
      <c r="E35" s="179">
        <v>6571</v>
      </c>
      <c r="F35" s="179">
        <v>10068</v>
      </c>
      <c r="G35" s="179">
        <v>9793</v>
      </c>
      <c r="H35" s="180">
        <f t="shared" si="0"/>
        <v>-2.7314263011521622E-2</v>
      </c>
      <c r="I35" s="180">
        <f t="shared" si="1"/>
        <v>2.2973063973063974</v>
      </c>
      <c r="J35" s="179">
        <f t="shared" si="2"/>
        <v>-275</v>
      </c>
      <c r="K35" s="179">
        <f t="shared" si="3"/>
        <v>6823</v>
      </c>
      <c r="L35" s="180">
        <f>G35/G33</f>
        <v>4.195315880339464E-2</v>
      </c>
      <c r="M35" s="181">
        <v>229</v>
      </c>
      <c r="N35" s="179">
        <v>395</v>
      </c>
      <c r="O35" s="179">
        <v>438</v>
      </c>
      <c r="P35" s="179">
        <v>1304</v>
      </c>
      <c r="Q35" s="179">
        <v>1667</v>
      </c>
      <c r="R35" s="180">
        <f t="shared" si="4"/>
        <v>0.27837423312883436</v>
      </c>
      <c r="S35" s="180">
        <f t="shared" si="5"/>
        <v>6.2794759825327509</v>
      </c>
      <c r="T35" s="179">
        <f t="shared" si="6"/>
        <v>363</v>
      </c>
      <c r="U35" s="179">
        <f t="shared" si="7"/>
        <v>1438</v>
      </c>
      <c r="V35" s="180">
        <f>Q35/Q33</f>
        <v>4.3898456838889766E-2</v>
      </c>
    </row>
    <row r="36" spans="2:22" ht="30" x14ac:dyDescent="0.25">
      <c r="B36" s="207" t="s">
        <v>204</v>
      </c>
      <c r="C36" s="179">
        <v>4159</v>
      </c>
      <c r="D36" s="179">
        <v>456</v>
      </c>
      <c r="E36" s="179">
        <v>3027</v>
      </c>
      <c r="F36" s="179">
        <v>2130</v>
      </c>
      <c r="G36" s="179">
        <v>1368</v>
      </c>
      <c r="H36" s="180">
        <f t="shared" si="0"/>
        <v>-0.3577464788732394</v>
      </c>
      <c r="I36" s="180">
        <f t="shared" si="1"/>
        <v>-0.67107477759076706</v>
      </c>
      <c r="J36" s="179">
        <f t="shared" si="2"/>
        <v>-762</v>
      </c>
      <c r="K36" s="179">
        <f t="shared" si="3"/>
        <v>-2791</v>
      </c>
      <c r="L36" s="180">
        <f>G36/G33</f>
        <v>5.8605045688802067E-3</v>
      </c>
      <c r="M36" s="181">
        <v>539</v>
      </c>
      <c r="N36" s="179">
        <v>110</v>
      </c>
      <c r="O36" s="179">
        <v>890</v>
      </c>
      <c r="P36" s="179">
        <v>372</v>
      </c>
      <c r="Q36" s="179">
        <v>420</v>
      </c>
      <c r="R36" s="180">
        <f t="shared" si="4"/>
        <v>0.12903225806451624</v>
      </c>
      <c r="S36" s="180">
        <f t="shared" si="5"/>
        <v>-0.22077922077922074</v>
      </c>
      <c r="T36" s="179">
        <f t="shared" si="6"/>
        <v>48</v>
      </c>
      <c r="U36" s="179">
        <f t="shared" si="7"/>
        <v>-119</v>
      </c>
      <c r="V36" s="180">
        <f>Q36/Q33</f>
        <v>1.1060199083583504E-2</v>
      </c>
    </row>
    <row r="37" spans="2:22" ht="15.75" thickBot="1" x14ac:dyDescent="0.3">
      <c r="B37" s="206" t="s">
        <v>205</v>
      </c>
      <c r="C37" s="197">
        <v>7275</v>
      </c>
      <c r="D37" s="197">
        <v>2890</v>
      </c>
      <c r="E37" s="197">
        <v>13126</v>
      </c>
      <c r="F37" s="197">
        <v>8977</v>
      </c>
      <c r="G37" s="197">
        <v>6654</v>
      </c>
      <c r="H37" s="198">
        <f t="shared" si="0"/>
        <v>-0.25877241840258436</v>
      </c>
      <c r="I37" s="198">
        <f t="shared" si="1"/>
        <v>-8.5360824742268027E-2</v>
      </c>
      <c r="J37" s="197">
        <f t="shared" si="2"/>
        <v>-2323</v>
      </c>
      <c r="K37" s="197">
        <f t="shared" si="3"/>
        <v>-621</v>
      </c>
      <c r="L37" s="198">
        <f>G37/G33</f>
        <v>2.8505699854772585E-2</v>
      </c>
      <c r="M37" s="199">
        <v>775</v>
      </c>
      <c r="N37" s="197">
        <v>526</v>
      </c>
      <c r="O37" s="197">
        <v>5048</v>
      </c>
      <c r="P37" s="197">
        <v>891</v>
      </c>
      <c r="Q37" s="197">
        <v>1323</v>
      </c>
      <c r="R37" s="198">
        <f t="shared" si="4"/>
        <v>0.48484848484848486</v>
      </c>
      <c r="S37" s="198">
        <f t="shared" si="5"/>
        <v>0.70709677419354833</v>
      </c>
      <c r="T37" s="197">
        <f t="shared" si="6"/>
        <v>432</v>
      </c>
      <c r="U37" s="197">
        <f t="shared" si="7"/>
        <v>548</v>
      </c>
      <c r="V37" s="198">
        <f>Q37/Q33</f>
        <v>3.4839627113288037E-2</v>
      </c>
    </row>
    <row r="38" spans="2:22" ht="16.5" thickBot="1" x14ac:dyDescent="0.3">
      <c r="B38" s="208" t="s">
        <v>93</v>
      </c>
      <c r="C38" s="184"/>
      <c r="D38" s="184"/>
      <c r="E38" s="184"/>
      <c r="F38" s="184"/>
      <c r="G38" s="184"/>
      <c r="H38" s="184"/>
      <c r="I38" s="184"/>
      <c r="J38" s="184"/>
      <c r="K38" s="165"/>
      <c r="L38" s="165"/>
      <c r="M38" s="165"/>
      <c r="N38" s="165"/>
      <c r="O38" s="165"/>
      <c r="P38" s="165"/>
      <c r="Q38" s="165"/>
      <c r="R38" s="165"/>
      <c r="S38" s="165"/>
      <c r="T38" s="165"/>
      <c r="U38" s="165"/>
      <c r="V38" s="165"/>
    </row>
    <row r="39" spans="2:22" ht="15.75" x14ac:dyDescent="0.25">
      <c r="B39" s="202" t="s">
        <v>160</v>
      </c>
      <c r="C39" s="116">
        <v>13147474</v>
      </c>
      <c r="D39" s="116">
        <v>3818966</v>
      </c>
      <c r="E39" s="116">
        <v>5278731</v>
      </c>
      <c r="F39" s="116">
        <v>12694329</v>
      </c>
      <c r="G39" s="116">
        <v>14266572</v>
      </c>
      <c r="H39" s="117">
        <f t="shared" ref="H39:H68" si="23">G39/F39-1</f>
        <v>0.12385396660193693</v>
      </c>
      <c r="I39" s="117">
        <f t="shared" ref="I39:I68" si="24">G39/C39-1</f>
        <v>8.5118860094341997E-2</v>
      </c>
      <c r="J39" s="116">
        <f t="shared" ref="J39:J68" si="25">G39-F39</f>
        <v>1572243</v>
      </c>
      <c r="K39" s="116">
        <f t="shared" ref="K39:K68" si="26">G39-C39</f>
        <v>1119098</v>
      </c>
      <c r="L39" s="117">
        <f>G39/G39</f>
        <v>1</v>
      </c>
      <c r="M39" s="119">
        <v>1199556</v>
      </c>
      <c r="N39" s="116">
        <v>208450</v>
      </c>
      <c r="O39" s="116">
        <v>903812</v>
      </c>
      <c r="P39" s="116">
        <v>1317542</v>
      </c>
      <c r="Q39" s="116">
        <v>1443192</v>
      </c>
      <c r="R39" s="117">
        <f t="shared" ref="R39:R68" si="27">Q39/P39-1</f>
        <v>9.5366978813578696E-2</v>
      </c>
      <c r="S39" s="117">
        <f t="shared" ref="S39:S68" si="28">Q39/M39-1</f>
        <v>0.20310514890509479</v>
      </c>
      <c r="T39" s="116">
        <f t="shared" ref="T39:T68" si="29">Q39-P39</f>
        <v>125650</v>
      </c>
      <c r="U39" s="116">
        <f t="shared" ref="U39:U68" si="30">Q39-M39</f>
        <v>243636</v>
      </c>
      <c r="V39" s="117">
        <f>Q39/Q39</f>
        <v>1</v>
      </c>
    </row>
    <row r="40" spans="2:22" ht="15.75" x14ac:dyDescent="0.25">
      <c r="B40" s="203" t="s">
        <v>202</v>
      </c>
      <c r="C40" s="116">
        <v>12905215</v>
      </c>
      <c r="D40" s="116">
        <v>3717745</v>
      </c>
      <c r="E40" s="116">
        <v>5101739</v>
      </c>
      <c r="F40" s="116">
        <v>12393426</v>
      </c>
      <c r="G40" s="116">
        <v>13933984</v>
      </c>
      <c r="H40" s="117">
        <f t="shared" si="23"/>
        <v>0.12430444979459265</v>
      </c>
      <c r="I40" s="117">
        <f t="shared" si="24"/>
        <v>7.9717308080492932E-2</v>
      </c>
      <c r="J40" s="116">
        <f t="shared" si="25"/>
        <v>1540558</v>
      </c>
      <c r="K40" s="116">
        <f t="shared" si="26"/>
        <v>1028769</v>
      </c>
      <c r="L40" s="117">
        <f>G40/G39</f>
        <v>0.97668760231960416</v>
      </c>
      <c r="M40" s="119">
        <v>1169258</v>
      </c>
      <c r="N40" s="116">
        <v>193655</v>
      </c>
      <c r="O40" s="116">
        <v>877883</v>
      </c>
      <c r="P40" s="116">
        <v>1270090</v>
      </c>
      <c r="Q40" s="116">
        <v>1401634</v>
      </c>
      <c r="R40" s="117">
        <f t="shared" si="27"/>
        <v>0.10357061310615778</v>
      </c>
      <c r="S40" s="117">
        <f t="shared" si="28"/>
        <v>0.19873800307545464</v>
      </c>
      <c r="T40" s="116">
        <f t="shared" si="29"/>
        <v>131544</v>
      </c>
      <c r="U40" s="116">
        <f t="shared" si="30"/>
        <v>232376</v>
      </c>
      <c r="V40" s="117">
        <f>Q40/Q39</f>
        <v>0.97120410867022544</v>
      </c>
    </row>
    <row r="41" spans="2:22" ht="15.75" x14ac:dyDescent="0.25">
      <c r="B41" s="203" t="s">
        <v>203</v>
      </c>
      <c r="C41" s="116">
        <v>74492</v>
      </c>
      <c r="D41" s="116">
        <v>35044</v>
      </c>
      <c r="E41" s="116">
        <v>53844</v>
      </c>
      <c r="F41" s="116">
        <v>97390</v>
      </c>
      <c r="G41" s="116">
        <v>112493</v>
      </c>
      <c r="H41" s="117">
        <f t="shared" si="23"/>
        <v>0.15507752335968794</v>
      </c>
      <c r="I41" s="117">
        <f t="shared" si="24"/>
        <v>0.51013531654405853</v>
      </c>
      <c r="J41" s="116">
        <f t="shared" si="25"/>
        <v>15103</v>
      </c>
      <c r="K41" s="116">
        <f t="shared" si="26"/>
        <v>38001</v>
      </c>
      <c r="L41" s="117">
        <f>G41/G39</f>
        <v>7.8850756860162335E-3</v>
      </c>
      <c r="M41" s="119">
        <v>9446</v>
      </c>
      <c r="N41" s="116">
        <v>5180</v>
      </c>
      <c r="O41" s="116">
        <v>4854</v>
      </c>
      <c r="P41" s="116">
        <v>12049</v>
      </c>
      <c r="Q41" s="116">
        <v>13437</v>
      </c>
      <c r="R41" s="117">
        <f t="shared" si="27"/>
        <v>0.11519628184911612</v>
      </c>
      <c r="S41" s="117">
        <f t="shared" si="28"/>
        <v>0.42250688121956381</v>
      </c>
      <c r="T41" s="116">
        <f t="shared" si="29"/>
        <v>1388</v>
      </c>
      <c r="U41" s="116">
        <f t="shared" si="30"/>
        <v>3991</v>
      </c>
      <c r="V41" s="117">
        <f>Q41/Q39</f>
        <v>9.3106114778906748E-3</v>
      </c>
    </row>
    <row r="42" spans="2:22" ht="31.5" x14ac:dyDescent="0.25">
      <c r="B42" s="204" t="s">
        <v>204</v>
      </c>
      <c r="C42" s="116">
        <v>34382</v>
      </c>
      <c r="D42" s="116">
        <v>19392</v>
      </c>
      <c r="E42" s="116">
        <v>42166</v>
      </c>
      <c r="F42" s="116">
        <v>79466</v>
      </c>
      <c r="G42" s="116">
        <v>95783</v>
      </c>
      <c r="H42" s="117">
        <f t="shared" si="23"/>
        <v>0.20533309843203384</v>
      </c>
      <c r="I42" s="117">
        <f t="shared" si="24"/>
        <v>1.7858472456517944</v>
      </c>
      <c r="J42" s="116">
        <f t="shared" si="25"/>
        <v>16317</v>
      </c>
      <c r="K42" s="116">
        <f t="shared" si="26"/>
        <v>61401</v>
      </c>
      <c r="L42" s="117">
        <f>G42/G39</f>
        <v>6.7138062317983601E-3</v>
      </c>
      <c r="M42" s="119">
        <v>5093</v>
      </c>
      <c r="N42" s="116">
        <v>3676</v>
      </c>
      <c r="O42" s="116">
        <v>8581</v>
      </c>
      <c r="P42" s="116">
        <v>16708</v>
      </c>
      <c r="Q42" s="116">
        <v>13341</v>
      </c>
      <c r="R42" s="117">
        <f t="shared" si="27"/>
        <v>-0.20152022983002149</v>
      </c>
      <c r="S42" s="117">
        <f t="shared" si="28"/>
        <v>1.6194777145101118</v>
      </c>
      <c r="T42" s="116">
        <f t="shared" si="29"/>
        <v>-3367</v>
      </c>
      <c r="U42" s="116">
        <f t="shared" si="30"/>
        <v>8248</v>
      </c>
      <c r="V42" s="117">
        <f>Q42/Q39</f>
        <v>9.2440922621522294E-3</v>
      </c>
    </row>
    <row r="43" spans="2:22" ht="15.75" x14ac:dyDescent="0.25">
      <c r="B43" s="203" t="s">
        <v>205</v>
      </c>
      <c r="C43" s="189">
        <v>133388</v>
      </c>
      <c r="D43" s="189">
        <v>46788</v>
      </c>
      <c r="E43" s="189">
        <v>80984</v>
      </c>
      <c r="F43" s="189">
        <v>124047</v>
      </c>
      <c r="G43" s="189">
        <v>124312</v>
      </c>
      <c r="H43" s="190">
        <f t="shared" si="23"/>
        <v>2.1362870524881394E-3</v>
      </c>
      <c r="I43" s="190">
        <f t="shared" si="24"/>
        <v>-6.8042102737877475E-2</v>
      </c>
      <c r="J43" s="189">
        <f t="shared" si="25"/>
        <v>265</v>
      </c>
      <c r="K43" s="189">
        <f t="shared" si="26"/>
        <v>-9076</v>
      </c>
      <c r="L43" s="190">
        <f>G43/G39</f>
        <v>8.7135157625812289E-3</v>
      </c>
      <c r="M43" s="191">
        <v>15759</v>
      </c>
      <c r="N43" s="189">
        <v>5939</v>
      </c>
      <c r="O43" s="189">
        <v>12495</v>
      </c>
      <c r="P43" s="189">
        <v>18696</v>
      </c>
      <c r="Q43" s="189">
        <v>14780</v>
      </c>
      <c r="R43" s="190">
        <f t="shared" si="27"/>
        <v>-0.209456568249893</v>
      </c>
      <c r="S43" s="190">
        <f t="shared" si="28"/>
        <v>-6.2123231169490478E-2</v>
      </c>
      <c r="T43" s="189">
        <f t="shared" si="29"/>
        <v>-3916</v>
      </c>
      <c r="U43" s="189">
        <f t="shared" si="30"/>
        <v>-979</v>
      </c>
      <c r="V43" s="190">
        <f>Q43/Q39</f>
        <v>1.0241187589731651E-2</v>
      </c>
    </row>
    <row r="44" spans="2:22" x14ac:dyDescent="0.25">
      <c r="B44" s="205" t="s">
        <v>161</v>
      </c>
      <c r="C44" s="193">
        <v>5048209</v>
      </c>
      <c r="D44" s="193">
        <v>1579182</v>
      </c>
      <c r="E44" s="193">
        <v>2189109</v>
      </c>
      <c r="F44" s="193">
        <v>5116249</v>
      </c>
      <c r="G44" s="193">
        <v>5678405</v>
      </c>
      <c r="H44" s="194">
        <f t="shared" si="23"/>
        <v>0.10987659122923854</v>
      </c>
      <c r="I44" s="194">
        <f t="shared" si="24"/>
        <v>0.12483556049284017</v>
      </c>
      <c r="J44" s="193">
        <f t="shared" si="25"/>
        <v>562156</v>
      </c>
      <c r="K44" s="193">
        <f t="shared" si="26"/>
        <v>630196</v>
      </c>
      <c r="L44" s="194">
        <f>G44/G44</f>
        <v>1</v>
      </c>
      <c r="M44" s="195">
        <v>469811</v>
      </c>
      <c r="N44" s="193">
        <v>92652</v>
      </c>
      <c r="O44" s="193">
        <v>367811</v>
      </c>
      <c r="P44" s="193">
        <v>526495</v>
      </c>
      <c r="Q44" s="193">
        <v>578100</v>
      </c>
      <c r="R44" s="194">
        <f t="shared" si="27"/>
        <v>9.8016125509264196E-2</v>
      </c>
      <c r="S44" s="194">
        <f t="shared" si="28"/>
        <v>0.23049481600047672</v>
      </c>
      <c r="T44" s="193">
        <f t="shared" si="29"/>
        <v>51605</v>
      </c>
      <c r="U44" s="193">
        <f t="shared" si="30"/>
        <v>108289</v>
      </c>
      <c r="V44" s="194">
        <f>Q44/Q44</f>
        <v>1</v>
      </c>
    </row>
    <row r="45" spans="2:22" x14ac:dyDescent="0.25">
      <c r="B45" s="206" t="s">
        <v>202</v>
      </c>
      <c r="C45" s="179">
        <v>4945297</v>
      </c>
      <c r="D45" s="179">
        <v>1542414</v>
      </c>
      <c r="E45" s="179">
        <v>2107854</v>
      </c>
      <c r="F45" s="179">
        <v>4974511</v>
      </c>
      <c r="G45" s="179">
        <v>5521206</v>
      </c>
      <c r="H45" s="180">
        <f t="shared" si="23"/>
        <v>0.10989924436793896</v>
      </c>
      <c r="I45" s="180">
        <f t="shared" si="24"/>
        <v>0.11645589739099593</v>
      </c>
      <c r="J45" s="179">
        <f t="shared" si="25"/>
        <v>546695</v>
      </c>
      <c r="K45" s="179">
        <f t="shared" si="26"/>
        <v>575909</v>
      </c>
      <c r="L45" s="180">
        <f>G45/G44</f>
        <v>0.97231634587529425</v>
      </c>
      <c r="M45" s="181">
        <v>457868</v>
      </c>
      <c r="N45" s="179">
        <v>86425</v>
      </c>
      <c r="O45" s="179">
        <v>357357</v>
      </c>
      <c r="P45" s="179">
        <v>502946</v>
      </c>
      <c r="Q45" s="179">
        <v>559964</v>
      </c>
      <c r="R45" s="180">
        <f t="shared" si="27"/>
        <v>0.11336803553463004</v>
      </c>
      <c r="S45" s="180">
        <f t="shared" si="28"/>
        <v>0.22298129591934801</v>
      </c>
      <c r="T45" s="179">
        <f t="shared" si="29"/>
        <v>57018</v>
      </c>
      <c r="U45" s="179">
        <f t="shared" si="30"/>
        <v>102096</v>
      </c>
      <c r="V45" s="180">
        <f>Q45/Q44</f>
        <v>0.96862826500605437</v>
      </c>
    </row>
    <row r="46" spans="2:22" x14ac:dyDescent="0.25">
      <c r="B46" s="206" t="s">
        <v>203</v>
      </c>
      <c r="C46" s="179">
        <v>28638</v>
      </c>
      <c r="D46" s="179">
        <v>13777</v>
      </c>
      <c r="E46" s="179">
        <v>25570</v>
      </c>
      <c r="F46" s="179">
        <v>44408</v>
      </c>
      <c r="G46" s="179">
        <v>47465</v>
      </c>
      <c r="H46" s="180">
        <f t="shared" si="23"/>
        <v>6.8838947937308603E-2</v>
      </c>
      <c r="I46" s="180">
        <f t="shared" si="24"/>
        <v>0.65741322718066897</v>
      </c>
      <c r="J46" s="179">
        <f t="shared" si="25"/>
        <v>3057</v>
      </c>
      <c r="K46" s="179">
        <f t="shared" si="26"/>
        <v>18827</v>
      </c>
      <c r="L46" s="180">
        <f>G46/G44</f>
        <v>8.3588613351812703E-3</v>
      </c>
      <c r="M46" s="181">
        <v>3886</v>
      </c>
      <c r="N46" s="179">
        <v>1924</v>
      </c>
      <c r="O46" s="179">
        <v>1546</v>
      </c>
      <c r="P46" s="179">
        <v>5161</v>
      </c>
      <c r="Q46" s="179">
        <v>5394</v>
      </c>
      <c r="R46" s="180">
        <f t="shared" si="27"/>
        <v>4.5146289478783075E-2</v>
      </c>
      <c r="S46" s="180">
        <f t="shared" si="28"/>
        <v>0.38805970149253732</v>
      </c>
      <c r="T46" s="179">
        <f t="shared" si="29"/>
        <v>233</v>
      </c>
      <c r="U46" s="179">
        <f t="shared" si="30"/>
        <v>1508</v>
      </c>
      <c r="V46" s="180">
        <f>Q46/Q44</f>
        <v>9.3305656460819925E-3</v>
      </c>
    </row>
    <row r="47" spans="2:22" ht="30" x14ac:dyDescent="0.25">
      <c r="B47" s="207" t="s">
        <v>204</v>
      </c>
      <c r="C47" s="179">
        <v>15451</v>
      </c>
      <c r="D47" s="179">
        <v>7749</v>
      </c>
      <c r="E47" s="179">
        <v>23148</v>
      </c>
      <c r="F47" s="179">
        <v>41692</v>
      </c>
      <c r="G47" s="179">
        <v>54986</v>
      </c>
      <c r="H47" s="180">
        <f t="shared" si="23"/>
        <v>0.31886213182385115</v>
      </c>
      <c r="I47" s="180">
        <f t="shared" si="24"/>
        <v>2.5587340625202253</v>
      </c>
      <c r="J47" s="179">
        <f t="shared" si="25"/>
        <v>13294</v>
      </c>
      <c r="K47" s="179">
        <f t="shared" si="26"/>
        <v>39535</v>
      </c>
      <c r="L47" s="180">
        <f>G47/G44</f>
        <v>9.6833529838044313E-3</v>
      </c>
      <c r="M47" s="181">
        <v>3189</v>
      </c>
      <c r="N47" s="179">
        <v>1693</v>
      </c>
      <c r="O47" s="179">
        <v>4990</v>
      </c>
      <c r="P47" s="179">
        <v>10690</v>
      </c>
      <c r="Q47" s="179">
        <v>8481</v>
      </c>
      <c r="R47" s="180">
        <f t="shared" si="27"/>
        <v>-0.20664172123479885</v>
      </c>
      <c r="S47" s="180">
        <f t="shared" si="28"/>
        <v>1.6594543744120416</v>
      </c>
      <c r="T47" s="179">
        <f t="shared" si="29"/>
        <v>-2209</v>
      </c>
      <c r="U47" s="179">
        <f t="shared" si="30"/>
        <v>5292</v>
      </c>
      <c r="V47" s="180">
        <f>Q47/Q44</f>
        <v>1.4670472236637261E-2</v>
      </c>
    </row>
    <row r="48" spans="2:22" x14ac:dyDescent="0.25">
      <c r="B48" s="206" t="s">
        <v>205</v>
      </c>
      <c r="C48" s="197">
        <v>58830</v>
      </c>
      <c r="D48" s="197">
        <v>15241</v>
      </c>
      <c r="E48" s="197">
        <v>32539</v>
      </c>
      <c r="F48" s="197">
        <v>55642</v>
      </c>
      <c r="G48" s="197">
        <v>54754</v>
      </c>
      <c r="H48" s="198">
        <f t="shared" si="23"/>
        <v>-1.5959167535315011E-2</v>
      </c>
      <c r="I48" s="198">
        <f t="shared" si="24"/>
        <v>-6.9284378718341033E-2</v>
      </c>
      <c r="J48" s="197">
        <f t="shared" si="25"/>
        <v>-888</v>
      </c>
      <c r="K48" s="197">
        <f t="shared" si="26"/>
        <v>-4076</v>
      </c>
      <c r="L48" s="198">
        <f>G48/G44</f>
        <v>9.6424964404617144E-3</v>
      </c>
      <c r="M48" s="199">
        <v>4868</v>
      </c>
      <c r="N48" s="197">
        <v>2610</v>
      </c>
      <c r="O48" s="197">
        <v>3918</v>
      </c>
      <c r="P48" s="197">
        <v>7698</v>
      </c>
      <c r="Q48" s="197">
        <v>4261</v>
      </c>
      <c r="R48" s="198">
        <f t="shared" si="27"/>
        <v>-0.44647960509223172</v>
      </c>
      <c r="S48" s="198">
        <f t="shared" si="28"/>
        <v>-0.12469186524239939</v>
      </c>
      <c r="T48" s="197">
        <f t="shared" si="29"/>
        <v>-3437</v>
      </c>
      <c r="U48" s="197">
        <f t="shared" si="30"/>
        <v>-607</v>
      </c>
      <c r="V48" s="198">
        <f>Q48/Q44</f>
        <v>7.3706971112264315E-3</v>
      </c>
    </row>
    <row r="49" spans="2:22" x14ac:dyDescent="0.25">
      <c r="B49" s="205" t="s">
        <v>162</v>
      </c>
      <c r="C49" s="193">
        <v>3620756</v>
      </c>
      <c r="D49" s="193">
        <v>1090529</v>
      </c>
      <c r="E49" s="193">
        <v>1399181</v>
      </c>
      <c r="F49" s="193">
        <v>3316840</v>
      </c>
      <c r="G49" s="193">
        <v>3811475</v>
      </c>
      <c r="H49" s="194">
        <f t="shared" si="23"/>
        <v>0.1491283872601632</v>
      </c>
      <c r="I49" s="194">
        <f t="shared" si="24"/>
        <v>5.267380624377882E-2</v>
      </c>
      <c r="J49" s="193">
        <f t="shared" si="25"/>
        <v>494635</v>
      </c>
      <c r="K49" s="193">
        <f t="shared" si="26"/>
        <v>190719</v>
      </c>
      <c r="L49" s="194">
        <f>G49/G49</f>
        <v>1</v>
      </c>
      <c r="M49" s="195">
        <v>377661</v>
      </c>
      <c r="N49" s="193">
        <v>61848</v>
      </c>
      <c r="O49" s="193">
        <v>280210</v>
      </c>
      <c r="P49" s="193">
        <v>383148</v>
      </c>
      <c r="Q49" s="193">
        <v>430708</v>
      </c>
      <c r="R49" s="194">
        <f t="shared" si="27"/>
        <v>0.12412957917045109</v>
      </c>
      <c r="S49" s="194">
        <f t="shared" si="28"/>
        <v>0.14046194867884165</v>
      </c>
      <c r="T49" s="193">
        <f t="shared" si="29"/>
        <v>47560</v>
      </c>
      <c r="U49" s="193">
        <f t="shared" si="30"/>
        <v>53047</v>
      </c>
      <c r="V49" s="194">
        <f>Q49/Q49</f>
        <v>1</v>
      </c>
    </row>
    <row r="50" spans="2:22" x14ac:dyDescent="0.25">
      <c r="B50" s="206" t="s">
        <v>202</v>
      </c>
      <c r="C50" s="179">
        <v>3532174</v>
      </c>
      <c r="D50" s="179">
        <v>1050147</v>
      </c>
      <c r="E50" s="179">
        <v>1339762</v>
      </c>
      <c r="F50" s="179">
        <v>3232600</v>
      </c>
      <c r="G50" s="179">
        <v>3730056</v>
      </c>
      <c r="H50" s="180">
        <f t="shared" si="23"/>
        <v>0.15388727340221497</v>
      </c>
      <c r="I50" s="180">
        <f t="shared" si="24"/>
        <v>5.6022721417461341E-2</v>
      </c>
      <c r="J50" s="179">
        <f t="shared" si="25"/>
        <v>497456</v>
      </c>
      <c r="K50" s="179">
        <f t="shared" si="26"/>
        <v>197882</v>
      </c>
      <c r="L50" s="180">
        <f>G50/G49</f>
        <v>0.97863845361703805</v>
      </c>
      <c r="M50" s="181">
        <v>365049</v>
      </c>
      <c r="N50" s="179">
        <v>57159</v>
      </c>
      <c r="O50" s="179">
        <v>270817</v>
      </c>
      <c r="P50" s="179">
        <v>371800</v>
      </c>
      <c r="Q50" s="179">
        <v>420455</v>
      </c>
      <c r="R50" s="180">
        <f t="shared" si="27"/>
        <v>0.13086336740182891</v>
      </c>
      <c r="S50" s="180">
        <f t="shared" si="28"/>
        <v>0.15177688474697915</v>
      </c>
      <c r="T50" s="179">
        <f t="shared" si="29"/>
        <v>48655</v>
      </c>
      <c r="U50" s="179">
        <f t="shared" si="30"/>
        <v>55406</v>
      </c>
      <c r="V50" s="180">
        <f>Q50/Q49</f>
        <v>0.97619500914772883</v>
      </c>
    </row>
    <row r="51" spans="2:22" x14ac:dyDescent="0.25">
      <c r="B51" s="206" t="s">
        <v>203</v>
      </c>
      <c r="C51" s="179">
        <v>26938</v>
      </c>
      <c r="D51" s="179">
        <v>11048</v>
      </c>
      <c r="E51" s="179">
        <v>12682</v>
      </c>
      <c r="F51" s="179">
        <v>26372</v>
      </c>
      <c r="G51" s="179">
        <v>25035</v>
      </c>
      <c r="H51" s="180">
        <f t="shared" si="23"/>
        <v>-5.0697709692097637E-2</v>
      </c>
      <c r="I51" s="180">
        <f t="shared" si="24"/>
        <v>-7.0643700348949401E-2</v>
      </c>
      <c r="J51" s="179">
        <f t="shared" si="25"/>
        <v>-1337</v>
      </c>
      <c r="K51" s="179">
        <f t="shared" si="26"/>
        <v>-1903</v>
      </c>
      <c r="L51" s="180">
        <f>G51/G49</f>
        <v>6.5683232869164828E-3</v>
      </c>
      <c r="M51" s="181">
        <v>3908</v>
      </c>
      <c r="N51" s="179">
        <v>1138</v>
      </c>
      <c r="O51" s="179">
        <v>1449</v>
      </c>
      <c r="P51" s="179">
        <v>3131</v>
      </c>
      <c r="Q51" s="179">
        <v>2432</v>
      </c>
      <c r="R51" s="180">
        <f t="shared" si="27"/>
        <v>-0.22325135739380386</v>
      </c>
      <c r="S51" s="180">
        <f t="shared" si="28"/>
        <v>-0.37768679631525082</v>
      </c>
      <c r="T51" s="179">
        <f t="shared" si="29"/>
        <v>-699</v>
      </c>
      <c r="U51" s="179">
        <f t="shared" si="30"/>
        <v>-1476</v>
      </c>
      <c r="V51" s="180">
        <f>Q51/Q49</f>
        <v>5.6465168977590388E-3</v>
      </c>
    </row>
    <row r="52" spans="2:22" ht="30" x14ac:dyDescent="0.25">
      <c r="B52" s="207" t="s">
        <v>204</v>
      </c>
      <c r="C52" s="179">
        <v>9482</v>
      </c>
      <c r="D52" s="179">
        <v>4974</v>
      </c>
      <c r="E52" s="179">
        <v>9315</v>
      </c>
      <c r="F52" s="179">
        <v>11895</v>
      </c>
      <c r="G52" s="179">
        <v>12164</v>
      </c>
      <c r="H52" s="180">
        <f t="shared" si="23"/>
        <v>2.2614543926019248E-2</v>
      </c>
      <c r="I52" s="180">
        <f t="shared" si="24"/>
        <v>0.28285171904661466</v>
      </c>
      <c r="J52" s="179">
        <f t="shared" si="25"/>
        <v>269</v>
      </c>
      <c r="K52" s="179">
        <f t="shared" si="26"/>
        <v>2682</v>
      </c>
      <c r="L52" s="180">
        <f>G52/G49</f>
        <v>3.1914153969263867E-3</v>
      </c>
      <c r="M52" s="181">
        <v>1017</v>
      </c>
      <c r="N52" s="179">
        <v>747</v>
      </c>
      <c r="O52" s="179">
        <v>1443</v>
      </c>
      <c r="P52" s="179">
        <v>1245</v>
      </c>
      <c r="Q52" s="179">
        <v>2152</v>
      </c>
      <c r="R52" s="180">
        <f t="shared" si="27"/>
        <v>0.72851405622489951</v>
      </c>
      <c r="S52" s="180">
        <f t="shared" si="28"/>
        <v>1.1160275319567354</v>
      </c>
      <c r="T52" s="179">
        <f t="shared" si="29"/>
        <v>907</v>
      </c>
      <c r="U52" s="179">
        <f t="shared" si="30"/>
        <v>1135</v>
      </c>
      <c r="V52" s="180">
        <f>Q52/Q49</f>
        <v>4.9964244917670439E-3</v>
      </c>
    </row>
    <row r="53" spans="2:22" x14ac:dyDescent="0.25">
      <c r="B53" s="206" t="s">
        <v>205</v>
      </c>
      <c r="C53" s="197">
        <v>52164</v>
      </c>
      <c r="D53" s="197">
        <v>24363</v>
      </c>
      <c r="E53" s="197">
        <v>37423</v>
      </c>
      <c r="F53" s="197">
        <v>45977</v>
      </c>
      <c r="G53" s="197">
        <v>44221</v>
      </c>
      <c r="H53" s="198">
        <f t="shared" si="23"/>
        <v>-3.8193009548252332E-2</v>
      </c>
      <c r="I53" s="198">
        <f t="shared" si="24"/>
        <v>-0.15226976458860519</v>
      </c>
      <c r="J53" s="197">
        <f t="shared" si="25"/>
        <v>-1756</v>
      </c>
      <c r="K53" s="197">
        <f t="shared" si="26"/>
        <v>-7943</v>
      </c>
      <c r="L53" s="198">
        <f>G53/G49</f>
        <v>1.1602070064738717E-2</v>
      </c>
      <c r="M53" s="199">
        <v>7687</v>
      </c>
      <c r="N53" s="197">
        <v>2804</v>
      </c>
      <c r="O53" s="197">
        <v>6501</v>
      </c>
      <c r="P53" s="197">
        <v>6972</v>
      </c>
      <c r="Q53" s="197">
        <v>5670</v>
      </c>
      <c r="R53" s="198">
        <f t="shared" si="27"/>
        <v>-0.18674698795180722</v>
      </c>
      <c r="S53" s="198">
        <f t="shared" si="28"/>
        <v>-0.26239104982437877</v>
      </c>
      <c r="T53" s="197">
        <f t="shared" si="29"/>
        <v>-1302</v>
      </c>
      <c r="U53" s="197">
        <f t="shared" si="30"/>
        <v>-2017</v>
      </c>
      <c r="V53" s="198">
        <f>Q53/Q49</f>
        <v>1.316437122133789E-2</v>
      </c>
    </row>
    <row r="54" spans="2:22" x14ac:dyDescent="0.25">
      <c r="B54" s="205" t="s">
        <v>163</v>
      </c>
      <c r="C54" s="193">
        <v>2756026</v>
      </c>
      <c r="D54" s="193">
        <v>661524</v>
      </c>
      <c r="E54" s="193">
        <v>902978</v>
      </c>
      <c r="F54" s="193">
        <v>2466036</v>
      </c>
      <c r="G54" s="193">
        <v>2853186</v>
      </c>
      <c r="H54" s="194">
        <f t="shared" si="23"/>
        <v>0.15699284195364549</v>
      </c>
      <c r="I54" s="194">
        <f t="shared" si="24"/>
        <v>3.5253658710041158E-2</v>
      </c>
      <c r="J54" s="193">
        <f t="shared" si="25"/>
        <v>387150</v>
      </c>
      <c r="K54" s="193">
        <f t="shared" si="26"/>
        <v>97160</v>
      </c>
      <c r="L54" s="194">
        <f>G54/G54</f>
        <v>1</v>
      </c>
      <c r="M54" s="195">
        <v>235088</v>
      </c>
      <c r="N54" s="193">
        <v>31285</v>
      </c>
      <c r="O54" s="193">
        <v>148414</v>
      </c>
      <c r="P54" s="193">
        <v>240727</v>
      </c>
      <c r="Q54" s="193">
        <v>279491</v>
      </c>
      <c r="R54" s="194">
        <f t="shared" si="27"/>
        <v>0.16102888334087995</v>
      </c>
      <c r="S54" s="194">
        <f t="shared" si="28"/>
        <v>0.18887820730960314</v>
      </c>
      <c r="T54" s="193">
        <f t="shared" si="29"/>
        <v>38764</v>
      </c>
      <c r="U54" s="193">
        <f t="shared" si="30"/>
        <v>44403</v>
      </c>
      <c r="V54" s="194">
        <f>Q54/Q54</f>
        <v>1</v>
      </c>
    </row>
    <row r="55" spans="2:22" x14ac:dyDescent="0.25">
      <c r="B55" s="206" t="s">
        <v>202</v>
      </c>
      <c r="C55" s="179">
        <v>2727319</v>
      </c>
      <c r="D55" s="179">
        <v>652962</v>
      </c>
      <c r="E55" s="179">
        <v>891718</v>
      </c>
      <c r="F55" s="179">
        <v>2440425</v>
      </c>
      <c r="G55" s="179">
        <v>2820182</v>
      </c>
      <c r="H55" s="180">
        <f t="shared" si="23"/>
        <v>0.15561101037729075</v>
      </c>
      <c r="I55" s="180">
        <f t="shared" si="24"/>
        <v>3.4049188965427302E-2</v>
      </c>
      <c r="J55" s="179">
        <f t="shared" si="25"/>
        <v>379757</v>
      </c>
      <c r="K55" s="179">
        <f t="shared" si="26"/>
        <v>92863</v>
      </c>
      <c r="L55" s="180">
        <f>G55/G54</f>
        <v>0.98843258028043035</v>
      </c>
      <c r="M55" s="181">
        <v>231972</v>
      </c>
      <c r="N55" s="179">
        <v>30144</v>
      </c>
      <c r="O55" s="179">
        <v>146569</v>
      </c>
      <c r="P55" s="179">
        <v>236468</v>
      </c>
      <c r="Q55" s="179">
        <v>272362</v>
      </c>
      <c r="R55" s="180">
        <f t="shared" si="27"/>
        <v>0.15179220867094068</v>
      </c>
      <c r="S55" s="180">
        <f t="shared" si="28"/>
        <v>0.17411584156708559</v>
      </c>
      <c r="T55" s="179">
        <f t="shared" si="29"/>
        <v>35894</v>
      </c>
      <c r="U55" s="179">
        <f t="shared" si="30"/>
        <v>40390</v>
      </c>
      <c r="V55" s="180">
        <f>Q55/Q54</f>
        <v>0.97449291748213718</v>
      </c>
    </row>
    <row r="56" spans="2:22" x14ac:dyDescent="0.25">
      <c r="B56" s="206" t="s">
        <v>203</v>
      </c>
      <c r="C56" s="179">
        <v>10237</v>
      </c>
      <c r="D56" s="179">
        <v>3780</v>
      </c>
      <c r="E56" s="179">
        <v>3016</v>
      </c>
      <c r="F56" s="179">
        <v>7268</v>
      </c>
      <c r="G56" s="179">
        <v>12020</v>
      </c>
      <c r="H56" s="180">
        <f t="shared" si="23"/>
        <v>0.65382498624105678</v>
      </c>
      <c r="I56" s="180">
        <f t="shared" si="24"/>
        <v>0.17417212073849764</v>
      </c>
      <c r="J56" s="179">
        <f t="shared" si="25"/>
        <v>4752</v>
      </c>
      <c r="K56" s="179">
        <f t="shared" si="26"/>
        <v>1783</v>
      </c>
      <c r="L56" s="180">
        <f>G56/G54</f>
        <v>4.2128343542972664E-3</v>
      </c>
      <c r="M56" s="181">
        <v>902</v>
      </c>
      <c r="N56" s="179">
        <v>483</v>
      </c>
      <c r="O56" s="179">
        <v>425</v>
      </c>
      <c r="P56" s="179">
        <v>499</v>
      </c>
      <c r="Q56" s="179">
        <v>2606</v>
      </c>
      <c r="R56" s="180">
        <f t="shared" si="27"/>
        <v>4.2224448897795588</v>
      </c>
      <c r="S56" s="180">
        <f t="shared" si="28"/>
        <v>1.8891352549889135</v>
      </c>
      <c r="T56" s="179">
        <f t="shared" si="29"/>
        <v>2107</v>
      </c>
      <c r="U56" s="179">
        <f t="shared" si="30"/>
        <v>1704</v>
      </c>
      <c r="V56" s="180">
        <f>Q56/Q54</f>
        <v>9.3240927257049414E-3</v>
      </c>
    </row>
    <row r="57" spans="2:22" ht="30" x14ac:dyDescent="0.25">
      <c r="B57" s="207" t="s">
        <v>204</v>
      </c>
      <c r="C57" s="179">
        <v>6014</v>
      </c>
      <c r="D57" s="179">
        <v>1162</v>
      </c>
      <c r="E57" s="179">
        <v>2330</v>
      </c>
      <c r="F57" s="179">
        <v>5356</v>
      </c>
      <c r="G57" s="179">
        <v>4503</v>
      </c>
      <c r="H57" s="180">
        <f t="shared" si="23"/>
        <v>-0.15926064227035097</v>
      </c>
      <c r="I57" s="180">
        <f t="shared" si="24"/>
        <v>-0.25124709012304625</v>
      </c>
      <c r="J57" s="179">
        <f t="shared" si="25"/>
        <v>-853</v>
      </c>
      <c r="K57" s="179">
        <f t="shared" si="26"/>
        <v>-1511</v>
      </c>
      <c r="L57" s="180">
        <f>G57/G54</f>
        <v>1.5782356986190176E-3</v>
      </c>
      <c r="M57" s="181">
        <v>697</v>
      </c>
      <c r="N57" s="179">
        <v>255</v>
      </c>
      <c r="O57" s="179">
        <v>470</v>
      </c>
      <c r="P57" s="179">
        <v>493</v>
      </c>
      <c r="Q57" s="179">
        <v>779</v>
      </c>
      <c r="R57" s="180">
        <f t="shared" si="27"/>
        <v>0.58012170385395545</v>
      </c>
      <c r="S57" s="180">
        <f t="shared" si="28"/>
        <v>0.11764705882352944</v>
      </c>
      <c r="T57" s="179">
        <f t="shared" si="29"/>
        <v>286</v>
      </c>
      <c r="U57" s="179">
        <f t="shared" si="30"/>
        <v>82</v>
      </c>
      <c r="V57" s="180">
        <f>Q57/Q54</f>
        <v>2.7872096060338257E-3</v>
      </c>
    </row>
    <row r="58" spans="2:22" x14ac:dyDescent="0.25">
      <c r="B58" s="206" t="s">
        <v>205</v>
      </c>
      <c r="C58" s="197">
        <v>12461</v>
      </c>
      <c r="D58" s="197">
        <v>3621</v>
      </c>
      <c r="E58" s="197">
        <v>5914</v>
      </c>
      <c r="F58" s="197">
        <v>12991</v>
      </c>
      <c r="G58" s="197">
        <v>16478</v>
      </c>
      <c r="H58" s="198">
        <f t="shared" si="23"/>
        <v>0.2684165961049958</v>
      </c>
      <c r="I58" s="198">
        <f t="shared" si="24"/>
        <v>0.32236578123746096</v>
      </c>
      <c r="J58" s="197">
        <f t="shared" si="25"/>
        <v>3487</v>
      </c>
      <c r="K58" s="197">
        <f t="shared" si="26"/>
        <v>4017</v>
      </c>
      <c r="L58" s="198">
        <f>G58/G54</f>
        <v>5.7752982104917099E-3</v>
      </c>
      <c r="M58" s="199">
        <v>1517</v>
      </c>
      <c r="N58" s="197">
        <v>403</v>
      </c>
      <c r="O58" s="197">
        <v>950</v>
      </c>
      <c r="P58" s="197">
        <v>3267</v>
      </c>
      <c r="Q58" s="197">
        <v>3744</v>
      </c>
      <c r="R58" s="198">
        <f t="shared" si="27"/>
        <v>0.14600550964187331</v>
      </c>
      <c r="S58" s="198">
        <f t="shared" si="28"/>
        <v>1.4680290046143702</v>
      </c>
      <c r="T58" s="197">
        <f t="shared" si="29"/>
        <v>477</v>
      </c>
      <c r="U58" s="197">
        <f t="shared" si="30"/>
        <v>2227</v>
      </c>
      <c r="V58" s="198">
        <f>Q58/Q54</f>
        <v>1.3395780186124062E-2</v>
      </c>
    </row>
    <row r="59" spans="2:22" x14ac:dyDescent="0.25">
      <c r="B59" s="205" t="s">
        <v>164</v>
      </c>
      <c r="C59" s="193">
        <v>1857792</v>
      </c>
      <c r="D59" s="193">
        <v>566217</v>
      </c>
      <c r="E59" s="193">
        <v>877604</v>
      </c>
      <c r="F59" s="193">
        <v>1968558</v>
      </c>
      <c r="G59" s="193">
        <v>2203105</v>
      </c>
      <c r="H59" s="194">
        <f t="shared" si="23"/>
        <v>0.1191466037576745</v>
      </c>
      <c r="I59" s="194">
        <f t="shared" si="24"/>
        <v>0.18587279953837665</v>
      </c>
      <c r="J59" s="193">
        <f t="shared" si="25"/>
        <v>234547</v>
      </c>
      <c r="K59" s="193">
        <f t="shared" si="26"/>
        <v>345313</v>
      </c>
      <c r="L59" s="194">
        <f>G59/G59</f>
        <v>1</v>
      </c>
      <c r="M59" s="195">
        <v>159941</v>
      </c>
      <c r="N59" s="193">
        <v>35812</v>
      </c>
      <c r="O59" s="193">
        <v>130332</v>
      </c>
      <c r="P59" s="193">
        <v>197959</v>
      </c>
      <c r="Q59" s="193">
        <v>218318</v>
      </c>
      <c r="R59" s="194">
        <f t="shared" si="27"/>
        <v>0.10284452841244907</v>
      </c>
      <c r="S59" s="194">
        <f t="shared" si="28"/>
        <v>0.36499084037238738</v>
      </c>
      <c r="T59" s="193">
        <f t="shared" si="29"/>
        <v>20359</v>
      </c>
      <c r="U59" s="193">
        <f t="shared" si="30"/>
        <v>58377</v>
      </c>
      <c r="V59" s="194">
        <f>Q59/Q59</f>
        <v>1</v>
      </c>
    </row>
    <row r="60" spans="2:22" x14ac:dyDescent="0.25">
      <c r="B60" s="206" t="s">
        <v>202</v>
      </c>
      <c r="C60" s="179">
        <v>1831898</v>
      </c>
      <c r="D60" s="179">
        <v>549458</v>
      </c>
      <c r="E60" s="179">
        <v>849832</v>
      </c>
      <c r="F60" s="179">
        <v>1919571</v>
      </c>
      <c r="G60" s="179">
        <v>2137140</v>
      </c>
      <c r="H60" s="180">
        <f t="shared" si="23"/>
        <v>0.1133425124676295</v>
      </c>
      <c r="I60" s="180">
        <f t="shared" si="24"/>
        <v>0.16662608944384449</v>
      </c>
      <c r="J60" s="179">
        <f t="shared" si="25"/>
        <v>217569</v>
      </c>
      <c r="K60" s="179">
        <f t="shared" si="26"/>
        <v>305242</v>
      </c>
      <c r="L60" s="180">
        <f>G60/G59</f>
        <v>0.97005816790393562</v>
      </c>
      <c r="M60" s="181">
        <v>156808</v>
      </c>
      <c r="N60" s="179">
        <v>32814</v>
      </c>
      <c r="O60" s="179">
        <v>125798</v>
      </c>
      <c r="P60" s="179">
        <v>189607</v>
      </c>
      <c r="Q60" s="179">
        <v>212582</v>
      </c>
      <c r="R60" s="180">
        <f t="shared" si="27"/>
        <v>0.12117168669933065</v>
      </c>
      <c r="S60" s="180">
        <f t="shared" si="28"/>
        <v>0.35568338350084172</v>
      </c>
      <c r="T60" s="179">
        <f t="shared" si="29"/>
        <v>22975</v>
      </c>
      <c r="U60" s="179">
        <f t="shared" si="30"/>
        <v>55774</v>
      </c>
      <c r="V60" s="180">
        <f>Q60/Q59</f>
        <v>0.97372639910589143</v>
      </c>
    </row>
    <row r="61" spans="2:22" x14ac:dyDescent="0.25">
      <c r="B61" s="206" t="s">
        <v>203</v>
      </c>
      <c r="C61" s="179">
        <v>9498</v>
      </c>
      <c r="D61" s="179">
        <v>6363</v>
      </c>
      <c r="E61" s="179">
        <v>11235</v>
      </c>
      <c r="F61" s="179">
        <v>14987</v>
      </c>
      <c r="G61" s="179">
        <v>26202</v>
      </c>
      <c r="H61" s="180">
        <f t="shared" si="23"/>
        <v>0.74831520651231065</v>
      </c>
      <c r="I61" s="180">
        <f t="shared" si="24"/>
        <v>1.7586860391661401</v>
      </c>
      <c r="J61" s="179">
        <f t="shared" si="25"/>
        <v>11215</v>
      </c>
      <c r="K61" s="179">
        <f t="shared" si="26"/>
        <v>16704</v>
      </c>
      <c r="L61" s="180">
        <f>G61/G59</f>
        <v>1.1893214349747289E-2</v>
      </c>
      <c r="M61" s="181">
        <v>867</v>
      </c>
      <c r="N61" s="179">
        <v>1375</v>
      </c>
      <c r="O61" s="179">
        <v>1614</v>
      </c>
      <c r="P61" s="179">
        <v>2636</v>
      </c>
      <c r="Q61" s="179">
        <v>2466</v>
      </c>
      <c r="R61" s="180">
        <f t="shared" si="27"/>
        <v>-6.4491654021244349E-2</v>
      </c>
      <c r="S61" s="180">
        <f t="shared" si="28"/>
        <v>1.8442906574394464</v>
      </c>
      <c r="T61" s="179">
        <f t="shared" si="29"/>
        <v>-170</v>
      </c>
      <c r="U61" s="179">
        <f t="shared" si="30"/>
        <v>1599</v>
      </c>
      <c r="V61" s="180">
        <f>Q61/Q59</f>
        <v>1.1295449756776812E-2</v>
      </c>
    </row>
    <row r="62" spans="2:22" ht="30" x14ac:dyDescent="0.25">
      <c r="B62" s="207" t="s">
        <v>204</v>
      </c>
      <c r="C62" s="179">
        <v>3612</v>
      </c>
      <c r="D62" s="179">
        <v>5405</v>
      </c>
      <c r="E62" s="179">
        <v>8835</v>
      </c>
      <c r="F62" s="179">
        <v>20920</v>
      </c>
      <c r="G62" s="179">
        <v>26753</v>
      </c>
      <c r="H62" s="180">
        <f t="shared" si="23"/>
        <v>0.27882409177820278</v>
      </c>
      <c r="I62" s="180">
        <f t="shared" si="24"/>
        <v>6.4066998892580287</v>
      </c>
      <c r="J62" s="179">
        <f t="shared" si="25"/>
        <v>5833</v>
      </c>
      <c r="K62" s="179">
        <f t="shared" si="26"/>
        <v>23141</v>
      </c>
      <c r="L62" s="180">
        <f>G62/G59</f>
        <v>1.214331591095295E-2</v>
      </c>
      <c r="M62" s="181">
        <v>350</v>
      </c>
      <c r="N62" s="179">
        <v>1144</v>
      </c>
      <c r="O62" s="179">
        <v>1913</v>
      </c>
      <c r="P62" s="179">
        <v>4415</v>
      </c>
      <c r="Q62" s="179">
        <v>2442</v>
      </c>
      <c r="R62" s="180">
        <f t="shared" si="27"/>
        <v>-0.44688561721404307</v>
      </c>
      <c r="S62" s="180">
        <f t="shared" si="28"/>
        <v>5.9771428571428569</v>
      </c>
      <c r="T62" s="179">
        <f t="shared" si="29"/>
        <v>-1973</v>
      </c>
      <c r="U62" s="179">
        <f t="shared" si="30"/>
        <v>2092</v>
      </c>
      <c r="V62" s="180">
        <f>Q62/Q59</f>
        <v>1.1185518372282634E-2</v>
      </c>
    </row>
    <row r="63" spans="2:22" x14ac:dyDescent="0.25">
      <c r="B63" s="206" t="s">
        <v>205</v>
      </c>
      <c r="C63" s="197">
        <v>12788</v>
      </c>
      <c r="D63" s="197">
        <v>4993</v>
      </c>
      <c r="E63" s="197">
        <v>7702</v>
      </c>
      <c r="F63" s="197">
        <v>13078</v>
      </c>
      <c r="G63" s="197">
        <v>13013</v>
      </c>
      <c r="H63" s="198">
        <f t="shared" si="23"/>
        <v>-4.9701789264413598E-3</v>
      </c>
      <c r="I63" s="198">
        <f t="shared" si="24"/>
        <v>1.7594619956208923E-2</v>
      </c>
      <c r="J63" s="197">
        <f t="shared" si="25"/>
        <v>-65</v>
      </c>
      <c r="K63" s="197">
        <f t="shared" si="26"/>
        <v>225</v>
      </c>
      <c r="L63" s="198">
        <f>G63/G59</f>
        <v>5.9066635498535025E-3</v>
      </c>
      <c r="M63" s="199">
        <v>1915</v>
      </c>
      <c r="N63" s="197">
        <v>478</v>
      </c>
      <c r="O63" s="197">
        <v>1007</v>
      </c>
      <c r="P63" s="197">
        <v>1301</v>
      </c>
      <c r="Q63" s="197">
        <v>827</v>
      </c>
      <c r="R63" s="198">
        <f t="shared" si="27"/>
        <v>-0.36433512682551883</v>
      </c>
      <c r="S63" s="198">
        <f t="shared" si="28"/>
        <v>-0.56814621409921673</v>
      </c>
      <c r="T63" s="197">
        <f t="shared" si="29"/>
        <v>-474</v>
      </c>
      <c r="U63" s="197">
        <f t="shared" si="30"/>
        <v>-1088</v>
      </c>
      <c r="V63" s="198">
        <f>Q63/Q59</f>
        <v>3.7880522906952245E-3</v>
      </c>
    </row>
    <row r="64" spans="2:22" x14ac:dyDescent="0.25">
      <c r="B64" s="205" t="s">
        <v>165</v>
      </c>
      <c r="C64" s="193">
        <v>282923</v>
      </c>
      <c r="D64" s="193">
        <v>94407</v>
      </c>
      <c r="E64" s="193">
        <v>72258</v>
      </c>
      <c r="F64" s="193">
        <v>154511</v>
      </c>
      <c r="G64" s="193">
        <v>177831</v>
      </c>
      <c r="H64" s="194">
        <f t="shared" si="23"/>
        <v>0.15092776566069732</v>
      </c>
      <c r="I64" s="194">
        <f t="shared" si="24"/>
        <v>-0.37145088946462468</v>
      </c>
      <c r="J64" s="193">
        <f t="shared" si="25"/>
        <v>23320</v>
      </c>
      <c r="K64" s="193">
        <f t="shared" si="26"/>
        <v>-105092</v>
      </c>
      <c r="L64" s="194">
        <f>G64/G64</f>
        <v>1</v>
      </c>
      <c r="M64" s="195">
        <v>32155</v>
      </c>
      <c r="N64" s="193">
        <v>8308</v>
      </c>
      <c r="O64" s="193">
        <v>6578</v>
      </c>
      <c r="P64" s="193">
        <v>19406</v>
      </c>
      <c r="Q64" s="193">
        <v>33781</v>
      </c>
      <c r="R64" s="194">
        <f t="shared" si="27"/>
        <v>0.74075028341749971</v>
      </c>
      <c r="S64" s="194">
        <f t="shared" si="28"/>
        <v>5.056756336495094E-2</v>
      </c>
      <c r="T64" s="193">
        <f t="shared" si="29"/>
        <v>14375</v>
      </c>
      <c r="U64" s="193">
        <f t="shared" si="30"/>
        <v>1626</v>
      </c>
      <c r="V64" s="194">
        <f>Q64/Q64</f>
        <v>1</v>
      </c>
    </row>
    <row r="65" spans="2:22" x14ac:dyDescent="0.25">
      <c r="B65" s="206" t="s">
        <v>202</v>
      </c>
      <c r="C65" s="179">
        <v>276012</v>
      </c>
      <c r="D65" s="179">
        <v>92245</v>
      </c>
      <c r="E65" s="179">
        <v>65718</v>
      </c>
      <c r="F65" s="179">
        <v>146170</v>
      </c>
      <c r="G65" s="179">
        <v>170214</v>
      </c>
      <c r="H65" s="180">
        <f t="shared" si="23"/>
        <v>0.16449339809810493</v>
      </c>
      <c r="I65" s="180">
        <f t="shared" si="24"/>
        <v>-0.3833094213295074</v>
      </c>
      <c r="J65" s="179">
        <f t="shared" si="25"/>
        <v>24044</v>
      </c>
      <c r="K65" s="179">
        <f t="shared" si="26"/>
        <v>-105798</v>
      </c>
      <c r="L65" s="180">
        <f>G65/G64</f>
        <v>0.95716719807007777</v>
      </c>
      <c r="M65" s="181">
        <v>31029</v>
      </c>
      <c r="N65" s="179">
        <v>7787</v>
      </c>
      <c r="O65" s="179">
        <v>5771</v>
      </c>
      <c r="P65" s="179">
        <v>18042</v>
      </c>
      <c r="Q65" s="179">
        <v>32528</v>
      </c>
      <c r="R65" s="180">
        <f t="shared" si="27"/>
        <v>0.80290433433100539</v>
      </c>
      <c r="S65" s="180">
        <f t="shared" si="28"/>
        <v>4.8309645815205027E-2</v>
      </c>
      <c r="T65" s="179">
        <f t="shared" si="29"/>
        <v>14486</v>
      </c>
      <c r="U65" s="179">
        <f t="shared" si="30"/>
        <v>1499</v>
      </c>
      <c r="V65" s="180">
        <f>Q65/Q64</f>
        <v>0.96290814363103516</v>
      </c>
    </row>
    <row r="66" spans="2:22" x14ac:dyDescent="0.25">
      <c r="B66" s="206" t="s">
        <v>203</v>
      </c>
      <c r="C66" s="179">
        <v>1625</v>
      </c>
      <c r="D66" s="179">
        <v>1036</v>
      </c>
      <c r="E66" s="179">
        <v>2730</v>
      </c>
      <c r="F66" s="179">
        <v>5668</v>
      </c>
      <c r="G66" s="179">
        <v>4481</v>
      </c>
      <c r="H66" s="180">
        <f t="shared" si="23"/>
        <v>-0.20942131263232178</v>
      </c>
      <c r="I66" s="180">
        <f t="shared" si="24"/>
        <v>1.7575384615384615</v>
      </c>
      <c r="J66" s="179">
        <f t="shared" si="25"/>
        <v>-1187</v>
      </c>
      <c r="K66" s="179">
        <f t="shared" si="26"/>
        <v>2856</v>
      </c>
      <c r="L66" s="180">
        <f>G66/G64</f>
        <v>2.5198081324403508E-2</v>
      </c>
      <c r="M66" s="181">
        <v>178</v>
      </c>
      <c r="N66" s="179">
        <v>310</v>
      </c>
      <c r="O66" s="179">
        <v>48</v>
      </c>
      <c r="P66" s="179">
        <v>907</v>
      </c>
      <c r="Q66" s="179">
        <v>669</v>
      </c>
      <c r="R66" s="180">
        <f t="shared" si="27"/>
        <v>-0.26240352811466372</v>
      </c>
      <c r="S66" s="180">
        <f t="shared" si="28"/>
        <v>2.7584269662921348</v>
      </c>
      <c r="T66" s="179">
        <f t="shared" si="29"/>
        <v>-238</v>
      </c>
      <c r="U66" s="179">
        <f t="shared" si="30"/>
        <v>491</v>
      </c>
      <c r="V66" s="180">
        <f>Q66/Q64</f>
        <v>1.9804031852224624E-2</v>
      </c>
    </row>
    <row r="67" spans="2:22" ht="30" x14ac:dyDescent="0.25">
      <c r="B67" s="207" t="s">
        <v>204</v>
      </c>
      <c r="C67" s="179">
        <v>2143</v>
      </c>
      <c r="D67" s="179">
        <v>358</v>
      </c>
      <c r="E67" s="179">
        <v>1821</v>
      </c>
      <c r="F67" s="179">
        <v>1034</v>
      </c>
      <c r="G67" s="179">
        <v>643</v>
      </c>
      <c r="H67" s="180">
        <f t="shared" si="23"/>
        <v>-0.37814313346228234</v>
      </c>
      <c r="I67" s="180">
        <f t="shared" si="24"/>
        <v>-0.69995333644423707</v>
      </c>
      <c r="J67" s="179">
        <f t="shared" si="25"/>
        <v>-391</v>
      </c>
      <c r="K67" s="179">
        <f t="shared" si="26"/>
        <v>-1500</v>
      </c>
      <c r="L67" s="180">
        <f>G67/G64</f>
        <v>3.6157925221136922E-3</v>
      </c>
      <c r="M67" s="181">
        <v>463</v>
      </c>
      <c r="N67" s="179">
        <v>93</v>
      </c>
      <c r="O67" s="179">
        <v>278</v>
      </c>
      <c r="P67" s="179">
        <v>265</v>
      </c>
      <c r="Q67" s="179">
        <v>173</v>
      </c>
      <c r="R67" s="180">
        <f t="shared" si="27"/>
        <v>-0.34716981132075475</v>
      </c>
      <c r="S67" s="180">
        <f t="shared" si="28"/>
        <v>-0.62634989200863933</v>
      </c>
      <c r="T67" s="179">
        <f t="shared" si="29"/>
        <v>-92</v>
      </c>
      <c r="U67" s="179">
        <f t="shared" si="30"/>
        <v>-290</v>
      </c>
      <c r="V67" s="180">
        <f>Q67/Q64</f>
        <v>5.1212219886918684E-3</v>
      </c>
    </row>
    <row r="68" spans="2:22" ht="15.75" thickBot="1" x14ac:dyDescent="0.3">
      <c r="B68" s="206" t="s">
        <v>205</v>
      </c>
      <c r="C68" s="197">
        <v>3146</v>
      </c>
      <c r="D68" s="197">
        <v>768</v>
      </c>
      <c r="E68" s="197">
        <v>1995</v>
      </c>
      <c r="F68" s="197">
        <v>1640</v>
      </c>
      <c r="G68" s="197">
        <v>2493</v>
      </c>
      <c r="H68" s="198">
        <f t="shared" si="23"/>
        <v>0.5201219512195121</v>
      </c>
      <c r="I68" s="198">
        <f t="shared" si="24"/>
        <v>-0.20756516211061671</v>
      </c>
      <c r="J68" s="197">
        <f t="shared" si="25"/>
        <v>853</v>
      </c>
      <c r="K68" s="197">
        <f t="shared" si="26"/>
        <v>-653</v>
      </c>
      <c r="L68" s="198">
        <f>G68/G64</f>
        <v>1.4018928083405031E-2</v>
      </c>
      <c r="M68" s="199">
        <v>486</v>
      </c>
      <c r="N68" s="197">
        <v>119</v>
      </c>
      <c r="O68" s="197">
        <v>482</v>
      </c>
      <c r="P68" s="197">
        <v>192</v>
      </c>
      <c r="Q68" s="197">
        <v>411</v>
      </c>
      <c r="R68" s="198">
        <f t="shared" si="27"/>
        <v>1.140625</v>
      </c>
      <c r="S68" s="198">
        <f t="shared" si="28"/>
        <v>-0.15432098765432101</v>
      </c>
      <c r="T68" s="197">
        <f t="shared" si="29"/>
        <v>219</v>
      </c>
      <c r="U68" s="197">
        <f t="shared" si="30"/>
        <v>-75</v>
      </c>
      <c r="V68" s="198">
        <f>Q68/Q64</f>
        <v>1.2166602528048312E-2</v>
      </c>
    </row>
    <row r="69" spans="2:22" ht="16.5" thickBot="1" x14ac:dyDescent="0.3">
      <c r="B69" s="208" t="s">
        <v>166</v>
      </c>
      <c r="C69" s="184"/>
      <c r="D69" s="184"/>
      <c r="E69" s="184"/>
      <c r="F69" s="184"/>
      <c r="G69" s="184"/>
      <c r="H69" s="184"/>
      <c r="I69" s="184"/>
      <c r="J69" s="184"/>
      <c r="K69" s="165"/>
      <c r="L69" s="165"/>
      <c r="M69" s="165"/>
      <c r="N69" s="165"/>
      <c r="O69" s="165"/>
      <c r="P69" s="165"/>
      <c r="Q69" s="165"/>
      <c r="R69" s="165"/>
      <c r="S69" s="165"/>
      <c r="T69" s="165"/>
      <c r="U69" s="165"/>
      <c r="V69" s="165"/>
    </row>
    <row r="70" spans="2:22" ht="15.75" x14ac:dyDescent="0.25">
      <c r="B70" s="202" t="s">
        <v>160</v>
      </c>
      <c r="C70" s="116">
        <v>1968234</v>
      </c>
      <c r="D70" s="116">
        <v>812839</v>
      </c>
      <c r="E70" s="116">
        <v>1418435</v>
      </c>
      <c r="F70" s="116">
        <v>1923053</v>
      </c>
      <c r="G70" s="116">
        <v>1944338</v>
      </c>
      <c r="H70" s="117">
        <f t="shared" ref="H70:H99" si="31">G70/F70-1</f>
        <v>1.1068337690120833E-2</v>
      </c>
      <c r="I70" s="117">
        <f t="shared" ref="I70:I99" si="32">G70/C70-1</f>
        <v>-1.2140832848126837E-2</v>
      </c>
      <c r="J70" s="116">
        <f t="shared" ref="J70:J99" si="33">G70-F70</f>
        <v>21285</v>
      </c>
      <c r="K70" s="116">
        <f t="shared" ref="K70:K99" si="34">G70-C70</f>
        <v>-23896</v>
      </c>
      <c r="L70" s="117">
        <f>G70/G70</f>
        <v>1</v>
      </c>
      <c r="M70" s="119">
        <v>126368</v>
      </c>
      <c r="N70" s="116">
        <v>42124</v>
      </c>
      <c r="O70" s="116">
        <v>122170</v>
      </c>
      <c r="P70" s="116">
        <v>131348</v>
      </c>
      <c r="Q70" s="116">
        <v>126421</v>
      </c>
      <c r="R70" s="117">
        <f t="shared" ref="R70:R99" si="35">Q70/P70-1</f>
        <v>-3.7511039376313282E-2</v>
      </c>
      <c r="S70" s="117">
        <f t="shared" ref="S70:S99" si="36">Q70/M70-1</f>
        <v>4.1940997720946172E-4</v>
      </c>
      <c r="T70" s="116">
        <f t="shared" ref="T70:T99" si="37">Q70-P70</f>
        <v>-4927</v>
      </c>
      <c r="U70" s="116">
        <f t="shared" ref="U70:U99" si="38">Q70-M70</f>
        <v>53</v>
      </c>
      <c r="V70" s="117">
        <f>Q70/Q70</f>
        <v>1</v>
      </c>
    </row>
    <row r="71" spans="2:22" ht="15.75" x14ac:dyDescent="0.25">
      <c r="B71" s="203" t="s">
        <v>202</v>
      </c>
      <c r="C71" s="116">
        <v>1616631</v>
      </c>
      <c r="D71" s="116">
        <v>670252</v>
      </c>
      <c r="E71" s="116">
        <v>1166845</v>
      </c>
      <c r="F71" s="116">
        <v>1620062</v>
      </c>
      <c r="G71" s="116">
        <v>1679201</v>
      </c>
      <c r="H71" s="117">
        <f t="shared" si="31"/>
        <v>3.6504158482823401E-2</v>
      </c>
      <c r="I71" s="117">
        <f t="shared" si="32"/>
        <v>3.8703946664390365E-2</v>
      </c>
      <c r="J71" s="116">
        <f t="shared" si="33"/>
        <v>59139</v>
      </c>
      <c r="K71" s="116">
        <f t="shared" si="34"/>
        <v>62570</v>
      </c>
      <c r="L71" s="117">
        <f>G71/G70</f>
        <v>0.86363636363636365</v>
      </c>
      <c r="M71" s="119">
        <v>86708</v>
      </c>
      <c r="N71" s="116">
        <v>27388</v>
      </c>
      <c r="O71" s="116">
        <v>88211</v>
      </c>
      <c r="P71" s="116">
        <v>99775</v>
      </c>
      <c r="Q71" s="116">
        <v>96232</v>
      </c>
      <c r="R71" s="117">
        <f t="shared" si="35"/>
        <v>-3.5509897268854895E-2</v>
      </c>
      <c r="S71" s="117">
        <f t="shared" si="36"/>
        <v>0.10983992249850072</v>
      </c>
      <c r="T71" s="116">
        <f t="shared" si="37"/>
        <v>-3543</v>
      </c>
      <c r="U71" s="116">
        <f t="shared" si="38"/>
        <v>9524</v>
      </c>
      <c r="V71" s="117">
        <f>Q71/Q70</f>
        <v>0.7612026482941916</v>
      </c>
    </row>
    <row r="72" spans="2:22" ht="15.75" x14ac:dyDescent="0.25">
      <c r="B72" s="203" t="s">
        <v>203</v>
      </c>
      <c r="C72" s="116">
        <v>102207</v>
      </c>
      <c r="D72" s="116">
        <v>50944</v>
      </c>
      <c r="E72" s="116">
        <v>97598</v>
      </c>
      <c r="F72" s="116">
        <v>107451</v>
      </c>
      <c r="G72" s="116">
        <v>115602</v>
      </c>
      <c r="H72" s="117">
        <f t="shared" si="31"/>
        <v>7.5857832872658237E-2</v>
      </c>
      <c r="I72" s="117">
        <f t="shared" si="32"/>
        <v>0.13105755965834032</v>
      </c>
      <c r="J72" s="116">
        <f t="shared" si="33"/>
        <v>8151</v>
      </c>
      <c r="K72" s="116">
        <f t="shared" si="34"/>
        <v>13395</v>
      </c>
      <c r="L72" s="117">
        <f>G72/G70</f>
        <v>5.9455711918401016E-2</v>
      </c>
      <c r="M72" s="119">
        <v>6738</v>
      </c>
      <c r="N72" s="116">
        <v>3296</v>
      </c>
      <c r="O72" s="116">
        <v>6587</v>
      </c>
      <c r="P72" s="116">
        <v>9846</v>
      </c>
      <c r="Q72" s="116">
        <v>9754</v>
      </c>
      <c r="R72" s="117">
        <f t="shared" si="35"/>
        <v>-9.3438959983749292E-3</v>
      </c>
      <c r="S72" s="117">
        <f t="shared" si="36"/>
        <v>0.44761056693380818</v>
      </c>
      <c r="T72" s="116">
        <f t="shared" si="37"/>
        <v>-92</v>
      </c>
      <c r="U72" s="116">
        <f t="shared" si="38"/>
        <v>3016</v>
      </c>
      <c r="V72" s="117">
        <f>Q72/Q70</f>
        <v>7.7154903061991284E-2</v>
      </c>
    </row>
    <row r="73" spans="2:22" ht="31.5" x14ac:dyDescent="0.25">
      <c r="B73" s="204" t="s">
        <v>204</v>
      </c>
      <c r="C73" s="116">
        <v>33410</v>
      </c>
      <c r="D73" s="116">
        <v>6284</v>
      </c>
      <c r="E73" s="116">
        <v>28089</v>
      </c>
      <c r="F73" s="116">
        <v>44615</v>
      </c>
      <c r="G73" s="116">
        <v>27021</v>
      </c>
      <c r="H73" s="117">
        <f t="shared" si="31"/>
        <v>-0.394351675445478</v>
      </c>
      <c r="I73" s="117">
        <f t="shared" si="32"/>
        <v>-0.1912301706076025</v>
      </c>
      <c r="J73" s="116">
        <f t="shared" si="33"/>
        <v>-17594</v>
      </c>
      <c r="K73" s="116">
        <f t="shared" si="34"/>
        <v>-6389</v>
      </c>
      <c r="L73" s="117">
        <f>G73/G70</f>
        <v>1.3897275062257694E-2</v>
      </c>
      <c r="M73" s="119">
        <v>3256</v>
      </c>
      <c r="N73" s="116">
        <v>1652</v>
      </c>
      <c r="O73" s="116">
        <v>4299</v>
      </c>
      <c r="P73" s="116">
        <v>5726</v>
      </c>
      <c r="Q73" s="116">
        <v>5044</v>
      </c>
      <c r="R73" s="117">
        <f t="shared" si="35"/>
        <v>-0.11910583304226341</v>
      </c>
      <c r="S73" s="117">
        <f t="shared" si="36"/>
        <v>0.5491400491400491</v>
      </c>
      <c r="T73" s="116">
        <f t="shared" si="37"/>
        <v>-682</v>
      </c>
      <c r="U73" s="116">
        <f t="shared" si="38"/>
        <v>1788</v>
      </c>
      <c r="V73" s="117">
        <f>Q73/Q70</f>
        <v>3.9898434595518152E-2</v>
      </c>
    </row>
    <row r="74" spans="2:22" ht="15.75" x14ac:dyDescent="0.25">
      <c r="B74" s="203" t="s">
        <v>205</v>
      </c>
      <c r="C74" s="189">
        <v>215989</v>
      </c>
      <c r="D74" s="189">
        <v>85359</v>
      </c>
      <c r="E74" s="189">
        <v>125902</v>
      </c>
      <c r="F74" s="189">
        <v>150931</v>
      </c>
      <c r="G74" s="189">
        <v>122518</v>
      </c>
      <c r="H74" s="190">
        <f t="shared" si="31"/>
        <v>-0.18825158516143137</v>
      </c>
      <c r="I74" s="190">
        <f t="shared" si="32"/>
        <v>-0.43275814972058757</v>
      </c>
      <c r="J74" s="189">
        <f t="shared" si="33"/>
        <v>-28413</v>
      </c>
      <c r="K74" s="189">
        <f t="shared" si="34"/>
        <v>-93471</v>
      </c>
      <c r="L74" s="190">
        <f>G74/G70</f>
        <v>6.3012706638454832E-2</v>
      </c>
      <c r="M74" s="191">
        <v>29666</v>
      </c>
      <c r="N74" s="189">
        <v>9789</v>
      </c>
      <c r="O74" s="189">
        <v>23073</v>
      </c>
      <c r="P74" s="189">
        <v>16002</v>
      </c>
      <c r="Q74" s="189">
        <v>15393</v>
      </c>
      <c r="R74" s="190">
        <f t="shared" si="35"/>
        <v>-3.8057742782152237E-2</v>
      </c>
      <c r="S74" s="190">
        <f t="shared" si="36"/>
        <v>-0.48112317130722038</v>
      </c>
      <c r="T74" s="189">
        <f t="shared" si="37"/>
        <v>-609</v>
      </c>
      <c r="U74" s="189">
        <f t="shared" si="38"/>
        <v>-14273</v>
      </c>
      <c r="V74" s="190">
        <f>Q74/Q70</f>
        <v>0.12175983420476029</v>
      </c>
    </row>
    <row r="75" spans="2:22" x14ac:dyDescent="0.25">
      <c r="B75" s="205" t="s">
        <v>161</v>
      </c>
      <c r="C75" s="193">
        <v>841245</v>
      </c>
      <c r="D75" s="193">
        <v>352762</v>
      </c>
      <c r="E75" s="193">
        <v>573642</v>
      </c>
      <c r="F75" s="193">
        <v>835206</v>
      </c>
      <c r="G75" s="193">
        <v>894417</v>
      </c>
      <c r="H75" s="194">
        <f t="shared" si="31"/>
        <v>7.0893887256556987E-2</v>
      </c>
      <c r="I75" s="194">
        <f t="shared" si="32"/>
        <v>6.3206319205463268E-2</v>
      </c>
      <c r="J75" s="193">
        <f t="shared" si="33"/>
        <v>59211</v>
      </c>
      <c r="K75" s="193">
        <f t="shared" si="34"/>
        <v>53172</v>
      </c>
      <c r="L75" s="194">
        <f>G75/G75</f>
        <v>1</v>
      </c>
      <c r="M75" s="195">
        <v>56447</v>
      </c>
      <c r="N75" s="193">
        <v>16662</v>
      </c>
      <c r="O75" s="193">
        <v>47830</v>
      </c>
      <c r="P75" s="193">
        <v>58303</v>
      </c>
      <c r="Q75" s="193">
        <v>57962</v>
      </c>
      <c r="R75" s="194">
        <f t="shared" si="35"/>
        <v>-5.8487556386463968E-3</v>
      </c>
      <c r="S75" s="194">
        <f t="shared" si="36"/>
        <v>2.6839336014314208E-2</v>
      </c>
      <c r="T75" s="193">
        <f t="shared" si="37"/>
        <v>-341</v>
      </c>
      <c r="U75" s="193">
        <f t="shared" si="38"/>
        <v>1515</v>
      </c>
      <c r="V75" s="194">
        <f>Q75/Q75</f>
        <v>1</v>
      </c>
    </row>
    <row r="76" spans="2:22" x14ac:dyDescent="0.25">
      <c r="B76" s="206" t="s">
        <v>202</v>
      </c>
      <c r="C76" s="179">
        <v>694766</v>
      </c>
      <c r="D76" s="179">
        <v>282683</v>
      </c>
      <c r="E76" s="179">
        <v>450499</v>
      </c>
      <c r="F76" s="179">
        <v>692737</v>
      </c>
      <c r="G76" s="179">
        <v>765794</v>
      </c>
      <c r="H76" s="180">
        <f t="shared" si="31"/>
        <v>0.1054613800042441</v>
      </c>
      <c r="I76" s="180">
        <f t="shared" si="32"/>
        <v>0.10223298203999609</v>
      </c>
      <c r="J76" s="179">
        <f t="shared" si="33"/>
        <v>73057</v>
      </c>
      <c r="K76" s="179">
        <f t="shared" si="34"/>
        <v>71028</v>
      </c>
      <c r="L76" s="180">
        <f>G76/G75</f>
        <v>0.8561934757501255</v>
      </c>
      <c r="M76" s="181">
        <v>39301</v>
      </c>
      <c r="N76" s="179">
        <v>10043</v>
      </c>
      <c r="O76" s="179">
        <v>36907</v>
      </c>
      <c r="P76" s="179">
        <v>41396</v>
      </c>
      <c r="Q76" s="179">
        <v>41342</v>
      </c>
      <c r="R76" s="180">
        <f t="shared" si="35"/>
        <v>-1.3044738622088881E-3</v>
      </c>
      <c r="S76" s="180">
        <f t="shared" si="36"/>
        <v>5.1932520800997528E-2</v>
      </c>
      <c r="T76" s="179">
        <f t="shared" si="37"/>
        <v>-54</v>
      </c>
      <c r="U76" s="179">
        <f t="shared" si="38"/>
        <v>2041</v>
      </c>
      <c r="V76" s="180">
        <f>Q76/Q75</f>
        <v>0.71326041199406509</v>
      </c>
    </row>
    <row r="77" spans="2:22" x14ac:dyDescent="0.25">
      <c r="B77" s="206" t="s">
        <v>203</v>
      </c>
      <c r="C77" s="179">
        <v>50847</v>
      </c>
      <c r="D77" s="179">
        <v>32663</v>
      </c>
      <c r="E77" s="179">
        <v>60053</v>
      </c>
      <c r="F77" s="179">
        <v>59412</v>
      </c>
      <c r="G77" s="179">
        <v>60584</v>
      </c>
      <c r="H77" s="180">
        <f t="shared" si="31"/>
        <v>1.9726654547902678E-2</v>
      </c>
      <c r="I77" s="180">
        <f t="shared" si="32"/>
        <v>0.19149605679784454</v>
      </c>
      <c r="J77" s="179">
        <f t="shared" si="33"/>
        <v>1172</v>
      </c>
      <c r="K77" s="179">
        <f t="shared" si="34"/>
        <v>9737</v>
      </c>
      <c r="L77" s="180">
        <f>G77/G75</f>
        <v>6.7735742947640759E-2</v>
      </c>
      <c r="M77" s="181">
        <v>4062</v>
      </c>
      <c r="N77" s="179">
        <v>1738</v>
      </c>
      <c r="O77" s="179">
        <v>2967</v>
      </c>
      <c r="P77" s="179">
        <v>4954</v>
      </c>
      <c r="Q77" s="179">
        <v>4715</v>
      </c>
      <c r="R77" s="180">
        <f t="shared" si="35"/>
        <v>-4.8243843358901861E-2</v>
      </c>
      <c r="S77" s="180">
        <f t="shared" si="36"/>
        <v>0.16075824716888243</v>
      </c>
      <c r="T77" s="179">
        <f t="shared" si="37"/>
        <v>-239</v>
      </c>
      <c r="U77" s="179">
        <f t="shared" si="38"/>
        <v>653</v>
      </c>
      <c r="V77" s="180">
        <f>Q77/Q75</f>
        <v>8.1346399365101268E-2</v>
      </c>
    </row>
    <row r="78" spans="2:22" ht="30" x14ac:dyDescent="0.25">
      <c r="B78" s="207" t="s">
        <v>204</v>
      </c>
      <c r="C78" s="179">
        <v>17185</v>
      </c>
      <c r="D78" s="179">
        <v>3134</v>
      </c>
      <c r="E78" s="179">
        <v>16094</v>
      </c>
      <c r="F78" s="179">
        <v>27475</v>
      </c>
      <c r="G78" s="179">
        <v>14668</v>
      </c>
      <c r="H78" s="180">
        <f t="shared" si="31"/>
        <v>-0.46613284804367605</v>
      </c>
      <c r="I78" s="180">
        <f t="shared" si="32"/>
        <v>-0.14646494035496072</v>
      </c>
      <c r="J78" s="179">
        <f t="shared" si="33"/>
        <v>-12807</v>
      </c>
      <c r="K78" s="179">
        <f t="shared" si="34"/>
        <v>-2517</v>
      </c>
      <c r="L78" s="180">
        <f>G78/G75</f>
        <v>1.639950940109591E-2</v>
      </c>
      <c r="M78" s="181">
        <v>2721</v>
      </c>
      <c r="N78" s="179">
        <v>781</v>
      </c>
      <c r="O78" s="179">
        <v>1686</v>
      </c>
      <c r="P78" s="179">
        <v>4091</v>
      </c>
      <c r="Q78" s="179">
        <v>3160</v>
      </c>
      <c r="R78" s="180">
        <f t="shared" si="35"/>
        <v>-0.2275727206062087</v>
      </c>
      <c r="S78" s="180">
        <f t="shared" si="36"/>
        <v>0.16133774347666296</v>
      </c>
      <c r="T78" s="179">
        <f t="shared" si="37"/>
        <v>-931</v>
      </c>
      <c r="U78" s="179">
        <f t="shared" si="38"/>
        <v>439</v>
      </c>
      <c r="V78" s="180">
        <f>Q78/Q75</f>
        <v>5.4518477623270417E-2</v>
      </c>
    </row>
    <row r="79" spans="2:22" x14ac:dyDescent="0.25">
      <c r="B79" s="206" t="s">
        <v>205</v>
      </c>
      <c r="C79" s="197">
        <v>78449</v>
      </c>
      <c r="D79" s="197">
        <v>34282</v>
      </c>
      <c r="E79" s="197">
        <v>46998</v>
      </c>
      <c r="F79" s="197">
        <v>55583</v>
      </c>
      <c r="G79" s="197">
        <v>53375</v>
      </c>
      <c r="H79" s="198">
        <f t="shared" si="31"/>
        <v>-3.972437615817781E-2</v>
      </c>
      <c r="I79" s="198">
        <f t="shared" si="32"/>
        <v>-0.31962166503078437</v>
      </c>
      <c r="J79" s="197">
        <f t="shared" si="33"/>
        <v>-2208</v>
      </c>
      <c r="K79" s="197">
        <f t="shared" si="34"/>
        <v>-25074</v>
      </c>
      <c r="L79" s="198">
        <f>G79/G75</f>
        <v>5.9675744088048419E-2</v>
      </c>
      <c r="M79" s="199">
        <v>10363</v>
      </c>
      <c r="N79" s="197">
        <v>4101</v>
      </c>
      <c r="O79" s="197">
        <v>6271</v>
      </c>
      <c r="P79" s="197">
        <v>7862</v>
      </c>
      <c r="Q79" s="197">
        <v>8746</v>
      </c>
      <c r="R79" s="198">
        <f t="shared" si="35"/>
        <v>0.11243958280335797</v>
      </c>
      <c r="S79" s="198">
        <f t="shared" si="36"/>
        <v>-0.15603589694104025</v>
      </c>
      <c r="T79" s="197">
        <f t="shared" si="37"/>
        <v>884</v>
      </c>
      <c r="U79" s="197">
        <f t="shared" si="38"/>
        <v>-1617</v>
      </c>
      <c r="V79" s="198">
        <f>Q79/Q75</f>
        <v>0.1508919637003554</v>
      </c>
    </row>
    <row r="80" spans="2:22" x14ac:dyDescent="0.25">
      <c r="B80" s="205" t="s">
        <v>162</v>
      </c>
      <c r="C80" s="193">
        <v>651858</v>
      </c>
      <c r="D80" s="193">
        <v>240896</v>
      </c>
      <c r="E80" s="193">
        <v>390335</v>
      </c>
      <c r="F80" s="193">
        <v>551209</v>
      </c>
      <c r="G80" s="193">
        <v>529201</v>
      </c>
      <c r="H80" s="194">
        <f t="shared" si="31"/>
        <v>-3.9926779134593193E-2</v>
      </c>
      <c r="I80" s="194">
        <f t="shared" si="32"/>
        <v>-0.18816521389627805</v>
      </c>
      <c r="J80" s="193">
        <f t="shared" si="33"/>
        <v>-22008</v>
      </c>
      <c r="K80" s="193">
        <f t="shared" si="34"/>
        <v>-122657</v>
      </c>
      <c r="L80" s="194">
        <f>G80/G80</f>
        <v>1</v>
      </c>
      <c r="M80" s="195">
        <v>39062</v>
      </c>
      <c r="N80" s="193">
        <v>13129</v>
      </c>
      <c r="O80" s="193">
        <v>36317</v>
      </c>
      <c r="P80" s="193">
        <v>38336</v>
      </c>
      <c r="Q80" s="193">
        <v>34390</v>
      </c>
      <c r="R80" s="194">
        <f t="shared" si="35"/>
        <v>-0.10293196994991649</v>
      </c>
      <c r="S80" s="194">
        <f t="shared" si="36"/>
        <v>-0.11960473094055601</v>
      </c>
      <c r="T80" s="193">
        <f t="shared" si="37"/>
        <v>-3946</v>
      </c>
      <c r="U80" s="193">
        <f t="shared" si="38"/>
        <v>-4672</v>
      </c>
      <c r="V80" s="194">
        <f>Q80/Q80</f>
        <v>1</v>
      </c>
    </row>
    <row r="81" spans="2:22" x14ac:dyDescent="0.25">
      <c r="B81" s="206" t="s">
        <v>202</v>
      </c>
      <c r="C81" s="179">
        <v>466604</v>
      </c>
      <c r="D81" s="179">
        <v>177535</v>
      </c>
      <c r="E81" s="179">
        <v>294990</v>
      </c>
      <c r="F81" s="179">
        <v>423147</v>
      </c>
      <c r="G81" s="179">
        <v>426311</v>
      </c>
      <c r="H81" s="180">
        <f t="shared" si="31"/>
        <v>7.4773069406139925E-3</v>
      </c>
      <c r="I81" s="180">
        <f t="shared" si="32"/>
        <v>-8.6353738930656454E-2</v>
      </c>
      <c r="J81" s="179">
        <f t="shared" si="33"/>
        <v>3164</v>
      </c>
      <c r="K81" s="179">
        <f t="shared" si="34"/>
        <v>-40293</v>
      </c>
      <c r="L81" s="180">
        <f>G81/G80</f>
        <v>0.80557481939754461</v>
      </c>
      <c r="M81" s="181">
        <v>18153</v>
      </c>
      <c r="N81" s="179">
        <v>6943</v>
      </c>
      <c r="O81" s="179">
        <v>20223</v>
      </c>
      <c r="P81" s="179">
        <v>26158</v>
      </c>
      <c r="Q81" s="179">
        <v>23658</v>
      </c>
      <c r="R81" s="180">
        <f t="shared" si="35"/>
        <v>-9.5573056044040094E-2</v>
      </c>
      <c r="S81" s="180">
        <f t="shared" si="36"/>
        <v>0.3032556602214509</v>
      </c>
      <c r="T81" s="179">
        <f t="shared" si="37"/>
        <v>-2500</v>
      </c>
      <c r="U81" s="179">
        <f t="shared" si="38"/>
        <v>5505</v>
      </c>
      <c r="V81" s="180">
        <f>Q81/Q80</f>
        <v>0.687932538528642</v>
      </c>
    </row>
    <row r="82" spans="2:22" x14ac:dyDescent="0.25">
      <c r="B82" s="206" t="s">
        <v>203</v>
      </c>
      <c r="C82" s="179">
        <v>42666</v>
      </c>
      <c r="D82" s="179">
        <v>13270</v>
      </c>
      <c r="E82" s="179">
        <v>23418</v>
      </c>
      <c r="F82" s="179">
        <v>33596</v>
      </c>
      <c r="G82" s="179">
        <v>32604</v>
      </c>
      <c r="H82" s="180">
        <f t="shared" si="31"/>
        <v>-2.9527324681509759E-2</v>
      </c>
      <c r="I82" s="180">
        <f t="shared" si="32"/>
        <v>-0.23583180987202923</v>
      </c>
      <c r="J82" s="179">
        <f t="shared" si="33"/>
        <v>-992</v>
      </c>
      <c r="K82" s="179">
        <f t="shared" si="34"/>
        <v>-10062</v>
      </c>
      <c r="L82" s="180">
        <f>G82/G80</f>
        <v>6.1609860903513031E-2</v>
      </c>
      <c r="M82" s="181">
        <v>2165</v>
      </c>
      <c r="N82" s="179">
        <v>1140</v>
      </c>
      <c r="O82" s="179">
        <v>2797</v>
      </c>
      <c r="P82" s="179">
        <v>3863</v>
      </c>
      <c r="Q82" s="179">
        <v>2971</v>
      </c>
      <c r="R82" s="180">
        <f t="shared" si="35"/>
        <v>-0.23090862024333425</v>
      </c>
      <c r="S82" s="180">
        <f t="shared" si="36"/>
        <v>0.37228637413394927</v>
      </c>
      <c r="T82" s="179">
        <f t="shared" si="37"/>
        <v>-892</v>
      </c>
      <c r="U82" s="179">
        <f t="shared" si="38"/>
        <v>806</v>
      </c>
      <c r="V82" s="180">
        <f>Q82/Q80</f>
        <v>8.6391392846757772E-2</v>
      </c>
    </row>
    <row r="83" spans="2:22" ht="30" x14ac:dyDescent="0.25">
      <c r="B83" s="207" t="s">
        <v>204</v>
      </c>
      <c r="C83" s="179">
        <v>11404</v>
      </c>
      <c r="D83" s="179">
        <v>2091</v>
      </c>
      <c r="E83" s="179">
        <v>9621</v>
      </c>
      <c r="F83" s="179">
        <v>14686</v>
      </c>
      <c r="G83" s="179">
        <v>8118</v>
      </c>
      <c r="H83" s="180">
        <f t="shared" si="31"/>
        <v>-0.44722865313904403</v>
      </c>
      <c r="I83" s="180">
        <f t="shared" si="32"/>
        <v>-0.28814451069800073</v>
      </c>
      <c r="J83" s="179">
        <f t="shared" si="33"/>
        <v>-6568</v>
      </c>
      <c r="K83" s="179">
        <f t="shared" si="34"/>
        <v>-3286</v>
      </c>
      <c r="L83" s="180">
        <f>G83/G80</f>
        <v>1.5340107067069035E-2</v>
      </c>
      <c r="M83" s="181">
        <v>540</v>
      </c>
      <c r="N83" s="179">
        <v>677</v>
      </c>
      <c r="O83" s="179">
        <v>2025</v>
      </c>
      <c r="P83" s="179">
        <v>1409</v>
      </c>
      <c r="Q83" s="179">
        <v>1390</v>
      </c>
      <c r="R83" s="180">
        <f t="shared" si="35"/>
        <v>-1.3484740951029139E-2</v>
      </c>
      <c r="S83" s="180">
        <f t="shared" si="36"/>
        <v>1.574074074074074</v>
      </c>
      <c r="T83" s="179">
        <f t="shared" si="37"/>
        <v>-19</v>
      </c>
      <c r="U83" s="179">
        <f t="shared" si="38"/>
        <v>850</v>
      </c>
      <c r="V83" s="180">
        <f>Q83/Q80</f>
        <v>4.0418726373945918E-2</v>
      </c>
    </row>
    <row r="84" spans="2:22" x14ac:dyDescent="0.25">
      <c r="B84" s="206" t="s">
        <v>205</v>
      </c>
      <c r="C84" s="197">
        <v>131189</v>
      </c>
      <c r="D84" s="197">
        <v>48001</v>
      </c>
      <c r="E84" s="197">
        <v>62305</v>
      </c>
      <c r="F84" s="197">
        <v>79781</v>
      </c>
      <c r="G84" s="197">
        <v>62169</v>
      </c>
      <c r="H84" s="198">
        <f t="shared" si="31"/>
        <v>-0.22075431493714037</v>
      </c>
      <c r="I84" s="198">
        <f t="shared" si="32"/>
        <v>-0.52611118310224181</v>
      </c>
      <c r="J84" s="197">
        <f t="shared" si="33"/>
        <v>-17612</v>
      </c>
      <c r="K84" s="197">
        <f t="shared" si="34"/>
        <v>-69020</v>
      </c>
      <c r="L84" s="198">
        <f>G84/G80</f>
        <v>0.11747710227304937</v>
      </c>
      <c r="M84" s="199">
        <v>18204</v>
      </c>
      <c r="N84" s="197">
        <v>4369</v>
      </c>
      <c r="O84" s="197">
        <v>11272</v>
      </c>
      <c r="P84" s="197">
        <v>6905</v>
      </c>
      <c r="Q84" s="197">
        <v>6371</v>
      </c>
      <c r="R84" s="198">
        <f t="shared" si="35"/>
        <v>-7.7335264301230944E-2</v>
      </c>
      <c r="S84" s="198">
        <f t="shared" si="36"/>
        <v>-0.65002197319270483</v>
      </c>
      <c r="T84" s="197">
        <f t="shared" si="37"/>
        <v>-534</v>
      </c>
      <c r="U84" s="197">
        <f t="shared" si="38"/>
        <v>-11833</v>
      </c>
      <c r="V84" s="198">
        <f>Q84/Q80</f>
        <v>0.18525734225065427</v>
      </c>
    </row>
    <row r="85" spans="2:22" x14ac:dyDescent="0.25">
      <c r="B85" s="205" t="s">
        <v>163</v>
      </c>
      <c r="C85" s="193">
        <v>309550</v>
      </c>
      <c r="D85" s="193">
        <v>133691</v>
      </c>
      <c r="E85" s="193">
        <v>285807</v>
      </c>
      <c r="F85" s="193">
        <v>350194</v>
      </c>
      <c r="G85" s="193">
        <v>325853</v>
      </c>
      <c r="H85" s="194">
        <f t="shared" si="31"/>
        <v>-6.9507187444673546E-2</v>
      </c>
      <c r="I85" s="194">
        <f t="shared" si="32"/>
        <v>5.2666774349862777E-2</v>
      </c>
      <c r="J85" s="193">
        <f t="shared" si="33"/>
        <v>-24341</v>
      </c>
      <c r="K85" s="193">
        <f t="shared" si="34"/>
        <v>16303</v>
      </c>
      <c r="L85" s="194">
        <f>G85/G85</f>
        <v>1</v>
      </c>
      <c r="M85" s="195">
        <v>21645</v>
      </c>
      <c r="N85" s="193">
        <v>7421</v>
      </c>
      <c r="O85" s="193">
        <v>21409</v>
      </c>
      <c r="P85" s="193">
        <v>23032</v>
      </c>
      <c r="Q85" s="193">
        <v>21262</v>
      </c>
      <c r="R85" s="194">
        <f t="shared" si="35"/>
        <v>-7.6849600555748521E-2</v>
      </c>
      <c r="S85" s="194">
        <f t="shared" si="36"/>
        <v>-1.7694617694617665E-2</v>
      </c>
      <c r="T85" s="193">
        <f t="shared" si="37"/>
        <v>-1770</v>
      </c>
      <c r="U85" s="193">
        <f t="shared" si="38"/>
        <v>-383</v>
      </c>
      <c r="V85" s="194">
        <f>Q85/Q85</f>
        <v>1</v>
      </c>
    </row>
    <row r="86" spans="2:22" x14ac:dyDescent="0.25">
      <c r="B86" s="206" t="s">
        <v>202</v>
      </c>
      <c r="C86" s="179">
        <v>289218</v>
      </c>
      <c r="D86" s="179">
        <v>125156</v>
      </c>
      <c r="E86" s="179">
        <v>271402</v>
      </c>
      <c r="F86" s="179">
        <v>329775</v>
      </c>
      <c r="G86" s="179">
        <v>311009</v>
      </c>
      <c r="H86" s="180">
        <f t="shared" si="31"/>
        <v>-5.6905465847926662E-2</v>
      </c>
      <c r="I86" s="180">
        <f t="shared" si="32"/>
        <v>7.5344549785974602E-2</v>
      </c>
      <c r="J86" s="179">
        <f t="shared" si="33"/>
        <v>-18766</v>
      </c>
      <c r="K86" s="179">
        <f t="shared" si="34"/>
        <v>21791</v>
      </c>
      <c r="L86" s="180">
        <f>G86/G85</f>
        <v>0.95444571631993569</v>
      </c>
      <c r="M86" s="181">
        <v>19429</v>
      </c>
      <c r="N86" s="179">
        <v>6464</v>
      </c>
      <c r="O86" s="179">
        <v>19659</v>
      </c>
      <c r="P86" s="179">
        <v>21657</v>
      </c>
      <c r="Q86" s="179">
        <v>20050</v>
      </c>
      <c r="R86" s="180">
        <f t="shared" si="35"/>
        <v>-7.4202336427021232E-2</v>
      </c>
      <c r="S86" s="180">
        <f t="shared" si="36"/>
        <v>3.1962530238303533E-2</v>
      </c>
      <c r="T86" s="179">
        <f t="shared" si="37"/>
        <v>-1607</v>
      </c>
      <c r="U86" s="179">
        <f t="shared" si="38"/>
        <v>621</v>
      </c>
      <c r="V86" s="180">
        <f>Q86/Q85</f>
        <v>0.94299689587056723</v>
      </c>
    </row>
    <row r="87" spans="2:22" x14ac:dyDescent="0.25">
      <c r="B87" s="206" t="s">
        <v>203</v>
      </c>
      <c r="C87" s="179">
        <v>4307</v>
      </c>
      <c r="D87" s="179">
        <v>2758</v>
      </c>
      <c r="E87" s="179">
        <v>3311</v>
      </c>
      <c r="F87" s="179">
        <v>4323</v>
      </c>
      <c r="G87" s="179">
        <v>3647</v>
      </c>
      <c r="H87" s="180">
        <f t="shared" si="31"/>
        <v>-0.15637288919731673</v>
      </c>
      <c r="I87" s="180">
        <f t="shared" si="32"/>
        <v>-0.15323891339679596</v>
      </c>
      <c r="J87" s="179">
        <f t="shared" si="33"/>
        <v>-676</v>
      </c>
      <c r="K87" s="179">
        <f t="shared" si="34"/>
        <v>-660</v>
      </c>
      <c r="L87" s="180">
        <f>G87/G85</f>
        <v>1.1192163337455846E-2</v>
      </c>
      <c r="M87" s="181">
        <v>170</v>
      </c>
      <c r="N87" s="179">
        <v>238</v>
      </c>
      <c r="O87" s="179">
        <v>152</v>
      </c>
      <c r="P87" s="179">
        <v>45</v>
      </c>
      <c r="Q87" s="179">
        <v>322</v>
      </c>
      <c r="R87" s="180">
        <f t="shared" si="35"/>
        <v>6.1555555555555559</v>
      </c>
      <c r="S87" s="180">
        <f t="shared" si="36"/>
        <v>0.89411764705882346</v>
      </c>
      <c r="T87" s="179">
        <f t="shared" si="37"/>
        <v>277</v>
      </c>
      <c r="U87" s="179">
        <f t="shared" si="38"/>
        <v>152</v>
      </c>
      <c r="V87" s="180">
        <f>Q87/Q85</f>
        <v>1.5144389050888911E-2</v>
      </c>
    </row>
    <row r="88" spans="2:22" ht="30" x14ac:dyDescent="0.25">
      <c r="B88" s="207" t="s">
        <v>204</v>
      </c>
      <c r="C88" s="179">
        <v>3128</v>
      </c>
      <c r="D88" s="179">
        <v>711</v>
      </c>
      <c r="E88" s="179">
        <v>1205</v>
      </c>
      <c r="F88" s="179">
        <v>1235</v>
      </c>
      <c r="G88" s="179">
        <v>1303</v>
      </c>
      <c r="H88" s="180">
        <f t="shared" si="31"/>
        <v>5.5060728744939169E-2</v>
      </c>
      <c r="I88" s="180">
        <f t="shared" si="32"/>
        <v>-0.5834398976982097</v>
      </c>
      <c r="J88" s="179">
        <f t="shared" si="33"/>
        <v>68</v>
      </c>
      <c r="K88" s="179">
        <f t="shared" si="34"/>
        <v>-1825</v>
      </c>
      <c r="L88" s="180">
        <f>G88/G85</f>
        <v>3.9987356261872685E-3</v>
      </c>
      <c r="M88" s="181">
        <v>30</v>
      </c>
      <c r="N88" s="179">
        <v>98</v>
      </c>
      <c r="O88" s="179">
        <v>194</v>
      </c>
      <c r="P88" s="179">
        <v>107</v>
      </c>
      <c r="Q88" s="179">
        <v>149</v>
      </c>
      <c r="R88" s="180">
        <f t="shared" si="35"/>
        <v>0.39252336448598135</v>
      </c>
      <c r="S88" s="180">
        <f t="shared" si="36"/>
        <v>3.9666666666666668</v>
      </c>
      <c r="T88" s="179">
        <f t="shared" si="37"/>
        <v>42</v>
      </c>
      <c r="U88" s="179">
        <f t="shared" si="38"/>
        <v>119</v>
      </c>
      <c r="V88" s="180">
        <f>Q88/Q85</f>
        <v>7.0078073558461108E-3</v>
      </c>
    </row>
    <row r="89" spans="2:22" x14ac:dyDescent="0.25">
      <c r="B89" s="206" t="s">
        <v>205</v>
      </c>
      <c r="C89" s="197">
        <v>12898</v>
      </c>
      <c r="D89" s="197">
        <v>5069</v>
      </c>
      <c r="E89" s="197">
        <v>9893</v>
      </c>
      <c r="F89" s="197">
        <v>14863</v>
      </c>
      <c r="G89" s="197">
        <v>9895</v>
      </c>
      <c r="H89" s="198">
        <f t="shared" si="31"/>
        <v>-0.33425284262934807</v>
      </c>
      <c r="I89" s="198">
        <f t="shared" si="32"/>
        <v>-0.23282679485191504</v>
      </c>
      <c r="J89" s="197">
        <f t="shared" si="33"/>
        <v>-4968</v>
      </c>
      <c r="K89" s="197">
        <f t="shared" si="34"/>
        <v>-3003</v>
      </c>
      <c r="L89" s="198">
        <f>G89/G85</f>
        <v>3.0366453584898711E-2</v>
      </c>
      <c r="M89" s="199">
        <v>2016</v>
      </c>
      <c r="N89" s="197">
        <v>621</v>
      </c>
      <c r="O89" s="197">
        <v>1404</v>
      </c>
      <c r="P89" s="197">
        <v>1222</v>
      </c>
      <c r="Q89" s="197">
        <v>741</v>
      </c>
      <c r="R89" s="198">
        <f t="shared" si="35"/>
        <v>-0.3936170212765957</v>
      </c>
      <c r="S89" s="198">
        <f t="shared" si="36"/>
        <v>-0.63244047619047616</v>
      </c>
      <c r="T89" s="197">
        <f t="shared" si="37"/>
        <v>-481</v>
      </c>
      <c r="U89" s="197">
        <f t="shared" si="38"/>
        <v>-1275</v>
      </c>
      <c r="V89" s="198">
        <f>Q89/Q85</f>
        <v>3.485090772269777E-2</v>
      </c>
    </row>
    <row r="90" spans="2:22" x14ac:dyDescent="0.25">
      <c r="B90" s="205" t="s">
        <v>164</v>
      </c>
      <c r="C90" s="193">
        <v>165403</v>
      </c>
      <c r="D90" s="193">
        <v>86490</v>
      </c>
      <c r="E90" s="193">
        <v>146413</v>
      </c>
      <c r="F90" s="193">
        <v>169195</v>
      </c>
      <c r="G90" s="193">
        <v>177475</v>
      </c>
      <c r="H90" s="194">
        <f t="shared" si="31"/>
        <v>4.8937616359821412E-2</v>
      </c>
      <c r="I90" s="194">
        <f t="shared" si="32"/>
        <v>7.2985375114115181E-2</v>
      </c>
      <c r="J90" s="193">
        <f t="shared" si="33"/>
        <v>8280</v>
      </c>
      <c r="K90" s="193">
        <f t="shared" si="34"/>
        <v>12072</v>
      </c>
      <c r="L90" s="194">
        <f>G90/G90</f>
        <v>1</v>
      </c>
      <c r="M90" s="195">
        <v>8776</v>
      </c>
      <c r="N90" s="193">
        <v>4098</v>
      </c>
      <c r="O90" s="193">
        <v>11258</v>
      </c>
      <c r="P90" s="193">
        <v>12193</v>
      </c>
      <c r="Q90" s="193">
        <v>12577</v>
      </c>
      <c r="R90" s="194">
        <f t="shared" si="35"/>
        <v>3.1493479865496665E-2</v>
      </c>
      <c r="S90" s="194">
        <f t="shared" si="36"/>
        <v>0.43311303555150404</v>
      </c>
      <c r="T90" s="193">
        <f t="shared" si="37"/>
        <v>384</v>
      </c>
      <c r="U90" s="193">
        <f t="shared" si="38"/>
        <v>3801</v>
      </c>
      <c r="V90" s="194">
        <f>Q90/Q90</f>
        <v>1</v>
      </c>
    </row>
    <row r="91" spans="2:22" x14ac:dyDescent="0.25">
      <c r="B91" s="206" t="s">
        <v>202</v>
      </c>
      <c r="C91" s="179">
        <v>151757</v>
      </c>
      <c r="D91" s="179">
        <v>80343</v>
      </c>
      <c r="E91" s="179">
        <v>130234</v>
      </c>
      <c r="F91" s="179">
        <v>154813</v>
      </c>
      <c r="G91" s="179">
        <v>154041</v>
      </c>
      <c r="H91" s="180">
        <f t="shared" si="31"/>
        <v>-4.9866613268911841E-3</v>
      </c>
      <c r="I91" s="180">
        <f t="shared" si="32"/>
        <v>1.5050376588888748E-2</v>
      </c>
      <c r="J91" s="179">
        <f t="shared" si="33"/>
        <v>-772</v>
      </c>
      <c r="K91" s="179">
        <f t="shared" si="34"/>
        <v>2284</v>
      </c>
      <c r="L91" s="180">
        <f>G91/G90</f>
        <v>0.86795886744611916</v>
      </c>
      <c r="M91" s="181">
        <v>7681</v>
      </c>
      <c r="N91" s="179">
        <v>3429</v>
      </c>
      <c r="O91" s="179">
        <v>9344</v>
      </c>
      <c r="P91" s="179">
        <v>10391</v>
      </c>
      <c r="Q91" s="179">
        <v>10841</v>
      </c>
      <c r="R91" s="180">
        <f t="shared" si="35"/>
        <v>4.3306707727841509E-2</v>
      </c>
      <c r="S91" s="180">
        <f t="shared" si="36"/>
        <v>0.41140476500455669</v>
      </c>
      <c r="T91" s="179">
        <f t="shared" si="37"/>
        <v>450</v>
      </c>
      <c r="U91" s="179">
        <f t="shared" si="38"/>
        <v>3160</v>
      </c>
      <c r="V91" s="180">
        <f>Q91/Q90</f>
        <v>0.86197026317881853</v>
      </c>
    </row>
    <row r="92" spans="2:22" x14ac:dyDescent="0.25">
      <c r="B92" s="206" t="s">
        <v>203</v>
      </c>
      <c r="C92" s="179">
        <v>4062</v>
      </c>
      <c r="D92" s="179">
        <v>2081</v>
      </c>
      <c r="E92" s="179">
        <v>9381</v>
      </c>
      <c r="F92" s="179">
        <v>6776</v>
      </c>
      <c r="G92" s="179">
        <v>14823</v>
      </c>
      <c r="H92" s="180">
        <f t="shared" si="31"/>
        <v>1.1875737898465171</v>
      </c>
      <c r="I92" s="180">
        <f t="shared" si="32"/>
        <v>2.6491875923190547</v>
      </c>
      <c r="J92" s="179">
        <f t="shared" si="33"/>
        <v>8047</v>
      </c>
      <c r="K92" s="179">
        <f t="shared" si="34"/>
        <v>10761</v>
      </c>
      <c r="L92" s="180">
        <f>G92/G90</f>
        <v>8.3521622763769551E-2</v>
      </c>
      <c r="M92" s="181">
        <v>277</v>
      </c>
      <c r="N92" s="179">
        <v>146</v>
      </c>
      <c r="O92" s="179">
        <v>496</v>
      </c>
      <c r="P92" s="179">
        <v>681</v>
      </c>
      <c r="Q92" s="179">
        <v>900</v>
      </c>
      <c r="R92" s="180">
        <f t="shared" si="35"/>
        <v>0.3215859030837005</v>
      </c>
      <c r="S92" s="180">
        <f t="shared" si="36"/>
        <v>2.2490974729241877</v>
      </c>
      <c r="T92" s="179">
        <f t="shared" si="37"/>
        <v>219</v>
      </c>
      <c r="U92" s="179">
        <f t="shared" si="38"/>
        <v>623</v>
      </c>
      <c r="V92" s="180">
        <f>Q92/Q90</f>
        <v>7.1559195356603322E-2</v>
      </c>
    </row>
    <row r="93" spans="2:22" ht="30" x14ac:dyDescent="0.25">
      <c r="B93" s="207" t="s">
        <v>204</v>
      </c>
      <c r="C93" s="179">
        <v>1022</v>
      </c>
      <c r="D93" s="179">
        <v>356</v>
      </c>
      <c r="E93" s="179">
        <v>1260</v>
      </c>
      <c r="F93" s="179">
        <v>775</v>
      </c>
      <c r="G93" s="179">
        <v>2488</v>
      </c>
      <c r="H93" s="180">
        <f t="shared" si="31"/>
        <v>2.2103225806451614</v>
      </c>
      <c r="I93" s="180">
        <f t="shared" si="32"/>
        <v>1.4344422700587085</v>
      </c>
      <c r="J93" s="179">
        <f t="shared" si="33"/>
        <v>1713</v>
      </c>
      <c r="K93" s="179">
        <f t="shared" si="34"/>
        <v>1466</v>
      </c>
      <c r="L93" s="180">
        <f>G93/G90</f>
        <v>1.4018875898013804E-2</v>
      </c>
      <c r="M93" s="181">
        <v>18</v>
      </c>
      <c r="N93" s="179">
        <v>114</v>
      </c>
      <c r="O93" s="179">
        <v>370</v>
      </c>
      <c r="P93" s="179">
        <v>137</v>
      </c>
      <c r="Q93" s="179">
        <v>106</v>
      </c>
      <c r="R93" s="180">
        <f t="shared" si="35"/>
        <v>-0.22627737226277367</v>
      </c>
      <c r="S93" s="180">
        <f t="shared" si="36"/>
        <v>4.8888888888888893</v>
      </c>
      <c r="T93" s="179">
        <f t="shared" si="37"/>
        <v>-31</v>
      </c>
      <c r="U93" s="179">
        <f t="shared" si="38"/>
        <v>88</v>
      </c>
      <c r="V93" s="180">
        <f>Q93/Q90</f>
        <v>8.4280830086666137E-3</v>
      </c>
    </row>
    <row r="94" spans="2:22" x14ac:dyDescent="0.25">
      <c r="B94" s="206" t="s">
        <v>205</v>
      </c>
      <c r="C94" s="197">
        <v>8564</v>
      </c>
      <c r="D94" s="197">
        <v>3709</v>
      </c>
      <c r="E94" s="197">
        <v>5543</v>
      </c>
      <c r="F94" s="197">
        <v>6834</v>
      </c>
      <c r="G94" s="197">
        <v>6124</v>
      </c>
      <c r="H94" s="198">
        <f t="shared" si="31"/>
        <v>-0.1038923031899327</v>
      </c>
      <c r="I94" s="198">
        <f t="shared" si="32"/>
        <v>-0.28491359177954223</v>
      </c>
      <c r="J94" s="197">
        <f t="shared" si="33"/>
        <v>-710</v>
      </c>
      <c r="K94" s="197">
        <f t="shared" si="34"/>
        <v>-2440</v>
      </c>
      <c r="L94" s="198">
        <f>G94/G90</f>
        <v>3.4506268488519509E-2</v>
      </c>
      <c r="M94" s="199">
        <v>802</v>
      </c>
      <c r="N94" s="197">
        <v>409</v>
      </c>
      <c r="O94" s="197">
        <v>1048</v>
      </c>
      <c r="P94" s="197">
        <v>985</v>
      </c>
      <c r="Q94" s="197">
        <v>731</v>
      </c>
      <c r="R94" s="198">
        <f t="shared" si="35"/>
        <v>-0.25786802030456857</v>
      </c>
      <c r="S94" s="198">
        <f t="shared" si="36"/>
        <v>-8.8528678304239383E-2</v>
      </c>
      <c r="T94" s="197">
        <f t="shared" si="37"/>
        <v>-254</v>
      </c>
      <c r="U94" s="197">
        <f t="shared" si="38"/>
        <v>-71</v>
      </c>
      <c r="V94" s="198">
        <f>Q94/Q90</f>
        <v>5.8121968672974478E-2</v>
      </c>
    </row>
    <row r="95" spans="2:22" x14ac:dyDescent="0.25">
      <c r="B95" s="205" t="s">
        <v>165</v>
      </c>
      <c r="C95" s="193">
        <v>60757</v>
      </c>
      <c r="D95" s="193">
        <v>29298</v>
      </c>
      <c r="E95" s="193">
        <v>88913</v>
      </c>
      <c r="F95" s="193">
        <v>69843</v>
      </c>
      <c r="G95" s="193">
        <v>55596</v>
      </c>
      <c r="H95" s="194">
        <f t="shared" si="31"/>
        <v>-0.20398608307203303</v>
      </c>
      <c r="I95" s="194">
        <f t="shared" si="32"/>
        <v>-8.4944944615435225E-2</v>
      </c>
      <c r="J95" s="193">
        <f t="shared" si="33"/>
        <v>-14247</v>
      </c>
      <c r="K95" s="193">
        <f t="shared" si="34"/>
        <v>-5161</v>
      </c>
      <c r="L95" s="194">
        <f>G95/G95</f>
        <v>1</v>
      </c>
      <c r="M95" s="195">
        <v>3360</v>
      </c>
      <c r="N95" s="193">
        <v>1427</v>
      </c>
      <c r="O95" s="193">
        <v>12159</v>
      </c>
      <c r="P95" s="193">
        <v>3065</v>
      </c>
      <c r="Q95" s="193">
        <v>4192</v>
      </c>
      <c r="R95" s="194">
        <f t="shared" si="35"/>
        <v>0.36769983686786301</v>
      </c>
      <c r="S95" s="194">
        <f t="shared" si="36"/>
        <v>0.24761904761904763</v>
      </c>
      <c r="T95" s="193">
        <f t="shared" si="37"/>
        <v>1127</v>
      </c>
      <c r="U95" s="193">
        <f t="shared" si="38"/>
        <v>832</v>
      </c>
      <c r="V95" s="194">
        <f>Q95/Q95</f>
        <v>1</v>
      </c>
    </row>
    <row r="96" spans="2:22" x14ac:dyDescent="0.25">
      <c r="B96" s="206" t="s">
        <v>202</v>
      </c>
      <c r="C96" s="179">
        <v>53266</v>
      </c>
      <c r="D96" s="179">
        <v>25647</v>
      </c>
      <c r="E96" s="179">
        <v>72736</v>
      </c>
      <c r="F96" s="179">
        <v>57009</v>
      </c>
      <c r="G96" s="179">
        <v>45399</v>
      </c>
      <c r="H96" s="180">
        <f t="shared" si="31"/>
        <v>-0.20365205493869387</v>
      </c>
      <c r="I96" s="180">
        <f t="shared" si="32"/>
        <v>-0.14769271204896184</v>
      </c>
      <c r="J96" s="179">
        <f t="shared" si="33"/>
        <v>-11610</v>
      </c>
      <c r="K96" s="179">
        <f t="shared" si="34"/>
        <v>-7867</v>
      </c>
      <c r="L96" s="180">
        <f>G96/G95</f>
        <v>0.81658752428232251</v>
      </c>
      <c r="M96" s="181">
        <v>2945</v>
      </c>
      <c r="N96" s="179">
        <v>917</v>
      </c>
      <c r="O96" s="179">
        <v>6591</v>
      </c>
      <c r="P96" s="179">
        <v>1862</v>
      </c>
      <c r="Q96" s="179">
        <v>2035</v>
      </c>
      <c r="R96" s="180">
        <f t="shared" si="35"/>
        <v>9.2910848549946357E-2</v>
      </c>
      <c r="S96" s="180">
        <f t="shared" si="36"/>
        <v>-0.30899830220713076</v>
      </c>
      <c r="T96" s="179">
        <f t="shared" si="37"/>
        <v>173</v>
      </c>
      <c r="U96" s="179">
        <f t="shared" si="38"/>
        <v>-910</v>
      </c>
      <c r="V96" s="180">
        <f>Q96/Q95</f>
        <v>0.48544847328244273</v>
      </c>
    </row>
    <row r="97" spans="2:22" x14ac:dyDescent="0.25">
      <c r="B97" s="206" t="s">
        <v>203</v>
      </c>
      <c r="C97" s="179">
        <v>1347</v>
      </c>
      <c r="D97" s="179">
        <v>1432</v>
      </c>
      <c r="E97" s="179">
        <v>3843</v>
      </c>
      <c r="F97" s="179">
        <v>4402</v>
      </c>
      <c r="G97" s="179">
        <v>5313</v>
      </c>
      <c r="H97" s="180">
        <f t="shared" si="31"/>
        <v>0.20695138573375749</v>
      </c>
      <c r="I97" s="180">
        <f t="shared" si="32"/>
        <v>2.9443207126948776</v>
      </c>
      <c r="J97" s="179">
        <f t="shared" si="33"/>
        <v>911</v>
      </c>
      <c r="K97" s="179">
        <f t="shared" si="34"/>
        <v>3966</v>
      </c>
      <c r="L97" s="180">
        <f>G97/G95</f>
        <v>9.5564429095618394E-2</v>
      </c>
      <c r="M97" s="181">
        <v>51</v>
      </c>
      <c r="N97" s="179">
        <v>85</v>
      </c>
      <c r="O97" s="179">
        <v>390</v>
      </c>
      <c r="P97" s="179">
        <v>397</v>
      </c>
      <c r="Q97" s="179">
        <v>999</v>
      </c>
      <c r="R97" s="180">
        <f t="shared" si="35"/>
        <v>1.5163727959697733</v>
      </c>
      <c r="S97" s="180">
        <f t="shared" si="36"/>
        <v>18.588235294117649</v>
      </c>
      <c r="T97" s="179">
        <f t="shared" si="37"/>
        <v>602</v>
      </c>
      <c r="U97" s="179">
        <f t="shared" si="38"/>
        <v>948</v>
      </c>
      <c r="V97" s="180">
        <f>Q97/Q95</f>
        <v>0.23831106870229007</v>
      </c>
    </row>
    <row r="98" spans="2:22" ht="30" x14ac:dyDescent="0.25">
      <c r="B98" s="207" t="s">
        <v>204</v>
      </c>
      <c r="C98" s="179">
        <v>2014</v>
      </c>
      <c r="D98" s="179">
        <v>99</v>
      </c>
      <c r="E98" s="179">
        <v>1207</v>
      </c>
      <c r="F98" s="179">
        <v>1096</v>
      </c>
      <c r="G98" s="179">
        <v>728</v>
      </c>
      <c r="H98" s="180">
        <f t="shared" si="31"/>
        <v>-0.33576642335766427</v>
      </c>
      <c r="I98" s="180">
        <f t="shared" si="32"/>
        <v>-0.63853028798411127</v>
      </c>
      <c r="J98" s="179">
        <f t="shared" si="33"/>
        <v>-368</v>
      </c>
      <c r="K98" s="179">
        <f t="shared" si="34"/>
        <v>-1286</v>
      </c>
      <c r="L98" s="180">
        <f>G98/G95</f>
        <v>1.309446722785812E-2</v>
      </c>
      <c r="M98" s="181">
        <v>75</v>
      </c>
      <c r="N98" s="179">
        <v>17</v>
      </c>
      <c r="O98" s="179">
        <v>612</v>
      </c>
      <c r="P98" s="179">
        <v>107</v>
      </c>
      <c r="Q98" s="179">
        <v>247</v>
      </c>
      <c r="R98" s="180">
        <f t="shared" si="35"/>
        <v>1.3084112149532712</v>
      </c>
      <c r="S98" s="180">
        <f t="shared" si="36"/>
        <v>2.2933333333333334</v>
      </c>
      <c r="T98" s="179">
        <f t="shared" si="37"/>
        <v>140</v>
      </c>
      <c r="U98" s="179">
        <f t="shared" si="38"/>
        <v>172</v>
      </c>
      <c r="V98" s="180">
        <f>Q98/Q95</f>
        <v>5.8921755725190837E-2</v>
      </c>
    </row>
    <row r="99" spans="2:22" x14ac:dyDescent="0.25">
      <c r="B99" s="206" t="s">
        <v>205</v>
      </c>
      <c r="C99" s="197">
        <v>4131</v>
      </c>
      <c r="D99" s="197">
        <v>2121</v>
      </c>
      <c r="E99" s="197">
        <v>11131</v>
      </c>
      <c r="F99" s="197">
        <v>7336</v>
      </c>
      <c r="G99" s="197">
        <v>4162</v>
      </c>
      <c r="H99" s="198">
        <f t="shared" si="31"/>
        <v>-0.43266085059978188</v>
      </c>
      <c r="I99" s="198">
        <f t="shared" si="32"/>
        <v>7.5042362624062608E-3</v>
      </c>
      <c r="J99" s="197">
        <f t="shared" si="33"/>
        <v>-3174</v>
      </c>
      <c r="K99" s="197">
        <f t="shared" si="34"/>
        <v>31</v>
      </c>
      <c r="L99" s="198">
        <f>G99/G95</f>
        <v>7.4861500827397648E-2</v>
      </c>
      <c r="M99" s="199">
        <v>289</v>
      </c>
      <c r="N99" s="197">
        <v>407</v>
      </c>
      <c r="O99" s="197">
        <v>4566</v>
      </c>
      <c r="P99" s="197">
        <v>698</v>
      </c>
      <c r="Q99" s="197">
        <v>912</v>
      </c>
      <c r="R99" s="198">
        <f t="shared" si="35"/>
        <v>0.30659025787965621</v>
      </c>
      <c r="S99" s="198">
        <f t="shared" si="36"/>
        <v>2.1557093425605536</v>
      </c>
      <c r="T99" s="197">
        <f t="shared" si="37"/>
        <v>214</v>
      </c>
      <c r="U99" s="197">
        <f t="shared" si="38"/>
        <v>623</v>
      </c>
      <c r="V99" s="198">
        <f>Q99/Q95</f>
        <v>0.21755725190839695</v>
      </c>
    </row>
    <row r="100" spans="2:22" ht="6" customHeight="1" x14ac:dyDescent="0.25">
      <c r="B100" s="155"/>
      <c r="C100" s="156"/>
      <c r="D100" s="156"/>
      <c r="E100" s="157"/>
      <c r="F100" s="157"/>
      <c r="G100" s="156"/>
      <c r="H100" s="156"/>
      <c r="I100" s="157"/>
      <c r="J100" s="157"/>
    </row>
    <row r="101" spans="2:22" x14ac:dyDescent="0.25">
      <c r="B101" s="41" t="s">
        <v>85</v>
      </c>
      <c r="C101" s="41"/>
      <c r="D101" s="41"/>
      <c r="E101" s="41"/>
      <c r="F101" s="41"/>
      <c r="G101" s="41"/>
      <c r="H101" s="41"/>
      <c r="I101" s="41"/>
      <c r="J101" s="4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82B93-D109-4680-9F28-6310E99D0826}">
  <dimension ref="A1:L101"/>
  <sheetViews>
    <sheetView showGridLines="0" workbookViewId="0"/>
  </sheetViews>
  <sheetFormatPr baseColWidth="10" defaultColWidth="11.42578125" defaultRowHeight="15" x14ac:dyDescent="0.25"/>
  <cols>
    <col min="1" max="1" width="18.42578125" customWidth="1"/>
    <col min="2" max="2" width="43.5703125" customWidth="1"/>
  </cols>
  <sheetData>
    <row r="1" spans="1:12" ht="40.5" customHeight="1" x14ac:dyDescent="0.25">
      <c r="A1" s="47"/>
    </row>
    <row r="4" spans="1:12" ht="21.75" customHeight="1" thickBot="1" x14ac:dyDescent="0.3">
      <c r="B4" s="12" t="str">
        <f>CONCATENATE("Turistas entrados a Canarias e islas según motivo del viaje")</f>
        <v>Turistas entrados a Canarias e islas según motivo del viaje</v>
      </c>
      <c r="C4" s="12"/>
      <c r="D4" s="12"/>
      <c r="E4" s="12"/>
      <c r="F4" s="12"/>
      <c r="G4" s="12"/>
      <c r="H4" s="12"/>
      <c r="I4" s="12"/>
      <c r="J4" s="12"/>
      <c r="K4" s="12"/>
      <c r="L4" s="12"/>
    </row>
    <row r="5" spans="1:12" ht="6" customHeight="1" x14ac:dyDescent="0.25">
      <c r="C5" s="49"/>
      <c r="D5" s="49"/>
      <c r="E5" s="49"/>
      <c r="F5" s="49"/>
      <c r="G5" s="49"/>
      <c r="H5" s="49"/>
      <c r="I5" s="49"/>
      <c r="J5" s="49"/>
      <c r="K5" s="49"/>
      <c r="L5" s="49"/>
    </row>
    <row r="6" spans="1:12" ht="60.75"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64" t="s">
        <v>58</v>
      </c>
      <c r="C7" s="184"/>
      <c r="D7" s="184"/>
      <c r="E7" s="184"/>
      <c r="F7" s="184"/>
      <c r="G7" s="184"/>
      <c r="H7" s="184"/>
      <c r="I7" s="184"/>
      <c r="J7" s="184"/>
      <c r="K7" s="165"/>
      <c r="L7" s="165"/>
    </row>
    <row r="8" spans="1:12" ht="15.75" x14ac:dyDescent="0.25">
      <c r="B8" s="202" t="s">
        <v>160</v>
      </c>
      <c r="C8" s="116">
        <v>3690674</v>
      </c>
      <c r="D8" s="116">
        <v>907925</v>
      </c>
      <c r="E8" s="116">
        <v>2238704</v>
      </c>
      <c r="F8" s="116">
        <v>3766608</v>
      </c>
      <c r="G8" s="116">
        <v>3873318</v>
      </c>
      <c r="H8" s="117">
        <f t="shared" ref="H8:H37" si="0">G8/F8-1</f>
        <v>2.8330529749843958E-2</v>
      </c>
      <c r="I8" s="117">
        <f t="shared" ref="I8:I37" si="1">G8/C8-1</f>
        <v>4.9487979702352414E-2</v>
      </c>
      <c r="J8" s="116">
        <f t="shared" ref="J8:J37" si="2">G8-F8</f>
        <v>106710</v>
      </c>
      <c r="K8" s="116">
        <f t="shared" ref="K8:K37" si="3">G8-C8</f>
        <v>182644</v>
      </c>
      <c r="L8" s="117">
        <f>G8/G8</f>
        <v>1</v>
      </c>
    </row>
    <row r="9" spans="1:12" ht="15.75" x14ac:dyDescent="0.25">
      <c r="B9" s="203" t="s">
        <v>202</v>
      </c>
      <c r="C9" s="116">
        <v>3594356</v>
      </c>
      <c r="D9" s="116">
        <v>853744</v>
      </c>
      <c r="E9" s="116">
        <v>2149540</v>
      </c>
      <c r="F9" s="116">
        <v>3671678</v>
      </c>
      <c r="G9" s="116">
        <v>3770325</v>
      </c>
      <c r="H9" s="117">
        <f t="shared" si="0"/>
        <v>2.6867007400975806E-2</v>
      </c>
      <c r="I9" s="117">
        <f t="shared" si="1"/>
        <v>4.8957031523866767E-2</v>
      </c>
      <c r="J9" s="116">
        <f t="shared" si="2"/>
        <v>98647</v>
      </c>
      <c r="K9" s="116">
        <f t="shared" si="3"/>
        <v>175969</v>
      </c>
      <c r="L9" s="117">
        <f>G9/G8</f>
        <v>0.9734096193496119</v>
      </c>
    </row>
    <row r="10" spans="1:12" ht="15.75" x14ac:dyDescent="0.25">
      <c r="B10" s="203" t="s">
        <v>203</v>
      </c>
      <c r="C10" s="116">
        <v>29928</v>
      </c>
      <c r="D10" s="116">
        <v>29559</v>
      </c>
      <c r="E10" s="116">
        <v>48076</v>
      </c>
      <c r="F10" s="116">
        <v>40361</v>
      </c>
      <c r="G10" s="116">
        <v>43653</v>
      </c>
      <c r="H10" s="117">
        <f t="shared" si="0"/>
        <v>8.156388592948649E-2</v>
      </c>
      <c r="I10" s="117">
        <f t="shared" si="1"/>
        <v>0.45860064153969526</v>
      </c>
      <c r="J10" s="116">
        <f t="shared" si="2"/>
        <v>3292</v>
      </c>
      <c r="K10" s="116">
        <f t="shared" si="3"/>
        <v>13725</v>
      </c>
      <c r="L10" s="117">
        <f>G10/G8</f>
        <v>1.1270182308811206E-2</v>
      </c>
    </row>
    <row r="11" spans="1:12" ht="31.5" x14ac:dyDescent="0.25">
      <c r="B11" s="204" t="s">
        <v>204</v>
      </c>
      <c r="C11" s="116">
        <v>9498</v>
      </c>
      <c r="D11" s="116">
        <v>4908</v>
      </c>
      <c r="E11" s="116">
        <v>9661</v>
      </c>
      <c r="F11" s="116">
        <v>14526</v>
      </c>
      <c r="G11" s="116">
        <v>17849</v>
      </c>
      <c r="H11" s="117">
        <f t="shared" si="0"/>
        <v>0.22876221946853925</v>
      </c>
      <c r="I11" s="117">
        <f t="shared" si="1"/>
        <v>0.87923773425984408</v>
      </c>
      <c r="J11" s="116">
        <f t="shared" si="2"/>
        <v>3323</v>
      </c>
      <c r="K11" s="116">
        <f t="shared" si="3"/>
        <v>8351</v>
      </c>
      <c r="L11" s="117">
        <f>G11/G8</f>
        <v>4.6081938017999043E-3</v>
      </c>
    </row>
    <row r="12" spans="1:12" ht="15.75" x14ac:dyDescent="0.25">
      <c r="B12" s="203" t="s">
        <v>205</v>
      </c>
      <c r="C12" s="189">
        <v>56892</v>
      </c>
      <c r="D12" s="189">
        <v>19712</v>
      </c>
      <c r="E12" s="189">
        <v>31426</v>
      </c>
      <c r="F12" s="189">
        <v>40044</v>
      </c>
      <c r="G12" s="189">
        <v>41491</v>
      </c>
      <c r="H12" s="190">
        <f t="shared" si="0"/>
        <v>3.6135251223653908E-2</v>
      </c>
      <c r="I12" s="190">
        <f t="shared" si="1"/>
        <v>-0.27070589889615415</v>
      </c>
      <c r="J12" s="189">
        <f t="shared" si="2"/>
        <v>1447</v>
      </c>
      <c r="K12" s="189">
        <f t="shared" si="3"/>
        <v>-15401</v>
      </c>
      <c r="L12" s="190">
        <f>G12/G8</f>
        <v>1.0712004539777008E-2</v>
      </c>
    </row>
    <row r="13" spans="1:12" x14ac:dyDescent="0.25">
      <c r="B13" s="205" t="s">
        <v>161</v>
      </c>
      <c r="C13" s="193">
        <v>1415929</v>
      </c>
      <c r="D13" s="193">
        <v>379989</v>
      </c>
      <c r="E13" s="193">
        <v>884024</v>
      </c>
      <c r="F13" s="193">
        <v>1468382</v>
      </c>
      <c r="G13" s="193">
        <v>1549405</v>
      </c>
      <c r="H13" s="194">
        <f t="shared" si="0"/>
        <v>5.5178420874132161E-2</v>
      </c>
      <c r="I13" s="194">
        <f t="shared" si="1"/>
        <v>9.4267438550944327E-2</v>
      </c>
      <c r="J13" s="193">
        <f t="shared" si="2"/>
        <v>81023</v>
      </c>
      <c r="K13" s="193">
        <f t="shared" si="3"/>
        <v>133476</v>
      </c>
      <c r="L13" s="194">
        <f>G13/G13</f>
        <v>1</v>
      </c>
    </row>
    <row r="14" spans="1:12" x14ac:dyDescent="0.25">
      <c r="B14" s="206" t="s">
        <v>202</v>
      </c>
      <c r="C14" s="179">
        <v>1377032</v>
      </c>
      <c r="D14" s="179">
        <v>353931</v>
      </c>
      <c r="E14" s="179">
        <v>841193</v>
      </c>
      <c r="F14" s="179">
        <v>1426691</v>
      </c>
      <c r="G14" s="179">
        <v>1502398</v>
      </c>
      <c r="H14" s="180">
        <f t="shared" si="0"/>
        <v>5.3064749129278832E-2</v>
      </c>
      <c r="I14" s="180">
        <f t="shared" si="1"/>
        <v>9.1040731079597315E-2</v>
      </c>
      <c r="J14" s="179">
        <f t="shared" si="2"/>
        <v>75707</v>
      </c>
      <c r="K14" s="179">
        <f t="shared" si="3"/>
        <v>125366</v>
      </c>
      <c r="L14" s="180">
        <f>G14/G13</f>
        <v>0.96966125706319528</v>
      </c>
    </row>
    <row r="15" spans="1:12" x14ac:dyDescent="0.25">
      <c r="B15" s="206" t="s">
        <v>203</v>
      </c>
      <c r="C15" s="179">
        <v>13568</v>
      </c>
      <c r="D15" s="179">
        <v>15978</v>
      </c>
      <c r="E15" s="179">
        <v>26998</v>
      </c>
      <c r="F15" s="179">
        <v>19936</v>
      </c>
      <c r="G15" s="179">
        <v>18798</v>
      </c>
      <c r="H15" s="180">
        <f t="shared" si="0"/>
        <v>-5.7082664526484805E-2</v>
      </c>
      <c r="I15" s="180">
        <f t="shared" si="1"/>
        <v>0.38546580188679247</v>
      </c>
      <c r="J15" s="179">
        <f t="shared" si="2"/>
        <v>-1138</v>
      </c>
      <c r="K15" s="179">
        <f t="shared" si="3"/>
        <v>5230</v>
      </c>
      <c r="L15" s="180">
        <f>G15/G13</f>
        <v>1.2132399211310149E-2</v>
      </c>
    </row>
    <row r="16" spans="1:12" ht="30" x14ac:dyDescent="0.25">
      <c r="B16" s="207" t="s">
        <v>204</v>
      </c>
      <c r="C16" s="179">
        <v>5380</v>
      </c>
      <c r="D16" s="179">
        <v>2709</v>
      </c>
      <c r="E16" s="179">
        <v>4994</v>
      </c>
      <c r="F16" s="179">
        <v>9962</v>
      </c>
      <c r="G16" s="179">
        <v>9039</v>
      </c>
      <c r="H16" s="180">
        <f t="shared" si="0"/>
        <v>-9.2652077896004825E-2</v>
      </c>
      <c r="I16" s="180">
        <f t="shared" si="1"/>
        <v>0.68011152416356868</v>
      </c>
      <c r="J16" s="179">
        <f t="shared" si="2"/>
        <v>-923</v>
      </c>
      <c r="K16" s="179">
        <f t="shared" si="3"/>
        <v>3659</v>
      </c>
      <c r="L16" s="180">
        <f>G16/G13</f>
        <v>5.8338523497729776E-3</v>
      </c>
    </row>
    <row r="17" spans="2:12" x14ac:dyDescent="0.25">
      <c r="B17" s="206" t="s">
        <v>205</v>
      </c>
      <c r="C17" s="197">
        <v>19952</v>
      </c>
      <c r="D17" s="197">
        <v>7370</v>
      </c>
      <c r="E17" s="197">
        <v>10840</v>
      </c>
      <c r="F17" s="197">
        <v>11794</v>
      </c>
      <c r="G17" s="197">
        <v>19171</v>
      </c>
      <c r="H17" s="198">
        <f t="shared" si="0"/>
        <v>0.62548753603527207</v>
      </c>
      <c r="I17" s="198">
        <f t="shared" si="1"/>
        <v>-3.9143945469125918E-2</v>
      </c>
      <c r="J17" s="197">
        <f t="shared" si="2"/>
        <v>7377</v>
      </c>
      <c r="K17" s="197">
        <f t="shared" si="3"/>
        <v>-781</v>
      </c>
      <c r="L17" s="198">
        <f>G17/G13</f>
        <v>1.2373136784765764E-2</v>
      </c>
    </row>
    <row r="18" spans="2:12" x14ac:dyDescent="0.25">
      <c r="B18" s="205" t="s">
        <v>162</v>
      </c>
      <c r="C18" s="193">
        <v>954305</v>
      </c>
      <c r="D18" s="193">
        <v>210647</v>
      </c>
      <c r="E18" s="193">
        <v>536507</v>
      </c>
      <c r="F18" s="193">
        <v>923521</v>
      </c>
      <c r="G18" s="193">
        <v>952620</v>
      </c>
      <c r="H18" s="194">
        <f t="shared" si="0"/>
        <v>3.1508758328181008E-2</v>
      </c>
      <c r="I18" s="194">
        <f t="shared" si="1"/>
        <v>-1.7656828791633439E-3</v>
      </c>
      <c r="J18" s="193">
        <f t="shared" si="2"/>
        <v>29099</v>
      </c>
      <c r="K18" s="193">
        <f t="shared" si="3"/>
        <v>-1685</v>
      </c>
      <c r="L18" s="194">
        <f>G18/G18</f>
        <v>1</v>
      </c>
    </row>
    <row r="19" spans="2:12" x14ac:dyDescent="0.25">
      <c r="B19" s="206" t="s">
        <v>202</v>
      </c>
      <c r="C19" s="179">
        <v>907564</v>
      </c>
      <c r="D19" s="179">
        <v>191326</v>
      </c>
      <c r="E19" s="179">
        <v>506803</v>
      </c>
      <c r="F19" s="179">
        <v>889732</v>
      </c>
      <c r="G19" s="179">
        <v>923179</v>
      </c>
      <c r="H19" s="180">
        <f t="shared" si="0"/>
        <v>3.7592218780486686E-2</v>
      </c>
      <c r="I19" s="180">
        <f t="shared" si="1"/>
        <v>1.7205398186794563E-2</v>
      </c>
      <c r="J19" s="179">
        <f t="shared" si="2"/>
        <v>33447</v>
      </c>
      <c r="K19" s="179">
        <f t="shared" si="3"/>
        <v>15615</v>
      </c>
      <c r="L19" s="180">
        <f>G19/G18</f>
        <v>0.96909470722848567</v>
      </c>
    </row>
    <row r="20" spans="2:12" x14ac:dyDescent="0.25">
      <c r="B20" s="206" t="s">
        <v>203</v>
      </c>
      <c r="C20" s="179">
        <v>12604</v>
      </c>
      <c r="D20" s="179">
        <v>7973</v>
      </c>
      <c r="E20" s="179">
        <v>11009</v>
      </c>
      <c r="F20" s="179">
        <v>13624</v>
      </c>
      <c r="G20" s="179">
        <v>11818</v>
      </c>
      <c r="H20" s="180">
        <f t="shared" si="0"/>
        <v>-0.13256018790369939</v>
      </c>
      <c r="I20" s="180">
        <f t="shared" si="1"/>
        <v>-6.2361155188828898E-2</v>
      </c>
      <c r="J20" s="179">
        <f t="shared" si="2"/>
        <v>-1806</v>
      </c>
      <c r="K20" s="179">
        <f t="shared" si="3"/>
        <v>-786</v>
      </c>
      <c r="L20" s="180">
        <f>G20/G18</f>
        <v>1.2405786147676933E-2</v>
      </c>
    </row>
    <row r="21" spans="2:12" ht="30" x14ac:dyDescent="0.25">
      <c r="B21" s="207" t="s">
        <v>204</v>
      </c>
      <c r="C21" s="179">
        <v>2823</v>
      </c>
      <c r="D21" s="179">
        <v>1128</v>
      </c>
      <c r="E21" s="179">
        <v>2779</v>
      </c>
      <c r="F21" s="179">
        <v>2145</v>
      </c>
      <c r="G21" s="179">
        <v>2022</v>
      </c>
      <c r="H21" s="180">
        <f t="shared" si="0"/>
        <v>-5.7342657342657311E-2</v>
      </c>
      <c r="I21" s="180">
        <f t="shared" si="1"/>
        <v>-0.28374070138150909</v>
      </c>
      <c r="J21" s="179">
        <f t="shared" si="2"/>
        <v>-123</v>
      </c>
      <c r="K21" s="179">
        <f t="shared" si="3"/>
        <v>-801</v>
      </c>
      <c r="L21" s="180">
        <f>G21/G18</f>
        <v>2.1225672356238582E-3</v>
      </c>
    </row>
    <row r="22" spans="2:12" x14ac:dyDescent="0.25">
      <c r="B22" s="206" t="s">
        <v>205</v>
      </c>
      <c r="C22" s="197">
        <v>31315</v>
      </c>
      <c r="D22" s="197">
        <v>10221</v>
      </c>
      <c r="E22" s="197">
        <v>15916</v>
      </c>
      <c r="F22" s="197">
        <v>18021</v>
      </c>
      <c r="G22" s="197">
        <v>15602</v>
      </c>
      <c r="H22" s="198">
        <f t="shared" si="0"/>
        <v>-0.13423228455690583</v>
      </c>
      <c r="I22" s="198">
        <f t="shared" si="1"/>
        <v>-0.50177231358773744</v>
      </c>
      <c r="J22" s="197">
        <f t="shared" si="2"/>
        <v>-2419</v>
      </c>
      <c r="K22" s="197">
        <f t="shared" si="3"/>
        <v>-15713</v>
      </c>
      <c r="L22" s="198">
        <f>G22/G18</f>
        <v>1.6377989124729694E-2</v>
      </c>
    </row>
    <row r="23" spans="2:12" x14ac:dyDescent="0.25">
      <c r="B23" s="205" t="s">
        <v>163</v>
      </c>
      <c r="C23" s="193">
        <v>779755</v>
      </c>
      <c r="D23" s="193">
        <v>160344</v>
      </c>
      <c r="E23" s="193">
        <v>439402</v>
      </c>
      <c r="F23" s="193">
        <v>776185</v>
      </c>
      <c r="G23" s="193">
        <v>795712</v>
      </c>
      <c r="H23" s="194">
        <f t="shared" si="0"/>
        <v>2.5157662155285143E-2</v>
      </c>
      <c r="I23" s="194">
        <f t="shared" si="1"/>
        <v>2.0464120140300412E-2</v>
      </c>
      <c r="J23" s="193">
        <f t="shared" si="2"/>
        <v>19527</v>
      </c>
      <c r="K23" s="193">
        <f t="shared" si="3"/>
        <v>15957</v>
      </c>
      <c r="L23" s="194">
        <f>G23/G23</f>
        <v>1</v>
      </c>
    </row>
    <row r="24" spans="2:12" x14ac:dyDescent="0.25">
      <c r="B24" s="206" t="s">
        <v>202</v>
      </c>
      <c r="C24" s="179">
        <v>774178</v>
      </c>
      <c r="D24" s="179">
        <v>155322</v>
      </c>
      <c r="E24" s="179">
        <v>434349</v>
      </c>
      <c r="F24" s="179">
        <v>767205</v>
      </c>
      <c r="G24" s="179">
        <v>788130</v>
      </c>
      <c r="H24" s="180">
        <f t="shared" si="0"/>
        <v>2.7274326939996429E-2</v>
      </c>
      <c r="I24" s="180">
        <f t="shared" si="1"/>
        <v>1.8021695269046623E-2</v>
      </c>
      <c r="J24" s="179">
        <f t="shared" si="2"/>
        <v>20925</v>
      </c>
      <c r="K24" s="179">
        <f t="shared" si="3"/>
        <v>13952</v>
      </c>
      <c r="L24" s="180">
        <f>G24/G23</f>
        <v>0.99047142684790479</v>
      </c>
    </row>
    <row r="25" spans="2:12" x14ac:dyDescent="0.25">
      <c r="B25" s="206" t="s">
        <v>203</v>
      </c>
      <c r="C25" s="179">
        <v>1035</v>
      </c>
      <c r="D25" s="179">
        <v>2432</v>
      </c>
      <c r="E25" s="179">
        <v>2145</v>
      </c>
      <c r="F25" s="179">
        <v>1554</v>
      </c>
      <c r="G25" s="179">
        <v>2077</v>
      </c>
      <c r="H25" s="180">
        <f t="shared" si="0"/>
        <v>0.33655083655083651</v>
      </c>
      <c r="I25" s="180">
        <f t="shared" si="1"/>
        <v>1.0067632850241548</v>
      </c>
      <c r="J25" s="179">
        <f t="shared" si="2"/>
        <v>523</v>
      </c>
      <c r="K25" s="179">
        <f t="shared" si="3"/>
        <v>1042</v>
      </c>
      <c r="L25" s="180">
        <f>G25/G23</f>
        <v>2.6102408911767073E-3</v>
      </c>
    </row>
    <row r="26" spans="2:12" ht="30" x14ac:dyDescent="0.25">
      <c r="B26" s="207" t="s">
        <v>204</v>
      </c>
      <c r="C26" s="179">
        <v>260</v>
      </c>
      <c r="D26" s="179">
        <v>189</v>
      </c>
      <c r="E26" s="179">
        <v>404</v>
      </c>
      <c r="F26" s="179">
        <v>1029</v>
      </c>
      <c r="G26" s="179">
        <v>580</v>
      </c>
      <c r="H26" s="180">
        <f t="shared" si="0"/>
        <v>-0.43634596695821182</v>
      </c>
      <c r="I26" s="180">
        <f t="shared" si="1"/>
        <v>1.2307692307692308</v>
      </c>
      <c r="J26" s="179">
        <f t="shared" si="2"/>
        <v>-449</v>
      </c>
      <c r="K26" s="179">
        <f t="shared" si="3"/>
        <v>320</v>
      </c>
      <c r="L26" s="180">
        <f>G26/G23</f>
        <v>7.2890694120485806E-4</v>
      </c>
    </row>
    <row r="27" spans="2:12" x14ac:dyDescent="0.25">
      <c r="B27" s="206" t="s">
        <v>205</v>
      </c>
      <c r="C27" s="197">
        <v>4281</v>
      </c>
      <c r="D27" s="197">
        <v>2401</v>
      </c>
      <c r="E27" s="197">
        <v>2505</v>
      </c>
      <c r="F27" s="197">
        <v>6397</v>
      </c>
      <c r="G27" s="197">
        <v>4925</v>
      </c>
      <c r="H27" s="198">
        <f t="shared" si="0"/>
        <v>-0.23010786306080977</v>
      </c>
      <c r="I27" s="198">
        <f t="shared" si="1"/>
        <v>0.15043214202289179</v>
      </c>
      <c r="J27" s="197">
        <f t="shared" si="2"/>
        <v>-1472</v>
      </c>
      <c r="K27" s="197">
        <f t="shared" si="3"/>
        <v>644</v>
      </c>
      <c r="L27" s="198">
        <f>G27/G23</f>
        <v>6.1894253197136654E-3</v>
      </c>
    </row>
    <row r="28" spans="2:12" x14ac:dyDescent="0.25">
      <c r="B28" s="205" t="s">
        <v>164</v>
      </c>
      <c r="C28" s="193">
        <v>501028</v>
      </c>
      <c r="D28" s="193">
        <v>154997</v>
      </c>
      <c r="E28" s="193">
        <v>365283</v>
      </c>
      <c r="F28" s="193">
        <v>589652</v>
      </c>
      <c r="G28" s="193">
        <v>581482</v>
      </c>
      <c r="H28" s="194">
        <f t="shared" si="0"/>
        <v>-1.3855630100466088E-2</v>
      </c>
      <c r="I28" s="194">
        <f t="shared" si="1"/>
        <v>0.16057785193641871</v>
      </c>
      <c r="J28" s="193">
        <f t="shared" si="2"/>
        <v>-8170</v>
      </c>
      <c r="K28" s="193">
        <f t="shared" si="3"/>
        <v>80454</v>
      </c>
      <c r="L28" s="194">
        <f>G28/G28</f>
        <v>1</v>
      </c>
    </row>
    <row r="29" spans="2:12" x14ac:dyDescent="0.25">
      <c r="B29" s="206" t="s">
        <v>202</v>
      </c>
      <c r="C29" s="179">
        <v>493039</v>
      </c>
      <c r="D29" s="179">
        <v>149565</v>
      </c>
      <c r="E29" s="179">
        <v>353000</v>
      </c>
      <c r="F29" s="179">
        <v>579426</v>
      </c>
      <c r="G29" s="179">
        <v>561147</v>
      </c>
      <c r="H29" s="180">
        <f t="shared" si="0"/>
        <v>-3.1546737633451061E-2</v>
      </c>
      <c r="I29" s="180">
        <f t="shared" si="1"/>
        <v>0.13813917357450434</v>
      </c>
      <c r="J29" s="179">
        <f t="shared" si="2"/>
        <v>-18279</v>
      </c>
      <c r="K29" s="179">
        <f t="shared" si="3"/>
        <v>68108</v>
      </c>
      <c r="L29" s="180">
        <f>G29/G28</f>
        <v>0.96502901207604019</v>
      </c>
    </row>
    <row r="30" spans="2:12" x14ac:dyDescent="0.25">
      <c r="B30" s="206" t="s">
        <v>203</v>
      </c>
      <c r="C30" s="179">
        <v>3266</v>
      </c>
      <c r="D30" s="179">
        <v>3459</v>
      </c>
      <c r="E30" s="179">
        <v>7495</v>
      </c>
      <c r="F30" s="179">
        <v>4532</v>
      </c>
      <c r="G30" s="179">
        <v>10771</v>
      </c>
      <c r="H30" s="180">
        <f t="shared" si="0"/>
        <v>1.3766548984995586</v>
      </c>
      <c r="I30" s="180">
        <f t="shared" si="1"/>
        <v>2.2979179424372322</v>
      </c>
      <c r="J30" s="179">
        <f t="shared" si="2"/>
        <v>6239</v>
      </c>
      <c r="K30" s="179">
        <f t="shared" si="3"/>
        <v>7505</v>
      </c>
      <c r="L30" s="180">
        <f>G30/G28</f>
        <v>1.8523359278533127E-2</v>
      </c>
    </row>
    <row r="31" spans="2:12" ht="30" x14ac:dyDescent="0.25">
      <c r="B31" s="207" t="s">
        <v>204</v>
      </c>
      <c r="C31" s="179">
        <v>999</v>
      </c>
      <c r="D31" s="179">
        <v>813</v>
      </c>
      <c r="E31" s="179">
        <v>1915</v>
      </c>
      <c r="F31" s="179">
        <v>1951</v>
      </c>
      <c r="G31" s="179">
        <v>6452</v>
      </c>
      <c r="H31" s="180">
        <f t="shared" si="0"/>
        <v>2.3070220399794978</v>
      </c>
      <c r="I31" s="180">
        <f t="shared" si="1"/>
        <v>5.4584584584584581</v>
      </c>
      <c r="J31" s="179">
        <f t="shared" si="2"/>
        <v>4501</v>
      </c>
      <c r="K31" s="179">
        <f t="shared" si="3"/>
        <v>5453</v>
      </c>
      <c r="L31" s="180">
        <f>G31/G28</f>
        <v>1.109578628401223E-2</v>
      </c>
    </row>
    <row r="32" spans="2:12" x14ac:dyDescent="0.25">
      <c r="B32" s="206" t="s">
        <v>205</v>
      </c>
      <c r="C32" s="197">
        <v>3726</v>
      </c>
      <c r="D32" s="197">
        <v>1160</v>
      </c>
      <c r="E32" s="197">
        <v>2874</v>
      </c>
      <c r="F32" s="197">
        <v>3743</v>
      </c>
      <c r="G32" s="197">
        <v>3113</v>
      </c>
      <c r="H32" s="198">
        <f t="shared" si="0"/>
        <v>-0.16831418648143204</v>
      </c>
      <c r="I32" s="198">
        <f t="shared" si="1"/>
        <v>-0.16451959205582389</v>
      </c>
      <c r="J32" s="197">
        <f t="shared" si="2"/>
        <v>-630</v>
      </c>
      <c r="K32" s="197">
        <f t="shared" si="3"/>
        <v>-613</v>
      </c>
      <c r="L32" s="198">
        <f>G32/G28</f>
        <v>5.3535621051038554E-3</v>
      </c>
    </row>
    <row r="33" spans="2:12" x14ac:dyDescent="0.25">
      <c r="B33" s="205" t="s">
        <v>165</v>
      </c>
      <c r="C33" s="193">
        <v>69630</v>
      </c>
      <c r="D33" s="193">
        <v>22201</v>
      </c>
      <c r="E33" s="193">
        <v>58104</v>
      </c>
      <c r="F33" s="193">
        <v>51632</v>
      </c>
      <c r="G33" s="193">
        <v>43403</v>
      </c>
      <c r="H33" s="194">
        <f t="shared" si="0"/>
        <v>-0.15937790517508521</v>
      </c>
      <c r="I33" s="194">
        <f t="shared" si="1"/>
        <v>-0.37666235817894589</v>
      </c>
      <c r="J33" s="193">
        <f t="shared" si="2"/>
        <v>-8229</v>
      </c>
      <c r="K33" s="193">
        <f t="shared" si="3"/>
        <v>-26227</v>
      </c>
      <c r="L33" s="194">
        <f>G33/G33</f>
        <v>1</v>
      </c>
    </row>
    <row r="34" spans="2:12" x14ac:dyDescent="0.25">
      <c r="B34" s="206" t="s">
        <v>202</v>
      </c>
      <c r="C34" s="179">
        <v>67231</v>
      </c>
      <c r="D34" s="179">
        <v>21109</v>
      </c>
      <c r="E34" s="179">
        <v>54951</v>
      </c>
      <c r="F34" s="179">
        <v>47612</v>
      </c>
      <c r="G34" s="179">
        <v>40736</v>
      </c>
      <c r="H34" s="180">
        <f t="shared" si="0"/>
        <v>-0.14441737377131814</v>
      </c>
      <c r="I34" s="180">
        <f t="shared" si="1"/>
        <v>-0.39408903630765568</v>
      </c>
      <c r="J34" s="179">
        <f t="shared" si="2"/>
        <v>-6876</v>
      </c>
      <c r="K34" s="179">
        <f t="shared" si="3"/>
        <v>-26495</v>
      </c>
      <c r="L34" s="180">
        <f>G34/G33</f>
        <v>0.93855263461051075</v>
      </c>
    </row>
    <row r="35" spans="2:12" x14ac:dyDescent="0.25">
      <c r="B35" s="206" t="s">
        <v>203</v>
      </c>
      <c r="C35" s="179">
        <v>438</v>
      </c>
      <c r="D35" s="179">
        <v>760</v>
      </c>
      <c r="E35" s="179">
        <v>1892</v>
      </c>
      <c r="F35" s="179">
        <v>1558</v>
      </c>
      <c r="G35" s="179">
        <v>1328</v>
      </c>
      <c r="H35" s="180">
        <f t="shared" si="0"/>
        <v>-0.14762516046213092</v>
      </c>
      <c r="I35" s="180">
        <f t="shared" si="1"/>
        <v>2.0319634703196345</v>
      </c>
      <c r="J35" s="179">
        <f t="shared" si="2"/>
        <v>-230</v>
      </c>
      <c r="K35" s="179">
        <f t="shared" si="3"/>
        <v>890</v>
      </c>
      <c r="L35" s="180">
        <f>G35/G33</f>
        <v>3.0596963343547681E-2</v>
      </c>
    </row>
    <row r="36" spans="2:12" ht="30" x14ac:dyDescent="0.25">
      <c r="B36" s="207" t="s">
        <v>204</v>
      </c>
      <c r="C36" s="179">
        <v>323</v>
      </c>
      <c r="D36" s="179">
        <v>92</v>
      </c>
      <c r="E36" s="179">
        <v>246</v>
      </c>
      <c r="F36" s="179">
        <v>443</v>
      </c>
      <c r="G36" s="179">
        <v>46</v>
      </c>
      <c r="H36" s="180">
        <f t="shared" si="0"/>
        <v>-0.89616252821670428</v>
      </c>
      <c r="I36" s="180">
        <f t="shared" si="1"/>
        <v>-0.85758513931888547</v>
      </c>
      <c r="J36" s="179">
        <f t="shared" si="2"/>
        <v>-397</v>
      </c>
      <c r="K36" s="179">
        <f t="shared" si="3"/>
        <v>-277</v>
      </c>
      <c r="L36" s="180">
        <f>G36/G33</f>
        <v>1.0598345736469829E-3</v>
      </c>
    </row>
    <row r="37" spans="2:12" ht="15.75" thickBot="1" x14ac:dyDescent="0.3">
      <c r="B37" s="206" t="s">
        <v>205</v>
      </c>
      <c r="C37" s="197">
        <v>1639</v>
      </c>
      <c r="D37" s="197">
        <v>240</v>
      </c>
      <c r="E37" s="197">
        <v>1016</v>
      </c>
      <c r="F37" s="197">
        <v>2019</v>
      </c>
      <c r="G37" s="197">
        <v>1293</v>
      </c>
      <c r="H37" s="198">
        <f t="shared" si="0"/>
        <v>-0.35958395245170882</v>
      </c>
      <c r="I37" s="198">
        <f t="shared" si="1"/>
        <v>-0.21110433190970102</v>
      </c>
      <c r="J37" s="197">
        <f t="shared" si="2"/>
        <v>-726</v>
      </c>
      <c r="K37" s="197">
        <f t="shared" si="3"/>
        <v>-346</v>
      </c>
      <c r="L37" s="198">
        <f>G37/G33</f>
        <v>2.9790567472294541E-2</v>
      </c>
    </row>
    <row r="38" spans="2:12" ht="16.5" thickBot="1" x14ac:dyDescent="0.3">
      <c r="B38" s="208" t="s">
        <v>93</v>
      </c>
      <c r="C38" s="184"/>
      <c r="D38" s="184"/>
      <c r="E38" s="184"/>
      <c r="F38" s="184"/>
      <c r="G38" s="184"/>
      <c r="H38" s="184"/>
      <c r="I38" s="184"/>
      <c r="J38" s="184"/>
      <c r="K38" s="165"/>
      <c r="L38" s="165"/>
    </row>
    <row r="39" spans="2:12" ht="15.75" x14ac:dyDescent="0.25">
      <c r="B39" s="202" t="s">
        <v>160</v>
      </c>
      <c r="C39" s="116">
        <v>3019757</v>
      </c>
      <c r="D39" s="116">
        <v>546901</v>
      </c>
      <c r="E39" s="116">
        <v>1579748</v>
      </c>
      <c r="F39" s="116">
        <v>3103359</v>
      </c>
      <c r="G39" s="116">
        <v>3235910</v>
      </c>
      <c r="H39" s="117">
        <f t="shared" ref="H39:H68" si="4">G39/F39-1</f>
        <v>4.2712106462706956E-2</v>
      </c>
      <c r="I39" s="117">
        <f t="shared" ref="I39:I68" si="5">G39/C39-1</f>
        <v>7.1579600610247818E-2</v>
      </c>
      <c r="J39" s="116">
        <f t="shared" ref="J39:J68" si="6">G39-F39</f>
        <v>132551</v>
      </c>
      <c r="K39" s="116">
        <f t="shared" ref="K39:K68" si="7">G39-C39</f>
        <v>216153</v>
      </c>
      <c r="L39" s="117">
        <f>G39/G39</f>
        <v>1</v>
      </c>
    </row>
    <row r="40" spans="2:12" ht="15.75" x14ac:dyDescent="0.25">
      <c r="B40" s="203" t="s">
        <v>202</v>
      </c>
      <c r="C40" s="116">
        <v>2986171</v>
      </c>
      <c r="D40" s="116">
        <v>527277</v>
      </c>
      <c r="E40" s="116">
        <v>1539673</v>
      </c>
      <c r="F40" s="116">
        <v>3057723</v>
      </c>
      <c r="G40" s="116">
        <v>3175119</v>
      </c>
      <c r="H40" s="117">
        <f t="shared" si="4"/>
        <v>3.8393274995805804E-2</v>
      </c>
      <c r="I40" s="117">
        <f t="shared" si="5"/>
        <v>6.3274340283928865E-2</v>
      </c>
      <c r="J40" s="116">
        <f t="shared" si="6"/>
        <v>117396</v>
      </c>
      <c r="K40" s="116">
        <f t="shared" si="7"/>
        <v>188948</v>
      </c>
      <c r="L40" s="117">
        <f>G40/G39</f>
        <v>0.98121363078701196</v>
      </c>
    </row>
    <row r="41" spans="2:12" ht="15.75" x14ac:dyDescent="0.25">
      <c r="B41" s="203" t="s">
        <v>203</v>
      </c>
      <c r="C41" s="116">
        <v>10730</v>
      </c>
      <c r="D41" s="116">
        <v>9507</v>
      </c>
      <c r="E41" s="116">
        <v>17638</v>
      </c>
      <c r="F41" s="116">
        <v>17268</v>
      </c>
      <c r="G41" s="116">
        <v>20833</v>
      </c>
      <c r="H41" s="117">
        <f t="shared" si="4"/>
        <v>0.20645123928654163</v>
      </c>
      <c r="I41" s="117">
        <f t="shared" si="5"/>
        <v>0.94156570363466918</v>
      </c>
      <c r="J41" s="116">
        <f t="shared" si="6"/>
        <v>3565</v>
      </c>
      <c r="K41" s="116">
        <f t="shared" si="7"/>
        <v>10103</v>
      </c>
      <c r="L41" s="117">
        <f>G41/G39</f>
        <v>6.4380653355624847E-3</v>
      </c>
    </row>
    <row r="42" spans="2:12" ht="31.5" x14ac:dyDescent="0.25">
      <c r="B42" s="204" t="s">
        <v>204</v>
      </c>
      <c r="C42" s="116">
        <v>3583</v>
      </c>
      <c r="D42" s="116">
        <v>3792</v>
      </c>
      <c r="E42" s="116">
        <v>7798</v>
      </c>
      <c r="F42" s="116">
        <v>10899</v>
      </c>
      <c r="G42" s="116">
        <v>14531</v>
      </c>
      <c r="H42" s="117">
        <f t="shared" si="4"/>
        <v>0.3332415817964951</v>
      </c>
      <c r="I42" s="117">
        <f t="shared" si="5"/>
        <v>3.055540050237231</v>
      </c>
      <c r="J42" s="116">
        <f t="shared" si="6"/>
        <v>3632</v>
      </c>
      <c r="K42" s="116">
        <f t="shared" si="7"/>
        <v>10948</v>
      </c>
      <c r="L42" s="117">
        <f>G42/G39</f>
        <v>4.4905451634934222E-3</v>
      </c>
    </row>
    <row r="43" spans="2:12" ht="15.75" x14ac:dyDescent="0.25">
      <c r="B43" s="203" t="s">
        <v>205</v>
      </c>
      <c r="C43" s="189">
        <v>19274</v>
      </c>
      <c r="D43" s="189">
        <v>6325</v>
      </c>
      <c r="E43" s="189">
        <v>14638</v>
      </c>
      <c r="F43" s="189">
        <v>17470</v>
      </c>
      <c r="G43" s="189">
        <v>25427</v>
      </c>
      <c r="H43" s="190">
        <f t="shared" si="4"/>
        <v>0.45546651402404126</v>
      </c>
      <c r="I43" s="190">
        <f t="shared" si="5"/>
        <v>0.31923835218428964</v>
      </c>
      <c r="J43" s="189">
        <f t="shared" si="6"/>
        <v>7957</v>
      </c>
      <c r="K43" s="189">
        <f t="shared" si="7"/>
        <v>6153</v>
      </c>
      <c r="L43" s="190">
        <f>G43/G39</f>
        <v>7.8577587139320934E-3</v>
      </c>
    </row>
    <row r="44" spans="2:12" x14ac:dyDescent="0.25">
      <c r="B44" s="205" t="s">
        <v>161</v>
      </c>
      <c r="C44" s="193">
        <v>1157983</v>
      </c>
      <c r="D44" s="193">
        <v>223846</v>
      </c>
      <c r="E44" s="193">
        <v>620577</v>
      </c>
      <c r="F44" s="193">
        <v>1190195</v>
      </c>
      <c r="G44" s="193">
        <v>1265165</v>
      </c>
      <c r="H44" s="194">
        <f t="shared" si="4"/>
        <v>6.2989678161981866E-2</v>
      </c>
      <c r="I44" s="194">
        <f t="shared" si="5"/>
        <v>9.2559217190580467E-2</v>
      </c>
      <c r="J44" s="193">
        <f t="shared" si="6"/>
        <v>74970</v>
      </c>
      <c r="K44" s="193">
        <f t="shared" si="7"/>
        <v>107182</v>
      </c>
      <c r="L44" s="194">
        <f>G44/G44</f>
        <v>1</v>
      </c>
    </row>
    <row r="45" spans="2:12" x14ac:dyDescent="0.25">
      <c r="B45" s="206" t="s">
        <v>202</v>
      </c>
      <c r="C45" s="179">
        <v>1144590</v>
      </c>
      <c r="D45" s="179">
        <v>217059</v>
      </c>
      <c r="E45" s="179">
        <v>603403</v>
      </c>
      <c r="F45" s="179">
        <v>1169639</v>
      </c>
      <c r="G45" s="179">
        <v>1234746</v>
      </c>
      <c r="H45" s="180">
        <f t="shared" si="4"/>
        <v>5.566418356433056E-2</v>
      </c>
      <c r="I45" s="180">
        <f t="shared" si="5"/>
        <v>7.8767069430975223E-2</v>
      </c>
      <c r="J45" s="179">
        <f t="shared" si="6"/>
        <v>65107</v>
      </c>
      <c r="K45" s="179">
        <f t="shared" si="7"/>
        <v>90156</v>
      </c>
      <c r="L45" s="180">
        <f>G45/G44</f>
        <v>0.97595649579303889</v>
      </c>
    </row>
    <row r="46" spans="2:12" x14ac:dyDescent="0.25">
      <c r="B46" s="206" t="s">
        <v>203</v>
      </c>
      <c r="C46" s="179">
        <v>4553</v>
      </c>
      <c r="D46" s="179">
        <v>3078</v>
      </c>
      <c r="E46" s="179">
        <v>8142</v>
      </c>
      <c r="F46" s="179">
        <v>7054</v>
      </c>
      <c r="G46" s="179">
        <v>10757</v>
      </c>
      <c r="H46" s="180">
        <f t="shared" si="4"/>
        <v>0.52495038276155381</v>
      </c>
      <c r="I46" s="180">
        <f t="shared" si="5"/>
        <v>1.3626180540303099</v>
      </c>
      <c r="J46" s="179">
        <f t="shared" si="6"/>
        <v>3703</v>
      </c>
      <c r="K46" s="179">
        <f t="shared" si="7"/>
        <v>6204</v>
      </c>
      <c r="L46" s="180">
        <f>G46/G44</f>
        <v>8.5024482972576691E-3</v>
      </c>
    </row>
    <row r="47" spans="2:12" ht="30" x14ac:dyDescent="0.25">
      <c r="B47" s="207" t="s">
        <v>204</v>
      </c>
      <c r="C47" s="179">
        <v>1694</v>
      </c>
      <c r="D47" s="179">
        <v>2043</v>
      </c>
      <c r="E47" s="179">
        <v>3908</v>
      </c>
      <c r="F47" s="179">
        <v>6867</v>
      </c>
      <c r="G47" s="179">
        <v>7564</v>
      </c>
      <c r="H47" s="180">
        <f t="shared" si="4"/>
        <v>0.1014999271880006</v>
      </c>
      <c r="I47" s="180">
        <f t="shared" si="5"/>
        <v>3.4651711924439201</v>
      </c>
      <c r="J47" s="179">
        <f t="shared" si="6"/>
        <v>697</v>
      </c>
      <c r="K47" s="179">
        <f t="shared" si="7"/>
        <v>5870</v>
      </c>
      <c r="L47" s="180">
        <f>G47/G44</f>
        <v>5.9786668142100046E-3</v>
      </c>
    </row>
    <row r="48" spans="2:12" x14ac:dyDescent="0.25">
      <c r="B48" s="206" t="s">
        <v>205</v>
      </c>
      <c r="C48" s="197">
        <v>7147</v>
      </c>
      <c r="D48" s="197">
        <v>1666</v>
      </c>
      <c r="E48" s="197">
        <v>5124</v>
      </c>
      <c r="F48" s="197">
        <v>6635</v>
      </c>
      <c r="G48" s="197">
        <v>12100</v>
      </c>
      <c r="H48" s="198">
        <f t="shared" si="4"/>
        <v>0.82366239638281846</v>
      </c>
      <c r="I48" s="198">
        <f t="shared" si="5"/>
        <v>0.69301804953127188</v>
      </c>
      <c r="J48" s="197">
        <f t="shared" si="6"/>
        <v>5465</v>
      </c>
      <c r="K48" s="197">
        <f t="shared" si="7"/>
        <v>4953</v>
      </c>
      <c r="L48" s="198">
        <f>G48/G44</f>
        <v>9.5639699169673513E-3</v>
      </c>
    </row>
    <row r="49" spans="2:12" x14ac:dyDescent="0.25">
      <c r="B49" s="205" t="s">
        <v>162</v>
      </c>
      <c r="C49" s="193">
        <v>729336</v>
      </c>
      <c r="D49" s="193">
        <v>116953</v>
      </c>
      <c r="E49" s="193">
        <v>373292</v>
      </c>
      <c r="F49" s="193">
        <v>740266</v>
      </c>
      <c r="G49" s="193">
        <v>788154</v>
      </c>
      <c r="H49" s="194">
        <f t="shared" si="4"/>
        <v>6.4690259987626009E-2</v>
      </c>
      <c r="I49" s="194">
        <f t="shared" si="5"/>
        <v>8.0645957418802761E-2</v>
      </c>
      <c r="J49" s="193">
        <f t="shared" si="6"/>
        <v>47888</v>
      </c>
      <c r="K49" s="193">
        <f t="shared" si="7"/>
        <v>58818</v>
      </c>
      <c r="L49" s="194">
        <f>G49/G49</f>
        <v>1</v>
      </c>
    </row>
    <row r="50" spans="2:12" x14ac:dyDescent="0.25">
      <c r="B50" s="206" t="s">
        <v>202</v>
      </c>
      <c r="C50" s="179">
        <v>716668</v>
      </c>
      <c r="D50" s="179">
        <v>109761</v>
      </c>
      <c r="E50" s="179">
        <v>360330</v>
      </c>
      <c r="F50" s="179">
        <v>725370</v>
      </c>
      <c r="G50" s="179">
        <v>773482</v>
      </c>
      <c r="H50" s="180">
        <f t="shared" si="4"/>
        <v>6.6327529398789498E-2</v>
      </c>
      <c r="I50" s="180">
        <f t="shared" si="5"/>
        <v>7.9275201348462554E-2</v>
      </c>
      <c r="J50" s="179">
        <f t="shared" si="6"/>
        <v>48112</v>
      </c>
      <c r="K50" s="179">
        <f t="shared" si="7"/>
        <v>56814</v>
      </c>
      <c r="L50" s="180">
        <f>G50/G49</f>
        <v>0.98138434874402714</v>
      </c>
    </row>
    <row r="51" spans="2:12" x14ac:dyDescent="0.25">
      <c r="B51" s="206" t="s">
        <v>203</v>
      </c>
      <c r="C51" s="179">
        <v>3821</v>
      </c>
      <c r="D51" s="179">
        <v>2953</v>
      </c>
      <c r="E51" s="179">
        <v>3985</v>
      </c>
      <c r="F51" s="179">
        <v>5933</v>
      </c>
      <c r="G51" s="179">
        <v>3742</v>
      </c>
      <c r="H51" s="180">
        <f t="shared" si="4"/>
        <v>-0.36929040957357151</v>
      </c>
      <c r="I51" s="180">
        <f t="shared" si="5"/>
        <v>-2.0675215912064893E-2</v>
      </c>
      <c r="J51" s="179">
        <f t="shared" si="6"/>
        <v>-2191</v>
      </c>
      <c r="K51" s="179">
        <f t="shared" si="7"/>
        <v>-79</v>
      </c>
      <c r="L51" s="180">
        <f>G51/G49</f>
        <v>4.7478030943191307E-3</v>
      </c>
    </row>
    <row r="52" spans="2:12" ht="30" x14ac:dyDescent="0.25">
      <c r="B52" s="207" t="s">
        <v>204</v>
      </c>
      <c r="C52" s="179">
        <v>756</v>
      </c>
      <c r="D52" s="179">
        <v>814</v>
      </c>
      <c r="E52" s="179">
        <v>1876</v>
      </c>
      <c r="F52" s="179">
        <v>1577</v>
      </c>
      <c r="G52" s="179">
        <v>1397</v>
      </c>
      <c r="H52" s="180">
        <f t="shared" si="4"/>
        <v>-0.114140773620799</v>
      </c>
      <c r="I52" s="180">
        <f t="shared" si="5"/>
        <v>0.84788359788359791</v>
      </c>
      <c r="J52" s="179">
        <f t="shared" si="6"/>
        <v>-180</v>
      </c>
      <c r="K52" s="179">
        <f t="shared" si="7"/>
        <v>641</v>
      </c>
      <c r="L52" s="180">
        <f>G52/G49</f>
        <v>1.7724962380448492E-3</v>
      </c>
    </row>
    <row r="53" spans="2:12" x14ac:dyDescent="0.25">
      <c r="B53" s="206" t="s">
        <v>205</v>
      </c>
      <c r="C53" s="197">
        <v>8091</v>
      </c>
      <c r="D53" s="197">
        <v>3425</v>
      </c>
      <c r="E53" s="197">
        <v>7102</v>
      </c>
      <c r="F53" s="197">
        <v>7386</v>
      </c>
      <c r="G53" s="197">
        <v>9532</v>
      </c>
      <c r="H53" s="198">
        <f t="shared" si="4"/>
        <v>0.29054968860005426</v>
      </c>
      <c r="I53" s="198">
        <f t="shared" si="5"/>
        <v>0.17809912248176984</v>
      </c>
      <c r="J53" s="197">
        <f t="shared" si="6"/>
        <v>2146</v>
      </c>
      <c r="K53" s="197">
        <f t="shared" si="7"/>
        <v>1441</v>
      </c>
      <c r="L53" s="198">
        <f>G53/G49</f>
        <v>1.2094083136036866E-2</v>
      </c>
    </row>
    <row r="54" spans="2:12" x14ac:dyDescent="0.25">
      <c r="B54" s="205" t="s">
        <v>163</v>
      </c>
      <c r="C54" s="193">
        <v>664761</v>
      </c>
      <c r="D54" s="193">
        <v>93692</v>
      </c>
      <c r="E54" s="193">
        <v>286234</v>
      </c>
      <c r="F54" s="193">
        <v>643046</v>
      </c>
      <c r="G54" s="193">
        <v>678323</v>
      </c>
      <c r="H54" s="194">
        <f t="shared" si="4"/>
        <v>5.4859216914497466E-2</v>
      </c>
      <c r="I54" s="194">
        <f t="shared" si="5"/>
        <v>2.0401317165116506E-2</v>
      </c>
      <c r="J54" s="193">
        <f t="shared" si="6"/>
        <v>35277</v>
      </c>
      <c r="K54" s="193">
        <f t="shared" si="7"/>
        <v>13562</v>
      </c>
      <c r="L54" s="194">
        <f>G54/G54</f>
        <v>1</v>
      </c>
    </row>
    <row r="55" spans="2:12" x14ac:dyDescent="0.25">
      <c r="B55" s="206" t="s">
        <v>202</v>
      </c>
      <c r="C55" s="179">
        <v>661811</v>
      </c>
      <c r="D55" s="179">
        <v>91550</v>
      </c>
      <c r="E55" s="179">
        <v>284349</v>
      </c>
      <c r="F55" s="179">
        <v>639699</v>
      </c>
      <c r="G55" s="179">
        <v>674446</v>
      </c>
      <c r="H55" s="180">
        <f t="shared" si="4"/>
        <v>5.4317733809182034E-2</v>
      </c>
      <c r="I55" s="180">
        <f t="shared" si="5"/>
        <v>1.9091553328669297E-2</v>
      </c>
      <c r="J55" s="179">
        <f t="shared" si="6"/>
        <v>34747</v>
      </c>
      <c r="K55" s="179">
        <f t="shared" si="7"/>
        <v>12635</v>
      </c>
      <c r="L55" s="180">
        <f>G55/G54</f>
        <v>0.99428443381692788</v>
      </c>
    </row>
    <row r="56" spans="2:12" x14ac:dyDescent="0.25">
      <c r="B56" s="206" t="s">
        <v>203</v>
      </c>
      <c r="C56" s="179">
        <v>672</v>
      </c>
      <c r="D56" s="179">
        <v>1204</v>
      </c>
      <c r="E56" s="179">
        <v>1080</v>
      </c>
      <c r="F56" s="179">
        <v>1100</v>
      </c>
      <c r="G56" s="179">
        <v>1509</v>
      </c>
      <c r="H56" s="180">
        <f t="shared" si="4"/>
        <v>0.37181818181818183</v>
      </c>
      <c r="I56" s="180">
        <f t="shared" si="5"/>
        <v>1.2455357142857144</v>
      </c>
      <c r="J56" s="179">
        <f t="shared" si="6"/>
        <v>409</v>
      </c>
      <c r="K56" s="179">
        <f t="shared" si="7"/>
        <v>837</v>
      </c>
      <c r="L56" s="180">
        <f>G56/G54</f>
        <v>2.2246039128851593E-3</v>
      </c>
    </row>
    <row r="57" spans="2:12" ht="30" x14ac:dyDescent="0.25">
      <c r="B57" s="207" t="s">
        <v>204</v>
      </c>
      <c r="C57" s="179">
        <v>210</v>
      </c>
      <c r="D57" s="179">
        <v>83</v>
      </c>
      <c r="E57" s="179">
        <v>324</v>
      </c>
      <c r="F57" s="179">
        <v>1029</v>
      </c>
      <c r="G57" s="179">
        <v>521</v>
      </c>
      <c r="H57" s="180">
        <f t="shared" si="4"/>
        <v>-0.49368318756073859</v>
      </c>
      <c r="I57" s="180">
        <f t="shared" si="5"/>
        <v>1.480952380952381</v>
      </c>
      <c r="J57" s="179">
        <f t="shared" si="6"/>
        <v>-508</v>
      </c>
      <c r="K57" s="179">
        <f t="shared" si="7"/>
        <v>311</v>
      </c>
      <c r="L57" s="180">
        <f>G57/G54</f>
        <v>7.6807066839838843E-4</v>
      </c>
    </row>
    <row r="58" spans="2:12" x14ac:dyDescent="0.25">
      <c r="B58" s="206" t="s">
        <v>205</v>
      </c>
      <c r="C58" s="197">
        <v>2069</v>
      </c>
      <c r="D58" s="197">
        <v>855</v>
      </c>
      <c r="E58" s="197">
        <v>480</v>
      </c>
      <c r="F58" s="197">
        <v>1219</v>
      </c>
      <c r="G58" s="197">
        <v>1847</v>
      </c>
      <c r="H58" s="198">
        <f t="shared" si="4"/>
        <v>0.51517637407711248</v>
      </c>
      <c r="I58" s="198">
        <f t="shared" si="5"/>
        <v>-0.10729821169647169</v>
      </c>
      <c r="J58" s="197">
        <f t="shared" si="6"/>
        <v>628</v>
      </c>
      <c r="K58" s="197">
        <f t="shared" si="7"/>
        <v>-222</v>
      </c>
      <c r="L58" s="198">
        <f>G58/G54</f>
        <v>2.7228916017885286E-3</v>
      </c>
    </row>
    <row r="59" spans="2:12" x14ac:dyDescent="0.25">
      <c r="B59" s="205" t="s">
        <v>164</v>
      </c>
      <c r="C59" s="193">
        <v>434712</v>
      </c>
      <c r="D59" s="193">
        <v>111506</v>
      </c>
      <c r="E59" s="193">
        <v>289651</v>
      </c>
      <c r="F59" s="193">
        <v>526287</v>
      </c>
      <c r="G59" s="193">
        <v>519033</v>
      </c>
      <c r="H59" s="194">
        <f t="shared" si="4"/>
        <v>-1.3783353949461064E-2</v>
      </c>
      <c r="I59" s="194">
        <f t="shared" si="5"/>
        <v>0.19396980069563297</v>
      </c>
      <c r="J59" s="193">
        <f t="shared" si="6"/>
        <v>-7254</v>
      </c>
      <c r="K59" s="193">
        <f t="shared" si="7"/>
        <v>84321</v>
      </c>
      <c r="L59" s="194">
        <f>G59/G59</f>
        <v>1</v>
      </c>
    </row>
    <row r="60" spans="2:12" x14ac:dyDescent="0.25">
      <c r="B60" s="206" t="s">
        <v>202</v>
      </c>
      <c r="C60" s="179">
        <v>429506</v>
      </c>
      <c r="D60" s="179">
        <v>108026</v>
      </c>
      <c r="E60" s="179">
        <v>281994</v>
      </c>
      <c r="F60" s="179">
        <v>519569</v>
      </c>
      <c r="G60" s="179">
        <v>506294</v>
      </c>
      <c r="H60" s="180">
        <f t="shared" si="4"/>
        <v>-2.555002319229982E-2</v>
      </c>
      <c r="I60" s="180">
        <f t="shared" si="5"/>
        <v>0.17878213575596158</v>
      </c>
      <c r="J60" s="179">
        <f t="shared" si="6"/>
        <v>-13275</v>
      </c>
      <c r="K60" s="179">
        <f t="shared" si="7"/>
        <v>76788</v>
      </c>
      <c r="L60" s="180">
        <f>G60/G59</f>
        <v>0.97545628119984662</v>
      </c>
    </row>
    <row r="61" spans="2:12" x14ac:dyDescent="0.25">
      <c r="B61" s="206" t="s">
        <v>203</v>
      </c>
      <c r="C61" s="179">
        <v>2143</v>
      </c>
      <c r="D61" s="179">
        <v>2246</v>
      </c>
      <c r="E61" s="179">
        <v>3981</v>
      </c>
      <c r="F61" s="179">
        <v>2430</v>
      </c>
      <c r="G61" s="179">
        <v>5251</v>
      </c>
      <c r="H61" s="180">
        <f t="shared" si="4"/>
        <v>1.1609053497942385</v>
      </c>
      <c r="I61" s="180">
        <f t="shared" si="5"/>
        <v>1.450303313112459</v>
      </c>
      <c r="J61" s="179">
        <f t="shared" si="6"/>
        <v>2821</v>
      </c>
      <c r="K61" s="179">
        <f t="shared" si="7"/>
        <v>3108</v>
      </c>
      <c r="L61" s="180">
        <f>G61/G59</f>
        <v>1.0116890448198862E-2</v>
      </c>
    </row>
    <row r="62" spans="2:12" ht="30" x14ac:dyDescent="0.25">
      <c r="B62" s="207" t="s">
        <v>204</v>
      </c>
      <c r="C62" s="179">
        <v>906</v>
      </c>
      <c r="D62" s="179">
        <v>746</v>
      </c>
      <c r="E62" s="179">
        <v>1815</v>
      </c>
      <c r="F62" s="179">
        <v>1837</v>
      </c>
      <c r="G62" s="179">
        <v>5220</v>
      </c>
      <c r="H62" s="180">
        <f t="shared" si="4"/>
        <v>1.8415895481763744</v>
      </c>
      <c r="I62" s="180">
        <f t="shared" si="5"/>
        <v>4.7615894039735096</v>
      </c>
      <c r="J62" s="179">
        <f t="shared" si="6"/>
        <v>3383</v>
      </c>
      <c r="K62" s="179">
        <f t="shared" si="7"/>
        <v>4314</v>
      </c>
      <c r="L62" s="180">
        <f>G62/G59</f>
        <v>1.0057163995352896E-2</v>
      </c>
    </row>
    <row r="63" spans="2:12" x14ac:dyDescent="0.25">
      <c r="B63" s="206" t="s">
        <v>205</v>
      </c>
      <c r="C63" s="197">
        <v>2158</v>
      </c>
      <c r="D63" s="197">
        <v>489</v>
      </c>
      <c r="E63" s="197">
        <v>1861</v>
      </c>
      <c r="F63" s="197">
        <v>2451</v>
      </c>
      <c r="G63" s="197">
        <v>2271</v>
      </c>
      <c r="H63" s="198">
        <f t="shared" si="4"/>
        <v>-7.3439412484700095E-2</v>
      </c>
      <c r="I63" s="198">
        <f t="shared" si="5"/>
        <v>5.2363299351251058E-2</v>
      </c>
      <c r="J63" s="197">
        <f t="shared" si="6"/>
        <v>-180</v>
      </c>
      <c r="K63" s="197">
        <f t="shared" si="7"/>
        <v>113</v>
      </c>
      <c r="L63" s="198">
        <f>G63/G59</f>
        <v>4.3754443359092779E-3</v>
      </c>
    </row>
    <row r="64" spans="2:12" x14ac:dyDescent="0.25">
      <c r="B64" s="205" t="s">
        <v>165</v>
      </c>
      <c r="C64" s="193">
        <v>45219</v>
      </c>
      <c r="D64" s="193">
        <v>7091</v>
      </c>
      <c r="E64" s="193">
        <v>21078</v>
      </c>
      <c r="F64" s="193">
        <v>26136</v>
      </c>
      <c r="G64" s="193">
        <v>22190</v>
      </c>
      <c r="H64" s="194">
        <f t="shared" si="4"/>
        <v>-0.15097949188858284</v>
      </c>
      <c r="I64" s="194">
        <f t="shared" si="5"/>
        <v>-0.50927707379641296</v>
      </c>
      <c r="J64" s="193">
        <f t="shared" si="6"/>
        <v>-3946</v>
      </c>
      <c r="K64" s="193">
        <f t="shared" si="7"/>
        <v>-23029</v>
      </c>
      <c r="L64" s="194">
        <f>G64/G64</f>
        <v>1</v>
      </c>
    </row>
    <row r="65" spans="2:12" x14ac:dyDescent="0.25">
      <c r="B65" s="206" t="s">
        <v>202</v>
      </c>
      <c r="C65" s="179">
        <v>44125</v>
      </c>
      <c r="D65" s="179">
        <v>6707</v>
      </c>
      <c r="E65" s="179">
        <v>19795</v>
      </c>
      <c r="F65" s="179">
        <v>24531</v>
      </c>
      <c r="G65" s="179">
        <v>21338</v>
      </c>
      <c r="H65" s="180">
        <f t="shared" si="4"/>
        <v>-0.13016183604418896</v>
      </c>
      <c r="I65" s="180">
        <f t="shared" si="5"/>
        <v>-0.51641926345609068</v>
      </c>
      <c r="J65" s="179">
        <f t="shared" si="6"/>
        <v>-3193</v>
      </c>
      <c r="K65" s="179">
        <f t="shared" si="7"/>
        <v>-22787</v>
      </c>
      <c r="L65" s="180">
        <f>G65/G64</f>
        <v>0.961604326273096</v>
      </c>
    </row>
    <row r="66" spans="2:12" x14ac:dyDescent="0.25">
      <c r="B66" s="206" t="s">
        <v>203</v>
      </c>
      <c r="C66" s="179">
        <v>251</v>
      </c>
      <c r="D66" s="179">
        <v>223</v>
      </c>
      <c r="E66" s="179">
        <v>890</v>
      </c>
      <c r="F66" s="179">
        <v>979</v>
      </c>
      <c r="G66" s="179">
        <v>551</v>
      </c>
      <c r="H66" s="180">
        <f t="shared" si="4"/>
        <v>-0.43718079673135857</v>
      </c>
      <c r="I66" s="180">
        <f t="shared" si="5"/>
        <v>1.1952191235059759</v>
      </c>
      <c r="J66" s="179">
        <f t="shared" si="6"/>
        <v>-428</v>
      </c>
      <c r="K66" s="179">
        <f t="shared" si="7"/>
        <v>300</v>
      </c>
      <c r="L66" s="180">
        <f>G66/G64</f>
        <v>2.4831004957187923E-2</v>
      </c>
    </row>
    <row r="67" spans="2:12" ht="30" x14ac:dyDescent="0.25">
      <c r="B67" s="207" t="s">
        <v>204</v>
      </c>
      <c r="C67" s="179">
        <v>323</v>
      </c>
      <c r="D67" s="179">
        <v>88</v>
      </c>
      <c r="E67" s="179">
        <v>149</v>
      </c>
      <c r="F67" s="179">
        <v>431</v>
      </c>
      <c r="G67" s="179">
        <v>6</v>
      </c>
      <c r="H67" s="180">
        <f t="shared" si="4"/>
        <v>-0.9860788863109049</v>
      </c>
      <c r="I67" s="180">
        <f t="shared" si="5"/>
        <v>-0.98142414860681115</v>
      </c>
      <c r="J67" s="179">
        <f t="shared" si="6"/>
        <v>-425</v>
      </c>
      <c r="K67" s="179">
        <f t="shared" si="7"/>
        <v>-317</v>
      </c>
      <c r="L67" s="180">
        <f>G67/G64</f>
        <v>2.7039206849932399E-4</v>
      </c>
    </row>
    <row r="68" spans="2:12" ht="15.75" thickBot="1" x14ac:dyDescent="0.3">
      <c r="B68" s="206" t="s">
        <v>205</v>
      </c>
      <c r="C68" s="197">
        <v>520</v>
      </c>
      <c r="D68" s="197">
        <v>72</v>
      </c>
      <c r="E68" s="197">
        <v>243</v>
      </c>
      <c r="F68" s="197">
        <v>195</v>
      </c>
      <c r="G68" s="197">
        <v>294</v>
      </c>
      <c r="H68" s="198">
        <f t="shared" si="4"/>
        <v>0.50769230769230766</v>
      </c>
      <c r="I68" s="198">
        <f t="shared" si="5"/>
        <v>-0.43461538461538463</v>
      </c>
      <c r="J68" s="197">
        <f t="shared" si="6"/>
        <v>99</v>
      </c>
      <c r="K68" s="197">
        <f t="shared" si="7"/>
        <v>-226</v>
      </c>
      <c r="L68" s="198">
        <f>G68/G64</f>
        <v>1.3249211356466877E-2</v>
      </c>
    </row>
    <row r="69" spans="2:12" ht="16.5" thickBot="1" x14ac:dyDescent="0.3">
      <c r="B69" s="208" t="s">
        <v>166</v>
      </c>
      <c r="C69" s="184"/>
      <c r="D69" s="184"/>
      <c r="E69" s="184"/>
      <c r="F69" s="184"/>
      <c r="G69" s="184"/>
      <c r="H69" s="184"/>
      <c r="I69" s="184"/>
      <c r="J69" s="184"/>
      <c r="K69" s="165"/>
      <c r="L69" s="165"/>
    </row>
    <row r="70" spans="2:12" ht="15.75" x14ac:dyDescent="0.25">
      <c r="B70" s="202" t="s">
        <v>160</v>
      </c>
      <c r="C70" s="116">
        <v>670916</v>
      </c>
      <c r="D70" s="116">
        <v>361024</v>
      </c>
      <c r="E70" s="116">
        <v>658956</v>
      </c>
      <c r="F70" s="116">
        <v>663249</v>
      </c>
      <c r="G70" s="116">
        <v>637408</v>
      </c>
      <c r="H70" s="117">
        <f t="shared" ref="H70:H99" si="8">G70/F70-1</f>
        <v>-3.8961234770048647E-2</v>
      </c>
      <c r="I70" s="117">
        <f t="shared" ref="I70:I99" si="9">G70/C70-1</f>
        <v>-4.9943659116789552E-2</v>
      </c>
      <c r="J70" s="116">
        <f t="shared" ref="J70:J99" si="10">G70-F70</f>
        <v>-25841</v>
      </c>
      <c r="K70" s="116">
        <f t="shared" ref="K70:K99" si="11">G70-C70</f>
        <v>-33508</v>
      </c>
      <c r="L70" s="117">
        <f>G70/G70</f>
        <v>1</v>
      </c>
    </row>
    <row r="71" spans="2:12" ht="15.75" x14ac:dyDescent="0.25">
      <c r="B71" s="203" t="s">
        <v>202</v>
      </c>
      <c r="C71" s="116">
        <v>608185</v>
      </c>
      <c r="D71" s="116">
        <v>326468</v>
      </c>
      <c r="E71" s="116">
        <v>609868</v>
      </c>
      <c r="F71" s="116">
        <v>613955</v>
      </c>
      <c r="G71" s="116">
        <v>595207</v>
      </c>
      <c r="H71" s="117">
        <f t="shared" si="8"/>
        <v>-3.0536439967098539E-2</v>
      </c>
      <c r="I71" s="117">
        <f t="shared" si="9"/>
        <v>-2.1338901814415001E-2</v>
      </c>
      <c r="J71" s="116">
        <f t="shared" si="10"/>
        <v>-18748</v>
      </c>
      <c r="K71" s="116">
        <f t="shared" si="11"/>
        <v>-12978</v>
      </c>
      <c r="L71" s="117">
        <f>G71/G70</f>
        <v>0.93379279833324969</v>
      </c>
    </row>
    <row r="72" spans="2:12" ht="15.75" x14ac:dyDescent="0.25">
      <c r="B72" s="203" t="s">
        <v>203</v>
      </c>
      <c r="C72" s="116">
        <v>19198</v>
      </c>
      <c r="D72" s="116">
        <v>20051</v>
      </c>
      <c r="E72" s="116">
        <v>30436</v>
      </c>
      <c r="F72" s="116">
        <v>23093</v>
      </c>
      <c r="G72" s="116">
        <v>22820</v>
      </c>
      <c r="H72" s="117">
        <f t="shared" si="8"/>
        <v>-1.1821764170960924E-2</v>
      </c>
      <c r="I72" s="117">
        <f t="shared" si="9"/>
        <v>0.18866548598812383</v>
      </c>
      <c r="J72" s="116">
        <f t="shared" si="10"/>
        <v>-273</v>
      </c>
      <c r="K72" s="116">
        <f t="shared" si="11"/>
        <v>3622</v>
      </c>
      <c r="L72" s="117">
        <f>G72/G70</f>
        <v>3.5801245042421811E-2</v>
      </c>
    </row>
    <row r="73" spans="2:12" ht="31.5" x14ac:dyDescent="0.25">
      <c r="B73" s="204" t="s">
        <v>204</v>
      </c>
      <c r="C73" s="116">
        <v>5916</v>
      </c>
      <c r="D73" s="116">
        <v>1118</v>
      </c>
      <c r="E73" s="116">
        <v>1863</v>
      </c>
      <c r="F73" s="116">
        <v>3628</v>
      </c>
      <c r="G73" s="116">
        <v>3318</v>
      </c>
      <c r="H73" s="117">
        <f t="shared" si="8"/>
        <v>-8.5446527012127849E-2</v>
      </c>
      <c r="I73" s="117">
        <f t="shared" si="9"/>
        <v>-0.4391480730223124</v>
      </c>
      <c r="J73" s="116">
        <f t="shared" si="10"/>
        <v>-310</v>
      </c>
      <c r="K73" s="116">
        <f t="shared" si="11"/>
        <v>-2598</v>
      </c>
      <c r="L73" s="117">
        <f>G73/G70</f>
        <v>5.2054571012601037E-3</v>
      </c>
    </row>
    <row r="74" spans="2:12" ht="15.75" x14ac:dyDescent="0.25">
      <c r="B74" s="203" t="s">
        <v>205</v>
      </c>
      <c r="C74" s="189">
        <v>37618</v>
      </c>
      <c r="D74" s="189">
        <v>13387</v>
      </c>
      <c r="E74" s="189">
        <v>16789</v>
      </c>
      <c r="F74" s="189">
        <v>22574</v>
      </c>
      <c r="G74" s="189">
        <v>16064</v>
      </c>
      <c r="H74" s="190">
        <f t="shared" si="8"/>
        <v>-0.2883848675467352</v>
      </c>
      <c r="I74" s="190">
        <f t="shared" si="9"/>
        <v>-0.57297038651709287</v>
      </c>
      <c r="J74" s="189">
        <f t="shared" si="10"/>
        <v>-6510</v>
      </c>
      <c r="K74" s="189">
        <f t="shared" si="11"/>
        <v>-21554</v>
      </c>
      <c r="L74" s="190">
        <f>G74/G70</f>
        <v>2.5202068376926554E-2</v>
      </c>
    </row>
    <row r="75" spans="2:12" x14ac:dyDescent="0.25">
      <c r="B75" s="205" t="s">
        <v>161</v>
      </c>
      <c r="C75" s="193">
        <v>257946</v>
      </c>
      <c r="D75" s="193">
        <v>156143</v>
      </c>
      <c r="E75" s="193">
        <v>263447</v>
      </c>
      <c r="F75" s="193">
        <v>278188</v>
      </c>
      <c r="G75" s="193">
        <v>284238</v>
      </c>
      <c r="H75" s="194">
        <f t="shared" si="8"/>
        <v>2.1747882726789181E-2</v>
      </c>
      <c r="I75" s="194">
        <f t="shared" si="9"/>
        <v>0.10192831057663221</v>
      </c>
      <c r="J75" s="193">
        <f t="shared" si="10"/>
        <v>6050</v>
      </c>
      <c r="K75" s="193">
        <f t="shared" si="11"/>
        <v>26292</v>
      </c>
      <c r="L75" s="194">
        <f>G75/G75</f>
        <v>1</v>
      </c>
    </row>
    <row r="76" spans="2:12" x14ac:dyDescent="0.25">
      <c r="B76" s="206" t="s">
        <v>202</v>
      </c>
      <c r="C76" s="179">
        <v>232442</v>
      </c>
      <c r="D76" s="179">
        <v>136871</v>
      </c>
      <c r="E76" s="179">
        <v>237790</v>
      </c>
      <c r="F76" s="179">
        <v>257051</v>
      </c>
      <c r="G76" s="179">
        <v>267652</v>
      </c>
      <c r="H76" s="180">
        <f t="shared" si="8"/>
        <v>4.1240843256785675E-2</v>
      </c>
      <c r="I76" s="180">
        <f t="shared" si="9"/>
        <v>0.15147864843702941</v>
      </c>
      <c r="J76" s="179">
        <f t="shared" si="10"/>
        <v>10601</v>
      </c>
      <c r="K76" s="179">
        <f t="shared" si="11"/>
        <v>35210</v>
      </c>
      <c r="L76" s="180">
        <f>G76/G75</f>
        <v>0.94164749259423441</v>
      </c>
    </row>
    <row r="77" spans="2:12" x14ac:dyDescent="0.25">
      <c r="B77" s="206" t="s">
        <v>203</v>
      </c>
      <c r="C77" s="179">
        <v>9014</v>
      </c>
      <c r="D77" s="179">
        <v>12900</v>
      </c>
      <c r="E77" s="179">
        <v>18855</v>
      </c>
      <c r="F77" s="179">
        <v>12882</v>
      </c>
      <c r="G77" s="179">
        <v>8041</v>
      </c>
      <c r="H77" s="180">
        <f t="shared" si="8"/>
        <v>-0.3757956839000155</v>
      </c>
      <c r="I77" s="180">
        <f t="shared" si="9"/>
        <v>-0.10794319946749498</v>
      </c>
      <c r="J77" s="179">
        <f t="shared" si="10"/>
        <v>-4841</v>
      </c>
      <c r="K77" s="179">
        <f t="shared" si="11"/>
        <v>-973</v>
      </c>
      <c r="L77" s="180">
        <f>G77/G75</f>
        <v>2.8289672739042634E-2</v>
      </c>
    </row>
    <row r="78" spans="2:12" ht="30" x14ac:dyDescent="0.25">
      <c r="B78" s="207" t="s">
        <v>204</v>
      </c>
      <c r="C78" s="179">
        <v>3686</v>
      </c>
      <c r="D78" s="179">
        <v>667</v>
      </c>
      <c r="E78" s="179">
        <v>1085</v>
      </c>
      <c r="F78" s="179">
        <v>3096</v>
      </c>
      <c r="G78" s="179">
        <v>1474</v>
      </c>
      <c r="H78" s="180">
        <f t="shared" si="8"/>
        <v>-0.52390180878552972</v>
      </c>
      <c r="I78" s="180">
        <f t="shared" si="9"/>
        <v>-0.60010851871947912</v>
      </c>
      <c r="J78" s="179">
        <f t="shared" si="10"/>
        <v>-1622</v>
      </c>
      <c r="K78" s="179">
        <f t="shared" si="11"/>
        <v>-2212</v>
      </c>
      <c r="L78" s="180">
        <f>G78/G75</f>
        <v>5.1857950027793609E-3</v>
      </c>
    </row>
    <row r="79" spans="2:12" x14ac:dyDescent="0.25">
      <c r="B79" s="206" t="s">
        <v>205</v>
      </c>
      <c r="C79" s="197">
        <v>12805</v>
      </c>
      <c r="D79" s="197">
        <v>5706</v>
      </c>
      <c r="E79" s="197">
        <v>5716</v>
      </c>
      <c r="F79" s="197">
        <v>5159</v>
      </c>
      <c r="G79" s="197">
        <v>7071</v>
      </c>
      <c r="H79" s="198">
        <f t="shared" si="8"/>
        <v>0.37061446016669897</v>
      </c>
      <c r="I79" s="198">
        <f t="shared" si="9"/>
        <v>-0.44779383053494726</v>
      </c>
      <c r="J79" s="197">
        <f t="shared" si="10"/>
        <v>1912</v>
      </c>
      <c r="K79" s="197">
        <f t="shared" si="11"/>
        <v>-5734</v>
      </c>
      <c r="L79" s="198">
        <f>G79/G75</f>
        <v>2.4877039663943598E-2</v>
      </c>
    </row>
    <row r="80" spans="2:12" x14ac:dyDescent="0.25">
      <c r="B80" s="205" t="s">
        <v>162</v>
      </c>
      <c r="C80" s="193">
        <v>224969</v>
      </c>
      <c r="D80" s="193">
        <v>93695</v>
      </c>
      <c r="E80" s="193">
        <v>163216</v>
      </c>
      <c r="F80" s="193">
        <v>183256</v>
      </c>
      <c r="G80" s="193">
        <v>164466</v>
      </c>
      <c r="H80" s="194">
        <f t="shared" si="8"/>
        <v>-0.1025341598637971</v>
      </c>
      <c r="I80" s="194">
        <f t="shared" si="9"/>
        <v>-0.26893927607803747</v>
      </c>
      <c r="J80" s="193">
        <f t="shared" si="10"/>
        <v>-18790</v>
      </c>
      <c r="K80" s="193">
        <f t="shared" si="11"/>
        <v>-60503</v>
      </c>
      <c r="L80" s="194">
        <f>G80/G80</f>
        <v>1</v>
      </c>
    </row>
    <row r="81" spans="2:12" x14ac:dyDescent="0.25">
      <c r="B81" s="206" t="s">
        <v>202</v>
      </c>
      <c r="C81" s="179">
        <v>190897</v>
      </c>
      <c r="D81" s="179">
        <v>81566</v>
      </c>
      <c r="E81" s="179">
        <v>146474</v>
      </c>
      <c r="F81" s="179">
        <v>164361</v>
      </c>
      <c r="G81" s="179">
        <v>149697</v>
      </c>
      <c r="H81" s="180">
        <f t="shared" si="8"/>
        <v>-8.9218245204154223E-2</v>
      </c>
      <c r="I81" s="180">
        <f t="shared" si="9"/>
        <v>-0.21582319261172256</v>
      </c>
      <c r="J81" s="179">
        <f t="shared" si="10"/>
        <v>-14664</v>
      </c>
      <c r="K81" s="179">
        <f t="shared" si="11"/>
        <v>-41200</v>
      </c>
      <c r="L81" s="180">
        <f>G81/G80</f>
        <v>0.91020028455729451</v>
      </c>
    </row>
    <row r="82" spans="2:12" x14ac:dyDescent="0.25">
      <c r="B82" s="206" t="s">
        <v>203</v>
      </c>
      <c r="C82" s="179">
        <v>8782</v>
      </c>
      <c r="D82" s="179">
        <v>5019</v>
      </c>
      <c r="E82" s="179">
        <v>7024</v>
      </c>
      <c r="F82" s="179">
        <v>7692</v>
      </c>
      <c r="G82" s="179">
        <v>8075</v>
      </c>
      <c r="H82" s="180">
        <f t="shared" si="8"/>
        <v>4.9791991679667191E-2</v>
      </c>
      <c r="I82" s="180">
        <f t="shared" si="9"/>
        <v>-8.0505579594625343E-2</v>
      </c>
      <c r="J82" s="179">
        <f t="shared" si="10"/>
        <v>383</v>
      </c>
      <c r="K82" s="179">
        <f t="shared" si="11"/>
        <v>-707</v>
      </c>
      <c r="L82" s="180">
        <f>G82/G80</f>
        <v>4.9098293872289714E-2</v>
      </c>
    </row>
    <row r="83" spans="2:12" ht="30" x14ac:dyDescent="0.25">
      <c r="B83" s="207" t="s">
        <v>204</v>
      </c>
      <c r="C83" s="179">
        <v>2067</v>
      </c>
      <c r="D83" s="179">
        <v>314</v>
      </c>
      <c r="E83" s="179">
        <v>902</v>
      </c>
      <c r="F83" s="179">
        <v>568</v>
      </c>
      <c r="G83" s="179">
        <v>625</v>
      </c>
      <c r="H83" s="180">
        <f t="shared" si="8"/>
        <v>0.10035211267605626</v>
      </c>
      <c r="I83" s="180">
        <f t="shared" si="9"/>
        <v>-0.69762941461054662</v>
      </c>
      <c r="J83" s="179">
        <f t="shared" si="10"/>
        <v>57</v>
      </c>
      <c r="K83" s="179">
        <f t="shared" si="11"/>
        <v>-1442</v>
      </c>
      <c r="L83" s="180">
        <f>G83/G80</f>
        <v>3.8001775442948697E-3</v>
      </c>
    </row>
    <row r="84" spans="2:12" x14ac:dyDescent="0.25">
      <c r="B84" s="206" t="s">
        <v>205</v>
      </c>
      <c r="C84" s="197">
        <v>23224</v>
      </c>
      <c r="D84" s="197">
        <v>6796</v>
      </c>
      <c r="E84" s="197">
        <v>8816</v>
      </c>
      <c r="F84" s="197">
        <v>10635</v>
      </c>
      <c r="G84" s="197">
        <v>6069</v>
      </c>
      <c r="H84" s="198">
        <f t="shared" si="8"/>
        <v>-0.4293370944992948</v>
      </c>
      <c r="I84" s="198">
        <f t="shared" si="9"/>
        <v>-0.73867550809507398</v>
      </c>
      <c r="J84" s="197">
        <f t="shared" si="10"/>
        <v>-4566</v>
      </c>
      <c r="K84" s="197">
        <f t="shared" si="11"/>
        <v>-17155</v>
      </c>
      <c r="L84" s="198">
        <f>G84/G80</f>
        <v>3.6901244026120904E-2</v>
      </c>
    </row>
    <row r="85" spans="2:12" x14ac:dyDescent="0.25">
      <c r="B85" s="205" t="s">
        <v>163</v>
      </c>
      <c r="C85" s="193">
        <v>114994</v>
      </c>
      <c r="D85" s="193">
        <v>66652</v>
      </c>
      <c r="E85" s="193">
        <v>153170</v>
      </c>
      <c r="F85" s="193">
        <v>133138</v>
      </c>
      <c r="G85" s="193">
        <v>117391</v>
      </c>
      <c r="H85" s="194">
        <f t="shared" si="8"/>
        <v>-0.11827577400892308</v>
      </c>
      <c r="I85" s="194">
        <f t="shared" si="9"/>
        <v>2.0844565803433301E-2</v>
      </c>
      <c r="J85" s="193">
        <f t="shared" si="10"/>
        <v>-15747</v>
      </c>
      <c r="K85" s="193">
        <f t="shared" si="11"/>
        <v>2397</v>
      </c>
      <c r="L85" s="194">
        <f>G85/G85</f>
        <v>1</v>
      </c>
    </row>
    <row r="86" spans="2:12" x14ac:dyDescent="0.25">
      <c r="B86" s="206" t="s">
        <v>202</v>
      </c>
      <c r="C86" s="179">
        <v>112368</v>
      </c>
      <c r="D86" s="179">
        <v>63772</v>
      </c>
      <c r="E86" s="179">
        <v>150000</v>
      </c>
      <c r="F86" s="179">
        <v>127506</v>
      </c>
      <c r="G86" s="179">
        <v>113683</v>
      </c>
      <c r="H86" s="180">
        <f t="shared" si="8"/>
        <v>-0.10841058459994035</v>
      </c>
      <c r="I86" s="180">
        <f t="shared" si="9"/>
        <v>1.1702619962978833E-2</v>
      </c>
      <c r="J86" s="179">
        <f t="shared" si="10"/>
        <v>-13823</v>
      </c>
      <c r="K86" s="179">
        <f t="shared" si="11"/>
        <v>1315</v>
      </c>
      <c r="L86" s="180">
        <f>G86/G85</f>
        <v>0.96841325144176305</v>
      </c>
    </row>
    <row r="87" spans="2:12" x14ac:dyDescent="0.25">
      <c r="B87" s="206" t="s">
        <v>203</v>
      </c>
      <c r="C87" s="179">
        <v>363</v>
      </c>
      <c r="D87" s="179">
        <v>1229</v>
      </c>
      <c r="E87" s="179">
        <v>1065</v>
      </c>
      <c r="F87" s="179">
        <v>454</v>
      </c>
      <c r="G87" s="179">
        <v>569</v>
      </c>
      <c r="H87" s="180">
        <f t="shared" si="8"/>
        <v>0.25330396475770933</v>
      </c>
      <c r="I87" s="180">
        <f t="shared" si="9"/>
        <v>0.56749311294765836</v>
      </c>
      <c r="J87" s="179">
        <f t="shared" si="10"/>
        <v>115</v>
      </c>
      <c r="K87" s="179">
        <f t="shared" si="11"/>
        <v>206</v>
      </c>
      <c r="L87" s="180">
        <f>G87/G85</f>
        <v>4.8470496034619349E-3</v>
      </c>
    </row>
    <row r="88" spans="2:12" ht="30" x14ac:dyDescent="0.25">
      <c r="B88" s="207" t="s">
        <v>204</v>
      </c>
      <c r="C88" s="179">
        <v>50</v>
      </c>
      <c r="D88" s="179">
        <v>106</v>
      </c>
      <c r="E88" s="179">
        <v>80</v>
      </c>
      <c r="F88" s="179">
        <v>0</v>
      </c>
      <c r="G88" s="179">
        <v>59</v>
      </c>
      <c r="H88" s="180" t="e">
        <f t="shared" si="8"/>
        <v>#DIV/0!</v>
      </c>
      <c r="I88" s="180">
        <f t="shared" si="9"/>
        <v>0.17999999999999994</v>
      </c>
      <c r="J88" s="179">
        <f t="shared" si="10"/>
        <v>59</v>
      </c>
      <c r="K88" s="179">
        <f t="shared" si="11"/>
        <v>9</v>
      </c>
      <c r="L88" s="180">
        <f>G88/G85</f>
        <v>5.0259389561380346E-4</v>
      </c>
    </row>
    <row r="89" spans="2:12" x14ac:dyDescent="0.25">
      <c r="B89" s="206" t="s">
        <v>205</v>
      </c>
      <c r="C89" s="197">
        <v>2213</v>
      </c>
      <c r="D89" s="197">
        <v>1546</v>
      </c>
      <c r="E89" s="197">
        <v>2025</v>
      </c>
      <c r="F89" s="197">
        <v>5178</v>
      </c>
      <c r="G89" s="197">
        <v>3079</v>
      </c>
      <c r="H89" s="198">
        <f t="shared" si="8"/>
        <v>-0.40536886828891461</v>
      </c>
      <c r="I89" s="198">
        <f t="shared" si="9"/>
        <v>0.39132399457749667</v>
      </c>
      <c r="J89" s="197">
        <f t="shared" si="10"/>
        <v>-2099</v>
      </c>
      <c r="K89" s="197">
        <f t="shared" si="11"/>
        <v>866</v>
      </c>
      <c r="L89" s="198">
        <f>G89/G85</f>
        <v>2.6228586518557639E-2</v>
      </c>
    </row>
    <row r="90" spans="2:12" x14ac:dyDescent="0.25">
      <c r="B90" s="205" t="s">
        <v>164</v>
      </c>
      <c r="C90" s="193">
        <v>66316</v>
      </c>
      <c r="D90" s="193">
        <v>43491</v>
      </c>
      <c r="E90" s="193">
        <v>75632</v>
      </c>
      <c r="F90" s="193">
        <v>63366</v>
      </c>
      <c r="G90" s="193">
        <v>62448</v>
      </c>
      <c r="H90" s="194">
        <f t="shared" si="8"/>
        <v>-1.4487264463592497E-2</v>
      </c>
      <c r="I90" s="194">
        <f t="shared" si="9"/>
        <v>-5.8326798962543003E-2</v>
      </c>
      <c r="J90" s="193">
        <f t="shared" si="10"/>
        <v>-918</v>
      </c>
      <c r="K90" s="193">
        <f t="shared" si="11"/>
        <v>-3868</v>
      </c>
      <c r="L90" s="194">
        <f>G90/G90</f>
        <v>1</v>
      </c>
    </row>
    <row r="91" spans="2:12" x14ac:dyDescent="0.25">
      <c r="B91" s="206" t="s">
        <v>202</v>
      </c>
      <c r="C91" s="179">
        <v>63534</v>
      </c>
      <c r="D91" s="179">
        <v>41539</v>
      </c>
      <c r="E91" s="179">
        <v>71006</v>
      </c>
      <c r="F91" s="179">
        <v>59858</v>
      </c>
      <c r="G91" s="179">
        <v>54852</v>
      </c>
      <c r="H91" s="180">
        <f t="shared" si="8"/>
        <v>-8.3631260650205541E-2</v>
      </c>
      <c r="I91" s="180">
        <f t="shared" si="9"/>
        <v>-0.13665124185475497</v>
      </c>
      <c r="J91" s="179">
        <f t="shared" si="10"/>
        <v>-5006</v>
      </c>
      <c r="K91" s="179">
        <f t="shared" si="11"/>
        <v>-8682</v>
      </c>
      <c r="L91" s="180">
        <f>G91/G90</f>
        <v>0.87836279784780935</v>
      </c>
    </row>
    <row r="92" spans="2:12" x14ac:dyDescent="0.25">
      <c r="B92" s="206" t="s">
        <v>203</v>
      </c>
      <c r="C92" s="179">
        <v>1122</v>
      </c>
      <c r="D92" s="179">
        <v>1213</v>
      </c>
      <c r="E92" s="179">
        <v>3514</v>
      </c>
      <c r="F92" s="179">
        <v>2101</v>
      </c>
      <c r="G92" s="179">
        <v>5520</v>
      </c>
      <c r="H92" s="180">
        <f t="shared" si="8"/>
        <v>1.6273203236554021</v>
      </c>
      <c r="I92" s="180">
        <f t="shared" si="9"/>
        <v>3.9197860962566846</v>
      </c>
      <c r="J92" s="179">
        <f t="shared" si="10"/>
        <v>3419</v>
      </c>
      <c r="K92" s="179">
        <f t="shared" si="11"/>
        <v>4398</v>
      </c>
      <c r="L92" s="180">
        <f>G92/G90</f>
        <v>8.8393543428132201E-2</v>
      </c>
    </row>
    <row r="93" spans="2:12" ht="30" x14ac:dyDescent="0.25">
      <c r="B93" s="207" t="s">
        <v>204</v>
      </c>
      <c r="C93" s="179">
        <v>93</v>
      </c>
      <c r="D93" s="179">
        <v>67</v>
      </c>
      <c r="E93" s="179">
        <v>100</v>
      </c>
      <c r="F93" s="179">
        <v>113</v>
      </c>
      <c r="G93" s="179">
        <v>1233</v>
      </c>
      <c r="H93" s="180">
        <f t="shared" si="8"/>
        <v>9.9115044247787605</v>
      </c>
      <c r="I93" s="180">
        <f t="shared" si="9"/>
        <v>12.258064516129032</v>
      </c>
      <c r="J93" s="179">
        <f t="shared" si="10"/>
        <v>1120</v>
      </c>
      <c r="K93" s="179">
        <f t="shared" si="11"/>
        <v>1140</v>
      </c>
      <c r="L93" s="180">
        <f>G93/G90</f>
        <v>1.9744427363566488E-2</v>
      </c>
    </row>
    <row r="94" spans="2:12" x14ac:dyDescent="0.25">
      <c r="B94" s="206" t="s">
        <v>205</v>
      </c>
      <c r="C94" s="197">
        <v>1568</v>
      </c>
      <c r="D94" s="197">
        <v>672</v>
      </c>
      <c r="E94" s="197">
        <v>1013</v>
      </c>
      <c r="F94" s="197">
        <v>1293</v>
      </c>
      <c r="G94" s="197">
        <v>842</v>
      </c>
      <c r="H94" s="198">
        <f t="shared" si="8"/>
        <v>-0.34880123743232794</v>
      </c>
      <c r="I94" s="198">
        <f t="shared" si="9"/>
        <v>-0.46301020408163263</v>
      </c>
      <c r="J94" s="197">
        <f t="shared" si="10"/>
        <v>-451</v>
      </c>
      <c r="K94" s="197">
        <f t="shared" si="11"/>
        <v>-726</v>
      </c>
      <c r="L94" s="198">
        <f>G94/G90</f>
        <v>1.3483218037407122E-2</v>
      </c>
    </row>
    <row r="95" spans="2:12" x14ac:dyDescent="0.25">
      <c r="B95" s="205" t="s">
        <v>165</v>
      </c>
      <c r="C95" s="193">
        <v>24411</v>
      </c>
      <c r="D95" s="193">
        <v>15109</v>
      </c>
      <c r="E95" s="193">
        <v>37026</v>
      </c>
      <c r="F95" s="193">
        <v>25495</v>
      </c>
      <c r="G95" s="193">
        <v>21213</v>
      </c>
      <c r="H95" s="194">
        <f t="shared" si="8"/>
        <v>-0.16795450088252595</v>
      </c>
      <c r="I95" s="194">
        <f t="shared" si="9"/>
        <v>-0.13100651345704806</v>
      </c>
      <c r="J95" s="193">
        <f t="shared" si="10"/>
        <v>-4282</v>
      </c>
      <c r="K95" s="193">
        <f t="shared" si="11"/>
        <v>-3198</v>
      </c>
      <c r="L95" s="194">
        <f>G95/G95</f>
        <v>1</v>
      </c>
    </row>
    <row r="96" spans="2:12" x14ac:dyDescent="0.25">
      <c r="B96" s="206" t="s">
        <v>202</v>
      </c>
      <c r="C96" s="179">
        <v>23104</v>
      </c>
      <c r="D96" s="179">
        <v>14402</v>
      </c>
      <c r="E96" s="179">
        <v>35157</v>
      </c>
      <c r="F96" s="179">
        <v>23081</v>
      </c>
      <c r="G96" s="179">
        <v>19399</v>
      </c>
      <c r="H96" s="180">
        <f t="shared" si="8"/>
        <v>-0.159525150556735</v>
      </c>
      <c r="I96" s="180">
        <f t="shared" si="9"/>
        <v>-0.16036184210526316</v>
      </c>
      <c r="J96" s="179">
        <f t="shared" si="10"/>
        <v>-3682</v>
      </c>
      <c r="K96" s="179">
        <f t="shared" si="11"/>
        <v>-3705</v>
      </c>
      <c r="L96" s="180">
        <f>G96/G95</f>
        <v>0.91448639984914915</v>
      </c>
    </row>
    <row r="97" spans="2:12" x14ac:dyDescent="0.25">
      <c r="B97" s="206" t="s">
        <v>203</v>
      </c>
      <c r="C97" s="179">
        <v>187</v>
      </c>
      <c r="D97" s="179">
        <v>537</v>
      </c>
      <c r="E97" s="179">
        <v>1002</v>
      </c>
      <c r="F97" s="179">
        <v>580</v>
      </c>
      <c r="G97" s="179">
        <v>777</v>
      </c>
      <c r="H97" s="180">
        <f t="shared" si="8"/>
        <v>0.33965517241379306</v>
      </c>
      <c r="I97" s="180">
        <f t="shared" si="9"/>
        <v>3.1550802139037435</v>
      </c>
      <c r="J97" s="179">
        <f t="shared" si="10"/>
        <v>197</v>
      </c>
      <c r="K97" s="179">
        <f t="shared" si="11"/>
        <v>590</v>
      </c>
      <c r="L97" s="180">
        <f>G97/G95</f>
        <v>3.6628482534295008E-2</v>
      </c>
    </row>
    <row r="98" spans="2:12" ht="30" x14ac:dyDescent="0.25">
      <c r="B98" s="207" t="s">
        <v>204</v>
      </c>
      <c r="C98" s="179">
        <v>0</v>
      </c>
      <c r="D98" s="179">
        <v>5</v>
      </c>
      <c r="E98" s="179">
        <v>97</v>
      </c>
      <c r="F98" s="179">
        <v>12</v>
      </c>
      <c r="G98" s="179">
        <v>40</v>
      </c>
      <c r="H98" s="180">
        <f t="shared" si="8"/>
        <v>2.3333333333333335</v>
      </c>
      <c r="I98" s="180" t="e">
        <f t="shared" si="9"/>
        <v>#DIV/0!</v>
      </c>
      <c r="J98" s="179">
        <f t="shared" si="10"/>
        <v>28</v>
      </c>
      <c r="K98" s="179">
        <f t="shared" si="11"/>
        <v>40</v>
      </c>
      <c r="L98" s="180">
        <f>G98/G95</f>
        <v>1.8856361665016736E-3</v>
      </c>
    </row>
    <row r="99" spans="2:12" x14ac:dyDescent="0.25">
      <c r="B99" s="206" t="s">
        <v>205</v>
      </c>
      <c r="C99" s="197">
        <v>1119</v>
      </c>
      <c r="D99" s="197">
        <v>167</v>
      </c>
      <c r="E99" s="197">
        <v>773</v>
      </c>
      <c r="F99" s="197">
        <v>1822</v>
      </c>
      <c r="G99" s="197">
        <v>999</v>
      </c>
      <c r="H99" s="198">
        <f t="shared" si="8"/>
        <v>-0.45170142700329308</v>
      </c>
      <c r="I99" s="198">
        <f t="shared" si="9"/>
        <v>-0.10723860589812328</v>
      </c>
      <c r="J99" s="197">
        <f t="shared" si="10"/>
        <v>-823</v>
      </c>
      <c r="K99" s="197">
        <f t="shared" si="11"/>
        <v>-120</v>
      </c>
      <c r="L99" s="198">
        <f>G99/G95</f>
        <v>4.7093763258379294E-2</v>
      </c>
    </row>
    <row r="100" spans="2:12" ht="6" customHeight="1" x14ac:dyDescent="0.25">
      <c r="B100" s="155"/>
      <c r="C100" s="156"/>
      <c r="D100" s="156"/>
      <c r="E100" s="157"/>
      <c r="F100" s="157"/>
      <c r="G100" s="156"/>
      <c r="H100" s="156"/>
      <c r="I100" s="157"/>
      <c r="J100" s="157"/>
    </row>
    <row r="101" spans="2:12" x14ac:dyDescent="0.25">
      <c r="B101" s="41" t="s">
        <v>85</v>
      </c>
      <c r="C101" s="41"/>
      <c r="D101" s="41"/>
      <c r="E101" s="41"/>
      <c r="F101" s="41"/>
      <c r="G101" s="41"/>
      <c r="H101" s="41"/>
      <c r="I101" s="41"/>
      <c r="J101" s="41"/>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2814-7877-4828-8FE4-E57FFCEB9EAF}">
  <dimension ref="A1:V134"/>
  <sheetViews>
    <sheetView showGridLines="0" workbookViewId="0"/>
  </sheetViews>
  <sheetFormatPr baseColWidth="10" defaultColWidth="11.42578125" defaultRowHeight="15" x14ac:dyDescent="0.25"/>
  <cols>
    <col min="1" max="1" width="18.42578125" customWidth="1"/>
    <col min="2" max="2" width="29.85546875" customWidth="1"/>
    <col min="16" max="16" width="15.85546875" customWidth="1"/>
  </cols>
  <sheetData>
    <row r="1" spans="1:22" ht="40.5" customHeight="1" x14ac:dyDescent="0.25">
      <c r="A1" s="47"/>
    </row>
    <row r="4" spans="1:22" ht="21.75" customHeight="1" thickBot="1" x14ac:dyDescent="0.3">
      <c r="B4" s="12" t="s">
        <v>206</v>
      </c>
      <c r="C4" s="12"/>
      <c r="D4" s="12"/>
      <c r="E4" s="12"/>
      <c r="F4" s="12"/>
      <c r="G4" s="12"/>
      <c r="H4" s="12"/>
      <c r="I4" s="12"/>
      <c r="J4" s="12"/>
      <c r="K4" s="12"/>
      <c r="L4" s="12"/>
      <c r="M4" s="12"/>
      <c r="N4" s="12"/>
      <c r="O4" s="12"/>
      <c r="P4" s="12"/>
      <c r="Q4" s="12"/>
      <c r="R4" s="12"/>
      <c r="S4" s="12"/>
      <c r="T4" s="12"/>
      <c r="U4" s="12"/>
      <c r="V4" s="12"/>
    </row>
    <row r="5" spans="1:22" ht="6" customHeight="1" thickBot="1" x14ac:dyDescent="0.3">
      <c r="C5" s="49"/>
      <c r="D5" s="49"/>
      <c r="E5" s="49"/>
      <c r="F5" s="49"/>
      <c r="G5" s="49"/>
      <c r="H5" s="49"/>
      <c r="I5" s="49"/>
      <c r="J5" s="49"/>
      <c r="K5" s="49"/>
      <c r="L5" s="49"/>
      <c r="M5" s="49"/>
      <c r="N5" s="49"/>
      <c r="O5" s="49"/>
      <c r="P5" s="49"/>
      <c r="Q5" s="49"/>
      <c r="R5" s="49"/>
      <c r="S5" s="49"/>
      <c r="T5" s="49"/>
      <c r="U5" s="49"/>
      <c r="V5" s="49"/>
    </row>
    <row r="6" spans="1:22" ht="45.75"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164" t="s">
        <v>160</v>
      </c>
      <c r="C7" s="165"/>
      <c r="D7" s="165"/>
      <c r="E7" s="165"/>
      <c r="F7" s="165"/>
      <c r="G7" s="165"/>
      <c r="H7" s="165"/>
      <c r="I7" s="165"/>
      <c r="J7" s="165"/>
      <c r="K7" s="165"/>
      <c r="L7" s="165"/>
      <c r="M7" s="165"/>
      <c r="N7" s="165"/>
      <c r="O7" s="165"/>
      <c r="P7" s="165"/>
      <c r="Q7" s="165"/>
      <c r="R7" s="165"/>
      <c r="S7" s="165"/>
      <c r="T7" s="165"/>
      <c r="U7" s="165"/>
      <c r="V7" s="165"/>
    </row>
    <row r="8" spans="1:22" ht="16.5" thickBot="1" x14ac:dyDescent="0.3">
      <c r="B8" s="183" t="s">
        <v>207</v>
      </c>
      <c r="C8" s="184"/>
      <c r="D8" s="184"/>
      <c r="E8" s="184"/>
      <c r="F8" s="184"/>
      <c r="G8" s="184"/>
      <c r="H8" s="184"/>
      <c r="I8" s="184"/>
      <c r="J8" s="184"/>
      <c r="K8" s="165"/>
      <c r="L8" s="165"/>
      <c r="M8" s="165"/>
      <c r="N8" s="165"/>
      <c r="O8" s="165"/>
      <c r="P8" s="165"/>
      <c r="Q8" s="165"/>
      <c r="R8" s="165"/>
      <c r="S8" s="165"/>
      <c r="T8" s="165"/>
      <c r="U8" s="165"/>
      <c r="V8" s="165"/>
    </row>
    <row r="9" spans="1:22" ht="15.75" x14ac:dyDescent="0.25">
      <c r="B9" s="62" t="s">
        <v>58</v>
      </c>
      <c r="C9" s="121">
        <v>15115709</v>
      </c>
      <c r="D9" s="121">
        <v>4631804</v>
      </c>
      <c r="E9" s="121">
        <v>6697165</v>
      </c>
      <c r="F9" s="121">
        <v>14617383</v>
      </c>
      <c r="G9" s="121">
        <v>16210911</v>
      </c>
      <c r="H9" s="122">
        <f>G9/F9-1</f>
        <v>0.10901595723393176</v>
      </c>
      <c r="I9" s="122">
        <f>G9/C9-1</f>
        <v>7.2454557043933665E-2</v>
      </c>
      <c r="J9" s="121">
        <f>G9-F9</f>
        <v>1593528</v>
      </c>
      <c r="K9" s="121">
        <f>G9-C9</f>
        <v>1095202</v>
      </c>
      <c r="L9" s="122">
        <f>G9/G9</f>
        <v>1</v>
      </c>
      <c r="M9" s="124">
        <v>1325924</v>
      </c>
      <c r="N9" s="121">
        <v>250574</v>
      </c>
      <c r="O9" s="121">
        <v>1025982</v>
      </c>
      <c r="P9" s="121">
        <v>1448890</v>
      </c>
      <c r="Q9" s="121">
        <v>1569613</v>
      </c>
      <c r="R9" s="123">
        <f t="shared" ref="R9:R11" si="0">Q9/P9-1</f>
        <v>8.3321025060563603E-2</v>
      </c>
      <c r="S9" s="122">
        <f>Q9/M9-1</f>
        <v>0.18378806025081373</v>
      </c>
      <c r="T9" s="121">
        <f t="shared" ref="T9:T11" si="1">Q9-P9</f>
        <v>120723</v>
      </c>
      <c r="U9" s="121">
        <f>Q9-M9</f>
        <v>243689</v>
      </c>
      <c r="V9" s="122">
        <f>Q9/Q9</f>
        <v>1</v>
      </c>
    </row>
    <row r="10" spans="1:22" ht="15.75" x14ac:dyDescent="0.25">
      <c r="B10" s="62" t="s">
        <v>93</v>
      </c>
      <c r="C10" s="121">
        <v>13147474</v>
      </c>
      <c r="D10" s="121">
        <v>3818966</v>
      </c>
      <c r="E10" s="121">
        <v>5278731</v>
      </c>
      <c r="F10" s="121">
        <v>12694329</v>
      </c>
      <c r="G10" s="121">
        <v>14266572</v>
      </c>
      <c r="H10" s="122">
        <f>G10/F10-1</f>
        <v>0.12385396660193693</v>
      </c>
      <c r="I10" s="122">
        <f>G10/C10-1</f>
        <v>8.5118860094341997E-2</v>
      </c>
      <c r="J10" s="121">
        <f>G10-F10</f>
        <v>1572243</v>
      </c>
      <c r="K10" s="121">
        <f>G10-C10</f>
        <v>1119098</v>
      </c>
      <c r="L10" s="122">
        <f>G10/G9</f>
        <v>0.88005985598218384</v>
      </c>
      <c r="M10" s="124">
        <v>1199556</v>
      </c>
      <c r="N10" s="121">
        <v>208450</v>
      </c>
      <c r="O10" s="121">
        <v>903812</v>
      </c>
      <c r="P10" s="121">
        <v>1317542</v>
      </c>
      <c r="Q10" s="121">
        <v>1443192</v>
      </c>
      <c r="R10" s="123">
        <f t="shared" si="0"/>
        <v>9.5366978813578696E-2</v>
      </c>
      <c r="S10" s="122">
        <f>Q10/M10-1</f>
        <v>0.20310514890509479</v>
      </c>
      <c r="T10" s="121">
        <f t="shared" si="1"/>
        <v>125650</v>
      </c>
      <c r="U10" s="121">
        <f>Q10-M10</f>
        <v>243636</v>
      </c>
      <c r="V10" s="122">
        <f>Q10/Q9</f>
        <v>0.91945721652407308</v>
      </c>
    </row>
    <row r="11" spans="1:22" ht="16.5" thickBot="1" x14ac:dyDescent="0.3">
      <c r="B11" s="62" t="s">
        <v>166</v>
      </c>
      <c r="C11" s="121">
        <v>1968234</v>
      </c>
      <c r="D11" s="121">
        <v>812839</v>
      </c>
      <c r="E11" s="121">
        <v>1418435</v>
      </c>
      <c r="F11" s="121">
        <v>1923053</v>
      </c>
      <c r="G11" s="121">
        <v>1944338</v>
      </c>
      <c r="H11" s="122">
        <f>G11/F11-1</f>
        <v>1.1068337690120833E-2</v>
      </c>
      <c r="I11" s="122">
        <f>G11/C11-1</f>
        <v>-1.2140832848126837E-2</v>
      </c>
      <c r="J11" s="121">
        <f>G11-F11</f>
        <v>21285</v>
      </c>
      <c r="K11" s="121">
        <f>G11-C11</f>
        <v>-23896</v>
      </c>
      <c r="L11" s="122">
        <f>G11/G9</f>
        <v>0.11994008233096833</v>
      </c>
      <c r="M11" s="124">
        <v>126368</v>
      </c>
      <c r="N11" s="121">
        <v>42124</v>
      </c>
      <c r="O11" s="121">
        <v>122170</v>
      </c>
      <c r="P11" s="121">
        <v>131348</v>
      </c>
      <c r="Q11" s="121">
        <v>126421</v>
      </c>
      <c r="R11" s="123">
        <f t="shared" si="0"/>
        <v>-3.7511039376313282E-2</v>
      </c>
      <c r="S11" s="122">
        <f>Q11/M11-1</f>
        <v>4.1940997720946172E-4</v>
      </c>
      <c r="T11" s="121">
        <f t="shared" si="1"/>
        <v>-4927</v>
      </c>
      <c r="U11" s="121">
        <f>Q11-M11</f>
        <v>53</v>
      </c>
      <c r="V11" s="122">
        <f>Q11/Q9</f>
        <v>8.0542783475926874E-2</v>
      </c>
    </row>
    <row r="12" spans="1:22" ht="16.5" thickBot="1" x14ac:dyDescent="0.3">
      <c r="B12" s="183" t="s">
        <v>202</v>
      </c>
      <c r="C12" s="184"/>
      <c r="D12" s="184"/>
      <c r="E12" s="184"/>
      <c r="F12" s="184"/>
      <c r="G12" s="184"/>
      <c r="H12" s="184"/>
      <c r="I12" s="184"/>
      <c r="J12" s="184"/>
      <c r="K12" s="165"/>
      <c r="L12" s="165"/>
      <c r="M12" s="165"/>
      <c r="N12" s="165"/>
      <c r="O12" s="165"/>
      <c r="P12" s="165"/>
      <c r="Q12" s="165"/>
      <c r="R12" s="165"/>
      <c r="S12" s="165"/>
      <c r="T12" s="165"/>
      <c r="U12" s="165"/>
      <c r="V12" s="165"/>
    </row>
    <row r="13" spans="1:22" ht="15.75" x14ac:dyDescent="0.25">
      <c r="B13" s="62" t="s">
        <v>58</v>
      </c>
      <c r="C13" s="121">
        <v>14521845</v>
      </c>
      <c r="D13" s="121">
        <v>4387998</v>
      </c>
      <c r="E13" s="121">
        <v>6268582</v>
      </c>
      <c r="F13" s="121">
        <v>14013490</v>
      </c>
      <c r="G13" s="121">
        <v>15613182</v>
      </c>
      <c r="H13" s="122">
        <f>G13/F13-1</f>
        <v>0.11415371902359794</v>
      </c>
      <c r="I13" s="122">
        <f>G13/C13-1</f>
        <v>7.5151401216581037E-2</v>
      </c>
      <c r="J13" s="121">
        <f>G13-F13</f>
        <v>1599692</v>
      </c>
      <c r="K13" s="121">
        <f>G13-C13</f>
        <v>1091337</v>
      </c>
      <c r="L13" s="122">
        <f>G13/G13</f>
        <v>1</v>
      </c>
      <c r="M13" s="124">
        <v>1255966</v>
      </c>
      <c r="N13" s="121">
        <v>221043</v>
      </c>
      <c r="O13" s="121">
        <v>966093</v>
      </c>
      <c r="P13" s="121">
        <v>1369865</v>
      </c>
      <c r="Q13" s="121">
        <v>1497865</v>
      </c>
      <c r="R13" s="123">
        <f t="shared" ref="R13:R15" si="2">Q13/P13-1</f>
        <v>9.3439864512196547E-2</v>
      </c>
      <c r="S13" s="122">
        <f>Q13/M13-1</f>
        <v>0.19259995891608539</v>
      </c>
      <c r="T13" s="121">
        <f t="shared" ref="T13:T15" si="3">Q13-P13</f>
        <v>128000</v>
      </c>
      <c r="U13" s="121">
        <f>Q13-M13</f>
        <v>241899</v>
      </c>
      <c r="V13" s="122">
        <f>Q13/Q13</f>
        <v>1</v>
      </c>
    </row>
    <row r="14" spans="1:22" ht="15.75" x14ac:dyDescent="0.25">
      <c r="B14" s="62" t="s">
        <v>93</v>
      </c>
      <c r="C14" s="121">
        <v>12905215</v>
      </c>
      <c r="D14" s="121">
        <v>3717745</v>
      </c>
      <c r="E14" s="121">
        <v>5101739</v>
      </c>
      <c r="F14" s="121">
        <v>12393426</v>
      </c>
      <c r="G14" s="121">
        <v>13933984</v>
      </c>
      <c r="H14" s="122">
        <f>G14/F14-1</f>
        <v>0.12430444979459265</v>
      </c>
      <c r="I14" s="122">
        <f>G14/C14-1</f>
        <v>7.9717308080492932E-2</v>
      </c>
      <c r="J14" s="121">
        <f>G14-F14</f>
        <v>1540558</v>
      </c>
      <c r="K14" s="121">
        <f>G14-C14</f>
        <v>1028769</v>
      </c>
      <c r="L14" s="122">
        <f>G14/G13</f>
        <v>0.8924499823290345</v>
      </c>
      <c r="M14" s="124">
        <v>1169258</v>
      </c>
      <c r="N14" s="121">
        <v>193655</v>
      </c>
      <c r="O14" s="121">
        <v>877883</v>
      </c>
      <c r="P14" s="121">
        <v>1270090</v>
      </c>
      <c r="Q14" s="121">
        <v>1401634</v>
      </c>
      <c r="R14" s="123">
        <f t="shared" si="2"/>
        <v>0.10357061310615778</v>
      </c>
      <c r="S14" s="122">
        <f>Q14/M14-1</f>
        <v>0.19873800307545464</v>
      </c>
      <c r="T14" s="121">
        <f t="shared" si="3"/>
        <v>131544</v>
      </c>
      <c r="U14" s="121">
        <f>Q14-M14</f>
        <v>232376</v>
      </c>
      <c r="V14" s="122">
        <f>Q14/Q13</f>
        <v>0.93575455731991863</v>
      </c>
    </row>
    <row r="15" spans="1:22" ht="16.5" thickBot="1" x14ac:dyDescent="0.3">
      <c r="B15" s="62" t="s">
        <v>166</v>
      </c>
      <c r="C15" s="121">
        <v>1616631</v>
      </c>
      <c r="D15" s="121">
        <v>670252</v>
      </c>
      <c r="E15" s="121">
        <v>1166845</v>
      </c>
      <c r="F15" s="121">
        <v>1620062</v>
      </c>
      <c r="G15" s="121">
        <v>1679201</v>
      </c>
      <c r="H15" s="122">
        <f>G15/F15-1</f>
        <v>3.6504158482823401E-2</v>
      </c>
      <c r="I15" s="122">
        <f>G15/C15-1</f>
        <v>3.8703946664390365E-2</v>
      </c>
      <c r="J15" s="121">
        <f>G15-F15</f>
        <v>59139</v>
      </c>
      <c r="K15" s="121">
        <f>G15-C15</f>
        <v>62570</v>
      </c>
      <c r="L15" s="122">
        <f>G15/G13</f>
        <v>0.10755020981629497</v>
      </c>
      <c r="M15" s="124">
        <v>86708</v>
      </c>
      <c r="N15" s="121">
        <v>27388</v>
      </c>
      <c r="O15" s="121">
        <v>88211</v>
      </c>
      <c r="P15" s="121">
        <v>99775</v>
      </c>
      <c r="Q15" s="121">
        <v>96232</v>
      </c>
      <c r="R15" s="123">
        <f t="shared" si="2"/>
        <v>-3.5509897268854895E-2</v>
      </c>
      <c r="S15" s="122">
        <f>Q15/M15-1</f>
        <v>0.10983992249850072</v>
      </c>
      <c r="T15" s="121">
        <f t="shared" si="3"/>
        <v>-3543</v>
      </c>
      <c r="U15" s="121">
        <f>Q15-M15</f>
        <v>9524</v>
      </c>
      <c r="V15" s="122">
        <f>Q15/Q13</f>
        <v>6.4246110296989387E-2</v>
      </c>
    </row>
    <row r="16" spans="1:22" ht="16.5" thickBot="1" x14ac:dyDescent="0.3">
      <c r="B16" s="183" t="s">
        <v>203</v>
      </c>
      <c r="C16" s="184"/>
      <c r="D16" s="184"/>
      <c r="E16" s="184"/>
      <c r="F16" s="184"/>
      <c r="G16" s="184"/>
      <c r="H16" s="184"/>
      <c r="I16" s="184"/>
      <c r="J16" s="184"/>
      <c r="K16" s="165"/>
      <c r="L16" s="165"/>
      <c r="M16" s="165"/>
      <c r="N16" s="165"/>
      <c r="O16" s="165"/>
      <c r="P16" s="165"/>
      <c r="Q16" s="165"/>
      <c r="R16" s="165"/>
      <c r="S16" s="165"/>
      <c r="T16" s="165"/>
      <c r="U16" s="165"/>
      <c r="V16" s="165"/>
    </row>
    <row r="17" spans="2:22" ht="15.75" x14ac:dyDescent="0.25">
      <c r="B17" s="62" t="s">
        <v>58</v>
      </c>
      <c r="C17" s="121">
        <v>176700</v>
      </c>
      <c r="D17" s="121">
        <v>85988</v>
      </c>
      <c r="E17" s="121">
        <v>151443</v>
      </c>
      <c r="F17" s="121">
        <v>204840</v>
      </c>
      <c r="G17" s="121">
        <v>228094</v>
      </c>
      <c r="H17" s="122">
        <f>G17/F17-1</f>
        <v>0.11352274946299556</v>
      </c>
      <c r="I17" s="122">
        <f>G17/C17-1</f>
        <v>0.29085455574419927</v>
      </c>
      <c r="J17" s="121">
        <f>G17-F17</f>
        <v>23254</v>
      </c>
      <c r="K17" s="121">
        <f>G17-C17</f>
        <v>51394</v>
      </c>
      <c r="L17" s="122">
        <f>G17/G17</f>
        <v>1</v>
      </c>
      <c r="M17" s="124">
        <v>16184</v>
      </c>
      <c r="N17" s="121">
        <v>8475</v>
      </c>
      <c r="O17" s="121">
        <v>11441</v>
      </c>
      <c r="P17" s="121">
        <v>21894</v>
      </c>
      <c r="Q17" s="121">
        <v>23190</v>
      </c>
      <c r="R17" s="123">
        <f t="shared" ref="R17:R19" si="4">Q17/P17-1</f>
        <v>5.9194299808166706E-2</v>
      </c>
      <c r="S17" s="122">
        <f>Q17/M17-1</f>
        <v>0.43289668808699955</v>
      </c>
      <c r="T17" s="121">
        <f t="shared" ref="T17:T19" si="5">Q17-P17</f>
        <v>1296</v>
      </c>
      <c r="U17" s="121">
        <f>Q17-M17</f>
        <v>7006</v>
      </c>
      <c r="V17" s="122">
        <f>Q17/Q17</f>
        <v>1</v>
      </c>
    </row>
    <row r="18" spans="2:22" ht="15.75" x14ac:dyDescent="0.25">
      <c r="B18" s="62" t="s">
        <v>93</v>
      </c>
      <c r="C18" s="121">
        <v>74492</v>
      </c>
      <c r="D18" s="121">
        <v>35044</v>
      </c>
      <c r="E18" s="121">
        <v>53844</v>
      </c>
      <c r="F18" s="121">
        <v>97390</v>
      </c>
      <c r="G18" s="121">
        <v>112493</v>
      </c>
      <c r="H18" s="122">
        <f>G18/F18-1</f>
        <v>0.15507752335968794</v>
      </c>
      <c r="I18" s="122">
        <f>G18/C18-1</f>
        <v>0.51013531654405853</v>
      </c>
      <c r="J18" s="121">
        <f>G18-F18</f>
        <v>15103</v>
      </c>
      <c r="K18" s="121">
        <f>G18-C18</f>
        <v>38001</v>
      </c>
      <c r="L18" s="122">
        <f>G18/G17</f>
        <v>0.49318701938674409</v>
      </c>
      <c r="M18" s="124">
        <v>9446</v>
      </c>
      <c r="N18" s="121">
        <v>5180</v>
      </c>
      <c r="O18" s="121">
        <v>4854</v>
      </c>
      <c r="P18" s="121">
        <v>12049</v>
      </c>
      <c r="Q18" s="121">
        <v>13437</v>
      </c>
      <c r="R18" s="123">
        <f t="shared" si="4"/>
        <v>0.11519628184911612</v>
      </c>
      <c r="S18" s="122">
        <f>Q18/M18-1</f>
        <v>0.42250688121956381</v>
      </c>
      <c r="T18" s="121">
        <f t="shared" si="5"/>
        <v>1388</v>
      </c>
      <c r="U18" s="121">
        <f>Q18-M18</f>
        <v>3991</v>
      </c>
      <c r="V18" s="122">
        <f>Q18/Q17</f>
        <v>0.57943078913324708</v>
      </c>
    </row>
    <row r="19" spans="2:22" ht="16.5" thickBot="1" x14ac:dyDescent="0.3">
      <c r="B19" s="62" t="s">
        <v>166</v>
      </c>
      <c r="C19" s="121">
        <v>102207</v>
      </c>
      <c r="D19" s="121">
        <v>50944</v>
      </c>
      <c r="E19" s="121">
        <v>97598</v>
      </c>
      <c r="F19" s="121">
        <v>107451</v>
      </c>
      <c r="G19" s="121">
        <v>115602</v>
      </c>
      <c r="H19" s="122">
        <f>G19/F19-1</f>
        <v>7.5857832872658237E-2</v>
      </c>
      <c r="I19" s="122">
        <f>G19/C19-1</f>
        <v>0.13105755965834032</v>
      </c>
      <c r="J19" s="121">
        <f>G19-F19</f>
        <v>8151</v>
      </c>
      <c r="K19" s="121">
        <f>G19-C19</f>
        <v>13395</v>
      </c>
      <c r="L19" s="122">
        <f>G19/G17</f>
        <v>0.50681736477066475</v>
      </c>
      <c r="M19" s="124">
        <v>6738</v>
      </c>
      <c r="N19" s="121">
        <v>3296</v>
      </c>
      <c r="O19" s="121">
        <v>6587</v>
      </c>
      <c r="P19" s="121">
        <v>9846</v>
      </c>
      <c r="Q19" s="121">
        <v>9754</v>
      </c>
      <c r="R19" s="123">
        <f t="shared" si="4"/>
        <v>-9.3438959983749292E-3</v>
      </c>
      <c r="S19" s="122">
        <f>Q19/M19-1</f>
        <v>0.44761056693380818</v>
      </c>
      <c r="T19" s="121">
        <f t="shared" si="5"/>
        <v>-92</v>
      </c>
      <c r="U19" s="121">
        <f>Q19-M19</f>
        <v>3016</v>
      </c>
      <c r="V19" s="122">
        <f>Q19/Q17</f>
        <v>0.42061233290211297</v>
      </c>
    </row>
    <row r="20" spans="2:22" ht="16.5" thickBot="1" x14ac:dyDescent="0.3">
      <c r="B20" s="183" t="s">
        <v>204</v>
      </c>
      <c r="C20" s="184"/>
      <c r="D20" s="184"/>
      <c r="E20" s="184"/>
      <c r="F20" s="184"/>
      <c r="G20" s="184"/>
      <c r="H20" s="184"/>
      <c r="I20" s="184"/>
      <c r="J20" s="184"/>
      <c r="K20" s="165"/>
      <c r="L20" s="165"/>
      <c r="M20" s="165"/>
      <c r="N20" s="165"/>
      <c r="O20" s="165"/>
      <c r="P20" s="165"/>
      <c r="Q20" s="165"/>
      <c r="R20" s="165"/>
      <c r="S20" s="165"/>
      <c r="T20" s="165"/>
      <c r="U20" s="165"/>
      <c r="V20" s="165"/>
    </row>
    <row r="21" spans="2:22" ht="15.75" x14ac:dyDescent="0.25">
      <c r="B21" s="62" t="s">
        <v>58</v>
      </c>
      <c r="C21" s="121">
        <v>67791</v>
      </c>
      <c r="D21" s="121">
        <v>25672</v>
      </c>
      <c r="E21" s="121">
        <v>70256</v>
      </c>
      <c r="F21" s="121">
        <v>124077</v>
      </c>
      <c r="G21" s="121">
        <v>122806</v>
      </c>
      <c r="H21" s="122">
        <f>G21/F21-1</f>
        <v>-1.0243639030601992E-2</v>
      </c>
      <c r="I21" s="122">
        <f>G21/C21-1</f>
        <v>0.81153840480299744</v>
      </c>
      <c r="J21" s="121">
        <f>G21-F21</f>
        <v>-1271</v>
      </c>
      <c r="K21" s="121">
        <f>G21-C21</f>
        <v>55015</v>
      </c>
      <c r="L21" s="122">
        <f>G21/G21</f>
        <v>1</v>
      </c>
      <c r="M21" s="124">
        <v>8350</v>
      </c>
      <c r="N21" s="121">
        <v>5328</v>
      </c>
      <c r="O21" s="121">
        <v>12880</v>
      </c>
      <c r="P21" s="121">
        <v>22434</v>
      </c>
      <c r="Q21" s="121">
        <v>18385</v>
      </c>
      <c r="R21" s="122">
        <f>Q21/P21-1</f>
        <v>-0.18048497815815279</v>
      </c>
      <c r="S21" s="122">
        <f>Q21/M21-1</f>
        <v>1.2017964071856286</v>
      </c>
      <c r="T21" s="121">
        <f>Q21-P21</f>
        <v>-4049</v>
      </c>
      <c r="U21" s="121">
        <f>Q21-M21</f>
        <v>10035</v>
      </c>
      <c r="V21" s="122">
        <f>Q21/Q21</f>
        <v>1</v>
      </c>
    </row>
    <row r="22" spans="2:22" ht="15.75" x14ac:dyDescent="0.25">
      <c r="B22" s="62" t="s">
        <v>93</v>
      </c>
      <c r="C22" s="121">
        <v>34382</v>
      </c>
      <c r="D22" s="121">
        <v>19392</v>
      </c>
      <c r="E22" s="121">
        <v>42166</v>
      </c>
      <c r="F22" s="121">
        <v>79466</v>
      </c>
      <c r="G22" s="121">
        <v>95783</v>
      </c>
      <c r="H22" s="122">
        <f>G22/F22-1</f>
        <v>0.20533309843203384</v>
      </c>
      <c r="I22" s="122">
        <f>G22/C22-1</f>
        <v>1.7858472456517944</v>
      </c>
      <c r="J22" s="121">
        <f>G22-F22</f>
        <v>16317</v>
      </c>
      <c r="K22" s="121">
        <f>G22-C22</f>
        <v>61401</v>
      </c>
      <c r="L22" s="122">
        <f>G22/G21</f>
        <v>0.77995374818819929</v>
      </c>
      <c r="M22" s="124">
        <v>5093</v>
      </c>
      <c r="N22" s="121">
        <v>3676</v>
      </c>
      <c r="O22" s="121">
        <v>8581</v>
      </c>
      <c r="P22" s="121">
        <v>16708</v>
      </c>
      <c r="Q22" s="121">
        <v>13341</v>
      </c>
      <c r="R22" s="122">
        <f>Q22/P22-1</f>
        <v>-0.20152022983002149</v>
      </c>
      <c r="S22" s="122">
        <f>Q22/M22-1</f>
        <v>1.6194777145101118</v>
      </c>
      <c r="T22" s="121">
        <f>Q22-P22</f>
        <v>-3367</v>
      </c>
      <c r="U22" s="121">
        <f>Q22-M22</f>
        <v>8248</v>
      </c>
      <c r="V22" s="122">
        <f>Q22/Q21</f>
        <v>0.72564590698939357</v>
      </c>
    </row>
    <row r="23" spans="2:22" ht="16.5" thickBot="1" x14ac:dyDescent="0.3">
      <c r="B23" s="62" t="s">
        <v>166</v>
      </c>
      <c r="C23" s="121">
        <v>33410</v>
      </c>
      <c r="D23" s="121">
        <v>6284</v>
      </c>
      <c r="E23" s="121">
        <v>28089</v>
      </c>
      <c r="F23" s="121">
        <v>44615</v>
      </c>
      <c r="G23" s="121">
        <v>27021</v>
      </c>
      <c r="H23" s="122">
        <f>G23/F23-1</f>
        <v>-0.394351675445478</v>
      </c>
      <c r="I23" s="122">
        <f>G23/C23-1</f>
        <v>-0.1912301706076025</v>
      </c>
      <c r="J23" s="121">
        <f>G23-F23</f>
        <v>-17594</v>
      </c>
      <c r="K23" s="121">
        <f>G23-C23</f>
        <v>-6389</v>
      </c>
      <c r="L23" s="122">
        <f>G23/G21</f>
        <v>0.22002996596257512</v>
      </c>
      <c r="M23" s="124">
        <v>3256</v>
      </c>
      <c r="N23" s="121">
        <v>1652</v>
      </c>
      <c r="O23" s="121">
        <v>4299</v>
      </c>
      <c r="P23" s="121">
        <v>5726</v>
      </c>
      <c r="Q23" s="121">
        <v>5044</v>
      </c>
      <c r="R23" s="122">
        <f>Q23/P23-1</f>
        <v>-0.11910583304226341</v>
      </c>
      <c r="S23" s="122">
        <f>Q23/M23-1</f>
        <v>0.5491400491400491</v>
      </c>
      <c r="T23" s="121">
        <f>Q23-P23</f>
        <v>-682</v>
      </c>
      <c r="U23" s="121">
        <f>Q23-M23</f>
        <v>1788</v>
      </c>
      <c r="V23" s="122">
        <f>Q23/Q21</f>
        <v>0.27435409301060648</v>
      </c>
    </row>
    <row r="24" spans="2:22" ht="16.5" thickBot="1" x14ac:dyDescent="0.3">
      <c r="B24" s="183" t="s">
        <v>205</v>
      </c>
      <c r="C24" s="184"/>
      <c r="D24" s="184"/>
      <c r="E24" s="184"/>
      <c r="F24" s="184"/>
      <c r="G24" s="184"/>
      <c r="H24" s="184"/>
      <c r="I24" s="184"/>
      <c r="J24" s="184"/>
      <c r="K24" s="165"/>
      <c r="L24" s="165"/>
      <c r="M24" s="165"/>
      <c r="N24" s="165"/>
      <c r="O24" s="165"/>
      <c r="P24" s="165"/>
      <c r="Q24" s="165"/>
      <c r="R24" s="165"/>
      <c r="S24" s="165"/>
      <c r="T24" s="165"/>
      <c r="U24" s="165"/>
      <c r="V24" s="165"/>
    </row>
    <row r="25" spans="2:22" ht="15.75" x14ac:dyDescent="0.25">
      <c r="B25" s="62" t="s">
        <v>58</v>
      </c>
      <c r="C25" s="121">
        <v>349375</v>
      </c>
      <c r="D25" s="121">
        <v>132144</v>
      </c>
      <c r="E25" s="121">
        <v>206885</v>
      </c>
      <c r="F25" s="121">
        <v>274975</v>
      </c>
      <c r="G25" s="121">
        <v>246831</v>
      </c>
      <c r="H25" s="122">
        <f>G25/F25-1</f>
        <v>-0.10235112282934811</v>
      </c>
      <c r="I25" s="122">
        <f>G25/C25-1</f>
        <v>-0.29350697674418602</v>
      </c>
      <c r="J25" s="121">
        <f>G25-F25</f>
        <v>-28144</v>
      </c>
      <c r="K25" s="121">
        <f>G25-C25</f>
        <v>-102544</v>
      </c>
      <c r="L25" s="122">
        <f>G25/G25</f>
        <v>1</v>
      </c>
      <c r="M25" s="124">
        <v>45424</v>
      </c>
      <c r="N25" s="121">
        <v>15728</v>
      </c>
      <c r="O25" s="121">
        <v>35568</v>
      </c>
      <c r="P25" s="121">
        <v>34697</v>
      </c>
      <c r="Q25" s="121">
        <v>30173</v>
      </c>
      <c r="R25" s="122">
        <f>Q25/P25-1</f>
        <v>-0.13038591232671415</v>
      </c>
      <c r="S25" s="122">
        <f>Q25/M25-1</f>
        <v>-0.33574762240225431</v>
      </c>
      <c r="T25" s="121">
        <f>Q25-P25</f>
        <v>-4524</v>
      </c>
      <c r="U25" s="121">
        <f>Q25-M25</f>
        <v>-15251</v>
      </c>
      <c r="V25" s="122">
        <f>Q25/Q25</f>
        <v>1</v>
      </c>
    </row>
    <row r="26" spans="2:22" ht="15.75" x14ac:dyDescent="0.25">
      <c r="B26" s="62" t="s">
        <v>93</v>
      </c>
      <c r="C26" s="121">
        <v>133388</v>
      </c>
      <c r="D26" s="121">
        <v>46788</v>
      </c>
      <c r="E26" s="121">
        <v>80984</v>
      </c>
      <c r="F26" s="121">
        <v>124047</v>
      </c>
      <c r="G26" s="121">
        <v>124312</v>
      </c>
      <c r="H26" s="122">
        <f>G26/F26-1</f>
        <v>2.1362870524881394E-3</v>
      </c>
      <c r="I26" s="122">
        <f>G26/C26-1</f>
        <v>-6.8042102737877475E-2</v>
      </c>
      <c r="J26" s="121">
        <f>G26-F26</f>
        <v>265</v>
      </c>
      <c r="K26" s="121">
        <f>G26-C26</f>
        <v>-9076</v>
      </c>
      <c r="L26" s="122">
        <f>G26/G25</f>
        <v>0.5036320397356896</v>
      </c>
      <c r="M26" s="124">
        <v>15759</v>
      </c>
      <c r="N26" s="121">
        <v>5939</v>
      </c>
      <c r="O26" s="121">
        <v>12495</v>
      </c>
      <c r="P26" s="121">
        <v>18696</v>
      </c>
      <c r="Q26" s="121">
        <v>14780</v>
      </c>
      <c r="R26" s="122">
        <f>Q26/P26-1</f>
        <v>-0.209456568249893</v>
      </c>
      <c r="S26" s="122">
        <f>Q26/M26-1</f>
        <v>-6.2123231169490478E-2</v>
      </c>
      <c r="T26" s="121">
        <f>Q26-P26</f>
        <v>-3916</v>
      </c>
      <c r="U26" s="121">
        <f>Q26-M26</f>
        <v>-979</v>
      </c>
      <c r="V26" s="122">
        <f>Q26/Q25</f>
        <v>0.48984191164285951</v>
      </c>
    </row>
    <row r="27" spans="2:22" ht="16.5" thickBot="1" x14ac:dyDescent="0.3">
      <c r="B27" s="62" t="s">
        <v>166</v>
      </c>
      <c r="C27" s="121">
        <v>215989</v>
      </c>
      <c r="D27" s="121">
        <v>85359</v>
      </c>
      <c r="E27" s="121">
        <v>125902</v>
      </c>
      <c r="F27" s="121">
        <v>150931</v>
      </c>
      <c r="G27" s="121">
        <v>122518</v>
      </c>
      <c r="H27" s="122">
        <f>G27/F27-1</f>
        <v>-0.18825158516143137</v>
      </c>
      <c r="I27" s="122">
        <f>G27/C27-1</f>
        <v>-0.43275814972058757</v>
      </c>
      <c r="J27" s="121">
        <f>G27-F27</f>
        <v>-28413</v>
      </c>
      <c r="K27" s="121">
        <f>G27-C27</f>
        <v>-93471</v>
      </c>
      <c r="L27" s="122">
        <f>G27/G25</f>
        <v>0.49636390890933474</v>
      </c>
      <c r="M27" s="124">
        <v>29666</v>
      </c>
      <c r="N27" s="121">
        <v>9789</v>
      </c>
      <c r="O27" s="121">
        <v>23073</v>
      </c>
      <c r="P27" s="121">
        <v>16002</v>
      </c>
      <c r="Q27" s="121">
        <v>15393</v>
      </c>
      <c r="R27" s="122">
        <f>Q27/P27-1</f>
        <v>-3.8057742782152237E-2</v>
      </c>
      <c r="S27" s="122">
        <f>Q27/M27-1</f>
        <v>-0.48112317130722038</v>
      </c>
      <c r="T27" s="121">
        <f>Q27-P27</f>
        <v>-609</v>
      </c>
      <c r="U27" s="121">
        <f>Q27-M27</f>
        <v>-14273</v>
      </c>
      <c r="V27" s="122">
        <f>Q27/Q25</f>
        <v>0.51015808835714049</v>
      </c>
    </row>
    <row r="28" spans="2:22" ht="16.5" thickBot="1" x14ac:dyDescent="0.3">
      <c r="B28" s="164" t="s">
        <v>161</v>
      </c>
      <c r="C28" s="201"/>
      <c r="D28" s="201"/>
      <c r="E28" s="201"/>
      <c r="F28" s="201"/>
      <c r="G28" s="201"/>
      <c r="H28" s="201"/>
      <c r="I28" s="201"/>
      <c r="J28" s="201"/>
      <c r="K28" s="201"/>
      <c r="L28" s="201"/>
      <c r="M28" s="201"/>
      <c r="N28" s="201"/>
      <c r="O28" s="201"/>
      <c r="P28" s="201"/>
      <c r="Q28" s="201"/>
      <c r="R28" s="201"/>
      <c r="S28" s="201"/>
      <c r="T28" s="201"/>
      <c r="U28" s="201"/>
      <c r="V28" s="201"/>
    </row>
    <row r="29" spans="2:22" ht="16.5" thickBot="1" x14ac:dyDescent="0.3">
      <c r="B29" s="183" t="s">
        <v>207</v>
      </c>
      <c r="C29" s="186"/>
      <c r="D29" s="186"/>
      <c r="E29" s="186"/>
      <c r="F29" s="186"/>
      <c r="G29" s="186"/>
      <c r="H29" s="186"/>
      <c r="I29" s="186"/>
      <c r="J29" s="186"/>
      <c r="K29" s="201"/>
      <c r="L29" s="201"/>
      <c r="M29" s="201"/>
      <c r="N29" s="201"/>
      <c r="O29" s="201"/>
      <c r="P29" s="201"/>
      <c r="Q29" s="201"/>
      <c r="R29" s="201"/>
      <c r="S29" s="201"/>
      <c r="T29" s="201"/>
      <c r="U29" s="201"/>
      <c r="V29" s="201"/>
    </row>
    <row r="30" spans="2:22" x14ac:dyDescent="0.25">
      <c r="B30" s="62" t="s">
        <v>58</v>
      </c>
      <c r="C30" s="179">
        <v>5889454</v>
      </c>
      <c r="D30" s="179">
        <v>1931945</v>
      </c>
      <c r="E30" s="179">
        <v>2762750</v>
      </c>
      <c r="F30" s="179">
        <v>5951456</v>
      </c>
      <c r="G30" s="179">
        <v>6572823</v>
      </c>
      <c r="H30" s="180">
        <f>G30/F30-1</f>
        <v>0.10440587983847993</v>
      </c>
      <c r="I30" s="180">
        <f>G30/C30-1</f>
        <v>0.11603265769628224</v>
      </c>
      <c r="J30" s="179">
        <f>G30-F30</f>
        <v>621367</v>
      </c>
      <c r="K30" s="179">
        <f>G30-C30</f>
        <v>683369</v>
      </c>
      <c r="L30" s="180">
        <f>G30/G30</f>
        <v>1</v>
      </c>
      <c r="M30" s="181">
        <v>526258</v>
      </c>
      <c r="N30" s="179">
        <v>109315</v>
      </c>
      <c r="O30" s="179">
        <v>415641</v>
      </c>
      <c r="P30" s="179">
        <v>584798</v>
      </c>
      <c r="Q30" s="179">
        <v>636062</v>
      </c>
      <c r="R30" s="180">
        <f>Q30/P30-1</f>
        <v>8.7661038512443668E-2</v>
      </c>
      <c r="S30" s="180">
        <f>Q30/M30-1</f>
        <v>0.20865050982597899</v>
      </c>
      <c r="T30" s="179">
        <f>Q30-P30</f>
        <v>51264</v>
      </c>
      <c r="U30" s="179">
        <f>Q30-M30</f>
        <v>109804</v>
      </c>
      <c r="V30" s="180">
        <f>Q30/Q30</f>
        <v>1</v>
      </c>
    </row>
    <row r="31" spans="2:22" x14ac:dyDescent="0.25">
      <c r="B31" s="62" t="s">
        <v>93</v>
      </c>
      <c r="C31" s="179">
        <v>5048209</v>
      </c>
      <c r="D31" s="179">
        <v>1579182</v>
      </c>
      <c r="E31" s="179">
        <v>2189109</v>
      </c>
      <c r="F31" s="179">
        <v>5116249</v>
      </c>
      <c r="G31" s="179">
        <v>5678405</v>
      </c>
      <c r="H31" s="180">
        <f>G31/F31-1</f>
        <v>0.10987659122923854</v>
      </c>
      <c r="I31" s="180">
        <f>G31/C31-1</f>
        <v>0.12483556049284017</v>
      </c>
      <c r="J31" s="179">
        <f>G31-F31</f>
        <v>562156</v>
      </c>
      <c r="K31" s="179">
        <f>G31-C31</f>
        <v>630196</v>
      </c>
      <c r="L31" s="180">
        <f>G31/G30</f>
        <v>0.86392178824836752</v>
      </c>
      <c r="M31" s="181">
        <v>469811</v>
      </c>
      <c r="N31" s="179">
        <v>92652</v>
      </c>
      <c r="O31" s="179">
        <v>367811</v>
      </c>
      <c r="P31" s="179">
        <v>526495</v>
      </c>
      <c r="Q31" s="179">
        <v>578100</v>
      </c>
      <c r="R31" s="180">
        <f>Q31/P31-1</f>
        <v>9.8016125509264196E-2</v>
      </c>
      <c r="S31" s="180">
        <f>Q31/M31-1</f>
        <v>0.23049481600047672</v>
      </c>
      <c r="T31" s="179">
        <f>Q31-P31</f>
        <v>51605</v>
      </c>
      <c r="U31" s="179">
        <f>Q31-M31</f>
        <v>108289</v>
      </c>
      <c r="V31" s="180">
        <f>Q31/Q30</f>
        <v>0.90887366325924202</v>
      </c>
    </row>
    <row r="32" spans="2:22" ht="15.75" thickBot="1" x14ac:dyDescent="0.3">
      <c r="B32" s="62" t="s">
        <v>166</v>
      </c>
      <c r="C32" s="179">
        <v>841245</v>
      </c>
      <c r="D32" s="179">
        <v>352762</v>
      </c>
      <c r="E32" s="179">
        <v>573642</v>
      </c>
      <c r="F32" s="179">
        <v>835206</v>
      </c>
      <c r="G32" s="179">
        <v>894417</v>
      </c>
      <c r="H32" s="180">
        <f>G32/F32-1</f>
        <v>7.0893887256556987E-2</v>
      </c>
      <c r="I32" s="180">
        <f>G32/C32-1</f>
        <v>6.3206319205463268E-2</v>
      </c>
      <c r="J32" s="179">
        <f>G32-F32</f>
        <v>59211</v>
      </c>
      <c r="K32" s="179">
        <f>G32-C32</f>
        <v>53172</v>
      </c>
      <c r="L32" s="180">
        <f>G32/G30</f>
        <v>0.13607805961000319</v>
      </c>
      <c r="M32" s="181">
        <v>56447</v>
      </c>
      <c r="N32" s="179">
        <v>16662</v>
      </c>
      <c r="O32" s="179">
        <v>47830</v>
      </c>
      <c r="P32" s="179">
        <v>58303</v>
      </c>
      <c r="Q32" s="179">
        <v>57962</v>
      </c>
      <c r="R32" s="180">
        <f>Q32/P32-1</f>
        <v>-5.8487556386463968E-3</v>
      </c>
      <c r="S32" s="180">
        <f>Q32/M32-1</f>
        <v>2.6839336014314208E-2</v>
      </c>
      <c r="T32" s="179">
        <f>Q32-P32</f>
        <v>-341</v>
      </c>
      <c r="U32" s="179">
        <f>Q32-M32</f>
        <v>1515</v>
      </c>
      <c r="V32" s="180">
        <f>Q32/Q30</f>
        <v>9.1126336740757971E-2</v>
      </c>
    </row>
    <row r="33" spans="2:22" ht="16.5" thickBot="1" x14ac:dyDescent="0.3">
      <c r="B33" s="183" t="s">
        <v>202</v>
      </c>
      <c r="C33" s="186"/>
      <c r="D33" s="186"/>
      <c r="E33" s="186"/>
      <c r="F33" s="186"/>
      <c r="G33" s="186"/>
      <c r="H33" s="186"/>
      <c r="I33" s="186"/>
      <c r="J33" s="186"/>
      <c r="K33" s="201"/>
      <c r="L33" s="201"/>
      <c r="M33" s="201"/>
      <c r="N33" s="201"/>
      <c r="O33" s="201"/>
      <c r="P33" s="201"/>
      <c r="Q33" s="201"/>
      <c r="R33" s="201"/>
      <c r="S33" s="201"/>
      <c r="T33" s="201"/>
      <c r="U33" s="201"/>
      <c r="V33" s="201"/>
    </row>
    <row r="34" spans="2:22" x14ac:dyDescent="0.25">
      <c r="B34" s="62" t="s">
        <v>58</v>
      </c>
      <c r="C34" s="179">
        <v>5640060</v>
      </c>
      <c r="D34" s="179">
        <v>1825098</v>
      </c>
      <c r="E34" s="179">
        <v>2558352</v>
      </c>
      <c r="F34" s="179">
        <v>5667247</v>
      </c>
      <c r="G34" s="179">
        <v>6286999</v>
      </c>
      <c r="H34" s="180">
        <f>G34/F34-1</f>
        <v>0.10935680057707042</v>
      </c>
      <c r="I34" s="180">
        <f>G34/C34-1</f>
        <v>0.11470427619564338</v>
      </c>
      <c r="J34" s="179">
        <f>G34-F34</f>
        <v>619752</v>
      </c>
      <c r="K34" s="179">
        <f>G34-C34</f>
        <v>646939</v>
      </c>
      <c r="L34" s="180">
        <f>G34/G34</f>
        <v>1</v>
      </c>
      <c r="M34" s="181">
        <v>497169</v>
      </c>
      <c r="N34" s="179">
        <v>96468</v>
      </c>
      <c r="O34" s="179">
        <v>394263</v>
      </c>
      <c r="P34" s="179">
        <v>544341</v>
      </c>
      <c r="Q34" s="179">
        <v>601305</v>
      </c>
      <c r="R34" s="180">
        <f>Q34/P34-1</f>
        <v>0.10464763815328992</v>
      </c>
      <c r="S34" s="180">
        <f>Q34/M34-1</f>
        <v>0.20945795091809827</v>
      </c>
      <c r="T34" s="179">
        <f>Q34-P34</f>
        <v>56964</v>
      </c>
      <c r="U34" s="179">
        <f>Q34-M34</f>
        <v>104136</v>
      </c>
      <c r="V34" s="180">
        <f>Q34/Q34</f>
        <v>1</v>
      </c>
    </row>
    <row r="35" spans="2:22" x14ac:dyDescent="0.25">
      <c r="B35" s="62" t="s">
        <v>93</v>
      </c>
      <c r="C35" s="179">
        <v>4945297</v>
      </c>
      <c r="D35" s="179">
        <v>1542414</v>
      </c>
      <c r="E35" s="179">
        <v>2107854</v>
      </c>
      <c r="F35" s="179">
        <v>4974511</v>
      </c>
      <c r="G35" s="179">
        <v>5521206</v>
      </c>
      <c r="H35" s="180">
        <f>G35/F35-1</f>
        <v>0.10989924436793896</v>
      </c>
      <c r="I35" s="180">
        <f>G35/C35-1</f>
        <v>0.11645589739099593</v>
      </c>
      <c r="J35" s="179">
        <f>G35-F35</f>
        <v>546695</v>
      </c>
      <c r="K35" s="179">
        <f>G35-C35</f>
        <v>575909</v>
      </c>
      <c r="L35" s="180">
        <f>G35/G34</f>
        <v>0.87819419090093698</v>
      </c>
      <c r="M35" s="181">
        <v>457868</v>
      </c>
      <c r="N35" s="179">
        <v>86425</v>
      </c>
      <c r="O35" s="179">
        <v>357357</v>
      </c>
      <c r="P35" s="179">
        <v>502946</v>
      </c>
      <c r="Q35" s="179">
        <v>559964</v>
      </c>
      <c r="R35" s="180">
        <f>Q35/P35-1</f>
        <v>0.11336803553463004</v>
      </c>
      <c r="S35" s="180">
        <f>Q35/M35-1</f>
        <v>0.22298129591934801</v>
      </c>
      <c r="T35" s="179">
        <f>Q35-P35</f>
        <v>57018</v>
      </c>
      <c r="U35" s="179">
        <f>Q35-M35</f>
        <v>102096</v>
      </c>
      <c r="V35" s="180">
        <f>Q35/Q34</f>
        <v>0.93124786921778469</v>
      </c>
    </row>
    <row r="36" spans="2:22" ht="15.75" thickBot="1" x14ac:dyDescent="0.3">
      <c r="B36" s="62" t="s">
        <v>166</v>
      </c>
      <c r="C36" s="179">
        <v>694766</v>
      </c>
      <c r="D36" s="179">
        <v>282683</v>
      </c>
      <c r="E36" s="179">
        <v>450499</v>
      </c>
      <c r="F36" s="179">
        <v>692737</v>
      </c>
      <c r="G36" s="179">
        <v>765794</v>
      </c>
      <c r="H36" s="180">
        <f>G36/F36-1</f>
        <v>0.1054613800042441</v>
      </c>
      <c r="I36" s="180">
        <f>G36/C36-1</f>
        <v>0.10223298203999609</v>
      </c>
      <c r="J36" s="179">
        <f>G36-F36</f>
        <v>73057</v>
      </c>
      <c r="K36" s="179">
        <f>G36-C36</f>
        <v>71028</v>
      </c>
      <c r="L36" s="180">
        <f>G36/G34</f>
        <v>0.12180596815746272</v>
      </c>
      <c r="M36" s="181">
        <v>39301</v>
      </c>
      <c r="N36" s="179">
        <v>10043</v>
      </c>
      <c r="O36" s="179">
        <v>36907</v>
      </c>
      <c r="P36" s="179">
        <v>41396</v>
      </c>
      <c r="Q36" s="179">
        <v>41342</v>
      </c>
      <c r="R36" s="180">
        <f>Q36/P36-1</f>
        <v>-1.3044738622088881E-3</v>
      </c>
      <c r="S36" s="180">
        <f>Q36/M36-1</f>
        <v>5.1932520800997528E-2</v>
      </c>
      <c r="T36" s="179">
        <f>Q36-P36</f>
        <v>-54</v>
      </c>
      <c r="U36" s="179">
        <f>Q36-M36</f>
        <v>2041</v>
      </c>
      <c r="V36" s="180">
        <f>Q36/Q34</f>
        <v>6.8753793831749274E-2</v>
      </c>
    </row>
    <row r="37" spans="2:22" ht="16.5" thickBot="1" x14ac:dyDescent="0.3">
      <c r="B37" s="183" t="s">
        <v>203</v>
      </c>
      <c r="C37" s="186"/>
      <c r="D37" s="186"/>
      <c r="E37" s="186"/>
      <c r="F37" s="186"/>
      <c r="G37" s="186"/>
      <c r="H37" s="186"/>
      <c r="I37" s="186"/>
      <c r="J37" s="186"/>
      <c r="K37" s="201"/>
      <c r="L37" s="201"/>
      <c r="M37" s="201"/>
      <c r="N37" s="201"/>
      <c r="O37" s="201"/>
      <c r="P37" s="201"/>
      <c r="Q37" s="201"/>
      <c r="R37" s="201"/>
      <c r="S37" s="201"/>
      <c r="T37" s="201"/>
      <c r="U37" s="201"/>
      <c r="V37" s="201"/>
    </row>
    <row r="38" spans="2:22" x14ac:dyDescent="0.25">
      <c r="B38" s="62" t="s">
        <v>58</v>
      </c>
      <c r="C38" s="179">
        <v>79484</v>
      </c>
      <c r="D38" s="179">
        <v>46442</v>
      </c>
      <c r="E38" s="179">
        <v>85622</v>
      </c>
      <c r="F38" s="179">
        <v>103819</v>
      </c>
      <c r="G38" s="179">
        <v>108047</v>
      </c>
      <c r="H38" s="180">
        <f>G38/F38-1</f>
        <v>4.0724722834933891E-2</v>
      </c>
      <c r="I38" s="180">
        <f>G38/C38-1</f>
        <v>0.35935534195561369</v>
      </c>
      <c r="J38" s="179">
        <f>G38-F38</f>
        <v>4228</v>
      </c>
      <c r="K38" s="179">
        <f>G38-C38</f>
        <v>28563</v>
      </c>
      <c r="L38" s="180">
        <f>G38/G38</f>
        <v>1</v>
      </c>
      <c r="M38" s="181">
        <v>7948</v>
      </c>
      <c r="N38" s="179">
        <v>3662</v>
      </c>
      <c r="O38" s="179">
        <v>4513</v>
      </c>
      <c r="P38" s="179">
        <v>10115</v>
      </c>
      <c r="Q38" s="179">
        <v>10110</v>
      </c>
      <c r="R38" s="180">
        <f>Q38/P38-1</f>
        <v>-4.9431537320809849E-4</v>
      </c>
      <c r="S38" s="180">
        <f>Q38/M38-1</f>
        <v>0.27201811776547569</v>
      </c>
      <c r="T38" s="179">
        <f>Q38-P38</f>
        <v>-5</v>
      </c>
      <c r="U38" s="179">
        <f>Q38-M38</f>
        <v>2162</v>
      </c>
      <c r="V38" s="180">
        <f>Q38/Q38</f>
        <v>1</v>
      </c>
    </row>
    <row r="39" spans="2:22" x14ac:dyDescent="0.25">
      <c r="B39" s="62" t="s">
        <v>93</v>
      </c>
      <c r="C39" s="179">
        <v>28638</v>
      </c>
      <c r="D39" s="179">
        <v>13777</v>
      </c>
      <c r="E39" s="179">
        <v>25570</v>
      </c>
      <c r="F39" s="179">
        <v>44408</v>
      </c>
      <c r="G39" s="179">
        <v>47465</v>
      </c>
      <c r="H39" s="180">
        <f>G39/F39-1</f>
        <v>6.8838947937308603E-2</v>
      </c>
      <c r="I39" s="180">
        <f>G39/C39-1</f>
        <v>0.65741322718066897</v>
      </c>
      <c r="J39" s="179">
        <f>G39-F39</f>
        <v>3057</v>
      </c>
      <c r="K39" s="179">
        <f>G39-C39</f>
        <v>18827</v>
      </c>
      <c r="L39" s="180">
        <f>G39/G38</f>
        <v>0.43929956407859544</v>
      </c>
      <c r="M39" s="181">
        <v>3886</v>
      </c>
      <c r="N39" s="179">
        <v>1924</v>
      </c>
      <c r="O39" s="179">
        <v>1546</v>
      </c>
      <c r="P39" s="179">
        <v>5161</v>
      </c>
      <c r="Q39" s="179">
        <v>5394</v>
      </c>
      <c r="R39" s="180">
        <f>Q39/P39-1</f>
        <v>4.5146289478783075E-2</v>
      </c>
      <c r="S39" s="180">
        <f>Q39/M39-1</f>
        <v>0.38805970149253732</v>
      </c>
      <c r="T39" s="179">
        <f>Q39-P39</f>
        <v>233</v>
      </c>
      <c r="U39" s="179">
        <f>Q39-M39</f>
        <v>1508</v>
      </c>
      <c r="V39" s="180">
        <f>Q39/Q38</f>
        <v>0.53353115727002964</v>
      </c>
    </row>
    <row r="40" spans="2:22" ht="15.75" thickBot="1" x14ac:dyDescent="0.3">
      <c r="B40" s="62" t="s">
        <v>166</v>
      </c>
      <c r="C40" s="179">
        <v>50847</v>
      </c>
      <c r="D40" s="179">
        <v>32663</v>
      </c>
      <c r="E40" s="179">
        <v>60053</v>
      </c>
      <c r="F40" s="179">
        <v>59412</v>
      </c>
      <c r="G40" s="179">
        <v>60584</v>
      </c>
      <c r="H40" s="180">
        <f>G40/F40-1</f>
        <v>1.9726654547902678E-2</v>
      </c>
      <c r="I40" s="180">
        <f>G40/C40-1</f>
        <v>0.19149605679784454</v>
      </c>
      <c r="J40" s="179">
        <f>G40-F40</f>
        <v>1172</v>
      </c>
      <c r="K40" s="179">
        <f>G40-C40</f>
        <v>9737</v>
      </c>
      <c r="L40" s="180">
        <f>G40/G38</f>
        <v>0.56071894638444386</v>
      </c>
      <c r="M40" s="181">
        <v>4062</v>
      </c>
      <c r="N40" s="179">
        <v>1738</v>
      </c>
      <c r="O40" s="179">
        <v>2967</v>
      </c>
      <c r="P40" s="179">
        <v>4954</v>
      </c>
      <c r="Q40" s="179">
        <v>4715</v>
      </c>
      <c r="R40" s="180">
        <f>Q40/P40-1</f>
        <v>-4.8243843358901861E-2</v>
      </c>
      <c r="S40" s="180">
        <f>Q40/M40-1</f>
        <v>0.16075824716888243</v>
      </c>
      <c r="T40" s="179">
        <f>Q40-P40</f>
        <v>-239</v>
      </c>
      <c r="U40" s="179">
        <f>Q40-M40</f>
        <v>653</v>
      </c>
      <c r="V40" s="180">
        <f>Q40/Q38</f>
        <v>0.46636993076162214</v>
      </c>
    </row>
    <row r="41" spans="2:22" ht="16.5" thickBot="1" x14ac:dyDescent="0.3">
      <c r="B41" s="183" t="s">
        <v>204</v>
      </c>
      <c r="C41" s="186"/>
      <c r="D41" s="186"/>
      <c r="E41" s="186"/>
      <c r="F41" s="186"/>
      <c r="G41" s="186"/>
      <c r="H41" s="186"/>
      <c r="I41" s="186"/>
      <c r="J41" s="186"/>
      <c r="K41" s="201"/>
      <c r="L41" s="201"/>
      <c r="M41" s="201"/>
      <c r="N41" s="201"/>
      <c r="O41" s="201"/>
      <c r="P41" s="201"/>
      <c r="Q41" s="201"/>
      <c r="R41" s="201"/>
      <c r="S41" s="201"/>
      <c r="T41" s="201"/>
      <c r="U41" s="201"/>
      <c r="V41" s="201"/>
    </row>
    <row r="42" spans="2:22" x14ac:dyDescent="0.25">
      <c r="B42" s="62" t="s">
        <v>58</v>
      </c>
      <c r="C42" s="179">
        <v>32632</v>
      </c>
      <c r="D42" s="179">
        <v>10884</v>
      </c>
      <c r="E42" s="179">
        <v>39243</v>
      </c>
      <c r="F42" s="179">
        <v>69170</v>
      </c>
      <c r="G42" s="179">
        <v>69654</v>
      </c>
      <c r="H42" s="180">
        <f>G42/F42-1</f>
        <v>6.9972531444266739E-3</v>
      </c>
      <c r="I42" s="180">
        <f>G42/C42-1</f>
        <v>1.1345305221868105</v>
      </c>
      <c r="J42" s="179">
        <f>G42-F42</f>
        <v>484</v>
      </c>
      <c r="K42" s="179">
        <f>G42-C42</f>
        <v>37022</v>
      </c>
      <c r="L42" s="180">
        <f>G42/G42</f>
        <v>1</v>
      </c>
      <c r="M42" s="181">
        <v>5909</v>
      </c>
      <c r="N42" s="179">
        <v>2473</v>
      </c>
      <c r="O42" s="179">
        <v>6676</v>
      </c>
      <c r="P42" s="179">
        <v>14782</v>
      </c>
      <c r="Q42" s="179">
        <v>11641</v>
      </c>
      <c r="R42" s="180">
        <f>Q42/P42-1</f>
        <v>-0.21248816127722903</v>
      </c>
      <c r="S42" s="180">
        <f>Q42/M42-1</f>
        <v>0.97004569301066179</v>
      </c>
      <c r="T42" s="179">
        <f>Q42-P42</f>
        <v>-3141</v>
      </c>
      <c r="U42" s="179">
        <f>Q42-M42</f>
        <v>5732</v>
      </c>
      <c r="V42" s="180">
        <f>Q42/Q42</f>
        <v>1</v>
      </c>
    </row>
    <row r="43" spans="2:22" x14ac:dyDescent="0.25">
      <c r="B43" s="62" t="s">
        <v>93</v>
      </c>
      <c r="C43" s="179">
        <v>15451</v>
      </c>
      <c r="D43" s="179">
        <v>7749</v>
      </c>
      <c r="E43" s="179">
        <v>23148</v>
      </c>
      <c r="F43" s="179">
        <v>41692</v>
      </c>
      <c r="G43" s="179">
        <v>54986</v>
      </c>
      <c r="H43" s="180">
        <f>G43/F43-1</f>
        <v>0.31886213182385115</v>
      </c>
      <c r="I43" s="180">
        <f>G43/C43-1</f>
        <v>2.5587340625202253</v>
      </c>
      <c r="J43" s="179">
        <f>G43-F43</f>
        <v>13294</v>
      </c>
      <c r="K43" s="179">
        <f>G43-C43</f>
        <v>39535</v>
      </c>
      <c r="L43" s="180">
        <f>G43/G42</f>
        <v>0.7894162575013639</v>
      </c>
      <c r="M43" s="181">
        <v>3189</v>
      </c>
      <c r="N43" s="179">
        <v>1693</v>
      </c>
      <c r="O43" s="179">
        <v>4990</v>
      </c>
      <c r="P43" s="179">
        <v>10690</v>
      </c>
      <c r="Q43" s="179">
        <v>8481</v>
      </c>
      <c r="R43" s="180">
        <f>Q43/P43-1</f>
        <v>-0.20664172123479885</v>
      </c>
      <c r="S43" s="180">
        <f>Q43/M43-1</f>
        <v>1.6594543744120416</v>
      </c>
      <c r="T43" s="179">
        <f>Q43-P43</f>
        <v>-2209</v>
      </c>
      <c r="U43" s="179">
        <f>Q43-M43</f>
        <v>5292</v>
      </c>
      <c r="V43" s="180">
        <f>Q43/Q42</f>
        <v>0.72854565758955414</v>
      </c>
    </row>
    <row r="44" spans="2:22" ht="15.75" thickBot="1" x14ac:dyDescent="0.3">
      <c r="B44" s="62" t="s">
        <v>166</v>
      </c>
      <c r="C44" s="179">
        <v>17185</v>
      </c>
      <c r="D44" s="179">
        <v>3134</v>
      </c>
      <c r="E44" s="179">
        <v>16094</v>
      </c>
      <c r="F44" s="179">
        <v>27475</v>
      </c>
      <c r="G44" s="179">
        <v>14668</v>
      </c>
      <c r="H44" s="180">
        <f>G44/F44-1</f>
        <v>-0.46613284804367605</v>
      </c>
      <c r="I44" s="180">
        <f>G44/C44-1</f>
        <v>-0.14646494035496072</v>
      </c>
      <c r="J44" s="179">
        <f>G44-F44</f>
        <v>-12807</v>
      </c>
      <c r="K44" s="179">
        <f>G44-C44</f>
        <v>-2517</v>
      </c>
      <c r="L44" s="180">
        <f>G44/G42</f>
        <v>0.21058374249863612</v>
      </c>
      <c r="M44" s="181">
        <v>2721</v>
      </c>
      <c r="N44" s="179">
        <v>781</v>
      </c>
      <c r="O44" s="179">
        <v>1686</v>
      </c>
      <c r="P44" s="179">
        <v>4091</v>
      </c>
      <c r="Q44" s="179">
        <v>3160</v>
      </c>
      <c r="R44" s="180">
        <f>Q44/P44-1</f>
        <v>-0.2275727206062087</v>
      </c>
      <c r="S44" s="180">
        <f>Q44/M44-1</f>
        <v>0.16133774347666296</v>
      </c>
      <c r="T44" s="179">
        <f>Q44-P44</f>
        <v>-931</v>
      </c>
      <c r="U44" s="179">
        <f>Q44-M44</f>
        <v>439</v>
      </c>
      <c r="V44" s="180">
        <f>Q44/Q42</f>
        <v>0.27145434241044586</v>
      </c>
    </row>
    <row r="45" spans="2:22" ht="16.5" thickBot="1" x14ac:dyDescent="0.3">
      <c r="B45" s="183" t="s">
        <v>205</v>
      </c>
      <c r="C45" s="186"/>
      <c r="D45" s="186"/>
      <c r="E45" s="186"/>
      <c r="F45" s="186"/>
      <c r="G45" s="186"/>
      <c r="H45" s="186"/>
      <c r="I45" s="186"/>
      <c r="J45" s="186"/>
      <c r="K45" s="201"/>
      <c r="L45" s="201"/>
      <c r="M45" s="201"/>
      <c r="N45" s="201"/>
      <c r="O45" s="201"/>
      <c r="P45" s="201"/>
      <c r="Q45" s="201"/>
      <c r="R45" s="201"/>
      <c r="S45" s="201"/>
      <c r="T45" s="201"/>
      <c r="U45" s="201"/>
      <c r="V45" s="201"/>
    </row>
    <row r="46" spans="2:22" x14ac:dyDescent="0.25">
      <c r="B46" s="62" t="s">
        <v>58</v>
      </c>
      <c r="C46" s="179">
        <v>137280</v>
      </c>
      <c r="D46" s="179">
        <v>49521</v>
      </c>
      <c r="E46" s="179">
        <v>79533</v>
      </c>
      <c r="F46" s="179">
        <v>111223</v>
      </c>
      <c r="G46" s="179">
        <v>108129</v>
      </c>
      <c r="H46" s="180">
        <f>G46/F46-1</f>
        <v>-2.7817987286802182E-2</v>
      </c>
      <c r="I46" s="180">
        <f>G46/C46-1</f>
        <v>-0.21234702797202798</v>
      </c>
      <c r="J46" s="179">
        <f>G46-F46</f>
        <v>-3094</v>
      </c>
      <c r="K46" s="179">
        <f>G46-C46</f>
        <v>-29151</v>
      </c>
      <c r="L46" s="180">
        <f>G46/G46</f>
        <v>1</v>
      </c>
      <c r="M46" s="181">
        <v>15231</v>
      </c>
      <c r="N46" s="179">
        <v>6711</v>
      </c>
      <c r="O46" s="179">
        <v>10189</v>
      </c>
      <c r="P46" s="179">
        <v>15560</v>
      </c>
      <c r="Q46" s="179">
        <v>13007</v>
      </c>
      <c r="R46" s="180">
        <f>Q46/P46-1</f>
        <v>-0.16407455012853467</v>
      </c>
      <c r="S46" s="180">
        <f>Q46/M46-1</f>
        <v>-0.14601798962641976</v>
      </c>
      <c r="T46" s="179">
        <f>Q46-P46</f>
        <v>-2553</v>
      </c>
      <c r="U46" s="179">
        <f>Q46-M46</f>
        <v>-2224</v>
      </c>
      <c r="V46" s="180">
        <f>Q46/Q46</f>
        <v>1</v>
      </c>
    </row>
    <row r="47" spans="2:22" x14ac:dyDescent="0.25">
      <c r="B47" s="62" t="s">
        <v>93</v>
      </c>
      <c r="C47" s="179">
        <v>58830</v>
      </c>
      <c r="D47" s="179">
        <v>15241</v>
      </c>
      <c r="E47" s="179">
        <v>32539</v>
      </c>
      <c r="F47" s="179">
        <v>55642</v>
      </c>
      <c r="G47" s="179">
        <v>54754</v>
      </c>
      <c r="H47" s="180">
        <f>G47/F47-1</f>
        <v>-1.5959167535315011E-2</v>
      </c>
      <c r="I47" s="180">
        <f>G47/C47-1</f>
        <v>-6.9284378718341033E-2</v>
      </c>
      <c r="J47" s="179">
        <f>G47-F47</f>
        <v>-888</v>
      </c>
      <c r="K47" s="179">
        <f>G47-C47</f>
        <v>-4076</v>
      </c>
      <c r="L47" s="180">
        <f>G47/G46</f>
        <v>0.50637664271379557</v>
      </c>
      <c r="M47" s="181">
        <v>4868</v>
      </c>
      <c r="N47" s="179">
        <v>2610</v>
      </c>
      <c r="O47" s="179">
        <v>3918</v>
      </c>
      <c r="P47" s="179">
        <v>7698</v>
      </c>
      <c r="Q47" s="179">
        <v>4261</v>
      </c>
      <c r="R47" s="180">
        <f>Q47/P47-1</f>
        <v>-0.44647960509223172</v>
      </c>
      <c r="S47" s="180">
        <f>Q47/M47-1</f>
        <v>-0.12469186524239939</v>
      </c>
      <c r="T47" s="179">
        <f>Q47-P47</f>
        <v>-3437</v>
      </c>
      <c r="U47" s="179">
        <f>Q47-M47</f>
        <v>-607</v>
      </c>
      <c r="V47" s="180">
        <f>Q47/Q46</f>
        <v>0.32759283462750827</v>
      </c>
    </row>
    <row r="48" spans="2:22" ht="15.75" thickBot="1" x14ac:dyDescent="0.3">
      <c r="B48" s="62" t="s">
        <v>166</v>
      </c>
      <c r="C48" s="179">
        <v>78449</v>
      </c>
      <c r="D48" s="179">
        <v>34282</v>
      </c>
      <c r="E48" s="179">
        <v>46998</v>
      </c>
      <c r="F48" s="179">
        <v>55583</v>
      </c>
      <c r="G48" s="179">
        <v>53375</v>
      </c>
      <c r="H48" s="180">
        <f>G48/F48-1</f>
        <v>-3.972437615817781E-2</v>
      </c>
      <c r="I48" s="180">
        <f>G48/C48-1</f>
        <v>-0.31962166503078437</v>
      </c>
      <c r="J48" s="179">
        <f>G48-F48</f>
        <v>-2208</v>
      </c>
      <c r="K48" s="179">
        <f>G48-C48</f>
        <v>-25074</v>
      </c>
      <c r="L48" s="180">
        <f>G48/G46</f>
        <v>0.49362335728620443</v>
      </c>
      <c r="M48" s="181">
        <v>10363</v>
      </c>
      <c r="N48" s="179">
        <v>4101</v>
      </c>
      <c r="O48" s="179">
        <v>6271</v>
      </c>
      <c r="P48" s="179">
        <v>7862</v>
      </c>
      <c r="Q48" s="179">
        <v>8746</v>
      </c>
      <c r="R48" s="180">
        <f>Q48/P48-1</f>
        <v>0.11243958280335797</v>
      </c>
      <c r="S48" s="180">
        <f>Q48/M48-1</f>
        <v>-0.15603589694104025</v>
      </c>
      <c r="T48" s="179">
        <f>Q48-P48</f>
        <v>884</v>
      </c>
      <c r="U48" s="179">
        <f>Q48-M48</f>
        <v>-1617</v>
      </c>
      <c r="V48" s="180">
        <f>Q48/Q46</f>
        <v>0.67240716537249179</v>
      </c>
    </row>
    <row r="49" spans="2:22" ht="16.5" thickBot="1" x14ac:dyDescent="0.3">
      <c r="B49" s="164" t="s">
        <v>162</v>
      </c>
      <c r="C49" s="201"/>
      <c r="D49" s="201"/>
      <c r="E49" s="201"/>
      <c r="F49" s="201"/>
      <c r="G49" s="201"/>
      <c r="H49" s="201"/>
      <c r="I49" s="201"/>
      <c r="J49" s="201"/>
      <c r="K49" s="201"/>
      <c r="L49" s="201"/>
      <c r="M49" s="201"/>
      <c r="N49" s="201"/>
      <c r="O49" s="201"/>
      <c r="P49" s="201"/>
      <c r="Q49" s="201"/>
      <c r="R49" s="201"/>
      <c r="S49" s="201"/>
      <c r="T49" s="201"/>
      <c r="U49" s="201"/>
      <c r="V49" s="201"/>
    </row>
    <row r="50" spans="2:22" ht="16.5" thickBot="1" x14ac:dyDescent="0.3">
      <c r="B50" s="183" t="s">
        <v>207</v>
      </c>
      <c r="C50" s="186"/>
      <c r="D50" s="186"/>
      <c r="E50" s="186"/>
      <c r="F50" s="186"/>
      <c r="G50" s="186"/>
      <c r="H50" s="186"/>
      <c r="I50" s="186"/>
      <c r="J50" s="186"/>
      <c r="K50" s="201"/>
      <c r="L50" s="201"/>
      <c r="M50" s="201"/>
      <c r="N50" s="201"/>
      <c r="O50" s="201"/>
      <c r="P50" s="201"/>
      <c r="Q50" s="201"/>
      <c r="R50" s="201"/>
      <c r="S50" s="201"/>
      <c r="T50" s="201"/>
      <c r="U50" s="201"/>
      <c r="V50" s="201"/>
    </row>
    <row r="51" spans="2:22" x14ac:dyDescent="0.25">
      <c r="B51" s="62" t="s">
        <v>58</v>
      </c>
      <c r="C51" s="179">
        <v>4272615</v>
      </c>
      <c r="D51" s="179">
        <v>1331425</v>
      </c>
      <c r="E51" s="179">
        <v>1789513</v>
      </c>
      <c r="F51" s="179">
        <v>3868048</v>
      </c>
      <c r="G51" s="179">
        <v>4340676</v>
      </c>
      <c r="H51" s="180">
        <f>G51/F51-1</f>
        <v>0.12218772879757434</v>
      </c>
      <c r="I51" s="180">
        <f>G51/C51-1</f>
        <v>1.5929588788130999E-2</v>
      </c>
      <c r="J51" s="179">
        <f>G51-F51</f>
        <v>472628</v>
      </c>
      <c r="K51" s="179">
        <f>G51-C51</f>
        <v>68061</v>
      </c>
      <c r="L51" s="180">
        <f>G51/G51</f>
        <v>1</v>
      </c>
      <c r="M51" s="181">
        <v>416723</v>
      </c>
      <c r="N51" s="179">
        <v>74976</v>
      </c>
      <c r="O51" s="179">
        <v>316527</v>
      </c>
      <c r="P51" s="179">
        <v>421484</v>
      </c>
      <c r="Q51" s="179">
        <v>465099</v>
      </c>
      <c r="R51" s="180">
        <f>Q51/P51-1</f>
        <v>0.1034796101394122</v>
      </c>
      <c r="S51" s="180">
        <f>Q51/M51-1</f>
        <v>0.11608670507747343</v>
      </c>
      <c r="T51" s="179">
        <f>Q51-P51</f>
        <v>43615</v>
      </c>
      <c r="U51" s="179">
        <f>Q51-M51</f>
        <v>48376</v>
      </c>
      <c r="V51" s="180">
        <f>Q51/Q51</f>
        <v>1</v>
      </c>
    </row>
    <row r="52" spans="2:22" x14ac:dyDescent="0.25">
      <c r="B52" s="62" t="s">
        <v>93</v>
      </c>
      <c r="C52" s="179">
        <v>3620756</v>
      </c>
      <c r="D52" s="179">
        <v>1090529</v>
      </c>
      <c r="E52" s="179">
        <v>1399181</v>
      </c>
      <c r="F52" s="179">
        <v>3316840</v>
      </c>
      <c r="G52" s="179">
        <v>3811475</v>
      </c>
      <c r="H52" s="180">
        <f>G52/F52-1</f>
        <v>0.1491283872601632</v>
      </c>
      <c r="I52" s="180">
        <f>G52/C52-1</f>
        <v>5.267380624377882E-2</v>
      </c>
      <c r="J52" s="179">
        <f>G52-F52</f>
        <v>494635</v>
      </c>
      <c r="K52" s="179">
        <f>G52-C52</f>
        <v>190719</v>
      </c>
      <c r="L52" s="180">
        <f>G52/G51</f>
        <v>0.87808327550823884</v>
      </c>
      <c r="M52" s="181">
        <v>377661</v>
      </c>
      <c r="N52" s="179">
        <v>61848</v>
      </c>
      <c r="O52" s="179">
        <v>280210</v>
      </c>
      <c r="P52" s="179">
        <v>383148</v>
      </c>
      <c r="Q52" s="179">
        <v>430708</v>
      </c>
      <c r="R52" s="180">
        <f>Q52/P52-1</f>
        <v>0.12412957917045109</v>
      </c>
      <c r="S52" s="180">
        <f>Q52/M52-1</f>
        <v>0.14046194867884165</v>
      </c>
      <c r="T52" s="179">
        <f>Q52-P52</f>
        <v>47560</v>
      </c>
      <c r="U52" s="179">
        <f>Q52-M52</f>
        <v>53047</v>
      </c>
      <c r="V52" s="180">
        <f>Q52/Q51</f>
        <v>0.92605660300280157</v>
      </c>
    </row>
    <row r="53" spans="2:22" ht="15.75" thickBot="1" x14ac:dyDescent="0.3">
      <c r="B53" s="62" t="s">
        <v>166</v>
      </c>
      <c r="C53" s="179">
        <v>651858</v>
      </c>
      <c r="D53" s="179">
        <v>240896</v>
      </c>
      <c r="E53" s="179">
        <v>390335</v>
      </c>
      <c r="F53" s="179">
        <v>551209</v>
      </c>
      <c r="G53" s="179">
        <v>529201</v>
      </c>
      <c r="H53" s="180">
        <f>G53/F53-1</f>
        <v>-3.9926779134593193E-2</v>
      </c>
      <c r="I53" s="180">
        <f>G53/C53-1</f>
        <v>-0.18816521389627805</v>
      </c>
      <c r="J53" s="179">
        <f>G53-F53</f>
        <v>-22008</v>
      </c>
      <c r="K53" s="179">
        <f>G53-C53</f>
        <v>-122657</v>
      </c>
      <c r="L53" s="180">
        <f>G53/G51</f>
        <v>0.12191672449176119</v>
      </c>
      <c r="M53" s="181">
        <v>39062</v>
      </c>
      <c r="N53" s="179">
        <v>13129</v>
      </c>
      <c r="O53" s="179">
        <v>36317</v>
      </c>
      <c r="P53" s="179">
        <v>38336</v>
      </c>
      <c r="Q53" s="179">
        <v>34390</v>
      </c>
      <c r="R53" s="180">
        <f>Q53/P53-1</f>
        <v>-0.10293196994991649</v>
      </c>
      <c r="S53" s="180">
        <f>Q53/M53-1</f>
        <v>-0.11960473094055601</v>
      </c>
      <c r="T53" s="179">
        <f>Q53-P53</f>
        <v>-3946</v>
      </c>
      <c r="U53" s="179">
        <f>Q53-M53</f>
        <v>-4672</v>
      </c>
      <c r="V53" s="180">
        <f>Q53/Q51</f>
        <v>7.3941246917322984E-2</v>
      </c>
    </row>
    <row r="54" spans="2:22" ht="16.5" thickBot="1" x14ac:dyDescent="0.3">
      <c r="B54" s="183" t="s">
        <v>202</v>
      </c>
      <c r="C54" s="186"/>
      <c r="D54" s="186"/>
      <c r="E54" s="186"/>
      <c r="F54" s="186"/>
      <c r="G54" s="186"/>
      <c r="H54" s="186"/>
      <c r="I54" s="186"/>
      <c r="J54" s="186"/>
      <c r="K54" s="201"/>
      <c r="L54" s="201"/>
      <c r="M54" s="201"/>
      <c r="N54" s="201"/>
      <c r="O54" s="201"/>
      <c r="P54" s="201"/>
      <c r="Q54" s="201"/>
      <c r="R54" s="201"/>
      <c r="S54" s="201"/>
      <c r="T54" s="201"/>
      <c r="U54" s="201"/>
      <c r="V54" s="201"/>
    </row>
    <row r="55" spans="2:22" x14ac:dyDescent="0.25">
      <c r="B55" s="62" t="s">
        <v>58</v>
      </c>
      <c r="C55" s="179">
        <v>3998776</v>
      </c>
      <c r="D55" s="179">
        <v>1227680</v>
      </c>
      <c r="E55" s="179">
        <v>1634750</v>
      </c>
      <c r="F55" s="179">
        <v>3655747</v>
      </c>
      <c r="G55" s="179">
        <v>4156368</v>
      </c>
      <c r="H55" s="180">
        <f>G55/F55-1</f>
        <v>0.13694082221772996</v>
      </c>
      <c r="I55" s="180">
        <f>G55/C55-1</f>
        <v>3.941005947820031E-2</v>
      </c>
      <c r="J55" s="179">
        <f>G55-F55</f>
        <v>500621</v>
      </c>
      <c r="K55" s="179">
        <f>G55-C55</f>
        <v>157592</v>
      </c>
      <c r="L55" s="180">
        <f>G55/G55</f>
        <v>1</v>
      </c>
      <c r="M55" s="181">
        <v>383202</v>
      </c>
      <c r="N55" s="179">
        <v>64102</v>
      </c>
      <c r="O55" s="179">
        <v>291039</v>
      </c>
      <c r="P55" s="179">
        <v>397959</v>
      </c>
      <c r="Q55" s="179">
        <v>444113</v>
      </c>
      <c r="R55" s="180">
        <f>Q55/P55-1</f>
        <v>0.11597677147645857</v>
      </c>
      <c r="S55" s="180">
        <f>Q55/M55-1</f>
        <v>0.15895271945344747</v>
      </c>
      <c r="T55" s="179">
        <f>Q55-P55</f>
        <v>46154</v>
      </c>
      <c r="U55" s="179">
        <f>Q55-M55</f>
        <v>60911</v>
      </c>
      <c r="V55" s="180">
        <f>Q55/Q55</f>
        <v>1</v>
      </c>
    </row>
    <row r="56" spans="2:22" x14ac:dyDescent="0.25">
      <c r="B56" s="62" t="s">
        <v>93</v>
      </c>
      <c r="C56" s="179">
        <v>3532174</v>
      </c>
      <c r="D56" s="179">
        <v>1050147</v>
      </c>
      <c r="E56" s="179">
        <v>1339762</v>
      </c>
      <c r="F56" s="179">
        <v>3232600</v>
      </c>
      <c r="G56" s="179">
        <v>3730056</v>
      </c>
      <c r="H56" s="180">
        <f>G56/F56-1</f>
        <v>0.15388727340221497</v>
      </c>
      <c r="I56" s="180">
        <f>G56/C56-1</f>
        <v>5.6022721417461341E-2</v>
      </c>
      <c r="J56" s="179">
        <f>G56-F56</f>
        <v>497456</v>
      </c>
      <c r="K56" s="179">
        <f>G56-C56</f>
        <v>197882</v>
      </c>
      <c r="L56" s="180">
        <f>G56/G55</f>
        <v>0.89743160374634778</v>
      </c>
      <c r="M56" s="181">
        <v>365049</v>
      </c>
      <c r="N56" s="179">
        <v>57159</v>
      </c>
      <c r="O56" s="179">
        <v>270817</v>
      </c>
      <c r="P56" s="179">
        <v>371800</v>
      </c>
      <c r="Q56" s="179">
        <v>420455</v>
      </c>
      <c r="R56" s="180">
        <f>Q56/P56-1</f>
        <v>0.13086336740182891</v>
      </c>
      <c r="S56" s="180">
        <f>Q56/M56-1</f>
        <v>0.15177688474697915</v>
      </c>
      <c r="T56" s="179">
        <f>Q56-P56</f>
        <v>48655</v>
      </c>
      <c r="U56" s="179">
        <f>Q56-M56</f>
        <v>55406</v>
      </c>
      <c r="V56" s="180">
        <f>Q56/Q55</f>
        <v>0.94672977372875822</v>
      </c>
    </row>
    <row r="57" spans="2:22" ht="15.75" thickBot="1" x14ac:dyDescent="0.3">
      <c r="B57" s="62" t="s">
        <v>166</v>
      </c>
      <c r="C57" s="179">
        <v>466604</v>
      </c>
      <c r="D57" s="179">
        <v>177535</v>
      </c>
      <c r="E57" s="179">
        <v>294990</v>
      </c>
      <c r="F57" s="179">
        <v>423147</v>
      </c>
      <c r="G57" s="179">
        <v>426311</v>
      </c>
      <c r="H57" s="180">
        <f>G57/F57-1</f>
        <v>7.4773069406139925E-3</v>
      </c>
      <c r="I57" s="180">
        <f>G57/C57-1</f>
        <v>-8.6353738930656454E-2</v>
      </c>
      <c r="J57" s="179">
        <f>G57-F57</f>
        <v>3164</v>
      </c>
      <c r="K57" s="179">
        <f>G57-C57</f>
        <v>-40293</v>
      </c>
      <c r="L57" s="180">
        <f>G57/G55</f>
        <v>0.10256815565897918</v>
      </c>
      <c r="M57" s="181">
        <v>18153</v>
      </c>
      <c r="N57" s="179">
        <v>6943</v>
      </c>
      <c r="O57" s="179">
        <v>20223</v>
      </c>
      <c r="P57" s="179">
        <v>26158</v>
      </c>
      <c r="Q57" s="179">
        <v>23658</v>
      </c>
      <c r="R57" s="180">
        <f>Q57/P57-1</f>
        <v>-9.5573056044040094E-2</v>
      </c>
      <c r="S57" s="180">
        <f>Q57/M57-1</f>
        <v>0.3032556602214509</v>
      </c>
      <c r="T57" s="179">
        <f>Q57-P57</f>
        <v>-2500</v>
      </c>
      <c r="U57" s="179">
        <f>Q57-M57</f>
        <v>5505</v>
      </c>
      <c r="V57" s="180">
        <f>Q57/Q55</f>
        <v>5.3270226271241776E-2</v>
      </c>
    </row>
    <row r="58" spans="2:22" ht="16.5" thickBot="1" x14ac:dyDescent="0.3">
      <c r="B58" s="183" t="s">
        <v>203</v>
      </c>
      <c r="C58" s="186"/>
      <c r="D58" s="186"/>
      <c r="E58" s="186"/>
      <c r="F58" s="186"/>
      <c r="G58" s="186"/>
      <c r="H58" s="186"/>
      <c r="I58" s="186"/>
      <c r="J58" s="186"/>
      <c r="K58" s="201"/>
      <c r="L58" s="201"/>
      <c r="M58" s="201"/>
      <c r="N58" s="201"/>
      <c r="O58" s="201"/>
      <c r="P58" s="201"/>
      <c r="Q58" s="201"/>
      <c r="R58" s="201"/>
      <c r="S58" s="201"/>
      <c r="T58" s="201"/>
      <c r="U58" s="201"/>
      <c r="V58" s="201"/>
    </row>
    <row r="59" spans="2:22" x14ac:dyDescent="0.25">
      <c r="B59" s="62" t="s">
        <v>58</v>
      </c>
      <c r="C59" s="179">
        <v>69605</v>
      </c>
      <c r="D59" s="179">
        <v>24317</v>
      </c>
      <c r="E59" s="179">
        <v>36101</v>
      </c>
      <c r="F59" s="179">
        <v>59968</v>
      </c>
      <c r="G59" s="179">
        <v>57640</v>
      </c>
      <c r="H59" s="180">
        <f>G59/F59-1</f>
        <v>-3.8820704375666981E-2</v>
      </c>
      <c r="I59" s="180">
        <f>G59/C59-1</f>
        <v>-0.17189857050499247</v>
      </c>
      <c r="J59" s="179">
        <f>G59-F59</f>
        <v>-2328</v>
      </c>
      <c r="K59" s="179">
        <f>G59-C59</f>
        <v>-11965</v>
      </c>
      <c r="L59" s="180">
        <f>G59/G59</f>
        <v>1</v>
      </c>
      <c r="M59" s="181">
        <v>6073</v>
      </c>
      <c r="N59" s="179">
        <v>2278</v>
      </c>
      <c r="O59" s="179">
        <v>4246</v>
      </c>
      <c r="P59" s="179">
        <v>6994</v>
      </c>
      <c r="Q59" s="179">
        <v>5403</v>
      </c>
      <c r="R59" s="180">
        <f>Q59/P59-1</f>
        <v>-0.22748069774092083</v>
      </c>
      <c r="S59" s="180">
        <f>Q59/M59-1</f>
        <v>-0.11032438662934296</v>
      </c>
      <c r="T59" s="179">
        <f>Q59-P59</f>
        <v>-1591</v>
      </c>
      <c r="U59" s="179">
        <f>Q59-M59</f>
        <v>-670</v>
      </c>
      <c r="V59" s="180">
        <f>Q59/Q59</f>
        <v>1</v>
      </c>
    </row>
    <row r="60" spans="2:22" x14ac:dyDescent="0.25">
      <c r="B60" s="62" t="s">
        <v>93</v>
      </c>
      <c r="C60" s="179">
        <v>26938</v>
      </c>
      <c r="D60" s="179">
        <v>11048</v>
      </c>
      <c r="E60" s="179">
        <v>12682</v>
      </c>
      <c r="F60" s="179">
        <v>26372</v>
      </c>
      <c r="G60" s="179">
        <v>25035</v>
      </c>
      <c r="H60" s="180">
        <f>G60/F60-1</f>
        <v>-5.0697709692097637E-2</v>
      </c>
      <c r="I60" s="180">
        <f>G60/C60-1</f>
        <v>-7.0643700348949401E-2</v>
      </c>
      <c r="J60" s="179">
        <f>G60-F60</f>
        <v>-1337</v>
      </c>
      <c r="K60" s="179">
        <f>G60-C60</f>
        <v>-1903</v>
      </c>
      <c r="L60" s="180">
        <f>G60/G59</f>
        <v>0.43433379597501737</v>
      </c>
      <c r="M60" s="181">
        <v>3908</v>
      </c>
      <c r="N60" s="179">
        <v>1138</v>
      </c>
      <c r="O60" s="179">
        <v>1449</v>
      </c>
      <c r="P60" s="179">
        <v>3131</v>
      </c>
      <c r="Q60" s="179">
        <v>2432</v>
      </c>
      <c r="R60" s="180">
        <f>Q60/P60-1</f>
        <v>-0.22325135739380386</v>
      </c>
      <c r="S60" s="180">
        <f>Q60/M60-1</f>
        <v>-0.37768679631525082</v>
      </c>
      <c r="T60" s="179">
        <f>Q60-P60</f>
        <v>-699</v>
      </c>
      <c r="U60" s="179">
        <f>Q60-M60</f>
        <v>-1476</v>
      </c>
      <c r="V60" s="180">
        <f>Q60/Q59</f>
        <v>0.4501203035350731</v>
      </c>
    </row>
    <row r="61" spans="2:22" ht="15.75" thickBot="1" x14ac:dyDescent="0.3">
      <c r="B61" s="62" t="s">
        <v>166</v>
      </c>
      <c r="C61" s="179">
        <v>42666</v>
      </c>
      <c r="D61" s="179">
        <v>13270</v>
      </c>
      <c r="E61" s="179">
        <v>23418</v>
      </c>
      <c r="F61" s="179">
        <v>33596</v>
      </c>
      <c r="G61" s="179">
        <v>32604</v>
      </c>
      <c r="H61" s="180">
        <f>G61/F61-1</f>
        <v>-2.9527324681509759E-2</v>
      </c>
      <c r="I61" s="180">
        <f>G61/C61-1</f>
        <v>-0.23583180987202923</v>
      </c>
      <c r="J61" s="179">
        <f>G61-F61</f>
        <v>-992</v>
      </c>
      <c r="K61" s="179">
        <f>G61-C61</f>
        <v>-10062</v>
      </c>
      <c r="L61" s="180">
        <f>G61/G59</f>
        <v>0.56564885496183204</v>
      </c>
      <c r="M61" s="181">
        <v>2165</v>
      </c>
      <c r="N61" s="179">
        <v>1140</v>
      </c>
      <c r="O61" s="179">
        <v>2797</v>
      </c>
      <c r="P61" s="179">
        <v>3863</v>
      </c>
      <c r="Q61" s="179">
        <v>2971</v>
      </c>
      <c r="R61" s="180">
        <f>Q61/P61-1</f>
        <v>-0.23090862024333425</v>
      </c>
      <c r="S61" s="180">
        <f>Q61/M61-1</f>
        <v>0.37228637413394927</v>
      </c>
      <c r="T61" s="179">
        <f>Q61-P61</f>
        <v>-892</v>
      </c>
      <c r="U61" s="179">
        <f>Q61-M61</f>
        <v>806</v>
      </c>
      <c r="V61" s="180">
        <f>Q61/Q59</f>
        <v>0.54987969646492685</v>
      </c>
    </row>
    <row r="62" spans="2:22" ht="16.5" thickBot="1" x14ac:dyDescent="0.3">
      <c r="B62" s="183" t="s">
        <v>204</v>
      </c>
      <c r="C62" s="186"/>
      <c r="D62" s="186"/>
      <c r="E62" s="186"/>
      <c r="F62" s="186"/>
      <c r="G62" s="186"/>
      <c r="H62" s="186"/>
      <c r="I62" s="186"/>
      <c r="J62" s="186"/>
      <c r="K62" s="201"/>
      <c r="L62" s="201"/>
      <c r="M62" s="201"/>
      <c r="N62" s="201"/>
      <c r="O62" s="201"/>
      <c r="P62" s="201"/>
      <c r="Q62" s="201"/>
      <c r="R62" s="201"/>
      <c r="S62" s="201"/>
      <c r="T62" s="201"/>
      <c r="U62" s="201"/>
      <c r="V62" s="201"/>
    </row>
    <row r="63" spans="2:22" x14ac:dyDescent="0.25">
      <c r="B63" s="62" t="s">
        <v>58</v>
      </c>
      <c r="C63" s="179">
        <v>20886</v>
      </c>
      <c r="D63" s="179">
        <v>7065</v>
      </c>
      <c r="E63" s="179">
        <v>18939</v>
      </c>
      <c r="F63" s="179">
        <v>26581</v>
      </c>
      <c r="G63" s="179">
        <v>20282</v>
      </c>
      <c r="H63" s="180">
        <f>G63/F63-1</f>
        <v>-0.23697377826266885</v>
      </c>
      <c r="I63" s="180">
        <f>G63/C63-1</f>
        <v>-2.8918893038398896E-2</v>
      </c>
      <c r="J63" s="179">
        <f>G63-F63</f>
        <v>-6299</v>
      </c>
      <c r="K63" s="179">
        <f>G63-C63</f>
        <v>-604</v>
      </c>
      <c r="L63" s="180">
        <f>G63/G63</f>
        <v>1</v>
      </c>
      <c r="M63" s="181">
        <v>1558</v>
      </c>
      <c r="N63" s="179">
        <v>1424</v>
      </c>
      <c r="O63" s="179">
        <v>3469</v>
      </c>
      <c r="P63" s="179">
        <v>2655</v>
      </c>
      <c r="Q63" s="179">
        <v>3541</v>
      </c>
      <c r="R63" s="180">
        <f>Q63/P63-1</f>
        <v>0.3337099811676083</v>
      </c>
      <c r="S63" s="180">
        <f>Q63/M63-1</f>
        <v>1.272785622593068</v>
      </c>
      <c r="T63" s="179">
        <f>Q63-P63</f>
        <v>886</v>
      </c>
      <c r="U63" s="179">
        <f>Q63-M63</f>
        <v>1983</v>
      </c>
      <c r="V63" s="180">
        <f>Q63/Q63</f>
        <v>1</v>
      </c>
    </row>
    <row r="64" spans="2:22" x14ac:dyDescent="0.25">
      <c r="B64" s="62" t="s">
        <v>93</v>
      </c>
      <c r="C64" s="179">
        <v>9482</v>
      </c>
      <c r="D64" s="179">
        <v>4974</v>
      </c>
      <c r="E64" s="179">
        <v>9315</v>
      </c>
      <c r="F64" s="179">
        <v>11895</v>
      </c>
      <c r="G64" s="179">
        <v>12164</v>
      </c>
      <c r="H64" s="180">
        <f>G64/F64-1</f>
        <v>2.2614543926019248E-2</v>
      </c>
      <c r="I64" s="180">
        <f>G64/C64-1</f>
        <v>0.28285171904661466</v>
      </c>
      <c r="J64" s="179">
        <f>G64-F64</f>
        <v>269</v>
      </c>
      <c r="K64" s="179">
        <f>G64-C64</f>
        <v>2682</v>
      </c>
      <c r="L64" s="180">
        <f>G64/G63</f>
        <v>0.59974361502810369</v>
      </c>
      <c r="M64" s="181">
        <v>1017</v>
      </c>
      <c r="N64" s="179">
        <v>747</v>
      </c>
      <c r="O64" s="179">
        <v>1443</v>
      </c>
      <c r="P64" s="179">
        <v>1245</v>
      </c>
      <c r="Q64" s="179">
        <v>2152</v>
      </c>
      <c r="R64" s="180">
        <f>Q64/P64-1</f>
        <v>0.72851405622489951</v>
      </c>
      <c r="S64" s="180">
        <f>Q64/M64-1</f>
        <v>1.1160275319567354</v>
      </c>
      <c r="T64" s="179">
        <f>Q64-P64</f>
        <v>907</v>
      </c>
      <c r="U64" s="179">
        <f>Q64-M64</f>
        <v>1135</v>
      </c>
      <c r="V64" s="180">
        <f>Q64/Q63</f>
        <v>0.60773792713922625</v>
      </c>
    </row>
    <row r="65" spans="2:22" ht="15.75" thickBot="1" x14ac:dyDescent="0.3">
      <c r="B65" s="62" t="s">
        <v>166</v>
      </c>
      <c r="C65" s="179">
        <v>11404</v>
      </c>
      <c r="D65" s="179">
        <v>2091</v>
      </c>
      <c r="E65" s="179">
        <v>9621</v>
      </c>
      <c r="F65" s="179">
        <v>14686</v>
      </c>
      <c r="G65" s="179">
        <v>8118</v>
      </c>
      <c r="H65" s="180">
        <f>G65/F65-1</f>
        <v>-0.44722865313904403</v>
      </c>
      <c r="I65" s="180">
        <f>G65/C65-1</f>
        <v>-0.28814451069800073</v>
      </c>
      <c r="J65" s="179">
        <f>G65-F65</f>
        <v>-6568</v>
      </c>
      <c r="K65" s="179">
        <f>G65-C65</f>
        <v>-3286</v>
      </c>
      <c r="L65" s="180">
        <f>G65/G63</f>
        <v>0.40025638497189625</v>
      </c>
      <c r="M65" s="181">
        <v>540</v>
      </c>
      <c r="N65" s="179">
        <v>677</v>
      </c>
      <c r="O65" s="179">
        <v>2025</v>
      </c>
      <c r="P65" s="179">
        <v>1409</v>
      </c>
      <c r="Q65" s="179">
        <v>1390</v>
      </c>
      <c r="R65" s="180">
        <f>Q65/P65-1</f>
        <v>-1.3484740951029139E-2</v>
      </c>
      <c r="S65" s="180">
        <f>Q65/M65-1</f>
        <v>1.574074074074074</v>
      </c>
      <c r="T65" s="179">
        <f>Q65-P65</f>
        <v>-19</v>
      </c>
      <c r="U65" s="179">
        <f>Q65-M65</f>
        <v>850</v>
      </c>
      <c r="V65" s="180">
        <f>Q65/Q63</f>
        <v>0.39254447896074557</v>
      </c>
    </row>
    <row r="66" spans="2:22" ht="16.5" thickBot="1" x14ac:dyDescent="0.3">
      <c r="B66" s="183" t="s">
        <v>205</v>
      </c>
      <c r="C66" s="186"/>
      <c r="D66" s="186"/>
      <c r="E66" s="186"/>
      <c r="F66" s="186"/>
      <c r="G66" s="186"/>
      <c r="H66" s="186"/>
      <c r="I66" s="186"/>
      <c r="J66" s="186"/>
      <c r="K66" s="201"/>
      <c r="L66" s="201"/>
      <c r="M66" s="201"/>
      <c r="N66" s="201"/>
      <c r="O66" s="201"/>
      <c r="P66" s="201"/>
      <c r="Q66" s="201"/>
      <c r="R66" s="201"/>
      <c r="S66" s="201"/>
      <c r="T66" s="201"/>
      <c r="U66" s="201"/>
      <c r="V66" s="201"/>
    </row>
    <row r="67" spans="2:22" x14ac:dyDescent="0.25">
      <c r="B67" s="62" t="s">
        <v>58</v>
      </c>
      <c r="C67" s="179">
        <v>183351</v>
      </c>
      <c r="D67" s="179">
        <v>72363</v>
      </c>
      <c r="E67" s="179">
        <v>99727</v>
      </c>
      <c r="F67" s="179">
        <v>125757</v>
      </c>
      <c r="G67" s="179">
        <v>106391</v>
      </c>
      <c r="H67" s="180">
        <f>G67/F67-1</f>
        <v>-0.15399540383437904</v>
      </c>
      <c r="I67" s="180">
        <f>G67/C67-1</f>
        <v>-0.4197413703770364</v>
      </c>
      <c r="J67" s="179">
        <f>G67-F67</f>
        <v>-19366</v>
      </c>
      <c r="K67" s="179">
        <f>G67-C67</f>
        <v>-76960</v>
      </c>
      <c r="L67" s="180">
        <f>G67/G67</f>
        <v>1</v>
      </c>
      <c r="M67" s="181">
        <v>25891</v>
      </c>
      <c r="N67" s="179">
        <v>7173</v>
      </c>
      <c r="O67" s="179">
        <v>17774</v>
      </c>
      <c r="P67" s="179">
        <v>13877</v>
      </c>
      <c r="Q67" s="179">
        <v>12042</v>
      </c>
      <c r="R67" s="180">
        <f>Q67/P67-1</f>
        <v>-0.13223319161201985</v>
      </c>
      <c r="S67" s="180">
        <f>Q67/M67-1</f>
        <v>-0.53489629601019661</v>
      </c>
      <c r="T67" s="179">
        <f>Q67-P67</f>
        <v>-1835</v>
      </c>
      <c r="U67" s="179">
        <f>Q67-M67</f>
        <v>-13849</v>
      </c>
      <c r="V67" s="180">
        <f>Q67/Q67</f>
        <v>1</v>
      </c>
    </row>
    <row r="68" spans="2:22" x14ac:dyDescent="0.25">
      <c r="B68" s="62" t="s">
        <v>93</v>
      </c>
      <c r="C68" s="179">
        <v>52164</v>
      </c>
      <c r="D68" s="179">
        <v>24363</v>
      </c>
      <c r="E68" s="179">
        <v>37423</v>
      </c>
      <c r="F68" s="179">
        <v>45977</v>
      </c>
      <c r="G68" s="179">
        <v>44221</v>
      </c>
      <c r="H68" s="180">
        <f>G68/F68-1</f>
        <v>-3.8193009548252332E-2</v>
      </c>
      <c r="I68" s="180">
        <f>G68/C68-1</f>
        <v>-0.15226976458860519</v>
      </c>
      <c r="J68" s="179">
        <f>G68-F68</f>
        <v>-1756</v>
      </c>
      <c r="K68" s="179">
        <f>G68-C68</f>
        <v>-7943</v>
      </c>
      <c r="L68" s="180">
        <f>G68/G67</f>
        <v>0.41564606028705436</v>
      </c>
      <c r="M68" s="181">
        <v>7687</v>
      </c>
      <c r="N68" s="179">
        <v>2804</v>
      </c>
      <c r="O68" s="179">
        <v>6501</v>
      </c>
      <c r="P68" s="179">
        <v>6972</v>
      </c>
      <c r="Q68" s="179">
        <v>5670</v>
      </c>
      <c r="R68" s="180">
        <f>Q68/P68-1</f>
        <v>-0.18674698795180722</v>
      </c>
      <c r="S68" s="180">
        <f>Q68/M68-1</f>
        <v>-0.26239104982437877</v>
      </c>
      <c r="T68" s="179">
        <f>Q68-P68</f>
        <v>-1302</v>
      </c>
      <c r="U68" s="179">
        <f>Q68-M68</f>
        <v>-2017</v>
      </c>
      <c r="V68" s="180">
        <f>Q68/Q67</f>
        <v>0.47085201793721976</v>
      </c>
    </row>
    <row r="69" spans="2:22" ht="15.75" thickBot="1" x14ac:dyDescent="0.3">
      <c r="B69" s="62" t="s">
        <v>166</v>
      </c>
      <c r="C69" s="179">
        <v>131189</v>
      </c>
      <c r="D69" s="179">
        <v>48001</v>
      </c>
      <c r="E69" s="179">
        <v>62305</v>
      </c>
      <c r="F69" s="179">
        <v>79781</v>
      </c>
      <c r="G69" s="179">
        <v>62169</v>
      </c>
      <c r="H69" s="180">
        <f>G69/F69-1</f>
        <v>-0.22075431493714037</v>
      </c>
      <c r="I69" s="180">
        <f>G69/C69-1</f>
        <v>-0.52611118310224181</v>
      </c>
      <c r="J69" s="179">
        <f>G69-F69</f>
        <v>-17612</v>
      </c>
      <c r="K69" s="179">
        <f>G69-C69</f>
        <v>-69020</v>
      </c>
      <c r="L69" s="180">
        <f>G69/G67</f>
        <v>0.58434454042165218</v>
      </c>
      <c r="M69" s="181">
        <v>18204</v>
      </c>
      <c r="N69" s="179">
        <v>4369</v>
      </c>
      <c r="O69" s="179">
        <v>11272</v>
      </c>
      <c r="P69" s="179">
        <v>6905</v>
      </c>
      <c r="Q69" s="179">
        <v>6371</v>
      </c>
      <c r="R69" s="180">
        <f>Q69/P69-1</f>
        <v>-7.7335264301230944E-2</v>
      </c>
      <c r="S69" s="180">
        <f>Q69/M69-1</f>
        <v>-0.65002197319270483</v>
      </c>
      <c r="T69" s="179">
        <f>Q69-P69</f>
        <v>-534</v>
      </c>
      <c r="U69" s="179">
        <f>Q69-M69</f>
        <v>-11833</v>
      </c>
      <c r="V69" s="180">
        <f>Q69/Q67</f>
        <v>0.52906493937884069</v>
      </c>
    </row>
    <row r="70" spans="2:22" ht="16.5" thickBot="1" x14ac:dyDescent="0.3">
      <c r="B70" s="164" t="s">
        <v>163</v>
      </c>
      <c r="C70" s="201"/>
      <c r="D70" s="201"/>
      <c r="E70" s="201"/>
      <c r="F70" s="201"/>
      <c r="G70" s="201"/>
      <c r="H70" s="201"/>
      <c r="I70" s="201"/>
      <c r="J70" s="201"/>
      <c r="K70" s="201"/>
      <c r="L70" s="201"/>
      <c r="M70" s="201"/>
      <c r="N70" s="201"/>
      <c r="O70" s="201"/>
      <c r="P70" s="201"/>
      <c r="Q70" s="201"/>
      <c r="R70" s="201"/>
      <c r="S70" s="201"/>
      <c r="T70" s="201"/>
      <c r="U70" s="201"/>
      <c r="V70" s="201"/>
    </row>
    <row r="71" spans="2:22" ht="16.5" thickBot="1" x14ac:dyDescent="0.3">
      <c r="B71" s="183" t="s">
        <v>207</v>
      </c>
      <c r="C71" s="186"/>
      <c r="D71" s="186"/>
      <c r="E71" s="186"/>
      <c r="F71" s="186"/>
      <c r="G71" s="186"/>
      <c r="H71" s="186"/>
      <c r="I71" s="186"/>
      <c r="J71" s="186"/>
      <c r="K71" s="201"/>
      <c r="L71" s="201"/>
      <c r="M71" s="201"/>
      <c r="N71" s="201"/>
      <c r="O71" s="201"/>
      <c r="P71" s="201"/>
      <c r="Q71" s="201"/>
      <c r="R71" s="201"/>
      <c r="S71" s="201"/>
      <c r="T71" s="201"/>
      <c r="U71" s="201"/>
      <c r="V71" s="201"/>
    </row>
    <row r="72" spans="2:22" x14ac:dyDescent="0.25">
      <c r="B72" s="62" t="s">
        <v>58</v>
      </c>
      <c r="C72" s="179">
        <v>3065575</v>
      </c>
      <c r="D72" s="179">
        <v>795213</v>
      </c>
      <c r="E72" s="179">
        <v>1188784</v>
      </c>
      <c r="F72" s="179">
        <v>2816231</v>
      </c>
      <c r="G72" s="179">
        <v>3179036</v>
      </c>
      <c r="H72" s="180">
        <f>G72/F72-1</f>
        <v>0.12882643504740909</v>
      </c>
      <c r="I72" s="180">
        <f>G72/C72-1</f>
        <v>3.7011327401873961E-2</v>
      </c>
      <c r="J72" s="179">
        <f>G72-F72</f>
        <v>362805</v>
      </c>
      <c r="K72" s="179">
        <f>G72-C72</f>
        <v>113461</v>
      </c>
      <c r="L72" s="180">
        <f>G72/G72</f>
        <v>1</v>
      </c>
      <c r="M72" s="181">
        <v>256733</v>
      </c>
      <c r="N72" s="179">
        <v>38706</v>
      </c>
      <c r="O72" s="179">
        <v>169823</v>
      </c>
      <c r="P72" s="179">
        <v>263759</v>
      </c>
      <c r="Q72" s="179">
        <v>300753</v>
      </c>
      <c r="R72" s="180">
        <f>Q72/P72-1</f>
        <v>0.14025682535951378</v>
      </c>
      <c r="S72" s="180">
        <f>Q72/M72-1</f>
        <v>0.17146218055333762</v>
      </c>
      <c r="T72" s="179">
        <f>Q72-P72</f>
        <v>36994</v>
      </c>
      <c r="U72" s="179">
        <f>Q72-M72</f>
        <v>44020</v>
      </c>
      <c r="V72" s="180">
        <f>Q72/Q72</f>
        <v>1</v>
      </c>
    </row>
    <row r="73" spans="2:22" x14ac:dyDescent="0.25">
      <c r="B73" s="62" t="s">
        <v>93</v>
      </c>
      <c r="C73" s="179">
        <v>2756026</v>
      </c>
      <c r="D73" s="179">
        <v>661524</v>
      </c>
      <c r="E73" s="179">
        <v>902978</v>
      </c>
      <c r="F73" s="179">
        <v>2466036</v>
      </c>
      <c r="G73" s="179">
        <v>2853186</v>
      </c>
      <c r="H73" s="180">
        <f>G73/F73-1</f>
        <v>0.15699284195364549</v>
      </c>
      <c r="I73" s="180">
        <f>G73/C73-1</f>
        <v>3.5253658710041158E-2</v>
      </c>
      <c r="J73" s="179">
        <f>G73-F73</f>
        <v>387150</v>
      </c>
      <c r="K73" s="179">
        <f>G73-C73</f>
        <v>97160</v>
      </c>
      <c r="L73" s="180">
        <f>G73/G72</f>
        <v>0.89750037432731178</v>
      </c>
      <c r="M73" s="181">
        <v>235088</v>
      </c>
      <c r="N73" s="179">
        <v>31285</v>
      </c>
      <c r="O73" s="179">
        <v>148414</v>
      </c>
      <c r="P73" s="179">
        <v>240727</v>
      </c>
      <c r="Q73" s="179">
        <v>279491</v>
      </c>
      <c r="R73" s="180">
        <f>Q73/P73-1</f>
        <v>0.16102888334087995</v>
      </c>
      <c r="S73" s="180">
        <f>Q73/M73-1</f>
        <v>0.18887820730960314</v>
      </c>
      <c r="T73" s="179">
        <f>Q73-P73</f>
        <v>38764</v>
      </c>
      <c r="U73" s="179">
        <f>Q73-M73</f>
        <v>44403</v>
      </c>
      <c r="V73" s="180">
        <f>Q73/Q72</f>
        <v>0.92930411334217777</v>
      </c>
    </row>
    <row r="74" spans="2:22" ht="15.75" thickBot="1" x14ac:dyDescent="0.3">
      <c r="B74" s="62" t="s">
        <v>166</v>
      </c>
      <c r="C74" s="179">
        <v>309550</v>
      </c>
      <c r="D74" s="179">
        <v>133691</v>
      </c>
      <c r="E74" s="179">
        <v>285807</v>
      </c>
      <c r="F74" s="179">
        <v>350194</v>
      </c>
      <c r="G74" s="179">
        <v>325853</v>
      </c>
      <c r="H74" s="180">
        <f>G74/F74-1</f>
        <v>-6.9507187444673546E-2</v>
      </c>
      <c r="I74" s="180">
        <f>G74/C74-1</f>
        <v>5.2666774349862777E-2</v>
      </c>
      <c r="J74" s="179">
        <f>G74-F74</f>
        <v>-24341</v>
      </c>
      <c r="K74" s="179">
        <f>G74-C74</f>
        <v>16303</v>
      </c>
      <c r="L74" s="180">
        <f>G74/G72</f>
        <v>0.10250056935498686</v>
      </c>
      <c r="M74" s="181">
        <v>21645</v>
      </c>
      <c r="N74" s="179">
        <v>7421</v>
      </c>
      <c r="O74" s="179">
        <v>21409</v>
      </c>
      <c r="P74" s="179">
        <v>23032</v>
      </c>
      <c r="Q74" s="179">
        <v>21262</v>
      </c>
      <c r="R74" s="180">
        <f>Q74/P74-1</f>
        <v>-7.6849600555748521E-2</v>
      </c>
      <c r="S74" s="180">
        <f>Q74/M74-1</f>
        <v>-1.7694617694617665E-2</v>
      </c>
      <c r="T74" s="179">
        <f>Q74-P74</f>
        <v>-1770</v>
      </c>
      <c r="U74" s="179">
        <f>Q74-M74</f>
        <v>-383</v>
      </c>
      <c r="V74" s="180">
        <f>Q74/Q72</f>
        <v>7.0695886657822199E-2</v>
      </c>
    </row>
    <row r="75" spans="2:22" ht="16.5" thickBot="1" x14ac:dyDescent="0.3">
      <c r="B75" s="183" t="s">
        <v>202</v>
      </c>
      <c r="C75" s="186"/>
      <c r="D75" s="186"/>
      <c r="E75" s="186"/>
      <c r="F75" s="186"/>
      <c r="G75" s="186"/>
      <c r="H75" s="186"/>
      <c r="I75" s="186"/>
      <c r="J75" s="186"/>
      <c r="K75" s="201"/>
      <c r="L75" s="201"/>
      <c r="M75" s="201"/>
      <c r="N75" s="201"/>
      <c r="O75" s="201"/>
      <c r="P75" s="201"/>
      <c r="Q75" s="201"/>
      <c r="R75" s="201"/>
      <c r="S75" s="201"/>
      <c r="T75" s="201"/>
      <c r="U75" s="201"/>
      <c r="V75" s="201"/>
    </row>
    <row r="76" spans="2:22" x14ac:dyDescent="0.25">
      <c r="B76" s="62" t="s">
        <v>58</v>
      </c>
      <c r="C76" s="179">
        <v>3016534</v>
      </c>
      <c r="D76" s="179">
        <v>778118</v>
      </c>
      <c r="E76" s="179">
        <v>1163118</v>
      </c>
      <c r="F76" s="179">
        <v>2770199</v>
      </c>
      <c r="G76" s="179">
        <v>3131193</v>
      </c>
      <c r="H76" s="180">
        <f>G76/F76-1</f>
        <v>0.13031338181841812</v>
      </c>
      <c r="I76" s="180">
        <f>G76/C76-1</f>
        <v>3.8010179895204166E-2</v>
      </c>
      <c r="J76" s="179">
        <f>G76-F76</f>
        <v>360994</v>
      </c>
      <c r="K76" s="179">
        <f>G76-C76</f>
        <v>114659</v>
      </c>
      <c r="L76" s="180">
        <f>G76/G76</f>
        <v>1</v>
      </c>
      <c r="M76" s="181">
        <v>251401</v>
      </c>
      <c r="N76" s="179">
        <v>36608</v>
      </c>
      <c r="O76" s="179">
        <v>166228</v>
      </c>
      <c r="P76" s="179">
        <v>258126</v>
      </c>
      <c r="Q76" s="179">
        <v>292412</v>
      </c>
      <c r="R76" s="180">
        <f>Q76/P76-1</f>
        <v>0.13282660406158242</v>
      </c>
      <c r="S76" s="180">
        <f>Q76/M76-1</f>
        <v>0.16312982048599656</v>
      </c>
      <c r="T76" s="179">
        <f>Q76-P76</f>
        <v>34286</v>
      </c>
      <c r="U76" s="179">
        <f>Q76-M76</f>
        <v>41011</v>
      </c>
      <c r="V76" s="180">
        <f>Q76/Q76</f>
        <v>1</v>
      </c>
    </row>
    <row r="77" spans="2:22" x14ac:dyDescent="0.25">
      <c r="B77" s="62" t="s">
        <v>93</v>
      </c>
      <c r="C77" s="179">
        <v>2727319</v>
      </c>
      <c r="D77" s="179">
        <v>652962</v>
      </c>
      <c r="E77" s="179">
        <v>891718</v>
      </c>
      <c r="F77" s="179">
        <v>2440425</v>
      </c>
      <c r="G77" s="179">
        <v>2820182</v>
      </c>
      <c r="H77" s="180">
        <f>G77/F77-1</f>
        <v>0.15561101037729075</v>
      </c>
      <c r="I77" s="180">
        <f>G77/C77-1</f>
        <v>3.4049188965427302E-2</v>
      </c>
      <c r="J77" s="179">
        <f>G77-F77</f>
        <v>379757</v>
      </c>
      <c r="K77" s="179">
        <f>G77-C77</f>
        <v>92863</v>
      </c>
      <c r="L77" s="180">
        <f>G77/G76</f>
        <v>0.90067332163811042</v>
      </c>
      <c r="M77" s="181">
        <v>231972</v>
      </c>
      <c r="N77" s="179">
        <v>30144</v>
      </c>
      <c r="O77" s="179">
        <v>146569</v>
      </c>
      <c r="P77" s="179">
        <v>236468</v>
      </c>
      <c r="Q77" s="179">
        <v>272362</v>
      </c>
      <c r="R77" s="180">
        <f>Q77/P77-1</f>
        <v>0.15179220867094068</v>
      </c>
      <c r="S77" s="180">
        <f>Q77/M77-1</f>
        <v>0.17411584156708559</v>
      </c>
      <c r="T77" s="179">
        <f>Q77-P77</f>
        <v>35894</v>
      </c>
      <c r="U77" s="179">
        <f>Q77-M77</f>
        <v>40390</v>
      </c>
      <c r="V77" s="180">
        <f>Q77/Q76</f>
        <v>0.93143236255694017</v>
      </c>
    </row>
    <row r="78" spans="2:22" ht="15.75" thickBot="1" x14ac:dyDescent="0.3">
      <c r="B78" s="62" t="s">
        <v>166</v>
      </c>
      <c r="C78" s="179">
        <v>289218</v>
      </c>
      <c r="D78" s="179">
        <v>125156</v>
      </c>
      <c r="E78" s="179">
        <v>271402</v>
      </c>
      <c r="F78" s="179">
        <v>329775</v>
      </c>
      <c r="G78" s="179">
        <v>311009</v>
      </c>
      <c r="H78" s="180">
        <f>G78/F78-1</f>
        <v>-5.6905465847926662E-2</v>
      </c>
      <c r="I78" s="180">
        <f>G78/C78-1</f>
        <v>7.5344549785974602E-2</v>
      </c>
      <c r="J78" s="179">
        <f>G78-F78</f>
        <v>-18766</v>
      </c>
      <c r="K78" s="179">
        <f>G78-C78</f>
        <v>21791</v>
      </c>
      <c r="L78" s="180">
        <f>G78/G76</f>
        <v>9.9326039627707391E-2</v>
      </c>
      <c r="M78" s="181">
        <v>19429</v>
      </c>
      <c r="N78" s="179">
        <v>6464</v>
      </c>
      <c r="O78" s="179">
        <v>19659</v>
      </c>
      <c r="P78" s="179">
        <v>21657</v>
      </c>
      <c r="Q78" s="179">
        <v>20050</v>
      </c>
      <c r="R78" s="180">
        <f>Q78/P78-1</f>
        <v>-7.4202336427021232E-2</v>
      </c>
      <c r="S78" s="180">
        <f>Q78/M78-1</f>
        <v>3.1962530238303533E-2</v>
      </c>
      <c r="T78" s="179">
        <f>Q78-P78</f>
        <v>-1607</v>
      </c>
      <c r="U78" s="179">
        <f>Q78-M78</f>
        <v>621</v>
      </c>
      <c r="V78" s="180">
        <f>Q78/Q76</f>
        <v>6.8567637443059798E-2</v>
      </c>
    </row>
    <row r="79" spans="2:22" ht="16.5" thickBot="1" x14ac:dyDescent="0.3">
      <c r="B79" s="183" t="s">
        <v>203</v>
      </c>
      <c r="C79" s="186"/>
      <c r="D79" s="186"/>
      <c r="E79" s="186"/>
      <c r="F79" s="186"/>
      <c r="G79" s="186"/>
      <c r="H79" s="186"/>
      <c r="I79" s="186"/>
      <c r="J79" s="186"/>
      <c r="K79" s="201"/>
      <c r="L79" s="201"/>
      <c r="M79" s="201"/>
      <c r="N79" s="201"/>
      <c r="O79" s="201"/>
      <c r="P79" s="201"/>
      <c r="Q79" s="201"/>
      <c r="R79" s="201"/>
      <c r="S79" s="201"/>
      <c r="T79" s="201"/>
      <c r="U79" s="201"/>
      <c r="V79" s="201"/>
    </row>
    <row r="80" spans="2:22" x14ac:dyDescent="0.25">
      <c r="B80" s="62" t="s">
        <v>58</v>
      </c>
      <c r="C80" s="179">
        <v>14543</v>
      </c>
      <c r="D80" s="179">
        <v>6538</v>
      </c>
      <c r="E80" s="179">
        <v>6329</v>
      </c>
      <c r="F80" s="179">
        <v>11592</v>
      </c>
      <c r="G80" s="179">
        <v>15664</v>
      </c>
      <c r="H80" s="180">
        <f>G80/F80-1</f>
        <v>0.35127674258109032</v>
      </c>
      <c r="I80" s="180">
        <f>G80/C80-1</f>
        <v>7.7081757546586083E-2</v>
      </c>
      <c r="J80" s="179">
        <f>G80-F80</f>
        <v>4072</v>
      </c>
      <c r="K80" s="179">
        <f>G80-C80</f>
        <v>1121</v>
      </c>
      <c r="L80" s="180">
        <f>G80/G80</f>
        <v>1</v>
      </c>
      <c r="M80" s="181">
        <v>1072</v>
      </c>
      <c r="N80" s="179">
        <v>721</v>
      </c>
      <c r="O80" s="179">
        <v>578</v>
      </c>
      <c r="P80" s="179">
        <v>544</v>
      </c>
      <c r="Q80" s="179">
        <v>2928</v>
      </c>
      <c r="R80" s="180">
        <f>Q80/P80-1</f>
        <v>4.382352941176471</v>
      </c>
      <c r="S80" s="180">
        <f>Q80/M80-1</f>
        <v>1.7313432835820897</v>
      </c>
      <c r="T80" s="179">
        <f>Q80-P80</f>
        <v>2384</v>
      </c>
      <c r="U80" s="179">
        <f>Q80-M80</f>
        <v>1856</v>
      </c>
      <c r="V80" s="180">
        <f>Q80/Q80</f>
        <v>1</v>
      </c>
    </row>
    <row r="81" spans="2:22" x14ac:dyDescent="0.25">
      <c r="B81" s="62" t="s">
        <v>93</v>
      </c>
      <c r="C81" s="179">
        <v>10237</v>
      </c>
      <c r="D81" s="179">
        <v>3780</v>
      </c>
      <c r="E81" s="179">
        <v>3016</v>
      </c>
      <c r="F81" s="179">
        <v>7268</v>
      </c>
      <c r="G81" s="179">
        <v>12020</v>
      </c>
      <c r="H81" s="180">
        <f>G81/F81-1</f>
        <v>0.65382498624105678</v>
      </c>
      <c r="I81" s="180">
        <f>G81/C81-1</f>
        <v>0.17417212073849764</v>
      </c>
      <c r="J81" s="179">
        <f>G81-F81</f>
        <v>4752</v>
      </c>
      <c r="K81" s="179">
        <f>G81-C81</f>
        <v>1783</v>
      </c>
      <c r="L81" s="180">
        <f>G81/G80</f>
        <v>0.76736465781409602</v>
      </c>
      <c r="M81" s="181">
        <v>902</v>
      </c>
      <c r="N81" s="179">
        <v>483</v>
      </c>
      <c r="O81" s="179">
        <v>425</v>
      </c>
      <c r="P81" s="179">
        <v>499</v>
      </c>
      <c r="Q81" s="179">
        <v>2606</v>
      </c>
      <c r="R81" s="180">
        <f>Q81/P81-1</f>
        <v>4.2224448897795588</v>
      </c>
      <c r="S81" s="180">
        <f>Q81/M81-1</f>
        <v>1.8891352549889135</v>
      </c>
      <c r="T81" s="179">
        <f>Q81-P81</f>
        <v>2107</v>
      </c>
      <c r="U81" s="179">
        <f>Q81-M81</f>
        <v>1704</v>
      </c>
      <c r="V81" s="180">
        <f>Q81/Q80</f>
        <v>0.89002732240437155</v>
      </c>
    </row>
    <row r="82" spans="2:22" ht="15.75" thickBot="1" x14ac:dyDescent="0.3">
      <c r="B82" s="62" t="s">
        <v>166</v>
      </c>
      <c r="C82" s="179">
        <v>4307</v>
      </c>
      <c r="D82" s="179">
        <v>2758</v>
      </c>
      <c r="E82" s="179">
        <v>3311</v>
      </c>
      <c r="F82" s="179">
        <v>4323</v>
      </c>
      <c r="G82" s="179">
        <v>3647</v>
      </c>
      <c r="H82" s="180">
        <f>G82/F82-1</f>
        <v>-0.15637288919731673</v>
      </c>
      <c r="I82" s="180">
        <f>G82/C82-1</f>
        <v>-0.15323891339679596</v>
      </c>
      <c r="J82" s="179">
        <f>G82-F82</f>
        <v>-676</v>
      </c>
      <c r="K82" s="179">
        <f>G82-C82</f>
        <v>-660</v>
      </c>
      <c r="L82" s="180">
        <f>G82/G80</f>
        <v>0.23282686414708886</v>
      </c>
      <c r="M82" s="181">
        <v>170</v>
      </c>
      <c r="N82" s="179">
        <v>238</v>
      </c>
      <c r="O82" s="179">
        <v>152</v>
      </c>
      <c r="P82" s="179">
        <v>45</v>
      </c>
      <c r="Q82" s="179">
        <v>322</v>
      </c>
      <c r="R82" s="180">
        <f>Q82/P82-1</f>
        <v>6.1555555555555559</v>
      </c>
      <c r="S82" s="180">
        <f>Q82/M82-1</f>
        <v>0.89411764705882346</v>
      </c>
      <c r="T82" s="179">
        <f>Q82-P82</f>
        <v>277</v>
      </c>
      <c r="U82" s="179">
        <f>Q82-M82</f>
        <v>152</v>
      </c>
      <c r="V82" s="180">
        <f>Q82/Q80</f>
        <v>0.10997267759562841</v>
      </c>
    </row>
    <row r="83" spans="2:22" ht="16.5" thickBot="1" x14ac:dyDescent="0.3">
      <c r="B83" s="183" t="s">
        <v>204</v>
      </c>
      <c r="C83" s="186"/>
      <c r="D83" s="186"/>
      <c r="E83" s="186"/>
      <c r="F83" s="186"/>
      <c r="G83" s="186"/>
      <c r="H83" s="186"/>
      <c r="I83" s="186"/>
      <c r="J83" s="186"/>
      <c r="K83" s="201"/>
      <c r="L83" s="201"/>
      <c r="M83" s="201"/>
      <c r="N83" s="201"/>
      <c r="O83" s="201"/>
      <c r="P83" s="201"/>
      <c r="Q83" s="201"/>
      <c r="R83" s="201"/>
      <c r="S83" s="201"/>
      <c r="T83" s="201"/>
      <c r="U83" s="201"/>
      <c r="V83" s="201"/>
    </row>
    <row r="84" spans="2:22" x14ac:dyDescent="0.25">
      <c r="B84" s="62" t="s">
        <v>58</v>
      </c>
      <c r="C84" s="179">
        <v>9142</v>
      </c>
      <c r="D84" s="179">
        <v>1873</v>
      </c>
      <c r="E84" s="179">
        <v>3534</v>
      </c>
      <c r="F84" s="179">
        <v>6591</v>
      </c>
      <c r="G84" s="179">
        <v>5808</v>
      </c>
      <c r="H84" s="180">
        <f>G84/F84-1</f>
        <v>-0.11879836140191169</v>
      </c>
      <c r="I84" s="180">
        <f>G84/C84-1</f>
        <v>-0.36469043972872461</v>
      </c>
      <c r="J84" s="179">
        <f>G84-F84</f>
        <v>-783</v>
      </c>
      <c r="K84" s="179">
        <f>G84-C84</f>
        <v>-3334</v>
      </c>
      <c r="L84" s="180">
        <f>G84/G84</f>
        <v>1</v>
      </c>
      <c r="M84" s="181">
        <v>728</v>
      </c>
      <c r="N84" s="179">
        <v>353</v>
      </c>
      <c r="O84" s="179">
        <v>664</v>
      </c>
      <c r="P84" s="179">
        <v>600</v>
      </c>
      <c r="Q84" s="179">
        <v>929</v>
      </c>
      <c r="R84" s="180">
        <f>Q84/P84-1</f>
        <v>0.54833333333333334</v>
      </c>
      <c r="S84" s="180">
        <f>Q84/M84-1</f>
        <v>0.27609890109890101</v>
      </c>
      <c r="T84" s="179">
        <f>Q84-P84</f>
        <v>329</v>
      </c>
      <c r="U84" s="179">
        <f>Q84-M84</f>
        <v>201</v>
      </c>
      <c r="V84" s="180">
        <f>Q84/Q84</f>
        <v>1</v>
      </c>
    </row>
    <row r="85" spans="2:22" x14ac:dyDescent="0.25">
      <c r="B85" s="62" t="s">
        <v>93</v>
      </c>
      <c r="C85" s="179">
        <v>6014</v>
      </c>
      <c r="D85" s="179">
        <v>1162</v>
      </c>
      <c r="E85" s="179">
        <v>2330</v>
      </c>
      <c r="F85" s="179">
        <v>5356</v>
      </c>
      <c r="G85" s="179">
        <v>4503</v>
      </c>
      <c r="H85" s="180">
        <f>G85/F85-1</f>
        <v>-0.15926064227035097</v>
      </c>
      <c r="I85" s="180">
        <f>G85/C85-1</f>
        <v>-0.25124709012304625</v>
      </c>
      <c r="J85" s="179">
        <f>G85-F85</f>
        <v>-853</v>
      </c>
      <c r="K85" s="179">
        <f>G85-C85</f>
        <v>-1511</v>
      </c>
      <c r="L85" s="180">
        <f>G85/G84</f>
        <v>0.77530991735537191</v>
      </c>
      <c r="M85" s="181">
        <v>697</v>
      </c>
      <c r="N85" s="179">
        <v>255</v>
      </c>
      <c r="O85" s="179">
        <v>470</v>
      </c>
      <c r="P85" s="179">
        <v>493</v>
      </c>
      <c r="Q85" s="179">
        <v>779</v>
      </c>
      <c r="R85" s="180">
        <f>Q85/P85-1</f>
        <v>0.58012170385395545</v>
      </c>
      <c r="S85" s="180">
        <f>Q85/M85-1</f>
        <v>0.11764705882352944</v>
      </c>
      <c r="T85" s="179">
        <f>Q85-P85</f>
        <v>286</v>
      </c>
      <c r="U85" s="179">
        <f>Q85-M85</f>
        <v>82</v>
      </c>
      <c r="V85" s="180">
        <f>Q85/Q84</f>
        <v>0.83853606027987082</v>
      </c>
    </row>
    <row r="86" spans="2:22" ht="15.75" thickBot="1" x14ac:dyDescent="0.3">
      <c r="B86" s="62" t="s">
        <v>166</v>
      </c>
      <c r="C86" s="179">
        <v>3128</v>
      </c>
      <c r="D86" s="179">
        <v>711</v>
      </c>
      <c r="E86" s="179">
        <v>1205</v>
      </c>
      <c r="F86" s="179">
        <v>1235</v>
      </c>
      <c r="G86" s="179">
        <v>1303</v>
      </c>
      <c r="H86" s="180">
        <f>G86/F86-1</f>
        <v>5.5060728744939169E-2</v>
      </c>
      <c r="I86" s="180">
        <f>G86/C86-1</f>
        <v>-0.5834398976982097</v>
      </c>
      <c r="J86" s="179">
        <f>G86-F86</f>
        <v>68</v>
      </c>
      <c r="K86" s="179">
        <f>G86-C86</f>
        <v>-1825</v>
      </c>
      <c r="L86" s="180">
        <f>G86/G84</f>
        <v>0.22434573002754821</v>
      </c>
      <c r="M86" s="181">
        <v>30</v>
      </c>
      <c r="N86" s="179">
        <v>98</v>
      </c>
      <c r="O86" s="179">
        <v>194</v>
      </c>
      <c r="P86" s="179">
        <v>107</v>
      </c>
      <c r="Q86" s="179">
        <v>149</v>
      </c>
      <c r="R86" s="180">
        <f>Q86/P86-1</f>
        <v>0.39252336448598135</v>
      </c>
      <c r="S86" s="180">
        <f>Q86/M86-1</f>
        <v>3.9666666666666668</v>
      </c>
      <c r="T86" s="179">
        <f>Q86-P86</f>
        <v>42</v>
      </c>
      <c r="U86" s="179">
        <f>Q86-M86</f>
        <v>119</v>
      </c>
      <c r="V86" s="180">
        <f>Q86/Q84</f>
        <v>0.16038751345532831</v>
      </c>
    </row>
    <row r="87" spans="2:22" ht="16.5" thickBot="1" x14ac:dyDescent="0.3">
      <c r="B87" s="183" t="s">
        <v>205</v>
      </c>
      <c r="C87" s="186"/>
      <c r="D87" s="186"/>
      <c r="E87" s="186"/>
      <c r="F87" s="186"/>
      <c r="G87" s="186"/>
      <c r="H87" s="186"/>
      <c r="I87" s="186"/>
      <c r="J87" s="186"/>
      <c r="K87" s="201"/>
      <c r="L87" s="201"/>
      <c r="M87" s="201"/>
      <c r="N87" s="201"/>
      <c r="O87" s="201"/>
      <c r="P87" s="201"/>
      <c r="Q87" s="201"/>
      <c r="R87" s="201"/>
      <c r="S87" s="201"/>
      <c r="T87" s="201"/>
      <c r="U87" s="201"/>
      <c r="V87" s="201"/>
    </row>
    <row r="88" spans="2:22" x14ac:dyDescent="0.25">
      <c r="B88" s="62" t="s">
        <v>58</v>
      </c>
      <c r="C88" s="179">
        <v>25358</v>
      </c>
      <c r="D88" s="179">
        <v>8688</v>
      </c>
      <c r="E88" s="179">
        <v>15805</v>
      </c>
      <c r="F88" s="179">
        <v>27850</v>
      </c>
      <c r="G88" s="179">
        <v>26373</v>
      </c>
      <c r="H88" s="180">
        <f>G88/F88-1</f>
        <v>-5.3034111310592436E-2</v>
      </c>
      <c r="I88" s="180">
        <f>G88/C88-1</f>
        <v>4.0026815994952392E-2</v>
      </c>
      <c r="J88" s="179">
        <f>G88-F88</f>
        <v>-1477</v>
      </c>
      <c r="K88" s="179">
        <f>G88-C88</f>
        <v>1015</v>
      </c>
      <c r="L88" s="180">
        <f>G88/G88</f>
        <v>1</v>
      </c>
      <c r="M88" s="181">
        <v>3533</v>
      </c>
      <c r="N88" s="179">
        <v>1024</v>
      </c>
      <c r="O88" s="179">
        <v>2354</v>
      </c>
      <c r="P88" s="179">
        <v>4489</v>
      </c>
      <c r="Q88" s="179">
        <v>4485</v>
      </c>
      <c r="R88" s="180">
        <f>Q88/P88-1</f>
        <v>-8.9106705279573539E-4</v>
      </c>
      <c r="S88" s="180">
        <f>Q88/M88-1</f>
        <v>0.26945938296065663</v>
      </c>
      <c r="T88" s="179">
        <f>Q88-P88</f>
        <v>-4</v>
      </c>
      <c r="U88" s="179">
        <f>Q88-M88</f>
        <v>952</v>
      </c>
      <c r="V88" s="180">
        <f>Q88/Q88</f>
        <v>1</v>
      </c>
    </row>
    <row r="89" spans="2:22" x14ac:dyDescent="0.25">
      <c r="B89" s="62" t="s">
        <v>93</v>
      </c>
      <c r="C89" s="179">
        <v>12461</v>
      </c>
      <c r="D89" s="179">
        <v>3621</v>
      </c>
      <c r="E89" s="179">
        <v>5914</v>
      </c>
      <c r="F89" s="179">
        <v>12991</v>
      </c>
      <c r="G89" s="179">
        <v>16478</v>
      </c>
      <c r="H89" s="180">
        <f>G89/F89-1</f>
        <v>0.2684165961049958</v>
      </c>
      <c r="I89" s="180">
        <f>G89/C89-1</f>
        <v>0.32236578123746096</v>
      </c>
      <c r="J89" s="179">
        <f>G89-F89</f>
        <v>3487</v>
      </c>
      <c r="K89" s="179">
        <f>G89-C89</f>
        <v>4017</v>
      </c>
      <c r="L89" s="180">
        <f>G89/G88</f>
        <v>0.62480567246805441</v>
      </c>
      <c r="M89" s="181">
        <v>1517</v>
      </c>
      <c r="N89" s="179">
        <v>403</v>
      </c>
      <c r="O89" s="179">
        <v>950</v>
      </c>
      <c r="P89" s="179">
        <v>3267</v>
      </c>
      <c r="Q89" s="179">
        <v>3744</v>
      </c>
      <c r="R89" s="180">
        <f>Q89/P89-1</f>
        <v>0.14600550964187331</v>
      </c>
      <c r="S89" s="180">
        <f>Q89/M89-1</f>
        <v>1.4680290046143702</v>
      </c>
      <c r="T89" s="179">
        <f>Q89-P89</f>
        <v>477</v>
      </c>
      <c r="U89" s="179">
        <f>Q89-M89</f>
        <v>2227</v>
      </c>
      <c r="V89" s="180">
        <f>Q89/Q88</f>
        <v>0.83478260869565213</v>
      </c>
    </row>
    <row r="90" spans="2:22" ht="15.75" thickBot="1" x14ac:dyDescent="0.3">
      <c r="B90" s="62" t="s">
        <v>166</v>
      </c>
      <c r="C90" s="179">
        <v>12898</v>
      </c>
      <c r="D90" s="179">
        <v>5069</v>
      </c>
      <c r="E90" s="179">
        <v>9893</v>
      </c>
      <c r="F90" s="179">
        <v>14863</v>
      </c>
      <c r="G90" s="179">
        <v>9895</v>
      </c>
      <c r="H90" s="180">
        <f>G90/F90-1</f>
        <v>-0.33425284262934807</v>
      </c>
      <c r="I90" s="180">
        <f>G90/C90-1</f>
        <v>-0.23282679485191504</v>
      </c>
      <c r="J90" s="179">
        <f>G90-F90</f>
        <v>-4968</v>
      </c>
      <c r="K90" s="179">
        <f>G90-C90</f>
        <v>-3003</v>
      </c>
      <c r="L90" s="180">
        <f>G90/G88</f>
        <v>0.37519432753194554</v>
      </c>
      <c r="M90" s="181">
        <v>2016</v>
      </c>
      <c r="N90" s="179">
        <v>621</v>
      </c>
      <c r="O90" s="179">
        <v>1404</v>
      </c>
      <c r="P90" s="179">
        <v>1222</v>
      </c>
      <c r="Q90" s="179">
        <v>741</v>
      </c>
      <c r="R90" s="180">
        <f>Q90/P90-1</f>
        <v>-0.3936170212765957</v>
      </c>
      <c r="S90" s="180">
        <f>Q90/M90-1</f>
        <v>-0.63244047619047616</v>
      </c>
      <c r="T90" s="179">
        <f>Q90-P90</f>
        <v>-481</v>
      </c>
      <c r="U90" s="179">
        <f>Q90-M90</f>
        <v>-1275</v>
      </c>
      <c r="V90" s="180">
        <f>Q90/Q88</f>
        <v>0.16521739130434782</v>
      </c>
    </row>
    <row r="91" spans="2:22" ht="16.5" thickBot="1" x14ac:dyDescent="0.3">
      <c r="B91" s="164" t="s">
        <v>164</v>
      </c>
      <c r="C91" s="201"/>
      <c r="D91" s="201"/>
      <c r="E91" s="201"/>
      <c r="F91" s="201"/>
      <c r="G91" s="201"/>
      <c r="H91" s="201"/>
      <c r="I91" s="201"/>
      <c r="J91" s="201"/>
      <c r="K91" s="201"/>
      <c r="L91" s="201"/>
      <c r="M91" s="201"/>
      <c r="N91" s="201"/>
      <c r="O91" s="201"/>
      <c r="P91" s="201"/>
      <c r="Q91" s="201"/>
      <c r="R91" s="201"/>
      <c r="S91" s="201"/>
      <c r="T91" s="201"/>
      <c r="U91" s="201"/>
      <c r="V91" s="201"/>
    </row>
    <row r="92" spans="2:22" ht="16.5" thickBot="1" x14ac:dyDescent="0.3">
      <c r="B92" s="183" t="s">
        <v>207</v>
      </c>
      <c r="C92" s="186"/>
      <c r="D92" s="186"/>
      <c r="E92" s="186"/>
      <c r="F92" s="186"/>
      <c r="G92" s="186"/>
      <c r="H92" s="186"/>
      <c r="I92" s="186"/>
      <c r="J92" s="186"/>
      <c r="K92" s="201"/>
      <c r="L92" s="201"/>
      <c r="M92" s="201"/>
      <c r="N92" s="201"/>
      <c r="O92" s="201"/>
      <c r="P92" s="201"/>
      <c r="Q92" s="201"/>
      <c r="R92" s="201"/>
      <c r="S92" s="201"/>
      <c r="T92" s="201"/>
      <c r="U92" s="201"/>
      <c r="V92" s="201"/>
    </row>
    <row r="93" spans="2:22" x14ac:dyDescent="0.25">
      <c r="B93" s="62" t="s">
        <v>58</v>
      </c>
      <c r="C93" s="179">
        <v>2023196</v>
      </c>
      <c r="D93" s="179">
        <v>652706</v>
      </c>
      <c r="E93" s="179">
        <v>1024015</v>
      </c>
      <c r="F93" s="179">
        <v>2137752</v>
      </c>
      <c r="G93" s="179">
        <v>2380581</v>
      </c>
      <c r="H93" s="180">
        <f>G93/F93-1</f>
        <v>0.11359081876662969</v>
      </c>
      <c r="I93" s="180">
        <f>G93/C93-1</f>
        <v>0.17664378537719538</v>
      </c>
      <c r="J93" s="179">
        <f>G93-F93</f>
        <v>242829</v>
      </c>
      <c r="K93" s="179">
        <f>G93-C93</f>
        <v>357385</v>
      </c>
      <c r="L93" s="180">
        <f>G93/G93</f>
        <v>1</v>
      </c>
      <c r="M93" s="181">
        <v>168717</v>
      </c>
      <c r="N93" s="179">
        <v>39909</v>
      </c>
      <c r="O93" s="179">
        <v>141590</v>
      </c>
      <c r="P93" s="179">
        <v>210152</v>
      </c>
      <c r="Q93" s="179">
        <v>230895</v>
      </c>
      <c r="R93" s="180">
        <f>Q93/P93-1</f>
        <v>9.8704747040237573E-2</v>
      </c>
      <c r="S93" s="180">
        <f>Q93/M93-1</f>
        <v>0.36853429115026937</v>
      </c>
      <c r="T93" s="179">
        <f>Q93-P93</f>
        <v>20743</v>
      </c>
      <c r="U93" s="179">
        <f>Q93-M93</f>
        <v>62178</v>
      </c>
      <c r="V93" s="180">
        <f>Q93/Q93</f>
        <v>1</v>
      </c>
    </row>
    <row r="94" spans="2:22" x14ac:dyDescent="0.25">
      <c r="B94" s="62" t="s">
        <v>93</v>
      </c>
      <c r="C94" s="179">
        <v>1857792</v>
      </c>
      <c r="D94" s="179">
        <v>566217</v>
      </c>
      <c r="E94" s="179">
        <v>877604</v>
      </c>
      <c r="F94" s="179">
        <v>1968558</v>
      </c>
      <c r="G94" s="179">
        <v>2203105</v>
      </c>
      <c r="H94" s="180">
        <f>G94/F94-1</f>
        <v>0.1191466037576745</v>
      </c>
      <c r="I94" s="180">
        <f>G94/C94-1</f>
        <v>0.18587279953837665</v>
      </c>
      <c r="J94" s="179">
        <f>G94-F94</f>
        <v>234547</v>
      </c>
      <c r="K94" s="179">
        <f>G94-C94</f>
        <v>345313</v>
      </c>
      <c r="L94" s="180">
        <f>G94/G93</f>
        <v>0.92544845144945709</v>
      </c>
      <c r="M94" s="181">
        <v>159941</v>
      </c>
      <c r="N94" s="179">
        <v>35812</v>
      </c>
      <c r="O94" s="179">
        <v>130332</v>
      </c>
      <c r="P94" s="179">
        <v>197959</v>
      </c>
      <c r="Q94" s="179">
        <v>218318</v>
      </c>
      <c r="R94" s="180">
        <f>Q94/P94-1</f>
        <v>0.10284452841244907</v>
      </c>
      <c r="S94" s="180">
        <f>Q94/M94-1</f>
        <v>0.36499084037238738</v>
      </c>
      <c r="T94" s="179">
        <f>Q94-P94</f>
        <v>20359</v>
      </c>
      <c r="U94" s="179">
        <f>Q94-M94</f>
        <v>58377</v>
      </c>
      <c r="V94" s="180">
        <f>Q94/Q93</f>
        <v>0.94552935316918951</v>
      </c>
    </row>
    <row r="95" spans="2:22" ht="15.75" thickBot="1" x14ac:dyDescent="0.3">
      <c r="B95" s="62" t="s">
        <v>166</v>
      </c>
      <c r="C95" s="179">
        <v>165403</v>
      </c>
      <c r="D95" s="179">
        <v>86490</v>
      </c>
      <c r="E95" s="179">
        <v>146413</v>
      </c>
      <c r="F95" s="179">
        <v>169195</v>
      </c>
      <c r="G95" s="179">
        <v>177475</v>
      </c>
      <c r="H95" s="180">
        <f>G95/F95-1</f>
        <v>4.8937616359821412E-2</v>
      </c>
      <c r="I95" s="180">
        <f>G95/C95-1</f>
        <v>7.2985375114115181E-2</v>
      </c>
      <c r="J95" s="179">
        <f>G95-F95</f>
        <v>8280</v>
      </c>
      <c r="K95" s="179">
        <f>G95-C95</f>
        <v>12072</v>
      </c>
      <c r="L95" s="180">
        <f>G95/G93</f>
        <v>7.4551128485021087E-2</v>
      </c>
      <c r="M95" s="181">
        <v>8776</v>
      </c>
      <c r="N95" s="179">
        <v>4098</v>
      </c>
      <c r="O95" s="179">
        <v>11258</v>
      </c>
      <c r="P95" s="179">
        <v>12193</v>
      </c>
      <c r="Q95" s="179">
        <v>12577</v>
      </c>
      <c r="R95" s="180">
        <f>Q95/P95-1</f>
        <v>3.1493479865496665E-2</v>
      </c>
      <c r="S95" s="180">
        <f>Q95/M95-1</f>
        <v>0.43311303555150404</v>
      </c>
      <c r="T95" s="179">
        <f>Q95-P95</f>
        <v>384</v>
      </c>
      <c r="U95" s="179">
        <f>Q95-M95</f>
        <v>3801</v>
      </c>
      <c r="V95" s="180">
        <f>Q95/Q93</f>
        <v>5.4470646830810543E-2</v>
      </c>
    </row>
    <row r="96" spans="2:22" ht="16.5" thickBot="1" x14ac:dyDescent="0.3">
      <c r="B96" s="183" t="s">
        <v>202</v>
      </c>
      <c r="C96" s="186"/>
      <c r="D96" s="186"/>
      <c r="E96" s="186"/>
      <c r="F96" s="186"/>
      <c r="G96" s="186"/>
      <c r="H96" s="186"/>
      <c r="I96" s="186"/>
      <c r="J96" s="186"/>
      <c r="K96" s="201"/>
      <c r="L96" s="201"/>
      <c r="M96" s="201"/>
      <c r="N96" s="201"/>
      <c r="O96" s="201"/>
      <c r="P96" s="201"/>
      <c r="Q96" s="201"/>
      <c r="R96" s="201"/>
      <c r="S96" s="201"/>
      <c r="T96" s="201"/>
      <c r="U96" s="201"/>
      <c r="V96" s="201"/>
    </row>
    <row r="97" spans="2:22" x14ac:dyDescent="0.25">
      <c r="B97" s="62" t="s">
        <v>58</v>
      </c>
      <c r="C97" s="179">
        <v>1983658</v>
      </c>
      <c r="D97" s="179">
        <v>629802</v>
      </c>
      <c r="E97" s="179">
        <v>980065</v>
      </c>
      <c r="F97" s="179">
        <v>2074381</v>
      </c>
      <c r="G97" s="179">
        <v>2291182</v>
      </c>
      <c r="H97" s="180">
        <f>G97/F97-1</f>
        <v>0.1045135874268035</v>
      </c>
      <c r="I97" s="180">
        <f>G97/C97-1</f>
        <v>0.15502873983317689</v>
      </c>
      <c r="J97" s="179">
        <f>G97-F97</f>
        <v>216801</v>
      </c>
      <c r="K97" s="179">
        <f>G97-C97</f>
        <v>307524</v>
      </c>
      <c r="L97" s="180">
        <f>G97/G97</f>
        <v>1</v>
      </c>
      <c r="M97" s="181">
        <v>164489</v>
      </c>
      <c r="N97" s="179">
        <v>36243</v>
      </c>
      <c r="O97" s="179">
        <v>135142</v>
      </c>
      <c r="P97" s="179">
        <v>199998</v>
      </c>
      <c r="Q97" s="179">
        <v>223423</v>
      </c>
      <c r="R97" s="180">
        <f>Q97/P97-1</f>
        <v>0.11712617126171265</v>
      </c>
      <c r="S97" s="180">
        <f>Q97/M97-1</f>
        <v>0.35828535646760584</v>
      </c>
      <c r="T97" s="179">
        <f>Q97-P97</f>
        <v>23425</v>
      </c>
      <c r="U97" s="179">
        <f>Q97-M97</f>
        <v>58934</v>
      </c>
      <c r="V97" s="180">
        <f>Q97/Q97</f>
        <v>1</v>
      </c>
    </row>
    <row r="98" spans="2:22" x14ac:dyDescent="0.25">
      <c r="B98" s="62" t="s">
        <v>93</v>
      </c>
      <c r="C98" s="179">
        <v>1831898</v>
      </c>
      <c r="D98" s="179">
        <v>549458</v>
      </c>
      <c r="E98" s="179">
        <v>849832</v>
      </c>
      <c r="F98" s="179">
        <v>1919571</v>
      </c>
      <c r="G98" s="179">
        <v>2137140</v>
      </c>
      <c r="H98" s="180">
        <f>G98/F98-1</f>
        <v>0.1133425124676295</v>
      </c>
      <c r="I98" s="180">
        <f>G98/C98-1</f>
        <v>0.16662608944384449</v>
      </c>
      <c r="J98" s="179">
        <f>G98-F98</f>
        <v>217569</v>
      </c>
      <c r="K98" s="179">
        <f>G98-C98</f>
        <v>305242</v>
      </c>
      <c r="L98" s="180">
        <f>G98/G97</f>
        <v>0.93276745365492575</v>
      </c>
      <c r="M98" s="181">
        <v>156808</v>
      </c>
      <c r="N98" s="179">
        <v>32814</v>
      </c>
      <c r="O98" s="179">
        <v>125798</v>
      </c>
      <c r="P98" s="179">
        <v>189607</v>
      </c>
      <c r="Q98" s="179">
        <v>212582</v>
      </c>
      <c r="R98" s="180">
        <f>Q98/P98-1</f>
        <v>0.12117168669933065</v>
      </c>
      <c r="S98" s="180">
        <f>Q98/M98-1</f>
        <v>0.35568338350084172</v>
      </c>
      <c r="T98" s="179">
        <f>Q98-P98</f>
        <v>22975</v>
      </c>
      <c r="U98" s="179">
        <f>Q98-M98</f>
        <v>55774</v>
      </c>
      <c r="V98" s="180">
        <f>Q98/Q97</f>
        <v>0.95147769030046148</v>
      </c>
    </row>
    <row r="99" spans="2:22" ht="15.75" thickBot="1" x14ac:dyDescent="0.3">
      <c r="B99" s="62" t="s">
        <v>166</v>
      </c>
      <c r="C99" s="179">
        <v>151757</v>
      </c>
      <c r="D99" s="179">
        <v>80343</v>
      </c>
      <c r="E99" s="179">
        <v>130234</v>
      </c>
      <c r="F99" s="179">
        <v>154813</v>
      </c>
      <c r="G99" s="179">
        <v>154041</v>
      </c>
      <c r="H99" s="180">
        <f>G99/F99-1</f>
        <v>-4.9866613268911841E-3</v>
      </c>
      <c r="I99" s="180">
        <f>G99/C99-1</f>
        <v>1.5050376588888748E-2</v>
      </c>
      <c r="J99" s="179">
        <f>G99-F99</f>
        <v>-772</v>
      </c>
      <c r="K99" s="179">
        <f>G99-C99</f>
        <v>2284</v>
      </c>
      <c r="L99" s="180">
        <f>G99/G97</f>
        <v>6.7232109889131461E-2</v>
      </c>
      <c r="M99" s="181">
        <v>7681</v>
      </c>
      <c r="N99" s="179">
        <v>3429</v>
      </c>
      <c r="O99" s="179">
        <v>9344</v>
      </c>
      <c r="P99" s="179">
        <v>10391</v>
      </c>
      <c r="Q99" s="179">
        <v>10841</v>
      </c>
      <c r="R99" s="180">
        <f>Q99/P99-1</f>
        <v>4.3306707727841509E-2</v>
      </c>
      <c r="S99" s="180">
        <f>Q99/M99-1</f>
        <v>0.41140476500455669</v>
      </c>
      <c r="T99" s="179">
        <f>Q99-P99</f>
        <v>450</v>
      </c>
      <c r="U99" s="179">
        <f>Q99-M99</f>
        <v>3160</v>
      </c>
      <c r="V99" s="180">
        <f>Q99/Q97</f>
        <v>4.8522309699538545E-2</v>
      </c>
    </row>
    <row r="100" spans="2:22" ht="16.5" thickBot="1" x14ac:dyDescent="0.3">
      <c r="B100" s="183" t="s">
        <v>203</v>
      </c>
      <c r="C100" s="186"/>
      <c r="D100" s="186"/>
      <c r="E100" s="186"/>
      <c r="F100" s="186"/>
      <c r="G100" s="186"/>
      <c r="H100" s="186"/>
      <c r="I100" s="186"/>
      <c r="J100" s="186"/>
      <c r="K100" s="201"/>
      <c r="L100" s="201"/>
      <c r="M100" s="201"/>
      <c r="N100" s="201"/>
      <c r="O100" s="201"/>
      <c r="P100" s="201"/>
      <c r="Q100" s="201"/>
      <c r="R100" s="201"/>
      <c r="S100" s="201"/>
      <c r="T100" s="201"/>
      <c r="U100" s="201"/>
      <c r="V100" s="201"/>
    </row>
    <row r="101" spans="2:22" x14ac:dyDescent="0.25">
      <c r="B101" s="62" t="s">
        <v>58</v>
      </c>
      <c r="C101" s="179">
        <v>13562</v>
      </c>
      <c r="D101" s="179">
        <v>8444</v>
      </c>
      <c r="E101" s="179">
        <v>20615</v>
      </c>
      <c r="F101" s="179">
        <v>21764</v>
      </c>
      <c r="G101" s="179">
        <v>41024</v>
      </c>
      <c r="H101" s="180">
        <f>G101/F101-1</f>
        <v>0.88494761992280835</v>
      </c>
      <c r="I101" s="180">
        <f>G101/C101-1</f>
        <v>2.0249225777908864</v>
      </c>
      <c r="J101" s="179">
        <f>G101-F101</f>
        <v>19260</v>
      </c>
      <c r="K101" s="179">
        <f>G101-C101</f>
        <v>27462</v>
      </c>
      <c r="L101" s="180">
        <f>G101/G101</f>
        <v>1</v>
      </c>
      <c r="M101" s="181">
        <v>1144</v>
      </c>
      <c r="N101" s="179">
        <v>1521</v>
      </c>
      <c r="O101" s="179">
        <v>2110</v>
      </c>
      <c r="P101" s="179">
        <v>3317</v>
      </c>
      <c r="Q101" s="179">
        <v>3366</v>
      </c>
      <c r="R101" s="180">
        <f>Q101/P101-1</f>
        <v>1.4772384684956341E-2</v>
      </c>
      <c r="S101" s="180">
        <f>Q101/M101-1</f>
        <v>1.9423076923076925</v>
      </c>
      <c r="T101" s="179">
        <f>Q101-P101</f>
        <v>49</v>
      </c>
      <c r="U101" s="179">
        <f>Q101-M101</f>
        <v>2222</v>
      </c>
      <c r="V101" s="180">
        <f>Q101/Q101</f>
        <v>1</v>
      </c>
    </row>
    <row r="102" spans="2:22" x14ac:dyDescent="0.25">
      <c r="B102" s="62" t="s">
        <v>93</v>
      </c>
      <c r="C102" s="179">
        <v>9498</v>
      </c>
      <c r="D102" s="179">
        <v>6363</v>
      </c>
      <c r="E102" s="179">
        <v>11235</v>
      </c>
      <c r="F102" s="179">
        <v>14987</v>
      </c>
      <c r="G102" s="179">
        <v>26202</v>
      </c>
      <c r="H102" s="180">
        <f>G102/F102-1</f>
        <v>0.74831520651231065</v>
      </c>
      <c r="I102" s="180">
        <f>G102/C102-1</f>
        <v>1.7586860391661401</v>
      </c>
      <c r="J102" s="179">
        <f>G102-F102</f>
        <v>11215</v>
      </c>
      <c r="K102" s="179">
        <f>G102-C102</f>
        <v>16704</v>
      </c>
      <c r="L102" s="180">
        <f>G102/G101</f>
        <v>0.63869929797191882</v>
      </c>
      <c r="M102" s="181">
        <v>867</v>
      </c>
      <c r="N102" s="179">
        <v>1375</v>
      </c>
      <c r="O102" s="179">
        <v>1614</v>
      </c>
      <c r="P102" s="179">
        <v>2636</v>
      </c>
      <c r="Q102" s="179">
        <v>2466</v>
      </c>
      <c r="R102" s="180">
        <f>Q102/P102-1</f>
        <v>-6.4491654021244349E-2</v>
      </c>
      <c r="S102" s="180">
        <f>Q102/M102-1</f>
        <v>1.8442906574394464</v>
      </c>
      <c r="T102" s="179">
        <f>Q102-P102</f>
        <v>-170</v>
      </c>
      <c r="U102" s="179">
        <f>Q102-M102</f>
        <v>1599</v>
      </c>
      <c r="V102" s="180">
        <f>Q102/Q101</f>
        <v>0.73262032085561501</v>
      </c>
    </row>
    <row r="103" spans="2:22" ht="15.75" thickBot="1" x14ac:dyDescent="0.3">
      <c r="B103" s="62" t="s">
        <v>166</v>
      </c>
      <c r="C103" s="179">
        <v>4062</v>
      </c>
      <c r="D103" s="179">
        <v>2081</v>
      </c>
      <c r="E103" s="179">
        <v>9381</v>
      </c>
      <c r="F103" s="179">
        <v>6776</v>
      </c>
      <c r="G103" s="179">
        <v>14823</v>
      </c>
      <c r="H103" s="180">
        <f>G103/F103-1</f>
        <v>1.1875737898465171</v>
      </c>
      <c r="I103" s="180">
        <f>G103/C103-1</f>
        <v>2.6491875923190547</v>
      </c>
      <c r="J103" s="179">
        <f>G103-F103</f>
        <v>8047</v>
      </c>
      <c r="K103" s="179">
        <f>G103-C103</f>
        <v>10761</v>
      </c>
      <c r="L103" s="180">
        <f>G103/G101</f>
        <v>0.36132507800312014</v>
      </c>
      <c r="M103" s="181">
        <v>277</v>
      </c>
      <c r="N103" s="179">
        <v>146</v>
      </c>
      <c r="O103" s="179">
        <v>496</v>
      </c>
      <c r="P103" s="179">
        <v>681</v>
      </c>
      <c r="Q103" s="179">
        <v>900</v>
      </c>
      <c r="R103" s="180">
        <f>Q103/P103-1</f>
        <v>0.3215859030837005</v>
      </c>
      <c r="S103" s="180">
        <f>Q103/M103-1</f>
        <v>2.2490974729241877</v>
      </c>
      <c r="T103" s="179">
        <f>Q103-P103</f>
        <v>219</v>
      </c>
      <c r="U103" s="179">
        <f>Q103-M103</f>
        <v>623</v>
      </c>
      <c r="V103" s="180">
        <f>Q103/Q101</f>
        <v>0.26737967914438504</v>
      </c>
    </row>
    <row r="104" spans="2:22" ht="16.5" thickBot="1" x14ac:dyDescent="0.3">
      <c r="B104" s="183" t="s">
        <v>204</v>
      </c>
      <c r="C104" s="186"/>
      <c r="D104" s="186"/>
      <c r="E104" s="186"/>
      <c r="F104" s="186"/>
      <c r="G104" s="186"/>
      <c r="H104" s="186"/>
      <c r="I104" s="186"/>
      <c r="J104" s="186"/>
      <c r="K104" s="201"/>
      <c r="L104" s="201"/>
      <c r="M104" s="201"/>
      <c r="N104" s="201"/>
      <c r="O104" s="201"/>
      <c r="P104" s="201"/>
      <c r="Q104" s="201"/>
      <c r="R104" s="201"/>
      <c r="S104" s="201"/>
      <c r="T104" s="201"/>
      <c r="U104" s="201"/>
      <c r="V104" s="201"/>
    </row>
    <row r="105" spans="2:22" x14ac:dyDescent="0.25">
      <c r="B105" s="62" t="s">
        <v>58</v>
      </c>
      <c r="C105" s="179">
        <v>4633</v>
      </c>
      <c r="D105" s="179">
        <v>5760</v>
      </c>
      <c r="E105" s="179">
        <v>10096</v>
      </c>
      <c r="F105" s="179">
        <v>21696</v>
      </c>
      <c r="G105" s="179">
        <v>29240</v>
      </c>
      <c r="H105" s="180">
        <f>G105/F105-1</f>
        <v>0.34771386430678475</v>
      </c>
      <c r="I105" s="180">
        <f>G105/C105-1</f>
        <v>5.3112454133390887</v>
      </c>
      <c r="J105" s="179">
        <f>G105-F105</f>
        <v>7544</v>
      </c>
      <c r="K105" s="179">
        <f>G105-C105</f>
        <v>24607</v>
      </c>
      <c r="L105" s="180">
        <f>G105/G105</f>
        <v>1</v>
      </c>
      <c r="M105" s="181">
        <v>367</v>
      </c>
      <c r="N105" s="179">
        <v>1258</v>
      </c>
      <c r="O105" s="179">
        <v>2283</v>
      </c>
      <c r="P105" s="179">
        <v>4552</v>
      </c>
      <c r="Q105" s="179">
        <v>2548</v>
      </c>
      <c r="R105" s="180">
        <f>Q105/P105-1</f>
        <v>-0.44024604569420034</v>
      </c>
      <c r="S105" s="180">
        <f>Q105/M105-1</f>
        <v>5.9427792915531334</v>
      </c>
      <c r="T105" s="179">
        <f>Q105-P105</f>
        <v>-2004</v>
      </c>
      <c r="U105" s="179">
        <f>Q105-M105</f>
        <v>2181</v>
      </c>
      <c r="V105" s="180">
        <f>Q105/Q105</f>
        <v>1</v>
      </c>
    </row>
    <row r="106" spans="2:22" x14ac:dyDescent="0.25">
      <c r="B106" s="62" t="s">
        <v>93</v>
      </c>
      <c r="C106" s="179">
        <v>3612</v>
      </c>
      <c r="D106" s="179">
        <v>5405</v>
      </c>
      <c r="E106" s="179">
        <v>8835</v>
      </c>
      <c r="F106" s="179">
        <v>20920</v>
      </c>
      <c r="G106" s="179">
        <v>26753</v>
      </c>
      <c r="H106" s="180">
        <f>G106/F106-1</f>
        <v>0.27882409177820278</v>
      </c>
      <c r="I106" s="180">
        <f>G106/C106-1</f>
        <v>6.4066998892580287</v>
      </c>
      <c r="J106" s="179">
        <f>G106-F106</f>
        <v>5833</v>
      </c>
      <c r="K106" s="179">
        <f>G106-C106</f>
        <v>23141</v>
      </c>
      <c r="L106" s="180">
        <f>G106/G105</f>
        <v>0.91494528043775647</v>
      </c>
      <c r="M106" s="181">
        <v>350</v>
      </c>
      <c r="N106" s="179">
        <v>1144</v>
      </c>
      <c r="O106" s="179">
        <v>1913</v>
      </c>
      <c r="P106" s="179">
        <v>4415</v>
      </c>
      <c r="Q106" s="179">
        <v>2442</v>
      </c>
      <c r="R106" s="180">
        <f>Q106/P106-1</f>
        <v>-0.44688561721404307</v>
      </c>
      <c r="S106" s="180">
        <f>Q106/M106-1</f>
        <v>5.9771428571428569</v>
      </c>
      <c r="T106" s="179">
        <f>Q106-P106</f>
        <v>-1973</v>
      </c>
      <c r="U106" s="179">
        <f>Q106-M106</f>
        <v>2092</v>
      </c>
      <c r="V106" s="180">
        <f>Q106/Q105</f>
        <v>0.95839874411302983</v>
      </c>
    </row>
    <row r="107" spans="2:22" ht="15.75" thickBot="1" x14ac:dyDescent="0.3">
      <c r="B107" s="62" t="s">
        <v>166</v>
      </c>
      <c r="C107" s="179">
        <v>1022</v>
      </c>
      <c r="D107" s="179">
        <v>356</v>
      </c>
      <c r="E107" s="179">
        <v>1260</v>
      </c>
      <c r="F107" s="179">
        <v>775</v>
      </c>
      <c r="G107" s="179">
        <v>2488</v>
      </c>
      <c r="H107" s="180">
        <f>G107/F107-1</f>
        <v>2.2103225806451614</v>
      </c>
      <c r="I107" s="180">
        <f>G107/C107-1</f>
        <v>1.4344422700587085</v>
      </c>
      <c r="J107" s="179">
        <f>G107-F107</f>
        <v>1713</v>
      </c>
      <c r="K107" s="179">
        <f>G107-C107</f>
        <v>1466</v>
      </c>
      <c r="L107" s="180">
        <f>G107/G105</f>
        <v>8.508891928864569E-2</v>
      </c>
      <c r="M107" s="181">
        <v>18</v>
      </c>
      <c r="N107" s="179">
        <v>114</v>
      </c>
      <c r="O107" s="179">
        <v>370</v>
      </c>
      <c r="P107" s="179">
        <v>137</v>
      </c>
      <c r="Q107" s="179">
        <v>106</v>
      </c>
      <c r="R107" s="180">
        <f>Q107/P107-1</f>
        <v>-0.22627737226277367</v>
      </c>
      <c r="S107" s="180">
        <f>Q107/M107-1</f>
        <v>4.8888888888888893</v>
      </c>
      <c r="T107" s="179">
        <f>Q107-P107</f>
        <v>-31</v>
      </c>
      <c r="U107" s="179">
        <f>Q107-M107</f>
        <v>88</v>
      </c>
      <c r="V107" s="180">
        <f>Q107/Q105</f>
        <v>4.1601255886970175E-2</v>
      </c>
    </row>
    <row r="108" spans="2:22" ht="16.5" thickBot="1" x14ac:dyDescent="0.3">
      <c r="B108" s="183" t="s">
        <v>205</v>
      </c>
      <c r="C108" s="186"/>
      <c r="D108" s="186"/>
      <c r="E108" s="186"/>
      <c r="F108" s="186"/>
      <c r="G108" s="186"/>
      <c r="H108" s="186"/>
      <c r="I108" s="186"/>
      <c r="J108" s="186"/>
      <c r="K108" s="201"/>
      <c r="L108" s="201"/>
      <c r="M108" s="201"/>
      <c r="N108" s="201"/>
      <c r="O108" s="201"/>
      <c r="P108" s="201"/>
      <c r="Q108" s="201"/>
      <c r="R108" s="201"/>
      <c r="S108" s="201"/>
      <c r="T108" s="201"/>
      <c r="U108" s="201"/>
      <c r="V108" s="201"/>
    </row>
    <row r="109" spans="2:22" x14ac:dyDescent="0.25">
      <c r="B109" s="62" t="s">
        <v>58</v>
      </c>
      <c r="C109" s="179">
        <v>21351</v>
      </c>
      <c r="D109" s="179">
        <v>8701</v>
      </c>
      <c r="E109" s="179">
        <v>13246</v>
      </c>
      <c r="F109" s="179">
        <v>19910</v>
      </c>
      <c r="G109" s="179">
        <v>19138</v>
      </c>
      <c r="H109" s="180">
        <f>G109/F109-1</f>
        <v>-3.8774485183324936E-2</v>
      </c>
      <c r="I109" s="180">
        <f>G109/C109-1</f>
        <v>-0.10364854105194132</v>
      </c>
      <c r="J109" s="179">
        <f>G109-F109</f>
        <v>-772</v>
      </c>
      <c r="K109" s="179">
        <f>G109-C109</f>
        <v>-2213</v>
      </c>
      <c r="L109" s="180">
        <f>G109/G109</f>
        <v>1</v>
      </c>
      <c r="M109" s="181">
        <v>2717</v>
      </c>
      <c r="N109" s="179">
        <v>887</v>
      </c>
      <c r="O109" s="179">
        <v>2055</v>
      </c>
      <c r="P109" s="179">
        <v>2285</v>
      </c>
      <c r="Q109" s="179">
        <v>1559</v>
      </c>
      <c r="R109" s="180">
        <f>Q109/P109-1</f>
        <v>-0.3177242888402626</v>
      </c>
      <c r="S109" s="180">
        <f>Q109/M109-1</f>
        <v>-0.42620537357379462</v>
      </c>
      <c r="T109" s="179">
        <f>Q109-P109</f>
        <v>-726</v>
      </c>
      <c r="U109" s="179">
        <f>Q109-M109</f>
        <v>-1158</v>
      </c>
      <c r="V109" s="180">
        <f>Q109/Q109</f>
        <v>1</v>
      </c>
    </row>
    <row r="110" spans="2:22" x14ac:dyDescent="0.25">
      <c r="B110" s="62" t="s">
        <v>93</v>
      </c>
      <c r="C110" s="179">
        <v>12788</v>
      </c>
      <c r="D110" s="179">
        <v>4993</v>
      </c>
      <c r="E110" s="179">
        <v>7702</v>
      </c>
      <c r="F110" s="179">
        <v>13078</v>
      </c>
      <c r="G110" s="179">
        <v>13013</v>
      </c>
      <c r="H110" s="180">
        <f>G110/F110-1</f>
        <v>-4.9701789264413598E-3</v>
      </c>
      <c r="I110" s="180">
        <f>G110/C110-1</f>
        <v>1.7594619956208923E-2</v>
      </c>
      <c r="J110" s="179">
        <f>G110-F110</f>
        <v>-65</v>
      </c>
      <c r="K110" s="179">
        <f>G110-C110</f>
        <v>225</v>
      </c>
      <c r="L110" s="180">
        <f>G110/G109</f>
        <v>0.6799561082662765</v>
      </c>
      <c r="M110" s="181">
        <v>1915</v>
      </c>
      <c r="N110" s="179">
        <v>478</v>
      </c>
      <c r="O110" s="179">
        <v>1007</v>
      </c>
      <c r="P110" s="179">
        <v>1301</v>
      </c>
      <c r="Q110" s="179">
        <v>827</v>
      </c>
      <c r="R110" s="180">
        <f>Q110/P110-1</f>
        <v>-0.36433512682551883</v>
      </c>
      <c r="S110" s="180">
        <f>Q110/M110-1</f>
        <v>-0.56814621409921673</v>
      </c>
      <c r="T110" s="179">
        <f>Q110-P110</f>
        <v>-474</v>
      </c>
      <c r="U110" s="179">
        <f>Q110-M110</f>
        <v>-1088</v>
      </c>
      <c r="V110" s="180">
        <f>Q110/Q109</f>
        <v>0.53046824887748556</v>
      </c>
    </row>
    <row r="111" spans="2:22" ht="15.75" thickBot="1" x14ac:dyDescent="0.3">
      <c r="B111" s="62" t="s">
        <v>166</v>
      </c>
      <c r="C111" s="179">
        <v>8564</v>
      </c>
      <c r="D111" s="179">
        <v>3709</v>
      </c>
      <c r="E111" s="179">
        <v>5543</v>
      </c>
      <c r="F111" s="179">
        <v>6834</v>
      </c>
      <c r="G111" s="179">
        <v>6124</v>
      </c>
      <c r="H111" s="180">
        <f>G111/F111-1</f>
        <v>-0.1038923031899327</v>
      </c>
      <c r="I111" s="180">
        <f>G111/C111-1</f>
        <v>-0.28491359177954223</v>
      </c>
      <c r="J111" s="179">
        <f>G111-F111</f>
        <v>-710</v>
      </c>
      <c r="K111" s="179">
        <f>G111-C111</f>
        <v>-2440</v>
      </c>
      <c r="L111" s="180">
        <f>G111/G109</f>
        <v>0.31999163966976696</v>
      </c>
      <c r="M111" s="181">
        <v>802</v>
      </c>
      <c r="N111" s="179">
        <v>409</v>
      </c>
      <c r="O111" s="179">
        <v>1048</v>
      </c>
      <c r="P111" s="179">
        <v>985</v>
      </c>
      <c r="Q111" s="179">
        <v>731</v>
      </c>
      <c r="R111" s="180">
        <f>Q111/P111-1</f>
        <v>-0.25786802030456857</v>
      </c>
      <c r="S111" s="180">
        <f>Q111/M111-1</f>
        <v>-8.8528678304239383E-2</v>
      </c>
      <c r="T111" s="179">
        <f>Q111-P111</f>
        <v>-254</v>
      </c>
      <c r="U111" s="179">
        <f>Q111-M111</f>
        <v>-71</v>
      </c>
      <c r="V111" s="180">
        <f>Q111/Q109</f>
        <v>0.46889031430404104</v>
      </c>
    </row>
    <row r="112" spans="2:22" ht="16.5" thickBot="1" x14ac:dyDescent="0.3">
      <c r="B112" s="164" t="s">
        <v>165</v>
      </c>
      <c r="C112" s="201"/>
      <c r="D112" s="201"/>
      <c r="E112" s="201"/>
      <c r="F112" s="201"/>
      <c r="G112" s="201"/>
      <c r="H112" s="201"/>
      <c r="I112" s="201"/>
      <c r="J112" s="201"/>
      <c r="K112" s="201"/>
      <c r="L112" s="201"/>
      <c r="M112" s="201"/>
      <c r="N112" s="201"/>
      <c r="O112" s="201"/>
      <c r="P112" s="201"/>
      <c r="Q112" s="201"/>
      <c r="R112" s="201"/>
      <c r="S112" s="201"/>
      <c r="T112" s="201"/>
      <c r="U112" s="201"/>
      <c r="V112" s="201"/>
    </row>
    <row r="113" spans="2:22" ht="16.5" thickBot="1" x14ac:dyDescent="0.3">
      <c r="B113" s="183" t="s">
        <v>207</v>
      </c>
      <c r="C113" s="186"/>
      <c r="D113" s="186"/>
      <c r="E113" s="186"/>
      <c r="F113" s="186"/>
      <c r="G113" s="186"/>
      <c r="H113" s="186"/>
      <c r="I113" s="186"/>
      <c r="J113" s="186"/>
      <c r="K113" s="201"/>
      <c r="L113" s="201"/>
      <c r="M113" s="201"/>
      <c r="N113" s="201"/>
      <c r="O113" s="201"/>
      <c r="P113" s="201"/>
      <c r="Q113" s="201"/>
      <c r="R113" s="201"/>
      <c r="S113" s="201"/>
      <c r="T113" s="201"/>
      <c r="U113" s="201"/>
      <c r="V113" s="201"/>
    </row>
    <row r="114" spans="2:22" x14ac:dyDescent="0.25">
      <c r="B114" s="62" t="s">
        <v>58</v>
      </c>
      <c r="C114" s="179">
        <v>343680</v>
      </c>
      <c r="D114" s="179">
        <v>123705</v>
      </c>
      <c r="E114" s="179">
        <v>161172</v>
      </c>
      <c r="F114" s="179">
        <v>224351</v>
      </c>
      <c r="G114" s="179">
        <v>233427</v>
      </c>
      <c r="H114" s="180">
        <f>G114/F114-1</f>
        <v>4.0454466438750059E-2</v>
      </c>
      <c r="I114" s="180">
        <f>G114/C114-1</f>
        <v>-0.32080132681564244</v>
      </c>
      <c r="J114" s="179">
        <f>G114-F114</f>
        <v>9076</v>
      </c>
      <c r="K114" s="179">
        <f>G114-C114</f>
        <v>-110253</v>
      </c>
      <c r="L114" s="180">
        <f>G114/G114</f>
        <v>1</v>
      </c>
      <c r="M114" s="181">
        <v>35515</v>
      </c>
      <c r="N114" s="179">
        <v>9735</v>
      </c>
      <c r="O114" s="179">
        <v>18737</v>
      </c>
      <c r="P114" s="179">
        <v>22470</v>
      </c>
      <c r="Q114" s="179">
        <v>37974</v>
      </c>
      <c r="R114" s="180">
        <f>Q114/P114-1</f>
        <v>0.6899866488651536</v>
      </c>
      <c r="S114" s="180">
        <f>Q114/M114-1</f>
        <v>6.9238349992960746E-2</v>
      </c>
      <c r="T114" s="179">
        <f>Q114-P114</f>
        <v>15504</v>
      </c>
      <c r="U114" s="179">
        <f>Q114-M114</f>
        <v>2459</v>
      </c>
      <c r="V114" s="180">
        <f>Q114/Q114</f>
        <v>1</v>
      </c>
    </row>
    <row r="115" spans="2:22" x14ac:dyDescent="0.25">
      <c r="B115" s="62" t="s">
        <v>93</v>
      </c>
      <c r="C115" s="179">
        <v>282923</v>
      </c>
      <c r="D115" s="179">
        <v>94407</v>
      </c>
      <c r="E115" s="179">
        <v>72258</v>
      </c>
      <c r="F115" s="179">
        <v>154511</v>
      </c>
      <c r="G115" s="179">
        <v>177831</v>
      </c>
      <c r="H115" s="180">
        <f>G115/F115-1</f>
        <v>0.15092776566069732</v>
      </c>
      <c r="I115" s="180">
        <f>G115/C115-1</f>
        <v>-0.37145088946462468</v>
      </c>
      <c r="J115" s="179">
        <f>G115-F115</f>
        <v>23320</v>
      </c>
      <c r="K115" s="179">
        <f>G115-C115</f>
        <v>-105092</v>
      </c>
      <c r="L115" s="180">
        <f>G115/G114</f>
        <v>0.76182703800331586</v>
      </c>
      <c r="M115" s="181">
        <v>32155</v>
      </c>
      <c r="N115" s="179">
        <v>8308</v>
      </c>
      <c r="O115" s="179">
        <v>6578</v>
      </c>
      <c r="P115" s="179">
        <v>19406</v>
      </c>
      <c r="Q115" s="179">
        <v>33781</v>
      </c>
      <c r="R115" s="180">
        <f>Q115/P115-1</f>
        <v>0.74075028341749971</v>
      </c>
      <c r="S115" s="180">
        <f>Q115/M115-1</f>
        <v>5.056756336495094E-2</v>
      </c>
      <c r="T115" s="179">
        <f>Q115-P115</f>
        <v>14375</v>
      </c>
      <c r="U115" s="179">
        <f>Q115-M115</f>
        <v>1626</v>
      </c>
      <c r="V115" s="180">
        <f>Q115/Q114</f>
        <v>0.88958234581555806</v>
      </c>
    </row>
    <row r="116" spans="2:22" ht="15.75" thickBot="1" x14ac:dyDescent="0.3">
      <c r="B116" s="62" t="s">
        <v>166</v>
      </c>
      <c r="C116" s="179">
        <v>60757</v>
      </c>
      <c r="D116" s="179">
        <v>29298</v>
      </c>
      <c r="E116" s="179">
        <v>88913</v>
      </c>
      <c r="F116" s="179">
        <v>69843</v>
      </c>
      <c r="G116" s="179">
        <v>55596</v>
      </c>
      <c r="H116" s="180">
        <f>G116/F116-1</f>
        <v>-0.20398608307203303</v>
      </c>
      <c r="I116" s="180">
        <f>G116/C116-1</f>
        <v>-8.4944944615435225E-2</v>
      </c>
      <c r="J116" s="179">
        <f>G116-F116</f>
        <v>-14247</v>
      </c>
      <c r="K116" s="179">
        <f>G116-C116</f>
        <v>-5161</v>
      </c>
      <c r="L116" s="180">
        <f>G116/G114</f>
        <v>0.2381729619966842</v>
      </c>
      <c r="M116" s="181">
        <v>3360</v>
      </c>
      <c r="N116" s="179">
        <v>1427</v>
      </c>
      <c r="O116" s="179">
        <v>12159</v>
      </c>
      <c r="P116" s="179">
        <v>3065</v>
      </c>
      <c r="Q116" s="179">
        <v>4192</v>
      </c>
      <c r="R116" s="180">
        <f>Q116/P116-1</f>
        <v>0.36769983686786301</v>
      </c>
      <c r="S116" s="180">
        <f>Q116/M116-1</f>
        <v>0.24761904761904763</v>
      </c>
      <c r="T116" s="179">
        <f>Q116-P116</f>
        <v>1127</v>
      </c>
      <c r="U116" s="179">
        <f>Q116-M116</f>
        <v>832</v>
      </c>
      <c r="V116" s="180">
        <f>Q116/Q114</f>
        <v>0.11039132037710012</v>
      </c>
    </row>
    <row r="117" spans="2:22" ht="16.5" thickBot="1" x14ac:dyDescent="0.3">
      <c r="B117" s="183" t="s">
        <v>202</v>
      </c>
      <c r="C117" s="186"/>
      <c r="D117" s="186"/>
      <c r="E117" s="186"/>
      <c r="F117" s="186"/>
      <c r="G117" s="186"/>
      <c r="H117" s="186"/>
      <c r="I117" s="186"/>
      <c r="J117" s="186"/>
      <c r="K117" s="201"/>
      <c r="L117" s="201"/>
      <c r="M117" s="201"/>
      <c r="N117" s="201"/>
      <c r="O117" s="201"/>
      <c r="P117" s="201"/>
      <c r="Q117" s="201"/>
      <c r="R117" s="201"/>
      <c r="S117" s="201"/>
      <c r="T117" s="201"/>
      <c r="U117" s="201"/>
      <c r="V117" s="201"/>
    </row>
    <row r="118" spans="2:22" x14ac:dyDescent="0.25">
      <c r="B118" s="62" t="s">
        <v>58</v>
      </c>
      <c r="C118" s="179">
        <v>329280</v>
      </c>
      <c r="D118" s="179">
        <v>117892</v>
      </c>
      <c r="E118" s="179">
        <v>138451</v>
      </c>
      <c r="F118" s="179">
        <v>203177</v>
      </c>
      <c r="G118" s="179">
        <v>215612</v>
      </c>
      <c r="H118" s="180">
        <f>G118/F118-1</f>
        <v>6.120279362329395E-2</v>
      </c>
      <c r="I118" s="180">
        <f>G118/C118-1</f>
        <v>-0.34520165208940723</v>
      </c>
      <c r="J118" s="179">
        <f>G118-F118</f>
        <v>12435</v>
      </c>
      <c r="K118" s="179">
        <f>G118-C118</f>
        <v>-113668</v>
      </c>
      <c r="L118" s="180">
        <f>G118/G118</f>
        <v>1</v>
      </c>
      <c r="M118" s="181">
        <v>33974</v>
      </c>
      <c r="N118" s="179">
        <v>8704</v>
      </c>
      <c r="O118" s="179">
        <v>12361</v>
      </c>
      <c r="P118" s="179">
        <v>19904</v>
      </c>
      <c r="Q118" s="179">
        <v>34563</v>
      </c>
      <c r="R118" s="180">
        <f>Q118/P118-1</f>
        <v>0.73648512861736326</v>
      </c>
      <c r="S118" s="180">
        <f>Q118/M118-1</f>
        <v>1.7336786954730066E-2</v>
      </c>
      <c r="T118" s="179">
        <f>Q118-P118</f>
        <v>14659</v>
      </c>
      <c r="U118" s="179">
        <f>Q118-M118</f>
        <v>589</v>
      </c>
      <c r="V118" s="180">
        <f>Q118/Q118</f>
        <v>1</v>
      </c>
    </row>
    <row r="119" spans="2:22" x14ac:dyDescent="0.25">
      <c r="B119" s="62" t="s">
        <v>93</v>
      </c>
      <c r="C119" s="179">
        <v>276012</v>
      </c>
      <c r="D119" s="179">
        <v>92245</v>
      </c>
      <c r="E119" s="179">
        <v>65718</v>
      </c>
      <c r="F119" s="179">
        <v>146170</v>
      </c>
      <c r="G119" s="179">
        <v>170214</v>
      </c>
      <c r="H119" s="180">
        <f>G119/F119-1</f>
        <v>0.16449339809810493</v>
      </c>
      <c r="I119" s="180">
        <f>G119/C119-1</f>
        <v>-0.3833094213295074</v>
      </c>
      <c r="J119" s="179">
        <f>G119-F119</f>
        <v>24044</v>
      </c>
      <c r="K119" s="179">
        <f>G119-C119</f>
        <v>-105798</v>
      </c>
      <c r="L119" s="180">
        <f>G119/G118</f>
        <v>0.78944585644583787</v>
      </c>
      <c r="M119" s="181">
        <v>31029</v>
      </c>
      <c r="N119" s="179">
        <v>7787</v>
      </c>
      <c r="O119" s="179">
        <v>5771</v>
      </c>
      <c r="P119" s="179">
        <v>18042</v>
      </c>
      <c r="Q119" s="179">
        <v>32528</v>
      </c>
      <c r="R119" s="180">
        <f>Q119/P119-1</f>
        <v>0.80290433433100539</v>
      </c>
      <c r="S119" s="180">
        <f>Q119/M119-1</f>
        <v>4.8309645815205027E-2</v>
      </c>
      <c r="T119" s="179">
        <f>Q119-P119</f>
        <v>14486</v>
      </c>
      <c r="U119" s="179">
        <f>Q119-M119</f>
        <v>1499</v>
      </c>
      <c r="V119" s="180">
        <f>Q119/Q118</f>
        <v>0.94112200908485955</v>
      </c>
    </row>
    <row r="120" spans="2:22" ht="15.75" thickBot="1" x14ac:dyDescent="0.3">
      <c r="B120" s="62" t="s">
        <v>166</v>
      </c>
      <c r="C120" s="179">
        <v>53266</v>
      </c>
      <c r="D120" s="179">
        <v>25647</v>
      </c>
      <c r="E120" s="179">
        <v>72736</v>
      </c>
      <c r="F120" s="179">
        <v>57009</v>
      </c>
      <c r="G120" s="179">
        <v>45399</v>
      </c>
      <c r="H120" s="180">
        <f>G120/F120-1</f>
        <v>-0.20365205493869387</v>
      </c>
      <c r="I120" s="180">
        <f>G120/C120-1</f>
        <v>-0.14769271204896184</v>
      </c>
      <c r="J120" s="179">
        <f>G120-F120</f>
        <v>-11610</v>
      </c>
      <c r="K120" s="179">
        <f>G120-C120</f>
        <v>-7867</v>
      </c>
      <c r="L120" s="180">
        <f>G120/G118</f>
        <v>0.2105587815149435</v>
      </c>
      <c r="M120" s="181">
        <v>2945</v>
      </c>
      <c r="N120" s="179">
        <v>917</v>
      </c>
      <c r="O120" s="179">
        <v>6591</v>
      </c>
      <c r="P120" s="179">
        <v>1862</v>
      </c>
      <c r="Q120" s="179">
        <v>2035</v>
      </c>
      <c r="R120" s="180">
        <f>Q120/P120-1</f>
        <v>9.2910848549946357E-2</v>
      </c>
      <c r="S120" s="180">
        <f>Q120/M120-1</f>
        <v>-0.30899830220713076</v>
      </c>
      <c r="T120" s="179">
        <f>Q120-P120</f>
        <v>173</v>
      </c>
      <c r="U120" s="179">
        <f>Q120-M120</f>
        <v>-910</v>
      </c>
      <c r="V120" s="180">
        <f>Q120/Q118</f>
        <v>5.8877990915140468E-2</v>
      </c>
    </row>
    <row r="121" spans="2:22" ht="16.5" thickBot="1" x14ac:dyDescent="0.3">
      <c r="B121" s="183" t="s">
        <v>203</v>
      </c>
      <c r="C121" s="186"/>
      <c r="D121" s="186"/>
      <c r="E121" s="186"/>
      <c r="F121" s="186"/>
      <c r="G121" s="186"/>
      <c r="H121" s="186"/>
      <c r="I121" s="186"/>
      <c r="J121" s="186"/>
      <c r="K121" s="201"/>
      <c r="L121" s="201"/>
      <c r="M121" s="201"/>
      <c r="N121" s="201"/>
      <c r="O121" s="201"/>
      <c r="P121" s="201"/>
      <c r="Q121" s="201"/>
      <c r="R121" s="201"/>
      <c r="S121" s="201"/>
      <c r="T121" s="201"/>
      <c r="U121" s="201"/>
      <c r="V121" s="201"/>
    </row>
    <row r="122" spans="2:22" x14ac:dyDescent="0.25">
      <c r="B122" s="62" t="s">
        <v>58</v>
      </c>
      <c r="C122" s="179">
        <v>2970</v>
      </c>
      <c r="D122" s="179">
        <v>2468</v>
      </c>
      <c r="E122" s="179">
        <v>6571</v>
      </c>
      <c r="F122" s="179">
        <v>10068</v>
      </c>
      <c r="G122" s="179">
        <v>9793</v>
      </c>
      <c r="H122" s="180">
        <f>G122/F122-1</f>
        <v>-2.7314263011521622E-2</v>
      </c>
      <c r="I122" s="180">
        <f>G122/C122-1</f>
        <v>2.2973063973063974</v>
      </c>
      <c r="J122" s="179">
        <f>G122-F122</f>
        <v>-275</v>
      </c>
      <c r="K122" s="179">
        <f>G122-C122</f>
        <v>6823</v>
      </c>
      <c r="L122" s="180">
        <f>G122/G122</f>
        <v>1</v>
      </c>
      <c r="M122" s="181">
        <v>229</v>
      </c>
      <c r="N122" s="179">
        <v>395</v>
      </c>
      <c r="O122" s="179">
        <v>438</v>
      </c>
      <c r="P122" s="179">
        <v>1304</v>
      </c>
      <c r="Q122" s="179">
        <v>1667</v>
      </c>
      <c r="R122" s="180">
        <f>Q122/P122-1</f>
        <v>0.27837423312883436</v>
      </c>
      <c r="S122" s="180">
        <f>Q122/M122-1</f>
        <v>6.2794759825327509</v>
      </c>
      <c r="T122" s="179">
        <f>Q122-P122</f>
        <v>363</v>
      </c>
      <c r="U122" s="179">
        <f>Q122-M122</f>
        <v>1438</v>
      </c>
      <c r="V122" s="180">
        <f>Q122/Q122</f>
        <v>1</v>
      </c>
    </row>
    <row r="123" spans="2:22" x14ac:dyDescent="0.25">
      <c r="B123" s="62" t="s">
        <v>93</v>
      </c>
      <c r="C123" s="179">
        <v>1625</v>
      </c>
      <c r="D123" s="179">
        <v>1036</v>
      </c>
      <c r="E123" s="179">
        <v>2730</v>
      </c>
      <c r="F123" s="179">
        <v>5668</v>
      </c>
      <c r="G123" s="179">
        <v>4481</v>
      </c>
      <c r="H123" s="180">
        <f>G123/F123-1</f>
        <v>-0.20942131263232178</v>
      </c>
      <c r="I123" s="180">
        <f>G123/C123-1</f>
        <v>1.7575384615384615</v>
      </c>
      <c r="J123" s="179">
        <f>G123-F123</f>
        <v>-1187</v>
      </c>
      <c r="K123" s="179">
        <f>G123-C123</f>
        <v>2856</v>
      </c>
      <c r="L123" s="180">
        <f>G123/G122</f>
        <v>0.45757173491269276</v>
      </c>
      <c r="M123" s="181">
        <v>178</v>
      </c>
      <c r="N123" s="179">
        <v>310</v>
      </c>
      <c r="O123" s="179">
        <v>48</v>
      </c>
      <c r="P123" s="179">
        <v>907</v>
      </c>
      <c r="Q123" s="179">
        <v>669</v>
      </c>
      <c r="R123" s="180">
        <f>Q123/P123-1</f>
        <v>-0.26240352811466372</v>
      </c>
      <c r="S123" s="180">
        <f>Q123/M123-1</f>
        <v>2.7584269662921348</v>
      </c>
      <c r="T123" s="179">
        <f>Q123-P123</f>
        <v>-238</v>
      </c>
      <c r="U123" s="179">
        <f>Q123-M123</f>
        <v>491</v>
      </c>
      <c r="V123" s="180">
        <f>Q123/Q122</f>
        <v>0.40131973605278942</v>
      </c>
    </row>
    <row r="124" spans="2:22" ht="15.75" thickBot="1" x14ac:dyDescent="0.3">
      <c r="B124" s="62" t="s">
        <v>166</v>
      </c>
      <c r="C124" s="179">
        <v>1347</v>
      </c>
      <c r="D124" s="179">
        <v>1432</v>
      </c>
      <c r="E124" s="179">
        <v>3843</v>
      </c>
      <c r="F124" s="179">
        <v>4402</v>
      </c>
      <c r="G124" s="179">
        <v>5313</v>
      </c>
      <c r="H124" s="180">
        <f>G124/F124-1</f>
        <v>0.20695138573375749</v>
      </c>
      <c r="I124" s="180">
        <f>G124/C124-1</f>
        <v>2.9443207126948776</v>
      </c>
      <c r="J124" s="179">
        <f>G124-F124</f>
        <v>911</v>
      </c>
      <c r="K124" s="179">
        <f>G124-C124</f>
        <v>3966</v>
      </c>
      <c r="L124" s="180">
        <f>G124/G122</f>
        <v>0.54253037884203004</v>
      </c>
      <c r="M124" s="181">
        <v>51</v>
      </c>
      <c r="N124" s="179">
        <v>85</v>
      </c>
      <c r="O124" s="179">
        <v>390</v>
      </c>
      <c r="P124" s="179">
        <v>397</v>
      </c>
      <c r="Q124" s="179">
        <v>999</v>
      </c>
      <c r="R124" s="180">
        <f>Q124/P124-1</f>
        <v>1.5163727959697733</v>
      </c>
      <c r="S124" s="180">
        <f>Q124/M124-1</f>
        <v>18.588235294117649</v>
      </c>
      <c r="T124" s="179">
        <f>Q124-P124</f>
        <v>602</v>
      </c>
      <c r="U124" s="179">
        <f>Q124-M124</f>
        <v>948</v>
      </c>
      <c r="V124" s="180">
        <f>Q124/Q122</f>
        <v>0.59928014397120577</v>
      </c>
    </row>
    <row r="125" spans="2:22" ht="16.5" thickBot="1" x14ac:dyDescent="0.3">
      <c r="B125" s="183" t="s">
        <v>204</v>
      </c>
      <c r="C125" s="186"/>
      <c r="D125" s="186"/>
      <c r="E125" s="186"/>
      <c r="F125" s="186"/>
      <c r="G125" s="186"/>
      <c r="H125" s="186"/>
      <c r="I125" s="186"/>
      <c r="J125" s="186"/>
      <c r="K125" s="201"/>
      <c r="L125" s="201"/>
      <c r="M125" s="201"/>
      <c r="N125" s="201"/>
      <c r="O125" s="201"/>
      <c r="P125" s="201"/>
      <c r="Q125" s="201"/>
      <c r="R125" s="201"/>
      <c r="S125" s="201"/>
      <c r="T125" s="201"/>
      <c r="U125" s="201"/>
      <c r="V125" s="201"/>
    </row>
    <row r="126" spans="2:22" x14ac:dyDescent="0.25">
      <c r="B126" s="62" t="s">
        <v>58</v>
      </c>
      <c r="C126" s="179">
        <v>4159</v>
      </c>
      <c r="D126" s="179">
        <v>456</v>
      </c>
      <c r="E126" s="179">
        <v>3027</v>
      </c>
      <c r="F126" s="179">
        <v>2130</v>
      </c>
      <c r="G126" s="179">
        <v>1368</v>
      </c>
      <c r="H126" s="180">
        <f>G126/F126-1</f>
        <v>-0.3577464788732394</v>
      </c>
      <c r="I126" s="180">
        <f>G126/C126-1</f>
        <v>-0.67107477759076706</v>
      </c>
      <c r="J126" s="179">
        <f>G126-F126</f>
        <v>-762</v>
      </c>
      <c r="K126" s="179">
        <f>G126-C126</f>
        <v>-2791</v>
      </c>
      <c r="L126" s="180">
        <f>G126/G126</f>
        <v>1</v>
      </c>
      <c r="M126" s="181">
        <v>539</v>
      </c>
      <c r="N126" s="179">
        <v>110</v>
      </c>
      <c r="O126" s="179">
        <v>890</v>
      </c>
      <c r="P126" s="179">
        <v>372</v>
      </c>
      <c r="Q126" s="179">
        <v>420</v>
      </c>
      <c r="R126" s="180">
        <f>Q126/P126-1</f>
        <v>0.12903225806451624</v>
      </c>
      <c r="S126" s="180">
        <f>Q126/M126-1</f>
        <v>-0.22077922077922074</v>
      </c>
      <c r="T126" s="179">
        <f>Q126-P126</f>
        <v>48</v>
      </c>
      <c r="U126" s="179">
        <f>Q126-M126</f>
        <v>-119</v>
      </c>
      <c r="V126" s="180">
        <f>Q126/Q126</f>
        <v>1</v>
      </c>
    </row>
    <row r="127" spans="2:22" x14ac:dyDescent="0.25">
      <c r="B127" s="62" t="s">
        <v>93</v>
      </c>
      <c r="C127" s="179">
        <v>2143</v>
      </c>
      <c r="D127" s="179">
        <v>358</v>
      </c>
      <c r="E127" s="179">
        <v>1821</v>
      </c>
      <c r="F127" s="179">
        <v>1034</v>
      </c>
      <c r="G127" s="179">
        <v>643</v>
      </c>
      <c r="H127" s="180">
        <f>G127/F127-1</f>
        <v>-0.37814313346228234</v>
      </c>
      <c r="I127" s="180">
        <f>G127/C127-1</f>
        <v>-0.69995333644423707</v>
      </c>
      <c r="J127" s="179">
        <f>G127-F127</f>
        <v>-391</v>
      </c>
      <c r="K127" s="179">
        <f>G127-C127</f>
        <v>-1500</v>
      </c>
      <c r="L127" s="180">
        <f>G127/G126</f>
        <v>0.47002923976608185</v>
      </c>
      <c r="M127" s="181">
        <v>463</v>
      </c>
      <c r="N127" s="179">
        <v>93</v>
      </c>
      <c r="O127" s="179">
        <v>278</v>
      </c>
      <c r="P127" s="179">
        <v>265</v>
      </c>
      <c r="Q127" s="179">
        <v>173</v>
      </c>
      <c r="R127" s="180">
        <f>Q127/P127-1</f>
        <v>-0.34716981132075475</v>
      </c>
      <c r="S127" s="180">
        <f>Q127/M127-1</f>
        <v>-0.62634989200863933</v>
      </c>
      <c r="T127" s="179">
        <f>Q127-P127</f>
        <v>-92</v>
      </c>
      <c r="U127" s="179">
        <f>Q127-M127</f>
        <v>-290</v>
      </c>
      <c r="V127" s="180">
        <f>Q127/Q126</f>
        <v>0.41190476190476188</v>
      </c>
    </row>
    <row r="128" spans="2:22" ht="15.75" thickBot="1" x14ac:dyDescent="0.3">
      <c r="B128" s="62" t="s">
        <v>166</v>
      </c>
      <c r="C128" s="179">
        <v>2014</v>
      </c>
      <c r="D128" s="179">
        <v>99</v>
      </c>
      <c r="E128" s="179">
        <v>1207</v>
      </c>
      <c r="F128" s="179">
        <v>1096</v>
      </c>
      <c r="G128" s="179">
        <v>728</v>
      </c>
      <c r="H128" s="180">
        <f>G128/F128-1</f>
        <v>-0.33576642335766427</v>
      </c>
      <c r="I128" s="180">
        <f>G128/C128-1</f>
        <v>-0.63853028798411127</v>
      </c>
      <c r="J128" s="179">
        <f>G128-F128</f>
        <v>-368</v>
      </c>
      <c r="K128" s="179">
        <f>G128-C128</f>
        <v>-1286</v>
      </c>
      <c r="L128" s="180">
        <f>G128/G126</f>
        <v>0.53216374269005851</v>
      </c>
      <c r="M128" s="181">
        <v>75</v>
      </c>
      <c r="N128" s="179">
        <v>17</v>
      </c>
      <c r="O128" s="179">
        <v>612</v>
      </c>
      <c r="P128" s="179">
        <v>107</v>
      </c>
      <c r="Q128" s="179">
        <v>247</v>
      </c>
      <c r="R128" s="180">
        <f>Q128/P128-1</f>
        <v>1.3084112149532712</v>
      </c>
      <c r="S128" s="180">
        <f>Q128/M128-1</f>
        <v>2.2933333333333334</v>
      </c>
      <c r="T128" s="179">
        <f>Q128-P128</f>
        <v>140</v>
      </c>
      <c r="U128" s="179">
        <f>Q128-M128</f>
        <v>172</v>
      </c>
      <c r="V128" s="180">
        <f>Q128/Q126</f>
        <v>0.58809523809523812</v>
      </c>
    </row>
    <row r="129" spans="2:22" ht="16.5" thickBot="1" x14ac:dyDescent="0.3">
      <c r="B129" s="183" t="s">
        <v>205</v>
      </c>
      <c r="C129" s="186"/>
      <c r="D129" s="186"/>
      <c r="E129" s="186"/>
      <c r="F129" s="186"/>
      <c r="G129" s="186"/>
      <c r="H129" s="186"/>
      <c r="I129" s="186"/>
      <c r="J129" s="186"/>
      <c r="K129" s="201"/>
      <c r="L129" s="201"/>
      <c r="M129" s="201"/>
      <c r="N129" s="201"/>
      <c r="O129" s="201"/>
      <c r="P129" s="201"/>
      <c r="Q129" s="201"/>
      <c r="R129" s="201"/>
      <c r="S129" s="201"/>
      <c r="T129" s="201"/>
      <c r="U129" s="201"/>
      <c r="V129" s="201"/>
    </row>
    <row r="130" spans="2:22" x14ac:dyDescent="0.25">
      <c r="B130" s="62" t="s">
        <v>58</v>
      </c>
      <c r="C130" s="179">
        <v>7275</v>
      </c>
      <c r="D130" s="179">
        <v>2890</v>
      </c>
      <c r="E130" s="179">
        <v>13126</v>
      </c>
      <c r="F130" s="179">
        <v>8977</v>
      </c>
      <c r="G130" s="179">
        <v>6654</v>
      </c>
      <c r="H130" s="180">
        <f>G130/F130-1</f>
        <v>-0.25877241840258436</v>
      </c>
      <c r="I130" s="180">
        <f>G130/C130-1</f>
        <v>-8.5360824742268027E-2</v>
      </c>
      <c r="J130" s="179">
        <f>G130-F130</f>
        <v>-2323</v>
      </c>
      <c r="K130" s="179">
        <f>G130-C130</f>
        <v>-621</v>
      </c>
      <c r="L130" s="180">
        <f>G130/G130</f>
        <v>1</v>
      </c>
      <c r="M130" s="181">
        <v>775</v>
      </c>
      <c r="N130" s="179">
        <v>526</v>
      </c>
      <c r="O130" s="179">
        <v>5048</v>
      </c>
      <c r="P130" s="179">
        <v>891</v>
      </c>
      <c r="Q130" s="179">
        <v>1323</v>
      </c>
      <c r="R130" s="180">
        <f>Q130/P130-1</f>
        <v>0.48484848484848486</v>
      </c>
      <c r="S130" s="180">
        <f>Q130/M130-1</f>
        <v>0.70709677419354833</v>
      </c>
      <c r="T130" s="179">
        <f>Q130-P130</f>
        <v>432</v>
      </c>
      <c r="U130" s="179">
        <f>Q130-M130</f>
        <v>548</v>
      </c>
      <c r="V130" s="180">
        <f>Q130/Q130</f>
        <v>1</v>
      </c>
    </row>
    <row r="131" spans="2:22" x14ac:dyDescent="0.25">
      <c r="B131" s="62" t="s">
        <v>93</v>
      </c>
      <c r="C131" s="179">
        <v>3146</v>
      </c>
      <c r="D131" s="179">
        <v>768</v>
      </c>
      <c r="E131" s="179">
        <v>1995</v>
      </c>
      <c r="F131" s="179">
        <v>1640</v>
      </c>
      <c r="G131" s="179">
        <v>2493</v>
      </c>
      <c r="H131" s="180">
        <f>G131/F131-1</f>
        <v>0.5201219512195121</v>
      </c>
      <c r="I131" s="180">
        <f>G131/C131-1</f>
        <v>-0.20756516211061671</v>
      </c>
      <c r="J131" s="179">
        <f>G131-F131</f>
        <v>853</v>
      </c>
      <c r="K131" s="179">
        <f>G131-C131</f>
        <v>-653</v>
      </c>
      <c r="L131" s="180">
        <f>G131/G130</f>
        <v>0.3746618575293057</v>
      </c>
      <c r="M131" s="181">
        <v>486</v>
      </c>
      <c r="N131" s="179">
        <v>119</v>
      </c>
      <c r="O131" s="179">
        <v>482</v>
      </c>
      <c r="P131" s="179">
        <v>192</v>
      </c>
      <c r="Q131" s="179">
        <v>411</v>
      </c>
      <c r="R131" s="180">
        <f>Q131/P131-1</f>
        <v>1.140625</v>
      </c>
      <c r="S131" s="180">
        <f>Q131/M131-1</f>
        <v>-0.15432098765432101</v>
      </c>
      <c r="T131" s="179">
        <f>Q131-P131</f>
        <v>219</v>
      </c>
      <c r="U131" s="179">
        <f>Q131-M131</f>
        <v>-75</v>
      </c>
      <c r="V131" s="180">
        <f>Q131/Q130</f>
        <v>0.31065759637188206</v>
      </c>
    </row>
    <row r="132" spans="2:22" x14ac:dyDescent="0.25">
      <c r="B132" s="62" t="s">
        <v>166</v>
      </c>
      <c r="C132" s="179">
        <v>4131</v>
      </c>
      <c r="D132" s="179">
        <v>2121</v>
      </c>
      <c r="E132" s="179">
        <v>11131</v>
      </c>
      <c r="F132" s="179">
        <v>7336</v>
      </c>
      <c r="G132" s="179">
        <v>4162</v>
      </c>
      <c r="H132" s="180">
        <f>G132/F132-1</f>
        <v>-0.43266085059978188</v>
      </c>
      <c r="I132" s="180">
        <f>G132/C132-1</f>
        <v>7.5042362624062608E-3</v>
      </c>
      <c r="J132" s="179">
        <f>G132-F132</f>
        <v>-3174</v>
      </c>
      <c r="K132" s="179">
        <f>G132-C132</f>
        <v>31</v>
      </c>
      <c r="L132" s="180">
        <f>G132/G130</f>
        <v>0.62548842801322513</v>
      </c>
      <c r="M132" s="181">
        <v>289</v>
      </c>
      <c r="N132" s="179">
        <v>407</v>
      </c>
      <c r="O132" s="179">
        <v>4566</v>
      </c>
      <c r="P132" s="179">
        <v>698</v>
      </c>
      <c r="Q132" s="179">
        <v>912</v>
      </c>
      <c r="R132" s="180">
        <f>Q132/P132-1</f>
        <v>0.30659025787965621</v>
      </c>
      <c r="S132" s="180">
        <f>Q132/M132-1</f>
        <v>2.1557093425605536</v>
      </c>
      <c r="T132" s="179">
        <f>Q132-P132</f>
        <v>214</v>
      </c>
      <c r="U132" s="179">
        <f>Q132-M132</f>
        <v>623</v>
      </c>
      <c r="V132" s="180">
        <f>Q132/Q130</f>
        <v>0.68934240362811794</v>
      </c>
    </row>
    <row r="133" spans="2:22" ht="6" customHeight="1" x14ac:dyDescent="0.25"/>
    <row r="134" spans="2:22" x14ac:dyDescent="0.25">
      <c r="B134" s="41" t="s">
        <v>85</v>
      </c>
      <c r="C134" s="41"/>
      <c r="D134" s="41"/>
      <c r="E134" s="41"/>
      <c r="F134" s="41"/>
      <c r="G134" s="41"/>
      <c r="H134" s="41"/>
      <c r="I134" s="41"/>
      <c r="J134" s="4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E79E-A815-4460-BF56-F9D3F376ADBE}">
  <dimension ref="A1:EF245"/>
  <sheetViews>
    <sheetView showGridLines="0" workbookViewId="0"/>
  </sheetViews>
  <sheetFormatPr baseColWidth="10" defaultRowHeight="15" x14ac:dyDescent="0.25"/>
  <cols>
    <col min="1" max="1" width="18.42578125" customWidth="1"/>
    <col min="2" max="2" width="13.42578125" customWidth="1"/>
    <col min="3" max="3" width="23.42578125" customWidth="1"/>
    <col min="4" max="4" width="30.28515625" customWidth="1"/>
    <col min="16" max="16" width="15.85546875" customWidth="1"/>
  </cols>
  <sheetData>
    <row r="1" spans="1:136" ht="40.5" customHeight="1" x14ac:dyDescent="0.25"/>
    <row r="4" spans="1:136" ht="21.75" thickBot="1" x14ac:dyDescent="0.3">
      <c r="B4" s="12" t="s">
        <v>55</v>
      </c>
      <c r="C4" s="13"/>
      <c r="D4" s="12"/>
    </row>
    <row r="5" spans="1:136" ht="9.75" customHeight="1" thickBot="1" x14ac:dyDescent="0.3">
      <c r="B5" s="15"/>
      <c r="C5" s="16"/>
      <c r="D5" s="15"/>
    </row>
    <row r="6" spans="1:136" ht="22.5" thickTop="1" thickBot="1" x14ac:dyDescent="0.3">
      <c r="B6" s="18" t="s">
        <v>57</v>
      </c>
      <c r="C6" s="19" t="s">
        <v>58</v>
      </c>
      <c r="D6" s="20"/>
    </row>
    <row r="7" spans="1:136" ht="16.5" thickTop="1" thickBot="1" x14ac:dyDescent="0.3">
      <c r="B7" s="28"/>
      <c r="C7" s="29" t="s">
        <v>59</v>
      </c>
      <c r="D7" s="30" t="s">
        <v>122</v>
      </c>
    </row>
    <row r="8" spans="1:136" x14ac:dyDescent="0.25">
      <c r="A8" s="34"/>
      <c r="B8" s="34">
        <v>2023</v>
      </c>
      <c r="C8" s="35">
        <v>6572823</v>
      </c>
      <c r="D8" s="36">
        <f t="shared" ref="D8:D20" si="0">C8/C9-1</f>
        <v>0.10440587983847993</v>
      </c>
      <c r="P8" t="str">
        <f>IFERROR(O8/O22-1,"-")</f>
        <v>-</v>
      </c>
      <c r="T8" t="str">
        <f>IFERROR(S8/S50-1,"-")</f>
        <v>-</v>
      </c>
      <c r="X8" t="str">
        <f>IFERROR(W8/W22-1,"-")</f>
        <v>-</v>
      </c>
      <c r="Z8" t="str">
        <f>IFERROR(Y8/Y22-1,"-")</f>
        <v>-</v>
      </c>
      <c r="AB8" t="str">
        <f>IFERROR(AA8/AA22-1,"-")</f>
        <v>-</v>
      </c>
      <c r="AD8" t="str">
        <f>IFERROR(AC8/AC22-1,"-")</f>
        <v>-</v>
      </c>
      <c r="AF8" t="str">
        <f>IFERROR(AE8/AE22-1,"-")</f>
        <v>-</v>
      </c>
      <c r="AH8" t="str">
        <f>IFERROR(AG8/AG22-1,"-")</f>
        <v>-</v>
      </c>
      <c r="AJ8" t="str">
        <f>IFERROR(AI8/AI22-1,"-")</f>
        <v>-</v>
      </c>
      <c r="AL8" t="str">
        <f>IFERROR(AK8/AK22-1,"-")</f>
        <v>-</v>
      </c>
      <c r="AN8" t="str">
        <f>IFERROR(AM8/AM22-1,"-")</f>
        <v>-</v>
      </c>
      <c r="AP8" t="str">
        <f>IFERROR(AO8/AO22-1,"-")</f>
        <v>-</v>
      </c>
      <c r="AR8" t="str">
        <f>IFERROR(AQ8/AQ22-1,"-")</f>
        <v>-</v>
      </c>
      <c r="AT8" t="str">
        <f>IFERROR(AS8/AS22-1,"-")</f>
        <v>-</v>
      </c>
      <c r="AV8" t="str">
        <f>IFERROR(AU8/AU22-1,"-")</f>
        <v>-</v>
      </c>
      <c r="AX8" t="str">
        <f>IFERROR(AW8/AW22-1,"-")</f>
        <v>-</v>
      </c>
      <c r="AZ8" t="str">
        <f>IFERROR(AY8/AY22-1,"-")</f>
        <v>-</v>
      </c>
      <c r="BB8" t="str">
        <f>IFERROR(BA8/BA22-1,"-")</f>
        <v>-</v>
      </c>
      <c r="BD8" t="str">
        <f>IFERROR(BC8/BC22-1,"-")</f>
        <v>-</v>
      </c>
      <c r="BF8" t="str">
        <f>IFERROR(BE8/BE22-1,"-")</f>
        <v>-</v>
      </c>
      <c r="BH8" t="str">
        <f>IFERROR(BG8/BG22-1,"-")</f>
        <v>-</v>
      </c>
      <c r="BJ8" t="str">
        <f>IFERROR(BI8/BI22-1,"-")</f>
        <v>-</v>
      </c>
      <c r="BL8" t="str">
        <f>IFERROR(BK8/BK22-1,"-")</f>
        <v>-</v>
      </c>
      <c r="BN8" t="str">
        <f>IFERROR(BM8/BM22-1,"-")</f>
        <v>-</v>
      </c>
      <c r="BP8" t="str">
        <f>IFERROR(BO8/BO22-1,"-")</f>
        <v>-</v>
      </c>
      <c r="BR8" t="str">
        <f>IFERROR(BQ8/BQ22-1,"-")</f>
        <v>-</v>
      </c>
      <c r="BT8" t="str">
        <f>IFERROR(BS8/BS22-1,"-")</f>
        <v>-</v>
      </c>
      <c r="BV8" t="str">
        <f>IFERROR(BU8/BU22-1,"-")</f>
        <v>-</v>
      </c>
      <c r="BX8" t="str">
        <f>IFERROR(BW8/BW22-1,"-")</f>
        <v>-</v>
      </c>
      <c r="BZ8" t="str">
        <f>IFERROR(BY8/BY22-1,"-")</f>
        <v>-</v>
      </c>
      <c r="CB8" t="str">
        <f>IFERROR(CA8/CA22-1,"-")</f>
        <v>-</v>
      </c>
      <c r="CD8" t="str">
        <f>IFERROR(CC8/CC22-1,"-")</f>
        <v>-</v>
      </c>
      <c r="CF8" t="str">
        <f>IFERROR(CE8/CE22-1,"-")</f>
        <v>-</v>
      </c>
      <c r="CH8" t="str">
        <f>IFERROR(CG8/CG22-1,"-")</f>
        <v>-</v>
      </c>
      <c r="CJ8" t="str">
        <f>IFERROR(CI8/CI22-1,"-")</f>
        <v>-</v>
      </c>
      <c r="CL8" t="str">
        <f>IFERROR(CK8/CK22-1,"-")</f>
        <v>-</v>
      </c>
      <c r="CN8" t="str">
        <f>IFERROR(CM8/CM22-1,"-")</f>
        <v>-</v>
      </c>
      <c r="CP8" t="str">
        <f>IFERROR(CO8/CO22-1,"-")</f>
        <v>-</v>
      </c>
      <c r="CR8" t="str">
        <f>IFERROR(CQ8/CQ22-1,"-")</f>
        <v>-</v>
      </c>
      <c r="CT8" t="str">
        <f>IFERROR(CS8/CS22-1,"-")</f>
        <v>-</v>
      </c>
      <c r="CV8" t="str">
        <f>IFERROR(CU8/CU22-1,"-")</f>
        <v>-</v>
      </c>
      <c r="CX8" t="str">
        <f>IFERROR(CW8/CW22-1,"-")</f>
        <v>-</v>
      </c>
      <c r="CZ8" t="str">
        <f>IFERROR(CY8/CY22-1,"-")</f>
        <v>-</v>
      </c>
      <c r="DB8" t="str">
        <f>IFERROR(DA8/DA22-1,"-")</f>
        <v>-</v>
      </c>
      <c r="DD8" t="str">
        <f>IFERROR(DC8/DC22-1,"-")</f>
        <v>-</v>
      </c>
      <c r="DF8" t="str">
        <f>IFERROR(DE8/DE22-1,"-")</f>
        <v>-</v>
      </c>
      <c r="DH8" t="str">
        <f>IFERROR(DG8/DG22-1,"-")</f>
        <v>-</v>
      </c>
      <c r="DJ8" t="str">
        <f>IFERROR(DI8/DI22-1,"-")</f>
        <v>-</v>
      </c>
      <c r="DL8" t="str">
        <f>IFERROR(DK8/DK22-1,"-")</f>
        <v>-</v>
      </c>
      <c r="DN8" t="str">
        <f>IFERROR(DM8/DM22-1,"-")</f>
        <v>-</v>
      </c>
      <c r="DP8" t="str">
        <f>IFERROR(DO8/DO22-1,"-")</f>
        <v>-</v>
      </c>
      <c r="DR8" t="str">
        <f>IFERROR(DQ8/DQ22-1,"-")</f>
        <v>-</v>
      </c>
      <c r="DT8" t="str">
        <f>IFERROR(DS8/DS22-1,"-")</f>
        <v>-</v>
      </c>
      <c r="DV8" t="str">
        <f>IFERROR(DU8/DU22-1,"-")</f>
        <v>-</v>
      </c>
      <c r="DX8" t="str">
        <f>IFERROR(DW8/DW22-1,"-")</f>
        <v>-</v>
      </c>
      <c r="DZ8" t="str">
        <f>IFERROR(DY8/DY22-1,"-")</f>
        <v>-</v>
      </c>
      <c r="EB8" t="str">
        <f>IFERROR(EA8/EA22-1,"-")</f>
        <v>-</v>
      </c>
      <c r="ED8" t="str">
        <f>IFERROR(EC8/EC22-1,"-")</f>
        <v>-</v>
      </c>
      <c r="EF8" t="str">
        <f>IFERROR(EE8/EE22-1,"-")</f>
        <v>-</v>
      </c>
    </row>
    <row r="9" spans="1:136" x14ac:dyDescent="0.25">
      <c r="A9" s="34"/>
      <c r="B9" s="34">
        <v>2022</v>
      </c>
      <c r="C9" s="35">
        <v>5951456</v>
      </c>
      <c r="D9" s="36">
        <f t="shared" si="0"/>
        <v>1.1541782644104606</v>
      </c>
    </row>
    <row r="10" spans="1:136" x14ac:dyDescent="0.25">
      <c r="A10" s="34"/>
      <c r="B10" s="34">
        <v>2021</v>
      </c>
      <c r="C10" s="35">
        <v>2762750</v>
      </c>
      <c r="D10" s="36">
        <f t="shared" si="0"/>
        <v>0.43003553413787654</v>
      </c>
    </row>
    <row r="11" spans="1:136" x14ac:dyDescent="0.25">
      <c r="A11" s="34"/>
      <c r="B11" s="34">
        <v>2020</v>
      </c>
      <c r="C11" s="35">
        <v>1931945</v>
      </c>
      <c r="D11" s="36">
        <f t="shared" si="0"/>
        <v>-0.67196534687256237</v>
      </c>
    </row>
    <row r="12" spans="1:136" x14ac:dyDescent="0.25">
      <c r="A12" s="34"/>
      <c r="B12" s="34">
        <v>2019</v>
      </c>
      <c r="C12" s="35">
        <v>5889454</v>
      </c>
      <c r="D12" s="36">
        <f t="shared" si="0"/>
        <v>-9.9997613020936793E-3</v>
      </c>
    </row>
    <row r="13" spans="1:136" x14ac:dyDescent="0.25">
      <c r="A13" s="34"/>
      <c r="B13" s="34">
        <v>2018</v>
      </c>
      <c r="C13" s="35">
        <v>5948942</v>
      </c>
      <c r="D13" s="36">
        <f t="shared" si="0"/>
        <v>-3.7635935856005998E-2</v>
      </c>
    </row>
    <row r="14" spans="1:136" x14ac:dyDescent="0.25">
      <c r="A14" s="34"/>
      <c r="B14" s="34">
        <v>2017</v>
      </c>
      <c r="C14" s="35">
        <v>6181592</v>
      </c>
      <c r="D14" s="36">
        <f t="shared" si="0"/>
        <v>7.133458763894307E-2</v>
      </c>
    </row>
    <row r="15" spans="1:136" x14ac:dyDescent="0.25">
      <c r="A15" s="34"/>
      <c r="B15" s="34">
        <v>2016</v>
      </c>
      <c r="C15" s="35">
        <v>5769992</v>
      </c>
      <c r="D15" s="36">
        <f t="shared" si="0"/>
        <v>0.11063712739949438</v>
      </c>
    </row>
    <row r="16" spans="1:136" x14ac:dyDescent="0.25">
      <c r="A16" s="34"/>
      <c r="B16" s="34">
        <v>2015</v>
      </c>
      <c r="C16" s="35">
        <v>5195209</v>
      </c>
      <c r="D16" s="36">
        <f t="shared" si="0"/>
        <v>-1.2831889369313565E-3</v>
      </c>
    </row>
    <row r="17" spans="1:26" x14ac:dyDescent="0.25">
      <c r="A17" s="34"/>
      <c r="B17" s="34">
        <v>2014</v>
      </c>
      <c r="C17" s="35">
        <v>5201884</v>
      </c>
      <c r="D17" s="36">
        <f t="shared" si="0"/>
        <v>7.4964203224427317E-2</v>
      </c>
    </row>
    <row r="18" spans="1:26" x14ac:dyDescent="0.25">
      <c r="A18" s="34"/>
      <c r="B18" s="34">
        <v>2013</v>
      </c>
      <c r="C18" s="35">
        <v>4839123</v>
      </c>
      <c r="D18" s="36">
        <f t="shared" si="0"/>
        <v>4.6408406344719655E-2</v>
      </c>
    </row>
    <row r="19" spans="1:26" x14ac:dyDescent="0.25">
      <c r="A19" s="34"/>
      <c r="B19" s="34">
        <v>2012</v>
      </c>
      <c r="C19" s="35">
        <v>4624507</v>
      </c>
      <c r="D19" s="36">
        <f t="shared" si="0"/>
        <v>7.3065280639377228E-3</v>
      </c>
    </row>
    <row r="20" spans="1:26" x14ac:dyDescent="0.25">
      <c r="A20" s="34"/>
      <c r="B20" s="34">
        <v>2011</v>
      </c>
      <c r="C20" s="35">
        <v>4590963</v>
      </c>
      <c r="D20" s="36">
        <f t="shared" si="0"/>
        <v>0.15646395763242138</v>
      </c>
    </row>
    <row r="21" spans="1:26" x14ac:dyDescent="0.25">
      <c r="A21" s="34"/>
      <c r="B21" s="34">
        <v>2010</v>
      </c>
      <c r="C21" s="35">
        <v>3969828</v>
      </c>
      <c r="D21" s="36" t="s">
        <v>123</v>
      </c>
      <c r="R21" t="s">
        <v>123</v>
      </c>
      <c r="Z21" t="s">
        <v>123</v>
      </c>
    </row>
    <row r="22" spans="1:26" ht="5.25" customHeight="1" x14ac:dyDescent="0.25">
      <c r="A22" s="14"/>
    </row>
    <row r="23" spans="1:26" x14ac:dyDescent="0.25">
      <c r="B23" s="41" t="s">
        <v>85</v>
      </c>
      <c r="C23" s="41"/>
      <c r="D23" s="41"/>
    </row>
    <row r="27" spans="1:26" ht="21.75" thickBot="1" x14ac:dyDescent="0.3">
      <c r="B27" s="12" t="s">
        <v>86</v>
      </c>
      <c r="C27" s="13"/>
      <c r="D27" s="12"/>
    </row>
    <row r="28" spans="1:26" ht="21.75" thickBot="1" x14ac:dyDescent="0.3">
      <c r="B28" s="15"/>
      <c r="C28" s="16"/>
      <c r="D28" s="15"/>
    </row>
    <row r="29" spans="1:26" ht="22.5" thickTop="1" thickBot="1" x14ac:dyDescent="0.3">
      <c r="B29" s="18" t="s">
        <v>88</v>
      </c>
      <c r="C29" s="19" t="s">
        <v>89</v>
      </c>
      <c r="D29" s="20"/>
    </row>
    <row r="30" spans="1:26" ht="16.5" thickTop="1" thickBot="1" x14ac:dyDescent="0.3">
      <c r="B30" s="28"/>
      <c r="C30" s="29" t="s">
        <v>59</v>
      </c>
      <c r="D30" s="30" t="s">
        <v>122</v>
      </c>
    </row>
    <row r="31" spans="1:26" x14ac:dyDescent="0.25">
      <c r="B31" s="28"/>
      <c r="C31" s="45"/>
      <c r="D31" s="46"/>
    </row>
    <row r="32" spans="1:26" x14ac:dyDescent="0.25">
      <c r="B32" s="34">
        <v>2023</v>
      </c>
      <c r="C32" s="35">
        <v>894417</v>
      </c>
      <c r="D32" s="36">
        <f t="shared" ref="D32:D44" si="1">C32/C33-1</f>
        <v>7.0893887256556987E-2</v>
      </c>
    </row>
    <row r="33" spans="2:4" x14ac:dyDescent="0.25">
      <c r="B33" s="34">
        <v>2022</v>
      </c>
      <c r="C33" s="35">
        <v>835206</v>
      </c>
      <c r="D33" s="36">
        <f t="shared" si="1"/>
        <v>0.45597079711736588</v>
      </c>
    </row>
    <row r="34" spans="2:4" x14ac:dyDescent="0.25">
      <c r="B34" s="34">
        <v>2021</v>
      </c>
      <c r="C34" s="35">
        <v>573642</v>
      </c>
      <c r="D34" s="36">
        <f t="shared" si="1"/>
        <v>0.62614453937782422</v>
      </c>
    </row>
    <row r="35" spans="2:4" x14ac:dyDescent="0.25">
      <c r="B35" s="34">
        <v>2020</v>
      </c>
      <c r="C35" s="35">
        <v>352762</v>
      </c>
      <c r="D35" s="36">
        <f t="shared" si="1"/>
        <v>-0.58066674987667088</v>
      </c>
    </row>
    <row r="36" spans="2:4" x14ac:dyDescent="0.25">
      <c r="B36" s="34">
        <v>2019</v>
      </c>
      <c r="C36" s="35">
        <v>841245</v>
      </c>
      <c r="D36" s="36">
        <f t="shared" si="1"/>
        <v>8.5327574128475137E-2</v>
      </c>
    </row>
    <row r="37" spans="2:4" x14ac:dyDescent="0.25">
      <c r="B37" s="34">
        <v>2018</v>
      </c>
      <c r="C37" s="35">
        <v>775107</v>
      </c>
      <c r="D37" s="36">
        <f>C37/C38-1</f>
        <v>4.1860896494991584E-2</v>
      </c>
    </row>
    <row r="38" spans="2:4" x14ac:dyDescent="0.25">
      <c r="B38" s="34">
        <v>2017</v>
      </c>
      <c r="C38" s="35">
        <v>743964</v>
      </c>
      <c r="D38" s="36">
        <f t="shared" si="1"/>
        <v>8.3399592831741698E-2</v>
      </c>
    </row>
    <row r="39" spans="2:4" x14ac:dyDescent="0.25">
      <c r="B39" s="34">
        <v>2016</v>
      </c>
      <c r="C39" s="35">
        <v>686694</v>
      </c>
      <c r="D39" s="36">
        <f t="shared" si="1"/>
        <v>0.12132528841678991</v>
      </c>
    </row>
    <row r="40" spans="2:4" x14ac:dyDescent="0.25">
      <c r="B40" s="34">
        <v>2015</v>
      </c>
      <c r="C40" s="35">
        <v>612395</v>
      </c>
      <c r="D40" s="36">
        <f t="shared" si="1"/>
        <v>7.6371312466604779E-2</v>
      </c>
    </row>
    <row r="41" spans="2:4" x14ac:dyDescent="0.25">
      <c r="B41" s="34">
        <v>2014</v>
      </c>
      <c r="C41" s="35">
        <v>568944</v>
      </c>
      <c r="D41" s="36">
        <f t="shared" si="1"/>
        <v>-9.267867935872065E-2</v>
      </c>
    </row>
    <row r="42" spans="2:4" x14ac:dyDescent="0.25">
      <c r="B42" s="34">
        <v>2013</v>
      </c>
      <c r="C42" s="35">
        <v>627059</v>
      </c>
      <c r="D42" s="36">
        <f t="shared" si="1"/>
        <v>-6.6661209058637039E-2</v>
      </c>
    </row>
    <row r="43" spans="2:4" x14ac:dyDescent="0.25">
      <c r="B43" s="34">
        <v>2012</v>
      </c>
      <c r="C43" s="35">
        <v>671845</v>
      </c>
      <c r="D43" s="36">
        <f t="shared" si="1"/>
        <v>-3.3880927113082104E-2</v>
      </c>
    </row>
    <row r="44" spans="2:4" x14ac:dyDescent="0.25">
      <c r="B44" s="34">
        <v>2011</v>
      </c>
      <c r="C44" s="35">
        <v>695406</v>
      </c>
      <c r="D44" s="36">
        <f t="shared" si="1"/>
        <v>-5.1966872294741173E-2</v>
      </c>
    </row>
    <row r="45" spans="2:4" x14ac:dyDescent="0.25">
      <c r="B45" s="34">
        <v>2010</v>
      </c>
      <c r="C45" s="35">
        <v>733525</v>
      </c>
      <c r="D45" s="36" t="s">
        <v>123</v>
      </c>
    </row>
    <row r="47" spans="2:4" x14ac:dyDescent="0.25">
      <c r="B47" s="41" t="s">
        <v>85</v>
      </c>
      <c r="C47" s="41"/>
      <c r="D47" s="41"/>
    </row>
    <row r="50" spans="2:4" ht="21.75" thickBot="1" x14ac:dyDescent="0.3">
      <c r="B50" s="12" t="s">
        <v>90</v>
      </c>
      <c r="C50" s="13"/>
      <c r="D50" s="12"/>
    </row>
    <row r="51" spans="2:4" ht="21.75" thickBot="1" x14ac:dyDescent="0.3">
      <c r="B51" s="15"/>
      <c r="C51" s="16"/>
      <c r="D51" s="15"/>
    </row>
    <row r="52" spans="2:4" ht="22.5" thickTop="1" thickBot="1" x14ac:dyDescent="0.3">
      <c r="B52" s="18" t="s">
        <v>92</v>
      </c>
      <c r="C52" s="19" t="s">
        <v>93</v>
      </c>
      <c r="D52" s="20"/>
    </row>
    <row r="53" spans="2:4" ht="16.5" thickTop="1" thickBot="1" x14ac:dyDescent="0.3">
      <c r="B53" s="28"/>
      <c r="C53" s="29" t="s">
        <v>59</v>
      </c>
      <c r="D53" s="30" t="s">
        <v>122</v>
      </c>
    </row>
    <row r="54" spans="2:4" x14ac:dyDescent="0.25">
      <c r="B54" s="34">
        <v>2023</v>
      </c>
      <c r="C54" s="35">
        <v>5678405</v>
      </c>
      <c r="D54" s="36">
        <f t="shared" ref="D54:D66" si="2">C54/C55-1</f>
        <v>0.10987659122923854</v>
      </c>
    </row>
    <row r="55" spans="2:4" x14ac:dyDescent="0.25">
      <c r="B55" s="34">
        <v>2022</v>
      </c>
      <c r="C55" s="35">
        <v>5116249</v>
      </c>
      <c r="D55" s="36">
        <f t="shared" si="2"/>
        <v>1.3371376208311236</v>
      </c>
    </row>
    <row r="56" spans="2:4" x14ac:dyDescent="0.25">
      <c r="B56" s="34">
        <v>2021</v>
      </c>
      <c r="C56" s="35">
        <v>2189109</v>
      </c>
      <c r="D56" s="36">
        <f t="shared" si="2"/>
        <v>0.38622970626564901</v>
      </c>
    </row>
    <row r="57" spans="2:4" x14ac:dyDescent="0.25">
      <c r="B57" s="34">
        <v>2020</v>
      </c>
      <c r="C57" s="35">
        <v>1579182</v>
      </c>
      <c r="D57" s="36">
        <f t="shared" si="2"/>
        <v>-0.68717975028371447</v>
      </c>
    </row>
    <row r="58" spans="2:4" x14ac:dyDescent="0.25">
      <c r="B58" s="34">
        <v>2019</v>
      </c>
      <c r="C58" s="35">
        <v>5048209</v>
      </c>
      <c r="D58" s="36">
        <f t="shared" si="2"/>
        <v>-2.4281398892156858E-2</v>
      </c>
    </row>
    <row r="59" spans="2:4" x14ac:dyDescent="0.25">
      <c r="B59" s="34">
        <v>2018</v>
      </c>
      <c r="C59" s="35">
        <v>5173837</v>
      </c>
      <c r="D59" s="36">
        <f t="shared" si="2"/>
        <v>-4.8512495333444927E-2</v>
      </c>
    </row>
    <row r="60" spans="2:4" x14ac:dyDescent="0.25">
      <c r="B60" s="34">
        <v>2017</v>
      </c>
      <c r="C60" s="35">
        <v>5437630</v>
      </c>
      <c r="D60" s="36">
        <f t="shared" si="2"/>
        <v>6.9705561116252035E-2</v>
      </c>
    </row>
    <row r="61" spans="2:4" x14ac:dyDescent="0.25">
      <c r="B61" s="34">
        <v>2016</v>
      </c>
      <c r="C61" s="35">
        <v>5083296</v>
      </c>
      <c r="D61" s="36">
        <f t="shared" si="2"/>
        <v>0.10920868907371961</v>
      </c>
    </row>
    <row r="62" spans="2:4" x14ac:dyDescent="0.25">
      <c r="B62" s="34">
        <v>2015</v>
      </c>
      <c r="C62" s="35">
        <v>4582813</v>
      </c>
      <c r="D62" s="36">
        <f t="shared" si="2"/>
        <v>-1.0820976544945737E-2</v>
      </c>
    </row>
    <row r="63" spans="2:4" x14ac:dyDescent="0.25">
      <c r="B63" s="34">
        <v>2014</v>
      </c>
      <c r="C63" s="35">
        <v>4632946</v>
      </c>
      <c r="D63" s="36">
        <f t="shared" si="2"/>
        <v>9.9922983126562226E-2</v>
      </c>
    </row>
    <row r="64" spans="2:4" x14ac:dyDescent="0.25">
      <c r="B64" s="34">
        <v>2013</v>
      </c>
      <c r="C64" s="35">
        <v>4212064</v>
      </c>
      <c r="D64" s="36">
        <f t="shared" si="2"/>
        <v>6.5627703875364984E-2</v>
      </c>
    </row>
    <row r="65" spans="2:4" x14ac:dyDescent="0.25">
      <c r="B65" s="34">
        <v>2012</v>
      </c>
      <c r="C65" s="35">
        <v>3952660</v>
      </c>
      <c r="D65" s="36">
        <f t="shared" si="2"/>
        <v>1.4657191953304727E-2</v>
      </c>
    </row>
    <row r="66" spans="2:4" x14ac:dyDescent="0.25">
      <c r="B66" s="34">
        <v>2011</v>
      </c>
      <c r="C66" s="35">
        <v>3895562</v>
      </c>
      <c r="D66" s="36">
        <f t="shared" si="2"/>
        <v>0.20370632443285652</v>
      </c>
    </row>
    <row r="67" spans="2:4" x14ac:dyDescent="0.25">
      <c r="B67" s="34">
        <v>2010</v>
      </c>
      <c r="C67" s="35">
        <v>3236306</v>
      </c>
      <c r="D67" s="36" t="s">
        <v>123</v>
      </c>
    </row>
    <row r="69" spans="2:4" x14ac:dyDescent="0.25">
      <c r="B69" s="41" t="s">
        <v>85</v>
      </c>
      <c r="C69" s="41"/>
      <c r="D69" s="41"/>
    </row>
    <row r="72" spans="2:4" ht="21.75" thickBot="1" x14ac:dyDescent="0.3">
      <c r="B72" s="12" t="s">
        <v>94</v>
      </c>
      <c r="C72" s="13"/>
      <c r="D72" s="12"/>
    </row>
    <row r="73" spans="2:4" ht="21.75" thickBot="1" x14ac:dyDescent="0.3">
      <c r="B73" s="15"/>
      <c r="C73" s="16"/>
      <c r="D73" s="15"/>
    </row>
    <row r="74" spans="2:4" ht="22.5" thickTop="1" thickBot="1" x14ac:dyDescent="0.3">
      <c r="B74" s="18" t="s">
        <v>96</v>
      </c>
      <c r="C74" s="19" t="s">
        <v>97</v>
      </c>
      <c r="D74" s="20"/>
    </row>
    <row r="75" spans="2:4" ht="16.5" thickTop="1" thickBot="1" x14ac:dyDescent="0.3">
      <c r="B75" s="28"/>
      <c r="C75" s="29" t="s">
        <v>59</v>
      </c>
      <c r="D75" s="30" t="s">
        <v>122</v>
      </c>
    </row>
    <row r="76" spans="2:4" x14ac:dyDescent="0.25">
      <c r="B76" s="34">
        <v>2023</v>
      </c>
      <c r="C76" s="35">
        <v>2500430</v>
      </c>
      <c r="D76" s="36">
        <f t="shared" ref="D76:D88" si="3">C76/C77-1</f>
        <v>9.8920562146235902E-2</v>
      </c>
    </row>
    <row r="77" spans="2:4" x14ac:dyDescent="0.25">
      <c r="B77" s="34">
        <v>2022</v>
      </c>
      <c r="C77" s="35">
        <v>2275351</v>
      </c>
      <c r="D77" s="36">
        <f t="shared" si="3"/>
        <v>2.6259764722380696</v>
      </c>
    </row>
    <row r="78" spans="2:4" x14ac:dyDescent="0.25">
      <c r="B78" s="34">
        <v>2021</v>
      </c>
      <c r="C78" s="35">
        <v>627514</v>
      </c>
      <c r="D78" s="36">
        <f t="shared" si="3"/>
        <v>7.1201289168390858E-2</v>
      </c>
    </row>
    <row r="79" spans="2:4" x14ac:dyDescent="0.25">
      <c r="B79" s="34">
        <v>2020</v>
      </c>
      <c r="C79" s="35">
        <v>585804</v>
      </c>
      <c r="D79" s="36">
        <f t="shared" si="3"/>
        <v>-0.73939665711097935</v>
      </c>
    </row>
    <row r="80" spans="2:4" x14ac:dyDescent="0.25">
      <c r="B80" s="34">
        <v>2019</v>
      </c>
      <c r="C80" s="35">
        <v>2247876</v>
      </c>
      <c r="D80" s="36">
        <f t="shared" si="3"/>
        <v>3.1125873030535267E-3</v>
      </c>
    </row>
    <row r="81" spans="2:4" x14ac:dyDescent="0.25">
      <c r="B81" s="34">
        <v>2018</v>
      </c>
      <c r="C81" s="35">
        <v>2240901</v>
      </c>
      <c r="D81" s="36">
        <f t="shared" si="3"/>
        <v>-6.1557983077145328E-2</v>
      </c>
    </row>
    <row r="82" spans="2:4" x14ac:dyDescent="0.25">
      <c r="B82" s="34">
        <v>2017</v>
      </c>
      <c r="C82" s="35">
        <v>2387895</v>
      </c>
      <c r="D82" s="36">
        <f t="shared" si="3"/>
        <v>5.6533206378590828E-2</v>
      </c>
    </row>
    <row r="83" spans="2:4" x14ac:dyDescent="0.25">
      <c r="B83" s="34">
        <v>2016</v>
      </c>
      <c r="C83" s="35">
        <v>2260123</v>
      </c>
      <c r="D83" s="36">
        <f t="shared" si="3"/>
        <v>0.15542894243107419</v>
      </c>
    </row>
    <row r="84" spans="2:4" x14ac:dyDescent="0.25">
      <c r="B84" s="34">
        <v>2015</v>
      </c>
      <c r="C84" s="35">
        <v>1956090</v>
      </c>
      <c r="D84" s="36">
        <f t="shared" si="3"/>
        <v>1.6283162116203176E-2</v>
      </c>
    </row>
    <row r="85" spans="2:4" x14ac:dyDescent="0.25">
      <c r="B85" s="34">
        <v>2014</v>
      </c>
      <c r="C85" s="35">
        <v>1924749</v>
      </c>
      <c r="D85" s="36">
        <f t="shared" si="3"/>
        <v>0.11701973929712017</v>
      </c>
    </row>
    <row r="86" spans="2:4" x14ac:dyDescent="0.25">
      <c r="B86" s="34">
        <v>2013</v>
      </c>
      <c r="C86" s="35">
        <v>1723111</v>
      </c>
      <c r="D86" s="36">
        <f t="shared" si="3"/>
        <v>2.5321976774353327E-2</v>
      </c>
    </row>
    <row r="87" spans="2:4" x14ac:dyDescent="0.25">
      <c r="B87" s="34">
        <v>2012</v>
      </c>
      <c r="C87" s="35">
        <v>1680556</v>
      </c>
      <c r="D87" s="36">
        <f t="shared" si="3"/>
        <v>-8.3355232413651059E-4</v>
      </c>
    </row>
    <row r="88" spans="2:4" x14ac:dyDescent="0.25">
      <c r="B88" s="34">
        <v>2011</v>
      </c>
      <c r="C88" s="35">
        <v>1681958</v>
      </c>
      <c r="D88" s="36">
        <f t="shared" si="3"/>
        <v>0.17363784483450395</v>
      </c>
    </row>
    <row r="89" spans="2:4" x14ac:dyDescent="0.25">
      <c r="B89" s="34">
        <v>2010</v>
      </c>
      <c r="C89" s="35">
        <v>1433115</v>
      </c>
      <c r="D89" s="36" t="s">
        <v>123</v>
      </c>
    </row>
    <row r="91" spans="2:4" x14ac:dyDescent="0.25">
      <c r="B91" s="41" t="s">
        <v>85</v>
      </c>
      <c r="C91" s="41"/>
      <c r="D91" s="41"/>
    </row>
    <row r="94" spans="2:4" ht="21.75" thickBot="1" x14ac:dyDescent="0.3">
      <c r="B94" s="12" t="s">
        <v>98</v>
      </c>
      <c r="C94" s="13"/>
      <c r="D94" s="12"/>
    </row>
    <row r="95" spans="2:4" ht="21.75" thickBot="1" x14ac:dyDescent="0.3">
      <c r="B95" s="15"/>
      <c r="C95" s="16"/>
      <c r="D95" s="15"/>
    </row>
    <row r="96" spans="2:4" ht="22.5" thickTop="1" thickBot="1" x14ac:dyDescent="0.3">
      <c r="B96" s="18" t="s">
        <v>100</v>
      </c>
      <c r="C96" s="19" t="s">
        <v>101</v>
      </c>
      <c r="D96" s="20"/>
    </row>
    <row r="97" spans="2:4" ht="16.5" thickTop="1" thickBot="1" x14ac:dyDescent="0.3">
      <c r="B97" s="28"/>
      <c r="C97" s="29" t="s">
        <v>59</v>
      </c>
      <c r="D97" s="30" t="s">
        <v>122</v>
      </c>
    </row>
    <row r="98" spans="2:4" x14ac:dyDescent="0.25">
      <c r="B98" s="34">
        <v>2023</v>
      </c>
      <c r="C98" s="35">
        <v>205954</v>
      </c>
      <c r="D98" s="36">
        <f t="shared" ref="D98:D110" si="4">C98/C99-1</f>
        <v>0.12784145359757737</v>
      </c>
    </row>
    <row r="99" spans="2:4" x14ac:dyDescent="0.25">
      <c r="B99" s="34">
        <v>2022</v>
      </c>
      <c r="C99" s="35">
        <v>182609</v>
      </c>
      <c r="D99" s="36">
        <f t="shared" si="4"/>
        <v>2.0017095422043232</v>
      </c>
    </row>
    <row r="100" spans="2:4" x14ac:dyDescent="0.25">
      <c r="B100" s="34">
        <v>2021</v>
      </c>
      <c r="C100" s="35">
        <v>60835</v>
      </c>
      <c r="D100" s="36">
        <f t="shared" si="4"/>
        <v>0.49163887799136918</v>
      </c>
    </row>
    <row r="101" spans="2:4" x14ac:dyDescent="0.25">
      <c r="B101" s="34">
        <v>2020</v>
      </c>
      <c r="C101" s="35">
        <v>40784</v>
      </c>
      <c r="D101" s="36">
        <f t="shared" si="4"/>
        <v>-0.74803071771458218</v>
      </c>
    </row>
    <row r="102" spans="2:4" x14ac:dyDescent="0.25">
      <c r="B102" s="34">
        <v>2019</v>
      </c>
      <c r="C102" s="35">
        <v>161861</v>
      </c>
      <c r="D102" s="36">
        <f t="shared" si="4"/>
        <v>7.5817193294960505E-2</v>
      </c>
    </row>
    <row r="103" spans="2:4" x14ac:dyDescent="0.25">
      <c r="B103" s="34">
        <v>2018</v>
      </c>
      <c r="C103" s="35">
        <v>150454</v>
      </c>
      <c r="D103" s="36">
        <f t="shared" si="4"/>
        <v>4.049128970463145E-2</v>
      </c>
    </row>
    <row r="104" spans="2:4" x14ac:dyDescent="0.25">
      <c r="B104" s="34">
        <v>2017</v>
      </c>
      <c r="C104" s="35">
        <v>144599</v>
      </c>
      <c r="D104" s="36">
        <f t="shared" si="4"/>
        <v>0.11157320213706412</v>
      </c>
    </row>
    <row r="105" spans="2:4" x14ac:dyDescent="0.25">
      <c r="B105" s="34">
        <v>2016</v>
      </c>
      <c r="C105" s="35">
        <v>130085</v>
      </c>
      <c r="D105" s="36">
        <f t="shared" si="4"/>
        <v>0.10832318034267407</v>
      </c>
    </row>
    <row r="106" spans="2:4" x14ac:dyDescent="0.25">
      <c r="B106" s="34">
        <v>2015</v>
      </c>
      <c r="C106" s="35">
        <v>117371</v>
      </c>
      <c r="D106" s="36">
        <f t="shared" si="4"/>
        <v>5.6378085989181592E-2</v>
      </c>
    </row>
    <row r="107" spans="2:4" x14ac:dyDescent="0.25">
      <c r="B107" s="34">
        <v>2014</v>
      </c>
      <c r="C107" s="35">
        <v>111107</v>
      </c>
      <c r="D107" s="36">
        <f t="shared" si="4"/>
        <v>3.168206509122995E-2</v>
      </c>
    </row>
    <row r="108" spans="2:4" x14ac:dyDescent="0.25">
      <c r="B108" s="34">
        <v>2013</v>
      </c>
      <c r="C108" s="35">
        <v>107695</v>
      </c>
      <c r="D108" s="36">
        <f t="shared" si="4"/>
        <v>0.22440510704094052</v>
      </c>
    </row>
    <row r="109" spans="2:4" x14ac:dyDescent="0.25">
      <c r="B109" s="34">
        <v>2012</v>
      </c>
      <c r="C109" s="35">
        <v>87957</v>
      </c>
      <c r="D109" s="36">
        <f t="shared" si="4"/>
        <v>-1.2262911430785284E-2</v>
      </c>
    </row>
    <row r="110" spans="2:4" x14ac:dyDescent="0.25">
      <c r="B110" s="34">
        <v>2011</v>
      </c>
      <c r="C110" s="35">
        <v>89049</v>
      </c>
      <c r="D110" s="36">
        <f t="shared" si="4"/>
        <v>0.18751000160025599</v>
      </c>
    </row>
    <row r="111" spans="2:4" x14ac:dyDescent="0.25">
      <c r="B111" s="34">
        <v>2010</v>
      </c>
      <c r="C111" s="35">
        <v>74988</v>
      </c>
      <c r="D111" s="36" t="s">
        <v>123</v>
      </c>
    </row>
    <row r="113" spans="2:4" x14ac:dyDescent="0.25">
      <c r="B113" s="41" t="s">
        <v>85</v>
      </c>
      <c r="C113" s="41"/>
      <c r="D113" s="41"/>
    </row>
    <row r="116" spans="2:4" ht="21.75" thickBot="1" x14ac:dyDescent="0.3">
      <c r="B116" s="12" t="s">
        <v>102</v>
      </c>
      <c r="C116" s="13"/>
      <c r="D116" s="12"/>
    </row>
    <row r="117" spans="2:4" ht="21.75" thickBot="1" x14ac:dyDescent="0.3">
      <c r="B117" s="15"/>
      <c r="C117" s="16"/>
      <c r="D117" s="15"/>
    </row>
    <row r="118" spans="2:4" ht="22.5" thickTop="1" thickBot="1" x14ac:dyDescent="0.3">
      <c r="B118" s="18" t="s">
        <v>104</v>
      </c>
      <c r="C118" s="19" t="s">
        <v>104</v>
      </c>
      <c r="D118" s="20"/>
    </row>
    <row r="119" spans="2:4" ht="16.5" thickTop="1" thickBot="1" x14ac:dyDescent="0.3">
      <c r="B119" s="28"/>
      <c r="C119" s="29" t="s">
        <v>59</v>
      </c>
      <c r="D119" s="30" t="s">
        <v>122</v>
      </c>
    </row>
    <row r="120" spans="2:4" x14ac:dyDescent="0.25">
      <c r="B120" s="34">
        <v>2023</v>
      </c>
      <c r="C120" s="35">
        <v>773544</v>
      </c>
      <c r="D120" s="36">
        <f t="shared" ref="D120:D132" si="5">C120/C121-1</f>
        <v>0.16092316281415187</v>
      </c>
    </row>
    <row r="121" spans="2:4" x14ac:dyDescent="0.25">
      <c r="B121" s="34">
        <v>2022</v>
      </c>
      <c r="C121" s="35">
        <v>666318</v>
      </c>
      <c r="D121" s="36">
        <f t="shared" si="5"/>
        <v>0.69403455604934261</v>
      </c>
    </row>
    <row r="122" spans="2:4" x14ac:dyDescent="0.25">
      <c r="B122" s="34">
        <v>2021</v>
      </c>
      <c r="C122" s="35">
        <v>393332</v>
      </c>
      <c r="D122" s="36">
        <f t="shared" si="5"/>
        <v>0.39076013549349753</v>
      </c>
    </row>
    <row r="123" spans="2:4" x14ac:dyDescent="0.25">
      <c r="B123" s="34">
        <v>2020</v>
      </c>
      <c r="C123" s="35">
        <v>282818</v>
      </c>
      <c r="D123" s="36">
        <f t="shared" si="5"/>
        <v>-0.61884315207971974</v>
      </c>
    </row>
    <row r="124" spans="2:4" x14ac:dyDescent="0.25">
      <c r="B124" s="34">
        <v>2019</v>
      </c>
      <c r="C124" s="35">
        <v>741999</v>
      </c>
      <c r="D124" s="36">
        <f t="shared" si="5"/>
        <v>-0.13849871006843251</v>
      </c>
    </row>
    <row r="125" spans="2:4" x14ac:dyDescent="0.25">
      <c r="B125" s="34">
        <v>2018</v>
      </c>
      <c r="C125" s="35">
        <v>861286</v>
      </c>
      <c r="D125" s="36">
        <f t="shared" si="5"/>
        <v>-4.7922983643199135E-2</v>
      </c>
    </row>
    <row r="126" spans="2:4" x14ac:dyDescent="0.25">
      <c r="B126" s="34">
        <v>2017</v>
      </c>
      <c r="C126" s="35">
        <v>904639</v>
      </c>
      <c r="D126" s="36">
        <f t="shared" si="5"/>
        <v>8.0270450037555952E-2</v>
      </c>
    </row>
    <row r="127" spans="2:4" x14ac:dyDescent="0.25">
      <c r="B127" s="34">
        <v>2016</v>
      </c>
      <c r="C127" s="35">
        <v>837419</v>
      </c>
      <c r="D127" s="36">
        <f t="shared" si="5"/>
        <v>2.4726753890055519E-2</v>
      </c>
    </row>
    <row r="128" spans="2:4" x14ac:dyDescent="0.25">
      <c r="B128" s="34">
        <v>2015</v>
      </c>
      <c r="C128" s="35">
        <v>817212</v>
      </c>
      <c r="D128" s="36">
        <f t="shared" si="5"/>
        <v>-2.0894935853505436E-2</v>
      </c>
    </row>
    <row r="129" spans="2:4" x14ac:dyDescent="0.25">
      <c r="B129" s="34">
        <v>2014</v>
      </c>
      <c r="C129" s="35">
        <v>834652</v>
      </c>
      <c r="D129" s="36">
        <f t="shared" si="5"/>
        <v>0.11103094745893793</v>
      </c>
    </row>
    <row r="130" spans="2:4" x14ac:dyDescent="0.25">
      <c r="B130" s="34">
        <v>2013</v>
      </c>
      <c r="C130" s="35">
        <v>751241</v>
      </c>
      <c r="D130" s="36">
        <f t="shared" si="5"/>
        <v>6.8226544947814549E-2</v>
      </c>
    </row>
    <row r="131" spans="2:4" x14ac:dyDescent="0.25">
      <c r="B131" s="34">
        <v>2012</v>
      </c>
      <c r="C131" s="35">
        <v>703260</v>
      </c>
      <c r="D131" s="36">
        <f t="shared" si="5"/>
        <v>0.12531682838782365</v>
      </c>
    </row>
    <row r="132" spans="2:4" x14ac:dyDescent="0.25">
      <c r="B132" s="34">
        <v>2011</v>
      </c>
      <c r="C132" s="35">
        <v>624944</v>
      </c>
      <c r="D132" s="36">
        <f t="shared" si="5"/>
        <v>0.1228327386278294</v>
      </c>
    </row>
    <row r="133" spans="2:4" x14ac:dyDescent="0.25">
      <c r="B133" s="34">
        <v>2010</v>
      </c>
      <c r="C133" s="35">
        <v>556578</v>
      </c>
      <c r="D133" s="36" t="s">
        <v>123</v>
      </c>
    </row>
    <row r="135" spans="2:4" x14ac:dyDescent="0.25">
      <c r="B135" s="41" t="s">
        <v>85</v>
      </c>
      <c r="C135" s="41"/>
      <c r="D135" s="41"/>
    </row>
    <row r="138" spans="2:4" ht="21.75" thickBot="1" x14ac:dyDescent="0.3">
      <c r="B138" s="12" t="s">
        <v>105</v>
      </c>
      <c r="C138" s="13"/>
      <c r="D138" s="12"/>
    </row>
    <row r="139" spans="2:4" ht="21.75" thickBot="1" x14ac:dyDescent="0.3">
      <c r="B139" s="15"/>
      <c r="C139" s="16"/>
      <c r="D139" s="15"/>
    </row>
    <row r="140" spans="2:4" ht="22.5" thickTop="1" thickBot="1" x14ac:dyDescent="0.3">
      <c r="B140" s="18" t="s">
        <v>107</v>
      </c>
      <c r="C140" s="19" t="s">
        <v>107</v>
      </c>
      <c r="D140" s="20"/>
    </row>
    <row r="141" spans="2:4" ht="16.5" thickTop="1" thickBot="1" x14ac:dyDescent="0.3">
      <c r="B141" s="28"/>
      <c r="C141" s="29" t="s">
        <v>59</v>
      </c>
      <c r="D141" s="30" t="s">
        <v>122</v>
      </c>
    </row>
    <row r="142" spans="2:4" x14ac:dyDescent="0.25">
      <c r="B142" s="34">
        <v>2023</v>
      </c>
      <c r="C142" s="35">
        <v>314388</v>
      </c>
      <c r="D142" s="36">
        <f t="shared" ref="D142:D154" si="6">C142/C143-1</f>
        <v>0.11650999179632149</v>
      </c>
    </row>
    <row r="143" spans="2:4" x14ac:dyDescent="0.25">
      <c r="B143" s="34">
        <v>2022</v>
      </c>
      <c r="C143" s="35">
        <v>281581</v>
      </c>
      <c r="D143" s="36">
        <f t="shared" si="6"/>
        <v>1.0371501124993672</v>
      </c>
    </row>
    <row r="144" spans="2:4" x14ac:dyDescent="0.25">
      <c r="B144" s="34">
        <v>2021</v>
      </c>
      <c r="C144" s="35">
        <v>138223</v>
      </c>
      <c r="D144" s="36">
        <f t="shared" si="6"/>
        <v>1.1345533163462282</v>
      </c>
    </row>
    <row r="145" spans="2:4" x14ac:dyDescent="0.25">
      <c r="B145" s="34">
        <v>2020</v>
      </c>
      <c r="C145" s="35">
        <v>64755</v>
      </c>
      <c r="D145" s="36">
        <f t="shared" si="6"/>
        <v>-0.68271039943553768</v>
      </c>
    </row>
    <row r="146" spans="2:4" x14ac:dyDescent="0.25">
      <c r="B146" s="34">
        <v>2019</v>
      </c>
      <c r="C146" s="35">
        <v>204088</v>
      </c>
      <c r="D146" s="36">
        <f t="shared" si="6"/>
        <v>-7.2238713695398249E-2</v>
      </c>
    </row>
    <row r="147" spans="2:4" x14ac:dyDescent="0.25">
      <c r="B147" s="34">
        <v>2018</v>
      </c>
      <c r="C147" s="35">
        <v>219979</v>
      </c>
      <c r="D147" s="36">
        <f t="shared" si="6"/>
        <v>-4.7714079159830503E-2</v>
      </c>
    </row>
    <row r="148" spans="2:4" x14ac:dyDescent="0.25">
      <c r="B148" s="34">
        <v>2017</v>
      </c>
      <c r="C148" s="35">
        <v>231001</v>
      </c>
      <c r="D148" s="36">
        <f t="shared" si="6"/>
        <v>0.10248272307281137</v>
      </c>
    </row>
    <row r="149" spans="2:4" x14ac:dyDescent="0.25">
      <c r="B149" s="34">
        <v>2016</v>
      </c>
      <c r="C149" s="35">
        <v>209528</v>
      </c>
      <c r="D149" s="36">
        <f t="shared" si="6"/>
        <v>8.879650800249439E-2</v>
      </c>
    </row>
    <row r="150" spans="2:4" x14ac:dyDescent="0.25">
      <c r="B150" s="34">
        <v>2015</v>
      </c>
      <c r="C150" s="35">
        <v>192440</v>
      </c>
      <c r="D150" s="36">
        <f t="shared" si="6"/>
        <v>0.27055809746403359</v>
      </c>
    </row>
    <row r="151" spans="2:4" x14ac:dyDescent="0.25">
      <c r="B151" s="34">
        <v>2014</v>
      </c>
      <c r="C151" s="35">
        <v>151461</v>
      </c>
      <c r="D151" s="36">
        <f t="shared" si="6"/>
        <v>0.34340630100049663</v>
      </c>
    </row>
    <row r="152" spans="2:4" x14ac:dyDescent="0.25">
      <c r="B152" s="34">
        <v>2013</v>
      </c>
      <c r="C152" s="35">
        <v>112744</v>
      </c>
      <c r="D152" s="36">
        <f t="shared" si="6"/>
        <v>2.8076414535175287E-2</v>
      </c>
    </row>
    <row r="153" spans="2:4" x14ac:dyDescent="0.25">
      <c r="B153" s="34">
        <v>2012</v>
      </c>
      <c r="C153" s="35">
        <v>109665</v>
      </c>
      <c r="D153" s="36">
        <f t="shared" si="6"/>
        <v>-0.18251347382388239</v>
      </c>
    </row>
    <row r="154" spans="2:4" x14ac:dyDescent="0.25">
      <c r="B154" s="34">
        <v>2011</v>
      </c>
      <c r="C154" s="35">
        <v>134149</v>
      </c>
      <c r="D154" s="36">
        <f t="shared" si="6"/>
        <v>0.36414850669622423</v>
      </c>
    </row>
    <row r="155" spans="2:4" x14ac:dyDescent="0.25">
      <c r="B155" s="34">
        <v>2010</v>
      </c>
      <c r="C155" s="35">
        <v>98339</v>
      </c>
      <c r="D155" s="36" t="s">
        <v>123</v>
      </c>
    </row>
    <row r="157" spans="2:4" x14ac:dyDescent="0.25">
      <c r="B157" s="41" t="s">
        <v>85</v>
      </c>
      <c r="C157" s="41"/>
      <c r="D157" s="41"/>
    </row>
    <row r="160" spans="2:4" ht="21.75" thickBot="1" x14ac:dyDescent="0.3">
      <c r="B160" s="12" t="s">
        <v>108</v>
      </c>
      <c r="C160" s="13"/>
      <c r="D160" s="12"/>
    </row>
    <row r="161" spans="2:4" ht="21.75" thickBot="1" x14ac:dyDescent="0.3">
      <c r="B161" s="15"/>
      <c r="C161" s="16"/>
      <c r="D161" s="15"/>
    </row>
    <row r="162" spans="2:4" ht="22.5" thickTop="1" thickBot="1" x14ac:dyDescent="0.3">
      <c r="B162" s="18" t="s">
        <v>110</v>
      </c>
      <c r="C162" s="19" t="s">
        <v>110</v>
      </c>
      <c r="D162" s="20"/>
    </row>
    <row r="163" spans="2:4" ht="16.5" thickTop="1" thickBot="1" x14ac:dyDescent="0.3">
      <c r="B163" s="28"/>
      <c r="C163" s="29" t="s">
        <v>59</v>
      </c>
      <c r="D163" s="30" t="s">
        <v>122</v>
      </c>
    </row>
    <row r="164" spans="2:4" x14ac:dyDescent="0.25">
      <c r="B164" s="34">
        <v>2023</v>
      </c>
      <c r="C164" s="35">
        <v>335897</v>
      </c>
      <c r="D164" s="36">
        <f t="shared" ref="D164:D176" si="7">C164/C165-1</f>
        <v>5.4399859370242387E-2</v>
      </c>
    </row>
    <row r="165" spans="2:4" x14ac:dyDescent="0.25">
      <c r="B165" s="34">
        <v>2022</v>
      </c>
      <c r="C165" s="35">
        <v>318567</v>
      </c>
      <c r="D165" s="36">
        <f t="shared" si="7"/>
        <v>0.57128482857607898</v>
      </c>
    </row>
    <row r="166" spans="2:4" x14ac:dyDescent="0.25">
      <c r="B166" s="34">
        <v>2021</v>
      </c>
      <c r="C166" s="35">
        <v>202743</v>
      </c>
      <c r="D166" s="36">
        <f t="shared" si="7"/>
        <v>1.3581622564699041</v>
      </c>
    </row>
    <row r="167" spans="2:4" x14ac:dyDescent="0.25">
      <c r="B167" s="34">
        <v>2020</v>
      </c>
      <c r="C167" s="35">
        <v>85975</v>
      </c>
      <c r="D167" s="36">
        <f t="shared" si="7"/>
        <v>-0.60789634507858037</v>
      </c>
    </row>
    <row r="168" spans="2:4" x14ac:dyDescent="0.25">
      <c r="B168" s="34">
        <v>2019</v>
      </c>
      <c r="C168" s="35">
        <v>219266</v>
      </c>
      <c r="D168" s="36">
        <f t="shared" si="7"/>
        <v>9.1739236510473443E-2</v>
      </c>
    </row>
    <row r="169" spans="2:4" x14ac:dyDescent="0.25">
      <c r="B169" s="34">
        <v>2018</v>
      </c>
      <c r="C169" s="35">
        <v>200841</v>
      </c>
      <c r="D169" s="36">
        <f t="shared" si="7"/>
        <v>1.2405484423833046E-2</v>
      </c>
    </row>
    <row r="170" spans="2:4" x14ac:dyDescent="0.25">
      <c r="B170" s="34">
        <v>2017</v>
      </c>
      <c r="C170" s="35">
        <v>198380</v>
      </c>
      <c r="D170" s="36">
        <f t="shared" si="7"/>
        <v>7.3368683042960736E-2</v>
      </c>
    </row>
    <row r="171" spans="2:4" x14ac:dyDescent="0.25">
      <c r="B171" s="34">
        <v>2016</v>
      </c>
      <c r="C171" s="35">
        <v>184820</v>
      </c>
      <c r="D171" s="36">
        <f t="shared" si="7"/>
        <v>-7.0967707275667591E-3</v>
      </c>
    </row>
    <row r="172" spans="2:4" x14ac:dyDescent="0.25">
      <c r="B172" s="34">
        <v>2015</v>
      </c>
      <c r="C172" s="35">
        <v>186141</v>
      </c>
      <c r="D172" s="36">
        <f t="shared" si="7"/>
        <v>-4.5181047350845605E-2</v>
      </c>
    </row>
    <row r="173" spans="2:4" x14ac:dyDescent="0.25">
      <c r="B173" s="34">
        <v>2014</v>
      </c>
      <c r="C173" s="35">
        <v>194949</v>
      </c>
      <c r="D173" s="36">
        <f t="shared" si="7"/>
        <v>0.2493527300692131</v>
      </c>
    </row>
    <row r="174" spans="2:4" x14ac:dyDescent="0.25">
      <c r="B174" s="34">
        <v>2013</v>
      </c>
      <c r="C174" s="35">
        <v>156040</v>
      </c>
      <c r="D174" s="36">
        <f t="shared" si="7"/>
        <v>5.6487267852427525E-2</v>
      </c>
    </row>
    <row r="175" spans="2:4" x14ac:dyDescent="0.25">
      <c r="B175" s="34">
        <v>2012</v>
      </c>
      <c r="C175" s="35">
        <v>147697</v>
      </c>
      <c r="D175" s="36">
        <f t="shared" si="7"/>
        <v>-4.8760852203931226E-2</v>
      </c>
    </row>
    <row r="176" spans="2:4" x14ac:dyDescent="0.25">
      <c r="B176" s="34">
        <v>2011</v>
      </c>
      <c r="C176" s="35">
        <v>155268</v>
      </c>
      <c r="D176" s="36">
        <f t="shared" si="7"/>
        <v>0.46630025214607485</v>
      </c>
    </row>
    <row r="177" spans="2:4" x14ac:dyDescent="0.25">
      <c r="B177" s="34">
        <v>2010</v>
      </c>
      <c r="C177" s="35">
        <v>105891</v>
      </c>
      <c r="D177" s="36" t="s">
        <v>123</v>
      </c>
    </row>
    <row r="179" spans="2:4" x14ac:dyDescent="0.25">
      <c r="B179" s="41" t="s">
        <v>85</v>
      </c>
      <c r="C179" s="41"/>
      <c r="D179" s="41"/>
    </row>
    <row r="182" spans="2:4" ht="21.75" thickBot="1" x14ac:dyDescent="0.3">
      <c r="B182" s="12" t="s">
        <v>111</v>
      </c>
      <c r="C182" s="13"/>
      <c r="D182" s="12"/>
    </row>
    <row r="183" spans="2:4" ht="21.75" thickBot="1" x14ac:dyDescent="0.3">
      <c r="B183" s="15"/>
      <c r="C183" s="16"/>
      <c r="D183" s="15"/>
    </row>
    <row r="184" spans="2:4" ht="22.5" thickTop="1" thickBot="1" x14ac:dyDescent="0.3">
      <c r="B184" s="18" t="s">
        <v>113</v>
      </c>
      <c r="C184" s="19" t="s">
        <v>113</v>
      </c>
      <c r="D184" s="20"/>
    </row>
    <row r="185" spans="2:4" ht="16.5" thickTop="1" thickBot="1" x14ac:dyDescent="0.3">
      <c r="B185" s="28"/>
      <c r="C185" s="29" t="s">
        <v>59</v>
      </c>
      <c r="D185" s="30" t="s">
        <v>122</v>
      </c>
    </row>
    <row r="186" spans="2:4" x14ac:dyDescent="0.25">
      <c r="B186" s="34">
        <v>2023</v>
      </c>
      <c r="C186" s="35">
        <v>238263</v>
      </c>
      <c r="D186" s="36">
        <f t="shared" ref="D186:D198" si="8">C186/C187-1</f>
        <v>3.3347211741133087E-2</v>
      </c>
    </row>
    <row r="187" spans="2:4" x14ac:dyDescent="0.25">
      <c r="B187" s="34">
        <v>2022</v>
      </c>
      <c r="C187" s="35">
        <v>230574</v>
      </c>
      <c r="D187" s="36">
        <f t="shared" si="8"/>
        <v>0.49978534910041761</v>
      </c>
    </row>
    <row r="188" spans="2:4" x14ac:dyDescent="0.25">
      <c r="B188" s="34">
        <v>2021</v>
      </c>
      <c r="C188" s="35">
        <v>153738</v>
      </c>
      <c r="D188" s="36">
        <f t="shared" si="8"/>
        <v>0.61257434154630408</v>
      </c>
    </row>
    <row r="189" spans="2:4" x14ac:dyDescent="0.25">
      <c r="B189" s="34">
        <v>2020</v>
      </c>
      <c r="C189" s="35">
        <v>95337</v>
      </c>
      <c r="D189" s="36">
        <f t="shared" si="8"/>
        <v>-0.56883912137013437</v>
      </c>
    </row>
    <row r="190" spans="2:4" x14ac:dyDescent="0.25">
      <c r="B190" s="34">
        <v>2019</v>
      </c>
      <c r="C190" s="35">
        <v>221117</v>
      </c>
      <c r="D190" s="36">
        <f t="shared" si="8"/>
        <v>2.8288549717718992E-2</v>
      </c>
    </row>
    <row r="191" spans="2:4" x14ac:dyDescent="0.25">
      <c r="B191" s="34">
        <v>2018</v>
      </c>
      <c r="C191" s="35">
        <v>215034</v>
      </c>
      <c r="D191" s="36">
        <f t="shared" si="8"/>
        <v>-5.0421281331142986E-2</v>
      </c>
    </row>
    <row r="192" spans="2:4" x14ac:dyDescent="0.25">
      <c r="B192" s="34">
        <v>2017</v>
      </c>
      <c r="C192" s="35">
        <v>226452</v>
      </c>
      <c r="D192" s="36">
        <f t="shared" si="8"/>
        <v>5.4785970469048317E-2</v>
      </c>
    </row>
    <row r="193" spans="2:4" x14ac:dyDescent="0.25">
      <c r="B193" s="34">
        <v>2016</v>
      </c>
      <c r="C193" s="35">
        <v>214690</v>
      </c>
      <c r="D193" s="36">
        <f t="shared" si="8"/>
        <v>4.4989705374135491E-2</v>
      </c>
    </row>
    <row r="194" spans="2:4" x14ac:dyDescent="0.25">
      <c r="B194" s="34">
        <v>2015</v>
      </c>
      <c r="C194" s="35">
        <v>205447</v>
      </c>
      <c r="D194" s="36">
        <f t="shared" si="8"/>
        <v>9.690491572208848E-2</v>
      </c>
    </row>
    <row r="195" spans="2:4" x14ac:dyDescent="0.25">
      <c r="B195" s="34">
        <v>2014</v>
      </c>
      <c r="C195" s="35">
        <v>187297</v>
      </c>
      <c r="D195" s="36">
        <f t="shared" si="8"/>
        <v>0.10954651817185512</v>
      </c>
    </row>
    <row r="196" spans="2:4" x14ac:dyDescent="0.25">
      <c r="B196" s="34">
        <v>2013</v>
      </c>
      <c r="C196" s="35">
        <v>168805</v>
      </c>
      <c r="D196" s="36">
        <f t="shared" si="8"/>
        <v>1.4568971216665449E-2</v>
      </c>
    </row>
    <row r="197" spans="2:4" x14ac:dyDescent="0.25">
      <c r="B197" s="34">
        <v>2012</v>
      </c>
      <c r="C197" s="35">
        <v>166381</v>
      </c>
      <c r="D197" s="36">
        <f t="shared" si="8"/>
        <v>-9.1473763823793908E-3</v>
      </c>
    </row>
    <row r="198" spans="2:4" x14ac:dyDescent="0.25">
      <c r="B198" s="34">
        <v>2011</v>
      </c>
      <c r="C198" s="35">
        <v>167917</v>
      </c>
      <c r="D198" s="36">
        <f t="shared" si="8"/>
        <v>0.10346119219572469</v>
      </c>
    </row>
    <row r="199" spans="2:4" x14ac:dyDescent="0.25">
      <c r="B199" s="34">
        <v>2010</v>
      </c>
      <c r="C199" s="35">
        <v>152173</v>
      </c>
      <c r="D199" s="36" t="s">
        <v>123</v>
      </c>
    </row>
    <row r="201" spans="2:4" x14ac:dyDescent="0.25">
      <c r="B201" s="41" t="s">
        <v>85</v>
      </c>
      <c r="C201" s="41"/>
      <c r="D201" s="41"/>
    </row>
    <row r="204" spans="2:4" ht="21.75" thickBot="1" x14ac:dyDescent="0.3">
      <c r="B204" s="12" t="s">
        <v>114</v>
      </c>
      <c r="C204" s="13"/>
      <c r="D204" s="12"/>
    </row>
    <row r="205" spans="2:4" ht="21.75" thickBot="1" x14ac:dyDescent="0.3">
      <c r="B205" s="15"/>
      <c r="C205" s="16"/>
      <c r="D205" s="15"/>
    </row>
    <row r="206" spans="2:4" ht="22.5" thickTop="1" thickBot="1" x14ac:dyDescent="0.3">
      <c r="B206" s="18" t="s">
        <v>116</v>
      </c>
      <c r="C206" s="19" t="s">
        <v>117</v>
      </c>
      <c r="D206" s="20"/>
    </row>
    <row r="207" spans="2:4" ht="16.5" thickTop="1" thickBot="1" x14ac:dyDescent="0.3">
      <c r="B207" s="28"/>
      <c r="C207" s="29" t="s">
        <v>59</v>
      </c>
      <c r="D207" s="30" t="s">
        <v>122</v>
      </c>
    </row>
    <row r="208" spans="2:4" x14ac:dyDescent="0.25">
      <c r="B208" s="34">
        <v>2023</v>
      </c>
      <c r="C208" s="35">
        <v>238075</v>
      </c>
      <c r="D208" s="36">
        <f t="shared" ref="D208:D220" si="9">C208/C209-1</f>
        <v>9.5055862452796402E-2</v>
      </c>
    </row>
    <row r="209" spans="2:4" x14ac:dyDescent="0.25">
      <c r="B209" s="34">
        <v>2022</v>
      </c>
      <c r="C209" s="35">
        <v>217409</v>
      </c>
      <c r="D209" s="36">
        <f t="shared" si="9"/>
        <v>0.87134397218061932</v>
      </c>
    </row>
    <row r="210" spans="2:4" x14ac:dyDescent="0.25">
      <c r="B210" s="34">
        <v>2021</v>
      </c>
      <c r="C210" s="35">
        <v>116178</v>
      </c>
      <c r="D210" s="36">
        <f t="shared" si="9"/>
        <v>1.0110089837461702</v>
      </c>
    </row>
    <row r="211" spans="2:4" x14ac:dyDescent="0.25">
      <c r="B211" s="34">
        <v>2020</v>
      </c>
      <c r="C211" s="35">
        <v>57771</v>
      </c>
      <c r="D211" s="36">
        <f t="shared" si="9"/>
        <v>-0.68410778534792926</v>
      </c>
    </row>
    <row r="212" spans="2:4" x14ac:dyDescent="0.25">
      <c r="B212" s="34">
        <v>2019</v>
      </c>
      <c r="C212" s="35">
        <v>182882</v>
      </c>
      <c r="D212" s="36">
        <f t="shared" si="9"/>
        <v>-3.1724853606107772E-2</v>
      </c>
    </row>
    <row r="213" spans="2:4" x14ac:dyDescent="0.25">
      <c r="B213" s="34">
        <v>2018</v>
      </c>
      <c r="C213" s="35">
        <v>188874</v>
      </c>
      <c r="D213" s="36">
        <f t="shared" si="9"/>
        <v>-1.8280480895676021E-2</v>
      </c>
    </row>
    <row r="214" spans="2:4" x14ac:dyDescent="0.25">
      <c r="B214" s="34">
        <v>2017</v>
      </c>
      <c r="C214" s="35">
        <v>192391</v>
      </c>
      <c r="D214" s="36">
        <f t="shared" si="9"/>
        <v>1.1285507033073294E-2</v>
      </c>
    </row>
    <row r="215" spans="2:4" x14ac:dyDescent="0.25">
      <c r="B215" s="34">
        <v>2016</v>
      </c>
      <c r="C215" s="35">
        <v>190244</v>
      </c>
      <c r="D215" s="36">
        <f t="shared" si="9"/>
        <v>0.21233208432107253</v>
      </c>
    </row>
    <row r="216" spans="2:4" x14ac:dyDescent="0.25">
      <c r="B216" s="34">
        <v>2015</v>
      </c>
      <c r="C216" s="35">
        <v>156924</v>
      </c>
      <c r="D216" s="36">
        <f t="shared" si="9"/>
        <v>2.821423423187297E-2</v>
      </c>
    </row>
    <row r="217" spans="2:4" x14ac:dyDescent="0.25">
      <c r="B217" s="34">
        <v>2014</v>
      </c>
      <c r="C217" s="35">
        <v>152618</v>
      </c>
      <c r="D217" s="36">
        <f t="shared" si="9"/>
        <v>2.6936823294438916E-3</v>
      </c>
    </row>
    <row r="218" spans="2:4" x14ac:dyDescent="0.25">
      <c r="B218" s="34">
        <v>2013</v>
      </c>
      <c r="C218" s="35">
        <v>152208</v>
      </c>
      <c r="D218" s="36">
        <f t="shared" si="9"/>
        <v>4.9399143702212545E-2</v>
      </c>
    </row>
    <row r="219" spans="2:4" x14ac:dyDescent="0.25">
      <c r="B219" s="34">
        <v>2012</v>
      </c>
      <c r="C219" s="35">
        <v>145043</v>
      </c>
      <c r="D219" s="36">
        <f t="shared" si="9"/>
        <v>2.1515902752345273E-2</v>
      </c>
    </row>
    <row r="220" spans="2:4" x14ac:dyDescent="0.25">
      <c r="B220" s="34">
        <v>2011</v>
      </c>
      <c r="C220" s="35">
        <v>141988</v>
      </c>
      <c r="D220" s="36">
        <f t="shared" si="9"/>
        <v>0.20954084675014917</v>
      </c>
    </row>
    <row r="221" spans="2:4" x14ac:dyDescent="0.25">
      <c r="B221" s="34">
        <v>2010</v>
      </c>
      <c r="C221" s="35">
        <v>117390</v>
      </c>
      <c r="D221" s="36" t="s">
        <v>123</v>
      </c>
    </row>
    <row r="223" spans="2:4" x14ac:dyDescent="0.25">
      <c r="B223" s="41" t="s">
        <v>85</v>
      </c>
      <c r="C223" s="41"/>
      <c r="D223" s="41"/>
    </row>
    <row r="226" spans="2:4" ht="21.75" thickBot="1" x14ac:dyDescent="0.3">
      <c r="B226" s="12" t="s">
        <v>118</v>
      </c>
      <c r="C226" s="13"/>
      <c r="D226" s="12"/>
    </row>
    <row r="227" spans="2:4" ht="21.75" thickBot="1" x14ac:dyDescent="0.3">
      <c r="B227" s="15"/>
      <c r="C227" s="16"/>
      <c r="D227" s="15"/>
    </row>
    <row r="228" spans="2:4" ht="22.5" thickTop="1" thickBot="1" x14ac:dyDescent="0.3">
      <c r="B228" s="18" t="s">
        <v>120</v>
      </c>
      <c r="C228" s="19" t="s">
        <v>121</v>
      </c>
      <c r="D228" s="20"/>
    </row>
    <row r="229" spans="2:4" ht="16.5" thickTop="1" thickBot="1" x14ac:dyDescent="0.3">
      <c r="B229" s="28"/>
      <c r="C229" s="29" t="s">
        <v>59</v>
      </c>
      <c r="D229" s="30" t="s">
        <v>122</v>
      </c>
    </row>
    <row r="230" spans="2:4" x14ac:dyDescent="0.25">
      <c r="B230" s="34">
        <v>2023</v>
      </c>
      <c r="C230" s="35">
        <v>336577</v>
      </c>
      <c r="D230" s="36">
        <f t="shared" ref="D230:D242" si="10">C230/C231-1</f>
        <v>0.14249199759673314</v>
      </c>
    </row>
    <row r="231" spans="2:4" x14ac:dyDescent="0.25">
      <c r="B231" s="34">
        <v>2022</v>
      </c>
      <c r="C231" s="35">
        <v>294599</v>
      </c>
      <c r="D231" s="36">
        <f t="shared" si="10"/>
        <v>1.8787707040601944</v>
      </c>
    </row>
    <row r="232" spans="2:4" x14ac:dyDescent="0.25">
      <c r="B232" s="34">
        <v>2021</v>
      </c>
      <c r="C232" s="35">
        <v>102335</v>
      </c>
      <c r="D232" s="36">
        <f t="shared" si="10"/>
        <v>-0.34475406267207931</v>
      </c>
    </row>
    <row r="233" spans="2:4" x14ac:dyDescent="0.25">
      <c r="B233" s="34">
        <v>2020</v>
      </c>
      <c r="C233" s="35">
        <v>156178</v>
      </c>
      <c r="D233" s="36">
        <f t="shared" si="10"/>
        <v>-0.60739271537995509</v>
      </c>
    </row>
    <row r="234" spans="2:4" x14ac:dyDescent="0.25">
      <c r="B234" s="34">
        <v>2019</v>
      </c>
      <c r="C234" s="35">
        <v>397797</v>
      </c>
      <c r="D234" s="36">
        <f t="shared" si="10"/>
        <v>-4.3336371528821527E-2</v>
      </c>
    </row>
    <row r="235" spans="2:4" x14ac:dyDescent="0.25">
      <c r="B235" s="34">
        <v>2018</v>
      </c>
      <c r="C235" s="35">
        <v>415817</v>
      </c>
      <c r="D235" s="36">
        <f t="shared" si="10"/>
        <v>-9.5088039241715605E-2</v>
      </c>
    </row>
    <row r="236" spans="2:4" x14ac:dyDescent="0.25">
      <c r="B236" s="34">
        <v>2017</v>
      </c>
      <c r="C236" s="35">
        <v>459511</v>
      </c>
      <c r="D236" s="36">
        <f t="shared" si="10"/>
        <v>1.4588080476215737E-2</v>
      </c>
    </row>
    <row r="237" spans="2:4" x14ac:dyDescent="0.25">
      <c r="B237" s="34">
        <v>2016</v>
      </c>
      <c r="C237" s="35">
        <v>452904</v>
      </c>
      <c r="D237" s="36">
        <f t="shared" si="10"/>
        <v>3.415725718982987E-2</v>
      </c>
    </row>
    <row r="238" spans="2:4" x14ac:dyDescent="0.25">
      <c r="B238" s="34">
        <v>2015</v>
      </c>
      <c r="C238" s="35">
        <v>437945</v>
      </c>
      <c r="D238" s="36">
        <f t="shared" si="10"/>
        <v>-0.17666356466728705</v>
      </c>
    </row>
    <row r="239" spans="2:4" x14ac:dyDescent="0.25">
      <c r="B239" s="34">
        <v>2014</v>
      </c>
      <c r="C239" s="35">
        <v>531915</v>
      </c>
      <c r="D239" s="36">
        <f t="shared" si="10"/>
        <v>1.1031892509375307E-2</v>
      </c>
    </row>
    <row r="240" spans="2:4" x14ac:dyDescent="0.25">
      <c r="B240" s="34">
        <v>2013</v>
      </c>
      <c r="C240" s="35">
        <v>526111</v>
      </c>
      <c r="D240" s="36">
        <f t="shared" si="10"/>
        <v>0.10531236344078798</v>
      </c>
    </row>
    <row r="241" spans="2:4" x14ac:dyDescent="0.25">
      <c r="B241" s="34">
        <v>2012</v>
      </c>
      <c r="C241" s="35">
        <v>475984</v>
      </c>
      <c r="D241" s="36">
        <f t="shared" si="10"/>
        <v>2.5376774004532532E-2</v>
      </c>
    </row>
    <row r="242" spans="2:4" x14ac:dyDescent="0.25">
      <c r="B242" s="34">
        <v>2011</v>
      </c>
      <c r="C242" s="35">
        <v>464204</v>
      </c>
      <c r="D242" s="36">
        <f t="shared" si="10"/>
        <v>0.41734322187855888</v>
      </c>
    </row>
    <row r="243" spans="2:4" x14ac:dyDescent="0.25">
      <c r="B243" s="34">
        <v>2010</v>
      </c>
      <c r="C243" s="35">
        <v>327517</v>
      </c>
      <c r="D243" s="36" t="s">
        <v>123</v>
      </c>
    </row>
    <row r="245" spans="2:4" x14ac:dyDescent="0.25">
      <c r="B245" s="41" t="s">
        <v>85</v>
      </c>
      <c r="C245" s="41"/>
      <c r="D245" s="41"/>
    </row>
  </sheetData>
  <mergeCells count="11">
    <mergeCell ref="C140:D140"/>
    <mergeCell ref="C162:D162"/>
    <mergeCell ref="C184:D184"/>
    <mergeCell ref="C206:D206"/>
    <mergeCell ref="C228:D228"/>
    <mergeCell ref="C6:D6"/>
    <mergeCell ref="C29:D29"/>
    <mergeCell ref="C52:D52"/>
    <mergeCell ref="C74:D74"/>
    <mergeCell ref="C96:D96"/>
    <mergeCell ref="C118:D11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3C71-8BCC-4C59-8DCA-37F8095F1BE9}">
  <dimension ref="A1:L134"/>
  <sheetViews>
    <sheetView showGridLines="0" workbookViewId="0"/>
  </sheetViews>
  <sheetFormatPr baseColWidth="10" defaultColWidth="11.42578125" defaultRowHeight="15" x14ac:dyDescent="0.25"/>
  <cols>
    <col min="1" max="1" width="18.42578125" customWidth="1"/>
    <col min="2" max="2" width="29.85546875" customWidth="1"/>
  </cols>
  <sheetData>
    <row r="1" spans="1:12" ht="40.5" customHeight="1" x14ac:dyDescent="0.25">
      <c r="A1" s="47"/>
    </row>
    <row r="4" spans="1:12" ht="21.75" customHeight="1" thickBot="1" x14ac:dyDescent="0.3">
      <c r="B4" s="12" t="s">
        <v>206</v>
      </c>
      <c r="C4" s="12"/>
      <c r="D4" s="12"/>
      <c r="E4" s="12"/>
      <c r="F4" s="12"/>
      <c r="G4" s="12"/>
      <c r="H4" s="12"/>
      <c r="I4" s="12"/>
      <c r="J4" s="12"/>
      <c r="K4" s="12"/>
      <c r="L4" s="12"/>
    </row>
    <row r="5" spans="1:12" ht="6" customHeight="1" x14ac:dyDescent="0.25">
      <c r="C5" s="49"/>
      <c r="D5" s="49"/>
      <c r="E5" s="49"/>
      <c r="F5" s="49"/>
      <c r="G5" s="49"/>
      <c r="H5" s="49"/>
      <c r="I5" s="49"/>
      <c r="J5" s="49"/>
      <c r="K5" s="49"/>
      <c r="L5" s="49"/>
    </row>
    <row r="6" spans="1:12" ht="60.75" thickBot="1" x14ac:dyDescent="0.3">
      <c r="B6" s="28"/>
      <c r="C6" s="50" t="s">
        <v>235</v>
      </c>
      <c r="D6" s="50" t="s">
        <v>236</v>
      </c>
      <c r="E6" s="50" t="s">
        <v>237</v>
      </c>
      <c r="F6" s="50" t="s">
        <v>238</v>
      </c>
      <c r="G6" s="50" t="s">
        <v>239</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row>
    <row r="7" spans="1:12" ht="16.5" thickBot="1" x14ac:dyDescent="0.3">
      <c r="B7" s="164" t="s">
        <v>160</v>
      </c>
      <c r="C7" s="165"/>
      <c r="D7" s="165"/>
      <c r="E7" s="165"/>
      <c r="F7" s="165"/>
      <c r="G7" s="165"/>
      <c r="H7" s="165"/>
      <c r="I7" s="165"/>
      <c r="J7" s="165"/>
      <c r="K7" s="165"/>
      <c r="L7" s="165"/>
    </row>
    <row r="8" spans="1:12" ht="16.5" thickBot="1" x14ac:dyDescent="0.3">
      <c r="B8" s="183" t="s">
        <v>207</v>
      </c>
      <c r="C8" s="184"/>
      <c r="D8" s="184"/>
      <c r="E8" s="184"/>
      <c r="F8" s="184"/>
      <c r="G8" s="184"/>
      <c r="H8" s="184"/>
      <c r="I8" s="184"/>
      <c r="J8" s="184"/>
      <c r="K8" s="165"/>
      <c r="L8" s="165"/>
    </row>
    <row r="9" spans="1:12" ht="15.75" x14ac:dyDescent="0.25">
      <c r="B9" s="62" t="s">
        <v>58</v>
      </c>
      <c r="C9" s="121">
        <v>3690674</v>
      </c>
      <c r="D9" s="121">
        <v>907925</v>
      </c>
      <c r="E9" s="121">
        <v>2238704</v>
      </c>
      <c r="F9" s="121">
        <v>3766608</v>
      </c>
      <c r="G9" s="121">
        <v>3873318</v>
      </c>
      <c r="H9" s="122">
        <f>G9/F9-1</f>
        <v>2.8330529749843958E-2</v>
      </c>
      <c r="I9" s="122">
        <f>G9/C9-1</f>
        <v>4.9487979702352414E-2</v>
      </c>
      <c r="J9" s="121">
        <f>G9-F9</f>
        <v>106710</v>
      </c>
      <c r="K9" s="121">
        <f>G9-C9</f>
        <v>182644</v>
      </c>
      <c r="L9" s="122">
        <f>G9/G9</f>
        <v>1</v>
      </c>
    </row>
    <row r="10" spans="1:12" ht="15.75" x14ac:dyDescent="0.25">
      <c r="B10" s="62" t="s">
        <v>93</v>
      </c>
      <c r="C10" s="121">
        <v>3019757</v>
      </c>
      <c r="D10" s="121">
        <v>546901</v>
      </c>
      <c r="E10" s="121">
        <v>1579748</v>
      </c>
      <c r="F10" s="121">
        <v>3103359</v>
      </c>
      <c r="G10" s="121">
        <v>3235910</v>
      </c>
      <c r="H10" s="122">
        <f>G10/F10-1</f>
        <v>4.2712106462706956E-2</v>
      </c>
      <c r="I10" s="122">
        <f>G10/C10-1</f>
        <v>7.1579600610247818E-2</v>
      </c>
      <c r="J10" s="121">
        <f>G10-F10</f>
        <v>132551</v>
      </c>
      <c r="K10" s="121">
        <f>G10-C10</f>
        <v>216153</v>
      </c>
      <c r="L10" s="122">
        <f>G10/G9</f>
        <v>0.83543618158901489</v>
      </c>
    </row>
    <row r="11" spans="1:12" ht="16.5" thickBot="1" x14ac:dyDescent="0.3">
      <c r="B11" s="62" t="s">
        <v>166</v>
      </c>
      <c r="C11" s="121">
        <v>670916</v>
      </c>
      <c r="D11" s="121">
        <v>361024</v>
      </c>
      <c r="E11" s="121">
        <v>658956</v>
      </c>
      <c r="F11" s="121">
        <v>663249</v>
      </c>
      <c r="G11" s="121">
        <v>637408</v>
      </c>
      <c r="H11" s="122">
        <f>G11/F11-1</f>
        <v>-3.8961234770048647E-2</v>
      </c>
      <c r="I11" s="122">
        <f>G11/C11-1</f>
        <v>-4.9943659116789552E-2</v>
      </c>
      <c r="J11" s="121">
        <f>G11-F11</f>
        <v>-25841</v>
      </c>
      <c r="K11" s="121">
        <f>G11-C11</f>
        <v>-33508</v>
      </c>
      <c r="L11" s="122">
        <f>G11/G9</f>
        <v>0.16456381841098511</v>
      </c>
    </row>
    <row r="12" spans="1:12" ht="16.5" thickBot="1" x14ac:dyDescent="0.3">
      <c r="B12" s="183" t="s">
        <v>202</v>
      </c>
      <c r="C12" s="184"/>
      <c r="D12" s="184"/>
      <c r="E12" s="184"/>
      <c r="F12" s="184"/>
      <c r="G12" s="184"/>
      <c r="H12" s="184"/>
      <c r="I12" s="184"/>
      <c r="J12" s="184"/>
      <c r="K12" s="165"/>
      <c r="L12" s="165"/>
    </row>
    <row r="13" spans="1:12" ht="15.75" x14ac:dyDescent="0.25">
      <c r="B13" s="62" t="s">
        <v>58</v>
      </c>
      <c r="C13" s="121">
        <v>3594356</v>
      </c>
      <c r="D13" s="121">
        <v>853744</v>
      </c>
      <c r="E13" s="121">
        <v>2149540</v>
      </c>
      <c r="F13" s="121">
        <v>3671678</v>
      </c>
      <c r="G13" s="121">
        <v>3770325</v>
      </c>
      <c r="H13" s="122">
        <f>G13/F13-1</f>
        <v>2.6867007400975806E-2</v>
      </c>
      <c r="I13" s="122">
        <f>G13/C13-1</f>
        <v>4.8957031523866767E-2</v>
      </c>
      <c r="J13" s="121">
        <f>G13-F13</f>
        <v>98647</v>
      </c>
      <c r="K13" s="121">
        <f>G13-C13</f>
        <v>175969</v>
      </c>
      <c r="L13" s="122">
        <f>G13/G13</f>
        <v>1</v>
      </c>
    </row>
    <row r="14" spans="1:12" ht="15.75" x14ac:dyDescent="0.25">
      <c r="B14" s="62" t="s">
        <v>93</v>
      </c>
      <c r="C14" s="121">
        <v>2986171</v>
      </c>
      <c r="D14" s="121">
        <v>527277</v>
      </c>
      <c r="E14" s="121">
        <v>1539673</v>
      </c>
      <c r="F14" s="121">
        <v>3057723</v>
      </c>
      <c r="G14" s="121">
        <v>3175119</v>
      </c>
      <c r="H14" s="122">
        <f>G14/F14-1</f>
        <v>3.8393274995805804E-2</v>
      </c>
      <c r="I14" s="122">
        <f>G14/C14-1</f>
        <v>6.3274340283928865E-2</v>
      </c>
      <c r="J14" s="121">
        <f>G14-F14</f>
        <v>117396</v>
      </c>
      <c r="K14" s="121">
        <f>G14-C14</f>
        <v>188948</v>
      </c>
      <c r="L14" s="122">
        <f>G14/G13</f>
        <v>0.8421340335382228</v>
      </c>
    </row>
    <row r="15" spans="1:12" ht="16.5" thickBot="1" x14ac:dyDescent="0.3">
      <c r="B15" s="62" t="s">
        <v>166</v>
      </c>
      <c r="C15" s="121">
        <v>608185</v>
      </c>
      <c r="D15" s="121">
        <v>326468</v>
      </c>
      <c r="E15" s="121">
        <v>609868</v>
      </c>
      <c r="F15" s="121">
        <v>613955</v>
      </c>
      <c r="G15" s="121">
        <v>595207</v>
      </c>
      <c r="H15" s="122">
        <f>G15/F15-1</f>
        <v>-3.0536439967098539E-2</v>
      </c>
      <c r="I15" s="122">
        <f>G15/C15-1</f>
        <v>-2.1338901814415001E-2</v>
      </c>
      <c r="J15" s="121">
        <f>G15-F15</f>
        <v>-18748</v>
      </c>
      <c r="K15" s="121">
        <f>G15-C15</f>
        <v>-12978</v>
      </c>
      <c r="L15" s="122">
        <f>G15/G13</f>
        <v>0.15786623169090197</v>
      </c>
    </row>
    <row r="16" spans="1:12" ht="16.5" thickBot="1" x14ac:dyDescent="0.3">
      <c r="B16" s="183" t="s">
        <v>203</v>
      </c>
      <c r="C16" s="184"/>
      <c r="D16" s="184"/>
      <c r="E16" s="184"/>
      <c r="F16" s="184"/>
      <c r="G16" s="184"/>
      <c r="H16" s="184"/>
      <c r="I16" s="184"/>
      <c r="J16" s="184"/>
      <c r="K16" s="165"/>
      <c r="L16" s="165"/>
    </row>
    <row r="17" spans="2:12" ht="15.75" x14ac:dyDescent="0.25">
      <c r="B17" s="62" t="s">
        <v>58</v>
      </c>
      <c r="C17" s="121">
        <v>29928</v>
      </c>
      <c r="D17" s="121">
        <v>29559</v>
      </c>
      <c r="E17" s="121">
        <v>48076</v>
      </c>
      <c r="F17" s="121">
        <v>40361</v>
      </c>
      <c r="G17" s="121">
        <v>43653</v>
      </c>
      <c r="H17" s="122">
        <f>G17/F17-1</f>
        <v>8.156388592948649E-2</v>
      </c>
      <c r="I17" s="122">
        <f>G17/C17-1</f>
        <v>0.45860064153969526</v>
      </c>
      <c r="J17" s="121">
        <f>G17-F17</f>
        <v>3292</v>
      </c>
      <c r="K17" s="121">
        <f>G17-C17</f>
        <v>13725</v>
      </c>
      <c r="L17" s="122">
        <f>G17/G17</f>
        <v>1</v>
      </c>
    </row>
    <row r="18" spans="2:12" ht="15.75" x14ac:dyDescent="0.25">
      <c r="B18" s="62" t="s">
        <v>93</v>
      </c>
      <c r="C18" s="121">
        <v>10730</v>
      </c>
      <c r="D18" s="121">
        <v>9507</v>
      </c>
      <c r="E18" s="121">
        <v>17638</v>
      </c>
      <c r="F18" s="121">
        <v>17268</v>
      </c>
      <c r="G18" s="121">
        <v>20833</v>
      </c>
      <c r="H18" s="122">
        <f>G18/F18-1</f>
        <v>0.20645123928654163</v>
      </c>
      <c r="I18" s="122">
        <f>G18/C18-1</f>
        <v>0.94156570363466918</v>
      </c>
      <c r="J18" s="121">
        <f>G18-F18</f>
        <v>3565</v>
      </c>
      <c r="K18" s="121">
        <f>G18-C18</f>
        <v>10103</v>
      </c>
      <c r="L18" s="122">
        <f>G18/G17</f>
        <v>0.47724096854740794</v>
      </c>
    </row>
    <row r="19" spans="2:12" ht="16.5" thickBot="1" x14ac:dyDescent="0.3">
      <c r="B19" s="62" t="s">
        <v>166</v>
      </c>
      <c r="C19" s="121">
        <v>19198</v>
      </c>
      <c r="D19" s="121">
        <v>20051</v>
      </c>
      <c r="E19" s="121">
        <v>30436</v>
      </c>
      <c r="F19" s="121">
        <v>23093</v>
      </c>
      <c r="G19" s="121">
        <v>22820</v>
      </c>
      <c r="H19" s="122">
        <f>G19/F19-1</f>
        <v>-1.1821764170960924E-2</v>
      </c>
      <c r="I19" s="122">
        <f>G19/C19-1</f>
        <v>0.18866548598812383</v>
      </c>
      <c r="J19" s="121">
        <f>G19-F19</f>
        <v>-273</v>
      </c>
      <c r="K19" s="121">
        <f>G19-C19</f>
        <v>3622</v>
      </c>
      <c r="L19" s="122">
        <f>G19/G17</f>
        <v>0.52275903145259206</v>
      </c>
    </row>
    <row r="20" spans="2:12" ht="16.5" thickBot="1" x14ac:dyDescent="0.3">
      <c r="B20" s="183" t="s">
        <v>204</v>
      </c>
      <c r="C20" s="184"/>
      <c r="D20" s="184"/>
      <c r="E20" s="184"/>
      <c r="F20" s="184"/>
      <c r="G20" s="184"/>
      <c r="H20" s="184"/>
      <c r="I20" s="184"/>
      <c r="J20" s="184"/>
      <c r="K20" s="165"/>
      <c r="L20" s="165"/>
    </row>
    <row r="21" spans="2:12" ht="15.75" x14ac:dyDescent="0.25">
      <c r="B21" s="62" t="s">
        <v>58</v>
      </c>
      <c r="C21" s="121">
        <v>9498</v>
      </c>
      <c r="D21" s="121">
        <v>4908</v>
      </c>
      <c r="E21" s="121">
        <v>9661</v>
      </c>
      <c r="F21" s="121">
        <v>14526</v>
      </c>
      <c r="G21" s="121">
        <v>17849</v>
      </c>
      <c r="H21" s="122">
        <f>G21/F21-1</f>
        <v>0.22876221946853925</v>
      </c>
      <c r="I21" s="122">
        <f>G21/C21-1</f>
        <v>0.87923773425984408</v>
      </c>
      <c r="J21" s="121">
        <f>G21-F21</f>
        <v>3323</v>
      </c>
      <c r="K21" s="121">
        <f>G21-C21</f>
        <v>8351</v>
      </c>
      <c r="L21" s="122">
        <f>G21/G21</f>
        <v>1</v>
      </c>
    </row>
    <row r="22" spans="2:12" ht="15.75" x14ac:dyDescent="0.25">
      <c r="B22" s="62" t="s">
        <v>93</v>
      </c>
      <c r="C22" s="121">
        <v>3583</v>
      </c>
      <c r="D22" s="121">
        <v>3792</v>
      </c>
      <c r="E22" s="121">
        <v>7798</v>
      </c>
      <c r="F22" s="121">
        <v>10899</v>
      </c>
      <c r="G22" s="121">
        <v>14531</v>
      </c>
      <c r="H22" s="122">
        <f>G22/F22-1</f>
        <v>0.3332415817964951</v>
      </c>
      <c r="I22" s="122">
        <f>G22/C22-1</f>
        <v>3.055540050237231</v>
      </c>
      <c r="J22" s="121">
        <f>G22-F22</f>
        <v>3632</v>
      </c>
      <c r="K22" s="121">
        <f>G22-C22</f>
        <v>10948</v>
      </c>
      <c r="L22" s="122">
        <f>G22/G21</f>
        <v>0.81410723289820153</v>
      </c>
    </row>
    <row r="23" spans="2:12" ht="16.5" thickBot="1" x14ac:dyDescent="0.3">
      <c r="B23" s="62" t="s">
        <v>166</v>
      </c>
      <c r="C23" s="121">
        <v>5916</v>
      </c>
      <c r="D23" s="121">
        <v>1118</v>
      </c>
      <c r="E23" s="121">
        <v>1863</v>
      </c>
      <c r="F23" s="121">
        <v>3628</v>
      </c>
      <c r="G23" s="121">
        <v>3318</v>
      </c>
      <c r="H23" s="122">
        <f>G23/F23-1</f>
        <v>-8.5446527012127849E-2</v>
      </c>
      <c r="I23" s="122">
        <f>G23/C23-1</f>
        <v>-0.4391480730223124</v>
      </c>
      <c r="J23" s="121">
        <f>G23-F23</f>
        <v>-310</v>
      </c>
      <c r="K23" s="121">
        <f>G23-C23</f>
        <v>-2598</v>
      </c>
      <c r="L23" s="122">
        <f>G23/G21</f>
        <v>0.18589276710179842</v>
      </c>
    </row>
    <row r="24" spans="2:12" ht="16.5" thickBot="1" x14ac:dyDescent="0.3">
      <c r="B24" s="183" t="s">
        <v>205</v>
      </c>
      <c r="C24" s="184"/>
      <c r="D24" s="184"/>
      <c r="E24" s="184"/>
      <c r="F24" s="184"/>
      <c r="G24" s="184"/>
      <c r="H24" s="184"/>
      <c r="I24" s="184"/>
      <c r="J24" s="184"/>
      <c r="K24" s="165"/>
      <c r="L24" s="165"/>
    </row>
    <row r="25" spans="2:12" ht="15.75" x14ac:dyDescent="0.25">
      <c r="B25" s="62" t="s">
        <v>58</v>
      </c>
      <c r="C25" s="121">
        <v>56892</v>
      </c>
      <c r="D25" s="121">
        <v>19712</v>
      </c>
      <c r="E25" s="121">
        <v>31426</v>
      </c>
      <c r="F25" s="121">
        <v>40044</v>
      </c>
      <c r="G25" s="121">
        <v>41491</v>
      </c>
      <c r="H25" s="122">
        <f>G25/F25-1</f>
        <v>3.6135251223653908E-2</v>
      </c>
      <c r="I25" s="122">
        <f>G25/C25-1</f>
        <v>-0.27070589889615415</v>
      </c>
      <c r="J25" s="121">
        <f>G25-F25</f>
        <v>1447</v>
      </c>
      <c r="K25" s="121">
        <f>G25-C25</f>
        <v>-15401</v>
      </c>
      <c r="L25" s="122">
        <f>G25/G25</f>
        <v>1</v>
      </c>
    </row>
    <row r="26" spans="2:12" ht="15.75" x14ac:dyDescent="0.25">
      <c r="B26" s="62" t="s">
        <v>93</v>
      </c>
      <c r="C26" s="121">
        <v>19274</v>
      </c>
      <c r="D26" s="121">
        <v>6325</v>
      </c>
      <c r="E26" s="121">
        <v>14638</v>
      </c>
      <c r="F26" s="121">
        <v>17470</v>
      </c>
      <c r="G26" s="121">
        <v>25427</v>
      </c>
      <c r="H26" s="122">
        <f>G26/F26-1</f>
        <v>0.45546651402404126</v>
      </c>
      <c r="I26" s="122">
        <f>G26/C26-1</f>
        <v>0.31923835218428964</v>
      </c>
      <c r="J26" s="121">
        <f>G26-F26</f>
        <v>7957</v>
      </c>
      <c r="K26" s="121">
        <f>G26-C26</f>
        <v>6153</v>
      </c>
      <c r="L26" s="122">
        <f>G26/G25</f>
        <v>0.61283169844062568</v>
      </c>
    </row>
    <row r="27" spans="2:12" ht="16.5" thickBot="1" x14ac:dyDescent="0.3">
      <c r="B27" s="62" t="s">
        <v>166</v>
      </c>
      <c r="C27" s="121">
        <v>37618</v>
      </c>
      <c r="D27" s="121">
        <v>13387</v>
      </c>
      <c r="E27" s="121">
        <v>16789</v>
      </c>
      <c r="F27" s="121">
        <v>22574</v>
      </c>
      <c r="G27" s="121">
        <v>16064</v>
      </c>
      <c r="H27" s="122">
        <f>G27/F27-1</f>
        <v>-0.2883848675467352</v>
      </c>
      <c r="I27" s="122">
        <f>G27/C27-1</f>
        <v>-0.57297038651709287</v>
      </c>
      <c r="J27" s="121">
        <f>G27-F27</f>
        <v>-6510</v>
      </c>
      <c r="K27" s="121">
        <f>G27-C27</f>
        <v>-21554</v>
      </c>
      <c r="L27" s="122">
        <f>G27/G25</f>
        <v>0.38716830155937432</v>
      </c>
    </row>
    <row r="28" spans="2:12" ht="16.5" thickBot="1" x14ac:dyDescent="0.3">
      <c r="B28" s="164" t="s">
        <v>161</v>
      </c>
      <c r="C28" s="201"/>
      <c r="D28" s="201"/>
      <c r="E28" s="201"/>
      <c r="F28" s="201"/>
      <c r="G28" s="201"/>
      <c r="H28" s="201"/>
      <c r="I28" s="201"/>
      <c r="J28" s="201"/>
      <c r="K28" s="201"/>
      <c r="L28" s="201"/>
    </row>
    <row r="29" spans="2:12" ht="16.5" thickBot="1" x14ac:dyDescent="0.3">
      <c r="B29" s="183" t="s">
        <v>207</v>
      </c>
      <c r="C29" s="186"/>
      <c r="D29" s="186"/>
      <c r="E29" s="186"/>
      <c r="F29" s="186"/>
      <c r="G29" s="186"/>
      <c r="H29" s="186"/>
      <c r="I29" s="186"/>
      <c r="J29" s="186"/>
      <c r="K29" s="201"/>
      <c r="L29" s="201"/>
    </row>
    <row r="30" spans="2:12" x14ac:dyDescent="0.25">
      <c r="B30" s="62" t="s">
        <v>58</v>
      </c>
      <c r="C30" s="179">
        <v>1415929</v>
      </c>
      <c r="D30" s="179">
        <v>379989</v>
      </c>
      <c r="E30" s="179">
        <v>884024</v>
      </c>
      <c r="F30" s="179">
        <v>1468382</v>
      </c>
      <c r="G30" s="179">
        <v>1549405</v>
      </c>
      <c r="H30" s="180">
        <f>G30/F30-1</f>
        <v>5.5178420874132161E-2</v>
      </c>
      <c r="I30" s="180">
        <f>G30/C30-1</f>
        <v>9.4267438550944327E-2</v>
      </c>
      <c r="J30" s="179">
        <f>G30-F30</f>
        <v>81023</v>
      </c>
      <c r="K30" s="179">
        <f>G30-C30</f>
        <v>133476</v>
      </c>
      <c r="L30" s="180">
        <f>G30/G30</f>
        <v>1</v>
      </c>
    </row>
    <row r="31" spans="2:12" x14ac:dyDescent="0.25">
      <c r="B31" s="62" t="s">
        <v>93</v>
      </c>
      <c r="C31" s="179">
        <v>1157983</v>
      </c>
      <c r="D31" s="179">
        <v>223846</v>
      </c>
      <c r="E31" s="179">
        <v>620577</v>
      </c>
      <c r="F31" s="179">
        <v>1190195</v>
      </c>
      <c r="G31" s="179">
        <v>1265165</v>
      </c>
      <c r="H31" s="180">
        <f>G31/F31-1</f>
        <v>6.2989678161981866E-2</v>
      </c>
      <c r="I31" s="180">
        <f>G31/C31-1</f>
        <v>9.2559217190580467E-2</v>
      </c>
      <c r="J31" s="179">
        <f>G31-F31</f>
        <v>74970</v>
      </c>
      <c r="K31" s="179">
        <f>G31-C31</f>
        <v>107182</v>
      </c>
      <c r="L31" s="180">
        <f>G31/G30</f>
        <v>0.81654893330020228</v>
      </c>
    </row>
    <row r="32" spans="2:12" ht="15.75" thickBot="1" x14ac:dyDescent="0.3">
      <c r="B32" s="62" t="s">
        <v>166</v>
      </c>
      <c r="C32" s="179">
        <v>257946</v>
      </c>
      <c r="D32" s="179">
        <v>156143</v>
      </c>
      <c r="E32" s="179">
        <v>263447</v>
      </c>
      <c r="F32" s="179">
        <v>278188</v>
      </c>
      <c r="G32" s="179">
        <v>284238</v>
      </c>
      <c r="H32" s="180">
        <f>G32/F32-1</f>
        <v>2.1747882726789181E-2</v>
      </c>
      <c r="I32" s="180">
        <f>G32/C32-1</f>
        <v>0.10192831057663221</v>
      </c>
      <c r="J32" s="179">
        <f>G32-F32</f>
        <v>6050</v>
      </c>
      <c r="K32" s="179">
        <f>G32-C32</f>
        <v>26292</v>
      </c>
      <c r="L32" s="180">
        <f>G32/G30</f>
        <v>0.18344977588170944</v>
      </c>
    </row>
    <row r="33" spans="2:12" ht="16.5" thickBot="1" x14ac:dyDescent="0.3">
      <c r="B33" s="183" t="s">
        <v>202</v>
      </c>
      <c r="C33" s="186"/>
      <c r="D33" s="186"/>
      <c r="E33" s="186"/>
      <c r="F33" s="186"/>
      <c r="G33" s="186"/>
      <c r="H33" s="186"/>
      <c r="I33" s="186"/>
      <c r="J33" s="186"/>
      <c r="K33" s="201"/>
      <c r="L33" s="201"/>
    </row>
    <row r="34" spans="2:12" x14ac:dyDescent="0.25">
      <c r="B34" s="62" t="s">
        <v>58</v>
      </c>
      <c r="C34" s="179">
        <v>1377032</v>
      </c>
      <c r="D34" s="179">
        <v>353931</v>
      </c>
      <c r="E34" s="179">
        <v>841193</v>
      </c>
      <c r="F34" s="179">
        <v>1426691</v>
      </c>
      <c r="G34" s="179">
        <v>1502398</v>
      </c>
      <c r="H34" s="180">
        <f>G34/F34-1</f>
        <v>5.3064749129278832E-2</v>
      </c>
      <c r="I34" s="180">
        <f>G34/C34-1</f>
        <v>9.1040731079597315E-2</v>
      </c>
      <c r="J34" s="179">
        <f>G34-F34</f>
        <v>75707</v>
      </c>
      <c r="K34" s="179">
        <f>G34-C34</f>
        <v>125366</v>
      </c>
      <c r="L34" s="180">
        <f>G34/G34</f>
        <v>1</v>
      </c>
    </row>
    <row r="35" spans="2:12" x14ac:dyDescent="0.25">
      <c r="B35" s="62" t="s">
        <v>93</v>
      </c>
      <c r="C35" s="179">
        <v>1144590</v>
      </c>
      <c r="D35" s="179">
        <v>217059</v>
      </c>
      <c r="E35" s="179">
        <v>603403</v>
      </c>
      <c r="F35" s="179">
        <v>1169639</v>
      </c>
      <c r="G35" s="179">
        <v>1234746</v>
      </c>
      <c r="H35" s="180">
        <f>G35/F35-1</f>
        <v>5.566418356433056E-2</v>
      </c>
      <c r="I35" s="180">
        <f>G35/C35-1</f>
        <v>7.8767069430975223E-2</v>
      </c>
      <c r="J35" s="179">
        <f>G35-F35</f>
        <v>65107</v>
      </c>
      <c r="K35" s="179">
        <f>G35-C35</f>
        <v>90156</v>
      </c>
      <c r="L35" s="180">
        <f>G35/G34</f>
        <v>0.8218501355832476</v>
      </c>
    </row>
    <row r="36" spans="2:12" ht="15.75" thickBot="1" x14ac:dyDescent="0.3">
      <c r="B36" s="62" t="s">
        <v>166</v>
      </c>
      <c r="C36" s="179">
        <v>232442</v>
      </c>
      <c r="D36" s="179">
        <v>136871</v>
      </c>
      <c r="E36" s="179">
        <v>237790</v>
      </c>
      <c r="F36" s="179">
        <v>257051</v>
      </c>
      <c r="G36" s="179">
        <v>267652</v>
      </c>
      <c r="H36" s="180">
        <f>G36/F36-1</f>
        <v>4.1240843256785675E-2</v>
      </c>
      <c r="I36" s="180">
        <f>G36/C36-1</f>
        <v>0.15147864843702941</v>
      </c>
      <c r="J36" s="179">
        <f>G36-F36</f>
        <v>10601</v>
      </c>
      <c r="K36" s="179">
        <f>G36-C36</f>
        <v>35210</v>
      </c>
      <c r="L36" s="180">
        <f>G36/G34</f>
        <v>0.17814986441675243</v>
      </c>
    </row>
    <row r="37" spans="2:12" ht="16.5" thickBot="1" x14ac:dyDescent="0.3">
      <c r="B37" s="183" t="s">
        <v>203</v>
      </c>
      <c r="C37" s="186"/>
      <c r="D37" s="186"/>
      <c r="E37" s="186"/>
      <c r="F37" s="186"/>
      <c r="G37" s="186"/>
      <c r="H37" s="186"/>
      <c r="I37" s="186"/>
      <c r="J37" s="186"/>
      <c r="K37" s="201"/>
      <c r="L37" s="201"/>
    </row>
    <row r="38" spans="2:12" x14ac:dyDescent="0.25">
      <c r="B38" s="62" t="s">
        <v>58</v>
      </c>
      <c r="C38" s="179">
        <v>13568</v>
      </c>
      <c r="D38" s="179">
        <v>15978</v>
      </c>
      <c r="E38" s="179">
        <v>26998</v>
      </c>
      <c r="F38" s="179">
        <v>19936</v>
      </c>
      <c r="G38" s="179">
        <v>18798</v>
      </c>
      <c r="H38" s="180">
        <f>G38/F38-1</f>
        <v>-5.7082664526484805E-2</v>
      </c>
      <c r="I38" s="180">
        <f>G38/C38-1</f>
        <v>0.38546580188679247</v>
      </c>
      <c r="J38" s="179">
        <f>G38-F38</f>
        <v>-1138</v>
      </c>
      <c r="K38" s="179">
        <f>G38-C38</f>
        <v>5230</v>
      </c>
      <c r="L38" s="180">
        <f>G38/G38</f>
        <v>1</v>
      </c>
    </row>
    <row r="39" spans="2:12" x14ac:dyDescent="0.25">
      <c r="B39" s="62" t="s">
        <v>93</v>
      </c>
      <c r="C39" s="179">
        <v>4553</v>
      </c>
      <c r="D39" s="179">
        <v>3078</v>
      </c>
      <c r="E39" s="179">
        <v>8142</v>
      </c>
      <c r="F39" s="179">
        <v>7054</v>
      </c>
      <c r="G39" s="179">
        <v>10757</v>
      </c>
      <c r="H39" s="180">
        <f>G39/F39-1</f>
        <v>0.52495038276155381</v>
      </c>
      <c r="I39" s="180">
        <f>G39/C39-1</f>
        <v>1.3626180540303099</v>
      </c>
      <c r="J39" s="179">
        <f>G39-F39</f>
        <v>3703</v>
      </c>
      <c r="K39" s="179">
        <f>G39-C39</f>
        <v>6204</v>
      </c>
      <c r="L39" s="180">
        <f>G39/G38</f>
        <v>0.57224172784338756</v>
      </c>
    </row>
    <row r="40" spans="2:12" ht="15.75" thickBot="1" x14ac:dyDescent="0.3">
      <c r="B40" s="62" t="s">
        <v>166</v>
      </c>
      <c r="C40" s="179">
        <v>9014</v>
      </c>
      <c r="D40" s="179">
        <v>12900</v>
      </c>
      <c r="E40" s="179">
        <v>18855</v>
      </c>
      <c r="F40" s="179">
        <v>12882</v>
      </c>
      <c r="G40" s="179">
        <v>8041</v>
      </c>
      <c r="H40" s="180">
        <f>G40/F40-1</f>
        <v>-0.3757956839000155</v>
      </c>
      <c r="I40" s="180">
        <f>G40/C40-1</f>
        <v>-0.10794319946749498</v>
      </c>
      <c r="J40" s="179">
        <f>G40-F40</f>
        <v>-4841</v>
      </c>
      <c r="K40" s="179">
        <f>G40-C40</f>
        <v>-973</v>
      </c>
      <c r="L40" s="180">
        <f>G40/G38</f>
        <v>0.42775827215661238</v>
      </c>
    </row>
    <row r="41" spans="2:12" ht="16.5" thickBot="1" x14ac:dyDescent="0.3">
      <c r="B41" s="183" t="s">
        <v>204</v>
      </c>
      <c r="C41" s="186"/>
      <c r="D41" s="186"/>
      <c r="E41" s="186"/>
      <c r="F41" s="186"/>
      <c r="G41" s="186"/>
      <c r="H41" s="186"/>
      <c r="I41" s="186"/>
      <c r="J41" s="186"/>
      <c r="K41" s="201"/>
      <c r="L41" s="201"/>
    </row>
    <row r="42" spans="2:12" x14ac:dyDescent="0.25">
      <c r="B42" s="62" t="s">
        <v>58</v>
      </c>
      <c r="C42" s="179">
        <v>5380</v>
      </c>
      <c r="D42" s="179">
        <v>2709</v>
      </c>
      <c r="E42" s="179">
        <v>4994</v>
      </c>
      <c r="F42" s="179">
        <v>9962</v>
      </c>
      <c r="G42" s="179">
        <v>9039</v>
      </c>
      <c r="H42" s="180">
        <f>G42/F42-1</f>
        <v>-9.2652077896004825E-2</v>
      </c>
      <c r="I42" s="180">
        <f>G42/C42-1</f>
        <v>0.68011152416356868</v>
      </c>
      <c r="J42" s="179">
        <f>G42-F42</f>
        <v>-923</v>
      </c>
      <c r="K42" s="179">
        <f>G42-C42</f>
        <v>3659</v>
      </c>
      <c r="L42" s="180">
        <f>G42/G42</f>
        <v>1</v>
      </c>
    </row>
    <row r="43" spans="2:12" x14ac:dyDescent="0.25">
      <c r="B43" s="62" t="s">
        <v>93</v>
      </c>
      <c r="C43" s="179">
        <v>1694</v>
      </c>
      <c r="D43" s="179">
        <v>2043</v>
      </c>
      <c r="E43" s="179">
        <v>3908</v>
      </c>
      <c r="F43" s="179">
        <v>6867</v>
      </c>
      <c r="G43" s="179">
        <v>7564</v>
      </c>
      <c r="H43" s="180">
        <f>G43/F43-1</f>
        <v>0.1014999271880006</v>
      </c>
      <c r="I43" s="180">
        <f>G43/C43-1</f>
        <v>3.4651711924439201</v>
      </c>
      <c r="J43" s="179">
        <f>G43-F43</f>
        <v>697</v>
      </c>
      <c r="K43" s="179">
        <f>G43-C43</f>
        <v>5870</v>
      </c>
      <c r="L43" s="180">
        <f>G43/G42</f>
        <v>0.83681823210532136</v>
      </c>
    </row>
    <row r="44" spans="2:12" ht="15.75" thickBot="1" x14ac:dyDescent="0.3">
      <c r="B44" s="62" t="s">
        <v>166</v>
      </c>
      <c r="C44" s="179">
        <v>3686</v>
      </c>
      <c r="D44" s="179">
        <v>667</v>
      </c>
      <c r="E44" s="179">
        <v>1085</v>
      </c>
      <c r="F44" s="179">
        <v>3096</v>
      </c>
      <c r="G44" s="179">
        <v>1474</v>
      </c>
      <c r="H44" s="180">
        <f>G44/F44-1</f>
        <v>-0.52390180878552972</v>
      </c>
      <c r="I44" s="180">
        <f>G44/C44-1</f>
        <v>-0.60010851871947912</v>
      </c>
      <c r="J44" s="179">
        <f>G44-F44</f>
        <v>-1622</v>
      </c>
      <c r="K44" s="179">
        <f>G44-C44</f>
        <v>-2212</v>
      </c>
      <c r="L44" s="180">
        <f>G44/G42</f>
        <v>0.16307113618763139</v>
      </c>
    </row>
    <row r="45" spans="2:12" ht="16.5" thickBot="1" x14ac:dyDescent="0.3">
      <c r="B45" s="183" t="s">
        <v>205</v>
      </c>
      <c r="C45" s="186"/>
      <c r="D45" s="186"/>
      <c r="E45" s="186"/>
      <c r="F45" s="186"/>
      <c r="G45" s="186"/>
      <c r="H45" s="186"/>
      <c r="I45" s="186"/>
      <c r="J45" s="186"/>
      <c r="K45" s="201"/>
      <c r="L45" s="201"/>
    </row>
    <row r="46" spans="2:12" x14ac:dyDescent="0.25">
      <c r="B46" s="62" t="s">
        <v>58</v>
      </c>
      <c r="C46" s="179">
        <v>19952</v>
      </c>
      <c r="D46" s="179">
        <v>7370</v>
      </c>
      <c r="E46" s="179">
        <v>10840</v>
      </c>
      <c r="F46" s="179">
        <v>11794</v>
      </c>
      <c r="G46" s="179">
        <v>19171</v>
      </c>
      <c r="H46" s="180">
        <f>G46/F46-1</f>
        <v>0.62548753603527207</v>
      </c>
      <c r="I46" s="180">
        <f>G46/C46-1</f>
        <v>-3.9143945469125918E-2</v>
      </c>
      <c r="J46" s="179">
        <f>G46-F46</f>
        <v>7377</v>
      </c>
      <c r="K46" s="179">
        <f>G46-C46</f>
        <v>-781</v>
      </c>
      <c r="L46" s="180">
        <f>G46/G46</f>
        <v>1</v>
      </c>
    </row>
    <row r="47" spans="2:12" x14ac:dyDescent="0.25">
      <c r="B47" s="62" t="s">
        <v>93</v>
      </c>
      <c r="C47" s="179">
        <v>7147</v>
      </c>
      <c r="D47" s="179">
        <v>1666</v>
      </c>
      <c r="E47" s="179">
        <v>5124</v>
      </c>
      <c r="F47" s="179">
        <v>6635</v>
      </c>
      <c r="G47" s="179">
        <v>12100</v>
      </c>
      <c r="H47" s="180">
        <f>G47/F47-1</f>
        <v>0.82366239638281846</v>
      </c>
      <c r="I47" s="180">
        <f>G47/C47-1</f>
        <v>0.69301804953127188</v>
      </c>
      <c r="J47" s="179">
        <f>G47-F47</f>
        <v>5465</v>
      </c>
      <c r="K47" s="179">
        <f>G47-C47</f>
        <v>4953</v>
      </c>
      <c r="L47" s="180">
        <f>G47/G46</f>
        <v>0.63116165040947259</v>
      </c>
    </row>
    <row r="48" spans="2:12" ht="15.75" thickBot="1" x14ac:dyDescent="0.3">
      <c r="B48" s="62" t="s">
        <v>166</v>
      </c>
      <c r="C48" s="179">
        <v>12805</v>
      </c>
      <c r="D48" s="179">
        <v>5706</v>
      </c>
      <c r="E48" s="179">
        <v>5716</v>
      </c>
      <c r="F48" s="179">
        <v>5159</v>
      </c>
      <c r="G48" s="179">
        <v>7071</v>
      </c>
      <c r="H48" s="180">
        <f>G48/F48-1</f>
        <v>0.37061446016669897</v>
      </c>
      <c r="I48" s="180">
        <f>G48/C48-1</f>
        <v>-0.44779383053494726</v>
      </c>
      <c r="J48" s="179">
        <f>G48-F48</f>
        <v>1912</v>
      </c>
      <c r="K48" s="179">
        <f>G48-C48</f>
        <v>-5734</v>
      </c>
      <c r="L48" s="180">
        <f>G48/G46</f>
        <v>0.36883834959052736</v>
      </c>
    </row>
    <row r="49" spans="2:12" ht="16.5" thickBot="1" x14ac:dyDescent="0.3">
      <c r="B49" s="164" t="s">
        <v>162</v>
      </c>
      <c r="C49" s="201"/>
      <c r="D49" s="201"/>
      <c r="E49" s="201"/>
      <c r="F49" s="201"/>
      <c r="G49" s="201"/>
      <c r="H49" s="201"/>
      <c r="I49" s="201"/>
      <c r="J49" s="201"/>
      <c r="K49" s="201"/>
      <c r="L49" s="201"/>
    </row>
    <row r="50" spans="2:12" ht="16.5" thickBot="1" x14ac:dyDescent="0.3">
      <c r="B50" s="183" t="s">
        <v>207</v>
      </c>
      <c r="C50" s="186"/>
      <c r="D50" s="186"/>
      <c r="E50" s="186"/>
      <c r="F50" s="186"/>
      <c r="G50" s="186"/>
      <c r="H50" s="186"/>
      <c r="I50" s="186"/>
      <c r="J50" s="186"/>
      <c r="K50" s="201"/>
      <c r="L50" s="201"/>
    </row>
    <row r="51" spans="2:12" x14ac:dyDescent="0.25">
      <c r="B51" s="62" t="s">
        <v>58</v>
      </c>
      <c r="C51" s="179">
        <v>954305</v>
      </c>
      <c r="D51" s="179">
        <v>210647</v>
      </c>
      <c r="E51" s="179">
        <v>536507</v>
      </c>
      <c r="F51" s="179">
        <v>923521</v>
      </c>
      <c r="G51" s="179">
        <v>952620</v>
      </c>
      <c r="H51" s="180">
        <f>G51/F51-1</f>
        <v>3.1508758328181008E-2</v>
      </c>
      <c r="I51" s="180">
        <f>G51/C51-1</f>
        <v>-1.7656828791633439E-3</v>
      </c>
      <c r="J51" s="179">
        <f>G51-F51</f>
        <v>29099</v>
      </c>
      <c r="K51" s="179">
        <f>G51-C51</f>
        <v>-1685</v>
      </c>
      <c r="L51" s="180">
        <f>G51/G51</f>
        <v>1</v>
      </c>
    </row>
    <row r="52" spans="2:12" x14ac:dyDescent="0.25">
      <c r="B52" s="62" t="s">
        <v>93</v>
      </c>
      <c r="C52" s="179">
        <v>729336</v>
      </c>
      <c r="D52" s="179">
        <v>116953</v>
      </c>
      <c r="E52" s="179">
        <v>373292</v>
      </c>
      <c r="F52" s="179">
        <v>740266</v>
      </c>
      <c r="G52" s="179">
        <v>788154</v>
      </c>
      <c r="H52" s="180">
        <f>G52/F52-1</f>
        <v>6.4690259987626009E-2</v>
      </c>
      <c r="I52" s="180">
        <f>G52/C52-1</f>
        <v>8.0645957418802761E-2</v>
      </c>
      <c r="J52" s="179">
        <f>G52-F52</f>
        <v>47888</v>
      </c>
      <c r="K52" s="179">
        <f>G52-C52</f>
        <v>58818</v>
      </c>
      <c r="L52" s="180">
        <f>G52/G51</f>
        <v>0.82735403413743147</v>
      </c>
    </row>
    <row r="53" spans="2:12" ht="15.75" thickBot="1" x14ac:dyDescent="0.3">
      <c r="B53" s="62" t="s">
        <v>166</v>
      </c>
      <c r="C53" s="179">
        <v>224969</v>
      </c>
      <c r="D53" s="179">
        <v>93695</v>
      </c>
      <c r="E53" s="179">
        <v>163216</v>
      </c>
      <c r="F53" s="179">
        <v>183256</v>
      </c>
      <c r="G53" s="179">
        <v>164466</v>
      </c>
      <c r="H53" s="180">
        <f>G53/F53-1</f>
        <v>-0.1025341598637971</v>
      </c>
      <c r="I53" s="180">
        <f>G53/C53-1</f>
        <v>-0.26893927607803747</v>
      </c>
      <c r="J53" s="179">
        <f>G53-F53</f>
        <v>-18790</v>
      </c>
      <c r="K53" s="179">
        <f>G53-C53</f>
        <v>-60503</v>
      </c>
      <c r="L53" s="180">
        <f>G53/G51</f>
        <v>0.1726459658625685</v>
      </c>
    </row>
    <row r="54" spans="2:12" ht="16.5" thickBot="1" x14ac:dyDescent="0.3">
      <c r="B54" s="183" t="s">
        <v>202</v>
      </c>
      <c r="C54" s="186"/>
      <c r="D54" s="186"/>
      <c r="E54" s="186"/>
      <c r="F54" s="186"/>
      <c r="G54" s="186"/>
      <c r="H54" s="186"/>
      <c r="I54" s="186"/>
      <c r="J54" s="186"/>
      <c r="K54" s="201"/>
      <c r="L54" s="201"/>
    </row>
    <row r="55" spans="2:12" x14ac:dyDescent="0.25">
      <c r="B55" s="62" t="s">
        <v>58</v>
      </c>
      <c r="C55" s="179">
        <v>907564</v>
      </c>
      <c r="D55" s="179">
        <v>191326</v>
      </c>
      <c r="E55" s="179">
        <v>506803</v>
      </c>
      <c r="F55" s="179">
        <v>889732</v>
      </c>
      <c r="G55" s="179">
        <v>923179</v>
      </c>
      <c r="H55" s="180">
        <f>G55/F55-1</f>
        <v>3.7592218780486686E-2</v>
      </c>
      <c r="I55" s="180">
        <f>G55/C55-1</f>
        <v>1.7205398186794563E-2</v>
      </c>
      <c r="J55" s="179">
        <f>G55-F55</f>
        <v>33447</v>
      </c>
      <c r="K55" s="179">
        <f>G55-C55</f>
        <v>15615</v>
      </c>
      <c r="L55" s="180">
        <f>G55/G55</f>
        <v>1</v>
      </c>
    </row>
    <row r="56" spans="2:12" x14ac:dyDescent="0.25">
      <c r="B56" s="62" t="s">
        <v>93</v>
      </c>
      <c r="C56" s="179">
        <v>716668</v>
      </c>
      <c r="D56" s="179">
        <v>109761</v>
      </c>
      <c r="E56" s="179">
        <v>360330</v>
      </c>
      <c r="F56" s="179">
        <v>725370</v>
      </c>
      <c r="G56" s="179">
        <v>773482</v>
      </c>
      <c r="H56" s="180">
        <f>G56/F56-1</f>
        <v>6.6327529398789498E-2</v>
      </c>
      <c r="I56" s="180">
        <f>G56/C56-1</f>
        <v>7.9275201348462554E-2</v>
      </c>
      <c r="J56" s="179">
        <f>G56-F56</f>
        <v>48112</v>
      </c>
      <c r="K56" s="179">
        <f>G56-C56</f>
        <v>56814</v>
      </c>
      <c r="L56" s="180">
        <f>G56/G55</f>
        <v>0.83784618150976142</v>
      </c>
    </row>
    <row r="57" spans="2:12" ht="15.75" thickBot="1" x14ac:dyDescent="0.3">
      <c r="B57" s="62" t="s">
        <v>166</v>
      </c>
      <c r="C57" s="179">
        <v>190897</v>
      </c>
      <c r="D57" s="179">
        <v>81566</v>
      </c>
      <c r="E57" s="179">
        <v>146474</v>
      </c>
      <c r="F57" s="179">
        <v>164361</v>
      </c>
      <c r="G57" s="179">
        <v>149697</v>
      </c>
      <c r="H57" s="180">
        <f>G57/F57-1</f>
        <v>-8.9218245204154223E-2</v>
      </c>
      <c r="I57" s="180">
        <f>G57/C57-1</f>
        <v>-0.21582319261172256</v>
      </c>
      <c r="J57" s="179">
        <f>G57-F57</f>
        <v>-14664</v>
      </c>
      <c r="K57" s="179">
        <f>G57-C57</f>
        <v>-41200</v>
      </c>
      <c r="L57" s="180">
        <f>G57/G55</f>
        <v>0.16215381849023863</v>
      </c>
    </row>
    <row r="58" spans="2:12" ht="16.5" thickBot="1" x14ac:dyDescent="0.3">
      <c r="B58" s="183" t="s">
        <v>203</v>
      </c>
      <c r="C58" s="186"/>
      <c r="D58" s="186"/>
      <c r="E58" s="186"/>
      <c r="F58" s="186"/>
      <c r="G58" s="186"/>
      <c r="H58" s="186"/>
      <c r="I58" s="186"/>
      <c r="J58" s="186"/>
      <c r="K58" s="201"/>
      <c r="L58" s="201"/>
    </row>
    <row r="59" spans="2:12" x14ac:dyDescent="0.25">
      <c r="B59" s="62" t="s">
        <v>58</v>
      </c>
      <c r="C59" s="179">
        <v>12604</v>
      </c>
      <c r="D59" s="179">
        <v>7973</v>
      </c>
      <c r="E59" s="179">
        <v>11009</v>
      </c>
      <c r="F59" s="179">
        <v>13624</v>
      </c>
      <c r="G59" s="179">
        <v>11818</v>
      </c>
      <c r="H59" s="180">
        <f>G59/F59-1</f>
        <v>-0.13256018790369939</v>
      </c>
      <c r="I59" s="180">
        <f>G59/C59-1</f>
        <v>-6.2361155188828898E-2</v>
      </c>
      <c r="J59" s="179">
        <f>G59-F59</f>
        <v>-1806</v>
      </c>
      <c r="K59" s="179">
        <f>G59-C59</f>
        <v>-786</v>
      </c>
      <c r="L59" s="180">
        <f>G59/G59</f>
        <v>1</v>
      </c>
    </row>
    <row r="60" spans="2:12" x14ac:dyDescent="0.25">
      <c r="B60" s="62" t="s">
        <v>93</v>
      </c>
      <c r="C60" s="179">
        <v>3821</v>
      </c>
      <c r="D60" s="179">
        <v>2953</v>
      </c>
      <c r="E60" s="179">
        <v>3985</v>
      </c>
      <c r="F60" s="179">
        <v>5933</v>
      </c>
      <c r="G60" s="179">
        <v>3742</v>
      </c>
      <c r="H60" s="180">
        <f>G60/F60-1</f>
        <v>-0.36929040957357151</v>
      </c>
      <c r="I60" s="180">
        <f>G60/C60-1</f>
        <v>-2.0675215912064893E-2</v>
      </c>
      <c r="J60" s="179">
        <f>G60-F60</f>
        <v>-2191</v>
      </c>
      <c r="K60" s="179">
        <f>G60-C60</f>
        <v>-79</v>
      </c>
      <c r="L60" s="180">
        <f>G60/G59</f>
        <v>0.31663564054831611</v>
      </c>
    </row>
    <row r="61" spans="2:12" ht="15.75" thickBot="1" x14ac:dyDescent="0.3">
      <c r="B61" s="62" t="s">
        <v>166</v>
      </c>
      <c r="C61" s="179">
        <v>8782</v>
      </c>
      <c r="D61" s="179">
        <v>5019</v>
      </c>
      <c r="E61" s="179">
        <v>7024</v>
      </c>
      <c r="F61" s="179">
        <v>7692</v>
      </c>
      <c r="G61" s="179">
        <v>8075</v>
      </c>
      <c r="H61" s="180">
        <f>G61/F61-1</f>
        <v>4.9791991679667191E-2</v>
      </c>
      <c r="I61" s="180">
        <f>G61/C61-1</f>
        <v>-8.0505579594625343E-2</v>
      </c>
      <c r="J61" s="179">
        <f>G61-F61</f>
        <v>383</v>
      </c>
      <c r="K61" s="179">
        <f>G61-C61</f>
        <v>-707</v>
      </c>
      <c r="L61" s="180">
        <f>G61/G59</f>
        <v>0.68327974276527326</v>
      </c>
    </row>
    <row r="62" spans="2:12" ht="16.5" thickBot="1" x14ac:dyDescent="0.3">
      <c r="B62" s="183" t="s">
        <v>204</v>
      </c>
      <c r="C62" s="186"/>
      <c r="D62" s="186"/>
      <c r="E62" s="186"/>
      <c r="F62" s="186"/>
      <c r="G62" s="186"/>
      <c r="H62" s="186"/>
      <c r="I62" s="186"/>
      <c r="J62" s="186"/>
      <c r="K62" s="201"/>
      <c r="L62" s="201"/>
    </row>
    <row r="63" spans="2:12" x14ac:dyDescent="0.25">
      <c r="B63" s="62" t="s">
        <v>58</v>
      </c>
      <c r="C63" s="179">
        <v>2823</v>
      </c>
      <c r="D63" s="179">
        <v>1128</v>
      </c>
      <c r="E63" s="179">
        <v>2779</v>
      </c>
      <c r="F63" s="179">
        <v>2145</v>
      </c>
      <c r="G63" s="179">
        <v>2022</v>
      </c>
      <c r="H63" s="180">
        <f>G63/F63-1</f>
        <v>-5.7342657342657311E-2</v>
      </c>
      <c r="I63" s="180">
        <f>G63/C63-1</f>
        <v>-0.28374070138150909</v>
      </c>
      <c r="J63" s="179">
        <f>G63-F63</f>
        <v>-123</v>
      </c>
      <c r="K63" s="179">
        <f>G63-C63</f>
        <v>-801</v>
      </c>
      <c r="L63" s="180">
        <f>G63/G63</f>
        <v>1</v>
      </c>
    </row>
    <row r="64" spans="2:12" x14ac:dyDescent="0.25">
      <c r="B64" s="62" t="s">
        <v>93</v>
      </c>
      <c r="C64" s="179">
        <v>756</v>
      </c>
      <c r="D64" s="179">
        <v>814</v>
      </c>
      <c r="E64" s="179">
        <v>1876</v>
      </c>
      <c r="F64" s="179">
        <v>1577</v>
      </c>
      <c r="G64" s="179">
        <v>1397</v>
      </c>
      <c r="H64" s="180">
        <f>G64/F64-1</f>
        <v>-0.114140773620799</v>
      </c>
      <c r="I64" s="180">
        <f>G64/C64-1</f>
        <v>0.84788359788359791</v>
      </c>
      <c r="J64" s="179">
        <f>G64-F64</f>
        <v>-180</v>
      </c>
      <c r="K64" s="179">
        <f>G64-C64</f>
        <v>641</v>
      </c>
      <c r="L64" s="180">
        <f>G64/G63</f>
        <v>0.69090009891196835</v>
      </c>
    </row>
    <row r="65" spans="2:12" ht="15.75" thickBot="1" x14ac:dyDescent="0.3">
      <c r="B65" s="62" t="s">
        <v>166</v>
      </c>
      <c r="C65" s="179">
        <v>2067</v>
      </c>
      <c r="D65" s="179">
        <v>314</v>
      </c>
      <c r="E65" s="179">
        <v>902</v>
      </c>
      <c r="F65" s="179">
        <v>568</v>
      </c>
      <c r="G65" s="179">
        <v>625</v>
      </c>
      <c r="H65" s="180">
        <f>G65/F65-1</f>
        <v>0.10035211267605626</v>
      </c>
      <c r="I65" s="180">
        <f>G65/C65-1</f>
        <v>-0.69762941461054662</v>
      </c>
      <c r="J65" s="179">
        <f>G65-F65</f>
        <v>57</v>
      </c>
      <c r="K65" s="179">
        <f>G65-C65</f>
        <v>-1442</v>
      </c>
      <c r="L65" s="180">
        <f>G65/G63</f>
        <v>0.30909990108803165</v>
      </c>
    </row>
    <row r="66" spans="2:12" ht="16.5" thickBot="1" x14ac:dyDescent="0.3">
      <c r="B66" s="183" t="s">
        <v>205</v>
      </c>
      <c r="C66" s="186"/>
      <c r="D66" s="186"/>
      <c r="E66" s="186"/>
      <c r="F66" s="186"/>
      <c r="G66" s="186"/>
      <c r="H66" s="186"/>
      <c r="I66" s="186"/>
      <c r="J66" s="186"/>
      <c r="K66" s="201"/>
      <c r="L66" s="201"/>
    </row>
    <row r="67" spans="2:12" x14ac:dyDescent="0.25">
      <c r="B67" s="62" t="s">
        <v>58</v>
      </c>
      <c r="C67" s="179">
        <v>31315</v>
      </c>
      <c r="D67" s="179">
        <v>10221</v>
      </c>
      <c r="E67" s="179">
        <v>15916</v>
      </c>
      <c r="F67" s="179">
        <v>18021</v>
      </c>
      <c r="G67" s="179">
        <v>15602</v>
      </c>
      <c r="H67" s="180">
        <f>G67/F67-1</f>
        <v>-0.13423228455690583</v>
      </c>
      <c r="I67" s="180">
        <f>G67/C67-1</f>
        <v>-0.50177231358773744</v>
      </c>
      <c r="J67" s="179">
        <f>G67-F67</f>
        <v>-2419</v>
      </c>
      <c r="K67" s="179">
        <f>G67-C67</f>
        <v>-15713</v>
      </c>
      <c r="L67" s="180">
        <f>G67/G67</f>
        <v>1</v>
      </c>
    </row>
    <row r="68" spans="2:12" x14ac:dyDescent="0.25">
      <c r="B68" s="62" t="s">
        <v>93</v>
      </c>
      <c r="C68" s="179">
        <v>8091</v>
      </c>
      <c r="D68" s="179">
        <v>3425</v>
      </c>
      <c r="E68" s="179">
        <v>7102</v>
      </c>
      <c r="F68" s="179">
        <v>7386</v>
      </c>
      <c r="G68" s="179">
        <v>9532</v>
      </c>
      <c r="H68" s="180">
        <f>G68/F68-1</f>
        <v>0.29054968860005426</v>
      </c>
      <c r="I68" s="180">
        <f>G68/C68-1</f>
        <v>0.17809912248176984</v>
      </c>
      <c r="J68" s="179">
        <f>G68-F68</f>
        <v>2146</v>
      </c>
      <c r="K68" s="179">
        <f>G68-C68</f>
        <v>1441</v>
      </c>
      <c r="L68" s="180">
        <f>G68/G67</f>
        <v>0.61094731444686579</v>
      </c>
    </row>
    <row r="69" spans="2:12" ht="15.75" thickBot="1" x14ac:dyDescent="0.3">
      <c r="B69" s="62" t="s">
        <v>166</v>
      </c>
      <c r="C69" s="179">
        <v>23224</v>
      </c>
      <c r="D69" s="179">
        <v>6796</v>
      </c>
      <c r="E69" s="179">
        <v>8816</v>
      </c>
      <c r="F69" s="179">
        <v>10635</v>
      </c>
      <c r="G69" s="179">
        <v>6069</v>
      </c>
      <c r="H69" s="180">
        <f>G69/F69-1</f>
        <v>-0.4293370944992948</v>
      </c>
      <c r="I69" s="180">
        <f>G69/C69-1</f>
        <v>-0.73867550809507398</v>
      </c>
      <c r="J69" s="179">
        <f>G69-F69</f>
        <v>-4566</v>
      </c>
      <c r="K69" s="179">
        <f>G69-C69</f>
        <v>-17155</v>
      </c>
      <c r="L69" s="180">
        <f>G69/G67</f>
        <v>0.38898859120625562</v>
      </c>
    </row>
    <row r="70" spans="2:12" ht="16.5" thickBot="1" x14ac:dyDescent="0.3">
      <c r="B70" s="164" t="s">
        <v>163</v>
      </c>
      <c r="C70" s="201"/>
      <c r="D70" s="201"/>
      <c r="E70" s="201"/>
      <c r="F70" s="201"/>
      <c r="G70" s="201"/>
      <c r="H70" s="201"/>
      <c r="I70" s="201"/>
      <c r="J70" s="201"/>
      <c r="K70" s="201"/>
      <c r="L70" s="201"/>
    </row>
    <row r="71" spans="2:12" ht="16.5" thickBot="1" x14ac:dyDescent="0.3">
      <c r="B71" s="183" t="s">
        <v>207</v>
      </c>
      <c r="C71" s="186"/>
      <c r="D71" s="186"/>
      <c r="E71" s="186"/>
      <c r="F71" s="186"/>
      <c r="G71" s="186"/>
      <c r="H71" s="186"/>
      <c r="I71" s="186"/>
      <c r="J71" s="186"/>
      <c r="K71" s="201"/>
      <c r="L71" s="201"/>
    </row>
    <row r="72" spans="2:12" x14ac:dyDescent="0.25">
      <c r="B72" s="62" t="s">
        <v>58</v>
      </c>
      <c r="C72" s="179">
        <v>779755</v>
      </c>
      <c r="D72" s="179">
        <v>160344</v>
      </c>
      <c r="E72" s="179">
        <v>439402</v>
      </c>
      <c r="F72" s="179">
        <v>776185</v>
      </c>
      <c r="G72" s="179">
        <v>795712</v>
      </c>
      <c r="H72" s="180">
        <f>G72/F72-1</f>
        <v>2.5157662155285143E-2</v>
      </c>
      <c r="I72" s="180">
        <f>G72/C72-1</f>
        <v>2.0464120140300412E-2</v>
      </c>
      <c r="J72" s="179">
        <f>G72-F72</f>
        <v>19527</v>
      </c>
      <c r="K72" s="179">
        <f>G72-C72</f>
        <v>15957</v>
      </c>
      <c r="L72" s="180">
        <f>G72/G72</f>
        <v>1</v>
      </c>
    </row>
    <row r="73" spans="2:12" x14ac:dyDescent="0.25">
      <c r="B73" s="62" t="s">
        <v>93</v>
      </c>
      <c r="C73" s="179">
        <v>664761</v>
      </c>
      <c r="D73" s="179">
        <v>93692</v>
      </c>
      <c r="E73" s="179">
        <v>286234</v>
      </c>
      <c r="F73" s="179">
        <v>643046</v>
      </c>
      <c r="G73" s="179">
        <v>678323</v>
      </c>
      <c r="H73" s="180">
        <f>G73/F73-1</f>
        <v>5.4859216914497466E-2</v>
      </c>
      <c r="I73" s="180">
        <f>G73/C73-1</f>
        <v>2.0401317165116506E-2</v>
      </c>
      <c r="J73" s="179">
        <f>G73-F73</f>
        <v>35277</v>
      </c>
      <c r="K73" s="179">
        <f>G73-C73</f>
        <v>13562</v>
      </c>
      <c r="L73" s="180">
        <f>G73/G72</f>
        <v>0.85247300530845327</v>
      </c>
    </row>
    <row r="74" spans="2:12" ht="15.75" thickBot="1" x14ac:dyDescent="0.3">
      <c r="B74" s="62" t="s">
        <v>166</v>
      </c>
      <c r="C74" s="179">
        <v>114994</v>
      </c>
      <c r="D74" s="179">
        <v>66652</v>
      </c>
      <c r="E74" s="179">
        <v>153170</v>
      </c>
      <c r="F74" s="179">
        <v>133138</v>
      </c>
      <c r="G74" s="179">
        <v>117391</v>
      </c>
      <c r="H74" s="180">
        <f>G74/F74-1</f>
        <v>-0.11827577400892308</v>
      </c>
      <c r="I74" s="180">
        <f>G74/C74-1</f>
        <v>2.0844565803433301E-2</v>
      </c>
      <c r="J74" s="179">
        <f>G74-F74</f>
        <v>-15747</v>
      </c>
      <c r="K74" s="179">
        <f>G74-C74</f>
        <v>2397</v>
      </c>
      <c r="L74" s="180">
        <f>G74/G72</f>
        <v>0.14752950816375773</v>
      </c>
    </row>
    <row r="75" spans="2:12" ht="16.5" thickBot="1" x14ac:dyDescent="0.3">
      <c r="B75" s="183" t="s">
        <v>202</v>
      </c>
      <c r="C75" s="186"/>
      <c r="D75" s="186"/>
      <c r="E75" s="186"/>
      <c r="F75" s="186"/>
      <c r="G75" s="186"/>
      <c r="H75" s="186"/>
      <c r="I75" s="186"/>
      <c r="J75" s="186"/>
      <c r="K75" s="201"/>
      <c r="L75" s="201"/>
    </row>
    <row r="76" spans="2:12" x14ac:dyDescent="0.25">
      <c r="B76" s="62" t="s">
        <v>58</v>
      </c>
      <c r="C76" s="179">
        <v>774178</v>
      </c>
      <c r="D76" s="179">
        <v>155322</v>
      </c>
      <c r="E76" s="179">
        <v>434349</v>
      </c>
      <c r="F76" s="179">
        <v>767205</v>
      </c>
      <c r="G76" s="179">
        <v>788130</v>
      </c>
      <c r="H76" s="180">
        <f>G76/F76-1</f>
        <v>2.7274326939996429E-2</v>
      </c>
      <c r="I76" s="180">
        <f>G76/C76-1</f>
        <v>1.8021695269046623E-2</v>
      </c>
      <c r="J76" s="179">
        <f>G76-F76</f>
        <v>20925</v>
      </c>
      <c r="K76" s="179">
        <f>G76-C76</f>
        <v>13952</v>
      </c>
      <c r="L76" s="180">
        <f>G76/G76</f>
        <v>1</v>
      </c>
    </row>
    <row r="77" spans="2:12" x14ac:dyDescent="0.25">
      <c r="B77" s="62" t="s">
        <v>93</v>
      </c>
      <c r="C77" s="179">
        <v>661811</v>
      </c>
      <c r="D77" s="179">
        <v>91550</v>
      </c>
      <c r="E77" s="179">
        <v>284349</v>
      </c>
      <c r="F77" s="179">
        <v>639699</v>
      </c>
      <c r="G77" s="179">
        <v>674446</v>
      </c>
      <c r="H77" s="180">
        <f>G77/F77-1</f>
        <v>5.4317733809182034E-2</v>
      </c>
      <c r="I77" s="180">
        <f>G77/C77-1</f>
        <v>1.9091553328669297E-2</v>
      </c>
      <c r="J77" s="179">
        <f>G77-F77</f>
        <v>34747</v>
      </c>
      <c r="K77" s="179">
        <f>G77-C77</f>
        <v>12635</v>
      </c>
      <c r="L77" s="180">
        <f>G77/G76</f>
        <v>0.85575476127034877</v>
      </c>
    </row>
    <row r="78" spans="2:12" ht="15.75" thickBot="1" x14ac:dyDescent="0.3">
      <c r="B78" s="62" t="s">
        <v>166</v>
      </c>
      <c r="C78" s="179">
        <v>112368</v>
      </c>
      <c r="D78" s="179">
        <v>63772</v>
      </c>
      <c r="E78" s="179">
        <v>150000</v>
      </c>
      <c r="F78" s="179">
        <v>127506</v>
      </c>
      <c r="G78" s="179">
        <v>113683</v>
      </c>
      <c r="H78" s="180">
        <f>G78/F78-1</f>
        <v>-0.10841058459994035</v>
      </c>
      <c r="I78" s="180">
        <f>G78/C78-1</f>
        <v>1.1702619962978833E-2</v>
      </c>
      <c r="J78" s="179">
        <f>G78-F78</f>
        <v>-13823</v>
      </c>
      <c r="K78" s="179">
        <f>G78-C78</f>
        <v>1315</v>
      </c>
      <c r="L78" s="180">
        <f>G78/G76</f>
        <v>0.14424396990344232</v>
      </c>
    </row>
    <row r="79" spans="2:12" ht="16.5" thickBot="1" x14ac:dyDescent="0.3">
      <c r="B79" s="183" t="s">
        <v>203</v>
      </c>
      <c r="C79" s="186"/>
      <c r="D79" s="186"/>
      <c r="E79" s="186"/>
      <c r="F79" s="186"/>
      <c r="G79" s="186"/>
      <c r="H79" s="186"/>
      <c r="I79" s="186"/>
      <c r="J79" s="186"/>
      <c r="K79" s="201"/>
      <c r="L79" s="201"/>
    </row>
    <row r="80" spans="2:12" x14ac:dyDescent="0.25">
      <c r="B80" s="62" t="s">
        <v>58</v>
      </c>
      <c r="C80" s="179">
        <v>1035</v>
      </c>
      <c r="D80" s="179">
        <v>2432</v>
      </c>
      <c r="E80" s="179">
        <v>2145</v>
      </c>
      <c r="F80" s="179">
        <v>1554</v>
      </c>
      <c r="G80" s="179">
        <v>2077</v>
      </c>
      <c r="H80" s="180">
        <f>G80/F80-1</f>
        <v>0.33655083655083651</v>
      </c>
      <c r="I80" s="180">
        <f>G80/C80-1</f>
        <v>1.0067632850241548</v>
      </c>
      <c r="J80" s="179">
        <f>G80-F80</f>
        <v>523</v>
      </c>
      <c r="K80" s="179">
        <f>G80-C80</f>
        <v>1042</v>
      </c>
      <c r="L80" s="180">
        <f>G80/G80</f>
        <v>1</v>
      </c>
    </row>
    <row r="81" spans="2:12" x14ac:dyDescent="0.25">
      <c r="B81" s="62" t="s">
        <v>93</v>
      </c>
      <c r="C81" s="179">
        <v>672</v>
      </c>
      <c r="D81" s="179">
        <v>1204</v>
      </c>
      <c r="E81" s="179">
        <v>1080</v>
      </c>
      <c r="F81" s="179">
        <v>1100</v>
      </c>
      <c r="G81" s="179">
        <v>1509</v>
      </c>
      <c r="H81" s="180">
        <f>G81/F81-1</f>
        <v>0.37181818181818183</v>
      </c>
      <c r="I81" s="180">
        <f>G81/C81-1</f>
        <v>1.2455357142857144</v>
      </c>
      <c r="J81" s="179">
        <f>G81-F81</f>
        <v>409</v>
      </c>
      <c r="K81" s="179">
        <f>G81-C81</f>
        <v>837</v>
      </c>
      <c r="L81" s="180">
        <f>G81/G80</f>
        <v>0.72652864708714493</v>
      </c>
    </row>
    <row r="82" spans="2:12" ht="15.75" thickBot="1" x14ac:dyDescent="0.3">
      <c r="B82" s="62" t="s">
        <v>166</v>
      </c>
      <c r="C82" s="179">
        <v>363</v>
      </c>
      <c r="D82" s="179">
        <v>1229</v>
      </c>
      <c r="E82" s="179">
        <v>1065</v>
      </c>
      <c r="F82" s="179">
        <v>454</v>
      </c>
      <c r="G82" s="179">
        <v>569</v>
      </c>
      <c r="H82" s="180">
        <f>G82/F82-1</f>
        <v>0.25330396475770933</v>
      </c>
      <c r="I82" s="180">
        <f>G82/C82-1</f>
        <v>0.56749311294765836</v>
      </c>
      <c r="J82" s="179">
        <f>G82-F82</f>
        <v>115</v>
      </c>
      <c r="K82" s="179">
        <f>G82-C82</f>
        <v>206</v>
      </c>
      <c r="L82" s="180">
        <f>G82/G80</f>
        <v>0.27395281656234954</v>
      </c>
    </row>
    <row r="83" spans="2:12" ht="16.5" thickBot="1" x14ac:dyDescent="0.3">
      <c r="B83" s="183" t="s">
        <v>204</v>
      </c>
      <c r="C83" s="186"/>
      <c r="D83" s="186"/>
      <c r="E83" s="186"/>
      <c r="F83" s="186"/>
      <c r="G83" s="186"/>
      <c r="H83" s="186"/>
      <c r="I83" s="186"/>
      <c r="J83" s="186"/>
      <c r="K83" s="201"/>
      <c r="L83" s="201"/>
    </row>
    <row r="84" spans="2:12" x14ac:dyDescent="0.25">
      <c r="B84" s="62" t="s">
        <v>58</v>
      </c>
      <c r="C84" s="179">
        <v>260</v>
      </c>
      <c r="D84" s="179">
        <v>189</v>
      </c>
      <c r="E84" s="179">
        <v>404</v>
      </c>
      <c r="F84" s="179">
        <v>1029</v>
      </c>
      <c r="G84" s="179">
        <v>580</v>
      </c>
      <c r="H84" s="180">
        <f>G84/F84-1</f>
        <v>-0.43634596695821182</v>
      </c>
      <c r="I84" s="180">
        <f>G84/C84-1</f>
        <v>1.2307692307692308</v>
      </c>
      <c r="J84" s="179">
        <f>G84-F84</f>
        <v>-449</v>
      </c>
      <c r="K84" s="179">
        <f>G84-C84</f>
        <v>320</v>
      </c>
      <c r="L84" s="180">
        <f>G84/G84</f>
        <v>1</v>
      </c>
    </row>
    <row r="85" spans="2:12" x14ac:dyDescent="0.25">
      <c r="B85" s="62" t="s">
        <v>93</v>
      </c>
      <c r="C85" s="179">
        <v>210</v>
      </c>
      <c r="D85" s="179">
        <v>83</v>
      </c>
      <c r="E85" s="179">
        <v>324</v>
      </c>
      <c r="F85" s="179">
        <v>1029</v>
      </c>
      <c r="G85" s="179">
        <v>521</v>
      </c>
      <c r="H85" s="180">
        <f>G85/F85-1</f>
        <v>-0.49368318756073859</v>
      </c>
      <c r="I85" s="180">
        <f>G85/C85-1</f>
        <v>1.480952380952381</v>
      </c>
      <c r="J85" s="179">
        <f>G85-F85</f>
        <v>-508</v>
      </c>
      <c r="K85" s="179">
        <f>G85-C85</f>
        <v>311</v>
      </c>
      <c r="L85" s="180">
        <f>G85/G84</f>
        <v>0.89827586206896548</v>
      </c>
    </row>
    <row r="86" spans="2:12" ht="15.75" thickBot="1" x14ac:dyDescent="0.3">
      <c r="B86" s="62" t="s">
        <v>166</v>
      </c>
      <c r="C86" s="179">
        <v>50</v>
      </c>
      <c r="D86" s="179">
        <v>106</v>
      </c>
      <c r="E86" s="179">
        <v>80</v>
      </c>
      <c r="F86" s="179">
        <v>0</v>
      </c>
      <c r="G86" s="179">
        <v>59</v>
      </c>
      <c r="H86" s="180" t="e">
        <f>G86/F86-1</f>
        <v>#DIV/0!</v>
      </c>
      <c r="I86" s="180">
        <f>G86/C86-1</f>
        <v>0.17999999999999994</v>
      </c>
      <c r="J86" s="179">
        <f>G86-F86</f>
        <v>59</v>
      </c>
      <c r="K86" s="179">
        <f>G86-C86</f>
        <v>9</v>
      </c>
      <c r="L86" s="180">
        <f>G86/G84</f>
        <v>0.10172413793103448</v>
      </c>
    </row>
    <row r="87" spans="2:12" ht="16.5" thickBot="1" x14ac:dyDescent="0.3">
      <c r="B87" s="183" t="s">
        <v>205</v>
      </c>
      <c r="C87" s="186"/>
      <c r="D87" s="186"/>
      <c r="E87" s="186"/>
      <c r="F87" s="186"/>
      <c r="G87" s="186"/>
      <c r="H87" s="186"/>
      <c r="I87" s="186"/>
      <c r="J87" s="186"/>
      <c r="K87" s="201"/>
      <c r="L87" s="201"/>
    </row>
    <row r="88" spans="2:12" x14ac:dyDescent="0.25">
      <c r="B88" s="62" t="s">
        <v>58</v>
      </c>
      <c r="C88" s="179">
        <v>4281</v>
      </c>
      <c r="D88" s="179">
        <v>2401</v>
      </c>
      <c r="E88" s="179">
        <v>2505</v>
      </c>
      <c r="F88" s="179">
        <v>6397</v>
      </c>
      <c r="G88" s="179">
        <v>4925</v>
      </c>
      <c r="H88" s="180">
        <f>G88/F88-1</f>
        <v>-0.23010786306080977</v>
      </c>
      <c r="I88" s="180">
        <f>G88/C88-1</f>
        <v>0.15043214202289179</v>
      </c>
      <c r="J88" s="179">
        <f>G88-F88</f>
        <v>-1472</v>
      </c>
      <c r="K88" s="179">
        <f>G88-C88</f>
        <v>644</v>
      </c>
      <c r="L88" s="180">
        <f>G88/G88</f>
        <v>1</v>
      </c>
    </row>
    <row r="89" spans="2:12" x14ac:dyDescent="0.25">
      <c r="B89" s="62" t="s">
        <v>93</v>
      </c>
      <c r="C89" s="179">
        <v>2069</v>
      </c>
      <c r="D89" s="179">
        <v>855</v>
      </c>
      <c r="E89" s="179">
        <v>480</v>
      </c>
      <c r="F89" s="179">
        <v>1219</v>
      </c>
      <c r="G89" s="179">
        <v>1847</v>
      </c>
      <c r="H89" s="180">
        <f>G89/F89-1</f>
        <v>0.51517637407711248</v>
      </c>
      <c r="I89" s="180">
        <f>G89/C89-1</f>
        <v>-0.10729821169647169</v>
      </c>
      <c r="J89" s="179">
        <f>G89-F89</f>
        <v>628</v>
      </c>
      <c r="K89" s="179">
        <f>G89-C89</f>
        <v>-222</v>
      </c>
      <c r="L89" s="180">
        <f>G89/G88</f>
        <v>0.37502538071065988</v>
      </c>
    </row>
    <row r="90" spans="2:12" ht="15.75" thickBot="1" x14ac:dyDescent="0.3">
      <c r="B90" s="62" t="s">
        <v>166</v>
      </c>
      <c r="C90" s="179">
        <v>2213</v>
      </c>
      <c r="D90" s="179">
        <v>1546</v>
      </c>
      <c r="E90" s="179">
        <v>2025</v>
      </c>
      <c r="F90" s="179">
        <v>5178</v>
      </c>
      <c r="G90" s="179">
        <v>3079</v>
      </c>
      <c r="H90" s="180">
        <f>G90/F90-1</f>
        <v>-0.40536886828891461</v>
      </c>
      <c r="I90" s="180">
        <f>G90/C90-1</f>
        <v>0.39132399457749667</v>
      </c>
      <c r="J90" s="179">
        <f>G90-F90</f>
        <v>-2099</v>
      </c>
      <c r="K90" s="179">
        <f>G90-C90</f>
        <v>866</v>
      </c>
      <c r="L90" s="180">
        <f>G90/G88</f>
        <v>0.62517766497461924</v>
      </c>
    </row>
    <row r="91" spans="2:12" ht="16.5" thickBot="1" x14ac:dyDescent="0.3">
      <c r="B91" s="164" t="s">
        <v>164</v>
      </c>
      <c r="C91" s="201"/>
      <c r="D91" s="201"/>
      <c r="E91" s="201"/>
      <c r="F91" s="201"/>
      <c r="G91" s="201"/>
      <c r="H91" s="201"/>
      <c r="I91" s="201"/>
      <c r="J91" s="201"/>
      <c r="K91" s="201"/>
      <c r="L91" s="201"/>
    </row>
    <row r="92" spans="2:12" ht="16.5" thickBot="1" x14ac:dyDescent="0.3">
      <c r="B92" s="183" t="s">
        <v>207</v>
      </c>
      <c r="C92" s="186"/>
      <c r="D92" s="186"/>
      <c r="E92" s="186"/>
      <c r="F92" s="186"/>
      <c r="G92" s="186"/>
      <c r="H92" s="186"/>
      <c r="I92" s="186"/>
      <c r="J92" s="186"/>
      <c r="K92" s="201"/>
      <c r="L92" s="201"/>
    </row>
    <row r="93" spans="2:12" x14ac:dyDescent="0.25">
      <c r="B93" s="62" t="s">
        <v>58</v>
      </c>
      <c r="C93" s="179">
        <v>501028</v>
      </c>
      <c r="D93" s="179">
        <v>154997</v>
      </c>
      <c r="E93" s="179">
        <v>365283</v>
      </c>
      <c r="F93" s="179">
        <v>589652</v>
      </c>
      <c r="G93" s="179">
        <v>581482</v>
      </c>
      <c r="H93" s="180">
        <f>G93/F93-1</f>
        <v>-1.3855630100466088E-2</v>
      </c>
      <c r="I93" s="180">
        <f>G93/C93-1</f>
        <v>0.16057785193641871</v>
      </c>
      <c r="J93" s="179">
        <f>G93-F93</f>
        <v>-8170</v>
      </c>
      <c r="K93" s="179">
        <f>G93-C93</f>
        <v>80454</v>
      </c>
      <c r="L93" s="180">
        <f>G93/G93</f>
        <v>1</v>
      </c>
    </row>
    <row r="94" spans="2:12" x14ac:dyDescent="0.25">
      <c r="B94" s="62" t="s">
        <v>93</v>
      </c>
      <c r="C94" s="179">
        <v>434712</v>
      </c>
      <c r="D94" s="179">
        <v>111506</v>
      </c>
      <c r="E94" s="179">
        <v>289651</v>
      </c>
      <c r="F94" s="179">
        <v>526287</v>
      </c>
      <c r="G94" s="179">
        <v>519033</v>
      </c>
      <c r="H94" s="180">
        <f>G94/F94-1</f>
        <v>-1.3783353949461064E-2</v>
      </c>
      <c r="I94" s="180">
        <f>G94/C94-1</f>
        <v>0.19396980069563297</v>
      </c>
      <c r="J94" s="179">
        <f>G94-F94</f>
        <v>-7254</v>
      </c>
      <c r="K94" s="179">
        <f>G94-C94</f>
        <v>84321</v>
      </c>
      <c r="L94" s="180">
        <f>G94/G93</f>
        <v>0.89260372634062624</v>
      </c>
    </row>
    <row r="95" spans="2:12" ht="15.75" thickBot="1" x14ac:dyDescent="0.3">
      <c r="B95" s="62" t="s">
        <v>166</v>
      </c>
      <c r="C95" s="179">
        <v>66316</v>
      </c>
      <c r="D95" s="179">
        <v>43491</v>
      </c>
      <c r="E95" s="179">
        <v>75632</v>
      </c>
      <c r="F95" s="179">
        <v>63366</v>
      </c>
      <c r="G95" s="179">
        <v>62448</v>
      </c>
      <c r="H95" s="180">
        <f>G95/F95-1</f>
        <v>-1.4487264463592497E-2</v>
      </c>
      <c r="I95" s="180">
        <f>G95/C95-1</f>
        <v>-5.8326798962543003E-2</v>
      </c>
      <c r="J95" s="179">
        <f>G95-F95</f>
        <v>-918</v>
      </c>
      <c r="K95" s="179">
        <f>G95-C95</f>
        <v>-3868</v>
      </c>
      <c r="L95" s="180">
        <f>G95/G93</f>
        <v>0.10739455391568441</v>
      </c>
    </row>
    <row r="96" spans="2:12" ht="16.5" thickBot="1" x14ac:dyDescent="0.3">
      <c r="B96" s="183" t="s">
        <v>202</v>
      </c>
      <c r="C96" s="186"/>
      <c r="D96" s="186"/>
      <c r="E96" s="186"/>
      <c r="F96" s="186"/>
      <c r="G96" s="186"/>
      <c r="H96" s="186"/>
      <c r="I96" s="186"/>
      <c r="J96" s="186"/>
      <c r="K96" s="201"/>
      <c r="L96" s="201"/>
    </row>
    <row r="97" spans="2:12" x14ac:dyDescent="0.25">
      <c r="B97" s="62" t="s">
        <v>58</v>
      </c>
      <c r="C97" s="179">
        <v>493039</v>
      </c>
      <c r="D97" s="179">
        <v>149565</v>
      </c>
      <c r="E97" s="179">
        <v>353000</v>
      </c>
      <c r="F97" s="179">
        <v>579426</v>
      </c>
      <c r="G97" s="179">
        <v>561147</v>
      </c>
      <c r="H97" s="180">
        <f>G97/F97-1</f>
        <v>-3.1546737633451061E-2</v>
      </c>
      <c r="I97" s="180">
        <f>G97/C97-1</f>
        <v>0.13813917357450434</v>
      </c>
      <c r="J97" s="179">
        <f>G97-F97</f>
        <v>-18279</v>
      </c>
      <c r="K97" s="179">
        <f>G97-C97</f>
        <v>68108</v>
      </c>
      <c r="L97" s="180">
        <f>G97/G97</f>
        <v>1</v>
      </c>
    </row>
    <row r="98" spans="2:12" x14ac:dyDescent="0.25">
      <c r="B98" s="62" t="s">
        <v>93</v>
      </c>
      <c r="C98" s="179">
        <v>429506</v>
      </c>
      <c r="D98" s="179">
        <v>108026</v>
      </c>
      <c r="E98" s="179">
        <v>281994</v>
      </c>
      <c r="F98" s="179">
        <v>519569</v>
      </c>
      <c r="G98" s="179">
        <v>506294</v>
      </c>
      <c r="H98" s="180">
        <f>G98/F98-1</f>
        <v>-2.555002319229982E-2</v>
      </c>
      <c r="I98" s="180">
        <f>G98/C98-1</f>
        <v>0.17878213575596158</v>
      </c>
      <c r="J98" s="179">
        <f>G98-F98</f>
        <v>-13275</v>
      </c>
      <c r="K98" s="179">
        <f>G98-C98</f>
        <v>76788</v>
      </c>
      <c r="L98" s="180">
        <f>G98/G97</f>
        <v>0.90224843044692393</v>
      </c>
    </row>
    <row r="99" spans="2:12" ht="15.75" thickBot="1" x14ac:dyDescent="0.3">
      <c r="B99" s="62" t="s">
        <v>166</v>
      </c>
      <c r="C99" s="179">
        <v>63534</v>
      </c>
      <c r="D99" s="179">
        <v>41539</v>
      </c>
      <c r="E99" s="179">
        <v>71006</v>
      </c>
      <c r="F99" s="179">
        <v>59858</v>
      </c>
      <c r="G99" s="179">
        <v>54852</v>
      </c>
      <c r="H99" s="180">
        <f>G99/F99-1</f>
        <v>-8.3631260650205541E-2</v>
      </c>
      <c r="I99" s="180">
        <f>G99/C99-1</f>
        <v>-0.13665124185475497</v>
      </c>
      <c r="J99" s="179">
        <f>G99-F99</f>
        <v>-5006</v>
      </c>
      <c r="K99" s="179">
        <f>G99-C99</f>
        <v>-8682</v>
      </c>
      <c r="L99" s="180">
        <f>G99/G97</f>
        <v>9.774978748883982E-2</v>
      </c>
    </row>
    <row r="100" spans="2:12" ht="16.5" thickBot="1" x14ac:dyDescent="0.3">
      <c r="B100" s="183" t="s">
        <v>203</v>
      </c>
      <c r="C100" s="186"/>
      <c r="D100" s="186"/>
      <c r="E100" s="186"/>
      <c r="F100" s="186"/>
      <c r="G100" s="186"/>
      <c r="H100" s="186"/>
      <c r="I100" s="186"/>
      <c r="J100" s="186"/>
      <c r="K100" s="201"/>
      <c r="L100" s="201"/>
    </row>
    <row r="101" spans="2:12" x14ac:dyDescent="0.25">
      <c r="B101" s="62" t="s">
        <v>58</v>
      </c>
      <c r="C101" s="179">
        <v>3266</v>
      </c>
      <c r="D101" s="179">
        <v>3459</v>
      </c>
      <c r="E101" s="179">
        <v>7495</v>
      </c>
      <c r="F101" s="179">
        <v>4532</v>
      </c>
      <c r="G101" s="179">
        <v>10771</v>
      </c>
      <c r="H101" s="180">
        <f>G101/F101-1</f>
        <v>1.3766548984995586</v>
      </c>
      <c r="I101" s="180">
        <f>G101/C101-1</f>
        <v>2.2979179424372322</v>
      </c>
      <c r="J101" s="179">
        <f>G101-F101</f>
        <v>6239</v>
      </c>
      <c r="K101" s="179">
        <f>G101-C101</f>
        <v>7505</v>
      </c>
      <c r="L101" s="180">
        <f>G101/G101</f>
        <v>1</v>
      </c>
    </row>
    <row r="102" spans="2:12" x14ac:dyDescent="0.25">
      <c r="B102" s="62" t="s">
        <v>93</v>
      </c>
      <c r="C102" s="179">
        <v>2143</v>
      </c>
      <c r="D102" s="179">
        <v>2246</v>
      </c>
      <c r="E102" s="179">
        <v>3981</v>
      </c>
      <c r="F102" s="179">
        <v>2430</v>
      </c>
      <c r="G102" s="179">
        <v>5251</v>
      </c>
      <c r="H102" s="180">
        <f>G102/F102-1</f>
        <v>1.1609053497942385</v>
      </c>
      <c r="I102" s="180">
        <f>G102/C102-1</f>
        <v>1.450303313112459</v>
      </c>
      <c r="J102" s="179">
        <f>G102-F102</f>
        <v>2821</v>
      </c>
      <c r="K102" s="179">
        <f>G102-C102</f>
        <v>3108</v>
      </c>
      <c r="L102" s="180">
        <f>G102/G101</f>
        <v>0.48751276575991087</v>
      </c>
    </row>
    <row r="103" spans="2:12" ht="15.75" thickBot="1" x14ac:dyDescent="0.3">
      <c r="B103" s="62" t="s">
        <v>166</v>
      </c>
      <c r="C103" s="179">
        <v>1122</v>
      </c>
      <c r="D103" s="179">
        <v>1213</v>
      </c>
      <c r="E103" s="179">
        <v>3514</v>
      </c>
      <c r="F103" s="179">
        <v>2101</v>
      </c>
      <c r="G103" s="179">
        <v>5520</v>
      </c>
      <c r="H103" s="180">
        <f>G103/F103-1</f>
        <v>1.6273203236554021</v>
      </c>
      <c r="I103" s="180">
        <f>G103/C103-1</f>
        <v>3.9197860962566846</v>
      </c>
      <c r="J103" s="179">
        <f>G103-F103</f>
        <v>3419</v>
      </c>
      <c r="K103" s="179">
        <f>G103-C103</f>
        <v>4398</v>
      </c>
      <c r="L103" s="180">
        <f>G103/G101</f>
        <v>0.51248723424008913</v>
      </c>
    </row>
    <row r="104" spans="2:12" ht="16.5" thickBot="1" x14ac:dyDescent="0.3">
      <c r="B104" s="183" t="s">
        <v>204</v>
      </c>
      <c r="C104" s="186"/>
      <c r="D104" s="186"/>
      <c r="E104" s="186"/>
      <c r="F104" s="186"/>
      <c r="G104" s="186"/>
      <c r="H104" s="186"/>
      <c r="I104" s="186"/>
      <c r="J104" s="186"/>
      <c r="K104" s="201"/>
      <c r="L104" s="201"/>
    </row>
    <row r="105" spans="2:12" x14ac:dyDescent="0.25">
      <c r="B105" s="62" t="s">
        <v>58</v>
      </c>
      <c r="C105" s="179">
        <v>999</v>
      </c>
      <c r="D105" s="179">
        <v>813</v>
      </c>
      <c r="E105" s="179">
        <v>1915</v>
      </c>
      <c r="F105" s="179">
        <v>1951</v>
      </c>
      <c r="G105" s="179">
        <v>6452</v>
      </c>
      <c r="H105" s="180">
        <f>G105/F105-1</f>
        <v>2.3070220399794978</v>
      </c>
      <c r="I105" s="180">
        <f>G105/C105-1</f>
        <v>5.4584584584584581</v>
      </c>
      <c r="J105" s="179">
        <f>G105-F105</f>
        <v>4501</v>
      </c>
      <c r="K105" s="179">
        <f>G105-C105</f>
        <v>5453</v>
      </c>
      <c r="L105" s="180">
        <f>G105/G105</f>
        <v>1</v>
      </c>
    </row>
    <row r="106" spans="2:12" x14ac:dyDescent="0.25">
      <c r="B106" s="62" t="s">
        <v>93</v>
      </c>
      <c r="C106" s="179">
        <v>906</v>
      </c>
      <c r="D106" s="179">
        <v>746</v>
      </c>
      <c r="E106" s="179">
        <v>1815</v>
      </c>
      <c r="F106" s="179">
        <v>1837</v>
      </c>
      <c r="G106" s="179">
        <v>5220</v>
      </c>
      <c r="H106" s="180">
        <f>G106/F106-1</f>
        <v>1.8415895481763744</v>
      </c>
      <c r="I106" s="180">
        <f>G106/C106-1</f>
        <v>4.7615894039735096</v>
      </c>
      <c r="J106" s="179">
        <f>G106-F106</f>
        <v>3383</v>
      </c>
      <c r="K106" s="179">
        <f>G106-C106</f>
        <v>4314</v>
      </c>
      <c r="L106" s="180">
        <f>G106/G105</f>
        <v>0.80905145691258529</v>
      </c>
    </row>
    <row r="107" spans="2:12" ht="15.75" thickBot="1" x14ac:dyDescent="0.3">
      <c r="B107" s="62" t="s">
        <v>166</v>
      </c>
      <c r="C107" s="179">
        <v>93</v>
      </c>
      <c r="D107" s="179">
        <v>67</v>
      </c>
      <c r="E107" s="179">
        <v>100</v>
      </c>
      <c r="F107" s="179">
        <v>113</v>
      </c>
      <c r="G107" s="179">
        <v>1233</v>
      </c>
      <c r="H107" s="180">
        <f>G107/F107-1</f>
        <v>9.9115044247787605</v>
      </c>
      <c r="I107" s="180">
        <f>G107/C107-1</f>
        <v>12.258064516129032</v>
      </c>
      <c r="J107" s="179">
        <f>G107-F107</f>
        <v>1120</v>
      </c>
      <c r="K107" s="179">
        <f>G107-C107</f>
        <v>1140</v>
      </c>
      <c r="L107" s="180">
        <f>G107/G105</f>
        <v>0.19110353378797273</v>
      </c>
    </row>
    <row r="108" spans="2:12" ht="16.5" thickBot="1" x14ac:dyDescent="0.3">
      <c r="B108" s="183" t="s">
        <v>205</v>
      </c>
      <c r="C108" s="186"/>
      <c r="D108" s="186"/>
      <c r="E108" s="186"/>
      <c r="F108" s="186"/>
      <c r="G108" s="186"/>
      <c r="H108" s="186"/>
      <c r="I108" s="186"/>
      <c r="J108" s="186"/>
      <c r="K108" s="201"/>
      <c r="L108" s="201"/>
    </row>
    <row r="109" spans="2:12" x14ac:dyDescent="0.25">
      <c r="B109" s="62" t="s">
        <v>58</v>
      </c>
      <c r="C109" s="179">
        <v>3726</v>
      </c>
      <c r="D109" s="179">
        <v>1160</v>
      </c>
      <c r="E109" s="179">
        <v>2874</v>
      </c>
      <c r="F109" s="179">
        <v>3743</v>
      </c>
      <c r="G109" s="179">
        <v>3113</v>
      </c>
      <c r="H109" s="180">
        <f>G109/F109-1</f>
        <v>-0.16831418648143204</v>
      </c>
      <c r="I109" s="180">
        <f>G109/C109-1</f>
        <v>-0.16451959205582389</v>
      </c>
      <c r="J109" s="179">
        <f>G109-F109</f>
        <v>-630</v>
      </c>
      <c r="K109" s="179">
        <f>G109-C109</f>
        <v>-613</v>
      </c>
      <c r="L109" s="180">
        <f>G109/G109</f>
        <v>1</v>
      </c>
    </row>
    <row r="110" spans="2:12" x14ac:dyDescent="0.25">
      <c r="B110" s="62" t="s">
        <v>93</v>
      </c>
      <c r="C110" s="179">
        <v>2158</v>
      </c>
      <c r="D110" s="179">
        <v>489</v>
      </c>
      <c r="E110" s="179">
        <v>1861</v>
      </c>
      <c r="F110" s="179">
        <v>2451</v>
      </c>
      <c r="G110" s="179">
        <v>2271</v>
      </c>
      <c r="H110" s="180">
        <f>G110/F110-1</f>
        <v>-7.3439412484700095E-2</v>
      </c>
      <c r="I110" s="180">
        <f>G110/C110-1</f>
        <v>5.2363299351251058E-2</v>
      </c>
      <c r="J110" s="179">
        <f>G110-F110</f>
        <v>-180</v>
      </c>
      <c r="K110" s="179">
        <f>G110-C110</f>
        <v>113</v>
      </c>
      <c r="L110" s="180">
        <f>G110/G109</f>
        <v>0.72952136203019591</v>
      </c>
    </row>
    <row r="111" spans="2:12" ht="15.75" thickBot="1" x14ac:dyDescent="0.3">
      <c r="B111" s="62" t="s">
        <v>166</v>
      </c>
      <c r="C111" s="179">
        <v>1568</v>
      </c>
      <c r="D111" s="179">
        <v>672</v>
      </c>
      <c r="E111" s="179">
        <v>1013</v>
      </c>
      <c r="F111" s="179">
        <v>1293</v>
      </c>
      <c r="G111" s="179">
        <v>842</v>
      </c>
      <c r="H111" s="180">
        <f>G111/F111-1</f>
        <v>-0.34880123743232794</v>
      </c>
      <c r="I111" s="180">
        <f>G111/C111-1</f>
        <v>-0.46301020408163263</v>
      </c>
      <c r="J111" s="179">
        <f>G111-F111</f>
        <v>-451</v>
      </c>
      <c r="K111" s="179">
        <f>G111-C111</f>
        <v>-726</v>
      </c>
      <c r="L111" s="180">
        <f>G111/G109</f>
        <v>0.27047863796980404</v>
      </c>
    </row>
    <row r="112" spans="2:12" ht="16.5" thickBot="1" x14ac:dyDescent="0.3">
      <c r="B112" s="164" t="s">
        <v>165</v>
      </c>
      <c r="C112" s="201"/>
      <c r="D112" s="201"/>
      <c r="E112" s="201"/>
      <c r="F112" s="201"/>
      <c r="G112" s="201"/>
      <c r="H112" s="201"/>
      <c r="I112" s="201"/>
      <c r="J112" s="201"/>
      <c r="K112" s="201"/>
      <c r="L112" s="201"/>
    </row>
    <row r="113" spans="2:12" ht="16.5" thickBot="1" x14ac:dyDescent="0.3">
      <c r="B113" s="183" t="s">
        <v>207</v>
      </c>
      <c r="C113" s="186"/>
      <c r="D113" s="186"/>
      <c r="E113" s="186"/>
      <c r="F113" s="186"/>
      <c r="G113" s="186"/>
      <c r="H113" s="186"/>
      <c r="I113" s="186"/>
      <c r="J113" s="186"/>
      <c r="K113" s="201"/>
      <c r="L113" s="201"/>
    </row>
    <row r="114" spans="2:12" x14ac:dyDescent="0.25">
      <c r="B114" s="62" t="s">
        <v>58</v>
      </c>
      <c r="C114" s="179">
        <v>69630</v>
      </c>
      <c r="D114" s="179">
        <v>22201</v>
      </c>
      <c r="E114" s="179">
        <v>58104</v>
      </c>
      <c r="F114" s="179">
        <v>51632</v>
      </c>
      <c r="G114" s="179">
        <v>43403</v>
      </c>
      <c r="H114" s="180">
        <f>G114/F114-1</f>
        <v>-0.15937790517508521</v>
      </c>
      <c r="I114" s="180">
        <f>G114/C114-1</f>
        <v>-0.37666235817894589</v>
      </c>
      <c r="J114" s="179">
        <f>G114-F114</f>
        <v>-8229</v>
      </c>
      <c r="K114" s="179">
        <f>G114-C114</f>
        <v>-26227</v>
      </c>
      <c r="L114" s="180">
        <f>G114/G114</f>
        <v>1</v>
      </c>
    </row>
    <row r="115" spans="2:12" x14ac:dyDescent="0.25">
      <c r="B115" s="62" t="s">
        <v>93</v>
      </c>
      <c r="C115" s="179">
        <v>45219</v>
      </c>
      <c r="D115" s="179">
        <v>7091</v>
      </c>
      <c r="E115" s="179">
        <v>21078</v>
      </c>
      <c r="F115" s="179">
        <v>26136</v>
      </c>
      <c r="G115" s="179">
        <v>22190</v>
      </c>
      <c r="H115" s="180">
        <f>G115/F115-1</f>
        <v>-0.15097949188858284</v>
      </c>
      <c r="I115" s="180">
        <f>G115/C115-1</f>
        <v>-0.50927707379641296</v>
      </c>
      <c r="J115" s="179">
        <f>G115-F115</f>
        <v>-3946</v>
      </c>
      <c r="K115" s="179">
        <f>G115-C115</f>
        <v>-23029</v>
      </c>
      <c r="L115" s="180">
        <f>G115/G114</f>
        <v>0.5112549823744903</v>
      </c>
    </row>
    <row r="116" spans="2:12" ht="15.75" thickBot="1" x14ac:dyDescent="0.3">
      <c r="B116" s="62" t="s">
        <v>166</v>
      </c>
      <c r="C116" s="179">
        <v>24411</v>
      </c>
      <c r="D116" s="179">
        <v>15109</v>
      </c>
      <c r="E116" s="179">
        <v>37026</v>
      </c>
      <c r="F116" s="179">
        <v>25495</v>
      </c>
      <c r="G116" s="179">
        <v>21213</v>
      </c>
      <c r="H116" s="180">
        <f>G116/F116-1</f>
        <v>-0.16795450088252595</v>
      </c>
      <c r="I116" s="180">
        <f>G116/C116-1</f>
        <v>-0.13100651345704806</v>
      </c>
      <c r="J116" s="179">
        <f>G116-F116</f>
        <v>-4282</v>
      </c>
      <c r="K116" s="179">
        <f>G116-C116</f>
        <v>-3198</v>
      </c>
      <c r="L116" s="180">
        <f>G116/G114</f>
        <v>0.48874501762550976</v>
      </c>
    </row>
    <row r="117" spans="2:12" ht="16.5" thickBot="1" x14ac:dyDescent="0.3">
      <c r="B117" s="183" t="s">
        <v>202</v>
      </c>
      <c r="C117" s="186"/>
      <c r="D117" s="186"/>
      <c r="E117" s="186"/>
      <c r="F117" s="186"/>
      <c r="G117" s="186"/>
      <c r="H117" s="186"/>
      <c r="I117" s="186"/>
      <c r="J117" s="186"/>
      <c r="K117" s="201"/>
      <c r="L117" s="201"/>
    </row>
    <row r="118" spans="2:12" x14ac:dyDescent="0.25">
      <c r="B118" s="62" t="s">
        <v>58</v>
      </c>
      <c r="C118" s="179">
        <v>67231</v>
      </c>
      <c r="D118" s="179">
        <v>21109</v>
      </c>
      <c r="E118" s="179">
        <v>54951</v>
      </c>
      <c r="F118" s="179">
        <v>47612</v>
      </c>
      <c r="G118" s="179">
        <v>40736</v>
      </c>
      <c r="H118" s="180">
        <f>G118/F118-1</f>
        <v>-0.14441737377131814</v>
      </c>
      <c r="I118" s="180">
        <f>G118/C118-1</f>
        <v>-0.39408903630765568</v>
      </c>
      <c r="J118" s="179">
        <f>G118-F118</f>
        <v>-6876</v>
      </c>
      <c r="K118" s="179">
        <f>G118-C118</f>
        <v>-26495</v>
      </c>
      <c r="L118" s="180">
        <f>G118/G118</f>
        <v>1</v>
      </c>
    </row>
    <row r="119" spans="2:12" x14ac:dyDescent="0.25">
      <c r="B119" s="62" t="s">
        <v>93</v>
      </c>
      <c r="C119" s="179">
        <v>44125</v>
      </c>
      <c r="D119" s="179">
        <v>6707</v>
      </c>
      <c r="E119" s="179">
        <v>19795</v>
      </c>
      <c r="F119" s="179">
        <v>24531</v>
      </c>
      <c r="G119" s="179">
        <v>21338</v>
      </c>
      <c r="H119" s="180">
        <f>G119/F119-1</f>
        <v>-0.13016183604418896</v>
      </c>
      <c r="I119" s="180">
        <f>G119/C119-1</f>
        <v>-0.51641926345609068</v>
      </c>
      <c r="J119" s="179">
        <f>G119-F119</f>
        <v>-3193</v>
      </c>
      <c r="K119" s="179">
        <f>G119-C119</f>
        <v>-22787</v>
      </c>
      <c r="L119" s="180">
        <f>G119/G118</f>
        <v>0.52381186174391203</v>
      </c>
    </row>
    <row r="120" spans="2:12" ht="15.75" thickBot="1" x14ac:dyDescent="0.3">
      <c r="B120" s="62" t="s">
        <v>166</v>
      </c>
      <c r="C120" s="179">
        <v>23104</v>
      </c>
      <c r="D120" s="179">
        <v>14402</v>
      </c>
      <c r="E120" s="179">
        <v>35157</v>
      </c>
      <c r="F120" s="179">
        <v>23081</v>
      </c>
      <c r="G120" s="179">
        <v>19399</v>
      </c>
      <c r="H120" s="180">
        <f>G120/F120-1</f>
        <v>-0.159525150556735</v>
      </c>
      <c r="I120" s="180">
        <f>G120/C120-1</f>
        <v>-0.16036184210526316</v>
      </c>
      <c r="J120" s="179">
        <f>G120-F120</f>
        <v>-3682</v>
      </c>
      <c r="K120" s="179">
        <f>G120-C120</f>
        <v>-3705</v>
      </c>
      <c r="L120" s="180">
        <f>G120/G118</f>
        <v>0.4762126865671642</v>
      </c>
    </row>
    <row r="121" spans="2:12" ht="16.5" thickBot="1" x14ac:dyDescent="0.3">
      <c r="B121" s="183" t="s">
        <v>203</v>
      </c>
      <c r="C121" s="186"/>
      <c r="D121" s="186"/>
      <c r="E121" s="186"/>
      <c r="F121" s="186"/>
      <c r="G121" s="186"/>
      <c r="H121" s="186"/>
      <c r="I121" s="186"/>
      <c r="J121" s="186"/>
      <c r="K121" s="201"/>
      <c r="L121" s="201"/>
    </row>
    <row r="122" spans="2:12" x14ac:dyDescent="0.25">
      <c r="B122" s="62" t="s">
        <v>58</v>
      </c>
      <c r="C122" s="179">
        <v>438</v>
      </c>
      <c r="D122" s="179">
        <v>760</v>
      </c>
      <c r="E122" s="179">
        <v>1892</v>
      </c>
      <c r="F122" s="179">
        <v>1558</v>
      </c>
      <c r="G122" s="179">
        <v>1328</v>
      </c>
      <c r="H122" s="180">
        <f>G122/F122-1</f>
        <v>-0.14762516046213092</v>
      </c>
      <c r="I122" s="180">
        <f>G122/C122-1</f>
        <v>2.0319634703196345</v>
      </c>
      <c r="J122" s="179">
        <f>G122-F122</f>
        <v>-230</v>
      </c>
      <c r="K122" s="179">
        <f>G122-C122</f>
        <v>890</v>
      </c>
      <c r="L122" s="180">
        <f>G122/G122</f>
        <v>1</v>
      </c>
    </row>
    <row r="123" spans="2:12" x14ac:dyDescent="0.25">
      <c r="B123" s="62" t="s">
        <v>93</v>
      </c>
      <c r="C123" s="179">
        <v>251</v>
      </c>
      <c r="D123" s="179">
        <v>223</v>
      </c>
      <c r="E123" s="179">
        <v>890</v>
      </c>
      <c r="F123" s="179">
        <v>979</v>
      </c>
      <c r="G123" s="179">
        <v>551</v>
      </c>
      <c r="H123" s="180">
        <f>G123/F123-1</f>
        <v>-0.43718079673135857</v>
      </c>
      <c r="I123" s="180">
        <f>G123/C123-1</f>
        <v>1.1952191235059759</v>
      </c>
      <c r="J123" s="179">
        <f>G123-F123</f>
        <v>-428</v>
      </c>
      <c r="K123" s="179">
        <f>G123-C123</f>
        <v>300</v>
      </c>
      <c r="L123" s="180">
        <f>G123/G122</f>
        <v>0.41490963855421686</v>
      </c>
    </row>
    <row r="124" spans="2:12" ht="15.75" thickBot="1" x14ac:dyDescent="0.3">
      <c r="B124" s="62" t="s">
        <v>166</v>
      </c>
      <c r="C124" s="179">
        <v>187</v>
      </c>
      <c r="D124" s="179">
        <v>537</v>
      </c>
      <c r="E124" s="179">
        <v>1002</v>
      </c>
      <c r="F124" s="179">
        <v>580</v>
      </c>
      <c r="G124" s="179">
        <v>777</v>
      </c>
      <c r="H124" s="180">
        <f>G124/F124-1</f>
        <v>0.33965517241379306</v>
      </c>
      <c r="I124" s="180">
        <f>G124/C124-1</f>
        <v>3.1550802139037435</v>
      </c>
      <c r="J124" s="179">
        <f>G124-F124</f>
        <v>197</v>
      </c>
      <c r="K124" s="179">
        <f>G124-C124</f>
        <v>590</v>
      </c>
      <c r="L124" s="180">
        <f>G124/G122</f>
        <v>0.58509036144578308</v>
      </c>
    </row>
    <row r="125" spans="2:12" ht="16.5" thickBot="1" x14ac:dyDescent="0.3">
      <c r="B125" s="183" t="s">
        <v>204</v>
      </c>
      <c r="C125" s="186"/>
      <c r="D125" s="186"/>
      <c r="E125" s="186"/>
      <c r="F125" s="186"/>
      <c r="G125" s="186"/>
      <c r="H125" s="186"/>
      <c r="I125" s="186"/>
      <c r="J125" s="186"/>
      <c r="K125" s="201"/>
      <c r="L125" s="201"/>
    </row>
    <row r="126" spans="2:12" x14ac:dyDescent="0.25">
      <c r="B126" s="62" t="s">
        <v>58</v>
      </c>
      <c r="C126" s="179">
        <v>323</v>
      </c>
      <c r="D126" s="179">
        <v>92</v>
      </c>
      <c r="E126" s="179">
        <v>246</v>
      </c>
      <c r="F126" s="179">
        <v>443</v>
      </c>
      <c r="G126" s="179">
        <v>46</v>
      </c>
      <c r="H126" s="180">
        <f>G126/F126-1</f>
        <v>-0.89616252821670428</v>
      </c>
      <c r="I126" s="180">
        <f>G126/C126-1</f>
        <v>-0.85758513931888547</v>
      </c>
      <c r="J126" s="179">
        <f>G126-F126</f>
        <v>-397</v>
      </c>
      <c r="K126" s="179">
        <f>G126-C126</f>
        <v>-277</v>
      </c>
      <c r="L126" s="180">
        <f>G126/G126</f>
        <v>1</v>
      </c>
    </row>
    <row r="127" spans="2:12" x14ac:dyDescent="0.25">
      <c r="B127" s="62" t="s">
        <v>93</v>
      </c>
      <c r="C127" s="179">
        <v>323</v>
      </c>
      <c r="D127" s="179">
        <v>88</v>
      </c>
      <c r="E127" s="179">
        <v>149</v>
      </c>
      <c r="F127" s="179">
        <v>431</v>
      </c>
      <c r="G127" s="179">
        <v>6</v>
      </c>
      <c r="H127" s="180">
        <f>G127/F127-1</f>
        <v>-0.9860788863109049</v>
      </c>
      <c r="I127" s="180">
        <f>G127/C127-1</f>
        <v>-0.98142414860681115</v>
      </c>
      <c r="J127" s="179">
        <f>G127-F127</f>
        <v>-425</v>
      </c>
      <c r="K127" s="179">
        <f>G127-C127</f>
        <v>-317</v>
      </c>
      <c r="L127" s="180">
        <f>G127/G126</f>
        <v>0.13043478260869565</v>
      </c>
    </row>
    <row r="128" spans="2:12" ht="15.75" thickBot="1" x14ac:dyDescent="0.3">
      <c r="B128" s="62" t="s">
        <v>166</v>
      </c>
      <c r="C128" s="179">
        <v>0</v>
      </c>
      <c r="D128" s="179">
        <v>5</v>
      </c>
      <c r="E128" s="179">
        <v>97</v>
      </c>
      <c r="F128" s="179">
        <v>12</v>
      </c>
      <c r="G128" s="179">
        <v>40</v>
      </c>
      <c r="H128" s="180">
        <f>G128/F128-1</f>
        <v>2.3333333333333335</v>
      </c>
      <c r="I128" s="180" t="e">
        <f>G128/C128-1</f>
        <v>#DIV/0!</v>
      </c>
      <c r="J128" s="179">
        <f>G128-F128</f>
        <v>28</v>
      </c>
      <c r="K128" s="179">
        <f>G128-C128</f>
        <v>40</v>
      </c>
      <c r="L128" s="180">
        <f>G128/G126</f>
        <v>0.86956521739130432</v>
      </c>
    </row>
    <row r="129" spans="2:12" ht="16.5" thickBot="1" x14ac:dyDescent="0.3">
      <c r="B129" s="183" t="s">
        <v>205</v>
      </c>
      <c r="C129" s="186"/>
      <c r="D129" s="186"/>
      <c r="E129" s="186"/>
      <c r="F129" s="186"/>
      <c r="G129" s="186"/>
      <c r="H129" s="186"/>
      <c r="I129" s="186"/>
      <c r="J129" s="186"/>
      <c r="K129" s="201"/>
      <c r="L129" s="201"/>
    </row>
    <row r="130" spans="2:12" x14ac:dyDescent="0.25">
      <c r="B130" s="62" t="s">
        <v>58</v>
      </c>
      <c r="C130" s="179">
        <v>1639</v>
      </c>
      <c r="D130" s="179">
        <v>240</v>
      </c>
      <c r="E130" s="179">
        <v>1016</v>
      </c>
      <c r="F130" s="179">
        <v>2019</v>
      </c>
      <c r="G130" s="179">
        <v>1293</v>
      </c>
      <c r="H130" s="180">
        <f>G130/F130-1</f>
        <v>-0.35958395245170882</v>
      </c>
      <c r="I130" s="180">
        <f>G130/C130-1</f>
        <v>-0.21110433190970102</v>
      </c>
      <c r="J130" s="179">
        <f>G130-F130</f>
        <v>-726</v>
      </c>
      <c r="K130" s="179">
        <f>G130-C130</f>
        <v>-346</v>
      </c>
      <c r="L130" s="180">
        <f>G130/G130</f>
        <v>1</v>
      </c>
    </row>
    <row r="131" spans="2:12" x14ac:dyDescent="0.25">
      <c r="B131" s="62" t="s">
        <v>93</v>
      </c>
      <c r="C131" s="179">
        <v>520</v>
      </c>
      <c r="D131" s="179">
        <v>72</v>
      </c>
      <c r="E131" s="179">
        <v>243</v>
      </c>
      <c r="F131" s="179">
        <v>195</v>
      </c>
      <c r="G131" s="179">
        <v>294</v>
      </c>
      <c r="H131" s="180">
        <f>G131/F131-1</f>
        <v>0.50769230769230766</v>
      </c>
      <c r="I131" s="180">
        <f>G131/C131-1</f>
        <v>-0.43461538461538463</v>
      </c>
      <c r="J131" s="179">
        <f>G131-F131</f>
        <v>99</v>
      </c>
      <c r="K131" s="179">
        <f>G131-C131</f>
        <v>-226</v>
      </c>
      <c r="L131" s="180">
        <f>G131/G130</f>
        <v>0.22737819025522041</v>
      </c>
    </row>
    <row r="132" spans="2:12" x14ac:dyDescent="0.25">
      <c r="B132" s="62" t="s">
        <v>166</v>
      </c>
      <c r="C132" s="179">
        <v>1119</v>
      </c>
      <c r="D132" s="179">
        <v>167</v>
      </c>
      <c r="E132" s="179">
        <v>773</v>
      </c>
      <c r="F132" s="179">
        <v>1822</v>
      </c>
      <c r="G132" s="179">
        <v>999</v>
      </c>
      <c r="H132" s="180">
        <f>G132/F132-1</f>
        <v>-0.45170142700329308</v>
      </c>
      <c r="I132" s="180">
        <f>G132/C132-1</f>
        <v>-0.10723860589812328</v>
      </c>
      <c r="J132" s="179">
        <f>G132-F132</f>
        <v>-823</v>
      </c>
      <c r="K132" s="179">
        <f>G132-C132</f>
        <v>-120</v>
      </c>
      <c r="L132" s="180">
        <f>G132/G130</f>
        <v>0.77262180974477956</v>
      </c>
    </row>
    <row r="133" spans="2:12" ht="6" customHeight="1" x14ac:dyDescent="0.25"/>
    <row r="134" spans="2:12" x14ac:dyDescent="0.25">
      <c r="B134" s="41" t="s">
        <v>85</v>
      </c>
      <c r="C134" s="41"/>
      <c r="D134" s="41"/>
      <c r="E134" s="41"/>
      <c r="F134" s="41"/>
      <c r="G134" s="41"/>
      <c r="H134" s="41"/>
      <c r="I134" s="41"/>
      <c r="J134" s="41"/>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A6BDC-45E7-4BF5-A209-4BCAD9402DA3}">
  <dimension ref="A1:AI50"/>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22.28515625" style="14" customWidth="1"/>
    <col min="2" max="2" width="31.7109375" customWidth="1"/>
    <col min="3" max="7" width="12.42578125" customWidth="1"/>
    <col min="8" max="11" width="9.42578125" customWidth="1"/>
    <col min="12" max="12" width="10.85546875" customWidth="1"/>
    <col min="13" max="13" width="12.5703125" customWidth="1"/>
    <col min="14" max="15" width="11.42578125" customWidth="1"/>
    <col min="16" max="16" width="15.85546875" customWidth="1"/>
    <col min="17" max="18" width="11.42578125" customWidth="1"/>
    <col min="19" max="24" width="9.42578125" customWidth="1"/>
    <col min="25" max="28" width="11" customWidth="1"/>
    <col min="34" max="35" width="9.42578125" customWidth="1"/>
  </cols>
  <sheetData>
    <row r="1" spans="1:35" ht="40.5" customHeight="1" x14ac:dyDescent="0.25">
      <c r="A1" s="47"/>
      <c r="Z1">
        <v>5007670</v>
      </c>
    </row>
    <row r="4" spans="1:35" ht="21.75" customHeight="1" thickBot="1" x14ac:dyDescent="0.3">
      <c r="B4" s="12" t="str">
        <f>CONCATENATE("Turistas entrados a Canarias e islas según lugar de residencia")</f>
        <v>Turistas entrados a Canarias e islas según lugar de residencia</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row>
    <row r="5" spans="1:35" ht="6" customHeight="1" x14ac:dyDescent="0.25">
      <c r="C5" s="49"/>
      <c r="D5" s="49"/>
      <c r="E5" s="49"/>
      <c r="F5" s="49"/>
      <c r="G5" s="49"/>
      <c r="H5" s="49"/>
      <c r="I5" s="49"/>
      <c r="J5" s="49"/>
      <c r="K5" s="49"/>
      <c r="L5" s="49"/>
      <c r="M5" s="49"/>
    </row>
    <row r="6" spans="1:35" ht="15.75" x14ac:dyDescent="0.25">
      <c r="C6" s="209" t="s">
        <v>160</v>
      </c>
      <c r="D6" s="210"/>
      <c r="E6" s="210"/>
      <c r="F6" s="210"/>
      <c r="G6" s="210"/>
      <c r="H6" s="210"/>
      <c r="I6" s="210"/>
      <c r="J6" s="210"/>
      <c r="K6" s="210"/>
      <c r="L6" s="210"/>
      <c r="M6" s="210"/>
      <c r="N6" s="211" t="s">
        <v>162</v>
      </c>
      <c r="O6" s="212"/>
      <c r="P6" s="212"/>
      <c r="Q6" s="212"/>
      <c r="R6" s="212"/>
      <c r="S6" s="212"/>
      <c r="T6" s="212"/>
      <c r="U6" s="212"/>
      <c r="V6" s="212"/>
      <c r="W6" s="212"/>
      <c r="X6" s="212"/>
      <c r="Y6" s="211" t="s">
        <v>161</v>
      </c>
      <c r="Z6" s="212"/>
      <c r="AA6" s="212"/>
      <c r="AB6" s="212"/>
      <c r="AC6" s="212"/>
      <c r="AD6" s="212"/>
      <c r="AE6" s="212"/>
      <c r="AF6" s="212"/>
      <c r="AG6" s="212"/>
      <c r="AH6" s="212"/>
      <c r="AI6" s="212"/>
    </row>
    <row r="7" spans="1:35" s="216" customFormat="1" ht="45.75" thickBot="1" x14ac:dyDescent="0.3">
      <c r="A7" s="213"/>
      <c r="B7" s="28"/>
      <c r="C7" s="50" t="s">
        <v>227</v>
      </c>
      <c r="D7" s="50" t="s">
        <v>228</v>
      </c>
      <c r="E7" s="50" t="s">
        <v>229</v>
      </c>
      <c r="F7" s="50" t="s">
        <v>230</v>
      </c>
      <c r="G7" s="50" t="s">
        <v>231</v>
      </c>
      <c r="H7" s="33" t="str">
        <f>CONCATENATE("Variación ",RIGHT(G7,2),"/",RIGHT(F7,2))</f>
        <v>Variación 23/22</v>
      </c>
      <c r="I7" s="33" t="str">
        <f>CONCATENATE("Variación ",RIGHT(G7,2),"/",RIGHT(C7,2))</f>
        <v>Variación 23/19</v>
      </c>
      <c r="J7" s="33" t="str">
        <f>CONCATENATE("diferencia ",RIGHT(G7,2),"/",RIGHT(F7,2))</f>
        <v>diferencia 23/22</v>
      </c>
      <c r="K7" s="33" t="str">
        <f>CONCATENATE("diferencia ",RIGHT(G7,2),"/",RIGHT(C7,2))</f>
        <v>diferencia 23/19</v>
      </c>
      <c r="L7" s="214" t="str">
        <f>CONCATENATE("Cuota ",RIGHT(G7,4))</f>
        <v>Cuota 2023</v>
      </c>
      <c r="M7" s="215" t="s">
        <v>208</v>
      </c>
      <c r="N7" s="50" t="s">
        <v>227</v>
      </c>
      <c r="O7" s="50" t="s">
        <v>228</v>
      </c>
      <c r="P7" s="50" t="s">
        <v>229</v>
      </c>
      <c r="Q7" s="50" t="s">
        <v>230</v>
      </c>
      <c r="R7" s="50" t="s">
        <v>231</v>
      </c>
      <c r="S7" s="33" t="str">
        <f>CONCATENATE("Variación ",RIGHT(R7,2),"/",RIGHT(Q7,2))</f>
        <v>Variación 23/22</v>
      </c>
      <c r="T7" s="33" t="str">
        <f>CONCATENATE("Variación ",RIGHT(R7,2),"/",RIGHT(N7,2))</f>
        <v>Variación 23/19</v>
      </c>
      <c r="U7" s="33" t="str">
        <f>CONCATENATE("diferencia ",RIGHT(R7,2),"/",RIGHT(Q7,2))</f>
        <v>diferencia 23/22</v>
      </c>
      <c r="V7" s="33" t="str">
        <f>CONCATENATE("diferencia ",RIGHT(R7,2),"/",RIGHT(N7,2))</f>
        <v>diferencia 23/19</v>
      </c>
      <c r="W7" s="214" t="str">
        <f>CONCATENATE("Cuota ",RIGHT(R7,4))</f>
        <v>Cuota 2023</v>
      </c>
      <c r="X7" s="215" t="s">
        <v>209</v>
      </c>
      <c r="Y7" s="50" t="s">
        <v>227</v>
      </c>
      <c r="Z7" s="50" t="s">
        <v>228</v>
      </c>
      <c r="AA7" s="50" t="s">
        <v>229</v>
      </c>
      <c r="AB7" s="50" t="s">
        <v>230</v>
      </c>
      <c r="AC7" s="50" t="s">
        <v>231</v>
      </c>
      <c r="AD7" s="33" t="str">
        <f>CONCATENATE("Variación ",RIGHT(AC7,2),"/",RIGHT(AB7,2))</f>
        <v>Variación 23/22</v>
      </c>
      <c r="AE7" s="33" t="str">
        <f>CONCATENATE("Variación ",RIGHT(AC7,2),"/",RIGHT(Y7,2))</f>
        <v>Variación 23/19</v>
      </c>
      <c r="AF7" s="33" t="str">
        <f>CONCATENATE("diferencia ",RIGHT(AC7,2),"/",RIGHT(AB7,2))</f>
        <v>diferencia 23/22</v>
      </c>
      <c r="AG7" s="33" t="str">
        <f>CONCATENATE("diferencia ",RIGHT(AC7,2),"/",RIGHT(Y7,2))</f>
        <v>diferencia 23/19</v>
      </c>
      <c r="AH7" s="214" t="str">
        <f>CONCATENATE("Cuota ",RIGHT(AC7,4))</f>
        <v>Cuota 2023</v>
      </c>
      <c r="AI7" s="215" t="s">
        <v>209</v>
      </c>
    </row>
    <row r="8" spans="1:35" ht="15.75" x14ac:dyDescent="0.25">
      <c r="A8" s="213" t="s">
        <v>57</v>
      </c>
      <c r="B8" s="62" t="s">
        <v>58</v>
      </c>
      <c r="C8" s="217">
        <v>1325924</v>
      </c>
      <c r="D8" s="58">
        <v>250574</v>
      </c>
      <c r="E8" s="58">
        <v>1025982</v>
      </c>
      <c r="F8" s="58">
        <v>1448890</v>
      </c>
      <c r="G8" s="58">
        <v>1569613</v>
      </c>
      <c r="H8" s="59">
        <f>G8/F8-1</f>
        <v>8.3321025060563603E-2</v>
      </c>
      <c r="I8" s="59">
        <f>G8/C8-1</f>
        <v>0.18378806025081373</v>
      </c>
      <c r="J8" s="58">
        <f>G8-F8</f>
        <v>120723</v>
      </c>
      <c r="K8" s="58">
        <f>G8-C8</f>
        <v>243689</v>
      </c>
      <c r="L8" s="59">
        <f>G8/$G$8</f>
        <v>1</v>
      </c>
      <c r="M8" s="218">
        <f>G8/$G$8</f>
        <v>1</v>
      </c>
      <c r="N8" s="219">
        <v>416723</v>
      </c>
      <c r="O8" s="63">
        <v>74976</v>
      </c>
      <c r="P8" s="63">
        <v>316527</v>
      </c>
      <c r="Q8" s="63">
        <v>421484</v>
      </c>
      <c r="R8" s="63">
        <v>465099</v>
      </c>
      <c r="S8" s="64">
        <f>R8/Q8-1</f>
        <v>0.1034796101394122</v>
      </c>
      <c r="T8" s="220">
        <f>IFERROR(R8/N8-1,"-")</f>
        <v>0.11608670507747343</v>
      </c>
      <c r="U8" s="63">
        <f>R8-Q8</f>
        <v>43615</v>
      </c>
      <c r="V8" s="63">
        <f>IFERROR(R8-N8,"-")</f>
        <v>48376</v>
      </c>
      <c r="W8" s="64">
        <f t="shared" ref="W8:W19" si="0">R8/$R$8</f>
        <v>1</v>
      </c>
      <c r="X8" s="220">
        <f>IFERROR(R8/G8,"-")</f>
        <v>0.2963144418401224</v>
      </c>
      <c r="Y8" s="219">
        <v>526258</v>
      </c>
      <c r="Z8" s="63">
        <v>109315</v>
      </c>
      <c r="AA8" s="63">
        <v>415641</v>
      </c>
      <c r="AB8" s="63">
        <v>584798</v>
      </c>
      <c r="AC8" s="63">
        <v>636062</v>
      </c>
      <c r="AD8" s="64">
        <f>AC8/AB8-1</f>
        <v>8.7661038512443668E-2</v>
      </c>
      <c r="AE8" s="64">
        <f>AC8/Y8-1</f>
        <v>0.20865050982597899</v>
      </c>
      <c r="AF8" s="63">
        <f>AC8-AB8</f>
        <v>51264</v>
      </c>
      <c r="AG8" s="63">
        <f>AC8-Y8</f>
        <v>109804</v>
      </c>
      <c r="AH8" s="64">
        <f>AC8/$AC$8</f>
        <v>1</v>
      </c>
      <c r="AI8" s="64">
        <f>AC8/$G8</f>
        <v>0.40523492096459446</v>
      </c>
    </row>
    <row r="9" spans="1:35" ht="30" x14ac:dyDescent="0.25">
      <c r="A9" s="213" t="s">
        <v>88</v>
      </c>
      <c r="B9" s="62" t="s">
        <v>210</v>
      </c>
      <c r="C9" s="217">
        <v>126368</v>
      </c>
      <c r="D9" s="58">
        <v>42124</v>
      </c>
      <c r="E9" s="58">
        <v>122170</v>
      </c>
      <c r="F9" s="58">
        <v>131348</v>
      </c>
      <c r="G9" s="58">
        <v>126421</v>
      </c>
      <c r="H9" s="221">
        <f t="shared" ref="H9:H19" si="1">G9/F9-1</f>
        <v>-3.7511039376313282E-2</v>
      </c>
      <c r="I9" s="221">
        <f t="shared" ref="I9:I19" si="2">G9/C9-1</f>
        <v>4.1940997720946172E-4</v>
      </c>
      <c r="J9" s="222">
        <f t="shared" ref="J9:J19" si="3">G9-F9</f>
        <v>-4927</v>
      </c>
      <c r="K9" s="222">
        <f t="shared" ref="K9:K19" si="4">G9-C9</f>
        <v>53</v>
      </c>
      <c r="L9" s="221">
        <f t="shared" ref="L9:L19" si="5">G9/$G$8</f>
        <v>8.0542783475926874E-2</v>
      </c>
      <c r="M9" s="221">
        <f t="shared" ref="M9:M19" si="6">G9/$G$8</f>
        <v>8.0542783475926874E-2</v>
      </c>
      <c r="N9" s="219">
        <v>39062</v>
      </c>
      <c r="O9" s="63">
        <v>13129</v>
      </c>
      <c r="P9" s="63">
        <v>36317</v>
      </c>
      <c r="Q9" s="63">
        <v>38336</v>
      </c>
      <c r="R9" s="63">
        <v>34390</v>
      </c>
      <c r="S9" s="64">
        <f t="shared" ref="S9:S19" si="7">R9/Q9-1</f>
        <v>-0.10293196994991649</v>
      </c>
      <c r="T9" s="220">
        <f t="shared" ref="T9:T19" si="8">IFERROR(R9/N9-1,"-")</f>
        <v>-0.11960473094055601</v>
      </c>
      <c r="U9" s="63">
        <f t="shared" ref="U9:U19" si="9">R9-Q9</f>
        <v>-3946</v>
      </c>
      <c r="V9" s="63">
        <f t="shared" ref="V9:V19" si="10">IFERROR(R9-N9,"-")</f>
        <v>-4672</v>
      </c>
      <c r="W9" s="64">
        <f t="shared" si="0"/>
        <v>7.3941246917322984E-2</v>
      </c>
      <c r="X9" s="220">
        <f t="shared" ref="X9:X19" si="11">IFERROR(R9/G9,"-")</f>
        <v>0.27202759035286861</v>
      </c>
      <c r="Y9" s="219">
        <v>56447</v>
      </c>
      <c r="Z9" s="63">
        <v>16662</v>
      </c>
      <c r="AA9" s="63">
        <v>47830</v>
      </c>
      <c r="AB9" s="63">
        <v>58303</v>
      </c>
      <c r="AC9" s="63">
        <v>57962</v>
      </c>
      <c r="AD9" s="64">
        <f t="shared" ref="AD9:AD19" si="12">AC9/AB9-1</f>
        <v>-5.8487556386463968E-3</v>
      </c>
      <c r="AE9" s="64">
        <f t="shared" ref="AE9:AE19" si="13">AC9/Y9-1</f>
        <v>2.6839336014314208E-2</v>
      </c>
      <c r="AF9" s="63">
        <f t="shared" ref="AF9:AF19" si="14">AC9-AB9</f>
        <v>-341</v>
      </c>
      <c r="AG9" s="63">
        <f t="shared" ref="AG9:AG19" si="15">AC9-Y9</f>
        <v>1515</v>
      </c>
      <c r="AH9" s="64">
        <f t="shared" ref="AH9:AH19" si="16">AC9/$AC$8</f>
        <v>9.1126336740757971E-2</v>
      </c>
      <c r="AI9" s="64">
        <f t="shared" ref="AI9:AI19" si="17">AC9/$G9</f>
        <v>0.45848395440630907</v>
      </c>
    </row>
    <row r="10" spans="1:35" ht="30" x14ac:dyDescent="0.25">
      <c r="A10" s="213" t="s">
        <v>92</v>
      </c>
      <c r="B10" s="62" t="s">
        <v>93</v>
      </c>
      <c r="C10" s="217">
        <v>1199556</v>
      </c>
      <c r="D10" s="58">
        <v>208450</v>
      </c>
      <c r="E10" s="58">
        <v>903812</v>
      </c>
      <c r="F10" s="58">
        <v>1317542</v>
      </c>
      <c r="G10" s="58">
        <v>1443192</v>
      </c>
      <c r="H10" s="221">
        <f t="shared" si="1"/>
        <v>9.5366978813578696E-2</v>
      </c>
      <c r="I10" s="221">
        <f t="shared" si="2"/>
        <v>0.20310514890509479</v>
      </c>
      <c r="J10" s="222">
        <f t="shared" si="3"/>
        <v>125650</v>
      </c>
      <c r="K10" s="222">
        <f t="shared" si="4"/>
        <v>243636</v>
      </c>
      <c r="L10" s="221">
        <f t="shared" si="5"/>
        <v>0.91945721652407308</v>
      </c>
      <c r="M10" s="221">
        <f t="shared" si="6"/>
        <v>0.91945721652407308</v>
      </c>
      <c r="N10" s="219">
        <v>377661</v>
      </c>
      <c r="O10" s="63">
        <v>61848</v>
      </c>
      <c r="P10" s="63">
        <v>280210</v>
      </c>
      <c r="Q10" s="63">
        <v>383148</v>
      </c>
      <c r="R10" s="63">
        <v>430708</v>
      </c>
      <c r="S10" s="64">
        <f t="shared" si="7"/>
        <v>0.12412957917045109</v>
      </c>
      <c r="T10" s="220">
        <f t="shared" si="8"/>
        <v>0.14046194867884165</v>
      </c>
      <c r="U10" s="63">
        <f t="shared" si="9"/>
        <v>47560</v>
      </c>
      <c r="V10" s="63">
        <f t="shared" si="10"/>
        <v>53047</v>
      </c>
      <c r="W10" s="64">
        <f t="shared" si="0"/>
        <v>0.92605660300280157</v>
      </c>
      <c r="X10" s="220">
        <f t="shared" si="11"/>
        <v>0.29844123304452908</v>
      </c>
      <c r="Y10" s="219">
        <v>469811</v>
      </c>
      <c r="Z10" s="63">
        <v>92652</v>
      </c>
      <c r="AA10" s="63">
        <v>367811</v>
      </c>
      <c r="AB10" s="63">
        <v>526495</v>
      </c>
      <c r="AC10" s="63">
        <v>578100</v>
      </c>
      <c r="AD10" s="64">
        <f t="shared" si="12"/>
        <v>9.8016125509264196E-2</v>
      </c>
      <c r="AE10" s="64">
        <f t="shared" si="13"/>
        <v>0.23049481600047672</v>
      </c>
      <c r="AF10" s="63">
        <f t="shared" si="14"/>
        <v>51605</v>
      </c>
      <c r="AG10" s="63">
        <f t="shared" si="15"/>
        <v>108289</v>
      </c>
      <c r="AH10" s="64">
        <f t="shared" si="16"/>
        <v>0.90887366325924202</v>
      </c>
      <c r="AI10" s="64">
        <f t="shared" si="17"/>
        <v>0.40057040227495716</v>
      </c>
    </row>
    <row r="11" spans="1:35" ht="15.75" x14ac:dyDescent="0.25">
      <c r="A11" s="213" t="s">
        <v>97</v>
      </c>
      <c r="B11" s="62" t="s">
        <v>97</v>
      </c>
      <c r="C11" s="217">
        <v>392287</v>
      </c>
      <c r="D11" s="58">
        <v>64260</v>
      </c>
      <c r="E11" s="58">
        <v>224228</v>
      </c>
      <c r="F11" s="58">
        <v>468985</v>
      </c>
      <c r="G11" s="58">
        <v>515745</v>
      </c>
      <c r="H11" s="221">
        <f t="shared" si="1"/>
        <v>9.9704681386398208E-2</v>
      </c>
      <c r="I11" s="221">
        <f t="shared" si="2"/>
        <v>0.3147134623375234</v>
      </c>
      <c r="J11" s="222">
        <f t="shared" si="3"/>
        <v>46760</v>
      </c>
      <c r="K11" s="222">
        <f t="shared" si="4"/>
        <v>123458</v>
      </c>
      <c r="L11" s="221">
        <f t="shared" si="5"/>
        <v>0.32858099416862629</v>
      </c>
      <c r="M11" s="221">
        <f t="shared" si="6"/>
        <v>0.32858099416862629</v>
      </c>
      <c r="N11" s="219">
        <v>57093</v>
      </c>
      <c r="O11" s="63">
        <v>8489</v>
      </c>
      <c r="P11" s="63">
        <v>32457</v>
      </c>
      <c r="Q11" s="63">
        <v>74009</v>
      </c>
      <c r="R11" s="63">
        <v>95981</v>
      </c>
      <c r="S11" s="64">
        <f t="shared" si="7"/>
        <v>0.29688281154994667</v>
      </c>
      <c r="T11" s="220">
        <f t="shared" si="8"/>
        <v>0.68113428966773504</v>
      </c>
      <c r="U11" s="63">
        <f t="shared" si="9"/>
        <v>21972</v>
      </c>
      <c r="V11" s="63">
        <f t="shared" si="10"/>
        <v>38888</v>
      </c>
      <c r="W11" s="64">
        <f t="shared" si="0"/>
        <v>0.20636681652723399</v>
      </c>
      <c r="X11" s="220">
        <f t="shared" si="11"/>
        <v>0.18610165876547519</v>
      </c>
      <c r="Y11" s="219">
        <v>186251</v>
      </c>
      <c r="Z11" s="63">
        <v>37448</v>
      </c>
      <c r="AA11" s="63">
        <v>113796</v>
      </c>
      <c r="AB11" s="63">
        <v>216747</v>
      </c>
      <c r="AC11" s="63">
        <v>235730</v>
      </c>
      <c r="AD11" s="64">
        <f t="shared" si="12"/>
        <v>8.7581373675298835E-2</v>
      </c>
      <c r="AE11" s="64">
        <f t="shared" si="13"/>
        <v>0.26565763405297149</v>
      </c>
      <c r="AF11" s="63">
        <f t="shared" si="14"/>
        <v>18983</v>
      </c>
      <c r="AG11" s="63">
        <f t="shared" si="15"/>
        <v>49479</v>
      </c>
      <c r="AH11" s="64">
        <f t="shared" si="16"/>
        <v>0.37060852558398394</v>
      </c>
      <c r="AI11" s="64">
        <f t="shared" si="17"/>
        <v>0.45706696138595626</v>
      </c>
    </row>
    <row r="12" spans="1:35" ht="15.75" x14ac:dyDescent="0.25">
      <c r="A12" s="213" t="s">
        <v>104</v>
      </c>
      <c r="B12" s="62" t="s">
        <v>104</v>
      </c>
      <c r="C12" s="217">
        <v>254798</v>
      </c>
      <c r="D12" s="58">
        <v>61322</v>
      </c>
      <c r="E12" s="58">
        <v>211682</v>
      </c>
      <c r="F12" s="58">
        <v>257898</v>
      </c>
      <c r="G12" s="58">
        <v>289422</v>
      </c>
      <c r="H12" s="221">
        <f t="shared" si="1"/>
        <v>0.12223437172835783</v>
      </c>
      <c r="I12" s="221">
        <f t="shared" si="2"/>
        <v>0.13588803679777706</v>
      </c>
      <c r="J12" s="222">
        <f t="shared" si="3"/>
        <v>31524</v>
      </c>
      <c r="K12" s="222">
        <f t="shared" si="4"/>
        <v>34624</v>
      </c>
      <c r="L12" s="221">
        <f t="shared" si="5"/>
        <v>0.1843906746440046</v>
      </c>
      <c r="M12" s="221">
        <f t="shared" si="6"/>
        <v>0.1843906746440046</v>
      </c>
      <c r="N12" s="219">
        <v>101422</v>
      </c>
      <c r="O12" s="63">
        <v>25224</v>
      </c>
      <c r="P12" s="63">
        <v>74094</v>
      </c>
      <c r="Q12" s="63">
        <v>84026</v>
      </c>
      <c r="R12" s="63">
        <v>96403</v>
      </c>
      <c r="S12" s="64">
        <f t="shared" si="7"/>
        <v>0.14729964534786855</v>
      </c>
      <c r="T12" s="220">
        <f t="shared" si="8"/>
        <v>-4.9486304746504728E-2</v>
      </c>
      <c r="U12" s="63">
        <f t="shared" si="9"/>
        <v>12377</v>
      </c>
      <c r="V12" s="63">
        <f t="shared" si="10"/>
        <v>-5019</v>
      </c>
      <c r="W12" s="64">
        <f t="shared" si="0"/>
        <v>0.20727415023468121</v>
      </c>
      <c r="X12" s="220">
        <f t="shared" si="11"/>
        <v>0.33308801680590971</v>
      </c>
      <c r="Y12" s="219">
        <v>74249</v>
      </c>
      <c r="Z12" s="63">
        <v>19169</v>
      </c>
      <c r="AA12" s="63">
        <v>68414</v>
      </c>
      <c r="AB12" s="63">
        <v>82431</v>
      </c>
      <c r="AC12" s="63">
        <v>94800</v>
      </c>
      <c r="AD12" s="64">
        <f t="shared" si="12"/>
        <v>0.15005277140881468</v>
      </c>
      <c r="AE12" s="64">
        <f t="shared" si="13"/>
        <v>0.27678487252353556</v>
      </c>
      <c r="AF12" s="63">
        <f t="shared" si="14"/>
        <v>12369</v>
      </c>
      <c r="AG12" s="63">
        <f t="shared" si="15"/>
        <v>20551</v>
      </c>
      <c r="AH12" s="64">
        <f t="shared" si="16"/>
        <v>0.14904207451474857</v>
      </c>
      <c r="AI12" s="64">
        <f t="shared" si="17"/>
        <v>0.32754939154590873</v>
      </c>
    </row>
    <row r="13" spans="1:35" ht="15.75" x14ac:dyDescent="0.25">
      <c r="A13" s="213" t="s">
        <v>113</v>
      </c>
      <c r="B13" s="62" t="s">
        <v>113</v>
      </c>
      <c r="C13" s="217">
        <v>33669</v>
      </c>
      <c r="D13" s="58">
        <v>14935</v>
      </c>
      <c r="E13" s="58">
        <v>38229</v>
      </c>
      <c r="F13" s="58">
        <v>41273</v>
      </c>
      <c r="G13" s="58">
        <v>44505</v>
      </c>
      <c r="H13" s="221">
        <f t="shared" si="1"/>
        <v>7.8307852591282368E-2</v>
      </c>
      <c r="I13" s="221">
        <f t="shared" si="2"/>
        <v>0.32183908045977017</v>
      </c>
      <c r="J13" s="222">
        <f t="shared" si="3"/>
        <v>3232</v>
      </c>
      <c r="K13" s="222">
        <f t="shared" si="4"/>
        <v>10836</v>
      </c>
      <c r="L13" s="221">
        <f t="shared" si="5"/>
        <v>2.8354122958971415E-2</v>
      </c>
      <c r="M13" s="221">
        <f t="shared" si="6"/>
        <v>2.8354122958971415E-2</v>
      </c>
      <c r="N13" s="219">
        <v>7416</v>
      </c>
      <c r="O13" s="63">
        <v>4463</v>
      </c>
      <c r="P13" s="63">
        <v>8375</v>
      </c>
      <c r="Q13" s="63">
        <v>9740</v>
      </c>
      <c r="R13" s="63">
        <v>10664</v>
      </c>
      <c r="S13" s="64">
        <f t="shared" si="7"/>
        <v>9.4866529774127351E-2</v>
      </c>
      <c r="T13" s="220">
        <f t="shared" si="8"/>
        <v>0.43797195253505938</v>
      </c>
      <c r="U13" s="63">
        <f t="shared" si="9"/>
        <v>924</v>
      </c>
      <c r="V13" s="63">
        <f t="shared" si="10"/>
        <v>3248</v>
      </c>
      <c r="W13" s="64">
        <f t="shared" si="0"/>
        <v>2.2928451791984071E-2</v>
      </c>
      <c r="X13" s="220">
        <f t="shared" si="11"/>
        <v>0.23961352657004831</v>
      </c>
      <c r="Y13" s="219">
        <v>20629</v>
      </c>
      <c r="Z13" s="63">
        <v>6637</v>
      </c>
      <c r="AA13" s="63">
        <v>23591</v>
      </c>
      <c r="AB13" s="63">
        <v>23029</v>
      </c>
      <c r="AC13" s="63">
        <v>25432</v>
      </c>
      <c r="AD13" s="64">
        <f t="shared" si="12"/>
        <v>0.10434669329975255</v>
      </c>
      <c r="AE13" s="64">
        <f t="shared" si="13"/>
        <v>0.2328275728343594</v>
      </c>
      <c r="AF13" s="63">
        <f t="shared" si="14"/>
        <v>2403</v>
      </c>
      <c r="AG13" s="63">
        <f t="shared" si="15"/>
        <v>4803</v>
      </c>
      <c r="AH13" s="64">
        <f t="shared" si="16"/>
        <v>3.9983523618766725E-2</v>
      </c>
      <c r="AI13" s="64">
        <f t="shared" si="17"/>
        <v>0.57144141107740698</v>
      </c>
    </row>
    <row r="14" spans="1:35" ht="15.75" x14ac:dyDescent="0.25">
      <c r="A14" s="213" t="s">
        <v>110</v>
      </c>
      <c r="B14" s="62" t="s">
        <v>110</v>
      </c>
      <c r="C14" s="217">
        <v>43106</v>
      </c>
      <c r="D14" s="58">
        <v>14961</v>
      </c>
      <c r="E14" s="58">
        <v>62228</v>
      </c>
      <c r="F14" s="58">
        <v>81494</v>
      </c>
      <c r="G14" s="58">
        <v>77160</v>
      </c>
      <c r="H14" s="221">
        <f t="shared" si="1"/>
        <v>-5.3181829337129116E-2</v>
      </c>
      <c r="I14" s="221">
        <f t="shared" si="2"/>
        <v>0.79000603164292671</v>
      </c>
      <c r="J14" s="222">
        <f t="shared" si="3"/>
        <v>-4334</v>
      </c>
      <c r="K14" s="222">
        <f t="shared" si="4"/>
        <v>34054</v>
      </c>
      <c r="L14" s="221">
        <f t="shared" si="5"/>
        <v>4.9158614257144913E-2</v>
      </c>
      <c r="M14" s="221">
        <f t="shared" si="6"/>
        <v>4.9158614257144913E-2</v>
      </c>
      <c r="N14" s="219">
        <v>7509</v>
      </c>
      <c r="O14" s="63">
        <v>2733</v>
      </c>
      <c r="P14" s="63">
        <v>8488</v>
      </c>
      <c r="Q14" s="63">
        <v>14716</v>
      </c>
      <c r="R14" s="63">
        <v>12661</v>
      </c>
      <c r="S14" s="64">
        <f t="shared" si="7"/>
        <v>-0.13964392497961398</v>
      </c>
      <c r="T14" s="220">
        <f t="shared" si="8"/>
        <v>0.68611000133173516</v>
      </c>
      <c r="U14" s="63">
        <f t="shared" si="9"/>
        <v>-2055</v>
      </c>
      <c r="V14" s="63">
        <f t="shared" si="10"/>
        <v>5152</v>
      </c>
      <c r="W14" s="64">
        <f t="shared" si="0"/>
        <v>2.7222161303292417E-2</v>
      </c>
      <c r="X14" s="220">
        <f t="shared" si="11"/>
        <v>0.16408761016070503</v>
      </c>
      <c r="Y14" s="219">
        <v>16289</v>
      </c>
      <c r="Z14" s="63">
        <v>7199</v>
      </c>
      <c r="AA14" s="63">
        <v>27178</v>
      </c>
      <c r="AB14" s="63">
        <v>34366</v>
      </c>
      <c r="AC14" s="63">
        <v>32911</v>
      </c>
      <c r="AD14" s="64">
        <f t="shared" si="12"/>
        <v>-4.2338357679101435E-2</v>
      </c>
      <c r="AE14" s="64">
        <f t="shared" si="13"/>
        <v>1.0204432439069309</v>
      </c>
      <c r="AF14" s="63">
        <f t="shared" si="14"/>
        <v>-1455</v>
      </c>
      <c r="AG14" s="63">
        <f t="shared" si="15"/>
        <v>16622</v>
      </c>
      <c r="AH14" s="64">
        <f t="shared" si="16"/>
        <v>5.174181133285749E-2</v>
      </c>
      <c r="AI14" s="64">
        <f t="shared" si="17"/>
        <v>0.42652928978745464</v>
      </c>
    </row>
    <row r="15" spans="1:35" ht="15.75" x14ac:dyDescent="0.25">
      <c r="A15" s="213" t="s">
        <v>117</v>
      </c>
      <c r="B15" s="62" t="s">
        <v>211</v>
      </c>
      <c r="C15" s="217">
        <v>51884</v>
      </c>
      <c r="D15" s="58">
        <v>5923</v>
      </c>
      <c r="E15" s="58">
        <v>48534</v>
      </c>
      <c r="F15" s="58">
        <v>53138</v>
      </c>
      <c r="G15" s="58">
        <v>60081</v>
      </c>
      <c r="H15" s="221">
        <f t="shared" si="1"/>
        <v>0.13065979148631857</v>
      </c>
      <c r="I15" s="221">
        <f t="shared" si="2"/>
        <v>0.15798704803022123</v>
      </c>
      <c r="J15" s="222">
        <f t="shared" si="3"/>
        <v>6943</v>
      </c>
      <c r="K15" s="222">
        <f t="shared" si="4"/>
        <v>8197</v>
      </c>
      <c r="L15" s="221">
        <f t="shared" si="5"/>
        <v>3.8277588169822754E-2</v>
      </c>
      <c r="M15" s="221">
        <f t="shared" si="6"/>
        <v>3.8277588169822754E-2</v>
      </c>
      <c r="N15" s="219">
        <v>21646</v>
      </c>
      <c r="O15" s="63">
        <v>2305</v>
      </c>
      <c r="P15" s="63">
        <v>19276</v>
      </c>
      <c r="Q15" s="63">
        <v>22387</v>
      </c>
      <c r="R15" s="63">
        <v>23070</v>
      </c>
      <c r="S15" s="64">
        <f t="shared" si="7"/>
        <v>3.0508777415464428E-2</v>
      </c>
      <c r="T15" s="220">
        <f t="shared" si="8"/>
        <v>6.5785826480643017E-2</v>
      </c>
      <c r="U15" s="63">
        <f t="shared" si="9"/>
        <v>683</v>
      </c>
      <c r="V15" s="63">
        <f t="shared" si="10"/>
        <v>1424</v>
      </c>
      <c r="W15" s="64">
        <f t="shared" si="0"/>
        <v>4.960234272703231E-2</v>
      </c>
      <c r="X15" s="220">
        <f t="shared" si="11"/>
        <v>0.38398162480651121</v>
      </c>
      <c r="Y15" s="219">
        <v>17980</v>
      </c>
      <c r="Z15" s="63">
        <v>2549</v>
      </c>
      <c r="AA15" s="63">
        <v>16706</v>
      </c>
      <c r="AB15" s="63">
        <v>16789</v>
      </c>
      <c r="AC15" s="63">
        <v>22500</v>
      </c>
      <c r="AD15" s="64">
        <f t="shared" si="12"/>
        <v>0.34016320209661077</v>
      </c>
      <c r="AE15" s="64">
        <f t="shared" si="13"/>
        <v>0.25139043381535031</v>
      </c>
      <c r="AF15" s="63">
        <f t="shared" si="14"/>
        <v>5711</v>
      </c>
      <c r="AG15" s="63">
        <f t="shared" si="15"/>
        <v>4520</v>
      </c>
      <c r="AH15" s="64">
        <f t="shared" si="16"/>
        <v>3.5373910090525769E-2</v>
      </c>
      <c r="AI15" s="64">
        <f t="shared" si="17"/>
        <v>0.37449443251610326</v>
      </c>
    </row>
    <row r="16" spans="1:35" ht="15.75" x14ac:dyDescent="0.25">
      <c r="A16" s="213" t="s">
        <v>101</v>
      </c>
      <c r="B16" s="62" t="s">
        <v>101</v>
      </c>
      <c r="C16" s="217">
        <v>38965</v>
      </c>
      <c r="D16" s="58">
        <v>5357</v>
      </c>
      <c r="E16" s="58">
        <v>28154</v>
      </c>
      <c r="F16" s="58">
        <v>49519</v>
      </c>
      <c r="G16" s="58">
        <v>58888</v>
      </c>
      <c r="H16" s="221">
        <f t="shared" si="1"/>
        <v>0.18920010501019813</v>
      </c>
      <c r="I16" s="221">
        <f t="shared" si="2"/>
        <v>0.51130501732323874</v>
      </c>
      <c r="J16" s="222">
        <f t="shared" si="3"/>
        <v>9369</v>
      </c>
      <c r="K16" s="222">
        <f t="shared" si="4"/>
        <v>19923</v>
      </c>
      <c r="L16" s="221">
        <f t="shared" si="5"/>
        <v>3.7517528205997276E-2</v>
      </c>
      <c r="M16" s="221">
        <f t="shared" si="6"/>
        <v>3.7517528205997276E-2</v>
      </c>
      <c r="N16" s="219">
        <v>6320</v>
      </c>
      <c r="O16" s="63">
        <v>585</v>
      </c>
      <c r="P16" s="63">
        <v>3953</v>
      </c>
      <c r="Q16" s="63">
        <v>8891</v>
      </c>
      <c r="R16" s="63">
        <v>9432</v>
      </c>
      <c r="S16" s="64">
        <f t="shared" si="7"/>
        <v>6.0848048588460157E-2</v>
      </c>
      <c r="T16" s="220">
        <f t="shared" si="8"/>
        <v>0.4924050632911392</v>
      </c>
      <c r="U16" s="63">
        <f t="shared" si="9"/>
        <v>541</v>
      </c>
      <c r="V16" s="63">
        <f t="shared" si="10"/>
        <v>3112</v>
      </c>
      <c r="W16" s="64">
        <f t="shared" si="0"/>
        <v>2.0279553385408267E-2</v>
      </c>
      <c r="X16" s="220">
        <f t="shared" si="11"/>
        <v>0.1601684553729113</v>
      </c>
      <c r="Y16" s="219">
        <v>11352</v>
      </c>
      <c r="Z16" s="63">
        <v>2307</v>
      </c>
      <c r="AA16" s="63">
        <v>10641</v>
      </c>
      <c r="AB16" s="63">
        <v>15120</v>
      </c>
      <c r="AC16" s="63">
        <v>18830</v>
      </c>
      <c r="AD16" s="64">
        <f t="shared" si="12"/>
        <v>0.24537037037037046</v>
      </c>
      <c r="AE16" s="64">
        <f t="shared" si="13"/>
        <v>0.65873854827343203</v>
      </c>
      <c r="AF16" s="63">
        <f t="shared" si="14"/>
        <v>3710</v>
      </c>
      <c r="AG16" s="63">
        <f t="shared" si="15"/>
        <v>7478</v>
      </c>
      <c r="AH16" s="64">
        <f t="shared" si="16"/>
        <v>2.9604032311315562E-2</v>
      </c>
      <c r="AI16" s="64">
        <f t="shared" si="17"/>
        <v>0.31975954354027986</v>
      </c>
    </row>
    <row r="17" spans="1:35" ht="16.5" thickBot="1" x14ac:dyDescent="0.3">
      <c r="A17" s="213" t="s">
        <v>107</v>
      </c>
      <c r="B17" s="62" t="s">
        <v>107</v>
      </c>
      <c r="C17" s="217">
        <v>41109</v>
      </c>
      <c r="D17" s="58">
        <v>4305</v>
      </c>
      <c r="E17" s="58">
        <v>44247</v>
      </c>
      <c r="F17" s="58">
        <v>56838</v>
      </c>
      <c r="G17" s="58">
        <v>66499</v>
      </c>
      <c r="H17" s="221">
        <f t="shared" si="1"/>
        <v>0.16997431295963961</v>
      </c>
      <c r="I17" s="221">
        <f t="shared" si="2"/>
        <v>0.61762631054027106</v>
      </c>
      <c r="J17" s="222">
        <f t="shared" si="3"/>
        <v>9661</v>
      </c>
      <c r="K17" s="222">
        <f t="shared" si="4"/>
        <v>25390</v>
      </c>
      <c r="L17" s="221">
        <f t="shared" si="5"/>
        <v>4.2366494161299631E-2</v>
      </c>
      <c r="M17" s="221">
        <f t="shared" si="6"/>
        <v>4.2366494161299631E-2</v>
      </c>
      <c r="N17" s="219">
        <v>9400</v>
      </c>
      <c r="O17" s="63">
        <v>1384</v>
      </c>
      <c r="P17" s="63">
        <v>9038</v>
      </c>
      <c r="Q17" s="63">
        <v>11215</v>
      </c>
      <c r="R17" s="63">
        <v>13150</v>
      </c>
      <c r="S17" s="64">
        <f t="shared" si="7"/>
        <v>0.17253678109674553</v>
      </c>
      <c r="T17" s="220">
        <f t="shared" si="8"/>
        <v>0.39893617021276606</v>
      </c>
      <c r="U17" s="63">
        <f t="shared" si="9"/>
        <v>1935</v>
      </c>
      <c r="V17" s="63">
        <f t="shared" si="10"/>
        <v>3750</v>
      </c>
      <c r="W17" s="64">
        <f t="shared" si="0"/>
        <v>2.8273550362395962E-2</v>
      </c>
      <c r="X17" s="220">
        <f t="shared" si="11"/>
        <v>0.19774733454638416</v>
      </c>
      <c r="Y17" s="219">
        <v>19684</v>
      </c>
      <c r="Z17" s="63">
        <v>1913</v>
      </c>
      <c r="AA17" s="63">
        <v>21010</v>
      </c>
      <c r="AB17" s="63">
        <v>27845</v>
      </c>
      <c r="AC17" s="63">
        <v>33234</v>
      </c>
      <c r="AD17" s="64">
        <f t="shared" si="12"/>
        <v>0.19353564374214405</v>
      </c>
      <c r="AE17" s="64">
        <f t="shared" si="13"/>
        <v>0.68837634627108302</v>
      </c>
      <c r="AF17" s="63">
        <f t="shared" si="14"/>
        <v>5389</v>
      </c>
      <c r="AG17" s="63">
        <f t="shared" si="15"/>
        <v>13550</v>
      </c>
      <c r="AH17" s="64">
        <f t="shared" si="16"/>
        <v>5.2249623464379259E-2</v>
      </c>
      <c r="AI17" s="64">
        <f t="shared" si="17"/>
        <v>0.49976691378817728</v>
      </c>
    </row>
    <row r="18" spans="1:35" ht="15.75" x14ac:dyDescent="0.25">
      <c r="A18" s="213" t="s">
        <v>121</v>
      </c>
      <c r="B18" s="62" t="s">
        <v>121</v>
      </c>
      <c r="C18" s="217">
        <v>222885</v>
      </c>
      <c r="D18" s="58">
        <v>7444</v>
      </c>
      <c r="E18" s="58">
        <v>146195</v>
      </c>
      <c r="F18" s="58">
        <v>189939</v>
      </c>
      <c r="G18" s="58">
        <v>202415</v>
      </c>
      <c r="H18" s="59">
        <f t="shared" si="1"/>
        <v>6.5684245994766632E-2</v>
      </c>
      <c r="I18" s="59">
        <f t="shared" si="2"/>
        <v>-9.1841083967068249E-2</v>
      </c>
      <c r="J18" s="58">
        <f t="shared" si="3"/>
        <v>12476</v>
      </c>
      <c r="K18" s="58">
        <f t="shared" si="4"/>
        <v>-20470</v>
      </c>
      <c r="L18" s="59">
        <f t="shared" si="5"/>
        <v>0.12895853946163799</v>
      </c>
      <c r="M18" s="218">
        <f t="shared" si="6"/>
        <v>0.12895853946163799</v>
      </c>
      <c r="N18" s="219">
        <v>130985</v>
      </c>
      <c r="O18" s="63">
        <v>5693</v>
      </c>
      <c r="P18" s="63">
        <v>95576</v>
      </c>
      <c r="Q18" s="63">
        <v>124066</v>
      </c>
      <c r="R18" s="63">
        <v>131889</v>
      </c>
      <c r="S18" s="64">
        <f t="shared" si="7"/>
        <v>6.3055148066351707E-2</v>
      </c>
      <c r="T18" s="220">
        <f t="shared" si="8"/>
        <v>6.9015536130090371E-3</v>
      </c>
      <c r="U18" s="63">
        <f t="shared" si="9"/>
        <v>7823</v>
      </c>
      <c r="V18" s="63">
        <f t="shared" si="10"/>
        <v>904</v>
      </c>
      <c r="W18" s="64">
        <f t="shared" si="0"/>
        <v>0.28357188469551642</v>
      </c>
      <c r="X18" s="220">
        <f t="shared" si="11"/>
        <v>0.65157720524664675</v>
      </c>
      <c r="Y18" s="219">
        <v>64094</v>
      </c>
      <c r="Z18" s="63">
        <v>908</v>
      </c>
      <c r="AA18" s="63">
        <v>34627</v>
      </c>
      <c r="AB18" s="63">
        <v>47856</v>
      </c>
      <c r="AC18" s="63">
        <v>52490</v>
      </c>
      <c r="AD18" s="64">
        <f t="shared" si="12"/>
        <v>9.6832163156135076E-2</v>
      </c>
      <c r="AE18" s="64">
        <f t="shared" si="13"/>
        <v>-0.1810465878241333</v>
      </c>
      <c r="AF18" s="63">
        <f t="shared" si="14"/>
        <v>4634</v>
      </c>
      <c r="AG18" s="63">
        <f t="shared" si="15"/>
        <v>-11604</v>
      </c>
      <c r="AH18" s="64">
        <f t="shared" si="16"/>
        <v>8.2523401806742114E-2</v>
      </c>
      <c r="AI18" s="64">
        <f t="shared" si="17"/>
        <v>0.25931872637897391</v>
      </c>
    </row>
    <row r="19" spans="1:35" ht="45" x14ac:dyDescent="0.25">
      <c r="A19" s="213" t="s">
        <v>176</v>
      </c>
      <c r="B19" s="223" t="s">
        <v>212</v>
      </c>
      <c r="C19" s="217">
        <f>C8-C9-C11-C12-C13-C14-C15-C16-C17-C18</f>
        <v>120853</v>
      </c>
      <c r="D19" s="217">
        <f>D8-D9-D11-D12-D13-D14-D15-D16-D17-D18</f>
        <v>29943</v>
      </c>
      <c r="E19" s="217">
        <f>E8-E9-E11-E12-E13-E14-E15-E16-E17-E18</f>
        <v>100315</v>
      </c>
      <c r="F19" s="217">
        <f>F8-F9-F11-F12-F13-F14-F15-F16-F17-F18</f>
        <v>118458</v>
      </c>
      <c r="G19" s="217">
        <f>G8-G9-G11-G12-G13-G14-G15-G16-G17-G18</f>
        <v>128477</v>
      </c>
      <c r="H19" s="224">
        <f t="shared" si="1"/>
        <v>8.4578500396765177E-2</v>
      </c>
      <c r="I19" s="224">
        <f t="shared" si="2"/>
        <v>6.3084904801701258E-2</v>
      </c>
      <c r="J19" s="225">
        <f t="shared" si="3"/>
        <v>10019</v>
      </c>
      <c r="K19" s="225">
        <f t="shared" si="4"/>
        <v>7624</v>
      </c>
      <c r="L19" s="224">
        <f t="shared" si="5"/>
        <v>8.1852660496568266E-2</v>
      </c>
      <c r="M19" s="224">
        <f t="shared" si="6"/>
        <v>8.1852660496568266E-2</v>
      </c>
      <c r="N19" s="219">
        <f>N8-N9-N11-N12-N13-N14-N15-N16-N17-N18</f>
        <v>35870</v>
      </c>
      <c r="O19" s="226">
        <f>O8-O9-O11-O12-O13-O14-O15-O16-O17-O18</f>
        <v>10971</v>
      </c>
      <c r="P19" s="226">
        <f>P8-P9-P11-P12-P13-P14-P15-P16-P17-P18</f>
        <v>28953</v>
      </c>
      <c r="Q19" s="226">
        <f>Q8-Q9-Q11-Q12-Q13-Q14-Q15-Q16-Q17-Q18</f>
        <v>34098</v>
      </c>
      <c r="R19" s="226">
        <f>R8-R9-R11-R12-R13-R14-R15-R16-R17-R18</f>
        <v>37459</v>
      </c>
      <c r="S19" s="227">
        <f t="shared" si="7"/>
        <v>9.8568831016481839E-2</v>
      </c>
      <c r="T19" s="228">
        <f t="shared" si="8"/>
        <v>4.4298856983551627E-2</v>
      </c>
      <c r="U19" s="226">
        <f t="shared" si="9"/>
        <v>3361</v>
      </c>
      <c r="V19" s="226">
        <f t="shared" si="10"/>
        <v>1589</v>
      </c>
      <c r="W19" s="227">
        <f t="shared" si="0"/>
        <v>8.0539842055132344E-2</v>
      </c>
      <c r="X19" s="220">
        <f t="shared" si="11"/>
        <v>0.29156191380558388</v>
      </c>
      <c r="Y19" s="219">
        <f t="shared" ref="Y19:AC19" si="18">Y8-Y9-Y11-Y12-Y13-Y14-Y15-Y16-Y17-Y18</f>
        <v>59283</v>
      </c>
      <c r="Z19" s="226">
        <f t="shared" si="18"/>
        <v>14523</v>
      </c>
      <c r="AA19" s="226">
        <f t="shared" si="18"/>
        <v>51848</v>
      </c>
      <c r="AB19" s="226">
        <f t="shared" si="18"/>
        <v>62312</v>
      </c>
      <c r="AC19" s="226">
        <f t="shared" si="18"/>
        <v>62173</v>
      </c>
      <c r="AD19" s="64">
        <f t="shared" si="12"/>
        <v>-2.2307099756065929E-3</v>
      </c>
      <c r="AE19" s="227">
        <f t="shared" si="13"/>
        <v>4.8749219843799985E-2</v>
      </c>
      <c r="AF19" s="63">
        <f t="shared" si="14"/>
        <v>-139</v>
      </c>
      <c r="AG19" s="226">
        <f t="shared" si="15"/>
        <v>2890</v>
      </c>
      <c r="AH19" s="227">
        <f t="shared" si="16"/>
        <v>9.77467605359226E-2</v>
      </c>
      <c r="AI19" s="227">
        <f t="shared" si="17"/>
        <v>0.48392319247803106</v>
      </c>
    </row>
    <row r="20" spans="1:35" ht="15" customHeight="1" x14ac:dyDescent="0.25">
      <c r="A20" s="213"/>
      <c r="C20" s="211" t="s">
        <v>164</v>
      </c>
      <c r="D20" s="212"/>
      <c r="E20" s="212"/>
      <c r="F20" s="212"/>
      <c r="G20" s="212"/>
      <c r="H20" s="212"/>
      <c r="I20" s="212"/>
      <c r="J20" s="212"/>
      <c r="K20" s="212"/>
      <c r="L20" s="212"/>
      <c r="M20" s="212"/>
      <c r="N20" s="211" t="s">
        <v>163</v>
      </c>
      <c r="O20" s="212"/>
      <c r="P20" s="212"/>
      <c r="Q20" s="212"/>
      <c r="R20" s="212"/>
      <c r="S20" s="212"/>
      <c r="T20" s="212"/>
      <c r="U20" s="212"/>
      <c r="V20" s="212"/>
      <c r="W20" s="212"/>
      <c r="X20" s="212"/>
      <c r="Y20" s="211" t="s">
        <v>165</v>
      </c>
      <c r="Z20" s="212"/>
      <c r="AA20" s="212"/>
      <c r="AB20" s="212"/>
      <c r="AC20" s="212"/>
      <c r="AD20" s="212"/>
      <c r="AE20" s="212"/>
      <c r="AF20" s="212"/>
      <c r="AG20" s="212"/>
      <c r="AH20" s="212"/>
      <c r="AI20" s="212"/>
    </row>
    <row r="21" spans="1:35" ht="45.75" thickBot="1" x14ac:dyDescent="0.3">
      <c r="A21" s="213"/>
      <c r="B21" s="28"/>
      <c r="C21" s="50" t="s">
        <v>227</v>
      </c>
      <c r="D21" s="50" t="s">
        <v>229</v>
      </c>
      <c r="E21" s="50" t="s">
        <v>229</v>
      </c>
      <c r="F21" s="50" t="s">
        <v>230</v>
      </c>
      <c r="G21" s="50" t="s">
        <v>231</v>
      </c>
      <c r="H21" s="33" t="str">
        <f>CONCATENATE("Variación ",RIGHT(G21,2),"/",RIGHT(F21,2))</f>
        <v>Variación 23/22</v>
      </c>
      <c r="I21" s="33" t="str">
        <f>CONCATENATE("Variación ",RIGHT(G21,2),"/",RIGHT(C21,2))</f>
        <v>Variación 23/19</v>
      </c>
      <c r="J21" s="33" t="str">
        <f>CONCATENATE("diferencia ",RIGHT(G21,2),"/",RIGHT(F21,2))</f>
        <v>diferencia 23/22</v>
      </c>
      <c r="K21" s="33" t="str">
        <f>CONCATENATE("diferencia ",RIGHT(G21,2),"/",RIGHT(C21,2))</f>
        <v>diferencia 23/19</v>
      </c>
      <c r="L21" s="214" t="str">
        <f>CONCATENATE("Cuota ",RIGHT(G21,4))</f>
        <v>Cuota 2023</v>
      </c>
      <c r="M21" s="215" t="s">
        <v>208</v>
      </c>
      <c r="N21" s="50" t="s">
        <v>227</v>
      </c>
      <c r="O21" s="50" t="s">
        <v>228</v>
      </c>
      <c r="P21" s="50" t="s">
        <v>229</v>
      </c>
      <c r="Q21" s="50" t="s">
        <v>230</v>
      </c>
      <c r="R21" s="50" t="s">
        <v>231</v>
      </c>
      <c r="S21" s="33" t="str">
        <f>CONCATENATE("Variación ",RIGHT(R21,2),"/",RIGHT(Q21,2))</f>
        <v>Variación 23/22</v>
      </c>
      <c r="T21" s="33" t="str">
        <f>CONCATENATE("Variación ",RIGHT(R21,2),"/",RIGHT(N21,2))</f>
        <v>Variación 23/19</v>
      </c>
      <c r="U21" s="33" t="str">
        <f>CONCATENATE("diferencia ",RIGHT(R21,2),"/",RIGHT(Q21,2))</f>
        <v>diferencia 23/22</v>
      </c>
      <c r="V21" s="33" t="str">
        <f>CONCATENATE("diferencia ",RIGHT(R21,2),"/",RIGHT(N21,2))</f>
        <v>diferencia 23/19</v>
      </c>
      <c r="W21" s="214" t="str">
        <f>CONCATENATE("Cuota ",RIGHT(R21,4))</f>
        <v>Cuota 2023</v>
      </c>
      <c r="X21" s="215" t="s">
        <v>208</v>
      </c>
      <c r="Y21" s="50" t="s">
        <v>227</v>
      </c>
      <c r="Z21" s="50" t="s">
        <v>228</v>
      </c>
      <c r="AA21" s="50" t="s">
        <v>229</v>
      </c>
      <c r="AB21" s="50" t="s">
        <v>230</v>
      </c>
      <c r="AC21" s="50" t="s">
        <v>231</v>
      </c>
      <c r="AD21" s="33" t="str">
        <f>CONCATENATE("Variación ",RIGHT(AC21,2),"/",RIGHT(AB21,2))</f>
        <v>Variación 23/22</v>
      </c>
      <c r="AE21" s="33" t="str">
        <f>CONCATENATE("Variación ",RIGHT(AC21,2),"/",RIGHT(Y21,2))</f>
        <v>Variación 23/19</v>
      </c>
      <c r="AF21" s="33" t="str">
        <f>CONCATENATE("diferencia ",RIGHT(AC21,2),"/",RIGHT(AB21,2))</f>
        <v>diferencia 23/22</v>
      </c>
      <c r="AG21" s="33" t="str">
        <f>CONCATENATE("diferencia ",RIGHT(AC21,2),"/",RIGHT(Y21,2))</f>
        <v>diferencia 23/19</v>
      </c>
      <c r="AH21" s="214" t="str">
        <f>CONCATENATE("Cuota ",RIGHT(AC21,4))</f>
        <v>Cuota 2023</v>
      </c>
      <c r="AI21" s="215" t="s">
        <v>208</v>
      </c>
    </row>
    <row r="22" spans="1:35" x14ac:dyDescent="0.25">
      <c r="A22" s="213" t="s">
        <v>57</v>
      </c>
      <c r="B22" s="62" t="s">
        <v>58</v>
      </c>
      <c r="C22" s="219">
        <v>168717</v>
      </c>
      <c r="D22" s="63">
        <v>39909</v>
      </c>
      <c r="E22" s="63">
        <v>141590</v>
      </c>
      <c r="F22" s="63">
        <v>210152</v>
      </c>
      <c r="G22" s="63">
        <v>230895</v>
      </c>
      <c r="H22" s="64">
        <f>G22/F22-1</f>
        <v>9.8704747040237573E-2</v>
      </c>
      <c r="I22" s="64">
        <f>G22/C22-1</f>
        <v>0.36853429115026937</v>
      </c>
      <c r="J22" s="63">
        <f>G22-F22</f>
        <v>20743</v>
      </c>
      <c r="K22" s="63">
        <f>G22-C22</f>
        <v>62178</v>
      </c>
      <c r="L22" s="64">
        <f>G22/$G$22</f>
        <v>1</v>
      </c>
      <c r="M22" s="64">
        <f>G22/$G8</f>
        <v>0.14710313943628142</v>
      </c>
      <c r="N22" s="219">
        <v>256733</v>
      </c>
      <c r="O22" s="63">
        <v>38706</v>
      </c>
      <c r="P22" s="63">
        <v>169823</v>
      </c>
      <c r="Q22" s="63">
        <v>263759</v>
      </c>
      <c r="R22" s="63">
        <v>300753</v>
      </c>
      <c r="S22" s="64">
        <f>R22/Q22-1</f>
        <v>0.14025682535951378</v>
      </c>
      <c r="T22" s="64">
        <f>R22/N22-1</f>
        <v>0.17146218055333762</v>
      </c>
      <c r="U22" s="63">
        <f>R22-Q22</f>
        <v>36994</v>
      </c>
      <c r="V22" s="63">
        <f>R22-N22</f>
        <v>44020</v>
      </c>
      <c r="W22" s="64">
        <f>R22/$R$22</f>
        <v>1</v>
      </c>
      <c r="X22" s="64">
        <f>R22/$G8</f>
        <v>0.19160965155105111</v>
      </c>
      <c r="Y22" s="219">
        <v>35515</v>
      </c>
      <c r="Z22" s="63">
        <v>9735</v>
      </c>
      <c r="AA22" s="63">
        <v>18737</v>
      </c>
      <c r="AB22" s="63">
        <v>22470</v>
      </c>
      <c r="AC22" s="63">
        <v>37974</v>
      </c>
      <c r="AD22" s="64">
        <f>AC22/AB22-1</f>
        <v>0.6899866488651536</v>
      </c>
      <c r="AE22" s="64">
        <f>AC22/Y22-1</f>
        <v>6.9238349992960746E-2</v>
      </c>
      <c r="AF22" s="63">
        <f>AC22-AB22</f>
        <v>15504</v>
      </c>
      <c r="AG22" s="63">
        <f>AC22-Y22</f>
        <v>2459</v>
      </c>
      <c r="AH22" s="64">
        <f>AC22/$AC$22</f>
        <v>1</v>
      </c>
      <c r="AI22" s="64">
        <f>AC22/$G8</f>
        <v>2.4193224699336716E-2</v>
      </c>
    </row>
    <row r="23" spans="1:35" ht="30" x14ac:dyDescent="0.25">
      <c r="A23" s="213" t="s">
        <v>88</v>
      </c>
      <c r="B23" s="62" t="s">
        <v>210</v>
      </c>
      <c r="C23" s="219">
        <v>8776</v>
      </c>
      <c r="D23" s="63">
        <v>4098</v>
      </c>
      <c r="E23" s="63">
        <v>11258</v>
      </c>
      <c r="F23" s="63">
        <v>12193</v>
      </c>
      <c r="G23" s="63">
        <v>12577</v>
      </c>
      <c r="H23" s="64">
        <f t="shared" ref="H23:H33" si="19">G23/F23-1</f>
        <v>3.1493479865496665E-2</v>
      </c>
      <c r="I23" s="64">
        <f t="shared" ref="I23:I33" si="20">G23/C23-1</f>
        <v>0.43311303555150404</v>
      </c>
      <c r="J23" s="63">
        <f t="shared" ref="J23:J33" si="21">G23-F23</f>
        <v>384</v>
      </c>
      <c r="K23" s="63">
        <f t="shared" ref="K23:K33" si="22">G23-C23</f>
        <v>3801</v>
      </c>
      <c r="L23" s="64">
        <f t="shared" ref="L23:L33" si="23">G23/$G$22</f>
        <v>5.4470646830810543E-2</v>
      </c>
      <c r="M23" s="64">
        <f t="shared" ref="M23:M33" si="24">G23/$G9</f>
        <v>9.9485053907183138E-2</v>
      </c>
      <c r="N23" s="219">
        <v>21645</v>
      </c>
      <c r="O23" s="63">
        <v>7421</v>
      </c>
      <c r="P23" s="63">
        <v>21409</v>
      </c>
      <c r="Q23" s="63">
        <v>23032</v>
      </c>
      <c r="R23" s="63">
        <v>21262</v>
      </c>
      <c r="S23" s="64">
        <f t="shared" ref="S23:S33" si="25">R23/Q23-1</f>
        <v>-7.6849600555748521E-2</v>
      </c>
      <c r="T23" s="64">
        <f t="shared" ref="T23:T33" si="26">R23/N23-1</f>
        <v>-1.7694617694617665E-2</v>
      </c>
      <c r="U23" s="63">
        <f t="shared" ref="U23:U33" si="27">R23-Q23</f>
        <v>-1770</v>
      </c>
      <c r="V23" s="63">
        <f t="shared" ref="V23:V33" si="28">R23-N23</f>
        <v>-383</v>
      </c>
      <c r="W23" s="64">
        <f t="shared" ref="W23:W33" si="29">R23/$R$22</f>
        <v>7.0695886657822199E-2</v>
      </c>
      <c r="X23" s="64">
        <f t="shared" ref="X23:X33" si="30">R23/$G9</f>
        <v>0.16818408334058424</v>
      </c>
      <c r="Y23" s="219">
        <v>3360</v>
      </c>
      <c r="Z23" s="63">
        <v>1427</v>
      </c>
      <c r="AA23" s="63">
        <v>12159</v>
      </c>
      <c r="AB23" s="63">
        <v>3065</v>
      </c>
      <c r="AC23" s="63">
        <v>4192</v>
      </c>
      <c r="AD23" s="64">
        <f t="shared" ref="AD23:AD33" si="31">AC23/AB23-1</f>
        <v>0.36769983686786301</v>
      </c>
      <c r="AE23" s="64">
        <f t="shared" ref="AE23:AE33" si="32">AC23/Y23-1</f>
        <v>0.24761904761904763</v>
      </c>
      <c r="AF23" s="63">
        <f t="shared" ref="AF23:AF33" si="33">AC23-AB23</f>
        <v>1127</v>
      </c>
      <c r="AG23" s="63">
        <f t="shared" ref="AG23:AG33" si="34">AC23-Y23</f>
        <v>832</v>
      </c>
      <c r="AH23" s="64">
        <f t="shared" ref="AH23:AH33" si="35">AC23/$AC$22</f>
        <v>0.11039132037710012</v>
      </c>
      <c r="AI23" s="64">
        <f t="shared" ref="AI23:AI33" si="36">AC23/$G9</f>
        <v>3.3159047942984153E-2</v>
      </c>
    </row>
    <row r="24" spans="1:35" ht="30" x14ac:dyDescent="0.25">
      <c r="A24" s="213" t="s">
        <v>92</v>
      </c>
      <c r="B24" s="62" t="s">
        <v>93</v>
      </c>
      <c r="C24" s="219">
        <v>159941</v>
      </c>
      <c r="D24" s="63">
        <v>35812</v>
      </c>
      <c r="E24" s="63">
        <v>130332</v>
      </c>
      <c r="F24" s="63">
        <v>197959</v>
      </c>
      <c r="G24" s="63">
        <v>218318</v>
      </c>
      <c r="H24" s="64">
        <f t="shared" si="19"/>
        <v>0.10284452841244907</v>
      </c>
      <c r="I24" s="64">
        <f t="shared" si="20"/>
        <v>0.36499084037238738</v>
      </c>
      <c r="J24" s="63">
        <f t="shared" si="21"/>
        <v>20359</v>
      </c>
      <c r="K24" s="63">
        <f t="shared" si="22"/>
        <v>58377</v>
      </c>
      <c r="L24" s="64">
        <f t="shared" si="23"/>
        <v>0.94552935316918951</v>
      </c>
      <c r="M24" s="64">
        <f t="shared" si="24"/>
        <v>0.15127439730818906</v>
      </c>
      <c r="N24" s="219">
        <v>235088</v>
      </c>
      <c r="O24" s="63">
        <v>31285</v>
      </c>
      <c r="P24" s="63">
        <v>148414</v>
      </c>
      <c r="Q24" s="63">
        <v>240727</v>
      </c>
      <c r="R24" s="63">
        <v>279491</v>
      </c>
      <c r="S24" s="64">
        <f t="shared" si="25"/>
        <v>0.16102888334087995</v>
      </c>
      <c r="T24" s="64">
        <f t="shared" si="26"/>
        <v>0.18887820730960314</v>
      </c>
      <c r="U24" s="63">
        <f t="shared" si="27"/>
        <v>38764</v>
      </c>
      <c r="V24" s="63">
        <f t="shared" si="28"/>
        <v>44403</v>
      </c>
      <c r="W24" s="64">
        <f t="shared" si="29"/>
        <v>0.92930411334217777</v>
      </c>
      <c r="X24" s="64">
        <f t="shared" si="30"/>
        <v>0.19366168881202223</v>
      </c>
      <c r="Y24" s="219">
        <v>32155</v>
      </c>
      <c r="Z24" s="63">
        <v>8308</v>
      </c>
      <c r="AA24" s="63">
        <v>6578</v>
      </c>
      <c r="AB24" s="63">
        <v>19406</v>
      </c>
      <c r="AC24" s="63">
        <v>33781</v>
      </c>
      <c r="AD24" s="64">
        <f t="shared" si="31"/>
        <v>0.74075028341749971</v>
      </c>
      <c r="AE24" s="64">
        <f t="shared" si="32"/>
        <v>5.056756336495094E-2</v>
      </c>
      <c r="AF24" s="63">
        <f t="shared" si="33"/>
        <v>14375</v>
      </c>
      <c r="AG24" s="63">
        <f t="shared" si="34"/>
        <v>1626</v>
      </c>
      <c r="AH24" s="64">
        <f t="shared" si="35"/>
        <v>0.88958234581555806</v>
      </c>
      <c r="AI24" s="64">
        <f t="shared" si="36"/>
        <v>2.3407141946463119E-2</v>
      </c>
    </row>
    <row r="25" spans="1:35" x14ac:dyDescent="0.25">
      <c r="A25" s="213" t="s">
        <v>97</v>
      </c>
      <c r="B25" s="62" t="s">
        <v>97</v>
      </c>
      <c r="C25" s="219">
        <v>34709</v>
      </c>
      <c r="D25" s="63">
        <v>5704</v>
      </c>
      <c r="E25" s="63">
        <v>22839</v>
      </c>
      <c r="F25" s="63">
        <v>64520</v>
      </c>
      <c r="G25" s="63">
        <v>79984</v>
      </c>
      <c r="H25" s="64">
        <f t="shared" si="19"/>
        <v>0.23967761934283938</v>
      </c>
      <c r="I25" s="64">
        <f t="shared" si="20"/>
        <v>1.3044167218876948</v>
      </c>
      <c r="J25" s="63">
        <f t="shared" si="21"/>
        <v>15464</v>
      </c>
      <c r="K25" s="63">
        <f t="shared" si="22"/>
        <v>45275</v>
      </c>
      <c r="L25" s="64">
        <f t="shared" si="23"/>
        <v>0.34640854067866345</v>
      </c>
      <c r="M25" s="64">
        <f t="shared" si="24"/>
        <v>0.15508439248078024</v>
      </c>
      <c r="N25" s="219">
        <v>112541</v>
      </c>
      <c r="O25" s="63">
        <v>13088</v>
      </c>
      <c r="P25" s="63">
        <v>54354</v>
      </c>
      <c r="Q25" s="63">
        <v>125215</v>
      </c>
      <c r="R25" s="63">
        <v>149841</v>
      </c>
      <c r="S25" s="64">
        <f t="shared" si="25"/>
        <v>0.19666972806772343</v>
      </c>
      <c r="T25" s="64">
        <f t="shared" si="26"/>
        <v>0.33143476599639232</v>
      </c>
      <c r="U25" s="63">
        <f t="shared" si="27"/>
        <v>24626</v>
      </c>
      <c r="V25" s="63">
        <f t="shared" si="28"/>
        <v>37300</v>
      </c>
      <c r="W25" s="64">
        <f t="shared" si="29"/>
        <v>0.4982194691324775</v>
      </c>
      <c r="X25" s="64">
        <f t="shared" si="30"/>
        <v>0.29053311229386614</v>
      </c>
      <c r="Y25" s="219">
        <v>2196</v>
      </c>
      <c r="Z25" s="63">
        <v>171</v>
      </c>
      <c r="AA25" s="63">
        <v>140</v>
      </c>
      <c r="AB25" s="63">
        <v>4732</v>
      </c>
      <c r="AC25" s="63">
        <v>14469</v>
      </c>
      <c r="AD25" s="64">
        <f t="shared" si="31"/>
        <v>2.0576923076923075</v>
      </c>
      <c r="AE25" s="64">
        <f t="shared" si="32"/>
        <v>5.5887978142076502</v>
      </c>
      <c r="AF25" s="63">
        <f t="shared" si="33"/>
        <v>9737</v>
      </c>
      <c r="AG25" s="63">
        <f t="shared" si="34"/>
        <v>12273</v>
      </c>
      <c r="AH25" s="64">
        <f t="shared" si="35"/>
        <v>0.38102385842945174</v>
      </c>
      <c r="AI25" s="64">
        <f t="shared" si="36"/>
        <v>2.8054561847424598E-2</v>
      </c>
    </row>
    <row r="26" spans="1:35" x14ac:dyDescent="0.25">
      <c r="A26" s="213" t="s">
        <v>104</v>
      </c>
      <c r="B26" s="62" t="s">
        <v>104</v>
      </c>
      <c r="C26" s="219">
        <v>72124</v>
      </c>
      <c r="D26" s="63">
        <v>20839</v>
      </c>
      <c r="E26" s="63">
        <v>58307</v>
      </c>
      <c r="F26" s="63">
        <v>70976</v>
      </c>
      <c r="G26" s="63">
        <v>75198</v>
      </c>
      <c r="H26" s="64">
        <f t="shared" si="19"/>
        <v>5.9484896302975709E-2</v>
      </c>
      <c r="I26" s="64">
        <f t="shared" si="20"/>
        <v>4.2621041539570692E-2</v>
      </c>
      <c r="J26" s="63">
        <f t="shared" si="21"/>
        <v>4222</v>
      </c>
      <c r="K26" s="63">
        <f t="shared" si="22"/>
        <v>3074</v>
      </c>
      <c r="L26" s="64">
        <f t="shared" si="23"/>
        <v>0.32568050412525174</v>
      </c>
      <c r="M26" s="64">
        <f t="shared" si="24"/>
        <v>0.25982129900284012</v>
      </c>
      <c r="N26" s="219">
        <v>46890</v>
      </c>
      <c r="O26" s="63">
        <v>7137</v>
      </c>
      <c r="P26" s="63">
        <v>29537</v>
      </c>
      <c r="Q26" s="63">
        <v>30356</v>
      </c>
      <c r="R26" s="63">
        <v>34075</v>
      </c>
      <c r="S26" s="64">
        <f t="shared" si="25"/>
        <v>0.1225128475424957</v>
      </c>
      <c r="T26" s="64">
        <f t="shared" si="26"/>
        <v>-0.27329921091917253</v>
      </c>
      <c r="U26" s="63">
        <f t="shared" si="27"/>
        <v>3719</v>
      </c>
      <c r="V26" s="63">
        <f t="shared" si="28"/>
        <v>-12815</v>
      </c>
      <c r="W26" s="64">
        <f t="shared" si="29"/>
        <v>0.11329895296140022</v>
      </c>
      <c r="X26" s="64">
        <f t="shared" si="30"/>
        <v>0.11773465735154895</v>
      </c>
      <c r="Y26" s="219">
        <v>19954</v>
      </c>
      <c r="Z26" s="63">
        <v>6835</v>
      </c>
      <c r="AA26" s="63">
        <v>4027</v>
      </c>
      <c r="AB26" s="63">
        <v>11104</v>
      </c>
      <c r="AC26" s="63">
        <v>12231</v>
      </c>
      <c r="AD26" s="64">
        <f t="shared" si="31"/>
        <v>0.10149495677233422</v>
      </c>
      <c r="AE26" s="64">
        <f t="shared" si="32"/>
        <v>-0.387040192442618</v>
      </c>
      <c r="AF26" s="63">
        <f t="shared" si="33"/>
        <v>1127</v>
      </c>
      <c r="AG26" s="63">
        <f t="shared" si="34"/>
        <v>-7723</v>
      </c>
      <c r="AH26" s="64">
        <f t="shared" si="35"/>
        <v>0.32208879759835679</v>
      </c>
      <c r="AI26" s="64">
        <f t="shared" si="36"/>
        <v>4.2260090801666768E-2</v>
      </c>
    </row>
    <row r="27" spans="1:35" x14ac:dyDescent="0.25">
      <c r="A27" s="213" t="s">
        <v>113</v>
      </c>
      <c r="B27" s="62" t="s">
        <v>113</v>
      </c>
      <c r="C27" s="219">
        <v>1237</v>
      </c>
      <c r="D27" s="63">
        <v>1371</v>
      </c>
      <c r="E27" s="63">
        <v>1495</v>
      </c>
      <c r="F27" s="63">
        <v>3297</v>
      </c>
      <c r="G27" s="63">
        <v>3728</v>
      </c>
      <c r="H27" s="64">
        <f t="shared" si="19"/>
        <v>0.13072490142553828</v>
      </c>
      <c r="I27" s="64">
        <f t="shared" si="20"/>
        <v>2.0137429264349231</v>
      </c>
      <c r="J27" s="63">
        <f t="shared" si="21"/>
        <v>431</v>
      </c>
      <c r="K27" s="63">
        <f t="shared" si="22"/>
        <v>2491</v>
      </c>
      <c r="L27" s="64">
        <f t="shared" si="23"/>
        <v>1.6145867169059528E-2</v>
      </c>
      <c r="M27" s="64">
        <f t="shared" si="24"/>
        <v>8.3765869003482749E-2</v>
      </c>
      <c r="N27" s="219">
        <v>4535</v>
      </c>
      <c r="O27" s="63">
        <v>2016</v>
      </c>
      <c r="P27" s="63">
        <v>4657</v>
      </c>
      <c r="Q27" s="63">
        <v>5361</v>
      </c>
      <c r="R27" s="63">
        <v>5075</v>
      </c>
      <c r="S27" s="64">
        <f t="shared" si="25"/>
        <v>-5.3348255922402554E-2</v>
      </c>
      <c r="T27" s="64">
        <f t="shared" si="26"/>
        <v>0.11907386990077184</v>
      </c>
      <c r="U27" s="63">
        <f t="shared" si="27"/>
        <v>-286</v>
      </c>
      <c r="V27" s="63">
        <f t="shared" si="28"/>
        <v>540</v>
      </c>
      <c r="W27" s="64">
        <f t="shared" si="29"/>
        <v>1.6874312143187267E-2</v>
      </c>
      <c r="X27" s="64">
        <f t="shared" si="30"/>
        <v>0.1140321312212111</v>
      </c>
      <c r="Y27" s="219">
        <v>584</v>
      </c>
      <c r="Z27" s="63">
        <v>425</v>
      </c>
      <c r="AA27" s="63">
        <v>282</v>
      </c>
      <c r="AB27" s="63">
        <v>440</v>
      </c>
      <c r="AC27" s="63">
        <v>299</v>
      </c>
      <c r="AD27" s="64">
        <f t="shared" si="31"/>
        <v>-0.32045454545454544</v>
      </c>
      <c r="AE27" s="64">
        <f t="shared" si="32"/>
        <v>-0.48801369863013699</v>
      </c>
      <c r="AF27" s="63">
        <f t="shared" si="33"/>
        <v>-141</v>
      </c>
      <c r="AG27" s="63">
        <f t="shared" si="34"/>
        <v>-285</v>
      </c>
      <c r="AH27" s="64">
        <f t="shared" si="35"/>
        <v>7.8738083952177799E-3</v>
      </c>
      <c r="AI27" s="64">
        <f t="shared" si="36"/>
        <v>6.7183462532299744E-3</v>
      </c>
    </row>
    <row r="28" spans="1:35" x14ac:dyDescent="0.25">
      <c r="A28" s="213" t="s">
        <v>110</v>
      </c>
      <c r="B28" s="62" t="s">
        <v>110</v>
      </c>
      <c r="C28" s="219">
        <v>8803</v>
      </c>
      <c r="D28" s="63">
        <v>2106</v>
      </c>
      <c r="E28" s="63">
        <v>12535</v>
      </c>
      <c r="F28" s="63">
        <v>14066</v>
      </c>
      <c r="G28" s="63">
        <v>10771</v>
      </c>
      <c r="H28" s="64">
        <f t="shared" si="19"/>
        <v>-0.23425280818996164</v>
      </c>
      <c r="I28" s="64">
        <f t="shared" si="20"/>
        <v>0.22356014994888107</v>
      </c>
      <c r="J28" s="63">
        <f t="shared" si="21"/>
        <v>-3295</v>
      </c>
      <c r="K28" s="63">
        <f t="shared" si="22"/>
        <v>1968</v>
      </c>
      <c r="L28" s="64">
        <f t="shared" si="23"/>
        <v>4.6648909677559067E-2</v>
      </c>
      <c r="M28" s="64">
        <f t="shared" si="24"/>
        <v>0.13959305339554173</v>
      </c>
      <c r="N28" s="219">
        <v>11784</v>
      </c>
      <c r="O28" s="63">
        <v>3278</v>
      </c>
      <c r="P28" s="63">
        <v>15709</v>
      </c>
      <c r="Q28" s="63">
        <v>19651</v>
      </c>
      <c r="R28" s="63">
        <v>21417</v>
      </c>
      <c r="S28" s="64">
        <f t="shared" si="25"/>
        <v>8.986820009159846E-2</v>
      </c>
      <c r="T28" s="64">
        <f t="shared" si="26"/>
        <v>0.81746435845213838</v>
      </c>
      <c r="U28" s="63">
        <f t="shared" si="27"/>
        <v>1766</v>
      </c>
      <c r="V28" s="63">
        <f t="shared" si="28"/>
        <v>9633</v>
      </c>
      <c r="W28" s="64">
        <f t="shared" si="29"/>
        <v>7.1211259738057475E-2</v>
      </c>
      <c r="X28" s="64">
        <f t="shared" si="30"/>
        <v>0.27756609642301711</v>
      </c>
      <c r="Y28" s="219">
        <v>508</v>
      </c>
      <c r="Z28" s="63">
        <v>133</v>
      </c>
      <c r="AA28" s="63">
        <v>410</v>
      </c>
      <c r="AB28" s="63">
        <v>406</v>
      </c>
      <c r="AC28" s="63">
        <v>564</v>
      </c>
      <c r="AD28" s="64">
        <f t="shared" si="31"/>
        <v>0.38916256157635476</v>
      </c>
      <c r="AE28" s="64">
        <f t="shared" si="32"/>
        <v>0.11023622047244097</v>
      </c>
      <c r="AF28" s="63">
        <f t="shared" si="33"/>
        <v>158</v>
      </c>
      <c r="AG28" s="63">
        <f t="shared" si="34"/>
        <v>56</v>
      </c>
      <c r="AH28" s="64">
        <f t="shared" si="35"/>
        <v>1.4852267340812134E-2</v>
      </c>
      <c r="AI28" s="64">
        <f t="shared" si="36"/>
        <v>7.3094867807153964E-3</v>
      </c>
    </row>
    <row r="29" spans="1:35" x14ac:dyDescent="0.25">
      <c r="A29" s="213" t="s">
        <v>117</v>
      </c>
      <c r="B29" s="62" t="s">
        <v>211</v>
      </c>
      <c r="C29" s="219">
        <v>5173</v>
      </c>
      <c r="D29" s="63">
        <v>439</v>
      </c>
      <c r="E29" s="63">
        <v>4440</v>
      </c>
      <c r="F29" s="63">
        <v>6011</v>
      </c>
      <c r="G29" s="63">
        <v>6220</v>
      </c>
      <c r="H29" s="64">
        <f t="shared" si="19"/>
        <v>3.476958908667438E-2</v>
      </c>
      <c r="I29" s="64">
        <f t="shared" si="20"/>
        <v>0.20239706166634441</v>
      </c>
      <c r="J29" s="63">
        <f t="shared" si="21"/>
        <v>209</v>
      </c>
      <c r="K29" s="63">
        <f t="shared" si="22"/>
        <v>1047</v>
      </c>
      <c r="L29" s="64">
        <f t="shared" si="23"/>
        <v>2.6938651768119708E-2</v>
      </c>
      <c r="M29" s="64">
        <f t="shared" si="24"/>
        <v>0.10352690534445165</v>
      </c>
      <c r="N29" s="219">
        <v>9652</v>
      </c>
      <c r="O29" s="63">
        <v>659</v>
      </c>
      <c r="P29" s="63">
        <v>7679</v>
      </c>
      <c r="Q29" s="63">
        <v>9157</v>
      </c>
      <c r="R29" s="63">
        <v>8622</v>
      </c>
      <c r="S29" s="64">
        <f t="shared" si="25"/>
        <v>-5.8425248443813471E-2</v>
      </c>
      <c r="T29" s="64">
        <f t="shared" si="26"/>
        <v>-0.10671363447990057</v>
      </c>
      <c r="U29" s="63">
        <f t="shared" si="27"/>
        <v>-535</v>
      </c>
      <c r="V29" s="63">
        <f t="shared" si="28"/>
        <v>-1030</v>
      </c>
      <c r="W29" s="64">
        <f t="shared" si="29"/>
        <v>2.8668043211539037E-2</v>
      </c>
      <c r="X29" s="64">
        <f t="shared" si="30"/>
        <v>0.14350626654017076</v>
      </c>
      <c r="Y29" s="219">
        <v>2913</v>
      </c>
      <c r="Z29" s="63">
        <v>56</v>
      </c>
      <c r="AA29" s="63">
        <v>145</v>
      </c>
      <c r="AB29" s="63">
        <v>453</v>
      </c>
      <c r="AC29" s="63">
        <v>1020</v>
      </c>
      <c r="AD29" s="64">
        <f t="shared" si="31"/>
        <v>1.2516556291390728</v>
      </c>
      <c r="AE29" s="64">
        <f t="shared" si="32"/>
        <v>-0.64984552008238927</v>
      </c>
      <c r="AF29" s="63">
        <f t="shared" si="33"/>
        <v>567</v>
      </c>
      <c r="AG29" s="63">
        <f t="shared" si="34"/>
        <v>-1893</v>
      </c>
      <c r="AH29" s="64">
        <f t="shared" si="35"/>
        <v>2.6860483488702798E-2</v>
      </c>
      <c r="AI29" s="64">
        <f t="shared" si="36"/>
        <v>1.6977080940730013E-2</v>
      </c>
    </row>
    <row r="30" spans="1:35" x14ac:dyDescent="0.25">
      <c r="A30" s="213" t="s">
        <v>101</v>
      </c>
      <c r="B30" s="62" t="s">
        <v>101</v>
      </c>
      <c r="C30" s="219">
        <v>3170</v>
      </c>
      <c r="D30" s="63">
        <v>519</v>
      </c>
      <c r="E30" s="63">
        <v>2369</v>
      </c>
      <c r="F30" s="63">
        <v>4561</v>
      </c>
      <c r="G30" s="63">
        <v>5552</v>
      </c>
      <c r="H30" s="64">
        <f t="shared" si="19"/>
        <v>0.21727691295768481</v>
      </c>
      <c r="I30" s="64">
        <f t="shared" si="20"/>
        <v>0.75141955835962149</v>
      </c>
      <c r="J30" s="63">
        <f t="shared" si="21"/>
        <v>991</v>
      </c>
      <c r="K30" s="63">
        <f t="shared" si="22"/>
        <v>2382</v>
      </c>
      <c r="L30" s="64">
        <f t="shared" si="23"/>
        <v>2.4045561835466338E-2</v>
      </c>
      <c r="M30" s="64">
        <f t="shared" si="24"/>
        <v>9.4280668387447364E-2</v>
      </c>
      <c r="N30" s="219">
        <v>18234</v>
      </c>
      <c r="O30" s="63">
        <v>2017</v>
      </c>
      <c r="P30" s="63">
        <v>11460</v>
      </c>
      <c r="Q30" s="63">
        <v>21145</v>
      </c>
      <c r="R30" s="63">
        <v>25428</v>
      </c>
      <c r="S30" s="64">
        <f t="shared" si="25"/>
        <v>0.20255379522345707</v>
      </c>
      <c r="T30" s="64">
        <f t="shared" si="26"/>
        <v>0.3945376768673905</v>
      </c>
      <c r="U30" s="63">
        <f t="shared" si="27"/>
        <v>4283</v>
      </c>
      <c r="V30" s="63">
        <f t="shared" si="28"/>
        <v>7194</v>
      </c>
      <c r="W30" s="64">
        <f t="shared" si="29"/>
        <v>8.4547785059500655E-2</v>
      </c>
      <c r="X30" s="64">
        <f t="shared" si="30"/>
        <v>0.4318027441923652</v>
      </c>
      <c r="Y30" s="219">
        <v>0</v>
      </c>
      <c r="Z30" s="63">
        <v>0</v>
      </c>
      <c r="AA30" s="63">
        <v>30</v>
      </c>
      <c r="AB30" s="63">
        <v>67</v>
      </c>
      <c r="AC30" s="63">
        <v>14</v>
      </c>
      <c r="AD30" s="64">
        <f t="shared" si="31"/>
        <v>-0.79104477611940305</v>
      </c>
      <c r="AE30" s="64" t="e">
        <f t="shared" si="32"/>
        <v>#DIV/0!</v>
      </c>
      <c r="AF30" s="63">
        <f t="shared" si="33"/>
        <v>-53</v>
      </c>
      <c r="AG30" s="63">
        <f t="shared" si="34"/>
        <v>14</v>
      </c>
      <c r="AH30" s="64">
        <f t="shared" si="35"/>
        <v>3.6867330278611684E-4</v>
      </c>
      <c r="AI30" s="64">
        <f t="shared" si="36"/>
        <v>2.3773943757641626E-4</v>
      </c>
    </row>
    <row r="31" spans="1:35" x14ac:dyDescent="0.25">
      <c r="A31" s="213" t="s">
        <v>107</v>
      </c>
      <c r="B31" s="62" t="s">
        <v>107</v>
      </c>
      <c r="C31" s="219">
        <v>7004</v>
      </c>
      <c r="D31" s="63">
        <v>711</v>
      </c>
      <c r="E31" s="63">
        <v>8502</v>
      </c>
      <c r="F31" s="63">
        <v>10761</v>
      </c>
      <c r="G31" s="63">
        <v>10693</v>
      </c>
      <c r="H31" s="64">
        <f t="shared" si="19"/>
        <v>-6.3191153238546516E-3</v>
      </c>
      <c r="I31" s="64">
        <f t="shared" si="20"/>
        <v>0.52669902912621369</v>
      </c>
      <c r="J31" s="63">
        <f t="shared" si="21"/>
        <v>-68</v>
      </c>
      <c r="K31" s="63">
        <f t="shared" si="22"/>
        <v>3689</v>
      </c>
      <c r="L31" s="64">
        <f t="shared" si="23"/>
        <v>4.6311093787219301E-2</v>
      </c>
      <c r="M31" s="64">
        <f t="shared" si="24"/>
        <v>0.16079941051745139</v>
      </c>
      <c r="N31" s="219">
        <v>5906</v>
      </c>
      <c r="O31" s="63">
        <v>321</v>
      </c>
      <c r="P31" s="63">
        <v>6761</v>
      </c>
      <c r="Q31" s="63">
        <v>8532</v>
      </c>
      <c r="R31" s="63">
        <v>9642</v>
      </c>
      <c r="S31" s="64">
        <f t="shared" si="25"/>
        <v>0.13009845288326294</v>
      </c>
      <c r="T31" s="64">
        <f t="shared" si="26"/>
        <v>0.63257704029800199</v>
      </c>
      <c r="U31" s="63">
        <f t="shared" si="27"/>
        <v>1110</v>
      </c>
      <c r="V31" s="63">
        <f t="shared" si="28"/>
        <v>3736</v>
      </c>
      <c r="W31" s="64">
        <f t="shared" si="29"/>
        <v>3.2059530578248598E-2</v>
      </c>
      <c r="X31" s="64">
        <f t="shared" si="30"/>
        <v>0.14499466157385826</v>
      </c>
      <c r="Y31" s="219">
        <v>256</v>
      </c>
      <c r="Z31" s="63">
        <v>25</v>
      </c>
      <c r="AA31" s="63">
        <v>241</v>
      </c>
      <c r="AB31" s="63">
        <v>221</v>
      </c>
      <c r="AC31" s="63">
        <v>526</v>
      </c>
      <c r="AD31" s="64">
        <f t="shared" si="31"/>
        <v>1.3800904977375565</v>
      </c>
      <c r="AE31" s="64">
        <f t="shared" si="32"/>
        <v>1.0546875</v>
      </c>
      <c r="AF31" s="63">
        <f t="shared" si="33"/>
        <v>305</v>
      </c>
      <c r="AG31" s="63">
        <f t="shared" si="34"/>
        <v>270</v>
      </c>
      <c r="AH31" s="64">
        <f t="shared" si="35"/>
        <v>1.3851582661821247E-2</v>
      </c>
      <c r="AI31" s="64">
        <f t="shared" si="36"/>
        <v>7.9098933818553662E-3</v>
      </c>
    </row>
    <row r="32" spans="1:35" x14ac:dyDescent="0.25">
      <c r="A32" s="213" t="s">
        <v>121</v>
      </c>
      <c r="B32" s="62" t="s">
        <v>121</v>
      </c>
      <c r="C32" s="219">
        <v>11964</v>
      </c>
      <c r="D32" s="63">
        <v>873</v>
      </c>
      <c r="E32" s="63">
        <v>7155</v>
      </c>
      <c r="F32" s="63">
        <v>8113</v>
      </c>
      <c r="G32" s="63">
        <v>8832</v>
      </c>
      <c r="H32" s="64">
        <f t="shared" si="19"/>
        <v>8.8623197337606374E-2</v>
      </c>
      <c r="I32" s="64">
        <f t="shared" si="20"/>
        <v>-0.26178535606820463</v>
      </c>
      <c r="J32" s="63">
        <f t="shared" si="21"/>
        <v>719</v>
      </c>
      <c r="K32" s="63">
        <f t="shared" si="22"/>
        <v>-3132</v>
      </c>
      <c r="L32" s="64">
        <f t="shared" si="23"/>
        <v>3.8251153121548753E-2</v>
      </c>
      <c r="M32" s="64">
        <f t="shared" si="24"/>
        <v>4.363312995578391E-2</v>
      </c>
      <c r="N32" s="219">
        <v>12766</v>
      </c>
      <c r="O32" s="63">
        <v>82</v>
      </c>
      <c r="P32" s="63">
        <v>8690</v>
      </c>
      <c r="Q32" s="63">
        <v>9481</v>
      </c>
      <c r="R32" s="63">
        <v>10174</v>
      </c>
      <c r="S32" s="64">
        <f t="shared" si="25"/>
        <v>7.3093555532116827E-2</v>
      </c>
      <c r="T32" s="64">
        <f t="shared" si="26"/>
        <v>-0.20303932320225604</v>
      </c>
      <c r="U32" s="63">
        <f t="shared" si="27"/>
        <v>693</v>
      </c>
      <c r="V32" s="63">
        <f t="shared" si="28"/>
        <v>-2592</v>
      </c>
      <c r="W32" s="64">
        <f t="shared" si="29"/>
        <v>3.3828423989120643E-2</v>
      </c>
      <c r="X32" s="64">
        <f t="shared" si="30"/>
        <v>5.0263073388829876E-2</v>
      </c>
      <c r="Y32" s="219">
        <v>2998</v>
      </c>
      <c r="Z32" s="63">
        <v>5</v>
      </c>
      <c r="AA32" s="63">
        <v>0</v>
      </c>
      <c r="AB32" s="63">
        <v>711</v>
      </c>
      <c r="AC32" s="63">
        <v>1329</v>
      </c>
      <c r="AD32" s="64">
        <f t="shared" si="31"/>
        <v>0.86919831223628696</v>
      </c>
      <c r="AE32" s="64">
        <f t="shared" si="32"/>
        <v>-0.55670446964643094</v>
      </c>
      <c r="AF32" s="63">
        <f t="shared" si="33"/>
        <v>618</v>
      </c>
      <c r="AG32" s="63">
        <f t="shared" si="34"/>
        <v>-1669</v>
      </c>
      <c r="AH32" s="64">
        <f t="shared" si="35"/>
        <v>3.4997629957339231E-2</v>
      </c>
      <c r="AI32" s="64">
        <f t="shared" si="36"/>
        <v>6.5657189437541685E-3</v>
      </c>
    </row>
    <row r="33" spans="1:35" ht="45" x14ac:dyDescent="0.25">
      <c r="A33" s="213" t="s">
        <v>176</v>
      </c>
      <c r="B33" s="223" t="s">
        <v>212</v>
      </c>
      <c r="C33" s="219">
        <f>C22-C23-C25-C26-C27-C28-C29-C30-C31-C32</f>
        <v>15757</v>
      </c>
      <c r="D33" s="226">
        <f>D22-D23-D25-D26-D27-D28-D29-D30-D31-D32</f>
        <v>3249</v>
      </c>
      <c r="E33" s="226">
        <f>E22-E23-E25-E26-E27-E28-E29-E30-E31-E32</f>
        <v>12690</v>
      </c>
      <c r="F33" s="226">
        <f>F22-F23-F25-F26-F27-F28-F29-F30-F31-F32</f>
        <v>15654</v>
      </c>
      <c r="G33" s="226">
        <f>G22-G23-G25-G26-G27-G28-G29-G30-G31-G32</f>
        <v>17340</v>
      </c>
      <c r="H33" s="227">
        <f t="shared" si="19"/>
        <v>0.10770410118819473</v>
      </c>
      <c r="I33" s="227">
        <f t="shared" si="20"/>
        <v>0.10046328615853262</v>
      </c>
      <c r="J33" s="226">
        <f t="shared" si="21"/>
        <v>1686</v>
      </c>
      <c r="K33" s="226">
        <f t="shared" si="22"/>
        <v>1583</v>
      </c>
      <c r="L33" s="227">
        <f t="shared" si="23"/>
        <v>7.509907100630156E-2</v>
      </c>
      <c r="M33" s="227">
        <f t="shared" si="24"/>
        <v>0.13496579154245508</v>
      </c>
      <c r="N33" s="219">
        <f>N22-N23-N25-N26-N27-N28-N29-N30-N31-N32</f>
        <v>12780</v>
      </c>
      <c r="O33" s="226">
        <f>O22-O23-O25-O26-O27-O28-O29-O30-O31-O32</f>
        <v>2687</v>
      </c>
      <c r="P33" s="226">
        <f>P22-P23-P25-P26-P27-P28-P29-P30-P31-P32</f>
        <v>9567</v>
      </c>
      <c r="Q33" s="226">
        <f>Q22-Q23-Q25-Q26-Q27-Q28-Q29-Q30-Q31-Q32</f>
        <v>11829</v>
      </c>
      <c r="R33" s="226">
        <f>R22-R23-R25-R26-R27-R28-R29-R30-R31-R32</f>
        <v>15217</v>
      </c>
      <c r="S33" s="227">
        <f t="shared" si="25"/>
        <v>0.28641474342717044</v>
      </c>
      <c r="T33" s="227">
        <f t="shared" si="26"/>
        <v>0.19068857589984356</v>
      </c>
      <c r="U33" s="226">
        <f t="shared" si="27"/>
        <v>3388</v>
      </c>
      <c r="V33" s="226">
        <f t="shared" si="28"/>
        <v>2437</v>
      </c>
      <c r="W33" s="227">
        <f t="shared" si="29"/>
        <v>5.0596336528646431E-2</v>
      </c>
      <c r="X33" s="227">
        <f t="shared" si="30"/>
        <v>0.11844143309697455</v>
      </c>
      <c r="Y33" s="219">
        <f>Y22-Y23-Y25-Y26-Y27-Y28-Y29-Y30-Y31-Y32</f>
        <v>2746</v>
      </c>
      <c r="Z33" s="226">
        <f>Z22-Z23-Z25-Z26-Z27-Z28-Z29-Z30-Z31-Z32</f>
        <v>658</v>
      </c>
      <c r="AA33" s="226">
        <f>AA22-AA23-AA25-AA26-AA27-AA28-AA29-AA30-AA31-AA32</f>
        <v>1303</v>
      </c>
      <c r="AB33" s="226">
        <f>AB22-AB23-AB25-AB26-AB27-AB28-AB29-AB30-AB31-AB32</f>
        <v>1271</v>
      </c>
      <c r="AC33" s="226">
        <f>AC22-AC23-AC25-AC26-AC27-AC28-AC29-AC30-AC31-AC32</f>
        <v>3330</v>
      </c>
      <c r="AD33" s="227">
        <f t="shared" si="31"/>
        <v>1.6199842643587727</v>
      </c>
      <c r="AE33" s="227">
        <f t="shared" si="32"/>
        <v>0.21267297887836856</v>
      </c>
      <c r="AF33" s="226">
        <f t="shared" si="33"/>
        <v>2059</v>
      </c>
      <c r="AG33" s="226">
        <f t="shared" si="34"/>
        <v>584</v>
      </c>
      <c r="AH33" s="227">
        <f t="shared" si="35"/>
        <v>8.7691578448412077E-2</v>
      </c>
      <c r="AI33" s="227">
        <f t="shared" si="36"/>
        <v>2.5919036092063173E-2</v>
      </c>
    </row>
    <row r="34" spans="1:35" ht="6" customHeight="1" x14ac:dyDescent="0.25"/>
    <row r="35" spans="1:35" ht="15" customHeight="1" x14ac:dyDescent="0.25">
      <c r="B35" s="41" t="s">
        <v>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row>
    <row r="50" spans="2:2" x14ac:dyDescent="0.25">
      <c r="B50" s="41"/>
    </row>
  </sheetData>
  <mergeCells count="6">
    <mergeCell ref="C6:M6"/>
    <mergeCell ref="N6:X6"/>
    <mergeCell ref="Y6:AI6"/>
    <mergeCell ref="C20:M20"/>
    <mergeCell ref="N20:X20"/>
    <mergeCell ref="Y20:AI2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31CA6-CC5A-4FA4-A3C9-8193744B66EA}">
  <dimension ref="A1:AM50"/>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22.28515625" style="14" customWidth="1"/>
    <col min="2" max="2" width="31.7109375" customWidth="1"/>
    <col min="3" max="7" width="12.42578125" customWidth="1"/>
    <col min="8" max="9" width="9.42578125" customWidth="1"/>
    <col min="10" max="10" width="12.42578125" customWidth="1"/>
    <col min="11" max="11" width="11.140625" customWidth="1"/>
    <col min="12" max="12" width="10.85546875" customWidth="1"/>
    <col min="13" max="13" width="10.140625" customWidth="1"/>
    <col min="14" max="15" width="11.42578125" customWidth="1"/>
    <col min="16" max="16" width="15.85546875" customWidth="1"/>
    <col min="17" max="18" width="11.42578125" customWidth="1"/>
    <col min="19" max="24" width="9.42578125" customWidth="1"/>
    <col min="25" max="28" width="11" customWidth="1"/>
    <col min="38" max="39" width="9.42578125" customWidth="1"/>
  </cols>
  <sheetData>
    <row r="1" spans="1:39" ht="40.5" customHeight="1" x14ac:dyDescent="0.25">
      <c r="A1" s="47"/>
    </row>
    <row r="4" spans="1:39" ht="21.75" customHeight="1" thickBot="1" x14ac:dyDescent="0.3">
      <c r="B4" s="12" t="str">
        <f>CONCATENATE("Turistas entrados a Canarias e islas según lugar de residencia")</f>
        <v>Turistas entrados a Canarias e islas según lugar de residencia</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row>
    <row r="5" spans="1:39" ht="6" customHeight="1" x14ac:dyDescent="0.25">
      <c r="C5" s="49"/>
      <c r="D5" s="49"/>
      <c r="E5" s="49"/>
      <c r="F5" s="49"/>
      <c r="G5" s="49"/>
      <c r="H5" s="49"/>
      <c r="I5" s="49"/>
      <c r="J5" s="49"/>
      <c r="K5" s="49"/>
      <c r="L5" s="49"/>
      <c r="M5" s="49"/>
    </row>
    <row r="6" spans="1:39" ht="15.75" x14ac:dyDescent="0.25">
      <c r="C6" s="209" t="s">
        <v>160</v>
      </c>
      <c r="D6" s="210"/>
      <c r="E6" s="210"/>
      <c r="F6" s="210"/>
      <c r="G6" s="210"/>
      <c r="H6" s="210"/>
      <c r="I6" s="210"/>
      <c r="J6" s="210"/>
      <c r="K6" s="210"/>
      <c r="L6" s="210"/>
      <c r="M6" s="210"/>
      <c r="N6" s="211" t="s">
        <v>162</v>
      </c>
      <c r="O6" s="212"/>
      <c r="P6" s="212"/>
      <c r="Q6" s="212"/>
      <c r="R6" s="212"/>
      <c r="S6" s="212"/>
      <c r="T6" s="212"/>
      <c r="U6" s="212"/>
      <c r="V6" s="212"/>
      <c r="W6" s="212"/>
      <c r="X6" s="212"/>
      <c r="Y6" s="211" t="s">
        <v>161</v>
      </c>
      <c r="Z6" s="212"/>
      <c r="AA6" s="212"/>
      <c r="AB6" s="212"/>
      <c r="AC6" s="212"/>
      <c r="AD6" s="212"/>
      <c r="AE6" s="212"/>
      <c r="AF6" s="212"/>
      <c r="AG6" s="212"/>
      <c r="AH6" s="212"/>
      <c r="AI6" s="212"/>
      <c r="AJ6" s="212"/>
      <c r="AK6" s="212"/>
      <c r="AL6" s="212"/>
      <c r="AM6" s="212"/>
    </row>
    <row r="7" spans="1:39" s="216" customFormat="1" ht="45.75" thickBot="1" x14ac:dyDescent="0.3">
      <c r="A7" s="213"/>
      <c r="B7" s="28"/>
      <c r="C7" s="50" t="s">
        <v>223</v>
      </c>
      <c r="D7" s="50" t="s">
        <v>224</v>
      </c>
      <c r="E7" s="50" t="s">
        <v>225</v>
      </c>
      <c r="F7" s="50" t="s">
        <v>226</v>
      </c>
      <c r="G7" s="50" t="s">
        <v>222</v>
      </c>
      <c r="H7" s="33" t="str">
        <f>CONCATENATE("Variación ",RIGHT(G7,2),"/",RIGHT(F7,2))</f>
        <v>Variación 23/22</v>
      </c>
      <c r="I7" s="33" t="str">
        <f>CONCATENATE("Variación ",RIGHT(G7,2),"/",RIGHT(C7,2))</f>
        <v>Variación 23/19</v>
      </c>
      <c r="J7" s="33" t="str">
        <f>CONCATENATE("diferencia ",RIGHT(G7,2),"/",RIGHT(F7,2))</f>
        <v>diferencia 23/22</v>
      </c>
      <c r="K7" s="33" t="str">
        <f>CONCATENATE("diferencia ",RIGHT(G7,2),"/",RIGHT(C7,2))</f>
        <v>diferencia 23/19</v>
      </c>
      <c r="L7" s="214" t="str">
        <f>CONCATENATE("Cuota ",RIGHT(G7,4))</f>
        <v>Cuota 2023</v>
      </c>
      <c r="M7" s="215" t="s">
        <v>208</v>
      </c>
      <c r="N7" s="50" t="s">
        <v>223</v>
      </c>
      <c r="O7" s="50" t="s">
        <v>224</v>
      </c>
      <c r="P7" s="50" t="s">
        <v>225</v>
      </c>
      <c r="Q7" s="50" t="s">
        <v>226</v>
      </c>
      <c r="R7" s="50" t="s">
        <v>222</v>
      </c>
      <c r="S7" s="33" t="str">
        <f>CONCATENATE("Variación ",RIGHT(R7,2),"/",RIGHT(Q7,2))</f>
        <v>Variación 23/22</v>
      </c>
      <c r="T7" s="33" t="str">
        <f>CONCATENATE("Variación ",RIGHT(R7,2),"/",RIGHT(N7,2))</f>
        <v>Variación 23/19</v>
      </c>
      <c r="U7" s="33" t="str">
        <f>CONCATENATE("diferencia ",RIGHT(R7,2),"/",RIGHT(Q7,2))</f>
        <v>diferencia 23/22</v>
      </c>
      <c r="V7" s="33" t="str">
        <f>CONCATENATE("diferencia ",RIGHT(R7,2),"/",RIGHT(N7,2))</f>
        <v>diferencia 23/19</v>
      </c>
      <c r="W7" s="214" t="str">
        <f>CONCATENATE("Cuota ",RIGHT(R7,4))</f>
        <v>Cuota 2023</v>
      </c>
      <c r="X7" s="215" t="s">
        <v>208</v>
      </c>
      <c r="Y7" s="50" t="s">
        <v>223</v>
      </c>
      <c r="Z7" s="50" t="s">
        <v>224</v>
      </c>
      <c r="AA7" s="50" t="s">
        <v>225</v>
      </c>
      <c r="AB7" s="50" t="s">
        <v>226</v>
      </c>
      <c r="AC7" s="50" t="s">
        <v>222</v>
      </c>
      <c r="AD7" s="33" t="str">
        <f>CONCATENATE("Variación ",RIGHT(AC7,2),"/",RIGHT(AB7,2))</f>
        <v>Variación 23/22</v>
      </c>
      <c r="AE7" s="33" t="str">
        <f>CONCATENATE("Variación ",RIGHT(AC7,2),"/",RIGHT(Y7,2))</f>
        <v>Variación 23/19</v>
      </c>
      <c r="AF7" s="33" t="str">
        <f>CONCATENATE("diferencia ",RIGHT(AC7,2),"/",RIGHT(AB7,2))</f>
        <v>diferencia 23/22</v>
      </c>
      <c r="AG7" s="33" t="str">
        <f>CONCATENATE("diferencia ",RIGHT(AC7,2),"/",RIGHT(Y7,2))</f>
        <v>diferencia 23/19</v>
      </c>
      <c r="AH7" s="214" t="str">
        <f t="shared" ref="AH7:AK7" si="0">CONCATENATE("Cuota ",RIGHT(Y7,4))</f>
        <v>Cuota 2019</v>
      </c>
      <c r="AI7" s="214" t="str">
        <f t="shared" si="0"/>
        <v>Cuota 2020</v>
      </c>
      <c r="AJ7" s="214" t="str">
        <f t="shared" si="0"/>
        <v>Cuota 2021</v>
      </c>
      <c r="AK7" s="214" t="str">
        <f t="shared" si="0"/>
        <v>Cuota 2022</v>
      </c>
      <c r="AL7" s="214" t="str">
        <f>CONCATENATE("Cuota ",RIGHT(AC7,4))</f>
        <v>Cuota 2023</v>
      </c>
      <c r="AM7" s="215" t="s">
        <v>208</v>
      </c>
    </row>
    <row r="8" spans="1:39" ht="15.75" x14ac:dyDescent="0.25">
      <c r="A8" s="213" t="s">
        <v>57</v>
      </c>
      <c r="B8" s="62" t="s">
        <v>58</v>
      </c>
      <c r="C8" s="217">
        <v>15115709</v>
      </c>
      <c r="D8" s="58">
        <v>4631804</v>
      </c>
      <c r="E8" s="58">
        <v>6697165</v>
      </c>
      <c r="F8" s="58">
        <v>14617383</v>
      </c>
      <c r="G8" s="58">
        <v>16210911</v>
      </c>
      <c r="H8" s="59">
        <f>G8/F8-1</f>
        <v>0.10901595723393176</v>
      </c>
      <c r="I8" s="59">
        <f>G8/C8-1</f>
        <v>7.2454557043933665E-2</v>
      </c>
      <c r="J8" s="58">
        <f>G8-F8</f>
        <v>1593528</v>
      </c>
      <c r="K8" s="58">
        <f>G8-C8</f>
        <v>1095202</v>
      </c>
      <c r="L8" s="59">
        <f>G8/$G$8</f>
        <v>1</v>
      </c>
      <c r="M8" s="218">
        <f>G8/$G$8</f>
        <v>1</v>
      </c>
      <c r="N8" s="219">
        <v>4272615</v>
      </c>
      <c r="O8" s="63">
        <v>1331425</v>
      </c>
      <c r="P8" s="63">
        <v>1789513</v>
      </c>
      <c r="Q8" s="63">
        <v>3868048</v>
      </c>
      <c r="R8" s="63">
        <v>4340676</v>
      </c>
      <c r="S8" s="64">
        <f>R8/Q8-1</f>
        <v>0.12218772879757434</v>
      </c>
      <c r="T8" s="64">
        <f>R8/N8-1</f>
        <v>1.5929588788130999E-2</v>
      </c>
      <c r="U8" s="63">
        <f>R8-Q8</f>
        <v>472628</v>
      </c>
      <c r="V8" s="63">
        <f>R8-N8</f>
        <v>68061</v>
      </c>
      <c r="W8" s="64">
        <f t="shared" ref="W8:W19" si="1">R8/$R$8</f>
        <v>1</v>
      </c>
      <c r="X8" s="64">
        <f>N8/$G8</f>
        <v>0.26356415132992833</v>
      </c>
      <c r="Y8" s="219">
        <v>5889454</v>
      </c>
      <c r="Z8" s="63">
        <v>1931945</v>
      </c>
      <c r="AA8" s="63">
        <v>2762750</v>
      </c>
      <c r="AB8" s="63">
        <v>5951456</v>
      </c>
      <c r="AC8" s="63">
        <v>6572823</v>
      </c>
      <c r="AD8" s="64">
        <f>AC8/AB8-1</f>
        <v>0.10440587983847993</v>
      </c>
      <c r="AE8" s="64">
        <f>AC8/Y8-1</f>
        <v>0.11603265769628224</v>
      </c>
      <c r="AF8" s="63">
        <f>AC8-AB8</f>
        <v>621367</v>
      </c>
      <c r="AG8" s="63">
        <f>AC8-Y8</f>
        <v>683369</v>
      </c>
      <c r="AH8" s="64">
        <f>Y8/$Y$8</f>
        <v>1</v>
      </c>
      <c r="AI8" s="64">
        <f>Z8/$Z$8</f>
        <v>1</v>
      </c>
      <c r="AJ8" s="64">
        <f>AA8/$AA$8</f>
        <v>1</v>
      </c>
      <c r="AK8" s="64">
        <f>AB8/$AB$8</f>
        <v>1</v>
      </c>
      <c r="AL8" s="64">
        <f>AC8/$AC$8</f>
        <v>1</v>
      </c>
      <c r="AM8" s="64">
        <f>AC8/$G8</f>
        <v>0.405456732197222</v>
      </c>
    </row>
    <row r="9" spans="1:39" ht="30" x14ac:dyDescent="0.25">
      <c r="A9" s="213" t="s">
        <v>88</v>
      </c>
      <c r="B9" s="62" t="s">
        <v>210</v>
      </c>
      <c r="C9" s="217">
        <v>1968234</v>
      </c>
      <c r="D9" s="58">
        <v>812839</v>
      </c>
      <c r="E9" s="58">
        <v>1418435</v>
      </c>
      <c r="F9" s="58">
        <v>1923053</v>
      </c>
      <c r="G9" s="58">
        <v>1944338</v>
      </c>
      <c r="H9" s="221">
        <f t="shared" ref="H9:H19" si="2">G9/F9-1</f>
        <v>1.1068337690120833E-2</v>
      </c>
      <c r="I9" s="221">
        <f t="shared" ref="I9:I19" si="3">G9/C9-1</f>
        <v>-1.2140832848126837E-2</v>
      </c>
      <c r="J9" s="222">
        <f t="shared" ref="J9:J19" si="4">G9-F9</f>
        <v>21285</v>
      </c>
      <c r="K9" s="222">
        <f t="shared" ref="K9:K19" si="5">G9-C9</f>
        <v>-23896</v>
      </c>
      <c r="L9" s="221">
        <f t="shared" ref="L9:L19" si="6">G9/$G$8</f>
        <v>0.11994008233096833</v>
      </c>
      <c r="M9" s="221">
        <f t="shared" ref="M9:M19" si="7">G9/$G$8</f>
        <v>0.11994008233096833</v>
      </c>
      <c r="N9" s="219">
        <v>651858</v>
      </c>
      <c r="O9" s="63">
        <v>240896</v>
      </c>
      <c r="P9" s="63">
        <v>390335</v>
      </c>
      <c r="Q9" s="63">
        <v>551209</v>
      </c>
      <c r="R9" s="63">
        <v>529201</v>
      </c>
      <c r="S9" s="64">
        <f t="shared" ref="S9:S19" si="8">R9/Q9-1</f>
        <v>-3.9926779134593193E-2</v>
      </c>
      <c r="T9" s="64">
        <f t="shared" ref="T9:T19" si="9">R9/N9-1</f>
        <v>-0.18816521389627805</v>
      </c>
      <c r="U9" s="63">
        <f t="shared" ref="U9:U19" si="10">R9-Q9</f>
        <v>-22008</v>
      </c>
      <c r="V9" s="63">
        <f t="shared" ref="V9:V19" si="11">R9-N9</f>
        <v>-122657</v>
      </c>
      <c r="W9" s="64">
        <f t="shared" si="1"/>
        <v>0.12191672449176119</v>
      </c>
      <c r="X9" s="64">
        <f t="shared" ref="X9:X19" si="12">N9/$G9</f>
        <v>0.33525961021180473</v>
      </c>
      <c r="Y9" s="219">
        <v>841245</v>
      </c>
      <c r="Z9" s="63">
        <v>352762</v>
      </c>
      <c r="AA9" s="63">
        <v>573642</v>
      </c>
      <c r="AB9" s="63">
        <v>835206</v>
      </c>
      <c r="AC9" s="63">
        <v>894417</v>
      </c>
      <c r="AD9" s="64">
        <f t="shared" ref="AD9:AD19" si="13">AC9/AB9-1</f>
        <v>7.0893887256556987E-2</v>
      </c>
      <c r="AE9" s="64">
        <f t="shared" ref="AE9:AE19" si="14">AC9/Y9-1</f>
        <v>6.3206319205463268E-2</v>
      </c>
      <c r="AF9" s="63">
        <f t="shared" ref="AF9:AF19" si="15">AC9-AB9</f>
        <v>59211</v>
      </c>
      <c r="AG9" s="63">
        <f t="shared" ref="AG9:AG19" si="16">AC9-Y9</f>
        <v>53172</v>
      </c>
      <c r="AH9" s="64">
        <f t="shared" ref="AH9:AH19" si="17">Y9/$Y$8</f>
        <v>0.14283921735359509</v>
      </c>
      <c r="AI9" s="64">
        <f t="shared" ref="AI9:AI19" si="18">Z9/$Z$8</f>
        <v>0.18259422499087707</v>
      </c>
      <c r="AJ9" s="64">
        <f t="shared" ref="AJ9:AJ19" si="19">AA9/$AA$8</f>
        <v>0.20763442222423309</v>
      </c>
      <c r="AK9" s="64">
        <f t="shared" ref="AK9:AK19" si="20">AB9/$AB$8</f>
        <v>0.14033641515622394</v>
      </c>
      <c r="AL9" s="64">
        <f t="shared" ref="AL9:AL19" si="21">AC9/$AC$8</f>
        <v>0.13607805961000319</v>
      </c>
      <c r="AM9" s="64">
        <f t="shared" ref="AM9:AM19" si="22">AC9/$G9</f>
        <v>0.46001106803446729</v>
      </c>
    </row>
    <row r="10" spans="1:39" ht="30" x14ac:dyDescent="0.25">
      <c r="A10" s="213" t="s">
        <v>92</v>
      </c>
      <c r="B10" s="62" t="s">
        <v>93</v>
      </c>
      <c r="C10" s="217">
        <v>13147474</v>
      </c>
      <c r="D10" s="58">
        <v>3818966</v>
      </c>
      <c r="E10" s="58">
        <v>5278731</v>
      </c>
      <c r="F10" s="58">
        <v>12694329</v>
      </c>
      <c r="G10" s="58">
        <v>14266572</v>
      </c>
      <c r="H10" s="221">
        <f t="shared" si="2"/>
        <v>0.12385396660193693</v>
      </c>
      <c r="I10" s="221">
        <f t="shared" si="3"/>
        <v>8.5118860094341997E-2</v>
      </c>
      <c r="J10" s="222">
        <f t="shared" si="4"/>
        <v>1572243</v>
      </c>
      <c r="K10" s="222">
        <f t="shared" si="5"/>
        <v>1119098</v>
      </c>
      <c r="L10" s="221">
        <f t="shared" si="6"/>
        <v>0.88005985598218384</v>
      </c>
      <c r="M10" s="221">
        <f t="shared" si="7"/>
        <v>0.88005985598218384</v>
      </c>
      <c r="N10" s="219">
        <v>3620756</v>
      </c>
      <c r="O10" s="63">
        <v>1090529</v>
      </c>
      <c r="P10" s="63">
        <v>1399181</v>
      </c>
      <c r="Q10" s="63">
        <v>3316840</v>
      </c>
      <c r="R10" s="63">
        <v>3811475</v>
      </c>
      <c r="S10" s="64">
        <f t="shared" si="8"/>
        <v>0.1491283872601632</v>
      </c>
      <c r="T10" s="64">
        <f t="shared" si="9"/>
        <v>5.267380624377882E-2</v>
      </c>
      <c r="U10" s="63">
        <f t="shared" si="10"/>
        <v>494635</v>
      </c>
      <c r="V10" s="63">
        <f t="shared" si="11"/>
        <v>190719</v>
      </c>
      <c r="W10" s="64">
        <f t="shared" si="1"/>
        <v>0.87808327550823884</v>
      </c>
      <c r="X10" s="64">
        <f t="shared" si="12"/>
        <v>0.25379299245817427</v>
      </c>
      <c r="Y10" s="219">
        <v>5048209</v>
      </c>
      <c r="Z10" s="63">
        <v>1579182</v>
      </c>
      <c r="AA10" s="63">
        <v>2189109</v>
      </c>
      <c r="AB10" s="63">
        <v>5116249</v>
      </c>
      <c r="AC10" s="63">
        <v>5678405</v>
      </c>
      <c r="AD10" s="64">
        <f t="shared" si="13"/>
        <v>0.10987659122923854</v>
      </c>
      <c r="AE10" s="64">
        <f t="shared" si="14"/>
        <v>0.12483556049284017</v>
      </c>
      <c r="AF10" s="63">
        <f t="shared" si="15"/>
        <v>562156</v>
      </c>
      <c r="AG10" s="63">
        <f t="shared" si="16"/>
        <v>630196</v>
      </c>
      <c r="AH10" s="64">
        <f t="shared" si="17"/>
        <v>0.85716078264640494</v>
      </c>
      <c r="AI10" s="64">
        <f t="shared" si="18"/>
        <v>0.81740525739604386</v>
      </c>
      <c r="AJ10" s="64">
        <f t="shared" si="19"/>
        <v>0.79236593973396074</v>
      </c>
      <c r="AK10" s="64">
        <f t="shared" si="20"/>
        <v>0.85966341681766612</v>
      </c>
      <c r="AL10" s="64">
        <f t="shared" si="21"/>
        <v>0.86392178824836752</v>
      </c>
      <c r="AM10" s="64">
        <f t="shared" si="22"/>
        <v>0.39802168313453296</v>
      </c>
    </row>
    <row r="11" spans="1:39" ht="15.75" x14ac:dyDescent="0.25">
      <c r="A11" s="213" t="s">
        <v>97</v>
      </c>
      <c r="B11" s="62" t="s">
        <v>97</v>
      </c>
      <c r="C11" s="217">
        <v>4939404</v>
      </c>
      <c r="D11" s="58">
        <v>1174639</v>
      </c>
      <c r="E11" s="58">
        <v>1288931</v>
      </c>
      <c r="F11" s="58">
        <v>4955440</v>
      </c>
      <c r="G11" s="58">
        <v>5612270</v>
      </c>
      <c r="H11" s="221">
        <f t="shared" si="2"/>
        <v>0.13254726119174087</v>
      </c>
      <c r="I11" s="221">
        <f t="shared" si="3"/>
        <v>0.13622412744533552</v>
      </c>
      <c r="J11" s="222">
        <f t="shared" si="4"/>
        <v>656830</v>
      </c>
      <c r="K11" s="222">
        <f t="shared" si="5"/>
        <v>672866</v>
      </c>
      <c r="L11" s="221">
        <f t="shared" si="6"/>
        <v>0.34620324545610054</v>
      </c>
      <c r="M11" s="221">
        <f t="shared" si="7"/>
        <v>0.34620324545610054</v>
      </c>
      <c r="N11" s="219">
        <v>771922</v>
      </c>
      <c r="O11" s="63">
        <v>171447</v>
      </c>
      <c r="P11" s="63">
        <v>187478</v>
      </c>
      <c r="Q11" s="63">
        <v>792488</v>
      </c>
      <c r="R11" s="63">
        <v>947449</v>
      </c>
      <c r="S11" s="64">
        <f t="shared" si="8"/>
        <v>0.19553734567589665</v>
      </c>
      <c r="T11" s="64">
        <f t="shared" si="9"/>
        <v>0.22738955490321566</v>
      </c>
      <c r="U11" s="63">
        <f t="shared" si="10"/>
        <v>154961</v>
      </c>
      <c r="V11" s="63">
        <f t="shared" si="11"/>
        <v>175527</v>
      </c>
      <c r="W11" s="64">
        <f t="shared" si="1"/>
        <v>0.21827222303622754</v>
      </c>
      <c r="X11" s="64">
        <f t="shared" si="12"/>
        <v>0.13754185026736063</v>
      </c>
      <c r="Y11" s="219">
        <v>2247876</v>
      </c>
      <c r="Z11" s="63">
        <v>585804</v>
      </c>
      <c r="AA11" s="63">
        <v>627514</v>
      </c>
      <c r="AB11" s="63">
        <v>2275351</v>
      </c>
      <c r="AC11" s="63">
        <v>2500430</v>
      </c>
      <c r="AD11" s="64">
        <f t="shared" si="13"/>
        <v>9.8920562146235902E-2</v>
      </c>
      <c r="AE11" s="64">
        <f t="shared" si="14"/>
        <v>0.11235228277716391</v>
      </c>
      <c r="AF11" s="63">
        <f t="shared" si="15"/>
        <v>225079</v>
      </c>
      <c r="AG11" s="63">
        <f t="shared" si="16"/>
        <v>252554</v>
      </c>
      <c r="AH11" s="64">
        <f t="shared" si="17"/>
        <v>0.38167816575186764</v>
      </c>
      <c r="AI11" s="64">
        <f t="shared" si="18"/>
        <v>0.30321981215821359</v>
      </c>
      <c r="AJ11" s="64">
        <f t="shared" si="19"/>
        <v>0.22713383404216814</v>
      </c>
      <c r="AK11" s="64">
        <f t="shared" si="20"/>
        <v>0.38231837721727252</v>
      </c>
      <c r="AL11" s="64">
        <f t="shared" si="21"/>
        <v>0.38041949402866926</v>
      </c>
      <c r="AM11" s="64">
        <f t="shared" si="22"/>
        <v>0.44552917090589012</v>
      </c>
    </row>
    <row r="12" spans="1:39" ht="15.75" x14ac:dyDescent="0.25">
      <c r="A12" s="213" t="s">
        <v>104</v>
      </c>
      <c r="B12" s="62" t="s">
        <v>104</v>
      </c>
      <c r="C12" s="217">
        <v>2651378</v>
      </c>
      <c r="D12" s="58">
        <v>893652</v>
      </c>
      <c r="E12" s="58">
        <v>1297534</v>
      </c>
      <c r="F12" s="58">
        <v>2274763</v>
      </c>
      <c r="G12" s="58">
        <v>2551711</v>
      </c>
      <c r="H12" s="221">
        <f t="shared" si="2"/>
        <v>0.1217480678206917</v>
      </c>
      <c r="I12" s="221">
        <f t="shared" si="3"/>
        <v>-3.7590641545641512E-2</v>
      </c>
      <c r="J12" s="222">
        <f t="shared" si="4"/>
        <v>276948</v>
      </c>
      <c r="K12" s="222">
        <f t="shared" si="5"/>
        <v>-99667</v>
      </c>
      <c r="L12" s="221">
        <f t="shared" si="6"/>
        <v>0.15740700815642009</v>
      </c>
      <c r="M12" s="221">
        <f t="shared" si="7"/>
        <v>0.15740700815642009</v>
      </c>
      <c r="N12" s="219">
        <v>874742</v>
      </c>
      <c r="O12" s="63">
        <v>292641</v>
      </c>
      <c r="P12" s="63">
        <v>407466</v>
      </c>
      <c r="Q12" s="63">
        <v>720959</v>
      </c>
      <c r="R12" s="63">
        <v>819660</v>
      </c>
      <c r="S12" s="64">
        <f t="shared" si="8"/>
        <v>0.13690237586325993</v>
      </c>
      <c r="T12" s="64">
        <f t="shared" si="9"/>
        <v>-6.2969424127342744E-2</v>
      </c>
      <c r="U12" s="63">
        <f t="shared" si="10"/>
        <v>98701</v>
      </c>
      <c r="V12" s="63">
        <f t="shared" si="11"/>
        <v>-55082</v>
      </c>
      <c r="W12" s="64">
        <f t="shared" si="1"/>
        <v>0.18883233855740442</v>
      </c>
      <c r="X12" s="64">
        <f t="shared" si="12"/>
        <v>0.34280606228526661</v>
      </c>
      <c r="Y12" s="219">
        <v>741999</v>
      </c>
      <c r="Z12" s="63">
        <v>282818</v>
      </c>
      <c r="AA12" s="63">
        <v>393332</v>
      </c>
      <c r="AB12" s="63">
        <v>666318</v>
      </c>
      <c r="AC12" s="63">
        <v>773544</v>
      </c>
      <c r="AD12" s="64">
        <f t="shared" si="13"/>
        <v>0.16092316281415187</v>
      </c>
      <c r="AE12" s="64">
        <f t="shared" si="14"/>
        <v>4.2513534384817309E-2</v>
      </c>
      <c r="AF12" s="63">
        <f t="shared" si="15"/>
        <v>107226</v>
      </c>
      <c r="AG12" s="63">
        <f t="shared" si="16"/>
        <v>31545</v>
      </c>
      <c r="AH12" s="64">
        <f t="shared" si="17"/>
        <v>0.12598774011988209</v>
      </c>
      <c r="AI12" s="64">
        <f t="shared" si="18"/>
        <v>0.14639029578999402</v>
      </c>
      <c r="AJ12" s="64">
        <f t="shared" si="19"/>
        <v>0.14236974029499594</v>
      </c>
      <c r="AK12" s="64">
        <f t="shared" si="20"/>
        <v>0.11195882150519133</v>
      </c>
      <c r="AL12" s="64">
        <f t="shared" si="21"/>
        <v>0.11768824445751848</v>
      </c>
      <c r="AM12" s="64">
        <f t="shared" si="22"/>
        <v>0.30314718241995275</v>
      </c>
    </row>
    <row r="13" spans="1:39" ht="15.75" x14ac:dyDescent="0.25">
      <c r="A13" s="213" t="s">
        <v>113</v>
      </c>
      <c r="B13" s="62" t="s">
        <v>113</v>
      </c>
      <c r="C13" s="217">
        <v>400098</v>
      </c>
      <c r="D13" s="58">
        <v>156089</v>
      </c>
      <c r="E13" s="58">
        <v>251126</v>
      </c>
      <c r="F13" s="58">
        <v>407509</v>
      </c>
      <c r="G13" s="58">
        <v>432062</v>
      </c>
      <c r="H13" s="221">
        <f t="shared" si="2"/>
        <v>6.0251430029766295E-2</v>
      </c>
      <c r="I13" s="221">
        <f t="shared" si="3"/>
        <v>7.9890426845422802E-2</v>
      </c>
      <c r="J13" s="222">
        <f t="shared" si="4"/>
        <v>24553</v>
      </c>
      <c r="K13" s="222">
        <f t="shared" si="5"/>
        <v>31964</v>
      </c>
      <c r="L13" s="221">
        <f t="shared" si="6"/>
        <v>2.6652542845988114E-2</v>
      </c>
      <c r="M13" s="221">
        <f t="shared" si="7"/>
        <v>2.6652542845988114E-2</v>
      </c>
      <c r="N13" s="219">
        <v>103474</v>
      </c>
      <c r="O13" s="63">
        <v>31800</v>
      </c>
      <c r="P13" s="63">
        <v>57611</v>
      </c>
      <c r="Q13" s="63">
        <v>105972</v>
      </c>
      <c r="R13" s="63">
        <v>108972</v>
      </c>
      <c r="S13" s="64">
        <f t="shared" si="8"/>
        <v>2.8309364737855391E-2</v>
      </c>
      <c r="T13" s="64">
        <f t="shared" si="9"/>
        <v>5.3134120648665295E-2</v>
      </c>
      <c r="U13" s="63">
        <f t="shared" si="10"/>
        <v>3000</v>
      </c>
      <c r="V13" s="63">
        <f t="shared" si="11"/>
        <v>5498</v>
      </c>
      <c r="W13" s="64">
        <f t="shared" si="1"/>
        <v>2.510484542039074E-2</v>
      </c>
      <c r="X13" s="64">
        <f t="shared" si="12"/>
        <v>0.23948877707366073</v>
      </c>
      <c r="Y13" s="219">
        <v>221117</v>
      </c>
      <c r="Z13" s="63">
        <v>95337</v>
      </c>
      <c r="AA13" s="63">
        <v>153738</v>
      </c>
      <c r="AB13" s="63">
        <v>230574</v>
      </c>
      <c r="AC13" s="63">
        <v>238263</v>
      </c>
      <c r="AD13" s="64">
        <f t="shared" si="13"/>
        <v>3.3347211741133087E-2</v>
      </c>
      <c r="AE13" s="64">
        <f t="shared" si="14"/>
        <v>7.7542658411610121E-2</v>
      </c>
      <c r="AF13" s="63">
        <f t="shared" si="15"/>
        <v>7689</v>
      </c>
      <c r="AG13" s="63">
        <f t="shared" si="16"/>
        <v>17146</v>
      </c>
      <c r="AH13" s="64">
        <f t="shared" si="17"/>
        <v>3.7544566949669698E-2</v>
      </c>
      <c r="AI13" s="64">
        <f t="shared" si="18"/>
        <v>4.9347678117130665E-2</v>
      </c>
      <c r="AJ13" s="64">
        <f t="shared" si="19"/>
        <v>5.5646728802823273E-2</v>
      </c>
      <c r="AK13" s="64">
        <f t="shared" si="20"/>
        <v>3.8742452267142694E-2</v>
      </c>
      <c r="AL13" s="64">
        <f t="shared" si="21"/>
        <v>3.624972101028736E-2</v>
      </c>
      <c r="AM13" s="64">
        <f t="shared" si="22"/>
        <v>0.55145557813461954</v>
      </c>
    </row>
    <row r="14" spans="1:39" ht="15.75" x14ac:dyDescent="0.25">
      <c r="A14" s="213" t="s">
        <v>110</v>
      </c>
      <c r="B14" s="62" t="s">
        <v>110</v>
      </c>
      <c r="C14" s="217">
        <v>583267</v>
      </c>
      <c r="D14" s="58">
        <v>204615</v>
      </c>
      <c r="E14" s="58">
        <v>460424</v>
      </c>
      <c r="F14" s="58">
        <v>775139</v>
      </c>
      <c r="G14" s="58">
        <v>841310</v>
      </c>
      <c r="H14" s="221">
        <f t="shared" si="2"/>
        <v>8.5366624566690641E-2</v>
      </c>
      <c r="I14" s="221">
        <f t="shared" si="3"/>
        <v>0.44240973687865082</v>
      </c>
      <c r="J14" s="222">
        <f t="shared" si="4"/>
        <v>66171</v>
      </c>
      <c r="K14" s="222">
        <f t="shared" si="5"/>
        <v>258043</v>
      </c>
      <c r="L14" s="221">
        <f t="shared" si="6"/>
        <v>5.1897761945642662E-2</v>
      </c>
      <c r="M14" s="221">
        <f t="shared" si="7"/>
        <v>5.1897761945642662E-2</v>
      </c>
      <c r="N14" s="219">
        <v>95530</v>
      </c>
      <c r="O14" s="63">
        <v>30890</v>
      </c>
      <c r="P14" s="63">
        <v>73774</v>
      </c>
      <c r="Q14" s="63">
        <v>136369</v>
      </c>
      <c r="R14" s="63">
        <v>158745</v>
      </c>
      <c r="S14" s="64">
        <f t="shared" si="8"/>
        <v>0.16408421268763429</v>
      </c>
      <c r="T14" s="64">
        <f t="shared" si="9"/>
        <v>0.66172929969643035</v>
      </c>
      <c r="U14" s="63">
        <f t="shared" si="10"/>
        <v>22376</v>
      </c>
      <c r="V14" s="63">
        <f t="shared" si="11"/>
        <v>63215</v>
      </c>
      <c r="W14" s="64">
        <f t="shared" si="1"/>
        <v>3.6571492550929854E-2</v>
      </c>
      <c r="X14" s="64">
        <f t="shared" si="12"/>
        <v>0.11354910793880971</v>
      </c>
      <c r="Y14" s="219">
        <v>219266</v>
      </c>
      <c r="Z14" s="63">
        <v>85975</v>
      </c>
      <c r="AA14" s="63">
        <v>202743</v>
      </c>
      <c r="AB14" s="63">
        <v>318567</v>
      </c>
      <c r="AC14" s="63">
        <v>335897</v>
      </c>
      <c r="AD14" s="64">
        <f t="shared" si="13"/>
        <v>5.4399859370242387E-2</v>
      </c>
      <c r="AE14" s="64">
        <f t="shared" si="14"/>
        <v>0.53191557286583424</v>
      </c>
      <c r="AF14" s="63">
        <f t="shared" si="15"/>
        <v>17330</v>
      </c>
      <c r="AG14" s="63">
        <f t="shared" si="16"/>
        <v>116631</v>
      </c>
      <c r="AH14" s="64">
        <f t="shared" si="17"/>
        <v>3.723027635498978E-2</v>
      </c>
      <c r="AI14" s="64">
        <f t="shared" si="18"/>
        <v>4.4501784471090017E-2</v>
      </c>
      <c r="AJ14" s="64">
        <f t="shared" si="19"/>
        <v>7.3384490091394444E-2</v>
      </c>
      <c r="AK14" s="64">
        <f t="shared" si="20"/>
        <v>5.3527573756741206E-2</v>
      </c>
      <c r="AL14" s="64">
        <f t="shared" si="21"/>
        <v>5.1103916840602587E-2</v>
      </c>
      <c r="AM14" s="64">
        <f t="shared" si="22"/>
        <v>0.39925473368912767</v>
      </c>
    </row>
    <row r="15" spans="1:39" ht="15.75" x14ac:dyDescent="0.25">
      <c r="A15" s="213" t="s">
        <v>117</v>
      </c>
      <c r="B15" s="62" t="s">
        <v>211</v>
      </c>
      <c r="C15" s="217">
        <v>583955</v>
      </c>
      <c r="D15" s="58">
        <v>174557</v>
      </c>
      <c r="E15" s="58">
        <v>314758</v>
      </c>
      <c r="F15" s="58">
        <v>656285</v>
      </c>
      <c r="G15" s="58">
        <v>658423</v>
      </c>
      <c r="H15" s="221">
        <f t="shared" si="2"/>
        <v>3.2577310162504869E-3</v>
      </c>
      <c r="I15" s="221">
        <f t="shared" si="3"/>
        <v>0.12752352492914687</v>
      </c>
      <c r="J15" s="222">
        <f t="shared" si="4"/>
        <v>2138</v>
      </c>
      <c r="K15" s="222">
        <f t="shared" si="5"/>
        <v>74468</v>
      </c>
      <c r="L15" s="221">
        <f t="shared" si="6"/>
        <v>4.0616039407038874E-2</v>
      </c>
      <c r="M15" s="221">
        <f t="shared" si="7"/>
        <v>4.0616039407038874E-2</v>
      </c>
      <c r="N15" s="219">
        <v>237795</v>
      </c>
      <c r="O15" s="63">
        <v>68277</v>
      </c>
      <c r="P15" s="63">
        <v>126644</v>
      </c>
      <c r="Q15" s="63">
        <v>275272</v>
      </c>
      <c r="R15" s="63">
        <v>273327</v>
      </c>
      <c r="S15" s="64">
        <f t="shared" si="8"/>
        <v>-7.0657386148972323E-3</v>
      </c>
      <c r="T15" s="64">
        <f t="shared" si="9"/>
        <v>0.14942282217876746</v>
      </c>
      <c r="U15" s="63">
        <f t="shared" si="10"/>
        <v>-1945</v>
      </c>
      <c r="V15" s="63">
        <f t="shared" si="11"/>
        <v>35532</v>
      </c>
      <c r="W15" s="64">
        <f t="shared" si="1"/>
        <v>6.2968763390771385E-2</v>
      </c>
      <c r="X15" s="64">
        <f t="shared" si="12"/>
        <v>0.36115840424772527</v>
      </c>
      <c r="Y15" s="219">
        <v>182882</v>
      </c>
      <c r="Z15" s="63">
        <v>57771</v>
      </c>
      <c r="AA15" s="63">
        <v>116178</v>
      </c>
      <c r="AB15" s="63">
        <v>217409</v>
      </c>
      <c r="AC15" s="63">
        <v>238075</v>
      </c>
      <c r="AD15" s="64">
        <f t="shared" si="13"/>
        <v>9.5055862452796402E-2</v>
      </c>
      <c r="AE15" s="64">
        <f t="shared" si="14"/>
        <v>0.30179569339792867</v>
      </c>
      <c r="AF15" s="63">
        <f t="shared" si="15"/>
        <v>20666</v>
      </c>
      <c r="AG15" s="63">
        <f t="shared" si="16"/>
        <v>55193</v>
      </c>
      <c r="AH15" s="64">
        <f t="shared" si="17"/>
        <v>3.105245409846142E-2</v>
      </c>
      <c r="AI15" s="64">
        <f t="shared" si="18"/>
        <v>2.9903025189640491E-2</v>
      </c>
      <c r="AJ15" s="64">
        <f t="shared" si="19"/>
        <v>4.2051579042620579E-2</v>
      </c>
      <c r="AK15" s="64">
        <f t="shared" si="20"/>
        <v>3.6530388530134475E-2</v>
      </c>
      <c r="AL15" s="64">
        <f t="shared" si="21"/>
        <v>3.622111838398813E-2</v>
      </c>
      <c r="AM15" s="64">
        <f t="shared" si="22"/>
        <v>0.36158366278213244</v>
      </c>
    </row>
    <row r="16" spans="1:39" ht="15.75" x14ac:dyDescent="0.25">
      <c r="A16" s="213" t="s">
        <v>101</v>
      </c>
      <c r="B16" s="62" t="s">
        <v>101</v>
      </c>
      <c r="C16" s="217">
        <v>584856</v>
      </c>
      <c r="D16" s="58">
        <v>118458</v>
      </c>
      <c r="E16" s="58">
        <v>178730</v>
      </c>
      <c r="F16" s="58">
        <v>570510</v>
      </c>
      <c r="G16" s="58">
        <v>725824</v>
      </c>
      <c r="H16" s="221">
        <f t="shared" si="2"/>
        <v>0.27223712117228449</v>
      </c>
      <c r="I16" s="221">
        <f t="shared" si="3"/>
        <v>0.24103027069911231</v>
      </c>
      <c r="J16" s="222">
        <f t="shared" si="4"/>
        <v>155314</v>
      </c>
      <c r="K16" s="222">
        <f t="shared" si="5"/>
        <v>140968</v>
      </c>
      <c r="L16" s="221">
        <f t="shared" si="6"/>
        <v>4.4773794637451285E-2</v>
      </c>
      <c r="M16" s="221">
        <f t="shared" si="7"/>
        <v>4.4773794637451285E-2</v>
      </c>
      <c r="N16" s="219">
        <v>77915</v>
      </c>
      <c r="O16" s="63">
        <v>19217</v>
      </c>
      <c r="P16" s="63">
        <v>24357</v>
      </c>
      <c r="Q16" s="63">
        <v>81125</v>
      </c>
      <c r="R16" s="63">
        <v>110766</v>
      </c>
      <c r="S16" s="64">
        <f t="shared" si="8"/>
        <v>0.36537442218798155</v>
      </c>
      <c r="T16" s="64">
        <f t="shared" si="9"/>
        <v>0.42162613104023605</v>
      </c>
      <c r="U16" s="63">
        <f t="shared" si="10"/>
        <v>29641</v>
      </c>
      <c r="V16" s="63">
        <f t="shared" si="11"/>
        <v>32851</v>
      </c>
      <c r="W16" s="64">
        <f t="shared" si="1"/>
        <v>2.5518145099979819E-2</v>
      </c>
      <c r="X16" s="64">
        <f t="shared" si="12"/>
        <v>0.10734696014460805</v>
      </c>
      <c r="Y16" s="219">
        <v>161861</v>
      </c>
      <c r="Z16" s="63">
        <v>40784</v>
      </c>
      <c r="AA16" s="63">
        <v>60835</v>
      </c>
      <c r="AB16" s="63">
        <v>182609</v>
      </c>
      <c r="AC16" s="63">
        <v>205954</v>
      </c>
      <c r="AD16" s="64">
        <f t="shared" si="13"/>
        <v>0.12784145359757737</v>
      </c>
      <c r="AE16" s="64">
        <f t="shared" si="14"/>
        <v>0.27241274921074266</v>
      </c>
      <c r="AF16" s="63">
        <f t="shared" si="15"/>
        <v>23345</v>
      </c>
      <c r="AG16" s="63">
        <f t="shared" si="16"/>
        <v>44093</v>
      </c>
      <c r="AH16" s="64">
        <f t="shared" si="17"/>
        <v>2.7483192839268294E-2</v>
      </c>
      <c r="AI16" s="64">
        <f t="shared" si="18"/>
        <v>2.1110331815864324E-2</v>
      </c>
      <c r="AJ16" s="64">
        <f t="shared" si="19"/>
        <v>2.2019726721563659E-2</v>
      </c>
      <c r="AK16" s="64">
        <f t="shared" si="20"/>
        <v>3.0683079905152622E-2</v>
      </c>
      <c r="AL16" s="64">
        <f t="shared" si="21"/>
        <v>3.1334177110809158E-2</v>
      </c>
      <c r="AM16" s="64">
        <f t="shared" si="22"/>
        <v>0.28375198395203244</v>
      </c>
    </row>
    <row r="17" spans="1:39" ht="16.5" thickBot="1" x14ac:dyDescent="0.3">
      <c r="A17" s="213" t="s">
        <v>107</v>
      </c>
      <c r="B17" s="62" t="s">
        <v>107</v>
      </c>
      <c r="C17" s="217">
        <v>455384</v>
      </c>
      <c r="D17" s="58">
        <v>133703</v>
      </c>
      <c r="E17" s="58">
        <v>286688</v>
      </c>
      <c r="F17" s="58">
        <v>603763</v>
      </c>
      <c r="G17" s="58">
        <v>654625</v>
      </c>
      <c r="H17" s="221">
        <f t="shared" si="2"/>
        <v>8.4241664361678348E-2</v>
      </c>
      <c r="I17" s="221">
        <f t="shared" si="3"/>
        <v>0.4375230574635911</v>
      </c>
      <c r="J17" s="222">
        <f t="shared" si="4"/>
        <v>50862</v>
      </c>
      <c r="K17" s="222">
        <f t="shared" si="5"/>
        <v>199241</v>
      </c>
      <c r="L17" s="221">
        <f t="shared" si="6"/>
        <v>4.0381752758990537E-2</v>
      </c>
      <c r="M17" s="221">
        <f t="shared" si="7"/>
        <v>4.0381752758990537E-2</v>
      </c>
      <c r="N17" s="219">
        <v>100344</v>
      </c>
      <c r="O17" s="63">
        <v>29905</v>
      </c>
      <c r="P17" s="63">
        <v>50034</v>
      </c>
      <c r="Q17" s="63">
        <v>114253</v>
      </c>
      <c r="R17" s="63">
        <v>126834</v>
      </c>
      <c r="S17" s="64">
        <f t="shared" si="8"/>
        <v>0.11011527049617964</v>
      </c>
      <c r="T17" s="64">
        <f t="shared" si="9"/>
        <v>0.26399186797416885</v>
      </c>
      <c r="U17" s="63">
        <f t="shared" si="10"/>
        <v>12581</v>
      </c>
      <c r="V17" s="63">
        <f t="shared" si="11"/>
        <v>26490</v>
      </c>
      <c r="W17" s="64">
        <f t="shared" si="1"/>
        <v>2.9219872664995039E-2</v>
      </c>
      <c r="X17" s="64">
        <f t="shared" si="12"/>
        <v>0.15328470498376934</v>
      </c>
      <c r="Y17" s="219">
        <v>204088</v>
      </c>
      <c r="Z17" s="63">
        <v>64755</v>
      </c>
      <c r="AA17" s="63">
        <v>138223</v>
      </c>
      <c r="AB17" s="63">
        <v>281581</v>
      </c>
      <c r="AC17" s="63">
        <v>314388</v>
      </c>
      <c r="AD17" s="64">
        <f t="shared" si="13"/>
        <v>0.11650999179632149</v>
      </c>
      <c r="AE17" s="64">
        <f t="shared" si="14"/>
        <v>0.5404531378620987</v>
      </c>
      <c r="AF17" s="63">
        <f t="shared" si="15"/>
        <v>32807</v>
      </c>
      <c r="AG17" s="63">
        <f t="shared" si="16"/>
        <v>110300</v>
      </c>
      <c r="AH17" s="64">
        <f t="shared" si="17"/>
        <v>3.4653127437619856E-2</v>
      </c>
      <c r="AI17" s="64">
        <f t="shared" si="18"/>
        <v>3.3518034933706704E-2</v>
      </c>
      <c r="AJ17" s="64">
        <f t="shared" si="19"/>
        <v>5.0030947425572347E-2</v>
      </c>
      <c r="AK17" s="64">
        <f t="shared" si="20"/>
        <v>4.7312960055488941E-2</v>
      </c>
      <c r="AL17" s="64">
        <f t="shared" si="21"/>
        <v>4.7831502537037739E-2</v>
      </c>
      <c r="AM17" s="64">
        <f t="shared" si="22"/>
        <v>0.48025663547832731</v>
      </c>
    </row>
    <row r="18" spans="1:39" ht="15.75" x14ac:dyDescent="0.25">
      <c r="A18" s="213" t="s">
        <v>121</v>
      </c>
      <c r="B18" s="62" t="s">
        <v>121</v>
      </c>
      <c r="C18" s="217">
        <v>1536381</v>
      </c>
      <c r="D18" s="58">
        <v>539691</v>
      </c>
      <c r="E18" s="58">
        <v>449249</v>
      </c>
      <c r="F18" s="58">
        <v>1176278</v>
      </c>
      <c r="G18" s="58">
        <v>1306851</v>
      </c>
      <c r="H18" s="59">
        <f t="shared" si="2"/>
        <v>0.11100522155476855</v>
      </c>
      <c r="I18" s="59">
        <f t="shared" si="3"/>
        <v>-0.1493965364060087</v>
      </c>
      <c r="J18" s="58">
        <f t="shared" si="4"/>
        <v>130573</v>
      </c>
      <c r="K18" s="58">
        <f t="shared" si="5"/>
        <v>-229530</v>
      </c>
      <c r="L18" s="59">
        <f t="shared" si="6"/>
        <v>8.0615518770043207E-2</v>
      </c>
      <c r="M18" s="218">
        <f t="shared" si="7"/>
        <v>8.0615518770043207E-2</v>
      </c>
      <c r="N18" s="219">
        <v>942683</v>
      </c>
      <c r="O18" s="63">
        <v>319982</v>
      </c>
      <c r="P18" s="63">
        <v>273883</v>
      </c>
      <c r="Q18" s="63">
        <v>736263</v>
      </c>
      <c r="R18" s="63">
        <v>836839</v>
      </c>
      <c r="S18" s="64">
        <f t="shared" si="8"/>
        <v>0.1366033604839576</v>
      </c>
      <c r="T18" s="64">
        <f t="shared" si="9"/>
        <v>-0.11227952556691911</v>
      </c>
      <c r="U18" s="63">
        <f t="shared" si="10"/>
        <v>100576</v>
      </c>
      <c r="V18" s="63">
        <f t="shared" si="11"/>
        <v>-105844</v>
      </c>
      <c r="W18" s="64">
        <f t="shared" si="1"/>
        <v>0.19279001703882068</v>
      </c>
      <c r="X18" s="64">
        <f t="shared" si="12"/>
        <v>0.72133931106147531</v>
      </c>
      <c r="Y18" s="219">
        <v>397797</v>
      </c>
      <c r="Z18" s="63">
        <v>156178</v>
      </c>
      <c r="AA18" s="63">
        <v>102335</v>
      </c>
      <c r="AB18" s="63">
        <v>294599</v>
      </c>
      <c r="AC18" s="63">
        <v>336577</v>
      </c>
      <c r="AD18" s="64">
        <f t="shared" si="13"/>
        <v>0.14249199759673314</v>
      </c>
      <c r="AE18" s="64">
        <f t="shared" si="14"/>
        <v>-0.15389759098233524</v>
      </c>
      <c r="AF18" s="63">
        <f t="shared" si="15"/>
        <v>41978</v>
      </c>
      <c r="AG18" s="63">
        <f t="shared" si="16"/>
        <v>-61220</v>
      </c>
      <c r="AH18" s="64">
        <f t="shared" si="17"/>
        <v>6.7543952291672538E-2</v>
      </c>
      <c r="AI18" s="64">
        <f t="shared" si="18"/>
        <v>8.0839775459446303E-2</v>
      </c>
      <c r="AJ18" s="64">
        <f t="shared" si="19"/>
        <v>3.7040991765451094E-2</v>
      </c>
      <c r="AK18" s="64">
        <f t="shared" si="20"/>
        <v>4.9500323954339912E-2</v>
      </c>
      <c r="AL18" s="64">
        <f t="shared" si="21"/>
        <v>5.1207373148493426E-2</v>
      </c>
      <c r="AM18" s="64">
        <f t="shared" si="22"/>
        <v>0.25754810609625733</v>
      </c>
    </row>
    <row r="19" spans="1:39" ht="45" x14ac:dyDescent="0.25">
      <c r="A19" s="213" t="s">
        <v>176</v>
      </c>
      <c r="B19" s="223" t="s">
        <v>212</v>
      </c>
      <c r="C19" s="217">
        <f>C8-C9-C11-C12-C13-C14-C15-C16-C17-C18</f>
        <v>1412752</v>
      </c>
      <c r="D19" s="217">
        <f>D8-D9-D11-D12-D13-D14-D15-D16-D17-D18</f>
        <v>423561</v>
      </c>
      <c r="E19" s="217">
        <f>E8-E9-E11-E12-E13-E14-E15-E16-E17-E18</f>
        <v>751290</v>
      </c>
      <c r="F19" s="217">
        <f>F8-F9-F11-F12-F13-F14-F15-F16-F17-F18</f>
        <v>1274643</v>
      </c>
      <c r="G19" s="217">
        <f>G8-G9-G11-G12-G13-G14-G15-G16-G17-G18</f>
        <v>1483497</v>
      </c>
      <c r="H19" s="224">
        <f t="shared" si="2"/>
        <v>0.16385293764607023</v>
      </c>
      <c r="I19" s="224">
        <f t="shared" si="3"/>
        <v>5.0076021835396389E-2</v>
      </c>
      <c r="J19" s="225">
        <f t="shared" si="4"/>
        <v>208854</v>
      </c>
      <c r="K19" s="225">
        <f t="shared" si="5"/>
        <v>70745</v>
      </c>
      <c r="L19" s="224">
        <f t="shared" si="6"/>
        <v>9.1512253691356391E-2</v>
      </c>
      <c r="M19" s="224">
        <f t="shared" si="7"/>
        <v>9.1512253691356391E-2</v>
      </c>
      <c r="N19" s="219">
        <f>N8-N9-N11-N12-N13-N14-N15-N16-N17-N18</f>
        <v>416352</v>
      </c>
      <c r="O19" s="226">
        <f>O8-O9-O11-O12-O13-O14-O15-O16-O17-O18</f>
        <v>126370</v>
      </c>
      <c r="P19" s="226">
        <f>P8-P9-P11-P12-P13-P14-P15-P16-P17-P18</f>
        <v>197931</v>
      </c>
      <c r="Q19" s="226">
        <f>Q8-Q9-Q11-Q12-Q13-Q14-Q15-Q16-Q17-Q18</f>
        <v>354138</v>
      </c>
      <c r="R19" s="226">
        <f>R8-R9-R11-R12-R13-R14-R15-R16-R17-R18</f>
        <v>428883</v>
      </c>
      <c r="S19" s="227">
        <f t="shared" si="8"/>
        <v>0.21106178947190068</v>
      </c>
      <c r="T19" s="64">
        <f t="shared" si="9"/>
        <v>3.0097129352086638E-2</v>
      </c>
      <c r="U19" s="226">
        <f t="shared" si="10"/>
        <v>74745</v>
      </c>
      <c r="V19" s="63">
        <f t="shared" si="11"/>
        <v>12531</v>
      </c>
      <c r="W19" s="227">
        <f t="shared" si="1"/>
        <v>9.8805577748719328E-2</v>
      </c>
      <c r="X19" s="227">
        <f t="shared" si="12"/>
        <v>0.2806557748347317</v>
      </c>
      <c r="Y19" s="219">
        <f t="shared" ref="Y19:AC19" si="23">Y8-Y9-Y11-Y12-Y13-Y14-Y15-Y16-Y17-Y18</f>
        <v>671323</v>
      </c>
      <c r="Z19" s="226">
        <f t="shared" si="23"/>
        <v>209761</v>
      </c>
      <c r="AA19" s="226">
        <f t="shared" si="23"/>
        <v>394210</v>
      </c>
      <c r="AB19" s="226">
        <f t="shared" si="23"/>
        <v>649242</v>
      </c>
      <c r="AC19" s="226">
        <f t="shared" si="23"/>
        <v>735278</v>
      </c>
      <c r="AD19" s="64">
        <f t="shared" si="13"/>
        <v>0.1325176128469816</v>
      </c>
      <c r="AE19" s="227">
        <f t="shared" si="14"/>
        <v>9.5267106891913533E-2</v>
      </c>
      <c r="AF19" s="63">
        <f t="shared" si="15"/>
        <v>86036</v>
      </c>
      <c r="AG19" s="226">
        <f t="shared" si="16"/>
        <v>63955</v>
      </c>
      <c r="AH19" s="64">
        <f t="shared" si="17"/>
        <v>0.11398730680297359</v>
      </c>
      <c r="AI19" s="64">
        <f t="shared" si="18"/>
        <v>0.10857503707403679</v>
      </c>
      <c r="AJ19" s="64">
        <f t="shared" si="19"/>
        <v>0.14268753958917746</v>
      </c>
      <c r="AK19" s="64">
        <f t="shared" si="20"/>
        <v>0.10908960765231231</v>
      </c>
      <c r="AL19" s="64">
        <f t="shared" si="21"/>
        <v>0.11186639287259066</v>
      </c>
      <c r="AM19" s="227">
        <f t="shared" si="22"/>
        <v>0.49563834642065335</v>
      </c>
    </row>
    <row r="20" spans="1:39" ht="15" customHeight="1" x14ac:dyDescent="0.25">
      <c r="A20" s="213"/>
      <c r="C20" s="211" t="s">
        <v>164</v>
      </c>
      <c r="D20" s="212"/>
      <c r="E20" s="212"/>
      <c r="F20" s="212"/>
      <c r="G20" s="212"/>
      <c r="H20" s="212"/>
      <c r="I20" s="212"/>
      <c r="J20" s="212"/>
      <c r="K20" s="212"/>
      <c r="L20" s="212"/>
      <c r="M20" s="212"/>
      <c r="N20" s="211" t="s">
        <v>163</v>
      </c>
      <c r="O20" s="212"/>
      <c r="P20" s="212"/>
      <c r="Q20" s="212"/>
      <c r="R20" s="212"/>
      <c r="S20" s="212"/>
      <c r="T20" s="212"/>
      <c r="U20" s="212"/>
      <c r="V20" s="212"/>
      <c r="W20" s="212"/>
      <c r="X20" s="212"/>
      <c r="Y20" s="211" t="s">
        <v>165</v>
      </c>
      <c r="Z20" s="212"/>
      <c r="AA20" s="212"/>
      <c r="AB20" s="212"/>
      <c r="AC20" s="212"/>
      <c r="AD20" s="212"/>
      <c r="AE20" s="212"/>
      <c r="AF20" s="212"/>
      <c r="AG20" s="212"/>
      <c r="AH20" s="212"/>
      <c r="AI20" s="212"/>
      <c r="AJ20" s="212"/>
      <c r="AK20" s="212"/>
      <c r="AL20" s="212"/>
      <c r="AM20" s="212"/>
    </row>
    <row r="21" spans="1:39" ht="45.75" thickBot="1" x14ac:dyDescent="0.3">
      <c r="A21" s="213"/>
      <c r="B21" s="28"/>
      <c r="C21" s="50" t="s">
        <v>223</v>
      </c>
      <c r="D21" s="50" t="s">
        <v>224</v>
      </c>
      <c r="E21" s="50" t="s">
        <v>225</v>
      </c>
      <c r="F21" s="50" t="s">
        <v>226</v>
      </c>
      <c r="G21" s="50" t="s">
        <v>222</v>
      </c>
      <c r="H21" s="33" t="str">
        <f>CONCATENATE("Variación ",RIGHT(G21,2),"/",RIGHT(F21,2))</f>
        <v>Variación 23/22</v>
      </c>
      <c r="I21" s="33" t="str">
        <f>CONCATENATE("Variación ",RIGHT(G21,2),"/",RIGHT(C21,2))</f>
        <v>Variación 23/19</v>
      </c>
      <c r="J21" s="33" t="str">
        <f>CONCATENATE("diferencia ",RIGHT(G21,2),"/",RIGHT(F21,2))</f>
        <v>diferencia 23/22</v>
      </c>
      <c r="K21" s="33" t="str">
        <f>CONCATENATE("diferencia ",RIGHT(G21,2),"/",RIGHT(C21,2))</f>
        <v>diferencia 23/19</v>
      </c>
      <c r="L21" s="214" t="str">
        <f>CONCATENATE("Cuota ",RIGHT(G21,4))</f>
        <v>Cuota 2023</v>
      </c>
      <c r="M21" s="215" t="s">
        <v>208</v>
      </c>
      <c r="N21" s="50" t="s">
        <v>223</v>
      </c>
      <c r="O21" s="50" t="s">
        <v>226</v>
      </c>
      <c r="P21" s="50" t="s">
        <v>226</v>
      </c>
      <c r="Q21" s="50" t="s">
        <v>226</v>
      </c>
      <c r="R21" s="50" t="s">
        <v>222</v>
      </c>
      <c r="S21" s="33" t="str">
        <f>CONCATENATE("Variación ",RIGHT(R21,2),"/",RIGHT(Q21,2))</f>
        <v>Variación 23/22</v>
      </c>
      <c r="T21" s="33" t="str">
        <f>CONCATENATE("Variación ",RIGHT(R21,2),"/",RIGHT(N21,2))</f>
        <v>Variación 23/19</v>
      </c>
      <c r="U21" s="33" t="str">
        <f>CONCATENATE("diferencia ",RIGHT(R21,2),"/",RIGHT(Q21,2))</f>
        <v>diferencia 23/22</v>
      </c>
      <c r="V21" s="33" t="str">
        <f>CONCATENATE("diferencia ",RIGHT(R21,2),"/",RIGHT(N21,2))</f>
        <v>diferencia 23/19</v>
      </c>
      <c r="W21" s="214" t="str">
        <f>CONCATENATE("Cuota ",RIGHT(R21,4))</f>
        <v>Cuota 2023</v>
      </c>
      <c r="X21" s="215" t="s">
        <v>208</v>
      </c>
      <c r="Y21" s="50" t="s">
        <v>223</v>
      </c>
      <c r="Z21" s="50" t="s">
        <v>224</v>
      </c>
      <c r="AA21" s="50" t="s">
        <v>225</v>
      </c>
      <c r="AB21" s="50" t="s">
        <v>226</v>
      </c>
      <c r="AC21" s="50" t="s">
        <v>222</v>
      </c>
      <c r="AD21" s="33" t="str">
        <f>CONCATENATE("Variación ",RIGHT(AC21,2),"/",RIGHT(AB21,2))</f>
        <v>Variación 23/22</v>
      </c>
      <c r="AE21" s="33" t="str">
        <f>CONCATENATE("Variación ",RIGHT(AC21,2),"/",RIGHT(Y21,2))</f>
        <v>Variación 23/19</v>
      </c>
      <c r="AF21" s="33" t="str">
        <f>CONCATENATE("diferencia ",RIGHT(AC21,2),"/",RIGHT(AB21,2))</f>
        <v>diferencia 23/22</v>
      </c>
      <c r="AG21" s="33" t="str">
        <f>CONCATENATE("diferencia ",RIGHT(AC21,2),"/",RIGHT(Y21,2))</f>
        <v>diferencia 23/19</v>
      </c>
      <c r="AH21" s="214" t="str">
        <f t="shared" ref="AH21:AK21" si="24">CONCATENATE("Cuota ",RIGHT(Y21,4))</f>
        <v>Cuota 2019</v>
      </c>
      <c r="AI21" s="214" t="str">
        <f t="shared" si="24"/>
        <v>Cuota 2020</v>
      </c>
      <c r="AJ21" s="214" t="str">
        <f t="shared" si="24"/>
        <v>Cuota 2021</v>
      </c>
      <c r="AK21" s="214" t="str">
        <f t="shared" si="24"/>
        <v>Cuota 2022</v>
      </c>
      <c r="AL21" s="214" t="str">
        <f>CONCATENATE("Cuota ",RIGHT(AC21,4))</f>
        <v>Cuota 2023</v>
      </c>
      <c r="AM21" s="215" t="s">
        <v>208</v>
      </c>
    </row>
    <row r="22" spans="1:39" x14ac:dyDescent="0.25">
      <c r="A22" s="213" t="s">
        <v>57</v>
      </c>
      <c r="B22" s="62" t="s">
        <v>58</v>
      </c>
      <c r="C22" s="219">
        <v>2023196</v>
      </c>
      <c r="D22" s="63">
        <v>652706</v>
      </c>
      <c r="E22" s="63">
        <v>1024015</v>
      </c>
      <c r="F22" s="63">
        <v>2137752</v>
      </c>
      <c r="G22" s="63">
        <v>2380581</v>
      </c>
      <c r="H22" s="64">
        <f>G22/F22-1</f>
        <v>0.11359081876662969</v>
      </c>
      <c r="I22" s="64">
        <f>G22/C22-1</f>
        <v>0.17664378537719538</v>
      </c>
      <c r="J22" s="63">
        <f>G22-F22</f>
        <v>242829</v>
      </c>
      <c r="K22" s="63">
        <f>G22-C22</f>
        <v>357385</v>
      </c>
      <c r="L22" s="64">
        <f>G22/$G$22</f>
        <v>1</v>
      </c>
      <c r="M22" s="64">
        <f>G22/$G8</f>
        <v>0.14685053788772265</v>
      </c>
      <c r="N22" s="219">
        <v>3065575</v>
      </c>
      <c r="O22" s="63">
        <v>795213</v>
      </c>
      <c r="P22" s="63">
        <v>1188784</v>
      </c>
      <c r="Q22" s="63">
        <v>2816231</v>
      </c>
      <c r="R22" s="63">
        <v>3179036</v>
      </c>
      <c r="S22" s="64">
        <f>R22/Q22-1</f>
        <v>0.12882643504740909</v>
      </c>
      <c r="T22" s="64">
        <f>R22/N22-1</f>
        <v>3.7011327401873961E-2</v>
      </c>
      <c r="U22" s="63">
        <f>R22-Q22</f>
        <v>362805</v>
      </c>
      <c r="V22" s="63">
        <f>R22-N22</f>
        <v>113461</v>
      </c>
      <c r="W22" s="64">
        <f>R22/$R$22</f>
        <v>1</v>
      </c>
      <c r="X22" s="64">
        <f>R22/$G8</f>
        <v>0.19610470996972348</v>
      </c>
      <c r="Y22" s="219">
        <v>343680</v>
      </c>
      <c r="Z22" s="63">
        <v>123705</v>
      </c>
      <c r="AA22" s="63">
        <v>161172</v>
      </c>
      <c r="AB22" s="63">
        <v>224351</v>
      </c>
      <c r="AC22" s="63">
        <v>233427</v>
      </c>
      <c r="AD22" s="64">
        <f>AC22/AB22-1</f>
        <v>4.0454466438750059E-2</v>
      </c>
      <c r="AE22" s="64">
        <f>AC22/Y22-1</f>
        <v>-0.32080132681564244</v>
      </c>
      <c r="AF22" s="63">
        <f>AC22-AB22</f>
        <v>9076</v>
      </c>
      <c r="AG22" s="63">
        <f>AC22-Y22</f>
        <v>-110253</v>
      </c>
      <c r="AH22" s="64">
        <f>Y22/$Y$22</f>
        <v>1</v>
      </c>
      <c r="AI22" s="64">
        <f>Z22/$Z$22</f>
        <v>1</v>
      </c>
      <c r="AJ22" s="64">
        <f>AA22/$AA$22</f>
        <v>1</v>
      </c>
      <c r="AK22" s="64">
        <f>AB22/$AB$22</f>
        <v>1</v>
      </c>
      <c r="AL22" s="64">
        <f>AC22/$AC$22</f>
        <v>1</v>
      </c>
      <c r="AM22" s="64">
        <f>AC22/$G8</f>
        <v>1.4399375827798943E-2</v>
      </c>
    </row>
    <row r="23" spans="1:39" ht="30" x14ac:dyDescent="0.25">
      <c r="A23" s="213" t="s">
        <v>88</v>
      </c>
      <c r="B23" s="62" t="s">
        <v>210</v>
      </c>
      <c r="C23" s="219">
        <v>165403</v>
      </c>
      <c r="D23" s="63">
        <v>86490</v>
      </c>
      <c r="E23" s="63">
        <v>146413</v>
      </c>
      <c r="F23" s="63">
        <v>169195</v>
      </c>
      <c r="G23" s="63">
        <v>177475</v>
      </c>
      <c r="H23" s="64">
        <f t="shared" ref="H23:H33" si="25">G23/F23-1</f>
        <v>4.8937616359821412E-2</v>
      </c>
      <c r="I23" s="64">
        <f t="shared" ref="I23:I33" si="26">G23/C23-1</f>
        <v>7.2985375114115181E-2</v>
      </c>
      <c r="J23" s="63">
        <f t="shared" ref="J23:J33" si="27">G23-F23</f>
        <v>8280</v>
      </c>
      <c r="K23" s="63">
        <f t="shared" ref="K23:K33" si="28">G23-C23</f>
        <v>12072</v>
      </c>
      <c r="L23" s="64">
        <f t="shared" ref="L23:L33" si="29">G23/$G$22</f>
        <v>7.4551128485021087E-2</v>
      </c>
      <c r="M23" s="64">
        <f t="shared" ref="M23:M33" si="30">G23/$G9</f>
        <v>9.1277853953376425E-2</v>
      </c>
      <c r="N23" s="219">
        <v>309550</v>
      </c>
      <c r="O23" s="63">
        <v>133691</v>
      </c>
      <c r="P23" s="63">
        <v>285807</v>
      </c>
      <c r="Q23" s="63">
        <v>350194</v>
      </c>
      <c r="R23" s="63">
        <v>325853</v>
      </c>
      <c r="S23" s="64">
        <f t="shared" ref="S23:S33" si="31">R23/Q23-1</f>
        <v>-6.9507187444673546E-2</v>
      </c>
      <c r="T23" s="64">
        <f t="shared" ref="T23:T33" si="32">R23/N23-1</f>
        <v>5.2666774349862777E-2</v>
      </c>
      <c r="U23" s="63">
        <f t="shared" ref="U23:U33" si="33">R23-Q23</f>
        <v>-24341</v>
      </c>
      <c r="V23" s="63">
        <f t="shared" ref="V23:V33" si="34">R23-N23</f>
        <v>16303</v>
      </c>
      <c r="W23" s="64">
        <f t="shared" ref="W23:W33" si="35">R23/$R$22</f>
        <v>0.10250056935498686</v>
      </c>
      <c r="X23" s="64">
        <f t="shared" ref="X23:X33" si="36">R23/$G9</f>
        <v>0.16759071725183583</v>
      </c>
      <c r="Y23" s="219">
        <v>60757</v>
      </c>
      <c r="Z23" s="63">
        <v>29298</v>
      </c>
      <c r="AA23" s="63">
        <v>88913</v>
      </c>
      <c r="AB23" s="63">
        <v>69843</v>
      </c>
      <c r="AC23" s="63">
        <v>55596</v>
      </c>
      <c r="AD23" s="64">
        <f t="shared" ref="AD23:AD33" si="37">AC23/AB23-1</f>
        <v>-0.20398608307203303</v>
      </c>
      <c r="AE23" s="64">
        <f t="shared" ref="AE23:AE33" si="38">AC23/Y23-1</f>
        <v>-8.4944944615435225E-2</v>
      </c>
      <c r="AF23" s="63">
        <f t="shared" ref="AF23:AF33" si="39">AC23-AB23</f>
        <v>-14247</v>
      </c>
      <c r="AG23" s="63">
        <f t="shared" ref="AG23:AG33" si="40">AC23-Y23</f>
        <v>-5161</v>
      </c>
      <c r="AH23" s="64">
        <f t="shared" ref="AH23:AH33" si="41">Y23/$Y$22</f>
        <v>0.17678363594040969</v>
      </c>
      <c r="AI23" s="64">
        <f t="shared" ref="AI23:AI33" si="42">Z23/$Z$22</f>
        <v>0.23683763792894386</v>
      </c>
      <c r="AJ23" s="64">
        <f t="shared" ref="AJ23:AJ33" si="43">AA23/$AA$22</f>
        <v>0.5516653016653017</v>
      </c>
      <c r="AK23" s="64">
        <f t="shared" ref="AK23:AK33" si="44">AB23/$AB$22</f>
        <v>0.31131129346425912</v>
      </c>
      <c r="AL23" s="64">
        <f t="shared" ref="AL23:AL33" si="45">AC23/$AC$22</f>
        <v>0.2381729619966842</v>
      </c>
      <c r="AM23" s="64">
        <f t="shared" ref="AM23:AM33" si="46">AC23/$G9</f>
        <v>2.8593793877401973E-2</v>
      </c>
    </row>
    <row r="24" spans="1:39" ht="30" x14ac:dyDescent="0.25">
      <c r="A24" s="213" t="s">
        <v>92</v>
      </c>
      <c r="B24" s="62" t="s">
        <v>93</v>
      </c>
      <c r="C24" s="219">
        <v>1857792</v>
      </c>
      <c r="D24" s="63">
        <v>566217</v>
      </c>
      <c r="E24" s="63">
        <v>877604</v>
      </c>
      <c r="F24" s="63">
        <v>1968558</v>
      </c>
      <c r="G24" s="63">
        <v>2203105</v>
      </c>
      <c r="H24" s="64">
        <f t="shared" si="25"/>
        <v>0.1191466037576745</v>
      </c>
      <c r="I24" s="64">
        <f t="shared" si="26"/>
        <v>0.18587279953837665</v>
      </c>
      <c r="J24" s="63">
        <f t="shared" si="27"/>
        <v>234547</v>
      </c>
      <c r="K24" s="63">
        <f t="shared" si="28"/>
        <v>345313</v>
      </c>
      <c r="L24" s="64">
        <f t="shared" si="29"/>
        <v>0.92544845144945709</v>
      </c>
      <c r="M24" s="64">
        <f t="shared" si="30"/>
        <v>0.1544242723479754</v>
      </c>
      <c r="N24" s="219">
        <v>2756026</v>
      </c>
      <c r="O24" s="63">
        <v>661524</v>
      </c>
      <c r="P24" s="63">
        <v>902978</v>
      </c>
      <c r="Q24" s="63">
        <v>2466036</v>
      </c>
      <c r="R24" s="63">
        <v>2853186</v>
      </c>
      <c r="S24" s="64">
        <f t="shared" si="31"/>
        <v>0.15699284195364549</v>
      </c>
      <c r="T24" s="64">
        <f t="shared" si="32"/>
        <v>3.5253658710041158E-2</v>
      </c>
      <c r="U24" s="63">
        <f t="shared" si="33"/>
        <v>387150</v>
      </c>
      <c r="V24" s="63">
        <f t="shared" si="34"/>
        <v>97160</v>
      </c>
      <c r="W24" s="64">
        <f t="shared" si="35"/>
        <v>0.89750037432731178</v>
      </c>
      <c r="X24" s="64">
        <f t="shared" si="36"/>
        <v>0.19999099994027997</v>
      </c>
      <c r="Y24" s="219">
        <v>282923</v>
      </c>
      <c r="Z24" s="63">
        <v>94407</v>
      </c>
      <c r="AA24" s="63">
        <v>72258</v>
      </c>
      <c r="AB24" s="63">
        <v>154511</v>
      </c>
      <c r="AC24" s="63">
        <v>177831</v>
      </c>
      <c r="AD24" s="64">
        <f t="shared" si="37"/>
        <v>0.15092776566069732</v>
      </c>
      <c r="AE24" s="64">
        <f t="shared" si="38"/>
        <v>-0.37145088946462468</v>
      </c>
      <c r="AF24" s="63">
        <f t="shared" si="39"/>
        <v>23320</v>
      </c>
      <c r="AG24" s="63">
        <f t="shared" si="40"/>
        <v>-105092</v>
      </c>
      <c r="AH24" s="64">
        <f t="shared" si="41"/>
        <v>0.82321636405959031</v>
      </c>
      <c r="AI24" s="64">
        <f t="shared" si="42"/>
        <v>0.76316236207105614</v>
      </c>
      <c r="AJ24" s="64">
        <f t="shared" si="43"/>
        <v>0.44832849378303924</v>
      </c>
      <c r="AK24" s="64">
        <f t="shared" si="44"/>
        <v>0.68870207843958797</v>
      </c>
      <c r="AL24" s="64">
        <f t="shared" si="45"/>
        <v>0.76182703800331586</v>
      </c>
      <c r="AM24" s="64">
        <f t="shared" si="46"/>
        <v>1.2464872430461921E-2</v>
      </c>
    </row>
    <row r="25" spans="1:39" x14ac:dyDescent="0.25">
      <c r="A25" s="213" t="s">
        <v>97</v>
      </c>
      <c r="B25" s="62" t="s">
        <v>97</v>
      </c>
      <c r="C25" s="219">
        <v>492083</v>
      </c>
      <c r="D25" s="63">
        <v>112339</v>
      </c>
      <c r="E25" s="63">
        <v>131267</v>
      </c>
      <c r="F25" s="63">
        <v>604926</v>
      </c>
      <c r="G25" s="63">
        <v>737659</v>
      </c>
      <c r="H25" s="64">
        <f t="shared" si="25"/>
        <v>0.21942022660622951</v>
      </c>
      <c r="I25" s="64">
        <f t="shared" si="26"/>
        <v>0.49905402137444299</v>
      </c>
      <c r="J25" s="63">
        <f t="shared" si="27"/>
        <v>132733</v>
      </c>
      <c r="K25" s="63">
        <f t="shared" si="28"/>
        <v>245576</v>
      </c>
      <c r="L25" s="64">
        <f t="shared" si="29"/>
        <v>0.30986511276028833</v>
      </c>
      <c r="M25" s="64">
        <f t="shared" si="30"/>
        <v>0.13143683393707004</v>
      </c>
      <c r="N25" s="219">
        <v>1420765</v>
      </c>
      <c r="O25" s="63">
        <v>299697</v>
      </c>
      <c r="P25" s="63">
        <v>340317</v>
      </c>
      <c r="Q25" s="63">
        <v>1311507</v>
      </c>
      <c r="R25" s="63">
        <v>1538786</v>
      </c>
      <c r="S25" s="64">
        <f t="shared" si="31"/>
        <v>0.17329606323107694</v>
      </c>
      <c r="T25" s="64">
        <f t="shared" si="32"/>
        <v>8.3068628520550636E-2</v>
      </c>
      <c r="U25" s="63">
        <f t="shared" si="33"/>
        <v>227279</v>
      </c>
      <c r="V25" s="63">
        <f t="shared" si="34"/>
        <v>118021</v>
      </c>
      <c r="W25" s="64">
        <f t="shared" si="35"/>
        <v>0.48404170320814233</v>
      </c>
      <c r="X25" s="64">
        <f t="shared" si="36"/>
        <v>0.27418246092935655</v>
      </c>
      <c r="Y25" s="219">
        <v>36678</v>
      </c>
      <c r="Z25" s="63">
        <v>8628</v>
      </c>
      <c r="AA25" s="63">
        <v>3136</v>
      </c>
      <c r="AB25" s="63">
        <v>25008</v>
      </c>
      <c r="AC25" s="63">
        <v>45277</v>
      </c>
      <c r="AD25" s="64">
        <f t="shared" si="37"/>
        <v>0.81050063979526543</v>
      </c>
      <c r="AE25" s="64">
        <f t="shared" si="38"/>
        <v>0.23444571677845039</v>
      </c>
      <c r="AF25" s="63">
        <f t="shared" si="39"/>
        <v>20269</v>
      </c>
      <c r="AG25" s="63">
        <f t="shared" si="40"/>
        <v>8599</v>
      </c>
      <c r="AH25" s="64">
        <f t="shared" si="41"/>
        <v>0.10672136871508379</v>
      </c>
      <c r="AI25" s="64">
        <f t="shared" si="42"/>
        <v>6.9746574511943743E-2</v>
      </c>
      <c r="AJ25" s="64">
        <f t="shared" si="43"/>
        <v>1.9457474002928549E-2</v>
      </c>
      <c r="AK25" s="64">
        <f t="shared" si="44"/>
        <v>0.1114681904693984</v>
      </c>
      <c r="AL25" s="64">
        <f t="shared" si="45"/>
        <v>0.19396642205057685</v>
      </c>
      <c r="AM25" s="64">
        <f t="shared" si="46"/>
        <v>8.0675020980815245E-3</v>
      </c>
    </row>
    <row r="26" spans="1:39" x14ac:dyDescent="0.25">
      <c r="A26" s="213" t="s">
        <v>104</v>
      </c>
      <c r="B26" s="62" t="s">
        <v>104</v>
      </c>
      <c r="C26" s="219">
        <v>775296</v>
      </c>
      <c r="D26" s="63">
        <v>272572</v>
      </c>
      <c r="E26" s="63">
        <v>405615</v>
      </c>
      <c r="F26" s="63">
        <v>715781</v>
      </c>
      <c r="G26" s="63">
        <v>759857</v>
      </c>
      <c r="H26" s="64">
        <f t="shared" si="25"/>
        <v>6.1577493674741302E-2</v>
      </c>
      <c r="I26" s="64">
        <f t="shared" si="26"/>
        <v>-1.9913684579825008E-2</v>
      </c>
      <c r="J26" s="63">
        <f t="shared" si="27"/>
        <v>44076</v>
      </c>
      <c r="K26" s="63">
        <f t="shared" si="28"/>
        <v>-15439</v>
      </c>
      <c r="L26" s="64">
        <f t="shared" si="29"/>
        <v>0.3191897272136508</v>
      </c>
      <c r="M26" s="64">
        <f t="shared" si="30"/>
        <v>0.29778333047903938</v>
      </c>
      <c r="N26" s="219">
        <v>397972</v>
      </c>
      <c r="O26" s="63">
        <v>125869</v>
      </c>
      <c r="P26" s="63">
        <v>163478</v>
      </c>
      <c r="Q26" s="63">
        <v>263915</v>
      </c>
      <c r="R26" s="63">
        <v>305208</v>
      </c>
      <c r="S26" s="64">
        <f t="shared" si="31"/>
        <v>0.15646325521474713</v>
      </c>
      <c r="T26" s="64">
        <f t="shared" si="32"/>
        <v>-0.23309177530077496</v>
      </c>
      <c r="U26" s="63">
        <f t="shared" si="33"/>
        <v>41293</v>
      </c>
      <c r="V26" s="63">
        <f t="shared" si="34"/>
        <v>-92764</v>
      </c>
      <c r="W26" s="64">
        <f t="shared" si="35"/>
        <v>9.6006462336381215E-2</v>
      </c>
      <c r="X26" s="64">
        <f t="shared" si="36"/>
        <v>0.11960915636606183</v>
      </c>
      <c r="Y26" s="219">
        <v>147165</v>
      </c>
      <c r="Z26" s="63">
        <v>58491</v>
      </c>
      <c r="AA26" s="63">
        <v>44688</v>
      </c>
      <c r="AB26" s="63">
        <v>83783</v>
      </c>
      <c r="AC26" s="63">
        <v>78226</v>
      </c>
      <c r="AD26" s="64">
        <f t="shared" si="37"/>
        <v>-6.6326104340976078E-2</v>
      </c>
      <c r="AE26" s="64">
        <f t="shared" si="38"/>
        <v>-0.46844698127951623</v>
      </c>
      <c r="AF26" s="63">
        <f t="shared" si="39"/>
        <v>-5557</v>
      </c>
      <c r="AG26" s="63">
        <f t="shared" si="40"/>
        <v>-68939</v>
      </c>
      <c r="AH26" s="64">
        <f t="shared" si="41"/>
        <v>0.42820356145251398</v>
      </c>
      <c r="AI26" s="64">
        <f t="shared" si="42"/>
        <v>0.4728264823572208</v>
      </c>
      <c r="AJ26" s="64">
        <f t="shared" si="43"/>
        <v>0.27726900454173181</v>
      </c>
      <c r="AK26" s="64">
        <f t="shared" si="44"/>
        <v>0.37344607334043528</v>
      </c>
      <c r="AL26" s="64">
        <f t="shared" si="45"/>
        <v>0.33511975906814551</v>
      </c>
      <c r="AM26" s="64">
        <f t="shared" si="46"/>
        <v>3.0656292973616526E-2</v>
      </c>
    </row>
    <row r="27" spans="1:39" x14ac:dyDescent="0.25">
      <c r="A27" s="213" t="s">
        <v>113</v>
      </c>
      <c r="B27" s="62" t="s">
        <v>113</v>
      </c>
      <c r="C27" s="219">
        <v>15586</v>
      </c>
      <c r="D27" s="63">
        <v>8502</v>
      </c>
      <c r="E27" s="63">
        <v>11009</v>
      </c>
      <c r="F27" s="63">
        <v>18083</v>
      </c>
      <c r="G27" s="63">
        <v>24817</v>
      </c>
      <c r="H27" s="64">
        <f t="shared" si="25"/>
        <v>0.37239396117900792</v>
      </c>
      <c r="I27" s="64">
        <f t="shared" si="26"/>
        <v>0.59226228666752223</v>
      </c>
      <c r="J27" s="63">
        <f t="shared" si="27"/>
        <v>6734</v>
      </c>
      <c r="K27" s="63">
        <f t="shared" si="28"/>
        <v>9231</v>
      </c>
      <c r="L27" s="64">
        <f t="shared" si="29"/>
        <v>1.042476605500926E-2</v>
      </c>
      <c r="M27" s="64">
        <f t="shared" si="30"/>
        <v>5.7438515768570252E-2</v>
      </c>
      <c r="N27" s="219">
        <v>52863</v>
      </c>
      <c r="O27" s="63">
        <v>17646</v>
      </c>
      <c r="P27" s="63">
        <v>25741</v>
      </c>
      <c r="Q27" s="63">
        <v>50381</v>
      </c>
      <c r="R27" s="63">
        <v>59721</v>
      </c>
      <c r="S27" s="64">
        <f t="shared" si="31"/>
        <v>0.1853873484051527</v>
      </c>
      <c r="T27" s="64">
        <f t="shared" si="32"/>
        <v>0.1297315702854549</v>
      </c>
      <c r="U27" s="63">
        <f t="shared" si="33"/>
        <v>9340</v>
      </c>
      <c r="V27" s="63">
        <f t="shared" si="34"/>
        <v>6858</v>
      </c>
      <c r="W27" s="64">
        <f t="shared" si="35"/>
        <v>1.8785883519406511E-2</v>
      </c>
      <c r="X27" s="64">
        <f t="shared" si="36"/>
        <v>0.13822321796408849</v>
      </c>
      <c r="Y27" s="219">
        <v>7294</v>
      </c>
      <c r="Z27" s="63">
        <v>2358</v>
      </c>
      <c r="AA27" s="63">
        <v>2671</v>
      </c>
      <c r="AB27" s="63">
        <v>5096</v>
      </c>
      <c r="AC27" s="63">
        <v>4118</v>
      </c>
      <c r="AD27" s="64">
        <f t="shared" si="37"/>
        <v>-0.1919152276295133</v>
      </c>
      <c r="AE27" s="64">
        <f t="shared" si="38"/>
        <v>-0.43542637784480398</v>
      </c>
      <c r="AF27" s="63">
        <f t="shared" si="39"/>
        <v>-978</v>
      </c>
      <c r="AG27" s="63">
        <f t="shared" si="40"/>
        <v>-3176</v>
      </c>
      <c r="AH27" s="64">
        <f t="shared" si="41"/>
        <v>2.1223230912476722E-2</v>
      </c>
      <c r="AI27" s="64">
        <f t="shared" si="42"/>
        <v>1.9061476900691161E-2</v>
      </c>
      <c r="AJ27" s="64">
        <f t="shared" si="43"/>
        <v>1.6572357481448391E-2</v>
      </c>
      <c r="AK27" s="64">
        <f t="shared" si="44"/>
        <v>2.2714407334934992E-2</v>
      </c>
      <c r="AL27" s="64">
        <f t="shared" si="45"/>
        <v>1.7641489630591149E-2</v>
      </c>
      <c r="AM27" s="64">
        <f t="shared" si="46"/>
        <v>9.5310395267345898E-3</v>
      </c>
    </row>
    <row r="28" spans="1:39" x14ac:dyDescent="0.25">
      <c r="A28" s="213" t="s">
        <v>110</v>
      </c>
      <c r="B28" s="62" t="s">
        <v>110</v>
      </c>
      <c r="C28" s="219">
        <v>114092</v>
      </c>
      <c r="D28" s="63">
        <v>35822</v>
      </c>
      <c r="E28" s="63">
        <v>80514</v>
      </c>
      <c r="F28" s="63">
        <v>145994</v>
      </c>
      <c r="G28" s="63">
        <v>136653</v>
      </c>
      <c r="H28" s="64">
        <f t="shared" si="25"/>
        <v>-6.3982081455402295E-2</v>
      </c>
      <c r="I28" s="64">
        <f t="shared" si="26"/>
        <v>0.19774392595449286</v>
      </c>
      <c r="J28" s="63">
        <f t="shared" si="27"/>
        <v>-9341</v>
      </c>
      <c r="K28" s="63">
        <f t="shared" si="28"/>
        <v>22561</v>
      </c>
      <c r="L28" s="64">
        <f t="shared" si="29"/>
        <v>5.7403213753281238E-2</v>
      </c>
      <c r="M28" s="64">
        <f t="shared" si="30"/>
        <v>0.16242883122749047</v>
      </c>
      <c r="N28" s="219">
        <v>157728</v>
      </c>
      <c r="O28" s="63">
        <v>53272</v>
      </c>
      <c r="P28" s="63">
        <v>112304</v>
      </c>
      <c r="Q28" s="63">
        <v>185246</v>
      </c>
      <c r="R28" s="63">
        <v>223126</v>
      </c>
      <c r="S28" s="64">
        <f t="shared" si="31"/>
        <v>0.20448484717618731</v>
      </c>
      <c r="T28" s="64">
        <f t="shared" si="32"/>
        <v>0.4146251775207952</v>
      </c>
      <c r="U28" s="63">
        <f t="shared" si="33"/>
        <v>37880</v>
      </c>
      <c r="V28" s="63">
        <f t="shared" si="34"/>
        <v>65398</v>
      </c>
      <c r="W28" s="64">
        <f t="shared" si="35"/>
        <v>7.018668552353606E-2</v>
      </c>
      <c r="X28" s="64">
        <f t="shared" si="36"/>
        <v>0.26521258513508694</v>
      </c>
      <c r="Y28" s="219">
        <v>11419</v>
      </c>
      <c r="Z28" s="63">
        <v>2888</v>
      </c>
      <c r="AA28" s="63">
        <v>4596</v>
      </c>
      <c r="AB28" s="63">
        <v>6557</v>
      </c>
      <c r="AC28" s="63">
        <v>5975</v>
      </c>
      <c r="AD28" s="64">
        <f t="shared" si="37"/>
        <v>-8.87601037059631E-2</v>
      </c>
      <c r="AE28" s="64">
        <f t="shared" si="38"/>
        <v>-0.47674927751992291</v>
      </c>
      <c r="AF28" s="63">
        <f t="shared" si="39"/>
        <v>-582</v>
      </c>
      <c r="AG28" s="63">
        <f t="shared" si="40"/>
        <v>-5444</v>
      </c>
      <c r="AH28" s="64">
        <f t="shared" si="41"/>
        <v>3.3225675046554937E-2</v>
      </c>
      <c r="AI28" s="64">
        <f t="shared" si="42"/>
        <v>2.3345863142152701E-2</v>
      </c>
      <c r="AJ28" s="64">
        <f t="shared" si="43"/>
        <v>2.8516119425210335E-2</v>
      </c>
      <c r="AK28" s="64">
        <f t="shared" si="44"/>
        <v>2.9226524508471102E-2</v>
      </c>
      <c r="AL28" s="64">
        <f t="shared" si="45"/>
        <v>2.5596867543171954E-2</v>
      </c>
      <c r="AM28" s="64">
        <f t="shared" si="46"/>
        <v>7.102019469636638E-3</v>
      </c>
    </row>
    <row r="29" spans="1:39" x14ac:dyDescent="0.25">
      <c r="A29" s="213" t="s">
        <v>117</v>
      </c>
      <c r="B29" s="62" t="s">
        <v>211</v>
      </c>
      <c r="C29" s="219">
        <v>51746</v>
      </c>
      <c r="D29" s="63">
        <v>16373</v>
      </c>
      <c r="E29" s="63">
        <v>28613</v>
      </c>
      <c r="F29" s="63">
        <v>65740</v>
      </c>
      <c r="G29" s="63">
        <v>63335</v>
      </c>
      <c r="H29" s="64">
        <f t="shared" si="25"/>
        <v>-3.6583510800121677E-2</v>
      </c>
      <c r="I29" s="64">
        <f t="shared" si="26"/>
        <v>0.22395933985235583</v>
      </c>
      <c r="J29" s="63">
        <f t="shared" si="27"/>
        <v>-2405</v>
      </c>
      <c r="K29" s="63">
        <f t="shared" si="28"/>
        <v>11589</v>
      </c>
      <c r="L29" s="64">
        <f t="shared" si="29"/>
        <v>2.6604849824475623E-2</v>
      </c>
      <c r="M29" s="64">
        <f t="shared" si="30"/>
        <v>9.6191961702431411E-2</v>
      </c>
      <c r="N29" s="219">
        <v>97063</v>
      </c>
      <c r="O29" s="63">
        <v>27233</v>
      </c>
      <c r="P29" s="63">
        <v>41477</v>
      </c>
      <c r="Q29" s="63">
        <v>94080</v>
      </c>
      <c r="R29" s="63">
        <v>81197</v>
      </c>
      <c r="S29" s="64">
        <f t="shared" si="31"/>
        <v>-0.13693664965986396</v>
      </c>
      <c r="T29" s="64">
        <f t="shared" si="32"/>
        <v>-0.16346084501818403</v>
      </c>
      <c r="U29" s="63">
        <f t="shared" si="33"/>
        <v>-12883</v>
      </c>
      <c r="V29" s="63">
        <f t="shared" si="34"/>
        <v>-15866</v>
      </c>
      <c r="W29" s="64">
        <f t="shared" si="35"/>
        <v>2.5541390534740721E-2</v>
      </c>
      <c r="X29" s="64">
        <f t="shared" si="36"/>
        <v>0.12332041863665151</v>
      </c>
      <c r="Y29" s="219">
        <v>24292</v>
      </c>
      <c r="Z29" s="63">
        <v>6489</v>
      </c>
      <c r="AA29" s="63">
        <v>2935</v>
      </c>
      <c r="AB29" s="63">
        <v>8838</v>
      </c>
      <c r="AC29" s="63">
        <v>8166</v>
      </c>
      <c r="AD29" s="64">
        <f t="shared" si="37"/>
        <v>-7.6035302104548563E-2</v>
      </c>
      <c r="AE29" s="64">
        <f t="shared" si="38"/>
        <v>-0.66383994730775564</v>
      </c>
      <c r="AF29" s="63">
        <f t="shared" si="39"/>
        <v>-672</v>
      </c>
      <c r="AG29" s="63">
        <f t="shared" si="40"/>
        <v>-16126</v>
      </c>
      <c r="AH29" s="64">
        <f t="shared" si="41"/>
        <v>7.068202979515828E-2</v>
      </c>
      <c r="AI29" s="64">
        <f t="shared" si="42"/>
        <v>5.2455438341214987E-2</v>
      </c>
      <c r="AJ29" s="64">
        <f t="shared" si="43"/>
        <v>1.8210359119450029E-2</v>
      </c>
      <c r="AK29" s="64">
        <f t="shared" si="44"/>
        <v>3.9393628733546987E-2</v>
      </c>
      <c r="AL29" s="64">
        <f t="shared" si="45"/>
        <v>3.4983099641429656E-2</v>
      </c>
      <c r="AM29" s="64">
        <f t="shared" si="46"/>
        <v>1.2402361399890344E-2</v>
      </c>
    </row>
    <row r="30" spans="1:39" x14ac:dyDescent="0.25">
      <c r="A30" s="213" t="s">
        <v>101</v>
      </c>
      <c r="B30" s="62" t="s">
        <v>101</v>
      </c>
      <c r="C30" s="219">
        <v>35696</v>
      </c>
      <c r="D30" s="63">
        <v>8290</v>
      </c>
      <c r="E30" s="63">
        <v>11626</v>
      </c>
      <c r="F30" s="63">
        <v>39324</v>
      </c>
      <c r="G30" s="63">
        <v>64594</v>
      </c>
      <c r="H30" s="64">
        <f t="shared" si="25"/>
        <v>0.64261011087376674</v>
      </c>
      <c r="I30" s="64">
        <f t="shared" si="26"/>
        <v>0.80955849394890178</v>
      </c>
      <c r="J30" s="63">
        <f t="shared" si="27"/>
        <v>25270</v>
      </c>
      <c r="K30" s="63">
        <f t="shared" si="28"/>
        <v>28898</v>
      </c>
      <c r="L30" s="64">
        <f t="shared" si="29"/>
        <v>2.7133712316447119E-2</v>
      </c>
      <c r="M30" s="64">
        <f t="shared" si="30"/>
        <v>8.8994026099991186E-2</v>
      </c>
      <c r="N30" s="219">
        <v>311691</v>
      </c>
      <c r="O30" s="63">
        <v>51351</v>
      </c>
      <c r="P30" s="63">
        <v>82411</v>
      </c>
      <c r="Q30" s="63">
        <v>269914</v>
      </c>
      <c r="R30" s="63">
        <v>350725</v>
      </c>
      <c r="S30" s="64">
        <f t="shared" si="31"/>
        <v>0.29939536296746372</v>
      </c>
      <c r="T30" s="64">
        <f t="shared" si="32"/>
        <v>0.1252330031986808</v>
      </c>
      <c r="U30" s="63">
        <f t="shared" si="33"/>
        <v>80811</v>
      </c>
      <c r="V30" s="63">
        <f t="shared" si="34"/>
        <v>39034</v>
      </c>
      <c r="W30" s="64">
        <f t="shared" si="35"/>
        <v>0.11032432473240315</v>
      </c>
      <c r="X30" s="64">
        <f t="shared" si="36"/>
        <v>0.48320942818093643</v>
      </c>
      <c r="Y30" s="219">
        <v>1663</v>
      </c>
      <c r="Z30" s="63">
        <v>527</v>
      </c>
      <c r="AA30" s="63">
        <v>367</v>
      </c>
      <c r="AB30" s="63">
        <v>968</v>
      </c>
      <c r="AC30" s="63">
        <v>576</v>
      </c>
      <c r="AD30" s="64">
        <f t="shared" si="37"/>
        <v>-0.4049586776859504</v>
      </c>
      <c r="AE30" s="64">
        <f t="shared" si="38"/>
        <v>-0.65363800360793745</v>
      </c>
      <c r="AF30" s="63">
        <f t="shared" si="39"/>
        <v>-392</v>
      </c>
      <c r="AG30" s="63">
        <f t="shared" si="40"/>
        <v>-1087</v>
      </c>
      <c r="AH30" s="64">
        <f t="shared" si="41"/>
        <v>4.8388035381750462E-3</v>
      </c>
      <c r="AI30" s="64">
        <f t="shared" si="42"/>
        <v>4.2601349985853442E-3</v>
      </c>
      <c r="AJ30" s="64">
        <f t="shared" si="43"/>
        <v>2.2770704588886406E-3</v>
      </c>
      <c r="AK30" s="64">
        <f t="shared" si="44"/>
        <v>4.3146676413298802E-3</v>
      </c>
      <c r="AL30" s="64">
        <f t="shared" si="45"/>
        <v>2.4675808711074553E-3</v>
      </c>
      <c r="AM30" s="64">
        <f t="shared" si="46"/>
        <v>7.9358081297945502E-4</v>
      </c>
    </row>
    <row r="31" spans="1:39" x14ac:dyDescent="0.25">
      <c r="A31" s="213" t="s">
        <v>107</v>
      </c>
      <c r="B31" s="62" t="s">
        <v>107</v>
      </c>
      <c r="C31" s="219">
        <v>90578</v>
      </c>
      <c r="D31" s="63">
        <v>24078</v>
      </c>
      <c r="E31" s="63">
        <v>64738</v>
      </c>
      <c r="F31" s="63">
        <v>127895</v>
      </c>
      <c r="G31" s="63">
        <v>120623</v>
      </c>
      <c r="H31" s="64">
        <f t="shared" si="25"/>
        <v>-5.6859142265139329E-2</v>
      </c>
      <c r="I31" s="64">
        <f t="shared" si="26"/>
        <v>0.33170306255382109</v>
      </c>
      <c r="J31" s="63">
        <f t="shared" si="27"/>
        <v>-7272</v>
      </c>
      <c r="K31" s="63">
        <f t="shared" si="28"/>
        <v>30045</v>
      </c>
      <c r="L31" s="64">
        <f t="shared" si="29"/>
        <v>5.0669563438505136E-2</v>
      </c>
      <c r="M31" s="64">
        <f t="shared" si="30"/>
        <v>0.18426274584685889</v>
      </c>
      <c r="N31" s="219">
        <v>68998</v>
      </c>
      <c r="O31" s="63">
        <v>17400</v>
      </c>
      <c r="P31" s="63">
        <v>41183</v>
      </c>
      <c r="Q31" s="63">
        <v>89754</v>
      </c>
      <c r="R31" s="63">
        <v>100978</v>
      </c>
      <c r="S31" s="64">
        <f t="shared" si="31"/>
        <v>0.12505292243242638</v>
      </c>
      <c r="T31" s="64">
        <f t="shared" si="32"/>
        <v>0.46349169541146118</v>
      </c>
      <c r="U31" s="63">
        <f t="shared" si="33"/>
        <v>11224</v>
      </c>
      <c r="V31" s="63">
        <f t="shared" si="34"/>
        <v>31980</v>
      </c>
      <c r="W31" s="64">
        <f t="shared" si="35"/>
        <v>3.1763717051332539E-2</v>
      </c>
      <c r="X31" s="64">
        <f t="shared" si="36"/>
        <v>0.15425319839602827</v>
      </c>
      <c r="Y31" s="219">
        <v>2932</v>
      </c>
      <c r="Z31" s="63">
        <v>1032</v>
      </c>
      <c r="AA31" s="63">
        <v>1553</v>
      </c>
      <c r="AB31" s="63">
        <v>2362</v>
      </c>
      <c r="AC31" s="63">
        <v>2630</v>
      </c>
      <c r="AD31" s="64">
        <f t="shared" si="37"/>
        <v>0.11346316680779012</v>
      </c>
      <c r="AE31" s="64">
        <f t="shared" si="38"/>
        <v>-0.10300136425648021</v>
      </c>
      <c r="AF31" s="63">
        <f t="shared" si="39"/>
        <v>268</v>
      </c>
      <c r="AG31" s="63">
        <f t="shared" si="40"/>
        <v>-302</v>
      </c>
      <c r="AH31" s="64">
        <f t="shared" si="41"/>
        <v>8.5311918063314708E-3</v>
      </c>
      <c r="AI31" s="64">
        <f t="shared" si="42"/>
        <v>8.3424275494119078E-3</v>
      </c>
      <c r="AJ31" s="64">
        <f t="shared" si="43"/>
        <v>9.635668726577817E-3</v>
      </c>
      <c r="AK31" s="64">
        <f t="shared" si="44"/>
        <v>1.0528145628947497E-2</v>
      </c>
      <c r="AL31" s="64">
        <f t="shared" si="45"/>
        <v>1.1266905713563554E-2</v>
      </c>
      <c r="AM31" s="64">
        <f t="shared" si="46"/>
        <v>4.0175673095283557E-3</v>
      </c>
    </row>
    <row r="32" spans="1:39" x14ac:dyDescent="0.25">
      <c r="A32" s="213" t="s">
        <v>121</v>
      </c>
      <c r="B32" s="62" t="s">
        <v>121</v>
      </c>
      <c r="C32" s="219">
        <v>84062</v>
      </c>
      <c r="D32" s="63">
        <v>28687</v>
      </c>
      <c r="E32" s="63">
        <v>37476</v>
      </c>
      <c r="F32" s="63">
        <v>63468</v>
      </c>
      <c r="G32" s="63">
        <v>66517</v>
      </c>
      <c r="H32" s="64">
        <f t="shared" si="25"/>
        <v>4.8039957143757528E-2</v>
      </c>
      <c r="I32" s="64">
        <f t="shared" si="26"/>
        <v>-0.20871499607432609</v>
      </c>
      <c r="J32" s="63">
        <f t="shared" si="27"/>
        <v>3049</v>
      </c>
      <c r="K32" s="63">
        <f t="shared" si="28"/>
        <v>-17545</v>
      </c>
      <c r="L32" s="64">
        <f t="shared" si="29"/>
        <v>2.7941498314907158E-2</v>
      </c>
      <c r="M32" s="64">
        <f t="shared" si="30"/>
        <v>5.0898686996451774E-2</v>
      </c>
      <c r="N32" s="219">
        <v>95851</v>
      </c>
      <c r="O32" s="63">
        <v>28498</v>
      </c>
      <c r="P32" s="63">
        <v>34577</v>
      </c>
      <c r="Q32" s="63">
        <v>81594</v>
      </c>
      <c r="R32" s="63">
        <v>67352</v>
      </c>
      <c r="S32" s="64">
        <f t="shared" si="31"/>
        <v>-0.17454714807461336</v>
      </c>
      <c r="T32" s="64">
        <f t="shared" si="32"/>
        <v>-0.29732605815275792</v>
      </c>
      <c r="U32" s="63">
        <f t="shared" si="33"/>
        <v>-14242</v>
      </c>
      <c r="V32" s="63">
        <f t="shared" si="34"/>
        <v>-28499</v>
      </c>
      <c r="W32" s="64">
        <f t="shared" si="35"/>
        <v>2.1186296726429018E-2</v>
      </c>
      <c r="X32" s="64">
        <f t="shared" si="36"/>
        <v>5.1537627472450956E-2</v>
      </c>
      <c r="Y32" s="219">
        <v>17081</v>
      </c>
      <c r="Z32" s="63">
        <v>6701</v>
      </c>
      <c r="AA32" s="63">
        <v>687</v>
      </c>
      <c r="AB32" s="63">
        <v>2357</v>
      </c>
      <c r="AC32" s="63">
        <v>7737</v>
      </c>
      <c r="AD32" s="64">
        <f t="shared" si="37"/>
        <v>2.2825625795502757</v>
      </c>
      <c r="AE32" s="64">
        <f t="shared" si="38"/>
        <v>-0.54704057139511741</v>
      </c>
      <c r="AF32" s="63">
        <f t="shared" si="39"/>
        <v>5380</v>
      </c>
      <c r="AG32" s="63">
        <f t="shared" si="40"/>
        <v>-9344</v>
      </c>
      <c r="AH32" s="64">
        <f t="shared" si="41"/>
        <v>4.9700302607076349E-2</v>
      </c>
      <c r="AI32" s="64">
        <f t="shared" si="42"/>
        <v>5.4169192837799605E-2</v>
      </c>
      <c r="AJ32" s="64">
        <f t="shared" si="43"/>
        <v>4.262526989799717E-3</v>
      </c>
      <c r="AK32" s="64">
        <f t="shared" si="44"/>
        <v>1.050585912253567E-2</v>
      </c>
      <c r="AL32" s="64">
        <f t="shared" si="45"/>
        <v>3.314526597180275E-2</v>
      </c>
      <c r="AM32" s="64">
        <f t="shared" si="46"/>
        <v>5.9203382788091371E-3</v>
      </c>
    </row>
    <row r="33" spans="1:39" ht="45" x14ac:dyDescent="0.25">
      <c r="A33" s="213" t="s">
        <v>176</v>
      </c>
      <c r="B33" s="223" t="s">
        <v>212</v>
      </c>
      <c r="C33" s="219">
        <f>C22-C23-C25-C26-C27-C28-C29-C30-C31-C32</f>
        <v>198654</v>
      </c>
      <c r="D33" s="226">
        <f>D22-D23-D25-D26-D27-D28-D29-D30-D31-D32</f>
        <v>59553</v>
      </c>
      <c r="E33" s="226">
        <f>E22-E23-E25-E26-E27-E28-E29-E30-E31-E32</f>
        <v>106744</v>
      </c>
      <c r="F33" s="226">
        <f>F22-F23-F25-F26-F27-F28-F29-F30-F31-F32</f>
        <v>187346</v>
      </c>
      <c r="G33" s="226">
        <f>G22-G23-G25-G26-G27-G28-G29-G30-G31-G32</f>
        <v>229051</v>
      </c>
      <c r="H33" s="227">
        <f t="shared" si="25"/>
        <v>0.22260950327202078</v>
      </c>
      <c r="I33" s="227">
        <f t="shared" si="26"/>
        <v>0.15301478953356096</v>
      </c>
      <c r="J33" s="226">
        <f t="shared" si="27"/>
        <v>41705</v>
      </c>
      <c r="K33" s="226">
        <f t="shared" si="28"/>
        <v>30397</v>
      </c>
      <c r="L33" s="227">
        <f t="shared" si="29"/>
        <v>9.6216427838414234E-2</v>
      </c>
      <c r="M33" s="227">
        <f t="shared" si="30"/>
        <v>0.15439936851911396</v>
      </c>
      <c r="N33" s="219">
        <f>N22-N23-N25-N26-N27-N28-N29-N30-N31-N32</f>
        <v>153094</v>
      </c>
      <c r="O33" s="226">
        <f>O22-O23-O25-O26-O27-O28-O29-O30-O31-O32</f>
        <v>40556</v>
      </c>
      <c r="P33" s="226">
        <f>P22-P23-P25-P26-P27-P28-P29-P30-P31-P32</f>
        <v>61489</v>
      </c>
      <c r="Q33" s="226">
        <f>Q22-Q23-Q25-Q26-Q27-Q28-Q29-Q30-Q31-Q32</f>
        <v>119646</v>
      </c>
      <c r="R33" s="226">
        <f>R22-R23-R25-R26-R27-R28-R29-R30-R31-R32</f>
        <v>126090</v>
      </c>
      <c r="S33" s="227">
        <f t="shared" si="31"/>
        <v>5.3858883706935368E-2</v>
      </c>
      <c r="T33" s="227">
        <f t="shared" si="32"/>
        <v>-0.17638836270526603</v>
      </c>
      <c r="U33" s="226">
        <f t="shared" si="33"/>
        <v>6444</v>
      </c>
      <c r="V33" s="226">
        <f t="shared" si="34"/>
        <v>-27004</v>
      </c>
      <c r="W33" s="227">
        <f t="shared" si="35"/>
        <v>3.9662967012641569E-2</v>
      </c>
      <c r="X33" s="227">
        <f t="shared" si="36"/>
        <v>8.4995116269193663E-2</v>
      </c>
      <c r="Y33" s="219">
        <f>Y22-Y23-Y25-Y26-Y27-Y28-Y29-Y30-Y31-Y32</f>
        <v>34399</v>
      </c>
      <c r="Z33" s="226">
        <f>Z22-Z23-Z25-Z26-Z27-Z28-Z29-Z30-Z31-Z32</f>
        <v>7293</v>
      </c>
      <c r="AA33" s="226">
        <f>AA22-AA23-AA25-AA26-AA27-AA28-AA29-AA30-AA31-AA32</f>
        <v>11626</v>
      </c>
      <c r="AB33" s="226">
        <f>AB22-AB23-AB25-AB26-AB27-AB28-AB29-AB30-AB31-AB32</f>
        <v>19539</v>
      </c>
      <c r="AC33" s="226">
        <f>AC22-AC23-AC25-AC26-AC27-AC28-AC29-AC30-AC31-AC32</f>
        <v>25126</v>
      </c>
      <c r="AD33" s="227">
        <f t="shared" si="37"/>
        <v>0.28594093863554937</v>
      </c>
      <c r="AE33" s="227">
        <f t="shared" si="38"/>
        <v>-0.26957178987761277</v>
      </c>
      <c r="AF33" s="226">
        <f t="shared" si="39"/>
        <v>5587</v>
      </c>
      <c r="AG33" s="226">
        <f t="shared" si="40"/>
        <v>-9273</v>
      </c>
      <c r="AH33" s="64">
        <f t="shared" si="41"/>
        <v>0.10009020018621974</v>
      </c>
      <c r="AI33" s="64">
        <f t="shared" si="42"/>
        <v>5.8954771432035889E-2</v>
      </c>
      <c r="AJ33" s="64">
        <f t="shared" si="43"/>
        <v>7.2134117588663046E-2</v>
      </c>
      <c r="AK33" s="64">
        <f t="shared" si="44"/>
        <v>8.7091209756141041E-2</v>
      </c>
      <c r="AL33" s="227">
        <f t="shared" si="45"/>
        <v>0.10763964751292696</v>
      </c>
      <c r="AM33" s="227">
        <f t="shared" si="46"/>
        <v>1.6937007624551987E-2</v>
      </c>
    </row>
    <row r="34" spans="1:39" ht="6" customHeight="1" x14ac:dyDescent="0.25"/>
    <row r="35" spans="1:39" ht="15" customHeight="1" x14ac:dyDescent="0.25">
      <c r="B35" s="41" t="s">
        <v>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row>
    <row r="50" spans="2:2" x14ac:dyDescent="0.25">
      <c r="B50" s="41"/>
    </row>
  </sheetData>
  <mergeCells count="6">
    <mergeCell ref="C6:M6"/>
    <mergeCell ref="N6:X6"/>
    <mergeCell ref="Y6:AM6"/>
    <mergeCell ref="C20:M20"/>
    <mergeCell ref="N20:X20"/>
    <mergeCell ref="Y20:AM2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EC965-93CD-43E2-B789-66C24BF335C1}">
  <dimension ref="A1:AM50"/>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22.28515625" style="14" customWidth="1"/>
    <col min="2" max="2" width="31.7109375" customWidth="1"/>
    <col min="3" max="7" width="12.42578125" customWidth="1"/>
    <col min="8" max="9" width="9.42578125" customWidth="1"/>
    <col min="10" max="10" width="12.42578125" customWidth="1"/>
    <col min="11" max="11" width="9.42578125" customWidth="1"/>
    <col min="12" max="12" width="10.85546875" customWidth="1"/>
    <col min="13" max="13" width="10.140625" customWidth="1"/>
    <col min="14" max="15" width="11.42578125" customWidth="1"/>
    <col min="16" max="16" width="15.85546875" customWidth="1"/>
    <col min="17" max="18" width="11.42578125" customWidth="1"/>
    <col min="19" max="24" width="9.42578125" customWidth="1"/>
    <col min="25" max="28" width="11" customWidth="1"/>
    <col min="38" max="39" width="9.42578125" customWidth="1"/>
  </cols>
  <sheetData>
    <row r="1" spans="1:39" ht="40.5" customHeight="1" x14ac:dyDescent="0.25">
      <c r="A1" s="47"/>
    </row>
    <row r="4" spans="1:39" ht="21.75" customHeight="1" thickBot="1" x14ac:dyDescent="0.3">
      <c r="B4" s="12" t="str">
        <f>CONCATENATE("Turistas entrados a Canarias e islas según lugar de residencia")</f>
        <v>Turistas entrados a Canarias e islas según lugar de residencia</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row>
    <row r="5" spans="1:39" ht="6" customHeight="1" x14ac:dyDescent="0.25">
      <c r="C5" s="49"/>
      <c r="D5" s="49"/>
      <c r="E5" s="49"/>
      <c r="F5" s="49"/>
      <c r="G5" s="49"/>
      <c r="H5" s="49"/>
      <c r="I5" s="49"/>
      <c r="J5" s="49"/>
      <c r="K5" s="49"/>
      <c r="L5" s="49"/>
      <c r="M5" s="49"/>
    </row>
    <row r="6" spans="1:39" ht="15.75" x14ac:dyDescent="0.25">
      <c r="C6" s="209" t="s">
        <v>160</v>
      </c>
      <c r="D6" s="210"/>
      <c r="E6" s="210"/>
      <c r="F6" s="210"/>
      <c r="G6" s="210"/>
      <c r="H6" s="210"/>
      <c r="I6" s="210"/>
      <c r="J6" s="210"/>
      <c r="K6" s="210"/>
      <c r="L6" s="210"/>
      <c r="M6" s="210"/>
      <c r="N6" s="211" t="s">
        <v>162</v>
      </c>
      <c r="O6" s="212"/>
      <c r="P6" s="212"/>
      <c r="Q6" s="212"/>
      <c r="R6" s="212"/>
      <c r="S6" s="212"/>
      <c r="T6" s="212"/>
      <c r="U6" s="212"/>
      <c r="V6" s="212"/>
      <c r="W6" s="212"/>
      <c r="X6" s="212"/>
      <c r="Y6" s="211" t="s">
        <v>161</v>
      </c>
      <c r="Z6" s="212"/>
      <c r="AA6" s="212"/>
      <c r="AB6" s="212"/>
      <c r="AC6" s="212"/>
      <c r="AD6" s="212"/>
      <c r="AE6" s="212"/>
      <c r="AF6" s="212"/>
      <c r="AG6" s="212"/>
      <c r="AH6" s="212"/>
      <c r="AI6" s="212"/>
      <c r="AJ6" s="212"/>
      <c r="AK6" s="212"/>
      <c r="AL6" s="212"/>
      <c r="AM6" s="212"/>
    </row>
    <row r="7" spans="1:39" s="216" customFormat="1" ht="60.75" thickBot="1" x14ac:dyDescent="0.3">
      <c r="A7" s="213"/>
      <c r="B7" s="28"/>
      <c r="C7" s="50" t="s">
        <v>235</v>
      </c>
      <c r="D7" s="50" t="s">
        <v>236</v>
      </c>
      <c r="E7" s="50" t="s">
        <v>237</v>
      </c>
      <c r="F7" s="50" t="s">
        <v>238</v>
      </c>
      <c r="G7" s="50" t="s">
        <v>239</v>
      </c>
      <c r="H7" s="33" t="str">
        <f>CONCATENATE("Variación ",RIGHT(G7,2),"/",RIGHT(F7,2))</f>
        <v>Variación 23/22</v>
      </c>
      <c r="I7" s="33" t="str">
        <f>CONCATENATE("Variación ",RIGHT(G7,2),"/",RIGHT(C7,2))</f>
        <v>Variación 23/19</v>
      </c>
      <c r="J7" s="33" t="str">
        <f>CONCATENATE("diferencia ",RIGHT(G7,2),"/",RIGHT(F7,2))</f>
        <v>diferencia 23/22</v>
      </c>
      <c r="K7" s="33" t="str">
        <f>CONCATENATE("diferencia ",RIGHT(G7,2),"/",RIGHT(C7,2))</f>
        <v>diferencia 23/19</v>
      </c>
      <c r="L7" s="214" t="str">
        <f>CONCATENATE("Cuota ",RIGHT(G7,4))</f>
        <v>Cuota 2023</v>
      </c>
      <c r="M7" s="215" t="s">
        <v>208</v>
      </c>
      <c r="N7" s="50" t="s">
        <v>235</v>
      </c>
      <c r="O7" s="50" t="s">
        <v>236</v>
      </c>
      <c r="P7" s="50" t="s">
        <v>237</v>
      </c>
      <c r="Q7" s="50" t="s">
        <v>238</v>
      </c>
      <c r="R7" s="50" t="s">
        <v>239</v>
      </c>
      <c r="S7" s="33" t="str">
        <f>CONCATENATE("Variación ",RIGHT(R7,2),"/",RIGHT(Q7,2))</f>
        <v>Variación 23/22</v>
      </c>
      <c r="T7" s="33" t="str">
        <f>CONCATENATE("Variación ",RIGHT(R7,2),"/",RIGHT(N7,2))</f>
        <v>Variación 23/19</v>
      </c>
      <c r="U7" s="33" t="str">
        <f>CONCATENATE("diferencia ",RIGHT(R7,2),"/",RIGHT(Q7,2))</f>
        <v>diferencia 23/22</v>
      </c>
      <c r="V7" s="33" t="str">
        <f>CONCATENATE("diferencia ",RIGHT(R7,2),"/",RIGHT(N7,2))</f>
        <v>diferencia 23/19</v>
      </c>
      <c r="W7" s="214" t="str">
        <f>CONCATENATE("Cuota ",RIGHT(R7,4))</f>
        <v>Cuota 2023</v>
      </c>
      <c r="X7" s="215" t="s">
        <v>208</v>
      </c>
      <c r="Y7" s="50" t="s">
        <v>235</v>
      </c>
      <c r="Z7" s="50" t="s">
        <v>236</v>
      </c>
      <c r="AA7" s="50" t="s">
        <v>237</v>
      </c>
      <c r="AB7" s="50" t="s">
        <v>238</v>
      </c>
      <c r="AC7" s="50" t="s">
        <v>239</v>
      </c>
      <c r="AD7" s="33" t="str">
        <f>CONCATENATE("Variación ",RIGHT(AC7,2),"/",RIGHT(AB7,2))</f>
        <v>Variación 23/22</v>
      </c>
      <c r="AE7" s="33" t="str">
        <f>CONCATENATE("Variación ",RIGHT(AC7,2),"/",RIGHT(Y7,2))</f>
        <v>Variación 23/19</v>
      </c>
      <c r="AF7" s="33" t="str">
        <f>CONCATENATE("diferencia ",RIGHT(AC7,2),"/",RIGHT(AB7,2))</f>
        <v>diferencia 23/22</v>
      </c>
      <c r="AG7" s="33" t="str">
        <f>CONCATENATE("diferencia ",RIGHT(AC7,2),"/",RIGHT(Y7,2))</f>
        <v>diferencia 23/19</v>
      </c>
      <c r="AH7" s="214" t="str">
        <f t="shared" ref="AH7:AK7" si="0">CONCATENATE("Cuota ",RIGHT(Y7,4))</f>
        <v>Cuota 2019</v>
      </c>
      <c r="AI7" s="214" t="str">
        <f t="shared" si="0"/>
        <v>Cuota 2020</v>
      </c>
      <c r="AJ7" s="214" t="str">
        <f t="shared" si="0"/>
        <v>Cuota 2021</v>
      </c>
      <c r="AK7" s="214" t="str">
        <f t="shared" si="0"/>
        <v>Cuota 2022</v>
      </c>
      <c r="AL7" s="214" t="str">
        <f>CONCATENATE("Cuota ",RIGHT(AC7,4))</f>
        <v>Cuota 2023</v>
      </c>
      <c r="AM7" s="215" t="s">
        <v>208</v>
      </c>
    </row>
    <row r="8" spans="1:39" ht="15.75" x14ac:dyDescent="0.25">
      <c r="A8" s="213" t="s">
        <v>57</v>
      </c>
      <c r="B8" s="62" t="s">
        <v>58</v>
      </c>
      <c r="C8" s="217">
        <v>3690674</v>
      </c>
      <c r="D8" s="58">
        <v>907925</v>
      </c>
      <c r="E8" s="58">
        <v>2238704</v>
      </c>
      <c r="F8" s="58">
        <v>3766608</v>
      </c>
      <c r="G8" s="58">
        <v>3873318</v>
      </c>
      <c r="H8" s="59">
        <f>G8/F8-1</f>
        <v>2.8330529749843958E-2</v>
      </c>
      <c r="I8" s="59">
        <f>G8/C8-1</f>
        <v>4.9487979702352414E-2</v>
      </c>
      <c r="J8" s="58">
        <f>G8-F8</f>
        <v>106710</v>
      </c>
      <c r="K8" s="58">
        <f>G8-C8</f>
        <v>182644</v>
      </c>
      <c r="L8" s="59">
        <f>G8/$G$8</f>
        <v>1</v>
      </c>
      <c r="M8" s="218">
        <f>G8/$G$8</f>
        <v>1</v>
      </c>
      <c r="N8" s="219">
        <v>954305</v>
      </c>
      <c r="O8" s="63">
        <v>210647</v>
      </c>
      <c r="P8" s="63">
        <v>536507</v>
      </c>
      <c r="Q8" s="63">
        <v>923521</v>
      </c>
      <c r="R8" s="63">
        <v>952620</v>
      </c>
      <c r="S8" s="64">
        <f>R8/Q8-1</f>
        <v>3.1508758328181008E-2</v>
      </c>
      <c r="T8" s="64">
        <f>R8/N8-1</f>
        <v>-1.7656828791633439E-3</v>
      </c>
      <c r="U8" s="63">
        <f>R8-Q8</f>
        <v>29099</v>
      </c>
      <c r="V8" s="63">
        <f>R8-N8</f>
        <v>-1685</v>
      </c>
      <c r="W8" s="64">
        <f t="shared" ref="W8:W19" si="1">R8/$R$8</f>
        <v>1</v>
      </c>
      <c r="X8" s="64">
        <f>N8/$G8</f>
        <v>0.24637920253384823</v>
      </c>
      <c r="Y8" s="219">
        <v>1415929</v>
      </c>
      <c r="Z8" s="63">
        <v>379989</v>
      </c>
      <c r="AA8" s="63">
        <v>884024</v>
      </c>
      <c r="AB8" s="63">
        <v>1468382</v>
      </c>
      <c r="AC8" s="63">
        <v>1549405</v>
      </c>
      <c r="AD8" s="64">
        <f>AC8/AB8-1</f>
        <v>5.5178420874132161E-2</v>
      </c>
      <c r="AE8" s="64">
        <f>AC8/Y8-1</f>
        <v>9.4267438550944327E-2</v>
      </c>
      <c r="AF8" s="63">
        <f>AC8-AB8</f>
        <v>81023</v>
      </c>
      <c r="AG8" s="63">
        <f>AC8-Y8</f>
        <v>133476</v>
      </c>
      <c r="AH8" s="64">
        <f>Y8/$Y$8</f>
        <v>1</v>
      </c>
      <c r="AI8" s="64">
        <f>Z8/$Z$8</f>
        <v>1</v>
      </c>
      <c r="AJ8" s="64">
        <f>AA8/$AA$8</f>
        <v>1</v>
      </c>
      <c r="AK8" s="64">
        <f>AB8/$AB$8</f>
        <v>1</v>
      </c>
      <c r="AL8" s="64">
        <f>AC8/$AC$8</f>
        <v>1</v>
      </c>
      <c r="AM8" s="64">
        <f>AC8/$G8</f>
        <v>0.40002008613803464</v>
      </c>
    </row>
    <row r="9" spans="1:39" ht="30" x14ac:dyDescent="0.25">
      <c r="A9" s="213" t="s">
        <v>88</v>
      </c>
      <c r="B9" s="62" t="s">
        <v>210</v>
      </c>
      <c r="C9" s="217">
        <v>670916</v>
      </c>
      <c r="D9" s="58">
        <v>361024</v>
      </c>
      <c r="E9" s="58">
        <v>658956</v>
      </c>
      <c r="F9" s="58">
        <v>663249</v>
      </c>
      <c r="G9" s="58">
        <v>637408</v>
      </c>
      <c r="H9" s="221">
        <f t="shared" ref="H9:H19" si="2">G9/F9-1</f>
        <v>-3.8961234770048647E-2</v>
      </c>
      <c r="I9" s="221">
        <f t="shared" ref="I9:I19" si="3">G9/C9-1</f>
        <v>-4.9943659116789552E-2</v>
      </c>
      <c r="J9" s="222">
        <f t="shared" ref="J9:J19" si="4">G9-F9</f>
        <v>-25841</v>
      </c>
      <c r="K9" s="222">
        <f t="shared" ref="K9:K19" si="5">G9-C9</f>
        <v>-33508</v>
      </c>
      <c r="L9" s="221">
        <f t="shared" ref="L9:L19" si="6">G9/$G$8</f>
        <v>0.16456381841098511</v>
      </c>
      <c r="M9" s="221">
        <f t="shared" ref="M9:M19" si="7">G9/$G$8</f>
        <v>0.16456381841098511</v>
      </c>
      <c r="N9" s="219">
        <v>224969</v>
      </c>
      <c r="O9" s="63">
        <v>93695</v>
      </c>
      <c r="P9" s="63">
        <v>163216</v>
      </c>
      <c r="Q9" s="63">
        <v>183256</v>
      </c>
      <c r="R9" s="63">
        <v>164466</v>
      </c>
      <c r="S9" s="64">
        <f t="shared" ref="S9:S19" si="8">R9/Q9-1</f>
        <v>-0.1025341598637971</v>
      </c>
      <c r="T9" s="64">
        <f t="shared" ref="T9:T19" si="9">R9/N9-1</f>
        <v>-0.26893927607803747</v>
      </c>
      <c r="U9" s="63">
        <f t="shared" ref="U9:U19" si="10">R9-Q9</f>
        <v>-18790</v>
      </c>
      <c r="V9" s="63">
        <f t="shared" ref="V9:V19" si="11">R9-N9</f>
        <v>-60503</v>
      </c>
      <c r="W9" s="64">
        <f t="shared" si="1"/>
        <v>0.1726459658625685</v>
      </c>
      <c r="X9" s="64">
        <f t="shared" ref="X9:X19" si="12">N9/$G9</f>
        <v>0.35294348360861488</v>
      </c>
      <c r="Y9" s="219">
        <v>257946</v>
      </c>
      <c r="Z9" s="63">
        <v>156143</v>
      </c>
      <c r="AA9" s="63">
        <v>263447</v>
      </c>
      <c r="AB9" s="63">
        <v>278188</v>
      </c>
      <c r="AC9" s="63">
        <v>284238</v>
      </c>
      <c r="AD9" s="64">
        <f t="shared" ref="AD9:AD19" si="13">AC9/AB9-1</f>
        <v>2.1747882726789181E-2</v>
      </c>
      <c r="AE9" s="64">
        <f t="shared" ref="AE9:AE19" si="14">AC9/Y9-1</f>
        <v>0.10192831057663221</v>
      </c>
      <c r="AF9" s="63">
        <f t="shared" ref="AF9:AF19" si="15">AC9-AB9</f>
        <v>6050</v>
      </c>
      <c r="AG9" s="63">
        <f t="shared" ref="AG9:AG19" si="16">AC9-Y9</f>
        <v>26292</v>
      </c>
      <c r="AH9" s="64">
        <f t="shared" ref="AH9:AH19" si="17">Y9/$Y$8</f>
        <v>0.18217438868756838</v>
      </c>
      <c r="AI9" s="64">
        <f t="shared" ref="AI9:AI19" si="18">Z9/$Z$8</f>
        <v>0.41091452647313476</v>
      </c>
      <c r="AJ9" s="64">
        <f t="shared" ref="AJ9:AJ19" si="19">AA9/$AA$8</f>
        <v>0.29800887758703382</v>
      </c>
      <c r="AK9" s="64">
        <f t="shared" ref="AK9:AK19" si="20">AB9/$AB$8</f>
        <v>0.18945206356384101</v>
      </c>
      <c r="AL9" s="64">
        <f t="shared" ref="AL9:AL19" si="21">AC9/$AC$8</f>
        <v>0.18344977588170944</v>
      </c>
      <c r="AM9" s="64">
        <f t="shared" ref="AM9:AM19" si="22">AC9/$G9</f>
        <v>0.44592788292584967</v>
      </c>
    </row>
    <row r="10" spans="1:39" ht="30" x14ac:dyDescent="0.25">
      <c r="A10" s="213" t="s">
        <v>92</v>
      </c>
      <c r="B10" s="62" t="s">
        <v>93</v>
      </c>
      <c r="C10" s="217">
        <v>3019757</v>
      </c>
      <c r="D10" s="58">
        <v>546901</v>
      </c>
      <c r="E10" s="58">
        <v>1579748</v>
      </c>
      <c r="F10" s="58">
        <v>3103359</v>
      </c>
      <c r="G10" s="58">
        <v>3235910</v>
      </c>
      <c r="H10" s="221">
        <f t="shared" si="2"/>
        <v>4.2712106462706956E-2</v>
      </c>
      <c r="I10" s="221">
        <f t="shared" si="3"/>
        <v>7.1579600610247818E-2</v>
      </c>
      <c r="J10" s="222">
        <f t="shared" si="4"/>
        <v>132551</v>
      </c>
      <c r="K10" s="222">
        <f t="shared" si="5"/>
        <v>216153</v>
      </c>
      <c r="L10" s="221">
        <f t="shared" si="6"/>
        <v>0.83543618158901489</v>
      </c>
      <c r="M10" s="221">
        <f t="shared" si="7"/>
        <v>0.83543618158901489</v>
      </c>
      <c r="N10" s="219">
        <v>729336</v>
      </c>
      <c r="O10" s="63">
        <v>116953</v>
      </c>
      <c r="P10" s="63">
        <v>373292</v>
      </c>
      <c r="Q10" s="63">
        <v>740266</v>
      </c>
      <c r="R10" s="63">
        <v>788154</v>
      </c>
      <c r="S10" s="64">
        <f t="shared" si="8"/>
        <v>6.4690259987626009E-2</v>
      </c>
      <c r="T10" s="64">
        <f t="shared" si="9"/>
        <v>8.0645957418802761E-2</v>
      </c>
      <c r="U10" s="63">
        <f t="shared" si="10"/>
        <v>47888</v>
      </c>
      <c r="V10" s="63">
        <f t="shared" si="11"/>
        <v>58818</v>
      </c>
      <c r="W10" s="64">
        <f t="shared" si="1"/>
        <v>0.82735403413743147</v>
      </c>
      <c r="X10" s="64">
        <f t="shared" si="12"/>
        <v>0.22538822155127924</v>
      </c>
      <c r="Y10" s="219">
        <v>1157983</v>
      </c>
      <c r="Z10" s="63">
        <v>223846</v>
      </c>
      <c r="AA10" s="63">
        <v>620577</v>
      </c>
      <c r="AB10" s="63">
        <v>1190195</v>
      </c>
      <c r="AC10" s="63">
        <v>1265165</v>
      </c>
      <c r="AD10" s="64">
        <f t="shared" si="13"/>
        <v>6.2989678161981866E-2</v>
      </c>
      <c r="AE10" s="64">
        <f t="shared" si="14"/>
        <v>9.2559217190580467E-2</v>
      </c>
      <c r="AF10" s="63">
        <f t="shared" si="15"/>
        <v>74970</v>
      </c>
      <c r="AG10" s="63">
        <f t="shared" si="16"/>
        <v>107182</v>
      </c>
      <c r="AH10" s="64">
        <f t="shared" si="17"/>
        <v>0.81782561131243159</v>
      </c>
      <c r="AI10" s="64">
        <f t="shared" si="18"/>
        <v>0.58908547352686524</v>
      </c>
      <c r="AJ10" s="64">
        <f t="shared" si="19"/>
        <v>0.70199112241296613</v>
      </c>
      <c r="AK10" s="64">
        <f t="shared" si="20"/>
        <v>0.810548617457855</v>
      </c>
      <c r="AL10" s="64">
        <f t="shared" si="21"/>
        <v>0.81654893330020228</v>
      </c>
      <c r="AM10" s="64">
        <f t="shared" si="22"/>
        <v>0.39097657227796817</v>
      </c>
    </row>
    <row r="11" spans="1:39" ht="15.75" x14ac:dyDescent="0.25">
      <c r="A11" s="213" t="s">
        <v>97</v>
      </c>
      <c r="B11" s="62" t="s">
        <v>97</v>
      </c>
      <c r="C11" s="217">
        <v>1284643</v>
      </c>
      <c r="D11" s="58">
        <v>131216</v>
      </c>
      <c r="E11" s="58">
        <v>394629</v>
      </c>
      <c r="F11" s="58">
        <v>1366680</v>
      </c>
      <c r="G11" s="58">
        <v>1443342</v>
      </c>
      <c r="H11" s="221">
        <f t="shared" si="2"/>
        <v>5.6093599086838086E-2</v>
      </c>
      <c r="I11" s="221">
        <f t="shared" si="3"/>
        <v>0.12353548806944814</v>
      </c>
      <c r="J11" s="222">
        <f t="shared" si="4"/>
        <v>76662</v>
      </c>
      <c r="K11" s="222">
        <f t="shared" si="5"/>
        <v>158699</v>
      </c>
      <c r="L11" s="221">
        <f t="shared" si="6"/>
        <v>0.37263710338268119</v>
      </c>
      <c r="M11" s="221">
        <f t="shared" si="7"/>
        <v>0.37263710338268119</v>
      </c>
      <c r="N11" s="219">
        <v>226825</v>
      </c>
      <c r="O11" s="63">
        <v>17984</v>
      </c>
      <c r="P11" s="63">
        <v>59917</v>
      </c>
      <c r="Q11" s="63">
        <v>230610</v>
      </c>
      <c r="R11" s="63">
        <v>247842</v>
      </c>
      <c r="S11" s="64">
        <f t="shared" si="8"/>
        <v>7.4723559255886585E-2</v>
      </c>
      <c r="T11" s="64">
        <f t="shared" si="9"/>
        <v>9.2657334949851178E-2</v>
      </c>
      <c r="U11" s="63">
        <f t="shared" si="10"/>
        <v>17232</v>
      </c>
      <c r="V11" s="63">
        <f t="shared" si="11"/>
        <v>21017</v>
      </c>
      <c r="W11" s="64">
        <f t="shared" si="1"/>
        <v>0.2601687976317944</v>
      </c>
      <c r="X11" s="64">
        <f t="shared" si="12"/>
        <v>0.15715263603497992</v>
      </c>
      <c r="Y11" s="219">
        <v>573399</v>
      </c>
      <c r="Z11" s="63">
        <v>63399</v>
      </c>
      <c r="AA11" s="63">
        <v>176928</v>
      </c>
      <c r="AB11" s="63">
        <v>606590</v>
      </c>
      <c r="AC11" s="63">
        <v>631067</v>
      </c>
      <c r="AD11" s="64">
        <f t="shared" si="13"/>
        <v>4.0351802700341333E-2</v>
      </c>
      <c r="AE11" s="64">
        <f t="shared" si="14"/>
        <v>0.10057220190478189</v>
      </c>
      <c r="AF11" s="63">
        <f t="shared" si="15"/>
        <v>24477</v>
      </c>
      <c r="AG11" s="63">
        <f t="shared" si="16"/>
        <v>57668</v>
      </c>
      <c r="AH11" s="64">
        <f t="shared" si="17"/>
        <v>0.40496310196344593</v>
      </c>
      <c r="AI11" s="64">
        <f t="shared" si="18"/>
        <v>0.16684430338772965</v>
      </c>
      <c r="AJ11" s="64">
        <f t="shared" si="19"/>
        <v>0.20013936273223351</v>
      </c>
      <c r="AK11" s="64">
        <f t="shared" si="20"/>
        <v>0.41310095057008328</v>
      </c>
      <c r="AL11" s="64">
        <f t="shared" si="21"/>
        <v>0.40729634924374197</v>
      </c>
      <c r="AM11" s="64">
        <f t="shared" si="22"/>
        <v>0.43722624298329849</v>
      </c>
    </row>
    <row r="12" spans="1:39" ht="15.75" x14ac:dyDescent="0.25">
      <c r="A12" s="213" t="s">
        <v>104</v>
      </c>
      <c r="B12" s="62" t="s">
        <v>104</v>
      </c>
      <c r="C12" s="217">
        <v>549986</v>
      </c>
      <c r="D12" s="58">
        <v>157370</v>
      </c>
      <c r="E12" s="58">
        <v>373835</v>
      </c>
      <c r="F12" s="58">
        <v>507064</v>
      </c>
      <c r="G12" s="58">
        <v>492481</v>
      </c>
      <c r="H12" s="221">
        <f t="shared" si="2"/>
        <v>-2.8759683195809571E-2</v>
      </c>
      <c r="I12" s="221">
        <f t="shared" si="3"/>
        <v>-0.10455720691072135</v>
      </c>
      <c r="J12" s="222">
        <f t="shared" si="4"/>
        <v>-14583</v>
      </c>
      <c r="K12" s="222">
        <f t="shared" si="5"/>
        <v>-57505</v>
      </c>
      <c r="L12" s="221">
        <f t="shared" si="6"/>
        <v>0.12714706099525006</v>
      </c>
      <c r="M12" s="221">
        <f t="shared" si="7"/>
        <v>0.12714706099525006</v>
      </c>
      <c r="N12" s="219">
        <v>150807</v>
      </c>
      <c r="O12" s="63">
        <v>38511</v>
      </c>
      <c r="P12" s="63">
        <v>100840</v>
      </c>
      <c r="Q12" s="63">
        <v>150275</v>
      </c>
      <c r="R12" s="63">
        <v>151487</v>
      </c>
      <c r="S12" s="64">
        <f t="shared" si="8"/>
        <v>8.0652137747463382E-3</v>
      </c>
      <c r="T12" s="64">
        <f t="shared" si="9"/>
        <v>4.5090745124563014E-3</v>
      </c>
      <c r="U12" s="63">
        <f t="shared" si="10"/>
        <v>1212</v>
      </c>
      <c r="V12" s="63">
        <f t="shared" si="11"/>
        <v>680</v>
      </c>
      <c r="W12" s="64">
        <f t="shared" si="1"/>
        <v>0.15902143561965948</v>
      </c>
      <c r="X12" s="64">
        <f t="shared" si="12"/>
        <v>0.30621892012077623</v>
      </c>
      <c r="Y12" s="219">
        <v>143415</v>
      </c>
      <c r="Z12" s="63">
        <v>36835</v>
      </c>
      <c r="AA12" s="63">
        <v>99406</v>
      </c>
      <c r="AB12" s="63">
        <v>119577</v>
      </c>
      <c r="AC12" s="63">
        <v>130776</v>
      </c>
      <c r="AD12" s="64">
        <f t="shared" si="13"/>
        <v>9.365513434857875E-2</v>
      </c>
      <c r="AE12" s="64">
        <f t="shared" si="14"/>
        <v>-8.8128856814140732E-2</v>
      </c>
      <c r="AF12" s="63">
        <f t="shared" si="15"/>
        <v>11199</v>
      </c>
      <c r="AG12" s="63">
        <f t="shared" si="16"/>
        <v>-12639</v>
      </c>
      <c r="AH12" s="64">
        <f t="shared" si="17"/>
        <v>0.10128685830998588</v>
      </c>
      <c r="AI12" s="64">
        <f t="shared" si="18"/>
        <v>9.6937016597848882E-2</v>
      </c>
      <c r="AJ12" s="64">
        <f t="shared" si="19"/>
        <v>0.11244717337990824</v>
      </c>
      <c r="AK12" s="64">
        <f t="shared" si="20"/>
        <v>8.1434531341299465E-2</v>
      </c>
      <c r="AL12" s="64">
        <f t="shared" si="21"/>
        <v>8.4404013153436319E-2</v>
      </c>
      <c r="AM12" s="64">
        <f t="shared" si="22"/>
        <v>0.26554526976675241</v>
      </c>
    </row>
    <row r="13" spans="1:39" ht="15.75" x14ac:dyDescent="0.25">
      <c r="A13" s="213" t="s">
        <v>113</v>
      </c>
      <c r="B13" s="62" t="s">
        <v>113</v>
      </c>
      <c r="C13" s="217">
        <v>104588</v>
      </c>
      <c r="D13" s="58">
        <v>47200</v>
      </c>
      <c r="E13" s="58">
        <v>89001</v>
      </c>
      <c r="F13" s="58">
        <v>120439</v>
      </c>
      <c r="G13" s="58">
        <v>105287</v>
      </c>
      <c r="H13" s="221">
        <f t="shared" si="2"/>
        <v>-0.1258064248291666</v>
      </c>
      <c r="I13" s="221">
        <f t="shared" si="3"/>
        <v>6.6833671166863784E-3</v>
      </c>
      <c r="J13" s="222">
        <f t="shared" si="4"/>
        <v>-15152</v>
      </c>
      <c r="K13" s="222">
        <f t="shared" si="5"/>
        <v>699</v>
      </c>
      <c r="L13" s="221">
        <f t="shared" si="6"/>
        <v>2.7182637728170009E-2</v>
      </c>
      <c r="M13" s="221">
        <f t="shared" si="7"/>
        <v>2.7182637728170009E-2</v>
      </c>
      <c r="N13" s="219">
        <v>29888</v>
      </c>
      <c r="O13" s="63">
        <v>8843</v>
      </c>
      <c r="P13" s="63">
        <v>22558</v>
      </c>
      <c r="Q13" s="63">
        <v>35158</v>
      </c>
      <c r="R13" s="63">
        <v>29711</v>
      </c>
      <c r="S13" s="64">
        <f t="shared" si="8"/>
        <v>-0.15492917685875196</v>
      </c>
      <c r="T13" s="64">
        <f t="shared" si="9"/>
        <v>-5.9221092077087478E-3</v>
      </c>
      <c r="U13" s="63">
        <f t="shared" si="10"/>
        <v>-5447</v>
      </c>
      <c r="V13" s="63">
        <f t="shared" si="11"/>
        <v>-177</v>
      </c>
      <c r="W13" s="64">
        <f t="shared" si="1"/>
        <v>3.118872163087065E-2</v>
      </c>
      <c r="X13" s="64">
        <f t="shared" si="12"/>
        <v>0.28387170305925707</v>
      </c>
      <c r="Y13" s="219">
        <v>53560</v>
      </c>
      <c r="Z13" s="63">
        <v>30883</v>
      </c>
      <c r="AA13" s="63">
        <v>51566</v>
      </c>
      <c r="AB13" s="63">
        <v>63586</v>
      </c>
      <c r="AC13" s="63">
        <v>55534</v>
      </c>
      <c r="AD13" s="64">
        <f t="shared" si="13"/>
        <v>-0.12663164847607966</v>
      </c>
      <c r="AE13" s="64">
        <f t="shared" si="14"/>
        <v>3.6855862584017851E-2</v>
      </c>
      <c r="AF13" s="63">
        <f t="shared" si="15"/>
        <v>-8052</v>
      </c>
      <c r="AG13" s="63">
        <f t="shared" si="16"/>
        <v>1974</v>
      </c>
      <c r="AH13" s="64">
        <f t="shared" si="17"/>
        <v>3.7826755437596095E-2</v>
      </c>
      <c r="AI13" s="64">
        <f t="shared" si="18"/>
        <v>8.1273405282784497E-2</v>
      </c>
      <c r="AJ13" s="64">
        <f t="shared" si="19"/>
        <v>5.8330995538582661E-2</v>
      </c>
      <c r="AK13" s="64">
        <f t="shared" si="20"/>
        <v>4.3303445561168691E-2</v>
      </c>
      <c r="AL13" s="64">
        <f t="shared" si="21"/>
        <v>3.5842145855989882E-2</v>
      </c>
      <c r="AM13" s="64">
        <f t="shared" si="22"/>
        <v>0.52745353177505294</v>
      </c>
    </row>
    <row r="14" spans="1:39" ht="15.75" x14ac:dyDescent="0.25">
      <c r="A14" s="213" t="s">
        <v>110</v>
      </c>
      <c r="B14" s="62" t="s">
        <v>110</v>
      </c>
      <c r="C14" s="217">
        <v>155547</v>
      </c>
      <c r="D14" s="58">
        <v>36428</v>
      </c>
      <c r="E14" s="58">
        <v>147558</v>
      </c>
      <c r="F14" s="58">
        <v>199887</v>
      </c>
      <c r="G14" s="58">
        <v>208971</v>
      </c>
      <c r="H14" s="221">
        <f t="shared" si="2"/>
        <v>4.5445676807396085E-2</v>
      </c>
      <c r="I14" s="221">
        <f t="shared" si="3"/>
        <v>0.34345889023896303</v>
      </c>
      <c r="J14" s="222">
        <f t="shared" si="4"/>
        <v>9084</v>
      </c>
      <c r="K14" s="222">
        <f t="shared" si="5"/>
        <v>53424</v>
      </c>
      <c r="L14" s="221">
        <f t="shared" si="6"/>
        <v>5.3951418396320672E-2</v>
      </c>
      <c r="M14" s="221">
        <f t="shared" si="7"/>
        <v>5.3951418396320672E-2</v>
      </c>
      <c r="N14" s="219">
        <v>28691</v>
      </c>
      <c r="O14" s="63">
        <v>5712</v>
      </c>
      <c r="P14" s="63">
        <v>29466</v>
      </c>
      <c r="Q14" s="63">
        <v>43232</v>
      </c>
      <c r="R14" s="63">
        <v>42148</v>
      </c>
      <c r="S14" s="64">
        <f t="shared" si="8"/>
        <v>-2.5074019245003742E-2</v>
      </c>
      <c r="T14" s="64">
        <f t="shared" si="9"/>
        <v>0.46903210065874323</v>
      </c>
      <c r="U14" s="63">
        <f t="shared" si="10"/>
        <v>-1084</v>
      </c>
      <c r="V14" s="63">
        <f t="shared" si="11"/>
        <v>13457</v>
      </c>
      <c r="W14" s="64">
        <f t="shared" si="1"/>
        <v>4.4244294682034807E-2</v>
      </c>
      <c r="X14" s="64">
        <f t="shared" si="12"/>
        <v>0.13729656268094617</v>
      </c>
      <c r="Y14" s="219">
        <v>53727</v>
      </c>
      <c r="Z14" s="63">
        <v>15282</v>
      </c>
      <c r="AA14" s="63">
        <v>56677</v>
      </c>
      <c r="AB14" s="63">
        <v>74031</v>
      </c>
      <c r="AC14" s="63">
        <v>77969</v>
      </c>
      <c r="AD14" s="64">
        <f t="shared" si="13"/>
        <v>5.3193932271615951E-2</v>
      </c>
      <c r="AE14" s="64">
        <f t="shared" si="14"/>
        <v>0.4512070281236622</v>
      </c>
      <c r="AF14" s="63">
        <f t="shared" si="15"/>
        <v>3938</v>
      </c>
      <c r="AG14" s="63">
        <f t="shared" si="16"/>
        <v>24242</v>
      </c>
      <c r="AH14" s="64">
        <f t="shared" si="17"/>
        <v>3.7944699204550514E-2</v>
      </c>
      <c r="AI14" s="64">
        <f t="shared" si="18"/>
        <v>4.0216953648658252E-2</v>
      </c>
      <c r="AJ14" s="64">
        <f t="shared" si="19"/>
        <v>6.41125127824584E-2</v>
      </c>
      <c r="AK14" s="64">
        <f t="shared" si="20"/>
        <v>5.0416717175775783E-2</v>
      </c>
      <c r="AL14" s="64">
        <f t="shared" si="21"/>
        <v>5.0321897760753319E-2</v>
      </c>
      <c r="AM14" s="64">
        <f t="shared" si="22"/>
        <v>0.37310918739920851</v>
      </c>
    </row>
    <row r="15" spans="1:39" ht="15.75" x14ac:dyDescent="0.25">
      <c r="A15" s="213" t="s">
        <v>117</v>
      </c>
      <c r="B15" s="62" t="s">
        <v>211</v>
      </c>
      <c r="C15" s="217">
        <v>149990</v>
      </c>
      <c r="D15" s="58">
        <v>37980</v>
      </c>
      <c r="E15" s="58">
        <v>114279</v>
      </c>
      <c r="F15" s="58">
        <v>166843</v>
      </c>
      <c r="G15" s="58">
        <v>173532</v>
      </c>
      <c r="H15" s="221">
        <f t="shared" si="2"/>
        <v>4.0091583105074768E-2</v>
      </c>
      <c r="I15" s="221">
        <f t="shared" si="3"/>
        <v>0.15695713047536497</v>
      </c>
      <c r="J15" s="222">
        <f t="shared" si="4"/>
        <v>6689</v>
      </c>
      <c r="K15" s="222">
        <f t="shared" si="5"/>
        <v>23542</v>
      </c>
      <c r="L15" s="221">
        <f t="shared" si="6"/>
        <v>4.4801898527309147E-2</v>
      </c>
      <c r="M15" s="221">
        <f t="shared" si="7"/>
        <v>4.4801898527309147E-2</v>
      </c>
      <c r="N15" s="219">
        <v>63018</v>
      </c>
      <c r="O15" s="63">
        <v>15823</v>
      </c>
      <c r="P15" s="63">
        <v>47362</v>
      </c>
      <c r="Q15" s="63">
        <v>74704</v>
      </c>
      <c r="R15" s="63">
        <v>74398</v>
      </c>
      <c r="S15" s="64">
        <f t="shared" si="8"/>
        <v>-4.0961662026129941E-3</v>
      </c>
      <c r="T15" s="64">
        <f t="shared" si="9"/>
        <v>0.18058332539909228</v>
      </c>
      <c r="U15" s="63">
        <f t="shared" si="10"/>
        <v>-306</v>
      </c>
      <c r="V15" s="63">
        <f t="shared" si="11"/>
        <v>11380</v>
      </c>
      <c r="W15" s="64">
        <f t="shared" si="1"/>
        <v>7.8098297327370836E-2</v>
      </c>
      <c r="X15" s="64">
        <f t="shared" si="12"/>
        <v>0.36314915980914181</v>
      </c>
      <c r="Y15" s="219">
        <v>48326</v>
      </c>
      <c r="Z15" s="63">
        <v>14131</v>
      </c>
      <c r="AA15" s="63">
        <v>41857</v>
      </c>
      <c r="AB15" s="63">
        <v>52578</v>
      </c>
      <c r="AC15" s="63">
        <v>66165</v>
      </c>
      <c r="AD15" s="64">
        <f t="shared" si="13"/>
        <v>0.25841606755677282</v>
      </c>
      <c r="AE15" s="64">
        <f t="shared" si="14"/>
        <v>0.36913876588172001</v>
      </c>
      <c r="AF15" s="63">
        <f t="shared" si="15"/>
        <v>13587</v>
      </c>
      <c r="AG15" s="63">
        <f t="shared" si="16"/>
        <v>17839</v>
      </c>
      <c r="AH15" s="64">
        <f t="shared" si="17"/>
        <v>3.4130242406222346E-2</v>
      </c>
      <c r="AI15" s="64">
        <f t="shared" si="18"/>
        <v>3.7187918597643616E-2</v>
      </c>
      <c r="AJ15" s="64">
        <f t="shared" si="19"/>
        <v>4.7348262038134713E-2</v>
      </c>
      <c r="AK15" s="64">
        <f t="shared" si="20"/>
        <v>3.5806758731719672E-2</v>
      </c>
      <c r="AL15" s="64">
        <f t="shared" si="21"/>
        <v>4.2703489403997021E-2</v>
      </c>
      <c r="AM15" s="64">
        <f t="shared" si="22"/>
        <v>0.38128414355853674</v>
      </c>
    </row>
    <row r="16" spans="1:39" ht="15.75" x14ac:dyDescent="0.25">
      <c r="A16" s="213" t="s">
        <v>101</v>
      </c>
      <c r="B16" s="62" t="s">
        <v>101</v>
      </c>
      <c r="C16" s="217">
        <v>177720</v>
      </c>
      <c r="D16" s="58">
        <v>16915</v>
      </c>
      <c r="E16" s="58">
        <v>68451</v>
      </c>
      <c r="F16" s="58">
        <v>164729</v>
      </c>
      <c r="G16" s="58">
        <v>189236</v>
      </c>
      <c r="H16" s="221">
        <f t="shared" si="2"/>
        <v>0.14877161884064138</v>
      </c>
      <c r="I16" s="221">
        <f t="shared" si="3"/>
        <v>6.4798559531847877E-2</v>
      </c>
      <c r="J16" s="222">
        <f t="shared" si="4"/>
        <v>24507</v>
      </c>
      <c r="K16" s="222">
        <f t="shared" si="5"/>
        <v>11516</v>
      </c>
      <c r="L16" s="221">
        <f t="shared" si="6"/>
        <v>4.8856303561959025E-2</v>
      </c>
      <c r="M16" s="221">
        <f t="shared" si="7"/>
        <v>4.8856303561959025E-2</v>
      </c>
      <c r="N16" s="219">
        <v>22170</v>
      </c>
      <c r="O16" s="63">
        <v>1983</v>
      </c>
      <c r="P16" s="63">
        <v>8855</v>
      </c>
      <c r="Q16" s="63">
        <v>20464</v>
      </c>
      <c r="R16" s="63">
        <v>28354</v>
      </c>
      <c r="S16" s="64">
        <f t="shared" si="8"/>
        <v>0.3855551211884285</v>
      </c>
      <c r="T16" s="64">
        <f t="shared" si="9"/>
        <v>0.27893549842128995</v>
      </c>
      <c r="U16" s="63">
        <f t="shared" si="10"/>
        <v>7890</v>
      </c>
      <c r="V16" s="63">
        <f t="shared" si="11"/>
        <v>6184</v>
      </c>
      <c r="W16" s="64">
        <f t="shared" si="1"/>
        <v>2.9764229178476202E-2</v>
      </c>
      <c r="X16" s="64">
        <f t="shared" si="12"/>
        <v>0.1171552981462301</v>
      </c>
      <c r="Y16" s="219">
        <v>48399</v>
      </c>
      <c r="Z16" s="63">
        <v>6148</v>
      </c>
      <c r="AA16" s="63">
        <v>19600</v>
      </c>
      <c r="AB16" s="63">
        <v>48074</v>
      </c>
      <c r="AC16" s="63">
        <v>49924</v>
      </c>
      <c r="AD16" s="64">
        <f t="shared" si="13"/>
        <v>3.8482339726255255E-2</v>
      </c>
      <c r="AE16" s="64">
        <f t="shared" si="14"/>
        <v>3.1508915473460242E-2</v>
      </c>
      <c r="AF16" s="63">
        <f t="shared" si="15"/>
        <v>1850</v>
      </c>
      <c r="AG16" s="63">
        <f t="shared" si="16"/>
        <v>1525</v>
      </c>
      <c r="AH16" s="64">
        <f t="shared" si="17"/>
        <v>3.4181798663633557E-2</v>
      </c>
      <c r="AI16" s="64">
        <f t="shared" si="18"/>
        <v>1.6179415719928734E-2</v>
      </c>
      <c r="AJ16" s="64">
        <f t="shared" si="19"/>
        <v>2.2171343764422684E-2</v>
      </c>
      <c r="AK16" s="64">
        <f t="shared" si="20"/>
        <v>3.273943701298436E-2</v>
      </c>
      <c r="AL16" s="64">
        <f t="shared" si="21"/>
        <v>3.2221401118493871E-2</v>
      </c>
      <c r="AM16" s="64">
        <f t="shared" si="22"/>
        <v>0.26381872371007631</v>
      </c>
    </row>
    <row r="17" spans="1:39" ht="16.5" thickBot="1" x14ac:dyDescent="0.3">
      <c r="A17" s="213" t="s">
        <v>107</v>
      </c>
      <c r="B17" s="62" t="s">
        <v>107</v>
      </c>
      <c r="C17" s="217">
        <v>117063</v>
      </c>
      <c r="D17" s="58">
        <v>36587</v>
      </c>
      <c r="E17" s="58">
        <v>99146</v>
      </c>
      <c r="F17" s="58">
        <v>162225</v>
      </c>
      <c r="G17" s="58">
        <v>155233</v>
      </c>
      <c r="H17" s="221">
        <f t="shared" si="2"/>
        <v>-4.3100631838495884E-2</v>
      </c>
      <c r="I17" s="221">
        <f t="shared" si="3"/>
        <v>0.32606374345437916</v>
      </c>
      <c r="J17" s="222">
        <f t="shared" si="4"/>
        <v>-6992</v>
      </c>
      <c r="K17" s="222">
        <f t="shared" si="5"/>
        <v>38170</v>
      </c>
      <c r="L17" s="221">
        <f t="shared" si="6"/>
        <v>4.0077525263869374E-2</v>
      </c>
      <c r="M17" s="221">
        <f t="shared" si="7"/>
        <v>4.0077525263869374E-2</v>
      </c>
      <c r="N17" s="219">
        <v>25241</v>
      </c>
      <c r="O17" s="63">
        <v>7526</v>
      </c>
      <c r="P17" s="63">
        <v>16255</v>
      </c>
      <c r="Q17" s="63">
        <v>31378</v>
      </c>
      <c r="R17" s="63">
        <v>28448</v>
      </c>
      <c r="S17" s="64">
        <f t="shared" si="8"/>
        <v>-9.3377525654917415E-2</v>
      </c>
      <c r="T17" s="64">
        <f t="shared" si="9"/>
        <v>0.12705518798779769</v>
      </c>
      <c r="U17" s="63">
        <f t="shared" si="10"/>
        <v>-2930</v>
      </c>
      <c r="V17" s="63">
        <f t="shared" si="11"/>
        <v>3207</v>
      </c>
      <c r="W17" s="64">
        <f t="shared" si="1"/>
        <v>2.986290441099284E-2</v>
      </c>
      <c r="X17" s="64">
        <f t="shared" si="12"/>
        <v>0.16260073566831795</v>
      </c>
      <c r="Y17" s="219">
        <v>46833</v>
      </c>
      <c r="Z17" s="63">
        <v>16110</v>
      </c>
      <c r="AA17" s="63">
        <v>45844</v>
      </c>
      <c r="AB17" s="63">
        <v>67551</v>
      </c>
      <c r="AC17" s="63">
        <v>71232</v>
      </c>
      <c r="AD17" s="64">
        <f t="shared" si="13"/>
        <v>5.4492161477994294E-2</v>
      </c>
      <c r="AE17" s="64">
        <f t="shared" si="14"/>
        <v>0.5209787970021138</v>
      </c>
      <c r="AF17" s="63">
        <f t="shared" si="15"/>
        <v>3681</v>
      </c>
      <c r="AG17" s="63">
        <f t="shared" si="16"/>
        <v>24399</v>
      </c>
      <c r="AH17" s="64">
        <f t="shared" si="17"/>
        <v>3.3075811004647834E-2</v>
      </c>
      <c r="AI17" s="64">
        <f t="shared" si="18"/>
        <v>4.2395964093697447E-2</v>
      </c>
      <c r="AJ17" s="64">
        <f t="shared" si="19"/>
        <v>5.1858320588581308E-2</v>
      </c>
      <c r="AK17" s="64">
        <f t="shared" si="20"/>
        <v>4.6003696585765828E-2</v>
      </c>
      <c r="AL17" s="64">
        <f t="shared" si="21"/>
        <v>4.5973777030537531E-2</v>
      </c>
      <c r="AM17" s="64">
        <f t="shared" si="22"/>
        <v>0.45887150283766981</v>
      </c>
    </row>
    <row r="18" spans="1:39" ht="15.75" x14ac:dyDescent="0.25">
      <c r="A18" s="213" t="s">
        <v>121</v>
      </c>
      <c r="B18" s="62" t="s">
        <v>121</v>
      </c>
      <c r="C18" s="217">
        <v>115777</v>
      </c>
      <c r="D18" s="58">
        <v>3656</v>
      </c>
      <c r="E18" s="58">
        <v>46967</v>
      </c>
      <c r="F18" s="58">
        <v>93446</v>
      </c>
      <c r="G18" s="58">
        <v>109170</v>
      </c>
      <c r="H18" s="59">
        <f t="shared" si="2"/>
        <v>0.1682683046893394</v>
      </c>
      <c r="I18" s="59">
        <f t="shared" si="3"/>
        <v>-5.7066602174870695E-2</v>
      </c>
      <c r="J18" s="58">
        <f t="shared" si="4"/>
        <v>15724</v>
      </c>
      <c r="K18" s="58">
        <f t="shared" si="5"/>
        <v>-6607</v>
      </c>
      <c r="L18" s="59">
        <f t="shared" si="6"/>
        <v>2.8185137393831335E-2</v>
      </c>
      <c r="M18" s="218">
        <f t="shared" si="7"/>
        <v>2.8185137393831335E-2</v>
      </c>
      <c r="N18" s="219">
        <v>78212</v>
      </c>
      <c r="O18" s="63">
        <v>2501</v>
      </c>
      <c r="P18" s="63">
        <v>25022</v>
      </c>
      <c r="Q18" s="63">
        <v>63123</v>
      </c>
      <c r="R18" s="63">
        <v>78042</v>
      </c>
      <c r="S18" s="64">
        <f t="shared" si="8"/>
        <v>0.23634808231547932</v>
      </c>
      <c r="T18" s="64">
        <f t="shared" si="9"/>
        <v>-2.1735795018666959E-3</v>
      </c>
      <c r="U18" s="63">
        <f t="shared" si="10"/>
        <v>14919</v>
      </c>
      <c r="V18" s="63">
        <f t="shared" si="11"/>
        <v>-170</v>
      </c>
      <c r="W18" s="64">
        <f t="shared" si="1"/>
        <v>8.1923537192164761E-2</v>
      </c>
      <c r="X18" s="64">
        <f t="shared" si="12"/>
        <v>0.71642392598699278</v>
      </c>
      <c r="Y18" s="219">
        <v>22539</v>
      </c>
      <c r="Z18" s="63">
        <v>832</v>
      </c>
      <c r="AA18" s="63">
        <v>6198</v>
      </c>
      <c r="AB18" s="63">
        <v>11700</v>
      </c>
      <c r="AC18" s="63">
        <v>17701</v>
      </c>
      <c r="AD18" s="64">
        <f t="shared" si="13"/>
        <v>0.51290598290598299</v>
      </c>
      <c r="AE18" s="64">
        <f t="shared" si="14"/>
        <v>-0.21465016194152353</v>
      </c>
      <c r="AF18" s="63">
        <f t="shared" si="15"/>
        <v>6001</v>
      </c>
      <c r="AG18" s="63">
        <f t="shared" si="16"/>
        <v>-4838</v>
      </c>
      <c r="AH18" s="64">
        <f t="shared" si="17"/>
        <v>1.5918171038237085E-2</v>
      </c>
      <c r="AI18" s="64">
        <f t="shared" si="18"/>
        <v>2.1895370655466342E-3</v>
      </c>
      <c r="AJ18" s="64">
        <f t="shared" si="19"/>
        <v>7.0111218699944796E-3</v>
      </c>
      <c r="AK18" s="64">
        <f t="shared" si="20"/>
        <v>7.9679538430735327E-3</v>
      </c>
      <c r="AL18" s="64">
        <f t="shared" si="21"/>
        <v>1.142438548991387E-2</v>
      </c>
      <c r="AM18" s="64">
        <f t="shared" si="22"/>
        <v>0.16214161399651919</v>
      </c>
    </row>
    <row r="19" spans="1:39" ht="45" x14ac:dyDescent="0.25">
      <c r="A19" s="213" t="s">
        <v>176</v>
      </c>
      <c r="B19" s="223" t="s">
        <v>212</v>
      </c>
      <c r="C19" s="217">
        <f>C8-C9-C11-C12-C13-C14-C15-C16-C17-C18</f>
        <v>364444</v>
      </c>
      <c r="D19" s="217">
        <f>D8-D9-D11-D12-D13-D14-D15-D16-D17-D18</f>
        <v>79549</v>
      </c>
      <c r="E19" s="217">
        <f>E8-E9-E11-E12-E13-E14-E15-E16-E17-E18</f>
        <v>245882</v>
      </c>
      <c r="F19" s="217">
        <f>F8-F9-F11-F12-F13-F14-F15-F16-F17-F18</f>
        <v>322046</v>
      </c>
      <c r="G19" s="217">
        <f>G8-G9-G11-G12-G13-G14-G15-G16-G17-G18</f>
        <v>358658</v>
      </c>
      <c r="H19" s="224">
        <f t="shared" si="2"/>
        <v>0.11368562255081582</v>
      </c>
      <c r="I19" s="224">
        <f t="shared" si="3"/>
        <v>-1.5876238873462012E-2</v>
      </c>
      <c r="J19" s="225">
        <f t="shared" si="4"/>
        <v>36612</v>
      </c>
      <c r="K19" s="225">
        <f t="shared" si="5"/>
        <v>-5786</v>
      </c>
      <c r="L19" s="224">
        <f t="shared" si="6"/>
        <v>9.2597096339624069E-2</v>
      </c>
      <c r="M19" s="224">
        <f t="shared" si="7"/>
        <v>9.2597096339624069E-2</v>
      </c>
      <c r="N19" s="219">
        <f>N8-N9-N11-N12-N13-N14-N15-N16-N17-N18</f>
        <v>104484</v>
      </c>
      <c r="O19" s="226">
        <f>O8-O9-O11-O12-O13-O14-O15-O16-O17-O18</f>
        <v>18069</v>
      </c>
      <c r="P19" s="226">
        <f>P8-P9-P11-P12-P13-P14-P15-P16-P17-P18</f>
        <v>63016</v>
      </c>
      <c r="Q19" s="226">
        <f>Q8-Q9-Q11-Q12-Q13-Q14-Q15-Q16-Q17-Q18</f>
        <v>91321</v>
      </c>
      <c r="R19" s="226">
        <f>R8-R9-R11-R12-R13-R14-R15-R16-R17-R18</f>
        <v>107724</v>
      </c>
      <c r="S19" s="227">
        <f t="shared" si="8"/>
        <v>0.17961914565105497</v>
      </c>
      <c r="T19" s="64">
        <f t="shared" si="9"/>
        <v>3.1009532560009267E-2</v>
      </c>
      <c r="U19" s="226">
        <f t="shared" si="10"/>
        <v>16403</v>
      </c>
      <c r="V19" s="63">
        <f t="shared" si="11"/>
        <v>3240</v>
      </c>
      <c r="W19" s="227">
        <f t="shared" si="1"/>
        <v>0.11308181646406752</v>
      </c>
      <c r="X19" s="227">
        <f t="shared" si="12"/>
        <v>0.29131930697210157</v>
      </c>
      <c r="Y19" s="219">
        <f t="shared" ref="Y19:AC19" si="23">Y8-Y9-Y11-Y12-Y13-Y14-Y15-Y16-Y17-Y18</f>
        <v>167785</v>
      </c>
      <c r="Z19" s="226">
        <f t="shared" si="23"/>
        <v>40226</v>
      </c>
      <c r="AA19" s="226">
        <f t="shared" si="23"/>
        <v>122501</v>
      </c>
      <c r="AB19" s="226">
        <f t="shared" si="23"/>
        <v>146507</v>
      </c>
      <c r="AC19" s="226">
        <f t="shared" si="23"/>
        <v>164799</v>
      </c>
      <c r="AD19" s="64">
        <f t="shared" si="13"/>
        <v>0.12485410253434992</v>
      </c>
      <c r="AE19" s="227">
        <f t="shared" si="14"/>
        <v>-1.7796584915218849E-2</v>
      </c>
      <c r="AF19" s="63">
        <f t="shared" si="15"/>
        <v>18292</v>
      </c>
      <c r="AG19" s="226">
        <f t="shared" si="16"/>
        <v>-2986</v>
      </c>
      <c r="AH19" s="64">
        <f t="shared" si="17"/>
        <v>0.11849817328411241</v>
      </c>
      <c r="AI19" s="64">
        <f t="shared" si="18"/>
        <v>0.10586095913302754</v>
      </c>
      <c r="AJ19" s="64">
        <f t="shared" si="19"/>
        <v>0.13857202971865018</v>
      </c>
      <c r="AK19" s="64">
        <f t="shared" si="20"/>
        <v>9.9774445614288373E-2</v>
      </c>
      <c r="AL19" s="64">
        <f t="shared" si="21"/>
        <v>0.10636276506142681</v>
      </c>
      <c r="AM19" s="227">
        <f t="shared" si="22"/>
        <v>0.45948786866597147</v>
      </c>
    </row>
    <row r="20" spans="1:39" ht="15" customHeight="1" x14ac:dyDescent="0.25">
      <c r="A20" s="213"/>
      <c r="C20" s="211" t="s">
        <v>164</v>
      </c>
      <c r="D20" s="212"/>
      <c r="E20" s="212"/>
      <c r="F20" s="212"/>
      <c r="G20" s="212"/>
      <c r="H20" s="212"/>
      <c r="I20" s="212"/>
      <c r="J20" s="212"/>
      <c r="K20" s="212"/>
      <c r="L20" s="212"/>
      <c r="M20" s="212"/>
      <c r="N20" s="211" t="s">
        <v>163</v>
      </c>
      <c r="O20" s="212"/>
      <c r="P20" s="212"/>
      <c r="Q20" s="212"/>
      <c r="R20" s="212"/>
      <c r="S20" s="212"/>
      <c r="T20" s="212"/>
      <c r="U20" s="212"/>
      <c r="V20" s="212"/>
      <c r="W20" s="212"/>
      <c r="X20" s="212"/>
      <c r="Y20" s="211" t="s">
        <v>165</v>
      </c>
      <c r="Z20" s="212"/>
      <c r="AA20" s="212"/>
      <c r="AB20" s="212"/>
      <c r="AC20" s="212"/>
      <c r="AD20" s="212"/>
      <c r="AE20" s="212"/>
      <c r="AF20" s="212"/>
      <c r="AG20" s="212"/>
      <c r="AH20" s="212"/>
      <c r="AI20" s="212"/>
      <c r="AJ20" s="212"/>
      <c r="AK20" s="212"/>
      <c r="AL20" s="212"/>
      <c r="AM20" s="212"/>
    </row>
    <row r="21" spans="1:39" ht="60.75" thickBot="1" x14ac:dyDescent="0.3">
      <c r="A21" s="213"/>
      <c r="B21" s="28"/>
      <c r="C21" s="50" t="s">
        <v>235</v>
      </c>
      <c r="D21" s="50" t="s">
        <v>236</v>
      </c>
      <c r="E21" s="50" t="s">
        <v>237</v>
      </c>
      <c r="F21" s="50" t="s">
        <v>238</v>
      </c>
      <c r="G21" s="50" t="s">
        <v>239</v>
      </c>
      <c r="H21" s="33" t="str">
        <f>CONCATENATE("Variación ",RIGHT(G21,2),"/",RIGHT(F21,2))</f>
        <v>Variación 23/22</v>
      </c>
      <c r="I21" s="33" t="str">
        <f>CONCATENATE("Variación ",RIGHT(G21,2),"/",RIGHT(C21,2))</f>
        <v>Variación 23/19</v>
      </c>
      <c r="J21" s="33" t="str">
        <f>CONCATENATE("diferencia ",RIGHT(G21,2),"/",RIGHT(F21,2))</f>
        <v>diferencia 23/22</v>
      </c>
      <c r="K21" s="33" t="str">
        <f>CONCATENATE("diferencia ",RIGHT(G21,2),"/",RIGHT(C21,2))</f>
        <v>diferencia 23/19</v>
      </c>
      <c r="L21" s="214" t="str">
        <f>CONCATENATE("Cuota ",RIGHT(G21,4))</f>
        <v>Cuota 2023</v>
      </c>
      <c r="M21" s="215" t="s">
        <v>208</v>
      </c>
      <c r="N21" s="50" t="s">
        <v>235</v>
      </c>
      <c r="O21" s="50" t="s">
        <v>236</v>
      </c>
      <c r="P21" s="50" t="s">
        <v>237</v>
      </c>
      <c r="Q21" s="50" t="s">
        <v>238</v>
      </c>
      <c r="R21" s="50" t="s">
        <v>239</v>
      </c>
      <c r="S21" s="33" t="str">
        <f>CONCATENATE("Variación ",RIGHT(R21,2),"/",RIGHT(Q21,2))</f>
        <v>Variación 23/22</v>
      </c>
      <c r="T21" s="33" t="str">
        <f>CONCATENATE("Variación ",RIGHT(R21,2),"/",RIGHT(N21,2))</f>
        <v>Variación 23/19</v>
      </c>
      <c r="U21" s="33" t="str">
        <f>CONCATENATE("diferencia ",RIGHT(R21,2),"/",RIGHT(Q21,2))</f>
        <v>diferencia 23/22</v>
      </c>
      <c r="V21" s="33" t="str">
        <f>CONCATENATE("diferencia ",RIGHT(R21,2),"/",RIGHT(N21,2))</f>
        <v>diferencia 23/19</v>
      </c>
      <c r="W21" s="214" t="str">
        <f>CONCATENATE("Cuota ",RIGHT(R21,4))</f>
        <v>Cuota 2023</v>
      </c>
      <c r="X21" s="215" t="s">
        <v>208</v>
      </c>
      <c r="Y21" s="50" t="s">
        <v>235</v>
      </c>
      <c r="Z21" s="50" t="s">
        <v>236</v>
      </c>
      <c r="AA21" s="50" t="s">
        <v>237</v>
      </c>
      <c r="AB21" s="50" t="s">
        <v>238</v>
      </c>
      <c r="AC21" s="50" t="s">
        <v>239</v>
      </c>
      <c r="AD21" s="33" t="str">
        <f>CONCATENATE("Variación ",RIGHT(AC21,2),"/",RIGHT(AB21,2))</f>
        <v>Variación 23/22</v>
      </c>
      <c r="AE21" s="33" t="str">
        <f>CONCATENATE("Variación ",RIGHT(AC21,2),"/",RIGHT(Y21,2))</f>
        <v>Variación 23/19</v>
      </c>
      <c r="AF21" s="33" t="str">
        <f>CONCATENATE("diferencia ",RIGHT(AC21,2),"/",RIGHT(AB21,2))</f>
        <v>diferencia 23/22</v>
      </c>
      <c r="AG21" s="33" t="str">
        <f>CONCATENATE("diferencia ",RIGHT(AC21,2),"/",RIGHT(Y21,2))</f>
        <v>diferencia 23/19</v>
      </c>
      <c r="AH21" s="214" t="str">
        <f t="shared" ref="AH21:AK21" si="24">CONCATENATE("Cuota ",RIGHT(Y21,4))</f>
        <v>Cuota 2019</v>
      </c>
      <c r="AI21" s="214" t="str">
        <f t="shared" si="24"/>
        <v>Cuota 2020</v>
      </c>
      <c r="AJ21" s="214" t="str">
        <f t="shared" si="24"/>
        <v>Cuota 2021</v>
      </c>
      <c r="AK21" s="214" t="str">
        <f t="shared" si="24"/>
        <v>Cuota 2022</v>
      </c>
      <c r="AL21" s="214" t="str">
        <f>CONCATENATE("Cuota ",RIGHT(AC21,4))</f>
        <v>Cuota 2023</v>
      </c>
      <c r="AM21" s="215" t="s">
        <v>208</v>
      </c>
    </row>
    <row r="22" spans="1:39" x14ac:dyDescent="0.25">
      <c r="A22" s="213" t="s">
        <v>57</v>
      </c>
      <c r="B22" s="62" t="s">
        <v>58</v>
      </c>
      <c r="C22" s="219">
        <v>501028</v>
      </c>
      <c r="D22" s="63">
        <v>154997</v>
      </c>
      <c r="E22" s="63">
        <v>365283</v>
      </c>
      <c r="F22" s="63">
        <v>589652</v>
      </c>
      <c r="G22" s="63">
        <v>581482</v>
      </c>
      <c r="H22" s="64">
        <f>G22/F22-1</f>
        <v>-1.3855630100466088E-2</v>
      </c>
      <c r="I22" s="64">
        <f>G22/C22-1</f>
        <v>0.16057785193641871</v>
      </c>
      <c r="J22" s="63">
        <f>G22-F22</f>
        <v>-8170</v>
      </c>
      <c r="K22" s="63">
        <f>G22-C22</f>
        <v>80454</v>
      </c>
      <c r="L22" s="64">
        <f>G22/$G$22</f>
        <v>1</v>
      </c>
      <c r="M22" s="64">
        <f>G22/$G8</f>
        <v>0.15012503491838264</v>
      </c>
      <c r="N22" s="219">
        <v>779755</v>
      </c>
      <c r="O22" s="63">
        <v>160344</v>
      </c>
      <c r="P22" s="63">
        <v>439402</v>
      </c>
      <c r="Q22" s="63">
        <v>776185</v>
      </c>
      <c r="R22" s="63">
        <v>795712</v>
      </c>
      <c r="S22" s="64">
        <f>R22/Q22-1</f>
        <v>2.5157662155285143E-2</v>
      </c>
      <c r="T22" s="64">
        <f>R22/N22-1</f>
        <v>2.0464120140300412E-2</v>
      </c>
      <c r="U22" s="63">
        <f>R22-Q22</f>
        <v>19527</v>
      </c>
      <c r="V22" s="63">
        <f>R22-N22</f>
        <v>15957</v>
      </c>
      <c r="W22" s="64">
        <f>R22/$R$22</f>
        <v>1</v>
      </c>
      <c r="X22" s="64">
        <f>R22/$G8</f>
        <v>0.20543420395640122</v>
      </c>
      <c r="Y22" s="219">
        <v>69630</v>
      </c>
      <c r="Z22" s="63">
        <v>22201</v>
      </c>
      <c r="AA22" s="63">
        <v>58104</v>
      </c>
      <c r="AB22" s="63">
        <v>51632</v>
      </c>
      <c r="AC22" s="63">
        <v>43403</v>
      </c>
      <c r="AD22" s="64">
        <f>AC22/AB22-1</f>
        <v>-0.15937790517508521</v>
      </c>
      <c r="AE22" s="64">
        <f>AC22/Y22-1</f>
        <v>-0.37666235817894589</v>
      </c>
      <c r="AF22" s="63">
        <f>AC22-AB22</f>
        <v>-8229</v>
      </c>
      <c r="AG22" s="63">
        <f>AC22-Y22</f>
        <v>-26227</v>
      </c>
      <c r="AH22" s="64">
        <f>Y22/$Y$22</f>
        <v>1</v>
      </c>
      <c r="AI22" s="64">
        <f>Z22/$Z$22</f>
        <v>1</v>
      </c>
      <c r="AJ22" s="64">
        <f>AA22/$AA$22</f>
        <v>1</v>
      </c>
      <c r="AK22" s="64">
        <f>AB22/$AB$22</f>
        <v>1</v>
      </c>
      <c r="AL22" s="64">
        <f>AC22/$AC$22</f>
        <v>1</v>
      </c>
      <c r="AM22" s="64">
        <f>AC22/$G8</f>
        <v>1.1205638163455725E-2</v>
      </c>
    </row>
    <row r="23" spans="1:39" ht="30" x14ac:dyDescent="0.25">
      <c r="A23" s="213" t="s">
        <v>88</v>
      </c>
      <c r="B23" s="62" t="s">
        <v>210</v>
      </c>
      <c r="C23" s="219">
        <v>66316</v>
      </c>
      <c r="D23" s="63">
        <v>43491</v>
      </c>
      <c r="E23" s="63">
        <v>75632</v>
      </c>
      <c r="F23" s="63">
        <v>63366</v>
      </c>
      <c r="G23" s="63">
        <v>62448</v>
      </c>
      <c r="H23" s="64">
        <f t="shared" ref="H23:H33" si="25">G23/F23-1</f>
        <v>-1.4487264463592497E-2</v>
      </c>
      <c r="I23" s="64">
        <f t="shared" ref="I23:I33" si="26">G23/C23-1</f>
        <v>-5.8326798962543003E-2</v>
      </c>
      <c r="J23" s="63">
        <f t="shared" ref="J23:J33" si="27">G23-F23</f>
        <v>-918</v>
      </c>
      <c r="K23" s="63">
        <f t="shared" ref="K23:K33" si="28">G23-C23</f>
        <v>-3868</v>
      </c>
      <c r="L23" s="64">
        <f t="shared" ref="L23:L33" si="29">G23/$G$22</f>
        <v>0.10739455391568441</v>
      </c>
      <c r="M23" s="64">
        <f t="shared" ref="M23:M33" si="30">G23/$G9</f>
        <v>9.7971785732215474E-2</v>
      </c>
      <c r="N23" s="219">
        <v>114994</v>
      </c>
      <c r="O23" s="63">
        <v>66652</v>
      </c>
      <c r="P23" s="63">
        <v>153170</v>
      </c>
      <c r="Q23" s="63">
        <v>133138</v>
      </c>
      <c r="R23" s="63">
        <v>117391</v>
      </c>
      <c r="S23" s="64">
        <f t="shared" ref="S23:S33" si="31">R23/Q23-1</f>
        <v>-0.11827577400892308</v>
      </c>
      <c r="T23" s="64">
        <f t="shared" ref="T23:T33" si="32">R23/N23-1</f>
        <v>2.0844565803433301E-2</v>
      </c>
      <c r="U23" s="63">
        <f t="shared" ref="U23:U33" si="33">R23-Q23</f>
        <v>-15747</v>
      </c>
      <c r="V23" s="63">
        <f t="shared" ref="V23:V33" si="34">R23-N23</f>
        <v>2397</v>
      </c>
      <c r="W23" s="64">
        <f t="shared" ref="W23:W33" si="35">R23/$R$22</f>
        <v>0.14752950816375773</v>
      </c>
      <c r="X23" s="64">
        <f t="shared" ref="X23:X33" si="36">R23/$G9</f>
        <v>0.18416932325919977</v>
      </c>
      <c r="Y23" s="219">
        <v>24411</v>
      </c>
      <c r="Z23" s="63">
        <v>15109</v>
      </c>
      <c r="AA23" s="63">
        <v>37026</v>
      </c>
      <c r="AB23" s="63">
        <v>25495</v>
      </c>
      <c r="AC23" s="63">
        <v>21213</v>
      </c>
      <c r="AD23" s="64">
        <f t="shared" ref="AD23:AD33" si="37">AC23/AB23-1</f>
        <v>-0.16795450088252595</v>
      </c>
      <c r="AE23" s="64">
        <f t="shared" ref="AE23:AE33" si="38">AC23/Y23-1</f>
        <v>-0.13100651345704806</v>
      </c>
      <c r="AF23" s="63">
        <f t="shared" ref="AF23:AF33" si="39">AC23-AB23</f>
        <v>-4282</v>
      </c>
      <c r="AG23" s="63">
        <f t="shared" ref="AG23:AG33" si="40">AC23-Y23</f>
        <v>-3198</v>
      </c>
      <c r="AH23" s="64">
        <f t="shared" ref="AH23:AH33" si="41">Y23/$Y$22</f>
        <v>0.35058164584230933</v>
      </c>
      <c r="AI23" s="64">
        <f t="shared" ref="AI23:AI33" si="42">Z23/$Z$22</f>
        <v>0.68055492995810996</v>
      </c>
      <c r="AJ23" s="64">
        <f t="shared" ref="AJ23:AJ33" si="43">AA23/$AA$22</f>
        <v>0.63723667905824044</v>
      </c>
      <c r="AK23" s="64">
        <f t="shared" ref="AK23:AK33" si="44">AB23/$AB$22</f>
        <v>0.49378292531763246</v>
      </c>
      <c r="AL23" s="64">
        <f t="shared" ref="AL23:AL33" si="45">AC23/$AC$22</f>
        <v>0.48874501762550976</v>
      </c>
      <c r="AM23" s="64">
        <f t="shared" ref="AM23:AM33" si="46">AC23/$G9</f>
        <v>3.3280096892414276E-2</v>
      </c>
    </row>
    <row r="24" spans="1:39" ht="30" x14ac:dyDescent="0.25">
      <c r="A24" s="213" t="s">
        <v>92</v>
      </c>
      <c r="B24" s="62" t="s">
        <v>93</v>
      </c>
      <c r="C24" s="219">
        <v>434712</v>
      </c>
      <c r="D24" s="63">
        <v>111506</v>
      </c>
      <c r="E24" s="63">
        <v>289651</v>
      </c>
      <c r="F24" s="63">
        <v>526287</v>
      </c>
      <c r="G24" s="63">
        <v>519033</v>
      </c>
      <c r="H24" s="64">
        <f t="shared" si="25"/>
        <v>-1.3783353949461064E-2</v>
      </c>
      <c r="I24" s="64">
        <f t="shared" si="26"/>
        <v>0.19396980069563297</v>
      </c>
      <c r="J24" s="63">
        <f t="shared" si="27"/>
        <v>-7254</v>
      </c>
      <c r="K24" s="63">
        <f t="shared" si="28"/>
        <v>84321</v>
      </c>
      <c r="L24" s="64">
        <f t="shared" si="29"/>
        <v>0.89260372634062624</v>
      </c>
      <c r="M24" s="64">
        <f t="shared" si="30"/>
        <v>0.16039784790059056</v>
      </c>
      <c r="N24" s="219">
        <v>664761</v>
      </c>
      <c r="O24" s="63">
        <v>93692</v>
      </c>
      <c r="P24" s="63">
        <v>286234</v>
      </c>
      <c r="Q24" s="63">
        <v>643046</v>
      </c>
      <c r="R24" s="63">
        <v>678323</v>
      </c>
      <c r="S24" s="64">
        <f t="shared" si="31"/>
        <v>5.4859216914497466E-2</v>
      </c>
      <c r="T24" s="64">
        <f t="shared" si="32"/>
        <v>2.0401317165116506E-2</v>
      </c>
      <c r="U24" s="63">
        <f t="shared" si="33"/>
        <v>35277</v>
      </c>
      <c r="V24" s="63">
        <f t="shared" si="34"/>
        <v>13562</v>
      </c>
      <c r="W24" s="64">
        <f t="shared" si="35"/>
        <v>0.85247300530845327</v>
      </c>
      <c r="X24" s="64">
        <f t="shared" si="36"/>
        <v>0.20962356802259643</v>
      </c>
      <c r="Y24" s="219">
        <v>45219</v>
      </c>
      <c r="Z24" s="63">
        <v>7091</v>
      </c>
      <c r="AA24" s="63">
        <v>21078</v>
      </c>
      <c r="AB24" s="63">
        <v>26136</v>
      </c>
      <c r="AC24" s="63">
        <v>22190</v>
      </c>
      <c r="AD24" s="64">
        <f t="shared" si="37"/>
        <v>-0.15097949188858284</v>
      </c>
      <c r="AE24" s="64">
        <f t="shared" si="38"/>
        <v>-0.50927707379641296</v>
      </c>
      <c r="AF24" s="63">
        <f t="shared" si="39"/>
        <v>-3946</v>
      </c>
      <c r="AG24" s="63">
        <f t="shared" si="40"/>
        <v>-23029</v>
      </c>
      <c r="AH24" s="64">
        <f t="shared" si="41"/>
        <v>0.64941835415769067</v>
      </c>
      <c r="AI24" s="64">
        <f t="shared" si="42"/>
        <v>0.31940002702580966</v>
      </c>
      <c r="AJ24" s="64">
        <f t="shared" si="43"/>
        <v>0.36276332094175961</v>
      </c>
      <c r="AK24" s="64">
        <f t="shared" si="44"/>
        <v>0.5061977068484661</v>
      </c>
      <c r="AL24" s="64">
        <f t="shared" si="45"/>
        <v>0.5112549823744903</v>
      </c>
      <c r="AM24" s="64">
        <f t="shared" si="46"/>
        <v>6.8574218689642173E-3</v>
      </c>
    </row>
    <row r="25" spans="1:39" x14ac:dyDescent="0.25">
      <c r="A25" s="213" t="s">
        <v>97</v>
      </c>
      <c r="B25" s="62" t="s">
        <v>97</v>
      </c>
      <c r="C25" s="219">
        <v>117713</v>
      </c>
      <c r="D25" s="63">
        <v>12240</v>
      </c>
      <c r="E25" s="63">
        <v>42428</v>
      </c>
      <c r="F25" s="63">
        <v>168246</v>
      </c>
      <c r="G25" s="63">
        <v>175879</v>
      </c>
      <c r="H25" s="64">
        <f t="shared" si="25"/>
        <v>4.5368091960581447E-2</v>
      </c>
      <c r="I25" s="64">
        <f t="shared" si="26"/>
        <v>0.4941340378717729</v>
      </c>
      <c r="J25" s="63">
        <f t="shared" si="27"/>
        <v>7633</v>
      </c>
      <c r="K25" s="63">
        <f t="shared" si="28"/>
        <v>58166</v>
      </c>
      <c r="L25" s="64">
        <f t="shared" si="29"/>
        <v>0.3024668003480761</v>
      </c>
      <c r="M25" s="64">
        <f t="shared" si="30"/>
        <v>0.12185538839720593</v>
      </c>
      <c r="N25" s="219">
        <v>359897</v>
      </c>
      <c r="O25" s="63">
        <v>37720</v>
      </c>
      <c r="P25" s="63">
        <v>113033</v>
      </c>
      <c r="Q25" s="63">
        <v>358326</v>
      </c>
      <c r="R25" s="63">
        <v>387465</v>
      </c>
      <c r="S25" s="64">
        <f t="shared" si="31"/>
        <v>8.1319803754123399E-2</v>
      </c>
      <c r="T25" s="64">
        <f t="shared" si="32"/>
        <v>7.6599693801282065E-2</v>
      </c>
      <c r="U25" s="63">
        <f t="shared" si="33"/>
        <v>29139</v>
      </c>
      <c r="V25" s="63">
        <f t="shared" si="34"/>
        <v>27568</v>
      </c>
      <c r="W25" s="64">
        <f t="shared" si="35"/>
        <v>0.48694125512748332</v>
      </c>
      <c r="X25" s="64">
        <f t="shared" si="36"/>
        <v>0.26844988921544582</v>
      </c>
      <c r="Y25" s="219">
        <v>5611</v>
      </c>
      <c r="Z25" s="63">
        <v>244</v>
      </c>
      <c r="AA25" s="63">
        <v>2231</v>
      </c>
      <c r="AB25" s="63">
        <v>4867</v>
      </c>
      <c r="AC25" s="63">
        <v>3296</v>
      </c>
      <c r="AD25" s="64">
        <f t="shared" si="37"/>
        <v>-0.32278611054037398</v>
      </c>
      <c r="AE25" s="64">
        <f t="shared" si="38"/>
        <v>-0.41258242737479955</v>
      </c>
      <c r="AF25" s="63">
        <f t="shared" si="39"/>
        <v>-1571</v>
      </c>
      <c r="AG25" s="63">
        <f t="shared" si="40"/>
        <v>-2315</v>
      </c>
      <c r="AH25" s="64">
        <f t="shared" si="41"/>
        <v>8.0583082004882955E-2</v>
      </c>
      <c r="AI25" s="64">
        <f t="shared" si="42"/>
        <v>1.0990495923607044E-2</v>
      </c>
      <c r="AJ25" s="64">
        <f t="shared" si="43"/>
        <v>3.8396668043508192E-2</v>
      </c>
      <c r="AK25" s="64">
        <f t="shared" si="44"/>
        <v>9.4263247598388597E-2</v>
      </c>
      <c r="AL25" s="64">
        <f t="shared" si="45"/>
        <v>7.5939451190009902E-2</v>
      </c>
      <c r="AM25" s="64">
        <f t="shared" si="46"/>
        <v>2.2835890592804754E-3</v>
      </c>
    </row>
    <row r="26" spans="1:39" x14ac:dyDescent="0.25">
      <c r="A26" s="213" t="s">
        <v>104</v>
      </c>
      <c r="B26" s="62" t="s">
        <v>104</v>
      </c>
      <c r="C26" s="219">
        <v>166783</v>
      </c>
      <c r="D26" s="63">
        <v>62240</v>
      </c>
      <c r="E26" s="63">
        <v>127156</v>
      </c>
      <c r="F26" s="63">
        <v>181745</v>
      </c>
      <c r="G26" s="63">
        <v>167478</v>
      </c>
      <c r="H26" s="64">
        <f t="shared" si="25"/>
        <v>-7.8500096288756205E-2</v>
      </c>
      <c r="I26" s="64">
        <f t="shared" si="26"/>
        <v>4.1670913702236412E-3</v>
      </c>
      <c r="J26" s="63">
        <f t="shared" si="27"/>
        <v>-14267</v>
      </c>
      <c r="K26" s="63">
        <f t="shared" si="28"/>
        <v>695</v>
      </c>
      <c r="L26" s="64">
        <f t="shared" si="29"/>
        <v>0.28801923361342224</v>
      </c>
      <c r="M26" s="64">
        <f t="shared" si="30"/>
        <v>0.34006997224258395</v>
      </c>
      <c r="N26" s="219">
        <v>65169</v>
      </c>
      <c r="O26" s="63">
        <v>16733</v>
      </c>
      <c r="P26" s="63">
        <v>36392</v>
      </c>
      <c r="Q26" s="63">
        <v>48995</v>
      </c>
      <c r="R26" s="63">
        <v>45557</v>
      </c>
      <c r="S26" s="64">
        <f t="shared" si="31"/>
        <v>-7.0170425553627958E-2</v>
      </c>
      <c r="T26" s="64">
        <f t="shared" si="32"/>
        <v>-0.30094063128174442</v>
      </c>
      <c r="U26" s="63">
        <f t="shared" si="33"/>
        <v>-3438</v>
      </c>
      <c r="V26" s="63">
        <f t="shared" si="34"/>
        <v>-19612</v>
      </c>
      <c r="W26" s="64">
        <f t="shared" si="35"/>
        <v>5.7253126759430548E-2</v>
      </c>
      <c r="X26" s="64">
        <f t="shared" si="36"/>
        <v>9.2505091566984304E-2</v>
      </c>
      <c r="Y26" s="219">
        <v>18131</v>
      </c>
      <c r="Z26" s="63">
        <v>4332</v>
      </c>
      <c r="AA26" s="63">
        <v>9155</v>
      </c>
      <c r="AB26" s="63">
        <v>8787</v>
      </c>
      <c r="AC26" s="63">
        <v>7593</v>
      </c>
      <c r="AD26" s="64">
        <f t="shared" si="37"/>
        <v>-0.1358825537726186</v>
      </c>
      <c r="AE26" s="64">
        <f t="shared" si="38"/>
        <v>-0.58121449451216156</v>
      </c>
      <c r="AF26" s="63">
        <f t="shared" si="39"/>
        <v>-1194</v>
      </c>
      <c r="AG26" s="63">
        <f t="shared" si="40"/>
        <v>-10538</v>
      </c>
      <c r="AH26" s="64">
        <f t="shared" si="41"/>
        <v>0.26039063622002012</v>
      </c>
      <c r="AI26" s="64">
        <f t="shared" si="42"/>
        <v>0.19512634566010539</v>
      </c>
      <c r="AJ26" s="64">
        <f t="shared" si="43"/>
        <v>0.15756230207903071</v>
      </c>
      <c r="AK26" s="64">
        <f t="shared" si="44"/>
        <v>0.17018515649209792</v>
      </c>
      <c r="AL26" s="64">
        <f t="shared" si="45"/>
        <v>0.17494182429785959</v>
      </c>
      <c r="AM26" s="64">
        <f t="shared" si="46"/>
        <v>1.5417853683695412E-2</v>
      </c>
    </row>
    <row r="27" spans="1:39" x14ac:dyDescent="0.25">
      <c r="A27" s="213" t="s">
        <v>113</v>
      </c>
      <c r="B27" s="62" t="s">
        <v>113</v>
      </c>
      <c r="C27" s="219">
        <v>4088</v>
      </c>
      <c r="D27" s="63">
        <v>2513</v>
      </c>
      <c r="E27" s="63">
        <v>3891</v>
      </c>
      <c r="F27" s="63">
        <v>3668</v>
      </c>
      <c r="G27" s="63">
        <v>4478</v>
      </c>
      <c r="H27" s="64">
        <f t="shared" si="25"/>
        <v>0.22082878953107965</v>
      </c>
      <c r="I27" s="64">
        <f t="shared" si="26"/>
        <v>9.5401174168297409E-2</v>
      </c>
      <c r="J27" s="63">
        <f t="shared" si="27"/>
        <v>810</v>
      </c>
      <c r="K27" s="63">
        <f t="shared" si="28"/>
        <v>390</v>
      </c>
      <c r="L27" s="64">
        <f t="shared" si="29"/>
        <v>7.7010122411355813E-3</v>
      </c>
      <c r="M27" s="64">
        <f t="shared" si="30"/>
        <v>4.2531366645454802E-2</v>
      </c>
      <c r="N27" s="219">
        <v>14893</v>
      </c>
      <c r="O27" s="63">
        <v>4395</v>
      </c>
      <c r="P27" s="63">
        <v>9006</v>
      </c>
      <c r="Q27" s="63">
        <v>16284</v>
      </c>
      <c r="R27" s="63">
        <v>15246</v>
      </c>
      <c r="S27" s="64">
        <f t="shared" si="31"/>
        <v>-6.3743551952837096E-2</v>
      </c>
      <c r="T27" s="64">
        <f t="shared" si="32"/>
        <v>2.3702410528436246E-2</v>
      </c>
      <c r="U27" s="63">
        <f t="shared" si="33"/>
        <v>-1038</v>
      </c>
      <c r="V27" s="63">
        <f t="shared" si="34"/>
        <v>353</v>
      </c>
      <c r="W27" s="64">
        <f t="shared" si="35"/>
        <v>1.9160198664843562E-2</v>
      </c>
      <c r="X27" s="64">
        <f t="shared" si="36"/>
        <v>0.14480420184828136</v>
      </c>
      <c r="Y27" s="219">
        <v>2449</v>
      </c>
      <c r="Z27" s="63">
        <v>388</v>
      </c>
      <c r="AA27" s="63">
        <v>1194</v>
      </c>
      <c r="AB27" s="63">
        <v>1657</v>
      </c>
      <c r="AC27" s="63">
        <v>841</v>
      </c>
      <c r="AD27" s="64">
        <f t="shared" si="37"/>
        <v>-0.49245624622812312</v>
      </c>
      <c r="AE27" s="64">
        <f t="shared" si="38"/>
        <v>-0.65659452837893018</v>
      </c>
      <c r="AF27" s="63">
        <f t="shared" si="39"/>
        <v>-816</v>
      </c>
      <c r="AG27" s="63">
        <f t="shared" si="40"/>
        <v>-1608</v>
      </c>
      <c r="AH27" s="64">
        <f t="shared" si="41"/>
        <v>3.5171621427545596E-2</v>
      </c>
      <c r="AI27" s="64">
        <f t="shared" si="42"/>
        <v>1.7476690239178416E-2</v>
      </c>
      <c r="AJ27" s="64">
        <f t="shared" si="43"/>
        <v>2.0549359768690625E-2</v>
      </c>
      <c r="AK27" s="64">
        <f t="shared" si="44"/>
        <v>3.2092500774713359E-2</v>
      </c>
      <c r="AL27" s="64">
        <f t="shared" si="45"/>
        <v>1.9376540792111145E-2</v>
      </c>
      <c r="AM27" s="64">
        <f t="shared" si="46"/>
        <v>7.9876907880365097E-3</v>
      </c>
    </row>
    <row r="28" spans="1:39" x14ac:dyDescent="0.25">
      <c r="A28" s="213" t="s">
        <v>110</v>
      </c>
      <c r="B28" s="62" t="s">
        <v>110</v>
      </c>
      <c r="C28" s="219">
        <v>30694</v>
      </c>
      <c r="D28" s="63">
        <v>6847</v>
      </c>
      <c r="E28" s="63">
        <v>28358</v>
      </c>
      <c r="F28" s="63">
        <v>39718</v>
      </c>
      <c r="G28" s="63">
        <v>37239</v>
      </c>
      <c r="H28" s="64">
        <f t="shared" si="25"/>
        <v>-6.241502593282644E-2</v>
      </c>
      <c r="I28" s="64">
        <f t="shared" si="26"/>
        <v>0.21323385677982665</v>
      </c>
      <c r="J28" s="63">
        <f t="shared" si="27"/>
        <v>-2479</v>
      </c>
      <c r="K28" s="63">
        <f t="shared" si="28"/>
        <v>6545</v>
      </c>
      <c r="L28" s="64">
        <f t="shared" si="29"/>
        <v>6.4041535249586404E-2</v>
      </c>
      <c r="M28" s="64">
        <f t="shared" si="30"/>
        <v>0.17820176005283031</v>
      </c>
      <c r="N28" s="219">
        <v>42189</v>
      </c>
      <c r="O28" s="63">
        <v>9204</v>
      </c>
      <c r="P28" s="63">
        <v>36376</v>
      </c>
      <c r="Q28" s="63">
        <v>46947</v>
      </c>
      <c r="R28" s="63">
        <v>56436</v>
      </c>
      <c r="S28" s="64">
        <f t="shared" si="31"/>
        <v>0.2021215413125439</v>
      </c>
      <c r="T28" s="64">
        <f t="shared" si="32"/>
        <v>0.33769465974543134</v>
      </c>
      <c r="U28" s="63">
        <f t="shared" si="33"/>
        <v>9489</v>
      </c>
      <c r="V28" s="63">
        <f t="shared" si="34"/>
        <v>14247</v>
      </c>
      <c r="W28" s="64">
        <f t="shared" si="35"/>
        <v>7.0925158851443737E-2</v>
      </c>
      <c r="X28" s="64">
        <f t="shared" si="36"/>
        <v>0.27006618143187333</v>
      </c>
      <c r="Y28" s="219">
        <v>3012</v>
      </c>
      <c r="Z28" s="63">
        <v>257</v>
      </c>
      <c r="AA28" s="63">
        <v>1278</v>
      </c>
      <c r="AB28" s="63">
        <v>1805</v>
      </c>
      <c r="AC28" s="63">
        <v>1277</v>
      </c>
      <c r="AD28" s="64">
        <f t="shared" si="37"/>
        <v>-0.29252077562326873</v>
      </c>
      <c r="AE28" s="64">
        <f t="shared" si="38"/>
        <v>-0.57602921646746341</v>
      </c>
      <c r="AF28" s="63">
        <f t="shared" si="39"/>
        <v>-528</v>
      </c>
      <c r="AG28" s="63">
        <f t="shared" si="40"/>
        <v>-1735</v>
      </c>
      <c r="AH28" s="64">
        <f t="shared" si="41"/>
        <v>4.3257216716932355E-2</v>
      </c>
      <c r="AI28" s="64">
        <f t="shared" si="42"/>
        <v>1.1576055132651683E-2</v>
      </c>
      <c r="AJ28" s="64">
        <f t="shared" si="43"/>
        <v>2.1995043370508054E-2</v>
      </c>
      <c r="AK28" s="64">
        <f t="shared" si="44"/>
        <v>3.4958940192128911E-2</v>
      </c>
      <c r="AL28" s="64">
        <f t="shared" si="45"/>
        <v>2.9421929359721679E-2</v>
      </c>
      <c r="AM28" s="64">
        <f t="shared" si="46"/>
        <v>6.110895770226491E-3</v>
      </c>
    </row>
    <row r="29" spans="1:39" x14ac:dyDescent="0.25">
      <c r="A29" s="213" t="s">
        <v>117</v>
      </c>
      <c r="B29" s="62" t="s">
        <v>211</v>
      </c>
      <c r="C29" s="219">
        <v>11024</v>
      </c>
      <c r="D29" s="63">
        <v>2671</v>
      </c>
      <c r="E29" s="63">
        <v>10445</v>
      </c>
      <c r="F29" s="63">
        <v>17302</v>
      </c>
      <c r="G29" s="63">
        <v>14638</v>
      </c>
      <c r="H29" s="64">
        <f t="shared" si="25"/>
        <v>-0.15397063923245868</v>
      </c>
      <c r="I29" s="64">
        <f t="shared" si="26"/>
        <v>0.32783018867924518</v>
      </c>
      <c r="J29" s="63">
        <f t="shared" si="27"/>
        <v>-2664</v>
      </c>
      <c r="K29" s="63">
        <f t="shared" si="28"/>
        <v>3614</v>
      </c>
      <c r="L29" s="64">
        <f t="shared" si="29"/>
        <v>2.5173608125444984E-2</v>
      </c>
      <c r="M29" s="64">
        <f t="shared" si="30"/>
        <v>8.4353318120000922E-2</v>
      </c>
      <c r="N29" s="219">
        <v>22256</v>
      </c>
      <c r="O29" s="63">
        <v>4775</v>
      </c>
      <c r="P29" s="63">
        <v>13122</v>
      </c>
      <c r="Q29" s="63">
        <v>20589</v>
      </c>
      <c r="R29" s="63">
        <v>18016</v>
      </c>
      <c r="S29" s="64">
        <f t="shared" si="31"/>
        <v>-0.12496964398465205</v>
      </c>
      <c r="T29" s="64">
        <f t="shared" si="32"/>
        <v>-0.19051042415528396</v>
      </c>
      <c r="U29" s="63">
        <f t="shared" si="33"/>
        <v>-2573</v>
      </c>
      <c r="V29" s="63">
        <f t="shared" si="34"/>
        <v>-4240</v>
      </c>
      <c r="W29" s="64">
        <f t="shared" si="35"/>
        <v>2.2641357677149521E-2</v>
      </c>
      <c r="X29" s="64">
        <f t="shared" si="36"/>
        <v>0.10381946845538575</v>
      </c>
      <c r="Y29" s="219">
        <v>6098</v>
      </c>
      <c r="Z29" s="63">
        <v>736</v>
      </c>
      <c r="AA29" s="63">
        <v>1997</v>
      </c>
      <c r="AB29" s="63">
        <v>3095</v>
      </c>
      <c r="AC29" s="63">
        <v>1823</v>
      </c>
      <c r="AD29" s="64">
        <f t="shared" si="37"/>
        <v>-0.41098546042003226</v>
      </c>
      <c r="AE29" s="64">
        <f t="shared" si="38"/>
        <v>-0.70104952443424073</v>
      </c>
      <c r="AF29" s="63">
        <f t="shared" si="39"/>
        <v>-1272</v>
      </c>
      <c r="AG29" s="63">
        <f t="shared" si="40"/>
        <v>-4275</v>
      </c>
      <c r="AH29" s="64">
        <f t="shared" si="41"/>
        <v>8.7577193738331185E-2</v>
      </c>
      <c r="AI29" s="64">
        <f t="shared" si="42"/>
        <v>3.3151659835142559E-2</v>
      </c>
      <c r="AJ29" s="64">
        <f t="shared" si="43"/>
        <v>3.436940658130249E-2</v>
      </c>
      <c r="AK29" s="64">
        <f t="shared" si="44"/>
        <v>5.9943445925007749E-2</v>
      </c>
      <c r="AL29" s="64">
        <f t="shared" si="45"/>
        <v>4.2001704951270646E-2</v>
      </c>
      <c r="AM29" s="64">
        <f t="shared" si="46"/>
        <v>1.0505267040084827E-2</v>
      </c>
    </row>
    <row r="30" spans="1:39" x14ac:dyDescent="0.25">
      <c r="A30" s="213" t="s">
        <v>101</v>
      </c>
      <c r="B30" s="62" t="s">
        <v>101</v>
      </c>
      <c r="C30" s="219">
        <v>8987</v>
      </c>
      <c r="D30" s="63">
        <v>1550</v>
      </c>
      <c r="E30" s="63">
        <v>3738</v>
      </c>
      <c r="F30" s="63">
        <v>10532</v>
      </c>
      <c r="G30" s="63">
        <v>16906</v>
      </c>
      <c r="H30" s="64">
        <f t="shared" si="25"/>
        <v>0.60520319027725034</v>
      </c>
      <c r="I30" s="64">
        <f t="shared" si="26"/>
        <v>0.88116167797930345</v>
      </c>
      <c r="J30" s="63">
        <f t="shared" si="27"/>
        <v>6374</v>
      </c>
      <c r="K30" s="63">
        <f t="shared" si="28"/>
        <v>7919</v>
      </c>
      <c r="L30" s="64">
        <f t="shared" si="29"/>
        <v>2.9073986813005388E-2</v>
      </c>
      <c r="M30" s="64">
        <f t="shared" si="30"/>
        <v>8.9338180895812636E-2</v>
      </c>
      <c r="N30" s="219">
        <v>98807</v>
      </c>
      <c r="O30" s="63">
        <v>7299</v>
      </c>
      <c r="P30" s="63">
        <v>36294</v>
      </c>
      <c r="Q30" s="63">
        <v>86299</v>
      </c>
      <c r="R30" s="63">
        <v>95965</v>
      </c>
      <c r="S30" s="64">
        <f t="shared" si="31"/>
        <v>0.11200593286133098</v>
      </c>
      <c r="T30" s="64">
        <f t="shared" si="32"/>
        <v>-2.8763144311637845E-2</v>
      </c>
      <c r="U30" s="63">
        <f t="shared" si="33"/>
        <v>9666</v>
      </c>
      <c r="V30" s="63">
        <f t="shared" si="34"/>
        <v>-2842</v>
      </c>
      <c r="W30" s="64">
        <f t="shared" si="35"/>
        <v>0.12060268036676587</v>
      </c>
      <c r="X30" s="64">
        <f t="shared" si="36"/>
        <v>0.50711809592255175</v>
      </c>
      <c r="Y30" s="219">
        <v>549</v>
      </c>
      <c r="Z30" s="63">
        <v>12</v>
      </c>
      <c r="AA30" s="63">
        <v>124</v>
      </c>
      <c r="AB30" s="63">
        <v>266</v>
      </c>
      <c r="AC30" s="63">
        <v>42</v>
      </c>
      <c r="AD30" s="64">
        <f t="shared" si="37"/>
        <v>-0.84210526315789469</v>
      </c>
      <c r="AE30" s="64">
        <f t="shared" si="38"/>
        <v>-0.92349726775956287</v>
      </c>
      <c r="AF30" s="63">
        <f t="shared" si="39"/>
        <v>-224</v>
      </c>
      <c r="AG30" s="63">
        <f t="shared" si="40"/>
        <v>-507</v>
      </c>
      <c r="AH30" s="64">
        <f t="shared" si="41"/>
        <v>7.8845325290822915E-3</v>
      </c>
      <c r="AI30" s="64">
        <f t="shared" si="42"/>
        <v>5.4051619296428084E-4</v>
      </c>
      <c r="AJ30" s="64">
        <f t="shared" si="43"/>
        <v>2.1341043645876361E-3</v>
      </c>
      <c r="AK30" s="64">
        <f t="shared" si="44"/>
        <v>5.1518438177874191E-3</v>
      </c>
      <c r="AL30" s="64">
        <f t="shared" si="45"/>
        <v>9.6767504550376697E-4</v>
      </c>
      <c r="AM30" s="64">
        <f t="shared" si="46"/>
        <v>2.2194508444482023E-4</v>
      </c>
    </row>
    <row r="31" spans="1:39" x14ac:dyDescent="0.25">
      <c r="A31" s="213" t="s">
        <v>107</v>
      </c>
      <c r="B31" s="62" t="s">
        <v>107</v>
      </c>
      <c r="C31" s="219">
        <v>30738</v>
      </c>
      <c r="D31" s="63">
        <v>7859</v>
      </c>
      <c r="E31" s="63">
        <v>24264</v>
      </c>
      <c r="F31" s="63">
        <v>40708</v>
      </c>
      <c r="G31" s="63">
        <v>32169</v>
      </c>
      <c r="H31" s="64">
        <f t="shared" si="25"/>
        <v>-0.20976220890242703</v>
      </c>
      <c r="I31" s="64">
        <f t="shared" si="26"/>
        <v>4.6554753074370403E-2</v>
      </c>
      <c r="J31" s="63">
        <f t="shared" si="27"/>
        <v>-8539</v>
      </c>
      <c r="K31" s="63">
        <f t="shared" si="28"/>
        <v>1431</v>
      </c>
      <c r="L31" s="64">
        <f t="shared" si="29"/>
        <v>5.5322434744325709E-2</v>
      </c>
      <c r="M31" s="64">
        <f t="shared" si="30"/>
        <v>0.20723042136659087</v>
      </c>
      <c r="N31" s="219">
        <v>17297</v>
      </c>
      <c r="O31" s="63">
        <v>5870</v>
      </c>
      <c r="P31" s="63">
        <v>15634</v>
      </c>
      <c r="Q31" s="63">
        <v>26709</v>
      </c>
      <c r="R31" s="63">
        <v>26258</v>
      </c>
      <c r="S31" s="64">
        <f t="shared" si="31"/>
        <v>-1.6885693960837167E-2</v>
      </c>
      <c r="T31" s="64">
        <f t="shared" si="32"/>
        <v>0.51806671677169458</v>
      </c>
      <c r="U31" s="63">
        <f t="shared" si="33"/>
        <v>-451</v>
      </c>
      <c r="V31" s="63">
        <f t="shared" si="34"/>
        <v>8961</v>
      </c>
      <c r="W31" s="64">
        <f t="shared" si="35"/>
        <v>3.299937665889166E-2</v>
      </c>
      <c r="X31" s="64">
        <f t="shared" si="36"/>
        <v>0.16915217769417584</v>
      </c>
      <c r="Y31" s="219">
        <v>968</v>
      </c>
      <c r="Z31" s="63">
        <v>281</v>
      </c>
      <c r="AA31" s="63">
        <v>338</v>
      </c>
      <c r="AB31" s="63">
        <v>743</v>
      </c>
      <c r="AC31" s="63">
        <v>745</v>
      </c>
      <c r="AD31" s="64">
        <f t="shared" si="37"/>
        <v>2.6917900403768957E-3</v>
      </c>
      <c r="AE31" s="64">
        <f t="shared" si="38"/>
        <v>-0.23037190082644632</v>
      </c>
      <c r="AF31" s="63">
        <f t="shared" si="39"/>
        <v>2</v>
      </c>
      <c r="AG31" s="63">
        <f t="shared" si="40"/>
        <v>-223</v>
      </c>
      <c r="AH31" s="64">
        <f t="shared" si="41"/>
        <v>1.3902053712480253E-2</v>
      </c>
      <c r="AI31" s="64">
        <f t="shared" si="42"/>
        <v>1.2657087518580244E-2</v>
      </c>
      <c r="AJ31" s="64">
        <f t="shared" si="43"/>
        <v>5.8171554454082338E-3</v>
      </c>
      <c r="AK31" s="64">
        <f t="shared" si="44"/>
        <v>1.439030058878215E-2</v>
      </c>
      <c r="AL31" s="64">
        <f t="shared" si="45"/>
        <v>1.7164712116673964E-2</v>
      </c>
      <c r="AM31" s="64">
        <f t="shared" si="46"/>
        <v>4.7992372755792908E-3</v>
      </c>
    </row>
    <row r="32" spans="1:39" x14ac:dyDescent="0.25">
      <c r="A32" s="213" t="s">
        <v>121</v>
      </c>
      <c r="B32" s="62" t="s">
        <v>121</v>
      </c>
      <c r="C32" s="219">
        <v>7384</v>
      </c>
      <c r="D32" s="63">
        <v>275</v>
      </c>
      <c r="E32" s="63">
        <v>9232</v>
      </c>
      <c r="F32" s="63">
        <v>7244</v>
      </c>
      <c r="G32" s="63">
        <v>7688</v>
      </c>
      <c r="H32" s="64">
        <f t="shared" si="25"/>
        <v>6.1292103810049792E-2</v>
      </c>
      <c r="I32" s="64">
        <f t="shared" si="26"/>
        <v>4.1170097508125725E-2</v>
      </c>
      <c r="J32" s="63">
        <f t="shared" si="27"/>
        <v>444</v>
      </c>
      <c r="K32" s="63">
        <f t="shared" si="28"/>
        <v>304</v>
      </c>
      <c r="L32" s="64">
        <f t="shared" si="29"/>
        <v>1.3221389484111288E-2</v>
      </c>
      <c r="M32" s="64">
        <f t="shared" si="30"/>
        <v>7.0422277182376106E-2</v>
      </c>
      <c r="N32" s="219">
        <v>7664</v>
      </c>
      <c r="O32" s="63">
        <v>98</v>
      </c>
      <c r="P32" s="63">
        <v>6593</v>
      </c>
      <c r="Q32" s="63">
        <v>11523</v>
      </c>
      <c r="R32" s="63">
        <v>6072</v>
      </c>
      <c r="S32" s="64">
        <f t="shared" si="31"/>
        <v>-0.47305389221556882</v>
      </c>
      <c r="T32" s="64">
        <f t="shared" si="32"/>
        <v>-0.20772442588726514</v>
      </c>
      <c r="U32" s="63">
        <f t="shared" si="33"/>
        <v>-5451</v>
      </c>
      <c r="V32" s="63">
        <f t="shared" si="34"/>
        <v>-1592</v>
      </c>
      <c r="W32" s="64">
        <f t="shared" si="35"/>
        <v>7.630901632751548E-3</v>
      </c>
      <c r="X32" s="64">
        <f t="shared" si="36"/>
        <v>5.5619675735092057E-2</v>
      </c>
      <c r="Y32" s="219">
        <v>543</v>
      </c>
      <c r="Z32" s="63">
        <v>83</v>
      </c>
      <c r="AA32" s="63">
        <v>65</v>
      </c>
      <c r="AB32" s="63">
        <v>55</v>
      </c>
      <c r="AC32" s="63">
        <v>78</v>
      </c>
      <c r="AD32" s="64">
        <f t="shared" si="37"/>
        <v>0.41818181818181821</v>
      </c>
      <c r="AE32" s="64">
        <f t="shared" si="38"/>
        <v>-0.85635359116022103</v>
      </c>
      <c r="AF32" s="63">
        <f t="shared" si="39"/>
        <v>23</v>
      </c>
      <c r="AG32" s="63">
        <f t="shared" si="40"/>
        <v>-465</v>
      </c>
      <c r="AH32" s="64">
        <f t="shared" si="41"/>
        <v>7.7983627746660922E-3</v>
      </c>
      <c r="AI32" s="64">
        <f t="shared" si="42"/>
        <v>3.7385703346696094E-3</v>
      </c>
      <c r="AJ32" s="64">
        <f t="shared" si="43"/>
        <v>1.1186837395015833E-3</v>
      </c>
      <c r="AK32" s="64">
        <f t="shared" si="44"/>
        <v>1.0652308645801053E-3</v>
      </c>
      <c r="AL32" s="64">
        <f t="shared" si="45"/>
        <v>1.7971107987927101E-3</v>
      </c>
      <c r="AM32" s="64">
        <f t="shared" si="46"/>
        <v>7.144820005496015E-4</v>
      </c>
    </row>
    <row r="33" spans="1:39" ht="45" x14ac:dyDescent="0.25">
      <c r="A33" s="213" t="s">
        <v>176</v>
      </c>
      <c r="B33" s="223" t="s">
        <v>212</v>
      </c>
      <c r="C33" s="219">
        <f>C22-C23-C25-C26-C27-C28-C29-C30-C31-C32</f>
        <v>57301</v>
      </c>
      <c r="D33" s="226">
        <f>D22-D23-D25-D26-D27-D28-D29-D30-D31-D32</f>
        <v>15311</v>
      </c>
      <c r="E33" s="226">
        <f>E22-E23-E25-E26-E27-E28-E29-E30-E31-E32</f>
        <v>40139</v>
      </c>
      <c r="F33" s="226">
        <f>F22-F23-F25-F26-F27-F28-F29-F30-F31-F32</f>
        <v>57123</v>
      </c>
      <c r="G33" s="226">
        <f>G22-G23-G25-G26-G27-G28-G29-G30-G31-G32</f>
        <v>62559</v>
      </c>
      <c r="H33" s="227">
        <f t="shared" si="25"/>
        <v>9.5163069166535275E-2</v>
      </c>
      <c r="I33" s="227">
        <f t="shared" si="26"/>
        <v>9.1761051290553342E-2</v>
      </c>
      <c r="J33" s="226">
        <f t="shared" si="27"/>
        <v>5436</v>
      </c>
      <c r="K33" s="226">
        <f t="shared" si="28"/>
        <v>5258</v>
      </c>
      <c r="L33" s="227">
        <f t="shared" si="29"/>
        <v>0.10758544546520786</v>
      </c>
      <c r="M33" s="227">
        <f t="shared" si="30"/>
        <v>0.174425218453234</v>
      </c>
      <c r="N33" s="219">
        <f>N22-N23-N25-N26-N27-N28-N29-N30-N31-N32</f>
        <v>36589</v>
      </c>
      <c r="O33" s="226">
        <f>O22-O23-O25-O26-O27-O28-O29-O30-O31-O32</f>
        <v>7598</v>
      </c>
      <c r="P33" s="226">
        <f>P22-P23-P25-P26-P27-P28-P29-P30-P31-P32</f>
        <v>19782</v>
      </c>
      <c r="Q33" s="226">
        <f>Q22-Q23-Q25-Q26-Q27-Q28-Q29-Q30-Q31-Q32</f>
        <v>27375</v>
      </c>
      <c r="R33" s="226">
        <f>R22-R23-R25-R26-R27-R28-R29-R30-R31-R32</f>
        <v>27306</v>
      </c>
      <c r="S33" s="227">
        <f t="shared" si="31"/>
        <v>-2.5205479452055091E-3</v>
      </c>
      <c r="T33" s="227">
        <f t="shared" si="32"/>
        <v>-0.25371013146027499</v>
      </c>
      <c r="U33" s="226">
        <f t="shared" si="33"/>
        <v>-69</v>
      </c>
      <c r="V33" s="226">
        <f t="shared" si="34"/>
        <v>-9283</v>
      </c>
      <c r="W33" s="227">
        <f t="shared" si="35"/>
        <v>3.4316436097482507E-2</v>
      </c>
      <c r="X33" s="227">
        <f t="shared" si="36"/>
        <v>7.6133809924775128E-2</v>
      </c>
      <c r="Y33" s="219">
        <f>Y22-Y23-Y25-Y26-Y27-Y28-Y29-Y30-Y31-Y32</f>
        <v>7858</v>
      </c>
      <c r="Z33" s="226">
        <f>Z22-Z23-Z25-Z26-Z27-Z28-Z29-Z30-Z31-Z32</f>
        <v>759</v>
      </c>
      <c r="AA33" s="226">
        <f>AA22-AA23-AA25-AA26-AA27-AA28-AA29-AA30-AA31-AA32</f>
        <v>4696</v>
      </c>
      <c r="AB33" s="226">
        <f>AB22-AB23-AB25-AB26-AB27-AB28-AB29-AB30-AB31-AB32</f>
        <v>4862</v>
      </c>
      <c r="AC33" s="226">
        <f>AC22-AC23-AC25-AC26-AC27-AC28-AC29-AC30-AC31-AC32</f>
        <v>6495</v>
      </c>
      <c r="AD33" s="227">
        <f t="shared" si="37"/>
        <v>0.33587001234060065</v>
      </c>
      <c r="AE33" s="227">
        <f t="shared" si="38"/>
        <v>-0.17345380503945029</v>
      </c>
      <c r="AF33" s="226">
        <f t="shared" si="39"/>
        <v>1633</v>
      </c>
      <c r="AG33" s="226">
        <f t="shared" si="40"/>
        <v>-1363</v>
      </c>
      <c r="AH33" s="64">
        <f t="shared" si="41"/>
        <v>0.11285365503374982</v>
      </c>
      <c r="AI33" s="64">
        <f t="shared" si="42"/>
        <v>3.4187649204990768E-2</v>
      </c>
      <c r="AJ33" s="64">
        <f t="shared" si="43"/>
        <v>8.0820597549222079E-2</v>
      </c>
      <c r="AK33" s="64">
        <f t="shared" si="44"/>
        <v>9.4166408428881312E-2</v>
      </c>
      <c r="AL33" s="227">
        <f t="shared" si="45"/>
        <v>0.14964403382254682</v>
      </c>
      <c r="AM33" s="227">
        <f t="shared" si="46"/>
        <v>1.8109173641742273E-2</v>
      </c>
    </row>
    <row r="34" spans="1:39" ht="6" customHeight="1" x14ac:dyDescent="0.25"/>
    <row r="35" spans="1:39" ht="15" customHeight="1" x14ac:dyDescent="0.25">
      <c r="B35" s="41" t="s">
        <v>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row>
    <row r="50" spans="2:2" x14ac:dyDescent="0.25">
      <c r="B50" s="41"/>
    </row>
  </sheetData>
  <mergeCells count="6">
    <mergeCell ref="C6:M6"/>
    <mergeCell ref="N6:X6"/>
    <mergeCell ref="Y6:AM6"/>
    <mergeCell ref="C20:M20"/>
    <mergeCell ref="N20:X20"/>
    <mergeCell ref="Y20:AM2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25FD-D089-40A3-8DA5-84CFCB452CDE}">
  <dimension ref="A1:AI50"/>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22.28515625" style="14" customWidth="1"/>
    <col min="2" max="2" width="31.7109375" customWidth="1"/>
    <col min="3" max="7" width="12.42578125" customWidth="1"/>
    <col min="8" max="9" width="9.42578125" customWidth="1"/>
    <col min="10" max="10" width="11.7109375" customWidth="1"/>
    <col min="11" max="11" width="9.42578125" customWidth="1"/>
    <col min="12" max="12" width="10.85546875" customWidth="1"/>
    <col min="13" max="13" width="10.140625" customWidth="1"/>
    <col min="14" max="15" width="11.42578125" customWidth="1"/>
    <col min="16" max="16" width="15.85546875" customWidth="1"/>
    <col min="17" max="18" width="11.42578125" customWidth="1"/>
    <col min="19" max="24" width="9.42578125" customWidth="1"/>
    <col min="25" max="28" width="11" customWidth="1"/>
    <col min="34" max="35" width="9.42578125" customWidth="1"/>
  </cols>
  <sheetData>
    <row r="1" spans="1:35" ht="40.5" customHeight="1" x14ac:dyDescent="0.25">
      <c r="A1" s="47"/>
    </row>
    <row r="4" spans="1:35" ht="21.75" customHeight="1" thickBot="1" x14ac:dyDescent="0.3">
      <c r="B4" s="12" t="str">
        <f>CONCATENATE("Turistas principales entrados a Canarias e islas según lugar de residencia")</f>
        <v>Turistas principales entrados a Canarias e islas según lugar de residencia</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row>
    <row r="5" spans="1:35" ht="6" customHeight="1" x14ac:dyDescent="0.25">
      <c r="C5" s="49"/>
      <c r="D5" s="49"/>
      <c r="E5" s="49"/>
      <c r="F5" s="49"/>
      <c r="G5" s="49"/>
      <c r="H5" s="49"/>
      <c r="I5" s="49"/>
      <c r="J5" s="49"/>
      <c r="K5" s="49"/>
      <c r="L5" s="49"/>
      <c r="M5" s="49"/>
    </row>
    <row r="6" spans="1:35" ht="15.75" x14ac:dyDescent="0.25">
      <c r="C6" s="209" t="s">
        <v>160</v>
      </c>
      <c r="D6" s="210"/>
      <c r="E6" s="210"/>
      <c r="F6" s="210"/>
      <c r="G6" s="210"/>
      <c r="H6" s="210"/>
      <c r="I6" s="210"/>
      <c r="J6" s="210"/>
      <c r="K6" s="210"/>
      <c r="L6" s="210"/>
      <c r="M6" s="210"/>
      <c r="N6" s="211" t="s">
        <v>162</v>
      </c>
      <c r="O6" s="212"/>
      <c r="P6" s="212"/>
      <c r="Q6" s="212"/>
      <c r="R6" s="212"/>
      <c r="S6" s="212"/>
      <c r="T6" s="212"/>
      <c r="U6" s="212"/>
      <c r="V6" s="212"/>
      <c r="W6" s="212"/>
      <c r="X6" s="212"/>
      <c r="Y6" s="211" t="s">
        <v>161</v>
      </c>
      <c r="Z6" s="212"/>
      <c r="AA6" s="212"/>
      <c r="AB6" s="212"/>
      <c r="AC6" s="212"/>
      <c r="AD6" s="212"/>
      <c r="AE6" s="212"/>
      <c r="AF6" s="212"/>
      <c r="AG6" s="212"/>
      <c r="AH6" s="212"/>
      <c r="AI6" s="212"/>
    </row>
    <row r="7" spans="1:35" s="216" customFormat="1" ht="45.75" thickBot="1" x14ac:dyDescent="0.3">
      <c r="A7" s="213"/>
      <c r="B7" s="28"/>
      <c r="C7" s="50" t="s">
        <v>223</v>
      </c>
      <c r="D7" s="50" t="s">
        <v>224</v>
      </c>
      <c r="E7" s="50" t="s">
        <v>225</v>
      </c>
      <c r="F7" s="50" t="s">
        <v>226</v>
      </c>
      <c r="G7" s="50" t="s">
        <v>222</v>
      </c>
      <c r="H7" s="33" t="str">
        <f>CONCATENATE("Variación ",RIGHT(G7,2),"/",RIGHT(F7,2))</f>
        <v>Variación 23/22</v>
      </c>
      <c r="I7" s="33" t="str">
        <f>CONCATENATE("Variación ",RIGHT(G7,2),"/",RIGHT(C7,2))</f>
        <v>Variación 23/19</v>
      </c>
      <c r="J7" s="33" t="str">
        <f>CONCATENATE("diferencia ",RIGHT(G7,2),"/",RIGHT(F7,2))</f>
        <v>diferencia 23/22</v>
      </c>
      <c r="K7" s="33" t="str">
        <f>CONCATENATE("diferencia ",RIGHT(G7,2),"/",RIGHT(C7,2))</f>
        <v>diferencia 23/19</v>
      </c>
      <c r="L7" s="214" t="str">
        <f>CONCATENATE("Cuota ",RIGHT(G7,4))</f>
        <v>Cuota 2023</v>
      </c>
      <c r="M7" s="215" t="s">
        <v>208</v>
      </c>
      <c r="N7" s="50" t="s">
        <v>223</v>
      </c>
      <c r="O7" s="50" t="s">
        <v>224</v>
      </c>
      <c r="P7" s="50" t="s">
        <v>225</v>
      </c>
      <c r="Q7" s="50" t="s">
        <v>226</v>
      </c>
      <c r="R7" s="50" t="s">
        <v>222</v>
      </c>
      <c r="S7" s="33" t="str">
        <f>CONCATENATE("Variación ",RIGHT(R7,2),"/",RIGHT(Q7,2))</f>
        <v>Variación 23/22</v>
      </c>
      <c r="T7" s="33" t="str">
        <f>CONCATENATE("Variación ",RIGHT(R7,2),"/",RIGHT(N7,2))</f>
        <v>Variación 23/19</v>
      </c>
      <c r="U7" s="33" t="str">
        <f>CONCATENATE("diferencia ",RIGHT(R7,2),"/",RIGHT(Q7,2))</f>
        <v>diferencia 23/22</v>
      </c>
      <c r="V7" s="33" t="str">
        <f>CONCATENATE("diferencia ",RIGHT(R7,2),"/",RIGHT(N7,2))</f>
        <v>diferencia 23/19</v>
      </c>
      <c r="W7" s="214" t="str">
        <f>CONCATENATE("Cuota ",RIGHT(R7,4))</f>
        <v>Cuota 2023</v>
      </c>
      <c r="X7" s="215" t="s">
        <v>208</v>
      </c>
      <c r="Y7" s="50" t="s">
        <v>223</v>
      </c>
      <c r="Z7" s="50" t="s">
        <v>224</v>
      </c>
      <c r="AA7" s="50" t="s">
        <v>225</v>
      </c>
      <c r="AB7" s="50" t="s">
        <v>226</v>
      </c>
      <c r="AC7" s="50" t="s">
        <v>222</v>
      </c>
      <c r="AD7" s="33" t="str">
        <f>CONCATENATE("Variación ",RIGHT(AC7,2),"/",RIGHT(AB7,2))</f>
        <v>Variación 23/22</v>
      </c>
      <c r="AE7" s="33" t="str">
        <f>CONCATENATE("Variación ",RIGHT(AC7,2),"/",RIGHT(Y7,2))</f>
        <v>Variación 23/19</v>
      </c>
      <c r="AF7" s="33" t="str">
        <f>CONCATENATE("diferencia ",RIGHT(AC7,2),"/",RIGHT(AB7,2))</f>
        <v>diferencia 23/22</v>
      </c>
      <c r="AG7" s="33" t="str">
        <f>CONCATENATE("diferencia ",RIGHT(AC7,2),"/",RIGHT(Y7,2))</f>
        <v>diferencia 23/19</v>
      </c>
      <c r="AH7" s="214" t="str">
        <f>CONCATENATE("Cuota ",RIGHT(AC7,4))</f>
        <v>Cuota 2023</v>
      </c>
      <c r="AI7" s="215" t="s">
        <v>208</v>
      </c>
    </row>
    <row r="8" spans="1:35" ht="15.75" x14ac:dyDescent="0.25">
      <c r="A8" s="213" t="s">
        <v>57</v>
      </c>
      <c r="B8" s="62" t="s">
        <v>58</v>
      </c>
      <c r="C8" s="217">
        <v>15115709</v>
      </c>
      <c r="D8" s="58">
        <v>4631804</v>
      </c>
      <c r="E8" s="58">
        <v>6697165</v>
      </c>
      <c r="F8" s="58">
        <v>14617383</v>
      </c>
      <c r="G8" s="58">
        <v>16210911</v>
      </c>
      <c r="H8" s="59">
        <f>G8/F8-1</f>
        <v>0.10901595723393176</v>
      </c>
      <c r="I8" s="59">
        <f>G8/C8-1</f>
        <v>7.2454557043933665E-2</v>
      </c>
      <c r="J8" s="58">
        <f>G8-F8</f>
        <v>1593528</v>
      </c>
      <c r="K8" s="58">
        <f>G8-C8</f>
        <v>1095202</v>
      </c>
      <c r="L8" s="59">
        <f>G8/$G$8</f>
        <v>1</v>
      </c>
      <c r="M8" s="218">
        <f>G8/$G$8</f>
        <v>1</v>
      </c>
      <c r="N8" s="219">
        <v>4194072</v>
      </c>
      <c r="O8" s="63">
        <v>1301365</v>
      </c>
      <c r="P8" s="63">
        <v>1756259</v>
      </c>
      <c r="Q8" s="63">
        <v>3788611</v>
      </c>
      <c r="R8" s="63">
        <v>4235141</v>
      </c>
      <c r="S8" s="64">
        <f>R8/Q8-1</f>
        <v>0.11786113697077893</v>
      </c>
      <c r="T8" s="64">
        <f>R8/N8-1</f>
        <v>9.7921542596313138E-3</v>
      </c>
      <c r="U8" s="63">
        <f>R8-Q8</f>
        <v>446530</v>
      </c>
      <c r="V8" s="63">
        <f>R8-N8</f>
        <v>41069</v>
      </c>
      <c r="W8" s="64">
        <f t="shared" ref="W8:W19" si="0">R8/$R$8</f>
        <v>1</v>
      </c>
      <c r="X8" s="64">
        <f>R8/$G8</f>
        <v>0.26125249839444559</v>
      </c>
      <c r="Y8" s="219">
        <v>5729162</v>
      </c>
      <c r="Z8" s="63">
        <v>1857410</v>
      </c>
      <c r="AA8" s="63">
        <v>2675062</v>
      </c>
      <c r="AB8" s="63">
        <v>5821643</v>
      </c>
      <c r="AC8" s="63">
        <v>6449359</v>
      </c>
      <c r="AD8" s="64">
        <f>AC8/AB8-1</f>
        <v>0.10782454368981398</v>
      </c>
      <c r="AE8" s="64">
        <f>AC8/Y8-1</f>
        <v>0.1257072151215135</v>
      </c>
      <c r="AF8" s="63">
        <f>AC8-AB8</f>
        <v>627716</v>
      </c>
      <c r="AG8" s="63">
        <f>AC8-Y8</f>
        <v>720197</v>
      </c>
      <c r="AH8" s="64">
        <f>AC8/$AC$8</f>
        <v>1</v>
      </c>
      <c r="AI8" s="64">
        <f>AC8/$G8</f>
        <v>0.39784062721706387</v>
      </c>
    </row>
    <row r="9" spans="1:35" ht="30" x14ac:dyDescent="0.25">
      <c r="A9" s="213" t="s">
        <v>88</v>
      </c>
      <c r="B9" s="62" t="s">
        <v>210</v>
      </c>
      <c r="C9" s="217">
        <v>1968234</v>
      </c>
      <c r="D9" s="58">
        <v>812839</v>
      </c>
      <c r="E9" s="58">
        <v>1418435</v>
      </c>
      <c r="F9" s="58">
        <v>1923053</v>
      </c>
      <c r="G9" s="58">
        <v>1944338</v>
      </c>
      <c r="H9" s="221">
        <f t="shared" ref="H9:H19" si="1">G9/F9-1</f>
        <v>1.1068337690120833E-2</v>
      </c>
      <c r="I9" s="221">
        <f t="shared" ref="I9:I19" si="2">G9/C9-1</f>
        <v>-1.2140832848126837E-2</v>
      </c>
      <c r="J9" s="222">
        <f t="shared" ref="J9:J19" si="3">G9-F9</f>
        <v>21285</v>
      </c>
      <c r="K9" s="222">
        <f t="shared" ref="K9:K19" si="4">G9-C9</f>
        <v>-23896</v>
      </c>
      <c r="L9" s="221">
        <f t="shared" ref="L9:L19" si="5">G9/$G$8</f>
        <v>0.11994008233096833</v>
      </c>
      <c r="M9" s="221">
        <f t="shared" ref="M9:M19" si="6">G9/$G$8</f>
        <v>0.11994008233096833</v>
      </c>
      <c r="N9" s="219">
        <v>632844</v>
      </c>
      <c r="O9" s="63">
        <v>232835</v>
      </c>
      <c r="P9" s="63">
        <v>376573</v>
      </c>
      <c r="Q9" s="63">
        <v>537282</v>
      </c>
      <c r="R9" s="63">
        <v>518833</v>
      </c>
      <c r="S9" s="64">
        <f t="shared" ref="S9:S19" si="7">R9/Q9-1</f>
        <v>-3.4337647641275892E-2</v>
      </c>
      <c r="T9" s="64">
        <f t="shared" ref="T9:T19" si="8">R9/N9-1</f>
        <v>-0.18015656307083583</v>
      </c>
      <c r="U9" s="63">
        <f t="shared" ref="U9:U19" si="9">R9-Q9</f>
        <v>-18449</v>
      </c>
      <c r="V9" s="63">
        <f t="shared" ref="V9:V19" si="10">R9-N9</f>
        <v>-114011</v>
      </c>
      <c r="W9" s="64">
        <f t="shared" si="0"/>
        <v>0.12250666506734958</v>
      </c>
      <c r="X9" s="64">
        <f t="shared" ref="X9:X19" si="11">R9/$G9</f>
        <v>0.26684300774865277</v>
      </c>
      <c r="Y9" s="219">
        <v>823690</v>
      </c>
      <c r="Z9" s="63">
        <v>342206</v>
      </c>
      <c r="AA9" s="63">
        <v>556574</v>
      </c>
      <c r="AB9" s="63">
        <v>813976</v>
      </c>
      <c r="AC9" s="63">
        <v>873192</v>
      </c>
      <c r="AD9" s="64">
        <f t="shared" ref="AD9:AD19" si="12">AC9/AB9-1</f>
        <v>7.2749073682762067E-2</v>
      </c>
      <c r="AE9" s="64">
        <f t="shared" ref="AE9:AE19" si="13">AC9/Y9-1</f>
        <v>6.0097852347363645E-2</v>
      </c>
      <c r="AF9" s="63">
        <f t="shared" ref="AF9:AF19" si="14">AC9-AB9</f>
        <v>59216</v>
      </c>
      <c r="AG9" s="63">
        <f t="shared" ref="AG9:AG19" si="15">AC9-Y9</f>
        <v>49502</v>
      </c>
      <c r="AH9" s="64">
        <f t="shared" ref="AH9:AH19" si="16">AC9/$AC$8</f>
        <v>0.13539205989308395</v>
      </c>
      <c r="AI9" s="64">
        <f t="shared" ref="AI9:AI19" si="17">AC9/$G9</f>
        <v>0.44909475615865141</v>
      </c>
    </row>
    <row r="10" spans="1:35" ht="30" x14ac:dyDescent="0.25">
      <c r="A10" s="213" t="s">
        <v>92</v>
      </c>
      <c r="B10" s="62" t="s">
        <v>93</v>
      </c>
      <c r="C10" s="217">
        <v>13147474</v>
      </c>
      <c r="D10" s="58">
        <v>3818966</v>
      </c>
      <c r="E10" s="58">
        <v>5278731</v>
      </c>
      <c r="F10" s="58">
        <v>12694329</v>
      </c>
      <c r="G10" s="58">
        <v>14266572</v>
      </c>
      <c r="H10" s="221">
        <f t="shared" si="1"/>
        <v>0.12385396660193693</v>
      </c>
      <c r="I10" s="221">
        <f t="shared" si="2"/>
        <v>8.5118860094341997E-2</v>
      </c>
      <c r="J10" s="222">
        <f t="shared" si="3"/>
        <v>1572243</v>
      </c>
      <c r="K10" s="222">
        <f t="shared" si="4"/>
        <v>1119098</v>
      </c>
      <c r="L10" s="221">
        <f t="shared" si="5"/>
        <v>0.88005985598218384</v>
      </c>
      <c r="M10" s="221">
        <f t="shared" si="6"/>
        <v>0.88005985598218384</v>
      </c>
      <c r="N10" s="219">
        <v>3561228</v>
      </c>
      <c r="O10" s="63">
        <v>1068528</v>
      </c>
      <c r="P10" s="63">
        <v>1379686</v>
      </c>
      <c r="Q10" s="63">
        <v>3251327</v>
      </c>
      <c r="R10" s="63">
        <v>3716307</v>
      </c>
      <c r="S10" s="64">
        <f t="shared" si="7"/>
        <v>0.14301237617748086</v>
      </c>
      <c r="T10" s="64">
        <f t="shared" si="8"/>
        <v>4.3546495759327897E-2</v>
      </c>
      <c r="U10" s="63">
        <f t="shared" si="9"/>
        <v>464980</v>
      </c>
      <c r="V10" s="63">
        <f t="shared" si="10"/>
        <v>155079</v>
      </c>
      <c r="W10" s="64">
        <f t="shared" si="0"/>
        <v>0.87749309881300297</v>
      </c>
      <c r="X10" s="64">
        <f t="shared" si="11"/>
        <v>0.26049053689982427</v>
      </c>
      <c r="Y10" s="219">
        <v>4905469</v>
      </c>
      <c r="Z10" s="63">
        <v>1515205</v>
      </c>
      <c r="AA10" s="63">
        <v>2118490</v>
      </c>
      <c r="AB10" s="63">
        <v>5007670</v>
      </c>
      <c r="AC10" s="63">
        <v>5576170</v>
      </c>
      <c r="AD10" s="64">
        <f t="shared" si="12"/>
        <v>0.11352585134403825</v>
      </c>
      <c r="AE10" s="64">
        <f t="shared" si="13"/>
        <v>0.13672515308933764</v>
      </c>
      <c r="AF10" s="63">
        <f t="shared" si="14"/>
        <v>568500</v>
      </c>
      <c r="AG10" s="63">
        <f t="shared" si="15"/>
        <v>670701</v>
      </c>
      <c r="AH10" s="64">
        <f t="shared" si="16"/>
        <v>0.86460840526942295</v>
      </c>
      <c r="AI10" s="64">
        <f t="shared" si="17"/>
        <v>0.39085563091119574</v>
      </c>
    </row>
    <row r="11" spans="1:35" ht="15.75" x14ac:dyDescent="0.25">
      <c r="A11" s="213" t="s">
        <v>97</v>
      </c>
      <c r="B11" s="62" t="s">
        <v>97</v>
      </c>
      <c r="C11" s="217">
        <v>4939404</v>
      </c>
      <c r="D11" s="58">
        <v>1174639</v>
      </c>
      <c r="E11" s="58">
        <v>1288931</v>
      </c>
      <c r="F11" s="58">
        <v>4955440</v>
      </c>
      <c r="G11" s="58">
        <v>5612270</v>
      </c>
      <c r="H11" s="221">
        <f t="shared" si="1"/>
        <v>0.13254726119174087</v>
      </c>
      <c r="I11" s="221">
        <f t="shared" si="2"/>
        <v>0.13622412744533552</v>
      </c>
      <c r="J11" s="222">
        <f t="shared" si="3"/>
        <v>656830</v>
      </c>
      <c r="K11" s="222">
        <f t="shared" si="4"/>
        <v>672866</v>
      </c>
      <c r="L11" s="221">
        <f t="shared" si="5"/>
        <v>0.34620324545610054</v>
      </c>
      <c r="M11" s="221">
        <f t="shared" si="6"/>
        <v>0.34620324545610054</v>
      </c>
      <c r="N11" s="219">
        <v>759358</v>
      </c>
      <c r="O11" s="63">
        <v>166748</v>
      </c>
      <c r="P11" s="63">
        <v>186790</v>
      </c>
      <c r="Q11" s="63">
        <v>779815</v>
      </c>
      <c r="R11" s="63">
        <v>905811</v>
      </c>
      <c r="S11" s="64">
        <f t="shared" si="7"/>
        <v>0.16157165481556524</v>
      </c>
      <c r="T11" s="64">
        <f t="shared" si="8"/>
        <v>0.19286423531456842</v>
      </c>
      <c r="U11" s="63">
        <f t="shared" si="9"/>
        <v>125996</v>
      </c>
      <c r="V11" s="63">
        <f t="shared" si="10"/>
        <v>146453</v>
      </c>
      <c r="W11" s="64">
        <f t="shared" si="0"/>
        <v>0.21387977401460778</v>
      </c>
      <c r="X11" s="64">
        <f t="shared" si="11"/>
        <v>0.16139832901838294</v>
      </c>
      <c r="Y11" s="219">
        <v>2242435</v>
      </c>
      <c r="Z11" s="63">
        <v>583615</v>
      </c>
      <c r="AA11" s="63">
        <v>625178</v>
      </c>
      <c r="AB11" s="63">
        <v>2265934</v>
      </c>
      <c r="AC11" s="63">
        <v>2489323</v>
      </c>
      <c r="AD11" s="64">
        <f t="shared" si="12"/>
        <v>9.8585837010257249E-2</v>
      </c>
      <c r="AE11" s="64">
        <f t="shared" si="13"/>
        <v>0.1100981745290277</v>
      </c>
      <c r="AF11" s="63">
        <f t="shared" si="14"/>
        <v>223389</v>
      </c>
      <c r="AG11" s="63">
        <f t="shared" si="15"/>
        <v>246888</v>
      </c>
      <c r="AH11" s="64">
        <f t="shared" si="16"/>
        <v>0.38597990901111257</v>
      </c>
      <c r="AI11" s="64">
        <f t="shared" si="17"/>
        <v>0.44355011430312513</v>
      </c>
    </row>
    <row r="12" spans="1:35" ht="15.75" x14ac:dyDescent="0.25">
      <c r="A12" s="213" t="s">
        <v>104</v>
      </c>
      <c r="B12" s="62" t="s">
        <v>104</v>
      </c>
      <c r="C12" s="217">
        <v>2651378</v>
      </c>
      <c r="D12" s="58">
        <v>893652</v>
      </c>
      <c r="E12" s="58">
        <v>1297534</v>
      </c>
      <c r="F12" s="58">
        <v>2274763</v>
      </c>
      <c r="G12" s="58">
        <v>2551711</v>
      </c>
      <c r="H12" s="221">
        <f t="shared" si="1"/>
        <v>0.1217480678206917</v>
      </c>
      <c r="I12" s="221">
        <f t="shared" si="2"/>
        <v>-3.7590641545641512E-2</v>
      </c>
      <c r="J12" s="222">
        <f t="shared" si="3"/>
        <v>276948</v>
      </c>
      <c r="K12" s="222">
        <f t="shared" si="4"/>
        <v>-99667</v>
      </c>
      <c r="L12" s="221">
        <f t="shared" si="5"/>
        <v>0.15740700815642009</v>
      </c>
      <c r="M12" s="221">
        <f t="shared" si="6"/>
        <v>0.15740700815642009</v>
      </c>
      <c r="N12" s="219">
        <v>852928</v>
      </c>
      <c r="O12" s="63">
        <v>284272</v>
      </c>
      <c r="P12" s="63">
        <v>401303</v>
      </c>
      <c r="Q12" s="63">
        <v>692204</v>
      </c>
      <c r="R12" s="63">
        <v>793322</v>
      </c>
      <c r="S12" s="64">
        <f t="shared" si="7"/>
        <v>0.14608121305279953</v>
      </c>
      <c r="T12" s="64">
        <f t="shared" si="8"/>
        <v>-6.9883976138665815E-2</v>
      </c>
      <c r="U12" s="63">
        <f t="shared" si="9"/>
        <v>101118</v>
      </c>
      <c r="V12" s="63">
        <f t="shared" si="10"/>
        <v>-59606</v>
      </c>
      <c r="W12" s="64">
        <f t="shared" si="0"/>
        <v>0.18731891098785142</v>
      </c>
      <c r="X12" s="64">
        <f t="shared" si="11"/>
        <v>0.3108980601643368</v>
      </c>
      <c r="Y12" s="219">
        <v>638815</v>
      </c>
      <c r="Z12" s="63">
        <v>231850</v>
      </c>
      <c r="AA12" s="63">
        <v>342417</v>
      </c>
      <c r="AB12" s="63">
        <v>613720</v>
      </c>
      <c r="AC12" s="63">
        <v>721719</v>
      </c>
      <c r="AD12" s="64">
        <f t="shared" si="12"/>
        <v>0.17597438571335466</v>
      </c>
      <c r="AE12" s="64">
        <f t="shared" si="13"/>
        <v>0.12977779169243053</v>
      </c>
      <c r="AF12" s="63">
        <f t="shared" si="14"/>
        <v>107999</v>
      </c>
      <c r="AG12" s="63">
        <f t="shared" si="15"/>
        <v>82904</v>
      </c>
      <c r="AH12" s="64">
        <f t="shared" si="16"/>
        <v>0.1119055397598428</v>
      </c>
      <c r="AI12" s="64">
        <f t="shared" si="17"/>
        <v>0.28283728055410662</v>
      </c>
    </row>
    <row r="13" spans="1:35" ht="15.75" x14ac:dyDescent="0.25">
      <c r="A13" s="213" t="s">
        <v>113</v>
      </c>
      <c r="B13" s="62" t="s">
        <v>113</v>
      </c>
      <c r="C13" s="217">
        <v>400098</v>
      </c>
      <c r="D13" s="58">
        <v>156089</v>
      </c>
      <c r="E13" s="58">
        <v>251126</v>
      </c>
      <c r="F13" s="58">
        <v>407509</v>
      </c>
      <c r="G13" s="58">
        <v>432062</v>
      </c>
      <c r="H13" s="221">
        <f t="shared" si="1"/>
        <v>6.0251430029766295E-2</v>
      </c>
      <c r="I13" s="221">
        <f t="shared" si="2"/>
        <v>7.9890426845422802E-2</v>
      </c>
      <c r="J13" s="222">
        <f t="shared" si="3"/>
        <v>24553</v>
      </c>
      <c r="K13" s="222">
        <f t="shared" si="4"/>
        <v>31964</v>
      </c>
      <c r="L13" s="221">
        <f t="shared" si="5"/>
        <v>2.6652542845988114E-2</v>
      </c>
      <c r="M13" s="221">
        <f t="shared" si="6"/>
        <v>2.6652542845988114E-2</v>
      </c>
      <c r="N13" s="219">
        <v>102465</v>
      </c>
      <c r="O13" s="63">
        <v>31386</v>
      </c>
      <c r="P13" s="63">
        <v>57098</v>
      </c>
      <c r="Q13" s="63">
        <v>105410</v>
      </c>
      <c r="R13" s="63">
        <v>107747</v>
      </c>
      <c r="S13" s="64">
        <f t="shared" si="7"/>
        <v>2.217057205198758E-2</v>
      </c>
      <c r="T13" s="64">
        <f t="shared" si="8"/>
        <v>5.1549309520324105E-2</v>
      </c>
      <c r="U13" s="63">
        <f t="shared" si="9"/>
        <v>2337</v>
      </c>
      <c r="V13" s="63">
        <f t="shared" si="10"/>
        <v>5282</v>
      </c>
      <c r="W13" s="64">
        <f t="shared" si="0"/>
        <v>2.5441183658348094E-2</v>
      </c>
      <c r="X13" s="64">
        <f t="shared" si="11"/>
        <v>0.24937856141016798</v>
      </c>
      <c r="Y13" s="219">
        <v>219729</v>
      </c>
      <c r="Z13" s="63">
        <v>95011</v>
      </c>
      <c r="AA13" s="63">
        <v>153148</v>
      </c>
      <c r="AB13" s="63">
        <v>229912</v>
      </c>
      <c r="AC13" s="63">
        <v>236626</v>
      </c>
      <c r="AD13" s="64">
        <f t="shared" si="12"/>
        <v>2.9202477469640664E-2</v>
      </c>
      <c r="AE13" s="64">
        <f t="shared" si="13"/>
        <v>7.6899271375193923E-2</v>
      </c>
      <c r="AF13" s="63">
        <f t="shared" si="14"/>
        <v>6714</v>
      </c>
      <c r="AG13" s="63">
        <f t="shared" si="15"/>
        <v>16897</v>
      </c>
      <c r="AH13" s="64">
        <f t="shared" si="16"/>
        <v>3.6689847781771798E-2</v>
      </c>
      <c r="AI13" s="64">
        <f t="shared" si="17"/>
        <v>0.54766677004689146</v>
      </c>
    </row>
    <row r="14" spans="1:35" ht="15.75" x14ac:dyDescent="0.25">
      <c r="A14" s="213" t="s">
        <v>110</v>
      </c>
      <c r="B14" s="62" t="s">
        <v>110</v>
      </c>
      <c r="C14" s="217">
        <v>583267</v>
      </c>
      <c r="D14" s="58">
        <v>204615</v>
      </c>
      <c r="E14" s="58">
        <v>460424</v>
      </c>
      <c r="F14" s="58">
        <v>775139</v>
      </c>
      <c r="G14" s="58">
        <v>841310</v>
      </c>
      <c r="H14" s="221">
        <f t="shared" si="1"/>
        <v>8.5366624566690641E-2</v>
      </c>
      <c r="I14" s="221">
        <f t="shared" si="2"/>
        <v>0.44240973687865082</v>
      </c>
      <c r="J14" s="222">
        <f t="shared" si="3"/>
        <v>66171</v>
      </c>
      <c r="K14" s="222">
        <f t="shared" si="4"/>
        <v>258043</v>
      </c>
      <c r="L14" s="221">
        <f t="shared" si="5"/>
        <v>5.1897761945642662E-2</v>
      </c>
      <c r="M14" s="221">
        <f t="shared" si="6"/>
        <v>5.1897761945642662E-2</v>
      </c>
      <c r="N14" s="219">
        <v>92148</v>
      </c>
      <c r="O14" s="63">
        <v>29715</v>
      </c>
      <c r="P14" s="63">
        <v>71426</v>
      </c>
      <c r="Q14" s="63">
        <v>132691</v>
      </c>
      <c r="R14" s="63">
        <v>154957</v>
      </c>
      <c r="S14" s="64">
        <f t="shared" si="7"/>
        <v>0.16780339284503087</v>
      </c>
      <c r="T14" s="64">
        <f t="shared" si="8"/>
        <v>0.68161001866562487</v>
      </c>
      <c r="U14" s="63">
        <f t="shared" si="9"/>
        <v>22266</v>
      </c>
      <c r="V14" s="63">
        <f t="shared" si="10"/>
        <v>62809</v>
      </c>
      <c r="W14" s="64">
        <f t="shared" si="0"/>
        <v>3.6588392216457495E-2</v>
      </c>
      <c r="X14" s="64">
        <f t="shared" si="11"/>
        <v>0.18418537756593883</v>
      </c>
      <c r="Y14" s="219">
        <v>215377</v>
      </c>
      <c r="Z14" s="63">
        <v>84455</v>
      </c>
      <c r="AA14" s="63">
        <v>197332</v>
      </c>
      <c r="AB14" s="63">
        <v>311310</v>
      </c>
      <c r="AC14" s="63">
        <v>329505</v>
      </c>
      <c r="AD14" s="64">
        <f t="shared" si="12"/>
        <v>5.8446564517683264E-2</v>
      </c>
      <c r="AE14" s="64">
        <f t="shared" si="13"/>
        <v>0.52989873570529822</v>
      </c>
      <c r="AF14" s="63">
        <f t="shared" si="14"/>
        <v>18195</v>
      </c>
      <c r="AG14" s="63">
        <f t="shared" si="15"/>
        <v>114128</v>
      </c>
      <c r="AH14" s="64">
        <f t="shared" si="16"/>
        <v>5.1091123939603918E-2</v>
      </c>
      <c r="AI14" s="64">
        <f t="shared" si="17"/>
        <v>0.3916570586347482</v>
      </c>
    </row>
    <row r="15" spans="1:35" ht="15.75" x14ac:dyDescent="0.25">
      <c r="A15" s="213" t="s">
        <v>117</v>
      </c>
      <c r="B15" s="62" t="s">
        <v>211</v>
      </c>
      <c r="C15" s="217">
        <v>583955</v>
      </c>
      <c r="D15" s="58">
        <v>174557</v>
      </c>
      <c r="E15" s="58">
        <v>314758</v>
      </c>
      <c r="F15" s="58">
        <v>656285</v>
      </c>
      <c r="G15" s="58">
        <v>658423</v>
      </c>
      <c r="H15" s="221">
        <f t="shared" si="1"/>
        <v>3.2577310162504869E-3</v>
      </c>
      <c r="I15" s="221">
        <f t="shared" si="2"/>
        <v>0.12752352492914687</v>
      </c>
      <c r="J15" s="222">
        <f t="shared" si="3"/>
        <v>2138</v>
      </c>
      <c r="K15" s="222">
        <f t="shared" si="4"/>
        <v>74468</v>
      </c>
      <c r="L15" s="221">
        <f t="shared" si="5"/>
        <v>4.0616039407038874E-2</v>
      </c>
      <c r="M15" s="221">
        <f t="shared" si="6"/>
        <v>4.0616039407038874E-2</v>
      </c>
      <c r="N15" s="219">
        <v>235449</v>
      </c>
      <c r="O15" s="63">
        <v>68025</v>
      </c>
      <c r="P15" s="63">
        <v>125794</v>
      </c>
      <c r="Q15" s="63">
        <v>273474</v>
      </c>
      <c r="R15" s="63">
        <v>271629</v>
      </c>
      <c r="S15" s="64">
        <f t="shared" si="7"/>
        <v>-6.7465280063186972E-3</v>
      </c>
      <c r="T15" s="64">
        <f t="shared" si="8"/>
        <v>0.15366385077023059</v>
      </c>
      <c r="U15" s="63">
        <f t="shared" si="9"/>
        <v>-1845</v>
      </c>
      <c r="V15" s="63">
        <f t="shared" si="10"/>
        <v>36180</v>
      </c>
      <c r="W15" s="64">
        <f t="shared" si="0"/>
        <v>6.413694372867397E-2</v>
      </c>
      <c r="X15" s="64">
        <f t="shared" si="11"/>
        <v>0.41254482300891676</v>
      </c>
      <c r="Y15" s="219">
        <v>179646</v>
      </c>
      <c r="Z15" s="63">
        <v>56755</v>
      </c>
      <c r="AA15" s="63">
        <v>114856</v>
      </c>
      <c r="AB15" s="63">
        <v>214852</v>
      </c>
      <c r="AC15" s="63">
        <v>235918</v>
      </c>
      <c r="AD15" s="64">
        <f t="shared" si="12"/>
        <v>9.8048889468098865E-2</v>
      </c>
      <c r="AE15" s="64">
        <f t="shared" si="13"/>
        <v>0.31323825746189726</v>
      </c>
      <c r="AF15" s="63">
        <f t="shared" si="14"/>
        <v>21066</v>
      </c>
      <c r="AG15" s="63">
        <f t="shared" si="15"/>
        <v>56272</v>
      </c>
      <c r="AH15" s="64">
        <f t="shared" si="16"/>
        <v>3.6580069430155772E-2</v>
      </c>
      <c r="AI15" s="64">
        <f t="shared" si="17"/>
        <v>0.35830765328671688</v>
      </c>
    </row>
    <row r="16" spans="1:35" ht="15.75" x14ac:dyDescent="0.25">
      <c r="A16" s="213" t="s">
        <v>101</v>
      </c>
      <c r="B16" s="62" t="s">
        <v>101</v>
      </c>
      <c r="C16" s="217">
        <v>584856</v>
      </c>
      <c r="D16" s="58">
        <v>118458</v>
      </c>
      <c r="E16" s="58">
        <v>178730</v>
      </c>
      <c r="F16" s="58">
        <v>570510</v>
      </c>
      <c r="G16" s="58">
        <v>725824</v>
      </c>
      <c r="H16" s="221">
        <f t="shared" si="1"/>
        <v>0.27223712117228449</v>
      </c>
      <c r="I16" s="221">
        <f t="shared" si="2"/>
        <v>0.24103027069911231</v>
      </c>
      <c r="J16" s="222">
        <f t="shared" si="3"/>
        <v>155314</v>
      </c>
      <c r="K16" s="222">
        <f t="shared" si="4"/>
        <v>140968</v>
      </c>
      <c r="L16" s="221">
        <f t="shared" si="5"/>
        <v>4.4773794637451285E-2</v>
      </c>
      <c r="M16" s="221">
        <f t="shared" si="6"/>
        <v>4.4773794637451285E-2</v>
      </c>
      <c r="N16" s="219">
        <v>76597</v>
      </c>
      <c r="O16" s="63">
        <v>18613</v>
      </c>
      <c r="P16" s="63">
        <v>24167</v>
      </c>
      <c r="Q16" s="63">
        <v>80553</v>
      </c>
      <c r="R16" s="63">
        <v>108475</v>
      </c>
      <c r="S16" s="64">
        <f t="shared" si="7"/>
        <v>0.34662892753839092</v>
      </c>
      <c r="T16" s="64">
        <f t="shared" si="8"/>
        <v>0.41617817930206136</v>
      </c>
      <c r="U16" s="63">
        <f t="shared" si="9"/>
        <v>27922</v>
      </c>
      <c r="V16" s="63">
        <f t="shared" si="10"/>
        <v>31878</v>
      </c>
      <c r="W16" s="64">
        <f t="shared" si="0"/>
        <v>2.5613078761722453E-2</v>
      </c>
      <c r="X16" s="64">
        <f t="shared" si="11"/>
        <v>0.14945083105546247</v>
      </c>
      <c r="Y16" s="219">
        <v>161600</v>
      </c>
      <c r="Z16" s="63">
        <v>40493</v>
      </c>
      <c r="AA16" s="63">
        <v>60437</v>
      </c>
      <c r="AB16" s="63">
        <v>181317</v>
      </c>
      <c r="AC16" s="63">
        <v>205472</v>
      </c>
      <c r="AD16" s="64">
        <f t="shared" si="12"/>
        <v>0.13321972015861716</v>
      </c>
      <c r="AE16" s="64">
        <f t="shared" si="13"/>
        <v>0.2714851485148515</v>
      </c>
      <c r="AF16" s="63">
        <f t="shared" si="14"/>
        <v>24155</v>
      </c>
      <c r="AG16" s="63">
        <f t="shared" si="15"/>
        <v>43872</v>
      </c>
      <c r="AH16" s="64">
        <f t="shared" si="16"/>
        <v>3.1859290202328631E-2</v>
      </c>
      <c r="AI16" s="64">
        <f t="shared" si="17"/>
        <v>0.28308791111894893</v>
      </c>
    </row>
    <row r="17" spans="1:35" ht="16.5" thickBot="1" x14ac:dyDescent="0.3">
      <c r="A17" s="213" t="s">
        <v>107</v>
      </c>
      <c r="B17" s="62" t="s">
        <v>107</v>
      </c>
      <c r="C17" s="217">
        <v>455384</v>
      </c>
      <c r="D17" s="58">
        <v>133703</v>
      </c>
      <c r="E17" s="58">
        <v>286688</v>
      </c>
      <c r="F17" s="58">
        <v>603763</v>
      </c>
      <c r="G17" s="58">
        <v>654625</v>
      </c>
      <c r="H17" s="221">
        <f t="shared" si="1"/>
        <v>8.4241664361678348E-2</v>
      </c>
      <c r="I17" s="221">
        <f t="shared" si="2"/>
        <v>0.4375230574635911</v>
      </c>
      <c r="J17" s="222">
        <f t="shared" si="3"/>
        <v>50862</v>
      </c>
      <c r="K17" s="222">
        <f t="shared" si="4"/>
        <v>199241</v>
      </c>
      <c r="L17" s="221">
        <f t="shared" si="5"/>
        <v>4.0381752758990537E-2</v>
      </c>
      <c r="M17" s="221">
        <f t="shared" si="6"/>
        <v>4.0381752758990537E-2</v>
      </c>
      <c r="N17" s="219">
        <v>98259</v>
      </c>
      <c r="O17" s="63">
        <v>29540</v>
      </c>
      <c r="P17" s="63">
        <v>48263</v>
      </c>
      <c r="Q17" s="63">
        <v>111226</v>
      </c>
      <c r="R17" s="63">
        <v>124867</v>
      </c>
      <c r="S17" s="64">
        <f t="shared" si="7"/>
        <v>0.12264218797763116</v>
      </c>
      <c r="T17" s="64">
        <f t="shared" si="8"/>
        <v>0.27079453281633237</v>
      </c>
      <c r="U17" s="63">
        <f t="shared" si="9"/>
        <v>13641</v>
      </c>
      <c r="V17" s="63">
        <f t="shared" si="10"/>
        <v>26608</v>
      </c>
      <c r="W17" s="64">
        <f t="shared" si="0"/>
        <v>2.9483552023415512E-2</v>
      </c>
      <c r="X17" s="64">
        <f t="shared" si="11"/>
        <v>0.19074584685888868</v>
      </c>
      <c r="Y17" s="219">
        <v>201664</v>
      </c>
      <c r="Z17" s="63">
        <v>63947</v>
      </c>
      <c r="AA17" s="63">
        <v>136571</v>
      </c>
      <c r="AB17" s="63">
        <v>278416</v>
      </c>
      <c r="AC17" s="63">
        <v>312439</v>
      </c>
      <c r="AD17" s="64">
        <f t="shared" si="12"/>
        <v>0.12220202861904483</v>
      </c>
      <c r="AE17" s="64">
        <f t="shared" si="13"/>
        <v>0.54930478419549345</v>
      </c>
      <c r="AF17" s="63">
        <f t="shared" si="14"/>
        <v>34023</v>
      </c>
      <c r="AG17" s="63">
        <f t="shared" si="15"/>
        <v>110775</v>
      </c>
      <c r="AH17" s="64">
        <f t="shared" si="16"/>
        <v>4.844496949231699E-2</v>
      </c>
      <c r="AI17" s="64">
        <f t="shared" si="17"/>
        <v>0.4772793584113042</v>
      </c>
    </row>
    <row r="18" spans="1:35" ht="15.75" x14ac:dyDescent="0.25">
      <c r="A18" s="213" t="s">
        <v>121</v>
      </c>
      <c r="B18" s="62" t="s">
        <v>121</v>
      </c>
      <c r="C18" s="217">
        <v>1536381</v>
      </c>
      <c r="D18" s="58">
        <v>539691</v>
      </c>
      <c r="E18" s="58">
        <v>449249</v>
      </c>
      <c r="F18" s="58">
        <v>1176278</v>
      </c>
      <c r="G18" s="58">
        <v>1306851</v>
      </c>
      <c r="H18" s="59">
        <f t="shared" si="1"/>
        <v>0.11100522155476855</v>
      </c>
      <c r="I18" s="59">
        <f t="shared" si="2"/>
        <v>-0.1493965364060087</v>
      </c>
      <c r="J18" s="58">
        <f t="shared" si="3"/>
        <v>130573</v>
      </c>
      <c r="K18" s="58">
        <f t="shared" si="4"/>
        <v>-229530</v>
      </c>
      <c r="L18" s="59">
        <f t="shared" si="5"/>
        <v>8.0615518770043207E-2</v>
      </c>
      <c r="M18" s="218">
        <f t="shared" si="6"/>
        <v>8.0615518770043207E-2</v>
      </c>
      <c r="N18" s="219">
        <v>940648</v>
      </c>
      <c r="O18" s="63">
        <v>319339</v>
      </c>
      <c r="P18" s="63">
        <v>273438</v>
      </c>
      <c r="Q18" s="63">
        <v>735348</v>
      </c>
      <c r="R18" s="63">
        <v>835093</v>
      </c>
      <c r="S18" s="64">
        <f t="shared" si="7"/>
        <v>0.13564326006190264</v>
      </c>
      <c r="T18" s="64">
        <f t="shared" si="8"/>
        <v>-0.1122151963327408</v>
      </c>
      <c r="U18" s="63">
        <f t="shared" si="9"/>
        <v>99745</v>
      </c>
      <c r="V18" s="63">
        <f t="shared" si="10"/>
        <v>-105555</v>
      </c>
      <c r="W18" s="64">
        <f t="shared" si="0"/>
        <v>0.19718186478325042</v>
      </c>
      <c r="X18" s="64">
        <f t="shared" si="11"/>
        <v>0.63901163942943762</v>
      </c>
      <c r="Y18" s="219">
        <v>394576</v>
      </c>
      <c r="Z18" s="63">
        <v>155027</v>
      </c>
      <c r="AA18" s="63">
        <v>101838</v>
      </c>
      <c r="AB18" s="63">
        <v>291085</v>
      </c>
      <c r="AC18" s="63">
        <v>332892</v>
      </c>
      <c r="AD18" s="64">
        <f t="shared" si="12"/>
        <v>0.14362471443049274</v>
      </c>
      <c r="AE18" s="64">
        <f t="shared" si="13"/>
        <v>-0.15632983252909449</v>
      </c>
      <c r="AF18" s="63">
        <f t="shared" si="14"/>
        <v>41807</v>
      </c>
      <c r="AG18" s="63">
        <f t="shared" si="15"/>
        <v>-61684</v>
      </c>
      <c r="AH18" s="64">
        <f t="shared" si="16"/>
        <v>5.1616292409834841E-2</v>
      </c>
      <c r="AI18" s="64">
        <f t="shared" si="17"/>
        <v>0.25472835082193762</v>
      </c>
    </row>
    <row r="19" spans="1:35" ht="45" x14ac:dyDescent="0.25">
      <c r="A19" s="213" t="s">
        <v>176</v>
      </c>
      <c r="B19" s="223" t="s">
        <v>212</v>
      </c>
      <c r="C19" s="217">
        <f>C8-C9-C11-C12-C13-C14-C15-C16-C17-C18</f>
        <v>1412752</v>
      </c>
      <c r="D19" s="217">
        <f>D8-D9-D11-D12-D13-D14-D15-D16-D17-D18</f>
        <v>423561</v>
      </c>
      <c r="E19" s="217">
        <f>E8-E9-E11-E12-E13-E14-E15-E16-E17-E18</f>
        <v>751290</v>
      </c>
      <c r="F19" s="217">
        <f>F8-F9-F11-F12-F13-F14-F15-F16-F17-F18</f>
        <v>1274643</v>
      </c>
      <c r="G19" s="217">
        <f>G8-G9-G11-G12-G13-G14-G15-G16-G17-G18</f>
        <v>1483497</v>
      </c>
      <c r="H19" s="224">
        <f t="shared" si="1"/>
        <v>0.16385293764607023</v>
      </c>
      <c r="I19" s="224">
        <f t="shared" si="2"/>
        <v>5.0076021835396389E-2</v>
      </c>
      <c r="J19" s="225">
        <f t="shared" si="3"/>
        <v>208854</v>
      </c>
      <c r="K19" s="225">
        <f t="shared" si="4"/>
        <v>70745</v>
      </c>
      <c r="L19" s="224">
        <f t="shared" si="5"/>
        <v>9.1512253691356391E-2</v>
      </c>
      <c r="M19" s="224">
        <f t="shared" si="6"/>
        <v>9.1512253691356391E-2</v>
      </c>
      <c r="N19" s="219">
        <f>N8-N9-N11-N12-N13-N14-N15-N16-N17-N18</f>
        <v>403376</v>
      </c>
      <c r="O19" s="226">
        <f>O8-O9-O11-O12-O13-O14-O15-O16-O17-O18</f>
        <v>120892</v>
      </c>
      <c r="P19" s="226">
        <f>P8-P9-P11-P12-P13-P14-P15-P16-P17-P18</f>
        <v>191407</v>
      </c>
      <c r="Q19" s="226">
        <f>Q8-Q9-Q11-Q12-Q13-Q14-Q15-Q16-Q17-Q18</f>
        <v>340608</v>
      </c>
      <c r="R19" s="226">
        <f>R8-R9-R11-R12-R13-R14-R15-R16-R17-R18</f>
        <v>414407</v>
      </c>
      <c r="S19" s="227">
        <f t="shared" si="7"/>
        <v>0.21666842822247268</v>
      </c>
      <c r="T19" s="64">
        <f t="shared" si="8"/>
        <v>2.7346693903454788E-2</v>
      </c>
      <c r="U19" s="226">
        <f t="shared" si="9"/>
        <v>73799</v>
      </c>
      <c r="V19" s="63">
        <f t="shared" si="10"/>
        <v>11031</v>
      </c>
      <c r="W19" s="227">
        <f t="shared" si="0"/>
        <v>9.784963475832327E-2</v>
      </c>
      <c r="X19" s="227">
        <f t="shared" si="11"/>
        <v>0.27934468354165864</v>
      </c>
      <c r="Y19" s="219">
        <f t="shared" ref="Y19:AC19" si="18">Y8-Y9-Y11-Y12-Y13-Y14-Y15-Y16-Y17-Y18</f>
        <v>651630</v>
      </c>
      <c r="Z19" s="226">
        <f t="shared" si="18"/>
        <v>204051</v>
      </c>
      <c r="AA19" s="226">
        <f t="shared" si="18"/>
        <v>386711</v>
      </c>
      <c r="AB19" s="226">
        <f t="shared" si="18"/>
        <v>621121</v>
      </c>
      <c r="AC19" s="226">
        <f t="shared" si="18"/>
        <v>712273</v>
      </c>
      <c r="AD19" s="64">
        <f t="shared" si="12"/>
        <v>0.14675401411319222</v>
      </c>
      <c r="AE19" s="227">
        <f t="shared" si="13"/>
        <v>9.3063548332642743E-2</v>
      </c>
      <c r="AF19" s="63">
        <f t="shared" si="14"/>
        <v>91152</v>
      </c>
      <c r="AG19" s="226">
        <f t="shared" si="15"/>
        <v>60643</v>
      </c>
      <c r="AH19" s="64">
        <f t="shared" si="16"/>
        <v>0.11044089807994872</v>
      </c>
      <c r="AI19" s="227">
        <f t="shared" si="17"/>
        <v>0.4801310686843317</v>
      </c>
    </row>
    <row r="20" spans="1:35" ht="15" customHeight="1" x14ac:dyDescent="0.25">
      <c r="A20" s="213"/>
      <c r="C20" s="211" t="s">
        <v>164</v>
      </c>
      <c r="D20" s="212"/>
      <c r="E20" s="212"/>
      <c r="F20" s="212"/>
      <c r="G20" s="212"/>
      <c r="H20" s="212"/>
      <c r="I20" s="212"/>
      <c r="J20" s="212"/>
      <c r="K20" s="212"/>
      <c r="L20" s="212"/>
      <c r="M20" s="212"/>
      <c r="N20" s="211" t="s">
        <v>163</v>
      </c>
      <c r="O20" s="212"/>
      <c r="P20" s="212"/>
      <c r="Q20" s="212"/>
      <c r="R20" s="212"/>
      <c r="S20" s="212"/>
      <c r="T20" s="212"/>
      <c r="U20" s="212"/>
      <c r="V20" s="212"/>
      <c r="W20" s="212"/>
      <c r="X20" s="212"/>
      <c r="Y20" s="211" t="s">
        <v>165</v>
      </c>
      <c r="Z20" s="212"/>
      <c r="AA20" s="212"/>
      <c r="AB20" s="212"/>
      <c r="AC20" s="212"/>
      <c r="AD20" s="212"/>
      <c r="AE20" s="212"/>
      <c r="AF20" s="212"/>
      <c r="AG20" s="212"/>
      <c r="AH20" s="212"/>
      <c r="AI20" s="212"/>
    </row>
    <row r="21" spans="1:35" ht="45.75" thickBot="1" x14ac:dyDescent="0.3">
      <c r="A21" s="213"/>
      <c r="B21" s="28"/>
      <c r="C21" s="50" t="s">
        <v>223</v>
      </c>
      <c r="D21" s="50" t="s">
        <v>224</v>
      </c>
      <c r="E21" s="50" t="s">
        <v>225</v>
      </c>
      <c r="F21" s="50" t="s">
        <v>226</v>
      </c>
      <c r="G21" s="50" t="s">
        <v>222</v>
      </c>
      <c r="H21" s="33" t="str">
        <f>CONCATENATE("Variación ",RIGHT(G21,2),"/",RIGHT(F21,2))</f>
        <v>Variación 23/22</v>
      </c>
      <c r="I21" s="33" t="str">
        <f>CONCATENATE("Variación ",RIGHT(G21,2),"/",RIGHT(C21,2))</f>
        <v>Variación 23/19</v>
      </c>
      <c r="J21" s="33" t="str">
        <f>CONCATENATE("diferencia ",RIGHT(G21,2),"/",RIGHT(F21,2))</f>
        <v>diferencia 23/22</v>
      </c>
      <c r="K21" s="33" t="str">
        <f>CONCATENATE("diferencia ",RIGHT(G21,2),"/",RIGHT(C21,2))</f>
        <v>diferencia 23/19</v>
      </c>
      <c r="L21" s="214" t="str">
        <f>CONCATENATE("Cuota ",RIGHT(G21,4))</f>
        <v>Cuota 2023</v>
      </c>
      <c r="M21" s="215" t="s">
        <v>208</v>
      </c>
      <c r="N21" s="50" t="s">
        <v>223</v>
      </c>
      <c r="O21" s="50" t="s">
        <v>226</v>
      </c>
      <c r="P21" s="50" t="s">
        <v>226</v>
      </c>
      <c r="Q21" s="50" t="s">
        <v>226</v>
      </c>
      <c r="R21" s="50" t="s">
        <v>222</v>
      </c>
      <c r="S21" s="33" t="str">
        <f>CONCATENATE("Variación ",RIGHT(R21,2),"/",RIGHT(Q21,2))</f>
        <v>Variación 23/22</v>
      </c>
      <c r="T21" s="33" t="str">
        <f>CONCATENATE("Variación ",RIGHT(R21,2),"/",RIGHT(N21,2))</f>
        <v>Variación 23/19</v>
      </c>
      <c r="U21" s="33" t="str">
        <f>CONCATENATE("diferencia ",RIGHT(R21,2),"/",RIGHT(Q21,2))</f>
        <v>diferencia 23/22</v>
      </c>
      <c r="V21" s="33" t="str">
        <f>CONCATENATE("diferencia ",RIGHT(R21,2),"/",RIGHT(N21,2))</f>
        <v>diferencia 23/19</v>
      </c>
      <c r="W21" s="214" t="str">
        <f>CONCATENATE("Cuota ",RIGHT(R21,4))</f>
        <v>Cuota 2023</v>
      </c>
      <c r="X21" s="215" t="s">
        <v>208</v>
      </c>
      <c r="Y21" s="50" t="s">
        <v>223</v>
      </c>
      <c r="Z21" s="50" t="s">
        <v>224</v>
      </c>
      <c r="AA21" s="50" t="s">
        <v>225</v>
      </c>
      <c r="AB21" s="50" t="s">
        <v>226</v>
      </c>
      <c r="AC21" s="50" t="s">
        <v>222</v>
      </c>
      <c r="AD21" s="33" t="str">
        <f>CONCATENATE("Variación ",RIGHT(AC21,2),"/",RIGHT(AB21,2))</f>
        <v>Variación 23/22</v>
      </c>
      <c r="AE21" s="33" t="str">
        <f>CONCATENATE("Variación ",RIGHT(AC21,2),"/",RIGHT(Y21,2))</f>
        <v>Variación 23/19</v>
      </c>
      <c r="AF21" s="33" t="str">
        <f>CONCATENATE("diferencia ",RIGHT(AC21,2),"/",RIGHT(AB21,2))</f>
        <v>diferencia 23/22</v>
      </c>
      <c r="AG21" s="33" t="str">
        <f>CONCATENATE("diferencia ",RIGHT(AC21,2),"/",RIGHT(Y21,2))</f>
        <v>diferencia 23/19</v>
      </c>
      <c r="AH21" s="214" t="str">
        <f>CONCATENATE("Cuota ",RIGHT(AC21,4))</f>
        <v>Cuota 2023</v>
      </c>
      <c r="AI21" s="215" t="s">
        <v>208</v>
      </c>
    </row>
    <row r="22" spans="1:35" x14ac:dyDescent="0.25">
      <c r="A22" s="213" t="s">
        <v>57</v>
      </c>
      <c r="B22" s="62" t="s">
        <v>58</v>
      </c>
      <c r="C22" s="219">
        <v>1894946</v>
      </c>
      <c r="D22" s="63">
        <v>600534</v>
      </c>
      <c r="E22" s="63">
        <v>969772</v>
      </c>
      <c r="F22" s="63">
        <v>2057495</v>
      </c>
      <c r="G22" s="63">
        <v>2274859</v>
      </c>
      <c r="H22" s="64">
        <f>G22/F22-1</f>
        <v>0.10564497119069549</v>
      </c>
      <c r="I22" s="64">
        <f>G22/C22-1</f>
        <v>0.2004875072957224</v>
      </c>
      <c r="J22" s="63">
        <f>G22-F22</f>
        <v>217364</v>
      </c>
      <c r="K22" s="63">
        <f>G22-C22</f>
        <v>379913</v>
      </c>
      <c r="L22" s="64">
        <f>G22/$G$22</f>
        <v>1</v>
      </c>
      <c r="M22" s="64">
        <f>G22/$G8</f>
        <v>0.14032888096171769</v>
      </c>
      <c r="N22" s="219">
        <v>2913037</v>
      </c>
      <c r="O22" s="63">
        <v>739697</v>
      </c>
      <c r="P22" s="63">
        <v>1123235</v>
      </c>
      <c r="Q22" s="63">
        <v>2734246</v>
      </c>
      <c r="R22" s="63">
        <v>3049188</v>
      </c>
      <c r="S22" s="64">
        <f>R22/Q22-1</f>
        <v>0.11518422263395456</v>
      </c>
      <c r="T22" s="64">
        <f>R22/N22-1</f>
        <v>4.6738506925933399E-2</v>
      </c>
      <c r="U22" s="63">
        <f>R22-Q22</f>
        <v>314942</v>
      </c>
      <c r="V22" s="63">
        <f>R22-N22</f>
        <v>136151</v>
      </c>
      <c r="W22" s="64">
        <f>R22/$R$22</f>
        <v>1</v>
      </c>
      <c r="X22" s="64">
        <f>R22/$G8</f>
        <v>0.18809479615303545</v>
      </c>
      <c r="Y22" s="219">
        <v>257852</v>
      </c>
      <c r="Z22" s="63">
        <v>81836</v>
      </c>
      <c r="AA22" s="63">
        <v>110715</v>
      </c>
      <c r="AB22" s="63">
        <v>146284</v>
      </c>
      <c r="AC22" s="63">
        <v>148720</v>
      </c>
      <c r="AD22" s="64">
        <f>AC22/AB22-1</f>
        <v>1.6652538896940294E-2</v>
      </c>
      <c r="AE22" s="64">
        <f>AC22/Y22-1</f>
        <v>-0.42323503405054064</v>
      </c>
      <c r="AF22" s="63">
        <f>AC22-AB22</f>
        <v>2436</v>
      </c>
      <c r="AG22" s="63">
        <f>AC22-Y22</f>
        <v>-109132</v>
      </c>
      <c r="AH22" s="64">
        <f>AC22/$AC$22</f>
        <v>1</v>
      </c>
      <c r="AI22" s="64">
        <f>AC22/$G8</f>
        <v>9.1740680088861146E-3</v>
      </c>
    </row>
    <row r="23" spans="1:35" ht="30" x14ac:dyDescent="0.25">
      <c r="A23" s="213" t="s">
        <v>88</v>
      </c>
      <c r="B23" s="62" t="s">
        <v>210</v>
      </c>
      <c r="C23" s="219">
        <v>154647</v>
      </c>
      <c r="D23" s="63">
        <v>80323</v>
      </c>
      <c r="E23" s="63">
        <v>131513</v>
      </c>
      <c r="F23" s="63">
        <v>158223</v>
      </c>
      <c r="G23" s="63">
        <v>170997</v>
      </c>
      <c r="H23" s="64">
        <f t="shared" ref="H23:H33" si="19">G23/F23-1</f>
        <v>8.0734153694469235E-2</v>
      </c>
      <c r="I23" s="64">
        <f t="shared" ref="I23:I33" si="20">G23/C23-1</f>
        <v>0.10572465033269318</v>
      </c>
      <c r="J23" s="63">
        <f t="shared" ref="J23:J33" si="21">G23-F23</f>
        <v>12774</v>
      </c>
      <c r="K23" s="63">
        <f t="shared" ref="K23:K33" si="22">G23-C23</f>
        <v>16350</v>
      </c>
      <c r="L23" s="64">
        <f t="shared" ref="L23:L33" si="23">G23/$G$22</f>
        <v>7.5168175258334691E-2</v>
      </c>
      <c r="M23" s="64">
        <f t="shared" ref="M23:M33" si="24">G23/$G9</f>
        <v>8.7946128708074417E-2</v>
      </c>
      <c r="N23" s="219">
        <v>295542</v>
      </c>
      <c r="O23" s="63">
        <v>127611</v>
      </c>
      <c r="P23" s="63">
        <v>272774</v>
      </c>
      <c r="Q23" s="63">
        <v>340362</v>
      </c>
      <c r="R23" s="63">
        <v>317923</v>
      </c>
      <c r="S23" s="64">
        <f t="shared" ref="S23:S33" si="25">R23/Q23-1</f>
        <v>-6.5926866101386206E-2</v>
      </c>
      <c r="T23" s="64">
        <f t="shared" ref="T23:T33" si="26">R23/N23-1</f>
        <v>7.5728661239350181E-2</v>
      </c>
      <c r="U23" s="63">
        <f t="shared" ref="U23:U33" si="27">R23-Q23</f>
        <v>-22439</v>
      </c>
      <c r="V23" s="63">
        <f t="shared" ref="V23:V33" si="28">R23-N23</f>
        <v>22381</v>
      </c>
      <c r="W23" s="64">
        <f t="shared" ref="W23:W33" si="29">R23/$R$22</f>
        <v>0.1042648075487638</v>
      </c>
      <c r="X23" s="64">
        <f t="shared" ref="X23:X33" si="30">R23/$G9</f>
        <v>0.1635122082683155</v>
      </c>
      <c r="Y23" s="219">
        <v>51899</v>
      </c>
      <c r="Z23" s="63">
        <v>24191</v>
      </c>
      <c r="AA23" s="63">
        <v>71943</v>
      </c>
      <c r="AB23" s="63">
        <v>62083</v>
      </c>
      <c r="AC23" s="63">
        <v>50339</v>
      </c>
      <c r="AD23" s="64">
        <f t="shared" ref="AD23:AD33" si="31">AC23/AB23-1</f>
        <v>-0.1891661163281414</v>
      </c>
      <c r="AE23" s="64">
        <f t="shared" ref="AE23:AE33" si="32">AC23/Y23-1</f>
        <v>-3.0058382627796254E-2</v>
      </c>
      <c r="AF23" s="63">
        <f t="shared" ref="AF23:AF33" si="33">AC23-AB23</f>
        <v>-11744</v>
      </c>
      <c r="AG23" s="63">
        <f t="shared" ref="AG23:AG33" si="34">AC23-Y23</f>
        <v>-1560</v>
      </c>
      <c r="AH23" s="64">
        <f t="shared" ref="AH23:AH33" si="35">AC23/$AC$22</f>
        <v>0.3384817105970952</v>
      </c>
      <c r="AI23" s="64">
        <f t="shared" ref="AI23:AI33" si="36">AC23/$G9</f>
        <v>2.5890045866510863E-2</v>
      </c>
    </row>
    <row r="24" spans="1:35" ht="30" x14ac:dyDescent="0.25">
      <c r="A24" s="213" t="s">
        <v>92</v>
      </c>
      <c r="B24" s="62" t="s">
        <v>93</v>
      </c>
      <c r="C24" s="219">
        <v>1740298</v>
      </c>
      <c r="D24" s="63">
        <v>520213</v>
      </c>
      <c r="E24" s="63">
        <v>838260</v>
      </c>
      <c r="F24" s="63">
        <v>1899274</v>
      </c>
      <c r="G24" s="63">
        <v>2103863</v>
      </c>
      <c r="H24" s="64">
        <f t="shared" si="19"/>
        <v>0.10771958127158054</v>
      </c>
      <c r="I24" s="64">
        <f t="shared" si="20"/>
        <v>0.20890962352424691</v>
      </c>
      <c r="J24" s="63">
        <f t="shared" si="21"/>
        <v>204589</v>
      </c>
      <c r="K24" s="63">
        <f t="shared" si="22"/>
        <v>363565</v>
      </c>
      <c r="L24" s="64">
        <f t="shared" si="23"/>
        <v>0.92483226432934962</v>
      </c>
      <c r="M24" s="64">
        <f t="shared" si="24"/>
        <v>0.14746801123633624</v>
      </c>
      <c r="N24" s="219">
        <v>2617495</v>
      </c>
      <c r="O24" s="63">
        <v>612084</v>
      </c>
      <c r="P24" s="63">
        <v>850462</v>
      </c>
      <c r="Q24" s="63">
        <v>2393882</v>
      </c>
      <c r="R24" s="63">
        <v>2731267</v>
      </c>
      <c r="S24" s="64">
        <f t="shared" si="25"/>
        <v>0.14093635358802148</v>
      </c>
      <c r="T24" s="64">
        <f t="shared" si="26"/>
        <v>4.3465985608377444E-2</v>
      </c>
      <c r="U24" s="63">
        <f t="shared" si="27"/>
        <v>337385</v>
      </c>
      <c r="V24" s="63">
        <f t="shared" si="28"/>
        <v>113772</v>
      </c>
      <c r="W24" s="64">
        <f t="shared" si="29"/>
        <v>0.89573584836356435</v>
      </c>
      <c r="X24" s="64">
        <f t="shared" si="30"/>
        <v>0.1914452189355649</v>
      </c>
      <c r="Y24" s="219">
        <v>205952</v>
      </c>
      <c r="Z24" s="63">
        <v>57646</v>
      </c>
      <c r="AA24" s="63">
        <v>38773</v>
      </c>
      <c r="AB24" s="63">
        <v>84205</v>
      </c>
      <c r="AC24" s="63">
        <v>98379</v>
      </c>
      <c r="AD24" s="64">
        <f t="shared" si="31"/>
        <v>0.16832729647883138</v>
      </c>
      <c r="AE24" s="64">
        <f t="shared" si="32"/>
        <v>-0.52232073492852704</v>
      </c>
      <c r="AF24" s="63">
        <f t="shared" si="33"/>
        <v>14174</v>
      </c>
      <c r="AG24" s="63">
        <f t="shared" si="34"/>
        <v>-107573</v>
      </c>
      <c r="AH24" s="64">
        <f t="shared" si="35"/>
        <v>0.66150484131253362</v>
      </c>
      <c r="AI24" s="64">
        <f t="shared" si="36"/>
        <v>6.8957700560442975E-3</v>
      </c>
    </row>
    <row r="25" spans="1:35" x14ac:dyDescent="0.25">
      <c r="A25" s="213" t="s">
        <v>97</v>
      </c>
      <c r="B25" s="62" t="s">
        <v>97</v>
      </c>
      <c r="C25" s="219">
        <v>482331</v>
      </c>
      <c r="D25" s="63">
        <v>110911</v>
      </c>
      <c r="E25" s="63">
        <v>130185</v>
      </c>
      <c r="F25" s="63">
        <v>593523</v>
      </c>
      <c r="G25" s="63">
        <v>702055</v>
      </c>
      <c r="H25" s="64">
        <f t="shared" si="19"/>
        <v>0.1828606473548624</v>
      </c>
      <c r="I25" s="64">
        <f t="shared" si="20"/>
        <v>0.45554608764520621</v>
      </c>
      <c r="J25" s="63">
        <f t="shared" si="21"/>
        <v>108532</v>
      </c>
      <c r="K25" s="63">
        <f t="shared" si="22"/>
        <v>219724</v>
      </c>
      <c r="L25" s="64">
        <f t="shared" si="23"/>
        <v>0.30861473172623005</v>
      </c>
      <c r="M25" s="64">
        <f t="shared" si="24"/>
        <v>0.12509287685731443</v>
      </c>
      <c r="N25" s="219">
        <v>1406482</v>
      </c>
      <c r="O25" s="63">
        <v>298255</v>
      </c>
      <c r="P25" s="63">
        <v>339340</v>
      </c>
      <c r="Q25" s="63">
        <v>1292969</v>
      </c>
      <c r="R25" s="63">
        <v>1496007</v>
      </c>
      <c r="S25" s="64">
        <f t="shared" si="25"/>
        <v>0.15703238051337665</v>
      </c>
      <c r="T25" s="64">
        <f t="shared" si="26"/>
        <v>6.3651721102722991E-2</v>
      </c>
      <c r="U25" s="63">
        <f t="shared" si="27"/>
        <v>203038</v>
      </c>
      <c r="V25" s="63">
        <f t="shared" si="28"/>
        <v>89525</v>
      </c>
      <c r="W25" s="64">
        <f t="shared" si="29"/>
        <v>0.49062471713780847</v>
      </c>
      <c r="X25" s="64">
        <f t="shared" si="30"/>
        <v>0.26656005502229935</v>
      </c>
      <c r="Y25" s="219">
        <v>26828</v>
      </c>
      <c r="Z25" s="63">
        <v>7856</v>
      </c>
      <c r="AA25" s="63">
        <v>2761</v>
      </c>
      <c r="AB25" s="63">
        <v>12702</v>
      </c>
      <c r="AC25" s="63">
        <v>12965</v>
      </c>
      <c r="AD25" s="64">
        <f t="shared" si="31"/>
        <v>2.0705400724295497E-2</v>
      </c>
      <c r="AE25" s="64">
        <f t="shared" si="32"/>
        <v>-0.51673624571343368</v>
      </c>
      <c r="AF25" s="63">
        <f t="shared" si="33"/>
        <v>263</v>
      </c>
      <c r="AG25" s="63">
        <f t="shared" si="34"/>
        <v>-13863</v>
      </c>
      <c r="AH25" s="64">
        <f t="shared" si="35"/>
        <v>8.7177245831091987E-2</v>
      </c>
      <c r="AI25" s="64">
        <f t="shared" si="36"/>
        <v>2.310116940204231E-3</v>
      </c>
    </row>
    <row r="26" spans="1:35" x14ac:dyDescent="0.25">
      <c r="A26" s="213" t="s">
        <v>104</v>
      </c>
      <c r="B26" s="62" t="s">
        <v>104</v>
      </c>
      <c r="C26" s="219">
        <v>688725</v>
      </c>
      <c r="D26" s="63">
        <v>235288</v>
      </c>
      <c r="E26" s="63">
        <v>378085</v>
      </c>
      <c r="F26" s="63">
        <v>675030</v>
      </c>
      <c r="G26" s="63">
        <v>716685</v>
      </c>
      <c r="H26" s="64">
        <f t="shared" si="19"/>
        <v>6.1708368516954826E-2</v>
      </c>
      <c r="I26" s="64">
        <f t="shared" si="20"/>
        <v>4.0596754873135188E-2</v>
      </c>
      <c r="J26" s="63">
        <f t="shared" si="21"/>
        <v>41655</v>
      </c>
      <c r="K26" s="63">
        <f t="shared" si="22"/>
        <v>27960</v>
      </c>
      <c r="L26" s="64">
        <f t="shared" si="23"/>
        <v>0.31504589954805989</v>
      </c>
      <c r="M26" s="64">
        <f t="shared" si="24"/>
        <v>0.28086448661309998</v>
      </c>
      <c r="N26" s="219">
        <v>305775</v>
      </c>
      <c r="O26" s="63">
        <v>88459</v>
      </c>
      <c r="P26" s="63">
        <v>123627</v>
      </c>
      <c r="Q26" s="63">
        <v>225802</v>
      </c>
      <c r="R26" s="63">
        <v>253510</v>
      </c>
      <c r="S26" s="64">
        <f t="shared" si="25"/>
        <v>0.1227092762685893</v>
      </c>
      <c r="T26" s="64">
        <f t="shared" si="26"/>
        <v>-0.17092633472324426</v>
      </c>
      <c r="U26" s="63">
        <f t="shared" si="27"/>
        <v>27708</v>
      </c>
      <c r="V26" s="63">
        <f t="shared" si="28"/>
        <v>-52265</v>
      </c>
      <c r="W26" s="64">
        <f t="shared" si="29"/>
        <v>8.3140167152697703E-2</v>
      </c>
      <c r="X26" s="64">
        <f t="shared" si="30"/>
        <v>9.9349025026736967E-2</v>
      </c>
      <c r="Y26" s="219">
        <v>99376</v>
      </c>
      <c r="Z26" s="63">
        <v>27885</v>
      </c>
      <c r="AA26" s="63">
        <v>18958</v>
      </c>
      <c r="AB26" s="63">
        <v>38484</v>
      </c>
      <c r="AC26" s="63">
        <v>45111</v>
      </c>
      <c r="AD26" s="64">
        <f t="shared" si="31"/>
        <v>0.17220143436233237</v>
      </c>
      <c r="AE26" s="64">
        <f t="shared" si="32"/>
        <v>-0.54605739816454679</v>
      </c>
      <c r="AF26" s="63">
        <f t="shared" si="33"/>
        <v>6627</v>
      </c>
      <c r="AG26" s="63">
        <f t="shared" si="34"/>
        <v>-54265</v>
      </c>
      <c r="AH26" s="64">
        <f t="shared" si="35"/>
        <v>0.30332840236686393</v>
      </c>
      <c r="AI26" s="64">
        <f t="shared" si="36"/>
        <v>1.7678726156684671E-2</v>
      </c>
    </row>
    <row r="27" spans="1:35" x14ac:dyDescent="0.25">
      <c r="A27" s="213" t="s">
        <v>113</v>
      </c>
      <c r="B27" s="62" t="s">
        <v>113</v>
      </c>
      <c r="C27" s="219">
        <v>14905</v>
      </c>
      <c r="D27" s="63">
        <v>8133</v>
      </c>
      <c r="E27" s="63">
        <v>10700</v>
      </c>
      <c r="F27" s="63">
        <v>17543</v>
      </c>
      <c r="G27" s="63">
        <v>23819</v>
      </c>
      <c r="H27" s="64">
        <f t="shared" si="19"/>
        <v>0.35774952972695662</v>
      </c>
      <c r="I27" s="64">
        <f t="shared" si="20"/>
        <v>0.59805434417980541</v>
      </c>
      <c r="J27" s="63">
        <f t="shared" si="21"/>
        <v>6276</v>
      </c>
      <c r="K27" s="63">
        <f t="shared" si="22"/>
        <v>8914</v>
      </c>
      <c r="L27" s="64">
        <f t="shared" si="23"/>
        <v>1.0470539053189671E-2</v>
      </c>
      <c r="M27" s="64">
        <f t="shared" si="24"/>
        <v>5.5128662090162983E-2</v>
      </c>
      <c r="N27" s="219">
        <v>52230</v>
      </c>
      <c r="O27" s="63">
        <v>17352</v>
      </c>
      <c r="P27" s="63">
        <v>25485</v>
      </c>
      <c r="Q27" s="63">
        <v>50061</v>
      </c>
      <c r="R27" s="63">
        <v>59015</v>
      </c>
      <c r="S27" s="64">
        <f t="shared" si="25"/>
        <v>0.17886178861788626</v>
      </c>
      <c r="T27" s="64">
        <f t="shared" si="26"/>
        <v>0.12990618418533417</v>
      </c>
      <c r="U27" s="63">
        <f t="shared" si="27"/>
        <v>8954</v>
      </c>
      <c r="V27" s="63">
        <f t="shared" si="28"/>
        <v>6785</v>
      </c>
      <c r="W27" s="64">
        <f t="shared" si="29"/>
        <v>1.9354333022430888E-2</v>
      </c>
      <c r="X27" s="64">
        <f t="shared" si="30"/>
        <v>0.13658919321764007</v>
      </c>
      <c r="Y27" s="219">
        <v>6712</v>
      </c>
      <c r="Z27" s="63">
        <v>2168</v>
      </c>
      <c r="AA27" s="63">
        <v>2024</v>
      </c>
      <c r="AB27" s="63">
        <v>3699</v>
      </c>
      <c r="AC27" s="63">
        <v>3278</v>
      </c>
      <c r="AD27" s="64">
        <f t="shared" si="31"/>
        <v>-0.11381454447147876</v>
      </c>
      <c r="AE27" s="64">
        <f t="shared" si="32"/>
        <v>-0.51162097735399281</v>
      </c>
      <c r="AF27" s="63">
        <f t="shared" si="33"/>
        <v>-421</v>
      </c>
      <c r="AG27" s="63">
        <f t="shared" si="34"/>
        <v>-3434</v>
      </c>
      <c r="AH27" s="64">
        <f t="shared" si="35"/>
        <v>2.2041420118343195E-2</v>
      </c>
      <c r="AI27" s="64">
        <f t="shared" si="36"/>
        <v>7.5868741060310793E-3</v>
      </c>
    </row>
    <row r="28" spans="1:35" x14ac:dyDescent="0.25">
      <c r="A28" s="213" t="s">
        <v>110</v>
      </c>
      <c r="B28" s="62" t="s">
        <v>110</v>
      </c>
      <c r="C28" s="219">
        <v>110917</v>
      </c>
      <c r="D28" s="63">
        <v>34382</v>
      </c>
      <c r="E28" s="63">
        <v>77134</v>
      </c>
      <c r="F28" s="63">
        <v>141947</v>
      </c>
      <c r="G28" s="63">
        <v>132159</v>
      </c>
      <c r="H28" s="64">
        <f t="shared" si="19"/>
        <v>-6.8955314307452831E-2</v>
      </c>
      <c r="I28" s="64">
        <f t="shared" si="20"/>
        <v>0.1915125724640947</v>
      </c>
      <c r="J28" s="63">
        <f t="shared" si="21"/>
        <v>-9788</v>
      </c>
      <c r="K28" s="63">
        <f t="shared" si="22"/>
        <v>21242</v>
      </c>
      <c r="L28" s="64">
        <f t="shared" si="23"/>
        <v>5.8095468774108636E-2</v>
      </c>
      <c r="M28" s="64">
        <f t="shared" si="24"/>
        <v>0.1570871616883194</v>
      </c>
      <c r="N28" s="219">
        <v>152466</v>
      </c>
      <c r="O28" s="63">
        <v>51504</v>
      </c>
      <c r="P28" s="63">
        <v>109045</v>
      </c>
      <c r="Q28" s="63">
        <v>180822</v>
      </c>
      <c r="R28" s="63">
        <v>218740</v>
      </c>
      <c r="S28" s="64">
        <f t="shared" si="25"/>
        <v>0.20969793498578704</v>
      </c>
      <c r="T28" s="64">
        <f t="shared" si="26"/>
        <v>0.4346805189353693</v>
      </c>
      <c r="U28" s="63">
        <f t="shared" si="27"/>
        <v>37918</v>
      </c>
      <c r="V28" s="63">
        <f t="shared" si="28"/>
        <v>66274</v>
      </c>
      <c r="W28" s="64">
        <f t="shared" si="29"/>
        <v>7.1737131328078158E-2</v>
      </c>
      <c r="X28" s="64">
        <f t="shared" si="30"/>
        <v>0.25999928682649676</v>
      </c>
      <c r="Y28" s="219">
        <v>9126</v>
      </c>
      <c r="Z28" s="63">
        <v>2212</v>
      </c>
      <c r="AA28" s="63">
        <v>2492</v>
      </c>
      <c r="AB28" s="63">
        <v>4132</v>
      </c>
      <c r="AC28" s="63">
        <v>3467</v>
      </c>
      <c r="AD28" s="64">
        <f t="shared" si="31"/>
        <v>-0.16093901258470478</v>
      </c>
      <c r="AE28" s="64">
        <f t="shared" si="32"/>
        <v>-0.62009642778873553</v>
      </c>
      <c r="AF28" s="63">
        <f t="shared" si="33"/>
        <v>-665</v>
      </c>
      <c r="AG28" s="63">
        <f t="shared" si="34"/>
        <v>-5659</v>
      </c>
      <c r="AH28" s="64">
        <f t="shared" si="35"/>
        <v>2.3312264658418503E-2</v>
      </c>
      <c r="AI28" s="64">
        <f t="shared" si="36"/>
        <v>4.1209542261473175E-3</v>
      </c>
    </row>
    <row r="29" spans="1:35" x14ac:dyDescent="0.25">
      <c r="A29" s="213" t="s">
        <v>117</v>
      </c>
      <c r="B29" s="62" t="s">
        <v>211</v>
      </c>
      <c r="C29" s="219">
        <v>49070</v>
      </c>
      <c r="D29" s="63">
        <v>15350</v>
      </c>
      <c r="E29" s="63">
        <v>28256</v>
      </c>
      <c r="F29" s="63">
        <v>64059</v>
      </c>
      <c r="G29" s="63">
        <v>62090</v>
      </c>
      <c r="H29" s="64">
        <f t="shared" si="19"/>
        <v>-3.07372890616463E-2</v>
      </c>
      <c r="I29" s="64">
        <f t="shared" si="20"/>
        <v>0.26533523537803139</v>
      </c>
      <c r="J29" s="63">
        <f t="shared" si="21"/>
        <v>-1969</v>
      </c>
      <c r="K29" s="63">
        <f t="shared" si="22"/>
        <v>13020</v>
      </c>
      <c r="L29" s="64">
        <f t="shared" si="23"/>
        <v>2.7293999320397441E-2</v>
      </c>
      <c r="M29" s="64">
        <f t="shared" si="24"/>
        <v>9.4301080004799351E-2</v>
      </c>
      <c r="N29" s="219">
        <v>94425</v>
      </c>
      <c r="O29" s="63">
        <v>26974</v>
      </c>
      <c r="P29" s="63">
        <v>41162</v>
      </c>
      <c r="Q29" s="63">
        <v>93410</v>
      </c>
      <c r="R29" s="63">
        <v>80142</v>
      </c>
      <c r="S29" s="64">
        <f t="shared" si="25"/>
        <v>-0.14204046675944759</v>
      </c>
      <c r="T29" s="64">
        <f t="shared" si="26"/>
        <v>-0.1512629070691025</v>
      </c>
      <c r="U29" s="63">
        <f t="shared" si="27"/>
        <v>-13268</v>
      </c>
      <c r="V29" s="63">
        <f t="shared" si="28"/>
        <v>-14283</v>
      </c>
      <c r="W29" s="64">
        <f t="shared" si="29"/>
        <v>2.6283062900680443E-2</v>
      </c>
      <c r="X29" s="64">
        <f t="shared" si="30"/>
        <v>0.12171810523022433</v>
      </c>
      <c r="Y29" s="219">
        <v>21890</v>
      </c>
      <c r="Z29" s="63">
        <v>5725</v>
      </c>
      <c r="AA29" s="63">
        <v>2192</v>
      </c>
      <c r="AB29" s="63">
        <v>8156</v>
      </c>
      <c r="AC29" s="63">
        <v>7743</v>
      </c>
      <c r="AD29" s="64">
        <f t="shared" si="31"/>
        <v>-5.0637567435017128E-2</v>
      </c>
      <c r="AE29" s="64">
        <f t="shared" si="32"/>
        <v>-0.64627683873915032</v>
      </c>
      <c r="AF29" s="63">
        <f t="shared" si="33"/>
        <v>-413</v>
      </c>
      <c r="AG29" s="63">
        <f t="shared" si="34"/>
        <v>-14147</v>
      </c>
      <c r="AH29" s="64">
        <f t="shared" si="35"/>
        <v>5.2064281871974177E-2</v>
      </c>
      <c r="AI29" s="64">
        <f t="shared" si="36"/>
        <v>1.1759917256839449E-2</v>
      </c>
    </row>
    <row r="30" spans="1:35" x14ac:dyDescent="0.25">
      <c r="A30" s="213" t="s">
        <v>101</v>
      </c>
      <c r="B30" s="62" t="s">
        <v>101</v>
      </c>
      <c r="C30" s="219">
        <v>34971</v>
      </c>
      <c r="D30" s="63">
        <v>8242</v>
      </c>
      <c r="E30" s="63">
        <v>11472</v>
      </c>
      <c r="F30" s="63">
        <v>38181</v>
      </c>
      <c r="G30" s="63">
        <v>62599</v>
      </c>
      <c r="H30" s="64">
        <f t="shared" si="19"/>
        <v>0.63953275189230241</v>
      </c>
      <c r="I30" s="64">
        <f t="shared" si="20"/>
        <v>0.79002602156072177</v>
      </c>
      <c r="J30" s="63">
        <f t="shared" si="21"/>
        <v>24418</v>
      </c>
      <c r="K30" s="63">
        <f t="shared" si="22"/>
        <v>27628</v>
      </c>
      <c r="L30" s="64">
        <f t="shared" si="23"/>
        <v>2.751774945172426E-2</v>
      </c>
      <c r="M30" s="64">
        <f t="shared" si="24"/>
        <v>8.6245425888369628E-2</v>
      </c>
      <c r="N30" s="219">
        <v>310171</v>
      </c>
      <c r="O30" s="63">
        <v>50678</v>
      </c>
      <c r="P30" s="63">
        <v>82252</v>
      </c>
      <c r="Q30" s="63">
        <v>269500</v>
      </c>
      <c r="R30" s="63">
        <v>348679</v>
      </c>
      <c r="S30" s="64">
        <f t="shared" si="25"/>
        <v>0.29379962894248601</v>
      </c>
      <c r="T30" s="64">
        <f t="shared" si="26"/>
        <v>0.1241508716159796</v>
      </c>
      <c r="U30" s="63">
        <f t="shared" si="27"/>
        <v>79179</v>
      </c>
      <c r="V30" s="63">
        <f t="shared" si="28"/>
        <v>38508</v>
      </c>
      <c r="W30" s="64">
        <f t="shared" si="29"/>
        <v>0.11435142733081725</v>
      </c>
      <c r="X30" s="64">
        <f t="shared" si="30"/>
        <v>0.48039056300149896</v>
      </c>
      <c r="Y30" s="219">
        <v>433</v>
      </c>
      <c r="Z30" s="63">
        <v>36</v>
      </c>
      <c r="AA30" s="63">
        <v>180</v>
      </c>
      <c r="AB30" s="63">
        <v>308</v>
      </c>
      <c r="AC30" s="63">
        <v>264</v>
      </c>
      <c r="AD30" s="64">
        <f t="shared" si="31"/>
        <v>-0.1428571428571429</v>
      </c>
      <c r="AE30" s="64">
        <f t="shared" si="32"/>
        <v>-0.39030023094688227</v>
      </c>
      <c r="AF30" s="63">
        <f t="shared" si="33"/>
        <v>-44</v>
      </c>
      <c r="AG30" s="63">
        <f t="shared" si="34"/>
        <v>-169</v>
      </c>
      <c r="AH30" s="64">
        <f t="shared" si="35"/>
        <v>1.7751479289940828E-3</v>
      </c>
      <c r="AI30" s="64">
        <f t="shared" si="36"/>
        <v>3.6372453928225026E-4</v>
      </c>
    </row>
    <row r="31" spans="1:35" x14ac:dyDescent="0.25">
      <c r="A31" s="213" t="s">
        <v>107</v>
      </c>
      <c r="B31" s="62" t="s">
        <v>107</v>
      </c>
      <c r="C31" s="219">
        <v>86417</v>
      </c>
      <c r="D31" s="63">
        <v>23118</v>
      </c>
      <c r="E31" s="63">
        <v>61980</v>
      </c>
      <c r="F31" s="63">
        <v>124945</v>
      </c>
      <c r="G31" s="63">
        <v>117762</v>
      </c>
      <c r="H31" s="64">
        <f t="shared" si="19"/>
        <v>-5.7489295289927522E-2</v>
      </c>
      <c r="I31" s="64">
        <f t="shared" si="20"/>
        <v>0.36271798373005315</v>
      </c>
      <c r="J31" s="63">
        <f t="shared" si="21"/>
        <v>-7183</v>
      </c>
      <c r="K31" s="63">
        <f t="shared" si="22"/>
        <v>31345</v>
      </c>
      <c r="L31" s="64">
        <f t="shared" si="23"/>
        <v>5.1766724882728994E-2</v>
      </c>
      <c r="M31" s="64">
        <f t="shared" si="24"/>
        <v>0.1798923047546305</v>
      </c>
      <c r="N31" s="219">
        <v>66428</v>
      </c>
      <c r="O31" s="63">
        <v>16279</v>
      </c>
      <c r="P31" s="63">
        <v>38575</v>
      </c>
      <c r="Q31" s="63">
        <v>87541</v>
      </c>
      <c r="R31" s="63">
        <v>97546</v>
      </c>
      <c r="S31" s="64">
        <f t="shared" si="25"/>
        <v>0.11428930444020513</v>
      </c>
      <c r="T31" s="64">
        <f t="shared" si="26"/>
        <v>0.46844704040464857</v>
      </c>
      <c r="U31" s="63">
        <f t="shared" si="27"/>
        <v>10005</v>
      </c>
      <c r="V31" s="63">
        <f t="shared" si="28"/>
        <v>31118</v>
      </c>
      <c r="W31" s="64">
        <f t="shared" si="29"/>
        <v>3.1990811980107489E-2</v>
      </c>
      <c r="X31" s="64">
        <f t="shared" si="30"/>
        <v>0.14901050219591369</v>
      </c>
      <c r="Y31" s="219">
        <v>1867</v>
      </c>
      <c r="Z31" s="63">
        <v>698</v>
      </c>
      <c r="AA31" s="63">
        <v>952</v>
      </c>
      <c r="AB31" s="63">
        <v>1266</v>
      </c>
      <c r="AC31" s="63">
        <v>1533</v>
      </c>
      <c r="AD31" s="64">
        <f t="shared" si="31"/>
        <v>0.2109004739336493</v>
      </c>
      <c r="AE31" s="64">
        <f t="shared" si="32"/>
        <v>-0.17889662560257102</v>
      </c>
      <c r="AF31" s="63">
        <f t="shared" si="33"/>
        <v>267</v>
      </c>
      <c r="AG31" s="63">
        <f t="shared" si="34"/>
        <v>-334</v>
      </c>
      <c r="AH31" s="64">
        <f t="shared" si="35"/>
        <v>1.0307961269499731E-2</v>
      </c>
      <c r="AI31" s="64">
        <f t="shared" si="36"/>
        <v>2.3417987397364903E-3</v>
      </c>
    </row>
    <row r="32" spans="1:35" x14ac:dyDescent="0.25">
      <c r="A32" s="213" t="s">
        <v>121</v>
      </c>
      <c r="B32" s="62" t="s">
        <v>121</v>
      </c>
      <c r="C32" s="219">
        <v>83394</v>
      </c>
      <c r="D32" s="63">
        <v>28520</v>
      </c>
      <c r="E32" s="63">
        <v>37052</v>
      </c>
      <c r="F32" s="63">
        <v>62868</v>
      </c>
      <c r="G32" s="63">
        <v>64858</v>
      </c>
      <c r="H32" s="64">
        <f t="shared" si="19"/>
        <v>3.165362346503775E-2</v>
      </c>
      <c r="I32" s="64">
        <f t="shared" si="20"/>
        <v>-0.2222701873036429</v>
      </c>
      <c r="J32" s="63">
        <f t="shared" si="21"/>
        <v>1990</v>
      </c>
      <c r="K32" s="63">
        <f t="shared" si="22"/>
        <v>-18536</v>
      </c>
      <c r="L32" s="64">
        <f t="shared" si="23"/>
        <v>2.8510778030638381E-2</v>
      </c>
      <c r="M32" s="64">
        <f t="shared" si="24"/>
        <v>4.9629223224376767E-2</v>
      </c>
      <c r="N32" s="219">
        <v>94645</v>
      </c>
      <c r="O32" s="63">
        <v>27991</v>
      </c>
      <c r="P32" s="63">
        <v>34205</v>
      </c>
      <c r="Q32" s="63">
        <v>80878</v>
      </c>
      <c r="R32" s="63">
        <v>65674</v>
      </c>
      <c r="S32" s="64">
        <f t="shared" si="25"/>
        <v>-0.1879868443828977</v>
      </c>
      <c r="T32" s="64">
        <f t="shared" si="26"/>
        <v>-0.30610174863965345</v>
      </c>
      <c r="U32" s="63">
        <f t="shared" si="27"/>
        <v>-15204</v>
      </c>
      <c r="V32" s="63">
        <f t="shared" si="28"/>
        <v>-28971</v>
      </c>
      <c r="W32" s="64">
        <f t="shared" si="29"/>
        <v>2.1538193118954947E-2</v>
      </c>
      <c r="X32" s="64">
        <f t="shared" si="30"/>
        <v>5.0253624935053802E-2</v>
      </c>
      <c r="Y32" s="219">
        <v>16122</v>
      </c>
      <c r="Z32" s="63">
        <v>6214</v>
      </c>
      <c r="AA32" s="63">
        <v>560</v>
      </c>
      <c r="AB32" s="63">
        <v>1736</v>
      </c>
      <c r="AC32" s="63">
        <v>5850</v>
      </c>
      <c r="AD32" s="64">
        <f t="shared" si="31"/>
        <v>2.3698156682027651</v>
      </c>
      <c r="AE32" s="64">
        <f t="shared" si="32"/>
        <v>-0.63714179382210645</v>
      </c>
      <c r="AF32" s="63">
        <f t="shared" si="33"/>
        <v>4114</v>
      </c>
      <c r="AG32" s="63">
        <f t="shared" si="34"/>
        <v>-10272</v>
      </c>
      <c r="AH32" s="64">
        <f t="shared" si="35"/>
        <v>3.9335664335664336E-2</v>
      </c>
      <c r="AI32" s="64">
        <f t="shared" si="36"/>
        <v>4.4764093228684835E-3</v>
      </c>
    </row>
    <row r="33" spans="1:35" ht="45" x14ac:dyDescent="0.25">
      <c r="A33" s="213" t="s">
        <v>176</v>
      </c>
      <c r="B33" s="223" t="s">
        <v>212</v>
      </c>
      <c r="C33" s="219">
        <f>C22-C23-C25-C26-C27-C28-C29-C30-C31-C32</f>
        <v>189569</v>
      </c>
      <c r="D33" s="226">
        <f>D22-D23-D25-D26-D27-D28-D29-D30-D31-D32</f>
        <v>56267</v>
      </c>
      <c r="E33" s="226">
        <f>E22-E23-E25-E26-E27-E28-E29-E30-E31-E32</f>
        <v>103395</v>
      </c>
      <c r="F33" s="226">
        <f>F22-F23-F25-F26-F27-F28-F29-F30-F31-F32</f>
        <v>181176</v>
      </c>
      <c r="G33" s="226">
        <f>G22-G23-G25-G26-G27-G28-G29-G30-G31-G32</f>
        <v>221835</v>
      </c>
      <c r="H33" s="227">
        <f t="shared" si="19"/>
        <v>0.22441714134322432</v>
      </c>
      <c r="I33" s="227">
        <f t="shared" si="20"/>
        <v>0.17020715412330079</v>
      </c>
      <c r="J33" s="226">
        <f t="shared" si="21"/>
        <v>40659</v>
      </c>
      <c r="K33" s="226">
        <f t="shared" si="22"/>
        <v>32266</v>
      </c>
      <c r="L33" s="227">
        <f t="shared" si="23"/>
        <v>9.7515933954587949E-2</v>
      </c>
      <c r="M33" s="227">
        <f t="shared" si="24"/>
        <v>0.14953518611766656</v>
      </c>
      <c r="N33" s="219">
        <f>N22-N23-N25-N26-N27-N28-N29-N30-N31-N32</f>
        <v>134873</v>
      </c>
      <c r="O33" s="226">
        <f>O22-O23-O25-O26-O27-O28-O29-O30-O31-O32</f>
        <v>34594</v>
      </c>
      <c r="P33" s="226">
        <f>P22-P23-P25-P26-P27-P28-P29-P30-P31-P32</f>
        <v>56770</v>
      </c>
      <c r="Q33" s="226">
        <f>Q22-Q23-Q25-Q26-Q27-Q28-Q29-Q30-Q31-Q32</f>
        <v>112901</v>
      </c>
      <c r="R33" s="226">
        <f>R22-R23-R25-R26-R27-R28-R29-R30-R31-R32</f>
        <v>111952</v>
      </c>
      <c r="S33" s="227">
        <f t="shared" si="25"/>
        <v>-8.4055942817158336E-3</v>
      </c>
      <c r="T33" s="227">
        <f t="shared" si="26"/>
        <v>-0.16994505942627514</v>
      </c>
      <c r="U33" s="226">
        <f t="shared" si="27"/>
        <v>-949</v>
      </c>
      <c r="V33" s="226">
        <f t="shared" si="28"/>
        <v>-22921</v>
      </c>
      <c r="W33" s="227">
        <f t="shared" si="29"/>
        <v>3.6715348479660813E-2</v>
      </c>
      <c r="X33" s="227">
        <f t="shared" si="30"/>
        <v>7.5464931846845662E-2</v>
      </c>
      <c r="Y33" s="219">
        <f>Y22-Y23-Y25-Y26-Y27-Y28-Y29-Y30-Y31-Y32</f>
        <v>23599</v>
      </c>
      <c r="Z33" s="226">
        <f>Z22-Z23-Z25-Z26-Z27-Z28-Z29-Z30-Z31-Z32</f>
        <v>4851</v>
      </c>
      <c r="AA33" s="226">
        <f>AA22-AA23-AA25-AA26-AA27-AA28-AA29-AA30-AA31-AA32</f>
        <v>8653</v>
      </c>
      <c r="AB33" s="226">
        <f>AB22-AB23-AB25-AB26-AB27-AB28-AB29-AB30-AB31-AB32</f>
        <v>13718</v>
      </c>
      <c r="AC33" s="226">
        <f>AC22-AC23-AC25-AC26-AC27-AC28-AC29-AC30-AC31-AC32</f>
        <v>18170</v>
      </c>
      <c r="AD33" s="227">
        <f t="shared" si="31"/>
        <v>0.32453710453418871</v>
      </c>
      <c r="AE33" s="227">
        <f t="shared" si="32"/>
        <v>-0.23005212085257853</v>
      </c>
      <c r="AF33" s="226">
        <f t="shared" si="33"/>
        <v>4452</v>
      </c>
      <c r="AG33" s="226">
        <f t="shared" si="34"/>
        <v>-5429</v>
      </c>
      <c r="AH33" s="227">
        <f t="shared" si="35"/>
        <v>0.12217590102205486</v>
      </c>
      <c r="AI33" s="227">
        <f t="shared" si="36"/>
        <v>1.2248086784132358E-2</v>
      </c>
    </row>
    <row r="34" spans="1:35" ht="6" customHeight="1" x14ac:dyDescent="0.25"/>
    <row r="35" spans="1:35" ht="15" customHeight="1" x14ac:dyDescent="0.25">
      <c r="B35" s="41" t="s">
        <v>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row>
    <row r="50" spans="2:2" x14ac:dyDescent="0.25">
      <c r="B50" s="41"/>
    </row>
  </sheetData>
  <mergeCells count="6">
    <mergeCell ref="C6:M6"/>
    <mergeCell ref="N6:X6"/>
    <mergeCell ref="Y6:AI6"/>
    <mergeCell ref="C20:M20"/>
    <mergeCell ref="N20:X20"/>
    <mergeCell ref="Y20:AI20"/>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7F80-C7F8-408A-ABF3-8AF1A0AFC0B0}">
  <dimension ref="A1:AI50"/>
  <sheetViews>
    <sheetView showGridLines="0" workbookViewId="0">
      <pane xSplit="2" ySplit="7" topLeftCell="C8" activePane="bottomRight" state="frozen"/>
      <selection activeCell="B12" sqref="B12"/>
      <selection pane="topRight" activeCell="B12" sqref="B12"/>
      <selection pane="bottomLeft" activeCell="B12" sqref="B12"/>
      <selection pane="bottomRight" activeCell="C8" sqref="C8"/>
    </sheetView>
  </sheetViews>
  <sheetFormatPr baseColWidth="10" defaultColWidth="11.42578125" defaultRowHeight="15" x14ac:dyDescent="0.25"/>
  <cols>
    <col min="1" max="1" width="22.28515625" style="14" customWidth="1"/>
    <col min="2" max="2" width="31.7109375" customWidth="1"/>
    <col min="3" max="7" width="12.42578125" customWidth="1"/>
    <col min="8" max="9" width="9.42578125" customWidth="1"/>
    <col min="10" max="10" width="11.7109375" customWidth="1"/>
    <col min="11" max="11" width="9.42578125" customWidth="1"/>
    <col min="12" max="12" width="10.85546875" customWidth="1"/>
    <col min="13" max="13" width="10.140625" customWidth="1"/>
    <col min="14" max="15" width="11.42578125" customWidth="1"/>
    <col min="16" max="16" width="15.85546875" customWidth="1"/>
    <col min="17" max="18" width="11.42578125" customWidth="1"/>
    <col min="19" max="24" width="9.42578125" customWidth="1"/>
    <col min="25" max="28" width="11" customWidth="1"/>
    <col min="34" max="35" width="9.42578125" customWidth="1"/>
  </cols>
  <sheetData>
    <row r="1" spans="1:35" ht="40.5" customHeight="1" x14ac:dyDescent="0.25">
      <c r="A1" s="47"/>
    </row>
    <row r="4" spans="1:35" ht="21.75" customHeight="1" thickBot="1" x14ac:dyDescent="0.3">
      <c r="B4" s="12" t="str">
        <f>CONCATENATE("Turistas principales entrados a Canarias e islas según lugar de residencia")</f>
        <v>Turistas principales entrados a Canarias e islas según lugar de residencia</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row>
    <row r="5" spans="1:35" ht="6" customHeight="1" x14ac:dyDescent="0.25">
      <c r="C5" s="49"/>
      <c r="D5" s="49"/>
      <c r="E5" s="49"/>
      <c r="F5" s="49"/>
      <c r="G5" s="49"/>
      <c r="H5" s="49"/>
      <c r="I5" s="49"/>
      <c r="J5" s="49"/>
      <c r="K5" s="49"/>
      <c r="L5" s="49"/>
      <c r="M5" s="49"/>
    </row>
    <row r="6" spans="1:35" ht="15.75" x14ac:dyDescent="0.25">
      <c r="C6" s="209" t="s">
        <v>160</v>
      </c>
      <c r="D6" s="210"/>
      <c r="E6" s="210"/>
      <c r="F6" s="210"/>
      <c r="G6" s="210"/>
      <c r="H6" s="210"/>
      <c r="I6" s="210"/>
      <c r="J6" s="210"/>
      <c r="K6" s="210"/>
      <c r="L6" s="210"/>
      <c r="M6" s="210"/>
      <c r="N6" s="211" t="s">
        <v>162</v>
      </c>
      <c r="O6" s="212"/>
      <c r="P6" s="212"/>
      <c r="Q6" s="212"/>
      <c r="R6" s="212"/>
      <c r="S6" s="212"/>
      <c r="T6" s="212"/>
      <c r="U6" s="212"/>
      <c r="V6" s="212"/>
      <c r="W6" s="212"/>
      <c r="X6" s="212"/>
      <c r="Y6" s="211" t="s">
        <v>161</v>
      </c>
      <c r="Z6" s="212"/>
      <c r="AA6" s="212"/>
      <c r="AB6" s="212"/>
      <c r="AC6" s="212"/>
      <c r="AD6" s="212"/>
      <c r="AE6" s="212"/>
      <c r="AF6" s="212"/>
      <c r="AG6" s="212"/>
      <c r="AH6" s="212"/>
      <c r="AI6" s="212"/>
    </row>
    <row r="7" spans="1:35" s="216" customFormat="1" ht="60.75" thickBot="1" x14ac:dyDescent="0.3">
      <c r="A7" s="213"/>
      <c r="B7" s="28"/>
      <c r="C7" s="50" t="s">
        <v>235</v>
      </c>
      <c r="D7" s="50" t="s">
        <v>236</v>
      </c>
      <c r="E7" s="50" t="s">
        <v>237</v>
      </c>
      <c r="F7" s="50" t="s">
        <v>238</v>
      </c>
      <c r="G7" s="50" t="s">
        <v>239</v>
      </c>
      <c r="H7" s="33" t="str">
        <f>CONCATENATE("Variación ",RIGHT(G7,2),"/",RIGHT(F7,2))</f>
        <v>Variación 23/22</v>
      </c>
      <c r="I7" s="33" t="str">
        <f>CONCATENATE("Variación ",RIGHT(G7,2),"/",RIGHT(C7,2))</f>
        <v>Variación 23/19</v>
      </c>
      <c r="J7" s="33" t="str">
        <f>CONCATENATE("diferencia ",RIGHT(G7,2),"/",RIGHT(F7,2))</f>
        <v>diferencia 23/22</v>
      </c>
      <c r="K7" s="33" t="str">
        <f>CONCATENATE("diferencia ",RIGHT(G7,2),"/",RIGHT(C7,2))</f>
        <v>diferencia 23/19</v>
      </c>
      <c r="L7" s="214" t="str">
        <f>CONCATENATE("Cuota ",RIGHT(G7,4))</f>
        <v>Cuota 2023</v>
      </c>
      <c r="M7" s="215" t="s">
        <v>208</v>
      </c>
      <c r="N7" s="50" t="s">
        <v>235</v>
      </c>
      <c r="O7" s="50" t="s">
        <v>236</v>
      </c>
      <c r="P7" s="50" t="s">
        <v>237</v>
      </c>
      <c r="Q7" s="50" t="s">
        <v>238</v>
      </c>
      <c r="R7" s="50" t="s">
        <v>239</v>
      </c>
      <c r="S7" s="33" t="str">
        <f>CONCATENATE("Variación ",RIGHT(R7,2),"/",RIGHT(Q7,2))</f>
        <v>Variación 23/22</v>
      </c>
      <c r="T7" s="33" t="str">
        <f>CONCATENATE("Variación ",RIGHT(R7,2),"/",RIGHT(N7,2))</f>
        <v>Variación 23/19</v>
      </c>
      <c r="U7" s="33" t="str">
        <f>CONCATENATE("diferencia ",RIGHT(R7,2),"/",RIGHT(Q7,2))</f>
        <v>diferencia 23/22</v>
      </c>
      <c r="V7" s="33" t="str">
        <f>CONCATENATE("diferencia ",RIGHT(R7,2),"/",RIGHT(N7,2))</f>
        <v>diferencia 23/19</v>
      </c>
      <c r="W7" s="214" t="str">
        <f>CONCATENATE("Cuota ",RIGHT(R7,4))</f>
        <v>Cuota 2023</v>
      </c>
      <c r="X7" s="215" t="s">
        <v>208</v>
      </c>
      <c r="Y7" s="50" t="s">
        <v>235</v>
      </c>
      <c r="Z7" s="50" t="s">
        <v>236</v>
      </c>
      <c r="AA7" s="50" t="s">
        <v>237</v>
      </c>
      <c r="AB7" s="50" t="s">
        <v>238</v>
      </c>
      <c r="AC7" s="50" t="s">
        <v>239</v>
      </c>
      <c r="AD7" s="33" t="str">
        <f>CONCATENATE("Variación ",RIGHT(AC7,2),"/",RIGHT(AB7,2))</f>
        <v>Variación 23/22</v>
      </c>
      <c r="AE7" s="33" t="str">
        <f>CONCATENATE("Variación ",RIGHT(AC7,2),"/",RIGHT(Y7,2))</f>
        <v>Variación 23/19</v>
      </c>
      <c r="AF7" s="33" t="str">
        <f>CONCATENATE("diferencia ",RIGHT(AC7,2),"/",RIGHT(AB7,2))</f>
        <v>diferencia 23/22</v>
      </c>
      <c r="AG7" s="33" t="str">
        <f>CONCATENATE("diferencia ",RIGHT(AC7,2),"/",RIGHT(Y7,2))</f>
        <v>diferencia 23/19</v>
      </c>
      <c r="AH7" s="214" t="str">
        <f>CONCATENATE("Cuota ",RIGHT(AC7,4))</f>
        <v>Cuota 2023</v>
      </c>
      <c r="AI7" s="215" t="s">
        <v>208</v>
      </c>
    </row>
    <row r="8" spans="1:35" ht="15.75" x14ac:dyDescent="0.25">
      <c r="A8" s="213" t="s">
        <v>57</v>
      </c>
      <c r="B8" s="62" t="s">
        <v>58</v>
      </c>
      <c r="C8" s="217">
        <v>3690674</v>
      </c>
      <c r="D8" s="58">
        <v>907925</v>
      </c>
      <c r="E8" s="58">
        <v>2238704</v>
      </c>
      <c r="F8" s="58">
        <v>3766608</v>
      </c>
      <c r="G8" s="58">
        <v>3873318</v>
      </c>
      <c r="H8" s="59">
        <f>G8/F8-1</f>
        <v>2.8330529749843958E-2</v>
      </c>
      <c r="I8" s="59">
        <f>G8/C8-1</f>
        <v>4.9487979702352414E-2</v>
      </c>
      <c r="J8" s="58">
        <f>G8-F8</f>
        <v>106710</v>
      </c>
      <c r="K8" s="58">
        <f>G8-C8</f>
        <v>182644</v>
      </c>
      <c r="L8" s="59">
        <f>G8/$G$8</f>
        <v>1</v>
      </c>
      <c r="M8" s="218">
        <f>G8/$G$8</f>
        <v>1</v>
      </c>
      <c r="N8" s="219">
        <v>942648</v>
      </c>
      <c r="O8" s="63">
        <v>205996</v>
      </c>
      <c r="P8" s="63">
        <v>526877</v>
      </c>
      <c r="Q8" s="63">
        <v>914130</v>
      </c>
      <c r="R8" s="63">
        <v>938628</v>
      </c>
      <c r="S8" s="64">
        <f>R8/Q8-1</f>
        <v>2.6799251747563257E-2</v>
      </c>
      <c r="T8" s="64">
        <f>R8/N8-1</f>
        <v>-4.2645823255340609E-3</v>
      </c>
      <c r="U8" s="63">
        <f>R8-Q8</f>
        <v>24498</v>
      </c>
      <c r="V8" s="63">
        <f>R8-N8</f>
        <v>-4020</v>
      </c>
      <c r="W8" s="64">
        <f t="shared" ref="W8:W19" si="0">R8/$R$8</f>
        <v>1</v>
      </c>
      <c r="X8" s="64">
        <f>R8/$G8</f>
        <v>0.24233176826689676</v>
      </c>
      <c r="Y8" s="219">
        <v>1405236</v>
      </c>
      <c r="Z8" s="63">
        <v>374369</v>
      </c>
      <c r="AA8" s="63">
        <v>869693</v>
      </c>
      <c r="AB8" s="63">
        <v>1452981</v>
      </c>
      <c r="AC8" s="63">
        <v>1533989</v>
      </c>
      <c r="AD8" s="64">
        <f>AC8/AB8-1</f>
        <v>5.5752965799277465E-2</v>
      </c>
      <c r="AE8" s="64">
        <f>AC8/Y8-1</f>
        <v>9.162375572501702E-2</v>
      </c>
      <c r="AF8" s="63">
        <f>AC8-AB8</f>
        <v>81008</v>
      </c>
      <c r="AG8" s="63">
        <f>AC8-Y8</f>
        <v>128753</v>
      </c>
      <c r="AH8" s="64">
        <f>AC8/$AC$8</f>
        <v>1</v>
      </c>
      <c r="AI8" s="64">
        <f>AC8/$G8</f>
        <v>0.39604003595883425</v>
      </c>
    </row>
    <row r="9" spans="1:35" ht="30" x14ac:dyDescent="0.25">
      <c r="A9" s="213" t="s">
        <v>88</v>
      </c>
      <c r="B9" s="62" t="s">
        <v>210</v>
      </c>
      <c r="C9" s="217">
        <v>670916</v>
      </c>
      <c r="D9" s="58">
        <v>361024</v>
      </c>
      <c r="E9" s="58">
        <v>658956</v>
      </c>
      <c r="F9" s="58">
        <v>663249</v>
      </c>
      <c r="G9" s="58">
        <v>637408</v>
      </c>
      <c r="H9" s="221">
        <f t="shared" ref="H9:H19" si="1">G9/F9-1</f>
        <v>-3.8961234770048647E-2</v>
      </c>
      <c r="I9" s="221">
        <f t="shared" ref="I9:I19" si="2">G9/C9-1</f>
        <v>-4.9943659116789552E-2</v>
      </c>
      <c r="J9" s="222">
        <f t="shared" ref="J9:J19" si="3">G9-F9</f>
        <v>-25841</v>
      </c>
      <c r="K9" s="222">
        <f t="shared" ref="K9:K19" si="4">G9-C9</f>
        <v>-33508</v>
      </c>
      <c r="L9" s="221">
        <f t="shared" ref="L9:L19" si="5">G9/$G$8</f>
        <v>0.16456381841098511</v>
      </c>
      <c r="M9" s="221">
        <f t="shared" ref="M9:M19" si="6">G9/$G$8</f>
        <v>0.16456381841098511</v>
      </c>
      <c r="N9" s="219">
        <v>219867</v>
      </c>
      <c r="O9" s="63">
        <v>90711</v>
      </c>
      <c r="P9" s="63">
        <v>157243</v>
      </c>
      <c r="Q9" s="63">
        <v>179453</v>
      </c>
      <c r="R9" s="63">
        <v>160385</v>
      </c>
      <c r="S9" s="64">
        <f t="shared" ref="S9:S19" si="7">R9/Q9-1</f>
        <v>-0.10625623422288843</v>
      </c>
      <c r="T9" s="64">
        <f t="shared" ref="T9:T19" si="8">R9/N9-1</f>
        <v>-0.27053627875033548</v>
      </c>
      <c r="U9" s="63">
        <f t="shared" ref="U9:U19" si="9">R9-Q9</f>
        <v>-19068</v>
      </c>
      <c r="V9" s="63">
        <f t="shared" ref="V9:V19" si="10">R9-N9</f>
        <v>-59482</v>
      </c>
      <c r="W9" s="64">
        <f t="shared" si="0"/>
        <v>0.17087174045521761</v>
      </c>
      <c r="X9" s="64">
        <f t="shared" ref="X9:X19" si="11">R9/$G9</f>
        <v>0.25162062603544355</v>
      </c>
      <c r="Y9" s="219">
        <v>253502</v>
      </c>
      <c r="Z9" s="63">
        <v>152640</v>
      </c>
      <c r="AA9" s="63">
        <v>255622</v>
      </c>
      <c r="AB9" s="63">
        <v>271495</v>
      </c>
      <c r="AC9" s="63">
        <v>278973</v>
      </c>
      <c r="AD9" s="64">
        <f t="shared" ref="AD9:AD19" si="12">AC9/AB9-1</f>
        <v>2.7543785336746618E-2</v>
      </c>
      <c r="AE9" s="64">
        <f t="shared" ref="AE9:AE19" si="13">AC9/Y9-1</f>
        <v>0.10047652484004077</v>
      </c>
      <c r="AF9" s="63">
        <f t="shared" ref="AF9:AF19" si="14">AC9-AB9</f>
        <v>7478</v>
      </c>
      <c r="AG9" s="63">
        <f t="shared" ref="AG9:AG19" si="15">AC9-Y9</f>
        <v>25471</v>
      </c>
      <c r="AH9" s="64">
        <f t="shared" ref="AH9:AH19" si="16">AC9/$AC$8</f>
        <v>0.18186114763534811</v>
      </c>
      <c r="AI9" s="64">
        <f t="shared" ref="AI9:AI19" si="17">AC9/$G9</f>
        <v>0.43766786736281943</v>
      </c>
    </row>
    <row r="10" spans="1:35" ht="30" x14ac:dyDescent="0.25">
      <c r="A10" s="213" t="s">
        <v>92</v>
      </c>
      <c r="B10" s="62" t="s">
        <v>93</v>
      </c>
      <c r="C10" s="217">
        <v>3019757</v>
      </c>
      <c r="D10" s="58">
        <v>546901</v>
      </c>
      <c r="E10" s="58">
        <v>1579748</v>
      </c>
      <c r="F10" s="58">
        <v>3103359</v>
      </c>
      <c r="G10" s="58">
        <v>3235910</v>
      </c>
      <c r="H10" s="221">
        <f t="shared" si="1"/>
        <v>4.2712106462706956E-2</v>
      </c>
      <c r="I10" s="221">
        <f t="shared" si="2"/>
        <v>7.1579600610247818E-2</v>
      </c>
      <c r="J10" s="222">
        <f t="shared" si="3"/>
        <v>132551</v>
      </c>
      <c r="K10" s="222">
        <f t="shared" si="4"/>
        <v>216153</v>
      </c>
      <c r="L10" s="221">
        <f t="shared" si="5"/>
        <v>0.83543618158901489</v>
      </c>
      <c r="M10" s="221">
        <f t="shared" si="6"/>
        <v>0.83543618158901489</v>
      </c>
      <c r="N10" s="219">
        <v>722783</v>
      </c>
      <c r="O10" s="63">
        <v>115284</v>
      </c>
      <c r="P10" s="63">
        <v>369634</v>
      </c>
      <c r="Q10" s="63">
        <v>734677</v>
      </c>
      <c r="R10" s="63">
        <v>778243</v>
      </c>
      <c r="S10" s="64">
        <f t="shared" si="7"/>
        <v>5.9299528908622445E-2</v>
      </c>
      <c r="T10" s="64">
        <f t="shared" si="8"/>
        <v>7.6731190412613559E-2</v>
      </c>
      <c r="U10" s="63">
        <f t="shared" si="9"/>
        <v>43566</v>
      </c>
      <c r="V10" s="63">
        <f t="shared" si="10"/>
        <v>55460</v>
      </c>
      <c r="W10" s="64">
        <f t="shared" si="0"/>
        <v>0.82912825954478242</v>
      </c>
      <c r="X10" s="64">
        <f t="shared" si="11"/>
        <v>0.24050205351817572</v>
      </c>
      <c r="Y10" s="219">
        <v>1151733</v>
      </c>
      <c r="Z10" s="63">
        <v>221728</v>
      </c>
      <c r="AA10" s="63">
        <v>614072</v>
      </c>
      <c r="AB10" s="63">
        <v>1181486</v>
      </c>
      <c r="AC10" s="63">
        <v>1255016</v>
      </c>
      <c r="AD10" s="64">
        <f t="shared" si="12"/>
        <v>6.2235185182050401E-2</v>
      </c>
      <c r="AE10" s="64">
        <f t="shared" si="13"/>
        <v>8.9676166264229584E-2</v>
      </c>
      <c r="AF10" s="63">
        <f t="shared" si="14"/>
        <v>73530</v>
      </c>
      <c r="AG10" s="63">
        <f t="shared" si="15"/>
        <v>103283</v>
      </c>
      <c r="AH10" s="64">
        <f t="shared" si="16"/>
        <v>0.81813885236465189</v>
      </c>
      <c r="AI10" s="64">
        <f t="shared" si="17"/>
        <v>0.38784020569175287</v>
      </c>
    </row>
    <row r="11" spans="1:35" ht="15.75" x14ac:dyDescent="0.25">
      <c r="A11" s="213" t="s">
        <v>97</v>
      </c>
      <c r="B11" s="62" t="s">
        <v>97</v>
      </c>
      <c r="C11" s="217">
        <v>1284643</v>
      </c>
      <c r="D11" s="58">
        <v>131216</v>
      </c>
      <c r="E11" s="58">
        <v>394629</v>
      </c>
      <c r="F11" s="58">
        <v>1366680</v>
      </c>
      <c r="G11" s="58">
        <v>1443342</v>
      </c>
      <c r="H11" s="221">
        <f t="shared" si="1"/>
        <v>5.6093599086838086E-2</v>
      </c>
      <c r="I11" s="221">
        <f t="shared" si="2"/>
        <v>0.12353548806944814</v>
      </c>
      <c r="J11" s="222">
        <f t="shared" si="3"/>
        <v>76662</v>
      </c>
      <c r="K11" s="222">
        <f t="shared" si="4"/>
        <v>158699</v>
      </c>
      <c r="L11" s="221">
        <f t="shared" si="5"/>
        <v>0.37263710338268119</v>
      </c>
      <c r="M11" s="221">
        <f t="shared" si="6"/>
        <v>0.37263710338268119</v>
      </c>
      <c r="N11" s="219">
        <v>226357</v>
      </c>
      <c r="O11" s="63">
        <v>17723</v>
      </c>
      <c r="P11" s="63">
        <v>59854</v>
      </c>
      <c r="Q11" s="63">
        <v>229948</v>
      </c>
      <c r="R11" s="63">
        <v>247293</v>
      </c>
      <c r="S11" s="64">
        <f t="shared" si="7"/>
        <v>7.5430097239375771E-2</v>
      </c>
      <c r="T11" s="64">
        <f t="shared" si="8"/>
        <v>9.249106499909443E-2</v>
      </c>
      <c r="U11" s="63">
        <f t="shared" si="9"/>
        <v>17345</v>
      </c>
      <c r="V11" s="63">
        <f t="shared" si="10"/>
        <v>20936</v>
      </c>
      <c r="W11" s="64">
        <f t="shared" si="0"/>
        <v>0.26346220227821887</v>
      </c>
      <c r="X11" s="64">
        <f t="shared" si="11"/>
        <v>0.17133361323927385</v>
      </c>
      <c r="Y11" s="219">
        <v>572499</v>
      </c>
      <c r="Z11" s="63">
        <v>63339</v>
      </c>
      <c r="AA11" s="63">
        <v>176510</v>
      </c>
      <c r="AB11" s="63">
        <v>604821</v>
      </c>
      <c r="AC11" s="63">
        <v>630137</v>
      </c>
      <c r="AD11" s="64">
        <f t="shared" si="12"/>
        <v>4.1857012239985059E-2</v>
      </c>
      <c r="AE11" s="64">
        <f t="shared" si="13"/>
        <v>0.10067790511424479</v>
      </c>
      <c r="AF11" s="63">
        <f t="shared" si="14"/>
        <v>25316</v>
      </c>
      <c r="AG11" s="63">
        <f t="shared" si="15"/>
        <v>57638</v>
      </c>
      <c r="AH11" s="64">
        <f t="shared" si="16"/>
        <v>0.4107832585500939</v>
      </c>
      <c r="AI11" s="64">
        <f t="shared" si="17"/>
        <v>0.43658190505091654</v>
      </c>
    </row>
    <row r="12" spans="1:35" ht="15.75" x14ac:dyDescent="0.25">
      <c r="A12" s="213" t="s">
        <v>104</v>
      </c>
      <c r="B12" s="62" t="s">
        <v>104</v>
      </c>
      <c r="C12" s="217">
        <v>549986</v>
      </c>
      <c r="D12" s="58">
        <v>157370</v>
      </c>
      <c r="E12" s="58">
        <v>373835</v>
      </c>
      <c r="F12" s="58">
        <v>507064</v>
      </c>
      <c r="G12" s="58">
        <v>492481</v>
      </c>
      <c r="H12" s="221">
        <f t="shared" si="1"/>
        <v>-2.8759683195809571E-2</v>
      </c>
      <c r="I12" s="221">
        <f t="shared" si="2"/>
        <v>-0.10455720691072135</v>
      </c>
      <c r="J12" s="222">
        <f t="shared" si="3"/>
        <v>-14583</v>
      </c>
      <c r="K12" s="222">
        <f t="shared" si="4"/>
        <v>-57505</v>
      </c>
      <c r="L12" s="221">
        <f t="shared" si="5"/>
        <v>0.12714706099525006</v>
      </c>
      <c r="M12" s="221">
        <f t="shared" si="6"/>
        <v>0.12714706099525006</v>
      </c>
      <c r="N12" s="219">
        <v>149834</v>
      </c>
      <c r="O12" s="63">
        <v>38223</v>
      </c>
      <c r="P12" s="63">
        <v>100235</v>
      </c>
      <c r="Q12" s="63">
        <v>149976</v>
      </c>
      <c r="R12" s="63">
        <v>149689</v>
      </c>
      <c r="S12" s="64">
        <f t="shared" si="7"/>
        <v>-1.9136395156558184E-3</v>
      </c>
      <c r="T12" s="64">
        <f t="shared" si="8"/>
        <v>-9.6773762964341703E-4</v>
      </c>
      <c r="U12" s="63">
        <f t="shared" si="9"/>
        <v>-287</v>
      </c>
      <c r="V12" s="63">
        <f t="shared" si="10"/>
        <v>-145</v>
      </c>
      <c r="W12" s="64">
        <f t="shared" si="0"/>
        <v>0.15947638468061895</v>
      </c>
      <c r="X12" s="64">
        <f t="shared" si="11"/>
        <v>0.30394878178041385</v>
      </c>
      <c r="Y12" s="219">
        <v>142031</v>
      </c>
      <c r="Z12" s="63">
        <v>35795</v>
      </c>
      <c r="AA12" s="63">
        <v>97446</v>
      </c>
      <c r="AB12" s="63">
        <v>117818</v>
      </c>
      <c r="AC12" s="63">
        <v>127267</v>
      </c>
      <c r="AD12" s="64">
        <f t="shared" si="12"/>
        <v>8.0199969444397334E-2</v>
      </c>
      <c r="AE12" s="64">
        <f t="shared" si="13"/>
        <v>-0.10394913786426907</v>
      </c>
      <c r="AF12" s="63">
        <f t="shared" si="14"/>
        <v>9449</v>
      </c>
      <c r="AG12" s="63">
        <f t="shared" si="15"/>
        <v>-14764</v>
      </c>
      <c r="AH12" s="64">
        <f t="shared" si="16"/>
        <v>8.2964740946643037E-2</v>
      </c>
      <c r="AI12" s="64">
        <f t="shared" si="17"/>
        <v>0.25842012179150059</v>
      </c>
    </row>
    <row r="13" spans="1:35" ht="15.75" x14ac:dyDescent="0.25">
      <c r="A13" s="213" t="s">
        <v>113</v>
      </c>
      <c r="B13" s="62" t="s">
        <v>113</v>
      </c>
      <c r="C13" s="217">
        <v>104588</v>
      </c>
      <c r="D13" s="58">
        <v>47200</v>
      </c>
      <c r="E13" s="58">
        <v>89001</v>
      </c>
      <c r="F13" s="58">
        <v>120439</v>
      </c>
      <c r="G13" s="58">
        <v>105287</v>
      </c>
      <c r="H13" s="221">
        <f t="shared" si="1"/>
        <v>-0.1258064248291666</v>
      </c>
      <c r="I13" s="221">
        <f t="shared" si="2"/>
        <v>6.6833671166863784E-3</v>
      </c>
      <c r="J13" s="222">
        <f t="shared" si="3"/>
        <v>-15152</v>
      </c>
      <c r="K13" s="222">
        <f t="shared" si="4"/>
        <v>699</v>
      </c>
      <c r="L13" s="221">
        <f t="shared" si="5"/>
        <v>2.7182637728170009E-2</v>
      </c>
      <c r="M13" s="221">
        <f t="shared" si="6"/>
        <v>2.7182637728170009E-2</v>
      </c>
      <c r="N13" s="219">
        <v>29473</v>
      </c>
      <c r="O13" s="63">
        <v>8799</v>
      </c>
      <c r="P13" s="63">
        <v>22406</v>
      </c>
      <c r="Q13" s="63">
        <v>35129</v>
      </c>
      <c r="R13" s="63">
        <v>29110</v>
      </c>
      <c r="S13" s="64">
        <f t="shared" si="7"/>
        <v>-0.17133991858578379</v>
      </c>
      <c r="T13" s="64">
        <f t="shared" si="8"/>
        <v>-1.2316357344009821E-2</v>
      </c>
      <c r="U13" s="63">
        <f t="shared" si="9"/>
        <v>-6019</v>
      </c>
      <c r="V13" s="63">
        <f t="shared" si="10"/>
        <v>-363</v>
      </c>
      <c r="W13" s="64">
        <f t="shared" si="0"/>
        <v>3.1013351402259467E-2</v>
      </c>
      <c r="X13" s="64">
        <f t="shared" si="11"/>
        <v>0.27648237674166803</v>
      </c>
      <c r="Y13" s="219">
        <v>53283</v>
      </c>
      <c r="Z13" s="63">
        <v>30848</v>
      </c>
      <c r="AA13" s="63">
        <v>51369</v>
      </c>
      <c r="AB13" s="63">
        <v>63577</v>
      </c>
      <c r="AC13" s="63">
        <v>55534</v>
      </c>
      <c r="AD13" s="64">
        <f t="shared" si="12"/>
        <v>-0.12650801390439936</v>
      </c>
      <c r="AE13" s="64">
        <f t="shared" si="13"/>
        <v>4.224611977553816E-2</v>
      </c>
      <c r="AF13" s="63">
        <f t="shared" si="14"/>
        <v>-8043</v>
      </c>
      <c r="AG13" s="63">
        <f t="shared" si="15"/>
        <v>2251</v>
      </c>
      <c r="AH13" s="64">
        <f t="shared" si="16"/>
        <v>3.6202345649153936E-2</v>
      </c>
      <c r="AI13" s="64">
        <f t="shared" si="17"/>
        <v>0.52745353177505294</v>
      </c>
    </row>
    <row r="14" spans="1:35" ht="15.75" x14ac:dyDescent="0.25">
      <c r="A14" s="213" t="s">
        <v>110</v>
      </c>
      <c r="B14" s="62" t="s">
        <v>110</v>
      </c>
      <c r="C14" s="217">
        <v>155547</v>
      </c>
      <c r="D14" s="58">
        <v>36428</v>
      </c>
      <c r="E14" s="58">
        <v>147558</v>
      </c>
      <c r="F14" s="58">
        <v>199887</v>
      </c>
      <c r="G14" s="58">
        <v>208971</v>
      </c>
      <c r="H14" s="221">
        <f t="shared" si="1"/>
        <v>4.5445676807396085E-2</v>
      </c>
      <c r="I14" s="221">
        <f t="shared" si="2"/>
        <v>0.34345889023896303</v>
      </c>
      <c r="J14" s="222">
        <f t="shared" si="3"/>
        <v>9084</v>
      </c>
      <c r="K14" s="222">
        <f t="shared" si="4"/>
        <v>53424</v>
      </c>
      <c r="L14" s="221">
        <f t="shared" si="5"/>
        <v>5.3951418396320672E-2</v>
      </c>
      <c r="M14" s="221">
        <f t="shared" si="6"/>
        <v>5.3951418396320672E-2</v>
      </c>
      <c r="N14" s="219">
        <v>28137</v>
      </c>
      <c r="O14" s="63">
        <v>5521</v>
      </c>
      <c r="P14" s="63">
        <v>28665</v>
      </c>
      <c r="Q14" s="63">
        <v>41893</v>
      </c>
      <c r="R14" s="63">
        <v>40359</v>
      </c>
      <c r="S14" s="64">
        <f t="shared" si="7"/>
        <v>-3.6617095934881716E-2</v>
      </c>
      <c r="T14" s="64">
        <f t="shared" si="8"/>
        <v>0.43437466680882819</v>
      </c>
      <c r="U14" s="63">
        <f t="shared" si="9"/>
        <v>-1534</v>
      </c>
      <c r="V14" s="63">
        <f t="shared" si="10"/>
        <v>12222</v>
      </c>
      <c r="W14" s="64">
        <f t="shared" si="0"/>
        <v>4.2997864968869454E-2</v>
      </c>
      <c r="X14" s="64">
        <f t="shared" si="11"/>
        <v>0.19313206138650818</v>
      </c>
      <c r="Y14" s="219">
        <v>53103</v>
      </c>
      <c r="Z14" s="63">
        <v>14981</v>
      </c>
      <c r="AA14" s="63">
        <v>55063</v>
      </c>
      <c r="AB14" s="63">
        <v>72343</v>
      </c>
      <c r="AC14" s="63">
        <v>76771</v>
      </c>
      <c r="AD14" s="64">
        <f t="shared" si="12"/>
        <v>6.1208409935999297E-2</v>
      </c>
      <c r="AE14" s="64">
        <f t="shared" si="13"/>
        <v>0.44569986629757263</v>
      </c>
      <c r="AF14" s="63">
        <f t="shared" si="14"/>
        <v>4428</v>
      </c>
      <c r="AG14" s="63">
        <f t="shared" si="15"/>
        <v>23668</v>
      </c>
      <c r="AH14" s="64">
        <f t="shared" si="16"/>
        <v>5.0046643098483758E-2</v>
      </c>
      <c r="AI14" s="64">
        <f t="shared" si="17"/>
        <v>0.36737633451531554</v>
      </c>
    </row>
    <row r="15" spans="1:35" ht="15.75" x14ac:dyDescent="0.25">
      <c r="A15" s="213" t="s">
        <v>117</v>
      </c>
      <c r="B15" s="62" t="s">
        <v>211</v>
      </c>
      <c r="C15" s="217">
        <v>149990</v>
      </c>
      <c r="D15" s="58">
        <v>37980</v>
      </c>
      <c r="E15" s="58">
        <v>114279</v>
      </c>
      <c r="F15" s="58">
        <v>166843</v>
      </c>
      <c r="G15" s="58">
        <v>173532</v>
      </c>
      <c r="H15" s="221">
        <f t="shared" si="1"/>
        <v>4.0091583105074768E-2</v>
      </c>
      <c r="I15" s="221">
        <f t="shared" si="2"/>
        <v>0.15695713047536497</v>
      </c>
      <c r="J15" s="222">
        <f t="shared" si="3"/>
        <v>6689</v>
      </c>
      <c r="K15" s="222">
        <f t="shared" si="4"/>
        <v>23542</v>
      </c>
      <c r="L15" s="221">
        <f t="shared" si="5"/>
        <v>4.4801898527309147E-2</v>
      </c>
      <c r="M15" s="221">
        <f t="shared" si="6"/>
        <v>4.4801898527309147E-2</v>
      </c>
      <c r="N15" s="219">
        <v>62541</v>
      </c>
      <c r="O15" s="63">
        <v>15771</v>
      </c>
      <c r="P15" s="63">
        <v>47362</v>
      </c>
      <c r="Q15" s="63">
        <v>74198</v>
      </c>
      <c r="R15" s="63">
        <v>73920</v>
      </c>
      <c r="S15" s="64">
        <f t="shared" si="7"/>
        <v>-3.746731717836016E-3</v>
      </c>
      <c r="T15" s="64">
        <f t="shared" si="8"/>
        <v>0.18194464431333035</v>
      </c>
      <c r="U15" s="63">
        <f t="shared" si="9"/>
        <v>-278</v>
      </c>
      <c r="V15" s="63">
        <f t="shared" si="10"/>
        <v>11379</v>
      </c>
      <c r="W15" s="64">
        <f t="shared" si="0"/>
        <v>7.875324409670284E-2</v>
      </c>
      <c r="X15" s="64">
        <f t="shared" si="11"/>
        <v>0.42597330751676926</v>
      </c>
      <c r="Y15" s="219">
        <v>48188</v>
      </c>
      <c r="Z15" s="63">
        <v>14044</v>
      </c>
      <c r="AA15" s="63">
        <v>41587</v>
      </c>
      <c r="AB15" s="63">
        <v>52380</v>
      </c>
      <c r="AC15" s="63">
        <v>65629</v>
      </c>
      <c r="AD15" s="64">
        <f t="shared" si="12"/>
        <v>0.25294005345551729</v>
      </c>
      <c r="AE15" s="64">
        <f t="shared" si="13"/>
        <v>0.36193658172159049</v>
      </c>
      <c r="AF15" s="63">
        <f t="shared" si="14"/>
        <v>13249</v>
      </c>
      <c r="AG15" s="63">
        <f t="shared" si="15"/>
        <v>17441</v>
      </c>
      <c r="AH15" s="64">
        <f t="shared" si="16"/>
        <v>4.2783227259126366E-2</v>
      </c>
      <c r="AI15" s="64">
        <f t="shared" si="17"/>
        <v>0.37819537606896708</v>
      </c>
    </row>
    <row r="16" spans="1:35" ht="15.75" x14ac:dyDescent="0.25">
      <c r="A16" s="213" t="s">
        <v>101</v>
      </c>
      <c r="B16" s="62" t="s">
        <v>101</v>
      </c>
      <c r="C16" s="217">
        <v>177720</v>
      </c>
      <c r="D16" s="58">
        <v>16915</v>
      </c>
      <c r="E16" s="58">
        <v>68451</v>
      </c>
      <c r="F16" s="58">
        <v>164729</v>
      </c>
      <c r="G16" s="58">
        <v>189236</v>
      </c>
      <c r="H16" s="221">
        <f t="shared" si="1"/>
        <v>0.14877161884064138</v>
      </c>
      <c r="I16" s="221">
        <f t="shared" si="2"/>
        <v>6.4798559531847877E-2</v>
      </c>
      <c r="J16" s="222">
        <f t="shared" si="3"/>
        <v>24507</v>
      </c>
      <c r="K16" s="222">
        <f t="shared" si="4"/>
        <v>11516</v>
      </c>
      <c r="L16" s="221">
        <f t="shared" si="5"/>
        <v>4.8856303561959025E-2</v>
      </c>
      <c r="M16" s="221">
        <f t="shared" si="6"/>
        <v>4.8856303561959025E-2</v>
      </c>
      <c r="N16" s="219">
        <v>21762</v>
      </c>
      <c r="O16" s="63">
        <v>1958</v>
      </c>
      <c r="P16" s="63">
        <v>8819</v>
      </c>
      <c r="Q16" s="63">
        <v>20406</v>
      </c>
      <c r="R16" s="63">
        <v>27689</v>
      </c>
      <c r="S16" s="64">
        <f t="shared" si="7"/>
        <v>0.35690483191218259</v>
      </c>
      <c r="T16" s="64">
        <f t="shared" si="8"/>
        <v>0.2723554820329015</v>
      </c>
      <c r="U16" s="63">
        <f t="shared" si="9"/>
        <v>7283</v>
      </c>
      <c r="V16" s="63">
        <f t="shared" si="10"/>
        <v>5927</v>
      </c>
      <c r="W16" s="64">
        <f t="shared" si="0"/>
        <v>2.9499439607597471E-2</v>
      </c>
      <c r="X16" s="64">
        <f t="shared" si="11"/>
        <v>0.14631993912363397</v>
      </c>
      <c r="Y16" s="219">
        <v>48399</v>
      </c>
      <c r="Z16" s="63">
        <v>6142</v>
      </c>
      <c r="AA16" s="63">
        <v>19540</v>
      </c>
      <c r="AB16" s="63">
        <v>47761</v>
      </c>
      <c r="AC16" s="63">
        <v>49875</v>
      </c>
      <c r="AD16" s="64">
        <f t="shared" si="12"/>
        <v>4.4262054814597773E-2</v>
      </c>
      <c r="AE16" s="64">
        <f t="shared" si="13"/>
        <v>3.0496497861526084E-2</v>
      </c>
      <c r="AF16" s="63">
        <f t="shared" si="14"/>
        <v>2114</v>
      </c>
      <c r="AG16" s="63">
        <f t="shared" si="15"/>
        <v>1476</v>
      </c>
      <c r="AH16" s="64">
        <f t="shared" si="16"/>
        <v>3.2513270955658743E-2</v>
      </c>
      <c r="AI16" s="64">
        <f t="shared" si="17"/>
        <v>0.26355978777822403</v>
      </c>
    </row>
    <row r="17" spans="1:35" ht="16.5" thickBot="1" x14ac:dyDescent="0.3">
      <c r="A17" s="213" t="s">
        <v>107</v>
      </c>
      <c r="B17" s="62" t="s">
        <v>107</v>
      </c>
      <c r="C17" s="217">
        <v>117063</v>
      </c>
      <c r="D17" s="58">
        <v>36587</v>
      </c>
      <c r="E17" s="58">
        <v>99146</v>
      </c>
      <c r="F17" s="58">
        <v>162225</v>
      </c>
      <c r="G17" s="58">
        <v>155233</v>
      </c>
      <c r="H17" s="221">
        <f t="shared" si="1"/>
        <v>-4.3100631838495884E-2</v>
      </c>
      <c r="I17" s="221">
        <f t="shared" si="2"/>
        <v>0.32606374345437916</v>
      </c>
      <c r="J17" s="222">
        <f t="shared" si="3"/>
        <v>-6992</v>
      </c>
      <c r="K17" s="222">
        <f t="shared" si="4"/>
        <v>38170</v>
      </c>
      <c r="L17" s="221">
        <f t="shared" si="5"/>
        <v>4.0077525263869374E-2</v>
      </c>
      <c r="M17" s="221">
        <f t="shared" si="6"/>
        <v>4.0077525263869374E-2</v>
      </c>
      <c r="N17" s="219">
        <v>24697</v>
      </c>
      <c r="O17" s="63">
        <v>7368</v>
      </c>
      <c r="P17" s="63">
        <v>15731</v>
      </c>
      <c r="Q17" s="63">
        <v>30202</v>
      </c>
      <c r="R17" s="63">
        <v>28075</v>
      </c>
      <c r="S17" s="64">
        <f t="shared" si="7"/>
        <v>-7.0425799615919438E-2</v>
      </c>
      <c r="T17" s="64">
        <f t="shared" si="8"/>
        <v>0.13677774628497397</v>
      </c>
      <c r="U17" s="63">
        <f t="shared" si="9"/>
        <v>-2127</v>
      </c>
      <c r="V17" s="63">
        <f t="shared" si="10"/>
        <v>3378</v>
      </c>
      <c r="W17" s="64">
        <f t="shared" si="0"/>
        <v>2.9910678138730145E-2</v>
      </c>
      <c r="X17" s="64">
        <f t="shared" si="11"/>
        <v>0.18085716310320615</v>
      </c>
      <c r="Y17" s="219">
        <v>46165</v>
      </c>
      <c r="Z17" s="63">
        <v>16021</v>
      </c>
      <c r="AA17" s="63">
        <v>45544</v>
      </c>
      <c r="AB17" s="63">
        <v>66547</v>
      </c>
      <c r="AC17" s="63">
        <v>70822</v>
      </c>
      <c r="AD17" s="64">
        <f t="shared" si="12"/>
        <v>6.4240311358889191E-2</v>
      </c>
      <c r="AE17" s="64">
        <f t="shared" si="13"/>
        <v>0.53410592440160287</v>
      </c>
      <c r="AF17" s="63">
        <f t="shared" si="14"/>
        <v>4275</v>
      </c>
      <c r="AG17" s="63">
        <f t="shared" si="15"/>
        <v>24657</v>
      </c>
      <c r="AH17" s="64">
        <f t="shared" si="16"/>
        <v>4.616851880945691E-2</v>
      </c>
      <c r="AI17" s="64">
        <f t="shared" si="17"/>
        <v>0.45623031185379398</v>
      </c>
    </row>
    <row r="18" spans="1:35" ht="15.75" x14ac:dyDescent="0.25">
      <c r="A18" s="213" t="s">
        <v>121</v>
      </c>
      <c r="B18" s="62" t="s">
        <v>121</v>
      </c>
      <c r="C18" s="217">
        <v>115777</v>
      </c>
      <c r="D18" s="58">
        <v>3656</v>
      </c>
      <c r="E18" s="58">
        <v>46967</v>
      </c>
      <c r="F18" s="58">
        <v>93446</v>
      </c>
      <c r="G18" s="58">
        <v>109170</v>
      </c>
      <c r="H18" s="59">
        <f t="shared" si="1"/>
        <v>0.1682683046893394</v>
      </c>
      <c r="I18" s="59">
        <f t="shared" si="2"/>
        <v>-5.7066602174870695E-2</v>
      </c>
      <c r="J18" s="58">
        <f t="shared" si="3"/>
        <v>15724</v>
      </c>
      <c r="K18" s="58">
        <f t="shared" si="4"/>
        <v>-6607</v>
      </c>
      <c r="L18" s="59">
        <f t="shared" si="5"/>
        <v>2.8185137393831335E-2</v>
      </c>
      <c r="M18" s="218">
        <f t="shared" si="6"/>
        <v>2.8185137393831335E-2</v>
      </c>
      <c r="N18" s="219">
        <v>78154</v>
      </c>
      <c r="O18" s="63">
        <v>2491</v>
      </c>
      <c r="P18" s="63">
        <v>24980</v>
      </c>
      <c r="Q18" s="63">
        <v>63074</v>
      </c>
      <c r="R18" s="63">
        <v>77732</v>
      </c>
      <c r="S18" s="64">
        <f t="shared" si="7"/>
        <v>0.23239369629324291</v>
      </c>
      <c r="T18" s="64">
        <f t="shared" si="8"/>
        <v>-5.3995956700872982E-3</v>
      </c>
      <c r="U18" s="63">
        <f t="shared" si="9"/>
        <v>14658</v>
      </c>
      <c r="V18" s="63">
        <f t="shared" si="10"/>
        <v>-422</v>
      </c>
      <c r="W18" s="64">
        <f t="shared" si="0"/>
        <v>8.2814490937836924E-2</v>
      </c>
      <c r="X18" s="64">
        <f t="shared" si="11"/>
        <v>0.71202711367591831</v>
      </c>
      <c r="Y18" s="219">
        <v>22361</v>
      </c>
      <c r="Z18" s="63">
        <v>832</v>
      </c>
      <c r="AA18" s="63">
        <v>6183</v>
      </c>
      <c r="AB18" s="63">
        <v>11646</v>
      </c>
      <c r="AC18" s="63">
        <v>17539</v>
      </c>
      <c r="AD18" s="64">
        <f t="shared" si="12"/>
        <v>0.50601064743259494</v>
      </c>
      <c r="AE18" s="64">
        <f t="shared" si="13"/>
        <v>-0.21564330754438532</v>
      </c>
      <c r="AF18" s="63">
        <f t="shared" si="14"/>
        <v>5893</v>
      </c>
      <c r="AG18" s="63">
        <f t="shared" si="15"/>
        <v>-4822</v>
      </c>
      <c r="AH18" s="64">
        <f t="shared" si="16"/>
        <v>1.1433589158722781E-2</v>
      </c>
      <c r="AI18" s="64">
        <f t="shared" si="17"/>
        <v>0.16065768984153156</v>
      </c>
    </row>
    <row r="19" spans="1:35" ht="45" x14ac:dyDescent="0.25">
      <c r="A19" s="213" t="s">
        <v>176</v>
      </c>
      <c r="B19" s="223" t="s">
        <v>212</v>
      </c>
      <c r="C19" s="217">
        <f>C8-C9-C11-C12-C13-C14-C15-C16-C17-C18</f>
        <v>364444</v>
      </c>
      <c r="D19" s="217">
        <f>D8-D9-D11-D12-D13-D14-D15-D16-D17-D18</f>
        <v>79549</v>
      </c>
      <c r="E19" s="217">
        <f>E8-E9-E11-E12-E13-E14-E15-E16-E17-E18</f>
        <v>245882</v>
      </c>
      <c r="F19" s="217">
        <f>F8-F9-F11-F12-F13-F14-F15-F16-F17-F18</f>
        <v>322046</v>
      </c>
      <c r="G19" s="217">
        <f>G8-G9-G11-G12-G13-G14-G15-G16-G17-G18</f>
        <v>358658</v>
      </c>
      <c r="H19" s="224">
        <f t="shared" si="1"/>
        <v>0.11368562255081582</v>
      </c>
      <c r="I19" s="224">
        <f t="shared" si="2"/>
        <v>-1.5876238873462012E-2</v>
      </c>
      <c r="J19" s="225">
        <f t="shared" si="3"/>
        <v>36612</v>
      </c>
      <c r="K19" s="225">
        <f t="shared" si="4"/>
        <v>-5786</v>
      </c>
      <c r="L19" s="224">
        <f t="shared" si="5"/>
        <v>9.2597096339624069E-2</v>
      </c>
      <c r="M19" s="224">
        <f t="shared" si="6"/>
        <v>9.2597096339624069E-2</v>
      </c>
      <c r="N19" s="219">
        <f>N8-N9-N11-N12-N13-N14-N15-N16-N17-N18</f>
        <v>101826</v>
      </c>
      <c r="O19" s="226">
        <f>O8-O9-O11-O12-O13-O14-O15-O16-O17-O18</f>
        <v>17431</v>
      </c>
      <c r="P19" s="226">
        <f>P8-P9-P11-P12-P13-P14-P15-P16-P17-P18</f>
        <v>61582</v>
      </c>
      <c r="Q19" s="226">
        <f>Q8-Q9-Q11-Q12-Q13-Q14-Q15-Q16-Q17-Q18</f>
        <v>89851</v>
      </c>
      <c r="R19" s="226">
        <f>R8-R9-R11-R12-R13-R14-R15-R16-R17-R18</f>
        <v>104376</v>
      </c>
      <c r="S19" s="227">
        <f t="shared" si="7"/>
        <v>0.16165652023906252</v>
      </c>
      <c r="T19" s="64">
        <f t="shared" si="8"/>
        <v>2.5042719934005087E-2</v>
      </c>
      <c r="U19" s="226">
        <f t="shared" si="9"/>
        <v>14525</v>
      </c>
      <c r="V19" s="63">
        <f t="shared" si="10"/>
        <v>2550</v>
      </c>
      <c r="W19" s="227">
        <f t="shared" si="0"/>
        <v>0.11120060343394828</v>
      </c>
      <c r="X19" s="227">
        <f t="shared" si="11"/>
        <v>0.29101818445427119</v>
      </c>
      <c r="Y19" s="219">
        <f t="shared" ref="Y19:AC19" si="18">Y8-Y9-Y11-Y12-Y13-Y14-Y15-Y16-Y17-Y18</f>
        <v>165705</v>
      </c>
      <c r="Z19" s="226">
        <f t="shared" si="18"/>
        <v>39727</v>
      </c>
      <c r="AA19" s="226">
        <f t="shared" si="18"/>
        <v>120829</v>
      </c>
      <c r="AB19" s="226">
        <f t="shared" si="18"/>
        <v>144593</v>
      </c>
      <c r="AC19" s="226">
        <f t="shared" si="18"/>
        <v>161442</v>
      </c>
      <c r="AD19" s="64">
        <f t="shared" si="12"/>
        <v>0.11652707945751173</v>
      </c>
      <c r="AE19" s="227">
        <f t="shared" si="13"/>
        <v>-2.5726441567846425E-2</v>
      </c>
      <c r="AF19" s="63">
        <f t="shared" si="14"/>
        <v>16849</v>
      </c>
      <c r="AG19" s="226">
        <f t="shared" si="15"/>
        <v>-4263</v>
      </c>
      <c r="AH19" s="64">
        <f t="shared" si="16"/>
        <v>0.10524325793731246</v>
      </c>
      <c r="AI19" s="227">
        <f t="shared" si="17"/>
        <v>0.4501279770700779</v>
      </c>
    </row>
    <row r="20" spans="1:35" ht="15" customHeight="1" x14ac:dyDescent="0.25">
      <c r="A20" s="213"/>
      <c r="C20" s="211" t="s">
        <v>164</v>
      </c>
      <c r="D20" s="212"/>
      <c r="E20" s="212"/>
      <c r="F20" s="212"/>
      <c r="G20" s="212"/>
      <c r="H20" s="212"/>
      <c r="I20" s="212"/>
      <c r="J20" s="212"/>
      <c r="K20" s="212"/>
      <c r="L20" s="212"/>
      <c r="M20" s="212"/>
      <c r="N20" s="211" t="s">
        <v>163</v>
      </c>
      <c r="O20" s="212"/>
      <c r="P20" s="212"/>
      <c r="Q20" s="212"/>
      <c r="R20" s="212"/>
      <c r="S20" s="212"/>
      <c r="T20" s="212"/>
      <c r="U20" s="212"/>
      <c r="V20" s="212"/>
      <c r="W20" s="212"/>
      <c r="X20" s="212"/>
      <c r="Y20" s="211" t="s">
        <v>165</v>
      </c>
      <c r="Z20" s="212"/>
      <c r="AA20" s="212"/>
      <c r="AB20" s="212"/>
      <c r="AC20" s="212"/>
      <c r="AD20" s="212"/>
      <c r="AE20" s="212"/>
      <c r="AF20" s="212"/>
      <c r="AG20" s="212"/>
      <c r="AH20" s="212"/>
      <c r="AI20" s="212"/>
    </row>
    <row r="21" spans="1:35" ht="60.75" thickBot="1" x14ac:dyDescent="0.3">
      <c r="A21" s="213"/>
      <c r="B21" s="28"/>
      <c r="C21" s="50" t="s">
        <v>235</v>
      </c>
      <c r="D21" s="50" t="s">
        <v>236</v>
      </c>
      <c r="E21" s="50" t="s">
        <v>237</v>
      </c>
      <c r="F21" s="50" t="s">
        <v>238</v>
      </c>
      <c r="G21" s="50" t="s">
        <v>239</v>
      </c>
      <c r="H21" s="33" t="str">
        <f>CONCATENATE("Variación ",RIGHT(G21,2),"/",RIGHT(F21,2))</f>
        <v>Variación 23/22</v>
      </c>
      <c r="I21" s="33" t="str">
        <f>CONCATENATE("Variación ",RIGHT(G21,2),"/",RIGHT(C21,2))</f>
        <v>Variación 23/19</v>
      </c>
      <c r="J21" s="33" t="str">
        <f>CONCATENATE("diferencia ",RIGHT(G21,2),"/",RIGHT(F21,2))</f>
        <v>diferencia 23/22</v>
      </c>
      <c r="K21" s="33" t="str">
        <f>CONCATENATE("diferencia ",RIGHT(G21,2),"/",RIGHT(C21,2))</f>
        <v>diferencia 23/19</v>
      </c>
      <c r="L21" s="214" t="str">
        <f>CONCATENATE("Cuota ",RIGHT(G21,4))</f>
        <v>Cuota 2023</v>
      </c>
      <c r="M21" s="215" t="s">
        <v>208</v>
      </c>
      <c r="N21" s="50" t="s">
        <v>235</v>
      </c>
      <c r="O21" s="50" t="s">
        <v>236</v>
      </c>
      <c r="P21" s="50" t="s">
        <v>237</v>
      </c>
      <c r="Q21" s="50" t="s">
        <v>238</v>
      </c>
      <c r="R21" s="50" t="s">
        <v>239</v>
      </c>
      <c r="S21" s="33" t="str">
        <f>CONCATENATE("Variación ",RIGHT(R21,2),"/",RIGHT(Q21,2))</f>
        <v>Variación 23/22</v>
      </c>
      <c r="T21" s="33" t="str">
        <f>CONCATENATE("Variación ",RIGHT(R21,2),"/",RIGHT(N21,2))</f>
        <v>Variación 23/19</v>
      </c>
      <c r="U21" s="33" t="str">
        <f>CONCATENATE("diferencia ",RIGHT(R21,2),"/",RIGHT(Q21,2))</f>
        <v>diferencia 23/22</v>
      </c>
      <c r="V21" s="33" t="str">
        <f>CONCATENATE("diferencia ",RIGHT(R21,2),"/",RIGHT(N21,2))</f>
        <v>diferencia 23/19</v>
      </c>
      <c r="W21" s="214" t="str">
        <f>CONCATENATE("Cuota ",RIGHT(R21,4))</f>
        <v>Cuota 2023</v>
      </c>
      <c r="X21" s="215" t="s">
        <v>208</v>
      </c>
      <c r="Y21" s="50" t="s">
        <v>235</v>
      </c>
      <c r="Z21" s="50" t="s">
        <v>236</v>
      </c>
      <c r="AA21" s="50" t="s">
        <v>237</v>
      </c>
      <c r="AB21" s="50" t="s">
        <v>238</v>
      </c>
      <c r="AC21" s="50" t="s">
        <v>239</v>
      </c>
      <c r="AD21" s="33" t="str">
        <f>CONCATENATE("Variación ",RIGHT(AC21,2),"/",RIGHT(AB21,2))</f>
        <v>Variación 23/22</v>
      </c>
      <c r="AE21" s="33" t="str">
        <f>CONCATENATE("Variación ",RIGHT(AC21,2),"/",RIGHT(Y21,2))</f>
        <v>Variación 23/19</v>
      </c>
      <c r="AF21" s="33" t="str">
        <f>CONCATENATE("diferencia ",RIGHT(AC21,2),"/",RIGHT(AB21,2))</f>
        <v>diferencia 23/22</v>
      </c>
      <c r="AG21" s="33" t="str">
        <f>CONCATENATE("diferencia ",RIGHT(AC21,2),"/",RIGHT(Y21,2))</f>
        <v>diferencia 23/19</v>
      </c>
      <c r="AH21" s="214" t="str">
        <f>CONCATENATE("Cuota ",RIGHT(AC21,4))</f>
        <v>Cuota 2023</v>
      </c>
      <c r="AI21" s="215" t="s">
        <v>208</v>
      </c>
    </row>
    <row r="22" spans="1:35" x14ac:dyDescent="0.25">
      <c r="A22" s="213" t="s">
        <v>57</v>
      </c>
      <c r="B22" s="62" t="s">
        <v>58</v>
      </c>
      <c r="C22" s="219">
        <v>491710</v>
      </c>
      <c r="D22" s="63">
        <v>148863</v>
      </c>
      <c r="E22" s="63">
        <v>351127</v>
      </c>
      <c r="F22" s="63">
        <v>578376</v>
      </c>
      <c r="G22" s="63">
        <v>568813</v>
      </c>
      <c r="H22" s="64">
        <f>G22/F22-1</f>
        <v>-1.653422686971795E-2</v>
      </c>
      <c r="I22" s="64">
        <f>G22/C22-1</f>
        <v>0.15680584084114613</v>
      </c>
      <c r="J22" s="63">
        <f>G22-F22</f>
        <v>-9563</v>
      </c>
      <c r="K22" s="63">
        <f>G22-C22</f>
        <v>77103</v>
      </c>
      <c r="L22" s="64">
        <f>G22/$G$22</f>
        <v>1</v>
      </c>
      <c r="M22" s="64">
        <f>G22/$G8</f>
        <v>0.1468541958083483</v>
      </c>
      <c r="N22" s="219">
        <v>768532</v>
      </c>
      <c r="O22" s="63">
        <v>154110</v>
      </c>
      <c r="P22" s="63">
        <v>426526</v>
      </c>
      <c r="Q22" s="63">
        <v>765396</v>
      </c>
      <c r="R22" s="63">
        <v>783261</v>
      </c>
      <c r="S22" s="64">
        <f>R22/Q22-1</f>
        <v>2.3340858849536739E-2</v>
      </c>
      <c r="T22" s="64">
        <f>R22/N22-1</f>
        <v>1.9165109585547402E-2</v>
      </c>
      <c r="U22" s="63">
        <f>R22-Q22</f>
        <v>17865</v>
      </c>
      <c r="V22" s="63">
        <f>R22-N22</f>
        <v>14729</v>
      </c>
      <c r="W22" s="64">
        <f>R22/$R$22</f>
        <v>1</v>
      </c>
      <c r="X22" s="64">
        <f>R22/$G8</f>
        <v>0.20221964734111683</v>
      </c>
      <c r="Y22" s="219">
        <v>62596</v>
      </c>
      <c r="Z22" s="63">
        <v>18558</v>
      </c>
      <c r="AA22" s="63">
        <v>49185</v>
      </c>
      <c r="AB22" s="63">
        <v>44825</v>
      </c>
      <c r="AC22" s="63">
        <v>36393</v>
      </c>
      <c r="AD22" s="64">
        <f>AC22/AB22-1</f>
        <v>-0.18810931399888453</v>
      </c>
      <c r="AE22" s="64">
        <f>AC22/Y22-1</f>
        <v>-0.41860502268515565</v>
      </c>
      <c r="AF22" s="63">
        <f>AC22-AB22</f>
        <v>-8432</v>
      </c>
      <c r="AG22" s="63">
        <f>AC22-Y22</f>
        <v>-26203</v>
      </c>
      <c r="AH22" s="64">
        <f>AC22/$AC$22</f>
        <v>1</v>
      </c>
      <c r="AI22" s="64">
        <f>AC22/$G8</f>
        <v>9.3958203276880443E-3</v>
      </c>
    </row>
    <row r="23" spans="1:35" ht="30" x14ac:dyDescent="0.25">
      <c r="A23" s="213" t="s">
        <v>88</v>
      </c>
      <c r="B23" s="62" t="s">
        <v>210</v>
      </c>
      <c r="C23" s="219">
        <v>62792</v>
      </c>
      <c r="D23" s="63">
        <v>39806</v>
      </c>
      <c r="E23" s="63">
        <v>65724</v>
      </c>
      <c r="F23" s="63">
        <v>58086</v>
      </c>
      <c r="G23" s="63">
        <v>59075</v>
      </c>
      <c r="H23" s="64">
        <f t="shared" ref="H23:H33" si="19">G23/F23-1</f>
        <v>1.7026477980924826E-2</v>
      </c>
      <c r="I23" s="64">
        <f t="shared" ref="I23:I33" si="20">G23/C23-1</f>
        <v>-5.9195438909415254E-2</v>
      </c>
      <c r="J23" s="63">
        <f t="shared" ref="J23:J33" si="21">G23-F23</f>
        <v>989</v>
      </c>
      <c r="K23" s="63">
        <f t="shared" ref="K23:K33" si="22">G23-C23</f>
        <v>-3717</v>
      </c>
      <c r="L23" s="64">
        <f t="shared" ref="L23:L33" si="23">G23/$G$22</f>
        <v>0.10385662774936578</v>
      </c>
      <c r="M23" s="64">
        <f t="shared" ref="M23:M33" si="24">G23/$G9</f>
        <v>9.268004166875847E-2</v>
      </c>
      <c r="N23" s="219">
        <v>109843</v>
      </c>
      <c r="O23" s="63">
        <v>63154</v>
      </c>
      <c r="P23" s="63">
        <v>145501</v>
      </c>
      <c r="Q23" s="63">
        <v>128667</v>
      </c>
      <c r="R23" s="63">
        <v>114758</v>
      </c>
      <c r="S23" s="64">
        <f t="shared" ref="S23:S33" si="25">R23/Q23-1</f>
        <v>-0.10810075621565751</v>
      </c>
      <c r="T23" s="64">
        <f t="shared" ref="T23:T33" si="26">R23/N23-1</f>
        <v>4.474568247407662E-2</v>
      </c>
      <c r="U23" s="63">
        <f t="shared" ref="U23:U33" si="27">R23-Q23</f>
        <v>-13909</v>
      </c>
      <c r="V23" s="63">
        <f t="shared" ref="V23:V33" si="28">R23-N23</f>
        <v>4915</v>
      </c>
      <c r="W23" s="64">
        <f t="shared" ref="W23:W33" si="29">R23/$R$22</f>
        <v>0.14651310355041294</v>
      </c>
      <c r="X23" s="64">
        <f t="shared" ref="X23:X33" si="30">R23/$G9</f>
        <v>0.18003853105075557</v>
      </c>
      <c r="Y23" s="219">
        <v>21210</v>
      </c>
      <c r="Z23" s="63">
        <v>12742</v>
      </c>
      <c r="AA23" s="63">
        <v>30791</v>
      </c>
      <c r="AB23" s="63">
        <v>22237</v>
      </c>
      <c r="AC23" s="63">
        <v>19434</v>
      </c>
      <c r="AD23" s="64">
        <f t="shared" ref="AD23:AD33" si="31">AC23/AB23-1</f>
        <v>-0.12605117596798132</v>
      </c>
      <c r="AE23" s="64">
        <f t="shared" ref="AE23:AE33" si="32">AC23/Y23-1</f>
        <v>-8.3734087694483761E-2</v>
      </c>
      <c r="AF23" s="63">
        <f t="shared" ref="AF23:AF33" si="33">AC23-AB23</f>
        <v>-2803</v>
      </c>
      <c r="AG23" s="63">
        <f t="shared" ref="AG23:AG33" si="34">AC23-Y23</f>
        <v>-1776</v>
      </c>
      <c r="AH23" s="64">
        <f t="shared" ref="AH23:AH33" si="35">AC23/$AC$22</f>
        <v>0.53400379193801006</v>
      </c>
      <c r="AI23" s="64">
        <f t="shared" ref="AI23:AI33" si="36">AC23/$G9</f>
        <v>3.0489105878809177E-2</v>
      </c>
    </row>
    <row r="24" spans="1:35" ht="30" x14ac:dyDescent="0.25">
      <c r="A24" s="213" t="s">
        <v>92</v>
      </c>
      <c r="B24" s="62" t="s">
        <v>93</v>
      </c>
      <c r="C24" s="219">
        <v>428919</v>
      </c>
      <c r="D24" s="63">
        <v>109058</v>
      </c>
      <c r="E24" s="63">
        <v>285404</v>
      </c>
      <c r="F24" s="63">
        <v>520291</v>
      </c>
      <c r="G24" s="63">
        <v>509738</v>
      </c>
      <c r="H24" s="64">
        <f t="shared" si="19"/>
        <v>-2.0282880157450389E-2</v>
      </c>
      <c r="I24" s="64">
        <f t="shared" si="20"/>
        <v>0.18842485410998355</v>
      </c>
      <c r="J24" s="63">
        <f t="shared" si="21"/>
        <v>-10553</v>
      </c>
      <c r="K24" s="63">
        <f t="shared" si="22"/>
        <v>80819</v>
      </c>
      <c r="L24" s="64">
        <f t="shared" si="23"/>
        <v>0.89614337225063423</v>
      </c>
      <c r="M24" s="64">
        <f t="shared" si="24"/>
        <v>0.15752539471122498</v>
      </c>
      <c r="N24" s="219">
        <v>658689</v>
      </c>
      <c r="O24" s="63">
        <v>90955</v>
      </c>
      <c r="P24" s="63">
        <v>281026</v>
      </c>
      <c r="Q24" s="63">
        <v>636727</v>
      </c>
      <c r="R24" s="63">
        <v>668504</v>
      </c>
      <c r="S24" s="64">
        <f t="shared" si="25"/>
        <v>4.9906788937802204E-2</v>
      </c>
      <c r="T24" s="64">
        <f t="shared" si="26"/>
        <v>1.4900810549439925E-2</v>
      </c>
      <c r="U24" s="63">
        <f t="shared" si="27"/>
        <v>31777</v>
      </c>
      <c r="V24" s="63">
        <f t="shared" si="28"/>
        <v>9815</v>
      </c>
      <c r="W24" s="64">
        <f t="shared" si="29"/>
        <v>0.85348817316322401</v>
      </c>
      <c r="X24" s="64">
        <f t="shared" si="30"/>
        <v>0.20658918202298582</v>
      </c>
      <c r="Y24" s="219">
        <v>41386</v>
      </c>
      <c r="Z24" s="63">
        <v>5817</v>
      </c>
      <c r="AA24" s="63">
        <v>18394</v>
      </c>
      <c r="AB24" s="63">
        <v>22588</v>
      </c>
      <c r="AC24" s="63">
        <v>16958</v>
      </c>
      <c r="AD24" s="64">
        <f t="shared" si="31"/>
        <v>-0.24924738799362489</v>
      </c>
      <c r="AE24" s="64">
        <f t="shared" si="32"/>
        <v>-0.59024790992122944</v>
      </c>
      <c r="AF24" s="63">
        <f t="shared" si="33"/>
        <v>-5630</v>
      </c>
      <c r="AG24" s="63">
        <f t="shared" si="34"/>
        <v>-24428</v>
      </c>
      <c r="AH24" s="64">
        <f t="shared" si="35"/>
        <v>0.46596873025032287</v>
      </c>
      <c r="AI24" s="64">
        <f t="shared" si="36"/>
        <v>5.240566023158864E-3</v>
      </c>
    </row>
    <row r="25" spans="1:35" x14ac:dyDescent="0.25">
      <c r="A25" s="213" t="s">
        <v>97</v>
      </c>
      <c r="B25" s="62" t="s">
        <v>97</v>
      </c>
      <c r="C25" s="219">
        <v>117060</v>
      </c>
      <c r="D25" s="63">
        <v>12085</v>
      </c>
      <c r="E25" s="63">
        <v>42157</v>
      </c>
      <c r="F25" s="63">
        <v>167700</v>
      </c>
      <c r="G25" s="63">
        <v>174972</v>
      </c>
      <c r="H25" s="64">
        <f t="shared" si="19"/>
        <v>4.336314847942746E-2</v>
      </c>
      <c r="I25" s="64">
        <f t="shared" si="20"/>
        <v>0.49472065607380822</v>
      </c>
      <c r="J25" s="63">
        <f t="shared" si="21"/>
        <v>7272</v>
      </c>
      <c r="K25" s="63">
        <f t="shared" si="22"/>
        <v>57912</v>
      </c>
      <c r="L25" s="64">
        <f t="shared" si="23"/>
        <v>0.30760900331040253</v>
      </c>
      <c r="M25" s="64">
        <f t="shared" si="24"/>
        <v>0.12122698570401194</v>
      </c>
      <c r="N25" s="219">
        <v>359056</v>
      </c>
      <c r="O25" s="63">
        <v>37398</v>
      </c>
      <c r="P25" s="63">
        <v>112829</v>
      </c>
      <c r="Q25" s="63">
        <v>356993</v>
      </c>
      <c r="R25" s="63">
        <v>386304</v>
      </c>
      <c r="S25" s="64">
        <f t="shared" si="25"/>
        <v>8.2105251363472131E-2</v>
      </c>
      <c r="T25" s="64">
        <f t="shared" si="26"/>
        <v>7.5887883784145016E-2</v>
      </c>
      <c r="U25" s="63">
        <f t="shared" si="27"/>
        <v>29311</v>
      </c>
      <c r="V25" s="63">
        <f t="shared" si="28"/>
        <v>27248</v>
      </c>
      <c r="W25" s="64">
        <f t="shared" si="29"/>
        <v>0.49319958481272524</v>
      </c>
      <c r="X25" s="64">
        <f t="shared" si="30"/>
        <v>0.26764550605469806</v>
      </c>
      <c r="Y25" s="219">
        <v>5516</v>
      </c>
      <c r="Z25" s="63">
        <v>208</v>
      </c>
      <c r="AA25" s="63">
        <v>2147</v>
      </c>
      <c r="AB25" s="63">
        <v>4667</v>
      </c>
      <c r="AC25" s="63">
        <v>2959</v>
      </c>
      <c r="AD25" s="64">
        <f t="shared" si="31"/>
        <v>-0.36597385901007073</v>
      </c>
      <c r="AE25" s="64">
        <f t="shared" si="32"/>
        <v>-0.46356055112400285</v>
      </c>
      <c r="AF25" s="63">
        <f t="shared" si="33"/>
        <v>-1708</v>
      </c>
      <c r="AG25" s="63">
        <f t="shared" si="34"/>
        <v>-2557</v>
      </c>
      <c r="AH25" s="64">
        <f t="shared" si="35"/>
        <v>8.1306844722886268E-2</v>
      </c>
      <c r="AI25" s="64">
        <f t="shared" si="36"/>
        <v>2.0501031633528297E-3</v>
      </c>
    </row>
    <row r="26" spans="1:35" x14ac:dyDescent="0.25">
      <c r="A26" s="213" t="s">
        <v>104</v>
      </c>
      <c r="B26" s="62" t="s">
        <v>104</v>
      </c>
      <c r="C26" s="219">
        <v>166179</v>
      </c>
      <c r="D26" s="63">
        <v>61355</v>
      </c>
      <c r="E26" s="63">
        <v>126521</v>
      </c>
      <c r="F26" s="63">
        <v>180581</v>
      </c>
      <c r="G26" s="63">
        <v>163965</v>
      </c>
      <c r="H26" s="64">
        <f t="shared" si="19"/>
        <v>-9.201411001157378E-2</v>
      </c>
      <c r="I26" s="64">
        <f t="shared" si="20"/>
        <v>-1.3322983048399628E-2</v>
      </c>
      <c r="J26" s="63">
        <f t="shared" si="21"/>
        <v>-16616</v>
      </c>
      <c r="K26" s="63">
        <f t="shared" si="22"/>
        <v>-2214</v>
      </c>
      <c r="L26" s="64">
        <f t="shared" si="23"/>
        <v>0.28825817975327567</v>
      </c>
      <c r="M26" s="64">
        <f t="shared" si="24"/>
        <v>0.3329367021265795</v>
      </c>
      <c r="N26" s="219">
        <v>64206</v>
      </c>
      <c r="O26" s="63">
        <v>15775</v>
      </c>
      <c r="P26" s="63">
        <v>34659</v>
      </c>
      <c r="Q26" s="63">
        <v>47824</v>
      </c>
      <c r="R26" s="63">
        <v>42809</v>
      </c>
      <c r="S26" s="64">
        <f t="shared" si="25"/>
        <v>-0.1048636667781867</v>
      </c>
      <c r="T26" s="64">
        <f t="shared" si="26"/>
        <v>-0.33325545899137154</v>
      </c>
      <c r="U26" s="63">
        <f t="shared" si="27"/>
        <v>-5015</v>
      </c>
      <c r="V26" s="63">
        <f t="shared" si="28"/>
        <v>-21397</v>
      </c>
      <c r="W26" s="64">
        <f t="shared" si="29"/>
        <v>5.4654834084679312E-2</v>
      </c>
      <c r="X26" s="64">
        <f t="shared" si="30"/>
        <v>8.6925180869921889E-2</v>
      </c>
      <c r="Y26" s="219">
        <v>17790</v>
      </c>
      <c r="Z26" s="63">
        <v>3762</v>
      </c>
      <c r="AA26" s="63">
        <v>8562</v>
      </c>
      <c r="AB26" s="63">
        <v>7951</v>
      </c>
      <c r="AC26" s="63">
        <v>5100</v>
      </c>
      <c r="AD26" s="64">
        <f t="shared" si="31"/>
        <v>-0.35857124889950953</v>
      </c>
      <c r="AE26" s="64">
        <f t="shared" si="32"/>
        <v>-0.71332209106239453</v>
      </c>
      <c r="AF26" s="63">
        <f t="shared" si="33"/>
        <v>-2851</v>
      </c>
      <c r="AG26" s="63">
        <f t="shared" si="34"/>
        <v>-12690</v>
      </c>
      <c r="AH26" s="64">
        <f t="shared" si="35"/>
        <v>0.14013683950210204</v>
      </c>
      <c r="AI26" s="64">
        <f t="shared" si="36"/>
        <v>1.0355729459613671E-2</v>
      </c>
    </row>
    <row r="27" spans="1:35" x14ac:dyDescent="0.25">
      <c r="A27" s="213" t="s">
        <v>113</v>
      </c>
      <c r="B27" s="62" t="s">
        <v>113</v>
      </c>
      <c r="C27" s="219">
        <v>4034</v>
      </c>
      <c r="D27" s="63">
        <v>2487</v>
      </c>
      <c r="E27" s="63">
        <v>3841</v>
      </c>
      <c r="F27" s="63">
        <v>3636</v>
      </c>
      <c r="G27" s="63">
        <v>4214</v>
      </c>
      <c r="H27" s="64">
        <f t="shared" si="19"/>
        <v>0.15896589658965898</v>
      </c>
      <c r="I27" s="64">
        <f t="shared" si="20"/>
        <v>4.4620723847297983E-2</v>
      </c>
      <c r="J27" s="63">
        <f t="shared" si="21"/>
        <v>578</v>
      </c>
      <c r="K27" s="63">
        <f t="shared" si="22"/>
        <v>180</v>
      </c>
      <c r="L27" s="64">
        <f t="shared" si="23"/>
        <v>7.4084101453377469E-3</v>
      </c>
      <c r="M27" s="64">
        <f t="shared" si="24"/>
        <v>4.00239345788179E-2</v>
      </c>
      <c r="N27" s="219">
        <v>14814</v>
      </c>
      <c r="O27" s="63">
        <v>4358</v>
      </c>
      <c r="P27" s="63">
        <v>8934</v>
      </c>
      <c r="Q27" s="63">
        <v>16250</v>
      </c>
      <c r="R27" s="63">
        <v>15164</v>
      </c>
      <c r="S27" s="64">
        <f t="shared" si="25"/>
        <v>-6.6830769230769249E-2</v>
      </c>
      <c r="T27" s="64">
        <f t="shared" si="26"/>
        <v>2.3626299446469545E-2</v>
      </c>
      <c r="U27" s="63">
        <f t="shared" si="27"/>
        <v>-1086</v>
      </c>
      <c r="V27" s="63">
        <f t="shared" si="28"/>
        <v>350</v>
      </c>
      <c r="W27" s="64">
        <f t="shared" si="29"/>
        <v>1.9360085590882221E-2</v>
      </c>
      <c r="X27" s="64">
        <f t="shared" si="30"/>
        <v>0.14402537825182596</v>
      </c>
      <c r="Y27" s="219">
        <v>2315</v>
      </c>
      <c r="Z27" s="63">
        <v>368</v>
      </c>
      <c r="AA27" s="63">
        <v>994</v>
      </c>
      <c r="AB27" s="63">
        <v>1657</v>
      </c>
      <c r="AC27" s="63">
        <v>694</v>
      </c>
      <c r="AD27" s="64">
        <f t="shared" si="31"/>
        <v>-0.58117079058539534</v>
      </c>
      <c r="AE27" s="64">
        <f t="shared" si="32"/>
        <v>-0.7002159827213823</v>
      </c>
      <c r="AF27" s="63">
        <f t="shared" si="33"/>
        <v>-963</v>
      </c>
      <c r="AG27" s="63">
        <f t="shared" si="34"/>
        <v>-1621</v>
      </c>
      <c r="AH27" s="64">
        <f t="shared" si="35"/>
        <v>1.9069601296952711E-2</v>
      </c>
      <c r="AI27" s="64">
        <f t="shared" si="36"/>
        <v>6.5915070236591414E-3</v>
      </c>
    </row>
    <row r="28" spans="1:35" x14ac:dyDescent="0.25">
      <c r="A28" s="213" t="s">
        <v>110</v>
      </c>
      <c r="B28" s="62" t="s">
        <v>110</v>
      </c>
      <c r="C28" s="219">
        <v>29934</v>
      </c>
      <c r="D28" s="63">
        <v>6657</v>
      </c>
      <c r="E28" s="63">
        <v>27327</v>
      </c>
      <c r="F28" s="63">
        <v>38641</v>
      </c>
      <c r="G28" s="63">
        <v>36050</v>
      </c>
      <c r="H28" s="64">
        <f t="shared" si="19"/>
        <v>-6.7053130094976821E-2</v>
      </c>
      <c r="I28" s="64">
        <f t="shared" si="20"/>
        <v>0.20431616222355853</v>
      </c>
      <c r="J28" s="63">
        <f t="shared" si="21"/>
        <v>-2591</v>
      </c>
      <c r="K28" s="63">
        <f t="shared" si="22"/>
        <v>6116</v>
      </c>
      <c r="L28" s="64">
        <f t="shared" si="23"/>
        <v>6.3377595097158471E-2</v>
      </c>
      <c r="M28" s="64">
        <f t="shared" si="24"/>
        <v>0.17251197534586138</v>
      </c>
      <c r="N28" s="219">
        <v>41596</v>
      </c>
      <c r="O28" s="63">
        <v>8826</v>
      </c>
      <c r="P28" s="63">
        <v>35344</v>
      </c>
      <c r="Q28" s="63">
        <v>45199</v>
      </c>
      <c r="R28" s="63">
        <v>54657</v>
      </c>
      <c r="S28" s="64">
        <f t="shared" si="25"/>
        <v>0.20925241708887365</v>
      </c>
      <c r="T28" s="64">
        <f t="shared" si="26"/>
        <v>0.31399653812866624</v>
      </c>
      <c r="U28" s="63">
        <f t="shared" si="27"/>
        <v>9458</v>
      </c>
      <c r="V28" s="63">
        <f t="shared" si="28"/>
        <v>13061</v>
      </c>
      <c r="W28" s="64">
        <f t="shared" si="29"/>
        <v>6.9781337255397632E-2</v>
      </c>
      <c r="X28" s="64">
        <f t="shared" si="30"/>
        <v>0.26155303845988198</v>
      </c>
      <c r="Y28" s="219">
        <v>2611</v>
      </c>
      <c r="Z28" s="63">
        <v>115</v>
      </c>
      <c r="AA28" s="63">
        <v>599</v>
      </c>
      <c r="AB28" s="63">
        <v>1306</v>
      </c>
      <c r="AC28" s="63">
        <v>754</v>
      </c>
      <c r="AD28" s="64">
        <f t="shared" si="31"/>
        <v>-0.42266462480857581</v>
      </c>
      <c r="AE28" s="64">
        <f t="shared" si="32"/>
        <v>-0.71122175411719646</v>
      </c>
      <c r="AF28" s="63">
        <f t="shared" si="33"/>
        <v>-552</v>
      </c>
      <c r="AG28" s="63">
        <f t="shared" si="34"/>
        <v>-1857</v>
      </c>
      <c r="AH28" s="64">
        <f t="shared" si="35"/>
        <v>2.0718269996977439E-2</v>
      </c>
      <c r="AI28" s="64">
        <f t="shared" si="36"/>
        <v>3.6081561556388208E-3</v>
      </c>
    </row>
    <row r="29" spans="1:35" x14ac:dyDescent="0.25">
      <c r="A29" s="213" t="s">
        <v>117</v>
      </c>
      <c r="B29" s="62" t="s">
        <v>211</v>
      </c>
      <c r="C29" s="219">
        <v>11024</v>
      </c>
      <c r="D29" s="63">
        <v>2560</v>
      </c>
      <c r="E29" s="63">
        <v>10370</v>
      </c>
      <c r="F29" s="63">
        <v>16981</v>
      </c>
      <c r="G29" s="63">
        <v>14426</v>
      </c>
      <c r="H29" s="64">
        <f t="shared" si="19"/>
        <v>-0.15046228137329953</v>
      </c>
      <c r="I29" s="64">
        <f t="shared" si="20"/>
        <v>0.30859941944847602</v>
      </c>
      <c r="J29" s="63">
        <f t="shared" si="21"/>
        <v>-2555</v>
      </c>
      <c r="K29" s="63">
        <f t="shared" si="22"/>
        <v>3402</v>
      </c>
      <c r="L29" s="64">
        <f t="shared" si="23"/>
        <v>2.5361586320987742E-2</v>
      </c>
      <c r="M29" s="64">
        <f t="shared" si="24"/>
        <v>8.3131641426365172E-2</v>
      </c>
      <c r="N29" s="219">
        <v>22199</v>
      </c>
      <c r="O29" s="63">
        <v>4773</v>
      </c>
      <c r="P29" s="63">
        <v>13079</v>
      </c>
      <c r="Q29" s="63">
        <v>20350</v>
      </c>
      <c r="R29" s="63">
        <v>17792</v>
      </c>
      <c r="S29" s="64">
        <f t="shared" si="25"/>
        <v>-0.12570024570024574</v>
      </c>
      <c r="T29" s="64">
        <f t="shared" si="26"/>
        <v>-0.19852245596648499</v>
      </c>
      <c r="U29" s="63">
        <f t="shared" si="27"/>
        <v>-2558</v>
      </c>
      <c r="V29" s="63">
        <f t="shared" si="28"/>
        <v>-4407</v>
      </c>
      <c r="W29" s="64">
        <f t="shared" si="29"/>
        <v>2.2715289028816702E-2</v>
      </c>
      <c r="X29" s="64">
        <f t="shared" si="30"/>
        <v>0.10252864025078948</v>
      </c>
      <c r="Y29" s="219">
        <v>5776</v>
      </c>
      <c r="Z29" s="63">
        <v>736</v>
      </c>
      <c r="AA29" s="63">
        <v>1487</v>
      </c>
      <c r="AB29" s="63">
        <v>2934</v>
      </c>
      <c r="AC29" s="63">
        <v>1649</v>
      </c>
      <c r="AD29" s="64">
        <f t="shared" si="31"/>
        <v>-0.43796864349011588</v>
      </c>
      <c r="AE29" s="64">
        <f t="shared" si="32"/>
        <v>-0.7145083102493075</v>
      </c>
      <c r="AF29" s="63">
        <f t="shared" si="33"/>
        <v>-1285</v>
      </c>
      <c r="AG29" s="63">
        <f t="shared" si="34"/>
        <v>-4127</v>
      </c>
      <c r="AH29" s="64">
        <f t="shared" si="35"/>
        <v>4.5310911439012995E-2</v>
      </c>
      <c r="AI29" s="64">
        <f t="shared" si="36"/>
        <v>9.5025701311573663E-3</v>
      </c>
    </row>
    <row r="30" spans="1:35" x14ac:dyDescent="0.25">
      <c r="A30" s="213" t="s">
        <v>101</v>
      </c>
      <c r="B30" s="62" t="s">
        <v>101</v>
      </c>
      <c r="C30" s="219">
        <v>8752</v>
      </c>
      <c r="D30" s="63">
        <v>1540</v>
      </c>
      <c r="E30" s="63">
        <v>3734</v>
      </c>
      <c r="F30" s="63">
        <v>10248</v>
      </c>
      <c r="G30" s="63">
        <v>16278</v>
      </c>
      <c r="H30" s="64">
        <f t="shared" si="19"/>
        <v>0.58840749414519911</v>
      </c>
      <c r="I30" s="64">
        <f t="shared" si="20"/>
        <v>0.85991773308957953</v>
      </c>
      <c r="J30" s="63">
        <f t="shared" si="21"/>
        <v>6030</v>
      </c>
      <c r="K30" s="63">
        <f t="shared" si="22"/>
        <v>7526</v>
      </c>
      <c r="L30" s="64">
        <f t="shared" si="23"/>
        <v>2.8617489403371582E-2</v>
      </c>
      <c r="M30" s="64">
        <f t="shared" si="24"/>
        <v>8.6019573442685321E-2</v>
      </c>
      <c r="N30" s="219">
        <v>98504</v>
      </c>
      <c r="O30" s="63">
        <v>7275</v>
      </c>
      <c r="P30" s="63">
        <v>36267</v>
      </c>
      <c r="Q30" s="63">
        <v>86163</v>
      </c>
      <c r="R30" s="63">
        <v>95395</v>
      </c>
      <c r="S30" s="64">
        <f t="shared" si="25"/>
        <v>0.10714575862028952</v>
      </c>
      <c r="T30" s="64">
        <f t="shared" si="26"/>
        <v>-3.1562170064159845E-2</v>
      </c>
      <c r="U30" s="63">
        <f t="shared" si="27"/>
        <v>9232</v>
      </c>
      <c r="V30" s="63">
        <f t="shared" si="28"/>
        <v>-3109</v>
      </c>
      <c r="W30" s="64">
        <f t="shared" si="29"/>
        <v>0.12179209739792994</v>
      </c>
      <c r="X30" s="64">
        <f t="shared" si="30"/>
        <v>0.50410598406222917</v>
      </c>
      <c r="Y30" s="219">
        <v>237</v>
      </c>
      <c r="Z30" s="63">
        <v>0</v>
      </c>
      <c r="AA30" s="63">
        <v>54</v>
      </c>
      <c r="AB30" s="63">
        <v>37</v>
      </c>
      <c r="AC30" s="63">
        <v>0</v>
      </c>
      <c r="AD30" s="64">
        <f t="shared" si="31"/>
        <v>-1</v>
      </c>
      <c r="AE30" s="64">
        <f t="shared" si="32"/>
        <v>-1</v>
      </c>
      <c r="AF30" s="63">
        <f t="shared" si="33"/>
        <v>-37</v>
      </c>
      <c r="AG30" s="63">
        <f t="shared" si="34"/>
        <v>-237</v>
      </c>
      <c r="AH30" s="64">
        <f t="shared" si="35"/>
        <v>0</v>
      </c>
      <c r="AI30" s="64">
        <f t="shared" si="36"/>
        <v>0</v>
      </c>
    </row>
    <row r="31" spans="1:35" x14ac:dyDescent="0.25">
      <c r="A31" s="213" t="s">
        <v>107</v>
      </c>
      <c r="B31" s="62" t="s">
        <v>107</v>
      </c>
      <c r="C31" s="219">
        <v>28543</v>
      </c>
      <c r="D31" s="63">
        <v>7440</v>
      </c>
      <c r="E31" s="63">
        <v>22951</v>
      </c>
      <c r="F31" s="63">
        <v>39114</v>
      </c>
      <c r="G31" s="63">
        <v>30716</v>
      </c>
      <c r="H31" s="64">
        <f t="shared" si="19"/>
        <v>-0.21470573196298004</v>
      </c>
      <c r="I31" s="64">
        <f t="shared" si="20"/>
        <v>7.6130750096345956E-2</v>
      </c>
      <c r="J31" s="63">
        <f t="shared" si="21"/>
        <v>-8398</v>
      </c>
      <c r="K31" s="63">
        <f t="shared" si="22"/>
        <v>2173</v>
      </c>
      <c r="L31" s="64">
        <f t="shared" si="23"/>
        <v>5.4000172288608032E-2</v>
      </c>
      <c r="M31" s="64">
        <f t="shared" si="24"/>
        <v>0.19787029819690402</v>
      </c>
      <c r="N31" s="219">
        <v>16826</v>
      </c>
      <c r="O31" s="63">
        <v>5565</v>
      </c>
      <c r="P31" s="63">
        <v>14563</v>
      </c>
      <c r="Q31" s="63">
        <v>25963</v>
      </c>
      <c r="R31" s="63">
        <v>25072</v>
      </c>
      <c r="S31" s="64">
        <f t="shared" si="25"/>
        <v>-3.431806801987447E-2</v>
      </c>
      <c r="T31" s="64">
        <f t="shared" si="26"/>
        <v>0.4900748841079281</v>
      </c>
      <c r="U31" s="63">
        <f t="shared" si="27"/>
        <v>-891</v>
      </c>
      <c r="V31" s="63">
        <f t="shared" si="28"/>
        <v>8246</v>
      </c>
      <c r="W31" s="64">
        <f t="shared" si="29"/>
        <v>3.2009764305895479E-2</v>
      </c>
      <c r="X31" s="64">
        <f t="shared" si="30"/>
        <v>0.16151204962862278</v>
      </c>
      <c r="Y31" s="219">
        <v>611</v>
      </c>
      <c r="Z31" s="63">
        <v>187</v>
      </c>
      <c r="AA31" s="63">
        <v>312</v>
      </c>
      <c r="AB31" s="63">
        <v>319</v>
      </c>
      <c r="AC31" s="63">
        <v>406</v>
      </c>
      <c r="AD31" s="64">
        <f t="shared" si="31"/>
        <v>0.27272727272727271</v>
      </c>
      <c r="AE31" s="64">
        <f t="shared" si="32"/>
        <v>-0.33551554828150576</v>
      </c>
      <c r="AF31" s="63">
        <f t="shared" si="33"/>
        <v>87</v>
      </c>
      <c r="AG31" s="63">
        <f t="shared" si="34"/>
        <v>-205</v>
      </c>
      <c r="AH31" s="64">
        <f t="shared" si="35"/>
        <v>1.1155991536834007E-2</v>
      </c>
      <c r="AI31" s="64">
        <f t="shared" si="36"/>
        <v>2.6154232669599892E-3</v>
      </c>
    </row>
    <row r="32" spans="1:35" x14ac:dyDescent="0.25">
      <c r="A32" s="213" t="s">
        <v>121</v>
      </c>
      <c r="B32" s="62" t="s">
        <v>121</v>
      </c>
      <c r="C32" s="219">
        <v>7342</v>
      </c>
      <c r="D32" s="63">
        <v>229</v>
      </c>
      <c r="E32" s="63">
        <v>9130</v>
      </c>
      <c r="F32" s="63">
        <v>7150</v>
      </c>
      <c r="G32" s="63">
        <v>7564</v>
      </c>
      <c r="H32" s="64">
        <f t="shared" si="19"/>
        <v>5.7902097902097882E-2</v>
      </c>
      <c r="I32" s="64">
        <f t="shared" si="20"/>
        <v>3.023699264505586E-2</v>
      </c>
      <c r="J32" s="63">
        <f t="shared" si="21"/>
        <v>414</v>
      </c>
      <c r="K32" s="63">
        <f t="shared" si="22"/>
        <v>222</v>
      </c>
      <c r="L32" s="64">
        <f t="shared" si="23"/>
        <v>1.3297867664768561E-2</v>
      </c>
      <c r="M32" s="64">
        <f t="shared" si="24"/>
        <v>6.9286434002015201E-2</v>
      </c>
      <c r="N32" s="219">
        <v>7427</v>
      </c>
      <c r="O32" s="63">
        <v>70</v>
      </c>
      <c r="P32" s="63">
        <v>6563</v>
      </c>
      <c r="Q32" s="63">
        <v>11475</v>
      </c>
      <c r="R32" s="63">
        <v>6041</v>
      </c>
      <c r="S32" s="64">
        <f t="shared" si="25"/>
        <v>-0.47355119825708059</v>
      </c>
      <c r="T32" s="64">
        <f t="shared" si="26"/>
        <v>-0.18661639962299714</v>
      </c>
      <c r="U32" s="63">
        <f t="shared" si="27"/>
        <v>-5434</v>
      </c>
      <c r="V32" s="63">
        <f t="shared" si="28"/>
        <v>-1386</v>
      </c>
      <c r="W32" s="64">
        <f t="shared" si="29"/>
        <v>7.7126270808836389E-3</v>
      </c>
      <c r="X32" s="64">
        <f t="shared" si="30"/>
        <v>5.5335714940001834E-2</v>
      </c>
      <c r="Y32" s="219">
        <v>410</v>
      </c>
      <c r="Z32" s="63">
        <v>33</v>
      </c>
      <c r="AA32" s="63">
        <v>43</v>
      </c>
      <c r="AB32" s="63">
        <v>55</v>
      </c>
      <c r="AC32" s="63">
        <v>39</v>
      </c>
      <c r="AD32" s="64">
        <f t="shared" si="31"/>
        <v>-0.29090909090909089</v>
      </c>
      <c r="AE32" s="64">
        <f t="shared" si="32"/>
        <v>-0.90487804878048783</v>
      </c>
      <c r="AF32" s="63">
        <f t="shared" si="33"/>
        <v>-16</v>
      </c>
      <c r="AG32" s="63">
        <f t="shared" si="34"/>
        <v>-371</v>
      </c>
      <c r="AH32" s="64">
        <f t="shared" si="35"/>
        <v>1.0716346550160745E-3</v>
      </c>
      <c r="AI32" s="64">
        <f t="shared" si="36"/>
        <v>3.5724100027480075E-4</v>
      </c>
    </row>
    <row r="33" spans="1:35" ht="45" x14ac:dyDescent="0.25">
      <c r="A33" s="213" t="s">
        <v>176</v>
      </c>
      <c r="B33" s="223" t="s">
        <v>212</v>
      </c>
      <c r="C33" s="219">
        <f>C22-C23-C25-C26-C27-C28-C29-C30-C31-C32</f>
        <v>56050</v>
      </c>
      <c r="D33" s="226">
        <f>D22-D23-D25-D26-D27-D28-D29-D30-D31-D32</f>
        <v>14704</v>
      </c>
      <c r="E33" s="226">
        <f>E22-E23-E25-E26-E27-E28-E29-E30-E31-E32</f>
        <v>39372</v>
      </c>
      <c r="F33" s="226">
        <f>F22-F23-F25-F26-F27-F28-F29-F30-F31-F32</f>
        <v>56239</v>
      </c>
      <c r="G33" s="226">
        <f>G22-G23-G25-G26-G27-G28-G29-G30-G31-G32</f>
        <v>61553</v>
      </c>
      <c r="H33" s="227">
        <f t="shared" si="19"/>
        <v>9.4489589075196889E-2</v>
      </c>
      <c r="I33" s="227">
        <f t="shared" si="20"/>
        <v>9.8180196253345287E-2</v>
      </c>
      <c r="J33" s="226">
        <f t="shared" si="21"/>
        <v>5314</v>
      </c>
      <c r="K33" s="226">
        <f t="shared" si="22"/>
        <v>5503</v>
      </c>
      <c r="L33" s="227">
        <f t="shared" si="23"/>
        <v>0.10821306826672386</v>
      </c>
      <c r="M33" s="227">
        <f t="shared" si="24"/>
        <v>0.17162031796307345</v>
      </c>
      <c r="N33" s="219">
        <f>N22-N23-N25-N26-N27-N28-N29-N30-N31-N32</f>
        <v>34061</v>
      </c>
      <c r="O33" s="226">
        <f>O22-O23-O25-O26-O27-O28-O29-O30-O31-O32</f>
        <v>6916</v>
      </c>
      <c r="P33" s="226">
        <f>P22-P23-P25-P26-P27-P28-P29-P30-P31-P32</f>
        <v>18787</v>
      </c>
      <c r="Q33" s="226">
        <f>Q22-Q23-Q25-Q26-Q27-Q28-Q29-Q30-Q31-Q32</f>
        <v>26512</v>
      </c>
      <c r="R33" s="226">
        <f>R22-R23-R25-R26-R27-R28-R29-R30-R31-R32</f>
        <v>25269</v>
      </c>
      <c r="S33" s="227">
        <f t="shared" si="25"/>
        <v>-4.6884429692214846E-2</v>
      </c>
      <c r="T33" s="227">
        <f t="shared" si="26"/>
        <v>-0.25812512844602331</v>
      </c>
      <c r="U33" s="226">
        <f t="shared" si="27"/>
        <v>-1243</v>
      </c>
      <c r="V33" s="226">
        <f t="shared" si="28"/>
        <v>-8792</v>
      </c>
      <c r="W33" s="227">
        <f t="shared" si="29"/>
        <v>3.2261276892376872E-2</v>
      </c>
      <c r="X33" s="227">
        <f t="shared" si="30"/>
        <v>7.0454304657919242E-2</v>
      </c>
      <c r="Y33" s="219">
        <f>Y22-Y23-Y25-Y26-Y27-Y28-Y29-Y30-Y31-Y32</f>
        <v>6120</v>
      </c>
      <c r="Z33" s="226">
        <f>Z22-Z23-Z25-Z26-Z27-Z28-Z29-Z30-Z31-Z32</f>
        <v>407</v>
      </c>
      <c r="AA33" s="226">
        <f>AA22-AA23-AA25-AA26-AA27-AA28-AA29-AA30-AA31-AA32</f>
        <v>4196</v>
      </c>
      <c r="AB33" s="226">
        <f>AB22-AB23-AB25-AB26-AB27-AB28-AB29-AB30-AB31-AB32</f>
        <v>3662</v>
      </c>
      <c r="AC33" s="226">
        <f>AC22-AC23-AC25-AC26-AC27-AC28-AC29-AC30-AC31-AC32</f>
        <v>5358</v>
      </c>
      <c r="AD33" s="227">
        <f t="shared" si="31"/>
        <v>0.46313489896231563</v>
      </c>
      <c r="AE33" s="227">
        <f t="shared" si="32"/>
        <v>-0.12450980392156863</v>
      </c>
      <c r="AF33" s="226">
        <f t="shared" si="33"/>
        <v>1696</v>
      </c>
      <c r="AG33" s="226">
        <f t="shared" si="34"/>
        <v>-762</v>
      </c>
      <c r="AH33" s="227">
        <f t="shared" si="35"/>
        <v>0.14722611491220838</v>
      </c>
      <c r="AI33" s="227">
        <f t="shared" si="36"/>
        <v>1.4939022690139353E-2</v>
      </c>
    </row>
    <row r="34" spans="1:35" ht="6" customHeight="1" x14ac:dyDescent="0.25"/>
    <row r="35" spans="1:35" ht="15" customHeight="1" x14ac:dyDescent="0.25">
      <c r="B35" s="41" t="s">
        <v>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row>
    <row r="50" spans="2:2" x14ac:dyDescent="0.25">
      <c r="B50" s="41"/>
    </row>
  </sheetData>
  <mergeCells count="6">
    <mergeCell ref="C6:M6"/>
    <mergeCell ref="N6:X6"/>
    <mergeCell ref="Y6:AI6"/>
    <mergeCell ref="C20:M20"/>
    <mergeCell ref="N20:X20"/>
    <mergeCell ref="Y20:AI20"/>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A9732-A496-4B73-8E57-01BC753D2A65}">
  <dimension ref="A1:Q50"/>
  <sheetViews>
    <sheetView showGridLines="0" workbookViewId="0"/>
  </sheetViews>
  <sheetFormatPr baseColWidth="10" defaultColWidth="11.42578125" defaultRowHeight="15" x14ac:dyDescent="0.25"/>
  <cols>
    <col min="1" max="1" width="24.28515625" style="14" customWidth="1"/>
    <col min="2" max="2" width="31.7109375" customWidth="1"/>
    <col min="3" max="7" width="12.42578125" customWidth="1"/>
    <col min="13" max="15" width="11" customWidth="1"/>
    <col min="16" max="16" width="15.85546875" customWidth="1"/>
  </cols>
  <sheetData>
    <row r="1" spans="1:17" ht="40.5" customHeight="1" x14ac:dyDescent="0.25">
      <c r="A1" s="47"/>
    </row>
    <row r="4" spans="1:17" ht="21.75" customHeight="1" thickBot="1" x14ac:dyDescent="0.3">
      <c r="B4" s="12" t="s">
        <v>213</v>
      </c>
      <c r="C4" s="12"/>
      <c r="D4" s="12"/>
      <c r="E4" s="12"/>
      <c r="F4" s="12"/>
      <c r="G4" s="12"/>
      <c r="H4" s="12"/>
      <c r="I4" s="12"/>
      <c r="J4" s="12"/>
      <c r="K4" s="12"/>
      <c r="L4" s="12"/>
      <c r="M4" s="12"/>
      <c r="N4" s="12"/>
      <c r="O4" s="12"/>
      <c r="P4" s="12"/>
      <c r="Q4" s="12"/>
    </row>
    <row r="5" spans="1:17" ht="6" customHeight="1" x14ac:dyDescent="0.25">
      <c r="C5" s="49"/>
      <c r="D5" s="49"/>
      <c r="E5" s="49"/>
      <c r="F5" s="49"/>
      <c r="G5" s="49"/>
    </row>
    <row r="6" spans="1:17" ht="15.75" x14ac:dyDescent="0.25">
      <c r="C6" s="209" t="s">
        <v>160</v>
      </c>
      <c r="D6" s="210"/>
      <c r="E6" s="210"/>
      <c r="F6" s="210"/>
      <c r="G6" s="210"/>
      <c r="H6" s="211" t="s">
        <v>162</v>
      </c>
      <c r="I6" s="212"/>
      <c r="J6" s="212"/>
      <c r="K6" s="212"/>
      <c r="L6" s="212"/>
      <c r="M6" s="211" t="s">
        <v>161</v>
      </c>
      <c r="N6" s="212"/>
      <c r="O6" s="212"/>
      <c r="P6" s="212"/>
      <c r="Q6" s="212"/>
    </row>
    <row r="7" spans="1:17" s="216" customFormat="1" ht="45" x14ac:dyDescent="0.25">
      <c r="A7" s="213"/>
      <c r="B7" s="28"/>
      <c r="C7" s="50" t="s">
        <v>223</v>
      </c>
      <c r="D7" s="50" t="s">
        <v>224</v>
      </c>
      <c r="E7" s="50" t="s">
        <v>225</v>
      </c>
      <c r="F7" s="50" t="s">
        <v>226</v>
      </c>
      <c r="G7" s="50" t="s">
        <v>222</v>
      </c>
      <c r="H7" s="50" t="s">
        <v>223</v>
      </c>
      <c r="I7" s="50" t="s">
        <v>224</v>
      </c>
      <c r="J7" s="50" t="s">
        <v>225</v>
      </c>
      <c r="K7" s="50" t="s">
        <v>226</v>
      </c>
      <c r="L7" s="50" t="s">
        <v>222</v>
      </c>
      <c r="M7" s="50" t="s">
        <v>223</v>
      </c>
      <c r="N7" s="50" t="s">
        <v>224</v>
      </c>
      <c r="O7" s="50" t="s">
        <v>225</v>
      </c>
      <c r="P7" s="50" t="s">
        <v>226</v>
      </c>
      <c r="Q7" s="50" t="s">
        <v>222</v>
      </c>
    </row>
    <row r="8" spans="1:17" ht="15.75" x14ac:dyDescent="0.25">
      <c r="A8" s="213" t="s">
        <v>57</v>
      </c>
      <c r="B8" s="62" t="s">
        <v>58</v>
      </c>
      <c r="C8" s="229">
        <f>'T princi ent acum mes actua me '!C8/'T princi ent acum mes actua me '!$C8</f>
        <v>1</v>
      </c>
      <c r="D8" s="229">
        <f>'T princi ent acum mes actua me '!D8/'T princi ent acum mes actua me '!$D8</f>
        <v>1</v>
      </c>
      <c r="E8" s="229">
        <f>'T princi ent acum mes actua me '!E8/'T princi ent acum mes actua me '!$E8</f>
        <v>1</v>
      </c>
      <c r="F8" s="229">
        <f>'T princi ent acum mes actua me '!F8/'T princi ent acum mes actua me '!$F8</f>
        <v>1</v>
      </c>
      <c r="G8" s="229">
        <f>'T princi ent acum mes actua me '!G8/'T princi ent acum mes actua me '!$G8</f>
        <v>1</v>
      </c>
      <c r="H8" s="230">
        <f>'T princi ent acum mes actua me '!N8/'T princi ent acum mes actua me '!$C8</f>
        <v>0.27746445767115524</v>
      </c>
      <c r="I8" s="220">
        <f>'T princi ent acum mes actua me '!O8/'T princi ent acum mes actua me '!$D8</f>
        <v>0.28096288184905926</v>
      </c>
      <c r="J8" s="220">
        <f>'T princi ent acum mes actua me '!P8/'T princi ent acum mes actua me '!$E8</f>
        <v>0.26223917135086267</v>
      </c>
      <c r="K8" s="220">
        <f>'T princi ent acum mes actua me '!Q8/'T princi ent acum mes actua me '!$F8</f>
        <v>0.25918531381438115</v>
      </c>
      <c r="L8" s="220">
        <f>'T princi ent acum mes actua me '!R8/'T princi ent acum mes actua me '!$G8</f>
        <v>0.26125249839444559</v>
      </c>
      <c r="M8" s="230">
        <f>'T princi ent acum mes actua me '!Y8/'T princi ent acum mes actua me '!$C8</f>
        <v>0.37902039527222969</v>
      </c>
      <c r="N8" s="220">
        <f>'T princi ent acum mes actua me '!Z8/'T princi ent acum mes actua me '!$D8</f>
        <v>0.40101221899717693</v>
      </c>
      <c r="O8" s="220">
        <f>'T princi ent acum mes actua me '!AA8/'T princi ent acum mes actua me '!$E8</f>
        <v>0.39943199846502214</v>
      </c>
      <c r="P8" s="220">
        <f>'T princi ent acum mes actua me '!AB8/'T princi ent acum mes actua me '!$F8</f>
        <v>0.39826848622629646</v>
      </c>
      <c r="Q8" s="220">
        <f>'T princi ent acum mes actua me '!AC8/'T princi ent acum mes actua me '!$G8</f>
        <v>0.39784062721706387</v>
      </c>
    </row>
    <row r="9" spans="1:17" ht="30" x14ac:dyDescent="0.25">
      <c r="A9" s="213" t="s">
        <v>88</v>
      </c>
      <c r="B9" s="62" t="s">
        <v>210</v>
      </c>
      <c r="C9" s="229">
        <f>'T princi ent acum mes actua me '!C9/'T princi ent acum mes actua me '!$C9</f>
        <v>1</v>
      </c>
      <c r="D9" s="231">
        <f>'T princi ent acum mes actua me '!D9/'T princi ent acum mes actua me '!$D9</f>
        <v>1</v>
      </c>
      <c r="E9" s="231">
        <f>'T princi ent acum mes actua me '!E9/'T princi ent acum mes actua me '!$E9</f>
        <v>1</v>
      </c>
      <c r="F9" s="231">
        <f>'T princi ent acum mes actua me '!F9/'T princi ent acum mes actua me '!$F9</f>
        <v>1</v>
      </c>
      <c r="G9" s="231">
        <f>'T princi ent acum mes actua me '!G9/'T princi ent acum mes actua me '!$G9</f>
        <v>1</v>
      </c>
      <c r="H9" s="230">
        <f>'T princi ent acum mes actua me '!N9/'T princi ent acum mes actua me '!$C9</f>
        <v>0.32152884260712905</v>
      </c>
      <c r="I9" s="220">
        <f>'T princi ent acum mes actua me '!O9/'T princi ent acum mes actua me '!$D9</f>
        <v>0.28644663949441401</v>
      </c>
      <c r="J9" s="220">
        <f>'T princi ent acum mes actua me '!P9/'T princi ent acum mes actua me '!$E9</f>
        <v>0.26548484773711872</v>
      </c>
      <c r="K9" s="220">
        <f>'T princi ent acum mes actua me '!Q9/'T princi ent acum mes actua me '!$F9</f>
        <v>0.27939011561303823</v>
      </c>
      <c r="L9" s="220">
        <f>'T princi ent acum mes actua me '!R9/'T princi ent acum mes actua me '!$G9</f>
        <v>0.26684300774865277</v>
      </c>
      <c r="M9" s="230">
        <f>'T princi ent acum mes actua me '!Y9/'T princi ent acum mes actua me '!$C9</f>
        <v>0.41849190695821736</v>
      </c>
      <c r="N9" s="220">
        <f>'T princi ent acum mes actua me '!Z9/'T princi ent acum mes actua me '!$D9</f>
        <v>0.42100096082988142</v>
      </c>
      <c r="O9" s="220">
        <f>'T princi ent acum mes actua me '!AA9/'T princi ent acum mes actua me '!$E9</f>
        <v>0.39238597468336583</v>
      </c>
      <c r="P9" s="220">
        <f>'T princi ent acum mes actua me '!AB9/'T princi ent acum mes actua me '!$F9</f>
        <v>0.42327278551345177</v>
      </c>
      <c r="Q9" s="220">
        <f>'T princi ent acum mes actua me '!AC9/'T princi ent acum mes actua me '!$G9</f>
        <v>0.44909475615865141</v>
      </c>
    </row>
    <row r="10" spans="1:17" ht="15.75" x14ac:dyDescent="0.25">
      <c r="A10" s="213" t="s">
        <v>92</v>
      </c>
      <c r="B10" s="62" t="s">
        <v>93</v>
      </c>
      <c r="C10" s="229">
        <f>'T princi ent acum mes actua me '!C10/'T princi ent acum mes actua me '!$C10</f>
        <v>1</v>
      </c>
      <c r="D10" s="231">
        <f>'T princi ent acum mes actua me '!D10/'T princi ent acum mes actua me '!$D10</f>
        <v>1</v>
      </c>
      <c r="E10" s="231">
        <f>'T princi ent acum mes actua me '!E10/'T princi ent acum mes actua me '!$E10</f>
        <v>1</v>
      </c>
      <c r="F10" s="231">
        <f>'T princi ent acum mes actua me '!F10/'T princi ent acum mes actua me '!$F10</f>
        <v>1</v>
      </c>
      <c r="G10" s="231">
        <f>'T princi ent acum mes actua me '!G10/'T princi ent acum mes actua me '!$G10</f>
        <v>1</v>
      </c>
      <c r="H10" s="230">
        <f>'T princi ent acum mes actua me '!N10/'T princi ent acum mes actua me '!$C10</f>
        <v>0.27086784883544929</v>
      </c>
      <c r="I10" s="220">
        <f>'T princi ent acum mes actua me '!O10/'T princi ent acum mes actua me '!$D10</f>
        <v>0.27979510684305647</v>
      </c>
      <c r="J10" s="220">
        <f>'T princi ent acum mes actua me '!P10/'T princi ent acum mes actua me '!$E10</f>
        <v>0.26136698384517038</v>
      </c>
      <c r="K10" s="220">
        <f>'T princi ent acum mes actua me '!Q10/'T princi ent acum mes actua me '!$F10</f>
        <v>0.25612436860585541</v>
      </c>
      <c r="L10" s="220">
        <f>'T princi ent acum mes actua me '!R10/'T princi ent acum mes actua me '!$G10</f>
        <v>0.26049053689982427</v>
      </c>
      <c r="M10" s="230">
        <f>'T princi ent acum mes actua me '!Y10/'T princi ent acum mes actua me '!$C10</f>
        <v>0.37311113906747412</v>
      </c>
      <c r="N10" s="220">
        <f>'T princi ent acum mes actua me '!Z10/'T princi ent acum mes actua me '!$D10</f>
        <v>0.39675791824279139</v>
      </c>
      <c r="O10" s="220">
        <f>'T princi ent acum mes actua me '!AA10/'T princi ent acum mes actua me '!$E10</f>
        <v>0.40132562163141106</v>
      </c>
      <c r="P10" s="220">
        <f>'T princi ent acum mes actua me '!AB10/'T princi ent acum mes actua me '!$F10</f>
        <v>0.39448087409740207</v>
      </c>
      <c r="Q10" s="220">
        <f>'T princi ent acum mes actua me '!AC10/'T princi ent acum mes actua me '!$G10</f>
        <v>0.39085563091119574</v>
      </c>
    </row>
    <row r="11" spans="1:17" ht="15.75" x14ac:dyDescent="0.25">
      <c r="A11" s="213" t="s">
        <v>97</v>
      </c>
      <c r="B11" s="62" t="s">
        <v>97</v>
      </c>
      <c r="C11" s="229">
        <f>'T princi ent acum mes actua me '!C11/'T princi ent acum mes actua me '!$C11</f>
        <v>1</v>
      </c>
      <c r="D11" s="231">
        <f>'T princi ent acum mes actua me '!D11/'T princi ent acum mes actua me '!$D11</f>
        <v>1</v>
      </c>
      <c r="E11" s="231">
        <f>'T princi ent acum mes actua me '!E11/'T princi ent acum mes actua me '!$E11</f>
        <v>1</v>
      </c>
      <c r="F11" s="231">
        <f>'T princi ent acum mes actua me '!F11/'T princi ent acum mes actua me '!$F11</f>
        <v>1</v>
      </c>
      <c r="G11" s="231">
        <f>'T princi ent acum mes actua me '!G11/'T princi ent acum mes actua me '!$G11</f>
        <v>1</v>
      </c>
      <c r="H11" s="230">
        <f>'T princi ent acum mes actua me '!N11/'T princi ent acum mes actua me '!$C11</f>
        <v>0.1537347420862922</v>
      </c>
      <c r="I11" s="220">
        <f>'T princi ent acum mes actua me '!O11/'T princi ent acum mes actua me '!$D11</f>
        <v>0.14195680545256883</v>
      </c>
      <c r="J11" s="220">
        <f>'T princi ent acum mes actua me '!P11/'T princi ent acum mes actua me '!$E11</f>
        <v>0.14491854102353036</v>
      </c>
      <c r="K11" s="220">
        <f>'T princi ent acum mes actua me '!Q11/'T princi ent acum mes actua me '!$F11</f>
        <v>0.15736544080848522</v>
      </c>
      <c r="L11" s="220">
        <f>'T princi ent acum mes actua me '!R11/'T princi ent acum mes actua me '!$G11</f>
        <v>0.16139832901838294</v>
      </c>
      <c r="M11" s="230">
        <f>'T princi ent acum mes actua me '!Y11/'T princi ent acum mes actua me '!$C11</f>
        <v>0.45398898328624265</v>
      </c>
      <c r="N11" s="220">
        <f>'T princi ent acum mes actua me '!Z11/'T princi ent acum mes actua me '!$D11</f>
        <v>0.49684626510783314</v>
      </c>
      <c r="O11" s="220">
        <f>'T princi ent acum mes actua me '!AA11/'T princi ent acum mes actua me '!$E11</f>
        <v>0.48503604925321836</v>
      </c>
      <c r="P11" s="220">
        <f>'T princi ent acum mes actua me '!AB11/'T princi ent acum mes actua me '!$F11</f>
        <v>0.45726191821513329</v>
      </c>
      <c r="Q11" s="220">
        <f>'T princi ent acum mes actua me '!AC11/'T princi ent acum mes actua me '!$G11</f>
        <v>0.44355011430312513</v>
      </c>
    </row>
    <row r="12" spans="1:17" ht="15.75" x14ac:dyDescent="0.25">
      <c r="A12" s="213" t="s">
        <v>104</v>
      </c>
      <c r="B12" s="62" t="s">
        <v>104</v>
      </c>
      <c r="C12" s="229">
        <f>'T princi ent acum mes actua me '!C12/'T princi ent acum mes actua me '!$C12</f>
        <v>1</v>
      </c>
      <c r="D12" s="231">
        <f>'T princi ent acum mes actua me '!D12/'T princi ent acum mes actua me '!$D12</f>
        <v>1</v>
      </c>
      <c r="E12" s="231">
        <f>'T princi ent acum mes actua me '!E12/'T princi ent acum mes actua me '!$E12</f>
        <v>1</v>
      </c>
      <c r="F12" s="231">
        <f>'T princi ent acum mes actua me '!F12/'T princi ent acum mes actua me '!$F12</f>
        <v>1</v>
      </c>
      <c r="G12" s="231">
        <f>'T princi ent acum mes actua me '!G12/'T princi ent acum mes actua me '!$G12</f>
        <v>1</v>
      </c>
      <c r="H12" s="230">
        <f>'T princi ent acum mes actua me '!N12/'T princi ent acum mes actua me '!$C12</f>
        <v>0.32169234262334528</v>
      </c>
      <c r="I12" s="220">
        <f>'T princi ent acum mes actua me '!O12/'T princi ent acum mes actua me '!$D12</f>
        <v>0.31810145336215889</v>
      </c>
      <c r="J12" s="220">
        <f>'T princi ent acum mes actua me '!P12/'T princi ent acum mes actua me '!$E12</f>
        <v>0.30928129821646294</v>
      </c>
      <c r="K12" s="220">
        <f>'T princi ent acum mes actua me '!Q12/'T princi ent acum mes actua me '!$F12</f>
        <v>0.30429719491656931</v>
      </c>
      <c r="L12" s="220">
        <f>'T princi ent acum mes actua me '!R12/'T princi ent acum mes actua me '!$G12</f>
        <v>0.3108980601643368</v>
      </c>
      <c r="M12" s="230">
        <f>'T princi ent acum mes actua me '!Y12/'T princi ent acum mes actua me '!$C12</f>
        <v>0.24093697692294347</v>
      </c>
      <c r="N12" s="220">
        <f>'T princi ent acum mes actua me '!Z12/'T princi ent acum mes actua me '!$D12</f>
        <v>0.25944103521281214</v>
      </c>
      <c r="O12" s="220">
        <f>'T princi ent acum mes actua me '!AA12/'T princi ent acum mes actua me '!$E12</f>
        <v>0.26389828705837381</v>
      </c>
      <c r="P12" s="220">
        <f>'T princi ent acum mes actua me '!AB12/'T princi ent acum mes actua me '!$F12</f>
        <v>0.26979513909800712</v>
      </c>
      <c r="Q12" s="220">
        <f>'T princi ent acum mes actua me '!AC12/'T princi ent acum mes actua me '!$G12</f>
        <v>0.28283728055410662</v>
      </c>
    </row>
    <row r="13" spans="1:17" ht="15.75" x14ac:dyDescent="0.25">
      <c r="A13" s="213" t="s">
        <v>113</v>
      </c>
      <c r="B13" s="62" t="s">
        <v>113</v>
      </c>
      <c r="C13" s="229">
        <f>'T princi ent acum mes actua me '!C13/'T princi ent acum mes actua me '!$C13</f>
        <v>1</v>
      </c>
      <c r="D13" s="231">
        <f>'T princi ent acum mes actua me '!D13/'T princi ent acum mes actua me '!$D13</f>
        <v>1</v>
      </c>
      <c r="E13" s="231">
        <f>'T princi ent acum mes actua me '!E13/'T princi ent acum mes actua me '!$E13</f>
        <v>1</v>
      </c>
      <c r="F13" s="231">
        <f>'T princi ent acum mes actua me '!F13/'T princi ent acum mes actua me '!$F13</f>
        <v>1</v>
      </c>
      <c r="G13" s="231">
        <f>'T princi ent acum mes actua me '!G13/'T princi ent acum mes actua me '!$G13</f>
        <v>1</v>
      </c>
      <c r="H13" s="230">
        <f>'T princi ent acum mes actua me '!N13/'T princi ent acum mes actua me '!$C13</f>
        <v>0.25609975555988784</v>
      </c>
      <c r="I13" s="220">
        <f>'T princi ent acum mes actua me '!O13/'T princi ent acum mes actua me '!$D13</f>
        <v>0.2010775903490957</v>
      </c>
      <c r="J13" s="220">
        <f>'T princi ent acum mes actua me '!P13/'T princi ent acum mes actua me '!$E13</f>
        <v>0.22736793482156367</v>
      </c>
      <c r="K13" s="220">
        <f>'T princi ent acum mes actua me '!Q13/'T princi ent acum mes actua me '!$F13</f>
        <v>0.25866913368784494</v>
      </c>
      <c r="L13" s="220">
        <f>'T princi ent acum mes actua me '!R13/'T princi ent acum mes actua me '!$G13</f>
        <v>0.24937856141016798</v>
      </c>
      <c r="M13" s="230">
        <f>'T princi ent acum mes actua me '!Y13/'T princi ent acum mes actua me '!$C13</f>
        <v>0.54918794895250667</v>
      </c>
      <c r="N13" s="220">
        <f>'T princi ent acum mes actua me '!Z13/'T princi ent acum mes actua me '!$D13</f>
        <v>0.60869760200911016</v>
      </c>
      <c r="O13" s="220">
        <f>'T princi ent acum mes actua me '!AA13/'T princi ent acum mes actua me '!$E13</f>
        <v>0.60984525696264025</v>
      </c>
      <c r="P13" s="220">
        <f>'T princi ent acum mes actua me '!AB13/'T princi ent acum mes actua me '!$F13</f>
        <v>0.5641887663830738</v>
      </c>
      <c r="Q13" s="220">
        <f>'T princi ent acum mes actua me '!AC13/'T princi ent acum mes actua me '!$G13</f>
        <v>0.54766677004689146</v>
      </c>
    </row>
    <row r="14" spans="1:17" ht="15.75" x14ac:dyDescent="0.25">
      <c r="A14" s="213" t="s">
        <v>110</v>
      </c>
      <c r="B14" s="62" t="s">
        <v>110</v>
      </c>
      <c r="C14" s="229">
        <f>'T princi ent acum mes actua me '!C14/'T princi ent acum mes actua me '!$C14</f>
        <v>1</v>
      </c>
      <c r="D14" s="231">
        <f>'T princi ent acum mes actua me '!D14/'T princi ent acum mes actua me '!$D14</f>
        <v>1</v>
      </c>
      <c r="E14" s="231">
        <f>'T princi ent acum mes actua me '!E14/'T princi ent acum mes actua me '!$E14</f>
        <v>1</v>
      </c>
      <c r="F14" s="231">
        <f>'T princi ent acum mes actua me '!F14/'T princi ent acum mes actua me '!$F14</f>
        <v>1</v>
      </c>
      <c r="G14" s="231">
        <f>'T princi ent acum mes actua me '!G14/'T princi ent acum mes actua me '!$G14</f>
        <v>1</v>
      </c>
      <c r="H14" s="230">
        <f>'T princi ent acum mes actua me '!N14/'T princi ent acum mes actua me '!$C14</f>
        <v>0.15798596526119255</v>
      </c>
      <c r="I14" s="220">
        <f>'T princi ent acum mes actua me '!O14/'T princi ent acum mes actua me '!$D14</f>
        <v>0.14522395718788944</v>
      </c>
      <c r="J14" s="220">
        <f>'T princi ent acum mes actua me '!P14/'T princi ent acum mes actua me '!$E14</f>
        <v>0.15513092280159158</v>
      </c>
      <c r="K14" s="220">
        <f>'T princi ent acum mes actua me '!Q14/'T princi ent acum mes actua me '!$F14</f>
        <v>0.17118349096097604</v>
      </c>
      <c r="L14" s="220">
        <f>'T princi ent acum mes actua me '!R14/'T princi ent acum mes actua me '!$G14</f>
        <v>0.18418537756593883</v>
      </c>
      <c r="M14" s="230">
        <f>'T princi ent acum mes actua me '!Y14/'T princi ent acum mes actua me '!$C14</f>
        <v>0.36925970438924199</v>
      </c>
      <c r="N14" s="220">
        <f>'T princi ent acum mes actua me '!Z14/'T princi ent acum mes actua me '!$D14</f>
        <v>0.412750775847323</v>
      </c>
      <c r="O14" s="220">
        <f>'T princi ent acum mes actua me '!AA14/'T princi ent acum mes actua me '!$E14</f>
        <v>0.42858756276823101</v>
      </c>
      <c r="P14" s="220">
        <f>'T princi ent acum mes actua me '!AB14/'T princi ent acum mes actua me '!$F14</f>
        <v>0.40161829039694819</v>
      </c>
      <c r="Q14" s="220">
        <f>'T princi ent acum mes actua me '!AC14/'T princi ent acum mes actua me '!$G14</f>
        <v>0.3916570586347482</v>
      </c>
    </row>
    <row r="15" spans="1:17" ht="15.75" x14ac:dyDescent="0.25">
      <c r="A15" s="213" t="s">
        <v>117</v>
      </c>
      <c r="B15" s="62" t="s">
        <v>211</v>
      </c>
      <c r="C15" s="229">
        <f>'T princi ent acum mes actua me '!C15/'T princi ent acum mes actua me '!$C15</f>
        <v>1</v>
      </c>
      <c r="D15" s="231">
        <f>'T princi ent acum mes actua me '!D15/'T princi ent acum mes actua me '!$D15</f>
        <v>1</v>
      </c>
      <c r="E15" s="231">
        <f>'T princi ent acum mes actua me '!E15/'T princi ent acum mes actua me '!$E15</f>
        <v>1</v>
      </c>
      <c r="F15" s="231">
        <f>'T princi ent acum mes actua me '!F15/'T princi ent acum mes actua me '!$F15</f>
        <v>1</v>
      </c>
      <c r="G15" s="231">
        <f>'T princi ent acum mes actua me '!G15/'T princi ent acum mes actua me '!$G15</f>
        <v>1</v>
      </c>
      <c r="H15" s="230">
        <f>'T princi ent acum mes actua me '!N15/'T princi ent acum mes actua me '!$C15</f>
        <v>0.40319716416504697</v>
      </c>
      <c r="I15" s="220">
        <f>'T princi ent acum mes actua me '!O15/'T princi ent acum mes actua me '!$D15</f>
        <v>0.38970078541679798</v>
      </c>
      <c r="J15" s="220">
        <f>'T princi ent acum mes actua me '!P15/'T princi ent acum mes actua me '!$E15</f>
        <v>0.39965306680052609</v>
      </c>
      <c r="K15" s="220">
        <f>'T princi ent acum mes actua me '!Q15/'T princi ent acum mes actua me '!$F15</f>
        <v>0.41670006171099444</v>
      </c>
      <c r="L15" s="220">
        <f>'T princi ent acum mes actua me '!R15/'T princi ent acum mes actua me '!$G15</f>
        <v>0.41254482300891676</v>
      </c>
      <c r="M15" s="230">
        <f>'T princi ent acum mes actua me '!Y15/'T princi ent acum mes actua me '!$C15</f>
        <v>0.30763671858276753</v>
      </c>
      <c r="N15" s="220">
        <f>'T princi ent acum mes actua me '!Z15/'T princi ent acum mes actua me '!$D15</f>
        <v>0.32513734768585617</v>
      </c>
      <c r="O15" s="220">
        <f>'T princi ent acum mes actua me '!AA15/'T princi ent acum mes actua me '!$E15</f>
        <v>0.36490256006201588</v>
      </c>
      <c r="P15" s="220">
        <f>'T princi ent acum mes actua me '!AB15/'T princi ent acum mes actua me '!$F15</f>
        <v>0.32737606375279033</v>
      </c>
      <c r="Q15" s="220">
        <f>'T princi ent acum mes actua me '!AC15/'T princi ent acum mes actua me '!$G15</f>
        <v>0.35830765328671688</v>
      </c>
    </row>
    <row r="16" spans="1:17" ht="15.75" x14ac:dyDescent="0.25">
      <c r="A16" s="213" t="s">
        <v>101</v>
      </c>
      <c r="B16" s="62" t="s">
        <v>101</v>
      </c>
      <c r="C16" s="229">
        <f>'T princi ent acum mes actua me '!C16/'T princi ent acum mes actua me '!$C16</f>
        <v>1</v>
      </c>
      <c r="D16" s="231">
        <f>'T princi ent acum mes actua me '!D16/'T princi ent acum mes actua me '!$D16</f>
        <v>1</v>
      </c>
      <c r="E16" s="231">
        <f>'T princi ent acum mes actua me '!E16/'T princi ent acum mes actua me '!$E16</f>
        <v>1</v>
      </c>
      <c r="F16" s="231">
        <f>'T princi ent acum mes actua me '!F16/'T princi ent acum mes actua me '!$F16</f>
        <v>1</v>
      </c>
      <c r="G16" s="231">
        <f>'T princi ent acum mes actua me '!G16/'T princi ent acum mes actua me '!$G16</f>
        <v>1</v>
      </c>
      <c r="H16" s="230">
        <f>'T princi ent acum mes actua me '!N16/'T princi ent acum mes actua me '!$C16</f>
        <v>0.13096728083494058</v>
      </c>
      <c r="I16" s="220">
        <f>'T princi ent acum mes actua me '!O16/'T princi ent acum mes actua me '!$D16</f>
        <v>0.15712742068918942</v>
      </c>
      <c r="J16" s="220">
        <f>'T princi ent acum mes actua me '!P16/'T princi ent acum mes actua me '!$E16</f>
        <v>0.13521512896547866</v>
      </c>
      <c r="K16" s="220">
        <f>'T princi ent acum mes actua me '!Q16/'T princi ent acum mes actua me '!$F16</f>
        <v>0.14119472051322501</v>
      </c>
      <c r="L16" s="220">
        <f>'T princi ent acum mes actua me '!R16/'T princi ent acum mes actua me '!$G16</f>
        <v>0.14945083105546247</v>
      </c>
      <c r="M16" s="230">
        <f>'T princi ent acum mes actua me '!Y16/'T princi ent acum mes actua me '!$C16</f>
        <v>0.27630733035140276</v>
      </c>
      <c r="N16" s="220">
        <f>'T princi ent acum mes actua me '!Z16/'T princi ent acum mes actua me '!$D16</f>
        <v>0.34183423660706747</v>
      </c>
      <c r="O16" s="220">
        <f>'T princi ent acum mes actua me '!AA16/'T princi ent acum mes actua me '!$E16</f>
        <v>0.33814692553012926</v>
      </c>
      <c r="P16" s="220">
        <f>'T princi ent acum mes actua me '!AB16/'T princi ent acum mes actua me '!$F16</f>
        <v>0.31781563863911239</v>
      </c>
      <c r="Q16" s="220">
        <f>'T princi ent acum mes actua me '!AC16/'T princi ent acum mes actua me '!$G16</f>
        <v>0.28308791111894893</v>
      </c>
    </row>
    <row r="17" spans="1:17" ht="15.75" x14ac:dyDescent="0.25">
      <c r="A17" s="213" t="s">
        <v>107</v>
      </c>
      <c r="B17" s="62" t="s">
        <v>107</v>
      </c>
      <c r="C17" s="229">
        <f>'T princi ent acum mes actua me '!C17/'T princi ent acum mes actua me '!$C17</f>
        <v>1</v>
      </c>
      <c r="D17" s="231">
        <f>'T princi ent acum mes actua me '!D17/'T princi ent acum mes actua me '!$D17</f>
        <v>1</v>
      </c>
      <c r="E17" s="231">
        <f>'T princi ent acum mes actua me '!E17/'T princi ent acum mes actua me '!$E17</f>
        <v>1</v>
      </c>
      <c r="F17" s="231">
        <f>'T princi ent acum mes actua me '!F17/'T princi ent acum mes actua me '!$F17</f>
        <v>1</v>
      </c>
      <c r="G17" s="231">
        <f>'T princi ent acum mes actua me '!G17/'T princi ent acum mes actua me '!$G17</f>
        <v>1</v>
      </c>
      <c r="H17" s="230">
        <f>'T princi ent acum mes actua me '!N17/'T princi ent acum mes actua me '!$C17</f>
        <v>0.21577174428614093</v>
      </c>
      <c r="I17" s="220">
        <f>'T princi ent acum mes actua me '!O17/'T princi ent acum mes actua me '!$D17</f>
        <v>0.22093745091733169</v>
      </c>
      <c r="J17" s="220">
        <f>'T princi ent acum mes actua me '!P17/'T princi ent acum mes actua me '!$E17</f>
        <v>0.16834677419354838</v>
      </c>
      <c r="K17" s="220">
        <f>'T princi ent acum mes actua me '!Q17/'T princi ent acum mes actua me '!$F17</f>
        <v>0.18422129212952765</v>
      </c>
      <c r="L17" s="220">
        <f>'T princi ent acum mes actua me '!R17/'T princi ent acum mes actua me '!$G17</f>
        <v>0.19074584685888868</v>
      </c>
      <c r="M17" s="230">
        <f>'T princi ent acum mes actua me '!Y17/'T princi ent acum mes actua me '!$C17</f>
        <v>0.44284384168086716</v>
      </c>
      <c r="N17" s="220">
        <f>'T princi ent acum mes actua me '!Z17/'T princi ent acum mes actua me '!$D17</f>
        <v>0.47827647846346005</v>
      </c>
      <c r="O17" s="220">
        <f>'T princi ent acum mes actua me '!AA17/'T princi ent acum mes actua me '!$E17</f>
        <v>0.47637501395245008</v>
      </c>
      <c r="P17" s="220">
        <f>'T princi ent acum mes actua me '!AB17/'T princi ent acum mes actua me '!$F17</f>
        <v>0.46113458426568038</v>
      </c>
      <c r="Q17" s="220">
        <f>'T princi ent acum mes actua me '!AC17/'T princi ent acum mes actua me '!$G17</f>
        <v>0.4772793584113042</v>
      </c>
    </row>
    <row r="18" spans="1:17" ht="15.75" x14ac:dyDescent="0.25">
      <c r="A18" s="213" t="s">
        <v>121</v>
      </c>
      <c r="B18" s="62" t="s">
        <v>121</v>
      </c>
      <c r="C18" s="229">
        <f>'T princi ent acum mes actua me '!C18/'T princi ent acum mes actua me '!$C18</f>
        <v>1</v>
      </c>
      <c r="D18" s="231">
        <f>'T princi ent acum mes actua me '!D18/'T princi ent acum mes actua me '!$D18</f>
        <v>1</v>
      </c>
      <c r="E18" s="231">
        <f>'T princi ent acum mes actua me '!E18/'T princi ent acum mes actua me '!$E18</f>
        <v>1</v>
      </c>
      <c r="F18" s="231">
        <f>'T princi ent acum mes actua me '!F18/'T princi ent acum mes actua me '!$F18</f>
        <v>1</v>
      </c>
      <c r="G18" s="231">
        <f>'T princi ent acum mes actua me '!G18/'T princi ent acum mes actua me '!$G18</f>
        <v>1</v>
      </c>
      <c r="H18" s="230">
        <f>'T princi ent acum mes actua me '!N18/'T princi ent acum mes actua me '!$C18</f>
        <v>0.61224917517204391</v>
      </c>
      <c r="I18" s="220">
        <f>'T princi ent acum mes actua me '!O18/'T princi ent acum mes actua me '!$D18</f>
        <v>0.59170710647388969</v>
      </c>
      <c r="J18" s="220">
        <f>'T princi ent acum mes actua me '!P18/'T princi ent acum mes actua me '!$E18</f>
        <v>0.60865577886650835</v>
      </c>
      <c r="K18" s="220">
        <f>'T princi ent acum mes actua me '!Q18/'T princi ent acum mes actua me '!$F18</f>
        <v>0.62514813674998593</v>
      </c>
      <c r="L18" s="220">
        <f>'T princi ent acum mes actua me '!R18/'T princi ent acum mes actua me '!$G18</f>
        <v>0.63901163942943762</v>
      </c>
      <c r="M18" s="230">
        <f>'T princi ent acum mes actua me '!Y18/'T princi ent acum mes actua me '!$C18</f>
        <v>0.25682171284336375</v>
      </c>
      <c r="N18" s="220">
        <f>'T princi ent acum mes actua me '!Z18/'T princi ent acum mes actua me '!$D18</f>
        <v>0.28725140867644633</v>
      </c>
      <c r="O18" s="220">
        <f>'T princi ent acum mes actua me '!AA18/'T princi ent acum mes actua me '!$E18</f>
        <v>0.22668497870891199</v>
      </c>
      <c r="P18" s="220">
        <f>'T princi ent acum mes actua me '!AB18/'T princi ent acum mes actua me '!$F18</f>
        <v>0.24746275965375533</v>
      </c>
      <c r="Q18" s="220">
        <f>'T princi ent acum mes actua me '!AC18/'T princi ent acum mes actua me '!$G18</f>
        <v>0.25472835082193762</v>
      </c>
    </row>
    <row r="19" spans="1:17" ht="21.75" customHeight="1" x14ac:dyDescent="0.25">
      <c r="A19" s="213" t="s">
        <v>176</v>
      </c>
      <c r="B19" s="223" t="s">
        <v>212</v>
      </c>
      <c r="C19" s="229">
        <f>'T princi ent acum mes actua me '!C19/'T princi ent acum mes actua me '!$C19</f>
        <v>1</v>
      </c>
      <c r="D19" s="229">
        <f>'T princi ent acum mes actua me '!D19/'T princi ent acum mes actua me '!$D19</f>
        <v>1</v>
      </c>
      <c r="E19" s="229">
        <f>'T princi ent acum mes actua me '!E19/'T princi ent acum mes actua me '!$E19</f>
        <v>1</v>
      </c>
      <c r="F19" s="229">
        <f>'T princi ent acum mes actua me '!F19/'T princi ent acum mes actua me '!$F19</f>
        <v>1</v>
      </c>
      <c r="G19" s="229">
        <f>'T princi ent acum mes actua me '!G19/'T princi ent acum mes actua me '!$G19</f>
        <v>1</v>
      </c>
      <c r="H19" s="230">
        <f>'T princi ent acum mes actua me '!N19/'T princi ent acum mes actua me '!$C19</f>
        <v>0.28552498952399291</v>
      </c>
      <c r="I19" s="228">
        <f>'T princi ent acum mes actua me '!O19/'T princi ent acum mes actua me '!$D19</f>
        <v>0.28541815700690099</v>
      </c>
      <c r="J19" s="228">
        <f>'T princi ent acum mes actua me '!P19/'T princi ent acum mes actua me '!$E19</f>
        <v>0.25477112699490212</v>
      </c>
      <c r="K19" s="228">
        <f>'T princi ent acum mes actua me '!Q19/'T princi ent acum mes actua me '!$F19</f>
        <v>0.26721835054991866</v>
      </c>
      <c r="L19" s="228">
        <f>'T princi ent acum mes actua me '!R19/'T princi ent acum mes actua me '!$G19</f>
        <v>0.27934468354165864</v>
      </c>
      <c r="M19" s="230">
        <f>'T princi ent acum mes actua me '!Y19/'T princi ent acum mes actua me '!$C19</f>
        <v>0.46124868342072778</v>
      </c>
      <c r="N19" s="228">
        <f>'T princi ent acum mes actua me '!Z19/'T princi ent acum mes actua me '!$D19</f>
        <v>0.4817511527265258</v>
      </c>
      <c r="O19" s="228">
        <f>'T princi ent acum mes actua me '!AA19/'T princi ent acum mes actua me '!$E19</f>
        <v>0.51472933221525641</v>
      </c>
      <c r="P19" s="220">
        <f>'T princi ent acum mes actua me '!AB19/'T princi ent acum mes actua me '!$F19</f>
        <v>0.48729016673688241</v>
      </c>
      <c r="Q19" s="228">
        <f>'T princi ent acum mes actua me '!AC19/'T princi ent acum mes actua me '!$G19</f>
        <v>0.4801310686843317</v>
      </c>
    </row>
    <row r="20" spans="1:17" ht="15" customHeight="1" x14ac:dyDescent="0.25">
      <c r="A20" s="213"/>
      <c r="C20" s="211" t="s">
        <v>164</v>
      </c>
      <c r="D20" s="212"/>
      <c r="E20" s="212"/>
      <c r="F20" s="212"/>
      <c r="G20" s="212"/>
      <c r="H20" s="211" t="s">
        <v>163</v>
      </c>
      <c r="I20" s="212"/>
      <c r="J20" s="212"/>
      <c r="K20" s="212"/>
      <c r="L20" s="212"/>
      <c r="M20" s="211" t="s">
        <v>165</v>
      </c>
      <c r="N20" s="212"/>
      <c r="O20" s="212"/>
      <c r="P20" s="212"/>
      <c r="Q20" s="212"/>
    </row>
    <row r="21" spans="1:17" ht="45" x14ac:dyDescent="0.25">
      <c r="A21" s="213"/>
      <c r="B21" s="28"/>
      <c r="C21" s="50" t="s">
        <v>223</v>
      </c>
      <c r="D21" s="50" t="s">
        <v>224</v>
      </c>
      <c r="E21" s="50" t="s">
        <v>225</v>
      </c>
      <c r="F21" s="50" t="s">
        <v>226</v>
      </c>
      <c r="G21" s="50" t="s">
        <v>222</v>
      </c>
      <c r="H21" s="50" t="s">
        <v>223</v>
      </c>
      <c r="I21" s="50" t="s">
        <v>226</v>
      </c>
      <c r="J21" s="50" t="s">
        <v>226</v>
      </c>
      <c r="K21" s="50" t="s">
        <v>226</v>
      </c>
      <c r="L21" s="50" t="s">
        <v>222</v>
      </c>
      <c r="M21" s="50" t="s">
        <v>223</v>
      </c>
      <c r="N21" s="50" t="s">
        <v>224</v>
      </c>
      <c r="O21" s="50" t="s">
        <v>225</v>
      </c>
      <c r="P21" s="50" t="s">
        <v>226</v>
      </c>
      <c r="Q21" s="50" t="s">
        <v>222</v>
      </c>
    </row>
    <row r="22" spans="1:17" x14ac:dyDescent="0.25">
      <c r="A22" s="213" t="s">
        <v>57</v>
      </c>
      <c r="B22" s="62" t="s">
        <v>58</v>
      </c>
      <c r="C22" s="230">
        <f>'T princi ent acum mes actua me '!C22/'T princi ent acum mes actua me '!$C8</f>
        <v>0.12536269387033053</v>
      </c>
      <c r="D22" s="220">
        <f>'T princi ent acum mes actua me '!D22/'T princi ent acum mes actua me '!$D8</f>
        <v>0.12965444997240816</v>
      </c>
      <c r="E22" s="220">
        <f>'T princi ent acum mes actua me '!E22/'T princi ent acum mes actua me '!$E8</f>
        <v>0.14480336082506554</v>
      </c>
      <c r="F22" s="220">
        <f>'T princi ent acum mes actua me '!F22/'T princi ent acum mes actua me '!$F8</f>
        <v>0.14075672779457171</v>
      </c>
      <c r="G22" s="220">
        <f>'T princi ent acum mes actua me '!G22/'T princi ent acum mes actua me '!$G8</f>
        <v>0.14032888096171769</v>
      </c>
      <c r="H22" s="230">
        <f>'T princi ent acum mes actua me '!N22/'T princi ent acum mes actua me '!$C8</f>
        <v>0.19271586929862172</v>
      </c>
      <c r="I22" s="220">
        <f>'T princi ent acum mes actua me '!O22/'T princi ent acum mes actua me '!$D8</f>
        <v>0.1596995468720179</v>
      </c>
      <c r="J22" s="220">
        <f>'T princi ent acum mes actua me '!P22/'T princi ent acum mes actua me '!$E8</f>
        <v>0.16771798216110848</v>
      </c>
      <c r="K22" s="220">
        <f>'T princi ent acum mes actua me '!Q22/'T princi ent acum mes actua me '!$F8</f>
        <v>0.18705441322841443</v>
      </c>
      <c r="L22" s="220">
        <f>'T princi ent acum mes actua me '!R22/'T princi ent acum mes actua me '!$G8</f>
        <v>0.18809479615303545</v>
      </c>
      <c r="M22" s="230">
        <f>'T princi ent acum mes actua me '!Y22/'T princi ent acum mes actua me '!$C8</f>
        <v>1.7058544855553914E-2</v>
      </c>
      <c r="N22" s="220">
        <f>'T princi ent acum mes actua me '!Z22/'T princi ent acum mes actua me '!$D8</f>
        <v>1.7668277845953758E-2</v>
      </c>
      <c r="O22" s="220">
        <f>'T princi ent acum mes actua me '!AA22/'T princi ent acum mes actua me '!$E8</f>
        <v>1.6531621962427384E-2</v>
      </c>
      <c r="P22" s="220">
        <f>'T princi ent acum mes actua me '!AB22/'T princi ent acum mes actua me '!$F8</f>
        <v>1.0007536916833882E-2</v>
      </c>
      <c r="Q22" s="220">
        <f>'T princi ent acum mes actua me '!AC22/'T princi ent acum mes actua me '!$G8</f>
        <v>9.1740680088861146E-3</v>
      </c>
    </row>
    <row r="23" spans="1:17" ht="30" x14ac:dyDescent="0.25">
      <c r="A23" s="213" t="s">
        <v>88</v>
      </c>
      <c r="B23" s="62" t="s">
        <v>210</v>
      </c>
      <c r="C23" s="230">
        <f>'T princi ent acum mes actua me '!C23/'T princi ent acum mes actua me '!$C9</f>
        <v>7.8571450345843022E-2</v>
      </c>
      <c r="D23" s="220">
        <f>'T princi ent acum mes actua me '!D23/'T princi ent acum mes actua me '!$D9</f>
        <v>9.8817847076727375E-2</v>
      </c>
      <c r="E23" s="220">
        <f>'T princi ent acum mes actua me '!E23/'T princi ent acum mes actua me '!$E9</f>
        <v>9.2716973283936174E-2</v>
      </c>
      <c r="F23" s="220">
        <f>'T princi ent acum mes actua me '!F23/'T princi ent acum mes actua me '!$F9</f>
        <v>8.2276983525675057E-2</v>
      </c>
      <c r="G23" s="220">
        <f>'T princi ent acum mes actua me '!G23/'T princi ent acum mes actua me '!$G9</f>
        <v>8.7946128708074417E-2</v>
      </c>
      <c r="H23" s="230">
        <f>'T princi ent acum mes actua me '!N23/'T princi ent acum mes actua me '!$C9</f>
        <v>0.15015592658190033</v>
      </c>
      <c r="I23" s="220">
        <f>'T princi ent acum mes actua me '!O23/'T princi ent acum mes actua me '!$D9</f>
        <v>0.15699418950124194</v>
      </c>
      <c r="J23" s="220">
        <f>'T princi ent acum mes actua me '!P23/'T princi ent acum mes actua me '!$E9</f>
        <v>0.19230630941847882</v>
      </c>
      <c r="K23" s="220">
        <f>'T princi ent acum mes actua me '!Q23/'T princi ent acum mes actua me '!$F9</f>
        <v>0.17699044176109552</v>
      </c>
      <c r="L23" s="220">
        <f>'T princi ent acum mes actua me '!R23/'T princi ent acum mes actua me '!$G9</f>
        <v>0.1635122082683155</v>
      </c>
      <c r="M23" s="230">
        <f>'T princi ent acum mes actua me '!Y23/'T princi ent acum mes actua me '!$C9</f>
        <v>2.6368307833316566E-2</v>
      </c>
      <c r="N23" s="220">
        <f>'T princi ent acum mes actua me '!Z23/'T princi ent acum mes actua me '!$D9</f>
        <v>2.9761121206044492E-2</v>
      </c>
      <c r="O23" s="220">
        <f>'T princi ent acum mes actua me '!AA23/'T princi ent acum mes actua me '!$E9</f>
        <v>5.0719983643945615E-2</v>
      </c>
      <c r="P23" s="220">
        <f>'T princi ent acum mes actua me '!AB23/'T princi ent acum mes actua me '!$F9</f>
        <v>3.2283561607506395E-2</v>
      </c>
      <c r="Q23" s="220">
        <f>'T princi ent acum mes actua me '!AC23/'T princi ent acum mes actua me '!$G9</f>
        <v>2.5890045866510863E-2</v>
      </c>
    </row>
    <row r="24" spans="1:17" x14ac:dyDescent="0.25">
      <c r="A24" s="213" t="s">
        <v>92</v>
      </c>
      <c r="B24" s="62" t="s">
        <v>93</v>
      </c>
      <c r="C24" s="230">
        <f>'T princi ent acum mes actua me '!C24/'T princi ent acum mes actua me '!$C10</f>
        <v>0.13236747986723532</v>
      </c>
      <c r="D24" s="220">
        <f>'T princi ent acum mes actua me '!D24/'T princi ent acum mes actua me '!$D10</f>
        <v>0.13621828526360277</v>
      </c>
      <c r="E24" s="220">
        <f>'T princi ent acum mes actua me '!E24/'T princi ent acum mes actua me '!$E10</f>
        <v>0.15879952965968525</v>
      </c>
      <c r="F24" s="220">
        <f>'T princi ent acum mes actua me '!F24/'T princi ent acum mes actua me '!$F10</f>
        <v>0.14961594267802575</v>
      </c>
      <c r="G24" s="220">
        <f>'T princi ent acum mes actua me '!G24/'T princi ent acum mes actua me '!$G10</f>
        <v>0.14746801123633624</v>
      </c>
      <c r="H24" s="230">
        <f>'T princi ent acum mes actua me '!N24/'T princi ent acum mes actua me '!$C10</f>
        <v>0.19908729235745209</v>
      </c>
      <c r="I24" s="220">
        <f>'T princi ent acum mes actua me '!O24/'T princi ent acum mes actua me '!$D10</f>
        <v>0.16027479689528526</v>
      </c>
      <c r="J24" s="220">
        <f>'T princi ent acum mes actua me '!P24/'T princi ent acum mes actua me '!$E10</f>
        <v>0.16111107006589273</v>
      </c>
      <c r="K24" s="220">
        <f>'T princi ent acum mes actua me '!Q24/'T princi ent acum mes actua me '!$F10</f>
        <v>0.18857885280899842</v>
      </c>
      <c r="L24" s="220">
        <f>'T princi ent acum mes actua me '!R24/'T princi ent acum mes actua me '!$G10</f>
        <v>0.1914452189355649</v>
      </c>
      <c r="M24" s="230">
        <f>'T princi ent acum mes actua me '!Y24/'T princi ent acum mes actua me '!$C10</f>
        <v>1.5664758112470881E-2</v>
      </c>
      <c r="N24" s="220">
        <f>'T princi ent acum mes actua me '!Z24/'T princi ent acum mes actua me '!$D10</f>
        <v>1.5094661748756077E-2</v>
      </c>
      <c r="O24" s="220">
        <f>'T princi ent acum mes actua me '!AA24/'T princi ent acum mes actua me '!$E10</f>
        <v>7.3451365489167753E-3</v>
      </c>
      <c r="P24" s="220">
        <f>'T princi ent acum mes actua me '!AB24/'T princi ent acum mes actua me '!$F10</f>
        <v>6.6332769538271774E-3</v>
      </c>
      <c r="Q24" s="220">
        <f>'T princi ent acum mes actua me '!AC24/'T princi ent acum mes actua me '!$G10</f>
        <v>6.8957700560442975E-3</v>
      </c>
    </row>
    <row r="25" spans="1:17" x14ac:dyDescent="0.25">
      <c r="A25" s="213" t="s">
        <v>97</v>
      </c>
      <c r="B25" s="62" t="s">
        <v>97</v>
      </c>
      <c r="C25" s="230">
        <f>'T princi ent acum mes actua me '!C25/'T princi ent acum mes actua me '!$C11</f>
        <v>9.7649635462092182E-2</v>
      </c>
      <c r="D25" s="220">
        <f>'T princi ent acum mes actua me '!D25/'T princi ent acum mes actua me '!$D11</f>
        <v>9.4421349878558436E-2</v>
      </c>
      <c r="E25" s="220">
        <f>'T princi ent acum mes actua me '!E25/'T princi ent acum mes actua me '!$E11</f>
        <v>0.10100230345922319</v>
      </c>
      <c r="F25" s="220">
        <f>'T princi ent acum mes actua me '!F25/'T princi ent acum mes actua me '!$F11</f>
        <v>0.11977200813651261</v>
      </c>
      <c r="G25" s="220">
        <f>'T princi ent acum mes actua me '!G25/'T princi ent acum mes actua me '!$G11</f>
        <v>0.12509287685731443</v>
      </c>
      <c r="H25" s="230">
        <f>'T princi ent acum mes actua me '!N25/'T princi ent acum mes actua me '!$C11</f>
        <v>0.28474730959443689</v>
      </c>
      <c r="I25" s="220">
        <f>'T princi ent acum mes actua me '!O25/'T princi ent acum mes actua me '!$D11</f>
        <v>0.25391205297968139</v>
      </c>
      <c r="J25" s="220">
        <f>'T princi ent acum mes actua me '!P25/'T princi ent acum mes actua me '!$E11</f>
        <v>0.26327243273689593</v>
      </c>
      <c r="K25" s="220">
        <f>'T princi ent acum mes actua me '!Q25/'T princi ent acum mes actua me '!$F11</f>
        <v>0.26091911111828614</v>
      </c>
      <c r="L25" s="220">
        <f>'T princi ent acum mes actua me '!R25/'T princi ent acum mes actua me '!$G11</f>
        <v>0.26656005502229935</v>
      </c>
      <c r="M25" s="230">
        <f>'T princi ent acum mes actua me '!Y25/'T princi ent acum mes actua me '!$C11</f>
        <v>5.4314245200433086E-3</v>
      </c>
      <c r="N25" s="220">
        <f>'T princi ent acum mes actua me '!Z25/'T princi ent acum mes actua me '!$D11</f>
        <v>6.6880122318431446E-3</v>
      </c>
      <c r="O25" s="220">
        <f>'T princi ent acum mes actua me '!AA25/'T princi ent acum mes actua me '!$E11</f>
        <v>2.1420851853202381E-3</v>
      </c>
      <c r="P25" s="220">
        <f>'T princi ent acum mes actua me '!AB25/'T princi ent acum mes actua me '!$F11</f>
        <v>2.563243627205657E-3</v>
      </c>
      <c r="Q25" s="220">
        <f>'T princi ent acum mes actua me '!AC25/'T princi ent acum mes actua me '!$G11</f>
        <v>2.310116940204231E-3</v>
      </c>
    </row>
    <row r="26" spans="1:17" x14ac:dyDescent="0.25">
      <c r="A26" s="213" t="s">
        <v>104</v>
      </c>
      <c r="B26" s="62" t="s">
        <v>104</v>
      </c>
      <c r="C26" s="230">
        <f>'T princi ent acum mes actua me '!C26/'T princi ent acum mes actua me '!$C12</f>
        <v>0.25976115061677363</v>
      </c>
      <c r="D26" s="220">
        <f>'T princi ent acum mes actua me '!D26/'T princi ent acum mes actua me '!$D12</f>
        <v>0.26328817033923718</v>
      </c>
      <c r="E26" s="220">
        <f>'T princi ent acum mes actua me '!E26/'T princi ent acum mes actua me '!$E12</f>
        <v>0.29138735478222538</v>
      </c>
      <c r="F26" s="220">
        <f>'T princi ent acum mes actua me '!F26/'T princi ent acum mes actua me '!$F12</f>
        <v>0.29674739742118189</v>
      </c>
      <c r="G26" s="220">
        <f>'T princi ent acum mes actua me '!G26/'T princi ent acum mes actua me '!$G12</f>
        <v>0.28086448661309998</v>
      </c>
      <c r="H26" s="230">
        <f>'T princi ent acum mes actua me '!N26/'T princi ent acum mes actua me '!$C12</f>
        <v>0.11532682250512752</v>
      </c>
      <c r="I26" s="220">
        <f>'T princi ent acum mes actua me '!O26/'T princi ent acum mes actua me '!$D12</f>
        <v>9.8985958740091223E-2</v>
      </c>
      <c r="J26" s="220">
        <f>'T princi ent acum mes actua me '!P26/'T princi ent acum mes actua me '!$E12</f>
        <v>9.5278428156795894E-2</v>
      </c>
      <c r="K26" s="220">
        <f>'T princi ent acum mes actua me '!Q26/'T princi ent acum mes actua me '!$F12</f>
        <v>9.9263967279228649E-2</v>
      </c>
      <c r="L26" s="220">
        <f>'T princi ent acum mes actua me '!R26/'T princi ent acum mes actua me '!$G12</f>
        <v>9.9349025026736967E-2</v>
      </c>
      <c r="M26" s="230">
        <f>'T princi ent acum mes actua me '!Y26/'T princi ent acum mes actua me '!$C12</f>
        <v>3.7480887297096074E-2</v>
      </c>
      <c r="N26" s="220">
        <f>'T princi ent acum mes actua me '!Z26/'T princi ent acum mes actua me '!$D12</f>
        <v>3.1203421466074042E-2</v>
      </c>
      <c r="O26" s="220">
        <f>'T princi ent acum mes actua me '!AA26/'T princi ent acum mes actua me '!$E12</f>
        <v>1.4610792472490124E-2</v>
      </c>
      <c r="P26" s="220">
        <f>'T princi ent acum mes actua me '!AB26/'T princi ent acum mes actua me '!$F12</f>
        <v>1.6917806382467097E-2</v>
      </c>
      <c r="Q26" s="220">
        <f>'T princi ent acum mes actua me '!AC26/'T princi ent acum mes actua me '!$G12</f>
        <v>1.7678726156684671E-2</v>
      </c>
    </row>
    <row r="27" spans="1:17" x14ac:dyDescent="0.25">
      <c r="A27" s="213" t="s">
        <v>113</v>
      </c>
      <c r="B27" s="62" t="s">
        <v>113</v>
      </c>
      <c r="C27" s="230">
        <f>'T princi ent acum mes actua me '!C27/'T princi ent acum mes actua me '!$C13</f>
        <v>3.7253372923633711E-2</v>
      </c>
      <c r="D27" s="220">
        <f>'T princi ent acum mes actua me '!D27/'T princi ent acum mes actua me '!$D13</f>
        <v>5.2104888877499374E-2</v>
      </c>
      <c r="E27" s="220">
        <f>'T princi ent acum mes actua me '!E27/'T princi ent acum mes actua me '!$E13</f>
        <v>4.2608093148459342E-2</v>
      </c>
      <c r="F27" s="220">
        <f>'T princi ent acum mes actua me '!F27/'T princi ent acum mes actua me '!$F13</f>
        <v>4.304935596514433E-2</v>
      </c>
      <c r="G27" s="220">
        <f>'T princi ent acum mes actua me '!G27/'T princi ent acum mes actua me '!$G13</f>
        <v>5.5128662090162983E-2</v>
      </c>
      <c r="H27" s="230">
        <f>'T princi ent acum mes actua me '!N27/'T princi ent acum mes actua me '!$C13</f>
        <v>0.13054301696084458</v>
      </c>
      <c r="I27" s="220">
        <f>'T princi ent acum mes actua me '!O27/'T princi ent acum mes actua me '!$D13</f>
        <v>0.11116734683417794</v>
      </c>
      <c r="J27" s="220">
        <f>'T princi ent acum mes actua me '!P27/'T princi ent acum mes actua me '!$E13</f>
        <v>0.10148292092415759</v>
      </c>
      <c r="K27" s="220">
        <f>'T princi ent acum mes actua me '!Q27/'T princi ent acum mes actua me '!$F13</f>
        <v>0.12284636658331473</v>
      </c>
      <c r="L27" s="220">
        <f>'T princi ent acum mes actua me '!R27/'T princi ent acum mes actua me '!$G13</f>
        <v>0.13658919321764007</v>
      </c>
      <c r="M27" s="230">
        <f>'T princi ent acum mes actua me '!Y27/'T princi ent acum mes actua me '!$C13</f>
        <v>1.6775889906972791E-2</v>
      </c>
      <c r="N27" s="220">
        <f>'T princi ent acum mes actua me '!Z27/'T princi ent acum mes actua me '!$D13</f>
        <v>1.3889511752910198E-2</v>
      </c>
      <c r="O27" s="220">
        <f>'T princi ent acum mes actua me '!AA27/'T princi ent acum mes actua me '!$E13</f>
        <v>8.0596991151852052E-3</v>
      </c>
      <c r="P27" s="220">
        <f>'T princi ent acum mes actua me '!AB27/'T princi ent acum mes actua me '!$F13</f>
        <v>9.0771001376656717E-3</v>
      </c>
      <c r="Q27" s="220">
        <f>'T princi ent acum mes actua me '!AC27/'T princi ent acum mes actua me '!$G13</f>
        <v>7.5868741060310793E-3</v>
      </c>
    </row>
    <row r="28" spans="1:17" x14ac:dyDescent="0.25">
      <c r="A28" s="213" t="s">
        <v>110</v>
      </c>
      <c r="B28" s="62" t="s">
        <v>110</v>
      </c>
      <c r="C28" s="230">
        <f>'T princi ent acum mes actua me '!C28/'T princi ent acum mes actua me '!$C14</f>
        <v>0.19016505305460449</v>
      </c>
      <c r="D28" s="220">
        <f>'T princi ent acum mes actua me '!D28/'T princi ent acum mes actua me '!$D14</f>
        <v>0.16803264667790729</v>
      </c>
      <c r="E28" s="220">
        <f>'T princi ent acum mes actua me '!E28/'T princi ent acum mes actua me '!$E14</f>
        <v>0.16752819140618214</v>
      </c>
      <c r="F28" s="220">
        <f>'T princi ent acum mes actua me '!F28/'T princi ent acum mes actua me '!$F14</f>
        <v>0.18312457507621213</v>
      </c>
      <c r="G28" s="220">
        <f>'T princi ent acum mes actua me '!G28/'T princi ent acum mes actua me '!$G14</f>
        <v>0.1570871616883194</v>
      </c>
      <c r="H28" s="230">
        <f>'T princi ent acum mes actua me '!N28/'T princi ent acum mes actua me '!$C14</f>
        <v>0.26140001062978019</v>
      </c>
      <c r="I28" s="220">
        <f>'T princi ent acum mes actua me '!O28/'T princi ent acum mes actua me '!$D14</f>
        <v>0.25171175133787843</v>
      </c>
      <c r="J28" s="220">
        <f>'T princi ent acum mes actua me '!P28/'T princi ent acum mes actua me '!$E14</f>
        <v>0.23683604677427761</v>
      </c>
      <c r="K28" s="220">
        <f>'T princi ent acum mes actua me '!Q28/'T princi ent acum mes actua me '!$F14</f>
        <v>0.23327687034196448</v>
      </c>
      <c r="L28" s="220">
        <f>'T princi ent acum mes actua me '!R28/'T princi ent acum mes actua me '!$G14</f>
        <v>0.25999928682649676</v>
      </c>
      <c r="M28" s="230">
        <f>'T princi ent acum mes actua me '!Y28/'T princi ent acum mes actua me '!$C14</f>
        <v>1.5646350642158736E-2</v>
      </c>
      <c r="N28" s="220">
        <f>'T princi ent acum mes actua me '!Z28/'T princi ent acum mes actua me '!$D14</f>
        <v>1.0810546636365858E-2</v>
      </c>
      <c r="O28" s="220">
        <f>'T princi ent acum mes actua me '!AA28/'T princi ent acum mes actua me '!$E14</f>
        <v>5.4124024811912502E-3</v>
      </c>
      <c r="P28" s="220">
        <f>'T princi ent acum mes actua me '!AB28/'T princi ent acum mes actua me '!$F14</f>
        <v>5.3306568241308977E-3</v>
      </c>
      <c r="Q28" s="220">
        <f>'T princi ent acum mes actua me '!AC28/'T princi ent acum mes actua me '!$G14</f>
        <v>4.1209542261473175E-3</v>
      </c>
    </row>
    <row r="29" spans="1:17" x14ac:dyDescent="0.25">
      <c r="A29" s="213" t="s">
        <v>117</v>
      </c>
      <c r="B29" s="62" t="s">
        <v>211</v>
      </c>
      <c r="C29" s="230">
        <f>'T princi ent acum mes actua me '!C29/'T princi ent acum mes actua me '!$C15</f>
        <v>8.403044755160928E-2</v>
      </c>
      <c r="D29" s="220">
        <f>'T princi ent acum mes actua me '!D29/'T princi ent acum mes actua me '!$D15</f>
        <v>8.7936891674352785E-2</v>
      </c>
      <c r="E29" s="220">
        <f>'T princi ent acum mes actua me '!E29/'T princi ent acum mes actua me '!$E15</f>
        <v>8.9770553885842458E-2</v>
      </c>
      <c r="F29" s="220">
        <f>'T princi ent acum mes actua me '!F29/'T princi ent acum mes actua me '!$F15</f>
        <v>9.7608508498594357E-2</v>
      </c>
      <c r="G29" s="220">
        <f>'T princi ent acum mes actua me '!G29/'T princi ent acum mes actua me '!$G15</f>
        <v>9.4301080004799351E-2</v>
      </c>
      <c r="H29" s="230">
        <f>'T princi ent acum mes actua me '!N29/'T princi ent acum mes actua me '!$C15</f>
        <v>0.16169910352681285</v>
      </c>
      <c r="I29" s="220">
        <f>'T princi ent acum mes actua me '!O29/'T princi ent acum mes actua me '!$D15</f>
        <v>0.15452832026214933</v>
      </c>
      <c r="J29" s="220">
        <f>'T princi ent acum mes actua me '!P29/'T princi ent acum mes actua me '!$E15</f>
        <v>0.13077348312036549</v>
      </c>
      <c r="K29" s="220">
        <f>'T princi ent acum mes actua me '!Q29/'T princi ent acum mes actua me '!$F15</f>
        <v>0.14233145660802851</v>
      </c>
      <c r="L29" s="220">
        <f>'T princi ent acum mes actua me '!R29/'T princi ent acum mes actua me '!$G15</f>
        <v>0.12171810523022433</v>
      </c>
      <c r="M29" s="230">
        <f>'T princi ent acum mes actua me '!Y29/'T princi ent acum mes actua me '!$C15</f>
        <v>3.7485765170261406E-2</v>
      </c>
      <c r="N29" s="220">
        <f>'T princi ent acum mes actua me '!Z29/'T princi ent acum mes actua me '!$D15</f>
        <v>3.2797309761281417E-2</v>
      </c>
      <c r="O29" s="220">
        <f>'T princi ent acum mes actua me '!AA29/'T princi ent acum mes actua me '!$E15</f>
        <v>6.9640803410874388E-3</v>
      </c>
      <c r="P29" s="220">
        <f>'T princi ent acum mes actua me '!AB29/'T princi ent acum mes actua me '!$F15</f>
        <v>1.2427527674714492E-2</v>
      </c>
      <c r="Q29" s="220">
        <f>'T princi ent acum mes actua me '!AC29/'T princi ent acum mes actua me '!$G15</f>
        <v>1.1759917256839449E-2</v>
      </c>
    </row>
    <row r="30" spans="1:17" x14ac:dyDescent="0.25">
      <c r="A30" s="213" t="s">
        <v>101</v>
      </c>
      <c r="B30" s="62" t="s">
        <v>101</v>
      </c>
      <c r="C30" s="230">
        <f>'T princi ent acum mes actua me '!C30/'T princi ent acum mes actua me '!$C16</f>
        <v>5.9794205753211045E-2</v>
      </c>
      <c r="D30" s="220">
        <f>'T princi ent acum mes actua me '!D30/'T princi ent acum mes actua me '!$D16</f>
        <v>6.9577402961387161E-2</v>
      </c>
      <c r="E30" s="220">
        <f>'T princi ent acum mes actua me '!E30/'T princi ent acum mes actua me '!$E16</f>
        <v>6.4186202652044985E-2</v>
      </c>
      <c r="F30" s="220">
        <f>'T princi ent acum mes actua me '!F30/'T princi ent acum mes actua me '!$F16</f>
        <v>6.6924330861860434E-2</v>
      </c>
      <c r="G30" s="220">
        <f>'T princi ent acum mes actua me '!G30/'T princi ent acum mes actua me '!$G16</f>
        <v>8.6245425888369628E-2</v>
      </c>
      <c r="H30" s="230">
        <f>'T princi ent acum mes actua me '!N30/'T princi ent acum mes actua me '!$C16</f>
        <v>0.53033738219322368</v>
      </c>
      <c r="I30" s="220">
        <f>'T princi ent acum mes actua me '!O30/'T princi ent acum mes actua me '!$D16</f>
        <v>0.42781407756335577</v>
      </c>
      <c r="J30" s="220">
        <f>'T princi ent acum mes actua me '!P30/'T princi ent acum mes actua me '!$E16</f>
        <v>0.4602025401443518</v>
      </c>
      <c r="K30" s="220">
        <f>'T princi ent acum mes actua me '!Q30/'T princi ent acum mes actua me '!$F16</f>
        <v>0.47238435785525229</v>
      </c>
      <c r="L30" s="220">
        <f>'T princi ent acum mes actua me '!R30/'T princi ent acum mes actua me '!$G16</f>
        <v>0.48039056300149896</v>
      </c>
      <c r="M30" s="230">
        <f>'T princi ent acum mes actua me '!Y30/'T princi ent acum mes actua me '!$C16</f>
        <v>7.4035318095394423E-4</v>
      </c>
      <c r="N30" s="220">
        <f>'T princi ent acum mes actua me '!Z30/'T princi ent acum mes actua me '!$D16</f>
        <v>3.03905181583346E-4</v>
      </c>
      <c r="O30" s="220">
        <f>'T princi ent acum mes actua me '!AA30/'T princi ent acum mes actua me '!$E16</f>
        <v>1.0071056901471494E-3</v>
      </c>
      <c r="P30" s="220">
        <f>'T princi ent acum mes actua me '!AB30/'T princi ent acum mes actua me '!$F16</f>
        <v>5.3986783754885978E-4</v>
      </c>
      <c r="Q30" s="220">
        <f>'T princi ent acum mes actua me '!AC30/'T princi ent acum mes actua me '!$G16</f>
        <v>3.6372453928225026E-4</v>
      </c>
    </row>
    <row r="31" spans="1:17" x14ac:dyDescent="0.25">
      <c r="A31" s="213" t="s">
        <v>107</v>
      </c>
      <c r="B31" s="62" t="s">
        <v>107</v>
      </c>
      <c r="C31" s="230">
        <f>'T princi ent acum mes actua me '!C31/'T princi ent acum mes actua me '!$C17</f>
        <v>0.18976731725313142</v>
      </c>
      <c r="D31" s="220">
        <f>'T princi ent acum mes actua me '!D31/'T princi ent acum mes actua me '!$D17</f>
        <v>0.17290561917084882</v>
      </c>
      <c r="E31" s="220">
        <f>'T princi ent acum mes actua me '!E31/'T princi ent acum mes actua me '!$E17</f>
        <v>0.21619321352829557</v>
      </c>
      <c r="F31" s="220">
        <f>'T princi ent acum mes actua me '!F31/'T princi ent acum mes actua me '!$F17</f>
        <v>0.20694378423321733</v>
      </c>
      <c r="G31" s="220">
        <f>'T princi ent acum mes actua me '!G31/'T princi ent acum mes actua me '!$G17</f>
        <v>0.1798923047546305</v>
      </c>
      <c r="H31" s="230">
        <f>'T princi ent acum mes actua me '!N31/'T princi ent acum mes actua me '!$C17</f>
        <v>0.14587249442228975</v>
      </c>
      <c r="I31" s="220">
        <f>'T princi ent acum mes actua me '!O31/'T princi ent acum mes actua me '!$D17</f>
        <v>0.12175493444425331</v>
      </c>
      <c r="J31" s="220">
        <f>'T princi ent acum mes actua me '!P31/'T princi ent acum mes actua me '!$E17</f>
        <v>0.13455394017189418</v>
      </c>
      <c r="K31" s="220">
        <f>'T princi ent acum mes actua me '!Q31/'T princi ent acum mes actua me '!$F17</f>
        <v>0.14499232314666516</v>
      </c>
      <c r="L31" s="220">
        <f>'T princi ent acum mes actua me '!R31/'T princi ent acum mes actua me '!$G17</f>
        <v>0.14901050219591369</v>
      </c>
      <c r="M31" s="230">
        <f>'T princi ent acum mes actua me '!Y31/'T princi ent acum mes actua me '!$C17</f>
        <v>4.0998366214008396E-3</v>
      </c>
      <c r="N31" s="220">
        <f>'T princi ent acum mes actua me '!Z31/'T princi ent acum mes actua me '!$D17</f>
        <v>5.2205260914115611E-3</v>
      </c>
      <c r="O31" s="220">
        <f>'T princi ent acum mes actua me '!AA31/'T princi ent acum mes actua me '!$E17</f>
        <v>3.3206831119544592E-3</v>
      </c>
      <c r="P31" s="220">
        <f>'T princi ent acum mes actua me '!AB31/'T princi ent acum mes actua me '!$F17</f>
        <v>2.0968492603885961E-3</v>
      </c>
      <c r="Q31" s="220">
        <f>'T princi ent acum mes actua me '!AC31/'T princi ent acum mes actua me '!$G17</f>
        <v>2.3417987397364903E-3</v>
      </c>
    </row>
    <row r="32" spans="1:17" x14ac:dyDescent="0.25">
      <c r="A32" s="213" t="s">
        <v>121</v>
      </c>
      <c r="B32" s="62" t="s">
        <v>121</v>
      </c>
      <c r="C32" s="230">
        <f>'T princi ent acum mes actua me '!C32/'T princi ent acum mes actua me '!$C18</f>
        <v>5.427950488843588E-2</v>
      </c>
      <c r="D32" s="220">
        <f>'T princi ent acum mes actua me '!D32/'T princi ent acum mes actua me '!$D18</f>
        <v>5.2845053929007527E-2</v>
      </c>
      <c r="E32" s="220">
        <f>'T princi ent acum mes actua me '!E32/'T princi ent acum mes actua me '!$E18</f>
        <v>8.2475420089972371E-2</v>
      </c>
      <c r="F32" s="220">
        <f>'T princi ent acum mes actua me '!F32/'T princi ent acum mes actua me '!$F18</f>
        <v>5.3446549200104054E-2</v>
      </c>
      <c r="G32" s="220">
        <f>'T princi ent acum mes actua me '!G32/'T princi ent acum mes actua me '!$G18</f>
        <v>4.9629223224376767E-2</v>
      </c>
      <c r="H32" s="230">
        <f>'T princi ent acum mes actua me '!N32/'T princi ent acum mes actua me '!$C18</f>
        <v>6.1602558219608285E-2</v>
      </c>
      <c r="I32" s="220">
        <f>'T princi ent acum mes actua me '!O32/'T princi ent acum mes actua me '!$D18</f>
        <v>5.1864863412582382E-2</v>
      </c>
      <c r="J32" s="220">
        <f>'T princi ent acum mes actua me '!P32/'T princi ent acum mes actua me '!$E18</f>
        <v>7.6138177269175891E-2</v>
      </c>
      <c r="K32" s="220">
        <f>'T princi ent acum mes actua me '!Q32/'T princi ent acum mes actua me '!$F18</f>
        <v>6.8757555611853663E-2</v>
      </c>
      <c r="L32" s="220">
        <f>'T princi ent acum mes actua me '!R32/'T princi ent acum mes actua me '!$G18</f>
        <v>5.0253624935053802E-2</v>
      </c>
      <c r="M32" s="230">
        <f>'T princi ent acum mes actua me '!Y32/'T princi ent acum mes actua me '!$C18</f>
        <v>1.0493490872381266E-2</v>
      </c>
      <c r="N32" s="220">
        <f>'T princi ent acum mes actua me '!Z32/'T princi ent acum mes actua me '!$D18</f>
        <v>1.1513995971769031E-2</v>
      </c>
      <c r="O32" s="220">
        <f>'T princi ent acum mes actua me '!AA32/'T princi ent acum mes actua me '!$E18</f>
        <v>1.2465247557590558E-3</v>
      </c>
      <c r="P32" s="220">
        <f>'T princi ent acum mes actua me '!AB32/'T princi ent acum mes actua me '!$F18</f>
        <v>1.4758415952691455E-3</v>
      </c>
      <c r="Q32" s="220">
        <f>'T princi ent acum mes actua me '!AC32/'T princi ent acum mes actua me '!$G18</f>
        <v>4.4764093228684835E-3</v>
      </c>
    </row>
    <row r="33" spans="1:17" ht="45" x14ac:dyDescent="0.25">
      <c r="A33" s="213" t="s">
        <v>176</v>
      </c>
      <c r="B33" s="223" t="s">
        <v>212</v>
      </c>
      <c r="C33" s="230">
        <f>'T princi ent acum mes actua me '!C33/'T princi ent acum mes actua me '!$C19</f>
        <v>0.13418420218127455</v>
      </c>
      <c r="D33" s="228">
        <f>'T princi ent acum mes actua me '!D33/'T princi ent acum mes actua me '!$D19</f>
        <v>0.13284273103519917</v>
      </c>
      <c r="E33" s="228">
        <f>'T princi ent acum mes actua me '!E33/'T princi ent acum mes actua me '!$E19</f>
        <v>0.13762328794473505</v>
      </c>
      <c r="F33" s="228">
        <f>'T princi ent acum mes actua me '!F33/'T princi ent acum mes actua me '!$F19</f>
        <v>0.142138622343668</v>
      </c>
      <c r="G33" s="228">
        <f>'T princi ent acum mes actua me '!G33/'T princi ent acum mes actua me '!$G19</f>
        <v>0.14953518611766656</v>
      </c>
      <c r="H33" s="230">
        <f>'T princi ent acum mes actua me '!N33/'T princi ent acum mes actua me '!$C19</f>
        <v>9.5468277517922473E-2</v>
      </c>
      <c r="I33" s="228">
        <f>'T princi ent acum mes actua me '!O33/'T princi ent acum mes actua me '!$D19</f>
        <v>8.1674186244720365E-2</v>
      </c>
      <c r="J33" s="228">
        <f>'T princi ent acum mes actua me '!P33/'T princi ent acum mes actua me '!$E19</f>
        <v>7.5563364346657086E-2</v>
      </c>
      <c r="K33" s="228">
        <f>'T princi ent acum mes actua me '!Q33/'T princi ent acum mes actua me '!$F19</f>
        <v>8.8574604810915683E-2</v>
      </c>
      <c r="L33" s="228">
        <f>'T princi ent acum mes actua me '!R33/'T princi ent acum mes actua me '!$G19</f>
        <v>7.5464931846845662E-2</v>
      </c>
      <c r="M33" s="230">
        <f>'T princi ent acum mes actua me '!Y33/'T princi ent acum mes actua me '!$C19</f>
        <v>1.6704276475984461E-2</v>
      </c>
      <c r="N33" s="228">
        <f>'T princi ent acum mes actua me '!Z33/'T princi ent acum mes actua me '!$D19</f>
        <v>1.1452895804854554E-2</v>
      </c>
      <c r="O33" s="228">
        <f>'T princi ent acum mes actua me '!AA33/'T princi ent acum mes actua me '!$E19</f>
        <v>1.1517523193440616E-2</v>
      </c>
      <c r="P33" s="228">
        <f>'T princi ent acum mes actua me '!AB33/'T princi ent acum mes actua me '!$F19</f>
        <v>1.0762229110425429E-2</v>
      </c>
      <c r="Q33" s="228">
        <f>'T princi ent acum mes actua me '!AC33/'T princi ent acum mes actua me '!$G19</f>
        <v>1.2248086784132358E-2</v>
      </c>
    </row>
    <row r="34" spans="1:17" ht="6" customHeight="1" x14ac:dyDescent="0.25"/>
    <row r="35" spans="1:17" ht="15" customHeight="1" x14ac:dyDescent="0.25">
      <c r="B35" s="41" t="s">
        <v>85</v>
      </c>
      <c r="C35" s="41"/>
      <c r="D35" s="41"/>
      <c r="E35" s="41"/>
      <c r="F35" s="41"/>
      <c r="G35" s="41"/>
      <c r="H35" s="41"/>
      <c r="I35" s="41"/>
      <c r="J35" s="41"/>
      <c r="K35" s="41"/>
      <c r="L35" s="41"/>
      <c r="M35" s="41"/>
      <c r="N35" s="41"/>
      <c r="O35" s="41"/>
      <c r="P35" s="41"/>
      <c r="Q35" s="41"/>
    </row>
    <row r="50" spans="2:2" x14ac:dyDescent="0.25">
      <c r="B50" s="41"/>
    </row>
  </sheetData>
  <mergeCells count="6">
    <mergeCell ref="C6:G6"/>
    <mergeCell ref="H6:L6"/>
    <mergeCell ref="M6:Q6"/>
    <mergeCell ref="C20:G20"/>
    <mergeCell ref="H20:L20"/>
    <mergeCell ref="M20:Q20"/>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F2CC3-ED31-43EE-B0B6-7548BEE54DAA}">
  <dimension ref="A1:AF50"/>
  <sheetViews>
    <sheetView showGridLines="0" workbookViewId="0">
      <pane xSplit="2" ySplit="7" topLeftCell="C23" activePane="bottomRight" state="frozen"/>
      <selection activeCell="B12" sqref="B12"/>
      <selection pane="topRight" activeCell="B12" sqref="B12"/>
      <selection pane="bottomLeft" activeCell="B12" sqref="B12"/>
      <selection pane="bottomRight" activeCell="B12" sqref="B12"/>
    </sheetView>
  </sheetViews>
  <sheetFormatPr baseColWidth="10" defaultColWidth="11.42578125" defaultRowHeight="15" x14ac:dyDescent="0.25"/>
  <cols>
    <col min="1" max="1" width="16" style="14" customWidth="1"/>
    <col min="2" max="2" width="31.7109375" customWidth="1"/>
    <col min="3" max="6" width="12.42578125" customWidth="1"/>
    <col min="7" max="8" width="9.42578125" customWidth="1"/>
    <col min="9" max="9" width="11.7109375" customWidth="1"/>
    <col min="10" max="10" width="10.140625" customWidth="1"/>
    <col min="11" max="12" width="10.85546875" customWidth="1"/>
    <col min="13" max="15" width="11.42578125" customWidth="1"/>
    <col min="16" max="16" width="15.85546875" customWidth="1"/>
    <col min="17" max="22" width="9.42578125" customWidth="1"/>
    <col min="23" max="25" width="11" customWidth="1"/>
    <col min="31" max="32" width="9.42578125" customWidth="1"/>
  </cols>
  <sheetData>
    <row r="1" spans="1:32" ht="40.5" customHeight="1" x14ac:dyDescent="0.25">
      <c r="A1" s="47"/>
      <c r="Z1" t="e">
        <v>#REF!</v>
      </c>
    </row>
    <row r="4" spans="1:32" ht="45" customHeight="1" thickBot="1" x14ac:dyDescent="0.3">
      <c r="B4" s="12" t="str">
        <f>CONCATENATE("Turistas entrados a Canarias e islas según lugar de residencia")</f>
        <v>Turistas entrados a Canarias e islas según lugar de residencia</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row>
    <row r="5" spans="1:32" ht="6" customHeight="1" x14ac:dyDescent="0.25">
      <c r="C5" s="49"/>
      <c r="D5" s="49"/>
      <c r="E5" s="49"/>
      <c r="F5" s="49"/>
      <c r="G5" s="49"/>
      <c r="H5" s="49"/>
      <c r="I5" s="49"/>
      <c r="J5" s="49"/>
      <c r="K5" s="49"/>
      <c r="L5" s="49"/>
    </row>
    <row r="6" spans="1:32" ht="15.75" x14ac:dyDescent="0.25">
      <c r="C6" s="209" t="s">
        <v>160</v>
      </c>
      <c r="D6" s="210"/>
      <c r="E6" s="210"/>
      <c r="F6" s="210"/>
      <c r="G6" s="210"/>
      <c r="H6" s="210"/>
      <c r="I6" s="210"/>
      <c r="J6" s="210"/>
      <c r="K6" s="210"/>
      <c r="L6" s="210"/>
      <c r="M6" s="211" t="s">
        <v>162</v>
      </c>
      <c r="N6" s="212"/>
      <c r="O6" s="212"/>
      <c r="P6" s="212"/>
      <c r="Q6" s="212"/>
      <c r="R6" s="212"/>
      <c r="S6" s="212"/>
      <c r="T6" s="212"/>
      <c r="U6" s="212"/>
      <c r="V6" s="212"/>
      <c r="W6" s="211" t="s">
        <v>161</v>
      </c>
      <c r="X6" s="212"/>
      <c r="Y6" s="212"/>
      <c r="Z6" s="212"/>
      <c r="AA6" s="212"/>
      <c r="AB6" s="212"/>
      <c r="AC6" s="212"/>
      <c r="AD6" s="212"/>
      <c r="AE6" s="212"/>
      <c r="AF6" s="212"/>
    </row>
    <row r="7" spans="1:32" s="216" customFormat="1" ht="45.75" thickBot="1" x14ac:dyDescent="0.3">
      <c r="A7" s="213"/>
      <c r="B7" s="28"/>
      <c r="C7" s="50">
        <v>2019</v>
      </c>
      <c r="D7" s="50">
        <v>2020</v>
      </c>
      <c r="E7" s="50">
        <v>2021</v>
      </c>
      <c r="F7" s="50">
        <v>2022</v>
      </c>
      <c r="G7" s="33" t="str">
        <f>CONCATENATE("Variación ",RIGHT(F7,2),"/",RIGHT(E7,2))</f>
        <v>Variación 22/21</v>
      </c>
      <c r="H7" s="33" t="str">
        <f>CONCATENATE("Variación ",RIGHT(F7,2),"/",RIGHT(C7,2))</f>
        <v>Variación 22/19</v>
      </c>
      <c r="I7" s="33" t="str">
        <f>CONCATENATE("diferencia ",RIGHT(F7,2),"/",RIGHT(E7,2))</f>
        <v>diferencia 22/21</v>
      </c>
      <c r="J7" s="33" t="str">
        <f>CONCATENATE("diferencia ",RIGHT(F7,2),"/",RIGHT(C7,2))</f>
        <v>diferencia 22/19</v>
      </c>
      <c r="K7" s="214" t="str">
        <f>CONCATENATE("Cuota ",RIGHT(F7,4))</f>
        <v>Cuota 2022</v>
      </c>
      <c r="L7" s="215" t="s">
        <v>208</v>
      </c>
      <c r="M7" s="50">
        <f>$C$7</f>
        <v>2019</v>
      </c>
      <c r="N7" s="50">
        <f>$D$7</f>
        <v>2020</v>
      </c>
      <c r="O7" s="50">
        <f>$E$7</f>
        <v>2021</v>
      </c>
      <c r="P7" s="50">
        <f>$F$7</f>
        <v>2022</v>
      </c>
      <c r="Q7" s="33" t="str">
        <f>CONCATENATE("Variación ",RIGHT(P7,2),"/",RIGHT(O7,2))</f>
        <v>Variación 22/21</v>
      </c>
      <c r="R7" s="33" t="str">
        <f>CONCATENATE("Variación ",RIGHT(P7,2),"/",RIGHT(M7,2))</f>
        <v>Variación 22/19</v>
      </c>
      <c r="S7" s="33" t="str">
        <f>CONCATENATE("diferencia ",RIGHT(P7,2),"/",RIGHT(O7,2))</f>
        <v>diferencia 22/21</v>
      </c>
      <c r="T7" s="33" t="str">
        <f>CONCATENATE("diferencia ",RIGHT(P7,2),"/",RIGHT(M7,2))</f>
        <v>diferencia 22/19</v>
      </c>
      <c r="U7" s="214" t="str">
        <f>CONCATENATE("Cuota ",RIGHT(P7,4))</f>
        <v>Cuota 2022</v>
      </c>
      <c r="V7" s="215" t="s">
        <v>208</v>
      </c>
      <c r="W7" s="50">
        <f>$C$7</f>
        <v>2019</v>
      </c>
      <c r="X7" s="50">
        <f>$D$7</f>
        <v>2020</v>
      </c>
      <c r="Y7" s="50">
        <f>$E$7</f>
        <v>2021</v>
      </c>
      <c r="Z7" s="50">
        <f>$F$7</f>
        <v>2022</v>
      </c>
      <c r="AA7" s="33" t="str">
        <f>CONCATENATE("Variación ",RIGHT(Z7,2),"/",RIGHT(Y7,2))</f>
        <v>Variación 22/21</v>
      </c>
      <c r="AB7" s="33" t="str">
        <f>CONCATENATE("Variación ",RIGHT(Z7,2),"/",RIGHT(W7,2))</f>
        <v>Variación 22/19</v>
      </c>
      <c r="AC7" s="33" t="str">
        <f>CONCATENATE("diferencia ",RIGHT(Z7,2),"/",RIGHT(Y7,2))</f>
        <v>diferencia 22/21</v>
      </c>
      <c r="AD7" s="33" t="str">
        <f>CONCATENATE("diferencia ",RIGHT(Z7,2),"/",RIGHT(W7,2))</f>
        <v>diferencia 22/19</v>
      </c>
      <c r="AE7" s="214" t="str">
        <f>CONCATENATE("Cuota ",RIGHT(Z7,4))</f>
        <v>Cuota 2022</v>
      </c>
      <c r="AF7" s="215" t="s">
        <v>208</v>
      </c>
    </row>
    <row r="8" spans="1:32" ht="15.75" x14ac:dyDescent="0.25">
      <c r="A8" s="213" t="s">
        <v>57</v>
      </c>
      <c r="B8" s="62" t="s">
        <v>58</v>
      </c>
      <c r="C8" s="217">
        <v>15115709</v>
      </c>
      <c r="D8" s="58">
        <v>4631804</v>
      </c>
      <c r="E8" s="58">
        <v>6697165</v>
      </c>
      <c r="F8" s="58">
        <v>14617383</v>
      </c>
      <c r="G8" s="59">
        <f>F8/E8-1</f>
        <v>1.1826224977285165</v>
      </c>
      <c r="H8" s="59">
        <f>F8/C8-1</f>
        <v>-3.296742481613002E-2</v>
      </c>
      <c r="I8" s="58">
        <f>F8-E8</f>
        <v>7920218</v>
      </c>
      <c r="J8" s="58">
        <f>F8-C8</f>
        <v>-498326</v>
      </c>
      <c r="K8" s="59">
        <f>F8/$F$8</f>
        <v>1</v>
      </c>
      <c r="L8" s="218">
        <f>F8/$F$8</f>
        <v>1</v>
      </c>
      <c r="M8" s="219">
        <v>4272615</v>
      </c>
      <c r="N8" s="63">
        <v>1331425</v>
      </c>
      <c r="O8" s="63">
        <v>1789513</v>
      </c>
      <c r="P8" s="63">
        <v>3868048</v>
      </c>
      <c r="Q8" s="64">
        <f>P8/O8-1</f>
        <v>1.1615087456754996</v>
      </c>
      <c r="R8" s="64">
        <f>P8/M8-1</f>
        <v>-9.4688381705349101E-2</v>
      </c>
      <c r="S8" s="63">
        <f>P8-O8</f>
        <v>2078535</v>
      </c>
      <c r="T8" s="63">
        <f>P8-M8</f>
        <v>-404567</v>
      </c>
      <c r="U8" s="64">
        <f t="shared" ref="U8:U19" si="0">P8/$P$8</f>
        <v>1</v>
      </c>
      <c r="V8" s="220">
        <f>P8/$F8</f>
        <v>0.26461973391543481</v>
      </c>
      <c r="W8" s="219">
        <v>5889454</v>
      </c>
      <c r="X8" s="63">
        <v>1931945</v>
      </c>
      <c r="Y8" s="63">
        <v>2762750</v>
      </c>
      <c r="Z8" s="63">
        <v>5951456</v>
      </c>
      <c r="AA8" s="64">
        <f t="shared" ref="AA8:AA19" si="1">Z8/Y8-1</f>
        <v>1.1541782644104606</v>
      </c>
      <c r="AB8" s="64">
        <f>Z8/W8-1</f>
        <v>1.0527631254102721E-2</v>
      </c>
      <c r="AC8" s="63">
        <f t="shared" ref="AC8:AC19" si="2">Z8-Y8</f>
        <v>3188706</v>
      </c>
      <c r="AD8" s="63">
        <f>Z8-W8</f>
        <v>62002</v>
      </c>
      <c r="AE8" s="64">
        <f t="shared" ref="AE8:AE19" si="3">Z8/$Z$8</f>
        <v>1</v>
      </c>
      <c r="AF8" s="220">
        <f>Z8/$F8</f>
        <v>0.40714921405562132</v>
      </c>
    </row>
    <row r="9" spans="1:32" ht="15" customHeight="1" x14ac:dyDescent="0.25">
      <c r="A9" s="213" t="s">
        <v>88</v>
      </c>
      <c r="B9" s="62" t="s">
        <v>210</v>
      </c>
      <c r="C9" s="217">
        <v>1968234</v>
      </c>
      <c r="D9" s="58">
        <v>812839</v>
      </c>
      <c r="E9" s="58">
        <v>1418435</v>
      </c>
      <c r="F9" s="58">
        <v>1923053</v>
      </c>
      <c r="G9" s="221">
        <f t="shared" ref="G9:G19" si="4">F9/E9-1</f>
        <v>0.35575687289160229</v>
      </c>
      <c r="H9" s="221">
        <f t="shared" ref="H9:H19" si="5">F9/C9-1</f>
        <v>-2.2955095786375002E-2</v>
      </c>
      <c r="I9" s="222">
        <f t="shared" ref="I9:I19" si="6">F9-E9</f>
        <v>504618</v>
      </c>
      <c r="J9" s="222">
        <f t="shared" ref="J9:J19" si="7">F9-C9</f>
        <v>-45181</v>
      </c>
      <c r="K9" s="221">
        <f t="shared" ref="K9:K19" si="8">F9/$F$8</f>
        <v>0.13155932221246444</v>
      </c>
      <c r="L9" s="221">
        <f t="shared" ref="L9:L19" si="9">F9/$F$8</f>
        <v>0.13155932221246444</v>
      </c>
      <c r="M9" s="219">
        <v>651858</v>
      </c>
      <c r="N9" s="63">
        <v>240896</v>
      </c>
      <c r="O9" s="63">
        <v>390335</v>
      </c>
      <c r="P9" s="63">
        <v>551209</v>
      </c>
      <c r="Q9" s="64">
        <f t="shared" ref="Q9:Q19" si="10">P9/O9-1</f>
        <v>0.41214341527149756</v>
      </c>
      <c r="R9" s="64">
        <f t="shared" ref="R9:R19" si="11">P9/M9-1</f>
        <v>-0.15440325960561962</v>
      </c>
      <c r="S9" s="63">
        <f t="shared" ref="S9:S19" si="12">P9-O9</f>
        <v>160874</v>
      </c>
      <c r="T9" s="63">
        <f t="shared" ref="T9:T19" si="13">P9-M9</f>
        <v>-100649</v>
      </c>
      <c r="U9" s="64">
        <f t="shared" si="0"/>
        <v>0.14250314370452485</v>
      </c>
      <c r="V9" s="220">
        <f t="shared" ref="V9:V19" si="14">P9/$F9</f>
        <v>0.28663224570513657</v>
      </c>
      <c r="W9" s="219">
        <v>841245</v>
      </c>
      <c r="X9" s="63">
        <v>352762</v>
      </c>
      <c r="Y9" s="63">
        <v>573642</v>
      </c>
      <c r="Z9" s="63">
        <v>835206</v>
      </c>
      <c r="AA9" s="64">
        <f t="shared" si="1"/>
        <v>0.45597079711736588</v>
      </c>
      <c r="AB9" s="64">
        <f t="shared" ref="AB9:AB19" si="15">Z9/W9-1</f>
        <v>-7.178645935488448E-3</v>
      </c>
      <c r="AC9" s="63">
        <f t="shared" si="2"/>
        <v>261564</v>
      </c>
      <c r="AD9" s="63">
        <f t="shared" ref="AD9:AD19" si="16">Z9-W9</f>
        <v>-6039</v>
      </c>
      <c r="AE9" s="64">
        <f t="shared" si="3"/>
        <v>0.14033641515622394</v>
      </c>
      <c r="AF9" s="220">
        <f t="shared" ref="AF9:AF19" si="17">Z9/$F9</f>
        <v>0.43431252284778421</v>
      </c>
    </row>
    <row r="10" spans="1:32" ht="15.75" customHeight="1" x14ac:dyDescent="0.25">
      <c r="A10" s="213" t="s">
        <v>92</v>
      </c>
      <c r="B10" s="62" t="s">
        <v>93</v>
      </c>
      <c r="C10" s="217">
        <v>13147474</v>
      </c>
      <c r="D10" s="58">
        <v>3818966</v>
      </c>
      <c r="E10" s="58">
        <v>5278731</v>
      </c>
      <c r="F10" s="58">
        <v>12694329</v>
      </c>
      <c r="G10" s="221">
        <f t="shared" si="4"/>
        <v>1.4048069507614613</v>
      </c>
      <c r="H10" s="221">
        <f t="shared" si="5"/>
        <v>-3.4466316495472826E-2</v>
      </c>
      <c r="I10" s="222">
        <f t="shared" si="6"/>
        <v>7415598</v>
      </c>
      <c r="J10" s="222">
        <f t="shared" si="7"/>
        <v>-453145</v>
      </c>
      <c r="K10" s="221">
        <f t="shared" si="8"/>
        <v>0.868440609375837</v>
      </c>
      <c r="L10" s="221">
        <f t="shared" si="9"/>
        <v>0.868440609375837</v>
      </c>
      <c r="M10" s="219">
        <v>3620756</v>
      </c>
      <c r="N10" s="63">
        <v>1090529</v>
      </c>
      <c r="O10" s="63">
        <v>1399181</v>
      </c>
      <c r="P10" s="63">
        <v>3316840</v>
      </c>
      <c r="Q10" s="64">
        <f t="shared" si="10"/>
        <v>1.3705582051214247</v>
      </c>
      <c r="R10" s="64">
        <f t="shared" si="11"/>
        <v>-8.3937166713249911E-2</v>
      </c>
      <c r="S10" s="63">
        <f t="shared" si="12"/>
        <v>1917659</v>
      </c>
      <c r="T10" s="63">
        <f t="shared" si="13"/>
        <v>-303916</v>
      </c>
      <c r="U10" s="64">
        <f t="shared" si="0"/>
        <v>0.85749711482380775</v>
      </c>
      <c r="V10" s="220">
        <f t="shared" si="14"/>
        <v>0.26128517702668647</v>
      </c>
      <c r="W10" s="219">
        <v>5048209</v>
      </c>
      <c r="X10" s="63">
        <v>1579182</v>
      </c>
      <c r="Y10" s="63">
        <v>2189109</v>
      </c>
      <c r="Z10" s="63">
        <v>5116249</v>
      </c>
      <c r="AA10" s="64">
        <f t="shared" si="1"/>
        <v>1.3371376208311236</v>
      </c>
      <c r="AB10" s="64">
        <f t="shared" si="15"/>
        <v>1.3478047362936119E-2</v>
      </c>
      <c r="AC10" s="63">
        <f t="shared" si="2"/>
        <v>2927140</v>
      </c>
      <c r="AD10" s="63">
        <f t="shared" si="16"/>
        <v>68040</v>
      </c>
      <c r="AE10" s="64">
        <f t="shared" si="3"/>
        <v>0.85966341681766612</v>
      </c>
      <c r="AF10" s="220">
        <f t="shared" si="17"/>
        <v>0.40303422102893349</v>
      </c>
    </row>
    <row r="11" spans="1:32" ht="15.75" x14ac:dyDescent="0.25">
      <c r="A11" s="213" t="s">
        <v>97</v>
      </c>
      <c r="B11" s="62" t="s">
        <v>97</v>
      </c>
      <c r="C11" s="217">
        <v>4939404</v>
      </c>
      <c r="D11" s="58">
        <v>1174639</v>
      </c>
      <c r="E11" s="58">
        <v>1288931</v>
      </c>
      <c r="F11" s="58">
        <v>4955440</v>
      </c>
      <c r="G11" s="221">
        <f t="shared" si="4"/>
        <v>2.8446123182699461</v>
      </c>
      <c r="H11" s="221">
        <f t="shared" si="5"/>
        <v>3.2465455346435412E-3</v>
      </c>
      <c r="I11" s="222">
        <f t="shared" si="6"/>
        <v>3666509</v>
      </c>
      <c r="J11" s="222">
        <f t="shared" si="7"/>
        <v>16036</v>
      </c>
      <c r="K11" s="221">
        <f t="shared" si="8"/>
        <v>0.33901006767079989</v>
      </c>
      <c r="L11" s="221">
        <f t="shared" si="9"/>
        <v>0.33901006767079989</v>
      </c>
      <c r="M11" s="219">
        <v>771922</v>
      </c>
      <c r="N11" s="63">
        <v>171447</v>
      </c>
      <c r="O11" s="63">
        <v>187478</v>
      </c>
      <c r="P11" s="63">
        <v>792488</v>
      </c>
      <c r="Q11" s="64">
        <f t="shared" si="10"/>
        <v>3.2270986462411591</v>
      </c>
      <c r="R11" s="64">
        <f t="shared" si="11"/>
        <v>2.6642588240780807E-2</v>
      </c>
      <c r="S11" s="63">
        <f t="shared" si="12"/>
        <v>605010</v>
      </c>
      <c r="T11" s="63">
        <f t="shared" si="13"/>
        <v>20566</v>
      </c>
      <c r="U11" s="64">
        <f t="shared" si="0"/>
        <v>0.20488060127485491</v>
      </c>
      <c r="V11" s="220">
        <f t="shared" si="14"/>
        <v>0.15992283228129087</v>
      </c>
      <c r="W11" s="219">
        <v>2247876</v>
      </c>
      <c r="X11" s="63">
        <v>585804</v>
      </c>
      <c r="Y11" s="63">
        <v>627514</v>
      </c>
      <c r="Z11" s="63">
        <v>2275351</v>
      </c>
      <c r="AA11" s="64">
        <f t="shared" si="1"/>
        <v>2.6259764722380696</v>
      </c>
      <c r="AB11" s="64">
        <f t="shared" si="15"/>
        <v>1.2222649292042753E-2</v>
      </c>
      <c r="AC11" s="63">
        <f t="shared" si="2"/>
        <v>1647837</v>
      </c>
      <c r="AD11" s="63">
        <f t="shared" si="16"/>
        <v>27475</v>
      </c>
      <c r="AE11" s="64">
        <f t="shared" si="3"/>
        <v>0.38231837721727252</v>
      </c>
      <c r="AF11" s="220">
        <f t="shared" si="17"/>
        <v>0.45916225400771676</v>
      </c>
    </row>
    <row r="12" spans="1:32" ht="15.75" x14ac:dyDescent="0.25">
      <c r="A12" s="213" t="s">
        <v>104</v>
      </c>
      <c r="B12" s="62" t="s">
        <v>104</v>
      </c>
      <c r="C12" s="217">
        <v>2651378</v>
      </c>
      <c r="D12" s="58">
        <v>893652</v>
      </c>
      <c r="E12" s="58">
        <v>1297534</v>
      </c>
      <c r="F12" s="58">
        <v>2274763</v>
      </c>
      <c r="G12" s="221">
        <f t="shared" si="4"/>
        <v>0.75314327023415184</v>
      </c>
      <c r="H12" s="221">
        <f t="shared" si="5"/>
        <v>-0.14204500452217672</v>
      </c>
      <c r="I12" s="222">
        <f t="shared" si="6"/>
        <v>977229</v>
      </c>
      <c r="J12" s="222">
        <f t="shared" si="7"/>
        <v>-376615</v>
      </c>
      <c r="K12" s="221">
        <f t="shared" si="8"/>
        <v>0.15562040072426098</v>
      </c>
      <c r="L12" s="221">
        <f t="shared" si="9"/>
        <v>0.15562040072426098</v>
      </c>
      <c r="M12" s="219">
        <v>874742</v>
      </c>
      <c r="N12" s="63">
        <v>292641</v>
      </c>
      <c r="O12" s="63">
        <v>407466</v>
      </c>
      <c r="P12" s="63">
        <v>720959</v>
      </c>
      <c r="Q12" s="64">
        <f t="shared" si="10"/>
        <v>0.76937216847540646</v>
      </c>
      <c r="R12" s="64">
        <f t="shared" si="11"/>
        <v>-0.17580383701708613</v>
      </c>
      <c r="S12" s="63">
        <f t="shared" si="12"/>
        <v>313493</v>
      </c>
      <c r="T12" s="63">
        <f t="shared" si="13"/>
        <v>-153783</v>
      </c>
      <c r="U12" s="64">
        <f t="shared" si="0"/>
        <v>0.18638832816966078</v>
      </c>
      <c r="V12" s="220">
        <f t="shared" si="14"/>
        <v>0.31693807222994219</v>
      </c>
      <c r="W12" s="219">
        <v>741999</v>
      </c>
      <c r="X12" s="63">
        <v>282818</v>
      </c>
      <c r="Y12" s="63">
        <v>393332</v>
      </c>
      <c r="Z12" s="63">
        <v>666318</v>
      </c>
      <c r="AA12" s="64">
        <f t="shared" si="1"/>
        <v>0.69403455604934261</v>
      </c>
      <c r="AB12" s="64">
        <f t="shared" si="15"/>
        <v>-0.10199609433435897</v>
      </c>
      <c r="AC12" s="63">
        <f t="shared" si="2"/>
        <v>272986</v>
      </c>
      <c r="AD12" s="63">
        <f t="shared" si="16"/>
        <v>-75681</v>
      </c>
      <c r="AE12" s="64">
        <f t="shared" si="3"/>
        <v>0.11195882150519133</v>
      </c>
      <c r="AF12" s="220">
        <f t="shared" si="17"/>
        <v>0.29291754789400037</v>
      </c>
    </row>
    <row r="13" spans="1:32" ht="15.75" x14ac:dyDescent="0.25">
      <c r="A13" s="213" t="s">
        <v>113</v>
      </c>
      <c r="B13" s="62" t="s">
        <v>113</v>
      </c>
      <c r="C13" s="217">
        <v>400098</v>
      </c>
      <c r="D13" s="58">
        <v>156089</v>
      </c>
      <c r="E13" s="58">
        <v>251126</v>
      </c>
      <c r="F13" s="58">
        <v>407509</v>
      </c>
      <c r="G13" s="221">
        <f t="shared" si="4"/>
        <v>0.62272723652668382</v>
      </c>
      <c r="H13" s="221">
        <f t="shared" si="5"/>
        <v>1.8522961874340771E-2</v>
      </c>
      <c r="I13" s="222">
        <f t="shared" si="6"/>
        <v>156383</v>
      </c>
      <c r="J13" s="222">
        <f t="shared" si="7"/>
        <v>7411</v>
      </c>
      <c r="K13" s="221">
        <f t="shared" si="8"/>
        <v>2.7878382881532215E-2</v>
      </c>
      <c r="L13" s="221">
        <f t="shared" si="9"/>
        <v>2.7878382881532215E-2</v>
      </c>
      <c r="M13" s="219">
        <v>103474</v>
      </c>
      <c r="N13" s="63">
        <v>31800</v>
      </c>
      <c r="O13" s="63">
        <v>57611</v>
      </c>
      <c r="P13" s="63">
        <v>105972</v>
      </c>
      <c r="Q13" s="64">
        <f t="shared" si="10"/>
        <v>0.83944038464876503</v>
      </c>
      <c r="R13" s="64">
        <f t="shared" si="11"/>
        <v>2.4141330189226373E-2</v>
      </c>
      <c r="S13" s="63">
        <f t="shared" si="12"/>
        <v>48361</v>
      </c>
      <c r="T13" s="63">
        <f t="shared" si="13"/>
        <v>2498</v>
      </c>
      <c r="U13" s="64">
        <f t="shared" si="0"/>
        <v>2.7396764466211383E-2</v>
      </c>
      <c r="V13" s="220">
        <f t="shared" si="14"/>
        <v>0.26004824433325396</v>
      </c>
      <c r="W13" s="219">
        <v>221117</v>
      </c>
      <c r="X13" s="63">
        <v>95337</v>
      </c>
      <c r="Y13" s="63">
        <v>153738</v>
      </c>
      <c r="Z13" s="63">
        <v>230574</v>
      </c>
      <c r="AA13" s="64">
        <f t="shared" si="1"/>
        <v>0.49978534910041761</v>
      </c>
      <c r="AB13" s="64">
        <f t="shared" si="15"/>
        <v>4.276921267926026E-2</v>
      </c>
      <c r="AC13" s="63">
        <f t="shared" si="2"/>
        <v>76836</v>
      </c>
      <c r="AD13" s="63">
        <f t="shared" si="16"/>
        <v>9457</v>
      </c>
      <c r="AE13" s="64">
        <f t="shared" si="3"/>
        <v>3.8742452267142694E-2</v>
      </c>
      <c r="AF13" s="220">
        <f t="shared" si="17"/>
        <v>0.56581327038175844</v>
      </c>
    </row>
    <row r="14" spans="1:32" ht="15.75" x14ac:dyDescent="0.25">
      <c r="A14" s="213" t="s">
        <v>110</v>
      </c>
      <c r="B14" s="62" t="s">
        <v>110</v>
      </c>
      <c r="C14" s="217">
        <v>583267</v>
      </c>
      <c r="D14" s="58">
        <v>204615</v>
      </c>
      <c r="E14" s="58">
        <v>460424</v>
      </c>
      <c r="F14" s="58">
        <v>775139</v>
      </c>
      <c r="G14" s="221">
        <f t="shared" si="4"/>
        <v>0.68353300436119757</v>
      </c>
      <c r="H14" s="221">
        <f t="shared" si="5"/>
        <v>0.3289608361179357</v>
      </c>
      <c r="I14" s="222">
        <f t="shared" si="6"/>
        <v>314715</v>
      </c>
      <c r="J14" s="222">
        <f t="shared" si="7"/>
        <v>191872</v>
      </c>
      <c r="K14" s="221">
        <f t="shared" si="8"/>
        <v>5.3028575634913581E-2</v>
      </c>
      <c r="L14" s="221">
        <f t="shared" si="9"/>
        <v>5.3028575634913581E-2</v>
      </c>
      <c r="M14" s="219">
        <v>95530</v>
      </c>
      <c r="N14" s="63">
        <v>30890</v>
      </c>
      <c r="O14" s="63">
        <v>73774</v>
      </c>
      <c r="P14" s="63">
        <v>136369</v>
      </c>
      <c r="Q14" s="64">
        <f t="shared" si="10"/>
        <v>0.84846965055439583</v>
      </c>
      <c r="R14" s="64">
        <f t="shared" si="11"/>
        <v>0.42749921490631215</v>
      </c>
      <c r="S14" s="63">
        <f t="shared" si="12"/>
        <v>62595</v>
      </c>
      <c r="T14" s="63">
        <f t="shared" si="13"/>
        <v>40839</v>
      </c>
      <c r="U14" s="64">
        <f t="shared" si="0"/>
        <v>3.525525019337919E-2</v>
      </c>
      <c r="V14" s="220">
        <f t="shared" si="14"/>
        <v>0.17592844638187474</v>
      </c>
      <c r="W14" s="219">
        <v>219266</v>
      </c>
      <c r="X14" s="63">
        <v>85975</v>
      </c>
      <c r="Y14" s="63">
        <v>202743</v>
      </c>
      <c r="Z14" s="63">
        <v>318567</v>
      </c>
      <c r="AA14" s="64">
        <f t="shared" si="1"/>
        <v>0.57128482857607898</v>
      </c>
      <c r="AB14" s="64">
        <f t="shared" si="15"/>
        <v>0.45287915135041446</v>
      </c>
      <c r="AC14" s="63">
        <f t="shared" si="2"/>
        <v>115824</v>
      </c>
      <c r="AD14" s="63">
        <f t="shared" si="16"/>
        <v>99301</v>
      </c>
      <c r="AE14" s="64">
        <f t="shared" si="3"/>
        <v>5.3527573756741206E-2</v>
      </c>
      <c r="AF14" s="220">
        <f t="shared" si="17"/>
        <v>0.41098048221028743</v>
      </c>
    </row>
    <row r="15" spans="1:32" ht="15.75" x14ac:dyDescent="0.25">
      <c r="A15" s="213" t="s">
        <v>117</v>
      </c>
      <c r="B15" s="62" t="s">
        <v>211</v>
      </c>
      <c r="C15" s="217">
        <v>583955</v>
      </c>
      <c r="D15" s="58">
        <v>174557</v>
      </c>
      <c r="E15" s="58">
        <v>314758</v>
      </c>
      <c r="F15" s="58">
        <v>656285</v>
      </c>
      <c r="G15" s="221">
        <f t="shared" si="4"/>
        <v>1.0850462895303692</v>
      </c>
      <c r="H15" s="221">
        <f t="shared" si="5"/>
        <v>0.12386228390886278</v>
      </c>
      <c r="I15" s="222">
        <f t="shared" si="6"/>
        <v>341527</v>
      </c>
      <c r="J15" s="222">
        <f t="shared" si="7"/>
        <v>72330</v>
      </c>
      <c r="K15" s="221">
        <f t="shared" si="8"/>
        <v>4.4897571610458591E-2</v>
      </c>
      <c r="L15" s="221">
        <f t="shared" si="9"/>
        <v>4.4897571610458591E-2</v>
      </c>
      <c r="M15" s="219">
        <v>237795</v>
      </c>
      <c r="N15" s="63">
        <v>68277</v>
      </c>
      <c r="O15" s="63">
        <v>126644</v>
      </c>
      <c r="P15" s="63">
        <v>275272</v>
      </c>
      <c r="Q15" s="64">
        <f t="shared" si="10"/>
        <v>1.1735889580240673</v>
      </c>
      <c r="R15" s="64">
        <f t="shared" si="11"/>
        <v>0.15760213629386666</v>
      </c>
      <c r="S15" s="63">
        <f t="shared" si="12"/>
        <v>148628</v>
      </c>
      <c r="T15" s="63">
        <f t="shared" si="13"/>
        <v>37477</v>
      </c>
      <c r="U15" s="64">
        <f t="shared" si="0"/>
        <v>7.1165611181660621E-2</v>
      </c>
      <c r="V15" s="220">
        <f t="shared" si="14"/>
        <v>0.41943972511942218</v>
      </c>
      <c r="W15" s="219">
        <v>182882</v>
      </c>
      <c r="X15" s="63">
        <v>57771</v>
      </c>
      <c r="Y15" s="63">
        <v>116178</v>
      </c>
      <c r="Z15" s="63">
        <v>217409</v>
      </c>
      <c r="AA15" s="64">
        <f t="shared" si="1"/>
        <v>0.87134397218061932</v>
      </c>
      <c r="AB15" s="64">
        <f t="shared" si="15"/>
        <v>0.18879386708369328</v>
      </c>
      <c r="AC15" s="63">
        <f t="shared" si="2"/>
        <v>101231</v>
      </c>
      <c r="AD15" s="63">
        <f t="shared" si="16"/>
        <v>34527</v>
      </c>
      <c r="AE15" s="64">
        <f t="shared" si="3"/>
        <v>3.6530388530134475E-2</v>
      </c>
      <c r="AF15" s="220">
        <f t="shared" si="17"/>
        <v>0.3312722369092696</v>
      </c>
    </row>
    <row r="16" spans="1:32" ht="15.75" x14ac:dyDescent="0.25">
      <c r="A16" s="213" t="s">
        <v>101</v>
      </c>
      <c r="B16" s="62" t="s">
        <v>101</v>
      </c>
      <c r="C16" s="217">
        <v>584856</v>
      </c>
      <c r="D16" s="58">
        <v>118458</v>
      </c>
      <c r="E16" s="58">
        <v>178730</v>
      </c>
      <c r="F16" s="58">
        <v>570510</v>
      </c>
      <c r="G16" s="221">
        <f t="shared" si="4"/>
        <v>2.1920214849213897</v>
      </c>
      <c r="H16" s="221">
        <f t="shared" si="5"/>
        <v>-2.4529114859042189E-2</v>
      </c>
      <c r="I16" s="222">
        <f t="shared" si="6"/>
        <v>391780</v>
      </c>
      <c r="J16" s="222">
        <f t="shared" si="7"/>
        <v>-14346</v>
      </c>
      <c r="K16" s="221">
        <f t="shared" si="8"/>
        <v>3.9029558163728759E-2</v>
      </c>
      <c r="L16" s="221">
        <f t="shared" si="9"/>
        <v>3.9029558163728759E-2</v>
      </c>
      <c r="M16" s="219">
        <v>77915</v>
      </c>
      <c r="N16" s="63">
        <v>19217</v>
      </c>
      <c r="O16" s="63">
        <v>24357</v>
      </c>
      <c r="P16" s="63">
        <v>81125</v>
      </c>
      <c r="Q16" s="64">
        <f t="shared" si="10"/>
        <v>2.3306646959806216</v>
      </c>
      <c r="R16" s="64">
        <f t="shared" si="11"/>
        <v>4.1198742219084927E-2</v>
      </c>
      <c r="S16" s="63">
        <f t="shared" si="12"/>
        <v>56768</v>
      </c>
      <c r="T16" s="63">
        <f t="shared" si="13"/>
        <v>3210</v>
      </c>
      <c r="U16" s="64">
        <f t="shared" si="0"/>
        <v>2.0973110985179087E-2</v>
      </c>
      <c r="V16" s="220">
        <f t="shared" si="14"/>
        <v>0.14219733221153003</v>
      </c>
      <c r="W16" s="219">
        <v>161861</v>
      </c>
      <c r="X16" s="63">
        <v>40784</v>
      </c>
      <c r="Y16" s="63">
        <v>60835</v>
      </c>
      <c r="Z16" s="63">
        <v>182609</v>
      </c>
      <c r="AA16" s="64">
        <f t="shared" si="1"/>
        <v>2.0017095422043232</v>
      </c>
      <c r="AB16" s="64">
        <f t="shared" si="15"/>
        <v>0.12818405916187348</v>
      </c>
      <c r="AC16" s="63">
        <f t="shared" si="2"/>
        <v>121774</v>
      </c>
      <c r="AD16" s="63">
        <f t="shared" si="16"/>
        <v>20748</v>
      </c>
      <c r="AE16" s="64">
        <f t="shared" si="3"/>
        <v>3.0683079905152622E-2</v>
      </c>
      <c r="AF16" s="220">
        <f t="shared" si="17"/>
        <v>0.32008027904857056</v>
      </c>
    </row>
    <row r="17" spans="1:32" ht="16.5" thickBot="1" x14ac:dyDescent="0.3">
      <c r="A17" s="213" t="s">
        <v>107</v>
      </c>
      <c r="B17" s="62" t="s">
        <v>107</v>
      </c>
      <c r="C17" s="217">
        <v>455384</v>
      </c>
      <c r="D17" s="58">
        <v>133703</v>
      </c>
      <c r="E17" s="58">
        <v>286688</v>
      </c>
      <c r="F17" s="58">
        <v>603763</v>
      </c>
      <c r="G17" s="221">
        <f t="shared" si="4"/>
        <v>1.1059932749190757</v>
      </c>
      <c r="H17" s="221">
        <f t="shared" si="5"/>
        <v>0.32583270382797824</v>
      </c>
      <c r="I17" s="222">
        <f t="shared" si="6"/>
        <v>317075</v>
      </c>
      <c r="J17" s="222">
        <f t="shared" si="7"/>
        <v>148379</v>
      </c>
      <c r="K17" s="221">
        <f t="shared" si="8"/>
        <v>4.1304452377008936E-2</v>
      </c>
      <c r="L17" s="221">
        <f t="shared" si="9"/>
        <v>4.1304452377008936E-2</v>
      </c>
      <c r="M17" s="219">
        <v>100344</v>
      </c>
      <c r="N17" s="63">
        <v>29905</v>
      </c>
      <c r="O17" s="63">
        <v>50034</v>
      </c>
      <c r="P17" s="63">
        <v>114253</v>
      </c>
      <c r="Q17" s="64">
        <f t="shared" si="10"/>
        <v>1.2835072150937363</v>
      </c>
      <c r="R17" s="64">
        <f t="shared" si="11"/>
        <v>0.13861317069281665</v>
      </c>
      <c r="S17" s="63">
        <f t="shared" si="12"/>
        <v>64219</v>
      </c>
      <c r="T17" s="63">
        <f t="shared" si="13"/>
        <v>13909</v>
      </c>
      <c r="U17" s="64">
        <f t="shared" si="0"/>
        <v>2.9537637588778629E-2</v>
      </c>
      <c r="V17" s="220">
        <f t="shared" si="14"/>
        <v>0.18923484877344257</v>
      </c>
      <c r="W17" s="219">
        <v>204088</v>
      </c>
      <c r="X17" s="63">
        <v>64755</v>
      </c>
      <c r="Y17" s="63">
        <v>138223</v>
      </c>
      <c r="Z17" s="63">
        <v>281581</v>
      </c>
      <c r="AA17" s="64">
        <f t="shared" si="1"/>
        <v>1.0371501124993672</v>
      </c>
      <c r="AB17" s="64">
        <f t="shared" si="15"/>
        <v>0.37970385323977895</v>
      </c>
      <c r="AC17" s="63">
        <f t="shared" si="2"/>
        <v>143358</v>
      </c>
      <c r="AD17" s="63">
        <f t="shared" si="16"/>
        <v>77493</v>
      </c>
      <c r="AE17" s="64">
        <f t="shared" si="3"/>
        <v>4.7312960055488941E-2</v>
      </c>
      <c r="AF17" s="220">
        <f t="shared" si="17"/>
        <v>0.46637670741665188</v>
      </c>
    </row>
    <row r="18" spans="1:32" ht="15.75" x14ac:dyDescent="0.25">
      <c r="A18" s="213" t="s">
        <v>121</v>
      </c>
      <c r="B18" s="62" t="s">
        <v>121</v>
      </c>
      <c r="C18" s="217">
        <v>1536381</v>
      </c>
      <c r="D18" s="58">
        <v>539691</v>
      </c>
      <c r="E18" s="58">
        <v>449249</v>
      </c>
      <c r="F18" s="58">
        <v>1176278</v>
      </c>
      <c r="G18" s="59">
        <f t="shared" si="4"/>
        <v>1.6183207975977689</v>
      </c>
      <c r="H18" s="59">
        <f t="shared" si="5"/>
        <v>-0.23438391909298539</v>
      </c>
      <c r="I18" s="58">
        <f t="shared" si="6"/>
        <v>727029</v>
      </c>
      <c r="J18" s="58">
        <f t="shared" si="7"/>
        <v>-360103</v>
      </c>
      <c r="K18" s="59">
        <f t="shared" si="8"/>
        <v>8.0471175996414679E-2</v>
      </c>
      <c r="L18" s="218">
        <f t="shared" si="9"/>
        <v>8.0471175996414679E-2</v>
      </c>
      <c r="M18" s="219">
        <v>942683</v>
      </c>
      <c r="N18" s="63">
        <v>319982</v>
      </c>
      <c r="O18" s="63">
        <v>273883</v>
      </c>
      <c r="P18" s="63">
        <v>736263</v>
      </c>
      <c r="Q18" s="64">
        <f t="shared" si="10"/>
        <v>1.6882391386102826</v>
      </c>
      <c r="R18" s="64">
        <f t="shared" si="11"/>
        <v>-0.21897074626359025</v>
      </c>
      <c r="S18" s="63">
        <f t="shared" si="12"/>
        <v>462380</v>
      </c>
      <c r="T18" s="63">
        <f t="shared" si="13"/>
        <v>-206420</v>
      </c>
      <c r="U18" s="64">
        <f t="shared" si="0"/>
        <v>0.19034484577233787</v>
      </c>
      <c r="V18" s="220">
        <f t="shared" si="14"/>
        <v>0.62592601408850634</v>
      </c>
      <c r="W18" s="219">
        <v>397797</v>
      </c>
      <c r="X18" s="63">
        <v>156178</v>
      </c>
      <c r="Y18" s="63">
        <v>102335</v>
      </c>
      <c r="Z18" s="63">
        <v>294599</v>
      </c>
      <c r="AA18" s="64">
        <f t="shared" si="1"/>
        <v>1.8787707040601944</v>
      </c>
      <c r="AB18" s="64">
        <f t="shared" si="15"/>
        <v>-0.25942377644879167</v>
      </c>
      <c r="AC18" s="63">
        <f t="shared" si="2"/>
        <v>192264</v>
      </c>
      <c r="AD18" s="63">
        <f t="shared" si="16"/>
        <v>-103198</v>
      </c>
      <c r="AE18" s="64">
        <f t="shared" si="3"/>
        <v>4.9500323954339912E-2</v>
      </c>
      <c r="AF18" s="220">
        <f t="shared" si="17"/>
        <v>0.25045014868934046</v>
      </c>
    </row>
    <row r="19" spans="1:32" ht="18" customHeight="1" x14ac:dyDescent="0.25">
      <c r="A19" s="213" t="s">
        <v>176</v>
      </c>
      <c r="B19" s="223" t="s">
        <v>212</v>
      </c>
      <c r="C19" s="217">
        <f>C8-C9-C11-C12-C13-C14-C15-C16-C17-C18</f>
        <v>1412752</v>
      </c>
      <c r="D19" s="217">
        <f>D8-D9-D11-D12-D13-D14-D15-D16-D17-D18</f>
        <v>423561</v>
      </c>
      <c r="E19" s="217">
        <f>E8-E9-E11-E12-E13-E14-E15-E16-E17-E18</f>
        <v>751290</v>
      </c>
      <c r="F19" s="217">
        <f>F8-F9-F11-F12-F13-F14-F15-F16-F17-F18</f>
        <v>1274643</v>
      </c>
      <c r="G19" s="224">
        <f t="shared" si="4"/>
        <v>0.696605837958711</v>
      </c>
      <c r="H19" s="224">
        <f t="shared" si="5"/>
        <v>-9.775884231627352E-2</v>
      </c>
      <c r="I19" s="225">
        <f t="shared" si="6"/>
        <v>523353</v>
      </c>
      <c r="J19" s="225">
        <f t="shared" si="7"/>
        <v>-138109</v>
      </c>
      <c r="K19" s="224">
        <f t="shared" si="8"/>
        <v>8.7200492728417942E-2</v>
      </c>
      <c r="L19" s="224">
        <f t="shared" si="9"/>
        <v>8.7200492728417942E-2</v>
      </c>
      <c r="M19" s="219">
        <f>M8-M9-M11-M12-M13-M14-M15-M16-M17-M18</f>
        <v>416352</v>
      </c>
      <c r="N19" s="226">
        <f>N8-N9-N11-N12-N13-N14-N15-N16-N17-N18</f>
        <v>126370</v>
      </c>
      <c r="O19" s="226">
        <f>O8-O9-O11-O12-O13-O14-O15-O16-O17-O18</f>
        <v>197931</v>
      </c>
      <c r="P19" s="226">
        <f>P8-P9-P11-P12-P13-P14-P15-P16-P17-P18</f>
        <v>354138</v>
      </c>
      <c r="Q19" s="227">
        <f t="shared" si="10"/>
        <v>0.78919926641102212</v>
      </c>
      <c r="R19" s="64">
        <f t="shared" si="11"/>
        <v>-0.14942644685266315</v>
      </c>
      <c r="S19" s="226">
        <f t="shared" si="12"/>
        <v>156207</v>
      </c>
      <c r="T19" s="63">
        <f t="shared" si="13"/>
        <v>-62214</v>
      </c>
      <c r="U19" s="227">
        <f t="shared" si="0"/>
        <v>9.1554706663412658E-2</v>
      </c>
      <c r="V19" s="220">
        <f t="shared" si="14"/>
        <v>0.27783308738211404</v>
      </c>
      <c r="W19" s="219">
        <f>W8-W9-W11-W12-W13-W14-W15-W16-W17-W18</f>
        <v>671323</v>
      </c>
      <c r="X19" s="226">
        <f>X8-X9-X11-X12-X13-X14-X15-X16-X17-X18</f>
        <v>209761</v>
      </c>
      <c r="Y19" s="226">
        <f>Y8-Y9-Y11-Y12-Y13-Y14-Y15-Y16-Y17-Y18</f>
        <v>394210</v>
      </c>
      <c r="Z19" s="226">
        <f>Z8-Z9-Z11-Z12-Z13-Z14-Z15-Z16-Z17-Z18</f>
        <v>649242</v>
      </c>
      <c r="AA19" s="227">
        <f t="shared" si="1"/>
        <v>0.64694452195530294</v>
      </c>
      <c r="AB19" s="64">
        <f t="shared" si="15"/>
        <v>-3.2891767450243803E-2</v>
      </c>
      <c r="AC19" s="226">
        <f t="shared" si="2"/>
        <v>255032</v>
      </c>
      <c r="AD19" s="226">
        <f t="shared" si="16"/>
        <v>-22081</v>
      </c>
      <c r="AE19" s="227">
        <f t="shared" si="3"/>
        <v>0.10908960765231231</v>
      </c>
      <c r="AF19" s="220">
        <f t="shared" si="17"/>
        <v>0.5093520303331992</v>
      </c>
    </row>
    <row r="20" spans="1:32" ht="15" customHeight="1" x14ac:dyDescent="0.25">
      <c r="A20" s="213"/>
      <c r="C20" s="211" t="s">
        <v>164</v>
      </c>
      <c r="D20" s="212"/>
      <c r="E20" s="212"/>
      <c r="F20" s="212"/>
      <c r="G20" s="212"/>
      <c r="H20" s="212"/>
      <c r="I20" s="212"/>
      <c r="J20" s="212"/>
      <c r="K20" s="212"/>
      <c r="L20" s="212"/>
      <c r="M20" s="211" t="s">
        <v>163</v>
      </c>
      <c r="N20" s="212"/>
      <c r="O20" s="212"/>
      <c r="P20" s="212"/>
      <c r="Q20" s="212"/>
      <c r="R20" s="212"/>
      <c r="S20" s="212"/>
      <c r="T20" s="212"/>
      <c r="U20" s="212"/>
      <c r="V20" s="212"/>
      <c r="W20" s="211" t="s">
        <v>165</v>
      </c>
      <c r="X20" s="212"/>
      <c r="Y20" s="212"/>
      <c r="Z20" s="212"/>
      <c r="AA20" s="212"/>
      <c r="AB20" s="212"/>
      <c r="AC20" s="212"/>
      <c r="AD20" s="212"/>
      <c r="AE20" s="212"/>
      <c r="AF20" s="212"/>
    </row>
    <row r="21" spans="1:32" ht="45.75" thickBot="1" x14ac:dyDescent="0.3">
      <c r="A21" s="213"/>
      <c r="B21" s="28"/>
      <c r="C21" s="50">
        <f>$C$7</f>
        <v>2019</v>
      </c>
      <c r="D21" s="50">
        <f>$D$7</f>
        <v>2020</v>
      </c>
      <c r="E21" s="50">
        <f>$E$7</f>
        <v>2021</v>
      </c>
      <c r="F21" s="50">
        <f>$F$7</f>
        <v>2022</v>
      </c>
      <c r="G21" s="33" t="str">
        <f>CONCATENATE("Variación ",RIGHT(F21,2),"/",RIGHT(E21,2))</f>
        <v>Variación 22/21</v>
      </c>
      <c r="H21" s="33" t="str">
        <f>CONCATENATE("Variación ",RIGHT(F21,2),"/",RIGHT(C21,2))</f>
        <v>Variación 22/19</v>
      </c>
      <c r="I21" s="33" t="str">
        <f>CONCATENATE("diferencia ",RIGHT(F21,2),"/",RIGHT(E21,2))</f>
        <v>diferencia 22/21</v>
      </c>
      <c r="J21" s="33" t="str">
        <f>CONCATENATE("diferencia ",RIGHT(F21,2),"/",RIGHT(C21,2))</f>
        <v>diferencia 22/19</v>
      </c>
      <c r="K21" s="214" t="str">
        <f>CONCATENATE("Cuota ",RIGHT(F21,4))</f>
        <v>Cuota 2022</v>
      </c>
      <c r="L21" s="215" t="s">
        <v>208</v>
      </c>
      <c r="M21" s="50">
        <f>$C$7</f>
        <v>2019</v>
      </c>
      <c r="N21" s="50">
        <f>$D$7</f>
        <v>2020</v>
      </c>
      <c r="O21" s="50">
        <f>$E$7</f>
        <v>2021</v>
      </c>
      <c r="P21" s="50">
        <f>$F$7</f>
        <v>2022</v>
      </c>
      <c r="Q21" s="33" t="str">
        <f>CONCATENATE("Variación ",RIGHT(P21,2),"/",RIGHT(O21,2))</f>
        <v>Variación 22/21</v>
      </c>
      <c r="R21" s="33" t="str">
        <f>CONCATENATE("Variación ",RIGHT(P21,2),"/",RIGHT(M21,2))</f>
        <v>Variación 22/19</v>
      </c>
      <c r="S21" s="33" t="str">
        <f>CONCATENATE("diferencia ",RIGHT(P21,2),"/",RIGHT(O21,2))</f>
        <v>diferencia 22/21</v>
      </c>
      <c r="T21" s="33" t="str">
        <f>CONCATENATE("diferencia ",RIGHT(P21,2),"/",RIGHT(M21,2))</f>
        <v>diferencia 22/19</v>
      </c>
      <c r="U21" s="214" t="str">
        <f>CONCATENATE("Cuota ",RIGHT(P21,4))</f>
        <v>Cuota 2022</v>
      </c>
      <c r="V21" s="215" t="s">
        <v>208</v>
      </c>
      <c r="W21" s="50">
        <f>$C$7</f>
        <v>2019</v>
      </c>
      <c r="X21" s="50">
        <f>$D$7</f>
        <v>2020</v>
      </c>
      <c r="Y21" s="50">
        <f>$E$7</f>
        <v>2021</v>
      </c>
      <c r="Z21" s="50">
        <f>$F$7</f>
        <v>2022</v>
      </c>
      <c r="AA21" s="33" t="str">
        <f>CONCATENATE("Variación ",RIGHT(Z21,2),"/",RIGHT(Y21,2))</f>
        <v>Variación 22/21</v>
      </c>
      <c r="AB21" s="33" t="str">
        <f>CONCATENATE("Variación ",RIGHT(Z21,2),"/",RIGHT(W21,2))</f>
        <v>Variación 22/19</v>
      </c>
      <c r="AC21" s="33" t="str">
        <f>CONCATENATE("diferencia ",RIGHT(Z21,2),"/",RIGHT(Y21,2))</f>
        <v>diferencia 22/21</v>
      </c>
      <c r="AD21" s="33" t="str">
        <f>CONCATENATE("diferencia ",RIGHT(Z21,2),"/",RIGHT(W21,2))</f>
        <v>diferencia 22/19</v>
      </c>
      <c r="AE21" s="214" t="str">
        <f>CONCATENATE("Cuota ",RIGHT(Z21,4))</f>
        <v>Cuota 2022</v>
      </c>
      <c r="AF21" s="215" t="s">
        <v>208</v>
      </c>
    </row>
    <row r="22" spans="1:32" x14ac:dyDescent="0.25">
      <c r="A22" s="213" t="s">
        <v>57</v>
      </c>
      <c r="B22" s="62" t="s">
        <v>58</v>
      </c>
      <c r="C22" s="219">
        <v>2023196</v>
      </c>
      <c r="D22" s="63">
        <v>652706</v>
      </c>
      <c r="E22" s="63">
        <v>1024015</v>
      </c>
      <c r="F22" s="63">
        <v>2137752</v>
      </c>
      <c r="G22" s="64">
        <f>F22/E22-1</f>
        <v>1.0876178571602955</v>
      </c>
      <c r="H22" s="64">
        <f>F22/C22-1</f>
        <v>5.66213060919456E-2</v>
      </c>
      <c r="I22" s="63">
        <f>F22-E22</f>
        <v>1113737</v>
      </c>
      <c r="J22" s="63">
        <f>F22-C22</f>
        <v>114556</v>
      </c>
      <c r="K22" s="64">
        <f>F22/$F$22</f>
        <v>1</v>
      </c>
      <c r="L22" s="64">
        <f>F22/$F8</f>
        <v>0.14624724548847082</v>
      </c>
      <c r="M22" s="219">
        <v>3065575</v>
      </c>
      <c r="N22" s="63">
        <v>795213</v>
      </c>
      <c r="O22" s="63">
        <v>1188784</v>
      </c>
      <c r="P22" s="63">
        <v>2816231</v>
      </c>
      <c r="Q22" s="64">
        <f t="shared" ref="Q22:Q33" si="18">P22/O22-1</f>
        <v>1.3690014333974885</v>
      </c>
      <c r="R22" s="64">
        <f t="shared" ref="R22:R33" si="19">P22/M22-1</f>
        <v>-8.1336780212521331E-2</v>
      </c>
      <c r="S22" s="63">
        <f t="shared" ref="S22:S33" si="20">P22-O22</f>
        <v>1627447</v>
      </c>
      <c r="T22" s="63">
        <f t="shared" ref="T22:T33" si="21">P22-M22</f>
        <v>-249344</v>
      </c>
      <c r="U22" s="64">
        <f t="shared" ref="U22:U33" si="22">P22/$P$22</f>
        <v>1</v>
      </c>
      <c r="V22" s="64">
        <f t="shared" ref="V22:V33" si="23">P22/$F8</f>
        <v>0.19266314633748052</v>
      </c>
      <c r="W22" s="219">
        <v>343680</v>
      </c>
      <c r="X22" s="63">
        <v>123705</v>
      </c>
      <c r="Y22" s="63">
        <v>161172</v>
      </c>
      <c r="Z22" s="63">
        <v>224351</v>
      </c>
      <c r="AA22" s="64">
        <f>Z22/Y22-1</f>
        <v>0.39199736927009665</v>
      </c>
      <c r="AB22" s="64">
        <f>Z22/W22-1</f>
        <v>-0.34720961359404101</v>
      </c>
      <c r="AC22" s="63">
        <f>Z22-Y22</f>
        <v>63179</v>
      </c>
      <c r="AD22" s="63">
        <f>Z22-W22</f>
        <v>-119329</v>
      </c>
      <c r="AE22" s="64">
        <f>Z22/$Z$22</f>
        <v>1</v>
      </c>
      <c r="AF22" s="64">
        <f>Z22/$F8</f>
        <v>1.5348232990816483E-2</v>
      </c>
    </row>
    <row r="23" spans="1:32" ht="30" x14ac:dyDescent="0.25">
      <c r="A23" s="213" t="s">
        <v>88</v>
      </c>
      <c r="B23" s="62" t="s">
        <v>210</v>
      </c>
      <c r="C23" s="219">
        <v>165403</v>
      </c>
      <c r="D23" s="63">
        <v>86490</v>
      </c>
      <c r="E23" s="63">
        <v>146413</v>
      </c>
      <c r="F23" s="63">
        <v>169195</v>
      </c>
      <c r="G23" s="64">
        <f t="shared" ref="G23:G33" si="24">F23/E23-1</f>
        <v>0.15560093707525979</v>
      </c>
      <c r="H23" s="64">
        <f t="shared" ref="H23:H33" si="25">F23/C23-1</f>
        <v>2.2925823594493355E-2</v>
      </c>
      <c r="I23" s="63">
        <f t="shared" ref="I23:I33" si="26">F23-E23</f>
        <v>22782</v>
      </c>
      <c r="J23" s="63">
        <f t="shared" ref="J23:J33" si="27">F23-C23</f>
        <v>3792</v>
      </c>
      <c r="K23" s="64">
        <f t="shared" ref="K23:K33" si="28">F23/$F$22</f>
        <v>7.9146224632230491E-2</v>
      </c>
      <c r="L23" s="64">
        <f t="shared" ref="L23:L33" si="29">F23/$F9</f>
        <v>8.7982494502231612E-2</v>
      </c>
      <c r="M23" s="219">
        <v>309550</v>
      </c>
      <c r="N23" s="63">
        <v>133691</v>
      </c>
      <c r="O23" s="63">
        <v>285807</v>
      </c>
      <c r="P23" s="63">
        <v>350194</v>
      </c>
      <c r="Q23" s="64">
        <f t="shared" si="18"/>
        <v>0.22528139618693732</v>
      </c>
      <c r="R23" s="64">
        <f t="shared" si="19"/>
        <v>0.13130027459214988</v>
      </c>
      <c r="S23" s="63">
        <f t="shared" si="20"/>
        <v>64387</v>
      </c>
      <c r="T23" s="63">
        <f t="shared" si="21"/>
        <v>40644</v>
      </c>
      <c r="U23" s="64">
        <f t="shared" si="22"/>
        <v>0.12434846431276411</v>
      </c>
      <c r="V23" s="64">
        <f t="shared" si="23"/>
        <v>0.18210314536312833</v>
      </c>
      <c r="W23" s="219">
        <v>60757</v>
      </c>
      <c r="X23" s="63">
        <v>29298</v>
      </c>
      <c r="Y23" s="63">
        <v>88913</v>
      </c>
      <c r="Z23" s="63">
        <v>69843</v>
      </c>
      <c r="AA23" s="64">
        <f t="shared" ref="AA23:AA33" si="30">Z23/Y23-1</f>
        <v>-0.21447932248377632</v>
      </c>
      <c r="AB23" s="64">
        <f t="shared" ref="AB23:AB33" si="31">Z23/W23-1</f>
        <v>0.14954655430649977</v>
      </c>
      <c r="AC23" s="63">
        <f t="shared" ref="AC23:AC33" si="32">Z23-Y23</f>
        <v>-19070</v>
      </c>
      <c r="AD23" s="63">
        <f t="shared" ref="AD23:AD33" si="33">Z23-W23</f>
        <v>9086</v>
      </c>
      <c r="AE23" s="64">
        <f t="shared" ref="AE23:AE33" si="34">Z23/$Z$22</f>
        <v>0.31131129346425912</v>
      </c>
      <c r="AF23" s="64">
        <f t="shared" ref="AF23:AF33" si="35">Z23/$F9</f>
        <v>3.6318811806018869E-2</v>
      </c>
    </row>
    <row r="24" spans="1:32" ht="30" x14ac:dyDescent="0.25">
      <c r="A24" s="213" t="s">
        <v>92</v>
      </c>
      <c r="B24" s="62" t="s">
        <v>93</v>
      </c>
      <c r="C24" s="219">
        <v>1857792</v>
      </c>
      <c r="D24" s="63">
        <v>566217</v>
      </c>
      <c r="E24" s="63">
        <v>877604</v>
      </c>
      <c r="F24" s="63">
        <v>1968558</v>
      </c>
      <c r="G24" s="64">
        <f t="shared" si="24"/>
        <v>1.2431050906787116</v>
      </c>
      <c r="H24" s="64">
        <f t="shared" si="25"/>
        <v>5.9622390450599472E-2</v>
      </c>
      <c r="I24" s="63">
        <f t="shared" si="26"/>
        <v>1090954</v>
      </c>
      <c r="J24" s="63">
        <f t="shared" si="27"/>
        <v>110766</v>
      </c>
      <c r="K24" s="64">
        <f t="shared" si="28"/>
        <v>0.92085424314887787</v>
      </c>
      <c r="L24" s="64">
        <f t="shared" si="29"/>
        <v>0.15507381288132677</v>
      </c>
      <c r="M24" s="219">
        <v>2756026</v>
      </c>
      <c r="N24" s="63">
        <v>661524</v>
      </c>
      <c r="O24" s="63">
        <v>902978</v>
      </c>
      <c r="P24" s="63">
        <v>2466036</v>
      </c>
      <c r="Q24" s="64">
        <f t="shared" si="18"/>
        <v>1.7310034131507082</v>
      </c>
      <c r="R24" s="64">
        <f t="shared" si="19"/>
        <v>-0.10522034262376334</v>
      </c>
      <c r="S24" s="63">
        <f t="shared" si="20"/>
        <v>1563058</v>
      </c>
      <c r="T24" s="63">
        <f t="shared" si="21"/>
        <v>-289990</v>
      </c>
      <c r="U24" s="64">
        <f t="shared" si="22"/>
        <v>0.87565118060272751</v>
      </c>
      <c r="V24" s="64">
        <f t="shared" si="23"/>
        <v>0.19426280821932376</v>
      </c>
      <c r="W24" s="219">
        <v>282923</v>
      </c>
      <c r="X24" s="63">
        <v>94407</v>
      </c>
      <c r="Y24" s="63">
        <v>72258</v>
      </c>
      <c r="Z24" s="63">
        <v>154511</v>
      </c>
      <c r="AA24" s="64">
        <f t="shared" si="30"/>
        <v>1.1383237842176643</v>
      </c>
      <c r="AB24" s="64">
        <f t="shared" si="31"/>
        <v>-0.45387614297883172</v>
      </c>
      <c r="AC24" s="63">
        <f t="shared" si="32"/>
        <v>82253</v>
      </c>
      <c r="AD24" s="63">
        <f t="shared" si="33"/>
        <v>-128412</v>
      </c>
      <c r="AE24" s="64">
        <f t="shared" si="34"/>
        <v>0.68870207843958797</v>
      </c>
      <c r="AF24" s="64">
        <f t="shared" si="35"/>
        <v>1.2171655547922225E-2</v>
      </c>
    </row>
    <row r="25" spans="1:32" x14ac:dyDescent="0.25">
      <c r="A25" s="213" t="s">
        <v>97</v>
      </c>
      <c r="B25" s="62" t="s">
        <v>97</v>
      </c>
      <c r="C25" s="219">
        <v>492083</v>
      </c>
      <c r="D25" s="63">
        <v>112339</v>
      </c>
      <c r="E25" s="63">
        <v>131267</v>
      </c>
      <c r="F25" s="63">
        <v>604926</v>
      </c>
      <c r="G25" s="64">
        <f t="shared" si="24"/>
        <v>3.6083631072546796</v>
      </c>
      <c r="H25" s="64">
        <f t="shared" si="25"/>
        <v>0.22931700546452527</v>
      </c>
      <c r="I25" s="63">
        <f t="shared" si="26"/>
        <v>473659</v>
      </c>
      <c r="J25" s="63">
        <f t="shared" si="27"/>
        <v>112843</v>
      </c>
      <c r="K25" s="64">
        <f t="shared" si="28"/>
        <v>0.28297295476743795</v>
      </c>
      <c r="L25" s="64">
        <f t="shared" si="29"/>
        <v>0.1220731156062832</v>
      </c>
      <c r="M25" s="219">
        <v>1420765</v>
      </c>
      <c r="N25" s="63">
        <v>299697</v>
      </c>
      <c r="O25" s="63">
        <v>340317</v>
      </c>
      <c r="P25" s="63">
        <v>1311507</v>
      </c>
      <c r="Q25" s="64">
        <f t="shared" si="18"/>
        <v>2.8537804458784017</v>
      </c>
      <c r="R25" s="64">
        <f t="shared" si="19"/>
        <v>-7.6900824555785063E-2</v>
      </c>
      <c r="S25" s="63">
        <f t="shared" si="20"/>
        <v>971190</v>
      </c>
      <c r="T25" s="63">
        <f t="shared" si="21"/>
        <v>-109258</v>
      </c>
      <c r="U25" s="64">
        <f t="shared" si="22"/>
        <v>0.46569581827627066</v>
      </c>
      <c r="V25" s="64">
        <f t="shared" si="23"/>
        <v>0.26466005036888751</v>
      </c>
      <c r="W25" s="219">
        <v>36678</v>
      </c>
      <c r="X25" s="63">
        <v>8628</v>
      </c>
      <c r="Y25" s="63">
        <v>3136</v>
      </c>
      <c r="Z25" s="63">
        <v>25008</v>
      </c>
      <c r="AA25" s="64">
        <f t="shared" si="30"/>
        <v>6.9744897959183669</v>
      </c>
      <c r="AB25" s="64">
        <f t="shared" si="31"/>
        <v>-0.31817438246360219</v>
      </c>
      <c r="AC25" s="63">
        <f t="shared" si="32"/>
        <v>21872</v>
      </c>
      <c r="AD25" s="63">
        <f t="shared" si="33"/>
        <v>-11670</v>
      </c>
      <c r="AE25" s="64">
        <f t="shared" si="34"/>
        <v>0.1114681904693984</v>
      </c>
      <c r="AF25" s="64">
        <f t="shared" si="35"/>
        <v>5.0465750770869993E-3</v>
      </c>
    </row>
    <row r="26" spans="1:32" x14ac:dyDescent="0.25">
      <c r="A26" s="213" t="s">
        <v>104</v>
      </c>
      <c r="B26" s="62" t="s">
        <v>104</v>
      </c>
      <c r="C26" s="219">
        <v>775296</v>
      </c>
      <c r="D26" s="63">
        <v>272572</v>
      </c>
      <c r="E26" s="63">
        <v>405615</v>
      </c>
      <c r="F26" s="63">
        <v>715781</v>
      </c>
      <c r="G26" s="64">
        <f t="shared" si="24"/>
        <v>0.76468079336316452</v>
      </c>
      <c r="H26" s="64">
        <f t="shared" si="25"/>
        <v>-7.676422940399541E-2</v>
      </c>
      <c r="I26" s="63">
        <f t="shared" si="26"/>
        <v>310166</v>
      </c>
      <c r="J26" s="63">
        <f t="shared" si="27"/>
        <v>-59515</v>
      </c>
      <c r="K26" s="64">
        <f t="shared" si="28"/>
        <v>0.33482882953682186</v>
      </c>
      <c r="L26" s="64">
        <f t="shared" si="29"/>
        <v>0.31466179114043968</v>
      </c>
      <c r="M26" s="219">
        <v>397972</v>
      </c>
      <c r="N26" s="63">
        <v>125869</v>
      </c>
      <c r="O26" s="63">
        <v>163478</v>
      </c>
      <c r="P26" s="63">
        <v>263915</v>
      </c>
      <c r="Q26" s="64">
        <f t="shared" si="18"/>
        <v>0.61437624634507393</v>
      </c>
      <c r="R26" s="64">
        <f t="shared" si="19"/>
        <v>-0.33685033117907792</v>
      </c>
      <c r="S26" s="63">
        <f t="shared" si="20"/>
        <v>100437</v>
      </c>
      <c r="T26" s="63">
        <f t="shared" si="21"/>
        <v>-134057</v>
      </c>
      <c r="U26" s="64">
        <f t="shared" si="22"/>
        <v>9.3712128017907625E-2</v>
      </c>
      <c r="V26" s="64">
        <f t="shared" si="23"/>
        <v>0.11601867974817597</v>
      </c>
      <c r="W26" s="219">
        <v>147165</v>
      </c>
      <c r="X26" s="63">
        <v>58491</v>
      </c>
      <c r="Y26" s="63">
        <v>44688</v>
      </c>
      <c r="Z26" s="63">
        <v>83783</v>
      </c>
      <c r="AA26" s="64">
        <f t="shared" si="30"/>
        <v>0.87484335839599003</v>
      </c>
      <c r="AB26" s="64">
        <f t="shared" si="31"/>
        <v>-0.43068664424285663</v>
      </c>
      <c r="AC26" s="63">
        <f t="shared" si="32"/>
        <v>39095</v>
      </c>
      <c r="AD26" s="63">
        <f t="shared" si="33"/>
        <v>-63382</v>
      </c>
      <c r="AE26" s="64">
        <f t="shared" si="34"/>
        <v>0.37344607334043528</v>
      </c>
      <c r="AF26" s="64">
        <f t="shared" si="35"/>
        <v>3.6831529262608895E-2</v>
      </c>
    </row>
    <row r="27" spans="1:32" x14ac:dyDescent="0.25">
      <c r="A27" s="213" t="s">
        <v>113</v>
      </c>
      <c r="B27" s="62" t="s">
        <v>113</v>
      </c>
      <c r="C27" s="219">
        <v>15586</v>
      </c>
      <c r="D27" s="63">
        <v>8502</v>
      </c>
      <c r="E27" s="63">
        <v>11009</v>
      </c>
      <c r="F27" s="63">
        <v>18083</v>
      </c>
      <c r="G27" s="64">
        <f t="shared" si="24"/>
        <v>0.64256517394858759</v>
      </c>
      <c r="H27" s="64">
        <f t="shared" si="25"/>
        <v>0.16020787886564869</v>
      </c>
      <c r="I27" s="63">
        <f t="shared" si="26"/>
        <v>7074</v>
      </c>
      <c r="J27" s="63">
        <f t="shared" si="27"/>
        <v>2497</v>
      </c>
      <c r="K27" s="64">
        <f t="shared" si="28"/>
        <v>8.4588857828223288E-3</v>
      </c>
      <c r="L27" s="64">
        <f t="shared" si="29"/>
        <v>4.4374480072832748E-2</v>
      </c>
      <c r="M27" s="219">
        <v>52863</v>
      </c>
      <c r="N27" s="63">
        <v>17646</v>
      </c>
      <c r="O27" s="63">
        <v>25741</v>
      </c>
      <c r="P27" s="63">
        <v>50381</v>
      </c>
      <c r="Q27" s="64">
        <f t="shared" si="18"/>
        <v>0.95722776892894612</v>
      </c>
      <c r="R27" s="64">
        <f t="shared" si="19"/>
        <v>-4.6951554016987251E-2</v>
      </c>
      <c r="S27" s="63">
        <f t="shared" si="20"/>
        <v>24640</v>
      </c>
      <c r="T27" s="63">
        <f t="shared" si="21"/>
        <v>-2482</v>
      </c>
      <c r="U27" s="64">
        <f t="shared" si="22"/>
        <v>1.7889512614554702E-2</v>
      </c>
      <c r="V27" s="64">
        <f t="shared" si="23"/>
        <v>0.12363162531379675</v>
      </c>
      <c r="W27" s="219">
        <v>7294</v>
      </c>
      <c r="X27" s="63">
        <v>2358</v>
      </c>
      <c r="Y27" s="63">
        <v>2671</v>
      </c>
      <c r="Z27" s="63">
        <v>5096</v>
      </c>
      <c r="AA27" s="64">
        <f t="shared" si="30"/>
        <v>0.90789966304754777</v>
      </c>
      <c r="AB27" s="64">
        <f t="shared" si="31"/>
        <v>-0.30134357005758161</v>
      </c>
      <c r="AC27" s="63">
        <f t="shared" si="32"/>
        <v>2425</v>
      </c>
      <c r="AD27" s="63">
        <f t="shared" si="33"/>
        <v>-2198</v>
      </c>
      <c r="AE27" s="64">
        <f t="shared" si="34"/>
        <v>2.2714407334934992E-2</v>
      </c>
      <c r="AF27" s="64">
        <f t="shared" si="35"/>
        <v>1.2505245282926267E-2</v>
      </c>
    </row>
    <row r="28" spans="1:32" x14ac:dyDescent="0.25">
      <c r="A28" s="213" t="s">
        <v>110</v>
      </c>
      <c r="B28" s="62" t="s">
        <v>110</v>
      </c>
      <c r="C28" s="219">
        <v>114092</v>
      </c>
      <c r="D28" s="63">
        <v>35822</v>
      </c>
      <c r="E28" s="63">
        <v>80514</v>
      </c>
      <c r="F28" s="63">
        <v>145994</v>
      </c>
      <c r="G28" s="64">
        <f t="shared" si="24"/>
        <v>0.81327470998832507</v>
      </c>
      <c r="H28" s="64">
        <f t="shared" si="25"/>
        <v>0.27961644988255085</v>
      </c>
      <c r="I28" s="63">
        <f t="shared" si="26"/>
        <v>65480</v>
      </c>
      <c r="J28" s="63">
        <f t="shared" si="27"/>
        <v>31902</v>
      </c>
      <c r="K28" s="64">
        <f t="shared" si="28"/>
        <v>6.8293235136723057E-2</v>
      </c>
      <c r="L28" s="64">
        <f t="shared" si="29"/>
        <v>0.18834557414863656</v>
      </c>
      <c r="M28" s="219">
        <v>157728</v>
      </c>
      <c r="N28" s="63">
        <v>53272</v>
      </c>
      <c r="O28" s="63">
        <v>112304</v>
      </c>
      <c r="P28" s="63">
        <v>185246</v>
      </c>
      <c r="Q28" s="64">
        <f t="shared" si="18"/>
        <v>0.6495049152300898</v>
      </c>
      <c r="R28" s="64">
        <f t="shared" si="19"/>
        <v>0.17446490160275907</v>
      </c>
      <c r="S28" s="63">
        <f t="shared" si="20"/>
        <v>72942</v>
      </c>
      <c r="T28" s="63">
        <f t="shared" si="21"/>
        <v>27518</v>
      </c>
      <c r="U28" s="64">
        <f t="shared" si="22"/>
        <v>6.5777984831499978E-2</v>
      </c>
      <c r="V28" s="64">
        <f t="shared" si="23"/>
        <v>0.238984233795487</v>
      </c>
      <c r="W28" s="219">
        <v>11419</v>
      </c>
      <c r="X28" s="63">
        <v>2888</v>
      </c>
      <c r="Y28" s="63">
        <v>4596</v>
      </c>
      <c r="Z28" s="63">
        <v>6557</v>
      </c>
      <c r="AA28" s="64">
        <f t="shared" si="30"/>
        <v>0.42667536988685817</v>
      </c>
      <c r="AB28" s="64">
        <f t="shared" si="31"/>
        <v>-0.42578159208336985</v>
      </c>
      <c r="AC28" s="63">
        <f t="shared" si="32"/>
        <v>1961</v>
      </c>
      <c r="AD28" s="63">
        <f t="shared" si="33"/>
        <v>-4862</v>
      </c>
      <c r="AE28" s="64">
        <f t="shared" si="34"/>
        <v>2.9226524508471102E-2</v>
      </c>
      <c r="AF28" s="64">
        <f t="shared" si="35"/>
        <v>8.459127975756606E-3</v>
      </c>
    </row>
    <row r="29" spans="1:32" x14ac:dyDescent="0.25">
      <c r="A29" s="213" t="s">
        <v>117</v>
      </c>
      <c r="B29" s="62" t="s">
        <v>211</v>
      </c>
      <c r="C29" s="219">
        <v>51746</v>
      </c>
      <c r="D29" s="63">
        <v>16373</v>
      </c>
      <c r="E29" s="63">
        <v>28613</v>
      </c>
      <c r="F29" s="63">
        <v>65740</v>
      </c>
      <c r="G29" s="64">
        <f t="shared" si="24"/>
        <v>1.2975570544857233</v>
      </c>
      <c r="H29" s="64">
        <f t="shared" si="25"/>
        <v>0.27043636223089718</v>
      </c>
      <c r="I29" s="63">
        <f t="shared" si="26"/>
        <v>37127</v>
      </c>
      <c r="J29" s="63">
        <f t="shared" si="27"/>
        <v>13994</v>
      </c>
      <c r="K29" s="64">
        <f t="shared" si="28"/>
        <v>3.0751930064853172E-2</v>
      </c>
      <c r="L29" s="64">
        <f t="shared" si="29"/>
        <v>0.10016989570080072</v>
      </c>
      <c r="M29" s="219">
        <v>97063</v>
      </c>
      <c r="N29" s="63">
        <v>27233</v>
      </c>
      <c r="O29" s="63">
        <v>41477</v>
      </c>
      <c r="P29" s="63">
        <v>94080</v>
      </c>
      <c r="Q29" s="64">
        <f t="shared" si="18"/>
        <v>1.2682450514743109</v>
      </c>
      <c r="R29" s="64">
        <f t="shared" si="19"/>
        <v>-3.0732616960118642E-2</v>
      </c>
      <c r="S29" s="63">
        <f t="shared" si="20"/>
        <v>52603</v>
      </c>
      <c r="T29" s="63">
        <f t="shared" si="21"/>
        <v>-2983</v>
      </c>
      <c r="U29" s="64">
        <f t="shared" si="22"/>
        <v>3.3406350544397813E-2</v>
      </c>
      <c r="V29" s="64">
        <f t="shared" si="23"/>
        <v>0.14335235454109113</v>
      </c>
      <c r="W29" s="219">
        <v>24292</v>
      </c>
      <c r="X29" s="63">
        <v>6489</v>
      </c>
      <c r="Y29" s="63">
        <v>2935</v>
      </c>
      <c r="Z29" s="63">
        <v>8838</v>
      </c>
      <c r="AA29" s="64">
        <f t="shared" si="30"/>
        <v>2.0112436115843271</v>
      </c>
      <c r="AB29" s="64">
        <f t="shared" si="31"/>
        <v>-0.63617651901860695</v>
      </c>
      <c r="AC29" s="63">
        <f t="shared" si="32"/>
        <v>5903</v>
      </c>
      <c r="AD29" s="63">
        <f t="shared" si="33"/>
        <v>-15454</v>
      </c>
      <c r="AE29" s="64">
        <f t="shared" si="34"/>
        <v>3.9393628733546987E-2</v>
      </c>
      <c r="AF29" s="64">
        <f t="shared" si="35"/>
        <v>1.3466710346876737E-2</v>
      </c>
    </row>
    <row r="30" spans="1:32" x14ac:dyDescent="0.25">
      <c r="A30" s="213" t="s">
        <v>101</v>
      </c>
      <c r="B30" s="62" t="s">
        <v>101</v>
      </c>
      <c r="C30" s="219">
        <v>35696</v>
      </c>
      <c r="D30" s="63">
        <v>8290</v>
      </c>
      <c r="E30" s="63">
        <v>11626</v>
      </c>
      <c r="F30" s="63">
        <v>39324</v>
      </c>
      <c r="G30" s="64">
        <f t="shared" si="24"/>
        <v>2.3824187166695339</v>
      </c>
      <c r="H30" s="64">
        <f t="shared" si="25"/>
        <v>0.10163603765127749</v>
      </c>
      <c r="I30" s="63">
        <f t="shared" si="26"/>
        <v>27698</v>
      </c>
      <c r="J30" s="63">
        <f t="shared" si="27"/>
        <v>3628</v>
      </c>
      <c r="K30" s="64">
        <f t="shared" si="28"/>
        <v>1.839502430590639E-2</v>
      </c>
      <c r="L30" s="64">
        <f t="shared" si="29"/>
        <v>6.8927801440816117E-2</v>
      </c>
      <c r="M30" s="219">
        <v>311691</v>
      </c>
      <c r="N30" s="63">
        <v>51351</v>
      </c>
      <c r="O30" s="63">
        <v>82411</v>
      </c>
      <c r="P30" s="63">
        <v>269914</v>
      </c>
      <c r="Q30" s="64">
        <f t="shared" si="18"/>
        <v>2.2752181140867118</v>
      </c>
      <c r="R30" s="64">
        <f t="shared" si="19"/>
        <v>-0.13403338562871558</v>
      </c>
      <c r="S30" s="63">
        <f t="shared" si="20"/>
        <v>187503</v>
      </c>
      <c r="T30" s="63">
        <f t="shared" si="21"/>
        <v>-41777</v>
      </c>
      <c r="U30" s="64">
        <f t="shared" si="22"/>
        <v>9.584227998342465E-2</v>
      </c>
      <c r="V30" s="64">
        <f t="shared" si="23"/>
        <v>0.47311002436416538</v>
      </c>
      <c r="W30" s="219">
        <v>1663</v>
      </c>
      <c r="X30" s="63">
        <v>527</v>
      </c>
      <c r="Y30" s="63">
        <v>367</v>
      </c>
      <c r="Z30" s="63">
        <v>968</v>
      </c>
      <c r="AA30" s="64">
        <f t="shared" si="30"/>
        <v>1.6376021798365121</v>
      </c>
      <c r="AB30" s="64">
        <f t="shared" si="31"/>
        <v>-0.41791942273000604</v>
      </c>
      <c r="AC30" s="63">
        <f t="shared" si="32"/>
        <v>601</v>
      </c>
      <c r="AD30" s="63">
        <f t="shared" si="33"/>
        <v>-695</v>
      </c>
      <c r="AE30" s="64">
        <f t="shared" si="34"/>
        <v>4.3146676413298802E-3</v>
      </c>
      <c r="AF30" s="64">
        <f t="shared" si="35"/>
        <v>1.6967274894392737E-3</v>
      </c>
    </row>
    <row r="31" spans="1:32" x14ac:dyDescent="0.25">
      <c r="A31" s="213" t="s">
        <v>107</v>
      </c>
      <c r="B31" s="62" t="s">
        <v>107</v>
      </c>
      <c r="C31" s="219">
        <v>90578</v>
      </c>
      <c r="D31" s="63">
        <v>24078</v>
      </c>
      <c r="E31" s="63">
        <v>64738</v>
      </c>
      <c r="F31" s="63">
        <v>127895</v>
      </c>
      <c r="G31" s="64">
        <f t="shared" si="24"/>
        <v>0.9755784855880627</v>
      </c>
      <c r="H31" s="64">
        <f t="shared" si="25"/>
        <v>0.41198745832321304</v>
      </c>
      <c r="I31" s="63">
        <f t="shared" si="26"/>
        <v>63157</v>
      </c>
      <c r="J31" s="63">
        <f t="shared" si="27"/>
        <v>37317</v>
      </c>
      <c r="K31" s="64">
        <f t="shared" si="28"/>
        <v>5.9826864856166666E-2</v>
      </c>
      <c r="L31" s="64">
        <f t="shared" si="29"/>
        <v>0.21182980739131083</v>
      </c>
      <c r="M31" s="219">
        <v>68998</v>
      </c>
      <c r="N31" s="63">
        <v>17400</v>
      </c>
      <c r="O31" s="63">
        <v>41183</v>
      </c>
      <c r="P31" s="63">
        <v>89754</v>
      </c>
      <c r="Q31" s="64">
        <f t="shared" si="18"/>
        <v>1.1793944103149356</v>
      </c>
      <c r="R31" s="64">
        <f t="shared" si="19"/>
        <v>0.30082031363227912</v>
      </c>
      <c r="S31" s="63">
        <f t="shared" si="20"/>
        <v>48571</v>
      </c>
      <c r="T31" s="63">
        <f t="shared" si="21"/>
        <v>20756</v>
      </c>
      <c r="U31" s="64">
        <f t="shared" si="22"/>
        <v>3.1870254961329524E-2</v>
      </c>
      <c r="V31" s="64">
        <f t="shared" si="23"/>
        <v>0.14865766865475361</v>
      </c>
      <c r="W31" s="219">
        <v>2932</v>
      </c>
      <c r="X31" s="63">
        <v>1032</v>
      </c>
      <c r="Y31" s="63">
        <v>1553</v>
      </c>
      <c r="Z31" s="63">
        <v>2362</v>
      </c>
      <c r="AA31" s="64">
        <f t="shared" si="30"/>
        <v>0.52092723760463611</v>
      </c>
      <c r="AB31" s="64">
        <f t="shared" si="31"/>
        <v>-0.19440654843110505</v>
      </c>
      <c r="AC31" s="63">
        <f t="shared" si="32"/>
        <v>809</v>
      </c>
      <c r="AD31" s="63">
        <f t="shared" si="33"/>
        <v>-570</v>
      </c>
      <c r="AE31" s="64">
        <f t="shared" si="34"/>
        <v>1.0528145628947497E-2</v>
      </c>
      <c r="AF31" s="64">
        <f t="shared" si="35"/>
        <v>3.9121310845480761E-3</v>
      </c>
    </row>
    <row r="32" spans="1:32" x14ac:dyDescent="0.25">
      <c r="A32" s="213" t="s">
        <v>121</v>
      </c>
      <c r="B32" s="62" t="s">
        <v>121</v>
      </c>
      <c r="C32" s="219">
        <v>84062</v>
      </c>
      <c r="D32" s="63">
        <v>28687</v>
      </c>
      <c r="E32" s="63">
        <v>37476</v>
      </c>
      <c r="F32" s="63">
        <v>63468</v>
      </c>
      <c r="G32" s="64">
        <f t="shared" si="24"/>
        <v>0.69356388088376564</v>
      </c>
      <c r="H32" s="64">
        <f t="shared" si="25"/>
        <v>-0.24498584378197041</v>
      </c>
      <c r="I32" s="63">
        <f t="shared" si="26"/>
        <v>25992</v>
      </c>
      <c r="J32" s="63">
        <f t="shared" si="27"/>
        <v>-20594</v>
      </c>
      <c r="K32" s="64">
        <f t="shared" si="28"/>
        <v>2.9689131386615473E-2</v>
      </c>
      <c r="L32" s="64">
        <f t="shared" si="29"/>
        <v>5.3956632700773118E-2</v>
      </c>
      <c r="M32" s="219">
        <v>95851</v>
      </c>
      <c r="N32" s="63">
        <v>28498</v>
      </c>
      <c r="O32" s="63">
        <v>34577</v>
      </c>
      <c r="P32" s="63">
        <v>81594</v>
      </c>
      <c r="Q32" s="64">
        <f t="shared" si="18"/>
        <v>1.3597767301963732</v>
      </c>
      <c r="R32" s="64">
        <f t="shared" si="19"/>
        <v>-0.14874127552138217</v>
      </c>
      <c r="S32" s="63">
        <f t="shared" si="20"/>
        <v>47017</v>
      </c>
      <c r="T32" s="63">
        <f t="shared" si="21"/>
        <v>-14257</v>
      </c>
      <c r="U32" s="64">
        <f t="shared" si="22"/>
        <v>2.8972765373295017E-2</v>
      </c>
      <c r="V32" s="64">
        <f t="shared" si="23"/>
        <v>6.9366255255985401E-2</v>
      </c>
      <c r="W32" s="219">
        <v>17081</v>
      </c>
      <c r="X32" s="63">
        <v>6701</v>
      </c>
      <c r="Y32" s="63">
        <v>687</v>
      </c>
      <c r="Z32" s="63">
        <v>2357</v>
      </c>
      <c r="AA32" s="64">
        <f t="shared" si="30"/>
        <v>2.4308588064046579</v>
      </c>
      <c r="AB32" s="64">
        <f t="shared" si="31"/>
        <v>-0.86201042093554237</v>
      </c>
      <c r="AC32" s="63">
        <f t="shared" si="32"/>
        <v>1670</v>
      </c>
      <c r="AD32" s="63">
        <f t="shared" si="33"/>
        <v>-14724</v>
      </c>
      <c r="AE32" s="64">
        <f t="shared" si="34"/>
        <v>1.050585912253567E-2</v>
      </c>
      <c r="AF32" s="64">
        <f t="shared" si="35"/>
        <v>2.0037780184616223E-3</v>
      </c>
    </row>
    <row r="33" spans="1:32" ht="60" x14ac:dyDescent="0.25">
      <c r="A33" s="213" t="s">
        <v>176</v>
      </c>
      <c r="B33" s="223" t="s">
        <v>212</v>
      </c>
      <c r="C33" s="219">
        <f>C22-C23-C25-C26-C27-C28-C29-C30-C31-C32</f>
        <v>198654</v>
      </c>
      <c r="D33" s="226">
        <f>D22-D23-D25-D26-D27-D28-D29-D30-D31-D32</f>
        <v>59553</v>
      </c>
      <c r="E33" s="226">
        <f>E22-E23-E25-E26-E27-E28-E29-E30-E31-E32</f>
        <v>106744</v>
      </c>
      <c r="F33" s="226">
        <f>F22-F23-F25-F26-F27-F28-F29-F30-F31-F32</f>
        <v>187346</v>
      </c>
      <c r="G33" s="227">
        <f t="shared" si="24"/>
        <v>0.75509630517874538</v>
      </c>
      <c r="H33" s="227">
        <f t="shared" si="25"/>
        <v>-5.6923092411932275E-2</v>
      </c>
      <c r="I33" s="226">
        <f t="shared" si="26"/>
        <v>80602</v>
      </c>
      <c r="J33" s="226">
        <f t="shared" si="27"/>
        <v>-11308</v>
      </c>
      <c r="K33" s="227">
        <f t="shared" si="28"/>
        <v>8.7636919530422616E-2</v>
      </c>
      <c r="L33" s="227">
        <f t="shared" si="29"/>
        <v>0.14697919338983542</v>
      </c>
      <c r="M33" s="219">
        <f>M22-M23-M25-M26-M27-M28-M29-M30-M31-M32</f>
        <v>153094</v>
      </c>
      <c r="N33" s="226">
        <f>N22-N23-N25-N26-N27-N28-N29-N30-N31-N32</f>
        <v>40556</v>
      </c>
      <c r="O33" s="226">
        <f>O22-O23-O25-O26-O27-O28-O29-O30-O31-O32</f>
        <v>61489</v>
      </c>
      <c r="P33" s="226">
        <f>P22-P23-P25-P26-P27-P28-P29-P30-P31-P32</f>
        <v>119646</v>
      </c>
      <c r="Q33" s="227">
        <f t="shared" si="18"/>
        <v>0.94581144594968203</v>
      </c>
      <c r="R33" s="227">
        <f t="shared" si="19"/>
        <v>-0.2184801494506643</v>
      </c>
      <c r="S33" s="226">
        <f t="shared" si="20"/>
        <v>58157</v>
      </c>
      <c r="T33" s="226">
        <f t="shared" si="21"/>
        <v>-33448</v>
      </c>
      <c r="U33" s="227">
        <f t="shared" si="22"/>
        <v>4.2484441084555916E-2</v>
      </c>
      <c r="V33" s="227">
        <f t="shared" si="23"/>
        <v>9.3866282559116554E-2</v>
      </c>
      <c r="W33" s="219">
        <f>W22-W23-W25-W26-W27-W28-W29-W30-W31-W32</f>
        <v>34399</v>
      </c>
      <c r="X33" s="226">
        <f>X22-X23-X25-X26-X27-X28-X29-X30-X31-X32</f>
        <v>7293</v>
      </c>
      <c r="Y33" s="226">
        <f>Y22-Y23-Y25-Y26-Y27-Y28-Y29-Y30-Y31-Y32</f>
        <v>11626</v>
      </c>
      <c r="Z33" s="226">
        <f>Z22-Z23-Z25-Z26-Z27-Z28-Z29-Z30-Z31-Z32</f>
        <v>19539</v>
      </c>
      <c r="AA33" s="227">
        <f t="shared" si="30"/>
        <v>0.6806296232582143</v>
      </c>
      <c r="AB33" s="227">
        <f t="shared" si="31"/>
        <v>-0.4319893020145934</v>
      </c>
      <c r="AC33" s="226">
        <f t="shared" si="32"/>
        <v>7913</v>
      </c>
      <c r="AD33" s="226">
        <f t="shared" si="33"/>
        <v>-14860</v>
      </c>
      <c r="AE33" s="227">
        <f t="shared" si="34"/>
        <v>8.7091209756141041E-2</v>
      </c>
      <c r="AF33" s="227">
        <f t="shared" si="35"/>
        <v>1.5328998001793444E-2</v>
      </c>
    </row>
    <row r="34" spans="1:32" ht="6" customHeight="1" x14ac:dyDescent="0.25">
      <c r="A34" s="213"/>
    </row>
    <row r="35" spans="1:32" ht="15" customHeight="1" x14ac:dyDescent="0.25">
      <c r="A35" s="213"/>
      <c r="B35" s="41" t="s">
        <v>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row>
    <row r="50" spans="2:2" x14ac:dyDescent="0.25">
      <c r="B50" s="41"/>
    </row>
  </sheetData>
  <mergeCells count="6">
    <mergeCell ref="C6:L6"/>
    <mergeCell ref="M6:V6"/>
    <mergeCell ref="W6:AF6"/>
    <mergeCell ref="C20:L20"/>
    <mergeCell ref="M20:V20"/>
    <mergeCell ref="W20:AF2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1023-B651-40EC-83BB-34249D79B59F}">
  <dimension ref="A1:ED280"/>
  <sheetViews>
    <sheetView showGridLines="0" workbookViewId="0"/>
  </sheetViews>
  <sheetFormatPr baseColWidth="10" defaultRowHeight="15" outlineLevelRow="1" x14ac:dyDescent="0.25"/>
  <cols>
    <col min="1" max="1" width="18.42578125" customWidth="1"/>
    <col min="2" max="2" width="19" style="232" customWidth="1"/>
    <col min="3" max="3" width="11.140625" style="234" customWidth="1"/>
    <col min="4" max="8" width="10.7109375" style="232" customWidth="1"/>
    <col min="16" max="16" width="15.85546875" customWidth="1"/>
  </cols>
  <sheetData>
    <row r="1" spans="1:134" ht="40.5" customHeight="1" x14ac:dyDescent="0.25">
      <c r="A1" s="232" t="s">
        <v>214</v>
      </c>
      <c r="B1"/>
      <c r="C1" s="233"/>
      <c r="D1"/>
      <c r="E1" s="233"/>
      <c r="F1"/>
      <c r="G1" s="233"/>
      <c r="H1"/>
      <c r="I1" s="233"/>
      <c r="K1" s="233"/>
      <c r="M1" s="233"/>
      <c r="P1" s="1"/>
      <c r="Q1" s="3"/>
      <c r="R1" s="4"/>
      <c r="S1" s="6"/>
      <c r="T1" s="6"/>
      <c r="U1" s="6"/>
      <c r="V1" s="6"/>
      <c r="W1" s="6"/>
      <c r="X1" s="6"/>
      <c r="Y1" s="6"/>
      <c r="Z1">
        <v>84205</v>
      </c>
      <c r="AA1" s="6"/>
    </row>
    <row r="2" spans="1:134" x14ac:dyDescent="0.25">
      <c r="C2" s="233"/>
      <c r="D2" s="234"/>
      <c r="E2" s="233"/>
      <c r="F2" s="234"/>
      <c r="G2" s="233"/>
      <c r="H2" s="234"/>
      <c r="I2" s="233"/>
      <c r="K2" s="233"/>
      <c r="M2" s="233"/>
    </row>
    <row r="3" spans="1:134" s="17" customFormat="1" ht="21.75" thickBot="1" x14ac:dyDescent="0.3">
      <c r="B3" s="12" t="str">
        <f>CONCATENATE("Turistas entrados a Canarias e islas según lugar de residencia")</f>
        <v>Turistas entrados a Canarias e islas según lugar de residencia</v>
      </c>
      <c r="C3" s="13"/>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row>
    <row r="4" spans="1:134" s="17" customFormat="1" ht="6" customHeight="1" thickBot="1" x14ac:dyDescent="0.3">
      <c r="B4" s="15"/>
      <c r="C4" s="16"/>
      <c r="D4" s="15"/>
      <c r="E4" s="15"/>
      <c r="F4" s="15"/>
      <c r="G4" s="15"/>
      <c r="H4" s="15"/>
    </row>
    <row r="5" spans="1:134" s="17" customFormat="1" ht="25.5" customHeight="1" thickTop="1" thickBot="1" x14ac:dyDescent="0.3">
      <c r="B5" s="235"/>
      <c r="C5" s="236" t="s">
        <v>58</v>
      </c>
      <c r="D5" s="237"/>
      <c r="E5" s="237"/>
      <c r="F5" s="237"/>
      <c r="G5" s="237"/>
      <c r="H5" s="237"/>
      <c r="I5" s="237"/>
      <c r="J5" s="237"/>
      <c r="K5" s="237"/>
      <c r="L5" s="237"/>
      <c r="M5" s="237"/>
      <c r="N5" s="238"/>
      <c r="O5" s="236" t="s">
        <v>93</v>
      </c>
      <c r="P5" s="237"/>
      <c r="Q5" s="237"/>
      <c r="R5" s="237"/>
      <c r="S5" s="237"/>
      <c r="T5" s="237"/>
      <c r="U5" s="237"/>
      <c r="V5" s="237"/>
      <c r="W5" s="237"/>
      <c r="X5" s="237"/>
      <c r="Y5" s="237"/>
      <c r="Z5" s="238"/>
      <c r="AA5" s="236" t="s">
        <v>215</v>
      </c>
      <c r="AB5" s="237"/>
      <c r="AC5" s="237"/>
      <c r="AD5" s="237"/>
      <c r="AE5" s="237"/>
      <c r="AF5" s="237"/>
      <c r="AG5" s="237"/>
      <c r="AH5" s="237"/>
      <c r="AI5" s="237"/>
      <c r="AJ5" s="237"/>
      <c r="AK5" s="237"/>
      <c r="AL5" s="238"/>
      <c r="AM5" s="236" t="s">
        <v>104</v>
      </c>
      <c r="AN5" s="237"/>
      <c r="AO5" s="237"/>
      <c r="AP5" s="237"/>
      <c r="AQ5" s="237"/>
      <c r="AR5" s="237"/>
      <c r="AS5" s="237"/>
      <c r="AT5" s="237"/>
      <c r="AU5" s="237"/>
      <c r="AV5" s="237"/>
      <c r="AW5" s="237"/>
      <c r="AX5" s="238"/>
      <c r="AY5" s="236" t="s">
        <v>113</v>
      </c>
      <c r="AZ5" s="237"/>
      <c r="BA5" s="237"/>
      <c r="BB5" s="237"/>
      <c r="BC5" s="237"/>
      <c r="BD5" s="237"/>
      <c r="BE5" s="237"/>
      <c r="BF5" s="237"/>
      <c r="BG5" s="237"/>
      <c r="BH5" s="237"/>
      <c r="BI5" s="237"/>
      <c r="BJ5" s="238"/>
      <c r="BK5" s="236" t="s">
        <v>110</v>
      </c>
      <c r="BL5" s="237"/>
      <c r="BM5" s="237"/>
      <c r="BN5" s="237"/>
      <c r="BO5" s="237"/>
      <c r="BP5" s="237"/>
      <c r="BQ5" s="237"/>
      <c r="BR5" s="237"/>
      <c r="BS5" s="237"/>
      <c r="BT5" s="237"/>
      <c r="BU5" s="237"/>
      <c r="BV5" s="238"/>
      <c r="BW5" s="236" t="s">
        <v>97</v>
      </c>
      <c r="BX5" s="237"/>
      <c r="BY5" s="237"/>
      <c r="BZ5" s="237"/>
      <c r="CA5" s="237"/>
      <c r="CB5" s="237"/>
      <c r="CC5" s="237"/>
      <c r="CD5" s="237"/>
      <c r="CE5" s="237"/>
      <c r="CF5" s="237"/>
      <c r="CG5" s="237"/>
      <c r="CH5" s="238"/>
      <c r="CI5" s="236" t="s">
        <v>211</v>
      </c>
      <c r="CJ5" s="237"/>
      <c r="CK5" s="237"/>
      <c r="CL5" s="237"/>
      <c r="CM5" s="237"/>
      <c r="CN5" s="237"/>
      <c r="CO5" s="237"/>
      <c r="CP5" s="237"/>
      <c r="CQ5" s="237"/>
      <c r="CR5" s="237"/>
      <c r="CS5" s="237"/>
      <c r="CT5" s="238"/>
      <c r="CU5" s="236" t="s">
        <v>101</v>
      </c>
      <c r="CV5" s="237"/>
      <c r="CW5" s="237"/>
      <c r="CX5" s="237"/>
      <c r="CY5" s="237"/>
      <c r="CZ5" s="237"/>
      <c r="DA5" s="237"/>
      <c r="DB5" s="237"/>
      <c r="DC5" s="237"/>
      <c r="DD5" s="237"/>
      <c r="DE5" s="237"/>
      <c r="DF5" s="238"/>
      <c r="DG5" s="236" t="s">
        <v>121</v>
      </c>
      <c r="DH5" s="237"/>
      <c r="DI5" s="237"/>
      <c r="DJ5" s="237"/>
      <c r="DK5" s="237"/>
      <c r="DL5" s="237"/>
      <c r="DM5" s="237"/>
      <c r="DN5" s="237"/>
      <c r="DO5" s="237"/>
      <c r="DP5" s="237"/>
      <c r="DQ5" s="237"/>
      <c r="DR5" s="238"/>
      <c r="DS5" s="236" t="s">
        <v>216</v>
      </c>
      <c r="DT5" s="237"/>
      <c r="DU5" s="237"/>
      <c r="DV5" s="237"/>
      <c r="DW5" s="237"/>
      <c r="DX5" s="237"/>
      <c r="DY5" s="237"/>
      <c r="DZ5" s="237"/>
      <c r="EA5" s="237"/>
      <c r="EB5" s="237"/>
      <c r="EC5" s="237"/>
      <c r="ED5" s="238"/>
    </row>
    <row r="6" spans="1:134" s="17" customFormat="1" ht="21" customHeight="1" x14ac:dyDescent="0.25">
      <c r="B6" s="235"/>
      <c r="C6" s="22" t="s">
        <v>160</v>
      </c>
      <c r="D6" s="23"/>
      <c r="E6" s="239" t="s">
        <v>161</v>
      </c>
      <c r="F6" s="23"/>
      <c r="G6" s="239" t="s">
        <v>162</v>
      </c>
      <c r="H6" s="23"/>
      <c r="I6" s="239" t="s">
        <v>164</v>
      </c>
      <c r="J6" s="23"/>
      <c r="K6" s="239" t="s">
        <v>163</v>
      </c>
      <c r="L6" s="23"/>
      <c r="M6" s="239" t="s">
        <v>165</v>
      </c>
      <c r="N6" s="240"/>
      <c r="O6" s="22" t="s">
        <v>160</v>
      </c>
      <c r="P6" s="23"/>
      <c r="Q6" s="239" t="s">
        <v>161</v>
      </c>
      <c r="R6" s="23"/>
      <c r="S6" s="239" t="s">
        <v>162</v>
      </c>
      <c r="T6" s="23"/>
      <c r="U6" s="239" t="s">
        <v>164</v>
      </c>
      <c r="V6" s="23"/>
      <c r="W6" s="239" t="s">
        <v>163</v>
      </c>
      <c r="X6" s="23"/>
      <c r="Y6" s="239" t="s">
        <v>165</v>
      </c>
      <c r="Z6" s="240"/>
      <c r="AA6" s="22" t="s">
        <v>160</v>
      </c>
      <c r="AB6" s="23"/>
      <c r="AC6" s="239" t="s">
        <v>161</v>
      </c>
      <c r="AD6" s="23"/>
      <c r="AE6" s="239" t="s">
        <v>162</v>
      </c>
      <c r="AF6" s="23"/>
      <c r="AG6" s="239" t="s">
        <v>164</v>
      </c>
      <c r="AH6" s="23"/>
      <c r="AI6" s="239" t="s">
        <v>163</v>
      </c>
      <c r="AJ6" s="23"/>
      <c r="AK6" s="239" t="s">
        <v>165</v>
      </c>
      <c r="AL6" s="240"/>
      <c r="AM6" s="22" t="s">
        <v>160</v>
      </c>
      <c r="AN6" s="23"/>
      <c r="AO6" s="239" t="s">
        <v>161</v>
      </c>
      <c r="AP6" s="23"/>
      <c r="AQ6" s="239" t="s">
        <v>162</v>
      </c>
      <c r="AR6" s="23"/>
      <c r="AS6" s="239" t="s">
        <v>164</v>
      </c>
      <c r="AT6" s="23"/>
      <c r="AU6" s="239" t="s">
        <v>163</v>
      </c>
      <c r="AV6" s="23"/>
      <c r="AW6" s="239" t="s">
        <v>165</v>
      </c>
      <c r="AX6" s="240"/>
      <c r="AY6" s="22" t="s">
        <v>160</v>
      </c>
      <c r="AZ6" s="23"/>
      <c r="BA6" s="239" t="s">
        <v>161</v>
      </c>
      <c r="BB6" s="23"/>
      <c r="BC6" s="239" t="s">
        <v>162</v>
      </c>
      <c r="BD6" s="23"/>
      <c r="BE6" s="239" t="s">
        <v>164</v>
      </c>
      <c r="BF6" s="23"/>
      <c r="BG6" s="239" t="s">
        <v>163</v>
      </c>
      <c r="BH6" s="23"/>
      <c r="BI6" s="239" t="s">
        <v>165</v>
      </c>
      <c r="BJ6" s="240"/>
      <c r="BK6" s="22" t="s">
        <v>160</v>
      </c>
      <c r="BL6" s="23"/>
      <c r="BM6" s="239" t="s">
        <v>161</v>
      </c>
      <c r="BN6" s="23"/>
      <c r="BO6" s="239" t="s">
        <v>162</v>
      </c>
      <c r="BP6" s="23"/>
      <c r="BQ6" s="239" t="s">
        <v>164</v>
      </c>
      <c r="BR6" s="23"/>
      <c r="BS6" s="239" t="s">
        <v>163</v>
      </c>
      <c r="BT6" s="23"/>
      <c r="BU6" s="239" t="s">
        <v>165</v>
      </c>
      <c r="BV6" s="240"/>
      <c r="BW6" s="22" t="s">
        <v>160</v>
      </c>
      <c r="BX6" s="23"/>
      <c r="BY6" s="239" t="s">
        <v>161</v>
      </c>
      <c r="BZ6" s="23"/>
      <c r="CA6" s="239" t="s">
        <v>162</v>
      </c>
      <c r="CB6" s="23"/>
      <c r="CC6" s="239" t="s">
        <v>164</v>
      </c>
      <c r="CD6" s="23"/>
      <c r="CE6" s="239" t="s">
        <v>163</v>
      </c>
      <c r="CF6" s="23"/>
      <c r="CG6" s="239" t="s">
        <v>165</v>
      </c>
      <c r="CH6" s="240"/>
      <c r="CI6" s="22" t="s">
        <v>160</v>
      </c>
      <c r="CJ6" s="23"/>
      <c r="CK6" s="239" t="s">
        <v>161</v>
      </c>
      <c r="CL6" s="23"/>
      <c r="CM6" s="239" t="s">
        <v>162</v>
      </c>
      <c r="CN6" s="23"/>
      <c r="CO6" s="239" t="s">
        <v>164</v>
      </c>
      <c r="CP6" s="23"/>
      <c r="CQ6" s="239" t="s">
        <v>163</v>
      </c>
      <c r="CR6" s="23"/>
      <c r="CS6" s="239" t="s">
        <v>165</v>
      </c>
      <c r="CT6" s="240"/>
      <c r="CU6" s="22" t="s">
        <v>160</v>
      </c>
      <c r="CV6" s="23"/>
      <c r="CW6" s="239" t="s">
        <v>161</v>
      </c>
      <c r="CX6" s="23"/>
      <c r="CY6" s="239" t="s">
        <v>162</v>
      </c>
      <c r="CZ6" s="23"/>
      <c r="DA6" s="239" t="s">
        <v>164</v>
      </c>
      <c r="DB6" s="23"/>
      <c r="DC6" s="239" t="s">
        <v>163</v>
      </c>
      <c r="DD6" s="23"/>
      <c r="DE6" s="239" t="s">
        <v>165</v>
      </c>
      <c r="DF6" s="240"/>
      <c r="DG6" s="22" t="s">
        <v>160</v>
      </c>
      <c r="DH6" s="23"/>
      <c r="DI6" s="239" t="s">
        <v>161</v>
      </c>
      <c r="DJ6" s="23"/>
      <c r="DK6" s="239" t="s">
        <v>162</v>
      </c>
      <c r="DL6" s="23"/>
      <c r="DM6" s="239" t="s">
        <v>164</v>
      </c>
      <c r="DN6" s="23"/>
      <c r="DO6" s="239" t="s">
        <v>163</v>
      </c>
      <c r="DP6" s="23"/>
      <c r="DQ6" s="239" t="s">
        <v>165</v>
      </c>
      <c r="DR6" s="240"/>
      <c r="DS6" s="22" t="s">
        <v>160</v>
      </c>
      <c r="DT6" s="23"/>
      <c r="DU6" s="239" t="s">
        <v>161</v>
      </c>
      <c r="DV6" s="23"/>
      <c r="DW6" s="239" t="s">
        <v>162</v>
      </c>
      <c r="DX6" s="23"/>
      <c r="DY6" s="239" t="s">
        <v>164</v>
      </c>
      <c r="DZ6" s="23"/>
      <c r="EA6" s="239" t="s">
        <v>163</v>
      </c>
      <c r="EB6" s="23"/>
      <c r="EC6" s="239" t="s">
        <v>165</v>
      </c>
      <c r="ED6" s="240"/>
    </row>
    <row r="7" spans="1:134" s="17" customFormat="1" ht="30.75" thickBot="1" x14ac:dyDescent="0.3">
      <c r="B7" s="28"/>
      <c r="C7" s="29" t="s">
        <v>59</v>
      </c>
      <c r="D7" s="30" t="s">
        <v>217</v>
      </c>
      <c r="E7" s="29" t="s">
        <v>59</v>
      </c>
      <c r="F7" s="30" t="s">
        <v>217</v>
      </c>
      <c r="G7" s="29" t="s">
        <v>59</v>
      </c>
      <c r="H7" s="30" t="s">
        <v>217</v>
      </c>
      <c r="I7" s="29" t="s">
        <v>59</v>
      </c>
      <c r="J7" s="30" t="s">
        <v>217</v>
      </c>
      <c r="K7" s="29" t="s">
        <v>59</v>
      </c>
      <c r="L7" s="30" t="s">
        <v>217</v>
      </c>
      <c r="M7" s="31" t="s">
        <v>59</v>
      </c>
      <c r="N7" s="241" t="s">
        <v>217</v>
      </c>
      <c r="O7" s="29" t="s">
        <v>59</v>
      </c>
      <c r="P7" s="30" t="s">
        <v>217</v>
      </c>
      <c r="Q7" s="31" t="s">
        <v>59</v>
      </c>
      <c r="R7" s="30" t="s">
        <v>217</v>
      </c>
      <c r="S7" s="31" t="s">
        <v>59</v>
      </c>
      <c r="T7" s="30" t="s">
        <v>217</v>
      </c>
      <c r="U7" s="31" t="s">
        <v>59</v>
      </c>
      <c r="V7" s="30" t="s">
        <v>217</v>
      </c>
      <c r="W7" s="31" t="s">
        <v>59</v>
      </c>
      <c r="X7" s="30" t="s">
        <v>217</v>
      </c>
      <c r="Y7" s="31" t="s">
        <v>59</v>
      </c>
      <c r="Z7" s="241" t="s">
        <v>217</v>
      </c>
      <c r="AA7" s="29" t="s">
        <v>59</v>
      </c>
      <c r="AB7" s="30" t="s">
        <v>217</v>
      </c>
      <c r="AC7" s="31" t="s">
        <v>59</v>
      </c>
      <c r="AD7" s="30" t="s">
        <v>217</v>
      </c>
      <c r="AE7" s="31" t="s">
        <v>59</v>
      </c>
      <c r="AF7" s="30" t="s">
        <v>217</v>
      </c>
      <c r="AG7" s="31" t="s">
        <v>59</v>
      </c>
      <c r="AH7" s="30" t="s">
        <v>217</v>
      </c>
      <c r="AI7" s="31" t="s">
        <v>59</v>
      </c>
      <c r="AJ7" s="30" t="s">
        <v>217</v>
      </c>
      <c r="AK7" s="31" t="s">
        <v>59</v>
      </c>
      <c r="AL7" s="241" t="s">
        <v>217</v>
      </c>
      <c r="AM7" s="29" t="s">
        <v>59</v>
      </c>
      <c r="AN7" s="30" t="s">
        <v>217</v>
      </c>
      <c r="AO7" s="31" t="s">
        <v>59</v>
      </c>
      <c r="AP7" s="30" t="s">
        <v>217</v>
      </c>
      <c r="AQ7" s="31" t="s">
        <v>59</v>
      </c>
      <c r="AR7" s="30" t="s">
        <v>217</v>
      </c>
      <c r="AS7" s="31" t="s">
        <v>59</v>
      </c>
      <c r="AT7" s="30" t="s">
        <v>217</v>
      </c>
      <c r="AU7" s="31" t="s">
        <v>59</v>
      </c>
      <c r="AV7" s="30" t="s">
        <v>217</v>
      </c>
      <c r="AW7" s="31" t="s">
        <v>59</v>
      </c>
      <c r="AX7" s="241" t="s">
        <v>217</v>
      </c>
      <c r="AY7" s="29" t="s">
        <v>59</v>
      </c>
      <c r="AZ7" s="30" t="s">
        <v>217</v>
      </c>
      <c r="BA7" s="31" t="s">
        <v>59</v>
      </c>
      <c r="BB7" s="30" t="s">
        <v>217</v>
      </c>
      <c r="BC7" s="31" t="s">
        <v>59</v>
      </c>
      <c r="BD7" s="30" t="s">
        <v>217</v>
      </c>
      <c r="BE7" s="31" t="s">
        <v>59</v>
      </c>
      <c r="BF7" s="30" t="s">
        <v>217</v>
      </c>
      <c r="BG7" s="31" t="s">
        <v>59</v>
      </c>
      <c r="BH7" s="30" t="s">
        <v>217</v>
      </c>
      <c r="BI7" s="31" t="s">
        <v>59</v>
      </c>
      <c r="BJ7" s="241" t="s">
        <v>217</v>
      </c>
      <c r="BK7" s="29" t="s">
        <v>59</v>
      </c>
      <c r="BL7" s="30" t="s">
        <v>217</v>
      </c>
      <c r="BM7" s="31" t="s">
        <v>59</v>
      </c>
      <c r="BN7" s="30" t="s">
        <v>217</v>
      </c>
      <c r="BO7" s="31" t="s">
        <v>59</v>
      </c>
      <c r="BP7" s="30" t="s">
        <v>217</v>
      </c>
      <c r="BQ7" s="31" t="s">
        <v>59</v>
      </c>
      <c r="BR7" s="30" t="s">
        <v>217</v>
      </c>
      <c r="BS7" s="31" t="s">
        <v>59</v>
      </c>
      <c r="BT7" s="30" t="s">
        <v>217</v>
      </c>
      <c r="BU7" s="31" t="s">
        <v>59</v>
      </c>
      <c r="BV7" s="241" t="s">
        <v>217</v>
      </c>
      <c r="BW7" s="29" t="s">
        <v>59</v>
      </c>
      <c r="BX7" s="30" t="s">
        <v>217</v>
      </c>
      <c r="BY7" s="31" t="s">
        <v>59</v>
      </c>
      <c r="BZ7" s="30" t="s">
        <v>217</v>
      </c>
      <c r="CA7" s="31" t="s">
        <v>59</v>
      </c>
      <c r="CB7" s="30" t="s">
        <v>217</v>
      </c>
      <c r="CC7" s="31" t="s">
        <v>59</v>
      </c>
      <c r="CD7" s="30" t="s">
        <v>217</v>
      </c>
      <c r="CE7" s="31" t="s">
        <v>59</v>
      </c>
      <c r="CF7" s="30" t="s">
        <v>217</v>
      </c>
      <c r="CG7" s="31" t="s">
        <v>59</v>
      </c>
      <c r="CH7" s="241" t="s">
        <v>217</v>
      </c>
      <c r="CI7" s="29" t="s">
        <v>59</v>
      </c>
      <c r="CJ7" s="30" t="s">
        <v>217</v>
      </c>
      <c r="CK7" s="31" t="s">
        <v>59</v>
      </c>
      <c r="CL7" s="30" t="s">
        <v>217</v>
      </c>
      <c r="CM7" s="31" t="s">
        <v>59</v>
      </c>
      <c r="CN7" s="30" t="s">
        <v>217</v>
      </c>
      <c r="CO7" s="31" t="s">
        <v>59</v>
      </c>
      <c r="CP7" s="30" t="s">
        <v>217</v>
      </c>
      <c r="CQ7" s="31" t="s">
        <v>59</v>
      </c>
      <c r="CR7" s="30" t="s">
        <v>217</v>
      </c>
      <c r="CS7" s="31" t="s">
        <v>59</v>
      </c>
      <c r="CT7" s="241" t="s">
        <v>217</v>
      </c>
      <c r="CU7" s="29" t="s">
        <v>59</v>
      </c>
      <c r="CV7" s="30" t="s">
        <v>217</v>
      </c>
      <c r="CW7" s="31" t="s">
        <v>59</v>
      </c>
      <c r="CX7" s="30" t="s">
        <v>217</v>
      </c>
      <c r="CY7" s="31" t="s">
        <v>59</v>
      </c>
      <c r="CZ7" s="30" t="s">
        <v>217</v>
      </c>
      <c r="DA7" s="31" t="s">
        <v>59</v>
      </c>
      <c r="DB7" s="30" t="s">
        <v>217</v>
      </c>
      <c r="DC7" s="31" t="s">
        <v>59</v>
      </c>
      <c r="DD7" s="30" t="s">
        <v>217</v>
      </c>
      <c r="DE7" s="31" t="s">
        <v>59</v>
      </c>
      <c r="DF7" s="241" t="s">
        <v>217</v>
      </c>
      <c r="DG7" s="29" t="s">
        <v>59</v>
      </c>
      <c r="DH7" s="30" t="s">
        <v>217</v>
      </c>
      <c r="DI7" s="31" t="s">
        <v>59</v>
      </c>
      <c r="DJ7" s="30" t="s">
        <v>217</v>
      </c>
      <c r="DK7" s="31" t="s">
        <v>59</v>
      </c>
      <c r="DL7" s="30" t="s">
        <v>217</v>
      </c>
      <c r="DM7" s="31" t="s">
        <v>59</v>
      </c>
      <c r="DN7" s="30" t="s">
        <v>217</v>
      </c>
      <c r="DO7" s="31" t="s">
        <v>59</v>
      </c>
      <c r="DP7" s="30" t="s">
        <v>217</v>
      </c>
      <c r="DQ7" s="31" t="s">
        <v>59</v>
      </c>
      <c r="DR7" s="241" t="s">
        <v>217</v>
      </c>
      <c r="DS7" s="29" t="s">
        <v>59</v>
      </c>
      <c r="DT7" s="30" t="s">
        <v>217</v>
      </c>
      <c r="DU7" s="31" t="s">
        <v>59</v>
      </c>
      <c r="DV7" s="30" t="s">
        <v>217</v>
      </c>
      <c r="DW7" s="31" t="s">
        <v>59</v>
      </c>
      <c r="DX7" s="30" t="s">
        <v>217</v>
      </c>
      <c r="DY7" s="31" t="s">
        <v>59</v>
      </c>
      <c r="DZ7" s="30" t="s">
        <v>217</v>
      </c>
      <c r="EA7" s="31" t="s">
        <v>59</v>
      </c>
      <c r="EB7" s="30" t="s">
        <v>217</v>
      </c>
      <c r="EC7" s="31" t="s">
        <v>59</v>
      </c>
      <c r="ED7" s="241" t="s">
        <v>217</v>
      </c>
    </row>
    <row r="8" spans="1:134" s="17" customFormat="1" x14ac:dyDescent="0.25">
      <c r="A8" s="242"/>
      <c r="B8" s="34" t="s">
        <v>61</v>
      </c>
      <c r="C8" s="35">
        <v>1368158</v>
      </c>
      <c r="D8" s="36">
        <f>IFERROR(C8/C21-1,"-")</f>
        <v>0.58405338847548993</v>
      </c>
      <c r="E8" s="35">
        <v>562537</v>
      </c>
      <c r="F8" s="36">
        <f>IFERROR(E8/E21-1,"-")</f>
        <v>0.47692473298957161</v>
      </c>
      <c r="G8" s="35">
        <v>409144</v>
      </c>
      <c r="H8" s="36">
        <f>IFERROR(G8/G21-1,"-")</f>
        <v>0.59368670343710073</v>
      </c>
      <c r="I8" s="35">
        <v>179527</v>
      </c>
      <c r="J8" s="36">
        <f>IFERROR(I8/I21-1,"-")</f>
        <v>0.79327945979962244</v>
      </c>
      <c r="K8" s="35">
        <v>242354</v>
      </c>
      <c r="L8" s="36">
        <f>IFERROR(K8/K21-1,"-")</f>
        <v>0.78671797820733991</v>
      </c>
      <c r="M8" s="243">
        <v>23245</v>
      </c>
      <c r="N8" s="244">
        <f>IFERROR(M8/M21-1,"-")</f>
        <v>0.65256647234466092</v>
      </c>
      <c r="O8" s="35">
        <v>1217170</v>
      </c>
      <c r="P8" s="36">
        <f>IFERROR(O8/O21-1,"-")</f>
        <v>0.59650418351593726</v>
      </c>
      <c r="Q8" s="35">
        <v>490086</v>
      </c>
      <c r="R8" s="36">
        <f>IFERROR(Q8/Q21-1,"-")</f>
        <v>0.45177114622398373</v>
      </c>
      <c r="S8" s="35">
        <v>367501</v>
      </c>
      <c r="T8" s="36">
        <f>IFERROR(S8/S21-1,"-")</f>
        <v>0.63317083142612085</v>
      </c>
      <c r="U8" s="35">
        <v>168805</v>
      </c>
      <c r="V8" s="36">
        <f>IFERROR(U8/U21-1,"-")</f>
        <v>0.82861568793127738</v>
      </c>
      <c r="W8" s="35">
        <v>218407</v>
      </c>
      <c r="X8" s="36">
        <f>IFERROR(W8/W21-1,"-")</f>
        <v>0.84342372909967178</v>
      </c>
      <c r="Y8" s="243">
        <v>18815</v>
      </c>
      <c r="Z8" s="36">
        <f>IFERROR(Y8/Y21-1,"-")</f>
        <v>0.92009388713133999</v>
      </c>
      <c r="AA8" s="35">
        <v>150987</v>
      </c>
      <c r="AB8" s="36">
        <f>IFERROR(AA8/AA21-1,"-")</f>
        <v>0.49034646135623339</v>
      </c>
      <c r="AC8" s="35">
        <v>72452</v>
      </c>
      <c r="AD8" s="36">
        <f>IFERROR(AC8/AC21-1,"-")</f>
        <v>0.67298589142632825</v>
      </c>
      <c r="AE8" s="35">
        <v>41643</v>
      </c>
      <c r="AF8" s="36">
        <f>IFERROR(AE8/AE21-1,"-")</f>
        <v>0.3134521368869263</v>
      </c>
      <c r="AG8" s="35">
        <v>10721</v>
      </c>
      <c r="AH8" s="36">
        <f>IFERROR(AG8/AG21-1,"-")</f>
        <v>0.37483970248781739</v>
      </c>
      <c r="AI8" s="35">
        <v>23947</v>
      </c>
      <c r="AJ8" s="36">
        <f>IFERROR(AI8/AI21-1,"-")</f>
        <v>0.39535019228528134</v>
      </c>
      <c r="AK8" s="243">
        <v>4430</v>
      </c>
      <c r="AL8" s="36">
        <f>IFERROR(AK8/AK21-1,"-")</f>
        <v>3.7956888472352457E-2</v>
      </c>
      <c r="AM8" s="35">
        <v>227784</v>
      </c>
      <c r="AN8" s="36">
        <f>IFERROR(AM8/AM21-1,"-")</f>
        <v>0.57754984728965097</v>
      </c>
      <c r="AO8" s="35">
        <v>72180</v>
      </c>
      <c r="AP8" s="36">
        <f>IFERROR(AO8/AO21-1,"-")</f>
        <v>0.38954663586485716</v>
      </c>
      <c r="AQ8" s="35">
        <v>82622</v>
      </c>
      <c r="AR8" s="36">
        <f>IFERROR(AQ8/AQ21-1,"-")</f>
        <v>0.72139925412004913</v>
      </c>
      <c r="AS8" s="35">
        <v>57899</v>
      </c>
      <c r="AT8" s="36">
        <f>IFERROR(AS8/AS21-1,"-")</f>
        <v>0.6740588677499566</v>
      </c>
      <c r="AU8" s="35">
        <v>28749</v>
      </c>
      <c r="AV8" s="36">
        <f>IFERROR(AU8/AU21-1,"-")</f>
        <v>0.72242525912168243</v>
      </c>
      <c r="AW8" s="243">
        <v>11241</v>
      </c>
      <c r="AX8" s="36">
        <f>IFERROR(AW8/AW21-1,"-")</f>
        <v>0.6885984677782786</v>
      </c>
      <c r="AY8" s="35">
        <v>34081</v>
      </c>
      <c r="AZ8" s="36">
        <f>IFERROR(AY8/AY21-1,"-")</f>
        <v>0.16964101860113945</v>
      </c>
      <c r="BA8" s="35">
        <v>18621</v>
      </c>
      <c r="BB8" s="36">
        <f>IFERROR(BA8/BA21-1,"-")</f>
        <v>4.8184632704756591E-2</v>
      </c>
      <c r="BC8" s="35">
        <v>8166</v>
      </c>
      <c r="BD8" s="36">
        <f>IFERROR(BC8/BC21-1,"-")</f>
        <v>0.23652331920048453</v>
      </c>
      <c r="BE8" s="35">
        <v>2339</v>
      </c>
      <c r="BF8" s="36">
        <f>IFERROR(BE8/BE21-1,"-")</f>
        <v>1.0809608540925266</v>
      </c>
      <c r="BG8" s="35">
        <v>4429</v>
      </c>
      <c r="BH8" s="36">
        <f>IFERROR(BG8/BG21-1,"-")</f>
        <v>0.28414033053058851</v>
      </c>
      <c r="BI8" s="243">
        <v>633</v>
      </c>
      <c r="BJ8" s="36">
        <f>IFERROR(BI8/BI21-1,"-")</f>
        <v>1.3796992481203008</v>
      </c>
      <c r="BK8" s="35">
        <v>61859</v>
      </c>
      <c r="BL8" s="36">
        <f>IFERROR(BK8/BK21-1,"-")</f>
        <v>0.55745505816002816</v>
      </c>
      <c r="BM8" s="35">
        <v>25830</v>
      </c>
      <c r="BN8" s="36">
        <f>IFERROR(BM8/BM21-1,"-")</f>
        <v>0.2943475646422129</v>
      </c>
      <c r="BO8" s="35">
        <v>11423</v>
      </c>
      <c r="BP8" s="36">
        <f>IFERROR(BO8/BO21-1,"-")</f>
        <v>1.19462055715658</v>
      </c>
      <c r="BQ8" s="35">
        <v>10368</v>
      </c>
      <c r="BR8" s="36">
        <f>IFERROR(BQ8/BQ21-1,"-")</f>
        <v>0.51867584590596172</v>
      </c>
      <c r="BS8" s="35">
        <v>14267</v>
      </c>
      <c r="BT8" s="36">
        <f>IFERROR(BS8/BS21-1,"-")</f>
        <v>0.75962012826837699</v>
      </c>
      <c r="BU8" s="243">
        <v>698</v>
      </c>
      <c r="BV8" s="36">
        <f>IFERROR(BU8/BU21-1,"-")</f>
        <v>1.5474452554744524</v>
      </c>
      <c r="BW8" s="35">
        <v>392102</v>
      </c>
      <c r="BX8" s="36">
        <f>IFERROR(BW8/BW21-1,"-")</f>
        <v>0.97733713905334385</v>
      </c>
      <c r="BY8" s="35">
        <v>183141</v>
      </c>
      <c r="BZ8" s="36">
        <f>IFERROR(BY8/BY21-1,"-")</f>
        <v>0.76336186560625463</v>
      </c>
      <c r="CA8" s="35">
        <v>61128</v>
      </c>
      <c r="CB8" s="36">
        <f>IFERROR(CA8/CA21-1,"-")</f>
        <v>0.98641666395866512</v>
      </c>
      <c r="CC8" s="35">
        <v>49724</v>
      </c>
      <c r="CD8" s="36">
        <f>IFERROR(CC8/CC21-1,"-")</f>
        <v>1.5888478159004529</v>
      </c>
      <c r="CE8" s="35">
        <v>104731</v>
      </c>
      <c r="CF8" s="36">
        <f>IFERROR(CE8/CE21-1,"-")</f>
        <v>1.2246744694861609</v>
      </c>
      <c r="CG8" s="243">
        <v>2194</v>
      </c>
      <c r="CH8" s="36">
        <f>IFERROR(CG8/CG21-1,"-")</f>
        <v>2.1982507288629738</v>
      </c>
      <c r="CI8" s="35">
        <v>52767</v>
      </c>
      <c r="CJ8" s="36">
        <f>IFERROR(CI8/CI21-1,"-")</f>
        <v>2.4363255163845299E-2</v>
      </c>
      <c r="CK8" s="35">
        <v>15700</v>
      </c>
      <c r="CL8" s="36">
        <f>IFERROR(CK8/CK21-1,"-")</f>
        <v>-0.22153907179690602</v>
      </c>
      <c r="CM8" s="35">
        <v>22662</v>
      </c>
      <c r="CN8" s="36">
        <f>IFERROR(CM8/CM21-1,"-")</f>
        <v>0.22042113199418378</v>
      </c>
      <c r="CO8" s="35">
        <v>5365</v>
      </c>
      <c r="CP8" s="36">
        <f>IFERROR(CO8/CO21-1,"-")</f>
        <v>0.14759358288770064</v>
      </c>
      <c r="CQ8" s="35">
        <v>9119</v>
      </c>
      <c r="CR8" s="36">
        <f>IFERROR(CQ8/CQ21-1,"-")</f>
        <v>0.20510109686797939</v>
      </c>
      <c r="CS8" s="243">
        <v>749</v>
      </c>
      <c r="CT8" s="36">
        <f>IFERROR(CS8/CS21-1,"-")</f>
        <v>2.5</v>
      </c>
      <c r="CU8" s="35">
        <v>56511</v>
      </c>
      <c r="CV8" s="36">
        <f>IFERROR(CU8/CU21-1,"-")</f>
        <v>0.60734398998805394</v>
      </c>
      <c r="CW8" s="35">
        <v>16833</v>
      </c>
      <c r="CX8" s="36">
        <f>IFERROR(CW8/CW21-1,"-")</f>
        <v>0.15945722551315611</v>
      </c>
      <c r="CY8" s="35">
        <v>10809</v>
      </c>
      <c r="CZ8" s="36">
        <f>IFERROR(CY8/CY21-1,"-")</f>
        <v>1.3180355993995283</v>
      </c>
      <c r="DA8" s="35">
        <v>3684</v>
      </c>
      <c r="DB8" s="36">
        <f>IFERROR(DA8/DA21-1,"-")</f>
        <v>0.62577228596646073</v>
      </c>
      <c r="DC8" s="35">
        <v>25949</v>
      </c>
      <c r="DD8" s="36">
        <f>IFERROR(DC8/DC21-1,"-")</f>
        <v>0.84782453891618603</v>
      </c>
      <c r="DE8" s="243">
        <v>99</v>
      </c>
      <c r="DF8" s="36">
        <f>IFERROR(DE8/DE21-1,"-")</f>
        <v>-0.59591836734693882</v>
      </c>
      <c r="DG8" s="35">
        <v>196690</v>
      </c>
      <c r="DH8" s="36">
        <f>IFERROR(DG8/DG21-1,"-")</f>
        <v>0.52652738110021113</v>
      </c>
      <c r="DI8" s="35">
        <v>58453</v>
      </c>
      <c r="DJ8" s="36">
        <f>IFERROR(DI8/DI21-1,"-")</f>
        <v>0.6275825583337975</v>
      </c>
      <c r="DK8" s="35">
        <v>120536</v>
      </c>
      <c r="DL8" s="36">
        <f>IFERROR(DK8/DK21-1,"-")</f>
        <v>0.54640392066302312</v>
      </c>
      <c r="DM8" s="35">
        <v>9037</v>
      </c>
      <c r="DN8" s="36">
        <f>IFERROR(DM8/DM21-1,"-")</f>
        <v>0.54241338112305848</v>
      </c>
      <c r="DO8" s="35">
        <v>10168</v>
      </c>
      <c r="DP8" s="36">
        <f>IFERROR(DO8/DO21-1,"-")</f>
        <v>0.18342644320297952</v>
      </c>
      <c r="DQ8" s="243">
        <v>836</v>
      </c>
      <c r="DR8" s="36">
        <f>IFERROR(DQ8/DQ21-1,"-")</f>
        <v>5.1925925925925922</v>
      </c>
      <c r="DS8" s="35">
        <v>121264</v>
      </c>
      <c r="DT8" s="36">
        <f>IFERROR(DS8/DS21-1,"-")</f>
        <v>0.30731581103516681</v>
      </c>
      <c r="DU8" s="35">
        <v>70412</v>
      </c>
      <c r="DV8" s="36">
        <f>IFERROR(DU8/DU21-1,"-")</f>
        <v>0.29286474973375931</v>
      </c>
      <c r="DW8" s="35">
        <v>36768</v>
      </c>
      <c r="DX8" s="36">
        <f>IFERROR(DW8/DW21-1,"-")</f>
        <v>0.42461931884226423</v>
      </c>
      <c r="DY8" s="35">
        <v>19154</v>
      </c>
      <c r="DZ8" s="36">
        <f>IFERROR(DY8/DY21-1,"-")</f>
        <v>0.51630778974034208</v>
      </c>
      <c r="EA8" s="35">
        <v>12251</v>
      </c>
      <c r="EB8" s="36">
        <f>IFERROR(EA8/EA21-1,"-")</f>
        <v>0.438417283080897</v>
      </c>
      <c r="EC8" s="243">
        <v>2080</v>
      </c>
      <c r="ED8" s="36">
        <f>IFERROR(EC8/EC21-1,"-")</f>
        <v>0.83098591549295775</v>
      </c>
    </row>
    <row r="9" spans="1:134" s="17" customFormat="1" x14ac:dyDescent="0.25">
      <c r="A9" s="242"/>
      <c r="B9" s="34" t="s">
        <v>63</v>
      </c>
      <c r="C9" s="35">
        <v>1367292</v>
      </c>
      <c r="D9" s="36">
        <f t="shared" ref="D9:F19" si="0">IFERROR(C9/C22-1,"-")</f>
        <v>0.25408913596394278</v>
      </c>
      <c r="E9" s="35">
        <v>563027</v>
      </c>
      <c r="F9" s="36">
        <f t="shared" si="0"/>
        <v>0.1912436156212578</v>
      </c>
      <c r="G9" s="35">
        <v>397277</v>
      </c>
      <c r="H9" s="36">
        <f t="shared" ref="H9:H19" si="1">IFERROR(G9/G22-1,"-")</f>
        <v>0.3493042512507174</v>
      </c>
      <c r="I9" s="35">
        <v>202585</v>
      </c>
      <c r="J9" s="36">
        <f t="shared" ref="J9:J19" si="2">IFERROR(I9/I22-1,"-")</f>
        <v>0.30055595501001497</v>
      </c>
      <c r="K9" s="35">
        <v>262225</v>
      </c>
      <c r="L9" s="36">
        <f t="shared" ref="L9:L19" si="3">IFERROR(K9/K22-1,"-")</f>
        <v>0.28679808225496983</v>
      </c>
      <c r="M9" s="243">
        <v>26919</v>
      </c>
      <c r="N9" s="244">
        <f t="shared" ref="N9:N19" si="4">IFERROR(M9/M22-1,"-")</f>
        <v>0.48232378854625546</v>
      </c>
      <c r="O9" s="35">
        <v>1251139</v>
      </c>
      <c r="P9" s="36">
        <f t="shared" ref="P9:BZ16" si="5">IFERROR(O9/O22-1,"-")</f>
        <v>0.27106549374544731</v>
      </c>
      <c r="Q9" s="35">
        <v>506065</v>
      </c>
      <c r="R9" s="36">
        <f t="shared" si="5"/>
        <v>0.18916029278723578</v>
      </c>
      <c r="S9" s="35">
        <v>366153</v>
      </c>
      <c r="T9" s="36">
        <f t="shared" si="5"/>
        <v>0.39300062392525081</v>
      </c>
      <c r="U9" s="35">
        <v>192042</v>
      </c>
      <c r="V9" s="36">
        <f t="shared" si="5"/>
        <v>0.30171490544296065</v>
      </c>
      <c r="W9" s="35">
        <v>245176</v>
      </c>
      <c r="X9" s="36">
        <f t="shared" si="5"/>
        <v>0.32441659464131378</v>
      </c>
      <c r="Y9" s="243">
        <v>24284</v>
      </c>
      <c r="Z9" s="36">
        <f t="shared" si="5"/>
        <v>0.63793336031296377</v>
      </c>
      <c r="AA9" s="35">
        <v>116153</v>
      </c>
      <c r="AB9" s="36">
        <f t="shared" si="5"/>
        <v>9.6362229102167074E-2</v>
      </c>
      <c r="AC9" s="35">
        <v>56963</v>
      </c>
      <c r="AD9" s="36">
        <f t="shared" si="5"/>
        <v>0.21009920761370626</v>
      </c>
      <c r="AE9" s="35">
        <v>31124</v>
      </c>
      <c r="AF9" s="36">
        <f t="shared" si="5"/>
        <v>-1.4408309319484447E-2</v>
      </c>
      <c r="AG9" s="35">
        <v>10544</v>
      </c>
      <c r="AH9" s="36">
        <f t="shared" si="5"/>
        <v>0.27992231124059241</v>
      </c>
      <c r="AI9" s="35">
        <v>17049</v>
      </c>
      <c r="AJ9" s="36">
        <f t="shared" si="5"/>
        <v>-8.6383366379079396E-2</v>
      </c>
      <c r="AK9" s="243">
        <v>2635</v>
      </c>
      <c r="AL9" s="36">
        <f t="shared" si="5"/>
        <v>-0.20989505247376317</v>
      </c>
      <c r="AM9" s="35">
        <v>221234</v>
      </c>
      <c r="AN9" s="36">
        <f t="shared" si="5"/>
        <v>0.35370927870377167</v>
      </c>
      <c r="AO9" s="35">
        <v>80300</v>
      </c>
      <c r="AP9" s="36">
        <f t="shared" si="5"/>
        <v>0.33328905640327422</v>
      </c>
      <c r="AQ9" s="35">
        <v>81919</v>
      </c>
      <c r="AR9" s="36">
        <f t="shared" si="5"/>
        <v>0.42985058996020387</v>
      </c>
      <c r="AS9" s="35">
        <v>64945</v>
      </c>
      <c r="AT9" s="36">
        <f t="shared" si="5"/>
        <v>0.24779050107592981</v>
      </c>
      <c r="AU9" s="35">
        <v>37071</v>
      </c>
      <c r="AV9" s="36">
        <f t="shared" si="5"/>
        <v>0.34466248322391091</v>
      </c>
      <c r="AW9" s="243">
        <v>15264</v>
      </c>
      <c r="AX9" s="36">
        <f t="shared" si="5"/>
        <v>0.36823234134098248</v>
      </c>
      <c r="AY9" s="35">
        <v>33954</v>
      </c>
      <c r="AZ9" s="36">
        <f t="shared" si="5"/>
        <v>0.12026130852222106</v>
      </c>
      <c r="BA9" s="35">
        <v>19984</v>
      </c>
      <c r="BB9" s="36">
        <f t="shared" si="5"/>
        <v>8.2967539153525172E-2</v>
      </c>
      <c r="BC9" s="35">
        <v>7005</v>
      </c>
      <c r="BD9" s="36">
        <f t="shared" si="5"/>
        <v>6.0239140305736294E-2</v>
      </c>
      <c r="BE9" s="35">
        <v>2375</v>
      </c>
      <c r="BF9" s="36">
        <f t="shared" si="5"/>
        <v>0.3448471121177803</v>
      </c>
      <c r="BG9" s="35">
        <v>4929</v>
      </c>
      <c r="BH9" s="36">
        <f t="shared" si="5"/>
        <v>0.41070406410990268</v>
      </c>
      <c r="BI9" s="243">
        <v>406</v>
      </c>
      <c r="BJ9" s="36">
        <f t="shared" si="5"/>
        <v>0.37627118644067803</v>
      </c>
      <c r="BK9" s="35">
        <v>87164</v>
      </c>
      <c r="BL9" s="36">
        <f t="shared" si="5"/>
        <v>0.18350554657904383</v>
      </c>
      <c r="BM9" s="35">
        <v>34332</v>
      </c>
      <c r="BN9" s="36">
        <f t="shared" si="5"/>
        <v>3.1858619860543502E-2</v>
      </c>
      <c r="BO9" s="35">
        <v>17476</v>
      </c>
      <c r="BP9" s="36">
        <f t="shared" si="5"/>
        <v>0.92234077659223401</v>
      </c>
      <c r="BQ9" s="35">
        <v>14068</v>
      </c>
      <c r="BR9" s="36">
        <f t="shared" si="5"/>
        <v>-0.10269166985584899</v>
      </c>
      <c r="BS9" s="35">
        <v>22724</v>
      </c>
      <c r="BT9" s="36">
        <f t="shared" si="5"/>
        <v>0.43432430726503823</v>
      </c>
      <c r="BU9" s="243">
        <v>549</v>
      </c>
      <c r="BV9" s="36">
        <f t="shared" si="5"/>
        <v>-0.16183206106870229</v>
      </c>
      <c r="BW9" s="35">
        <v>425845</v>
      </c>
      <c r="BX9" s="36">
        <f t="shared" si="5"/>
        <v>0.25767876761686503</v>
      </c>
      <c r="BY9" s="35">
        <v>187510</v>
      </c>
      <c r="BZ9" s="36">
        <f t="shared" si="5"/>
        <v>0.14275440927318606</v>
      </c>
      <c r="CA9" s="35">
        <v>67064</v>
      </c>
      <c r="CB9" s="36">
        <f t="shared" ref="CB9:ED15" si="6">IFERROR(CA9/CA22-1,"-")</f>
        <v>0.38736837750056896</v>
      </c>
      <c r="CC9" s="35">
        <v>63024</v>
      </c>
      <c r="CD9" s="36">
        <f t="shared" si="6"/>
        <v>0.60742705570291777</v>
      </c>
      <c r="CE9" s="35">
        <v>115484</v>
      </c>
      <c r="CF9" s="36">
        <f t="shared" si="6"/>
        <v>0.30418186540785319</v>
      </c>
      <c r="CG9" s="243">
        <v>2970</v>
      </c>
      <c r="CH9" s="36">
        <f t="shared" si="6"/>
        <v>4.6356736242884251</v>
      </c>
      <c r="CI9" s="35">
        <v>48852</v>
      </c>
      <c r="CJ9" s="36">
        <f t="shared" si="6"/>
        <v>2.1539787063820093E-3</v>
      </c>
      <c r="CK9" s="35">
        <v>15197</v>
      </c>
      <c r="CL9" s="36">
        <f t="shared" si="6"/>
        <v>-0.11392921695527958</v>
      </c>
      <c r="CM9" s="35">
        <v>19990</v>
      </c>
      <c r="CN9" s="36">
        <f t="shared" si="6"/>
        <v>0.11982521987563732</v>
      </c>
      <c r="CO9" s="35">
        <v>5475</v>
      </c>
      <c r="CP9" s="36">
        <f t="shared" si="6"/>
        <v>-5.3259553864776099E-2</v>
      </c>
      <c r="CQ9" s="35">
        <v>7656</v>
      </c>
      <c r="CR9" s="36">
        <f t="shared" si="6"/>
        <v>-0.11898734177215187</v>
      </c>
      <c r="CS9" s="243">
        <v>647</v>
      </c>
      <c r="CT9" s="36">
        <f t="shared" si="6"/>
        <v>0.83286118980169976</v>
      </c>
      <c r="CU9" s="35">
        <v>52605</v>
      </c>
      <c r="CV9" s="36">
        <f t="shared" si="6"/>
        <v>0.41206313416009022</v>
      </c>
      <c r="CW9" s="35">
        <v>13218</v>
      </c>
      <c r="CX9" s="36">
        <f t="shared" si="6"/>
        <v>-6.876144849936594E-2</v>
      </c>
      <c r="CY9" s="35">
        <v>9246</v>
      </c>
      <c r="CZ9" s="36">
        <f t="shared" si="6"/>
        <v>0.63588110403397025</v>
      </c>
      <c r="DA9" s="35">
        <v>4212</v>
      </c>
      <c r="DB9" s="36">
        <f t="shared" si="6"/>
        <v>0.4474226804123711</v>
      </c>
      <c r="DC9" s="35">
        <v>26348</v>
      </c>
      <c r="DD9" s="36">
        <f t="shared" si="6"/>
        <v>0.77954883155477517</v>
      </c>
      <c r="DE9" s="243">
        <v>229</v>
      </c>
      <c r="DF9" s="36">
        <f t="shared" si="6"/>
        <v>1.3854166666666665</v>
      </c>
      <c r="DG9" s="35">
        <v>186491</v>
      </c>
      <c r="DH9" s="36">
        <f t="shared" si="6"/>
        <v>0.35734457108752937</v>
      </c>
      <c r="DI9" s="35">
        <v>54306</v>
      </c>
      <c r="DJ9" s="36">
        <f t="shared" si="6"/>
        <v>0.54511053574985069</v>
      </c>
      <c r="DK9" s="35">
        <v>113084</v>
      </c>
      <c r="DL9" s="36">
        <f t="shared" si="6"/>
        <v>0.37177931971468769</v>
      </c>
      <c r="DM9" s="35">
        <v>8770</v>
      </c>
      <c r="DN9" s="36">
        <f t="shared" si="6"/>
        <v>5.956264346985618E-2</v>
      </c>
      <c r="DO9" s="35">
        <v>9503</v>
      </c>
      <c r="DP9" s="36">
        <f t="shared" si="6"/>
        <v>-4.6075085324232101E-2</v>
      </c>
      <c r="DQ9" s="243">
        <v>1061</v>
      </c>
      <c r="DR9" s="36">
        <f t="shared" si="6"/>
        <v>2.4006410256410255</v>
      </c>
      <c r="DS9" s="35">
        <v>131270</v>
      </c>
      <c r="DT9" s="36">
        <f t="shared" si="6"/>
        <v>0.24147649356422063</v>
      </c>
      <c r="DU9" s="35">
        <v>77372</v>
      </c>
      <c r="DV9" s="36">
        <f t="shared" si="6"/>
        <v>0.23380641046085149</v>
      </c>
      <c r="DW9" s="35">
        <v>40382</v>
      </c>
      <c r="DX9" s="36">
        <f t="shared" si="6"/>
        <v>0.44169939307390216</v>
      </c>
      <c r="DY9" s="35">
        <v>22946</v>
      </c>
      <c r="DZ9" s="36">
        <f t="shared" si="6"/>
        <v>0.4390718093446222</v>
      </c>
      <c r="EA9" s="35">
        <v>13695</v>
      </c>
      <c r="EB9" s="36">
        <f t="shared" si="6"/>
        <v>0.20937831155068887</v>
      </c>
      <c r="EC9" s="243">
        <v>2902</v>
      </c>
      <c r="ED9" s="36">
        <f t="shared" si="6"/>
        <v>1.1901886792452832</v>
      </c>
    </row>
    <row r="10" spans="1:134" s="17" customFormat="1" x14ac:dyDescent="0.25">
      <c r="A10" s="242"/>
      <c r="B10" s="34" t="s">
        <v>65</v>
      </c>
      <c r="C10" s="35">
        <v>1466721</v>
      </c>
      <c r="D10" s="36">
        <f t="shared" si="0"/>
        <v>0.16992691949977901</v>
      </c>
      <c r="E10" s="35">
        <v>593981</v>
      </c>
      <c r="F10" s="36">
        <f t="shared" si="0"/>
        <v>8.0556813819926854E-2</v>
      </c>
      <c r="G10" s="35">
        <v>403014</v>
      </c>
      <c r="H10" s="36">
        <f t="shared" si="1"/>
        <v>0.23894518088586114</v>
      </c>
      <c r="I10" s="35">
        <v>215571</v>
      </c>
      <c r="J10" s="36">
        <f t="shared" si="2"/>
        <v>0.24941172379417864</v>
      </c>
      <c r="K10" s="35">
        <v>275748</v>
      </c>
      <c r="L10" s="36">
        <f t="shared" si="3"/>
        <v>0.17596786162073652</v>
      </c>
      <c r="M10" s="243">
        <v>19953</v>
      </c>
      <c r="N10" s="244">
        <f t="shared" si="4"/>
        <v>-1.3448702101359733E-2</v>
      </c>
      <c r="O10" s="35">
        <v>1326541</v>
      </c>
      <c r="P10" s="36">
        <f t="shared" si="5"/>
        <v>0.16753550685669372</v>
      </c>
      <c r="Q10" s="35">
        <v>530074</v>
      </c>
      <c r="R10" s="36">
        <f t="shared" si="5"/>
        <v>7.0045924804441162E-2</v>
      </c>
      <c r="S10" s="35">
        <v>360672</v>
      </c>
      <c r="T10" s="36">
        <f t="shared" si="5"/>
        <v>0.23196737270333134</v>
      </c>
      <c r="U10" s="35">
        <v>202624</v>
      </c>
      <c r="V10" s="36">
        <f t="shared" si="5"/>
        <v>0.23909347748981813</v>
      </c>
      <c r="W10" s="35">
        <v>254146</v>
      </c>
      <c r="X10" s="36">
        <f t="shared" si="5"/>
        <v>0.19042957314359854</v>
      </c>
      <c r="Y10" s="243">
        <v>17340</v>
      </c>
      <c r="Z10" s="36">
        <f t="shared" si="5"/>
        <v>4.5333976368459039E-2</v>
      </c>
      <c r="AA10" s="35">
        <v>140180</v>
      </c>
      <c r="AB10" s="36">
        <f t="shared" si="5"/>
        <v>0.19305173749116999</v>
      </c>
      <c r="AC10" s="35">
        <v>63907</v>
      </c>
      <c r="AD10" s="36">
        <f t="shared" si="5"/>
        <v>0.17642619148426997</v>
      </c>
      <c r="AE10" s="35">
        <v>42342</v>
      </c>
      <c r="AF10" s="36">
        <f t="shared" si="5"/>
        <v>0.30174931595290078</v>
      </c>
      <c r="AG10" s="35">
        <v>12947</v>
      </c>
      <c r="AH10" s="36">
        <f t="shared" si="5"/>
        <v>0.43679946731772268</v>
      </c>
      <c r="AI10" s="35">
        <v>21602</v>
      </c>
      <c r="AJ10" s="36">
        <f t="shared" si="5"/>
        <v>2.8911645629911886E-2</v>
      </c>
      <c r="AK10" s="243">
        <v>2614</v>
      </c>
      <c r="AL10" s="36">
        <f t="shared" si="5"/>
        <v>-0.28127577673907067</v>
      </c>
      <c r="AM10" s="35">
        <v>266526</v>
      </c>
      <c r="AN10" s="36">
        <f t="shared" si="5"/>
        <v>0.19717019269640201</v>
      </c>
      <c r="AO10" s="35">
        <v>88466</v>
      </c>
      <c r="AP10" s="36">
        <f t="shared" si="5"/>
        <v>0.12182502948300122</v>
      </c>
      <c r="AQ10" s="35">
        <v>83025</v>
      </c>
      <c r="AR10" s="36">
        <f t="shared" si="5"/>
        <v>0.16478906830903917</v>
      </c>
      <c r="AS10" s="35">
        <v>73139</v>
      </c>
      <c r="AT10" s="36">
        <f t="shared" si="5"/>
        <v>9.78534974482137E-2</v>
      </c>
      <c r="AU10" s="35">
        <v>34370</v>
      </c>
      <c r="AV10" s="36">
        <f t="shared" si="5"/>
        <v>5.3099243190244172E-2</v>
      </c>
      <c r="AW10" s="243">
        <v>7621</v>
      </c>
      <c r="AX10" s="36">
        <f t="shared" si="5"/>
        <v>-0.27204126468621648</v>
      </c>
      <c r="AY10" s="35">
        <v>33470</v>
      </c>
      <c r="AZ10" s="36">
        <f t="shared" si="5"/>
        <v>4.8066384844214882E-2</v>
      </c>
      <c r="BA10" s="35">
        <v>19539</v>
      </c>
      <c r="BB10" s="36">
        <f t="shared" si="5"/>
        <v>-2.8925003727448884E-2</v>
      </c>
      <c r="BC10" s="35">
        <v>7479</v>
      </c>
      <c r="BD10" s="36">
        <f t="shared" si="5"/>
        <v>4.2950773950634513E-2</v>
      </c>
      <c r="BE10" s="35">
        <v>2372</v>
      </c>
      <c r="BF10" s="36">
        <f t="shared" si="5"/>
        <v>0.85023400936037441</v>
      </c>
      <c r="BG10" s="35">
        <v>3820</v>
      </c>
      <c r="BH10" s="36">
        <f t="shared" si="5"/>
        <v>0.11892208553016981</v>
      </c>
      <c r="BI10" s="243">
        <v>338</v>
      </c>
      <c r="BJ10" s="36">
        <f t="shared" si="5"/>
        <v>0.25650557620817849</v>
      </c>
      <c r="BK10" s="35">
        <v>72253</v>
      </c>
      <c r="BL10" s="36">
        <f t="shared" si="5"/>
        <v>8.24257314497161E-2</v>
      </c>
      <c r="BM10" s="35">
        <v>30281</v>
      </c>
      <c r="BN10" s="36">
        <f t="shared" si="5"/>
        <v>7.8884303022233038E-3</v>
      </c>
      <c r="BO10" s="35">
        <v>11664</v>
      </c>
      <c r="BP10" s="36">
        <f t="shared" si="5"/>
        <v>0.2535196131112305</v>
      </c>
      <c r="BQ10" s="35">
        <v>12707</v>
      </c>
      <c r="BR10" s="36">
        <f t="shared" si="5"/>
        <v>-2.8219639033343569E-2</v>
      </c>
      <c r="BS10" s="35">
        <v>18184</v>
      </c>
      <c r="BT10" s="36">
        <f t="shared" si="5"/>
        <v>0.16766197906633273</v>
      </c>
      <c r="BU10" s="243">
        <v>857</v>
      </c>
      <c r="BV10" s="36">
        <f t="shared" si="5"/>
        <v>0.11443433029908978</v>
      </c>
      <c r="BW10" s="35">
        <v>488018</v>
      </c>
      <c r="BX10" s="36">
        <f t="shared" si="5"/>
        <v>0.15509679496131268</v>
      </c>
      <c r="BY10" s="35">
        <v>216636</v>
      </c>
      <c r="BZ10" s="36">
        <f t="shared" si="5"/>
        <v>3.9071418293443294E-2</v>
      </c>
      <c r="CA10" s="35">
        <v>75268</v>
      </c>
      <c r="CB10" s="36">
        <f t="shared" si="6"/>
        <v>0.26142553084516251</v>
      </c>
      <c r="CC10" s="35">
        <v>67344</v>
      </c>
      <c r="CD10" s="36">
        <f t="shared" si="6"/>
        <v>0.46215641148117581</v>
      </c>
      <c r="CE10" s="35">
        <v>135428</v>
      </c>
      <c r="CF10" s="36">
        <f t="shared" si="6"/>
        <v>0.24579607756558852</v>
      </c>
      <c r="CG10" s="243">
        <v>4012</v>
      </c>
      <c r="CH10" s="36">
        <f t="shared" si="6"/>
        <v>0.60159680638722546</v>
      </c>
      <c r="CI10" s="35">
        <v>54803</v>
      </c>
      <c r="CJ10" s="36">
        <f t="shared" si="6"/>
        <v>-3.3814636554362565E-2</v>
      </c>
      <c r="CK10" s="35">
        <v>18805</v>
      </c>
      <c r="CL10" s="36">
        <f t="shared" si="6"/>
        <v>2.9903061503915973E-2</v>
      </c>
      <c r="CM10" s="35">
        <v>21092</v>
      </c>
      <c r="CN10" s="36">
        <f t="shared" si="6"/>
        <v>6.1672754874519953E-4</v>
      </c>
      <c r="CO10" s="35">
        <v>5573</v>
      </c>
      <c r="CP10" s="36">
        <f t="shared" si="6"/>
        <v>-0.11173095313994263</v>
      </c>
      <c r="CQ10" s="35">
        <v>8901</v>
      </c>
      <c r="CR10" s="36">
        <f t="shared" si="6"/>
        <v>-0.14091303928192256</v>
      </c>
      <c r="CS10" s="243">
        <v>1036</v>
      </c>
      <c r="CT10" s="36">
        <f t="shared" si="6"/>
        <v>1.1856540084388185</v>
      </c>
      <c r="CU10" s="35">
        <v>56879</v>
      </c>
      <c r="CV10" s="36">
        <f t="shared" si="6"/>
        <v>0.31163380606479874</v>
      </c>
      <c r="CW10" s="35">
        <v>16198</v>
      </c>
      <c r="CX10" s="36">
        <f t="shared" si="6"/>
        <v>2.6489226869454985E-2</v>
      </c>
      <c r="CY10" s="35">
        <v>9604</v>
      </c>
      <c r="CZ10" s="36">
        <f t="shared" si="6"/>
        <v>0.35688047471037021</v>
      </c>
      <c r="DA10" s="35">
        <v>5445</v>
      </c>
      <c r="DB10" s="36">
        <f t="shared" si="6"/>
        <v>1.1572900158478605</v>
      </c>
      <c r="DC10" s="35">
        <v>26248</v>
      </c>
      <c r="DD10" s="36">
        <f t="shared" si="6"/>
        <v>0.45144879451448805</v>
      </c>
      <c r="DE10" s="243">
        <v>33</v>
      </c>
      <c r="DF10" s="36">
        <f t="shared" si="6"/>
        <v>-0.60240963855421681</v>
      </c>
      <c r="DG10" s="35">
        <v>168442</v>
      </c>
      <c r="DH10" s="36">
        <f t="shared" si="6"/>
        <v>0.30412430996972772</v>
      </c>
      <c r="DI10" s="35">
        <v>44794</v>
      </c>
      <c r="DJ10" s="36">
        <f t="shared" si="6"/>
        <v>0.26126988596367728</v>
      </c>
      <c r="DK10" s="35">
        <v>104368</v>
      </c>
      <c r="DL10" s="36">
        <f t="shared" si="6"/>
        <v>0.31981081969700798</v>
      </c>
      <c r="DM10" s="35">
        <v>8621</v>
      </c>
      <c r="DN10" s="36">
        <f t="shared" si="6"/>
        <v>0.43971275885103545</v>
      </c>
      <c r="DO10" s="35">
        <v>9478</v>
      </c>
      <c r="DP10" s="36">
        <f t="shared" si="6"/>
        <v>0.14843087362171326</v>
      </c>
      <c r="DQ10" s="243">
        <v>1303</v>
      </c>
      <c r="DR10" s="36">
        <f t="shared" si="6"/>
        <v>5.9308510638297873</v>
      </c>
      <c r="DS10" s="35">
        <v>118308</v>
      </c>
      <c r="DT10" s="36">
        <f t="shared" si="6"/>
        <v>0.13707398650596847</v>
      </c>
      <c r="DU10" s="35">
        <v>68969</v>
      </c>
      <c r="DV10" s="36">
        <f t="shared" si="6"/>
        <v>0.14642619680851054</v>
      </c>
      <c r="DW10" s="35">
        <v>37312</v>
      </c>
      <c r="DX10" s="36">
        <f t="shared" si="6"/>
        <v>0.24969018990521485</v>
      </c>
      <c r="DY10" s="35">
        <v>17295</v>
      </c>
      <c r="DZ10" s="36">
        <f t="shared" si="6"/>
        <v>0.26879906096397921</v>
      </c>
      <c r="EA10" s="35">
        <v>9914</v>
      </c>
      <c r="EB10" s="36">
        <f t="shared" si="6"/>
        <v>-6.2151168290606407E-2</v>
      </c>
      <c r="EC10" s="243">
        <v>1837</v>
      </c>
      <c r="ED10" s="36">
        <f t="shared" si="6"/>
        <v>0.23537323470073979</v>
      </c>
    </row>
    <row r="11" spans="1:134" s="17" customFormat="1" x14ac:dyDescent="0.25">
      <c r="A11" s="242"/>
      <c r="B11" s="34" t="s">
        <v>67</v>
      </c>
      <c r="C11" s="35">
        <v>1357487</v>
      </c>
      <c r="D11" s="36">
        <f t="shared" si="0"/>
        <v>5.4874187078580494E-2</v>
      </c>
      <c r="E11" s="35">
        <v>555233</v>
      </c>
      <c r="F11" s="36">
        <f t="shared" si="0"/>
        <v>6.2278904341271257E-2</v>
      </c>
      <c r="G11" s="35">
        <v>354131</v>
      </c>
      <c r="H11" s="36">
        <f t="shared" si="1"/>
        <v>-6.3943211469936756E-3</v>
      </c>
      <c r="I11" s="35">
        <v>204967</v>
      </c>
      <c r="J11" s="36">
        <f t="shared" si="2"/>
        <v>0.12826906668868521</v>
      </c>
      <c r="K11" s="35">
        <v>266919</v>
      </c>
      <c r="L11" s="36">
        <f t="shared" si="3"/>
        <v>0.1105429581859787</v>
      </c>
      <c r="M11" s="243">
        <v>16282</v>
      </c>
      <c r="N11" s="244">
        <f t="shared" si="4"/>
        <v>-0.39892203189604247</v>
      </c>
      <c r="O11" s="35">
        <v>1193825</v>
      </c>
      <c r="P11" s="36">
        <f t="shared" si="5"/>
        <v>5.6498195105590066E-2</v>
      </c>
      <c r="Q11" s="35">
        <v>478688</v>
      </c>
      <c r="R11" s="36">
        <f t="shared" si="5"/>
        <v>5.0410892772895233E-2</v>
      </c>
      <c r="S11" s="35">
        <v>306614</v>
      </c>
      <c r="T11" s="36">
        <f t="shared" si="5"/>
        <v>-5.7847327155169381E-3</v>
      </c>
      <c r="U11" s="35">
        <v>190968</v>
      </c>
      <c r="V11" s="36">
        <f t="shared" si="5"/>
        <v>0.12931325066084765</v>
      </c>
      <c r="W11" s="35">
        <v>241501</v>
      </c>
      <c r="X11" s="36">
        <f t="shared" si="5"/>
        <v>0.12619905893983829</v>
      </c>
      <c r="Y11" s="243">
        <v>12948</v>
      </c>
      <c r="Z11" s="36">
        <f t="shared" si="5"/>
        <v>-0.35026093938177438</v>
      </c>
      <c r="AA11" s="35">
        <v>163662</v>
      </c>
      <c r="AB11" s="36">
        <f t="shared" si="5"/>
        <v>4.3177298454948776E-2</v>
      </c>
      <c r="AC11" s="35">
        <v>76545</v>
      </c>
      <c r="AD11" s="36">
        <f t="shared" si="5"/>
        <v>0.14304273810590451</v>
      </c>
      <c r="AE11" s="35">
        <v>47516</v>
      </c>
      <c r="AF11" s="36">
        <f t="shared" si="5"/>
        <v>-1.0310137260211238E-2</v>
      </c>
      <c r="AG11" s="35">
        <v>13999</v>
      </c>
      <c r="AH11" s="36">
        <f t="shared" si="5"/>
        <v>0.11412654198169525</v>
      </c>
      <c r="AI11" s="35">
        <v>25419</v>
      </c>
      <c r="AJ11" s="36">
        <f t="shared" si="5"/>
        <v>-1.8988074562926949E-2</v>
      </c>
      <c r="AK11" s="243">
        <v>3334</v>
      </c>
      <c r="AL11" s="36">
        <f t="shared" si="5"/>
        <v>-0.53435754189944129</v>
      </c>
      <c r="AM11" s="35">
        <v>242185</v>
      </c>
      <c r="AN11" s="36">
        <f t="shared" si="5"/>
        <v>9.3702017738759746E-2</v>
      </c>
      <c r="AO11" s="35">
        <v>72893</v>
      </c>
      <c r="AP11" s="36">
        <f t="shared" si="5"/>
        <v>0.16108633322714239</v>
      </c>
      <c r="AQ11" s="35">
        <v>78670</v>
      </c>
      <c r="AR11" s="36">
        <f t="shared" si="5"/>
        <v>4.4088761480065797E-2</v>
      </c>
      <c r="AS11" s="35">
        <v>75117</v>
      </c>
      <c r="AT11" s="36">
        <f t="shared" si="5"/>
        <v>0.16877236657849704</v>
      </c>
      <c r="AU11" s="35">
        <v>31448</v>
      </c>
      <c r="AV11" s="36">
        <f t="shared" si="5"/>
        <v>0.34767516605956716</v>
      </c>
      <c r="AW11" s="243">
        <v>4327</v>
      </c>
      <c r="AX11" s="36">
        <f t="shared" si="5"/>
        <v>-0.60613508101219726</v>
      </c>
      <c r="AY11" s="35">
        <v>42258</v>
      </c>
      <c r="AZ11" s="36">
        <f t="shared" si="5"/>
        <v>0.40663071699620534</v>
      </c>
      <c r="BA11" s="35">
        <v>21074</v>
      </c>
      <c r="BB11" s="36">
        <f t="shared" si="5"/>
        <v>0.25814925373134323</v>
      </c>
      <c r="BC11" s="35">
        <v>12553</v>
      </c>
      <c r="BD11" s="36">
        <f t="shared" si="5"/>
        <v>0.4799575571799104</v>
      </c>
      <c r="BE11" s="35">
        <v>1596</v>
      </c>
      <c r="BF11" s="36">
        <f t="shared" si="5"/>
        <v>0.38062283737024227</v>
      </c>
      <c r="BG11" s="35">
        <v>7003</v>
      </c>
      <c r="BH11" s="36">
        <f t="shared" si="5"/>
        <v>1.1587546239210851</v>
      </c>
      <c r="BI11" s="243">
        <v>359</v>
      </c>
      <c r="BJ11" s="36">
        <f t="shared" si="5"/>
        <v>-4.7745358090185652E-2</v>
      </c>
      <c r="BK11" s="35">
        <v>78999</v>
      </c>
      <c r="BL11" s="36">
        <f t="shared" si="5"/>
        <v>0.2301499556206108</v>
      </c>
      <c r="BM11" s="35">
        <v>31454</v>
      </c>
      <c r="BN11" s="36">
        <f t="shared" si="5"/>
        <v>0.2998057770982272</v>
      </c>
      <c r="BO11" s="35">
        <v>13626</v>
      </c>
      <c r="BP11" s="36">
        <f t="shared" si="5"/>
        <v>0.28985232866338517</v>
      </c>
      <c r="BQ11" s="35">
        <v>13005</v>
      </c>
      <c r="BR11" s="36">
        <f t="shared" si="5"/>
        <v>6.3281824871228798E-2</v>
      </c>
      <c r="BS11" s="35">
        <v>21178</v>
      </c>
      <c r="BT11" s="36">
        <f t="shared" si="5"/>
        <v>0.13995047906125535</v>
      </c>
      <c r="BU11" s="243">
        <v>798</v>
      </c>
      <c r="BV11" s="36">
        <f t="shared" si="5"/>
        <v>0.14820143884892079</v>
      </c>
      <c r="BW11" s="35">
        <v>455949</v>
      </c>
      <c r="BX11" s="36">
        <f t="shared" si="5"/>
        <v>5.8544524205306425E-2</v>
      </c>
      <c r="BY11" s="35">
        <v>200761</v>
      </c>
      <c r="BZ11" s="36">
        <f t="shared" si="5"/>
        <v>-1.6754660058183379E-2</v>
      </c>
      <c r="CA11" s="35">
        <v>77088</v>
      </c>
      <c r="CB11" s="36">
        <f t="shared" si="6"/>
        <v>0.10887670996418253</v>
      </c>
      <c r="CC11" s="35">
        <v>58238</v>
      </c>
      <c r="CD11" s="36">
        <f t="shared" si="6"/>
        <v>0.14747896676058558</v>
      </c>
      <c r="CE11" s="35">
        <v>126707</v>
      </c>
      <c r="CF11" s="36">
        <f t="shared" si="6"/>
        <v>0.11296839590323771</v>
      </c>
      <c r="CG11" s="243">
        <v>4260</v>
      </c>
      <c r="CH11" s="36">
        <f t="shared" si="6"/>
        <v>-7.3107049608355124E-2</v>
      </c>
      <c r="CI11" s="35">
        <v>51012</v>
      </c>
      <c r="CJ11" s="36">
        <f t="shared" si="6"/>
        <v>-0.11015751740017787</v>
      </c>
      <c r="CK11" s="35">
        <v>19249</v>
      </c>
      <c r="CL11" s="36">
        <f t="shared" si="6"/>
        <v>3.3359395360958999E-3</v>
      </c>
      <c r="CM11" s="35">
        <v>19882</v>
      </c>
      <c r="CN11" s="36">
        <f t="shared" si="6"/>
        <v>-0.12698691490295955</v>
      </c>
      <c r="CO11" s="35">
        <v>6119</v>
      </c>
      <c r="CP11" s="36">
        <f t="shared" si="6"/>
        <v>0.11742147552958371</v>
      </c>
      <c r="CQ11" s="35">
        <v>5565</v>
      </c>
      <c r="CR11" s="36">
        <f t="shared" si="6"/>
        <v>-0.3807722265494603</v>
      </c>
      <c r="CS11" s="243">
        <v>427</v>
      </c>
      <c r="CT11" s="36">
        <f t="shared" si="6"/>
        <v>-0.50692840646651272</v>
      </c>
      <c r="CU11" s="35">
        <v>59941</v>
      </c>
      <c r="CV11" s="36">
        <f t="shared" si="6"/>
        <v>0.48126822517669154</v>
      </c>
      <c r="CW11" s="35">
        <v>17768</v>
      </c>
      <c r="CX11" s="36">
        <f t="shared" si="6"/>
        <v>0.29391203029420332</v>
      </c>
      <c r="CY11" s="35">
        <v>8122</v>
      </c>
      <c r="CZ11" s="36">
        <f t="shared" si="6"/>
        <v>0.40324809951624041</v>
      </c>
      <c r="DA11" s="35">
        <v>5776</v>
      </c>
      <c r="DB11" s="36">
        <f t="shared" si="6"/>
        <v>1.5467372134038802</v>
      </c>
      <c r="DC11" s="35">
        <v>28853</v>
      </c>
      <c r="DD11" s="36">
        <f t="shared" si="6"/>
        <v>0.5555016442934928</v>
      </c>
      <c r="DE11" s="243">
        <v>23</v>
      </c>
      <c r="DF11" s="36">
        <f t="shared" si="6"/>
        <v>-0.80341880341880345</v>
      </c>
      <c r="DG11" s="35">
        <v>82332</v>
      </c>
      <c r="DH11" s="36">
        <f t="shared" si="6"/>
        <v>-0.37647112282455586</v>
      </c>
      <c r="DI11" s="35">
        <v>21474</v>
      </c>
      <c r="DJ11" s="36">
        <f t="shared" si="6"/>
        <v>-0.39061834898833681</v>
      </c>
      <c r="DK11" s="35">
        <v>52091</v>
      </c>
      <c r="DL11" s="36">
        <f t="shared" si="6"/>
        <v>-0.32324741464428619</v>
      </c>
      <c r="DM11" s="35">
        <v>3698</v>
      </c>
      <c r="DN11" s="36">
        <f t="shared" si="6"/>
        <v>-0.61840883293777726</v>
      </c>
      <c r="DO11" s="35">
        <v>4011</v>
      </c>
      <c r="DP11" s="36">
        <f t="shared" si="6"/>
        <v>-0.57960381511371972</v>
      </c>
      <c r="DQ11" s="243">
        <v>993</v>
      </c>
      <c r="DR11" s="36">
        <f t="shared" si="6"/>
        <v>3.3173913043478258</v>
      </c>
      <c r="DS11" s="35">
        <v>109334</v>
      </c>
      <c r="DT11" s="36">
        <f t="shared" si="6"/>
        <v>0.19793138962846091</v>
      </c>
      <c r="DU11" s="35">
        <v>70938</v>
      </c>
      <c r="DV11" s="36">
        <f t="shared" si="6"/>
        <v>0.21750622157384369</v>
      </c>
      <c r="DW11" s="35">
        <v>35360</v>
      </c>
      <c r="DX11" s="36">
        <f t="shared" si="6"/>
        <v>0.15729528048700669</v>
      </c>
      <c r="DY11" s="35">
        <v>17591</v>
      </c>
      <c r="DZ11" s="36">
        <f t="shared" si="6"/>
        <v>0.22799301919720771</v>
      </c>
      <c r="EA11" s="35">
        <v>8548</v>
      </c>
      <c r="EB11" s="36">
        <f t="shared" si="6"/>
        <v>-0.25695410292072318</v>
      </c>
      <c r="EC11" s="243">
        <v>1760</v>
      </c>
      <c r="ED11" s="36">
        <f t="shared" si="6"/>
        <v>-6.6312997347480085E-2</v>
      </c>
    </row>
    <row r="12" spans="1:134" s="17" customFormat="1" x14ac:dyDescent="0.25">
      <c r="A12" s="242"/>
      <c r="B12" s="34" t="s">
        <v>69</v>
      </c>
      <c r="C12" s="35">
        <v>1134499</v>
      </c>
      <c r="D12" s="36">
        <f t="shared" si="0"/>
        <v>6.4735406683297025E-2</v>
      </c>
      <c r="E12" s="35">
        <v>464767</v>
      </c>
      <c r="F12" s="36">
        <f t="shared" si="0"/>
        <v>7.7163576863442218E-2</v>
      </c>
      <c r="G12" s="35">
        <v>271622</v>
      </c>
      <c r="H12" s="36">
        <f t="shared" si="1"/>
        <v>4.4961240310077422E-2</v>
      </c>
      <c r="I12" s="35">
        <v>167549</v>
      </c>
      <c r="J12" s="36">
        <f t="shared" si="2"/>
        <v>7.947092401458633E-2</v>
      </c>
      <c r="K12" s="35">
        <v>238368</v>
      </c>
      <c r="L12" s="36">
        <f t="shared" si="3"/>
        <v>7.7345144742491767E-2</v>
      </c>
      <c r="M12" s="243">
        <v>11083</v>
      </c>
      <c r="N12" s="244">
        <f t="shared" si="4"/>
        <v>-0.29412139354181266</v>
      </c>
      <c r="O12" s="35">
        <v>985766</v>
      </c>
      <c r="P12" s="36">
        <f t="shared" si="5"/>
        <v>8.5989829373193327E-2</v>
      </c>
      <c r="Q12" s="35">
        <v>395913</v>
      </c>
      <c r="R12" s="36">
        <f t="shared" si="5"/>
        <v>9.6614704513727334E-2</v>
      </c>
      <c r="S12" s="35">
        <v>229587</v>
      </c>
      <c r="T12" s="36">
        <f t="shared" si="5"/>
        <v>7.2084987158533842E-2</v>
      </c>
      <c r="U12" s="35">
        <v>153632</v>
      </c>
      <c r="V12" s="36">
        <f t="shared" si="5"/>
        <v>8.9325978132932526E-2</v>
      </c>
      <c r="W12" s="35">
        <v>213780</v>
      </c>
      <c r="X12" s="36">
        <f t="shared" si="5"/>
        <v>8.5133598635588337E-2</v>
      </c>
      <c r="Y12" s="243">
        <v>8519</v>
      </c>
      <c r="Z12" s="36">
        <f t="shared" si="5"/>
        <v>-1.6735918744228973E-2</v>
      </c>
      <c r="AA12" s="35">
        <v>148733</v>
      </c>
      <c r="AB12" s="36">
        <f t="shared" si="5"/>
        <v>-5.7518534947088251E-2</v>
      </c>
      <c r="AC12" s="35">
        <v>68854</v>
      </c>
      <c r="AD12" s="36">
        <f t="shared" si="5"/>
        <v>-2.2529492766996451E-2</v>
      </c>
      <c r="AE12" s="35">
        <v>42036</v>
      </c>
      <c r="AF12" s="36">
        <f t="shared" si="5"/>
        <v>-8.1882712678824965E-2</v>
      </c>
      <c r="AG12" s="35">
        <v>13917</v>
      </c>
      <c r="AH12" s="36">
        <f t="shared" si="5"/>
        <v>-1.854724964739074E-2</v>
      </c>
      <c r="AI12" s="35">
        <v>24588</v>
      </c>
      <c r="AJ12" s="36">
        <f t="shared" si="5"/>
        <v>1.4063595496350167E-2</v>
      </c>
      <c r="AK12" s="243">
        <v>2564</v>
      </c>
      <c r="AL12" s="36">
        <f t="shared" si="5"/>
        <v>-0.63569195794259725</v>
      </c>
      <c r="AM12" s="35">
        <v>155901</v>
      </c>
      <c r="AN12" s="36">
        <f t="shared" si="5"/>
        <v>6.4650286135733426E-2</v>
      </c>
      <c r="AO12" s="35">
        <v>42597</v>
      </c>
      <c r="AP12" s="36">
        <f t="shared" si="5"/>
        <v>0.11855994958247984</v>
      </c>
      <c r="AQ12" s="35">
        <v>46613</v>
      </c>
      <c r="AR12" s="36">
        <f t="shared" si="5"/>
        <v>4.6636428956349896E-2</v>
      </c>
      <c r="AS12" s="35">
        <v>52590</v>
      </c>
      <c r="AT12" s="36">
        <f t="shared" si="5"/>
        <v>8.7828892933973224E-2</v>
      </c>
      <c r="AU12" s="35">
        <v>14999</v>
      </c>
      <c r="AV12" s="36">
        <f t="shared" si="5"/>
        <v>-4.7440619839959397E-2</v>
      </c>
      <c r="AW12" s="243">
        <v>2472</v>
      </c>
      <c r="AX12" s="36">
        <f t="shared" si="5"/>
        <v>-7.8643309727916555E-2</v>
      </c>
      <c r="AY12" s="35">
        <v>36110</v>
      </c>
      <c r="AZ12" s="36">
        <f t="shared" si="5"/>
        <v>0.29347709281083212</v>
      </c>
      <c r="BA12" s="35">
        <v>19394</v>
      </c>
      <c r="BB12" s="36">
        <f t="shared" si="5"/>
        <v>0.20228132167875512</v>
      </c>
      <c r="BC12" s="35">
        <v>9330</v>
      </c>
      <c r="BD12" s="36">
        <f t="shared" si="5"/>
        <v>0.20995979769160944</v>
      </c>
      <c r="BE12" s="35">
        <v>2115</v>
      </c>
      <c r="BF12" s="36">
        <f t="shared" si="5"/>
        <v>1.059396299902629</v>
      </c>
      <c r="BG12" s="35">
        <v>5138</v>
      </c>
      <c r="BH12" s="36">
        <f t="shared" si="5"/>
        <v>0.72763954270342968</v>
      </c>
      <c r="BI12" s="243">
        <v>357</v>
      </c>
      <c r="BJ12" s="36">
        <f t="shared" si="5"/>
        <v>0.39999999999999991</v>
      </c>
      <c r="BK12" s="35">
        <v>62668</v>
      </c>
      <c r="BL12" s="36">
        <f t="shared" si="5"/>
        <v>3.6997293271616716E-3</v>
      </c>
      <c r="BM12" s="35">
        <v>25285</v>
      </c>
      <c r="BN12" s="36">
        <f t="shared" si="5"/>
        <v>-1.6071289594520977E-2</v>
      </c>
      <c r="BO12" s="35">
        <v>12643</v>
      </c>
      <c r="BP12" s="36">
        <f t="shared" si="5"/>
        <v>4.5307978503513757E-2</v>
      </c>
      <c r="BQ12" s="35">
        <v>8573</v>
      </c>
      <c r="BR12" s="36">
        <f t="shared" si="5"/>
        <v>-0.15386893012238456</v>
      </c>
      <c r="BS12" s="35">
        <v>16587</v>
      </c>
      <c r="BT12" s="36">
        <f t="shared" si="5"/>
        <v>0.10000663173950519</v>
      </c>
      <c r="BU12" s="243">
        <v>347</v>
      </c>
      <c r="BV12" s="36">
        <f t="shared" si="5"/>
        <v>0.7350000000000001</v>
      </c>
      <c r="BW12" s="35">
        <v>448831</v>
      </c>
      <c r="BX12" s="36">
        <f t="shared" si="5"/>
        <v>0.10629618492208648</v>
      </c>
      <c r="BY12" s="35">
        <v>199772</v>
      </c>
      <c r="BZ12" s="36">
        <f t="shared" si="5"/>
        <v>0.10284140154463595</v>
      </c>
      <c r="CA12" s="35">
        <v>75019</v>
      </c>
      <c r="CB12" s="36">
        <f t="shared" si="6"/>
        <v>0.10404862470382192</v>
      </c>
      <c r="CC12" s="35">
        <v>55044</v>
      </c>
      <c r="CD12" s="36">
        <f t="shared" si="6"/>
        <v>0.18780345698193823</v>
      </c>
      <c r="CE12" s="35">
        <v>123913</v>
      </c>
      <c r="CF12" s="36">
        <f t="shared" si="6"/>
        <v>8.9622848902137786E-2</v>
      </c>
      <c r="CG12" s="243">
        <v>2730</v>
      </c>
      <c r="CH12" s="36">
        <f t="shared" si="6"/>
        <v>-0.13880126182965302</v>
      </c>
      <c r="CI12" s="35">
        <v>47211</v>
      </c>
      <c r="CJ12" s="36">
        <f t="shared" si="6"/>
        <v>-0.10806521698059735</v>
      </c>
      <c r="CK12" s="35">
        <v>16498</v>
      </c>
      <c r="CL12" s="36">
        <f t="shared" si="6"/>
        <v>3.2092586800125167E-2</v>
      </c>
      <c r="CM12" s="35">
        <v>20538</v>
      </c>
      <c r="CN12" s="36">
        <f t="shared" si="6"/>
        <v>-0.18825342871823247</v>
      </c>
      <c r="CO12" s="35">
        <v>3802</v>
      </c>
      <c r="CP12" s="36">
        <f t="shared" si="6"/>
        <v>-0.13216160693905499</v>
      </c>
      <c r="CQ12" s="35">
        <v>6248</v>
      </c>
      <c r="CR12" s="36">
        <f t="shared" si="6"/>
        <v>-0.10371539233969307</v>
      </c>
      <c r="CS12" s="243">
        <v>576</v>
      </c>
      <c r="CT12" s="36">
        <f t="shared" si="6"/>
        <v>-9.5761381475667151E-2</v>
      </c>
      <c r="CU12" s="35">
        <v>57232</v>
      </c>
      <c r="CV12" s="36">
        <f t="shared" si="6"/>
        <v>0.20974867361390004</v>
      </c>
      <c r="CW12" s="35">
        <v>14723</v>
      </c>
      <c r="CX12" s="36">
        <f t="shared" si="6"/>
        <v>-8.151441659929981E-3</v>
      </c>
      <c r="CY12" s="35">
        <v>8316</v>
      </c>
      <c r="CZ12" s="36">
        <f t="shared" si="6"/>
        <v>0.256572982774252</v>
      </c>
      <c r="DA12" s="35">
        <v>5166</v>
      </c>
      <c r="DB12" s="36">
        <f t="shared" si="6"/>
        <v>0.54347176576038247</v>
      </c>
      <c r="DC12" s="35">
        <v>29348</v>
      </c>
      <c r="DD12" s="36">
        <f t="shared" si="6"/>
        <v>0.26211671612265075</v>
      </c>
      <c r="DE12" s="243">
        <v>0</v>
      </c>
      <c r="DF12" s="36">
        <f t="shared" si="6"/>
        <v>-1</v>
      </c>
      <c r="DG12" s="35">
        <v>24459</v>
      </c>
      <c r="DH12" s="36">
        <f t="shared" si="6"/>
        <v>0.29467499470675418</v>
      </c>
      <c r="DI12" s="35">
        <v>2761</v>
      </c>
      <c r="DJ12" s="36">
        <f t="shared" si="6"/>
        <v>0.22929652715939453</v>
      </c>
      <c r="DK12" s="35">
        <v>16833</v>
      </c>
      <c r="DL12" s="36">
        <f t="shared" si="6"/>
        <v>0.35782850689682988</v>
      </c>
      <c r="DM12" s="35">
        <v>3118</v>
      </c>
      <c r="DN12" s="36">
        <f t="shared" si="6"/>
        <v>0.69456521739130439</v>
      </c>
      <c r="DO12" s="35">
        <v>1705</v>
      </c>
      <c r="DP12" s="36">
        <f t="shared" si="6"/>
        <v>-0.32715074980268355</v>
      </c>
      <c r="DQ12" s="243">
        <v>40</v>
      </c>
      <c r="DR12" s="36">
        <f t="shared" si="6"/>
        <v>-0.21568627450980393</v>
      </c>
      <c r="DS12" s="35">
        <v>87873</v>
      </c>
      <c r="DT12" s="36">
        <f t="shared" si="6"/>
        <v>8.6300252188102666E-2</v>
      </c>
      <c r="DU12" s="35">
        <v>50396</v>
      </c>
      <c r="DV12" s="36">
        <f t="shared" si="6"/>
        <v>0.17544432523207543</v>
      </c>
      <c r="DW12" s="35">
        <v>30417</v>
      </c>
      <c r="DX12" s="36">
        <f t="shared" si="6"/>
        <v>0.1579047546537744</v>
      </c>
      <c r="DY12" s="35">
        <v>13557</v>
      </c>
      <c r="DZ12" s="36">
        <f t="shared" si="6"/>
        <v>2.696765396560874E-2</v>
      </c>
      <c r="EA12" s="35">
        <v>8107</v>
      </c>
      <c r="EB12" s="36">
        <f t="shared" si="6"/>
        <v>-0.12299870186066642</v>
      </c>
      <c r="EC12" s="243">
        <v>1820</v>
      </c>
      <c r="ED12" s="36">
        <f t="shared" si="6"/>
        <v>0.25777470628887356</v>
      </c>
    </row>
    <row r="13" spans="1:134" s="17" customFormat="1" x14ac:dyDescent="0.25">
      <c r="A13" s="242"/>
      <c r="B13" s="34" t="s">
        <v>71</v>
      </c>
      <c r="C13" s="35">
        <v>1154924</v>
      </c>
      <c r="D13" s="36">
        <f t="shared" si="0"/>
        <v>4.6632114961299154E-2</v>
      </c>
      <c r="E13" s="35">
        <v>472751</v>
      </c>
      <c r="F13" s="36">
        <f t="shared" si="0"/>
        <v>7.7966882373597057E-2</v>
      </c>
      <c r="G13" s="35">
        <v>270269</v>
      </c>
      <c r="H13" s="36">
        <f t="shared" si="1"/>
        <v>1.687077901311218E-2</v>
      </c>
      <c r="I13" s="35">
        <v>173760</v>
      </c>
      <c r="J13" s="36">
        <f t="shared" si="2"/>
        <v>2.9865873246365249E-2</v>
      </c>
      <c r="K13" s="35">
        <v>241359</v>
      </c>
      <c r="L13" s="36">
        <f t="shared" si="3"/>
        <v>4.6647470533646818E-2</v>
      </c>
      <c r="M13" s="243">
        <v>10434</v>
      </c>
      <c r="N13" s="244">
        <f t="shared" si="4"/>
        <v>-0.18331246086412023</v>
      </c>
      <c r="O13" s="35">
        <v>978635</v>
      </c>
      <c r="P13" s="36">
        <f t="shared" si="5"/>
        <v>6.4321386156704019E-2</v>
      </c>
      <c r="Q13" s="35">
        <v>390023</v>
      </c>
      <c r="R13" s="36">
        <f t="shared" si="5"/>
        <v>9.0250659003681566E-2</v>
      </c>
      <c r="S13" s="35">
        <v>224561</v>
      </c>
      <c r="T13" s="36">
        <f t="shared" si="5"/>
        <v>4.8786866870606849E-2</v>
      </c>
      <c r="U13" s="35">
        <v>158224</v>
      </c>
      <c r="V13" s="36">
        <f t="shared" si="5"/>
        <v>3.959999211548193E-2</v>
      </c>
      <c r="W13" s="35">
        <v>211974</v>
      </c>
      <c r="X13" s="36">
        <f t="shared" si="5"/>
        <v>8.0672954371654448E-2</v>
      </c>
      <c r="Y13" s="243">
        <v>5159</v>
      </c>
      <c r="Z13" s="36">
        <f t="shared" si="5"/>
        <v>-0.33935202970930978</v>
      </c>
      <c r="AA13" s="35">
        <v>176289</v>
      </c>
      <c r="AB13" s="36">
        <f t="shared" si="5"/>
        <v>-4.1772206942285339E-2</v>
      </c>
      <c r="AC13" s="35">
        <v>82727</v>
      </c>
      <c r="AD13" s="36">
        <f t="shared" si="5"/>
        <v>2.3595644642415259E-2</v>
      </c>
      <c r="AE13" s="35">
        <v>45708</v>
      </c>
      <c r="AF13" s="36">
        <f t="shared" si="5"/>
        <v>-0.11540322424570837</v>
      </c>
      <c r="AG13" s="35">
        <v>15536</v>
      </c>
      <c r="AH13" s="36">
        <f t="shared" si="5"/>
        <v>-5.9791817961752591E-2</v>
      </c>
      <c r="AI13" s="35">
        <v>29385</v>
      </c>
      <c r="AJ13" s="36">
        <f t="shared" si="5"/>
        <v>-0.14707419017763845</v>
      </c>
      <c r="AK13" s="243">
        <v>5275</v>
      </c>
      <c r="AL13" s="36">
        <f t="shared" si="5"/>
        <v>6.2009261123414428E-2</v>
      </c>
      <c r="AM13" s="35">
        <v>154056</v>
      </c>
      <c r="AN13" s="36">
        <f t="shared" si="5"/>
        <v>1.039541945681477E-2</v>
      </c>
      <c r="AO13" s="35">
        <v>42507</v>
      </c>
      <c r="AP13" s="36">
        <f t="shared" si="5"/>
        <v>0.19599898708533803</v>
      </c>
      <c r="AQ13" s="35">
        <v>44581</v>
      </c>
      <c r="AR13" s="36">
        <f t="shared" si="5"/>
        <v>-5.0922870585229818E-2</v>
      </c>
      <c r="AS13" s="35">
        <v>52959</v>
      </c>
      <c r="AT13" s="36">
        <f t="shared" si="5"/>
        <v>-4.8851452073492729E-2</v>
      </c>
      <c r="AU13" s="35">
        <v>15775</v>
      </c>
      <c r="AV13" s="36">
        <f t="shared" si="5"/>
        <v>-1.2334084648134236E-2</v>
      </c>
      <c r="AW13" s="243">
        <v>1583</v>
      </c>
      <c r="AX13" s="36">
        <f t="shared" si="5"/>
        <v>-0.44727653631284914</v>
      </c>
      <c r="AY13" s="35">
        <v>27964</v>
      </c>
      <c r="AZ13" s="36">
        <f t="shared" si="5"/>
        <v>0</v>
      </c>
      <c r="BA13" s="35">
        <v>15271</v>
      </c>
      <c r="BB13" s="36">
        <f t="shared" si="5"/>
        <v>-1.0047970958122598E-2</v>
      </c>
      <c r="BC13" s="35">
        <v>6809</v>
      </c>
      <c r="BD13" s="36">
        <f t="shared" si="5"/>
        <v>-7.9118203949147925E-2</v>
      </c>
      <c r="BE13" s="35">
        <v>1506</v>
      </c>
      <c r="BF13" s="36">
        <f t="shared" si="5"/>
        <v>0.26342281879194629</v>
      </c>
      <c r="BG13" s="35">
        <v>4048</v>
      </c>
      <c r="BH13" s="36">
        <f t="shared" si="5"/>
        <v>3.688524590163933E-2</v>
      </c>
      <c r="BI13" s="243">
        <v>320</v>
      </c>
      <c r="BJ13" s="36">
        <f t="shared" si="5"/>
        <v>-0.101123595505618</v>
      </c>
      <c r="BK13" s="35">
        <v>52436</v>
      </c>
      <c r="BL13" s="36">
        <f t="shared" si="5"/>
        <v>3.7371159514906882E-2</v>
      </c>
      <c r="BM13" s="35">
        <v>20249</v>
      </c>
      <c r="BN13" s="36">
        <f t="shared" si="5"/>
        <v>-1.7086549196640988E-2</v>
      </c>
      <c r="BO13" s="35">
        <v>10117</v>
      </c>
      <c r="BP13" s="36">
        <f t="shared" si="5"/>
        <v>0.17027183342972818</v>
      </c>
      <c r="BQ13" s="35">
        <v>7681</v>
      </c>
      <c r="BR13" s="36">
        <f t="shared" si="5"/>
        <v>-0.12307341020664464</v>
      </c>
      <c r="BS13" s="35">
        <v>14600</v>
      </c>
      <c r="BT13" s="36">
        <f t="shared" si="5"/>
        <v>0.13371641559248326</v>
      </c>
      <c r="BU13" s="243">
        <v>92</v>
      </c>
      <c r="BV13" s="36">
        <f t="shared" si="5"/>
        <v>-0.75202156334231807</v>
      </c>
      <c r="BW13" s="35">
        <v>462445</v>
      </c>
      <c r="BX13" s="36">
        <f t="shared" si="5"/>
        <v>8.6574451537715147E-2</v>
      </c>
      <c r="BY13" s="35">
        <v>202804</v>
      </c>
      <c r="BZ13" s="36">
        <f t="shared" si="5"/>
        <v>8.0175338613376335E-2</v>
      </c>
      <c r="CA13" s="35">
        <v>80776</v>
      </c>
      <c r="CB13" s="36">
        <f t="shared" si="6"/>
        <v>9.5609478210153753E-2</v>
      </c>
      <c r="CC13" s="35">
        <v>53755</v>
      </c>
      <c r="CD13" s="36">
        <f t="shared" si="6"/>
        <v>5.8356795495264846E-2</v>
      </c>
      <c r="CE13" s="35">
        <v>125808</v>
      </c>
      <c r="CF13" s="36">
        <f t="shared" si="6"/>
        <v>0.12382755971629189</v>
      </c>
      <c r="CG13" s="243">
        <v>1102</v>
      </c>
      <c r="CH13" s="36">
        <f t="shared" si="6"/>
        <v>-0.41006423982869378</v>
      </c>
      <c r="CI13" s="35">
        <v>42560</v>
      </c>
      <c r="CJ13" s="36">
        <f t="shared" si="6"/>
        <v>-0.10269654867070055</v>
      </c>
      <c r="CK13" s="35">
        <v>16687</v>
      </c>
      <c r="CL13" s="36">
        <f t="shared" si="6"/>
        <v>8.1254454739843274E-2</v>
      </c>
      <c r="CM13" s="35">
        <v>17288</v>
      </c>
      <c r="CN13" s="36">
        <f t="shared" si="6"/>
        <v>-0.20441785549930969</v>
      </c>
      <c r="CO13" s="35">
        <v>3905</v>
      </c>
      <c r="CP13" s="36">
        <f t="shared" si="6"/>
        <v>-4.709614446071253E-2</v>
      </c>
      <c r="CQ13" s="35">
        <v>4550</v>
      </c>
      <c r="CR13" s="36">
        <f t="shared" si="6"/>
        <v>-0.17392883079157584</v>
      </c>
      <c r="CS13" s="243">
        <v>511</v>
      </c>
      <c r="CT13" s="36">
        <f t="shared" si="6"/>
        <v>-0.39526627218934907</v>
      </c>
      <c r="CU13" s="35">
        <v>61135</v>
      </c>
      <c r="CV13" s="36">
        <f t="shared" si="6"/>
        <v>0.17989346508665616</v>
      </c>
      <c r="CW13" s="35">
        <v>16089</v>
      </c>
      <c r="CX13" s="36">
        <f t="shared" si="6"/>
        <v>0.12471163928696249</v>
      </c>
      <c r="CY13" s="35">
        <v>8611</v>
      </c>
      <c r="CZ13" s="36">
        <f t="shared" si="6"/>
        <v>0.21675851349441855</v>
      </c>
      <c r="DA13" s="35">
        <v>5805</v>
      </c>
      <c r="DB13" s="36">
        <f t="shared" si="6"/>
        <v>0.78560442940633646</v>
      </c>
      <c r="DC13" s="35">
        <v>31304</v>
      </c>
      <c r="DD13" s="36">
        <f t="shared" si="6"/>
        <v>0.14725500256541824</v>
      </c>
      <c r="DE13" s="243">
        <v>33</v>
      </c>
      <c r="DF13" s="36" t="str">
        <f t="shared" si="6"/>
        <v>-</v>
      </c>
      <c r="DG13" s="35">
        <v>24780</v>
      </c>
      <c r="DH13" s="36">
        <f t="shared" si="6"/>
        <v>-5.3785020470418221E-3</v>
      </c>
      <c r="DI13" s="35">
        <v>3330</v>
      </c>
      <c r="DJ13" s="36">
        <f t="shared" si="6"/>
        <v>9.9009900990099098E-2</v>
      </c>
      <c r="DK13" s="35">
        <v>16852</v>
      </c>
      <c r="DL13" s="36">
        <f t="shared" si="6"/>
        <v>-1.3629629629630102E-3</v>
      </c>
      <c r="DM13" s="35">
        <v>2293</v>
      </c>
      <c r="DN13" s="36">
        <f t="shared" si="6"/>
        <v>-6.750711671411147E-2</v>
      </c>
      <c r="DO13" s="35">
        <v>2082</v>
      </c>
      <c r="DP13" s="36">
        <f t="shared" si="6"/>
        <v>-0.23875685557586834</v>
      </c>
      <c r="DQ13" s="243">
        <v>97</v>
      </c>
      <c r="DR13" s="36">
        <f t="shared" si="6"/>
        <v>-0.46111111111111114</v>
      </c>
      <c r="DS13" s="35">
        <v>96618</v>
      </c>
      <c r="DT13" s="36">
        <f t="shared" si="6"/>
        <v>0.22495087163232963</v>
      </c>
      <c r="DU13" s="35">
        <v>51324</v>
      </c>
      <c r="DV13" s="36">
        <f t="shared" si="6"/>
        <v>0.2117863720073665</v>
      </c>
      <c r="DW13" s="35">
        <v>30684</v>
      </c>
      <c r="DX13" s="36">
        <f t="shared" si="6"/>
        <v>0.29599594526102391</v>
      </c>
      <c r="DY13" s="35">
        <v>20679</v>
      </c>
      <c r="DZ13" s="36">
        <f t="shared" si="6"/>
        <v>0.57206933252242664</v>
      </c>
      <c r="EA13" s="35">
        <v>6535</v>
      </c>
      <c r="EB13" s="36">
        <f t="shared" si="6"/>
        <v>-0.19101262688784348</v>
      </c>
      <c r="EC13" s="243">
        <v>1242</v>
      </c>
      <c r="ED13" s="36">
        <f t="shared" si="6"/>
        <v>-1.1933174224343701E-2</v>
      </c>
    </row>
    <row r="14" spans="1:134" s="17" customFormat="1" x14ac:dyDescent="0.25">
      <c r="A14" s="242"/>
      <c r="B14" s="34" t="s">
        <v>73</v>
      </c>
      <c r="C14" s="35">
        <v>1323533</v>
      </c>
      <c r="D14" s="36">
        <f t="shared" si="0"/>
        <v>2.7397090136224822E-2</v>
      </c>
      <c r="E14" s="35">
        <v>522761</v>
      </c>
      <c r="F14" s="36">
        <f t="shared" si="0"/>
        <v>4.6338143752126637E-2</v>
      </c>
      <c r="G14" s="35">
        <v>327022</v>
      </c>
      <c r="H14" s="36">
        <f t="shared" si="1"/>
        <v>3.5394167355299988E-2</v>
      </c>
      <c r="I14" s="35">
        <v>197670</v>
      </c>
      <c r="J14" s="36">
        <f t="shared" si="2"/>
        <v>-2.5891466756026937E-2</v>
      </c>
      <c r="K14" s="35">
        <v>275470</v>
      </c>
      <c r="L14" s="36">
        <f t="shared" si="3"/>
        <v>3.5593717340471231E-2</v>
      </c>
      <c r="M14" s="243">
        <v>14012</v>
      </c>
      <c r="N14" s="244">
        <f t="shared" si="4"/>
        <v>-0.12925677355207554</v>
      </c>
      <c r="O14" s="35">
        <v>1112701</v>
      </c>
      <c r="P14" s="36">
        <f t="shared" si="5"/>
        <v>3.8742531740104447E-2</v>
      </c>
      <c r="Q14" s="35">
        <v>431041</v>
      </c>
      <c r="R14" s="36">
        <f t="shared" si="5"/>
        <v>5.6654327948422623E-2</v>
      </c>
      <c r="S14" s="35">
        <v>273889</v>
      </c>
      <c r="T14" s="36">
        <f t="shared" si="5"/>
        <v>6.991652050267394E-2</v>
      </c>
      <c r="U14" s="35">
        <v>176430</v>
      </c>
      <c r="V14" s="36">
        <f t="shared" si="5"/>
        <v>-3.2082862440886983E-2</v>
      </c>
      <c r="W14" s="35">
        <v>235366</v>
      </c>
      <c r="X14" s="36">
        <f t="shared" si="5"/>
        <v>5.8481215315566493E-2</v>
      </c>
      <c r="Y14" s="243">
        <v>6605</v>
      </c>
      <c r="Z14" s="36">
        <f t="shared" si="5"/>
        <v>-0.26895406751521855</v>
      </c>
      <c r="AA14" s="35">
        <v>210832</v>
      </c>
      <c r="AB14" s="36">
        <f t="shared" si="5"/>
        <v>-2.8598546804952107E-2</v>
      </c>
      <c r="AC14" s="35">
        <v>91719</v>
      </c>
      <c r="AD14" s="36">
        <f t="shared" si="5"/>
        <v>4.2539267015717641E-4</v>
      </c>
      <c r="AE14" s="35">
        <v>53133</v>
      </c>
      <c r="AF14" s="36">
        <f t="shared" si="5"/>
        <v>-0.11227507393113123</v>
      </c>
      <c r="AG14" s="35">
        <v>21240</v>
      </c>
      <c r="AH14" s="36">
        <f t="shared" si="5"/>
        <v>2.8770706190061057E-2</v>
      </c>
      <c r="AI14" s="35">
        <v>40105</v>
      </c>
      <c r="AJ14" s="36">
        <f t="shared" si="5"/>
        <v>-8.0982607300808862E-2</v>
      </c>
      <c r="AK14" s="243">
        <v>7407</v>
      </c>
      <c r="AL14" s="36">
        <f t="shared" si="5"/>
        <v>4.9596145670965042E-2</v>
      </c>
      <c r="AM14" s="35">
        <v>158902</v>
      </c>
      <c r="AN14" s="36">
        <f t="shared" si="5"/>
        <v>-7.0960424230731012E-2</v>
      </c>
      <c r="AO14" s="35">
        <v>41429</v>
      </c>
      <c r="AP14" s="36">
        <f t="shared" si="5"/>
        <v>7.1430418703287035E-2</v>
      </c>
      <c r="AQ14" s="35">
        <v>47470</v>
      </c>
      <c r="AR14" s="36">
        <f t="shared" si="5"/>
        <v>-6.3504902444317279E-2</v>
      </c>
      <c r="AS14" s="35">
        <v>55142</v>
      </c>
      <c r="AT14" s="36">
        <f t="shared" si="5"/>
        <v>-0.12360336305408537</v>
      </c>
      <c r="AU14" s="35">
        <v>15011</v>
      </c>
      <c r="AV14" s="36">
        <f t="shared" si="5"/>
        <v>-0.13331408775981524</v>
      </c>
      <c r="AW14" s="243">
        <v>2385</v>
      </c>
      <c r="AX14" s="36">
        <f t="shared" si="5"/>
        <v>-0.12283927914674508</v>
      </c>
      <c r="AY14" s="35">
        <v>42228</v>
      </c>
      <c r="AZ14" s="36">
        <f t="shared" si="5"/>
        <v>-0.16566889929464756</v>
      </c>
      <c r="BA14" s="35">
        <v>21312</v>
      </c>
      <c r="BB14" s="36">
        <f t="shared" si="5"/>
        <v>-0.17920277296360487</v>
      </c>
      <c r="BC14" s="35">
        <v>12458</v>
      </c>
      <c r="BD14" s="36">
        <f t="shared" si="5"/>
        <v>-0.19765569652862758</v>
      </c>
      <c r="BE14" s="35">
        <v>2276</v>
      </c>
      <c r="BF14" s="36">
        <f t="shared" si="5"/>
        <v>0.35556879094699223</v>
      </c>
      <c r="BG14" s="35">
        <v>6317</v>
      </c>
      <c r="BH14" s="36">
        <f t="shared" si="5"/>
        <v>-7.8617269544924206E-2</v>
      </c>
      <c r="BI14" s="243">
        <v>295</v>
      </c>
      <c r="BJ14" s="36">
        <f t="shared" si="5"/>
        <v>-0.52188006482982174</v>
      </c>
      <c r="BK14" s="35">
        <v>74105</v>
      </c>
      <c r="BL14" s="36">
        <f t="shared" si="5"/>
        <v>9.013210156227025E-2</v>
      </c>
      <c r="BM14" s="35">
        <v>26830</v>
      </c>
      <c r="BN14" s="36">
        <f t="shared" si="5"/>
        <v>0.1510575314256295</v>
      </c>
      <c r="BO14" s="35">
        <v>14076</v>
      </c>
      <c r="BP14" s="36">
        <f t="shared" si="5"/>
        <v>-3.5097340279681921E-2</v>
      </c>
      <c r="BQ14" s="35">
        <v>14453</v>
      </c>
      <c r="BR14" s="36">
        <f t="shared" si="5"/>
        <v>4.8230345227734173E-2</v>
      </c>
      <c r="BS14" s="35">
        <v>19883</v>
      </c>
      <c r="BT14" s="36">
        <f t="shared" si="5"/>
        <v>0.2144515025653555</v>
      </c>
      <c r="BU14" s="243">
        <v>273</v>
      </c>
      <c r="BV14" s="36">
        <f t="shared" si="5"/>
        <v>-0.63984168865435354</v>
      </c>
      <c r="BW14" s="35">
        <v>491756</v>
      </c>
      <c r="BX14" s="36">
        <f t="shared" si="5"/>
        <v>6.4476048228239824E-2</v>
      </c>
      <c r="BY14" s="35">
        <v>215412</v>
      </c>
      <c r="BZ14" s="36">
        <f t="shared" si="5"/>
        <v>3.8911181418319396E-2</v>
      </c>
      <c r="CA14" s="35">
        <v>84826</v>
      </c>
      <c r="CB14" s="36">
        <f t="shared" si="6"/>
        <v>0.13259897189398484</v>
      </c>
      <c r="CC14" s="35">
        <v>59383</v>
      </c>
      <c r="CD14" s="36">
        <f t="shared" si="6"/>
        <v>2.4675167808396514E-2</v>
      </c>
      <c r="CE14" s="35">
        <v>131972</v>
      </c>
      <c r="CF14" s="36">
        <f t="shared" si="6"/>
        <v>9.032625847867215E-2</v>
      </c>
      <c r="CG14" s="243">
        <v>916</v>
      </c>
      <c r="CH14" s="36">
        <f t="shared" si="6"/>
        <v>-0.36958017894012385</v>
      </c>
      <c r="CI14" s="35">
        <v>53302</v>
      </c>
      <c r="CJ14" s="36">
        <f t="shared" si="6"/>
        <v>5.8209251538614337E-2</v>
      </c>
      <c r="CK14" s="35">
        <v>19695</v>
      </c>
      <c r="CL14" s="36">
        <f t="shared" si="6"/>
        <v>0.26436412659690567</v>
      </c>
      <c r="CM14" s="35">
        <v>24329</v>
      </c>
      <c r="CN14" s="36">
        <f t="shared" si="6"/>
        <v>0.10165730845861254</v>
      </c>
      <c r="CO14" s="35">
        <v>3988</v>
      </c>
      <c r="CP14" s="36">
        <f t="shared" si="6"/>
        <v>-0.2607970342910102</v>
      </c>
      <c r="CQ14" s="35">
        <v>5447</v>
      </c>
      <c r="CR14" s="36">
        <f t="shared" si="6"/>
        <v>-0.17042339323789213</v>
      </c>
      <c r="CS14" s="243">
        <v>438</v>
      </c>
      <c r="CT14" s="36">
        <f t="shared" si="6"/>
        <v>-0.64988009592326135</v>
      </c>
      <c r="CU14" s="35">
        <v>69791</v>
      </c>
      <c r="CV14" s="36">
        <f t="shared" si="6"/>
        <v>0.17179603418459011</v>
      </c>
      <c r="CW14" s="35">
        <v>18546</v>
      </c>
      <c r="CX14" s="36">
        <f t="shared" si="6"/>
        <v>9.6358477181366808E-2</v>
      </c>
      <c r="CY14" s="35">
        <v>9646</v>
      </c>
      <c r="CZ14" s="36">
        <f t="shared" si="6"/>
        <v>0.25844748858447497</v>
      </c>
      <c r="DA14" s="35">
        <v>5944</v>
      </c>
      <c r="DB14" s="36">
        <f t="shared" si="6"/>
        <v>0.62537599124965815</v>
      </c>
      <c r="DC14" s="35">
        <v>36343</v>
      </c>
      <c r="DD14" s="36">
        <f t="shared" si="6"/>
        <v>0.15013133327004025</v>
      </c>
      <c r="DE14" s="243">
        <v>18</v>
      </c>
      <c r="DF14" s="36">
        <f t="shared" si="6"/>
        <v>-0.92139737991266379</v>
      </c>
      <c r="DG14" s="35">
        <v>44460</v>
      </c>
      <c r="DH14" s="36">
        <f t="shared" si="6"/>
        <v>0.195418369541837</v>
      </c>
      <c r="DI14" s="35">
        <v>6744</v>
      </c>
      <c r="DJ14" s="36">
        <f t="shared" si="6"/>
        <v>0.48024582967515372</v>
      </c>
      <c r="DK14" s="35">
        <v>32413</v>
      </c>
      <c r="DL14" s="36">
        <f t="shared" si="6"/>
        <v>0.25354836214564713</v>
      </c>
      <c r="DM14" s="35">
        <v>3546</v>
      </c>
      <c r="DN14" s="36">
        <f t="shared" si="6"/>
        <v>0.59370786516853924</v>
      </c>
      <c r="DO14" s="35">
        <v>1892</v>
      </c>
      <c r="DP14" s="36">
        <f t="shared" si="6"/>
        <v>-0.58252427184466016</v>
      </c>
      <c r="DQ14" s="243">
        <v>53</v>
      </c>
      <c r="DR14" s="36">
        <f t="shared" si="6"/>
        <v>0.96296296296296302</v>
      </c>
      <c r="DS14" s="35">
        <v>115254</v>
      </c>
      <c r="DT14" s="36">
        <f t="shared" si="6"/>
        <v>9.5872436317996357E-2</v>
      </c>
      <c r="DU14" s="35">
        <v>59670</v>
      </c>
      <c r="DV14" s="36">
        <f t="shared" si="6"/>
        <v>0.13193588162762016</v>
      </c>
      <c r="DW14" s="35">
        <v>39617</v>
      </c>
      <c r="DX14" s="36">
        <f t="shared" si="6"/>
        <v>0.12210389168979785</v>
      </c>
      <c r="DY14" s="35">
        <v>21798</v>
      </c>
      <c r="DZ14" s="36">
        <f t="shared" si="6"/>
        <v>1.0710808179162701E-2</v>
      </c>
      <c r="EA14" s="35">
        <v>10294</v>
      </c>
      <c r="EB14" s="36">
        <f t="shared" si="6"/>
        <v>5.158851772397588E-2</v>
      </c>
      <c r="EC14" s="243">
        <v>2072</v>
      </c>
      <c r="ED14" s="36">
        <f t="shared" si="6"/>
        <v>0.12915531335149866</v>
      </c>
    </row>
    <row r="15" spans="1:134" s="17" customFormat="1" x14ac:dyDescent="0.25">
      <c r="A15" s="242"/>
      <c r="B15" s="34" t="s">
        <v>75</v>
      </c>
      <c r="C15" s="35">
        <v>1331354</v>
      </c>
      <c r="D15" s="36">
        <f t="shared" si="0"/>
        <v>-2.3798640719954189E-3</v>
      </c>
      <c r="E15" s="35">
        <v>535822</v>
      </c>
      <c r="F15" s="36">
        <f t="shared" si="0"/>
        <v>3.9585269460380879E-2</v>
      </c>
      <c r="G15" s="35">
        <v>326111</v>
      </c>
      <c r="H15" s="36">
        <f t="shared" si="1"/>
        <v>-1.8149027967206521E-2</v>
      </c>
      <c r="I15" s="35">
        <v>197593</v>
      </c>
      <c r="J15" s="36">
        <f t="shared" si="2"/>
        <v>-4.6223131839222997E-2</v>
      </c>
      <c r="K15" s="35">
        <v>275252</v>
      </c>
      <c r="L15" s="36">
        <f t="shared" si="3"/>
        <v>-1.0596693026599602E-2</v>
      </c>
      <c r="M15" s="243">
        <v>15189</v>
      </c>
      <c r="N15" s="244">
        <f t="shared" si="4"/>
        <v>-0.23023515102371783</v>
      </c>
      <c r="O15" s="35">
        <v>1096920</v>
      </c>
      <c r="P15" s="36">
        <f t="shared" si="5"/>
        <v>1.519572864809926E-2</v>
      </c>
      <c r="Q15" s="35">
        <v>427951</v>
      </c>
      <c r="R15" s="36">
        <f t="shared" si="5"/>
        <v>3.8227145470336676E-2</v>
      </c>
      <c r="S15" s="35">
        <v>266071</v>
      </c>
      <c r="T15" s="36">
        <f t="shared" si="5"/>
        <v>1.8395116069890749E-2</v>
      </c>
      <c r="U15" s="35">
        <v>174230</v>
      </c>
      <c r="V15" s="36">
        <f t="shared" si="5"/>
        <v>-4.1565357068201081E-2</v>
      </c>
      <c r="W15" s="35">
        <v>232526</v>
      </c>
      <c r="X15" s="36">
        <f t="shared" si="5"/>
        <v>3.3260605845156999E-2</v>
      </c>
      <c r="Y15" s="243">
        <v>8863</v>
      </c>
      <c r="Z15" s="36">
        <f t="shared" si="5"/>
        <v>-1.9796505197965053E-2</v>
      </c>
      <c r="AA15" s="35">
        <v>234434</v>
      </c>
      <c r="AB15" s="36">
        <f t="shared" si="5"/>
        <v>-7.7136862326742217E-2</v>
      </c>
      <c r="AC15" s="35">
        <v>107871</v>
      </c>
      <c r="AD15" s="36">
        <f t="shared" si="5"/>
        <v>4.4998353128087976E-2</v>
      </c>
      <c r="AE15" s="35">
        <v>60040</v>
      </c>
      <c r="AF15" s="36">
        <f t="shared" si="5"/>
        <v>-0.15286282698874054</v>
      </c>
      <c r="AG15" s="35">
        <v>23362</v>
      </c>
      <c r="AH15" s="36">
        <f t="shared" si="5"/>
        <v>-7.9656476520642894E-2</v>
      </c>
      <c r="AI15" s="35">
        <v>42726</v>
      </c>
      <c r="AJ15" s="36">
        <f t="shared" si="5"/>
        <v>-0.19626027577644423</v>
      </c>
      <c r="AK15" s="243">
        <v>6326</v>
      </c>
      <c r="AL15" s="36">
        <f t="shared" si="5"/>
        <v>-0.4081766301805595</v>
      </c>
      <c r="AM15" s="35">
        <v>159623</v>
      </c>
      <c r="AN15" s="36">
        <f t="shared" si="5"/>
        <v>-6.6624955413789322E-2</v>
      </c>
      <c r="AO15" s="35">
        <v>43432</v>
      </c>
      <c r="AP15" s="36">
        <f t="shared" si="5"/>
        <v>7.9377702669118699E-2</v>
      </c>
      <c r="AQ15" s="35">
        <v>50259</v>
      </c>
      <c r="AR15" s="36">
        <f t="shared" si="5"/>
        <v>8.7914734750407231E-3</v>
      </c>
      <c r="AS15" s="35">
        <v>52100</v>
      </c>
      <c r="AT15" s="36">
        <f t="shared" si="5"/>
        <v>-0.14501862579385272</v>
      </c>
      <c r="AU15" s="35">
        <v>13890</v>
      </c>
      <c r="AV15" s="36">
        <f t="shared" si="5"/>
        <v>-0.18852602675702523</v>
      </c>
      <c r="AW15" s="243">
        <v>2802</v>
      </c>
      <c r="AX15" s="36">
        <f t="shared" si="5"/>
        <v>-3.3793103448275907E-2</v>
      </c>
      <c r="AY15" s="35">
        <v>31279</v>
      </c>
      <c r="AZ15" s="36">
        <f t="shared" si="5"/>
        <v>-0.20676100628930816</v>
      </c>
      <c r="BA15" s="35">
        <v>17052</v>
      </c>
      <c r="BB15" s="36">
        <f t="shared" si="5"/>
        <v>-0.18582887700534756</v>
      </c>
      <c r="BC15" s="35">
        <v>8173</v>
      </c>
      <c r="BD15" s="36">
        <f t="shared" si="5"/>
        <v>-0.28831417624521072</v>
      </c>
      <c r="BE15" s="35">
        <v>957</v>
      </c>
      <c r="BF15" s="36">
        <f t="shared" si="5"/>
        <v>1.6436464088397789</v>
      </c>
      <c r="BG15" s="35">
        <v>4741</v>
      </c>
      <c r="BH15" s="36">
        <f t="shared" si="5"/>
        <v>-0.20252312867956268</v>
      </c>
      <c r="BI15" s="243">
        <v>262</v>
      </c>
      <c r="BJ15" s="36">
        <f t="shared" si="5"/>
        <v>-0.62138728323699421</v>
      </c>
      <c r="BK15" s="35">
        <v>74139</v>
      </c>
      <c r="BL15" s="36">
        <f t="shared" si="5"/>
        <v>-5.3878842791694859E-2</v>
      </c>
      <c r="BM15" s="35">
        <v>28003</v>
      </c>
      <c r="BN15" s="36">
        <f t="shared" si="5"/>
        <v>-7.2410480638643193E-2</v>
      </c>
      <c r="BO15" s="35">
        <v>16157</v>
      </c>
      <c r="BP15" s="36">
        <f t="shared" si="5"/>
        <v>-8.3914497930486998E-2</v>
      </c>
      <c r="BQ15" s="35">
        <v>13260</v>
      </c>
      <c r="BR15" s="36">
        <f t="shared" si="5"/>
        <v>-0.1266548113021142</v>
      </c>
      <c r="BS15" s="35">
        <v>20064</v>
      </c>
      <c r="BT15" s="36">
        <f t="shared" si="5"/>
        <v>0.11231843885131387</v>
      </c>
      <c r="BU15" s="243">
        <v>740</v>
      </c>
      <c r="BV15" s="36">
        <f t="shared" si="5"/>
        <v>3.7868162692847207E-2</v>
      </c>
      <c r="BW15" s="35">
        <v>491012</v>
      </c>
      <c r="BX15" s="36">
        <f t="shared" si="5"/>
        <v>3.09984902855438E-2</v>
      </c>
      <c r="BY15" s="35">
        <v>211373</v>
      </c>
      <c r="BZ15" s="36">
        <f t="shared" si="5"/>
        <v>4.6627248184341052E-3</v>
      </c>
      <c r="CA15" s="35">
        <v>84480</v>
      </c>
      <c r="CB15" s="36">
        <f t="shared" si="6"/>
        <v>2.7862270349190865E-2</v>
      </c>
      <c r="CC15" s="35">
        <v>59913</v>
      </c>
      <c r="CD15" s="36">
        <f t="shared" si="6"/>
        <v>2.438148648417604E-2</v>
      </c>
      <c r="CE15" s="35">
        <v>134425</v>
      </c>
      <c r="CF15" s="36">
        <f t="shared" si="6"/>
        <v>8.305066993240251E-2</v>
      </c>
      <c r="CG15" s="243">
        <v>1575</v>
      </c>
      <c r="CH15" s="36">
        <f t="shared" si="6"/>
        <v>-6.0262529832935563E-2</v>
      </c>
      <c r="CI15" s="35">
        <v>67557</v>
      </c>
      <c r="CJ15" s="36">
        <f t="shared" si="6"/>
        <v>3.5753162131084704E-2</v>
      </c>
      <c r="CK15" s="35">
        <v>26710</v>
      </c>
      <c r="CL15" s="36">
        <f t="shared" si="6"/>
        <v>0.30102289332683885</v>
      </c>
      <c r="CM15" s="35">
        <v>26382</v>
      </c>
      <c r="CN15" s="36">
        <f t="shared" si="6"/>
        <v>-7.941935934119615E-2</v>
      </c>
      <c r="CO15" s="35">
        <v>5976</v>
      </c>
      <c r="CP15" s="36">
        <f t="shared" si="6"/>
        <v>-0.15937543958362643</v>
      </c>
      <c r="CQ15" s="35">
        <v>8027</v>
      </c>
      <c r="CR15" s="36">
        <f t="shared" si="6"/>
        <v>-3.7876063766031365E-2</v>
      </c>
      <c r="CS15" s="243">
        <v>847</v>
      </c>
      <c r="CT15" s="36">
        <f t="shared" si="6"/>
        <v>-0.25896762904636916</v>
      </c>
      <c r="CU15" s="35">
        <v>60364</v>
      </c>
      <c r="CV15" s="36">
        <f t="shared" si="6"/>
        <v>0.11231089572315689</v>
      </c>
      <c r="CW15" s="35">
        <v>14518</v>
      </c>
      <c r="CX15" s="36">
        <f t="shared" si="6"/>
        <v>-1.4994232987312617E-2</v>
      </c>
      <c r="CY15" s="35">
        <v>10255</v>
      </c>
      <c r="CZ15" s="36">
        <f t="shared" si="6"/>
        <v>0.4429435767553116</v>
      </c>
      <c r="DA15" s="35">
        <v>5674</v>
      </c>
      <c r="DB15" s="36">
        <f t="shared" si="6"/>
        <v>0.62672018348623859</v>
      </c>
      <c r="DC15" s="35">
        <v>30586</v>
      </c>
      <c r="DD15" s="36">
        <f t="shared" si="6"/>
        <v>5.1173660514829633E-2</v>
      </c>
      <c r="DE15" s="243">
        <v>18</v>
      </c>
      <c r="DF15" s="36" t="str">
        <f t="shared" si="6"/>
        <v>-</v>
      </c>
      <c r="DG15" s="35">
        <v>33161</v>
      </c>
      <c r="DH15" s="36">
        <f t="shared" si="6"/>
        <v>4.3290860468774506E-2</v>
      </c>
      <c r="DI15" s="35">
        <v>5289</v>
      </c>
      <c r="DJ15" s="36">
        <f t="shared" si="6"/>
        <v>0.31240694789081891</v>
      </c>
      <c r="DK15" s="35">
        <v>23093</v>
      </c>
      <c r="DL15" s="36">
        <f t="shared" si="6"/>
        <v>4.2526296781183692E-2</v>
      </c>
      <c r="DM15" s="35">
        <v>2610</v>
      </c>
      <c r="DN15" s="36">
        <f t="shared" si="6"/>
        <v>0.38241525423728806</v>
      </c>
      <c r="DO15" s="35">
        <v>2059</v>
      </c>
      <c r="DP15" s="36">
        <f t="shared" si="6"/>
        <v>-0.46042976939203351</v>
      </c>
      <c r="DQ15" s="243">
        <v>0</v>
      </c>
      <c r="DR15" s="36" t="str">
        <f t="shared" si="6"/>
        <v>-</v>
      </c>
      <c r="DS15" s="35">
        <v>107337</v>
      </c>
      <c r="DT15" s="36">
        <f t="shared" si="6"/>
        <v>0.13874537179473578</v>
      </c>
      <c r="DU15" s="35">
        <v>53594</v>
      </c>
      <c r="DV15" s="36">
        <f t="shared" si="6"/>
        <v>9.384439546085388E-2</v>
      </c>
      <c r="DW15" s="35">
        <v>36420</v>
      </c>
      <c r="DX15" s="36">
        <f t="shared" si="6"/>
        <v>0.21875313723521739</v>
      </c>
      <c r="DY15" s="35">
        <v>21905</v>
      </c>
      <c r="DZ15" s="36">
        <f t="shared" si="6"/>
        <v>8.7798579728857407E-2</v>
      </c>
      <c r="EA15" s="35">
        <v>8939</v>
      </c>
      <c r="EB15" s="36">
        <f t="shared" si="6"/>
        <v>-1.2374323279195631E-2</v>
      </c>
      <c r="EC15" s="243">
        <v>2309</v>
      </c>
      <c r="ED15" s="36">
        <f t="shared" si="6"/>
        <v>0.49160206718346244</v>
      </c>
    </row>
    <row r="16" spans="1:134" s="17" customFormat="1" x14ac:dyDescent="0.25">
      <c r="A16" s="242"/>
      <c r="B16" s="34" t="s">
        <v>77</v>
      </c>
      <c r="C16" s="35">
        <v>1218431</v>
      </c>
      <c r="D16" s="36">
        <f t="shared" si="0"/>
        <v>6.5211974762182434E-2</v>
      </c>
      <c r="E16" s="35">
        <v>490822</v>
      </c>
      <c r="F16" s="36">
        <f t="shared" si="0"/>
        <v>8.2648620390733063E-2</v>
      </c>
      <c r="G16" s="35">
        <v>299487</v>
      </c>
      <c r="H16" s="36">
        <f t="shared" si="1"/>
        <v>8.6913286322444439E-2</v>
      </c>
      <c r="I16" s="35">
        <v>186219</v>
      </c>
      <c r="J16" s="36">
        <f t="shared" si="2"/>
        <v>3.7090872637963068E-2</v>
      </c>
      <c r="K16" s="35">
        <v>244990</v>
      </c>
      <c r="L16" s="36">
        <f t="shared" si="3"/>
        <v>5.6068763659406162E-2</v>
      </c>
      <c r="M16" s="243">
        <v>14202</v>
      </c>
      <c r="N16" s="244">
        <f t="shared" si="4"/>
        <v>-0.10159412955465585</v>
      </c>
      <c r="O16" s="35">
        <v>1026289</v>
      </c>
      <c r="P16" s="36">
        <f t="shared" si="5"/>
        <v>7.8422080201080657E-2</v>
      </c>
      <c r="Q16" s="35">
        <v>406173</v>
      </c>
      <c r="R16" s="36">
        <f t="shared" si="5"/>
        <v>9.7554253102782873E-2</v>
      </c>
      <c r="S16" s="35">
        <v>248194</v>
      </c>
      <c r="T16" s="36">
        <f t="shared" si="5"/>
        <v>0.1129276714048697</v>
      </c>
      <c r="U16" s="35">
        <v>168373</v>
      </c>
      <c r="V16" s="36">
        <f t="shared" si="5"/>
        <v>3.7910777140109708E-2</v>
      </c>
      <c r="W16" s="35">
        <v>210431</v>
      </c>
      <c r="X16" s="36">
        <f t="shared" si="5"/>
        <v>7.5586655285392323E-2</v>
      </c>
      <c r="Y16" s="243">
        <v>6722</v>
      </c>
      <c r="Z16" s="36">
        <f t="shared" si="5"/>
        <v>-0.16590147661000121</v>
      </c>
      <c r="AA16" s="35">
        <v>192142</v>
      </c>
      <c r="AB16" s="36">
        <f t="shared" si="5"/>
        <v>-2.0293369271673356E-4</v>
      </c>
      <c r="AC16" s="35">
        <v>84648</v>
      </c>
      <c r="AD16" s="36">
        <f t="shared" si="5"/>
        <v>1.640210369587658E-2</v>
      </c>
      <c r="AE16" s="35">
        <v>51293</v>
      </c>
      <c r="AF16" s="36">
        <f t="shared" si="5"/>
        <v>-2.3529859696548527E-2</v>
      </c>
      <c r="AG16" s="35">
        <v>17846</v>
      </c>
      <c r="AH16" s="36">
        <f t="shared" si="5"/>
        <v>2.9418550992154957E-2</v>
      </c>
      <c r="AI16" s="35">
        <v>34560</v>
      </c>
      <c r="AJ16" s="36">
        <f t="shared" si="5"/>
        <v>-4.8981838194826599E-2</v>
      </c>
      <c r="AK16" s="243">
        <v>7480</v>
      </c>
      <c r="AL16" s="36">
        <f t="shared" si="5"/>
        <v>-3.4714156665376139E-2</v>
      </c>
      <c r="AM16" s="35">
        <v>173956</v>
      </c>
      <c r="AN16" s="36">
        <f t="shared" si="5"/>
        <v>5.4227673809754684E-2</v>
      </c>
      <c r="AO16" s="35">
        <v>45915</v>
      </c>
      <c r="AP16" s="36">
        <f t="shared" si="5"/>
        <v>0.12890932336742722</v>
      </c>
      <c r="AQ16" s="35">
        <v>53758</v>
      </c>
      <c r="AR16" s="36">
        <f t="shared" si="5"/>
        <v>8.023711443785797E-2</v>
      </c>
      <c r="AS16" s="35">
        <v>60236</v>
      </c>
      <c r="AT16" s="36">
        <f t="shared" si="5"/>
        <v>4.0543108362556035E-2</v>
      </c>
      <c r="AU16" s="35">
        <v>16656</v>
      </c>
      <c r="AV16" s="36">
        <f t="shared" si="5"/>
        <v>0.14411320236296188</v>
      </c>
      <c r="AW16" s="243">
        <v>2406</v>
      </c>
      <c r="AX16" s="36">
        <f t="shared" si="5"/>
        <v>-0.24053030303030298</v>
      </c>
      <c r="AY16" s="35">
        <v>31780</v>
      </c>
      <c r="AZ16" s="36">
        <f t="shared" si="5"/>
        <v>4.5601105481344995E-2</v>
      </c>
      <c r="BA16" s="35">
        <v>17170</v>
      </c>
      <c r="BB16" s="36">
        <f t="shared" si="5"/>
        <v>2.9561671763506547E-2</v>
      </c>
      <c r="BC16" s="35">
        <v>9080</v>
      </c>
      <c r="BD16" s="36">
        <f t="shared" si="5"/>
        <v>0.11452068245980107</v>
      </c>
      <c r="BE16" s="35">
        <v>1245</v>
      </c>
      <c r="BF16" s="36">
        <f t="shared" si="5"/>
        <v>-0.23478795328826063</v>
      </c>
      <c r="BG16" s="35">
        <v>4188</v>
      </c>
      <c r="BH16" s="36">
        <f t="shared" si="5"/>
        <v>0.2024117140396211</v>
      </c>
      <c r="BI16" s="243">
        <v>284</v>
      </c>
      <c r="BJ16" s="36">
        <f t="shared" si="5"/>
        <v>-0.18390804597701149</v>
      </c>
      <c r="BK16" s="35">
        <v>60727</v>
      </c>
      <c r="BL16" s="36">
        <f t="shared" si="5"/>
        <v>0.13406663180697698</v>
      </c>
      <c r="BM16" s="35">
        <v>23136</v>
      </c>
      <c r="BN16" s="36">
        <f t="shared" si="5"/>
        <v>0.12677153849900158</v>
      </c>
      <c r="BO16" s="35">
        <v>11915</v>
      </c>
      <c r="BP16" s="36">
        <f t="shared" si="5"/>
        <v>8.2492959026074342E-2</v>
      </c>
      <c r="BQ16" s="35">
        <v>9526</v>
      </c>
      <c r="BR16" s="36">
        <f t="shared" si="5"/>
        <v>-0.11361310133060387</v>
      </c>
      <c r="BS16" s="35">
        <v>16489</v>
      </c>
      <c r="BT16" s="36">
        <f t="shared" si="5"/>
        <v>0.31522692829225485</v>
      </c>
      <c r="BU16" s="243">
        <v>264</v>
      </c>
      <c r="BV16" s="36">
        <f t="shared" si="5"/>
        <v>-0.20958083832335328</v>
      </c>
      <c r="BW16" s="35">
        <v>460574</v>
      </c>
      <c r="BX16" s="36">
        <f t="shared" si="5"/>
        <v>7.4949645358620698E-2</v>
      </c>
      <c r="BY16" s="35">
        <v>204282</v>
      </c>
      <c r="BZ16" s="36">
        <f t="shared" ref="BZ16:ED19" si="7">IFERROR(BY16/BY29-1,"-")</f>
        <v>8.1692736187742865E-2</v>
      </c>
      <c r="CA16" s="35">
        <v>78536</v>
      </c>
      <c r="CB16" s="36">
        <f t="shared" si="7"/>
        <v>6.8153689221353231E-2</v>
      </c>
      <c r="CC16" s="35">
        <v>56583</v>
      </c>
      <c r="CD16" s="36">
        <f t="shared" si="7"/>
        <v>9.2209396594989057E-2</v>
      </c>
      <c r="CE16" s="35">
        <v>121068</v>
      </c>
      <c r="CF16" s="36">
        <f t="shared" si="7"/>
        <v>6.978881328974107E-2</v>
      </c>
      <c r="CG16" s="243">
        <v>805</v>
      </c>
      <c r="CH16" s="36">
        <f t="shared" si="7"/>
        <v>-0.53682393555811281</v>
      </c>
      <c r="CI16" s="35">
        <v>52673</v>
      </c>
      <c r="CJ16" s="36">
        <f t="shared" si="7"/>
        <v>2.7805963159537983E-2</v>
      </c>
      <c r="CK16" s="35">
        <v>19760</v>
      </c>
      <c r="CL16" s="36">
        <f t="shared" si="7"/>
        <v>0.19968429360694562</v>
      </c>
      <c r="CM16" s="35">
        <v>23687</v>
      </c>
      <c r="CN16" s="36">
        <f t="shared" si="7"/>
        <v>-1.1476504465403603E-2</v>
      </c>
      <c r="CO16" s="35">
        <v>4674</v>
      </c>
      <c r="CP16" s="36">
        <f t="shared" si="7"/>
        <v>-2.5844101709045386E-2</v>
      </c>
      <c r="CQ16" s="35">
        <v>4542</v>
      </c>
      <c r="CR16" s="36">
        <f t="shared" si="7"/>
        <v>-0.20035211267605635</v>
      </c>
      <c r="CS16" s="243">
        <v>538</v>
      </c>
      <c r="CT16" s="36">
        <f t="shared" si="7"/>
        <v>-0.23252496433666192</v>
      </c>
      <c r="CU16" s="35">
        <v>59081</v>
      </c>
      <c r="CV16" s="36">
        <f t="shared" si="7"/>
        <v>0.16070411190349887</v>
      </c>
      <c r="CW16" s="35">
        <v>16860</v>
      </c>
      <c r="CX16" s="36">
        <f t="shared" si="7"/>
        <v>2.6859126621596952E-2</v>
      </c>
      <c r="CY16" s="35">
        <v>8453</v>
      </c>
      <c r="CZ16" s="36">
        <f t="shared" si="7"/>
        <v>0.48506676036542506</v>
      </c>
      <c r="DA16" s="35">
        <v>5288</v>
      </c>
      <c r="DB16" s="36">
        <f t="shared" si="7"/>
        <v>0.56126365515205201</v>
      </c>
      <c r="DC16" s="35">
        <v>29036</v>
      </c>
      <c r="DD16" s="36">
        <f t="shared" si="7"/>
        <v>0.13408584931453338</v>
      </c>
      <c r="DE16" s="243">
        <v>6</v>
      </c>
      <c r="DF16" s="36">
        <f t="shared" si="7"/>
        <v>-0.83783783783783783</v>
      </c>
      <c r="DG16" s="35">
        <v>31549</v>
      </c>
      <c r="DH16" s="36">
        <f t="shared" si="7"/>
        <v>0.2893457027258981</v>
      </c>
      <c r="DI16" s="35">
        <v>5668</v>
      </c>
      <c r="DJ16" s="36">
        <f t="shared" si="7"/>
        <v>0.82016698779704567</v>
      </c>
      <c r="DK16" s="35">
        <v>22536</v>
      </c>
      <c r="DL16" s="36">
        <f t="shared" si="7"/>
        <v>0.49096923585841878</v>
      </c>
      <c r="DM16" s="35">
        <v>1532</v>
      </c>
      <c r="DN16" s="36">
        <f t="shared" si="7"/>
        <v>-0.51069945704247843</v>
      </c>
      <c r="DO16" s="35">
        <v>2121</v>
      </c>
      <c r="DP16" s="36">
        <f t="shared" si="7"/>
        <v>-0.33196850393700783</v>
      </c>
      <c r="DQ16" s="243">
        <v>25</v>
      </c>
      <c r="DR16" s="36">
        <f t="shared" si="7"/>
        <v>-0.1071428571428571</v>
      </c>
      <c r="DS16" s="35">
        <v>95941</v>
      </c>
      <c r="DT16" s="36">
        <f t="shared" si="7"/>
        <v>0.11325002030609999</v>
      </c>
      <c r="DU16" s="35">
        <v>51536</v>
      </c>
      <c r="DV16" s="36">
        <f t="shared" si="7"/>
        <v>0.15043418086032556</v>
      </c>
      <c r="DW16" s="35">
        <v>31688</v>
      </c>
      <c r="DX16" s="36">
        <f t="shared" si="7"/>
        <v>0.21247369427970164</v>
      </c>
      <c r="DY16" s="35">
        <v>18860</v>
      </c>
      <c r="DZ16" s="36">
        <f t="shared" si="7"/>
        <v>0.22292828426922573</v>
      </c>
      <c r="EA16" s="35">
        <v>8078</v>
      </c>
      <c r="EB16" s="36">
        <f t="shared" si="7"/>
        <v>-5.36551077788191E-2</v>
      </c>
      <c r="EC16" s="243">
        <v>2116</v>
      </c>
      <c r="ED16" s="36">
        <f t="shared" si="7"/>
        <v>0.43263371699390651</v>
      </c>
    </row>
    <row r="17" spans="1:134" s="17" customFormat="1" x14ac:dyDescent="0.25">
      <c r="A17" s="242"/>
      <c r="B17" s="34" t="s">
        <v>79</v>
      </c>
      <c r="C17" s="35">
        <v>1442935</v>
      </c>
      <c r="D17" s="36">
        <f t="shared" si="0"/>
        <v>4.3561808690520509E-2</v>
      </c>
      <c r="E17" s="35">
        <v>569996</v>
      </c>
      <c r="F17" s="36">
        <f t="shared" si="0"/>
        <v>8.1098099909338917E-2</v>
      </c>
      <c r="G17" s="35">
        <v>392527</v>
      </c>
      <c r="H17" s="36">
        <f t="shared" si="1"/>
        <v>4.5027608129622365E-2</v>
      </c>
      <c r="I17" s="35">
        <v>208068</v>
      </c>
      <c r="J17" s="36">
        <f t="shared" si="2"/>
        <v>-5.4205982734391034E-3</v>
      </c>
      <c r="K17" s="35">
        <v>277737</v>
      </c>
      <c r="L17" s="36">
        <f t="shared" si="3"/>
        <v>2.0739156320977337E-2</v>
      </c>
      <c r="M17" s="243">
        <v>13583</v>
      </c>
      <c r="N17" s="244">
        <f t="shared" si="4"/>
        <v>-0.12197802197802199</v>
      </c>
      <c r="O17" s="35">
        <v>1285805</v>
      </c>
      <c r="P17" s="36">
        <f t="shared" ref="P17:BZ19" si="8">IFERROR(O17/O30-1,"-")</f>
        <v>5.9651959499662954E-2</v>
      </c>
      <c r="Q17" s="35">
        <v>495754</v>
      </c>
      <c r="R17" s="36">
        <f t="shared" si="8"/>
        <v>8.5475437689942924E-2</v>
      </c>
      <c r="S17" s="35">
        <v>351360</v>
      </c>
      <c r="T17" s="36">
        <f t="shared" si="8"/>
        <v>8.0698689419081315E-2</v>
      </c>
      <c r="U17" s="35">
        <v>195109</v>
      </c>
      <c r="V17" s="36">
        <f t="shared" si="8"/>
        <v>3.4819371296905821E-3</v>
      </c>
      <c r="W17" s="35">
        <v>250736</v>
      </c>
      <c r="X17" s="36">
        <f t="shared" si="8"/>
        <v>4.4633222649496096E-2</v>
      </c>
      <c r="Y17" s="243">
        <v>9180</v>
      </c>
      <c r="Z17" s="36">
        <f t="shared" si="8"/>
        <v>-4.1353383458646586E-2</v>
      </c>
      <c r="AA17" s="35">
        <v>157130</v>
      </c>
      <c r="AB17" s="36">
        <f t="shared" si="8"/>
        <v>-7.177457466918713E-2</v>
      </c>
      <c r="AC17" s="35">
        <v>74242</v>
      </c>
      <c r="AD17" s="36">
        <f t="shared" si="8"/>
        <v>5.2749496610986712E-2</v>
      </c>
      <c r="AE17" s="35">
        <v>41168</v>
      </c>
      <c r="AF17" s="36">
        <f t="shared" si="8"/>
        <v>-0.18464676873106101</v>
      </c>
      <c r="AG17" s="35">
        <v>12959</v>
      </c>
      <c r="AH17" s="36">
        <f t="shared" si="8"/>
        <v>-0.12261340555179423</v>
      </c>
      <c r="AI17" s="35">
        <v>27001</v>
      </c>
      <c r="AJ17" s="36">
        <f t="shared" si="8"/>
        <v>-0.15808674503445486</v>
      </c>
      <c r="AK17" s="243">
        <v>4403</v>
      </c>
      <c r="AL17" s="36">
        <f t="shared" si="8"/>
        <v>-0.25296912114014247</v>
      </c>
      <c r="AM17" s="35">
        <v>225315</v>
      </c>
      <c r="AN17" s="36">
        <f t="shared" si="8"/>
        <v>8.5290547570421094E-2</v>
      </c>
      <c r="AO17" s="35">
        <v>56734</v>
      </c>
      <c r="AP17" s="36">
        <f t="shared" si="8"/>
        <v>0.12995678065685445</v>
      </c>
      <c r="AQ17" s="35">
        <v>75406</v>
      </c>
      <c r="AR17" s="36">
        <f t="shared" si="8"/>
        <v>0.18768309970074037</v>
      </c>
      <c r="AS17" s="35">
        <v>68662</v>
      </c>
      <c r="AT17" s="36">
        <f t="shared" si="8"/>
        <v>-4.6652411763072443E-2</v>
      </c>
      <c r="AU17" s="35">
        <v>24145</v>
      </c>
      <c r="AV17" s="36">
        <f t="shared" si="8"/>
        <v>0.12140634434071806</v>
      </c>
      <c r="AW17" s="243">
        <v>4298</v>
      </c>
      <c r="AX17" s="36">
        <f t="shared" si="8"/>
        <v>0.28490284005979083</v>
      </c>
      <c r="AY17" s="35">
        <v>33093</v>
      </c>
      <c r="AZ17" s="36">
        <f t="shared" si="8"/>
        <v>6.4220478518137281E-2</v>
      </c>
      <c r="BA17" s="35">
        <v>19261</v>
      </c>
      <c r="BB17" s="36">
        <f t="shared" si="8"/>
        <v>0.10619113255226287</v>
      </c>
      <c r="BC17" s="35">
        <v>7939</v>
      </c>
      <c r="BD17" s="36">
        <f t="shared" si="8"/>
        <v>-4.4989775051124781E-2</v>
      </c>
      <c r="BE17" s="35">
        <v>1414</v>
      </c>
      <c r="BF17" s="36">
        <f t="shared" si="8"/>
        <v>0.18425460636515911</v>
      </c>
      <c r="BG17" s="35">
        <v>4749</v>
      </c>
      <c r="BH17" s="36">
        <f t="shared" si="8"/>
        <v>0.1685531496062993</v>
      </c>
      <c r="BI17" s="243">
        <v>175</v>
      </c>
      <c r="BJ17" s="36">
        <f t="shared" si="8"/>
        <v>-0.65953307392996108</v>
      </c>
      <c r="BK17" s="35">
        <v>74359</v>
      </c>
      <c r="BL17" s="36">
        <f t="shared" si="8"/>
        <v>3.9559311965005062E-3</v>
      </c>
      <c r="BM17" s="35">
        <v>29055</v>
      </c>
      <c r="BN17" s="36">
        <f t="shared" si="8"/>
        <v>1.4596501030135878E-2</v>
      </c>
      <c r="BO17" s="35">
        <v>14987</v>
      </c>
      <c r="BP17" s="36">
        <f t="shared" si="8"/>
        <v>0.20755781161872533</v>
      </c>
      <c r="BQ17" s="35">
        <v>13346</v>
      </c>
      <c r="BR17" s="36">
        <f t="shared" si="8"/>
        <v>-0.10537605577155118</v>
      </c>
      <c r="BS17" s="35">
        <v>20968</v>
      </c>
      <c r="BT17" s="36">
        <f t="shared" si="8"/>
        <v>0.1218833600856073</v>
      </c>
      <c r="BU17" s="243">
        <v>345</v>
      </c>
      <c r="BV17" s="36">
        <f t="shared" si="8"/>
        <v>-0.16666666666666663</v>
      </c>
      <c r="BW17" s="35">
        <v>514161</v>
      </c>
      <c r="BX17" s="36">
        <f t="shared" si="8"/>
        <v>6.3870157440724329E-2</v>
      </c>
      <c r="BY17" s="35">
        <v>226208</v>
      </c>
      <c r="BZ17" s="36">
        <f t="shared" si="8"/>
        <v>6.2378478908165169E-2</v>
      </c>
      <c r="CA17" s="35">
        <v>85410</v>
      </c>
      <c r="CB17" s="36">
        <f t="shared" si="7"/>
        <v>9.2213455415030898E-2</v>
      </c>
      <c r="CC17" s="35">
        <v>63911</v>
      </c>
      <c r="CD17" s="36">
        <f t="shared" si="7"/>
        <v>3.4543600369069338E-2</v>
      </c>
      <c r="CE17" s="35">
        <v>139692</v>
      </c>
      <c r="CF17" s="36">
        <f t="shared" si="7"/>
        <v>4.7614047981521246E-2</v>
      </c>
      <c r="CG17" s="243">
        <v>702</v>
      </c>
      <c r="CH17" s="36">
        <f t="shared" si="7"/>
        <v>-0.44593528018942385</v>
      </c>
      <c r="CI17" s="35">
        <v>71716</v>
      </c>
      <c r="CJ17" s="36">
        <f t="shared" si="7"/>
        <v>8.9660411760237091E-2</v>
      </c>
      <c r="CK17" s="35">
        <v>24716</v>
      </c>
      <c r="CL17" s="36">
        <f t="shared" si="7"/>
        <v>0.14452419541560557</v>
      </c>
      <c r="CM17" s="35">
        <v>33098</v>
      </c>
      <c r="CN17" s="36">
        <f t="shared" si="7"/>
        <v>9.0867143469232969E-2</v>
      </c>
      <c r="CO17" s="35">
        <v>6505</v>
      </c>
      <c r="CP17" s="36">
        <f t="shared" si="7"/>
        <v>0.18964886613021203</v>
      </c>
      <c r="CQ17" s="35">
        <v>6636</v>
      </c>
      <c r="CR17" s="36">
        <f t="shared" si="7"/>
        <v>-0.1557251908396946</v>
      </c>
      <c r="CS17" s="243">
        <v>708</v>
      </c>
      <c r="CT17" s="36">
        <f t="shared" si="7"/>
        <v>-0.3099415204678363</v>
      </c>
      <c r="CU17" s="35">
        <v>61832</v>
      </c>
      <c r="CV17" s="36">
        <f t="shared" si="7"/>
        <v>0.25984637013794076</v>
      </c>
      <c r="CW17" s="35">
        <v>19488</v>
      </c>
      <c r="CX17" s="36">
        <f t="shared" si="7"/>
        <v>0.28693125536551545</v>
      </c>
      <c r="CY17" s="35">
        <v>8725</v>
      </c>
      <c r="CZ17" s="36">
        <f t="shared" si="7"/>
        <v>0.30829209776578193</v>
      </c>
      <c r="DA17" s="35">
        <v>6100</v>
      </c>
      <c r="DB17" s="36">
        <f t="shared" si="7"/>
        <v>0.92550505050505061</v>
      </c>
      <c r="DC17" s="35">
        <v>27700</v>
      </c>
      <c r="DD17" s="36">
        <f t="shared" si="7"/>
        <v>0.14804376657824925</v>
      </c>
      <c r="DE17" s="243">
        <v>24</v>
      </c>
      <c r="DF17" s="36">
        <f t="shared" si="7"/>
        <v>0.71428571428571419</v>
      </c>
      <c r="DG17" s="35">
        <v>123888</v>
      </c>
      <c r="DH17" s="36">
        <f t="shared" si="7"/>
        <v>-3.7127423930361836E-2</v>
      </c>
      <c r="DI17" s="35">
        <v>31991</v>
      </c>
      <c r="DJ17" s="36">
        <f t="shared" si="7"/>
        <v>5.5003771687200942E-3</v>
      </c>
      <c r="DK17" s="35">
        <v>80064</v>
      </c>
      <c r="DL17" s="36">
        <f t="shared" si="7"/>
        <v>-2.7936623565835039E-2</v>
      </c>
      <c r="DM17" s="35">
        <v>5766</v>
      </c>
      <c r="DN17" s="36">
        <f t="shared" si="7"/>
        <v>-2.3208538031509351E-2</v>
      </c>
      <c r="DO17" s="35">
        <v>5252</v>
      </c>
      <c r="DP17" s="36">
        <f t="shared" si="7"/>
        <v>-0.37956290608387477</v>
      </c>
      <c r="DQ17" s="243">
        <v>868</v>
      </c>
      <c r="DR17" s="36">
        <f t="shared" si="7"/>
        <v>24.529411764705884</v>
      </c>
      <c r="DS17" s="35">
        <v>93910</v>
      </c>
      <c r="DT17" s="36">
        <f t="shared" si="7"/>
        <v>8.419392311709295E-4</v>
      </c>
      <c r="DU17" s="35">
        <v>59148</v>
      </c>
      <c r="DV17" s="36">
        <f t="shared" si="7"/>
        <v>2.830319888734345E-2</v>
      </c>
      <c r="DW17" s="35">
        <v>36337</v>
      </c>
      <c r="DX17" s="36">
        <f t="shared" si="7"/>
        <v>9.0055497225138836E-2</v>
      </c>
      <c r="DY17" s="35">
        <v>19671</v>
      </c>
      <c r="DZ17" s="36">
        <f t="shared" si="7"/>
        <v>0.20400293793609992</v>
      </c>
      <c r="EA17" s="35">
        <v>11712</v>
      </c>
      <c r="EB17" s="36">
        <f t="shared" si="7"/>
        <v>-2.1880741606814746E-2</v>
      </c>
      <c r="EC17" s="243">
        <v>1987</v>
      </c>
      <c r="ED17" s="36">
        <f t="shared" si="7"/>
        <v>-0.27082568807339447</v>
      </c>
    </row>
    <row r="18" spans="1:134" s="17" customFormat="1" x14ac:dyDescent="0.25">
      <c r="A18" s="242"/>
      <c r="B18" s="34" t="s">
        <v>81</v>
      </c>
      <c r="C18" s="35">
        <v>1475964</v>
      </c>
      <c r="D18" s="36">
        <f t="shared" si="0"/>
        <v>8.8739605639454711E-2</v>
      </c>
      <c r="E18" s="35">
        <v>605064</v>
      </c>
      <c r="F18" s="36">
        <f t="shared" si="0"/>
        <v>5.2093096043331233E-2</v>
      </c>
      <c r="G18" s="35">
        <v>424973</v>
      </c>
      <c r="H18" s="36">
        <f t="shared" si="1"/>
        <v>9.2891382839743741E-2</v>
      </c>
      <c r="I18" s="35">
        <v>216177</v>
      </c>
      <c r="J18" s="36">
        <f t="shared" si="2"/>
        <v>0.11014281385926084</v>
      </c>
      <c r="K18" s="35">
        <v>277861</v>
      </c>
      <c r="L18" s="36">
        <f t="shared" si="3"/>
        <v>0.16710560028898214</v>
      </c>
      <c r="M18" s="243">
        <v>30551</v>
      </c>
      <c r="N18" s="244">
        <f t="shared" si="4"/>
        <v>0.14153869147703912</v>
      </c>
      <c r="O18" s="35">
        <v>1348589</v>
      </c>
      <c r="P18" s="36">
        <f t="shared" si="8"/>
        <v>0.10548237165036767</v>
      </c>
      <c r="Q18" s="35">
        <v>548537</v>
      </c>
      <c r="R18" s="36">
        <f t="shared" si="8"/>
        <v>7.5898172175246748E-2</v>
      </c>
      <c r="S18" s="35">
        <v>386165</v>
      </c>
      <c r="T18" s="36">
        <f t="shared" si="8"/>
        <v>0.10017264760515543</v>
      </c>
      <c r="U18" s="35">
        <v>204350</v>
      </c>
      <c r="V18" s="36">
        <f t="shared" si="8"/>
        <v>0.10951845758745571</v>
      </c>
      <c r="W18" s="35">
        <v>259652</v>
      </c>
      <c r="X18" s="36">
        <f t="shared" si="8"/>
        <v>0.19351146617146164</v>
      </c>
      <c r="Y18" s="243">
        <v>25615</v>
      </c>
      <c r="Z18" s="36">
        <f t="shared" si="8"/>
        <v>0.17613297212911516</v>
      </c>
      <c r="AA18" s="35">
        <v>127375</v>
      </c>
      <c r="AB18" s="36">
        <f t="shared" si="8"/>
        <v>-6.1715026555582586E-2</v>
      </c>
      <c r="AC18" s="35">
        <v>56527</v>
      </c>
      <c r="AD18" s="36">
        <f t="shared" si="8"/>
        <v>-0.13385838836706865</v>
      </c>
      <c r="AE18" s="35">
        <v>38808</v>
      </c>
      <c r="AF18" s="36">
        <f t="shared" si="8"/>
        <v>2.5364616360177505E-2</v>
      </c>
      <c r="AG18" s="35">
        <v>11827</v>
      </c>
      <c r="AH18" s="36">
        <f t="shared" si="8"/>
        <v>0.12104265402843595</v>
      </c>
      <c r="AI18" s="35">
        <v>18209</v>
      </c>
      <c r="AJ18" s="36">
        <f t="shared" si="8"/>
        <v>-0.11283800243605357</v>
      </c>
      <c r="AK18" s="243">
        <v>4936</v>
      </c>
      <c r="AL18" s="36">
        <f t="shared" si="8"/>
        <v>-9.6308186195827039E-3</v>
      </c>
      <c r="AM18" s="35">
        <v>276807</v>
      </c>
      <c r="AN18" s="36">
        <f t="shared" si="8"/>
        <v>0.10104891349745238</v>
      </c>
      <c r="AO18" s="35">
        <v>92291</v>
      </c>
      <c r="AP18" s="36">
        <f t="shared" si="8"/>
        <v>6.4892058107468786E-2</v>
      </c>
      <c r="AQ18" s="35">
        <v>78934</v>
      </c>
      <c r="AR18" s="36">
        <f t="shared" si="8"/>
        <v>-1.0145091105175363E-2</v>
      </c>
      <c r="AS18" s="35">
        <v>71870</v>
      </c>
      <c r="AT18" s="36">
        <f t="shared" si="8"/>
        <v>3.4234649091249292E-2</v>
      </c>
      <c r="AU18" s="35">
        <v>39019</v>
      </c>
      <c r="AV18" s="36">
        <f t="shared" si="8"/>
        <v>0.25531641089984869</v>
      </c>
      <c r="AW18" s="243">
        <v>11596</v>
      </c>
      <c r="AX18" s="36">
        <f t="shared" si="8"/>
        <v>-0.26290363590134758</v>
      </c>
      <c r="AY18" s="35">
        <v>41340</v>
      </c>
      <c r="AZ18" s="36">
        <f t="shared" si="8"/>
        <v>0.10546582522194892</v>
      </c>
      <c r="BA18" s="35">
        <v>24153</v>
      </c>
      <c r="BB18" s="36">
        <f t="shared" si="8"/>
        <v>0.10282635496096071</v>
      </c>
      <c r="BC18" s="35">
        <v>9316</v>
      </c>
      <c r="BD18" s="36">
        <f t="shared" si="8"/>
        <v>5.9599636032757086E-2</v>
      </c>
      <c r="BE18" s="35">
        <v>2894</v>
      </c>
      <c r="BF18" s="36">
        <f t="shared" si="8"/>
        <v>0.21750105174589818</v>
      </c>
      <c r="BG18" s="35">
        <v>5284</v>
      </c>
      <c r="BH18" s="36">
        <f t="shared" si="8"/>
        <v>0.26019556403529687</v>
      </c>
      <c r="BI18" s="243">
        <v>390</v>
      </c>
      <c r="BJ18" s="36">
        <f t="shared" si="8"/>
        <v>-0.41529235382308849</v>
      </c>
      <c r="BK18" s="35">
        <v>65441</v>
      </c>
      <c r="BL18" s="36">
        <f t="shared" si="8"/>
        <v>4.9221593368713012E-2</v>
      </c>
      <c r="BM18" s="35">
        <v>28531</v>
      </c>
      <c r="BN18" s="36">
        <f t="shared" si="8"/>
        <v>2.7662716565212797E-2</v>
      </c>
      <c r="BO18" s="35">
        <v>12000</v>
      </c>
      <c r="BP18" s="36">
        <f t="shared" si="8"/>
        <v>8.0594326879783962E-2</v>
      </c>
      <c r="BQ18" s="35">
        <v>8895</v>
      </c>
      <c r="BR18" s="36">
        <f t="shared" si="8"/>
        <v>-0.15997733497025213</v>
      </c>
      <c r="BS18" s="35">
        <v>16765</v>
      </c>
      <c r="BT18" s="36">
        <f t="shared" si="8"/>
        <v>0.20620188502769987</v>
      </c>
      <c r="BU18" s="243">
        <v>448</v>
      </c>
      <c r="BV18" s="36">
        <f t="shared" si="8"/>
        <v>-0.53719008264462809</v>
      </c>
      <c r="BW18" s="35">
        <v>465832</v>
      </c>
      <c r="BX18" s="36">
        <f t="shared" si="8"/>
        <v>0.1223244832072472</v>
      </c>
      <c r="BY18" s="35">
        <v>216801</v>
      </c>
      <c r="BZ18" s="36">
        <f t="shared" si="8"/>
        <v>0.14360391819682761</v>
      </c>
      <c r="CA18" s="35">
        <v>81873</v>
      </c>
      <c r="CB18" s="36">
        <f t="shared" si="7"/>
        <v>0.3715448788822997</v>
      </c>
      <c r="CC18" s="35">
        <v>70756</v>
      </c>
      <c r="CD18" s="36">
        <f t="shared" si="7"/>
        <v>0.21940542869452817</v>
      </c>
      <c r="CE18" s="35">
        <v>129717</v>
      </c>
      <c r="CF18" s="36">
        <f t="shared" si="7"/>
        <v>0.17098468982451065</v>
      </c>
      <c r="CG18" s="243">
        <v>9542</v>
      </c>
      <c r="CH18" s="36">
        <f t="shared" si="7"/>
        <v>11.078481012658228</v>
      </c>
      <c r="CI18" s="35">
        <v>55889</v>
      </c>
      <c r="CJ18" s="36">
        <f t="shared" si="7"/>
        <v>1.2361160874239108E-3</v>
      </c>
      <c r="CK18" s="35">
        <v>22558</v>
      </c>
      <c r="CL18" s="36">
        <f t="shared" si="7"/>
        <v>0.11309582552057629</v>
      </c>
      <c r="CM18" s="35">
        <v>21309</v>
      </c>
      <c r="CN18" s="36">
        <f t="shared" si="7"/>
        <v>3.7641215426567953E-2</v>
      </c>
      <c r="CO18" s="35">
        <v>5733</v>
      </c>
      <c r="CP18" s="36">
        <f t="shared" si="7"/>
        <v>-8.59375E-2</v>
      </c>
      <c r="CQ18" s="35">
        <v>5884</v>
      </c>
      <c r="CR18" s="36">
        <f t="shared" si="7"/>
        <v>-0.29868891537544695</v>
      </c>
      <c r="CS18" s="243">
        <v>669</v>
      </c>
      <c r="CT18" s="36">
        <f t="shared" si="7"/>
        <v>-0.23542857142857143</v>
      </c>
      <c r="CU18" s="35">
        <v>71565</v>
      </c>
      <c r="CV18" s="36">
        <f t="shared" si="7"/>
        <v>0.3811104463786017</v>
      </c>
      <c r="CW18" s="35">
        <v>22883</v>
      </c>
      <c r="CX18" s="36">
        <f t="shared" si="7"/>
        <v>0.35410379312385354</v>
      </c>
      <c r="CY18" s="35">
        <v>9547</v>
      </c>
      <c r="CZ18" s="36">
        <f t="shared" si="7"/>
        <v>0.16072948328267467</v>
      </c>
      <c r="DA18" s="35">
        <v>5948</v>
      </c>
      <c r="DB18" s="36">
        <f t="shared" si="7"/>
        <v>0.32265955081165232</v>
      </c>
      <c r="DC18" s="35">
        <v>33582</v>
      </c>
      <c r="DD18" s="36">
        <f t="shared" si="7"/>
        <v>0.50450248644773987</v>
      </c>
      <c r="DE18" s="243">
        <v>79</v>
      </c>
      <c r="DF18" s="36">
        <f t="shared" si="7"/>
        <v>0.75555555555555554</v>
      </c>
      <c r="DG18" s="35">
        <v>188184</v>
      </c>
      <c r="DH18" s="36">
        <f t="shared" si="7"/>
        <v>-2.4837156759613843E-2</v>
      </c>
      <c r="DI18" s="35">
        <v>49277</v>
      </c>
      <c r="DJ18" s="36">
        <f t="shared" si="7"/>
        <v>-0.12218540686903234</v>
      </c>
      <c r="DK18" s="35">
        <v>123080</v>
      </c>
      <c r="DL18" s="36">
        <f t="shared" si="7"/>
        <v>1.7148051733399505E-2</v>
      </c>
      <c r="DM18" s="35">
        <v>8694</v>
      </c>
      <c r="DN18" s="36">
        <f t="shared" si="7"/>
        <v>7.4128984432913159E-2</v>
      </c>
      <c r="DO18" s="35">
        <v>8907</v>
      </c>
      <c r="DP18" s="36">
        <f t="shared" si="7"/>
        <v>-0.15236010658545873</v>
      </c>
      <c r="DQ18" s="243">
        <v>1132</v>
      </c>
      <c r="DR18" s="36">
        <f t="shared" si="7"/>
        <v>1.4555314533622559</v>
      </c>
      <c r="DS18" s="35">
        <v>102391</v>
      </c>
      <c r="DT18" s="36">
        <f t="shared" si="7"/>
        <v>0.21142674601578304</v>
      </c>
      <c r="DU18" s="35">
        <v>59753</v>
      </c>
      <c r="DV18" s="36">
        <f t="shared" si="7"/>
        <v>-3.7499395950451819E-2</v>
      </c>
      <c r="DW18" s="35">
        <v>36437</v>
      </c>
      <c r="DX18" s="36">
        <f t="shared" si="7"/>
        <v>0.16732876273467023</v>
      </c>
      <c r="DY18" s="35">
        <v>18263</v>
      </c>
      <c r="DZ18" s="36">
        <f t="shared" si="7"/>
        <v>0.19008210608627651</v>
      </c>
      <c r="EA18" s="35">
        <v>12810</v>
      </c>
      <c r="EB18" s="36">
        <f t="shared" si="7"/>
        <v>0.38771530711732205</v>
      </c>
      <c r="EC18" s="243">
        <v>1669</v>
      </c>
      <c r="ED18" s="36">
        <f t="shared" si="7"/>
        <v>-0.22444237918215615</v>
      </c>
    </row>
    <row r="19" spans="1:134" s="17" customFormat="1" x14ac:dyDescent="0.25">
      <c r="A19" s="242"/>
      <c r="B19" s="34" t="s">
        <v>83</v>
      </c>
      <c r="C19" s="35">
        <v>1569613</v>
      </c>
      <c r="D19" s="36">
        <f t="shared" si="0"/>
        <v>8.3321025060563603E-2</v>
      </c>
      <c r="E19" s="35">
        <v>636062</v>
      </c>
      <c r="F19" s="36">
        <f t="shared" si="0"/>
        <v>8.7661038512443668E-2</v>
      </c>
      <c r="G19" s="35">
        <v>465099</v>
      </c>
      <c r="H19" s="36">
        <f t="shared" si="1"/>
        <v>0.1034796101394122</v>
      </c>
      <c r="I19" s="35">
        <v>230895</v>
      </c>
      <c r="J19" s="36">
        <f t="shared" si="2"/>
        <v>9.8704747040237573E-2</v>
      </c>
      <c r="K19" s="35">
        <v>300753</v>
      </c>
      <c r="L19" s="36">
        <f t="shared" si="3"/>
        <v>0.14025682535951378</v>
      </c>
      <c r="M19" s="243">
        <v>37974</v>
      </c>
      <c r="N19" s="244">
        <f t="shared" si="4"/>
        <v>0.6899866488651536</v>
      </c>
      <c r="O19" s="35">
        <v>1443192</v>
      </c>
      <c r="P19" s="36">
        <f t="shared" si="8"/>
        <v>9.5366978813578696E-2</v>
      </c>
      <c r="Q19" s="35">
        <v>578100</v>
      </c>
      <c r="R19" s="36">
        <f t="shared" si="8"/>
        <v>9.8016125509264196E-2</v>
      </c>
      <c r="S19" s="35">
        <v>430708</v>
      </c>
      <c r="T19" s="36">
        <f t="shared" si="8"/>
        <v>0.12412957917045109</v>
      </c>
      <c r="U19" s="35">
        <v>218318</v>
      </c>
      <c r="V19" s="36">
        <f t="shared" si="8"/>
        <v>0.10284452841244907</v>
      </c>
      <c r="W19" s="35">
        <v>279491</v>
      </c>
      <c r="X19" s="36">
        <f t="shared" si="8"/>
        <v>0.16102888334087995</v>
      </c>
      <c r="Y19" s="243">
        <v>33781</v>
      </c>
      <c r="Z19" s="36">
        <f t="shared" si="8"/>
        <v>0.74075028341749971</v>
      </c>
      <c r="AA19" s="35">
        <v>126421</v>
      </c>
      <c r="AB19" s="36">
        <f t="shared" si="8"/>
        <v>-3.7511039376313282E-2</v>
      </c>
      <c r="AC19" s="35">
        <v>57962</v>
      </c>
      <c r="AD19" s="36">
        <f t="shared" si="8"/>
        <v>-5.8487556386463968E-3</v>
      </c>
      <c r="AE19" s="35">
        <v>34390</v>
      </c>
      <c r="AF19" s="36">
        <f t="shared" si="8"/>
        <v>-0.10293196994991649</v>
      </c>
      <c r="AG19" s="35">
        <v>12577</v>
      </c>
      <c r="AH19" s="36">
        <f t="shared" si="8"/>
        <v>3.1493479865496665E-2</v>
      </c>
      <c r="AI19" s="35">
        <v>21262</v>
      </c>
      <c r="AJ19" s="36">
        <f t="shared" si="8"/>
        <v>-7.6849600555748521E-2</v>
      </c>
      <c r="AK19" s="243">
        <v>4192</v>
      </c>
      <c r="AL19" s="36">
        <f t="shared" si="8"/>
        <v>0.36769983686786301</v>
      </c>
      <c r="AM19" s="35">
        <v>289422</v>
      </c>
      <c r="AN19" s="36">
        <f t="shared" si="8"/>
        <v>0.12223437172835783</v>
      </c>
      <c r="AO19" s="35">
        <v>94800</v>
      </c>
      <c r="AP19" s="36">
        <f t="shared" si="8"/>
        <v>0.15005277140881468</v>
      </c>
      <c r="AQ19" s="35">
        <v>96403</v>
      </c>
      <c r="AR19" s="36">
        <f t="shared" si="8"/>
        <v>0.14729964534786855</v>
      </c>
      <c r="AS19" s="35">
        <v>75198</v>
      </c>
      <c r="AT19" s="36">
        <f t="shared" si="8"/>
        <v>5.9484896302975709E-2</v>
      </c>
      <c r="AU19" s="35">
        <v>34075</v>
      </c>
      <c r="AV19" s="36">
        <f t="shared" si="8"/>
        <v>0.1225128475424957</v>
      </c>
      <c r="AW19" s="243">
        <v>12231</v>
      </c>
      <c r="AX19" s="36">
        <f t="shared" si="8"/>
        <v>0.10149495677233422</v>
      </c>
      <c r="AY19" s="35">
        <v>44505</v>
      </c>
      <c r="AZ19" s="36">
        <f t="shared" si="8"/>
        <v>7.8307852591282368E-2</v>
      </c>
      <c r="BA19" s="35">
        <v>25432</v>
      </c>
      <c r="BB19" s="36">
        <f t="shared" si="8"/>
        <v>0.10434669329975255</v>
      </c>
      <c r="BC19" s="35">
        <v>10664</v>
      </c>
      <c r="BD19" s="36">
        <f t="shared" si="8"/>
        <v>9.4866529774127351E-2</v>
      </c>
      <c r="BE19" s="35">
        <v>3728</v>
      </c>
      <c r="BF19" s="36">
        <f t="shared" si="8"/>
        <v>0.13072490142553828</v>
      </c>
      <c r="BG19" s="35">
        <v>5075</v>
      </c>
      <c r="BH19" s="36">
        <f t="shared" si="8"/>
        <v>-5.3348255922402554E-2</v>
      </c>
      <c r="BI19" s="243">
        <v>299</v>
      </c>
      <c r="BJ19" s="36">
        <f t="shared" si="8"/>
        <v>-0.32045454545454544</v>
      </c>
      <c r="BK19" s="35">
        <v>77160</v>
      </c>
      <c r="BL19" s="36">
        <f t="shared" si="8"/>
        <v>-5.3181829337129116E-2</v>
      </c>
      <c r="BM19" s="35">
        <v>32911</v>
      </c>
      <c r="BN19" s="36">
        <f t="shared" si="8"/>
        <v>-4.2338357679101435E-2</v>
      </c>
      <c r="BO19" s="35">
        <v>12661</v>
      </c>
      <c r="BP19" s="36">
        <f t="shared" si="8"/>
        <v>-0.13964392497961398</v>
      </c>
      <c r="BQ19" s="35">
        <v>10771</v>
      </c>
      <c r="BR19" s="36">
        <f t="shared" si="8"/>
        <v>-0.23425280818996164</v>
      </c>
      <c r="BS19" s="35">
        <v>21417</v>
      </c>
      <c r="BT19" s="36">
        <f t="shared" si="8"/>
        <v>8.986820009159846E-2</v>
      </c>
      <c r="BU19" s="243">
        <v>564</v>
      </c>
      <c r="BV19" s="36">
        <f t="shared" si="8"/>
        <v>0.38916256157635476</v>
      </c>
      <c r="BW19" s="35">
        <v>515745</v>
      </c>
      <c r="BX19" s="36">
        <f t="shared" si="8"/>
        <v>9.9704681386398208E-2</v>
      </c>
      <c r="BY19" s="35">
        <v>235730</v>
      </c>
      <c r="BZ19" s="36">
        <f t="shared" si="8"/>
        <v>8.7581373675298835E-2</v>
      </c>
      <c r="CA19" s="35">
        <v>95981</v>
      </c>
      <c r="CB19" s="36">
        <f t="shared" si="7"/>
        <v>0.29688281154994667</v>
      </c>
      <c r="CC19" s="35">
        <v>79984</v>
      </c>
      <c r="CD19" s="36">
        <f t="shared" si="7"/>
        <v>0.23967761934283938</v>
      </c>
      <c r="CE19" s="35">
        <v>149841</v>
      </c>
      <c r="CF19" s="36">
        <f t="shared" si="7"/>
        <v>0.19666972806772343</v>
      </c>
      <c r="CG19" s="243">
        <v>14469</v>
      </c>
      <c r="CH19" s="36">
        <f t="shared" si="7"/>
        <v>2.0576923076923075</v>
      </c>
      <c r="CI19" s="35">
        <v>60081</v>
      </c>
      <c r="CJ19" s="36">
        <f t="shared" si="7"/>
        <v>0.13065979148631857</v>
      </c>
      <c r="CK19" s="35">
        <v>22500</v>
      </c>
      <c r="CL19" s="36">
        <f t="shared" si="7"/>
        <v>0.34016320209661077</v>
      </c>
      <c r="CM19" s="35">
        <v>23070</v>
      </c>
      <c r="CN19" s="36">
        <f t="shared" si="7"/>
        <v>3.0508777415464428E-2</v>
      </c>
      <c r="CO19" s="35">
        <v>6220</v>
      </c>
      <c r="CP19" s="36">
        <f t="shared" si="7"/>
        <v>3.476958908667438E-2</v>
      </c>
      <c r="CQ19" s="35">
        <v>8622</v>
      </c>
      <c r="CR19" s="36">
        <f t="shared" si="7"/>
        <v>-5.8425248443813471E-2</v>
      </c>
      <c r="CS19" s="243">
        <v>1020</v>
      </c>
      <c r="CT19" s="36">
        <f t="shared" si="7"/>
        <v>1.2516556291390728</v>
      </c>
      <c r="CU19" s="35">
        <v>58888</v>
      </c>
      <c r="CV19" s="36">
        <f t="shared" si="7"/>
        <v>0.18920010501019813</v>
      </c>
      <c r="CW19" s="35">
        <v>18830</v>
      </c>
      <c r="CX19" s="36">
        <f t="shared" si="7"/>
        <v>0.24537037037037046</v>
      </c>
      <c r="CY19" s="35">
        <v>9432</v>
      </c>
      <c r="CZ19" s="36">
        <f t="shared" si="7"/>
        <v>6.0848048588460157E-2</v>
      </c>
      <c r="DA19" s="35">
        <v>5552</v>
      </c>
      <c r="DB19" s="36">
        <f t="shared" si="7"/>
        <v>0.21727691295768481</v>
      </c>
      <c r="DC19" s="35">
        <v>25428</v>
      </c>
      <c r="DD19" s="36">
        <f t="shared" si="7"/>
        <v>0.20255379522345707</v>
      </c>
      <c r="DE19" s="243">
        <v>14</v>
      </c>
      <c r="DF19" s="36">
        <f t="shared" si="7"/>
        <v>-0.79104477611940305</v>
      </c>
      <c r="DG19" s="35">
        <v>202415</v>
      </c>
      <c r="DH19" s="36">
        <f t="shared" si="7"/>
        <v>6.5684245994766632E-2</v>
      </c>
      <c r="DI19" s="35">
        <v>52490</v>
      </c>
      <c r="DJ19" s="36">
        <f t="shared" si="7"/>
        <v>9.6832163156135076E-2</v>
      </c>
      <c r="DK19" s="35">
        <v>131889</v>
      </c>
      <c r="DL19" s="36">
        <f t="shared" si="7"/>
        <v>6.3055148066351707E-2</v>
      </c>
      <c r="DM19" s="35">
        <v>8832</v>
      </c>
      <c r="DN19" s="36">
        <f t="shared" si="7"/>
        <v>8.8623197337606374E-2</v>
      </c>
      <c r="DO19" s="35">
        <v>10174</v>
      </c>
      <c r="DP19" s="36">
        <f t="shared" si="7"/>
        <v>7.3093555532116827E-2</v>
      </c>
      <c r="DQ19" s="243">
        <v>1329</v>
      </c>
      <c r="DR19" s="36">
        <f t="shared" si="7"/>
        <v>0.86919831223628696</v>
      </c>
      <c r="DS19" s="35">
        <v>113030</v>
      </c>
      <c r="DT19" s="36">
        <f t="shared" si="7"/>
        <v>0.10321604606900592</v>
      </c>
      <c r="DU19" s="35">
        <v>62173</v>
      </c>
      <c r="DV19" s="36">
        <f t="shared" si="7"/>
        <v>-2.2307099756065929E-3</v>
      </c>
      <c r="DW19" s="35">
        <v>37460</v>
      </c>
      <c r="DX19" s="36">
        <f t="shared" si="7"/>
        <v>9.8565940350156867E-2</v>
      </c>
      <c r="DY19" s="35">
        <v>17339</v>
      </c>
      <c r="DZ19" s="36">
        <f t="shared" si="7"/>
        <v>0.10771098192039874</v>
      </c>
      <c r="EA19" s="35">
        <v>15217</v>
      </c>
      <c r="EB19" s="36">
        <f t="shared" si="7"/>
        <v>0.28641474342717044</v>
      </c>
      <c r="EC19" s="243">
        <v>3330</v>
      </c>
      <c r="ED19" s="36">
        <f t="shared" si="7"/>
        <v>1.6179245283018866</v>
      </c>
    </row>
    <row r="20" spans="1:134" s="247" customFormat="1" ht="34.5" customHeight="1" x14ac:dyDescent="0.25">
      <c r="A20" s="242"/>
      <c r="B20" s="37" t="s">
        <v>222</v>
      </c>
      <c r="C20" s="38">
        <v>16210911</v>
      </c>
      <c r="D20" s="39">
        <v>0.10901595723393176</v>
      </c>
      <c r="E20" s="38">
        <v>6572823</v>
      </c>
      <c r="F20" s="39">
        <v>0.10440587983847993</v>
      </c>
      <c r="G20" s="38">
        <v>4340676</v>
      </c>
      <c r="H20" s="39">
        <v>0.12218772879757434</v>
      </c>
      <c r="I20" s="38">
        <v>2380581</v>
      </c>
      <c r="J20" s="39">
        <v>0.11359081876662969</v>
      </c>
      <c r="K20" s="38">
        <v>3179036</v>
      </c>
      <c r="L20" s="39">
        <v>0.12882643504740909</v>
      </c>
      <c r="M20" s="245">
        <v>233427</v>
      </c>
      <c r="N20" s="246">
        <v>4.0454466438750059E-2</v>
      </c>
      <c r="O20" s="38">
        <v>14266572</v>
      </c>
      <c r="P20" s="39">
        <v>0.12385396660193693</v>
      </c>
      <c r="Q20" s="38">
        <v>5678405</v>
      </c>
      <c r="R20" s="39">
        <v>0.13394153368732375</v>
      </c>
      <c r="S20" s="38">
        <v>3811475</v>
      </c>
      <c r="T20" s="39">
        <v>0.17228288634148448</v>
      </c>
      <c r="U20" s="38">
        <v>2203105</v>
      </c>
      <c r="V20" s="39">
        <v>0.15997217884307369</v>
      </c>
      <c r="W20" s="38">
        <v>2853186</v>
      </c>
      <c r="X20" s="39">
        <v>0.19186576447794845</v>
      </c>
      <c r="Y20" s="245">
        <v>177831</v>
      </c>
      <c r="Z20" s="39">
        <v>1.1118817172376936</v>
      </c>
      <c r="AA20" s="38">
        <v>1944338</v>
      </c>
      <c r="AB20" s="39">
        <v>1.1068337690120833E-2</v>
      </c>
      <c r="AC20" s="38">
        <v>894417</v>
      </c>
      <c r="AD20" s="39">
        <v>7.0893887256556987E-2</v>
      </c>
      <c r="AE20" s="38">
        <v>529201</v>
      </c>
      <c r="AF20" s="39">
        <v>-3.9926779134593193E-2</v>
      </c>
      <c r="AG20" s="38">
        <v>177475</v>
      </c>
      <c r="AH20" s="39">
        <v>4.8937616359821412E-2</v>
      </c>
      <c r="AI20" s="38">
        <v>325853</v>
      </c>
      <c r="AJ20" s="39">
        <v>-6.9507187444673546E-2</v>
      </c>
      <c r="AK20" s="245">
        <v>55596</v>
      </c>
      <c r="AL20" s="246">
        <v>-0.20398608307203303</v>
      </c>
      <c r="AM20" s="38">
        <v>2551711</v>
      </c>
      <c r="AN20" s="39">
        <v>0.1217480678206917</v>
      </c>
      <c r="AO20" s="38">
        <v>773544</v>
      </c>
      <c r="AP20" s="39">
        <v>0.16092316281415187</v>
      </c>
      <c r="AQ20" s="38">
        <v>819660</v>
      </c>
      <c r="AR20" s="39">
        <v>0.13690237586325993</v>
      </c>
      <c r="AS20" s="38">
        <v>759857</v>
      </c>
      <c r="AT20" s="39">
        <v>6.1577493674741302E-2</v>
      </c>
      <c r="AU20" s="38">
        <v>305208</v>
      </c>
      <c r="AV20" s="39">
        <v>0.15646325521474713</v>
      </c>
      <c r="AW20" s="245">
        <v>78226</v>
      </c>
      <c r="AX20" s="246">
        <v>-6.6326104340976078E-2</v>
      </c>
      <c r="AY20" s="38">
        <v>432062</v>
      </c>
      <c r="AZ20" s="39">
        <v>6.0251430029766295E-2</v>
      </c>
      <c r="BA20" s="38">
        <v>238263</v>
      </c>
      <c r="BB20" s="39">
        <v>3.3347211741133087E-2</v>
      </c>
      <c r="BC20" s="38">
        <v>108972</v>
      </c>
      <c r="BD20" s="39">
        <v>2.8309364737855391E-2</v>
      </c>
      <c r="BE20" s="38">
        <v>24817</v>
      </c>
      <c r="BF20" s="39">
        <v>0.37239396117900792</v>
      </c>
      <c r="BG20" s="38">
        <v>59721</v>
      </c>
      <c r="BH20" s="39">
        <v>0.1853873484051527</v>
      </c>
      <c r="BI20" s="245">
        <v>4118</v>
      </c>
      <c r="BJ20" s="246">
        <v>-0.1919152276295133</v>
      </c>
      <c r="BK20" s="38">
        <v>841310</v>
      </c>
      <c r="BL20" s="39">
        <v>8.5366624566690641E-2</v>
      </c>
      <c r="BM20" s="38">
        <v>335897</v>
      </c>
      <c r="BN20" s="39">
        <v>5.4399859370242387E-2</v>
      </c>
      <c r="BO20" s="38">
        <v>158745</v>
      </c>
      <c r="BP20" s="39">
        <v>0.16408421268763429</v>
      </c>
      <c r="BQ20" s="38">
        <v>136653</v>
      </c>
      <c r="BR20" s="39">
        <v>-6.3982081455402295E-2</v>
      </c>
      <c r="BS20" s="38">
        <v>223126</v>
      </c>
      <c r="BT20" s="39">
        <v>0.20448484717618731</v>
      </c>
      <c r="BU20" s="245">
        <v>5975</v>
      </c>
      <c r="BV20" s="246">
        <v>-8.87601037059631E-2</v>
      </c>
      <c r="BW20" s="38">
        <v>5612270</v>
      </c>
      <c r="BX20" s="39">
        <v>0.13254726119174087</v>
      </c>
      <c r="BY20" s="38">
        <v>2500430</v>
      </c>
      <c r="BZ20" s="39">
        <v>9.8920562146235902E-2</v>
      </c>
      <c r="CA20" s="38">
        <v>947449</v>
      </c>
      <c r="CB20" s="39">
        <v>0.19553734567589665</v>
      </c>
      <c r="CC20" s="38">
        <v>737659</v>
      </c>
      <c r="CD20" s="39">
        <v>0.21942022660622951</v>
      </c>
      <c r="CE20" s="38">
        <v>1538786</v>
      </c>
      <c r="CF20" s="39">
        <v>0.17329606323107694</v>
      </c>
      <c r="CG20" s="245">
        <v>45277</v>
      </c>
      <c r="CH20" s="246">
        <v>0.81050063979526543</v>
      </c>
      <c r="CI20" s="38">
        <v>658423</v>
      </c>
      <c r="CJ20" s="39">
        <v>3.2577310162504869E-3</v>
      </c>
      <c r="CK20" s="38">
        <v>238075</v>
      </c>
      <c r="CL20" s="39">
        <v>9.5055862452796402E-2</v>
      </c>
      <c r="CM20" s="38">
        <v>273327</v>
      </c>
      <c r="CN20" s="39">
        <v>-7.0657386148972323E-3</v>
      </c>
      <c r="CO20" s="38">
        <v>63335</v>
      </c>
      <c r="CP20" s="39">
        <v>-3.6583510800121677E-2</v>
      </c>
      <c r="CQ20" s="38">
        <v>81197</v>
      </c>
      <c r="CR20" s="39">
        <v>-0.13693664965986396</v>
      </c>
      <c r="CS20" s="245">
        <v>8166</v>
      </c>
      <c r="CT20" s="246">
        <v>-7.6035302104548563E-2</v>
      </c>
      <c r="CU20" s="38">
        <v>725824</v>
      </c>
      <c r="CV20" s="39">
        <v>0.27223712117228449</v>
      </c>
      <c r="CW20" s="38">
        <v>205954</v>
      </c>
      <c r="CX20" s="39">
        <v>0.12784145359757737</v>
      </c>
      <c r="CY20" s="38">
        <v>110766</v>
      </c>
      <c r="CZ20" s="39">
        <v>0.36537442218798155</v>
      </c>
      <c r="DA20" s="38">
        <v>64594</v>
      </c>
      <c r="DB20" s="39">
        <v>0.64261011087376674</v>
      </c>
      <c r="DC20" s="38">
        <v>350725</v>
      </c>
      <c r="DD20" s="39">
        <v>0.29939536296746372</v>
      </c>
      <c r="DE20" s="245">
        <v>576</v>
      </c>
      <c r="DF20" s="246">
        <v>-0.4049586776859504</v>
      </c>
      <c r="DG20" s="38">
        <v>1306851</v>
      </c>
      <c r="DH20" s="39">
        <v>0.11100522155476855</v>
      </c>
      <c r="DI20" s="38">
        <v>336577</v>
      </c>
      <c r="DJ20" s="39">
        <v>0.14249199759673314</v>
      </c>
      <c r="DK20" s="38">
        <v>836839</v>
      </c>
      <c r="DL20" s="39">
        <v>0.1366033604839576</v>
      </c>
      <c r="DM20" s="38">
        <v>66517</v>
      </c>
      <c r="DN20" s="39">
        <v>4.8039957143757528E-2</v>
      </c>
      <c r="DO20" s="38">
        <v>67352</v>
      </c>
      <c r="DP20" s="39">
        <v>-0.17454714807461336</v>
      </c>
      <c r="DQ20" s="245">
        <v>7737</v>
      </c>
      <c r="DR20" s="246">
        <v>2.2825625795502757</v>
      </c>
      <c r="DS20" s="38">
        <v>1292530</v>
      </c>
      <c r="DT20" s="39">
        <v>0.15404979486515558</v>
      </c>
      <c r="DU20" s="38">
        <v>735285</v>
      </c>
      <c r="DV20" s="39">
        <v>0.13252141715158805</v>
      </c>
      <c r="DW20" s="38">
        <v>428882</v>
      </c>
      <c r="DX20" s="39">
        <v>0.21102818885942853</v>
      </c>
      <c r="DY20" s="38">
        <v>229058</v>
      </c>
      <c r="DZ20" s="39">
        <v>0.22261423744735809</v>
      </c>
      <c r="EA20" s="38">
        <v>126100</v>
      </c>
      <c r="EB20" s="39">
        <v>5.3924846215565703E-2</v>
      </c>
      <c r="EC20" s="245">
        <v>25124</v>
      </c>
      <c r="ED20" s="246">
        <v>0.28537808247211705</v>
      </c>
    </row>
    <row r="21" spans="1:134" s="17" customFormat="1" outlineLevel="1" x14ac:dyDescent="0.25">
      <c r="A21" s="242"/>
      <c r="B21" s="34" t="s">
        <v>61</v>
      </c>
      <c r="C21" s="35">
        <v>863707</v>
      </c>
      <c r="D21" s="248">
        <f>IFERROR(C21/C34-1,"-")</f>
        <v>5.9830619471888493</v>
      </c>
      <c r="E21" s="35">
        <v>380884</v>
      </c>
      <c r="F21" s="248">
        <f>IFERROR(E21/E34-1,"-")</f>
        <v>5.7680224603301529</v>
      </c>
      <c r="G21" s="35">
        <v>256728</v>
      </c>
      <c r="H21" s="248">
        <f>IFERROR(G21/G34-1,"-")</f>
        <v>5.2250672874081614</v>
      </c>
      <c r="I21" s="35">
        <v>100111</v>
      </c>
      <c r="J21" s="248">
        <f>IFERROR(I21/I34-1,"-")</f>
        <v>3.296793853813468</v>
      </c>
      <c r="K21" s="35">
        <v>135642</v>
      </c>
      <c r="L21" s="248">
        <f>IFERROR(K21/K34-1,"-")</f>
        <v>6.7385896850753078</v>
      </c>
      <c r="M21" s="156">
        <v>14066</v>
      </c>
      <c r="N21" s="244">
        <f>IFERROR(M21/M34-1,"-")</f>
        <v>0.67332857482750419</v>
      </c>
      <c r="O21" s="35">
        <v>762397</v>
      </c>
      <c r="P21" s="248">
        <f>IFERROR(O21/O34-1,"-")</f>
        <v>7.4396634748436377</v>
      </c>
      <c r="Q21" s="35">
        <v>337578</v>
      </c>
      <c r="R21" s="248">
        <f>IFERROR(Q21/Q34-1,"-")</f>
        <v>6.9503073408539597</v>
      </c>
      <c r="S21" s="35">
        <v>225023</v>
      </c>
      <c r="T21" s="248">
        <f>IFERROR(S21/S34-1,"-")</f>
        <v>6.4424673391764511</v>
      </c>
      <c r="U21" s="35">
        <v>92313</v>
      </c>
      <c r="V21" s="248">
        <f>IFERROR(U21/U34-1,"-")</f>
        <v>3.7820658930791549</v>
      </c>
      <c r="W21" s="35">
        <v>118479</v>
      </c>
      <c r="X21" s="248">
        <f>IFERROR(W21/W34-1,"-")</f>
        <v>8.2072583152004981</v>
      </c>
      <c r="Y21" s="156">
        <v>9799</v>
      </c>
      <c r="Z21" s="244">
        <f>IFERROR(Y21/Y34-1,"-")</f>
        <v>0.41644984099450699</v>
      </c>
      <c r="AA21" s="35">
        <v>101310</v>
      </c>
      <c r="AB21" s="248">
        <f>IFERROR(AA21/AA34-1,"-")</f>
        <v>2.0376900242871279</v>
      </c>
      <c r="AC21" s="35">
        <v>43307</v>
      </c>
      <c r="AD21" s="248">
        <f>IFERROR(AC21/AC34-1,"-")</f>
        <v>2.1345541401273884</v>
      </c>
      <c r="AE21" s="35">
        <v>31705</v>
      </c>
      <c r="AF21" s="248">
        <f>IFERROR(AE21/AE34-1,"-")</f>
        <v>1.8807014355805922</v>
      </c>
      <c r="AG21" s="35">
        <v>7798</v>
      </c>
      <c r="AH21" s="248">
        <f>IFERROR(AG21/AG34-1,"-")</f>
        <v>0.95193992490613266</v>
      </c>
      <c r="AI21" s="35">
        <v>17162</v>
      </c>
      <c r="AJ21" s="248">
        <f>IFERROR(AI21/AI34-1,"-")</f>
        <v>2.6820424801544731</v>
      </c>
      <c r="AK21" s="156">
        <v>4268</v>
      </c>
      <c r="AL21" s="244">
        <f>IFERROR(AK21/AK34-1,"-")</f>
        <v>1.868279569892473</v>
      </c>
      <c r="AM21" s="35">
        <v>144391</v>
      </c>
      <c r="AN21" s="248">
        <f>IFERROR(AM21/AM34-1,"-")</f>
        <v>4.1242458655688834</v>
      </c>
      <c r="AO21" s="35">
        <v>51945</v>
      </c>
      <c r="AP21" s="248">
        <f>IFERROR(AO21/AO34-1,"-")</f>
        <v>3.3596307175828786</v>
      </c>
      <c r="AQ21" s="35">
        <v>47997</v>
      </c>
      <c r="AR21" s="248">
        <f>IFERROR(AQ21/AQ34-1,"-")</f>
        <v>3.0507215798801584</v>
      </c>
      <c r="AS21" s="35">
        <v>34586</v>
      </c>
      <c r="AT21" s="248">
        <f>IFERROR(AS21/AS34-1,"-")</f>
        <v>2.0517956410482663</v>
      </c>
      <c r="AU21" s="35">
        <v>16691</v>
      </c>
      <c r="AV21" s="248">
        <f>IFERROR(AU21/AU34-1,"-")</f>
        <v>1.6544211195928753</v>
      </c>
      <c r="AW21" s="156">
        <v>6657</v>
      </c>
      <c r="AX21" s="244">
        <f>IFERROR(AW21/AW34-1,"-")</f>
        <v>0.14578313253012043</v>
      </c>
      <c r="AY21" s="35">
        <v>29138</v>
      </c>
      <c r="AZ21" s="248">
        <f>IFERROR(AY21/AY34-1,"-")</f>
        <v>3.8377884775029054</v>
      </c>
      <c r="BA21" s="35">
        <v>17765</v>
      </c>
      <c r="BB21" s="248">
        <f>IFERROR(BA21/BA34-1,"-")</f>
        <v>4.3109118086696565</v>
      </c>
      <c r="BC21" s="35">
        <v>6604</v>
      </c>
      <c r="BD21" s="248">
        <f>IFERROR(BC21/BC34-1,"-")</f>
        <v>3.1095208462974488</v>
      </c>
      <c r="BE21" s="35">
        <v>1124</v>
      </c>
      <c r="BF21" s="248">
        <f>IFERROR(BE21/BE34-1,"-")</f>
        <v>1.81</v>
      </c>
      <c r="BG21" s="35">
        <v>3449</v>
      </c>
      <c r="BH21" s="248">
        <f>IFERROR(BG21/BG34-1,"-")</f>
        <v>5.6326923076923077</v>
      </c>
      <c r="BI21" s="156">
        <v>266</v>
      </c>
      <c r="BJ21" s="244">
        <f>IFERROR(BI21/BI34-1,"-")</f>
        <v>9.4650205761316775E-2</v>
      </c>
      <c r="BK21" s="35">
        <v>39718</v>
      </c>
      <c r="BL21" s="248">
        <f>IFERROR(BK21/BK34-1,"-")</f>
        <v>2.3189604746385895</v>
      </c>
      <c r="BM21" s="35">
        <v>19956</v>
      </c>
      <c r="BN21" s="248">
        <f>IFERROR(BM21/BM34-1,"-")</f>
        <v>2.0067801717643512</v>
      </c>
      <c r="BO21" s="35">
        <v>5205</v>
      </c>
      <c r="BP21" s="248">
        <f>IFERROR(BO21/BO34-1,"-")</f>
        <v>1.508433734939759</v>
      </c>
      <c r="BQ21" s="35">
        <v>6827</v>
      </c>
      <c r="BR21" s="248">
        <f>IFERROR(BQ21/BQ34-1,"-")</f>
        <v>3.1176115802171287</v>
      </c>
      <c r="BS21" s="35">
        <v>8108</v>
      </c>
      <c r="BT21" s="248">
        <f>IFERROR(BS21/BS34-1,"-")</f>
        <v>3.0178394449950448</v>
      </c>
      <c r="BU21" s="156">
        <v>274</v>
      </c>
      <c r="BV21" s="244">
        <f>IFERROR(BU21/BU34-1,"-")</f>
        <v>0.70186335403726718</v>
      </c>
      <c r="BW21" s="35">
        <v>198298</v>
      </c>
      <c r="BX21" s="248">
        <f>IFERROR(BW21/BW34-1,"-")</f>
        <v>67.003429355281213</v>
      </c>
      <c r="BY21" s="35">
        <v>103859</v>
      </c>
      <c r="BZ21" s="248">
        <f>IFERROR(BY21/BY34-1,"-")</f>
        <v>69.033041132838846</v>
      </c>
      <c r="CA21" s="35">
        <v>30773</v>
      </c>
      <c r="CB21" s="248">
        <f>IFERROR(CA21/CA34-1,"-")</f>
        <v>43.858600583090379</v>
      </c>
      <c r="CC21" s="35">
        <v>19207</v>
      </c>
      <c r="CD21" s="248">
        <f>IFERROR(CC21/CC34-1,"-")</f>
        <v>53.565340909090907</v>
      </c>
      <c r="CE21" s="35">
        <v>47077</v>
      </c>
      <c r="CF21" s="248">
        <f>IFERROR(CE21/CE34-1,"-")</f>
        <v>96.873180873180871</v>
      </c>
      <c r="CG21" s="156">
        <v>686</v>
      </c>
      <c r="CH21" s="244">
        <f>IFERROR(CG21/CG34-1,"-")</f>
        <v>13.913043478260869</v>
      </c>
      <c r="CI21" s="35">
        <v>51512</v>
      </c>
      <c r="CJ21" s="248">
        <f>IFERROR(CI21/CI34-1,"-")</f>
        <v>27.210295728368017</v>
      </c>
      <c r="CK21" s="35">
        <v>20168</v>
      </c>
      <c r="CL21" s="248">
        <f>IFERROR(CK21/CK34-1,"-")</f>
        <v>23.96039603960396</v>
      </c>
      <c r="CM21" s="35">
        <v>18569</v>
      </c>
      <c r="CN21" s="248">
        <f>IFERROR(CM21/CM34-1,"-")</f>
        <v>23.336828309305375</v>
      </c>
      <c r="CO21" s="35">
        <v>4675</v>
      </c>
      <c r="CP21" s="248">
        <f>IFERROR(CO21/CO34-1,"-")</f>
        <v>39.301724137931032</v>
      </c>
      <c r="CQ21" s="35">
        <v>7567</v>
      </c>
      <c r="CR21" s="248">
        <f>IFERROR(CQ21/CQ34-1,"-")</f>
        <v>65.377192982456137</v>
      </c>
      <c r="CS21" s="156">
        <v>214</v>
      </c>
      <c r="CT21" s="244">
        <f>IFERROR(CS21/CS34-1,"-")</f>
        <v>6.1333333333333337</v>
      </c>
      <c r="CU21" s="35">
        <v>35158</v>
      </c>
      <c r="CV21" s="248">
        <f>IFERROR(CU21/CU34-1,"-")</f>
        <v>7.0361142857142855</v>
      </c>
      <c r="CW21" s="35">
        <v>14518</v>
      </c>
      <c r="CX21" s="248">
        <f>IFERROR(CW21/CW34-1,"-")</f>
        <v>6.347165991902834</v>
      </c>
      <c r="CY21" s="35">
        <v>4663</v>
      </c>
      <c r="CZ21" s="248">
        <f>IFERROR(CY21/CY34-1,"-")</f>
        <v>6.7201986754966887</v>
      </c>
      <c r="DA21" s="35">
        <v>2266</v>
      </c>
      <c r="DB21" s="248">
        <f>IFERROR(DA21/DA34-1,"-")</f>
        <v>3.3326959847036326</v>
      </c>
      <c r="DC21" s="35">
        <v>14043</v>
      </c>
      <c r="DD21" s="248">
        <f>IFERROR(DC21/DC34-1,"-")</f>
        <v>9.8691950464396285</v>
      </c>
      <c r="DE21" s="156">
        <v>245</v>
      </c>
      <c r="DF21" s="244">
        <f>IFERROR(DE21/DE34-1,"-")</f>
        <v>34</v>
      </c>
      <c r="DG21" s="35">
        <v>128848</v>
      </c>
      <c r="DH21" s="248">
        <f>IFERROR(DG21/DG34-1,"-")</f>
        <v>18.122588305135054</v>
      </c>
      <c r="DI21" s="35">
        <v>35914</v>
      </c>
      <c r="DJ21" s="248">
        <f>IFERROR(DI21/DI34-1,"-")</f>
        <v>29.23063973063973</v>
      </c>
      <c r="DK21" s="35">
        <v>77946</v>
      </c>
      <c r="DL21" s="248">
        <f>IFERROR(DK21/DK34-1,"-")</f>
        <v>16.070959264126149</v>
      </c>
      <c r="DM21" s="35">
        <v>5859</v>
      </c>
      <c r="DN21" s="248">
        <f>IFERROR(DM21/DM34-1,"-")</f>
        <v>5.5463687150837986</v>
      </c>
      <c r="DO21" s="35">
        <v>8592</v>
      </c>
      <c r="DP21" s="248">
        <f>IFERROR(DO21/DO34-1,"-")</f>
        <v>69.426229508196727</v>
      </c>
      <c r="DQ21" s="156">
        <v>135</v>
      </c>
      <c r="DR21" s="244">
        <f>IFERROR(DQ21/DQ34-1,"-")</f>
        <v>3.5</v>
      </c>
      <c r="DS21" s="35">
        <v>92758</v>
      </c>
      <c r="DT21" s="248">
        <f>IFERROR(DS21/DS34-1,"-")</f>
        <v>3.5922075350264864</v>
      </c>
      <c r="DU21" s="35">
        <v>54462</v>
      </c>
      <c r="DV21" s="248">
        <f>IFERROR(DU21/DU34-1,"-")</f>
        <v>3.4969036413178101</v>
      </c>
      <c r="DW21" s="35">
        <v>25809</v>
      </c>
      <c r="DX21" s="248">
        <f>IFERROR(DW21/DW34-1,"-")</f>
        <v>2.9181721572794901</v>
      </c>
      <c r="DY21" s="35">
        <v>12632</v>
      </c>
      <c r="DZ21" s="248">
        <f>IFERROR(DY21/DY34-1,"-")</f>
        <v>2.7865707434052758</v>
      </c>
      <c r="EA21" s="35">
        <v>8517</v>
      </c>
      <c r="EB21" s="248">
        <f>IFERROR(EA21/EA34-1,"-")</f>
        <v>4.0726622989874928</v>
      </c>
      <c r="EC21" s="156">
        <v>1136</v>
      </c>
      <c r="ED21" s="244">
        <f>IFERROR(EC21/EC34-1,"-")</f>
        <v>1.2450592885375493</v>
      </c>
    </row>
    <row r="22" spans="1:134" s="17" customFormat="1" outlineLevel="1" x14ac:dyDescent="0.25">
      <c r="A22" s="242"/>
      <c r="B22" s="34" t="s">
        <v>63</v>
      </c>
      <c r="C22" s="35">
        <v>1090267</v>
      </c>
      <c r="D22" s="248">
        <f t="shared" ref="D22:D32" si="9">IFERROR(C22/C35-1,"-")</f>
        <v>8.9332810976776393</v>
      </c>
      <c r="E22" s="35">
        <v>472638</v>
      </c>
      <c r="F22" s="248">
        <f t="shared" ref="F22:F32" si="10">IFERROR(E22/E35-1,"-")</f>
        <v>7.2252271066095854</v>
      </c>
      <c r="G22" s="35">
        <v>294431</v>
      </c>
      <c r="H22" s="248">
        <f t="shared" ref="H22:H32" si="11">IFERROR(G22/G35-1,"-")</f>
        <v>8.2518539467068877</v>
      </c>
      <c r="I22" s="35">
        <v>155768</v>
      </c>
      <c r="J22" s="248">
        <f t="shared" ref="J22:J32" si="12">IFERROR(I22/I35-1,"-")</f>
        <v>8.8090680100755669</v>
      </c>
      <c r="K22" s="35">
        <v>203781</v>
      </c>
      <c r="L22" s="248">
        <f t="shared" ref="L22:L32" si="13">IFERROR(K22/K35-1,"-")</f>
        <v>16.120137780391499</v>
      </c>
      <c r="M22" s="156">
        <v>18160</v>
      </c>
      <c r="N22" s="244">
        <f t="shared" ref="N22:N32" si="14">IFERROR(M22/M35-1,"-")</f>
        <v>1.8797970187123374</v>
      </c>
      <c r="O22" s="35">
        <v>984323</v>
      </c>
      <c r="P22" s="248">
        <f t="shared" ref="P22:P32" si="15">IFERROR(O22/O35-1,"-")</f>
        <v>11.193684653882364</v>
      </c>
      <c r="Q22" s="35">
        <v>425565</v>
      </c>
      <c r="R22" s="248">
        <f t="shared" ref="R22:R32" si="16">IFERROR(Q22/Q35-1,"-")</f>
        <v>8.4322665011746967</v>
      </c>
      <c r="S22" s="35">
        <v>262852</v>
      </c>
      <c r="T22" s="248">
        <f t="shared" ref="T22:T32" si="17">IFERROR(S22/S35-1,"-")</f>
        <v>11.314453033497307</v>
      </c>
      <c r="U22" s="35">
        <v>147530</v>
      </c>
      <c r="V22" s="248">
        <f t="shared" ref="V22:V32" si="18">IFERROR(U22/U35-1,"-")</f>
        <v>10.082481971153847</v>
      </c>
      <c r="W22" s="35">
        <v>185120</v>
      </c>
      <c r="X22" s="248">
        <f t="shared" ref="X22:X32" si="19">IFERROR(W22/W35-1,"-")</f>
        <v>20.11795573807894</v>
      </c>
      <c r="Y22" s="156">
        <v>14826</v>
      </c>
      <c r="Z22" s="244">
        <f t="shared" ref="Z22:Z32" si="20">IFERROR(Y22/Y35-1,"-")</f>
        <v>2.0443531827515402</v>
      </c>
      <c r="AA22" s="35">
        <v>105944</v>
      </c>
      <c r="AB22" s="248">
        <f t="shared" ref="AB22:AB32" si="21">IFERROR(AA22/AA35-1,"-")</f>
        <v>2.6488376097812982</v>
      </c>
      <c r="AC22" s="35">
        <v>47073</v>
      </c>
      <c r="AD22" s="248">
        <f t="shared" ref="AD22:AD32" si="22">IFERROR(AC22/AC35-1,"-")</f>
        <v>2.8134316267012314</v>
      </c>
      <c r="AE22" s="35">
        <v>31579</v>
      </c>
      <c r="AF22" s="248">
        <f t="shared" ref="AF22:AF32" si="23">IFERROR(AE22/AE35-1,"-")</f>
        <v>2.0135509113465027</v>
      </c>
      <c r="AG22" s="35">
        <v>8238</v>
      </c>
      <c r="AH22" s="248">
        <f t="shared" ref="AH22:AH32" si="24">IFERROR(AG22/AG35-1,"-")</f>
        <v>2.207943925233645</v>
      </c>
      <c r="AI22" s="35">
        <v>18661</v>
      </c>
      <c r="AJ22" s="248">
        <f t="shared" ref="AJ22:AJ32" si="25">IFERROR(AI22/AI35-1,"-")</f>
        <v>4.9505739795918364</v>
      </c>
      <c r="AK22" s="156">
        <v>3335</v>
      </c>
      <c r="AL22" s="244">
        <f t="shared" ref="AL22:AL32" si="26">IFERROR(AK22/AK35-1,"-")</f>
        <v>1.3224233983286906</v>
      </c>
      <c r="AM22" s="35">
        <v>163428</v>
      </c>
      <c r="AN22" s="248">
        <f t="shared" ref="AN22:AN32" si="27">IFERROR(AM22/AM35-1,"-")</f>
        <v>6.5563158868133904</v>
      </c>
      <c r="AO22" s="35">
        <v>60227</v>
      </c>
      <c r="AP22" s="248">
        <f t="shared" ref="AP22:AP32" si="28">IFERROR(AO22/AO35-1,"-")</f>
        <v>5.0706581997782481</v>
      </c>
      <c r="AQ22" s="35">
        <v>57292</v>
      </c>
      <c r="AR22" s="248">
        <f t="shared" ref="AR22:AR32" si="29">IFERROR(AQ22/AQ35-1,"-")</f>
        <v>6.4482579303172125</v>
      </c>
      <c r="AS22" s="35">
        <v>52048</v>
      </c>
      <c r="AT22" s="248">
        <f t="shared" ref="AT22:AT32" si="30">IFERROR(AS22/AS35-1,"-")</f>
        <v>6.1978979394274649</v>
      </c>
      <c r="AU22" s="35">
        <v>27569</v>
      </c>
      <c r="AV22" s="248">
        <f t="shared" ref="AV22:AV32" si="31">IFERROR(AU22/AU35-1,"-")</f>
        <v>7.6153124999999999</v>
      </c>
      <c r="AW22" s="156">
        <v>11156</v>
      </c>
      <c r="AX22" s="244">
        <f t="shared" ref="AX22:AX32" si="32">IFERROR(AW22/AW35-1,"-")</f>
        <v>1.891653706583722</v>
      </c>
      <c r="AY22" s="35">
        <v>30309</v>
      </c>
      <c r="AZ22" s="248">
        <f t="shared" ref="AZ22:AZ32" si="33">IFERROR(AY22/AY35-1,"-")</f>
        <v>25.540280210157619</v>
      </c>
      <c r="BA22" s="35">
        <v>18453</v>
      </c>
      <c r="BB22" s="248">
        <f t="shared" ref="BB22:BB32" si="34">IFERROR(BA22/BA35-1,"-")</f>
        <v>20.76061320754717</v>
      </c>
      <c r="BC22" s="35">
        <v>6607</v>
      </c>
      <c r="BD22" s="248">
        <f t="shared" ref="BD22:BD32" si="35">IFERROR(BC22/BC35-1,"-")</f>
        <v>39.783950617283949</v>
      </c>
      <c r="BE22" s="35">
        <v>1766</v>
      </c>
      <c r="BF22" s="248">
        <f t="shared" ref="BF22:BF32" si="36">IFERROR(BE22/BE35-1,"-")</f>
        <v>27.483870967741936</v>
      </c>
      <c r="BG22" s="35">
        <v>3494</v>
      </c>
      <c r="BH22" s="248">
        <f t="shared" ref="BH22:BH32" si="37">IFERROR(BG22/BG35-1,"-")</f>
        <v>49.637681159420289</v>
      </c>
      <c r="BI22" s="156">
        <v>295</v>
      </c>
      <c r="BJ22" s="244">
        <f t="shared" ref="BJ22:BJ32" si="38">IFERROR(BI22/BI35-1,"-")</f>
        <v>6.0238095238095237</v>
      </c>
      <c r="BK22" s="35">
        <v>73649</v>
      </c>
      <c r="BL22" s="248">
        <f t="shared" ref="BL22:BL32" si="39">IFERROR(BK22/BK35-1,"-")</f>
        <v>2.5680926311709702</v>
      </c>
      <c r="BM22" s="35">
        <v>33272</v>
      </c>
      <c r="BN22" s="248">
        <f t="shared" ref="BN22:BN32" si="40">IFERROR(BM22/BM35-1,"-")</f>
        <v>1.5562384757221879</v>
      </c>
      <c r="BO22" s="35">
        <v>9091</v>
      </c>
      <c r="BP22" s="248">
        <f t="shared" ref="BP22:BP32" si="41">IFERROR(BO22/BO35-1,"-")</f>
        <v>3.2861857614332859</v>
      </c>
      <c r="BQ22" s="35">
        <v>15678</v>
      </c>
      <c r="BR22" s="248">
        <f t="shared" ref="BR22:BR32" si="42">IFERROR(BQ22/BQ35-1,"-")</f>
        <v>7.2820919175911261</v>
      </c>
      <c r="BS22" s="35">
        <v>15843</v>
      </c>
      <c r="BT22" s="248">
        <f t="shared" ref="BT22:BT32" si="43">IFERROR(BS22/BS35-1,"-")</f>
        <v>3.3441184535234436</v>
      </c>
      <c r="BU22" s="156">
        <v>655</v>
      </c>
      <c r="BV22" s="244">
        <f t="shared" ref="BV22:BV32" si="44">IFERROR(BU22/BU35-1,"-")</f>
        <v>1.5192307692307692</v>
      </c>
      <c r="BW22" s="35">
        <v>338596</v>
      </c>
      <c r="BX22" s="248">
        <f t="shared" ref="BX22:BX32" si="45">IFERROR(BW22/BW35-1,"-")</f>
        <v>169.23428858722977</v>
      </c>
      <c r="BY22" s="35">
        <v>164086</v>
      </c>
      <c r="BZ22" s="248">
        <f t="shared" ref="BZ22:BZ32" si="46">IFERROR(BY22/BY35-1,"-")</f>
        <v>130.90192926045017</v>
      </c>
      <c r="CA22" s="35">
        <v>48339</v>
      </c>
      <c r="CB22" s="248">
        <f t="shared" ref="CB22:CB32" si="47">IFERROR(CA22/CA35-1,"-")</f>
        <v>83.954305799648509</v>
      </c>
      <c r="CC22" s="35">
        <v>39208</v>
      </c>
      <c r="CD22" s="248">
        <f t="shared" ref="CD22:CD32" si="48">IFERROR(CC22/CC35-1,"-")</f>
        <v>262.14093959731542</v>
      </c>
      <c r="CE22" s="35">
        <v>88549</v>
      </c>
      <c r="CF22" s="248">
        <f t="shared" ref="CF22:CF32" si="49">IFERROR(CE22/CE35-1,"-")</f>
        <v>347.61811023622045</v>
      </c>
      <c r="CG22" s="156">
        <v>527</v>
      </c>
      <c r="CH22" s="244">
        <f t="shared" ref="CH22:CH32" si="50">IFERROR(CG22/CG35-1,"-")</f>
        <v>526</v>
      </c>
      <c r="CI22" s="35">
        <v>48747</v>
      </c>
      <c r="CJ22" s="248">
        <f t="shared" ref="CJ22:CJ32" si="51">IFERROR(CI22/CI35-1,"-")</f>
        <v>31.282781456953643</v>
      </c>
      <c r="CK22" s="35">
        <v>17151</v>
      </c>
      <c r="CL22" s="248">
        <f t="shared" ref="CL22:CL32" si="52">IFERROR(CK22/CK35-1,"-")</f>
        <v>17.441935483870967</v>
      </c>
      <c r="CM22" s="35">
        <v>17851</v>
      </c>
      <c r="CN22" s="248">
        <f t="shared" ref="CN22:CN32" si="53">IFERROR(CM22/CM35-1,"-")</f>
        <v>40.131336405529957</v>
      </c>
      <c r="CO22" s="35">
        <v>5783</v>
      </c>
      <c r="CP22" s="248">
        <f t="shared" ref="CP22:CP32" si="54">IFERROR(CO22/CO35-1,"-")</f>
        <v>31.672316384180789</v>
      </c>
      <c r="CQ22" s="35">
        <v>8690</v>
      </c>
      <c r="CR22" s="248">
        <f t="shared" ref="CR22:CR32" si="55">IFERROR(CQ22/CQ35-1,"-")</f>
        <v>139.16129032258064</v>
      </c>
      <c r="CS22" s="156">
        <v>353</v>
      </c>
      <c r="CT22" s="244">
        <f t="shared" ref="CT22:CT32" si="56">IFERROR(CS22/CS35-1,"-")</f>
        <v>8.8055555555555554</v>
      </c>
      <c r="CU22" s="35">
        <v>37254</v>
      </c>
      <c r="CV22" s="248">
        <f t="shared" ref="CV22:CV32" si="57">IFERROR(CU22/CU35-1,"-")</f>
        <v>32.114666666666665</v>
      </c>
      <c r="CW22" s="35">
        <v>14194</v>
      </c>
      <c r="CX22" s="248">
        <f t="shared" ref="CX22:CX32" si="58">IFERROR(CW22/CW35-1,"-")</f>
        <v>22.93591905564924</v>
      </c>
      <c r="CY22" s="35">
        <v>5652</v>
      </c>
      <c r="CZ22" s="248">
        <f t="shared" ref="CZ22:CZ32" si="59">IFERROR(CY22/CY35-1,"-")</f>
        <v>28.4375</v>
      </c>
      <c r="DA22" s="35">
        <v>2910</v>
      </c>
      <c r="DB22" s="248">
        <f t="shared" ref="DB22:DB32" si="60">IFERROR(DA22/DA35-1,"-")</f>
        <v>15.256983240223462</v>
      </c>
      <c r="DC22" s="35">
        <v>14806</v>
      </c>
      <c r="DD22" s="248">
        <f t="shared" ref="DD22:DD32" si="61">IFERROR(DC22/DC35-1,"-")</f>
        <v>96.40789473684211</v>
      </c>
      <c r="DE22" s="156">
        <v>96</v>
      </c>
      <c r="DF22" s="244">
        <f t="shared" ref="DF22:DF32" si="62">IFERROR(DE22/DE35-1,"-")</f>
        <v>95</v>
      </c>
      <c r="DG22" s="35">
        <v>137394</v>
      </c>
      <c r="DH22" s="248">
        <f t="shared" ref="DH22:DH32" si="63">IFERROR(DG22/DG35-1,"-")</f>
        <v>26.801295022258195</v>
      </c>
      <c r="DI22" s="35">
        <v>35147</v>
      </c>
      <c r="DJ22" s="248">
        <f t="shared" ref="DJ22:DJ32" si="64">IFERROR(DI22/DI35-1,"-")</f>
        <v>29.749781277340333</v>
      </c>
      <c r="DK22" s="35">
        <v>82436</v>
      </c>
      <c r="DL22" s="248">
        <f t="shared" ref="DL22:DL32" si="65">IFERROR(DK22/DK35-1,"-")</f>
        <v>26.709579831932775</v>
      </c>
      <c r="DM22" s="35">
        <v>8277</v>
      </c>
      <c r="DN22" s="248">
        <f t="shared" ref="DN22:DN32" si="66">IFERROR(DM22/DM35-1,"-")</f>
        <v>9.5305343511450378</v>
      </c>
      <c r="DO22" s="35">
        <v>9962</v>
      </c>
      <c r="DP22" s="248">
        <f t="shared" ref="DP22:DP32" si="67">IFERROR(DO22/DO35-1,"-")</f>
        <v>310.3125</v>
      </c>
      <c r="DQ22" s="156">
        <v>312</v>
      </c>
      <c r="DR22" s="244">
        <f t="shared" ref="DR22:DR32" si="68">IFERROR(DQ22/DQ35-1,"-")</f>
        <v>2.7142857142857144</v>
      </c>
      <c r="DS22" s="35">
        <v>105737</v>
      </c>
      <c r="DT22" s="248">
        <f t="shared" ref="DT22:DT32" si="69">IFERROR(DS22/DS35-1,"-")</f>
        <v>3.9655771578848498</v>
      </c>
      <c r="DU22" s="35">
        <v>62710</v>
      </c>
      <c r="DV22" s="248">
        <f t="shared" ref="DV22:DV32" si="70">IFERROR(DU22/DU35-1,"-")</f>
        <v>3.4380750176928521</v>
      </c>
      <c r="DW22" s="35">
        <v>28010</v>
      </c>
      <c r="DX22" s="248">
        <f t="shared" ref="DX22:DX32" si="71">IFERROR(DW22/DW35-1,"-")</f>
        <v>3.558919270833333</v>
      </c>
      <c r="DY22" s="35">
        <v>15945</v>
      </c>
      <c r="DZ22" s="248">
        <f t="shared" ref="DZ22:DZ32" si="72">IFERROR(DY22/DY35-1,"-")</f>
        <v>6.0772303595206392</v>
      </c>
      <c r="EA22" s="35">
        <v>11324</v>
      </c>
      <c r="EB22" s="248">
        <f t="shared" ref="EB22:EB32" si="73">IFERROR(EA22/EA35-1,"-")</f>
        <v>10.267661691542289</v>
      </c>
      <c r="EC22" s="156">
        <v>1325</v>
      </c>
      <c r="ED22" s="244">
        <f t="shared" ref="ED22:ED32" si="74">IFERROR(EC22/EC35-1,"-")</f>
        <v>1.557915057915058</v>
      </c>
    </row>
    <row r="23" spans="1:134" s="17" customFormat="1" outlineLevel="1" x14ac:dyDescent="0.25">
      <c r="A23" s="242"/>
      <c r="B23" s="34" t="s">
        <v>65</v>
      </c>
      <c r="C23" s="35">
        <v>1253686</v>
      </c>
      <c r="D23" s="248">
        <f t="shared" si="9"/>
        <v>7.0135894403784071</v>
      </c>
      <c r="E23" s="35">
        <v>549699</v>
      </c>
      <c r="F23" s="248">
        <f t="shared" si="10"/>
        <v>6.2926622179179326</v>
      </c>
      <c r="G23" s="35">
        <v>325288</v>
      </c>
      <c r="H23" s="248">
        <f t="shared" si="11"/>
        <v>5.780788793462853</v>
      </c>
      <c r="I23" s="35">
        <v>172538</v>
      </c>
      <c r="J23" s="248">
        <f t="shared" si="12"/>
        <v>5.8516400603605749</v>
      </c>
      <c r="K23" s="35">
        <v>234486</v>
      </c>
      <c r="L23" s="248">
        <f t="shared" si="13"/>
        <v>12.41760128175784</v>
      </c>
      <c r="M23" s="156">
        <v>20225</v>
      </c>
      <c r="N23" s="244">
        <f t="shared" si="14"/>
        <v>1.6090041279669762</v>
      </c>
      <c r="O23" s="35">
        <v>1136189</v>
      </c>
      <c r="P23" s="248">
        <f t="shared" si="15"/>
        <v>9.2395346112598116</v>
      </c>
      <c r="Q23" s="35">
        <v>495375</v>
      </c>
      <c r="R23" s="248">
        <f t="shared" si="16"/>
        <v>7.9198898012100258</v>
      </c>
      <c r="S23" s="35">
        <v>292761</v>
      </c>
      <c r="T23" s="248">
        <f t="shared" si="17"/>
        <v>7.7784407796101949</v>
      </c>
      <c r="U23" s="35">
        <v>163526</v>
      </c>
      <c r="V23" s="248">
        <f t="shared" si="18"/>
        <v>6.7928898208158595</v>
      </c>
      <c r="W23" s="35">
        <v>213491</v>
      </c>
      <c r="X23" s="248">
        <f t="shared" si="19"/>
        <v>17.933221000354735</v>
      </c>
      <c r="Y23" s="156">
        <v>16588</v>
      </c>
      <c r="Z23" s="244">
        <f t="shared" si="20"/>
        <v>1.7422714498264176</v>
      </c>
      <c r="AA23" s="35">
        <v>117497</v>
      </c>
      <c r="AB23" s="248">
        <f t="shared" si="21"/>
        <v>1.5832600474892269</v>
      </c>
      <c r="AC23" s="35">
        <v>54323</v>
      </c>
      <c r="AD23" s="248">
        <f t="shared" si="22"/>
        <v>1.7377784497530491</v>
      </c>
      <c r="AE23" s="35">
        <v>32527</v>
      </c>
      <c r="AF23" s="248">
        <f t="shared" si="23"/>
        <v>1.224524688825058</v>
      </c>
      <c r="AG23" s="35">
        <v>9011</v>
      </c>
      <c r="AH23" s="248">
        <f t="shared" si="24"/>
        <v>1.1464983325393043</v>
      </c>
      <c r="AI23" s="35">
        <v>20995</v>
      </c>
      <c r="AJ23" s="248">
        <f t="shared" si="25"/>
        <v>2.3862903225806451</v>
      </c>
      <c r="AK23" s="156">
        <v>3637</v>
      </c>
      <c r="AL23" s="244">
        <f t="shared" si="26"/>
        <v>1.1343896713615025</v>
      </c>
      <c r="AM23" s="35">
        <v>222630</v>
      </c>
      <c r="AN23" s="248">
        <f t="shared" si="27"/>
        <v>4.2773431944246907</v>
      </c>
      <c r="AO23" s="35">
        <v>78859</v>
      </c>
      <c r="AP23" s="248">
        <f t="shared" si="28"/>
        <v>3.5965842853812076</v>
      </c>
      <c r="AQ23" s="35">
        <v>71279</v>
      </c>
      <c r="AR23" s="248">
        <f t="shared" si="29"/>
        <v>3.9002474907190976</v>
      </c>
      <c r="AS23" s="35">
        <v>66620</v>
      </c>
      <c r="AT23" s="248">
        <f t="shared" si="30"/>
        <v>3.8988896242370759</v>
      </c>
      <c r="AU23" s="35">
        <v>32637</v>
      </c>
      <c r="AV23" s="248">
        <f t="shared" si="31"/>
        <v>4.4704994971505192</v>
      </c>
      <c r="AW23" s="156">
        <v>10469</v>
      </c>
      <c r="AX23" s="244">
        <f t="shared" si="32"/>
        <v>1.0759468570295461</v>
      </c>
      <c r="AY23" s="35">
        <v>31935</v>
      </c>
      <c r="AZ23" s="248">
        <f t="shared" si="33"/>
        <v>15.650156412930137</v>
      </c>
      <c r="BA23" s="35">
        <v>20121</v>
      </c>
      <c r="BB23" s="248">
        <f t="shared" si="34"/>
        <v>12.669157608695652</v>
      </c>
      <c r="BC23" s="35">
        <v>7171</v>
      </c>
      <c r="BD23" s="248">
        <f t="shared" si="35"/>
        <v>24.161403508771929</v>
      </c>
      <c r="BE23" s="35">
        <v>1282</v>
      </c>
      <c r="BF23" s="248">
        <f t="shared" si="36"/>
        <v>23.188679245283019</v>
      </c>
      <c r="BG23" s="35">
        <v>3414</v>
      </c>
      <c r="BH23" s="248">
        <f t="shared" si="37"/>
        <v>49.205882352941174</v>
      </c>
      <c r="BI23" s="156">
        <v>269</v>
      </c>
      <c r="BJ23" s="244">
        <f t="shared" si="38"/>
        <v>37.428571428571431</v>
      </c>
      <c r="BK23" s="35">
        <v>66751</v>
      </c>
      <c r="BL23" s="248">
        <f t="shared" si="39"/>
        <v>2.598630653943609</v>
      </c>
      <c r="BM23" s="35">
        <v>30044</v>
      </c>
      <c r="BN23" s="248">
        <f t="shared" si="40"/>
        <v>1.7110629850207544</v>
      </c>
      <c r="BO23" s="35">
        <v>9305</v>
      </c>
      <c r="BP23" s="248">
        <f t="shared" si="41"/>
        <v>2.1403982450219372</v>
      </c>
      <c r="BQ23" s="35">
        <v>13076</v>
      </c>
      <c r="BR23" s="248">
        <f t="shared" si="42"/>
        <v>6.3419427288040424</v>
      </c>
      <c r="BS23" s="35">
        <v>15573</v>
      </c>
      <c r="BT23" s="248">
        <f t="shared" si="43"/>
        <v>4.8457207207207205</v>
      </c>
      <c r="BU23" s="156">
        <v>769</v>
      </c>
      <c r="BV23" s="244">
        <f t="shared" si="44"/>
        <v>1.0452127659574466</v>
      </c>
      <c r="BW23" s="35">
        <v>422491</v>
      </c>
      <c r="BX23" s="248">
        <f t="shared" si="45"/>
        <v>180.4823883161512</v>
      </c>
      <c r="BY23" s="35">
        <v>208490</v>
      </c>
      <c r="BZ23" s="248">
        <f t="shared" si="46"/>
        <v>183.66784765279007</v>
      </c>
      <c r="CA23" s="35">
        <v>59669</v>
      </c>
      <c r="CB23" s="248">
        <f t="shared" si="47"/>
        <v>48.807178631051755</v>
      </c>
      <c r="CC23" s="35">
        <v>46058</v>
      </c>
      <c r="CD23" s="248">
        <f t="shared" si="48"/>
        <v>335.18978102189783</v>
      </c>
      <c r="CE23" s="35">
        <v>108708</v>
      </c>
      <c r="CF23" s="248">
        <f t="shared" si="49"/>
        <v>550.81725888324877</v>
      </c>
      <c r="CG23" s="156">
        <v>2505</v>
      </c>
      <c r="CH23" s="244">
        <f t="shared" si="50"/>
        <v>95.34615384615384</v>
      </c>
      <c r="CI23" s="35">
        <v>56721</v>
      </c>
      <c r="CJ23" s="248">
        <f t="shared" si="51"/>
        <v>54.01551891367604</v>
      </c>
      <c r="CK23" s="35">
        <v>18259</v>
      </c>
      <c r="CL23" s="248">
        <f t="shared" si="52"/>
        <v>42.89182692307692</v>
      </c>
      <c r="CM23" s="35">
        <v>21079</v>
      </c>
      <c r="CN23" s="248">
        <f t="shared" si="53"/>
        <v>46.156599552572708</v>
      </c>
      <c r="CO23" s="35">
        <v>6274</v>
      </c>
      <c r="CP23" s="248">
        <f t="shared" si="54"/>
        <v>59.32692307692308</v>
      </c>
      <c r="CQ23" s="35">
        <v>10361</v>
      </c>
      <c r="CR23" s="248">
        <f t="shared" si="55"/>
        <v>137.14666666666668</v>
      </c>
      <c r="CS23" s="156">
        <v>474</v>
      </c>
      <c r="CT23" s="244">
        <f t="shared" si="56"/>
        <v>13.363636363636363</v>
      </c>
      <c r="CU23" s="35">
        <v>43365</v>
      </c>
      <c r="CV23" s="248">
        <f t="shared" si="57"/>
        <v>46.238562091503269</v>
      </c>
      <c r="CW23" s="35">
        <v>15780</v>
      </c>
      <c r="CX23" s="248">
        <f t="shared" si="58"/>
        <v>31.603305785123965</v>
      </c>
      <c r="CY23" s="35">
        <v>7078</v>
      </c>
      <c r="CZ23" s="248">
        <f t="shared" si="59"/>
        <v>47.479452054794521</v>
      </c>
      <c r="DA23" s="35">
        <v>2524</v>
      </c>
      <c r="DB23" s="248">
        <f t="shared" si="60"/>
        <v>27.044444444444444</v>
      </c>
      <c r="DC23" s="35">
        <v>18084</v>
      </c>
      <c r="DD23" s="248">
        <f t="shared" si="61"/>
        <v>87.214634146341467</v>
      </c>
      <c r="DE23" s="156">
        <v>83</v>
      </c>
      <c r="DF23" s="244" t="str">
        <f t="shared" si="62"/>
        <v>-</v>
      </c>
      <c r="DG23" s="35">
        <v>129161</v>
      </c>
      <c r="DH23" s="248">
        <f t="shared" si="63"/>
        <v>20.825109834403516</v>
      </c>
      <c r="DI23" s="35">
        <v>35515</v>
      </c>
      <c r="DJ23" s="248">
        <f t="shared" si="64"/>
        <v>21.534898477157359</v>
      </c>
      <c r="DK23" s="35">
        <v>79078</v>
      </c>
      <c r="DL23" s="248">
        <f t="shared" si="65"/>
        <v>23.013969025204979</v>
      </c>
      <c r="DM23" s="35">
        <v>5988</v>
      </c>
      <c r="DN23" s="248">
        <f t="shared" si="66"/>
        <v>5.0853658536585362</v>
      </c>
      <c r="DO23" s="35">
        <v>8253</v>
      </c>
      <c r="DP23" s="248">
        <f t="shared" si="67"/>
        <v>65.556451612903231</v>
      </c>
      <c r="DQ23" s="156">
        <v>188</v>
      </c>
      <c r="DR23" s="244">
        <f t="shared" si="68"/>
        <v>1.2117647058823531</v>
      </c>
      <c r="DS23" s="35">
        <v>104046</v>
      </c>
      <c r="DT23" s="248">
        <f t="shared" si="69"/>
        <v>2.6254224885884527</v>
      </c>
      <c r="DU23" s="35">
        <v>60160</v>
      </c>
      <c r="DV23" s="248">
        <f t="shared" si="70"/>
        <v>2.3761715023289747</v>
      </c>
      <c r="DW23" s="35">
        <v>29857</v>
      </c>
      <c r="DX23" s="248">
        <f t="shared" si="71"/>
        <v>2.4204376217207013</v>
      </c>
      <c r="DY23" s="35">
        <v>13631</v>
      </c>
      <c r="DZ23" s="248">
        <f t="shared" si="72"/>
        <v>4.0113970588235297</v>
      </c>
      <c r="EA23" s="35">
        <v>10571</v>
      </c>
      <c r="EB23" s="248">
        <f t="shared" si="73"/>
        <v>6.7216946676406133</v>
      </c>
      <c r="EC23" s="156">
        <v>1487</v>
      </c>
      <c r="ED23" s="244">
        <f t="shared" si="74"/>
        <v>2.812820512820513</v>
      </c>
    </row>
    <row r="24" spans="1:134" s="17" customFormat="1" outlineLevel="1" x14ac:dyDescent="0.25">
      <c r="A24" s="242"/>
      <c r="B24" s="34" t="s">
        <v>67</v>
      </c>
      <c r="C24" s="35">
        <v>1286871</v>
      </c>
      <c r="D24" s="248">
        <f t="shared" si="9"/>
        <v>6.4342634315424609</v>
      </c>
      <c r="E24" s="35">
        <v>522681</v>
      </c>
      <c r="F24" s="248">
        <f t="shared" si="10"/>
        <v>5.0664701308046753</v>
      </c>
      <c r="G24" s="35">
        <v>356410</v>
      </c>
      <c r="H24" s="248">
        <f t="shared" si="11"/>
        <v>5.8194168069799481</v>
      </c>
      <c r="I24" s="35">
        <v>181665</v>
      </c>
      <c r="J24" s="248">
        <f t="shared" si="12"/>
        <v>5.7094474811641307</v>
      </c>
      <c r="K24" s="35">
        <v>240350</v>
      </c>
      <c r="L24" s="248">
        <f t="shared" si="13"/>
        <v>9.8329201784828957</v>
      </c>
      <c r="M24" s="156">
        <v>27088</v>
      </c>
      <c r="N24" s="244">
        <f t="shared" si="14"/>
        <v>2.481300604035471</v>
      </c>
      <c r="O24" s="35">
        <v>1129983</v>
      </c>
      <c r="P24" s="248">
        <f t="shared" si="15"/>
        <v>8.4263441084462976</v>
      </c>
      <c r="Q24" s="35">
        <v>455715</v>
      </c>
      <c r="R24" s="248">
        <f t="shared" si="16"/>
        <v>6.4953124999999998</v>
      </c>
      <c r="S24" s="35">
        <v>308398</v>
      </c>
      <c r="T24" s="248">
        <f t="shared" si="17"/>
        <v>7.4771302913688835</v>
      </c>
      <c r="U24" s="35">
        <v>169101</v>
      </c>
      <c r="V24" s="248">
        <f t="shared" si="18"/>
        <v>6.3557353516899386</v>
      </c>
      <c r="W24" s="35">
        <v>214439</v>
      </c>
      <c r="X24" s="248">
        <f t="shared" si="19"/>
        <v>13.513637901861252</v>
      </c>
      <c r="Y24" s="156">
        <v>19928</v>
      </c>
      <c r="Z24" s="244">
        <f t="shared" si="20"/>
        <v>2.2429617575264444</v>
      </c>
      <c r="AA24" s="35">
        <v>156888</v>
      </c>
      <c r="AB24" s="248">
        <f t="shared" si="21"/>
        <v>1.9476927701788669</v>
      </c>
      <c r="AC24" s="35">
        <v>66966</v>
      </c>
      <c r="AD24" s="248">
        <f t="shared" si="22"/>
        <v>1.6406151419558359</v>
      </c>
      <c r="AE24" s="35">
        <v>48011</v>
      </c>
      <c r="AF24" s="248">
        <f t="shared" si="23"/>
        <v>2.0224110796348755</v>
      </c>
      <c r="AG24" s="35">
        <v>12565</v>
      </c>
      <c r="AH24" s="248">
        <f t="shared" si="24"/>
        <v>2.074382187423538</v>
      </c>
      <c r="AI24" s="35">
        <v>25911</v>
      </c>
      <c r="AJ24" s="248">
        <f t="shared" si="25"/>
        <v>2.4953460137596113</v>
      </c>
      <c r="AK24" s="156">
        <v>7160</v>
      </c>
      <c r="AL24" s="244">
        <f t="shared" si="26"/>
        <v>3.379204892966361</v>
      </c>
      <c r="AM24" s="35">
        <v>221436</v>
      </c>
      <c r="AN24" s="248">
        <f t="shared" si="27"/>
        <v>5.1153272576636288</v>
      </c>
      <c r="AO24" s="35">
        <v>62780</v>
      </c>
      <c r="AP24" s="248">
        <f t="shared" si="28"/>
        <v>3.0893694632621154</v>
      </c>
      <c r="AQ24" s="35">
        <v>75348</v>
      </c>
      <c r="AR24" s="248">
        <f t="shared" si="29"/>
        <v>3.6559970339244883</v>
      </c>
      <c r="AS24" s="35">
        <v>64270</v>
      </c>
      <c r="AT24" s="248">
        <f t="shared" si="30"/>
        <v>4.3230081166142122</v>
      </c>
      <c r="AU24" s="35">
        <v>23335</v>
      </c>
      <c r="AV24" s="248">
        <f t="shared" si="31"/>
        <v>2.8329500657030224</v>
      </c>
      <c r="AW24" s="156">
        <v>10986</v>
      </c>
      <c r="AX24" s="244">
        <f t="shared" si="32"/>
        <v>1.0814702538840471</v>
      </c>
      <c r="AY24" s="35">
        <v>30042</v>
      </c>
      <c r="AZ24" s="248">
        <f t="shared" si="33"/>
        <v>5.9285055350553506</v>
      </c>
      <c r="BA24" s="35">
        <v>16750</v>
      </c>
      <c r="BB24" s="248">
        <f t="shared" si="34"/>
        <v>4.1873645091359553</v>
      </c>
      <c r="BC24" s="35">
        <v>8482</v>
      </c>
      <c r="BD24" s="248">
        <f t="shared" si="35"/>
        <v>11.949618320610687</v>
      </c>
      <c r="BE24" s="35">
        <v>1156</v>
      </c>
      <c r="BF24" s="248">
        <f t="shared" si="36"/>
        <v>9.4144144144144146</v>
      </c>
      <c r="BG24" s="35">
        <v>3244</v>
      </c>
      <c r="BH24" s="248">
        <f t="shared" si="37"/>
        <v>9.2012578616352201</v>
      </c>
      <c r="BI24" s="156">
        <v>377</v>
      </c>
      <c r="BJ24" s="244">
        <f t="shared" si="38"/>
        <v>52.857142857142854</v>
      </c>
      <c r="BK24" s="35">
        <v>64219</v>
      </c>
      <c r="BL24" s="248">
        <f t="shared" si="39"/>
        <v>2.61125794297925</v>
      </c>
      <c r="BM24" s="35">
        <v>24199</v>
      </c>
      <c r="BN24" s="248">
        <f t="shared" si="40"/>
        <v>1.6507832183152589</v>
      </c>
      <c r="BO24" s="35">
        <v>10564</v>
      </c>
      <c r="BP24" s="248">
        <f t="shared" si="41"/>
        <v>2.4991719112288839</v>
      </c>
      <c r="BQ24" s="35">
        <v>12231</v>
      </c>
      <c r="BR24" s="248">
        <f t="shared" si="42"/>
        <v>4.113294314381271</v>
      </c>
      <c r="BS24" s="35">
        <v>18578</v>
      </c>
      <c r="BT24" s="248">
        <f t="shared" si="43"/>
        <v>3.7832131822863024</v>
      </c>
      <c r="BU24" s="156">
        <v>695</v>
      </c>
      <c r="BV24" s="244">
        <f t="shared" si="44"/>
        <v>1.848360655737705</v>
      </c>
      <c r="BW24" s="35">
        <v>430732</v>
      </c>
      <c r="BX24" s="248">
        <f t="shared" si="45"/>
        <v>183.94289394589953</v>
      </c>
      <c r="BY24" s="35">
        <v>204182</v>
      </c>
      <c r="BZ24" s="248">
        <f t="shared" si="46"/>
        <v>143.19632768361581</v>
      </c>
      <c r="CA24" s="35">
        <v>69519</v>
      </c>
      <c r="CB24" s="248">
        <f t="shared" si="47"/>
        <v>126.79227941176471</v>
      </c>
      <c r="CC24" s="35">
        <v>50753</v>
      </c>
      <c r="CD24" s="248">
        <f t="shared" si="48"/>
        <v>310.3680981595092</v>
      </c>
      <c r="CE24" s="35">
        <v>113846</v>
      </c>
      <c r="CF24" s="248">
        <f t="shared" si="49"/>
        <v>416.01831501831504</v>
      </c>
      <c r="CG24" s="156">
        <v>4596</v>
      </c>
      <c r="CH24" s="244">
        <f t="shared" si="50"/>
        <v>130.31428571428572</v>
      </c>
      <c r="CI24" s="35">
        <v>57327</v>
      </c>
      <c r="CJ24" s="248">
        <f t="shared" si="51"/>
        <v>28.055752660922455</v>
      </c>
      <c r="CK24" s="35">
        <v>19185</v>
      </c>
      <c r="CL24" s="248">
        <f t="shared" si="52"/>
        <v>28.024205748865356</v>
      </c>
      <c r="CM24" s="35">
        <v>22774</v>
      </c>
      <c r="CN24" s="248">
        <f t="shared" si="53"/>
        <v>21.503952569169961</v>
      </c>
      <c r="CO24" s="35">
        <v>5476</v>
      </c>
      <c r="CP24" s="248">
        <f t="shared" si="54"/>
        <v>27.670157068062828</v>
      </c>
      <c r="CQ24" s="35">
        <v>8987</v>
      </c>
      <c r="CR24" s="248">
        <f t="shared" si="55"/>
        <v>65.57037037037037</v>
      </c>
      <c r="CS24" s="156">
        <v>866</v>
      </c>
      <c r="CT24" s="244">
        <f t="shared" si="56"/>
        <v>17.041666666666668</v>
      </c>
      <c r="CU24" s="35">
        <v>40466</v>
      </c>
      <c r="CV24" s="248">
        <f t="shared" si="57"/>
        <v>54.508916323731135</v>
      </c>
      <c r="CW24" s="35">
        <v>13732</v>
      </c>
      <c r="CX24" s="248">
        <f t="shared" si="58"/>
        <v>36.315217391304351</v>
      </c>
      <c r="CY24" s="35">
        <v>5788</v>
      </c>
      <c r="CZ24" s="248">
        <f t="shared" si="59"/>
        <v>41.558823529411768</v>
      </c>
      <c r="DA24" s="35">
        <v>2268</v>
      </c>
      <c r="DB24" s="248">
        <f t="shared" si="60"/>
        <v>22.873684210526317</v>
      </c>
      <c r="DC24" s="35">
        <v>18549</v>
      </c>
      <c r="DD24" s="248">
        <f t="shared" si="61"/>
        <v>112.10365853658537</v>
      </c>
      <c r="DE24" s="156">
        <v>117</v>
      </c>
      <c r="DF24" s="244">
        <f t="shared" si="62"/>
        <v>116</v>
      </c>
      <c r="DG24" s="35">
        <v>132042</v>
      </c>
      <c r="DH24" s="248">
        <f t="shared" si="63"/>
        <v>46.292979942693407</v>
      </c>
      <c r="DI24" s="35">
        <v>35239</v>
      </c>
      <c r="DJ24" s="248">
        <f t="shared" si="64"/>
        <v>53.634108527131779</v>
      </c>
      <c r="DK24" s="35">
        <v>76972</v>
      </c>
      <c r="DL24" s="248">
        <f t="shared" si="65"/>
        <v>50.04244031830239</v>
      </c>
      <c r="DM24" s="35">
        <v>9691</v>
      </c>
      <c r="DN24" s="248">
        <f t="shared" si="66"/>
        <v>15.018181818181819</v>
      </c>
      <c r="DO24" s="35">
        <v>9541</v>
      </c>
      <c r="DP24" s="248">
        <f t="shared" si="67"/>
        <v>90.740384615384613</v>
      </c>
      <c r="DQ24" s="156">
        <v>230</v>
      </c>
      <c r="DR24" s="244">
        <f t="shared" si="68"/>
        <v>8.1999999999999993</v>
      </c>
      <c r="DS24" s="35">
        <v>91269</v>
      </c>
      <c r="DT24" s="248">
        <f t="shared" si="69"/>
        <v>1.6873067750198745</v>
      </c>
      <c r="DU24" s="35">
        <v>58265</v>
      </c>
      <c r="DV24" s="248">
        <f t="shared" si="70"/>
        <v>1.4932603021096322</v>
      </c>
      <c r="DW24" s="35">
        <v>30554</v>
      </c>
      <c r="DX24" s="248">
        <f t="shared" si="71"/>
        <v>1.8406470806991448</v>
      </c>
      <c r="DY24" s="35">
        <v>14325</v>
      </c>
      <c r="DZ24" s="248">
        <f t="shared" si="72"/>
        <v>2.116162714814009</v>
      </c>
      <c r="EA24" s="35">
        <v>11504</v>
      </c>
      <c r="EB24" s="248">
        <f t="shared" si="73"/>
        <v>3.4093522422384055</v>
      </c>
      <c r="EC24" s="156">
        <v>1885</v>
      </c>
      <c r="ED24" s="244">
        <f t="shared" si="74"/>
        <v>3.3233944954128436</v>
      </c>
    </row>
    <row r="25" spans="1:134" s="17" customFormat="1" outlineLevel="1" x14ac:dyDescent="0.25">
      <c r="A25" s="242"/>
      <c r="B25" s="34" t="s">
        <v>69</v>
      </c>
      <c r="C25" s="35">
        <v>1065522</v>
      </c>
      <c r="D25" s="248">
        <f t="shared" si="9"/>
        <v>3.3341387221164638</v>
      </c>
      <c r="E25" s="35">
        <v>431473</v>
      </c>
      <c r="F25" s="248">
        <f t="shared" si="10"/>
        <v>2.7752471782308161</v>
      </c>
      <c r="G25" s="35">
        <v>259935</v>
      </c>
      <c r="H25" s="248">
        <f t="shared" si="11"/>
        <v>2.7560690133518295</v>
      </c>
      <c r="I25" s="35">
        <v>155214</v>
      </c>
      <c r="J25" s="248">
        <f t="shared" si="12"/>
        <v>2.7120103314679294</v>
      </c>
      <c r="K25" s="35">
        <v>221255</v>
      </c>
      <c r="L25" s="248">
        <f t="shared" si="13"/>
        <v>4.9668024055446187</v>
      </c>
      <c r="M25" s="156">
        <v>15701</v>
      </c>
      <c r="N25" s="244">
        <f t="shared" si="14"/>
        <v>1.120037807183365</v>
      </c>
      <c r="O25" s="35">
        <v>907712</v>
      </c>
      <c r="P25" s="248">
        <f t="shared" si="15"/>
        <v>4.4568364353388157</v>
      </c>
      <c r="Q25" s="35">
        <v>361032</v>
      </c>
      <c r="R25" s="248">
        <f t="shared" si="16"/>
        <v>3.5630363620277805</v>
      </c>
      <c r="S25" s="35">
        <v>214150</v>
      </c>
      <c r="T25" s="248">
        <f t="shared" si="17"/>
        <v>3.5060494476591266</v>
      </c>
      <c r="U25" s="35">
        <v>141034</v>
      </c>
      <c r="V25" s="248">
        <f t="shared" si="18"/>
        <v>3.2554462615412465</v>
      </c>
      <c r="W25" s="35">
        <v>197008</v>
      </c>
      <c r="X25" s="248">
        <f t="shared" si="19"/>
        <v>7.3609048083860298</v>
      </c>
      <c r="Y25" s="156">
        <v>8664</v>
      </c>
      <c r="Z25" s="244">
        <f t="shared" si="20"/>
        <v>0.82323232323232332</v>
      </c>
      <c r="AA25" s="35">
        <v>157810</v>
      </c>
      <c r="AB25" s="248">
        <f t="shared" si="21"/>
        <v>0.9850064779059382</v>
      </c>
      <c r="AC25" s="35">
        <v>70441</v>
      </c>
      <c r="AD25" s="248">
        <f t="shared" si="22"/>
        <v>1.0029856687898091</v>
      </c>
      <c r="AE25" s="35">
        <v>45785</v>
      </c>
      <c r="AF25" s="248">
        <f t="shared" si="23"/>
        <v>1.1119516582868214</v>
      </c>
      <c r="AG25" s="35">
        <v>14180</v>
      </c>
      <c r="AH25" s="248">
        <f t="shared" si="24"/>
        <v>0.63514760147601468</v>
      </c>
      <c r="AI25" s="35">
        <v>24247</v>
      </c>
      <c r="AJ25" s="248">
        <f t="shared" si="25"/>
        <v>0.79381519567951475</v>
      </c>
      <c r="AK25" s="156">
        <v>7038</v>
      </c>
      <c r="AL25" s="244">
        <f t="shared" si="26"/>
        <v>1.651846269781462</v>
      </c>
      <c r="AM25" s="35">
        <v>146434</v>
      </c>
      <c r="AN25" s="248">
        <f t="shared" si="27"/>
        <v>1.8917237702166316</v>
      </c>
      <c r="AO25" s="35">
        <v>38082</v>
      </c>
      <c r="AP25" s="248">
        <f t="shared" si="28"/>
        <v>0.92323620019190944</v>
      </c>
      <c r="AQ25" s="35">
        <v>44536</v>
      </c>
      <c r="AR25" s="248">
        <f t="shared" si="29"/>
        <v>1.1978976459556829</v>
      </c>
      <c r="AS25" s="35">
        <v>48344</v>
      </c>
      <c r="AT25" s="248">
        <f t="shared" si="30"/>
        <v>1.9442143727161998</v>
      </c>
      <c r="AU25" s="35">
        <v>15746</v>
      </c>
      <c r="AV25" s="248">
        <f t="shared" si="31"/>
        <v>0.93916256157635458</v>
      </c>
      <c r="AW25" s="156">
        <v>2683</v>
      </c>
      <c r="AX25" s="244">
        <f t="shared" si="32"/>
        <v>-0.22164200754279084</v>
      </c>
      <c r="AY25" s="35">
        <v>27917</v>
      </c>
      <c r="AZ25" s="248">
        <f t="shared" si="33"/>
        <v>1.5560336934627359</v>
      </c>
      <c r="BA25" s="35">
        <v>16131</v>
      </c>
      <c r="BB25" s="248">
        <f t="shared" si="34"/>
        <v>1.2998289136013685</v>
      </c>
      <c r="BC25" s="35">
        <v>7711</v>
      </c>
      <c r="BD25" s="248">
        <f t="shared" si="35"/>
        <v>2.4765554553651938</v>
      </c>
      <c r="BE25" s="35">
        <v>1027</v>
      </c>
      <c r="BF25" s="248">
        <f t="shared" si="36"/>
        <v>0.59224806201550395</v>
      </c>
      <c r="BG25" s="35">
        <v>2974</v>
      </c>
      <c r="BH25" s="248">
        <f t="shared" si="37"/>
        <v>2.3378226711560046</v>
      </c>
      <c r="BI25" s="156">
        <v>255</v>
      </c>
      <c r="BJ25" s="244">
        <f t="shared" si="38"/>
        <v>1.0901639344262297</v>
      </c>
      <c r="BK25" s="35">
        <v>62437</v>
      </c>
      <c r="BL25" s="248">
        <f t="shared" si="39"/>
        <v>0.97967595675195795</v>
      </c>
      <c r="BM25" s="35">
        <v>25698</v>
      </c>
      <c r="BN25" s="248">
        <f t="shared" si="40"/>
        <v>0.63911213164944503</v>
      </c>
      <c r="BO25" s="35">
        <v>12095</v>
      </c>
      <c r="BP25" s="248">
        <f t="shared" si="41"/>
        <v>1.465348552792499</v>
      </c>
      <c r="BQ25" s="35">
        <v>10132</v>
      </c>
      <c r="BR25" s="248">
        <f t="shared" si="42"/>
        <v>1.4118067126874552</v>
      </c>
      <c r="BS25" s="35">
        <v>15079</v>
      </c>
      <c r="BT25" s="248">
        <f t="shared" si="43"/>
        <v>0.93122438524590168</v>
      </c>
      <c r="BU25" s="156">
        <v>200</v>
      </c>
      <c r="BV25" s="244">
        <f t="shared" si="44"/>
        <v>-1.9607843137254943E-2</v>
      </c>
      <c r="BW25" s="35">
        <v>405706</v>
      </c>
      <c r="BX25" s="248">
        <f t="shared" si="45"/>
        <v>118.18507638072856</v>
      </c>
      <c r="BY25" s="35">
        <v>181143</v>
      </c>
      <c r="BZ25" s="248">
        <f t="shared" si="46"/>
        <v>94.995230524642295</v>
      </c>
      <c r="CA25" s="35">
        <v>67949</v>
      </c>
      <c r="CB25" s="248">
        <f t="shared" si="47"/>
        <v>62.622659176029963</v>
      </c>
      <c r="CC25" s="35">
        <v>46341</v>
      </c>
      <c r="CD25" s="248">
        <f t="shared" si="48"/>
        <v>206.80717488789239</v>
      </c>
      <c r="CE25" s="35">
        <v>113721</v>
      </c>
      <c r="CF25" s="248">
        <f t="shared" si="49"/>
        <v>127.20856820744081</v>
      </c>
      <c r="CG25" s="156">
        <v>3170</v>
      </c>
      <c r="CH25" s="244">
        <f t="shared" si="50"/>
        <v>34.617977528089888</v>
      </c>
      <c r="CI25" s="35">
        <v>52931</v>
      </c>
      <c r="CJ25" s="248">
        <f t="shared" si="51"/>
        <v>8.4066109827616842</v>
      </c>
      <c r="CK25" s="35">
        <v>15985</v>
      </c>
      <c r="CL25" s="248">
        <f t="shared" si="52"/>
        <v>6.2924270072992705</v>
      </c>
      <c r="CM25" s="35">
        <v>25301</v>
      </c>
      <c r="CN25" s="248">
        <f t="shared" si="53"/>
        <v>8.6790359602142306</v>
      </c>
      <c r="CO25" s="35">
        <v>4381</v>
      </c>
      <c r="CP25" s="248">
        <f t="shared" si="54"/>
        <v>8.0892116182572611</v>
      </c>
      <c r="CQ25" s="35">
        <v>6971</v>
      </c>
      <c r="CR25" s="248">
        <f t="shared" si="55"/>
        <v>19.685459940652819</v>
      </c>
      <c r="CS25" s="156">
        <v>637</v>
      </c>
      <c r="CT25" s="244">
        <f t="shared" si="56"/>
        <v>8.1</v>
      </c>
      <c r="CU25" s="35">
        <v>47309</v>
      </c>
      <c r="CV25" s="248">
        <f t="shared" si="57"/>
        <v>47.176171079429736</v>
      </c>
      <c r="CW25" s="35">
        <v>14844</v>
      </c>
      <c r="CX25" s="248">
        <f t="shared" si="58"/>
        <v>28.51093439363817</v>
      </c>
      <c r="CY25" s="35">
        <v>6618</v>
      </c>
      <c r="CZ25" s="248">
        <f t="shared" si="59"/>
        <v>51.110236220472444</v>
      </c>
      <c r="DA25" s="35">
        <v>3347</v>
      </c>
      <c r="DB25" s="248" t="str">
        <f t="shared" si="60"/>
        <v>-</v>
      </c>
      <c r="DC25" s="35">
        <v>23253</v>
      </c>
      <c r="DD25" s="248">
        <f t="shared" si="61"/>
        <v>60.679045092838194</v>
      </c>
      <c r="DE25" s="156">
        <v>35</v>
      </c>
      <c r="DF25" s="244">
        <f t="shared" si="62"/>
        <v>2.8888888888888888</v>
      </c>
      <c r="DG25" s="35">
        <v>18892</v>
      </c>
      <c r="DH25" s="248">
        <f t="shared" si="63"/>
        <v>3.3161983093442995</v>
      </c>
      <c r="DI25" s="35">
        <v>2246</v>
      </c>
      <c r="DJ25" s="248">
        <f t="shared" si="64"/>
        <v>2.5764331210191083</v>
      </c>
      <c r="DK25" s="35">
        <v>12397</v>
      </c>
      <c r="DL25" s="248">
        <f t="shared" si="65"/>
        <v>3.6869565217391305</v>
      </c>
      <c r="DM25" s="35">
        <v>1840</v>
      </c>
      <c r="DN25" s="248">
        <f t="shared" si="66"/>
        <v>1.4566088117489988</v>
      </c>
      <c r="DO25" s="35">
        <v>2534</v>
      </c>
      <c r="DP25" s="248">
        <f t="shared" si="67"/>
        <v>5.3192019950124685</v>
      </c>
      <c r="DQ25" s="156">
        <v>51</v>
      </c>
      <c r="DR25" s="244">
        <f t="shared" si="68"/>
        <v>-0.2153846153846154</v>
      </c>
      <c r="DS25" s="35">
        <v>80892</v>
      </c>
      <c r="DT25" s="248">
        <f t="shared" si="69"/>
        <v>1.2117955869083752</v>
      </c>
      <c r="DU25" s="35">
        <v>42874</v>
      </c>
      <c r="DV25" s="248">
        <f t="shared" si="70"/>
        <v>0.78559826746074712</v>
      </c>
      <c r="DW25" s="35">
        <v>26269</v>
      </c>
      <c r="DX25" s="248">
        <f t="shared" si="71"/>
        <v>1.3464939705225549</v>
      </c>
      <c r="DY25" s="35">
        <v>13201</v>
      </c>
      <c r="DZ25" s="248">
        <f t="shared" si="72"/>
        <v>1.0287382818503152</v>
      </c>
      <c r="EA25" s="35">
        <v>9244</v>
      </c>
      <c r="EB25" s="248">
        <f t="shared" si="73"/>
        <v>2.1303758889265154</v>
      </c>
      <c r="EC25" s="156">
        <v>1447</v>
      </c>
      <c r="ED25" s="244">
        <f t="shared" si="74"/>
        <v>1.3376413570274637</v>
      </c>
    </row>
    <row r="26" spans="1:134" s="17" customFormat="1" outlineLevel="1" x14ac:dyDescent="0.25">
      <c r="A26" s="242"/>
      <c r="B26" s="34" t="s">
        <v>71</v>
      </c>
      <c r="C26" s="35">
        <v>1103467</v>
      </c>
      <c r="D26" s="248">
        <f t="shared" si="9"/>
        <v>2.2725959713390909</v>
      </c>
      <c r="E26" s="35">
        <v>438558</v>
      </c>
      <c r="F26" s="248">
        <f t="shared" si="10"/>
        <v>2.1548211665179986</v>
      </c>
      <c r="G26" s="35">
        <v>265785</v>
      </c>
      <c r="H26" s="248">
        <f t="shared" si="11"/>
        <v>1.756934215712715</v>
      </c>
      <c r="I26" s="35">
        <v>168721</v>
      </c>
      <c r="J26" s="248">
        <f t="shared" si="12"/>
        <v>2.0449008319647723</v>
      </c>
      <c r="K26" s="35">
        <v>230602</v>
      </c>
      <c r="L26" s="248">
        <f t="shared" si="13"/>
        <v>3.3734258837809135</v>
      </c>
      <c r="M26" s="156">
        <v>12776</v>
      </c>
      <c r="N26" s="244">
        <f t="shared" si="14"/>
        <v>0.20346646571213256</v>
      </c>
      <c r="O26" s="35">
        <v>919492</v>
      </c>
      <c r="P26" s="248">
        <f t="shared" si="15"/>
        <v>3.2010874034815187</v>
      </c>
      <c r="Q26" s="35">
        <v>357737</v>
      </c>
      <c r="R26" s="248">
        <f t="shared" si="16"/>
        <v>3.0068659625228209</v>
      </c>
      <c r="S26" s="35">
        <v>214115</v>
      </c>
      <c r="T26" s="248">
        <f t="shared" si="17"/>
        <v>2.3655297076391073</v>
      </c>
      <c r="U26" s="35">
        <v>152197</v>
      </c>
      <c r="V26" s="248">
        <f t="shared" si="18"/>
        <v>2.4258542295052448</v>
      </c>
      <c r="W26" s="35">
        <v>196150</v>
      </c>
      <c r="X26" s="248">
        <f t="shared" si="19"/>
        <v>5.8259326280623611</v>
      </c>
      <c r="Y26" s="156">
        <v>7809</v>
      </c>
      <c r="Z26" s="244">
        <f t="shared" si="20"/>
        <v>0.75720072007200723</v>
      </c>
      <c r="AA26" s="35">
        <v>183974</v>
      </c>
      <c r="AB26" s="248">
        <f t="shared" si="21"/>
        <v>0.55496390959649755</v>
      </c>
      <c r="AC26" s="35">
        <v>80820</v>
      </c>
      <c r="AD26" s="248">
        <f t="shared" si="22"/>
        <v>0.62514327079688736</v>
      </c>
      <c r="AE26" s="35">
        <v>51671</v>
      </c>
      <c r="AF26" s="248">
        <f t="shared" si="23"/>
        <v>0.5760080522174098</v>
      </c>
      <c r="AG26" s="35">
        <v>16524</v>
      </c>
      <c r="AH26" s="248">
        <f t="shared" si="24"/>
        <v>0.50423304506144739</v>
      </c>
      <c r="AI26" s="35">
        <v>34452</v>
      </c>
      <c r="AJ26" s="248">
        <f t="shared" si="25"/>
        <v>0.43597865955318449</v>
      </c>
      <c r="AK26" s="156">
        <v>4967</v>
      </c>
      <c r="AL26" s="244">
        <f t="shared" si="26"/>
        <v>-0.19510614163020579</v>
      </c>
      <c r="AM26" s="35">
        <v>152471</v>
      </c>
      <c r="AN26" s="248">
        <f t="shared" si="27"/>
        <v>1.2646001663498101</v>
      </c>
      <c r="AO26" s="35">
        <v>35541</v>
      </c>
      <c r="AP26" s="248">
        <f t="shared" si="28"/>
        <v>0.76111193697041779</v>
      </c>
      <c r="AQ26" s="35">
        <v>46973</v>
      </c>
      <c r="AR26" s="248">
        <f t="shared" si="29"/>
        <v>1.1050909742762389</v>
      </c>
      <c r="AS26" s="35">
        <v>55679</v>
      </c>
      <c r="AT26" s="248">
        <f t="shared" si="30"/>
        <v>1.448612515941774</v>
      </c>
      <c r="AU26" s="35">
        <v>15972</v>
      </c>
      <c r="AV26" s="248">
        <f t="shared" si="31"/>
        <v>1.0718640550006486</v>
      </c>
      <c r="AW26" s="156">
        <v>2864</v>
      </c>
      <c r="AX26" s="244">
        <f t="shared" si="32"/>
        <v>0.26894107221976071</v>
      </c>
      <c r="AY26" s="35">
        <v>27964</v>
      </c>
      <c r="AZ26" s="248">
        <f t="shared" si="33"/>
        <v>0.59757769652650827</v>
      </c>
      <c r="BA26" s="35">
        <v>15426</v>
      </c>
      <c r="BB26" s="248">
        <f t="shared" si="34"/>
        <v>0.52476030443807442</v>
      </c>
      <c r="BC26" s="35">
        <v>7394</v>
      </c>
      <c r="BD26" s="248">
        <f t="shared" si="35"/>
        <v>0.5931911226028872</v>
      </c>
      <c r="BE26" s="35">
        <v>1192</v>
      </c>
      <c r="BF26" s="248">
        <f t="shared" si="36"/>
        <v>0.24947589098532497</v>
      </c>
      <c r="BG26" s="35">
        <v>3904</v>
      </c>
      <c r="BH26" s="248">
        <f t="shared" si="37"/>
        <v>1.6758053461274844</v>
      </c>
      <c r="BI26" s="156">
        <v>356</v>
      </c>
      <c r="BJ26" s="244">
        <f t="shared" si="38"/>
        <v>0.73658536585365852</v>
      </c>
      <c r="BK26" s="35">
        <v>50547</v>
      </c>
      <c r="BL26" s="248">
        <f t="shared" si="39"/>
        <v>0.97356707793221919</v>
      </c>
      <c r="BM26" s="35">
        <v>20601</v>
      </c>
      <c r="BN26" s="248">
        <f t="shared" si="40"/>
        <v>0.82293602336076455</v>
      </c>
      <c r="BO26" s="35">
        <v>8645</v>
      </c>
      <c r="BP26" s="248">
        <f t="shared" si="41"/>
        <v>1.3562278550013627</v>
      </c>
      <c r="BQ26" s="35">
        <v>8759</v>
      </c>
      <c r="BR26" s="248">
        <f t="shared" si="42"/>
        <v>0.89342844790315601</v>
      </c>
      <c r="BS26" s="35">
        <v>12878</v>
      </c>
      <c r="BT26" s="248">
        <f t="shared" si="43"/>
        <v>0.92266348163630929</v>
      </c>
      <c r="BU26" s="156">
        <v>371</v>
      </c>
      <c r="BV26" s="244">
        <f t="shared" si="44"/>
        <v>-5.3571428571428603E-2</v>
      </c>
      <c r="BW26" s="35">
        <v>425599</v>
      </c>
      <c r="BX26" s="248">
        <f t="shared" si="45"/>
        <v>30.735068227574381</v>
      </c>
      <c r="BY26" s="35">
        <v>187751</v>
      </c>
      <c r="BZ26" s="248">
        <f t="shared" si="46"/>
        <v>23.587611314824514</v>
      </c>
      <c r="CA26" s="35">
        <v>73727</v>
      </c>
      <c r="CB26" s="248">
        <f t="shared" si="47"/>
        <v>31.493168796826794</v>
      </c>
      <c r="CC26" s="35">
        <v>50791</v>
      </c>
      <c r="CD26" s="248">
        <f t="shared" si="48"/>
        <v>41.897804054054056</v>
      </c>
      <c r="CE26" s="35">
        <v>111946</v>
      </c>
      <c r="CF26" s="248">
        <f t="shared" si="49"/>
        <v>44.636363636363633</v>
      </c>
      <c r="CG26" s="156">
        <v>1868</v>
      </c>
      <c r="CH26" s="244">
        <f t="shared" si="50"/>
        <v>20.976470588235294</v>
      </c>
      <c r="CI26" s="35">
        <v>47431</v>
      </c>
      <c r="CJ26" s="248">
        <f t="shared" si="51"/>
        <v>1.308190179570782</v>
      </c>
      <c r="CK26" s="35">
        <v>15433</v>
      </c>
      <c r="CL26" s="248">
        <f t="shared" si="52"/>
        <v>1.1620902213505184</v>
      </c>
      <c r="CM26" s="35">
        <v>21730</v>
      </c>
      <c r="CN26" s="248">
        <f t="shared" si="53"/>
        <v>1.3634979334348487</v>
      </c>
      <c r="CO26" s="35">
        <v>4098</v>
      </c>
      <c r="CP26" s="248">
        <f t="shared" si="54"/>
        <v>1.0802030456852791</v>
      </c>
      <c r="CQ26" s="35">
        <v>5508</v>
      </c>
      <c r="CR26" s="248">
        <f t="shared" si="55"/>
        <v>1.6986771190592846</v>
      </c>
      <c r="CS26" s="156">
        <v>845</v>
      </c>
      <c r="CT26" s="244">
        <f t="shared" si="56"/>
        <v>1.8839590443686007</v>
      </c>
      <c r="CU26" s="35">
        <v>51814</v>
      </c>
      <c r="CV26" s="248">
        <f t="shared" si="57"/>
        <v>24.225900681596883</v>
      </c>
      <c r="CW26" s="35">
        <v>14305</v>
      </c>
      <c r="CX26" s="248">
        <f t="shared" si="58"/>
        <v>12.928919182083739</v>
      </c>
      <c r="CY26" s="35">
        <v>7077</v>
      </c>
      <c r="CZ26" s="248">
        <f t="shared" si="59"/>
        <v>31.916279069767441</v>
      </c>
      <c r="DA26" s="35">
        <v>3251</v>
      </c>
      <c r="DB26" s="248">
        <f t="shared" si="60"/>
        <v>25.217741935483872</v>
      </c>
      <c r="DC26" s="35">
        <v>27286</v>
      </c>
      <c r="DD26" s="248">
        <f t="shared" si="61"/>
        <v>38.659883720930232</v>
      </c>
      <c r="DE26" s="156">
        <v>0</v>
      </c>
      <c r="DF26" s="244" t="str">
        <f t="shared" si="62"/>
        <v>-</v>
      </c>
      <c r="DG26" s="35">
        <v>24914</v>
      </c>
      <c r="DH26" s="248">
        <f t="shared" si="63"/>
        <v>1.7550591617825941</v>
      </c>
      <c r="DI26" s="35">
        <v>3030</v>
      </c>
      <c r="DJ26" s="248">
        <f t="shared" si="64"/>
        <v>4.0248756218905477</v>
      </c>
      <c r="DK26" s="35">
        <v>16875</v>
      </c>
      <c r="DL26" s="248">
        <f t="shared" si="65"/>
        <v>2.3953722334004026</v>
      </c>
      <c r="DM26" s="35">
        <v>2459</v>
      </c>
      <c r="DN26" s="248">
        <f t="shared" si="66"/>
        <v>0.33859553620032656</v>
      </c>
      <c r="DO26" s="35">
        <v>2735</v>
      </c>
      <c r="DP26" s="248">
        <f t="shared" si="67"/>
        <v>0.65057332528666256</v>
      </c>
      <c r="DQ26" s="156">
        <v>180</v>
      </c>
      <c r="DR26" s="244">
        <f t="shared" si="68"/>
        <v>7.5714285714285712</v>
      </c>
      <c r="DS26" s="35">
        <v>78875</v>
      </c>
      <c r="DT26" s="248">
        <f t="shared" si="69"/>
        <v>0.91082416783758902</v>
      </c>
      <c r="DU26" s="35">
        <v>42354</v>
      </c>
      <c r="DV26" s="248">
        <f t="shared" si="70"/>
        <v>0.79526958290946093</v>
      </c>
      <c r="DW26" s="35">
        <v>23676</v>
      </c>
      <c r="DX26" s="248">
        <f t="shared" si="71"/>
        <v>0.88293303642436771</v>
      </c>
      <c r="DY26" s="35">
        <v>13154</v>
      </c>
      <c r="DZ26" s="248">
        <f t="shared" si="72"/>
        <v>0.85059088351153633</v>
      </c>
      <c r="EA26" s="35">
        <v>8078</v>
      </c>
      <c r="EB26" s="248">
        <f t="shared" si="73"/>
        <v>1.5110351258936898</v>
      </c>
      <c r="EC26" s="156">
        <v>1257</v>
      </c>
      <c r="ED26" s="244">
        <f t="shared" si="74"/>
        <v>0.20633397312859891</v>
      </c>
    </row>
    <row r="27" spans="1:134" s="17" customFormat="1" outlineLevel="1" x14ac:dyDescent="0.25">
      <c r="A27" s="242"/>
      <c r="B27" s="34" t="s">
        <v>73</v>
      </c>
      <c r="C27" s="35">
        <v>1288239</v>
      </c>
      <c r="D27" s="248">
        <f t="shared" si="9"/>
        <v>1.1380247188139485</v>
      </c>
      <c r="E27" s="35">
        <v>499610</v>
      </c>
      <c r="F27" s="248">
        <f t="shared" si="10"/>
        <v>1.1387689054225869</v>
      </c>
      <c r="G27" s="35">
        <v>315843</v>
      </c>
      <c r="H27" s="248">
        <f t="shared" si="11"/>
        <v>1.1403217499728937</v>
      </c>
      <c r="I27" s="35">
        <v>202924</v>
      </c>
      <c r="J27" s="248">
        <f t="shared" si="12"/>
        <v>0.91652893342526043</v>
      </c>
      <c r="K27" s="35">
        <v>266002</v>
      </c>
      <c r="L27" s="248">
        <f t="shared" si="13"/>
        <v>1.3449522197538699</v>
      </c>
      <c r="M27" s="156">
        <v>16092</v>
      </c>
      <c r="N27" s="244">
        <f t="shared" si="14"/>
        <v>-4.5551601423487575E-2</v>
      </c>
      <c r="O27" s="35">
        <v>1071200</v>
      </c>
      <c r="P27" s="248">
        <f t="shared" si="15"/>
        <v>1.5294994131995852</v>
      </c>
      <c r="Q27" s="35">
        <v>407930</v>
      </c>
      <c r="R27" s="248">
        <f t="shared" si="16"/>
        <v>1.5573303910628535</v>
      </c>
      <c r="S27" s="35">
        <v>255991</v>
      </c>
      <c r="T27" s="248">
        <f t="shared" si="17"/>
        <v>1.41973476506007</v>
      </c>
      <c r="U27" s="35">
        <v>182278</v>
      </c>
      <c r="V27" s="248">
        <f t="shared" si="18"/>
        <v>1.1269311551925321</v>
      </c>
      <c r="W27" s="35">
        <v>222362</v>
      </c>
      <c r="X27" s="248">
        <f t="shared" si="19"/>
        <v>2.1373384502511428</v>
      </c>
      <c r="Y27" s="156">
        <v>9035</v>
      </c>
      <c r="Z27" s="244">
        <f t="shared" si="20"/>
        <v>0.33476141232087464</v>
      </c>
      <c r="AA27" s="35">
        <v>217039</v>
      </c>
      <c r="AB27" s="248">
        <f t="shared" si="21"/>
        <v>0.21214270555251491</v>
      </c>
      <c r="AC27" s="35">
        <v>91680</v>
      </c>
      <c r="AD27" s="248">
        <f t="shared" si="22"/>
        <v>0.23753087752925772</v>
      </c>
      <c r="AE27" s="35">
        <v>59853</v>
      </c>
      <c r="AF27" s="248">
        <f t="shared" si="23"/>
        <v>0.43274685816876124</v>
      </c>
      <c r="AG27" s="35">
        <v>20646</v>
      </c>
      <c r="AH27" s="248">
        <f t="shared" si="24"/>
        <v>2.3041474654377891E-2</v>
      </c>
      <c r="AI27" s="35">
        <v>43639</v>
      </c>
      <c r="AJ27" s="248">
        <f t="shared" si="25"/>
        <v>2.5352443609022446E-2</v>
      </c>
      <c r="AK27" s="156">
        <v>7057</v>
      </c>
      <c r="AL27" s="244">
        <f t="shared" si="26"/>
        <v>-0.30066395798236056</v>
      </c>
      <c r="AM27" s="35">
        <v>171039</v>
      </c>
      <c r="AN27" s="248">
        <f t="shared" si="27"/>
        <v>0.45314053167718749</v>
      </c>
      <c r="AO27" s="35">
        <v>38667</v>
      </c>
      <c r="AP27" s="248">
        <f t="shared" si="28"/>
        <v>0.39662645380336636</v>
      </c>
      <c r="AQ27" s="35">
        <v>50689</v>
      </c>
      <c r="AR27" s="248">
        <f t="shared" si="29"/>
        <v>0.50162933996919068</v>
      </c>
      <c r="AS27" s="35">
        <v>62919</v>
      </c>
      <c r="AT27" s="248">
        <f t="shared" si="30"/>
        <v>0.47127323746054017</v>
      </c>
      <c r="AU27" s="35">
        <v>17320</v>
      </c>
      <c r="AV27" s="248">
        <f t="shared" si="31"/>
        <v>0.42317173377156947</v>
      </c>
      <c r="AW27" s="156">
        <v>2719</v>
      </c>
      <c r="AX27" s="244">
        <f t="shared" si="32"/>
        <v>-8.9417280643000696E-2</v>
      </c>
      <c r="AY27" s="35">
        <v>50613</v>
      </c>
      <c r="AZ27" s="248">
        <f t="shared" si="33"/>
        <v>0.72194059810158873</v>
      </c>
      <c r="BA27" s="35">
        <v>25965</v>
      </c>
      <c r="BB27" s="248">
        <f t="shared" si="34"/>
        <v>0.51540796077973616</v>
      </c>
      <c r="BC27" s="35">
        <v>15527</v>
      </c>
      <c r="BD27" s="248">
        <f t="shared" si="35"/>
        <v>1.2962141378290446</v>
      </c>
      <c r="BE27" s="35">
        <v>1679</v>
      </c>
      <c r="BF27" s="248">
        <f t="shared" si="36"/>
        <v>3.8985148514851575E-2</v>
      </c>
      <c r="BG27" s="35">
        <v>6856</v>
      </c>
      <c r="BH27" s="248">
        <f t="shared" si="37"/>
        <v>1.1212871287128712</v>
      </c>
      <c r="BI27" s="156">
        <v>617</v>
      </c>
      <c r="BJ27" s="244">
        <f t="shared" si="38"/>
        <v>0.39592760180995468</v>
      </c>
      <c r="BK27" s="35">
        <v>67978</v>
      </c>
      <c r="BL27" s="248">
        <f t="shared" si="39"/>
        <v>0.39362007462380588</v>
      </c>
      <c r="BM27" s="35">
        <v>23309</v>
      </c>
      <c r="BN27" s="248">
        <f t="shared" si="40"/>
        <v>0.29508834314923882</v>
      </c>
      <c r="BO27" s="35">
        <v>14588</v>
      </c>
      <c r="BP27" s="248">
        <f t="shared" si="41"/>
        <v>0.56674900655139093</v>
      </c>
      <c r="BQ27" s="35">
        <v>13788</v>
      </c>
      <c r="BR27" s="248">
        <f t="shared" si="42"/>
        <v>0.71194437546560718</v>
      </c>
      <c r="BS27" s="35">
        <v>16372</v>
      </c>
      <c r="BT27" s="248">
        <f t="shared" si="43"/>
        <v>0.17606493786365918</v>
      </c>
      <c r="BU27" s="156">
        <v>758</v>
      </c>
      <c r="BV27" s="244">
        <f t="shared" si="44"/>
        <v>1.1595441595441596</v>
      </c>
      <c r="BW27" s="35">
        <v>461970</v>
      </c>
      <c r="BX27" s="248">
        <f t="shared" si="45"/>
        <v>6.6249030320035649</v>
      </c>
      <c r="BY27" s="35">
        <v>207344</v>
      </c>
      <c r="BZ27" s="248">
        <f t="shared" si="46"/>
        <v>6.6162209814869231</v>
      </c>
      <c r="CA27" s="35">
        <v>74895</v>
      </c>
      <c r="CB27" s="248">
        <f t="shared" si="47"/>
        <v>7.103765418740533</v>
      </c>
      <c r="CC27" s="35">
        <v>57953</v>
      </c>
      <c r="CD27" s="248">
        <f t="shared" si="48"/>
        <v>8.9149700598802397</v>
      </c>
      <c r="CE27" s="35">
        <v>121039</v>
      </c>
      <c r="CF27" s="248">
        <f t="shared" si="49"/>
        <v>5.6629417593306179</v>
      </c>
      <c r="CG27" s="156">
        <v>1453</v>
      </c>
      <c r="CH27" s="244">
        <f t="shared" si="50"/>
        <v>4.1524822695035457</v>
      </c>
      <c r="CI27" s="35">
        <v>50370</v>
      </c>
      <c r="CJ27" s="248">
        <f t="shared" si="51"/>
        <v>0.91586474458940326</v>
      </c>
      <c r="CK27" s="35">
        <v>15577</v>
      </c>
      <c r="CL27" s="248">
        <f t="shared" si="52"/>
        <v>0.65466326747397496</v>
      </c>
      <c r="CM27" s="35">
        <v>22084</v>
      </c>
      <c r="CN27" s="248">
        <f t="shared" si="53"/>
        <v>1.0438685793614066</v>
      </c>
      <c r="CO27" s="35">
        <v>5395</v>
      </c>
      <c r="CP27" s="248">
        <f t="shared" si="54"/>
        <v>1.3274374460742018</v>
      </c>
      <c r="CQ27" s="35">
        <v>6566</v>
      </c>
      <c r="CR27" s="248">
        <f t="shared" si="55"/>
        <v>1.0647798742138366</v>
      </c>
      <c r="CS27" s="156">
        <v>1251</v>
      </c>
      <c r="CT27" s="244">
        <f t="shared" si="56"/>
        <v>1.106060606060606</v>
      </c>
      <c r="CU27" s="35">
        <v>59559</v>
      </c>
      <c r="CV27" s="248">
        <f t="shared" si="57"/>
        <v>3.6526833841106168</v>
      </c>
      <c r="CW27" s="35">
        <v>16916</v>
      </c>
      <c r="CX27" s="248">
        <f t="shared" si="58"/>
        <v>3.3688016528925617</v>
      </c>
      <c r="CY27" s="35">
        <v>7665</v>
      </c>
      <c r="CZ27" s="248">
        <f t="shared" si="59"/>
        <v>3.4877049180327866</v>
      </c>
      <c r="DA27" s="35">
        <v>3657</v>
      </c>
      <c r="DB27" s="248">
        <f t="shared" si="60"/>
        <v>3.3954326923076925</v>
      </c>
      <c r="DC27" s="35">
        <v>31599</v>
      </c>
      <c r="DD27" s="248">
        <f t="shared" si="61"/>
        <v>3.8877030162412991</v>
      </c>
      <c r="DE27" s="156">
        <v>229</v>
      </c>
      <c r="DF27" s="244">
        <f t="shared" si="62"/>
        <v>2.2714285714285714</v>
      </c>
      <c r="DG27" s="35">
        <v>37192</v>
      </c>
      <c r="DH27" s="248">
        <f t="shared" si="63"/>
        <v>1.071862291794329</v>
      </c>
      <c r="DI27" s="35">
        <v>4556</v>
      </c>
      <c r="DJ27" s="248">
        <f t="shared" si="64"/>
        <v>0.97058823529411775</v>
      </c>
      <c r="DK27" s="35">
        <v>25857</v>
      </c>
      <c r="DL27" s="248">
        <f t="shared" si="65"/>
        <v>2.2036922314459173</v>
      </c>
      <c r="DM27" s="35">
        <v>2225</v>
      </c>
      <c r="DN27" s="248">
        <f t="shared" si="66"/>
        <v>-0.53636174202958942</v>
      </c>
      <c r="DO27" s="35">
        <v>4532</v>
      </c>
      <c r="DP27" s="248">
        <f t="shared" si="67"/>
        <v>0.63021582733812953</v>
      </c>
      <c r="DQ27" s="156">
        <v>27</v>
      </c>
      <c r="DR27" s="244">
        <f t="shared" si="68"/>
        <v>-0.55000000000000004</v>
      </c>
      <c r="DS27" s="35">
        <v>105171</v>
      </c>
      <c r="DT27" s="248">
        <f t="shared" si="69"/>
        <v>0.46111419838844125</v>
      </c>
      <c r="DU27" s="35">
        <v>52715</v>
      </c>
      <c r="DV27" s="248">
        <f t="shared" si="70"/>
        <v>0.23483251346919642</v>
      </c>
      <c r="DW27" s="35">
        <v>35306</v>
      </c>
      <c r="DX27" s="248">
        <f t="shared" si="71"/>
        <v>0.61104266484143288</v>
      </c>
      <c r="DY27" s="35">
        <v>21567</v>
      </c>
      <c r="DZ27" s="248">
        <f t="shared" si="72"/>
        <v>0.56907966533284826</v>
      </c>
      <c r="EA27" s="35">
        <v>9789</v>
      </c>
      <c r="EB27" s="248">
        <f t="shared" si="73"/>
        <v>0.52405418028958439</v>
      </c>
      <c r="EC27" s="156">
        <v>1835</v>
      </c>
      <c r="ED27" s="244">
        <f t="shared" si="74"/>
        <v>-7.2764022233451242E-2</v>
      </c>
    </row>
    <row r="28" spans="1:134" s="17" customFormat="1" outlineLevel="1" x14ac:dyDescent="0.25">
      <c r="A28" s="242"/>
      <c r="B28" s="34" t="s">
        <v>75</v>
      </c>
      <c r="C28" s="35">
        <v>1334530</v>
      </c>
      <c r="D28" s="248">
        <f t="shared" si="9"/>
        <v>0.5915398054894665</v>
      </c>
      <c r="E28" s="35">
        <v>515419</v>
      </c>
      <c r="F28" s="248">
        <f t="shared" si="10"/>
        <v>0.5778116552942294</v>
      </c>
      <c r="G28" s="35">
        <v>332139</v>
      </c>
      <c r="H28" s="248">
        <f t="shared" si="11"/>
        <v>0.71289549005956521</v>
      </c>
      <c r="I28" s="35">
        <v>207169</v>
      </c>
      <c r="J28" s="248">
        <f t="shared" si="12"/>
        <v>0.4690023896133364</v>
      </c>
      <c r="K28" s="35">
        <v>278200</v>
      </c>
      <c r="L28" s="248">
        <f t="shared" si="13"/>
        <v>0.59900679951489511</v>
      </c>
      <c r="M28" s="156">
        <v>19732</v>
      </c>
      <c r="N28" s="244">
        <f t="shared" si="14"/>
        <v>-0.13603923113971716</v>
      </c>
      <c r="O28" s="35">
        <v>1080501</v>
      </c>
      <c r="P28" s="248">
        <f t="shared" si="15"/>
        <v>0.90547075047791026</v>
      </c>
      <c r="Q28" s="35">
        <v>412194</v>
      </c>
      <c r="R28" s="248">
        <f t="shared" si="16"/>
        <v>0.85561803063930175</v>
      </c>
      <c r="S28" s="35">
        <v>261265</v>
      </c>
      <c r="T28" s="248">
        <f t="shared" si="17"/>
        <v>1.0811460980253149</v>
      </c>
      <c r="U28" s="35">
        <v>181786</v>
      </c>
      <c r="V28" s="248">
        <f t="shared" si="18"/>
        <v>0.71896778341985579</v>
      </c>
      <c r="W28" s="35">
        <v>225041</v>
      </c>
      <c r="X28" s="248">
        <f t="shared" si="19"/>
        <v>1.0288952198921728</v>
      </c>
      <c r="Y28" s="156">
        <v>9042</v>
      </c>
      <c r="Z28" s="244">
        <f t="shared" si="20"/>
        <v>0.13237319974953032</v>
      </c>
      <c r="AA28" s="35">
        <v>254029</v>
      </c>
      <c r="AB28" s="248">
        <f t="shared" si="21"/>
        <v>-6.4222380213878161E-2</v>
      </c>
      <c r="AC28" s="35">
        <v>103226</v>
      </c>
      <c r="AD28" s="248">
        <f t="shared" si="22"/>
        <v>-1.2512675301815657E-2</v>
      </c>
      <c r="AE28" s="35">
        <v>70874</v>
      </c>
      <c r="AF28" s="248">
        <f t="shared" si="23"/>
        <v>3.6669738324045298E-2</v>
      </c>
      <c r="AG28" s="35">
        <v>25384</v>
      </c>
      <c r="AH28" s="248">
        <f t="shared" si="24"/>
        <v>-0.28037648126098547</v>
      </c>
      <c r="AI28" s="35">
        <v>53159</v>
      </c>
      <c r="AJ28" s="248">
        <f t="shared" si="25"/>
        <v>-0.15708939840801694</v>
      </c>
      <c r="AK28" s="156">
        <v>10689</v>
      </c>
      <c r="AL28" s="244">
        <f t="shared" si="26"/>
        <v>-0.28039585296889724</v>
      </c>
      <c r="AM28" s="35">
        <v>171017</v>
      </c>
      <c r="AN28" s="248">
        <f t="shared" si="27"/>
        <v>0.47916828840049464</v>
      </c>
      <c r="AO28" s="35">
        <v>40238</v>
      </c>
      <c r="AP28" s="248">
        <f t="shared" si="28"/>
        <v>0.24425616129132011</v>
      </c>
      <c r="AQ28" s="35">
        <v>49821</v>
      </c>
      <c r="AR28" s="248">
        <f t="shared" si="29"/>
        <v>0.75007025432064078</v>
      </c>
      <c r="AS28" s="35">
        <v>60937</v>
      </c>
      <c r="AT28" s="248">
        <f t="shared" si="30"/>
        <v>0.53470508235531145</v>
      </c>
      <c r="AU28" s="35">
        <v>17117</v>
      </c>
      <c r="AV28" s="248">
        <f t="shared" si="31"/>
        <v>0.54806909649995483</v>
      </c>
      <c r="AW28" s="156">
        <v>2900</v>
      </c>
      <c r="AX28" s="244">
        <f t="shared" si="32"/>
        <v>-0.12094574113367684</v>
      </c>
      <c r="AY28" s="35">
        <v>39432</v>
      </c>
      <c r="AZ28" s="248">
        <f t="shared" si="33"/>
        <v>0.29962756665897627</v>
      </c>
      <c r="BA28" s="35">
        <v>20944</v>
      </c>
      <c r="BB28" s="248">
        <f t="shared" si="34"/>
        <v>0.1431690409912123</v>
      </c>
      <c r="BC28" s="35">
        <v>11484</v>
      </c>
      <c r="BD28" s="248">
        <f t="shared" si="35"/>
        <v>0.50768018905080736</v>
      </c>
      <c r="BE28" s="35">
        <v>362</v>
      </c>
      <c r="BF28" s="248">
        <f t="shared" si="36"/>
        <v>-0.64613880742912999</v>
      </c>
      <c r="BG28" s="35">
        <v>5945</v>
      </c>
      <c r="BH28" s="248">
        <f t="shared" si="37"/>
        <v>0.90912010276172128</v>
      </c>
      <c r="BI28" s="156">
        <v>692</v>
      </c>
      <c r="BJ28" s="244">
        <f t="shared" si="38"/>
        <v>1.0412979351032448</v>
      </c>
      <c r="BK28" s="35">
        <v>78361</v>
      </c>
      <c r="BL28" s="248">
        <f t="shared" si="39"/>
        <v>0.26443773901537759</v>
      </c>
      <c r="BM28" s="35">
        <v>30189</v>
      </c>
      <c r="BN28" s="248">
        <f t="shared" si="40"/>
        <v>0.3310259688726247</v>
      </c>
      <c r="BO28" s="35">
        <v>17637</v>
      </c>
      <c r="BP28" s="248">
        <f t="shared" si="41"/>
        <v>0.3406050471267863</v>
      </c>
      <c r="BQ28" s="35">
        <v>15183</v>
      </c>
      <c r="BR28" s="248">
        <f t="shared" si="42"/>
        <v>6.5922493681550121E-2</v>
      </c>
      <c r="BS28" s="35">
        <v>18038</v>
      </c>
      <c r="BT28" s="248">
        <f t="shared" si="43"/>
        <v>0.30483217592592582</v>
      </c>
      <c r="BU28" s="156">
        <v>713</v>
      </c>
      <c r="BV28" s="244">
        <f t="shared" si="44"/>
        <v>0.15934959349593503</v>
      </c>
      <c r="BW28" s="35">
        <v>476249</v>
      </c>
      <c r="BX28" s="248">
        <f t="shared" si="45"/>
        <v>2.1093650026768342</v>
      </c>
      <c r="BY28" s="35">
        <v>210392</v>
      </c>
      <c r="BZ28" s="248">
        <f t="shared" si="46"/>
        <v>2.2251893184535674</v>
      </c>
      <c r="CA28" s="35">
        <v>82190</v>
      </c>
      <c r="CB28" s="248">
        <f t="shared" si="47"/>
        <v>2.5705286936878231</v>
      </c>
      <c r="CC28" s="35">
        <v>58487</v>
      </c>
      <c r="CD28" s="248">
        <f t="shared" si="48"/>
        <v>2.4363689776733257</v>
      </c>
      <c r="CE28" s="35">
        <v>124117</v>
      </c>
      <c r="CF28" s="248">
        <f t="shared" si="49"/>
        <v>1.6599729967210304</v>
      </c>
      <c r="CG28" s="156">
        <v>1676</v>
      </c>
      <c r="CH28" s="244">
        <f t="shared" si="50"/>
        <v>0.44607420189818803</v>
      </c>
      <c r="CI28" s="35">
        <v>65225</v>
      </c>
      <c r="CJ28" s="248">
        <f t="shared" si="51"/>
        <v>0.51053728578045399</v>
      </c>
      <c r="CK28" s="35">
        <v>20530</v>
      </c>
      <c r="CL28" s="248">
        <f t="shared" si="52"/>
        <v>0.27539293035969425</v>
      </c>
      <c r="CM28" s="35">
        <v>28658</v>
      </c>
      <c r="CN28" s="248">
        <f t="shared" si="53"/>
        <v>0.69033856317093312</v>
      </c>
      <c r="CO28" s="35">
        <v>7109</v>
      </c>
      <c r="CP28" s="248">
        <f t="shared" si="54"/>
        <v>0.58364891958119847</v>
      </c>
      <c r="CQ28" s="35">
        <v>8343</v>
      </c>
      <c r="CR28" s="248">
        <f t="shared" si="55"/>
        <v>0.63492063492063489</v>
      </c>
      <c r="CS28" s="156">
        <v>1143</v>
      </c>
      <c r="CT28" s="244">
        <f t="shared" si="56"/>
        <v>0.5</v>
      </c>
      <c r="CU28" s="35">
        <v>54269</v>
      </c>
      <c r="CV28" s="248">
        <f t="shared" si="57"/>
        <v>0.88623961628028214</v>
      </c>
      <c r="CW28" s="35">
        <v>14739</v>
      </c>
      <c r="CX28" s="248">
        <f t="shared" si="58"/>
        <v>0.96310602024507186</v>
      </c>
      <c r="CY28" s="35">
        <v>7107</v>
      </c>
      <c r="CZ28" s="248">
        <f t="shared" si="59"/>
        <v>1.0720116618075801</v>
      </c>
      <c r="DA28" s="35">
        <v>3488</v>
      </c>
      <c r="DB28" s="248">
        <f t="shared" si="60"/>
        <v>1.7792828685258963</v>
      </c>
      <c r="DC28" s="35">
        <v>29097</v>
      </c>
      <c r="DD28" s="248">
        <f t="shared" si="61"/>
        <v>0.75579290369297603</v>
      </c>
      <c r="DE28" s="156">
        <v>0</v>
      </c>
      <c r="DF28" s="244">
        <f t="shared" si="62"/>
        <v>-1</v>
      </c>
      <c r="DG28" s="35">
        <v>31785</v>
      </c>
      <c r="DH28" s="248">
        <f t="shared" si="63"/>
        <v>1.4384349827387801</v>
      </c>
      <c r="DI28" s="35">
        <v>4030</v>
      </c>
      <c r="DJ28" s="248">
        <f t="shared" si="64"/>
        <v>1.14818763326226</v>
      </c>
      <c r="DK28" s="35">
        <v>22151</v>
      </c>
      <c r="DL28" s="248">
        <f t="shared" si="65"/>
        <v>2.4503115264797506</v>
      </c>
      <c r="DM28" s="35">
        <v>1888</v>
      </c>
      <c r="DN28" s="248">
        <f t="shared" si="66"/>
        <v>-0.36961602671118532</v>
      </c>
      <c r="DO28" s="35">
        <v>3816</v>
      </c>
      <c r="DP28" s="248">
        <f t="shared" si="67"/>
        <v>1.1390134529147984</v>
      </c>
      <c r="DQ28" s="156">
        <v>0</v>
      </c>
      <c r="DR28" s="244" t="str">
        <f t="shared" si="68"/>
        <v>-</v>
      </c>
      <c r="DS28" s="35">
        <v>94259</v>
      </c>
      <c r="DT28" s="248">
        <f t="shared" si="69"/>
        <v>0.3467880208035663</v>
      </c>
      <c r="DU28" s="35">
        <v>48996</v>
      </c>
      <c r="DV28" s="248">
        <f t="shared" si="70"/>
        <v>0.26408668730650153</v>
      </c>
      <c r="DW28" s="35">
        <v>29883</v>
      </c>
      <c r="DX28" s="248">
        <f t="shared" si="71"/>
        <v>0.47134416543574598</v>
      </c>
      <c r="DY28" s="35">
        <v>20137</v>
      </c>
      <c r="DZ28" s="248">
        <f t="shared" si="72"/>
        <v>0.48109738158281856</v>
      </c>
      <c r="EA28" s="35">
        <v>9051</v>
      </c>
      <c r="EB28" s="248">
        <f t="shared" si="73"/>
        <v>0.32927008371273314</v>
      </c>
      <c r="EC28" s="156">
        <v>1548</v>
      </c>
      <c r="ED28" s="244">
        <f t="shared" si="74"/>
        <v>-1.7766497461928932E-2</v>
      </c>
    </row>
    <row r="29" spans="1:134" s="17" customFormat="1" outlineLevel="1" x14ac:dyDescent="0.25">
      <c r="A29" s="242"/>
      <c r="B29" s="34" t="s">
        <v>77</v>
      </c>
      <c r="C29" s="35">
        <v>1143839</v>
      </c>
      <c r="D29" s="248">
        <f t="shared" si="9"/>
        <v>0.43400756219504255</v>
      </c>
      <c r="E29" s="35">
        <v>453353</v>
      </c>
      <c r="F29" s="248">
        <f t="shared" si="10"/>
        <v>0.40027489498393876</v>
      </c>
      <c r="G29" s="35">
        <v>275539</v>
      </c>
      <c r="H29" s="248">
        <f t="shared" si="11"/>
        <v>0.41277418296297053</v>
      </c>
      <c r="I29" s="35">
        <v>179559</v>
      </c>
      <c r="J29" s="248">
        <f t="shared" si="12"/>
        <v>0.51686589229144664</v>
      </c>
      <c r="K29" s="35">
        <v>231983</v>
      </c>
      <c r="L29" s="248">
        <f t="shared" si="13"/>
        <v>0.52637466032385194</v>
      </c>
      <c r="M29" s="156">
        <v>15808</v>
      </c>
      <c r="N29" s="244">
        <f t="shared" si="14"/>
        <v>-0.14110296115186094</v>
      </c>
      <c r="O29" s="35">
        <v>951658</v>
      </c>
      <c r="P29" s="248">
        <f t="shared" si="15"/>
        <v>0.61513408563626393</v>
      </c>
      <c r="Q29" s="35">
        <v>370071</v>
      </c>
      <c r="R29" s="248">
        <f t="shared" si="16"/>
        <v>0.54886786925040809</v>
      </c>
      <c r="S29" s="35">
        <v>223010</v>
      </c>
      <c r="T29" s="248">
        <f t="shared" si="17"/>
        <v>0.57093547478162865</v>
      </c>
      <c r="U29" s="35">
        <v>162223</v>
      </c>
      <c r="V29" s="248">
        <f t="shared" si="18"/>
        <v>0.65199902238334784</v>
      </c>
      <c r="W29" s="35">
        <v>195643</v>
      </c>
      <c r="X29" s="248">
        <f t="shared" si="19"/>
        <v>0.87325737265415548</v>
      </c>
      <c r="Y29" s="156">
        <v>8059</v>
      </c>
      <c r="Z29" s="244">
        <f t="shared" si="20"/>
        <v>0.27435167615433276</v>
      </c>
      <c r="AA29" s="35">
        <v>192181</v>
      </c>
      <c r="AB29" s="248">
        <f t="shared" si="21"/>
        <v>-7.7998838988864838E-2</v>
      </c>
      <c r="AC29" s="35">
        <v>83282</v>
      </c>
      <c r="AD29" s="248">
        <f t="shared" si="22"/>
        <v>-1.8248261228339002E-2</v>
      </c>
      <c r="AE29" s="35">
        <v>52529</v>
      </c>
      <c r="AF29" s="248">
        <f t="shared" si="23"/>
        <v>-1.0268681463616813E-2</v>
      </c>
      <c r="AG29" s="35">
        <v>17336</v>
      </c>
      <c r="AH29" s="248">
        <f t="shared" si="24"/>
        <v>-0.14080388561233093</v>
      </c>
      <c r="AI29" s="35">
        <v>36340</v>
      </c>
      <c r="AJ29" s="248">
        <f t="shared" si="25"/>
        <v>-0.23565539289920912</v>
      </c>
      <c r="AK29" s="156">
        <v>7749</v>
      </c>
      <c r="AL29" s="244">
        <f t="shared" si="26"/>
        <v>-0.35857958778246835</v>
      </c>
      <c r="AM29" s="35">
        <v>165008</v>
      </c>
      <c r="AN29" s="248">
        <f t="shared" si="27"/>
        <v>0.17430879265558841</v>
      </c>
      <c r="AO29" s="35">
        <v>40672</v>
      </c>
      <c r="AP29" s="248">
        <f t="shared" si="28"/>
        <v>3.2782306188263277E-2</v>
      </c>
      <c r="AQ29" s="35">
        <v>49765</v>
      </c>
      <c r="AR29" s="248">
        <f t="shared" si="29"/>
        <v>0.28871452247772944</v>
      </c>
      <c r="AS29" s="35">
        <v>57889</v>
      </c>
      <c r="AT29" s="248">
        <f t="shared" si="30"/>
        <v>0.29549065681996201</v>
      </c>
      <c r="AU29" s="35">
        <v>14558</v>
      </c>
      <c r="AV29" s="248">
        <f t="shared" si="31"/>
        <v>0.10581086213444735</v>
      </c>
      <c r="AW29" s="156">
        <v>3168</v>
      </c>
      <c r="AX29" s="244">
        <f t="shared" si="32"/>
        <v>0.10383275261324032</v>
      </c>
      <c r="AY29" s="35">
        <v>30394</v>
      </c>
      <c r="AZ29" s="248">
        <f t="shared" si="33"/>
        <v>3.8507534082755424E-2</v>
      </c>
      <c r="BA29" s="35">
        <v>16677</v>
      </c>
      <c r="BB29" s="248">
        <f t="shared" si="34"/>
        <v>3.513127676742589E-2</v>
      </c>
      <c r="BC29" s="35">
        <v>8147</v>
      </c>
      <c r="BD29" s="248">
        <f t="shared" si="35"/>
        <v>-3.9124587357867169E-3</v>
      </c>
      <c r="BE29" s="35">
        <v>1627</v>
      </c>
      <c r="BF29" s="248">
        <f t="shared" si="36"/>
        <v>0.29952076677316297</v>
      </c>
      <c r="BG29" s="35">
        <v>3483</v>
      </c>
      <c r="BH29" s="248">
        <f t="shared" si="37"/>
        <v>0.30939849624060156</v>
      </c>
      <c r="BI29" s="156">
        <v>348</v>
      </c>
      <c r="BJ29" s="244">
        <f t="shared" si="38"/>
        <v>-0.15738498789346245</v>
      </c>
      <c r="BK29" s="35">
        <v>53548</v>
      </c>
      <c r="BL29" s="248">
        <f t="shared" si="39"/>
        <v>0.45483196131170711</v>
      </c>
      <c r="BM29" s="35">
        <v>20533</v>
      </c>
      <c r="BN29" s="248">
        <f t="shared" si="40"/>
        <v>0.28347293411676455</v>
      </c>
      <c r="BO29" s="35">
        <v>11007</v>
      </c>
      <c r="BP29" s="248">
        <f t="shared" si="41"/>
        <v>0.57265323617659658</v>
      </c>
      <c r="BQ29" s="35">
        <v>10747</v>
      </c>
      <c r="BR29" s="248">
        <f t="shared" si="42"/>
        <v>0.77343234323432353</v>
      </c>
      <c r="BS29" s="35">
        <v>12537</v>
      </c>
      <c r="BT29" s="248">
        <f t="shared" si="43"/>
        <v>0.45255474452554734</v>
      </c>
      <c r="BU29" s="156">
        <v>334</v>
      </c>
      <c r="BV29" s="244">
        <f t="shared" si="44"/>
        <v>7.0512820512820484E-2</v>
      </c>
      <c r="BW29" s="35">
        <v>428461</v>
      </c>
      <c r="BX29" s="248">
        <f t="shared" si="45"/>
        <v>1.3688106769278399</v>
      </c>
      <c r="BY29" s="35">
        <v>188854</v>
      </c>
      <c r="BZ29" s="248">
        <f t="shared" si="46"/>
        <v>1.2357523381082043</v>
      </c>
      <c r="CA29" s="35">
        <v>73525</v>
      </c>
      <c r="CB29" s="248">
        <f t="shared" si="47"/>
        <v>1.6585551055828751</v>
      </c>
      <c r="CC29" s="35">
        <v>51806</v>
      </c>
      <c r="CD29" s="248">
        <f t="shared" si="48"/>
        <v>1.6481623472882481</v>
      </c>
      <c r="CE29" s="35">
        <v>113170</v>
      </c>
      <c r="CF29" s="248">
        <f t="shared" si="49"/>
        <v>1.347633074720989</v>
      </c>
      <c r="CG29" s="156">
        <v>1738</v>
      </c>
      <c r="CH29" s="244">
        <f t="shared" si="50"/>
        <v>1.2000000000000002</v>
      </c>
      <c r="CI29" s="35">
        <v>51248</v>
      </c>
      <c r="CJ29" s="248">
        <f t="shared" si="51"/>
        <v>0.14372433494018932</v>
      </c>
      <c r="CK29" s="35">
        <v>16471</v>
      </c>
      <c r="CL29" s="248">
        <f t="shared" si="52"/>
        <v>7.6471307965251256E-3</v>
      </c>
      <c r="CM29" s="35">
        <v>23962</v>
      </c>
      <c r="CN29" s="248">
        <f t="shared" si="53"/>
        <v>0.22236392388920057</v>
      </c>
      <c r="CO29" s="35">
        <v>4798</v>
      </c>
      <c r="CP29" s="248">
        <f t="shared" si="54"/>
        <v>0.3188565145684441</v>
      </c>
      <c r="CQ29" s="35">
        <v>5680</v>
      </c>
      <c r="CR29" s="248">
        <f t="shared" si="55"/>
        <v>0.17379623889233309</v>
      </c>
      <c r="CS29" s="156">
        <v>701</v>
      </c>
      <c r="CT29" s="244">
        <f t="shared" si="56"/>
        <v>9.3603744149765911E-2</v>
      </c>
      <c r="CU29" s="35">
        <v>50901</v>
      </c>
      <c r="CV29" s="248">
        <f t="shared" si="57"/>
        <v>0.8937088433349456</v>
      </c>
      <c r="CW29" s="35">
        <v>16419</v>
      </c>
      <c r="CX29" s="248">
        <f t="shared" si="58"/>
        <v>0.99744525547445262</v>
      </c>
      <c r="CY29" s="35">
        <v>5692</v>
      </c>
      <c r="CZ29" s="248">
        <f t="shared" si="59"/>
        <v>0.53134248049502286</v>
      </c>
      <c r="DA29" s="35">
        <v>3387</v>
      </c>
      <c r="DB29" s="248">
        <f t="shared" si="60"/>
        <v>1.0514839491217445</v>
      </c>
      <c r="DC29" s="35">
        <v>25603</v>
      </c>
      <c r="DD29" s="248">
        <f t="shared" si="61"/>
        <v>0.93128158708606779</v>
      </c>
      <c r="DE29" s="156">
        <v>37</v>
      </c>
      <c r="DF29" s="244" t="str">
        <f t="shared" si="62"/>
        <v>-</v>
      </c>
      <c r="DG29" s="35">
        <v>24469</v>
      </c>
      <c r="DH29" s="248">
        <f t="shared" si="63"/>
        <v>0.53113071772730125</v>
      </c>
      <c r="DI29" s="35">
        <v>3114</v>
      </c>
      <c r="DJ29" s="248">
        <f t="shared" si="64"/>
        <v>0.54925373134328348</v>
      </c>
      <c r="DK29" s="35">
        <v>15115</v>
      </c>
      <c r="DL29" s="248">
        <f t="shared" si="65"/>
        <v>0.43528629759756909</v>
      </c>
      <c r="DM29" s="35">
        <v>3131</v>
      </c>
      <c r="DN29" s="248">
        <f t="shared" si="66"/>
        <v>1.1773296244784421</v>
      </c>
      <c r="DO29" s="35">
        <v>3175</v>
      </c>
      <c r="DP29" s="248">
        <f t="shared" si="67"/>
        <v>0.56481025135534746</v>
      </c>
      <c r="DQ29" s="156">
        <v>28</v>
      </c>
      <c r="DR29" s="244">
        <f t="shared" si="68"/>
        <v>4.5999999999999996</v>
      </c>
      <c r="DS29" s="35">
        <v>86181</v>
      </c>
      <c r="DT29" s="248">
        <f t="shared" si="69"/>
        <v>0.16673661409327822</v>
      </c>
      <c r="DU29" s="35">
        <v>44797</v>
      </c>
      <c r="DV29" s="248">
        <f t="shared" si="70"/>
        <v>9.1119446609508881E-2</v>
      </c>
      <c r="DW29" s="35">
        <v>26135</v>
      </c>
      <c r="DX29" s="248">
        <f t="shared" si="71"/>
        <v>0.25691338431202815</v>
      </c>
      <c r="DY29" s="35">
        <v>15422</v>
      </c>
      <c r="DZ29" s="248">
        <f t="shared" si="72"/>
        <v>0.20474962893523951</v>
      </c>
      <c r="EA29" s="35">
        <v>8536</v>
      </c>
      <c r="EB29" s="248">
        <f t="shared" si="73"/>
        <v>0.30260949183580044</v>
      </c>
      <c r="EC29" s="156">
        <v>1477</v>
      </c>
      <c r="ED29" s="244">
        <f t="shared" si="74"/>
        <v>0.29334500875656744</v>
      </c>
    </row>
    <row r="30" spans="1:134" s="17" customFormat="1" outlineLevel="1" x14ac:dyDescent="0.25">
      <c r="A30" s="242"/>
      <c r="B30" s="34" t="s">
        <v>79</v>
      </c>
      <c r="C30" s="35">
        <v>1382702</v>
      </c>
      <c r="D30" s="248">
        <f t="shared" si="9"/>
        <v>0.21185790774047164</v>
      </c>
      <c r="E30" s="35">
        <v>527238</v>
      </c>
      <c r="F30" s="248">
        <f t="shared" si="10"/>
        <v>0.15161218454172554</v>
      </c>
      <c r="G30" s="35">
        <v>375614</v>
      </c>
      <c r="H30" s="248">
        <f t="shared" si="11"/>
        <v>0.28209906884028291</v>
      </c>
      <c r="I30" s="35">
        <v>209202</v>
      </c>
      <c r="J30" s="248">
        <f t="shared" si="12"/>
        <v>0.23192613224824377</v>
      </c>
      <c r="K30" s="35">
        <v>272094</v>
      </c>
      <c r="L30" s="248">
        <f t="shared" si="13"/>
        <v>0.26176233271194449</v>
      </c>
      <c r="M30" s="156">
        <v>15470</v>
      </c>
      <c r="N30" s="244">
        <f t="shared" si="14"/>
        <v>3.1058384430818542E-2</v>
      </c>
      <c r="O30" s="35">
        <v>1213422</v>
      </c>
      <c r="P30" s="248">
        <f t="shared" si="15"/>
        <v>0.23672562087413129</v>
      </c>
      <c r="Q30" s="35">
        <v>456716</v>
      </c>
      <c r="R30" s="248">
        <f t="shared" si="16"/>
        <v>0.1491213944968901</v>
      </c>
      <c r="S30" s="35">
        <v>325123</v>
      </c>
      <c r="T30" s="248">
        <f t="shared" si="17"/>
        <v>0.32753115455599646</v>
      </c>
      <c r="U30" s="35">
        <v>194432</v>
      </c>
      <c r="V30" s="248">
        <f t="shared" si="18"/>
        <v>0.25825594563986409</v>
      </c>
      <c r="W30" s="35">
        <v>240023</v>
      </c>
      <c r="X30" s="248">
        <f t="shared" si="19"/>
        <v>0.30577150100371564</v>
      </c>
      <c r="Y30" s="156">
        <v>9576</v>
      </c>
      <c r="Z30" s="244">
        <f t="shared" si="20"/>
        <v>1.3074698795180724</v>
      </c>
      <c r="AA30" s="35">
        <v>169280</v>
      </c>
      <c r="AB30" s="248">
        <f t="shared" si="21"/>
        <v>5.918496317755495E-2</v>
      </c>
      <c r="AC30" s="35">
        <v>70522</v>
      </c>
      <c r="AD30" s="248">
        <f t="shared" si="22"/>
        <v>0.16800821491271645</v>
      </c>
      <c r="AE30" s="35">
        <v>50491</v>
      </c>
      <c r="AF30" s="248">
        <f t="shared" si="23"/>
        <v>5.0582605076987086E-2</v>
      </c>
      <c r="AG30" s="35">
        <v>14770</v>
      </c>
      <c r="AH30" s="248">
        <f t="shared" si="24"/>
        <v>-3.4198652978486899E-2</v>
      </c>
      <c r="AI30" s="35">
        <v>32071</v>
      </c>
      <c r="AJ30" s="248">
        <f t="shared" si="25"/>
        <v>7.6031292217788593E-3</v>
      </c>
      <c r="AK30" s="156">
        <v>5894</v>
      </c>
      <c r="AL30" s="244">
        <f t="shared" si="26"/>
        <v>-0.45697438732264606</v>
      </c>
      <c r="AM30" s="35">
        <v>207608</v>
      </c>
      <c r="AN30" s="248">
        <f t="shared" si="27"/>
        <v>-5.0891469324311989E-2</v>
      </c>
      <c r="AO30" s="35">
        <v>50209</v>
      </c>
      <c r="AP30" s="248">
        <f t="shared" si="28"/>
        <v>-0.11271140014490966</v>
      </c>
      <c r="AQ30" s="35">
        <v>63490</v>
      </c>
      <c r="AR30" s="248">
        <f t="shared" si="29"/>
        <v>-2.4311531841652356E-2</v>
      </c>
      <c r="AS30" s="35">
        <v>72022</v>
      </c>
      <c r="AT30" s="248">
        <f t="shared" si="30"/>
        <v>5.0526561451617713E-2</v>
      </c>
      <c r="AU30" s="35">
        <v>21531</v>
      </c>
      <c r="AV30" s="248">
        <f t="shared" si="31"/>
        <v>-0.17217117151755157</v>
      </c>
      <c r="AW30" s="156">
        <v>3345</v>
      </c>
      <c r="AX30" s="244">
        <f t="shared" si="32"/>
        <v>0.49798477384684281</v>
      </c>
      <c r="AY30" s="35">
        <v>31096</v>
      </c>
      <c r="AZ30" s="248">
        <f t="shared" si="33"/>
        <v>-0.17663568724018319</v>
      </c>
      <c r="BA30" s="35">
        <v>17412</v>
      </c>
      <c r="BB30" s="248">
        <f t="shared" si="34"/>
        <v>-0.28336831707618226</v>
      </c>
      <c r="BC30" s="35">
        <v>8313</v>
      </c>
      <c r="BD30" s="248">
        <f t="shared" si="35"/>
        <v>5.3210787277784277E-3</v>
      </c>
      <c r="BE30" s="35">
        <v>1194</v>
      </c>
      <c r="BF30" s="248">
        <f t="shared" si="36"/>
        <v>-0.31022530329289433</v>
      </c>
      <c r="BG30" s="35">
        <v>4064</v>
      </c>
      <c r="BH30" s="248">
        <f t="shared" si="37"/>
        <v>0.18208260616637584</v>
      </c>
      <c r="BI30" s="156">
        <v>514</v>
      </c>
      <c r="BJ30" s="244">
        <f t="shared" si="38"/>
        <v>11.238095238095237</v>
      </c>
      <c r="BK30" s="35">
        <v>74066</v>
      </c>
      <c r="BL30" s="248">
        <f t="shared" si="39"/>
        <v>0.24738535123027439</v>
      </c>
      <c r="BM30" s="35">
        <v>28637</v>
      </c>
      <c r="BN30" s="248">
        <f t="shared" si="40"/>
        <v>0.13221049302178467</v>
      </c>
      <c r="BO30" s="35">
        <v>12411</v>
      </c>
      <c r="BP30" s="248">
        <f t="shared" si="41"/>
        <v>0.36309719934102147</v>
      </c>
      <c r="BQ30" s="35">
        <v>14918</v>
      </c>
      <c r="BR30" s="248">
        <f t="shared" si="42"/>
        <v>0.32029383131250544</v>
      </c>
      <c r="BS30" s="35">
        <v>18690</v>
      </c>
      <c r="BT30" s="248">
        <f t="shared" si="43"/>
        <v>0.27637779143618113</v>
      </c>
      <c r="BU30" s="156">
        <v>414</v>
      </c>
      <c r="BV30" s="244">
        <f t="shared" si="44"/>
        <v>4.5454545454545414E-2</v>
      </c>
      <c r="BW30" s="35">
        <v>483293</v>
      </c>
      <c r="BX30" s="248">
        <f t="shared" si="45"/>
        <v>0.43565027017232216</v>
      </c>
      <c r="BY30" s="35">
        <v>212926</v>
      </c>
      <c r="BZ30" s="248">
        <f t="shared" si="46"/>
        <v>0.28827444336882868</v>
      </c>
      <c r="CA30" s="35">
        <v>78199</v>
      </c>
      <c r="CB30" s="248">
        <f t="shared" si="47"/>
        <v>0.62006670948227649</v>
      </c>
      <c r="CC30" s="35">
        <v>61777</v>
      </c>
      <c r="CD30" s="248">
        <f t="shared" si="48"/>
        <v>0.84883581732208047</v>
      </c>
      <c r="CE30" s="35">
        <v>133343</v>
      </c>
      <c r="CF30" s="248">
        <f t="shared" si="49"/>
        <v>0.48753904506916546</v>
      </c>
      <c r="CG30" s="156">
        <v>1267</v>
      </c>
      <c r="CH30" s="244">
        <f t="shared" si="50"/>
        <v>8.3161764705882355</v>
      </c>
      <c r="CI30" s="35">
        <v>65815</v>
      </c>
      <c r="CJ30" s="248">
        <f t="shared" si="51"/>
        <v>-2.6304498986581493E-2</v>
      </c>
      <c r="CK30" s="35">
        <v>21595</v>
      </c>
      <c r="CL30" s="248">
        <f t="shared" si="52"/>
        <v>-0.12485816177662501</v>
      </c>
      <c r="CM30" s="35">
        <v>30341</v>
      </c>
      <c r="CN30" s="248">
        <f t="shared" si="53"/>
        <v>9.0539860542017125E-2</v>
      </c>
      <c r="CO30" s="35">
        <v>5468</v>
      </c>
      <c r="CP30" s="248">
        <f t="shared" si="54"/>
        <v>-7.8685762426284778E-2</v>
      </c>
      <c r="CQ30" s="35">
        <v>7860</v>
      </c>
      <c r="CR30" s="248">
        <f t="shared" si="55"/>
        <v>-0.15082108902333624</v>
      </c>
      <c r="CS30" s="156">
        <v>1026</v>
      </c>
      <c r="CT30" s="244">
        <f t="shared" si="56"/>
        <v>15.03125</v>
      </c>
      <c r="CU30" s="35">
        <v>49079</v>
      </c>
      <c r="CV30" s="248">
        <f t="shared" si="57"/>
        <v>0.2193540372670808</v>
      </c>
      <c r="CW30" s="35">
        <v>15143</v>
      </c>
      <c r="CX30" s="248">
        <f t="shared" si="58"/>
        <v>0.12295142751205046</v>
      </c>
      <c r="CY30" s="35">
        <v>6669</v>
      </c>
      <c r="CZ30" s="248">
        <f t="shared" si="59"/>
        <v>0.21034482758620698</v>
      </c>
      <c r="DA30" s="35">
        <v>3168</v>
      </c>
      <c r="DB30" s="248">
        <f t="shared" si="60"/>
        <v>0.2641660015961691</v>
      </c>
      <c r="DC30" s="35">
        <v>24128</v>
      </c>
      <c r="DD30" s="248">
        <f t="shared" si="61"/>
        <v>0.28408728046833431</v>
      </c>
      <c r="DE30" s="156">
        <v>14</v>
      </c>
      <c r="DF30" s="244">
        <f t="shared" si="62"/>
        <v>-0.63157894736842102</v>
      </c>
      <c r="DG30" s="35">
        <v>128665</v>
      </c>
      <c r="DH30" s="248">
        <f t="shared" si="63"/>
        <v>0.57117387747127268</v>
      </c>
      <c r="DI30" s="35">
        <v>31816</v>
      </c>
      <c r="DJ30" s="248">
        <f t="shared" si="64"/>
        <v>0.82044973393603016</v>
      </c>
      <c r="DK30" s="35">
        <v>82365</v>
      </c>
      <c r="DL30" s="248">
        <f t="shared" si="65"/>
        <v>0.65691007845503924</v>
      </c>
      <c r="DM30" s="35">
        <v>5903</v>
      </c>
      <c r="DN30" s="248">
        <f t="shared" si="66"/>
        <v>-0.15490336435218321</v>
      </c>
      <c r="DO30" s="35">
        <v>8465</v>
      </c>
      <c r="DP30" s="248">
        <f t="shared" si="67"/>
        <v>0.12626397019691327</v>
      </c>
      <c r="DQ30" s="156">
        <v>34</v>
      </c>
      <c r="DR30" s="244">
        <f t="shared" si="68"/>
        <v>-0.69911504424778759</v>
      </c>
      <c r="DS30" s="35">
        <v>93831</v>
      </c>
      <c r="DT30" s="248">
        <f t="shared" si="69"/>
        <v>0.16192186242337936</v>
      </c>
      <c r="DU30" s="35">
        <v>57520</v>
      </c>
      <c r="DV30" s="248">
        <f t="shared" si="70"/>
        <v>0.10090338386158315</v>
      </c>
      <c r="DW30" s="35">
        <v>33335</v>
      </c>
      <c r="DX30" s="248">
        <f t="shared" si="71"/>
        <v>0.29864817484124817</v>
      </c>
      <c r="DY30" s="35">
        <v>16338</v>
      </c>
      <c r="DZ30" s="248">
        <f t="shared" si="72"/>
        <v>0.13869528854195701</v>
      </c>
      <c r="EA30" s="35">
        <v>11974</v>
      </c>
      <c r="EB30" s="248">
        <f t="shared" si="73"/>
        <v>0.29085812850366533</v>
      </c>
      <c r="EC30" s="156">
        <v>2725</v>
      </c>
      <c r="ED30" s="244">
        <f t="shared" si="74"/>
        <v>1.9269602577873255</v>
      </c>
    </row>
    <row r="31" spans="1:134" s="17" customFormat="1" outlineLevel="1" x14ac:dyDescent="0.25">
      <c r="A31" s="242"/>
      <c r="B31" s="34" t="s">
        <v>81</v>
      </c>
      <c r="C31" s="35">
        <v>1355663</v>
      </c>
      <c r="D31" s="248">
        <f t="shared" si="9"/>
        <v>0.18348488499184623</v>
      </c>
      <c r="E31" s="35">
        <v>575105</v>
      </c>
      <c r="F31" s="248">
        <f t="shared" si="10"/>
        <v>0.2064751763229995</v>
      </c>
      <c r="G31" s="35">
        <v>388852</v>
      </c>
      <c r="H31" s="248">
        <f t="shared" si="11"/>
        <v>0.27659881812212728</v>
      </c>
      <c r="I31" s="35">
        <v>194729</v>
      </c>
      <c r="J31" s="248">
        <f t="shared" si="12"/>
        <v>0.2273119756969173</v>
      </c>
      <c r="K31" s="35">
        <v>238077</v>
      </c>
      <c r="L31" s="248">
        <f t="shared" si="13"/>
        <v>0.16129457099653677</v>
      </c>
      <c r="M31" s="156">
        <v>26763</v>
      </c>
      <c r="N31" s="244">
        <f t="shared" si="14"/>
        <v>0.2707977207977208</v>
      </c>
      <c r="O31" s="35">
        <v>1219910</v>
      </c>
      <c r="P31" s="248">
        <f t="shared" si="15"/>
        <v>0.18794825227260548</v>
      </c>
      <c r="Q31" s="35">
        <v>509841</v>
      </c>
      <c r="R31" s="248">
        <f t="shared" si="16"/>
        <v>0.18304652911202068</v>
      </c>
      <c r="S31" s="35">
        <v>351004</v>
      </c>
      <c r="T31" s="248">
        <f t="shared" si="17"/>
        <v>0.30817394415539878</v>
      </c>
      <c r="U31" s="35">
        <v>184179</v>
      </c>
      <c r="V31" s="248">
        <f t="shared" si="18"/>
        <v>0.23660693303970071</v>
      </c>
      <c r="W31" s="35">
        <v>217553</v>
      </c>
      <c r="X31" s="248">
        <f t="shared" si="19"/>
        <v>0.17896374011672966</v>
      </c>
      <c r="Y31" s="156">
        <v>21779</v>
      </c>
      <c r="Z31" s="244">
        <f t="shared" si="20"/>
        <v>1.9940885345064614</v>
      </c>
      <c r="AA31" s="35">
        <v>135753</v>
      </c>
      <c r="AB31" s="248">
        <f t="shared" si="21"/>
        <v>0.14483171556515062</v>
      </c>
      <c r="AC31" s="35">
        <v>65263</v>
      </c>
      <c r="AD31" s="248">
        <f t="shared" si="22"/>
        <v>0.42726238901281555</v>
      </c>
      <c r="AE31" s="35">
        <v>37848</v>
      </c>
      <c r="AF31" s="248">
        <f t="shared" si="23"/>
        <v>4.3075651095493939E-2</v>
      </c>
      <c r="AG31" s="35">
        <v>10550</v>
      </c>
      <c r="AH31" s="248">
        <f t="shared" si="24"/>
        <v>8.4832904884318827E-2</v>
      </c>
      <c r="AI31" s="35">
        <v>20525</v>
      </c>
      <c r="AJ31" s="248">
        <f t="shared" si="25"/>
        <v>2.197265625E-3</v>
      </c>
      <c r="AK31" s="156">
        <v>4984</v>
      </c>
      <c r="AL31" s="244">
        <f t="shared" si="26"/>
        <v>-0.63847381401421732</v>
      </c>
      <c r="AM31" s="35">
        <v>251403</v>
      </c>
      <c r="AN31" s="248">
        <f t="shared" si="27"/>
        <v>1.7381064150088221E-2</v>
      </c>
      <c r="AO31" s="35">
        <v>86667</v>
      </c>
      <c r="AP31" s="248">
        <f t="shared" si="28"/>
        <v>0.16177160551750025</v>
      </c>
      <c r="AQ31" s="35">
        <v>79743</v>
      </c>
      <c r="AR31" s="248">
        <f t="shared" si="29"/>
        <v>6.8754774637127536E-2</v>
      </c>
      <c r="AS31" s="35">
        <v>69491</v>
      </c>
      <c r="AT31" s="248">
        <f t="shared" si="30"/>
        <v>1.8959500278600494E-2</v>
      </c>
      <c r="AU31" s="35">
        <v>31083</v>
      </c>
      <c r="AV31" s="248">
        <f t="shared" si="31"/>
        <v>-9.0315783312359121E-2</v>
      </c>
      <c r="AW31" s="156">
        <v>15732</v>
      </c>
      <c r="AX31" s="244">
        <f t="shared" si="32"/>
        <v>3.3944134078212294</v>
      </c>
      <c r="AY31" s="35">
        <v>37396</v>
      </c>
      <c r="AZ31" s="248">
        <f t="shared" si="33"/>
        <v>-0.15554150483244511</v>
      </c>
      <c r="BA31" s="35">
        <v>21901</v>
      </c>
      <c r="BB31" s="248">
        <f t="shared" si="34"/>
        <v>-0.22499026858699889</v>
      </c>
      <c r="BC31" s="35">
        <v>8792</v>
      </c>
      <c r="BD31" s="248">
        <f t="shared" si="35"/>
        <v>-5.5423594615994221E-3</v>
      </c>
      <c r="BE31" s="35">
        <v>2377</v>
      </c>
      <c r="BF31" s="248">
        <f t="shared" si="36"/>
        <v>0.42591481703659273</v>
      </c>
      <c r="BG31" s="35">
        <v>4193</v>
      </c>
      <c r="BH31" s="248">
        <f t="shared" si="37"/>
        <v>-0.21110065851364068</v>
      </c>
      <c r="BI31" s="156">
        <v>667</v>
      </c>
      <c r="BJ31" s="244">
        <f t="shared" si="38"/>
        <v>0.26565464895635671</v>
      </c>
      <c r="BK31" s="35">
        <v>62371</v>
      </c>
      <c r="BL31" s="248">
        <f t="shared" si="39"/>
        <v>-4.2949209759091556E-2</v>
      </c>
      <c r="BM31" s="35">
        <v>27763</v>
      </c>
      <c r="BN31" s="248">
        <f t="shared" si="40"/>
        <v>3.7791566985645897E-2</v>
      </c>
      <c r="BO31" s="35">
        <v>11105</v>
      </c>
      <c r="BP31" s="248">
        <f t="shared" si="41"/>
        <v>0.39475006279829183</v>
      </c>
      <c r="BQ31" s="35">
        <v>10589</v>
      </c>
      <c r="BR31" s="248">
        <f t="shared" si="42"/>
        <v>-0.10041627729164893</v>
      </c>
      <c r="BS31" s="35">
        <v>13899</v>
      </c>
      <c r="BT31" s="248">
        <f t="shared" si="43"/>
        <v>-0.26292623428965367</v>
      </c>
      <c r="BU31" s="156">
        <v>968</v>
      </c>
      <c r="BV31" s="244">
        <f t="shared" si="44"/>
        <v>0.10628571428571432</v>
      </c>
      <c r="BW31" s="35">
        <v>415060</v>
      </c>
      <c r="BX31" s="248">
        <f t="shared" si="45"/>
        <v>0.35172279033413667</v>
      </c>
      <c r="BY31" s="35">
        <v>189577</v>
      </c>
      <c r="BZ31" s="248">
        <f t="shared" si="46"/>
        <v>0.2096927543630156</v>
      </c>
      <c r="CA31" s="35">
        <v>59694</v>
      </c>
      <c r="CB31" s="248">
        <f t="shared" si="47"/>
        <v>0.47388953359176322</v>
      </c>
      <c r="CC31" s="35">
        <v>58025</v>
      </c>
      <c r="CD31" s="248">
        <f t="shared" si="48"/>
        <v>0.91009941404964123</v>
      </c>
      <c r="CE31" s="35">
        <v>110776</v>
      </c>
      <c r="CF31" s="248">
        <f t="shared" si="49"/>
        <v>0.40676868372595076</v>
      </c>
      <c r="CG31" s="156">
        <v>790</v>
      </c>
      <c r="CH31" s="244">
        <f t="shared" si="50"/>
        <v>1.276657060518732</v>
      </c>
      <c r="CI31" s="35">
        <v>55820</v>
      </c>
      <c r="CJ31" s="248">
        <f t="shared" si="51"/>
        <v>7.68577822362837E-2</v>
      </c>
      <c r="CK31" s="35">
        <v>20266</v>
      </c>
      <c r="CL31" s="248">
        <f t="shared" si="52"/>
        <v>-2.5391939982687295E-2</v>
      </c>
      <c r="CM31" s="35">
        <v>20536</v>
      </c>
      <c r="CN31" s="248">
        <f t="shared" si="53"/>
        <v>0.15891647855530477</v>
      </c>
      <c r="CO31" s="35">
        <v>6272</v>
      </c>
      <c r="CP31" s="248">
        <f t="shared" si="54"/>
        <v>0.31958762886597936</v>
      </c>
      <c r="CQ31" s="35">
        <v>8390</v>
      </c>
      <c r="CR31" s="248">
        <f t="shared" si="55"/>
        <v>-3.0730129390018512E-2</v>
      </c>
      <c r="CS31" s="156">
        <v>875</v>
      </c>
      <c r="CT31" s="244">
        <f t="shared" si="56"/>
        <v>2.9954337899543377</v>
      </c>
      <c r="CU31" s="35">
        <v>51817</v>
      </c>
      <c r="CV31" s="248">
        <f t="shared" si="57"/>
        <v>0.63501830114855484</v>
      </c>
      <c r="CW31" s="35">
        <v>16899</v>
      </c>
      <c r="CX31" s="248">
        <f t="shared" si="58"/>
        <v>0.38994900477052141</v>
      </c>
      <c r="CY31" s="35">
        <v>8225</v>
      </c>
      <c r="CZ31" s="248">
        <f t="shared" si="59"/>
        <v>0.78068846070578046</v>
      </c>
      <c r="DA31" s="35">
        <v>4497</v>
      </c>
      <c r="DB31" s="248">
        <f t="shared" si="60"/>
        <v>1.2462537462537462</v>
      </c>
      <c r="DC31" s="35">
        <v>22321</v>
      </c>
      <c r="DD31" s="248">
        <f t="shared" si="61"/>
        <v>0.71845407652629145</v>
      </c>
      <c r="DE31" s="156">
        <v>45</v>
      </c>
      <c r="DF31" s="244">
        <f t="shared" si="62"/>
        <v>-0.71337579617834401</v>
      </c>
      <c r="DG31" s="35">
        <v>192977</v>
      </c>
      <c r="DH31" s="248">
        <f t="shared" si="63"/>
        <v>0.37461712706395223</v>
      </c>
      <c r="DI31" s="35">
        <v>56136</v>
      </c>
      <c r="DJ31" s="248">
        <f t="shared" si="64"/>
        <v>0.46760784313725501</v>
      </c>
      <c r="DK31" s="35">
        <v>121005</v>
      </c>
      <c r="DL31" s="248">
        <f t="shared" si="65"/>
        <v>0.4471166495252219</v>
      </c>
      <c r="DM31" s="35">
        <v>8094</v>
      </c>
      <c r="DN31" s="248">
        <f t="shared" si="66"/>
        <v>-1.8671193016488896E-2</v>
      </c>
      <c r="DO31" s="35">
        <v>10508</v>
      </c>
      <c r="DP31" s="248">
        <f t="shared" si="67"/>
        <v>0.12529449560933825</v>
      </c>
      <c r="DQ31" s="156">
        <v>461</v>
      </c>
      <c r="DR31" s="244">
        <f t="shared" si="68"/>
        <v>1.3165829145728645</v>
      </c>
      <c r="DS31" s="35">
        <v>84521</v>
      </c>
      <c r="DT31" s="248">
        <f t="shared" si="69"/>
        <v>2.5317223475750383E-2</v>
      </c>
      <c r="DU31" s="35">
        <v>62081</v>
      </c>
      <c r="DV31" s="248">
        <f t="shared" si="70"/>
        <v>0.18060626806633207</v>
      </c>
      <c r="DW31" s="35">
        <v>31214</v>
      </c>
      <c r="DX31" s="248">
        <f t="shared" si="71"/>
        <v>0.28378711853253269</v>
      </c>
      <c r="DY31" s="35">
        <v>15346</v>
      </c>
      <c r="DZ31" s="248">
        <f t="shared" si="72"/>
        <v>0.17593869731800771</v>
      </c>
      <c r="EA31" s="35">
        <v>9231</v>
      </c>
      <c r="EB31" s="248">
        <f t="shared" si="73"/>
        <v>-8.0302879346418221E-2</v>
      </c>
      <c r="EC31" s="156">
        <v>2152</v>
      </c>
      <c r="ED31" s="244">
        <f t="shared" si="74"/>
        <v>0.80234505862646577</v>
      </c>
    </row>
    <row r="32" spans="1:134" s="17" customFormat="1" outlineLevel="1" x14ac:dyDescent="0.25">
      <c r="A32" s="242"/>
      <c r="B32" s="34" t="s">
        <v>83</v>
      </c>
      <c r="C32" s="35">
        <v>1448890</v>
      </c>
      <c r="D32" s="248">
        <f t="shared" si="9"/>
        <v>0.4121982646869049</v>
      </c>
      <c r="E32" s="35">
        <v>584798</v>
      </c>
      <c r="F32" s="248">
        <f t="shared" si="10"/>
        <v>0.40697861856746576</v>
      </c>
      <c r="G32" s="35">
        <v>421484</v>
      </c>
      <c r="H32" s="248">
        <f t="shared" si="11"/>
        <v>0.33158940627497802</v>
      </c>
      <c r="I32" s="35">
        <v>210152</v>
      </c>
      <c r="J32" s="248">
        <f t="shared" si="12"/>
        <v>0.48422911222543963</v>
      </c>
      <c r="K32" s="35">
        <v>263759</v>
      </c>
      <c r="L32" s="248">
        <f t="shared" si="13"/>
        <v>0.55314062288382604</v>
      </c>
      <c r="M32" s="156">
        <v>22470</v>
      </c>
      <c r="N32" s="244">
        <f t="shared" si="14"/>
        <v>0.19923146715055773</v>
      </c>
      <c r="O32" s="35">
        <v>1317542</v>
      </c>
      <c r="P32" s="248">
        <f t="shared" si="15"/>
        <v>0.45776112731408736</v>
      </c>
      <c r="Q32" s="35">
        <v>526495</v>
      </c>
      <c r="R32" s="248">
        <f t="shared" si="16"/>
        <v>0.43142809758272582</v>
      </c>
      <c r="S32" s="35">
        <v>383148</v>
      </c>
      <c r="T32" s="248">
        <f t="shared" si="17"/>
        <v>0.36736019414010923</v>
      </c>
      <c r="U32" s="35">
        <v>197959</v>
      </c>
      <c r="V32" s="248">
        <f t="shared" si="18"/>
        <v>0.51888254611300377</v>
      </c>
      <c r="W32" s="35">
        <v>240727</v>
      </c>
      <c r="X32" s="248">
        <f t="shared" si="19"/>
        <v>0.62199657714231815</v>
      </c>
      <c r="Y32" s="156">
        <v>19406</v>
      </c>
      <c r="Z32" s="244">
        <f t="shared" si="20"/>
        <v>1.950136819702037</v>
      </c>
      <c r="AA32" s="35">
        <v>131348</v>
      </c>
      <c r="AB32" s="248">
        <f t="shared" si="21"/>
        <v>7.5124826062044736E-2</v>
      </c>
      <c r="AC32" s="35">
        <v>58303</v>
      </c>
      <c r="AD32" s="248">
        <f t="shared" si="22"/>
        <v>0.21896299393685981</v>
      </c>
      <c r="AE32" s="35">
        <v>38336</v>
      </c>
      <c r="AF32" s="248">
        <f t="shared" si="23"/>
        <v>5.5593799047278125E-2</v>
      </c>
      <c r="AG32" s="35">
        <v>12193</v>
      </c>
      <c r="AH32" s="248">
        <f t="shared" si="24"/>
        <v>8.3052051874222821E-2</v>
      </c>
      <c r="AI32" s="35">
        <v>23032</v>
      </c>
      <c r="AJ32" s="248">
        <f t="shared" si="25"/>
        <v>7.5809239105049331E-2</v>
      </c>
      <c r="AK32" s="156">
        <v>3065</v>
      </c>
      <c r="AL32" s="244">
        <f t="shared" si="26"/>
        <v>-0.74792334895961843</v>
      </c>
      <c r="AM32" s="35">
        <v>257898</v>
      </c>
      <c r="AN32" s="248">
        <f t="shared" si="27"/>
        <v>0.21832749123685535</v>
      </c>
      <c r="AO32" s="35">
        <v>82431</v>
      </c>
      <c r="AP32" s="248">
        <f t="shared" si="28"/>
        <v>0.20488496506562992</v>
      </c>
      <c r="AQ32" s="35">
        <v>84026</v>
      </c>
      <c r="AR32" s="248">
        <f t="shared" si="29"/>
        <v>0.13404594164169836</v>
      </c>
      <c r="AS32" s="35">
        <v>70976</v>
      </c>
      <c r="AT32" s="248">
        <f t="shared" si="30"/>
        <v>0.21728094396899178</v>
      </c>
      <c r="AU32" s="35">
        <v>30356</v>
      </c>
      <c r="AV32" s="248">
        <f t="shared" si="31"/>
        <v>2.7727934455090253E-2</v>
      </c>
      <c r="AW32" s="156">
        <v>11104</v>
      </c>
      <c r="AX32" s="244">
        <f t="shared" si="32"/>
        <v>1.7573876334740501</v>
      </c>
      <c r="AY32" s="35">
        <v>41273</v>
      </c>
      <c r="AZ32" s="248">
        <f t="shared" si="33"/>
        <v>7.962541526066591E-2</v>
      </c>
      <c r="BA32" s="35">
        <v>23029</v>
      </c>
      <c r="BB32" s="248">
        <f t="shared" si="34"/>
        <v>-2.382264422873126E-2</v>
      </c>
      <c r="BC32" s="35">
        <v>9740</v>
      </c>
      <c r="BD32" s="248">
        <f t="shared" si="35"/>
        <v>0.16298507462686573</v>
      </c>
      <c r="BE32" s="35">
        <v>3297</v>
      </c>
      <c r="BF32" s="248">
        <f t="shared" si="36"/>
        <v>1.2053511705685618</v>
      </c>
      <c r="BG32" s="35">
        <v>5361</v>
      </c>
      <c r="BH32" s="248">
        <f t="shared" si="37"/>
        <v>0.15117028129697241</v>
      </c>
      <c r="BI32" s="156">
        <v>440</v>
      </c>
      <c r="BJ32" s="244">
        <f t="shared" si="38"/>
        <v>0.56028368794326244</v>
      </c>
      <c r="BK32" s="35">
        <v>81494</v>
      </c>
      <c r="BL32" s="248">
        <f t="shared" si="39"/>
        <v>0.3096033939705598</v>
      </c>
      <c r="BM32" s="35">
        <v>34366</v>
      </c>
      <c r="BN32" s="248">
        <f t="shared" si="40"/>
        <v>0.26447862241518871</v>
      </c>
      <c r="BO32" s="35">
        <v>14716</v>
      </c>
      <c r="BP32" s="248">
        <f t="shared" si="41"/>
        <v>0.73374175306314804</v>
      </c>
      <c r="BQ32" s="35">
        <v>14066</v>
      </c>
      <c r="BR32" s="248">
        <f t="shared" si="42"/>
        <v>0.12213801356202625</v>
      </c>
      <c r="BS32" s="35">
        <v>19651</v>
      </c>
      <c r="BT32" s="248">
        <f t="shared" si="43"/>
        <v>0.25093895219301032</v>
      </c>
      <c r="BU32" s="156">
        <v>406</v>
      </c>
      <c r="BV32" s="244">
        <f t="shared" si="44"/>
        <v>-9.7560975609756184E-3</v>
      </c>
      <c r="BW32" s="35">
        <v>468985</v>
      </c>
      <c r="BX32" s="248">
        <f t="shared" si="45"/>
        <v>1.0915541324009492</v>
      </c>
      <c r="BY32" s="35">
        <v>216747</v>
      </c>
      <c r="BZ32" s="248">
        <f t="shared" si="46"/>
        <v>0.90469788041758936</v>
      </c>
      <c r="CA32" s="35">
        <v>74009</v>
      </c>
      <c r="CB32" s="248">
        <f t="shared" si="47"/>
        <v>1.2802169023631267</v>
      </c>
      <c r="CC32" s="35">
        <v>64520</v>
      </c>
      <c r="CD32" s="248">
        <f t="shared" si="48"/>
        <v>1.8249923376680242</v>
      </c>
      <c r="CE32" s="35">
        <v>125215</v>
      </c>
      <c r="CF32" s="248">
        <f t="shared" si="49"/>
        <v>1.303694300327483</v>
      </c>
      <c r="CG32" s="156">
        <v>4732</v>
      </c>
      <c r="CH32" s="244">
        <f t="shared" si="50"/>
        <v>32.799999999999997</v>
      </c>
      <c r="CI32" s="35">
        <v>53138</v>
      </c>
      <c r="CJ32" s="248">
        <f t="shared" si="51"/>
        <v>9.4861334322330793E-2</v>
      </c>
      <c r="CK32" s="35">
        <v>16789</v>
      </c>
      <c r="CL32" s="248">
        <f t="shared" si="52"/>
        <v>4.9682748713038016E-3</v>
      </c>
      <c r="CM32" s="35">
        <v>22387</v>
      </c>
      <c r="CN32" s="248">
        <f t="shared" si="53"/>
        <v>0.16139240506329111</v>
      </c>
      <c r="CO32" s="35">
        <v>6011</v>
      </c>
      <c r="CP32" s="248">
        <f t="shared" si="54"/>
        <v>0.35382882882882893</v>
      </c>
      <c r="CQ32" s="35">
        <v>9157</v>
      </c>
      <c r="CR32" s="248">
        <f t="shared" si="55"/>
        <v>0.19247297825237664</v>
      </c>
      <c r="CS32" s="156">
        <v>453</v>
      </c>
      <c r="CT32" s="244">
        <f t="shared" si="56"/>
        <v>2.1241379310344826</v>
      </c>
      <c r="CU32" s="35">
        <v>49519</v>
      </c>
      <c r="CV32" s="248">
        <f t="shared" si="57"/>
        <v>0.75886197343183914</v>
      </c>
      <c r="CW32" s="35">
        <v>15120</v>
      </c>
      <c r="CX32" s="248">
        <f t="shared" si="58"/>
        <v>0.42091908655201582</v>
      </c>
      <c r="CY32" s="35">
        <v>8891</v>
      </c>
      <c r="CZ32" s="248">
        <f t="shared" si="59"/>
        <v>1.249177839615482</v>
      </c>
      <c r="DA32" s="35">
        <v>4561</v>
      </c>
      <c r="DB32" s="248">
        <f t="shared" si="60"/>
        <v>0.92528493035035875</v>
      </c>
      <c r="DC32" s="35">
        <v>21145</v>
      </c>
      <c r="DD32" s="248">
        <f t="shared" si="61"/>
        <v>0.84511343804537531</v>
      </c>
      <c r="DE32" s="156">
        <v>67</v>
      </c>
      <c r="DF32" s="244">
        <f t="shared" si="62"/>
        <v>1.2333333333333334</v>
      </c>
      <c r="DG32" s="35">
        <v>189939</v>
      </c>
      <c r="DH32" s="248">
        <f t="shared" si="63"/>
        <v>0.29921679948014646</v>
      </c>
      <c r="DI32" s="35">
        <v>47856</v>
      </c>
      <c r="DJ32" s="248">
        <f t="shared" si="64"/>
        <v>0.38204291448869387</v>
      </c>
      <c r="DK32" s="35">
        <v>124066</v>
      </c>
      <c r="DL32" s="248">
        <f t="shared" si="65"/>
        <v>0.29808738595463291</v>
      </c>
      <c r="DM32" s="35">
        <v>8113</v>
      </c>
      <c r="DN32" s="248">
        <f t="shared" si="66"/>
        <v>0.13389238294898664</v>
      </c>
      <c r="DO32" s="35">
        <v>9481</v>
      </c>
      <c r="DP32" s="248">
        <f t="shared" si="67"/>
        <v>9.1024165707709992E-2</v>
      </c>
      <c r="DQ32" s="156">
        <v>711</v>
      </c>
      <c r="DR32" s="244" t="str">
        <f t="shared" si="68"/>
        <v>-</v>
      </c>
      <c r="DS32" s="35">
        <v>102455</v>
      </c>
      <c r="DT32" s="248">
        <f t="shared" si="69"/>
        <v>0.14012441160433098</v>
      </c>
      <c r="DU32" s="35">
        <v>62312</v>
      </c>
      <c r="DV32" s="248">
        <f t="shared" si="70"/>
        <v>0.20182070668106777</v>
      </c>
      <c r="DW32" s="35">
        <v>34099</v>
      </c>
      <c r="DX32" s="248">
        <f t="shared" si="71"/>
        <v>0.17769565517717756</v>
      </c>
      <c r="DY32" s="35">
        <v>15653</v>
      </c>
      <c r="DZ32" s="248">
        <f t="shared" si="72"/>
        <v>0.23349093774625684</v>
      </c>
      <c r="EA32" s="35">
        <v>11829</v>
      </c>
      <c r="EB32" s="248">
        <f t="shared" si="73"/>
        <v>0.23630852842809369</v>
      </c>
      <c r="EC32" s="156">
        <v>1272</v>
      </c>
      <c r="ED32" s="244">
        <f t="shared" si="74"/>
        <v>-2.3791250959324661E-2</v>
      </c>
    </row>
    <row r="33" spans="1:134" s="17" customFormat="1" ht="15.75" x14ac:dyDescent="0.25">
      <c r="A33" s="242"/>
      <c r="B33" s="249">
        <v>2022</v>
      </c>
      <c r="C33" s="250">
        <f>SUM(C21:C32)</f>
        <v>14617383</v>
      </c>
      <c r="D33" s="251">
        <f>IFERROR(C33/C46-1,"-")</f>
        <v>1.1826224977285165</v>
      </c>
      <c r="E33" s="250">
        <f>SUM(E21:E32)</f>
        <v>5951456</v>
      </c>
      <c r="F33" s="251">
        <f>IFERROR(E33/E46-1,"-")</f>
        <v>1.1541782644104606</v>
      </c>
      <c r="G33" s="250">
        <f>SUM(G21:G32)</f>
        <v>3868048</v>
      </c>
      <c r="H33" s="251">
        <f>IFERROR(G33/G46-1,"-")</f>
        <v>1.1615087456754996</v>
      </c>
      <c r="I33" s="250">
        <f>SUM(I21:I32)</f>
        <v>2137752</v>
      </c>
      <c r="J33" s="251">
        <f>IFERROR(I33/I46-1,"-")</f>
        <v>1.0876178571602955</v>
      </c>
      <c r="K33" s="250">
        <f>SUM(K21:K32)</f>
        <v>2816231</v>
      </c>
      <c r="L33" s="251">
        <f>IFERROR(K33/K46-1,"-")</f>
        <v>1.3690014333974885</v>
      </c>
      <c r="M33" s="252">
        <f>SUM(M21:M32)</f>
        <v>224351</v>
      </c>
      <c r="N33" s="253">
        <f>IFERROR(M33/M46-1,"-")</f>
        <v>0.39199736927009665</v>
      </c>
      <c r="O33" s="250">
        <f>SUM(O21:O32)</f>
        <v>12694329</v>
      </c>
      <c r="P33" s="251">
        <f>IFERROR(O33/O46-1,"-")</f>
        <v>1.4048069507614613</v>
      </c>
      <c r="Q33" s="250">
        <f>SUM(Q21:Q32)</f>
        <v>5116249</v>
      </c>
      <c r="R33" s="251">
        <f>IFERROR(Q33/Q46-1,"-")</f>
        <v>1.3371376208311236</v>
      </c>
      <c r="S33" s="250">
        <f>SUM(S21:S32)</f>
        <v>3316840</v>
      </c>
      <c r="T33" s="251">
        <f>IFERROR(S33/S46-1,"-")</f>
        <v>1.3705582051214247</v>
      </c>
      <c r="U33" s="250">
        <f>SUM(U21:U32)</f>
        <v>1968558</v>
      </c>
      <c r="V33" s="251">
        <f>IFERROR(U33/U46-1,"-")</f>
        <v>1.2431050906787116</v>
      </c>
      <c r="W33" s="250">
        <f>SUM(W21:W32)</f>
        <v>2466036</v>
      </c>
      <c r="X33" s="251">
        <f>IFERROR(W33/W46-1,"-")</f>
        <v>1.7310034131507082</v>
      </c>
      <c r="Y33" s="252">
        <f>SUM(Y21:Y32)</f>
        <v>154511</v>
      </c>
      <c r="Z33" s="253">
        <f>IFERROR(Y33/Y46-1,"-")</f>
        <v>1.1383237842176643</v>
      </c>
      <c r="AA33" s="250">
        <f>SUM(AA21:AA32)</f>
        <v>1923053</v>
      </c>
      <c r="AB33" s="251">
        <f>IFERROR(AA33/AA46-1,"-")</f>
        <v>0.35575687289160229</v>
      </c>
      <c r="AC33" s="250">
        <f>SUM(AC21:AC32)</f>
        <v>835206</v>
      </c>
      <c r="AD33" s="251">
        <f>IFERROR(AC33/AC46-1,"-")</f>
        <v>0.45597079711736588</v>
      </c>
      <c r="AE33" s="250">
        <f>SUM(AE21:AE32)</f>
        <v>551209</v>
      </c>
      <c r="AF33" s="251">
        <f>IFERROR(AE33/AE46-1,"-")</f>
        <v>0.41214341527149756</v>
      </c>
      <c r="AG33" s="250">
        <f>SUM(AG21:AG32)</f>
        <v>169195</v>
      </c>
      <c r="AH33" s="251">
        <f>IFERROR(AG33/AG46-1,"-")</f>
        <v>0.15560093707525979</v>
      </c>
      <c r="AI33" s="250">
        <f>SUM(AI21:AI32)</f>
        <v>350194</v>
      </c>
      <c r="AJ33" s="251">
        <f>IFERROR(AI33/AI46-1,"-")</f>
        <v>0.22528139618693732</v>
      </c>
      <c r="AK33" s="252">
        <f>SUM(AK21:AK32)</f>
        <v>69843</v>
      </c>
      <c r="AL33" s="253">
        <f>IFERROR(AK33/AK46-1,"-")</f>
        <v>-0.21447932248377632</v>
      </c>
      <c r="AM33" s="250">
        <f>SUM(AM21:AM32)</f>
        <v>2274763</v>
      </c>
      <c r="AN33" s="251">
        <f>IFERROR(AM33/AM46-1,"-")</f>
        <v>0.75314327023415184</v>
      </c>
      <c r="AO33" s="250">
        <f>SUM(AO21:AO32)</f>
        <v>666318</v>
      </c>
      <c r="AP33" s="251">
        <f>IFERROR(AO33/AO46-1,"-")</f>
        <v>0.69403455604934261</v>
      </c>
      <c r="AQ33" s="250">
        <f>SUM(AQ21:AQ32)</f>
        <v>720959</v>
      </c>
      <c r="AR33" s="251">
        <f>IFERROR(AQ33/AQ46-1,"-")</f>
        <v>0.76937216847540646</v>
      </c>
      <c r="AS33" s="250">
        <f>SUM(AS21:AS32)</f>
        <v>715781</v>
      </c>
      <c r="AT33" s="251">
        <f>IFERROR(AS33/AS46-1,"-")</f>
        <v>0.76468079336316452</v>
      </c>
      <c r="AU33" s="250">
        <f>SUM(AU21:AU32)</f>
        <v>263915</v>
      </c>
      <c r="AV33" s="251">
        <f>IFERROR(AU33/AU46-1,"-")</f>
        <v>0.61437624634507393</v>
      </c>
      <c r="AW33" s="252">
        <f>SUM(AW21:AW32)</f>
        <v>83783</v>
      </c>
      <c r="AX33" s="253">
        <f>IFERROR(AW33/AW46-1,"-")</f>
        <v>0.87484335839599003</v>
      </c>
      <c r="AY33" s="250">
        <f>SUM(AY21:AY32)</f>
        <v>407509</v>
      </c>
      <c r="AZ33" s="251">
        <f>IFERROR(AY33/AY46-1,"-")</f>
        <v>0.62272723652668382</v>
      </c>
      <c r="BA33" s="250">
        <f>SUM(BA21:BA32)</f>
        <v>230574</v>
      </c>
      <c r="BB33" s="251">
        <f>IFERROR(BA33/BA46-1,"-")</f>
        <v>0.49978534910041761</v>
      </c>
      <c r="BC33" s="250">
        <f>SUM(BC21:BC32)</f>
        <v>105972</v>
      </c>
      <c r="BD33" s="251">
        <f>IFERROR(BC33/BC46-1,"-")</f>
        <v>0.83944038464876503</v>
      </c>
      <c r="BE33" s="250">
        <f>SUM(BE21:BE32)</f>
        <v>18083</v>
      </c>
      <c r="BF33" s="251">
        <f>IFERROR(BE33/BE46-1,"-")</f>
        <v>0.64256517394858759</v>
      </c>
      <c r="BG33" s="250">
        <f>SUM(BG21:BG32)</f>
        <v>50381</v>
      </c>
      <c r="BH33" s="251">
        <f>IFERROR(BG33/BG46-1,"-")</f>
        <v>0.95722776892894612</v>
      </c>
      <c r="BI33" s="252">
        <f>SUM(BI21:BI32)</f>
        <v>5096</v>
      </c>
      <c r="BJ33" s="253">
        <f>IFERROR(BI33/BI46-1,"-")</f>
        <v>0.90789966304754777</v>
      </c>
      <c r="BK33" s="250">
        <f>SUM(BK21:BK32)</f>
        <v>775139</v>
      </c>
      <c r="BL33" s="251">
        <f>IFERROR(BK33/BK46-1,"-")</f>
        <v>0.68353300436119757</v>
      </c>
      <c r="BM33" s="250">
        <f>SUM(BM21:BM32)</f>
        <v>318567</v>
      </c>
      <c r="BN33" s="251">
        <f>IFERROR(BM33/BM46-1,"-")</f>
        <v>0.57128482857607898</v>
      </c>
      <c r="BO33" s="250">
        <f>SUM(BO21:BO32)</f>
        <v>136369</v>
      </c>
      <c r="BP33" s="251">
        <f>IFERROR(BO33/BO46-1,"-")</f>
        <v>0.84846965055439583</v>
      </c>
      <c r="BQ33" s="250">
        <f>SUM(BQ21:BQ32)</f>
        <v>145994</v>
      </c>
      <c r="BR33" s="251">
        <f>IFERROR(BQ33/BQ46-1,"-")</f>
        <v>0.81327470998832507</v>
      </c>
      <c r="BS33" s="250">
        <f>SUM(BS21:BS32)</f>
        <v>185246</v>
      </c>
      <c r="BT33" s="251">
        <f>IFERROR(BS33/BS46-1,"-")</f>
        <v>0.6495049152300898</v>
      </c>
      <c r="BU33" s="252">
        <f>SUM(BU21:BU32)</f>
        <v>6557</v>
      </c>
      <c r="BV33" s="253">
        <f>IFERROR(BU33/BU46-1,"-")</f>
        <v>0.42667536988685817</v>
      </c>
      <c r="BW33" s="250">
        <f>SUM(BW21:BW32)</f>
        <v>4955440</v>
      </c>
      <c r="BX33" s="251">
        <f>IFERROR(BW33/BW46-1,"-")</f>
        <v>2.8446123182699461</v>
      </c>
      <c r="BY33" s="250">
        <f>SUM(BY21:BY32)</f>
        <v>2275351</v>
      </c>
      <c r="BZ33" s="251">
        <f>IFERROR(BY33/BY46-1,"-")</f>
        <v>2.6259764722380696</v>
      </c>
      <c r="CA33" s="250">
        <f>SUM(CA21:CA32)</f>
        <v>792488</v>
      </c>
      <c r="CB33" s="251">
        <f>IFERROR(CA33/CA46-1,"-")</f>
        <v>3.2270986462411591</v>
      </c>
      <c r="CC33" s="250">
        <f>SUM(CC21:CC32)</f>
        <v>604926</v>
      </c>
      <c r="CD33" s="251">
        <f>IFERROR(CC33/CC46-1,"-")</f>
        <v>3.6083631072546796</v>
      </c>
      <c r="CE33" s="250">
        <f>SUM(CE21:CE32)</f>
        <v>1311507</v>
      </c>
      <c r="CF33" s="251">
        <f>IFERROR(CE33/CE46-1,"-")</f>
        <v>2.8537804458784017</v>
      </c>
      <c r="CG33" s="252">
        <f>SUM(CG21:CG32)</f>
        <v>25008</v>
      </c>
      <c r="CH33" s="253">
        <f>IFERROR(CG33/CG46-1,"-")</f>
        <v>6.9744897959183669</v>
      </c>
      <c r="CI33" s="250">
        <f>SUM(CI21:CI32)</f>
        <v>656285</v>
      </c>
      <c r="CJ33" s="251">
        <f>IFERROR(CI33/CI46-1,"-")</f>
        <v>1.0850462895303692</v>
      </c>
      <c r="CK33" s="250">
        <f>SUM(CK21:CK32)</f>
        <v>217409</v>
      </c>
      <c r="CL33" s="251">
        <f>IFERROR(CK33/CK46-1,"-")</f>
        <v>0.87134397218061932</v>
      </c>
      <c r="CM33" s="250">
        <f>SUM(CM21:CM32)</f>
        <v>275272</v>
      </c>
      <c r="CN33" s="251">
        <f>IFERROR(CM33/CM46-1,"-")</f>
        <v>1.1735889580240673</v>
      </c>
      <c r="CO33" s="250">
        <f>SUM(CO21:CO32)</f>
        <v>65740</v>
      </c>
      <c r="CP33" s="251">
        <f>IFERROR(CO33/CO46-1,"-")</f>
        <v>1.2975570544857233</v>
      </c>
      <c r="CQ33" s="250">
        <f>SUM(CQ21:CQ32)</f>
        <v>94080</v>
      </c>
      <c r="CR33" s="251">
        <f>IFERROR(CQ33/CQ46-1,"-")</f>
        <v>1.2682450514743109</v>
      </c>
      <c r="CS33" s="252">
        <f>SUM(CS21:CS32)</f>
        <v>8838</v>
      </c>
      <c r="CT33" s="253">
        <f>IFERROR(CS33/CS46-1,"-")</f>
        <v>2.0112436115843271</v>
      </c>
      <c r="CU33" s="250">
        <f>SUM(CU21:CU32)</f>
        <v>570510</v>
      </c>
      <c r="CV33" s="251">
        <f>IFERROR(CU33/CU46-1,"-")</f>
        <v>2.1920214849213897</v>
      </c>
      <c r="CW33" s="250">
        <f>SUM(CW21:CW32)</f>
        <v>182609</v>
      </c>
      <c r="CX33" s="251">
        <f>IFERROR(CW33/CW46-1,"-")</f>
        <v>2.0017095422043232</v>
      </c>
      <c r="CY33" s="250">
        <f>SUM(CY21:CY32)</f>
        <v>81125</v>
      </c>
      <c r="CZ33" s="251">
        <f>IFERROR(CY33/CY46-1,"-")</f>
        <v>2.3306646959806216</v>
      </c>
      <c r="DA33" s="250">
        <f>SUM(DA21:DA32)</f>
        <v>39324</v>
      </c>
      <c r="DB33" s="251">
        <f>IFERROR(DA33/DA46-1,"-")</f>
        <v>2.3824187166695339</v>
      </c>
      <c r="DC33" s="250">
        <f>SUM(DC21:DC32)</f>
        <v>269914</v>
      </c>
      <c r="DD33" s="251">
        <f>IFERROR(DC33/DC46-1,"-")</f>
        <v>2.2752181140867118</v>
      </c>
      <c r="DE33" s="252">
        <f>SUM(DE21:DE32)</f>
        <v>968</v>
      </c>
      <c r="DF33" s="253">
        <f>IFERROR(DE33/DE46-1,"-")</f>
        <v>1.6376021798365121</v>
      </c>
      <c r="DG33" s="250">
        <f>SUM(DG21:DG32)</f>
        <v>1176278</v>
      </c>
      <c r="DH33" s="251">
        <f>IFERROR(DG33/DG46-1,"-")</f>
        <v>1.6183207975977689</v>
      </c>
      <c r="DI33" s="250">
        <f>SUM(DI21:DI32)</f>
        <v>294599</v>
      </c>
      <c r="DJ33" s="251">
        <f>IFERROR(DI33/DI46-1,"-")</f>
        <v>1.8787707040601944</v>
      </c>
      <c r="DK33" s="250">
        <f>SUM(DK21:DK32)</f>
        <v>736263</v>
      </c>
      <c r="DL33" s="251">
        <f>IFERROR(DK33/DK46-1,"-")</f>
        <v>1.6882391386102826</v>
      </c>
      <c r="DM33" s="250">
        <f>SUM(DM21:DM32)</f>
        <v>63468</v>
      </c>
      <c r="DN33" s="251">
        <f>IFERROR(DM33/DM46-1,"-")</f>
        <v>0.69356388088376564</v>
      </c>
      <c r="DO33" s="250">
        <f>SUM(DO21:DO32)</f>
        <v>81594</v>
      </c>
      <c r="DP33" s="251">
        <f>IFERROR(DO33/DO46-1,"-")</f>
        <v>1.3597767301963732</v>
      </c>
      <c r="DQ33" s="252">
        <f>SUM(DQ21:DQ32)</f>
        <v>2357</v>
      </c>
      <c r="DR33" s="253">
        <f>IFERROR(DQ33/DQ46-1,"-")</f>
        <v>2.4308588064046579</v>
      </c>
      <c r="DS33" s="250">
        <f>SUM(DS21:DS32)</f>
        <v>1119995</v>
      </c>
      <c r="DT33" s="251">
        <f>IFERROR(DS33/DS46-1,"-")</f>
        <v>0.72071053371455429</v>
      </c>
      <c r="DU33" s="250">
        <f>SUM(DU21:DU32)</f>
        <v>649246</v>
      </c>
      <c r="DV33" s="251">
        <f>IFERROR(DU33/DU46-1,"-")</f>
        <v>0.64692124661989059</v>
      </c>
      <c r="DW33" s="250">
        <f>SUM(DW21:DW32)</f>
        <v>354147</v>
      </c>
      <c r="DX33" s="251">
        <f>IFERROR(DW33/DW46-1,"-")</f>
        <v>0.7891633828432858</v>
      </c>
      <c r="DY33" s="250">
        <f>SUM(DY21:DY32)</f>
        <v>187351</v>
      </c>
      <c r="DZ33" s="251">
        <f>IFERROR(DY33/DY46-1,"-")</f>
        <v>0.75502805594326983</v>
      </c>
      <c r="EA33" s="250">
        <f>SUM(EA21:EA32)</f>
        <v>119648</v>
      </c>
      <c r="EB33" s="251">
        <f>IFERROR(EA33/EA46-1,"-")</f>
        <v>0.94555920517740422</v>
      </c>
      <c r="EC33" s="252">
        <f>SUM(EC21:EC32)</f>
        <v>19546</v>
      </c>
      <c r="ED33" s="253">
        <f>IFERROR(EC33/EC46-1,"-")</f>
        <v>0.67978686833963553</v>
      </c>
    </row>
    <row r="34" spans="1:134" s="17" customFormat="1" outlineLevel="1" x14ac:dyDescent="0.25">
      <c r="A34" s="242"/>
      <c r="B34" s="34" t="s">
        <v>61</v>
      </c>
      <c r="C34" s="35">
        <v>123686</v>
      </c>
      <c r="D34" s="248">
        <f>IFERROR(C34/C47-1,"-")</f>
        <v>-0.89968881359066299</v>
      </c>
      <c r="E34" s="35">
        <v>56277</v>
      </c>
      <c r="F34" s="248">
        <f>IFERROR(E34/E47-1,"-")</f>
        <v>-0.89011682055948127</v>
      </c>
      <c r="G34" s="35">
        <v>41241</v>
      </c>
      <c r="H34" s="248">
        <f>IFERROR(G34/G47-1,"-")</f>
        <v>-0.89822289238393027</v>
      </c>
      <c r="I34" s="35">
        <v>23299</v>
      </c>
      <c r="J34" s="248">
        <f>IFERROR(I34/I47-1,"-")</f>
        <v>-0.84377870605668459</v>
      </c>
      <c r="K34" s="35">
        <v>17528</v>
      </c>
      <c r="L34" s="248">
        <f>IFERROR(K34/K47-1,"-")</f>
        <v>-0.9164414188941169</v>
      </c>
      <c r="M34" s="156">
        <v>8406</v>
      </c>
      <c r="N34" s="244">
        <f>IFERROR(M34/M47-1,"-")</f>
        <v>-0.77044076683598228</v>
      </c>
      <c r="O34" s="35">
        <v>90335</v>
      </c>
      <c r="P34" s="248">
        <f>IFERROR(O34/O47-1,"-")</f>
        <v>-0.91899601144914955</v>
      </c>
      <c r="Q34" s="35">
        <v>42461</v>
      </c>
      <c r="R34" s="248">
        <f>IFERROR(Q34/Q47-1,"-")</f>
        <v>-0.9074641502854901</v>
      </c>
      <c r="S34" s="35">
        <v>30235</v>
      </c>
      <c r="T34" s="248">
        <f>IFERROR(S34/S47-1,"-")</f>
        <v>-0.91748112041178931</v>
      </c>
      <c r="U34" s="35">
        <v>19304</v>
      </c>
      <c r="V34" s="248">
        <f>IFERROR(U34/U47-1,"-")</f>
        <v>-0.8602920954738229</v>
      </c>
      <c r="W34" s="35">
        <v>12868</v>
      </c>
      <c r="X34" s="248">
        <f>IFERROR(W34/W47-1,"-")</f>
        <v>-0.93375615180281279</v>
      </c>
      <c r="Y34" s="156">
        <v>6918</v>
      </c>
      <c r="Z34" s="244">
        <f>IFERROR(Y34/Y47-1,"-")</f>
        <v>-0.79168925022583558</v>
      </c>
      <c r="AA34" s="35">
        <v>33351</v>
      </c>
      <c r="AB34" s="248">
        <f>IFERROR(AA34/AA47-1,"-")</f>
        <v>-0.71696143662163081</v>
      </c>
      <c r="AC34" s="35">
        <v>13816</v>
      </c>
      <c r="AD34" s="248">
        <f>IFERROR(AC34/AC47-1,"-")</f>
        <v>-0.74075880962209628</v>
      </c>
      <c r="AE34" s="35">
        <v>11006</v>
      </c>
      <c r="AF34" s="248">
        <f>IFERROR(AE34/AE47-1,"-")</f>
        <v>-0.71639868068439494</v>
      </c>
      <c r="AG34" s="35">
        <v>3995</v>
      </c>
      <c r="AH34" s="248">
        <f>IFERROR(AG34/AG47-1,"-")</f>
        <v>-0.63569213933977742</v>
      </c>
      <c r="AI34" s="35">
        <v>4661</v>
      </c>
      <c r="AJ34" s="248">
        <f>IFERROR(AI34/AI47-1,"-")</f>
        <v>-0.69963912875370537</v>
      </c>
      <c r="AK34" s="156">
        <v>1488</v>
      </c>
      <c r="AL34" s="244">
        <f>IFERROR(AK34/AK47-1,"-")</f>
        <v>-0.56338028169014087</v>
      </c>
      <c r="AM34" s="35">
        <v>28178</v>
      </c>
      <c r="AN34" s="248">
        <f>IFERROR(AM34/AM47-1,"-")</f>
        <v>-0.88090095649490896</v>
      </c>
      <c r="AO34" s="35">
        <v>11915</v>
      </c>
      <c r="AP34" s="248">
        <f>IFERROR(AO34/AO47-1,"-")</f>
        <v>-0.85403829427545908</v>
      </c>
      <c r="AQ34" s="35">
        <v>11849</v>
      </c>
      <c r="AR34" s="248">
        <f>IFERROR(AQ34/AQ47-1,"-")</f>
        <v>-0.87136591614738257</v>
      </c>
      <c r="AS34" s="35">
        <v>11333</v>
      </c>
      <c r="AT34" s="248">
        <f>IFERROR(AS34/AS47-1,"-")</f>
        <v>-0.82201806046329018</v>
      </c>
      <c r="AU34" s="35">
        <v>6288</v>
      </c>
      <c r="AV34" s="248">
        <f>IFERROR(AU34/AU47-1,"-")</f>
        <v>-0.84836866092743979</v>
      </c>
      <c r="AW34" s="156">
        <v>5810</v>
      </c>
      <c r="AX34" s="244">
        <f>IFERROR(AW34/AW47-1,"-")</f>
        <v>-0.71800223268456054</v>
      </c>
      <c r="AY34" s="35">
        <v>6023</v>
      </c>
      <c r="AZ34" s="248">
        <f>IFERROR(AY34/AY47-1,"-")</f>
        <v>-0.80846530560325636</v>
      </c>
      <c r="BA34" s="35">
        <v>3345</v>
      </c>
      <c r="BB34" s="248">
        <f>IFERROR(BA34/BA47-1,"-")</f>
        <v>-0.83405268641166841</v>
      </c>
      <c r="BC34" s="35">
        <v>1607</v>
      </c>
      <c r="BD34" s="248">
        <f>IFERROR(BC34/BC47-1,"-")</f>
        <v>-0.7401358344113842</v>
      </c>
      <c r="BE34" s="35">
        <v>400</v>
      </c>
      <c r="BF34" s="248">
        <f>IFERROR(BE34/BE47-1,"-")</f>
        <v>-0.6875</v>
      </c>
      <c r="BG34" s="35">
        <v>520</v>
      </c>
      <c r="BH34" s="248">
        <f>IFERROR(BG34/BG47-1,"-")</f>
        <v>-0.84619934930493934</v>
      </c>
      <c r="BI34" s="156">
        <v>243</v>
      </c>
      <c r="BJ34" s="244">
        <f>IFERROR(BI34/BI47-1,"-")</f>
        <v>-0.46827133479212257</v>
      </c>
      <c r="BK34" s="35">
        <v>11967</v>
      </c>
      <c r="BL34" s="248">
        <f>IFERROR(BK34/BK47-1,"-")</f>
        <v>-0.7177660904223957</v>
      </c>
      <c r="BM34" s="35">
        <v>6637</v>
      </c>
      <c r="BN34" s="248">
        <f>IFERROR(BM34/BM47-1,"-")</f>
        <v>-0.64334461819549682</v>
      </c>
      <c r="BO34" s="35">
        <v>2075</v>
      </c>
      <c r="BP34" s="248">
        <f>IFERROR(BO34/BO47-1,"-")</f>
        <v>-0.66210714867285458</v>
      </c>
      <c r="BQ34" s="35">
        <v>1658</v>
      </c>
      <c r="BR34" s="248">
        <f>IFERROR(BQ34/BQ47-1,"-")</f>
        <v>-0.77234656048331729</v>
      </c>
      <c r="BS34" s="35">
        <v>2018</v>
      </c>
      <c r="BT34" s="248">
        <f>IFERROR(BS34/BS47-1,"-")</f>
        <v>-0.80653820343207749</v>
      </c>
      <c r="BU34" s="156">
        <v>161</v>
      </c>
      <c r="BV34" s="244">
        <f>IFERROR(BU34/BU47-1,"-")</f>
        <v>-0.78065395095367851</v>
      </c>
      <c r="BW34" s="35">
        <v>2916</v>
      </c>
      <c r="BX34" s="248">
        <f>IFERROR(BW34/BW47-1,"-")</f>
        <v>-0.99148739895665172</v>
      </c>
      <c r="BY34" s="35">
        <v>1483</v>
      </c>
      <c r="BZ34" s="248">
        <f>IFERROR(BY34/BY47-1,"-")</f>
        <v>-0.99139561599962867</v>
      </c>
      <c r="CA34" s="35">
        <v>686</v>
      </c>
      <c r="CB34" s="248">
        <f>IFERROR(CA34/CA47-1,"-")</f>
        <v>-0.98752795302074436</v>
      </c>
      <c r="CC34" s="35">
        <v>352</v>
      </c>
      <c r="CD34" s="248">
        <f>IFERROR(CC34/CC47-1,"-")</f>
        <v>-0.98795798980534366</v>
      </c>
      <c r="CE34" s="35">
        <v>481</v>
      </c>
      <c r="CF34" s="248">
        <f>IFERROR(CE34/CE47-1,"-")</f>
        <v>-0.99443943492636011</v>
      </c>
      <c r="CG34" s="156">
        <v>46</v>
      </c>
      <c r="CH34" s="244">
        <f>IFERROR(CG34/CG47-1,"-")</f>
        <v>-0.98642667453526112</v>
      </c>
      <c r="CI34" s="35">
        <v>1826</v>
      </c>
      <c r="CJ34" s="248">
        <f>IFERROR(CI34/CI47-1,"-")</f>
        <v>-0.96412080246792287</v>
      </c>
      <c r="CK34" s="35">
        <v>808</v>
      </c>
      <c r="CL34" s="248">
        <f>IFERROR(CK34/CK47-1,"-")</f>
        <v>-0.95162256017243441</v>
      </c>
      <c r="CM34" s="35">
        <v>763</v>
      </c>
      <c r="CN34" s="248">
        <f>IFERROR(CM34/CM47-1,"-")</f>
        <v>-0.95851231580664453</v>
      </c>
      <c r="CO34" s="35">
        <v>116</v>
      </c>
      <c r="CP34" s="248">
        <f>IFERROR(CO34/CO47-1,"-")</f>
        <v>-0.97480998914223671</v>
      </c>
      <c r="CQ34" s="35">
        <v>114</v>
      </c>
      <c r="CR34" s="248">
        <f>IFERROR(CQ34/CQ47-1,"-")</f>
        <v>-0.98635220878726204</v>
      </c>
      <c r="CS34" s="156">
        <v>30</v>
      </c>
      <c r="CT34" s="244">
        <f>IFERROR(CS34/CS47-1,"-")</f>
        <v>-0.98694516971279378</v>
      </c>
      <c r="CU34" s="35">
        <v>4375</v>
      </c>
      <c r="CV34" s="248">
        <f>IFERROR(CU34/CU47-1,"-")</f>
        <v>-0.88015668657207036</v>
      </c>
      <c r="CW34" s="35">
        <v>1976</v>
      </c>
      <c r="CX34" s="248">
        <f>IFERROR(CW34/CW47-1,"-")</f>
        <v>-0.84106812515080831</v>
      </c>
      <c r="CY34" s="35">
        <v>604</v>
      </c>
      <c r="CZ34" s="248">
        <f>IFERROR(CY34/CY47-1,"-")</f>
        <v>-0.91574836099874457</v>
      </c>
      <c r="DA34" s="35">
        <v>523</v>
      </c>
      <c r="DB34" s="248">
        <f>IFERROR(DA34/DA47-1,"-")</f>
        <v>-0.73478701825557802</v>
      </c>
      <c r="DC34" s="35">
        <v>1292</v>
      </c>
      <c r="DD34" s="248">
        <f>IFERROR(DC34/DC47-1,"-")</f>
        <v>-0.91769652184991723</v>
      </c>
      <c r="DE34" s="156">
        <v>7</v>
      </c>
      <c r="DF34" s="244">
        <f>IFERROR(DE34/DE47-1,"-")</f>
        <v>-0.97286821705426352</v>
      </c>
      <c r="DG34" s="35">
        <v>6738</v>
      </c>
      <c r="DH34" s="248">
        <f>IFERROR(DG34/DG47-1,"-")</f>
        <v>-0.96930771543360028</v>
      </c>
      <c r="DI34" s="35">
        <v>1188</v>
      </c>
      <c r="DJ34" s="248">
        <f>IFERROR(DI34/DI47-1,"-")</f>
        <v>-0.97984219903283276</v>
      </c>
      <c r="DK34" s="35">
        <v>4566</v>
      </c>
      <c r="DL34" s="248">
        <f>IFERROR(DK34/DK47-1,"-")</f>
        <v>-0.96641140511552981</v>
      </c>
      <c r="DM34" s="35">
        <v>895</v>
      </c>
      <c r="DN34" s="248">
        <f>IFERROR(DM34/DM47-1,"-")</f>
        <v>-0.90953199231780046</v>
      </c>
      <c r="DO34" s="35">
        <v>122</v>
      </c>
      <c r="DP34" s="248">
        <f>IFERROR(DO34/DO47-1,"-")</f>
        <v>-0.98999672023614305</v>
      </c>
      <c r="DQ34" s="156">
        <v>30</v>
      </c>
      <c r="DR34" s="244">
        <f>IFERROR(DQ34/DQ47-1,"-")</f>
        <v>-0.99011857707509876</v>
      </c>
      <c r="DS34" s="35">
        <v>20199</v>
      </c>
      <c r="DT34" s="248">
        <f>IFERROR(DS34/DS47-1,"-")</f>
        <v>-0.79320617955096906</v>
      </c>
      <c r="DU34" s="35">
        <v>12111</v>
      </c>
      <c r="DV34" s="248">
        <f>IFERROR(DU34/DU47-1,"-")</f>
        <v>-0.79502411779639504</v>
      </c>
      <c r="DW34" s="35">
        <v>6587</v>
      </c>
      <c r="DX34" s="248">
        <f>IFERROR(DW34/DW47-1,"-")</f>
        <v>-0.81838985387372487</v>
      </c>
      <c r="DY34" s="35">
        <v>3336</v>
      </c>
      <c r="DZ34" s="248">
        <f>IFERROR(DY34/DY47-1,"-")</f>
        <v>-0.77282941777323799</v>
      </c>
      <c r="EA34" s="35">
        <v>1679</v>
      </c>
      <c r="EB34" s="248">
        <f>IFERROR(EA34/EA47-1,"-")</f>
        <v>-0.85346482806772561</v>
      </c>
      <c r="EC34" s="156">
        <v>506</v>
      </c>
      <c r="ED34" s="244">
        <f>IFERROR(EC34/EC47-1,"-")</f>
        <v>-0.76638965835641737</v>
      </c>
    </row>
    <row r="35" spans="1:134" s="17" customFormat="1" outlineLevel="1" x14ac:dyDescent="0.25">
      <c r="A35" s="242"/>
      <c r="B35" s="34" t="s">
        <v>63</v>
      </c>
      <c r="C35" s="35">
        <v>109759</v>
      </c>
      <c r="D35" s="248">
        <f t="shared" ref="D35:D45" si="75">IFERROR(C35/C48-1,"-")</f>
        <v>-0.91533587112052173</v>
      </c>
      <c r="E35" s="35">
        <v>57462</v>
      </c>
      <c r="F35" s="248">
        <f t="shared" ref="F35:F45" si="76">IFERROR(E35/E48-1,"-")</f>
        <v>-0.89135009728233427</v>
      </c>
      <c r="G35" s="35">
        <v>31824</v>
      </c>
      <c r="H35" s="248">
        <f t="shared" ref="H35:H45" si="77">IFERROR(G35/G48-1,"-")</f>
        <v>-0.91785913398996466</v>
      </c>
      <c r="I35" s="35">
        <v>15880</v>
      </c>
      <c r="J35" s="248">
        <f t="shared" ref="J35:J45" si="78">IFERROR(I35/I48-1,"-")</f>
        <v>-0.90957646710473872</v>
      </c>
      <c r="K35" s="35">
        <v>11903</v>
      </c>
      <c r="L35" s="248">
        <f t="shared" ref="L35:L45" si="79">IFERROR(K35/K48-1,"-")</f>
        <v>-0.94465111088377807</v>
      </c>
      <c r="M35" s="156">
        <v>6306</v>
      </c>
      <c r="N35" s="244">
        <f t="shared" ref="N35:N45" si="80">IFERROR(M35/M48-1,"-")</f>
        <v>-0.80291286410801344</v>
      </c>
      <c r="O35" s="35">
        <v>80724</v>
      </c>
      <c r="P35" s="248">
        <f t="shared" ref="P35:P45" si="81">IFERROR(O35/O48-1,"-")</f>
        <v>-0.93183528126263981</v>
      </c>
      <c r="Q35" s="35">
        <v>45118</v>
      </c>
      <c r="R35" s="248">
        <f t="shared" ref="R35:R45" si="82">IFERROR(Q35/Q48-1,"-")</f>
        <v>-0.90581186589286455</v>
      </c>
      <c r="S35" s="35">
        <v>21345</v>
      </c>
      <c r="T35" s="248">
        <f t="shared" ref="T35:T45" si="83">IFERROR(S35/S48-1,"-")</f>
        <v>-0.93896074556825559</v>
      </c>
      <c r="U35" s="35">
        <v>13312</v>
      </c>
      <c r="V35" s="248">
        <f t="shared" ref="V35:V45" si="84">IFERROR(U35/U48-1,"-")</f>
        <v>-0.91957807487600207</v>
      </c>
      <c r="W35" s="35">
        <v>8766</v>
      </c>
      <c r="X35" s="248">
        <f t="shared" ref="X35:X45" si="85">IFERROR(W35/W48-1,"-")</f>
        <v>-0.95610261751788994</v>
      </c>
      <c r="Y35" s="156">
        <v>4870</v>
      </c>
      <c r="Z35" s="244">
        <f t="shared" ref="Z35:Z45" si="86">IFERROR(Y35/Y48-1,"-")</f>
        <v>-0.83169172282702608</v>
      </c>
      <c r="AA35" s="35">
        <v>29035</v>
      </c>
      <c r="AB35" s="248">
        <f t="shared" ref="AB35:AB45" si="87">IFERROR(AA35/AA48-1,"-")</f>
        <v>-0.74111951210813509</v>
      </c>
      <c r="AC35" s="35">
        <v>12344</v>
      </c>
      <c r="AD35" s="248">
        <f t="shared" ref="AD35:AD45" si="88">IFERROR(AC35/AC48-1,"-")</f>
        <v>-0.75239203257577281</v>
      </c>
      <c r="AE35" s="35">
        <v>10479</v>
      </c>
      <c r="AF35" s="248">
        <f t="shared" ref="AF35:AF45" si="89">IFERROR(AE35/AE48-1,"-")</f>
        <v>-0.72232232762732518</v>
      </c>
      <c r="AG35" s="35">
        <v>2568</v>
      </c>
      <c r="AH35" s="248">
        <f t="shared" ref="AH35:AH45" si="90">IFERROR(AG35/AG48-1,"-")</f>
        <v>-0.74551580616390845</v>
      </c>
      <c r="AI35" s="35">
        <v>3136</v>
      </c>
      <c r="AJ35" s="248">
        <f t="shared" ref="AJ35:AJ45" si="91">IFERROR(AI35/AI48-1,"-")</f>
        <v>-0.79584662456871302</v>
      </c>
      <c r="AK35" s="156">
        <v>1436</v>
      </c>
      <c r="AL35" s="244">
        <f t="shared" ref="AL35:AL45" si="92">IFERROR(AK35/AK48-1,"-")</f>
        <v>-0.53102547354670149</v>
      </c>
      <c r="AM35" s="35">
        <v>21628</v>
      </c>
      <c r="AN35" s="248">
        <f t="shared" ref="AN35:AN45" si="93">IFERROR(AM35/AM48-1,"-")</f>
        <v>-0.91452836079243449</v>
      </c>
      <c r="AO35" s="35">
        <v>9921</v>
      </c>
      <c r="AP35" s="248">
        <f t="shared" ref="AP35:AP45" si="94">IFERROR(AO35/AO48-1,"-")</f>
        <v>-0.88235921881114154</v>
      </c>
      <c r="AQ35" s="35">
        <v>7692</v>
      </c>
      <c r="AR35" s="248">
        <f t="shared" ref="AR35:AR45" si="95">IFERROR(AQ35/AQ48-1,"-")</f>
        <v>-0.90518452777161451</v>
      </c>
      <c r="AS35" s="35">
        <v>7231</v>
      </c>
      <c r="AT35" s="248">
        <f t="shared" ref="AT35:AT45" si="96">IFERROR(AS35/AS48-1,"-")</f>
        <v>-0.90087867198530525</v>
      </c>
      <c r="AU35" s="35">
        <v>3200</v>
      </c>
      <c r="AV35" s="248">
        <f t="shared" ref="AV35:AV45" si="97">IFERROR(AU35/AU48-1,"-")</f>
        <v>-0.90048513496703575</v>
      </c>
      <c r="AW35" s="156">
        <v>3858</v>
      </c>
      <c r="AX35" s="244">
        <f t="shared" ref="AX35:AX45" si="98">IFERROR(AW35/AW48-1,"-")</f>
        <v>-0.77125578086090363</v>
      </c>
      <c r="AY35" s="35">
        <v>1142</v>
      </c>
      <c r="AZ35" s="248">
        <f t="shared" ref="AZ35:AZ45" si="99">IFERROR(AY35/AY48-1,"-")</f>
        <v>-0.961116785835887</v>
      </c>
      <c r="BA35" s="35">
        <v>848</v>
      </c>
      <c r="BB35" s="248">
        <f t="shared" ref="BB35:BB45" si="100">IFERROR(BA35/BA48-1,"-")</f>
        <v>-0.95283386172757101</v>
      </c>
      <c r="BC35" s="35">
        <v>162</v>
      </c>
      <c r="BD35" s="248">
        <f t="shared" ref="BD35:BD45" si="101">IFERROR(BC35/BC48-1,"-")</f>
        <v>-0.9724630290668026</v>
      </c>
      <c r="BE35" s="35">
        <v>62</v>
      </c>
      <c r="BF35" s="248">
        <f t="shared" ref="BF35:BF45" si="102">IFERROR(BE35/BE48-1,"-")</f>
        <v>-0.95454545454545459</v>
      </c>
      <c r="BG35" s="35">
        <v>69</v>
      </c>
      <c r="BH35" s="248">
        <f t="shared" ref="BH35:BH45" si="103">IFERROR(BG35/BG48-1,"-")</f>
        <v>-0.97934750074827892</v>
      </c>
      <c r="BI35" s="156">
        <v>42</v>
      </c>
      <c r="BJ35" s="244">
        <f t="shared" ref="BJ35:BJ45" si="104">IFERROR(BI35/BI48-1,"-")</f>
        <v>-0.91796875</v>
      </c>
      <c r="BK35" s="35">
        <v>20641</v>
      </c>
      <c r="BL35" s="248">
        <f t="shared" ref="BL35:BL45" si="105">IFERROR(BK35/BK48-1,"-")</f>
        <v>-0.68646899778230086</v>
      </c>
      <c r="BM35" s="35">
        <v>13016</v>
      </c>
      <c r="BN35" s="248">
        <f t="shared" ref="BN35:BN45" si="106">IFERROR(BM35/BM48-1,"-")</f>
        <v>-0.52679415400276297</v>
      </c>
      <c r="BO35" s="35">
        <v>2121</v>
      </c>
      <c r="BP35" s="248">
        <f t="shared" ref="BP35:BP45" si="107">IFERROR(BO35/BO48-1,"-")</f>
        <v>-0.74577490111470701</v>
      </c>
      <c r="BQ35" s="35">
        <v>1893</v>
      </c>
      <c r="BR35" s="248">
        <f t="shared" ref="BR35:BR45" si="108">IFERROR(BQ35/BQ48-1,"-")</f>
        <v>-0.81617789862109147</v>
      </c>
      <c r="BS35" s="35">
        <v>3647</v>
      </c>
      <c r="BT35" s="248">
        <f t="shared" ref="BT35:BT45" si="109">IFERROR(BS35/BS48-1,"-")</f>
        <v>-0.81705543014798088</v>
      </c>
      <c r="BU35" s="156">
        <v>260</v>
      </c>
      <c r="BV35" s="244">
        <f t="shared" ref="BV35:BV45" si="110">IFERROR(BU35/BU48-1,"-")</f>
        <v>-0.74358974358974361</v>
      </c>
      <c r="BW35" s="35">
        <v>1989</v>
      </c>
      <c r="BX35" s="248">
        <f t="shared" ref="BX35:BX45" si="111">IFERROR(BW35/BW48-1,"-")</f>
        <v>-0.99475496814480402</v>
      </c>
      <c r="BY35" s="35">
        <v>1244</v>
      </c>
      <c r="BZ35" s="248">
        <f t="shared" ref="BZ35:BZ45" si="112">IFERROR(BY35/BY48-1,"-")</f>
        <v>-0.9932467645270564</v>
      </c>
      <c r="CA35" s="35">
        <v>569</v>
      </c>
      <c r="CB35" s="248">
        <f t="shared" ref="CB35:CB45" si="113">IFERROR(CA35/CA48-1,"-")</f>
        <v>-0.98999525258031051</v>
      </c>
      <c r="CC35" s="35">
        <v>149</v>
      </c>
      <c r="CD35" s="248">
        <f t="shared" ref="CD35:CD45" si="114">IFERROR(CC35/CC48-1,"-")</f>
        <v>-0.99630465514248157</v>
      </c>
      <c r="CE35" s="35">
        <v>254</v>
      </c>
      <c r="CF35" s="248">
        <f t="shared" ref="CF35:CF45" si="115">IFERROR(CE35/CE48-1,"-")</f>
        <v>-0.99727031412881106</v>
      </c>
      <c r="CG35" s="156">
        <v>1</v>
      </c>
      <c r="CH35" s="244">
        <f t="shared" ref="CH35:CH45" si="116">IFERROR(CG35/CG48-1,"-")</f>
        <v>-0.99966799468791501</v>
      </c>
      <c r="CI35" s="35">
        <v>1510</v>
      </c>
      <c r="CJ35" s="248">
        <f t="shared" ref="CJ35:CJ45" si="117">IFERROR(CI35/CI48-1,"-")</f>
        <v>-0.97013449367088611</v>
      </c>
      <c r="CK35" s="35">
        <v>930</v>
      </c>
      <c r="CL35" s="248">
        <f t="shared" ref="CL35:CL45" si="118">IFERROR(CK35/CK48-1,"-")</f>
        <v>-0.93846764589122667</v>
      </c>
      <c r="CM35" s="35">
        <v>434</v>
      </c>
      <c r="CN35" s="248">
        <f t="shared" ref="CN35:CN45" si="119">IFERROR(CM35/CM48-1,"-")</f>
        <v>-0.97852866966803542</v>
      </c>
      <c r="CO35" s="35">
        <v>177</v>
      </c>
      <c r="CP35" s="248">
        <f t="shared" ref="CP35:CP45" si="120">IFERROR(CO35/CO48-1,"-")</f>
        <v>-0.96998982706002035</v>
      </c>
      <c r="CQ35" s="35">
        <v>62</v>
      </c>
      <c r="CR35" s="248">
        <f t="shared" ref="CR35:CR45" si="121">IFERROR(CQ35/CQ48-1,"-")</f>
        <v>-0.99272556611521767</v>
      </c>
      <c r="CS35" s="156">
        <v>36</v>
      </c>
      <c r="CT35" s="244">
        <f t="shared" ref="CT35:CT45" si="122">IFERROR(CS35/CS48-1,"-")</f>
        <v>-0.98538367844092567</v>
      </c>
      <c r="CU35" s="35">
        <v>1125</v>
      </c>
      <c r="CV35" s="248">
        <f t="shared" ref="CV35:CV45" si="123">IFERROR(CU35/CU48-1,"-")</f>
        <v>-0.96862362292567283</v>
      </c>
      <c r="CW35" s="35">
        <v>593</v>
      </c>
      <c r="CX35" s="248">
        <f t="shared" ref="CX35:CX45" si="124">IFERROR(CW35/CW48-1,"-")</f>
        <v>-0.95139742644045566</v>
      </c>
      <c r="CY35" s="35">
        <v>192</v>
      </c>
      <c r="CZ35" s="248">
        <f t="shared" ref="CZ35:CZ45" si="125">IFERROR(CY35/CY48-1,"-")</f>
        <v>-0.97064220183486238</v>
      </c>
      <c r="DA35" s="35">
        <v>179</v>
      </c>
      <c r="DB35" s="248">
        <f t="shared" ref="DB35:DB45" si="126">IFERROR(DA35/DA48-1,"-")</f>
        <v>-0.92124945006599213</v>
      </c>
      <c r="DC35" s="35">
        <v>152</v>
      </c>
      <c r="DD35" s="248">
        <f t="shared" ref="DD35:DD45" si="127">IFERROR(DC35/DC48-1,"-")</f>
        <v>-0.98989831860171462</v>
      </c>
      <c r="DE35" s="156">
        <v>1</v>
      </c>
      <c r="DF35" s="244">
        <f t="shared" ref="DF35:DF45" si="128">IFERROR(DE35/DE48-1,"-")</f>
        <v>-0.99484536082474229</v>
      </c>
      <c r="DG35" s="35">
        <v>4942</v>
      </c>
      <c r="DH35" s="248">
        <f t="shared" ref="DH35:DH45" si="129">IFERROR(DG35/DG48-1,"-")</f>
        <v>-0.97748344974326029</v>
      </c>
      <c r="DI35" s="35">
        <v>1143</v>
      </c>
      <c r="DJ35" s="248">
        <f t="shared" ref="DJ35:DJ45" si="130">IFERROR(DI35/DI48-1,"-")</f>
        <v>-0.98210483466933862</v>
      </c>
      <c r="DK35" s="35">
        <v>2975</v>
      </c>
      <c r="DL35" s="248">
        <f t="shared" ref="DL35:DL45" si="131">IFERROR(DK35/DK48-1,"-")</f>
        <v>-0.97680782063675198</v>
      </c>
      <c r="DM35" s="35">
        <v>786</v>
      </c>
      <c r="DN35" s="248">
        <f t="shared" ref="DN35:DN45" si="132">IFERROR(DM35/DM48-1,"-")</f>
        <v>-0.93227640875409268</v>
      </c>
      <c r="DO35" s="35">
        <v>32</v>
      </c>
      <c r="DP35" s="248">
        <f t="shared" ref="DP35:DP45" si="133">IFERROR(DO35/DO48-1,"-")</f>
        <v>-0.99739562138845939</v>
      </c>
      <c r="DQ35" s="156">
        <v>84</v>
      </c>
      <c r="DR35" s="244">
        <f t="shared" ref="DR35:DR45" si="134">IFERROR(DQ35/DQ48-1,"-")</f>
        <v>-0.97079276773296241</v>
      </c>
      <c r="DS35" s="35">
        <v>21294</v>
      </c>
      <c r="DT35" s="248">
        <f t="shared" ref="DT35:DT45" si="135">IFERROR(DS35/DS48-1,"-")</f>
        <v>-0.77971572217739427</v>
      </c>
      <c r="DU35" s="35">
        <v>14130</v>
      </c>
      <c r="DV35" s="248">
        <f t="shared" ref="DV35:DV45" si="136">IFERROR(DU35/DU48-1,"-")</f>
        <v>-0.74995576004247033</v>
      </c>
      <c r="DW35" s="35">
        <v>6144</v>
      </c>
      <c r="DX35" s="248">
        <f t="shared" ref="DX35:DX45" si="137">IFERROR(DW35/DW48-1,"-")</f>
        <v>-0.82612140936748268</v>
      </c>
      <c r="DY35" s="35">
        <v>2253</v>
      </c>
      <c r="DZ35" s="248">
        <f t="shared" ref="DZ35:DZ45" si="138">IFERROR(DY35/DY48-1,"-")</f>
        <v>-0.85580800000000001</v>
      </c>
      <c r="EA35" s="35">
        <v>1005</v>
      </c>
      <c r="EB35" s="248">
        <f t="shared" ref="EB35:EB45" si="139">IFERROR(EA35/EA48-1,"-")</f>
        <v>-0.91214266981379488</v>
      </c>
      <c r="EC35" s="156">
        <v>518</v>
      </c>
      <c r="ED35" s="244">
        <f t="shared" ref="ED35:ED45" si="140">IFERROR(EC35/EC48-1,"-")</f>
        <v>-0.71412803532008828</v>
      </c>
    </row>
    <row r="36" spans="1:134" s="17" customFormat="1" outlineLevel="1" x14ac:dyDescent="0.25">
      <c r="A36" s="242"/>
      <c r="B36" s="34" t="s">
        <v>65</v>
      </c>
      <c r="C36" s="35">
        <v>156445</v>
      </c>
      <c r="D36" s="248">
        <f t="shared" si="75"/>
        <v>-0.69776324127165656</v>
      </c>
      <c r="E36" s="35">
        <v>75377</v>
      </c>
      <c r="F36" s="248">
        <f t="shared" si="76"/>
        <v>-0.63881914363476056</v>
      </c>
      <c r="G36" s="35">
        <v>47972</v>
      </c>
      <c r="H36" s="248">
        <f t="shared" si="77"/>
        <v>-0.6614346610958981</v>
      </c>
      <c r="I36" s="35">
        <v>25182</v>
      </c>
      <c r="J36" s="248">
        <f t="shared" si="78"/>
        <v>-0.650191698616436</v>
      </c>
      <c r="K36" s="35">
        <v>17476</v>
      </c>
      <c r="L36" s="248">
        <f t="shared" si="79"/>
        <v>-0.82419749112235552</v>
      </c>
      <c r="M36" s="156">
        <v>7752</v>
      </c>
      <c r="N36" s="244">
        <f t="shared" si="80"/>
        <v>-0.32772526233631083</v>
      </c>
      <c r="O36" s="35">
        <v>110961</v>
      </c>
      <c r="P36" s="248">
        <f t="shared" si="81"/>
        <v>-0.75994833830191377</v>
      </c>
      <c r="Q36" s="35">
        <v>55536</v>
      </c>
      <c r="R36" s="248">
        <f t="shared" si="82"/>
        <v>-0.6998102733469187</v>
      </c>
      <c r="S36" s="35">
        <v>33350</v>
      </c>
      <c r="T36" s="248">
        <f t="shared" si="83"/>
        <v>-0.72697503069995906</v>
      </c>
      <c r="U36" s="35">
        <v>20984</v>
      </c>
      <c r="V36" s="248">
        <f t="shared" si="84"/>
        <v>-0.68868316420390485</v>
      </c>
      <c r="W36" s="35">
        <v>11276</v>
      </c>
      <c r="X36" s="248">
        <f t="shared" si="85"/>
        <v>-0.87668551306306797</v>
      </c>
      <c r="Y36" s="156">
        <v>6049</v>
      </c>
      <c r="Z36" s="244">
        <f t="shared" si="86"/>
        <v>-0.38824838187702271</v>
      </c>
      <c r="AA36" s="35">
        <v>45484</v>
      </c>
      <c r="AB36" s="248">
        <f t="shared" si="87"/>
        <v>-0.17878164157007181</v>
      </c>
      <c r="AC36" s="35">
        <v>19842</v>
      </c>
      <c r="AD36" s="248">
        <f t="shared" si="88"/>
        <v>-0.16253745832102307</v>
      </c>
      <c r="AE36" s="35">
        <v>14622</v>
      </c>
      <c r="AF36" s="248">
        <f t="shared" si="89"/>
        <v>-0.2517654283082591</v>
      </c>
      <c r="AG36" s="35">
        <v>4198</v>
      </c>
      <c r="AH36" s="248">
        <f t="shared" si="90"/>
        <v>-8.4205933682373502E-2</v>
      </c>
      <c r="AI36" s="35">
        <v>6200</v>
      </c>
      <c r="AJ36" s="248">
        <f t="shared" si="91"/>
        <v>-0.22178988326848248</v>
      </c>
      <c r="AK36" s="156">
        <v>1704</v>
      </c>
      <c r="AL36" s="244">
        <f t="shared" si="92"/>
        <v>3.7127206329884421E-2</v>
      </c>
      <c r="AM36" s="35">
        <v>42186</v>
      </c>
      <c r="AN36" s="248">
        <f t="shared" si="93"/>
        <v>-0.61204708478940595</v>
      </c>
      <c r="AO36" s="35">
        <v>17156</v>
      </c>
      <c r="AP36" s="248">
        <f t="shared" si="94"/>
        <v>-0.52560557460457913</v>
      </c>
      <c r="AQ36" s="35">
        <v>14546</v>
      </c>
      <c r="AR36" s="248">
        <f t="shared" si="95"/>
        <v>-0.50037782510132578</v>
      </c>
      <c r="AS36" s="35">
        <v>13599</v>
      </c>
      <c r="AT36" s="248">
        <f t="shared" si="96"/>
        <v>-0.53754335849826562</v>
      </c>
      <c r="AU36" s="35">
        <v>5966</v>
      </c>
      <c r="AV36" s="248">
        <f t="shared" si="97"/>
        <v>-0.67441606636105655</v>
      </c>
      <c r="AW36" s="156">
        <v>5043</v>
      </c>
      <c r="AX36" s="244">
        <f t="shared" si="98"/>
        <v>4.5181347150259121E-2</v>
      </c>
      <c r="AY36" s="35">
        <v>1918</v>
      </c>
      <c r="AZ36" s="248">
        <f t="shared" si="99"/>
        <v>-0.84714695569014986</v>
      </c>
      <c r="BA36" s="35">
        <v>1472</v>
      </c>
      <c r="BB36" s="248">
        <f t="shared" si="100"/>
        <v>-0.81135460720235808</v>
      </c>
      <c r="BC36" s="35">
        <v>285</v>
      </c>
      <c r="BD36" s="248">
        <f t="shared" si="101"/>
        <v>-0.87603305785123964</v>
      </c>
      <c r="BE36" s="35">
        <v>53</v>
      </c>
      <c r="BF36" s="248">
        <f t="shared" si="102"/>
        <v>-0.90718038528896672</v>
      </c>
      <c r="BG36" s="35">
        <v>68</v>
      </c>
      <c r="BH36" s="248">
        <f t="shared" si="103"/>
        <v>-0.95747342088805498</v>
      </c>
      <c r="BI36" s="156">
        <v>7</v>
      </c>
      <c r="BJ36" s="244">
        <f t="shared" si="104"/>
        <v>-0.96585365853658534</v>
      </c>
      <c r="BK36" s="35">
        <v>18549</v>
      </c>
      <c r="BL36" s="248">
        <f t="shared" si="105"/>
        <v>-0.14607310560721853</v>
      </c>
      <c r="BM36" s="35">
        <v>11082</v>
      </c>
      <c r="BN36" s="248">
        <f t="shared" si="106"/>
        <v>0.54733314716559622</v>
      </c>
      <c r="BO36" s="35">
        <v>2963</v>
      </c>
      <c r="BP36" s="248">
        <f t="shared" si="107"/>
        <v>-0.25702106318956874</v>
      </c>
      <c r="BQ36" s="35">
        <v>1781</v>
      </c>
      <c r="BR36" s="248">
        <f t="shared" si="108"/>
        <v>-0.68388356407525741</v>
      </c>
      <c r="BS36" s="35">
        <v>2664</v>
      </c>
      <c r="BT36" s="248">
        <f t="shared" si="109"/>
        <v>-0.40918163672654695</v>
      </c>
      <c r="BU36" s="156">
        <v>376</v>
      </c>
      <c r="BV36" s="244">
        <f t="shared" si="110"/>
        <v>-3.0927835051546393E-2</v>
      </c>
      <c r="BW36" s="35">
        <v>2328</v>
      </c>
      <c r="BX36" s="248">
        <f t="shared" si="111"/>
        <v>-0.98557120190400638</v>
      </c>
      <c r="BY36" s="35">
        <v>1129</v>
      </c>
      <c r="BZ36" s="248">
        <f t="shared" si="112"/>
        <v>-0.98454927399378689</v>
      </c>
      <c r="CA36" s="35">
        <v>1198</v>
      </c>
      <c r="CB36" s="248">
        <f t="shared" si="113"/>
        <v>-0.94760321903428968</v>
      </c>
      <c r="CC36" s="35">
        <v>137</v>
      </c>
      <c r="CD36" s="248">
        <f t="shared" si="114"/>
        <v>-0.99192692987625219</v>
      </c>
      <c r="CE36" s="35">
        <v>197</v>
      </c>
      <c r="CF36" s="248">
        <f t="shared" si="115"/>
        <v>-0.99578158458244115</v>
      </c>
      <c r="CG36" s="156">
        <v>26</v>
      </c>
      <c r="CH36" s="244">
        <f t="shared" si="116"/>
        <v>-0.98385093167701865</v>
      </c>
      <c r="CI36" s="35">
        <v>1031</v>
      </c>
      <c r="CJ36" s="248">
        <f t="shared" si="117"/>
        <v>-0.95230384900074017</v>
      </c>
      <c r="CK36" s="35">
        <v>416</v>
      </c>
      <c r="CL36" s="248">
        <f t="shared" si="118"/>
        <v>-0.92866941015089166</v>
      </c>
      <c r="CM36" s="35">
        <v>447</v>
      </c>
      <c r="CN36" s="248">
        <f t="shared" si="119"/>
        <v>-0.9492679605039156</v>
      </c>
      <c r="CO36" s="35">
        <v>104</v>
      </c>
      <c r="CP36" s="248">
        <f t="shared" si="120"/>
        <v>-0.95480225988700562</v>
      </c>
      <c r="CQ36" s="35">
        <v>75</v>
      </c>
      <c r="CR36" s="248">
        <f t="shared" si="121"/>
        <v>-0.9809063136456212</v>
      </c>
      <c r="CS36" s="156">
        <v>33</v>
      </c>
      <c r="CT36" s="244">
        <f t="shared" si="122"/>
        <v>-0.95822784810126582</v>
      </c>
      <c r="CU36" s="35">
        <v>918</v>
      </c>
      <c r="CV36" s="248">
        <f t="shared" si="123"/>
        <v>-0.93825665859564167</v>
      </c>
      <c r="CW36" s="35">
        <v>484</v>
      </c>
      <c r="CX36" s="248">
        <f t="shared" si="124"/>
        <v>-0.88544378698224846</v>
      </c>
      <c r="CY36" s="35">
        <v>146</v>
      </c>
      <c r="CZ36" s="248">
        <f t="shared" si="125"/>
        <v>-0.92462570986060921</v>
      </c>
      <c r="DA36" s="35">
        <v>90</v>
      </c>
      <c r="DB36" s="248">
        <f t="shared" si="126"/>
        <v>-0.92112182296231371</v>
      </c>
      <c r="DC36" s="35">
        <v>205</v>
      </c>
      <c r="DD36" s="248">
        <f t="shared" si="127"/>
        <v>-0.9732341036688863</v>
      </c>
      <c r="DE36" s="156">
        <v>0</v>
      </c>
      <c r="DF36" s="244">
        <f t="shared" si="128"/>
        <v>-1</v>
      </c>
      <c r="DG36" s="35">
        <v>5918</v>
      </c>
      <c r="DH36" s="248">
        <f t="shared" si="129"/>
        <v>-0.92296878660870019</v>
      </c>
      <c r="DI36" s="35">
        <v>1576</v>
      </c>
      <c r="DJ36" s="248">
        <f t="shared" si="130"/>
        <v>-0.94551802813980024</v>
      </c>
      <c r="DK36" s="35">
        <v>3293</v>
      </c>
      <c r="DL36" s="248">
        <f t="shared" si="131"/>
        <v>-0.9162917206843082</v>
      </c>
      <c r="DM36" s="35">
        <v>984</v>
      </c>
      <c r="DN36" s="248">
        <f t="shared" si="132"/>
        <v>-0.77036172695449245</v>
      </c>
      <c r="DO36" s="35">
        <v>124</v>
      </c>
      <c r="DP36" s="248">
        <f t="shared" si="133"/>
        <v>-0.96626768226332971</v>
      </c>
      <c r="DQ36" s="156">
        <v>85</v>
      </c>
      <c r="DR36" s="244">
        <f t="shared" si="134"/>
        <v>-0.86635220125786161</v>
      </c>
      <c r="DS36" s="35">
        <v>28699</v>
      </c>
      <c r="DT36" s="248">
        <f t="shared" si="135"/>
        <v>-6.8335281132320458E-2</v>
      </c>
      <c r="DU36" s="35">
        <v>17819</v>
      </c>
      <c r="DV36" s="248">
        <f t="shared" si="136"/>
        <v>-5.6361607142857428E-3</v>
      </c>
      <c r="DW36" s="35">
        <v>8729</v>
      </c>
      <c r="DX36" s="248">
        <f t="shared" si="137"/>
        <v>-0.23897122929380998</v>
      </c>
      <c r="DY36" s="35">
        <v>2720</v>
      </c>
      <c r="DZ36" s="248">
        <f t="shared" si="138"/>
        <v>-0.50174024546620255</v>
      </c>
      <c r="EA36" s="35">
        <v>1369</v>
      </c>
      <c r="EB36" s="248">
        <f t="shared" si="139"/>
        <v>-0.63830911492734477</v>
      </c>
      <c r="EC36" s="156">
        <v>390</v>
      </c>
      <c r="ED36" s="244">
        <f t="shared" si="140"/>
        <v>-0.70137825421133226</v>
      </c>
    </row>
    <row r="37" spans="1:134" s="17" customFormat="1" outlineLevel="1" x14ac:dyDescent="0.25">
      <c r="A37" s="242"/>
      <c r="B37" s="34" t="s">
        <v>67</v>
      </c>
      <c r="C37" s="35">
        <v>173100</v>
      </c>
      <c r="D37" s="248" t="str">
        <f t="shared" si="75"/>
        <v>-</v>
      </c>
      <c r="E37" s="35">
        <v>86159</v>
      </c>
      <c r="F37" s="248" t="str">
        <f t="shared" si="76"/>
        <v>-</v>
      </c>
      <c r="G37" s="35">
        <v>52264</v>
      </c>
      <c r="H37" s="248" t="str">
        <f t="shared" si="77"/>
        <v>-</v>
      </c>
      <c r="I37" s="35">
        <v>27076</v>
      </c>
      <c r="J37" s="248" t="str">
        <f t="shared" si="78"/>
        <v>-</v>
      </c>
      <c r="K37" s="35">
        <v>22187</v>
      </c>
      <c r="L37" s="248" t="str">
        <f t="shared" si="79"/>
        <v>-</v>
      </c>
      <c r="M37" s="156">
        <v>7781</v>
      </c>
      <c r="N37" s="244" t="str">
        <f t="shared" si="80"/>
        <v>-</v>
      </c>
      <c r="O37" s="35">
        <v>119875</v>
      </c>
      <c r="P37" s="248" t="str">
        <f t="shared" si="81"/>
        <v>-</v>
      </c>
      <c r="Q37" s="35">
        <v>60800</v>
      </c>
      <c r="R37" s="248" t="str">
        <f t="shared" si="82"/>
        <v>-</v>
      </c>
      <c r="S37" s="35">
        <v>36380</v>
      </c>
      <c r="T37" s="248" t="str">
        <f t="shared" si="83"/>
        <v>-</v>
      </c>
      <c r="U37" s="35">
        <v>22989</v>
      </c>
      <c r="V37" s="248" t="str">
        <f t="shared" si="84"/>
        <v>-</v>
      </c>
      <c r="W37" s="35">
        <v>14775</v>
      </c>
      <c r="X37" s="248" t="str">
        <f t="shared" si="85"/>
        <v>-</v>
      </c>
      <c r="Y37" s="156">
        <v>6145</v>
      </c>
      <c r="Z37" s="244" t="str">
        <f t="shared" si="86"/>
        <v>-</v>
      </c>
      <c r="AA37" s="35">
        <v>53224</v>
      </c>
      <c r="AB37" s="248" t="str">
        <f t="shared" si="87"/>
        <v>-</v>
      </c>
      <c r="AC37" s="35">
        <v>25360</v>
      </c>
      <c r="AD37" s="248" t="str">
        <f t="shared" si="88"/>
        <v>-</v>
      </c>
      <c r="AE37" s="35">
        <v>15885</v>
      </c>
      <c r="AF37" s="248" t="str">
        <f t="shared" si="89"/>
        <v>-</v>
      </c>
      <c r="AG37" s="35">
        <v>4087</v>
      </c>
      <c r="AH37" s="248" t="str">
        <f t="shared" si="90"/>
        <v>-</v>
      </c>
      <c r="AI37" s="35">
        <v>7413</v>
      </c>
      <c r="AJ37" s="248" t="str">
        <f t="shared" si="91"/>
        <v>-</v>
      </c>
      <c r="AK37" s="156">
        <v>1635</v>
      </c>
      <c r="AL37" s="244" t="str">
        <f t="shared" si="92"/>
        <v>-</v>
      </c>
      <c r="AM37" s="35">
        <v>36210</v>
      </c>
      <c r="AN37" s="248" t="str">
        <f t="shared" si="93"/>
        <v>-</v>
      </c>
      <c r="AO37" s="35">
        <v>15352</v>
      </c>
      <c r="AP37" s="248" t="str">
        <f t="shared" si="94"/>
        <v>-</v>
      </c>
      <c r="AQ37" s="35">
        <v>16183</v>
      </c>
      <c r="AR37" s="248" t="str">
        <f t="shared" si="95"/>
        <v>-</v>
      </c>
      <c r="AS37" s="35">
        <v>12074</v>
      </c>
      <c r="AT37" s="248" t="str">
        <f t="shared" si="96"/>
        <v>-</v>
      </c>
      <c r="AU37" s="35">
        <v>6088</v>
      </c>
      <c r="AV37" s="248" t="str">
        <f t="shared" si="97"/>
        <v>-</v>
      </c>
      <c r="AW37" s="156">
        <v>5278</v>
      </c>
      <c r="AX37" s="244" t="str">
        <f t="shared" si="98"/>
        <v>-</v>
      </c>
      <c r="AY37" s="35">
        <v>4336</v>
      </c>
      <c r="AZ37" s="248" t="str">
        <f t="shared" si="99"/>
        <v>-</v>
      </c>
      <c r="BA37" s="35">
        <v>3229</v>
      </c>
      <c r="BB37" s="248" t="str">
        <f t="shared" si="100"/>
        <v>-</v>
      </c>
      <c r="BC37" s="35">
        <v>655</v>
      </c>
      <c r="BD37" s="248" t="str">
        <f t="shared" si="101"/>
        <v>-</v>
      </c>
      <c r="BE37" s="35">
        <v>111</v>
      </c>
      <c r="BF37" s="248" t="str">
        <f t="shared" si="102"/>
        <v>-</v>
      </c>
      <c r="BG37" s="35">
        <v>318</v>
      </c>
      <c r="BH37" s="248" t="str">
        <f t="shared" si="103"/>
        <v>-</v>
      </c>
      <c r="BI37" s="156">
        <v>7</v>
      </c>
      <c r="BJ37" s="244" t="str">
        <f t="shared" si="104"/>
        <v>-</v>
      </c>
      <c r="BK37" s="35">
        <v>17783</v>
      </c>
      <c r="BL37" s="248" t="str">
        <f t="shared" si="105"/>
        <v>-</v>
      </c>
      <c r="BM37" s="35">
        <v>9129</v>
      </c>
      <c r="BN37" s="248" t="str">
        <f t="shared" si="106"/>
        <v>-</v>
      </c>
      <c r="BO37" s="35">
        <v>3019</v>
      </c>
      <c r="BP37" s="248" t="str">
        <f t="shared" si="107"/>
        <v>-</v>
      </c>
      <c r="BQ37" s="35">
        <v>2392</v>
      </c>
      <c r="BR37" s="248" t="str">
        <f t="shared" si="108"/>
        <v>-</v>
      </c>
      <c r="BS37" s="35">
        <v>3884</v>
      </c>
      <c r="BT37" s="248" t="str">
        <f t="shared" si="109"/>
        <v>-</v>
      </c>
      <c r="BU37" s="156">
        <v>244</v>
      </c>
      <c r="BV37" s="244" t="str">
        <f t="shared" si="110"/>
        <v>-</v>
      </c>
      <c r="BW37" s="35">
        <v>2329</v>
      </c>
      <c r="BX37" s="248" t="str">
        <f t="shared" si="111"/>
        <v>-</v>
      </c>
      <c r="BY37" s="35">
        <v>1416</v>
      </c>
      <c r="BZ37" s="248" t="str">
        <f t="shared" si="112"/>
        <v>-</v>
      </c>
      <c r="CA37" s="35">
        <v>544</v>
      </c>
      <c r="CB37" s="248" t="str">
        <f t="shared" si="113"/>
        <v>-</v>
      </c>
      <c r="CC37" s="35">
        <v>163</v>
      </c>
      <c r="CD37" s="248" t="str">
        <f t="shared" si="114"/>
        <v>-</v>
      </c>
      <c r="CE37" s="35">
        <v>273</v>
      </c>
      <c r="CF37" s="248" t="str">
        <f t="shared" si="115"/>
        <v>-</v>
      </c>
      <c r="CG37" s="156">
        <v>35</v>
      </c>
      <c r="CH37" s="244" t="str">
        <f t="shared" si="116"/>
        <v>-</v>
      </c>
      <c r="CI37" s="35">
        <v>1973</v>
      </c>
      <c r="CJ37" s="248" t="str">
        <f t="shared" si="117"/>
        <v>-</v>
      </c>
      <c r="CK37" s="35">
        <v>661</v>
      </c>
      <c r="CL37" s="248" t="str">
        <f t="shared" si="118"/>
        <v>-</v>
      </c>
      <c r="CM37" s="35">
        <v>1012</v>
      </c>
      <c r="CN37" s="248" t="str">
        <f t="shared" si="119"/>
        <v>-</v>
      </c>
      <c r="CO37" s="35">
        <v>191</v>
      </c>
      <c r="CP37" s="248" t="str">
        <f t="shared" si="120"/>
        <v>-</v>
      </c>
      <c r="CQ37" s="35">
        <v>135</v>
      </c>
      <c r="CR37" s="248" t="str">
        <f t="shared" si="121"/>
        <v>-</v>
      </c>
      <c r="CS37" s="156">
        <v>48</v>
      </c>
      <c r="CT37" s="244" t="str">
        <f t="shared" si="122"/>
        <v>-</v>
      </c>
      <c r="CU37" s="35">
        <v>729</v>
      </c>
      <c r="CV37" s="248" t="str">
        <f t="shared" si="123"/>
        <v>-</v>
      </c>
      <c r="CW37" s="35">
        <v>368</v>
      </c>
      <c r="CX37" s="248" t="str">
        <f t="shared" si="124"/>
        <v>-</v>
      </c>
      <c r="CY37" s="35">
        <v>136</v>
      </c>
      <c r="CZ37" s="248" t="str">
        <f t="shared" si="125"/>
        <v>-</v>
      </c>
      <c r="DA37" s="35">
        <v>95</v>
      </c>
      <c r="DB37" s="248" t="str">
        <f t="shared" si="126"/>
        <v>-</v>
      </c>
      <c r="DC37" s="35">
        <v>164</v>
      </c>
      <c r="DD37" s="248" t="str">
        <f t="shared" si="127"/>
        <v>-</v>
      </c>
      <c r="DE37" s="156">
        <v>1</v>
      </c>
      <c r="DF37" s="244" t="str">
        <f t="shared" si="128"/>
        <v>-</v>
      </c>
      <c r="DG37" s="35">
        <v>2792</v>
      </c>
      <c r="DH37" s="248" t="str">
        <f t="shared" si="129"/>
        <v>-</v>
      </c>
      <c r="DI37" s="35">
        <v>645</v>
      </c>
      <c r="DJ37" s="248" t="str">
        <f t="shared" si="130"/>
        <v>-</v>
      </c>
      <c r="DK37" s="35">
        <v>1508</v>
      </c>
      <c r="DL37" s="248" t="str">
        <f t="shared" si="131"/>
        <v>-</v>
      </c>
      <c r="DM37" s="35">
        <v>605</v>
      </c>
      <c r="DN37" s="248" t="str">
        <f t="shared" si="132"/>
        <v>-</v>
      </c>
      <c r="DO37" s="35">
        <v>104</v>
      </c>
      <c r="DP37" s="248" t="str">
        <f t="shared" si="133"/>
        <v>-</v>
      </c>
      <c r="DQ37" s="156">
        <v>25</v>
      </c>
      <c r="DR37" s="244" t="str">
        <f t="shared" si="134"/>
        <v>-</v>
      </c>
      <c r="DS37" s="35">
        <v>33963</v>
      </c>
      <c r="DT37" s="248" t="str">
        <f t="shared" si="135"/>
        <v>-</v>
      </c>
      <c r="DU37" s="35">
        <v>23369</v>
      </c>
      <c r="DV37" s="248" t="str">
        <f t="shared" si="136"/>
        <v>-</v>
      </c>
      <c r="DW37" s="35">
        <v>10756</v>
      </c>
      <c r="DX37" s="248" t="str">
        <f t="shared" si="137"/>
        <v>-</v>
      </c>
      <c r="DY37" s="35">
        <v>4597</v>
      </c>
      <c r="DZ37" s="248" t="str">
        <f t="shared" si="138"/>
        <v>-</v>
      </c>
      <c r="EA37" s="35">
        <v>2609</v>
      </c>
      <c r="EB37" s="248" t="str">
        <f t="shared" si="139"/>
        <v>-</v>
      </c>
      <c r="EC37" s="156">
        <v>436</v>
      </c>
      <c r="ED37" s="244" t="str">
        <f t="shared" si="140"/>
        <v>-</v>
      </c>
    </row>
    <row r="38" spans="1:134" s="17" customFormat="1" outlineLevel="1" x14ac:dyDescent="0.25">
      <c r="A38" s="242"/>
      <c r="B38" s="34" t="s">
        <v>69</v>
      </c>
      <c r="C38" s="35">
        <v>245844</v>
      </c>
      <c r="D38" s="248" t="str">
        <f t="shared" si="75"/>
        <v>-</v>
      </c>
      <c r="E38" s="35">
        <v>114290</v>
      </c>
      <c r="F38" s="248" t="str">
        <f t="shared" si="76"/>
        <v>-</v>
      </c>
      <c r="G38" s="35">
        <v>69204</v>
      </c>
      <c r="H38" s="248" t="str">
        <f t="shared" si="77"/>
        <v>-</v>
      </c>
      <c r="I38" s="35">
        <v>41814</v>
      </c>
      <c r="J38" s="248" t="str">
        <f t="shared" si="78"/>
        <v>-</v>
      </c>
      <c r="K38" s="35">
        <v>37081</v>
      </c>
      <c r="L38" s="248" t="str">
        <f t="shared" si="79"/>
        <v>-</v>
      </c>
      <c r="M38" s="156">
        <v>7406</v>
      </c>
      <c r="N38" s="244" t="str">
        <f t="shared" si="80"/>
        <v>-</v>
      </c>
      <c r="O38" s="35">
        <v>166344</v>
      </c>
      <c r="P38" s="248" t="str">
        <f t="shared" si="81"/>
        <v>-</v>
      </c>
      <c r="Q38" s="35">
        <v>79121</v>
      </c>
      <c r="R38" s="248" t="str">
        <f t="shared" si="82"/>
        <v>-</v>
      </c>
      <c r="S38" s="35">
        <v>47525</v>
      </c>
      <c r="T38" s="248" t="str">
        <f t="shared" si="83"/>
        <v>-</v>
      </c>
      <c r="U38" s="35">
        <v>33142</v>
      </c>
      <c r="V38" s="248" t="str">
        <f t="shared" si="84"/>
        <v>-</v>
      </c>
      <c r="W38" s="35">
        <v>23563</v>
      </c>
      <c r="X38" s="248" t="str">
        <f t="shared" si="85"/>
        <v>-</v>
      </c>
      <c r="Y38" s="156">
        <v>4752</v>
      </c>
      <c r="Z38" s="244" t="str">
        <f t="shared" si="86"/>
        <v>-</v>
      </c>
      <c r="AA38" s="35">
        <v>79501</v>
      </c>
      <c r="AB38" s="248" t="str">
        <f t="shared" si="87"/>
        <v>-</v>
      </c>
      <c r="AC38" s="35">
        <v>35168</v>
      </c>
      <c r="AD38" s="248" t="str">
        <f t="shared" si="88"/>
        <v>-</v>
      </c>
      <c r="AE38" s="35">
        <v>21679</v>
      </c>
      <c r="AF38" s="248" t="str">
        <f t="shared" si="89"/>
        <v>-</v>
      </c>
      <c r="AG38" s="35">
        <v>8672</v>
      </c>
      <c r="AH38" s="248" t="str">
        <f t="shared" si="90"/>
        <v>-</v>
      </c>
      <c r="AI38" s="35">
        <v>13517</v>
      </c>
      <c r="AJ38" s="248" t="str">
        <f t="shared" si="91"/>
        <v>-</v>
      </c>
      <c r="AK38" s="156">
        <v>2654</v>
      </c>
      <c r="AL38" s="244" t="str">
        <f t="shared" si="92"/>
        <v>-</v>
      </c>
      <c r="AM38" s="35">
        <v>50639</v>
      </c>
      <c r="AN38" s="248" t="str">
        <f t="shared" si="93"/>
        <v>-</v>
      </c>
      <c r="AO38" s="35">
        <v>19801</v>
      </c>
      <c r="AP38" s="248" t="str">
        <f t="shared" si="94"/>
        <v>-</v>
      </c>
      <c r="AQ38" s="35">
        <v>20263</v>
      </c>
      <c r="AR38" s="248" t="str">
        <f t="shared" si="95"/>
        <v>-</v>
      </c>
      <c r="AS38" s="35">
        <v>16420</v>
      </c>
      <c r="AT38" s="248" t="str">
        <f t="shared" si="96"/>
        <v>-</v>
      </c>
      <c r="AU38" s="35">
        <v>8120</v>
      </c>
      <c r="AV38" s="248" t="str">
        <f t="shared" si="97"/>
        <v>-</v>
      </c>
      <c r="AW38" s="156">
        <v>3447</v>
      </c>
      <c r="AX38" s="244" t="str">
        <f t="shared" si="98"/>
        <v>-</v>
      </c>
      <c r="AY38" s="35">
        <v>10922</v>
      </c>
      <c r="AZ38" s="248" t="str">
        <f t="shared" si="99"/>
        <v>-</v>
      </c>
      <c r="BA38" s="35">
        <v>7014</v>
      </c>
      <c r="BB38" s="248" t="str">
        <f t="shared" si="100"/>
        <v>-</v>
      </c>
      <c r="BC38" s="35">
        <v>2218</v>
      </c>
      <c r="BD38" s="248" t="str">
        <f t="shared" si="101"/>
        <v>-</v>
      </c>
      <c r="BE38" s="35">
        <v>645</v>
      </c>
      <c r="BF38" s="248" t="str">
        <f t="shared" si="102"/>
        <v>-</v>
      </c>
      <c r="BG38" s="35">
        <v>891</v>
      </c>
      <c r="BH38" s="248" t="str">
        <f t="shared" si="103"/>
        <v>-</v>
      </c>
      <c r="BI38" s="156">
        <v>122</v>
      </c>
      <c r="BJ38" s="244" t="str">
        <f t="shared" si="104"/>
        <v>-</v>
      </c>
      <c r="BK38" s="35">
        <v>31539</v>
      </c>
      <c r="BL38" s="248" t="str">
        <f t="shared" si="105"/>
        <v>-</v>
      </c>
      <c r="BM38" s="35">
        <v>15678</v>
      </c>
      <c r="BN38" s="248" t="str">
        <f t="shared" si="106"/>
        <v>-</v>
      </c>
      <c r="BO38" s="35">
        <v>4906</v>
      </c>
      <c r="BP38" s="248" t="str">
        <f t="shared" si="107"/>
        <v>-</v>
      </c>
      <c r="BQ38" s="35">
        <v>4201</v>
      </c>
      <c r="BR38" s="248" t="str">
        <f t="shared" si="108"/>
        <v>-</v>
      </c>
      <c r="BS38" s="35">
        <v>7808</v>
      </c>
      <c r="BT38" s="248" t="str">
        <f t="shared" si="109"/>
        <v>-</v>
      </c>
      <c r="BU38" s="156">
        <v>204</v>
      </c>
      <c r="BV38" s="244" t="str">
        <f t="shared" si="110"/>
        <v>-</v>
      </c>
      <c r="BW38" s="35">
        <v>3404</v>
      </c>
      <c r="BX38" s="248" t="str">
        <f t="shared" si="111"/>
        <v>-</v>
      </c>
      <c r="BY38" s="35">
        <v>1887</v>
      </c>
      <c r="BZ38" s="248" t="str">
        <f t="shared" si="112"/>
        <v>-</v>
      </c>
      <c r="CA38" s="35">
        <v>1068</v>
      </c>
      <c r="CB38" s="248" t="str">
        <f t="shared" si="113"/>
        <v>-</v>
      </c>
      <c r="CC38" s="35">
        <v>223</v>
      </c>
      <c r="CD38" s="248" t="str">
        <f t="shared" si="114"/>
        <v>-</v>
      </c>
      <c r="CE38" s="35">
        <v>887</v>
      </c>
      <c r="CF38" s="248" t="str">
        <f t="shared" si="115"/>
        <v>-</v>
      </c>
      <c r="CG38" s="156">
        <v>89</v>
      </c>
      <c r="CH38" s="244" t="str">
        <f t="shared" si="116"/>
        <v>-</v>
      </c>
      <c r="CI38" s="35">
        <v>5627</v>
      </c>
      <c r="CJ38" s="248" t="str">
        <f t="shared" si="117"/>
        <v>-</v>
      </c>
      <c r="CK38" s="35">
        <v>2192</v>
      </c>
      <c r="CL38" s="248" t="str">
        <f t="shared" si="118"/>
        <v>-</v>
      </c>
      <c r="CM38" s="35">
        <v>2614</v>
      </c>
      <c r="CN38" s="248" t="str">
        <f t="shared" si="119"/>
        <v>-</v>
      </c>
      <c r="CO38" s="35">
        <v>482</v>
      </c>
      <c r="CP38" s="248" t="str">
        <f t="shared" si="120"/>
        <v>-</v>
      </c>
      <c r="CQ38" s="35">
        <v>337</v>
      </c>
      <c r="CR38" s="248" t="str">
        <f t="shared" si="121"/>
        <v>-</v>
      </c>
      <c r="CS38" s="156">
        <v>70</v>
      </c>
      <c r="CT38" s="244" t="str">
        <f t="shared" si="122"/>
        <v>-</v>
      </c>
      <c r="CU38" s="35">
        <v>982</v>
      </c>
      <c r="CV38" s="248" t="str">
        <f t="shared" si="123"/>
        <v>-</v>
      </c>
      <c r="CW38" s="35">
        <v>503</v>
      </c>
      <c r="CX38" s="248" t="str">
        <f t="shared" si="124"/>
        <v>-</v>
      </c>
      <c r="CY38" s="35">
        <v>127</v>
      </c>
      <c r="CZ38" s="248" t="str">
        <f t="shared" si="125"/>
        <v>-</v>
      </c>
      <c r="DA38" s="35">
        <v>0</v>
      </c>
      <c r="DB38" s="248" t="str">
        <f t="shared" si="126"/>
        <v>-</v>
      </c>
      <c r="DC38" s="35">
        <v>377</v>
      </c>
      <c r="DD38" s="248" t="str">
        <f t="shared" si="127"/>
        <v>-</v>
      </c>
      <c r="DE38" s="156">
        <v>9</v>
      </c>
      <c r="DF38" s="244" t="str">
        <f t="shared" si="128"/>
        <v>-</v>
      </c>
      <c r="DG38" s="35">
        <v>4377</v>
      </c>
      <c r="DH38" s="248" t="str">
        <f t="shared" si="129"/>
        <v>-</v>
      </c>
      <c r="DI38" s="35">
        <v>628</v>
      </c>
      <c r="DJ38" s="248" t="str">
        <f t="shared" si="130"/>
        <v>-</v>
      </c>
      <c r="DK38" s="35">
        <v>2645</v>
      </c>
      <c r="DL38" s="248" t="str">
        <f t="shared" si="131"/>
        <v>-</v>
      </c>
      <c r="DM38" s="35">
        <v>749</v>
      </c>
      <c r="DN38" s="248" t="str">
        <f t="shared" si="132"/>
        <v>-</v>
      </c>
      <c r="DO38" s="35">
        <v>401</v>
      </c>
      <c r="DP38" s="248" t="str">
        <f t="shared" si="133"/>
        <v>-</v>
      </c>
      <c r="DQ38" s="156">
        <v>65</v>
      </c>
      <c r="DR38" s="244" t="str">
        <f t="shared" si="134"/>
        <v>-</v>
      </c>
      <c r="DS38" s="35">
        <v>36573</v>
      </c>
      <c r="DT38" s="248" t="str">
        <f t="shared" si="135"/>
        <v>-</v>
      </c>
      <c r="DU38" s="35">
        <v>24011</v>
      </c>
      <c r="DV38" s="248" t="str">
        <f t="shared" si="136"/>
        <v>-</v>
      </c>
      <c r="DW38" s="35">
        <v>11195</v>
      </c>
      <c r="DX38" s="248" t="str">
        <f t="shared" si="137"/>
        <v>-</v>
      </c>
      <c r="DY38" s="35">
        <v>6507</v>
      </c>
      <c r="DZ38" s="248" t="str">
        <f t="shared" si="138"/>
        <v>-</v>
      </c>
      <c r="EA38" s="35">
        <v>2953</v>
      </c>
      <c r="EB38" s="248" t="str">
        <f t="shared" si="139"/>
        <v>-</v>
      </c>
      <c r="EC38" s="156">
        <v>619</v>
      </c>
      <c r="ED38" s="244" t="str">
        <f t="shared" si="140"/>
        <v>-</v>
      </c>
    </row>
    <row r="39" spans="1:134" s="17" customFormat="1" outlineLevel="1" x14ac:dyDescent="0.25">
      <c r="A39" s="242"/>
      <c r="B39" s="34" t="s">
        <v>71</v>
      </c>
      <c r="C39" s="35">
        <v>337184</v>
      </c>
      <c r="D39" s="248">
        <f t="shared" si="75"/>
        <v>23.987698236253149</v>
      </c>
      <c r="E39" s="35">
        <v>139012</v>
      </c>
      <c r="F39" s="248">
        <f t="shared" si="76"/>
        <v>23.251919050942078</v>
      </c>
      <c r="G39" s="35">
        <v>96406</v>
      </c>
      <c r="H39" s="248">
        <f t="shared" si="77"/>
        <v>14.051678376268541</v>
      </c>
      <c r="I39" s="35">
        <v>55411</v>
      </c>
      <c r="J39" s="248">
        <f t="shared" si="78"/>
        <v>89.689034369885434</v>
      </c>
      <c r="K39" s="35">
        <v>52728</v>
      </c>
      <c r="L39" s="248">
        <f t="shared" si="79"/>
        <v>65.913705583756339</v>
      </c>
      <c r="M39" s="156">
        <v>10616</v>
      </c>
      <c r="N39" s="244">
        <f t="shared" si="80"/>
        <v>757.28571428571433</v>
      </c>
      <c r="O39" s="35">
        <v>218870</v>
      </c>
      <c r="P39" s="248">
        <f t="shared" si="81"/>
        <v>37.724345364472754</v>
      </c>
      <c r="Q39" s="35">
        <v>89281</v>
      </c>
      <c r="R39" s="248">
        <f t="shared" si="82"/>
        <v>30.011114970475859</v>
      </c>
      <c r="S39" s="35">
        <v>63620</v>
      </c>
      <c r="T39" s="248">
        <f t="shared" si="83"/>
        <v>28.023722627737225</v>
      </c>
      <c r="U39" s="35">
        <v>44426</v>
      </c>
      <c r="V39" s="248">
        <f t="shared" si="84"/>
        <v>237.84946236559139</v>
      </c>
      <c r="W39" s="35">
        <v>28736</v>
      </c>
      <c r="X39" s="248">
        <f t="shared" si="85"/>
        <v>68.747572815533985</v>
      </c>
      <c r="Y39" s="156">
        <v>4444</v>
      </c>
      <c r="Z39" s="244">
        <f t="shared" si="86"/>
        <v>633.85714285714289</v>
      </c>
      <c r="AA39" s="35">
        <v>118314</v>
      </c>
      <c r="AB39" s="248">
        <f t="shared" si="87"/>
        <v>14.087222647283856</v>
      </c>
      <c r="AC39" s="35">
        <v>49731</v>
      </c>
      <c r="AD39" s="248">
        <f t="shared" si="88"/>
        <v>16.431125131440588</v>
      </c>
      <c r="AE39" s="35">
        <v>32786</v>
      </c>
      <c r="AF39" s="248">
        <f t="shared" si="89"/>
        <v>6.7821030144789933</v>
      </c>
      <c r="AG39" s="35">
        <v>10985</v>
      </c>
      <c r="AH39" s="248">
        <f t="shared" si="90"/>
        <v>24.847058823529412</v>
      </c>
      <c r="AI39" s="35">
        <v>23992</v>
      </c>
      <c r="AJ39" s="248">
        <f t="shared" si="91"/>
        <v>62.808510638297875</v>
      </c>
      <c r="AK39" s="156">
        <v>6171</v>
      </c>
      <c r="AL39" s="244">
        <f t="shared" si="92"/>
        <v>880.57142857142856</v>
      </c>
      <c r="AM39" s="35">
        <v>67328</v>
      </c>
      <c r="AN39" s="248">
        <f t="shared" si="93"/>
        <v>58.059649122807016</v>
      </c>
      <c r="AO39" s="35">
        <v>20181</v>
      </c>
      <c r="AP39" s="248">
        <f t="shared" si="94"/>
        <v>31.761363636363633</v>
      </c>
      <c r="AQ39" s="35">
        <v>22314</v>
      </c>
      <c r="AR39" s="248">
        <f t="shared" si="95"/>
        <v>51.503529411764703</v>
      </c>
      <c r="AS39" s="35">
        <v>22739</v>
      </c>
      <c r="AT39" s="248">
        <f t="shared" si="96"/>
        <v>987.6521739130435</v>
      </c>
      <c r="AU39" s="35">
        <v>7709</v>
      </c>
      <c r="AV39" s="248">
        <f t="shared" si="97"/>
        <v>141.75925925925927</v>
      </c>
      <c r="AW39" s="156">
        <v>2257</v>
      </c>
      <c r="AX39" s="244" t="str">
        <f t="shared" si="98"/>
        <v>-</v>
      </c>
      <c r="AY39" s="35">
        <v>17504</v>
      </c>
      <c r="AZ39" s="248">
        <f t="shared" si="99"/>
        <v>71.630705394190869</v>
      </c>
      <c r="BA39" s="35">
        <v>10117</v>
      </c>
      <c r="BB39" s="248">
        <f t="shared" si="100"/>
        <v>44.367713004484308</v>
      </c>
      <c r="BC39" s="35">
        <v>4641</v>
      </c>
      <c r="BD39" s="248">
        <f t="shared" si="101"/>
        <v>514.66666666666663</v>
      </c>
      <c r="BE39" s="35">
        <v>954</v>
      </c>
      <c r="BF39" s="248" t="str">
        <f t="shared" si="102"/>
        <v>-</v>
      </c>
      <c r="BG39" s="35">
        <v>1459</v>
      </c>
      <c r="BH39" s="248" t="str">
        <f t="shared" si="103"/>
        <v>-</v>
      </c>
      <c r="BI39" s="156">
        <v>205</v>
      </c>
      <c r="BJ39" s="244" t="str">
        <f t="shared" si="104"/>
        <v>-</v>
      </c>
      <c r="BK39" s="35">
        <v>25612</v>
      </c>
      <c r="BL39" s="248">
        <f t="shared" si="105"/>
        <v>114.36936936936937</v>
      </c>
      <c r="BM39" s="35">
        <v>11301</v>
      </c>
      <c r="BN39" s="248">
        <f t="shared" si="106"/>
        <v>100.81081081081081</v>
      </c>
      <c r="BO39" s="35">
        <v>3669</v>
      </c>
      <c r="BP39" s="248">
        <f t="shared" si="107"/>
        <v>44.862499999999997</v>
      </c>
      <c r="BQ39" s="35">
        <v>4626</v>
      </c>
      <c r="BR39" s="248">
        <f t="shared" si="108"/>
        <v>230.3</v>
      </c>
      <c r="BS39" s="35">
        <v>6698</v>
      </c>
      <c r="BT39" s="248">
        <f t="shared" si="109"/>
        <v>135.69387755102042</v>
      </c>
      <c r="BU39" s="156">
        <v>392</v>
      </c>
      <c r="BV39" s="244" t="str">
        <f t="shared" si="110"/>
        <v>-</v>
      </c>
      <c r="BW39" s="35">
        <v>13411</v>
      </c>
      <c r="BX39" s="248">
        <f t="shared" si="111"/>
        <v>9.0306656694091245</v>
      </c>
      <c r="BY39" s="35">
        <v>7636</v>
      </c>
      <c r="BZ39" s="248">
        <f t="shared" si="112"/>
        <v>7.8584686774941996</v>
      </c>
      <c r="CA39" s="35">
        <v>2269</v>
      </c>
      <c r="CB39" s="248">
        <f t="shared" si="113"/>
        <v>13.733766233766234</v>
      </c>
      <c r="CC39" s="35">
        <v>1184</v>
      </c>
      <c r="CD39" s="248">
        <f t="shared" si="114"/>
        <v>19.771929824561404</v>
      </c>
      <c r="CE39" s="35">
        <v>2453</v>
      </c>
      <c r="CF39" s="248">
        <f t="shared" si="115"/>
        <v>10.85024154589372</v>
      </c>
      <c r="CG39" s="156">
        <v>85</v>
      </c>
      <c r="CH39" s="244" t="str">
        <f t="shared" si="116"/>
        <v>-</v>
      </c>
      <c r="CI39" s="35">
        <v>20549</v>
      </c>
      <c r="CJ39" s="248">
        <f t="shared" si="117"/>
        <v>63.215625000000003</v>
      </c>
      <c r="CK39" s="35">
        <v>7138</v>
      </c>
      <c r="CL39" s="248">
        <f t="shared" si="118"/>
        <v>29.767241379310345</v>
      </c>
      <c r="CM39" s="35">
        <v>9194</v>
      </c>
      <c r="CN39" s="248">
        <f t="shared" si="119"/>
        <v>103.47727272727273</v>
      </c>
      <c r="CO39" s="35">
        <v>1970</v>
      </c>
      <c r="CP39" s="248" t="str">
        <f t="shared" si="120"/>
        <v>-</v>
      </c>
      <c r="CQ39" s="35">
        <v>2041</v>
      </c>
      <c r="CR39" s="248" t="str">
        <f t="shared" si="121"/>
        <v>-</v>
      </c>
      <c r="CS39" s="156">
        <v>293</v>
      </c>
      <c r="CT39" s="244" t="str">
        <f t="shared" si="122"/>
        <v>-</v>
      </c>
      <c r="CU39" s="35">
        <v>2054</v>
      </c>
      <c r="CV39" s="248">
        <f t="shared" si="123"/>
        <v>24.358024691358025</v>
      </c>
      <c r="CW39" s="35">
        <v>1027</v>
      </c>
      <c r="CX39" s="248">
        <f t="shared" si="124"/>
        <v>16.406779661016948</v>
      </c>
      <c r="CY39" s="35">
        <v>215</v>
      </c>
      <c r="CZ39" s="248" t="str">
        <f t="shared" si="125"/>
        <v>-</v>
      </c>
      <c r="DA39" s="35">
        <v>124</v>
      </c>
      <c r="DB39" s="248" t="str">
        <f t="shared" si="126"/>
        <v>-</v>
      </c>
      <c r="DC39" s="35">
        <v>688</v>
      </c>
      <c r="DD39" s="248">
        <f t="shared" si="127"/>
        <v>30.272727272727273</v>
      </c>
      <c r="DE39" s="156">
        <v>0</v>
      </c>
      <c r="DF39" s="244" t="str">
        <f t="shared" si="128"/>
        <v>-</v>
      </c>
      <c r="DG39" s="35">
        <v>9043</v>
      </c>
      <c r="DH39" s="248">
        <f t="shared" si="129"/>
        <v>131.98529411764707</v>
      </c>
      <c r="DI39" s="35">
        <v>603</v>
      </c>
      <c r="DJ39" s="248">
        <f t="shared" si="130"/>
        <v>14.461538461538462</v>
      </c>
      <c r="DK39" s="35">
        <v>4970</v>
      </c>
      <c r="DL39" s="248">
        <f t="shared" si="131"/>
        <v>107.04347826086956</v>
      </c>
      <c r="DM39" s="35">
        <v>1837</v>
      </c>
      <c r="DN39" s="248">
        <f t="shared" si="132"/>
        <v>305.16666666666669</v>
      </c>
      <c r="DO39" s="35">
        <v>1657</v>
      </c>
      <c r="DP39" s="248">
        <f t="shared" si="133"/>
        <v>551.33333333333337</v>
      </c>
      <c r="DQ39" s="156">
        <v>21</v>
      </c>
      <c r="DR39" s="244">
        <f t="shared" si="134"/>
        <v>9.5</v>
      </c>
      <c r="DS39" s="35">
        <v>41278</v>
      </c>
      <c r="DT39" s="248">
        <f t="shared" si="135"/>
        <v>20.387564766839379</v>
      </c>
      <c r="DU39" s="35">
        <v>23592</v>
      </c>
      <c r="DV39" s="248">
        <f t="shared" si="136"/>
        <v>36.807692307692307</v>
      </c>
      <c r="DW39" s="35">
        <v>12574</v>
      </c>
      <c r="DX39" s="248">
        <f t="shared" si="137"/>
        <v>8.7246713070378963</v>
      </c>
      <c r="DY39" s="35">
        <v>7108</v>
      </c>
      <c r="DZ39" s="248">
        <f t="shared" si="138"/>
        <v>160.54545454545453</v>
      </c>
      <c r="EA39" s="35">
        <v>3217</v>
      </c>
      <c r="EB39" s="248">
        <f t="shared" si="139"/>
        <v>47.742424242424242</v>
      </c>
      <c r="EC39" s="156">
        <v>1042</v>
      </c>
      <c r="ED39" s="244">
        <f t="shared" si="140"/>
        <v>207.4</v>
      </c>
    </row>
    <row r="40" spans="1:134" s="17" customFormat="1" outlineLevel="1" x14ac:dyDescent="0.25">
      <c r="A40" s="242"/>
      <c r="B40" s="34" t="s">
        <v>73</v>
      </c>
      <c r="C40" s="35">
        <v>602537</v>
      </c>
      <c r="D40" s="248">
        <f t="shared" si="75"/>
        <v>1.0004681305984766</v>
      </c>
      <c r="E40" s="35">
        <v>233597</v>
      </c>
      <c r="F40" s="248">
        <f t="shared" si="76"/>
        <v>0.93809788515626935</v>
      </c>
      <c r="G40" s="35">
        <v>147568</v>
      </c>
      <c r="H40" s="248">
        <f t="shared" si="77"/>
        <v>1.1107678224053097</v>
      </c>
      <c r="I40" s="35">
        <v>105881</v>
      </c>
      <c r="J40" s="248">
        <f t="shared" si="78"/>
        <v>0.98669668824467593</v>
      </c>
      <c r="K40" s="35">
        <v>113436</v>
      </c>
      <c r="L40" s="248">
        <f t="shared" si="79"/>
        <v>0.97427641540630394</v>
      </c>
      <c r="M40" s="156">
        <v>16860</v>
      </c>
      <c r="N40" s="244">
        <f t="shared" si="80"/>
        <v>2.7508342602892104</v>
      </c>
      <c r="O40" s="35">
        <v>423483</v>
      </c>
      <c r="P40" s="248">
        <f t="shared" si="81"/>
        <v>0.94173639927554498</v>
      </c>
      <c r="Q40" s="35">
        <v>159514</v>
      </c>
      <c r="R40" s="248">
        <f t="shared" si="82"/>
        <v>0.8240594625500286</v>
      </c>
      <c r="S40" s="35">
        <v>105793</v>
      </c>
      <c r="T40" s="248">
        <f t="shared" si="83"/>
        <v>1.3440795887618542</v>
      </c>
      <c r="U40" s="35">
        <v>85700</v>
      </c>
      <c r="V40" s="248">
        <f t="shared" si="84"/>
        <v>0.94679811907953026</v>
      </c>
      <c r="W40" s="35">
        <v>70876</v>
      </c>
      <c r="X40" s="248">
        <f t="shared" si="85"/>
        <v>0.70264491796189965</v>
      </c>
      <c r="Y40" s="156">
        <v>6769</v>
      </c>
      <c r="Z40" s="244">
        <f t="shared" si="86"/>
        <v>1.5042545320014797</v>
      </c>
      <c r="AA40" s="35">
        <v>179054</v>
      </c>
      <c r="AB40" s="248">
        <f t="shared" si="87"/>
        <v>1.1546033235863926</v>
      </c>
      <c r="AC40" s="35">
        <v>74083</v>
      </c>
      <c r="AD40" s="248">
        <f t="shared" si="88"/>
        <v>1.239577979987303</v>
      </c>
      <c r="AE40" s="35">
        <v>41775</v>
      </c>
      <c r="AF40" s="248">
        <f t="shared" si="89"/>
        <v>0.68583535108958849</v>
      </c>
      <c r="AG40" s="35">
        <v>20181</v>
      </c>
      <c r="AH40" s="248">
        <f t="shared" si="90"/>
        <v>1.1763183435781301</v>
      </c>
      <c r="AI40" s="35">
        <v>42560</v>
      </c>
      <c r="AJ40" s="248">
        <f t="shared" si="91"/>
        <v>1.6885660138976628</v>
      </c>
      <c r="AK40" s="156">
        <v>10091</v>
      </c>
      <c r="AL40" s="244">
        <f t="shared" si="92"/>
        <v>4.6342825237297598</v>
      </c>
      <c r="AM40" s="35">
        <v>117703</v>
      </c>
      <c r="AN40" s="248">
        <f t="shared" si="93"/>
        <v>0.69495845513586674</v>
      </c>
      <c r="AO40" s="35">
        <v>27686</v>
      </c>
      <c r="AP40" s="248">
        <f t="shared" si="94"/>
        <v>0.57745997379066716</v>
      </c>
      <c r="AQ40" s="35">
        <v>33756</v>
      </c>
      <c r="AR40" s="248">
        <f t="shared" si="95"/>
        <v>1.0361925443358668</v>
      </c>
      <c r="AS40" s="35">
        <v>42765</v>
      </c>
      <c r="AT40" s="248">
        <f t="shared" si="96"/>
        <v>0.61334741766325873</v>
      </c>
      <c r="AU40" s="35">
        <v>12170</v>
      </c>
      <c r="AV40" s="248">
        <f t="shared" si="97"/>
        <v>0.42656195053334889</v>
      </c>
      <c r="AW40" s="156">
        <v>2986</v>
      </c>
      <c r="AX40" s="244">
        <f t="shared" si="98"/>
        <v>0.57572559366754628</v>
      </c>
      <c r="AY40" s="35">
        <v>29393</v>
      </c>
      <c r="AZ40" s="248">
        <f t="shared" si="99"/>
        <v>0.80546683046683043</v>
      </c>
      <c r="BA40" s="35">
        <v>17134</v>
      </c>
      <c r="BB40" s="248">
        <f t="shared" si="100"/>
        <v>1.0383059719248156</v>
      </c>
      <c r="BC40" s="35">
        <v>6762</v>
      </c>
      <c r="BD40" s="248">
        <f t="shared" si="101"/>
        <v>0.69346356123215624</v>
      </c>
      <c r="BE40" s="35">
        <v>1616</v>
      </c>
      <c r="BF40" s="248">
        <f t="shared" si="102"/>
        <v>0.3500417710944026</v>
      </c>
      <c r="BG40" s="35">
        <v>3232</v>
      </c>
      <c r="BH40" s="248">
        <f t="shared" si="103"/>
        <v>0.404606692742286</v>
      </c>
      <c r="BI40" s="156">
        <v>442</v>
      </c>
      <c r="BJ40" s="244">
        <f t="shared" si="104"/>
        <v>2.564516129032258</v>
      </c>
      <c r="BK40" s="35">
        <v>48778</v>
      </c>
      <c r="BL40" s="248">
        <f t="shared" si="105"/>
        <v>6.2792120579018054</v>
      </c>
      <c r="BM40" s="35">
        <v>17998</v>
      </c>
      <c r="BN40" s="248">
        <f t="shared" si="106"/>
        <v>5.6832528778314151</v>
      </c>
      <c r="BO40" s="35">
        <v>9311</v>
      </c>
      <c r="BP40" s="248">
        <f t="shared" si="107"/>
        <v>7.0754553339115347</v>
      </c>
      <c r="BQ40" s="35">
        <v>8054</v>
      </c>
      <c r="BR40" s="248">
        <f t="shared" si="108"/>
        <v>5.3617693522906791</v>
      </c>
      <c r="BS40" s="35">
        <v>13921</v>
      </c>
      <c r="BT40" s="248">
        <f t="shared" si="109"/>
        <v>6.8605307735742516</v>
      </c>
      <c r="BU40" s="156">
        <v>351</v>
      </c>
      <c r="BV40" s="244">
        <f t="shared" si="110"/>
        <v>12.5</v>
      </c>
      <c r="BW40" s="35">
        <v>60587</v>
      </c>
      <c r="BX40" s="248">
        <f t="shared" si="111"/>
        <v>-6.7935326061874024E-2</v>
      </c>
      <c r="BY40" s="35">
        <v>27224</v>
      </c>
      <c r="BZ40" s="248">
        <f t="shared" si="112"/>
        <v>-0.13516947806474156</v>
      </c>
      <c r="CA40" s="35">
        <v>9242</v>
      </c>
      <c r="CB40" s="248">
        <f t="shared" si="113"/>
        <v>9.7233764691915026E-2</v>
      </c>
      <c r="CC40" s="35">
        <v>5845</v>
      </c>
      <c r="CD40" s="248">
        <f t="shared" si="114"/>
        <v>-6.2903774226453768E-3</v>
      </c>
      <c r="CE40" s="35">
        <v>18166</v>
      </c>
      <c r="CF40" s="248">
        <f t="shared" si="115"/>
        <v>-6.2786978279936068E-2</v>
      </c>
      <c r="CG40" s="156">
        <v>282</v>
      </c>
      <c r="CH40" s="244">
        <f t="shared" si="116"/>
        <v>2.9166666666666665</v>
      </c>
      <c r="CI40" s="35">
        <v>26291</v>
      </c>
      <c r="CJ40" s="248">
        <f t="shared" si="117"/>
        <v>0.83442645827518835</v>
      </c>
      <c r="CK40" s="35">
        <v>9414</v>
      </c>
      <c r="CL40" s="248">
        <f t="shared" si="118"/>
        <v>0.64753237661883101</v>
      </c>
      <c r="CM40" s="35">
        <v>10805</v>
      </c>
      <c r="CN40" s="248">
        <f t="shared" si="119"/>
        <v>0.93742155280616823</v>
      </c>
      <c r="CO40" s="35">
        <v>2318</v>
      </c>
      <c r="CP40" s="248">
        <f t="shared" si="120"/>
        <v>1.4581124072110287</v>
      </c>
      <c r="CQ40" s="35">
        <v>3180</v>
      </c>
      <c r="CR40" s="248">
        <f t="shared" si="121"/>
        <v>0.85314685314685312</v>
      </c>
      <c r="CS40" s="156">
        <v>594</v>
      </c>
      <c r="CT40" s="244">
        <f t="shared" si="122"/>
        <v>0.60975609756097571</v>
      </c>
      <c r="CU40" s="35">
        <v>12801</v>
      </c>
      <c r="CV40" s="248">
        <f t="shared" si="123"/>
        <v>0.7634660421545667</v>
      </c>
      <c r="CW40" s="35">
        <v>3872</v>
      </c>
      <c r="CX40" s="248">
        <f t="shared" si="124"/>
        <v>0.3600280997541272</v>
      </c>
      <c r="CY40" s="35">
        <v>1708</v>
      </c>
      <c r="CZ40" s="248">
        <f t="shared" si="125"/>
        <v>1.5645645645645647</v>
      </c>
      <c r="DA40" s="35">
        <v>832</v>
      </c>
      <c r="DB40" s="248">
        <f t="shared" si="126"/>
        <v>0.28992248062015502</v>
      </c>
      <c r="DC40" s="35">
        <v>6465</v>
      </c>
      <c r="DD40" s="248">
        <f t="shared" si="127"/>
        <v>1.062200956937799</v>
      </c>
      <c r="DE40" s="156">
        <v>70</v>
      </c>
      <c r="DF40" s="244" t="str">
        <f t="shared" si="128"/>
        <v>-</v>
      </c>
      <c r="DG40" s="35">
        <v>17951</v>
      </c>
      <c r="DH40" s="248">
        <f t="shared" si="129"/>
        <v>11.526866713189113</v>
      </c>
      <c r="DI40" s="35">
        <v>2312</v>
      </c>
      <c r="DJ40" s="248">
        <f t="shared" si="130"/>
        <v>8.285140562248996</v>
      </c>
      <c r="DK40" s="35">
        <v>8071</v>
      </c>
      <c r="DL40" s="248">
        <f t="shared" si="131"/>
        <v>7.4868559411146158</v>
      </c>
      <c r="DM40" s="35">
        <v>4799</v>
      </c>
      <c r="DN40" s="248">
        <f t="shared" si="132"/>
        <v>20.234513274336283</v>
      </c>
      <c r="DO40" s="35">
        <v>2780</v>
      </c>
      <c r="DP40" s="248">
        <f t="shared" si="133"/>
        <v>35.578947368421055</v>
      </c>
      <c r="DQ40" s="156">
        <v>60</v>
      </c>
      <c r="DR40" s="244">
        <f t="shared" si="134"/>
        <v>2.3333333333333335</v>
      </c>
      <c r="DS40" s="35">
        <v>71980</v>
      </c>
      <c r="DT40" s="248">
        <f t="shared" si="135"/>
        <v>2.3574327160781752</v>
      </c>
      <c r="DU40" s="35">
        <v>42690</v>
      </c>
      <c r="DV40" s="248">
        <f t="shared" si="136"/>
        <v>1.9953690710075778</v>
      </c>
      <c r="DW40" s="35">
        <v>21915</v>
      </c>
      <c r="DX40" s="248">
        <f t="shared" si="137"/>
        <v>2.7455135874209535</v>
      </c>
      <c r="DY40" s="35">
        <v>13745</v>
      </c>
      <c r="DZ40" s="248">
        <f t="shared" si="138"/>
        <v>1.3535958904109591</v>
      </c>
      <c r="EA40" s="35">
        <v>6423</v>
      </c>
      <c r="EB40" s="248">
        <f t="shared" si="139"/>
        <v>1.2560590094836672</v>
      </c>
      <c r="EC40" s="156">
        <v>1979</v>
      </c>
      <c r="ED40" s="244">
        <f t="shared" si="140"/>
        <v>13.035460992907801</v>
      </c>
    </row>
    <row r="41" spans="1:134" s="17" customFormat="1" outlineLevel="1" x14ac:dyDescent="0.25">
      <c r="A41" s="242"/>
      <c r="B41" s="34" t="s">
        <v>75</v>
      </c>
      <c r="C41" s="35">
        <v>838515</v>
      </c>
      <c r="D41" s="248">
        <f t="shared" si="75"/>
        <v>1.0618595993400199</v>
      </c>
      <c r="E41" s="35">
        <v>326667</v>
      </c>
      <c r="F41" s="248">
        <f t="shared" si="76"/>
        <v>1.0601196970365838</v>
      </c>
      <c r="G41" s="35">
        <v>193905</v>
      </c>
      <c r="H41" s="248">
        <f t="shared" si="77"/>
        <v>0.90409089123689079</v>
      </c>
      <c r="I41" s="35">
        <v>141027</v>
      </c>
      <c r="J41" s="248">
        <f t="shared" si="78"/>
        <v>0.8633168617710012</v>
      </c>
      <c r="K41" s="35">
        <v>173983</v>
      </c>
      <c r="L41" s="248">
        <f t="shared" si="79"/>
        <v>1.5166418353029667</v>
      </c>
      <c r="M41" s="156">
        <v>22839</v>
      </c>
      <c r="N41" s="244">
        <f t="shared" si="80"/>
        <v>1.1247557912363941</v>
      </c>
      <c r="O41" s="35">
        <v>567052</v>
      </c>
      <c r="P41" s="248">
        <f t="shared" si="81"/>
        <v>1.3870446298525807</v>
      </c>
      <c r="Q41" s="35">
        <v>222133</v>
      </c>
      <c r="R41" s="248">
        <f t="shared" si="82"/>
        <v>1.4906153294165136</v>
      </c>
      <c r="S41" s="35">
        <v>125539</v>
      </c>
      <c r="T41" s="248">
        <f t="shared" si="83"/>
        <v>1.2282392616258431</v>
      </c>
      <c r="U41" s="35">
        <v>105753</v>
      </c>
      <c r="V41" s="248">
        <f t="shared" si="84"/>
        <v>0.94997510740692936</v>
      </c>
      <c r="W41" s="35">
        <v>110918</v>
      </c>
      <c r="X41" s="248">
        <f t="shared" si="85"/>
        <v>1.9583655615714934</v>
      </c>
      <c r="Y41" s="156">
        <v>7985</v>
      </c>
      <c r="Z41" s="244">
        <f t="shared" si="86"/>
        <v>2.1561264822134389</v>
      </c>
      <c r="AA41" s="35">
        <v>271463</v>
      </c>
      <c r="AB41" s="248">
        <f t="shared" si="87"/>
        <v>0.60510273466371034</v>
      </c>
      <c r="AC41" s="35">
        <v>104534</v>
      </c>
      <c r="AD41" s="248">
        <f t="shared" si="88"/>
        <v>0.50670952305452666</v>
      </c>
      <c r="AE41" s="35">
        <v>68367</v>
      </c>
      <c r="AF41" s="248">
        <f t="shared" si="89"/>
        <v>0.50270353437664839</v>
      </c>
      <c r="AG41" s="35">
        <v>35274</v>
      </c>
      <c r="AH41" s="248">
        <f t="shared" si="90"/>
        <v>0.64424556006152978</v>
      </c>
      <c r="AI41" s="35">
        <v>63066</v>
      </c>
      <c r="AJ41" s="248">
        <f t="shared" si="91"/>
        <v>0.99323640960809101</v>
      </c>
      <c r="AK41" s="156">
        <v>14854</v>
      </c>
      <c r="AL41" s="244">
        <f t="shared" si="92"/>
        <v>0.8072758243095266</v>
      </c>
      <c r="AM41" s="35">
        <v>115617</v>
      </c>
      <c r="AN41" s="248">
        <f t="shared" si="93"/>
        <v>0.51961673435590083</v>
      </c>
      <c r="AO41" s="35">
        <v>32339</v>
      </c>
      <c r="AP41" s="248">
        <f t="shared" si="94"/>
        <v>1.0096321153368133</v>
      </c>
      <c r="AQ41" s="35">
        <v>28468</v>
      </c>
      <c r="AR41" s="248">
        <f t="shared" si="95"/>
        <v>0.48689021205473737</v>
      </c>
      <c r="AS41" s="35">
        <v>39706</v>
      </c>
      <c r="AT41" s="248">
        <f t="shared" si="96"/>
        <v>0.23475448580402403</v>
      </c>
      <c r="AU41" s="35">
        <v>11057</v>
      </c>
      <c r="AV41" s="248">
        <f t="shared" si="97"/>
        <v>0.56326876855648234</v>
      </c>
      <c r="AW41" s="156">
        <v>3299</v>
      </c>
      <c r="AX41" s="244">
        <f t="shared" si="98"/>
        <v>1.4010189228529839</v>
      </c>
      <c r="AY41" s="35">
        <v>30341</v>
      </c>
      <c r="AZ41" s="248">
        <f t="shared" si="99"/>
        <v>0.70694796061884668</v>
      </c>
      <c r="BA41" s="35">
        <v>18321</v>
      </c>
      <c r="BB41" s="248">
        <f t="shared" si="100"/>
        <v>0.72125140924464493</v>
      </c>
      <c r="BC41" s="35">
        <v>7617</v>
      </c>
      <c r="BD41" s="248">
        <f t="shared" si="101"/>
        <v>0.76728538283062653</v>
      </c>
      <c r="BE41" s="35">
        <v>1023</v>
      </c>
      <c r="BF41" s="248">
        <f t="shared" si="102"/>
        <v>-4.748603351955305E-2</v>
      </c>
      <c r="BG41" s="35">
        <v>3114</v>
      </c>
      <c r="BH41" s="248">
        <f t="shared" si="103"/>
        <v>0.73</v>
      </c>
      <c r="BI41" s="156">
        <v>339</v>
      </c>
      <c r="BJ41" s="244">
        <f t="shared" si="104"/>
        <v>3.2911392405063289</v>
      </c>
      <c r="BK41" s="35">
        <v>61973</v>
      </c>
      <c r="BL41" s="248">
        <f t="shared" si="105"/>
        <v>1.808783538796229</v>
      </c>
      <c r="BM41" s="35">
        <v>22681</v>
      </c>
      <c r="BN41" s="248">
        <f t="shared" si="106"/>
        <v>1.3457441307270659</v>
      </c>
      <c r="BO41" s="35">
        <v>13156</v>
      </c>
      <c r="BP41" s="248">
        <f t="shared" si="107"/>
        <v>2.5499190501888829</v>
      </c>
      <c r="BQ41" s="35">
        <v>14244</v>
      </c>
      <c r="BR41" s="248">
        <f t="shared" si="108"/>
        <v>2.363400236127509</v>
      </c>
      <c r="BS41" s="35">
        <v>13824</v>
      </c>
      <c r="BT41" s="248">
        <f t="shared" si="109"/>
        <v>1.8556083453831853</v>
      </c>
      <c r="BU41" s="156">
        <v>615</v>
      </c>
      <c r="BV41" s="244">
        <f t="shared" si="110"/>
        <v>4.2564102564102564</v>
      </c>
      <c r="BW41" s="35">
        <v>153166</v>
      </c>
      <c r="BX41" s="248">
        <f t="shared" si="111"/>
        <v>2.898841797123584</v>
      </c>
      <c r="BY41" s="35">
        <v>65234</v>
      </c>
      <c r="BZ41" s="248">
        <f t="shared" si="112"/>
        <v>2.605881377480515</v>
      </c>
      <c r="CA41" s="35">
        <v>23019</v>
      </c>
      <c r="CB41" s="248">
        <f t="shared" si="113"/>
        <v>2.7133408614292627</v>
      </c>
      <c r="CC41" s="35">
        <v>17020</v>
      </c>
      <c r="CD41" s="248">
        <f t="shared" si="114"/>
        <v>4.2417616261164151</v>
      </c>
      <c r="CE41" s="35">
        <v>46661</v>
      </c>
      <c r="CF41" s="248">
        <f t="shared" si="115"/>
        <v>3.0083326174727256</v>
      </c>
      <c r="CG41" s="156">
        <v>1159</v>
      </c>
      <c r="CH41" s="244">
        <f t="shared" si="116"/>
        <v>8.7394957983193269</v>
      </c>
      <c r="CI41" s="35">
        <v>43180</v>
      </c>
      <c r="CJ41" s="248">
        <f t="shared" si="117"/>
        <v>0.95845428156748902</v>
      </c>
      <c r="CK41" s="35">
        <v>16097</v>
      </c>
      <c r="CL41" s="248">
        <f t="shared" si="118"/>
        <v>1.0856439492096399</v>
      </c>
      <c r="CM41" s="35">
        <v>16954</v>
      </c>
      <c r="CN41" s="248">
        <f t="shared" si="119"/>
        <v>0.77473045116717265</v>
      </c>
      <c r="CO41" s="35">
        <v>4489</v>
      </c>
      <c r="CP41" s="248">
        <f t="shared" si="120"/>
        <v>1.7338611449451888</v>
      </c>
      <c r="CQ41" s="35">
        <v>5103</v>
      </c>
      <c r="CR41" s="248">
        <f t="shared" si="121"/>
        <v>0.71529411764705886</v>
      </c>
      <c r="CS41" s="156">
        <v>762</v>
      </c>
      <c r="CT41" s="244">
        <f t="shared" si="122"/>
        <v>1.3231707317073171</v>
      </c>
      <c r="CU41" s="35">
        <v>28771</v>
      </c>
      <c r="CV41" s="248">
        <f t="shared" si="123"/>
        <v>3.6843047867144252</v>
      </c>
      <c r="CW41" s="35">
        <v>7508</v>
      </c>
      <c r="CX41" s="248">
        <f t="shared" si="124"/>
        <v>2.5549242424242422</v>
      </c>
      <c r="CY41" s="35">
        <v>3430</v>
      </c>
      <c r="CZ41" s="248">
        <f t="shared" si="125"/>
        <v>3.4144144144144146</v>
      </c>
      <c r="DA41" s="35">
        <v>1255</v>
      </c>
      <c r="DB41" s="248">
        <f t="shared" si="126"/>
        <v>1.3950381679389312</v>
      </c>
      <c r="DC41" s="35">
        <v>16572</v>
      </c>
      <c r="DD41" s="248">
        <f t="shared" si="127"/>
        <v>5.0525931336742147</v>
      </c>
      <c r="DE41" s="156">
        <v>54</v>
      </c>
      <c r="DF41" s="244">
        <f t="shared" si="128"/>
        <v>3.5</v>
      </c>
      <c r="DG41" s="35">
        <v>13035</v>
      </c>
      <c r="DH41" s="248">
        <f t="shared" si="129"/>
        <v>9.2476415094339615</v>
      </c>
      <c r="DI41" s="35">
        <v>1876</v>
      </c>
      <c r="DJ41" s="248">
        <f t="shared" si="130"/>
        <v>4.7901234567901234</v>
      </c>
      <c r="DK41" s="35">
        <v>6420</v>
      </c>
      <c r="DL41" s="248">
        <f t="shared" si="131"/>
        <v>6.3204104903078679</v>
      </c>
      <c r="DM41" s="35">
        <v>2995</v>
      </c>
      <c r="DN41" s="248">
        <f t="shared" si="132"/>
        <v>65.555555555555557</v>
      </c>
      <c r="DO41" s="35">
        <v>1784</v>
      </c>
      <c r="DP41" s="248">
        <f t="shared" si="133"/>
        <v>177.4</v>
      </c>
      <c r="DQ41" s="156">
        <v>0</v>
      </c>
      <c r="DR41" s="244">
        <f t="shared" si="134"/>
        <v>-1</v>
      </c>
      <c r="DS41" s="35">
        <v>69988</v>
      </c>
      <c r="DT41" s="248">
        <f t="shared" si="135"/>
        <v>1.3544371930296708</v>
      </c>
      <c r="DU41" s="35">
        <v>38760</v>
      </c>
      <c r="DV41" s="248">
        <f t="shared" si="136"/>
        <v>1.3202633941933555</v>
      </c>
      <c r="DW41" s="35">
        <v>20310</v>
      </c>
      <c r="DX41" s="248">
        <f t="shared" si="137"/>
        <v>1.6376623376623378</v>
      </c>
      <c r="DY41" s="35">
        <v>13596</v>
      </c>
      <c r="DZ41" s="248">
        <f t="shared" si="138"/>
        <v>0.95766738660907125</v>
      </c>
      <c r="EA41" s="35">
        <v>6809</v>
      </c>
      <c r="EB41" s="248">
        <f t="shared" si="139"/>
        <v>0.9256221719457014</v>
      </c>
      <c r="EC41" s="156">
        <v>1576</v>
      </c>
      <c r="ED41" s="244">
        <f t="shared" si="140"/>
        <v>3.2710027100271004</v>
      </c>
    </row>
    <row r="42" spans="1:134" s="17" customFormat="1" outlineLevel="1" x14ac:dyDescent="0.25">
      <c r="A42" s="242"/>
      <c r="B42" s="34" t="s">
        <v>77</v>
      </c>
      <c r="C42" s="35">
        <v>797652</v>
      </c>
      <c r="D42" s="248">
        <f t="shared" si="75"/>
        <v>2.9873030472686555</v>
      </c>
      <c r="E42" s="35">
        <v>323760</v>
      </c>
      <c r="F42" s="248">
        <f t="shared" si="76"/>
        <v>2.2089441289286671</v>
      </c>
      <c r="G42" s="35">
        <v>195034</v>
      </c>
      <c r="H42" s="248">
        <f t="shared" si="77"/>
        <v>4.0138563973366921</v>
      </c>
      <c r="I42" s="35">
        <v>118375</v>
      </c>
      <c r="J42" s="248">
        <f t="shared" si="78"/>
        <v>3.5500845633456333</v>
      </c>
      <c r="K42" s="35">
        <v>151983</v>
      </c>
      <c r="L42" s="248">
        <f t="shared" si="79"/>
        <v>3.5026663506547369</v>
      </c>
      <c r="M42" s="156">
        <v>18405</v>
      </c>
      <c r="N42" s="244">
        <f t="shared" si="80"/>
        <v>1.645536869340233</v>
      </c>
      <c r="O42" s="35">
        <v>589213</v>
      </c>
      <c r="P42" s="248">
        <f t="shared" si="81"/>
        <v>5.4569872441151972</v>
      </c>
      <c r="Q42" s="35">
        <v>238930</v>
      </c>
      <c r="R42" s="248">
        <f t="shared" si="82"/>
        <v>4.0612184375529568</v>
      </c>
      <c r="S42" s="35">
        <v>141960</v>
      </c>
      <c r="T42" s="248">
        <f t="shared" si="83"/>
        <v>8.1699502616110067</v>
      </c>
      <c r="U42" s="35">
        <v>98198</v>
      </c>
      <c r="V42" s="248">
        <f t="shared" si="84"/>
        <v>6.4100513130093573</v>
      </c>
      <c r="W42" s="35">
        <v>104440</v>
      </c>
      <c r="X42" s="248">
        <f t="shared" si="85"/>
        <v>6.1671699149052976</v>
      </c>
      <c r="Y42" s="156">
        <v>6324</v>
      </c>
      <c r="Z42" s="244">
        <f t="shared" si="86"/>
        <v>2.4036598493003227</v>
      </c>
      <c r="AA42" s="35">
        <v>208439</v>
      </c>
      <c r="AB42" s="248">
        <f t="shared" si="87"/>
        <v>0.91587006875252763</v>
      </c>
      <c r="AC42" s="35">
        <v>84830</v>
      </c>
      <c r="AD42" s="248">
        <f t="shared" si="88"/>
        <v>0.58014342926329521</v>
      </c>
      <c r="AE42" s="35">
        <v>53074</v>
      </c>
      <c r="AF42" s="248">
        <f t="shared" si="89"/>
        <v>1.2662795166317946</v>
      </c>
      <c r="AG42" s="35">
        <v>20177</v>
      </c>
      <c r="AH42" s="248">
        <f t="shared" si="90"/>
        <v>0.58065021543282413</v>
      </c>
      <c r="AI42" s="35">
        <v>47544</v>
      </c>
      <c r="AJ42" s="248">
        <f t="shared" si="91"/>
        <v>1.4785736628088832</v>
      </c>
      <c r="AK42" s="156">
        <v>12081</v>
      </c>
      <c r="AL42" s="244">
        <f t="shared" si="92"/>
        <v>1.3692880957050404</v>
      </c>
      <c r="AM42" s="35">
        <v>140515</v>
      </c>
      <c r="AN42" s="248">
        <f t="shared" si="93"/>
        <v>10.863812901046943</v>
      </c>
      <c r="AO42" s="35">
        <v>39381</v>
      </c>
      <c r="AP42" s="248">
        <f t="shared" si="94"/>
        <v>11.337406015037594</v>
      </c>
      <c r="AQ42" s="35">
        <v>38616</v>
      </c>
      <c r="AR42" s="248">
        <f t="shared" si="95"/>
        <v>12.855758880516685</v>
      </c>
      <c r="AS42" s="35">
        <v>44685</v>
      </c>
      <c r="AT42" s="248">
        <f t="shared" si="96"/>
        <v>11.495805369127517</v>
      </c>
      <c r="AU42" s="35">
        <v>13165</v>
      </c>
      <c r="AV42" s="248">
        <f t="shared" si="97"/>
        <v>10.660761736049601</v>
      </c>
      <c r="AW42" s="156">
        <v>2870</v>
      </c>
      <c r="AX42" s="244">
        <f t="shared" si="98"/>
        <v>1.6999059266227659</v>
      </c>
      <c r="AY42" s="35">
        <v>29267</v>
      </c>
      <c r="AZ42" s="248">
        <f t="shared" si="99"/>
        <v>1.2264739444655763</v>
      </c>
      <c r="BA42" s="35">
        <v>16111</v>
      </c>
      <c r="BB42" s="248">
        <f t="shared" si="100"/>
        <v>0.36153131074114775</v>
      </c>
      <c r="BC42" s="35">
        <v>8179</v>
      </c>
      <c r="BD42" s="248">
        <f t="shared" si="101"/>
        <v>14.146296296296295</v>
      </c>
      <c r="BE42" s="35">
        <v>1252</v>
      </c>
      <c r="BF42" s="248">
        <f t="shared" si="102"/>
        <v>4.1735537190082646</v>
      </c>
      <c r="BG42" s="35">
        <v>2660</v>
      </c>
      <c r="BH42" s="248">
        <f t="shared" si="103"/>
        <v>8.0476190476190474</v>
      </c>
      <c r="BI42" s="156">
        <v>413</v>
      </c>
      <c r="BJ42" s="244">
        <f t="shared" si="104"/>
        <v>1.2324324324324323</v>
      </c>
      <c r="BK42" s="35">
        <v>36807</v>
      </c>
      <c r="BL42" s="248">
        <f t="shared" si="105"/>
        <v>3.8032102309800342</v>
      </c>
      <c r="BM42" s="35">
        <v>15998</v>
      </c>
      <c r="BN42" s="248">
        <f t="shared" si="106"/>
        <v>4.4787671232876711</v>
      </c>
      <c r="BO42" s="35">
        <v>6999</v>
      </c>
      <c r="BP42" s="248">
        <f t="shared" si="107"/>
        <v>7.2051582649472454</v>
      </c>
      <c r="BQ42" s="35">
        <v>6060</v>
      </c>
      <c r="BR42" s="248">
        <f t="shared" si="108"/>
        <v>3.5022288261515602</v>
      </c>
      <c r="BS42" s="35">
        <v>8631</v>
      </c>
      <c r="BT42" s="248">
        <f t="shared" si="109"/>
        <v>2.3298611111111112</v>
      </c>
      <c r="BU42" s="156">
        <v>312</v>
      </c>
      <c r="BV42" s="244">
        <f t="shared" si="110"/>
        <v>1.736842105263158</v>
      </c>
      <c r="BW42" s="35">
        <v>180876</v>
      </c>
      <c r="BX42" s="248">
        <f t="shared" si="111"/>
        <v>5.7170231729055256</v>
      </c>
      <c r="BY42" s="35">
        <v>84470</v>
      </c>
      <c r="BZ42" s="248">
        <f t="shared" si="112"/>
        <v>5.108178465543423</v>
      </c>
      <c r="CA42" s="35">
        <v>27656</v>
      </c>
      <c r="CB42" s="248">
        <f t="shared" si="113"/>
        <v>7.226055919095776</v>
      </c>
      <c r="CC42" s="35">
        <v>19563</v>
      </c>
      <c r="CD42" s="248">
        <f t="shared" si="114"/>
        <v>5.2883317261330758</v>
      </c>
      <c r="CE42" s="35">
        <v>48206</v>
      </c>
      <c r="CF42" s="248">
        <f t="shared" si="115"/>
        <v>6.1992234169653528</v>
      </c>
      <c r="CG42" s="156">
        <v>790</v>
      </c>
      <c r="CH42" s="244">
        <f t="shared" si="116"/>
        <v>13.90566037735849</v>
      </c>
      <c r="CI42" s="35">
        <v>44808</v>
      </c>
      <c r="CJ42" s="248">
        <f t="shared" si="117"/>
        <v>27.004999999999999</v>
      </c>
      <c r="CK42" s="35">
        <v>16346</v>
      </c>
      <c r="CL42" s="248">
        <f t="shared" si="118"/>
        <v>22.384835479256079</v>
      </c>
      <c r="CM42" s="35">
        <v>19603</v>
      </c>
      <c r="CN42" s="248">
        <f t="shared" si="119"/>
        <v>27.287157287157289</v>
      </c>
      <c r="CO42" s="35">
        <v>3638</v>
      </c>
      <c r="CP42" s="248">
        <f t="shared" si="120"/>
        <v>41.302325581395351</v>
      </c>
      <c r="CQ42" s="35">
        <v>4839</v>
      </c>
      <c r="CR42" s="248">
        <f t="shared" si="121"/>
        <v>56.607142857142854</v>
      </c>
      <c r="CS42" s="156">
        <v>641</v>
      </c>
      <c r="CT42" s="244">
        <f t="shared" si="122"/>
        <v>15.435897435897434</v>
      </c>
      <c r="CU42" s="35">
        <v>26879</v>
      </c>
      <c r="CV42" s="248">
        <f t="shared" si="123"/>
        <v>6.64911781445646</v>
      </c>
      <c r="CW42" s="35">
        <v>8220</v>
      </c>
      <c r="CX42" s="248">
        <f t="shared" si="124"/>
        <v>5.9133725820016823</v>
      </c>
      <c r="CY42" s="35">
        <v>3717</v>
      </c>
      <c r="CZ42" s="248">
        <f t="shared" si="125"/>
        <v>5.8833333333333337</v>
      </c>
      <c r="DA42" s="35">
        <v>1651</v>
      </c>
      <c r="DB42" s="248">
        <f t="shared" si="126"/>
        <v>3.333333333333333</v>
      </c>
      <c r="DC42" s="35">
        <v>13257</v>
      </c>
      <c r="DD42" s="248">
        <f t="shared" si="127"/>
        <v>8.2966339410939689</v>
      </c>
      <c r="DE42" s="156">
        <v>0</v>
      </c>
      <c r="DF42" s="244" t="str">
        <f t="shared" si="128"/>
        <v>-</v>
      </c>
      <c r="DG42" s="35">
        <v>15981</v>
      </c>
      <c r="DH42" s="248">
        <f t="shared" si="129"/>
        <v>15.804416403785488</v>
      </c>
      <c r="DI42" s="35">
        <v>2010</v>
      </c>
      <c r="DJ42" s="248">
        <f t="shared" si="130"/>
        <v>6.7606177606177607</v>
      </c>
      <c r="DK42" s="35">
        <v>10531</v>
      </c>
      <c r="DL42" s="248">
        <f t="shared" si="131"/>
        <v>14.647845468053491</v>
      </c>
      <c r="DM42" s="35">
        <v>1438</v>
      </c>
      <c r="DN42" s="248">
        <f t="shared" si="132"/>
        <v>358.5</v>
      </c>
      <c r="DO42" s="35">
        <v>2029</v>
      </c>
      <c r="DP42" s="248">
        <f t="shared" si="133"/>
        <v>168.08333333333334</v>
      </c>
      <c r="DQ42" s="156">
        <v>5</v>
      </c>
      <c r="DR42" s="244">
        <f t="shared" si="134"/>
        <v>-0.72222222222222221</v>
      </c>
      <c r="DS42" s="35">
        <v>73865</v>
      </c>
      <c r="DT42" s="248">
        <f t="shared" si="135"/>
        <v>3.9388205402514043</v>
      </c>
      <c r="DU42" s="35">
        <v>41056</v>
      </c>
      <c r="DV42" s="248">
        <f t="shared" si="136"/>
        <v>3.4298662063012513</v>
      </c>
      <c r="DW42" s="35">
        <v>20793</v>
      </c>
      <c r="DX42" s="248">
        <f t="shared" si="137"/>
        <v>3.5981866430782841</v>
      </c>
      <c r="DY42" s="35">
        <v>12801</v>
      </c>
      <c r="DZ42" s="248">
        <f t="shared" si="138"/>
        <v>4.0676959619952493</v>
      </c>
      <c r="EA42" s="35">
        <v>6553</v>
      </c>
      <c r="EB42" s="248">
        <f t="shared" si="139"/>
        <v>4.3801313628899834</v>
      </c>
      <c r="EC42" s="156">
        <v>1142</v>
      </c>
      <c r="ED42" s="244">
        <f t="shared" si="140"/>
        <v>3.5863453815261046</v>
      </c>
    </row>
    <row r="43" spans="1:134" s="17" customFormat="1" outlineLevel="1" x14ac:dyDescent="0.25">
      <c r="A43" s="242"/>
      <c r="B43" s="34" t="s">
        <v>79</v>
      </c>
      <c r="C43" s="35">
        <v>1140977</v>
      </c>
      <c r="D43" s="248">
        <f t="shared" si="75"/>
        <v>4.3546381205357561</v>
      </c>
      <c r="E43" s="35">
        <v>457826</v>
      </c>
      <c r="F43" s="248">
        <f t="shared" si="76"/>
        <v>3.5394927320681377</v>
      </c>
      <c r="G43" s="35">
        <v>292968</v>
      </c>
      <c r="H43" s="248">
        <f t="shared" si="77"/>
        <v>5.7758632652589217</v>
      </c>
      <c r="I43" s="35">
        <v>169817</v>
      </c>
      <c r="J43" s="248">
        <f t="shared" si="78"/>
        <v>4.9231600976630627</v>
      </c>
      <c r="K43" s="35">
        <v>215646</v>
      </c>
      <c r="L43" s="248">
        <f t="shared" si="79"/>
        <v>4.1794403746847602</v>
      </c>
      <c r="M43" s="156">
        <v>15004</v>
      </c>
      <c r="N43" s="244">
        <f t="shared" si="80"/>
        <v>2.1527631855431815</v>
      </c>
      <c r="O43" s="35">
        <v>981157</v>
      </c>
      <c r="P43" s="248">
        <f t="shared" si="81"/>
        <v>6.2685834086497856</v>
      </c>
      <c r="Q43" s="35">
        <v>397448</v>
      </c>
      <c r="R43" s="248">
        <f t="shared" si="82"/>
        <v>5.0304368276510845</v>
      </c>
      <c r="S43" s="35">
        <v>244908</v>
      </c>
      <c r="T43" s="248">
        <f t="shared" si="83"/>
        <v>9.2807488875829058</v>
      </c>
      <c r="U43" s="35">
        <v>154525</v>
      </c>
      <c r="V43" s="248">
        <f t="shared" si="84"/>
        <v>7.1487633813215208</v>
      </c>
      <c r="W43" s="35">
        <v>183817</v>
      </c>
      <c r="X43" s="248">
        <f t="shared" si="85"/>
        <v>5.8739762910885904</v>
      </c>
      <c r="Y43" s="156">
        <v>4150</v>
      </c>
      <c r="Z43" s="244">
        <f t="shared" si="86"/>
        <v>1.4269005847953218</v>
      </c>
      <c r="AA43" s="35">
        <v>159821</v>
      </c>
      <c r="AB43" s="248">
        <f t="shared" si="87"/>
        <v>1.0464684490883016</v>
      </c>
      <c r="AC43" s="35">
        <v>60378</v>
      </c>
      <c r="AD43" s="248">
        <f t="shared" si="88"/>
        <v>0.7277019486651215</v>
      </c>
      <c r="AE43" s="35">
        <v>48060</v>
      </c>
      <c r="AF43" s="248">
        <f t="shared" si="89"/>
        <v>1.4755331204285569</v>
      </c>
      <c r="AG43" s="35">
        <v>15293</v>
      </c>
      <c r="AH43" s="248">
        <f t="shared" si="90"/>
        <v>0.57529872270292537</v>
      </c>
      <c r="AI43" s="35">
        <v>31829</v>
      </c>
      <c r="AJ43" s="248">
        <f t="shared" si="91"/>
        <v>1.1370350476702029</v>
      </c>
      <c r="AK43" s="156">
        <v>10854</v>
      </c>
      <c r="AL43" s="244">
        <f t="shared" si="92"/>
        <v>2.5598556903902918</v>
      </c>
      <c r="AM43" s="35">
        <v>218740</v>
      </c>
      <c r="AN43" s="248">
        <f t="shared" si="93"/>
        <v>12.43446751013389</v>
      </c>
      <c r="AO43" s="35">
        <v>56587</v>
      </c>
      <c r="AP43" s="248">
        <f t="shared" si="94"/>
        <v>9.3317509585539522</v>
      </c>
      <c r="AQ43" s="35">
        <v>65072</v>
      </c>
      <c r="AR43" s="248">
        <f t="shared" si="95"/>
        <v>13.758902245407121</v>
      </c>
      <c r="AS43" s="35">
        <v>68558</v>
      </c>
      <c r="AT43" s="248">
        <f t="shared" si="96"/>
        <v>17.479245283018869</v>
      </c>
      <c r="AU43" s="35">
        <v>26009</v>
      </c>
      <c r="AV43" s="248">
        <f t="shared" si="97"/>
        <v>14.518496420047732</v>
      </c>
      <c r="AW43" s="156">
        <v>2233</v>
      </c>
      <c r="AX43" s="244">
        <f t="shared" si="98"/>
        <v>1.6239717978848414</v>
      </c>
      <c r="AY43" s="35">
        <v>37767</v>
      </c>
      <c r="AZ43" s="248">
        <f t="shared" si="99"/>
        <v>3.1167429692609545</v>
      </c>
      <c r="BA43" s="35">
        <v>24297</v>
      </c>
      <c r="BB43" s="248">
        <f t="shared" si="100"/>
        <v>2.7518529956763436</v>
      </c>
      <c r="BC43" s="35">
        <v>8269</v>
      </c>
      <c r="BD43" s="248">
        <f t="shared" si="101"/>
        <v>9.1460122699386499</v>
      </c>
      <c r="BE43" s="35">
        <v>1731</v>
      </c>
      <c r="BF43" s="248">
        <f t="shared" si="102"/>
        <v>2.9976905311778292</v>
      </c>
      <c r="BG43" s="35">
        <v>3438</v>
      </c>
      <c r="BH43" s="248">
        <f t="shared" si="103"/>
        <v>1.3198380566801617</v>
      </c>
      <c r="BI43" s="156">
        <v>42</v>
      </c>
      <c r="BJ43" s="244">
        <f t="shared" si="104"/>
        <v>-2.3255813953488413E-2</v>
      </c>
      <c r="BK43" s="35">
        <v>59377</v>
      </c>
      <c r="BL43" s="248">
        <f t="shared" si="105"/>
        <v>2.3380368787946932</v>
      </c>
      <c r="BM43" s="35">
        <v>25293</v>
      </c>
      <c r="BN43" s="248">
        <f t="shared" si="106"/>
        <v>2.4009681323114158</v>
      </c>
      <c r="BO43" s="35">
        <v>9105</v>
      </c>
      <c r="BP43" s="248">
        <f t="shared" si="107"/>
        <v>2.9347450302506481</v>
      </c>
      <c r="BQ43" s="35">
        <v>11299</v>
      </c>
      <c r="BR43" s="248">
        <f t="shared" si="108"/>
        <v>2.6075989782886335</v>
      </c>
      <c r="BS43" s="35">
        <v>14643</v>
      </c>
      <c r="BT43" s="248">
        <f t="shared" si="109"/>
        <v>1.7955326460481098</v>
      </c>
      <c r="BU43" s="156">
        <v>396</v>
      </c>
      <c r="BV43" s="244">
        <f t="shared" si="110"/>
        <v>0.546875</v>
      </c>
      <c r="BW43" s="35">
        <v>336637</v>
      </c>
      <c r="BX43" s="248">
        <f t="shared" si="111"/>
        <v>5.7138070640792966</v>
      </c>
      <c r="BY43" s="35">
        <v>165280</v>
      </c>
      <c r="BZ43" s="248">
        <f t="shared" si="112"/>
        <v>4.9825532993086474</v>
      </c>
      <c r="CA43" s="35">
        <v>48269</v>
      </c>
      <c r="CB43" s="248">
        <f t="shared" si="113"/>
        <v>9.7791424743188919</v>
      </c>
      <c r="CC43" s="35">
        <v>33414</v>
      </c>
      <c r="CD43" s="248">
        <f t="shared" si="114"/>
        <v>5.3706387035271685</v>
      </c>
      <c r="CE43" s="35">
        <v>89640</v>
      </c>
      <c r="CF43" s="248">
        <f t="shared" si="115"/>
        <v>5.9661175007771217</v>
      </c>
      <c r="CG43" s="156">
        <v>136</v>
      </c>
      <c r="CH43" s="244">
        <f t="shared" si="116"/>
        <v>-2.1582733812949617E-2</v>
      </c>
      <c r="CI43" s="35">
        <v>67593</v>
      </c>
      <c r="CJ43" s="248">
        <f t="shared" si="117"/>
        <v>27.093516209476309</v>
      </c>
      <c r="CK43" s="35">
        <v>24676</v>
      </c>
      <c r="CL43" s="248">
        <f t="shared" si="118"/>
        <v>21.659320477502295</v>
      </c>
      <c r="CM43" s="35">
        <v>27822</v>
      </c>
      <c r="CN43" s="248">
        <f t="shared" si="119"/>
        <v>43.5152</v>
      </c>
      <c r="CO43" s="35">
        <v>5935</v>
      </c>
      <c r="CP43" s="248">
        <f t="shared" si="120"/>
        <v>60.822916666666664</v>
      </c>
      <c r="CQ43" s="35">
        <v>9256</v>
      </c>
      <c r="CR43" s="248">
        <f t="shared" si="121"/>
        <v>15.440497335701597</v>
      </c>
      <c r="CS43" s="156">
        <v>64</v>
      </c>
      <c r="CT43" s="244">
        <f t="shared" si="122"/>
        <v>0.48837209302325579</v>
      </c>
      <c r="CU43" s="35">
        <v>40250</v>
      </c>
      <c r="CV43" s="248">
        <f t="shared" si="123"/>
        <v>7.5402079354975591</v>
      </c>
      <c r="CW43" s="35">
        <v>13485</v>
      </c>
      <c r="CX43" s="248">
        <f t="shared" si="124"/>
        <v>7.9780292942743003</v>
      </c>
      <c r="CY43" s="35">
        <v>5510</v>
      </c>
      <c r="CZ43" s="248">
        <f t="shared" si="125"/>
        <v>11.637614678899082</v>
      </c>
      <c r="DA43" s="35">
        <v>2506</v>
      </c>
      <c r="DB43" s="248">
        <f t="shared" si="126"/>
        <v>3.028938906752412</v>
      </c>
      <c r="DC43" s="35">
        <v>18790</v>
      </c>
      <c r="DD43" s="248">
        <f t="shared" si="127"/>
        <v>7.8091889357712141</v>
      </c>
      <c r="DE43" s="156">
        <v>38</v>
      </c>
      <c r="DF43" s="244">
        <f t="shared" si="128"/>
        <v>2.1666666666666665</v>
      </c>
      <c r="DG43" s="35">
        <v>81891</v>
      </c>
      <c r="DH43" s="248">
        <f t="shared" si="129"/>
        <v>12.218886198547215</v>
      </c>
      <c r="DI43" s="35">
        <v>17477</v>
      </c>
      <c r="DJ43" s="248">
        <f t="shared" si="130"/>
        <v>12.392337164750957</v>
      </c>
      <c r="DK43" s="35">
        <v>49710</v>
      </c>
      <c r="DL43" s="248">
        <f t="shared" si="131"/>
        <v>10.715767145887344</v>
      </c>
      <c r="DM43" s="35">
        <v>6985</v>
      </c>
      <c r="DN43" s="248">
        <f t="shared" si="132"/>
        <v>9.4409566517189827</v>
      </c>
      <c r="DO43" s="35">
        <v>7516</v>
      </c>
      <c r="DP43" s="248">
        <f t="shared" si="133"/>
        <v>103.38888888888889</v>
      </c>
      <c r="DQ43" s="156">
        <v>113</v>
      </c>
      <c r="DR43" s="244" t="str">
        <f t="shared" si="134"/>
        <v>-</v>
      </c>
      <c r="DS43" s="35">
        <v>80755</v>
      </c>
      <c r="DT43" s="248">
        <f t="shared" si="135"/>
        <v>3.5334867793184754</v>
      </c>
      <c r="DU43" s="35">
        <v>52248</v>
      </c>
      <c r="DV43" s="248">
        <f t="shared" si="136"/>
        <v>3.8535067347886667</v>
      </c>
      <c r="DW43" s="35">
        <v>25669</v>
      </c>
      <c r="DX43" s="248">
        <f t="shared" si="137"/>
        <v>3.7898861727934312</v>
      </c>
      <c r="DY43" s="35">
        <v>14348</v>
      </c>
      <c r="DZ43" s="248">
        <f t="shared" si="138"/>
        <v>4.4575884366679341</v>
      </c>
      <c r="EA43" s="35">
        <v>9276</v>
      </c>
      <c r="EB43" s="248">
        <f t="shared" si="139"/>
        <v>4.2794536141149688</v>
      </c>
      <c r="EC43" s="156">
        <v>931</v>
      </c>
      <c r="ED43" s="244">
        <f t="shared" si="140"/>
        <v>2.9786324786324787</v>
      </c>
    </row>
    <row r="44" spans="1:134" s="17" customFormat="1" outlineLevel="1" x14ac:dyDescent="0.25">
      <c r="A44" s="242"/>
      <c r="B44" s="34" t="s">
        <v>81</v>
      </c>
      <c r="C44" s="35">
        <v>1145484</v>
      </c>
      <c r="D44" s="248">
        <f t="shared" si="75"/>
        <v>4.7366847458645713</v>
      </c>
      <c r="E44" s="35">
        <v>476682</v>
      </c>
      <c r="F44" s="248">
        <f t="shared" si="76"/>
        <v>4.5214344456928401</v>
      </c>
      <c r="G44" s="35">
        <v>304600</v>
      </c>
      <c r="H44" s="248">
        <f t="shared" si="77"/>
        <v>3.9266501690200073</v>
      </c>
      <c r="I44" s="35">
        <v>158663</v>
      </c>
      <c r="J44" s="248">
        <f t="shared" si="78"/>
        <v>3.9937995719501451</v>
      </c>
      <c r="K44" s="35">
        <v>205010</v>
      </c>
      <c r="L44" s="248">
        <f t="shared" si="79"/>
        <v>5.9471365638766516</v>
      </c>
      <c r="M44" s="156">
        <v>21060</v>
      </c>
      <c r="N44" s="244">
        <f t="shared" si="80"/>
        <v>2.0740037950664139</v>
      </c>
      <c r="O44" s="35">
        <v>1026905</v>
      </c>
      <c r="P44" s="248">
        <f t="shared" si="81"/>
        <v>5.3665079542213787</v>
      </c>
      <c r="Q44" s="35">
        <v>430956</v>
      </c>
      <c r="R44" s="248">
        <f t="shared" si="82"/>
        <v>5.0685207350559738</v>
      </c>
      <c r="S44" s="35">
        <v>268316</v>
      </c>
      <c r="T44" s="248">
        <f t="shared" si="83"/>
        <v>4.652327785970086</v>
      </c>
      <c r="U44" s="35">
        <v>148939</v>
      </c>
      <c r="V44" s="248">
        <f t="shared" si="84"/>
        <v>4.1994763484028628</v>
      </c>
      <c r="W44" s="35">
        <v>184529</v>
      </c>
      <c r="X44" s="248">
        <f t="shared" si="85"/>
        <v>6.6861462845718096</v>
      </c>
      <c r="Y44" s="156">
        <v>7274</v>
      </c>
      <c r="Z44" s="244">
        <f t="shared" si="86"/>
        <v>0.38341574743248374</v>
      </c>
      <c r="AA44" s="35">
        <v>118579</v>
      </c>
      <c r="AB44" s="248">
        <f t="shared" si="87"/>
        <v>2.0896844628572917</v>
      </c>
      <c r="AC44" s="35">
        <v>45726</v>
      </c>
      <c r="AD44" s="248">
        <f t="shared" si="88"/>
        <v>1.9853104393810797</v>
      </c>
      <c r="AE44" s="35">
        <v>36285</v>
      </c>
      <c r="AF44" s="248">
        <f t="shared" si="89"/>
        <v>1.5273385804833879</v>
      </c>
      <c r="AG44" s="35">
        <v>9725</v>
      </c>
      <c r="AH44" s="248">
        <f t="shared" si="90"/>
        <v>2.1100095938599295</v>
      </c>
      <c r="AI44" s="35">
        <v>20480</v>
      </c>
      <c r="AJ44" s="248">
        <f t="shared" si="91"/>
        <v>2.7222828062522719</v>
      </c>
      <c r="AK44" s="156">
        <v>13786</v>
      </c>
      <c r="AL44" s="244">
        <f t="shared" si="92"/>
        <v>7.6541117388575017</v>
      </c>
      <c r="AM44" s="35">
        <v>247108</v>
      </c>
      <c r="AN44" s="248">
        <f t="shared" si="93"/>
        <v>3.1768026773942735</v>
      </c>
      <c r="AO44" s="35">
        <v>74599</v>
      </c>
      <c r="AP44" s="248">
        <f t="shared" si="94"/>
        <v>3.0122088958210078</v>
      </c>
      <c r="AQ44" s="35">
        <v>74613</v>
      </c>
      <c r="AR44" s="248">
        <f t="shared" si="95"/>
        <v>2.4355373422967124</v>
      </c>
      <c r="AS44" s="35">
        <v>68198</v>
      </c>
      <c r="AT44" s="248">
        <f t="shared" si="96"/>
        <v>2.4569140308191404</v>
      </c>
      <c r="AU44" s="35">
        <v>34169</v>
      </c>
      <c r="AV44" s="248">
        <f t="shared" si="97"/>
        <v>3.1068509615384619</v>
      </c>
      <c r="AW44" s="156">
        <v>3580</v>
      </c>
      <c r="AX44" s="244">
        <f t="shared" si="98"/>
        <v>-0.14333572625029911</v>
      </c>
      <c r="AY44" s="35">
        <v>44284</v>
      </c>
      <c r="AZ44" s="248">
        <f t="shared" si="99"/>
        <v>2.962774049217002</v>
      </c>
      <c r="BA44" s="35">
        <v>28259</v>
      </c>
      <c r="BB44" s="248">
        <f t="shared" si="100"/>
        <v>4.4564587758254488</v>
      </c>
      <c r="BC44" s="35">
        <v>8841</v>
      </c>
      <c r="BD44" s="248">
        <f t="shared" si="101"/>
        <v>1.6758474576271185</v>
      </c>
      <c r="BE44" s="35">
        <v>1667</v>
      </c>
      <c r="BF44" s="248">
        <f t="shared" si="102"/>
        <v>0.71855670103092772</v>
      </c>
      <c r="BG44" s="35">
        <v>5315</v>
      </c>
      <c r="BH44" s="248">
        <f t="shared" si="103"/>
        <v>2.7115921787709496</v>
      </c>
      <c r="BI44" s="156">
        <v>527</v>
      </c>
      <c r="BJ44" s="244">
        <f t="shared" si="104"/>
        <v>0.60670731707317072</v>
      </c>
      <c r="BK44" s="35">
        <v>65170</v>
      </c>
      <c r="BL44" s="248">
        <f t="shared" si="105"/>
        <v>11.392089750903214</v>
      </c>
      <c r="BM44" s="35">
        <v>26752</v>
      </c>
      <c r="BN44" s="248">
        <f t="shared" si="106"/>
        <v>9.0232296740352194</v>
      </c>
      <c r="BO44" s="35">
        <v>7962</v>
      </c>
      <c r="BP44" s="248">
        <f t="shared" si="107"/>
        <v>4.0424319189360354</v>
      </c>
      <c r="BQ44" s="35">
        <v>11771</v>
      </c>
      <c r="BR44" s="248">
        <f t="shared" si="108"/>
        <v>22.448207171314742</v>
      </c>
      <c r="BS44" s="35">
        <v>18857</v>
      </c>
      <c r="BT44" s="248">
        <f t="shared" si="109"/>
        <v>29.027070063694268</v>
      </c>
      <c r="BU44" s="156">
        <v>875</v>
      </c>
      <c r="BV44" s="244">
        <f t="shared" si="110"/>
        <v>7.2547169811320753</v>
      </c>
      <c r="BW44" s="35">
        <v>307060</v>
      </c>
      <c r="BX44" s="248">
        <f t="shared" si="111"/>
        <v>5.8887692376721859</v>
      </c>
      <c r="BY44" s="35">
        <v>156715</v>
      </c>
      <c r="BZ44" s="248">
        <f t="shared" si="112"/>
        <v>4.8399478293273708</v>
      </c>
      <c r="CA44" s="35">
        <v>40501</v>
      </c>
      <c r="CB44" s="248">
        <f t="shared" si="113"/>
        <v>6.2297393787932878</v>
      </c>
      <c r="CC44" s="35">
        <v>30378</v>
      </c>
      <c r="CD44" s="248">
        <f t="shared" si="114"/>
        <v>10.81563593932322</v>
      </c>
      <c r="CE44" s="35">
        <v>78745</v>
      </c>
      <c r="CF44" s="248">
        <f t="shared" si="115"/>
        <v>7.2360631733082315</v>
      </c>
      <c r="CG44" s="156">
        <v>347</v>
      </c>
      <c r="CH44" s="244">
        <f t="shared" si="116"/>
        <v>4.5079365079365079</v>
      </c>
      <c r="CI44" s="35">
        <v>51836</v>
      </c>
      <c r="CJ44" s="248">
        <f t="shared" si="117"/>
        <v>9.668038691088702</v>
      </c>
      <c r="CK44" s="35">
        <v>20794</v>
      </c>
      <c r="CL44" s="248">
        <f t="shared" si="118"/>
        <v>8.7992459943449575</v>
      </c>
      <c r="CM44" s="35">
        <v>17720</v>
      </c>
      <c r="CN44" s="248">
        <f t="shared" si="119"/>
        <v>7.7679366650173183</v>
      </c>
      <c r="CO44" s="35">
        <v>4753</v>
      </c>
      <c r="CP44" s="248">
        <f t="shared" si="120"/>
        <v>12.093663911845731</v>
      </c>
      <c r="CQ44" s="35">
        <v>8656</v>
      </c>
      <c r="CR44" s="248">
        <f t="shared" si="121"/>
        <v>19.037037037037038</v>
      </c>
      <c r="CS44" s="156">
        <v>219</v>
      </c>
      <c r="CT44" s="244">
        <f t="shared" si="122"/>
        <v>1.1262135922330097</v>
      </c>
      <c r="CU44" s="35">
        <v>31692</v>
      </c>
      <c r="CV44" s="248">
        <f t="shared" si="123"/>
        <v>6.612779245736248</v>
      </c>
      <c r="CW44" s="35">
        <v>12158</v>
      </c>
      <c r="CX44" s="248">
        <f t="shared" si="124"/>
        <v>5.3687794656888421</v>
      </c>
      <c r="CY44" s="35">
        <v>4619</v>
      </c>
      <c r="CZ44" s="248">
        <f t="shared" si="125"/>
        <v>7.1463844797178133</v>
      </c>
      <c r="DA44" s="35">
        <v>2002</v>
      </c>
      <c r="DB44" s="248">
        <f t="shared" si="126"/>
        <v>8.39906103286385</v>
      </c>
      <c r="DC44" s="35">
        <v>12989</v>
      </c>
      <c r="DD44" s="248">
        <f t="shared" si="127"/>
        <v>7.8001355013550135</v>
      </c>
      <c r="DE44" s="156">
        <v>157</v>
      </c>
      <c r="DF44" s="244">
        <f t="shared" si="128"/>
        <v>21.428571428571427</v>
      </c>
      <c r="DG44" s="35">
        <v>140386</v>
      </c>
      <c r="DH44" s="248">
        <f t="shared" si="129"/>
        <v>20.647802621434078</v>
      </c>
      <c r="DI44" s="35">
        <v>38250</v>
      </c>
      <c r="DJ44" s="248">
        <f t="shared" si="130"/>
        <v>27.125</v>
      </c>
      <c r="DK44" s="35">
        <v>83618</v>
      </c>
      <c r="DL44" s="248">
        <f t="shared" si="131"/>
        <v>20.195944233206589</v>
      </c>
      <c r="DM44" s="35">
        <v>8248</v>
      </c>
      <c r="DN44" s="248">
        <f t="shared" si="132"/>
        <v>6.6370370370370368</v>
      </c>
      <c r="DO44" s="35">
        <v>9338</v>
      </c>
      <c r="DP44" s="248">
        <f t="shared" si="133"/>
        <v>110.16666666666667</v>
      </c>
      <c r="DQ44" s="156">
        <v>199</v>
      </c>
      <c r="DR44" s="244">
        <f t="shared" si="134"/>
        <v>2.1587301587301586</v>
      </c>
      <c r="DS44" s="35">
        <v>82434</v>
      </c>
      <c r="DT44" s="248">
        <f t="shared" si="135"/>
        <v>3.40729255774166</v>
      </c>
      <c r="DU44" s="35">
        <v>52584</v>
      </c>
      <c r="DV44" s="248">
        <f t="shared" si="136"/>
        <v>4.2006725348630205</v>
      </c>
      <c r="DW44" s="35">
        <v>24314</v>
      </c>
      <c r="DX44" s="248">
        <f t="shared" si="137"/>
        <v>2.1987896329430336</v>
      </c>
      <c r="DY44" s="35">
        <v>13050</v>
      </c>
      <c r="DZ44" s="248">
        <f t="shared" si="138"/>
        <v>4.1096319498825373</v>
      </c>
      <c r="EA44" s="35">
        <v>10037</v>
      </c>
      <c r="EB44" s="248">
        <f t="shared" si="139"/>
        <v>4.6770361990950224</v>
      </c>
      <c r="EC44" s="156">
        <v>1194</v>
      </c>
      <c r="ED44" s="244">
        <f t="shared" si="140"/>
        <v>2.3351955307262569</v>
      </c>
    </row>
    <row r="45" spans="1:134" s="17" customFormat="1" outlineLevel="1" x14ac:dyDescent="0.25">
      <c r="A45" s="242"/>
      <c r="B45" s="34" t="s">
        <v>83</v>
      </c>
      <c r="C45" s="35">
        <v>1025982</v>
      </c>
      <c r="D45" s="248">
        <f t="shared" si="75"/>
        <v>3.0945269660858665</v>
      </c>
      <c r="E45" s="35">
        <v>415641</v>
      </c>
      <c r="F45" s="248">
        <f t="shared" si="76"/>
        <v>2.8022320815990485</v>
      </c>
      <c r="G45" s="35">
        <v>316527</v>
      </c>
      <c r="H45" s="248">
        <f t="shared" si="77"/>
        <v>3.2217109475032011</v>
      </c>
      <c r="I45" s="35">
        <v>141590</v>
      </c>
      <c r="J45" s="248">
        <f t="shared" si="78"/>
        <v>2.5478212934425817</v>
      </c>
      <c r="K45" s="35">
        <v>169823</v>
      </c>
      <c r="L45" s="248">
        <f t="shared" si="79"/>
        <v>3.3875109802097869</v>
      </c>
      <c r="M45" s="156">
        <v>18737</v>
      </c>
      <c r="N45" s="244">
        <f t="shared" si="80"/>
        <v>0.92470467385721622</v>
      </c>
      <c r="O45" s="35">
        <v>903812</v>
      </c>
      <c r="P45" s="248">
        <f t="shared" si="81"/>
        <v>3.3358695130726792</v>
      </c>
      <c r="Q45" s="35">
        <v>367811</v>
      </c>
      <c r="R45" s="248">
        <f t="shared" si="82"/>
        <v>2.9698117687691576</v>
      </c>
      <c r="S45" s="35">
        <v>280210</v>
      </c>
      <c r="T45" s="248">
        <f t="shared" si="83"/>
        <v>3.5306234639762</v>
      </c>
      <c r="U45" s="35">
        <v>130332</v>
      </c>
      <c r="V45" s="248">
        <f t="shared" si="84"/>
        <v>2.6393387691276669</v>
      </c>
      <c r="W45" s="35">
        <v>148414</v>
      </c>
      <c r="X45" s="248">
        <f t="shared" si="85"/>
        <v>3.7439347930318041</v>
      </c>
      <c r="Y45" s="156">
        <v>6578</v>
      </c>
      <c r="Z45" s="244">
        <f t="shared" si="86"/>
        <v>-0.20823302840635527</v>
      </c>
      <c r="AA45" s="35">
        <v>122170</v>
      </c>
      <c r="AB45" s="248">
        <f t="shared" si="87"/>
        <v>1.9002468901338903</v>
      </c>
      <c r="AC45" s="35">
        <v>47830</v>
      </c>
      <c r="AD45" s="248">
        <f t="shared" si="88"/>
        <v>1.8706037690553354</v>
      </c>
      <c r="AE45" s="35">
        <v>36317</v>
      </c>
      <c r="AF45" s="248">
        <f t="shared" si="89"/>
        <v>1.766166501637596</v>
      </c>
      <c r="AG45" s="35">
        <v>11258</v>
      </c>
      <c r="AH45" s="248">
        <f t="shared" si="90"/>
        <v>1.7471937530502686</v>
      </c>
      <c r="AI45" s="35">
        <v>21409</v>
      </c>
      <c r="AJ45" s="248">
        <f t="shared" si="91"/>
        <v>1.8849211696536856</v>
      </c>
      <c r="AK45" s="156">
        <v>12159</v>
      </c>
      <c r="AL45" s="244">
        <f t="shared" si="92"/>
        <v>7.5206727400140156</v>
      </c>
      <c r="AM45" s="35">
        <v>211682</v>
      </c>
      <c r="AN45" s="248">
        <f t="shared" si="93"/>
        <v>2.4519748214343955</v>
      </c>
      <c r="AO45" s="35">
        <v>68414</v>
      </c>
      <c r="AP45" s="248">
        <f t="shared" si="94"/>
        <v>2.5689916010224843</v>
      </c>
      <c r="AQ45" s="35">
        <v>74094</v>
      </c>
      <c r="AR45" s="248">
        <f t="shared" si="95"/>
        <v>1.9374405328258799</v>
      </c>
      <c r="AS45" s="35">
        <v>58307</v>
      </c>
      <c r="AT45" s="248">
        <f t="shared" si="96"/>
        <v>1.7979749508133787</v>
      </c>
      <c r="AU45" s="35">
        <v>29537</v>
      </c>
      <c r="AV45" s="248">
        <f t="shared" si="97"/>
        <v>3.138573630376909</v>
      </c>
      <c r="AW45" s="156">
        <v>4027</v>
      </c>
      <c r="AX45" s="244">
        <f t="shared" si="98"/>
        <v>-0.41082662765179223</v>
      </c>
      <c r="AY45" s="35">
        <v>38229</v>
      </c>
      <c r="AZ45" s="248">
        <f t="shared" si="99"/>
        <v>1.5596919986608637</v>
      </c>
      <c r="BA45" s="35">
        <v>23591</v>
      </c>
      <c r="BB45" s="248">
        <f t="shared" si="100"/>
        <v>2.5544673798402893</v>
      </c>
      <c r="BC45" s="35">
        <v>8375</v>
      </c>
      <c r="BD45" s="248">
        <f t="shared" si="101"/>
        <v>0.87654044364777062</v>
      </c>
      <c r="BE45" s="35">
        <v>1495</v>
      </c>
      <c r="BF45" s="248">
        <f t="shared" si="102"/>
        <v>9.0444930707512805E-2</v>
      </c>
      <c r="BG45" s="35">
        <v>4657</v>
      </c>
      <c r="BH45" s="248">
        <f t="shared" si="103"/>
        <v>1.3100198412698414</v>
      </c>
      <c r="BI45" s="156">
        <v>282</v>
      </c>
      <c r="BJ45" s="244">
        <f t="shared" si="104"/>
        <v>-0.33647058823529408</v>
      </c>
      <c r="BK45" s="35">
        <v>62228</v>
      </c>
      <c r="BL45" s="248">
        <f t="shared" si="105"/>
        <v>3.1593476371900273</v>
      </c>
      <c r="BM45" s="35">
        <v>27178</v>
      </c>
      <c r="BN45" s="248">
        <f t="shared" si="106"/>
        <v>2.7752465620225033</v>
      </c>
      <c r="BO45" s="35">
        <v>8488</v>
      </c>
      <c r="BP45" s="248">
        <f t="shared" si="107"/>
        <v>2.1057446030003657</v>
      </c>
      <c r="BQ45" s="35">
        <v>12535</v>
      </c>
      <c r="BR45" s="248">
        <f t="shared" si="108"/>
        <v>4.9520417853751191</v>
      </c>
      <c r="BS45" s="35">
        <v>15709</v>
      </c>
      <c r="BT45" s="248">
        <f t="shared" si="109"/>
        <v>3.7922513727882858</v>
      </c>
      <c r="BU45" s="156">
        <v>410</v>
      </c>
      <c r="BV45" s="244">
        <f t="shared" si="110"/>
        <v>2.0827067669172932</v>
      </c>
      <c r="BW45" s="35">
        <v>224228</v>
      </c>
      <c r="BX45" s="248">
        <f t="shared" si="111"/>
        <v>2.4893868658574543</v>
      </c>
      <c r="BY45" s="35">
        <v>113796</v>
      </c>
      <c r="BZ45" s="248">
        <f t="shared" si="112"/>
        <v>2.0387737662892542</v>
      </c>
      <c r="CA45" s="35">
        <v>32457</v>
      </c>
      <c r="CB45" s="248">
        <f t="shared" si="113"/>
        <v>2.8234185416421251</v>
      </c>
      <c r="CC45" s="35">
        <v>22839</v>
      </c>
      <c r="CD45" s="248">
        <f t="shared" si="114"/>
        <v>3.004032258064516</v>
      </c>
      <c r="CE45" s="35">
        <v>54354</v>
      </c>
      <c r="CF45" s="248">
        <f t="shared" si="115"/>
        <v>3.1529645476772616</v>
      </c>
      <c r="CG45" s="156">
        <v>140</v>
      </c>
      <c r="CH45" s="244">
        <f t="shared" si="116"/>
        <v>-0.18128654970760238</v>
      </c>
      <c r="CI45" s="35">
        <v>48534</v>
      </c>
      <c r="CJ45" s="248">
        <f t="shared" si="117"/>
        <v>7.1941583656930614</v>
      </c>
      <c r="CK45" s="35">
        <v>16706</v>
      </c>
      <c r="CL45" s="248">
        <f t="shared" si="118"/>
        <v>5.5539427226363278</v>
      </c>
      <c r="CM45" s="35">
        <v>19276</v>
      </c>
      <c r="CN45" s="248">
        <f t="shared" si="119"/>
        <v>7.3626898047722342</v>
      </c>
      <c r="CO45" s="35">
        <v>4440</v>
      </c>
      <c r="CP45" s="248">
        <f t="shared" si="120"/>
        <v>9.1138952164009108</v>
      </c>
      <c r="CQ45" s="35">
        <v>7679</v>
      </c>
      <c r="CR45" s="248">
        <f t="shared" si="121"/>
        <v>10.652503793626707</v>
      </c>
      <c r="CS45" s="156">
        <v>145</v>
      </c>
      <c r="CT45" s="244">
        <f t="shared" si="122"/>
        <v>1.5892857142857144</v>
      </c>
      <c r="CU45" s="35">
        <v>28154</v>
      </c>
      <c r="CV45" s="248">
        <f t="shared" si="123"/>
        <v>4.2555534814261717</v>
      </c>
      <c r="CW45" s="35">
        <v>10641</v>
      </c>
      <c r="CX45" s="248">
        <f t="shared" si="124"/>
        <v>3.6124837451235372</v>
      </c>
      <c r="CY45" s="35">
        <v>3953</v>
      </c>
      <c r="CZ45" s="248">
        <f t="shared" si="125"/>
        <v>5.7572649572649572</v>
      </c>
      <c r="DA45" s="35">
        <v>2369</v>
      </c>
      <c r="DB45" s="248">
        <f t="shared" si="126"/>
        <v>3.5645472061657033</v>
      </c>
      <c r="DC45" s="35">
        <v>11460</v>
      </c>
      <c r="DD45" s="248">
        <f t="shared" si="127"/>
        <v>4.6817055032226076</v>
      </c>
      <c r="DE45" s="156">
        <v>30</v>
      </c>
      <c r="DF45" s="244" t="str">
        <f t="shared" si="128"/>
        <v>-</v>
      </c>
      <c r="DG45" s="35">
        <v>146195</v>
      </c>
      <c r="DH45" s="248">
        <f t="shared" si="129"/>
        <v>18.639306824288017</v>
      </c>
      <c r="DI45" s="35">
        <v>34627</v>
      </c>
      <c r="DJ45" s="248">
        <f t="shared" si="130"/>
        <v>37.135462555066077</v>
      </c>
      <c r="DK45" s="35">
        <v>95576</v>
      </c>
      <c r="DL45" s="248">
        <f t="shared" si="131"/>
        <v>15.788336553662393</v>
      </c>
      <c r="DM45" s="35">
        <v>7155</v>
      </c>
      <c r="DN45" s="248">
        <f t="shared" si="132"/>
        <v>7.1958762886597931</v>
      </c>
      <c r="DO45" s="35">
        <v>8690</v>
      </c>
      <c r="DP45" s="248">
        <f t="shared" si="133"/>
        <v>104.97560975609755</v>
      </c>
      <c r="DQ45" s="156">
        <v>0</v>
      </c>
      <c r="DR45" s="244">
        <f t="shared" si="134"/>
        <v>-1</v>
      </c>
      <c r="DS45" s="35">
        <v>89863</v>
      </c>
      <c r="DT45" s="248">
        <f t="shared" si="135"/>
        <v>2.4905030102932608</v>
      </c>
      <c r="DU45" s="35">
        <v>51848</v>
      </c>
      <c r="DV45" s="248">
        <f t="shared" si="136"/>
        <v>2.5700612821042483</v>
      </c>
      <c r="DW45" s="35">
        <v>28954</v>
      </c>
      <c r="DX45" s="248">
        <f t="shared" si="137"/>
        <v>1.6386585254716119</v>
      </c>
      <c r="DY45" s="35">
        <v>12690</v>
      </c>
      <c r="DZ45" s="248">
        <f t="shared" si="138"/>
        <v>2.9046153846153846</v>
      </c>
      <c r="EA45" s="35">
        <v>9568</v>
      </c>
      <c r="EB45" s="248">
        <f t="shared" si="139"/>
        <v>2.5582000743770918</v>
      </c>
      <c r="EC45" s="156">
        <v>1303</v>
      </c>
      <c r="ED45" s="244">
        <f t="shared" si="140"/>
        <v>0.98024316109422482</v>
      </c>
    </row>
    <row r="46" spans="1:134" s="17" customFormat="1" ht="15.75" x14ac:dyDescent="0.25">
      <c r="A46" s="242"/>
      <c r="B46" s="249">
        <v>2021</v>
      </c>
      <c r="C46" s="250">
        <f>SUM(C34:C45)</f>
        <v>6697165</v>
      </c>
      <c r="D46" s="251">
        <f>IFERROR(C46/C59-1,"-")</f>
        <v>0.44590854880733288</v>
      </c>
      <c r="E46" s="250">
        <f>SUM(E34:E45)</f>
        <v>2762750</v>
      </c>
      <c r="F46" s="251">
        <f>IFERROR(E46/E59-1,"-")</f>
        <v>0.43003553413787654</v>
      </c>
      <c r="G46" s="250">
        <f>SUM(G34:G45)</f>
        <v>1789513</v>
      </c>
      <c r="H46" s="251">
        <f>IFERROR(G46/G59-1,"-")</f>
        <v>0.34405843363313737</v>
      </c>
      <c r="I46" s="250">
        <f>SUM(I34:I45)</f>
        <v>1024015</v>
      </c>
      <c r="J46" s="251">
        <f>IFERROR(I46/I59-1,"-")</f>
        <v>0.56887633942387539</v>
      </c>
      <c r="K46" s="250">
        <f>SUM(K34:K45)</f>
        <v>1188784</v>
      </c>
      <c r="L46" s="251">
        <f>IFERROR(K46/K59-1,"-")</f>
        <v>0.49492525901865281</v>
      </c>
      <c r="M46" s="252">
        <f>SUM(M34:M45)</f>
        <v>161172</v>
      </c>
      <c r="N46" s="253">
        <f>IFERROR(M46/M59-1,"-")</f>
        <v>0.30287377228082946</v>
      </c>
      <c r="O46" s="250">
        <f>SUM(O34:O45)</f>
        <v>5278731</v>
      </c>
      <c r="P46" s="251">
        <f>IFERROR(O46/O59-1,"-")</f>
        <v>0.3822408997618727</v>
      </c>
      <c r="Q46" s="250">
        <f>SUM(Q34:Q45)</f>
        <v>2189109</v>
      </c>
      <c r="R46" s="251">
        <f>IFERROR(Q46/Q59-1,"-")</f>
        <v>0.38622970626564901</v>
      </c>
      <c r="S46" s="250">
        <f>SUM(S34:S45)</f>
        <v>1399181</v>
      </c>
      <c r="T46" s="251">
        <f>IFERROR(S46/S59-1,"-")</f>
        <v>0.28302961223406253</v>
      </c>
      <c r="U46" s="250">
        <f>SUM(U34:U45)</f>
        <v>877604</v>
      </c>
      <c r="V46" s="251">
        <f>IFERROR(U46/U59-1,"-")</f>
        <v>0.54994286642753565</v>
      </c>
      <c r="W46" s="250">
        <f>SUM(W34:W45)</f>
        <v>902978</v>
      </c>
      <c r="X46" s="251">
        <f>IFERROR(W46/W59-1,"-")</f>
        <v>0.36499658364624721</v>
      </c>
      <c r="Y46" s="252">
        <f>SUM(Y34:Y45)</f>
        <v>72258</v>
      </c>
      <c r="Z46" s="253">
        <f>IFERROR(Y46/Y59-1,"-")</f>
        <v>-0.23461184022371218</v>
      </c>
      <c r="AA46" s="250">
        <f>SUM(AA34:AA45)</f>
        <v>1418435</v>
      </c>
      <c r="AB46" s="251">
        <f>IFERROR(AA46/AA59-1,"-")</f>
        <v>0.74503807026975832</v>
      </c>
      <c r="AC46" s="250">
        <f>SUM(AC34:AC45)</f>
        <v>573642</v>
      </c>
      <c r="AD46" s="251">
        <f>IFERROR(AC46/AC59-1,"-")</f>
        <v>0.62614453937782422</v>
      </c>
      <c r="AE46" s="250">
        <f>SUM(AE34:AE45)</f>
        <v>390335</v>
      </c>
      <c r="AF46" s="251">
        <f>IFERROR(AE46/AE59-1,"-")</f>
        <v>0.6203465395855472</v>
      </c>
      <c r="AG46" s="250">
        <f>SUM(AG34:AG45)</f>
        <v>146413</v>
      </c>
      <c r="AH46" s="251">
        <f>IFERROR(AG46/AG59-1,"-")</f>
        <v>0.6928315412186381</v>
      </c>
      <c r="AI46" s="250">
        <f>SUM(AI34:AI45)</f>
        <v>285807</v>
      </c>
      <c r="AJ46" s="251">
        <f>IFERROR(AI46/AI59-1,"-")</f>
        <v>1.1378178037414637</v>
      </c>
      <c r="AK46" s="252">
        <f>SUM(AK34:AK45)</f>
        <v>88913</v>
      </c>
      <c r="AL46" s="253">
        <f>IFERROR(AK46/AK59-1,"-")</f>
        <v>2.0347805310942726</v>
      </c>
      <c r="AM46" s="250">
        <f>SUM(AM34:AM45)</f>
        <v>1297534</v>
      </c>
      <c r="AN46" s="251">
        <f>IFERROR(AM46/AM59-1,"-")</f>
        <v>0.45194550003804612</v>
      </c>
      <c r="AO46" s="250">
        <f>SUM(AO34:AO45)</f>
        <v>393332</v>
      </c>
      <c r="AP46" s="251">
        <f>IFERROR(AO46/AO59-1,"-")</f>
        <v>0.39076013549349753</v>
      </c>
      <c r="AQ46" s="250">
        <f>SUM(AQ34:AQ45)</f>
        <v>407466</v>
      </c>
      <c r="AR46" s="251">
        <f>IFERROR(AQ46/AQ59-1,"-")</f>
        <v>0.39237495771269226</v>
      </c>
      <c r="AS46" s="250">
        <f>SUM(AS34:AS45)</f>
        <v>405615</v>
      </c>
      <c r="AT46" s="251">
        <f>IFERROR(AS46/AS59-1,"-")</f>
        <v>0.4881022262007837</v>
      </c>
      <c r="AU46" s="250">
        <f>SUM(AU34:AU45)</f>
        <v>163478</v>
      </c>
      <c r="AV46" s="251">
        <f>IFERROR(AU46/AU59-1,"-")</f>
        <v>0.29879477869848814</v>
      </c>
      <c r="AW46" s="252">
        <f>SUM(AW34:AW45)</f>
        <v>44688</v>
      </c>
      <c r="AX46" s="253">
        <f>IFERROR(AW46/AW59-1,"-")</f>
        <v>-0.23598502333692362</v>
      </c>
      <c r="AY46" s="250">
        <f>SUM(AY34:AY45)</f>
        <v>251126</v>
      </c>
      <c r="AZ46" s="251">
        <f>IFERROR(AY46/AY59-1,"-")</f>
        <v>0.60886417364452328</v>
      </c>
      <c r="BA46" s="250">
        <f>SUM(BA34:BA45)</f>
        <v>153738</v>
      </c>
      <c r="BB46" s="251">
        <f>IFERROR(BA46/BA59-1,"-")</f>
        <v>0.61257434154630408</v>
      </c>
      <c r="BC46" s="250">
        <f>SUM(BC34:BC45)</f>
        <v>57611</v>
      </c>
      <c r="BD46" s="251">
        <f>IFERROR(BC46/BC59-1,"-")</f>
        <v>0.81166666666666676</v>
      </c>
      <c r="BE46" s="250">
        <f>SUM(BE34:BE45)</f>
        <v>11009</v>
      </c>
      <c r="BF46" s="251">
        <f>IFERROR(BE46/BE59-1,"-")</f>
        <v>0.29487179487179493</v>
      </c>
      <c r="BG46" s="250">
        <f>SUM(BG34:BG45)</f>
        <v>25741</v>
      </c>
      <c r="BH46" s="251">
        <f>IFERROR(BG46/BG59-1,"-")</f>
        <v>0.45874419131814581</v>
      </c>
      <c r="BI46" s="252">
        <f>SUM(BI34:BI45)</f>
        <v>2671</v>
      </c>
      <c r="BJ46" s="253">
        <f>IFERROR(BI46/BI59-1,"-")</f>
        <v>0.13273960983884647</v>
      </c>
      <c r="BK46" s="250">
        <f>SUM(BK34:BK45)</f>
        <v>460424</v>
      </c>
      <c r="BL46" s="251">
        <f>IFERROR(BK46/BK59-1,"-")</f>
        <v>1.250196710896073</v>
      </c>
      <c r="BM46" s="250">
        <f>SUM(BM34:BM45)</f>
        <v>202743</v>
      </c>
      <c r="BN46" s="251">
        <f>IFERROR(BM46/BM59-1,"-")</f>
        <v>1.3581622564699041</v>
      </c>
      <c r="BO46" s="250">
        <f>SUM(BO34:BO45)</f>
        <v>73774</v>
      </c>
      <c r="BP46" s="251">
        <f>IFERROR(BO46/BO59-1,"-")</f>
        <v>1.3882809970864356</v>
      </c>
      <c r="BQ46" s="250">
        <f>SUM(BQ34:BQ45)</f>
        <v>80514</v>
      </c>
      <c r="BR46" s="251">
        <f>IFERROR(BQ46/BQ59-1,"-")</f>
        <v>1.2476131985930432</v>
      </c>
      <c r="BS46" s="250">
        <f>SUM(BS34:BS45)</f>
        <v>112304</v>
      </c>
      <c r="BT46" s="251">
        <f>IFERROR(BS46/BS59-1,"-")</f>
        <v>1.1081243429944436</v>
      </c>
      <c r="BU46" s="252">
        <f>SUM(BU34:BU45)</f>
        <v>4596</v>
      </c>
      <c r="BV46" s="253">
        <f>IFERROR(BU46/BU59-1,"-")</f>
        <v>0.59141274238227148</v>
      </c>
      <c r="BW46" s="250">
        <f>SUM(BW34:BW45)</f>
        <v>1288931</v>
      </c>
      <c r="BX46" s="251">
        <f>IFERROR(BW46/BW59-1,"-")</f>
        <v>9.7299681008377936E-2</v>
      </c>
      <c r="BY46" s="250">
        <f>SUM(BY34:BY45)</f>
        <v>627514</v>
      </c>
      <c r="BZ46" s="251">
        <f>IFERROR(BY46/BY59-1,"-")</f>
        <v>7.1201289168390858E-2</v>
      </c>
      <c r="CA46" s="250">
        <f>SUM(CA34:CA45)</f>
        <v>187478</v>
      </c>
      <c r="CB46" s="251">
        <f>IFERROR(CA46/CA59-1,"-")</f>
        <v>9.3504114974306995E-2</v>
      </c>
      <c r="CC46" s="250">
        <f>SUM(CC34:CC45)</f>
        <v>131267</v>
      </c>
      <c r="CD46" s="251">
        <f>IFERROR(CC46/CC59-1,"-")</f>
        <v>0.16849001682407705</v>
      </c>
      <c r="CE46" s="250">
        <f>SUM(CE34:CE45)</f>
        <v>340317</v>
      </c>
      <c r="CF46" s="251">
        <f>IFERROR(CE46/CE59-1,"-")</f>
        <v>0.13553689226118371</v>
      </c>
      <c r="CG46" s="252">
        <f>SUM(CG34:CG45)</f>
        <v>3136</v>
      </c>
      <c r="CH46" s="253">
        <f>IFERROR(CG46/CG59-1,"-")</f>
        <v>-0.63653222067686599</v>
      </c>
      <c r="CI46" s="250">
        <f>SUM(CI34:CI45)</f>
        <v>314758</v>
      </c>
      <c r="CJ46" s="251">
        <f>IFERROR(CI46/CI59-1,"-")</f>
        <v>0.80318176870592417</v>
      </c>
      <c r="CK46" s="250">
        <f>SUM(CK34:CK45)</f>
        <v>116178</v>
      </c>
      <c r="CL46" s="251">
        <f>IFERROR(CK46/CK59-1,"-")</f>
        <v>1.0110089837461702</v>
      </c>
      <c r="CM46" s="250">
        <f>SUM(CM34:CM45)</f>
        <v>126644</v>
      </c>
      <c r="CN46" s="251">
        <f>IFERROR(CM46/CM59-1,"-")</f>
        <v>0.85485595442096174</v>
      </c>
      <c r="CO46" s="250">
        <f>SUM(CO34:CO45)</f>
        <v>28613</v>
      </c>
      <c r="CP46" s="251">
        <f>IFERROR(CO46/CO59-1,"-")</f>
        <v>0.74757222256153422</v>
      </c>
      <c r="CQ46" s="250">
        <f>SUM(CQ34:CQ45)</f>
        <v>41477</v>
      </c>
      <c r="CR46" s="251">
        <f>IFERROR(CQ46/CQ59-1,"-")</f>
        <v>0.52304189769764631</v>
      </c>
      <c r="CS46" s="252">
        <f>SUM(CS34:CS45)</f>
        <v>2935</v>
      </c>
      <c r="CT46" s="253">
        <f>IFERROR(CS46/CS59-1,"-")</f>
        <v>-0.54769610109415934</v>
      </c>
      <c r="CU46" s="250">
        <f>SUM(CU34:CU45)</f>
        <v>178730</v>
      </c>
      <c r="CV46" s="251">
        <f>IFERROR(CU46/CU59-1,"-")</f>
        <v>0.50880480845531739</v>
      </c>
      <c r="CW46" s="250">
        <f>SUM(CW34:CW45)</f>
        <v>60835</v>
      </c>
      <c r="CX46" s="251">
        <f>IFERROR(CW46/CW59-1,"-")</f>
        <v>0.49163887799136918</v>
      </c>
      <c r="CY46" s="250">
        <f>SUM(CY34:CY45)</f>
        <v>24357</v>
      </c>
      <c r="CZ46" s="251">
        <f>IFERROR(CY46/CY59-1,"-")</f>
        <v>0.26747150960087418</v>
      </c>
      <c r="DA46" s="250">
        <f>SUM(DA34:DA45)</f>
        <v>11626</v>
      </c>
      <c r="DB46" s="251">
        <f>IFERROR(DA46/DA59-1,"-")</f>
        <v>0.40241254523522318</v>
      </c>
      <c r="DC46" s="250">
        <f>SUM(DC34:DC45)</f>
        <v>82411</v>
      </c>
      <c r="DD46" s="251">
        <f>IFERROR(DC46/DC59-1,"-")</f>
        <v>0.60485677007263727</v>
      </c>
      <c r="DE46" s="252">
        <f>SUM(DE34:DE45)</f>
        <v>367</v>
      </c>
      <c r="DF46" s="253">
        <f>IFERROR(DE46/DE59-1,"-")</f>
        <v>-0.30360531309297911</v>
      </c>
      <c r="DG46" s="250">
        <f>SUM(DG34:DG45)</f>
        <v>449249</v>
      </c>
      <c r="DH46" s="251">
        <f>IFERROR(DG46/DG59-1,"-")</f>
        <v>-0.16758107880249995</v>
      </c>
      <c r="DI46" s="250">
        <f>SUM(DI34:DI45)</f>
        <v>102335</v>
      </c>
      <c r="DJ46" s="251">
        <f>IFERROR(DI46/DI59-1,"-")</f>
        <v>-0.34475406267207931</v>
      </c>
      <c r="DK46" s="250">
        <f>SUM(DK34:DK45)</f>
        <v>273883</v>
      </c>
      <c r="DL46" s="251">
        <f>IFERROR(DK46/DK59-1,"-")</f>
        <v>-0.14406747879568227</v>
      </c>
      <c r="DM46" s="250">
        <f>SUM(DM34:DM45)</f>
        <v>37476</v>
      </c>
      <c r="DN46" s="251">
        <f>IFERROR(DM46/DM59-1,"-")</f>
        <v>0.30637571025203059</v>
      </c>
      <c r="DO46" s="250">
        <f>SUM(DO34:DO45)</f>
        <v>34577</v>
      </c>
      <c r="DP46" s="251">
        <f>IFERROR(DO46/DO59-1,"-")</f>
        <v>0.21331321496245348</v>
      </c>
      <c r="DQ46" s="252">
        <f>SUM(DQ34:DQ45)</f>
        <v>687</v>
      </c>
      <c r="DR46" s="253">
        <f>IFERROR(DQ46/DQ59-1,"-")</f>
        <v>-0.8974779883599463</v>
      </c>
      <c r="DS46" s="250">
        <f>SUM(DS34:DS45)</f>
        <v>650891</v>
      </c>
      <c r="DT46" s="251">
        <f>IFERROR(DS46/DS59-1,"-")</f>
        <v>0.83112305182017665</v>
      </c>
      <c r="DU46" s="250">
        <f>SUM(DU34:DU45)</f>
        <v>394218</v>
      </c>
      <c r="DV46" s="251">
        <f>IFERROR(DU46/DU59-1,"-")</f>
        <v>0.87934955163684725</v>
      </c>
      <c r="DW46" s="250">
        <f>SUM(DW34:DW45)</f>
        <v>197940</v>
      </c>
      <c r="DX46" s="251">
        <f>IFERROR(DW46/DW59-1,"-")</f>
        <v>0.56630319527750972</v>
      </c>
      <c r="DY46" s="250">
        <f>SUM(DY34:DY45)</f>
        <v>106751</v>
      </c>
      <c r="DZ46" s="251">
        <f>IFERROR(DY46/DY59-1,"-")</f>
        <v>0.79241734808670694</v>
      </c>
      <c r="EA46" s="250">
        <f>SUM(EA34:EA45)</f>
        <v>61498</v>
      </c>
      <c r="EB46" s="251">
        <f>IFERROR(EA46/EA59-1,"-")</f>
        <v>0.51611074131597756</v>
      </c>
      <c r="EC46" s="252">
        <f>SUM(EC34:EC45)</f>
        <v>11636</v>
      </c>
      <c r="ED46" s="253">
        <f>IFERROR(EC46/EC59-1,"-")</f>
        <v>0.59440942724033974</v>
      </c>
    </row>
    <row r="47" spans="1:134" s="17" customFormat="1" outlineLevel="1" x14ac:dyDescent="0.25">
      <c r="A47" s="242"/>
      <c r="B47" s="34" t="s">
        <v>61</v>
      </c>
      <c r="C47" s="35">
        <v>1233023</v>
      </c>
      <c r="D47" s="248">
        <f>IFERROR(C47/C60-1,"-")</f>
        <v>-5.7630224972256783E-2</v>
      </c>
      <c r="E47" s="35">
        <v>512153</v>
      </c>
      <c r="F47" s="248">
        <f>IFERROR(E47/E60-1,"-")</f>
        <v>-1.9992307707026979E-2</v>
      </c>
      <c r="G47" s="35">
        <v>405209</v>
      </c>
      <c r="H47" s="248">
        <f>IFERROR(G47/G60-1,"-")</f>
        <v>-4.4582037503801963E-2</v>
      </c>
      <c r="I47" s="35">
        <v>149141</v>
      </c>
      <c r="J47" s="248">
        <f>IFERROR(I47/I60-1,"-")</f>
        <v>-0.1352540761184684</v>
      </c>
      <c r="K47" s="35">
        <v>209769</v>
      </c>
      <c r="L47" s="248">
        <f>IFERROR(K47/K60-1,"-")</f>
        <v>-0.12534295125714046</v>
      </c>
      <c r="M47" s="156">
        <v>36618</v>
      </c>
      <c r="N47" s="244">
        <f>IFERROR(M47/M60-1,"-")</f>
        <v>-0.12903455985538614</v>
      </c>
      <c r="O47" s="35">
        <v>1115192</v>
      </c>
      <c r="P47" s="248">
        <f>IFERROR(O47/O60-1,"-")</f>
        <v>-5.1432430662292417E-2</v>
      </c>
      <c r="Q47" s="35">
        <v>458860</v>
      </c>
      <c r="R47" s="248">
        <f>IFERROR(Q47/Q60-1,"-")</f>
        <v>-2.8324820640527215E-2</v>
      </c>
      <c r="S47" s="35">
        <v>366401</v>
      </c>
      <c r="T47" s="248">
        <f>IFERROR(S47/S60-1,"-")</f>
        <v>2.415749703160941E-3</v>
      </c>
      <c r="U47" s="35">
        <v>138174</v>
      </c>
      <c r="V47" s="248">
        <f>IFERROR(U47/U60-1,"-")</f>
        <v>-0.15908565307886124</v>
      </c>
      <c r="W47" s="35">
        <v>194252</v>
      </c>
      <c r="X47" s="248">
        <f>IFERROR(W47/W60-1,"-")</f>
        <v>-0.12404401154401157</v>
      </c>
      <c r="Y47" s="156">
        <v>33210</v>
      </c>
      <c r="Z47" s="244">
        <f>IFERROR(Y47/Y60-1,"-")</f>
        <v>-0.13773854342463976</v>
      </c>
      <c r="AA47" s="35">
        <v>117832</v>
      </c>
      <c r="AB47" s="248">
        <f>IFERROR(AA47/AA60-1,"-")</f>
        <v>-0.11250367179085474</v>
      </c>
      <c r="AC47" s="35">
        <v>53294</v>
      </c>
      <c r="AD47" s="248">
        <f>IFERROR(AC47/AC60-1,"-")</f>
        <v>5.8155465104735349E-2</v>
      </c>
      <c r="AE47" s="35">
        <v>38808</v>
      </c>
      <c r="AF47" s="248">
        <f>IFERROR(AE47/AE60-1,"-")</f>
        <v>-0.33773613884195974</v>
      </c>
      <c r="AG47" s="35">
        <v>10966</v>
      </c>
      <c r="AH47" s="248">
        <f>IFERROR(AG47/AG60-1,"-")</f>
        <v>0.34486141770909984</v>
      </c>
      <c r="AI47" s="35">
        <v>15518</v>
      </c>
      <c r="AJ47" s="248">
        <f>IFERROR(AI47/AI60-1,"-")</f>
        <v>-0.14127607769354211</v>
      </c>
      <c r="AK47" s="156">
        <v>3408</v>
      </c>
      <c r="AL47" s="244">
        <f>IFERROR(AK47/AK60-1,"-")</f>
        <v>-3.4013605442176909E-2</v>
      </c>
      <c r="AM47" s="35">
        <v>236593</v>
      </c>
      <c r="AN47" s="248">
        <f>IFERROR(AM47/AM60-1,"-")</f>
        <v>-3.965303090574035E-2</v>
      </c>
      <c r="AO47" s="35">
        <v>81631</v>
      </c>
      <c r="AP47" s="248">
        <f>IFERROR(AO47/AO60-1,"-")</f>
        <v>-3.8696609630580414E-2</v>
      </c>
      <c r="AQ47" s="35">
        <v>92114</v>
      </c>
      <c r="AR47" s="248">
        <f>IFERROR(AQ47/AQ60-1,"-")</f>
        <v>0.1128373643897842</v>
      </c>
      <c r="AS47" s="35">
        <v>63675</v>
      </c>
      <c r="AT47" s="248">
        <f>IFERROR(AS47/AS60-1,"-")</f>
        <v>-9.3645913399948766E-2</v>
      </c>
      <c r="AU47" s="35">
        <v>41469</v>
      </c>
      <c r="AV47" s="248">
        <f>IFERROR(AU47/AU60-1,"-")</f>
        <v>0.16058884442081101</v>
      </c>
      <c r="AW47" s="156">
        <v>20603</v>
      </c>
      <c r="AX47" s="244">
        <f>IFERROR(AW47/AW60-1,"-")</f>
        <v>-1.1087645195353768E-2</v>
      </c>
      <c r="AY47" s="35">
        <v>31446</v>
      </c>
      <c r="AZ47" s="248">
        <f>IFERROR(AY47/AY60-1,"-")</f>
        <v>-6.8404680788031413E-2</v>
      </c>
      <c r="BA47" s="35">
        <v>20157</v>
      </c>
      <c r="BB47" s="248">
        <f>IFERROR(BA47/BA60-1,"-")</f>
        <v>-3.2262710643813919E-2</v>
      </c>
      <c r="BC47" s="35">
        <v>6184</v>
      </c>
      <c r="BD47" s="248">
        <f>IFERROR(BC47/BC60-1,"-")</f>
        <v>-0.19761256001038019</v>
      </c>
      <c r="BE47" s="35">
        <v>1280</v>
      </c>
      <c r="BF47" s="248">
        <f>IFERROR(BE47/BE60-1,"-")</f>
        <v>-6.1583577712609916E-2</v>
      </c>
      <c r="BG47" s="35">
        <v>3381</v>
      </c>
      <c r="BH47" s="248">
        <f>IFERROR(BG47/BG60-1,"-")</f>
        <v>-0.13017751479289941</v>
      </c>
      <c r="BI47" s="156">
        <v>457</v>
      </c>
      <c r="BJ47" s="244">
        <f>IFERROR(BI47/BI60-1,"-")</f>
        <v>-0.15837937384898715</v>
      </c>
      <c r="BK47" s="35">
        <v>42401</v>
      </c>
      <c r="BL47" s="248">
        <f>IFERROR(BK47/BK60-1,"-")</f>
        <v>0.19050426774483387</v>
      </c>
      <c r="BM47" s="35">
        <v>18609</v>
      </c>
      <c r="BN47" s="248">
        <f>IFERROR(BM47/BM60-1,"-")</f>
        <v>0.28515193370165748</v>
      </c>
      <c r="BO47" s="35">
        <v>6141</v>
      </c>
      <c r="BP47" s="248">
        <f>IFERROR(BO47/BO60-1,"-")</f>
        <v>0.1491392215568863</v>
      </c>
      <c r="BQ47" s="35">
        <v>7283</v>
      </c>
      <c r="BR47" s="248">
        <f>IFERROR(BQ47/BQ60-1,"-")</f>
        <v>4.0131391031134056E-2</v>
      </c>
      <c r="BS47" s="35">
        <v>10431</v>
      </c>
      <c r="BT47" s="248">
        <f>IFERROR(BS47/BS60-1,"-")</f>
        <v>0.1691324815063886</v>
      </c>
      <c r="BU47" s="156">
        <v>734</v>
      </c>
      <c r="BV47" s="244">
        <f>IFERROR(BU47/BU60-1,"-")</f>
        <v>-3.03830911492734E-2</v>
      </c>
      <c r="BW47" s="35">
        <v>342551</v>
      </c>
      <c r="BX47" s="248">
        <f>IFERROR(BW47/BW60-1,"-")</f>
        <v>-7.0473404572861331E-2</v>
      </c>
      <c r="BY47" s="35">
        <v>172354</v>
      </c>
      <c r="BZ47" s="248">
        <f>IFERROR(BY47/BY60-1,"-")</f>
        <v>-3.3012040081239702E-2</v>
      </c>
      <c r="CA47" s="35">
        <v>55003</v>
      </c>
      <c r="CB47" s="248">
        <f>IFERROR(CA47/CA60-1,"-")</f>
        <v>3.1738290409108805E-2</v>
      </c>
      <c r="CC47" s="35">
        <v>29231</v>
      </c>
      <c r="CD47" s="248">
        <f>IFERROR(CC47/CC60-1,"-")</f>
        <v>-0.31434133983861889</v>
      </c>
      <c r="CE47" s="35">
        <v>86502</v>
      </c>
      <c r="CF47" s="248">
        <f>IFERROR(CE47/CE60-1,"-")</f>
        <v>-0.20753057578672529</v>
      </c>
      <c r="CG47" s="156">
        <v>3389</v>
      </c>
      <c r="CH47" s="244">
        <f>IFERROR(CG47/CG60-1,"-")</f>
        <v>-0.53047935716264893</v>
      </c>
      <c r="CI47" s="35">
        <v>50893</v>
      </c>
      <c r="CJ47" s="248">
        <f>IFERROR(CI47/CI60-1,"-")</f>
        <v>4.0969523419922327E-2</v>
      </c>
      <c r="CK47" s="35">
        <v>16702</v>
      </c>
      <c r="CL47" s="248">
        <f>IFERROR(CK47/CK60-1,"-")</f>
        <v>0.10302469951129312</v>
      </c>
      <c r="CM47" s="35">
        <v>18391</v>
      </c>
      <c r="CN47" s="248">
        <f>IFERROR(CM47/CM60-1,"-")</f>
        <v>-6.4737591537835648E-2</v>
      </c>
      <c r="CO47" s="35">
        <v>4605</v>
      </c>
      <c r="CP47" s="248">
        <f>IFERROR(CO47/CO60-1,"-")</f>
        <v>5.4258241758241788E-2</v>
      </c>
      <c r="CQ47" s="35">
        <v>8353</v>
      </c>
      <c r="CR47" s="248">
        <f>IFERROR(CQ47/CQ60-1,"-")</f>
        <v>-6.2303547373147694E-2</v>
      </c>
      <c r="CS47" s="156">
        <v>2298</v>
      </c>
      <c r="CT47" s="244">
        <f>IFERROR(CS47/CS60-1,"-")</f>
        <v>6.9832402234636826E-2</v>
      </c>
      <c r="CU47" s="35">
        <v>36506</v>
      </c>
      <c r="CV47" s="248">
        <f>IFERROR(CU47/CU60-1,"-")</f>
        <v>-8.4649716664159325E-2</v>
      </c>
      <c r="CW47" s="35">
        <v>12433</v>
      </c>
      <c r="CX47" s="248">
        <f>IFERROR(CW47/CW60-1,"-")</f>
        <v>0.10427213784527933</v>
      </c>
      <c r="CY47" s="35">
        <v>7169</v>
      </c>
      <c r="CZ47" s="248">
        <f>IFERROR(CY47/CY60-1,"-")</f>
        <v>9.3001982009452755E-2</v>
      </c>
      <c r="DA47" s="35">
        <v>1972</v>
      </c>
      <c r="DB47" s="248">
        <f>IFERROR(DA47/DA60-1,"-")</f>
        <v>-0.29747060919130741</v>
      </c>
      <c r="DC47" s="35">
        <v>15698</v>
      </c>
      <c r="DD47" s="248">
        <f>IFERROR(DC47/DC60-1,"-")</f>
        <v>-0.19315378289473684</v>
      </c>
      <c r="DE47" s="156">
        <v>258</v>
      </c>
      <c r="DF47" s="244">
        <f>IFERROR(DE47/DE60-1,"-")</f>
        <v>1.1680672268907561</v>
      </c>
      <c r="DG47" s="35">
        <v>219534</v>
      </c>
      <c r="DH47" s="248">
        <f>IFERROR(DG47/DG60-1,"-")</f>
        <v>-1.6358626251764208E-2</v>
      </c>
      <c r="DI47" s="35">
        <v>58935</v>
      </c>
      <c r="DJ47" s="248">
        <f>IFERROR(DI47/DI60-1,"-")</f>
        <v>-3.3139201049954936E-2</v>
      </c>
      <c r="DK47" s="35">
        <v>135939</v>
      </c>
      <c r="DL47" s="248">
        <f>IFERROR(DK47/DK60-1,"-")</f>
        <v>3.4620211116851429E-3</v>
      </c>
      <c r="DM47" s="35">
        <v>9893</v>
      </c>
      <c r="DN47" s="248">
        <f>IFERROR(DM47/DM60-1,"-")</f>
        <v>-0.20671958944751823</v>
      </c>
      <c r="DO47" s="35">
        <v>12196</v>
      </c>
      <c r="DP47" s="248">
        <f>IFERROR(DO47/DO60-1,"-")</f>
        <v>-2.9830562405536498E-2</v>
      </c>
      <c r="DQ47" s="156">
        <v>3036</v>
      </c>
      <c r="DR47" s="244">
        <f>IFERROR(DQ47/DQ60-1,"-")</f>
        <v>0.40490513651087467</v>
      </c>
      <c r="DS47" s="35">
        <v>97677</v>
      </c>
      <c r="DT47" s="248">
        <f>IFERROR(DS47/DS60-1,"-")</f>
        <v>-9.5884705098300604E-2</v>
      </c>
      <c r="DU47" s="35">
        <v>59085</v>
      </c>
      <c r="DV47" s="248">
        <f>IFERROR(DU47/DU60-1,"-")</f>
        <v>-8.1261370527592525E-2</v>
      </c>
      <c r="DW47" s="35">
        <v>36270</v>
      </c>
      <c r="DX47" s="248">
        <f>IFERROR(DW47/DW60-1,"-")</f>
        <v>-0.1668772252210865</v>
      </c>
      <c r="DY47" s="35">
        <v>14685</v>
      </c>
      <c r="DZ47" s="248">
        <f>IFERROR(DY47/DY60-1,"-")</f>
        <v>-0.10919017288444044</v>
      </c>
      <c r="EA47" s="35">
        <v>11458</v>
      </c>
      <c r="EB47" s="248">
        <f>IFERROR(EA47/EA60-1,"-")</f>
        <v>-0.2772801816576258</v>
      </c>
      <c r="EC47" s="156">
        <v>2166</v>
      </c>
      <c r="ED47" s="244">
        <f>IFERROR(EC47/EC60-1,"-")</f>
        <v>-0.51727211945620688</v>
      </c>
    </row>
    <row r="48" spans="1:134" s="17" customFormat="1" outlineLevel="1" x14ac:dyDescent="0.25">
      <c r="A48" s="242"/>
      <c r="B48" s="34" t="s">
        <v>63</v>
      </c>
      <c r="C48" s="35">
        <v>1296405</v>
      </c>
      <c r="D48" s="248">
        <f>IFERROR(C48/C61-1,"-")</f>
        <v>2.2102035799267394E-3</v>
      </c>
      <c r="E48" s="35">
        <v>528873</v>
      </c>
      <c r="F48" s="248">
        <f>IFERROR(E48/E61-1,"-")</f>
        <v>2.9176072234762929E-2</v>
      </c>
      <c r="G48" s="35">
        <v>387432</v>
      </c>
      <c r="H48" s="248">
        <f>IFERROR(G48/G61-1,"-")</f>
        <v>-3.8923603962066178E-2</v>
      </c>
      <c r="I48" s="35">
        <v>175618</v>
      </c>
      <c r="J48" s="248">
        <f>IFERROR(I48/I61-1,"-")</f>
        <v>6.4545068800387906E-2</v>
      </c>
      <c r="K48" s="35">
        <v>215054</v>
      </c>
      <c r="L48" s="248">
        <f>IFERROR(K48/K61-1,"-")</f>
        <v>-0.21060243440468673</v>
      </c>
      <c r="M48" s="156">
        <v>31996</v>
      </c>
      <c r="N48" s="244">
        <f>IFERROR(M48/M61-1,"-")</f>
        <v>-5.1613705615322081E-3</v>
      </c>
      <c r="O48" s="35">
        <v>1184249</v>
      </c>
      <c r="P48" s="248">
        <f>IFERROR(O48/O61-1,"-")</f>
        <v>-9.2032983270207147E-5</v>
      </c>
      <c r="Q48" s="35">
        <v>479020</v>
      </c>
      <c r="R48" s="248">
        <f>IFERROR(Q48/Q61-1,"-")</f>
        <v>3.8413180143073822E-2</v>
      </c>
      <c r="S48" s="35">
        <v>349693</v>
      </c>
      <c r="T48" s="248">
        <f>IFERROR(S48/S61-1,"-")</f>
        <v>-5.6243303565404412E-2</v>
      </c>
      <c r="U48" s="35">
        <v>165527</v>
      </c>
      <c r="V48" s="248">
        <f>IFERROR(U48/U61-1,"-")</f>
        <v>6.1642166294671563E-2</v>
      </c>
      <c r="W48" s="35">
        <v>199693</v>
      </c>
      <c r="X48" s="248">
        <f>IFERROR(W48/W61-1,"-")</f>
        <v>-0.21708362247758395</v>
      </c>
      <c r="Y48" s="156">
        <v>28935</v>
      </c>
      <c r="Z48" s="244">
        <f>IFERROR(Y48/Y61-1,"-")</f>
        <v>1.7011704333766753E-2</v>
      </c>
      <c r="AA48" s="35">
        <v>112156</v>
      </c>
      <c r="AB48" s="248">
        <f>IFERROR(AA48/AA61-1,"-")</f>
        <v>2.718247426457121E-2</v>
      </c>
      <c r="AC48" s="35">
        <v>49853</v>
      </c>
      <c r="AD48" s="248">
        <f>IFERROR(AC48/AC61-1,"-")</f>
        <v>-5.1863826550018977E-2</v>
      </c>
      <c r="AE48" s="35">
        <v>37738</v>
      </c>
      <c r="AF48" s="248">
        <f>IFERROR(AE48/AE61-1,"-")</f>
        <v>0.15796256520405039</v>
      </c>
      <c r="AG48" s="35">
        <v>10091</v>
      </c>
      <c r="AH48" s="248">
        <f>IFERROR(AG48/AG61-1,"-")</f>
        <v>0.11453501214932627</v>
      </c>
      <c r="AI48" s="35">
        <v>15361</v>
      </c>
      <c r="AJ48" s="248">
        <f>IFERROR(AI48/AI61-1,"-")</f>
        <v>-0.11540454938093869</v>
      </c>
      <c r="AK48" s="156">
        <v>3062</v>
      </c>
      <c r="AL48" s="244">
        <f>IFERROR(AK48/AK61-1,"-")</f>
        <v>-0.17488547561304235</v>
      </c>
      <c r="AM48" s="35">
        <v>253043</v>
      </c>
      <c r="AN48" s="248">
        <f>IFERROR(AM48/AM61-1,"-")</f>
        <v>7.5369303211110461E-2</v>
      </c>
      <c r="AO48" s="35">
        <v>84333</v>
      </c>
      <c r="AP48" s="248">
        <f>IFERROR(AO48/AO61-1,"-")</f>
        <v>-1.1856348481797951E-4</v>
      </c>
      <c r="AQ48" s="35">
        <v>81126</v>
      </c>
      <c r="AR48" s="248">
        <f>IFERROR(AQ48/AQ61-1,"-")</f>
        <v>-0.15930735033523669</v>
      </c>
      <c r="AS48" s="35">
        <v>72951</v>
      </c>
      <c r="AT48" s="248">
        <f>IFERROR(AS48/AS61-1,"-")</f>
        <v>0.10543542496931502</v>
      </c>
      <c r="AU48" s="35">
        <v>32156</v>
      </c>
      <c r="AV48" s="248">
        <f>IFERROR(AU48/AU61-1,"-")</f>
        <v>-0.39551846003458901</v>
      </c>
      <c r="AW48" s="156">
        <v>16866</v>
      </c>
      <c r="AX48" s="244">
        <f>IFERROR(AW48/AW61-1,"-")</f>
        <v>5.6700707975690712E-2</v>
      </c>
      <c r="AY48" s="35">
        <v>29370</v>
      </c>
      <c r="AZ48" s="248">
        <f>IFERROR(AY48/AY61-1,"-")</f>
        <v>9.1578086672117642E-2</v>
      </c>
      <c r="BA48" s="35">
        <v>17979</v>
      </c>
      <c r="BB48" s="248">
        <f>IFERROR(BA48/BA61-1,"-")</f>
        <v>5.1280551982224365E-2</v>
      </c>
      <c r="BC48" s="35">
        <v>5883</v>
      </c>
      <c r="BD48" s="248">
        <f>IFERROR(BC48/BC61-1,"-")</f>
        <v>6.1721710882512104E-2</v>
      </c>
      <c r="BE48" s="35">
        <v>1364</v>
      </c>
      <c r="BF48" s="248">
        <f>IFERROR(BE48/BE61-1,"-")</f>
        <v>0.49234135667396051</v>
      </c>
      <c r="BG48" s="35">
        <v>3341</v>
      </c>
      <c r="BH48" s="248">
        <f>IFERROR(BG48/BG61-1,"-")</f>
        <v>0.10812603648424535</v>
      </c>
      <c r="BI48" s="156">
        <v>512</v>
      </c>
      <c r="BJ48" s="244">
        <f>IFERROR(BI48/BI61-1,"-")</f>
        <v>0.27047146401985112</v>
      </c>
      <c r="BK48" s="35">
        <v>65834</v>
      </c>
      <c r="BL48" s="248">
        <f>IFERROR(BK48/BK61-1,"-")</f>
        <v>0.14380527129628029</v>
      </c>
      <c r="BM48" s="35">
        <v>27506</v>
      </c>
      <c r="BN48" s="248">
        <f>IFERROR(BM48/BM61-1,"-")</f>
        <v>0.25197997269003181</v>
      </c>
      <c r="BO48" s="35">
        <v>8343</v>
      </c>
      <c r="BP48" s="248">
        <f>IFERROR(BO48/BO61-1,"-")</f>
        <v>-3.5491329479768741E-2</v>
      </c>
      <c r="BQ48" s="35">
        <v>10298</v>
      </c>
      <c r="BR48" s="248">
        <f>IFERROR(BQ48/BQ61-1,"-")</f>
        <v>0.16876631483373061</v>
      </c>
      <c r="BS48" s="35">
        <v>19935</v>
      </c>
      <c r="BT48" s="248">
        <f>IFERROR(BS48/BS61-1,"-")</f>
        <v>7.3216689098250409E-2</v>
      </c>
      <c r="BU48" s="156">
        <v>1014</v>
      </c>
      <c r="BV48" s="244">
        <f>IFERROR(BU48/BU61-1,"-")</f>
        <v>-0.22239263803680986</v>
      </c>
      <c r="BW48" s="35">
        <v>379216</v>
      </c>
      <c r="BX48" s="248">
        <f>IFERROR(BW48/BW61-1,"-")</f>
        <v>-2.7347016246107803E-2</v>
      </c>
      <c r="BY48" s="35">
        <v>184208</v>
      </c>
      <c r="BZ48" s="248">
        <f>IFERROR(BY48/BY61-1,"-")</f>
        <v>4.7779395704404815E-2</v>
      </c>
      <c r="CA48" s="35">
        <v>56873</v>
      </c>
      <c r="CB48" s="248">
        <f>IFERROR(CA48/CA61-1,"-")</f>
        <v>8.6544523623025116E-2</v>
      </c>
      <c r="CC48" s="35">
        <v>40321</v>
      </c>
      <c r="CD48" s="248">
        <f>IFERROR(CC48/CC61-1,"-")</f>
        <v>1.0924348883978308E-3</v>
      </c>
      <c r="CE48" s="35">
        <v>93051</v>
      </c>
      <c r="CF48" s="248">
        <f>IFERROR(CE48/CE61-1,"-")</f>
        <v>-0.2067331054296212</v>
      </c>
      <c r="CG48" s="156">
        <v>3012</v>
      </c>
      <c r="CH48" s="244">
        <f>IFERROR(CG48/CG61-1,"-")</f>
        <v>-0.16146993318485525</v>
      </c>
      <c r="CI48" s="35">
        <v>50560</v>
      </c>
      <c r="CJ48" s="248">
        <f>IFERROR(CI48/CI61-1,"-")</f>
        <v>-2.3862846551857331E-2</v>
      </c>
      <c r="CK48" s="35">
        <v>15114</v>
      </c>
      <c r="CL48" s="248">
        <f>IFERROR(CK48/CK61-1,"-")</f>
        <v>-0.10158711288117461</v>
      </c>
      <c r="CM48" s="35">
        <v>20213</v>
      </c>
      <c r="CN48" s="248">
        <f>IFERROR(CM48/CM61-1,"-")</f>
        <v>0.13244439464395774</v>
      </c>
      <c r="CO48" s="35">
        <v>5898</v>
      </c>
      <c r="CP48" s="248">
        <f>IFERROR(CO48/CO61-1,"-")</f>
        <v>0.13466717968449404</v>
      </c>
      <c r="CQ48" s="35">
        <v>8523</v>
      </c>
      <c r="CR48" s="248">
        <f>IFERROR(CQ48/CQ61-1,"-")</f>
        <v>-0.18150388936905792</v>
      </c>
      <c r="CS48" s="156">
        <v>2463</v>
      </c>
      <c r="CT48" s="244">
        <f>IFERROR(CS48/CS61-1,"-")</f>
        <v>0.22965551672491258</v>
      </c>
      <c r="CU48" s="35">
        <v>35855</v>
      </c>
      <c r="CV48" s="248">
        <f>IFERROR(CU48/CU61-1,"-")</f>
        <v>-5.0802139037433136E-2</v>
      </c>
      <c r="CW48" s="35">
        <v>12201</v>
      </c>
      <c r="CX48" s="248">
        <f>IFERROR(CW48/CW61-1,"-")</f>
        <v>4.389117043121149E-2</v>
      </c>
      <c r="CY48" s="35">
        <v>6540</v>
      </c>
      <c r="CZ48" s="248">
        <f>IFERROR(CY48/CY61-1,"-")</f>
        <v>0.18887475004544618</v>
      </c>
      <c r="DA48" s="35">
        <v>2273</v>
      </c>
      <c r="DB48" s="248">
        <f>IFERROR(DA48/DA61-1,"-")</f>
        <v>-8.0129502225819493E-2</v>
      </c>
      <c r="DC48" s="35">
        <v>15047</v>
      </c>
      <c r="DD48" s="248">
        <f>IFERROR(DC48/DC61-1,"-")</f>
        <v>-0.17802906150988751</v>
      </c>
      <c r="DE48" s="156">
        <v>194</v>
      </c>
      <c r="DF48" s="244">
        <f>IFERROR(DE48/DE61-1,"-")</f>
        <v>0.34722222222222232</v>
      </c>
      <c r="DG48" s="35">
        <v>219483</v>
      </c>
      <c r="DH48" s="248">
        <f>IFERROR(DG48/DG61-1,"-")</f>
        <v>-2.2386630380073824E-2</v>
      </c>
      <c r="DI48" s="35">
        <v>63872</v>
      </c>
      <c r="DJ48" s="248">
        <f>IFERROR(DI48/DI61-1,"-")</f>
        <v>0.11195835727093884</v>
      </c>
      <c r="DK48" s="35">
        <v>128276</v>
      </c>
      <c r="DL48" s="248">
        <f>IFERROR(DK48/DK61-1,"-")</f>
        <v>-7.6945217998258597E-2</v>
      </c>
      <c r="DM48" s="35">
        <v>11606</v>
      </c>
      <c r="DN48" s="248">
        <f>IFERROR(DM48/DM61-1,"-")</f>
        <v>-2.7484498072733343E-2</v>
      </c>
      <c r="DO48" s="35">
        <v>12287</v>
      </c>
      <c r="DP48" s="248">
        <f>IFERROR(DO48/DO61-1,"-")</f>
        <v>-0.13123099766669022</v>
      </c>
      <c r="DQ48" s="156">
        <v>2876</v>
      </c>
      <c r="DR48" s="244">
        <f>IFERROR(DQ48/DQ61-1,"-")</f>
        <v>0.39071566731141205</v>
      </c>
      <c r="DS48" s="35">
        <v>96666</v>
      </c>
      <c r="DT48" s="248">
        <f>IFERROR(DS48/DS61-1,"-")</f>
        <v>-1.8818514007308162E-2</v>
      </c>
      <c r="DU48" s="35">
        <v>56510</v>
      </c>
      <c r="DV48" s="248">
        <f>IFERROR(DU48/DU61-1,"-")</f>
        <v>4.1582187488480082E-2</v>
      </c>
      <c r="DW48" s="35">
        <v>35335</v>
      </c>
      <c r="DX48" s="248">
        <f>IFERROR(DW48/DW61-1,"-")</f>
        <v>-1.8035793686082657E-2</v>
      </c>
      <c r="DY48" s="35">
        <v>15625</v>
      </c>
      <c r="DZ48" s="248">
        <f>IFERROR(DY48/DY61-1,"-")</f>
        <v>3.1625511686253827E-2</v>
      </c>
      <c r="EA48" s="35">
        <v>11439</v>
      </c>
      <c r="EB48" s="248">
        <f>IFERROR(EA48/EA61-1,"-")</f>
        <v>-0.20634149725941853</v>
      </c>
      <c r="EC48" s="156">
        <v>1812</v>
      </c>
      <c r="ED48" s="244">
        <f>IFERROR(EC48/EC61-1,"-")</f>
        <v>-0.35630550621669632</v>
      </c>
    </row>
    <row r="49" spans="1:134" s="17" customFormat="1" outlineLevel="1" x14ac:dyDescent="0.25">
      <c r="A49" s="242"/>
      <c r="B49" s="34" t="s">
        <v>65</v>
      </c>
      <c r="C49" s="35">
        <v>517624</v>
      </c>
      <c r="D49" s="248">
        <f t="shared" ref="D49:D58" si="141">IFERROR(C49/C62-1,"-")</f>
        <v>-0.65080285982975405</v>
      </c>
      <c r="E49" s="35">
        <v>208696</v>
      </c>
      <c r="F49" s="248">
        <f t="shared" ref="F49:F58" si="142">IFERROR(E49/E62-1,"-")</f>
        <v>-0.63969725011394551</v>
      </c>
      <c r="G49" s="35">
        <v>141692</v>
      </c>
      <c r="H49" s="248">
        <f t="shared" ref="H49:H58" si="143">IFERROR(G49/G62-1,"-")</f>
        <v>-0.6873080046608524</v>
      </c>
      <c r="I49" s="35">
        <v>71988</v>
      </c>
      <c r="J49" s="248">
        <f t="shared" ref="J49:J58" si="144">IFERROR(I49/I62-1,"-")</f>
        <v>-0.64283871479886479</v>
      </c>
      <c r="K49" s="35">
        <v>99407</v>
      </c>
      <c r="L49" s="248">
        <f t="shared" ref="L49:L58" si="145">IFERROR(K49/K62-1,"-")</f>
        <v>-0.66372702240083359</v>
      </c>
      <c r="M49" s="156">
        <v>11531</v>
      </c>
      <c r="N49" s="244">
        <f t="shared" ref="N49:N58" si="146">IFERROR(M49/M62-1,"-")</f>
        <v>-0.70859236795552194</v>
      </c>
      <c r="O49" s="35">
        <v>462238</v>
      </c>
      <c r="P49" s="248">
        <f t="shared" ref="P49:P58" si="147">IFERROR(O49/O62-1,"-")</f>
        <v>-0.64709403308126023</v>
      </c>
      <c r="Q49" s="35">
        <v>185003</v>
      </c>
      <c r="R49" s="248">
        <f t="shared" ref="R49:R58" si="148">IFERROR(Q49/Q62-1,"-")</f>
        <v>-0.63139837220191075</v>
      </c>
      <c r="S49" s="35">
        <v>122150</v>
      </c>
      <c r="T49" s="248">
        <f t="shared" ref="T49:T58" si="149">IFERROR(S49/S62-1,"-")</f>
        <v>-0.6909558736094279</v>
      </c>
      <c r="U49" s="35">
        <v>67404</v>
      </c>
      <c r="V49" s="248">
        <f t="shared" ref="V49:V58" si="150">IFERROR(U49/U62-1,"-")</f>
        <v>-0.64457802736692238</v>
      </c>
      <c r="W49" s="35">
        <v>91441</v>
      </c>
      <c r="X49" s="248">
        <f t="shared" ref="X49:X58" si="151">IFERROR(W49/W62-1,"-")</f>
        <v>-0.66271002010291213</v>
      </c>
      <c r="Y49" s="156">
        <v>9888</v>
      </c>
      <c r="Z49" s="244">
        <f t="shared" ref="Z49:Z58" si="152">IFERROR(Y49/Y62-1,"-")</f>
        <v>-0.71402955722011741</v>
      </c>
      <c r="AA49" s="35">
        <v>55386</v>
      </c>
      <c r="AB49" s="248">
        <f t="shared" ref="AB49:AB58" si="153">IFERROR(AA49/AA62-1,"-")</f>
        <v>-0.67896082216078035</v>
      </c>
      <c r="AC49" s="35">
        <v>23693</v>
      </c>
      <c r="AD49" s="248">
        <f t="shared" ref="AD49:AD58" si="154">IFERROR(AC49/AC62-1,"-")</f>
        <v>-0.6935682044516871</v>
      </c>
      <c r="AE49" s="35">
        <v>19542</v>
      </c>
      <c r="AF49" s="248">
        <f t="shared" ref="AF49:AF58" si="155">IFERROR(AE49/AE62-1,"-")</f>
        <v>-0.66239958538481469</v>
      </c>
      <c r="AG49" s="35">
        <v>4584</v>
      </c>
      <c r="AH49" s="248">
        <f t="shared" ref="AH49:AH58" si="156">IFERROR(AG49/AG62-1,"-")</f>
        <v>-0.61514566367223567</v>
      </c>
      <c r="AI49" s="35">
        <v>7967</v>
      </c>
      <c r="AJ49" s="248">
        <f t="shared" ref="AJ49:AJ58" si="157">IFERROR(AI49/AI62-1,"-")</f>
        <v>-0.67492247429410801</v>
      </c>
      <c r="AK49" s="156">
        <v>1643</v>
      </c>
      <c r="AL49" s="244">
        <f t="shared" ref="AL49:AL58" si="158">IFERROR(AK49/AK62-1,"-")</f>
        <v>-0.67093931504105742</v>
      </c>
      <c r="AM49" s="35">
        <v>108740</v>
      </c>
      <c r="AN49" s="248">
        <f t="shared" ref="AN49:AN58" si="159">IFERROR(AM49/AM62-1,"-")</f>
        <v>-0.62194748845747339</v>
      </c>
      <c r="AO49" s="35">
        <v>36164</v>
      </c>
      <c r="AP49" s="248">
        <f t="shared" ref="AP49:AP58" si="160">IFERROR(AO49/AO62-1,"-")</f>
        <v>-0.57848359461507082</v>
      </c>
      <c r="AQ49" s="35">
        <v>29114</v>
      </c>
      <c r="AR49" s="248">
        <f t="shared" ref="AR49:AR58" si="161">IFERROR(AQ49/AQ62-1,"-")</f>
        <v>-0.72474757024543357</v>
      </c>
      <c r="AS49" s="35">
        <v>29406</v>
      </c>
      <c r="AT49" s="248">
        <f t="shared" ref="AT49:AT58" si="162">IFERROR(AS49/AS62-1,"-")</f>
        <v>-0.6346445344531968</v>
      </c>
      <c r="AU49" s="35">
        <v>18324</v>
      </c>
      <c r="AV49" s="248">
        <f t="shared" ref="AV49:AV58" si="163">IFERROR(AU49/AU62-1,"-")</f>
        <v>-0.67742276208080277</v>
      </c>
      <c r="AW49" s="156">
        <v>4825</v>
      </c>
      <c r="AX49" s="244">
        <f t="shared" ref="AX49:AX58" si="164">IFERROR(AW49/AW62-1,"-")</f>
        <v>-0.76319018404907979</v>
      </c>
      <c r="AY49" s="35">
        <v>12548</v>
      </c>
      <c r="AZ49" s="248">
        <f t="shared" ref="AZ49:AZ58" si="165">IFERROR(AY49/AY62-1,"-")</f>
        <v>-0.63298136827634621</v>
      </c>
      <c r="BA49" s="35">
        <v>7803</v>
      </c>
      <c r="BB49" s="248">
        <f t="shared" ref="BB49:BB58" si="166">IFERROR(BA49/BA62-1,"-")</f>
        <v>-0.61309996033320113</v>
      </c>
      <c r="BC49" s="35">
        <v>2299</v>
      </c>
      <c r="BD49" s="248">
        <f t="shared" ref="BD49:BD58" si="167">IFERROR(BC49/BC62-1,"-")</f>
        <v>-0.70920819630660259</v>
      </c>
      <c r="BE49" s="35">
        <v>571</v>
      </c>
      <c r="BF49" s="248">
        <f t="shared" ref="BF49:BF58" si="168">IFERROR(BE49/BE62-1,"-")</f>
        <v>-0.54283426741393115</v>
      </c>
      <c r="BG49" s="35">
        <v>1599</v>
      </c>
      <c r="BH49" s="248">
        <f t="shared" ref="BH49:BH58" si="169">IFERROR(BG49/BG62-1,"-")</f>
        <v>-0.6445876861524783</v>
      </c>
      <c r="BI49" s="156">
        <v>205</v>
      </c>
      <c r="BJ49" s="244">
        <f t="shared" ref="BJ49:BJ58" si="170">IFERROR(BI49/BI62-1,"-")</f>
        <v>-0.70418470418470425</v>
      </c>
      <c r="BK49" s="35">
        <v>21722</v>
      </c>
      <c r="BL49" s="248">
        <f t="shared" ref="BL49:BL58" si="171">IFERROR(BK49/BK62-1,"-")</f>
        <v>-0.56071024106131695</v>
      </c>
      <c r="BM49" s="35">
        <v>7162</v>
      </c>
      <c r="BN49" s="248">
        <f t="shared" ref="BN49:BN58" si="172">IFERROR(BM49/BM62-1,"-")</f>
        <v>-0.64857703631010799</v>
      </c>
      <c r="BO49" s="35">
        <v>3988</v>
      </c>
      <c r="BP49" s="248">
        <f t="shared" ref="BP49:BP58" si="173">IFERROR(BO49/BO62-1,"-")</f>
        <v>-0.40716515534413555</v>
      </c>
      <c r="BQ49" s="35">
        <v>5634</v>
      </c>
      <c r="BR49" s="248">
        <f t="shared" ref="BR49:BR58" si="174">IFERROR(BQ49/BQ62-1,"-")</f>
        <v>-0.46954147443743532</v>
      </c>
      <c r="BS49" s="35">
        <v>4509</v>
      </c>
      <c r="BT49" s="248">
        <f t="shared" ref="BT49:BT58" si="175">IFERROR(BS49/BS62-1,"-")</f>
        <v>-0.63472132209980558</v>
      </c>
      <c r="BU49" s="156">
        <v>388</v>
      </c>
      <c r="BV49" s="244">
        <f t="shared" ref="BV49:BV58" si="176">IFERROR(BU49/BU62-1,"-")</f>
        <v>-0.43108504398826974</v>
      </c>
      <c r="BW49" s="35">
        <v>161344</v>
      </c>
      <c r="BX49" s="248">
        <f t="shared" ref="BX49:BX58" si="177">IFERROR(BW49/BW62-1,"-")</f>
        <v>-0.63205305383376897</v>
      </c>
      <c r="BY49" s="35">
        <v>73071</v>
      </c>
      <c r="BZ49" s="248">
        <f t="shared" ref="BZ49:BZ58" si="178">IFERROR(BY49/BY62-1,"-")</f>
        <v>-0.63398984181685214</v>
      </c>
      <c r="CA49" s="35">
        <v>22864</v>
      </c>
      <c r="CB49" s="248">
        <f t="shared" ref="CB49:CB58" si="179">IFERROR(CA49/CA62-1,"-")</f>
        <v>-0.58506043337809888</v>
      </c>
      <c r="CC49" s="35">
        <v>16970</v>
      </c>
      <c r="CD49" s="248">
        <f t="shared" ref="CD49:CD58" si="180">IFERROR(CC49/CC62-1,"-")</f>
        <v>-0.68044440259862538</v>
      </c>
      <c r="CE49" s="35">
        <v>46700</v>
      </c>
      <c r="CF49" s="248">
        <f t="shared" ref="CF49:CF58" si="181">IFERROR(CE49/CE62-1,"-")</f>
        <v>-0.63492237214465519</v>
      </c>
      <c r="CG49" s="156">
        <v>1610</v>
      </c>
      <c r="CH49" s="244">
        <f t="shared" ref="CH49:CH58" si="182">IFERROR(CG49/CG62-1,"-")</f>
        <v>-0.5942540322580645</v>
      </c>
      <c r="CI49" s="35">
        <v>21616</v>
      </c>
      <c r="CJ49" s="248">
        <f t="shared" ref="CJ49:CJ58" si="183">IFERROR(CI49/CI62-1,"-")</f>
        <v>-0.58847830639480647</v>
      </c>
      <c r="CK49" s="35">
        <v>5832</v>
      </c>
      <c r="CL49" s="248">
        <f t="shared" ref="CL49:CL58" si="184">IFERROR(CK49/CK62-1,"-")</f>
        <v>-0.63179493654902452</v>
      </c>
      <c r="CM49" s="35">
        <v>8811</v>
      </c>
      <c r="CN49" s="248">
        <f t="shared" ref="CN49:CN58" si="185">IFERROR(CM49/CM62-1,"-")</f>
        <v>-0.55430219029794126</v>
      </c>
      <c r="CO49" s="35">
        <v>2301</v>
      </c>
      <c r="CP49" s="248">
        <f t="shared" ref="CP49:CP58" si="186">IFERROR(CO49/CO62-1,"-")</f>
        <v>-0.5569035239745812</v>
      </c>
      <c r="CQ49" s="35">
        <v>3928</v>
      </c>
      <c r="CR49" s="248">
        <f t="shared" ref="CR49:CR58" si="187">IFERROR(CQ49/CQ62-1,"-")</f>
        <v>-0.62650946087287251</v>
      </c>
      <c r="CS49" s="156">
        <v>790</v>
      </c>
      <c r="CT49" s="244">
        <f t="shared" ref="CT49:CT58" si="188">IFERROR(CS49/CS62-1,"-")</f>
        <v>-0.60949085516559565</v>
      </c>
      <c r="CU49" s="35">
        <v>14868</v>
      </c>
      <c r="CV49" s="248">
        <f t="shared" ref="CV49:CV58" si="189">IFERROR(CU49/CU62-1,"-")</f>
        <v>-0.66952656145810185</v>
      </c>
      <c r="CW49" s="35">
        <v>4225</v>
      </c>
      <c r="CX49" s="248">
        <f t="shared" ref="CX49:CX58" si="190">IFERROR(CW49/CW62-1,"-")</f>
        <v>-0.67417290043957734</v>
      </c>
      <c r="CY49" s="35">
        <v>1937</v>
      </c>
      <c r="CZ49" s="248">
        <f t="shared" ref="CZ49:CZ58" si="191">IFERROR(CY49/CY62-1,"-")</f>
        <v>-0.66295458500087001</v>
      </c>
      <c r="DA49" s="35">
        <v>1141</v>
      </c>
      <c r="DB49" s="248">
        <f t="shared" ref="DB49:DB58" si="192">IFERROR(DA49/DA62-1,"-")</f>
        <v>-0.60911270983213428</v>
      </c>
      <c r="DC49" s="35">
        <v>7659</v>
      </c>
      <c r="DD49" s="248">
        <f t="shared" ref="DD49:DD58" si="193">IFERROR(DC49/DC62-1,"-")</f>
        <v>-0.6777193351567431</v>
      </c>
      <c r="DE49" s="156">
        <v>44</v>
      </c>
      <c r="DF49" s="244">
        <f t="shared" ref="DF49:DF58" si="194">IFERROR(DE49/DE62-1,"-")</f>
        <v>-0.81512605042016806</v>
      </c>
      <c r="DG49" s="35">
        <v>76826</v>
      </c>
      <c r="DH49" s="248">
        <f t="shared" ref="DH49:DH58" si="195">IFERROR(DG49/DG62-1,"-")</f>
        <v>-0.6743777973687779</v>
      </c>
      <c r="DI49" s="35">
        <v>28927</v>
      </c>
      <c r="DJ49" s="248">
        <f t="shared" ref="DJ49:DJ58" si="196">IFERROR(DI49/DI62-1,"-")</f>
        <v>-0.54331317787846733</v>
      </c>
      <c r="DK49" s="35">
        <v>39339</v>
      </c>
      <c r="DL49" s="248">
        <f t="shared" ref="DL49:DL58" si="197">IFERROR(DK49/DK62-1,"-")</f>
        <v>-0.7314963961996287</v>
      </c>
      <c r="DM49" s="35">
        <v>4285</v>
      </c>
      <c r="DN49" s="248">
        <f t="shared" ref="DN49:DN58" si="198">IFERROR(DM49/DM62-1,"-")</f>
        <v>-0.62752086230876225</v>
      </c>
      <c r="DO49" s="35">
        <v>3676</v>
      </c>
      <c r="DP49" s="248">
        <f t="shared" ref="DP49:DP58" si="199">IFERROR(DO49/DO62-1,"-")</f>
        <v>-0.73901313454029105</v>
      </c>
      <c r="DQ49" s="156">
        <v>636</v>
      </c>
      <c r="DR49" s="244">
        <f t="shared" ref="DR49:DR58" si="200">IFERROR(DQ49/DQ62-1,"-")</f>
        <v>-0.48081632653061224</v>
      </c>
      <c r="DS49" s="35">
        <v>30804</v>
      </c>
      <c r="DT49" s="248">
        <f t="shared" ref="DT49:DT58" si="201">IFERROR(DS49/DS62-1,"-")</f>
        <v>-0.68934114585959638</v>
      </c>
      <c r="DU49" s="35">
        <v>17920</v>
      </c>
      <c r="DV49" s="248">
        <f t="shared" ref="DV49:DV58" si="202">IFERROR(DU49/DU62-1,"-")</f>
        <v>-0.70658064938679943</v>
      </c>
      <c r="DW49" s="35">
        <v>11470</v>
      </c>
      <c r="DX49" s="248">
        <f t="shared" ref="DX49:DX58" si="203">IFERROR(DW49/DW62-1,"-")</f>
        <v>-0.69081891207073154</v>
      </c>
      <c r="DY49" s="35">
        <v>5459</v>
      </c>
      <c r="DZ49" s="248">
        <f t="shared" ref="DZ49:DZ58" si="204">IFERROR(DY49/DY62-1,"-")</f>
        <v>-0.66762055528494879</v>
      </c>
      <c r="EA49" s="35">
        <v>3785</v>
      </c>
      <c r="EB49" s="248">
        <f t="shared" ref="EB49:EB58" si="205">IFERROR(EA49/EA62-1,"-")</f>
        <v>-0.75142838379194854</v>
      </c>
      <c r="EC49" s="156">
        <v>1306</v>
      </c>
      <c r="ED49" s="244">
        <f t="shared" ref="ED49:ED58" si="206">IFERROR(EC49/EC62-1,"-")</f>
        <v>-0.74382110631620235</v>
      </c>
    </row>
    <row r="50" spans="1:134" s="17" customFormat="1" outlineLevel="1" x14ac:dyDescent="0.25">
      <c r="A50" s="242"/>
      <c r="B50" s="34" t="s">
        <v>67</v>
      </c>
      <c r="C50" s="35">
        <v>0</v>
      </c>
      <c r="D50" s="248">
        <f t="shared" si="141"/>
        <v>-1</v>
      </c>
      <c r="E50" s="35">
        <v>0</v>
      </c>
      <c r="F50" s="248">
        <f t="shared" si="142"/>
        <v>-1</v>
      </c>
      <c r="G50" s="35">
        <v>0</v>
      </c>
      <c r="H50" s="248">
        <f t="shared" si="143"/>
        <v>-1</v>
      </c>
      <c r="I50" s="35">
        <v>0</v>
      </c>
      <c r="J50" s="248">
        <f t="shared" si="144"/>
        <v>-1</v>
      </c>
      <c r="K50" s="35">
        <v>0</v>
      </c>
      <c r="L50" s="248">
        <f t="shared" si="145"/>
        <v>-1</v>
      </c>
      <c r="M50" s="156">
        <v>0</v>
      </c>
      <c r="N50" s="244">
        <f t="shared" si="146"/>
        <v>-1</v>
      </c>
      <c r="O50" s="35">
        <v>0</v>
      </c>
      <c r="P50" s="248">
        <f t="shared" si="147"/>
        <v>-1</v>
      </c>
      <c r="Q50" s="35">
        <v>0</v>
      </c>
      <c r="R50" s="248">
        <f t="shared" si="148"/>
        <v>-1</v>
      </c>
      <c r="S50" s="35">
        <v>0</v>
      </c>
      <c r="T50" s="248">
        <f t="shared" si="149"/>
        <v>-1</v>
      </c>
      <c r="U50" s="35">
        <v>0</v>
      </c>
      <c r="V50" s="248">
        <f t="shared" si="150"/>
        <v>-1</v>
      </c>
      <c r="W50" s="35">
        <v>0</v>
      </c>
      <c r="X50" s="248">
        <f t="shared" si="151"/>
        <v>-1</v>
      </c>
      <c r="Y50" s="156">
        <v>0</v>
      </c>
      <c r="Z50" s="244">
        <f t="shared" si="152"/>
        <v>-1</v>
      </c>
      <c r="AA50" s="35">
        <v>0</v>
      </c>
      <c r="AB50" s="248">
        <f t="shared" si="153"/>
        <v>-1</v>
      </c>
      <c r="AC50" s="35">
        <v>0</v>
      </c>
      <c r="AD50" s="248">
        <f t="shared" si="154"/>
        <v>-1</v>
      </c>
      <c r="AE50" s="35">
        <v>0</v>
      </c>
      <c r="AF50" s="248">
        <f t="shared" si="155"/>
        <v>-1</v>
      </c>
      <c r="AG50" s="35">
        <v>0</v>
      </c>
      <c r="AH50" s="248">
        <f t="shared" si="156"/>
        <v>-1</v>
      </c>
      <c r="AI50" s="35">
        <v>0</v>
      </c>
      <c r="AJ50" s="248">
        <f t="shared" si="157"/>
        <v>-1</v>
      </c>
      <c r="AK50" s="156">
        <v>0</v>
      </c>
      <c r="AL50" s="244">
        <f t="shared" si="158"/>
        <v>-1</v>
      </c>
      <c r="AM50" s="35">
        <v>0</v>
      </c>
      <c r="AN50" s="248">
        <f t="shared" si="159"/>
        <v>-1</v>
      </c>
      <c r="AO50" s="35">
        <v>0</v>
      </c>
      <c r="AP50" s="248">
        <f t="shared" si="160"/>
        <v>-1</v>
      </c>
      <c r="AQ50" s="35">
        <v>0</v>
      </c>
      <c r="AR50" s="248">
        <f t="shared" si="161"/>
        <v>-1</v>
      </c>
      <c r="AS50" s="35">
        <v>0</v>
      </c>
      <c r="AT50" s="248">
        <f t="shared" si="162"/>
        <v>-1</v>
      </c>
      <c r="AU50" s="35">
        <v>0</v>
      </c>
      <c r="AV50" s="248">
        <f t="shared" si="163"/>
        <v>-1</v>
      </c>
      <c r="AW50" s="156">
        <v>0</v>
      </c>
      <c r="AX50" s="244">
        <f t="shared" si="164"/>
        <v>-1</v>
      </c>
      <c r="AY50" s="35">
        <v>0</v>
      </c>
      <c r="AZ50" s="248">
        <f t="shared" si="165"/>
        <v>-1</v>
      </c>
      <c r="BA50" s="35">
        <v>0</v>
      </c>
      <c r="BB50" s="248">
        <f t="shared" si="166"/>
        <v>-1</v>
      </c>
      <c r="BC50" s="35">
        <v>0</v>
      </c>
      <c r="BD50" s="248">
        <f t="shared" si="167"/>
        <v>-1</v>
      </c>
      <c r="BE50" s="35">
        <v>0</v>
      </c>
      <c r="BF50" s="248">
        <f t="shared" si="168"/>
        <v>-1</v>
      </c>
      <c r="BG50" s="35">
        <v>0</v>
      </c>
      <c r="BH50" s="248">
        <f t="shared" si="169"/>
        <v>-1</v>
      </c>
      <c r="BI50" s="156">
        <v>0</v>
      </c>
      <c r="BJ50" s="244">
        <f t="shared" si="170"/>
        <v>-1</v>
      </c>
      <c r="BK50" s="35">
        <v>0</v>
      </c>
      <c r="BL50" s="248">
        <f t="shared" si="171"/>
        <v>-1</v>
      </c>
      <c r="BM50" s="35">
        <v>0</v>
      </c>
      <c r="BN50" s="248">
        <f t="shared" si="172"/>
        <v>-1</v>
      </c>
      <c r="BO50" s="35">
        <v>0</v>
      </c>
      <c r="BP50" s="248">
        <f t="shared" si="173"/>
        <v>-1</v>
      </c>
      <c r="BQ50" s="35">
        <v>0</v>
      </c>
      <c r="BR50" s="248">
        <f t="shared" si="174"/>
        <v>-1</v>
      </c>
      <c r="BS50" s="35">
        <v>0</v>
      </c>
      <c r="BT50" s="248">
        <f t="shared" si="175"/>
        <v>-1</v>
      </c>
      <c r="BU50" s="156">
        <v>0</v>
      </c>
      <c r="BV50" s="244">
        <f t="shared" si="176"/>
        <v>-1</v>
      </c>
      <c r="BW50" s="35">
        <v>0</v>
      </c>
      <c r="BX50" s="248">
        <f t="shared" si="177"/>
        <v>-1</v>
      </c>
      <c r="BY50" s="35">
        <v>0</v>
      </c>
      <c r="BZ50" s="248">
        <f t="shared" si="178"/>
        <v>-1</v>
      </c>
      <c r="CA50" s="35">
        <v>0</v>
      </c>
      <c r="CB50" s="248">
        <f t="shared" si="179"/>
        <v>-1</v>
      </c>
      <c r="CC50" s="35">
        <v>0</v>
      </c>
      <c r="CD50" s="248">
        <f t="shared" si="180"/>
        <v>-1</v>
      </c>
      <c r="CE50" s="35">
        <v>0</v>
      </c>
      <c r="CF50" s="248">
        <f t="shared" si="181"/>
        <v>-1</v>
      </c>
      <c r="CG50" s="156">
        <v>0</v>
      </c>
      <c r="CH50" s="244">
        <f t="shared" si="182"/>
        <v>-1</v>
      </c>
      <c r="CI50" s="35">
        <v>0</v>
      </c>
      <c r="CJ50" s="248">
        <f t="shared" si="183"/>
        <v>-1</v>
      </c>
      <c r="CK50" s="35">
        <v>0</v>
      </c>
      <c r="CL50" s="248">
        <f t="shared" si="184"/>
        <v>-1</v>
      </c>
      <c r="CM50" s="35">
        <v>0</v>
      </c>
      <c r="CN50" s="248">
        <f t="shared" si="185"/>
        <v>-1</v>
      </c>
      <c r="CO50" s="35">
        <v>0</v>
      </c>
      <c r="CP50" s="248">
        <f t="shared" si="186"/>
        <v>-1</v>
      </c>
      <c r="CQ50" s="35">
        <v>0</v>
      </c>
      <c r="CR50" s="248">
        <f t="shared" si="187"/>
        <v>-1</v>
      </c>
      <c r="CS50" s="156">
        <v>0</v>
      </c>
      <c r="CT50" s="244">
        <f t="shared" si="188"/>
        <v>-1</v>
      </c>
      <c r="CU50" s="35">
        <v>0</v>
      </c>
      <c r="CV50" s="248">
        <f t="shared" si="189"/>
        <v>-1</v>
      </c>
      <c r="CW50" s="35">
        <v>0</v>
      </c>
      <c r="CX50" s="248">
        <f t="shared" si="190"/>
        <v>-1</v>
      </c>
      <c r="CY50" s="35">
        <v>0</v>
      </c>
      <c r="CZ50" s="248">
        <f t="shared" si="191"/>
        <v>-1</v>
      </c>
      <c r="DA50" s="35">
        <v>0</v>
      </c>
      <c r="DB50" s="248">
        <f t="shared" si="192"/>
        <v>-1</v>
      </c>
      <c r="DC50" s="35">
        <v>0</v>
      </c>
      <c r="DD50" s="248">
        <f t="shared" si="193"/>
        <v>-1</v>
      </c>
      <c r="DE50" s="156">
        <v>0</v>
      </c>
      <c r="DF50" s="244">
        <f t="shared" si="194"/>
        <v>-1</v>
      </c>
      <c r="DG50" s="35">
        <v>0</v>
      </c>
      <c r="DH50" s="248">
        <f t="shared" si="195"/>
        <v>-1</v>
      </c>
      <c r="DI50" s="35">
        <v>0</v>
      </c>
      <c r="DJ50" s="248">
        <f t="shared" si="196"/>
        <v>-1</v>
      </c>
      <c r="DK50" s="35">
        <v>0</v>
      </c>
      <c r="DL50" s="248">
        <f t="shared" si="197"/>
        <v>-1</v>
      </c>
      <c r="DM50" s="35">
        <v>0</v>
      </c>
      <c r="DN50" s="248">
        <f t="shared" si="198"/>
        <v>-1</v>
      </c>
      <c r="DO50" s="35">
        <v>0</v>
      </c>
      <c r="DP50" s="248">
        <f t="shared" si="199"/>
        <v>-1</v>
      </c>
      <c r="DQ50" s="156">
        <v>0</v>
      </c>
      <c r="DR50" s="244">
        <f t="shared" si="200"/>
        <v>-1</v>
      </c>
      <c r="DS50" s="35">
        <v>0</v>
      </c>
      <c r="DT50" s="248">
        <f t="shared" si="201"/>
        <v>-1</v>
      </c>
      <c r="DU50" s="35">
        <v>0</v>
      </c>
      <c r="DV50" s="248">
        <f t="shared" si="202"/>
        <v>-1</v>
      </c>
      <c r="DW50" s="35">
        <v>0</v>
      </c>
      <c r="DX50" s="248">
        <f t="shared" si="203"/>
        <v>-1</v>
      </c>
      <c r="DY50" s="35">
        <v>0</v>
      </c>
      <c r="DZ50" s="248">
        <f t="shared" si="204"/>
        <v>-1</v>
      </c>
      <c r="EA50" s="35">
        <v>0</v>
      </c>
      <c r="EB50" s="248">
        <f t="shared" si="205"/>
        <v>-1</v>
      </c>
      <c r="EC50" s="156">
        <v>0</v>
      </c>
      <c r="ED50" s="244">
        <f t="shared" si="206"/>
        <v>-1</v>
      </c>
    </row>
    <row r="51" spans="1:134" s="17" customFormat="1" outlineLevel="1" x14ac:dyDescent="0.25">
      <c r="A51" s="242"/>
      <c r="B51" s="34" t="s">
        <v>69</v>
      </c>
      <c r="C51" s="35">
        <v>0</v>
      </c>
      <c r="D51" s="248">
        <f t="shared" si="141"/>
        <v>-1</v>
      </c>
      <c r="E51" s="35">
        <v>0</v>
      </c>
      <c r="F51" s="248">
        <f t="shared" si="142"/>
        <v>-1</v>
      </c>
      <c r="G51" s="35">
        <v>0</v>
      </c>
      <c r="H51" s="248">
        <f t="shared" si="143"/>
        <v>-1</v>
      </c>
      <c r="I51" s="35">
        <v>0</v>
      </c>
      <c r="J51" s="248">
        <f t="shared" si="144"/>
        <v>-1</v>
      </c>
      <c r="K51" s="35">
        <v>0</v>
      </c>
      <c r="L51" s="248">
        <f t="shared" si="145"/>
        <v>-1</v>
      </c>
      <c r="M51" s="156">
        <v>0</v>
      </c>
      <c r="N51" s="244">
        <f t="shared" si="146"/>
        <v>-1</v>
      </c>
      <c r="O51" s="35">
        <v>0</v>
      </c>
      <c r="P51" s="248">
        <f t="shared" si="147"/>
        <v>-1</v>
      </c>
      <c r="Q51" s="35">
        <v>0</v>
      </c>
      <c r="R51" s="248">
        <f t="shared" si="148"/>
        <v>-1</v>
      </c>
      <c r="S51" s="35">
        <v>0</v>
      </c>
      <c r="T51" s="248">
        <f t="shared" si="149"/>
        <v>-1</v>
      </c>
      <c r="U51" s="35">
        <v>0</v>
      </c>
      <c r="V51" s="248">
        <f t="shared" si="150"/>
        <v>-1</v>
      </c>
      <c r="W51" s="35">
        <v>0</v>
      </c>
      <c r="X51" s="248">
        <f t="shared" si="151"/>
        <v>-1</v>
      </c>
      <c r="Y51" s="156">
        <v>0</v>
      </c>
      <c r="Z51" s="244">
        <f t="shared" si="152"/>
        <v>-1</v>
      </c>
      <c r="AA51" s="35">
        <v>0</v>
      </c>
      <c r="AB51" s="248">
        <f t="shared" si="153"/>
        <v>-1</v>
      </c>
      <c r="AC51" s="35">
        <v>0</v>
      </c>
      <c r="AD51" s="248">
        <f t="shared" si="154"/>
        <v>-1</v>
      </c>
      <c r="AE51" s="35">
        <v>0</v>
      </c>
      <c r="AF51" s="248">
        <f t="shared" si="155"/>
        <v>-1</v>
      </c>
      <c r="AG51" s="35">
        <v>0</v>
      </c>
      <c r="AH51" s="248">
        <f t="shared" si="156"/>
        <v>-1</v>
      </c>
      <c r="AI51" s="35">
        <v>0</v>
      </c>
      <c r="AJ51" s="248">
        <f t="shared" si="157"/>
        <v>-1</v>
      </c>
      <c r="AK51" s="156">
        <v>0</v>
      </c>
      <c r="AL51" s="244">
        <f t="shared" si="158"/>
        <v>-1</v>
      </c>
      <c r="AM51" s="35">
        <v>0</v>
      </c>
      <c r="AN51" s="248">
        <f t="shared" si="159"/>
        <v>-1</v>
      </c>
      <c r="AO51" s="35">
        <v>0</v>
      </c>
      <c r="AP51" s="248">
        <f t="shared" si="160"/>
        <v>-1</v>
      </c>
      <c r="AQ51" s="35">
        <v>0</v>
      </c>
      <c r="AR51" s="248">
        <f t="shared" si="161"/>
        <v>-1</v>
      </c>
      <c r="AS51" s="35">
        <v>0</v>
      </c>
      <c r="AT51" s="248">
        <f t="shared" si="162"/>
        <v>-1</v>
      </c>
      <c r="AU51" s="35">
        <v>0</v>
      </c>
      <c r="AV51" s="248">
        <f t="shared" si="163"/>
        <v>-1</v>
      </c>
      <c r="AW51" s="156">
        <v>0</v>
      </c>
      <c r="AX51" s="244">
        <f t="shared" si="164"/>
        <v>-1</v>
      </c>
      <c r="AY51" s="35">
        <v>0</v>
      </c>
      <c r="AZ51" s="248">
        <f t="shared" si="165"/>
        <v>-1</v>
      </c>
      <c r="BA51" s="35">
        <v>0</v>
      </c>
      <c r="BB51" s="248">
        <f t="shared" si="166"/>
        <v>-1</v>
      </c>
      <c r="BC51" s="35">
        <v>0</v>
      </c>
      <c r="BD51" s="248">
        <f t="shared" si="167"/>
        <v>-1</v>
      </c>
      <c r="BE51" s="35">
        <v>0</v>
      </c>
      <c r="BF51" s="248">
        <f t="shared" si="168"/>
        <v>-1</v>
      </c>
      <c r="BG51" s="35">
        <v>0</v>
      </c>
      <c r="BH51" s="248">
        <f t="shared" si="169"/>
        <v>-1</v>
      </c>
      <c r="BI51" s="156">
        <v>0</v>
      </c>
      <c r="BJ51" s="244">
        <f t="shared" si="170"/>
        <v>-1</v>
      </c>
      <c r="BK51" s="35">
        <v>0</v>
      </c>
      <c r="BL51" s="248">
        <f t="shared" si="171"/>
        <v>-1</v>
      </c>
      <c r="BM51" s="35">
        <v>0</v>
      </c>
      <c r="BN51" s="248">
        <f t="shared" si="172"/>
        <v>-1</v>
      </c>
      <c r="BO51" s="35">
        <v>0</v>
      </c>
      <c r="BP51" s="248">
        <f t="shared" si="173"/>
        <v>-1</v>
      </c>
      <c r="BQ51" s="35">
        <v>0</v>
      </c>
      <c r="BR51" s="248">
        <f t="shared" si="174"/>
        <v>-1</v>
      </c>
      <c r="BS51" s="35">
        <v>0</v>
      </c>
      <c r="BT51" s="248">
        <f t="shared" si="175"/>
        <v>-1</v>
      </c>
      <c r="BU51" s="156">
        <v>0</v>
      </c>
      <c r="BV51" s="244">
        <f t="shared" si="176"/>
        <v>-1</v>
      </c>
      <c r="BW51" s="35">
        <v>0</v>
      </c>
      <c r="BX51" s="248">
        <f t="shared" si="177"/>
        <v>-1</v>
      </c>
      <c r="BY51" s="35">
        <v>0</v>
      </c>
      <c r="BZ51" s="248">
        <f t="shared" si="178"/>
        <v>-1</v>
      </c>
      <c r="CA51" s="35">
        <v>0</v>
      </c>
      <c r="CB51" s="248">
        <f t="shared" si="179"/>
        <v>-1</v>
      </c>
      <c r="CC51" s="35">
        <v>0</v>
      </c>
      <c r="CD51" s="248">
        <f t="shared" si="180"/>
        <v>-1</v>
      </c>
      <c r="CE51" s="35">
        <v>0</v>
      </c>
      <c r="CF51" s="248">
        <f t="shared" si="181"/>
        <v>-1</v>
      </c>
      <c r="CG51" s="156">
        <v>0</v>
      </c>
      <c r="CH51" s="244">
        <f t="shared" si="182"/>
        <v>-1</v>
      </c>
      <c r="CI51" s="35">
        <v>0</v>
      </c>
      <c r="CJ51" s="248">
        <f t="shared" si="183"/>
        <v>-1</v>
      </c>
      <c r="CK51" s="35">
        <v>0</v>
      </c>
      <c r="CL51" s="248">
        <f t="shared" si="184"/>
        <v>-1</v>
      </c>
      <c r="CM51" s="35">
        <v>0</v>
      </c>
      <c r="CN51" s="248">
        <f t="shared" si="185"/>
        <v>-1</v>
      </c>
      <c r="CO51" s="35">
        <v>0</v>
      </c>
      <c r="CP51" s="248">
        <f t="shared" si="186"/>
        <v>-1</v>
      </c>
      <c r="CQ51" s="35">
        <v>0</v>
      </c>
      <c r="CR51" s="248">
        <f t="shared" si="187"/>
        <v>-1</v>
      </c>
      <c r="CS51" s="156">
        <v>0</v>
      </c>
      <c r="CT51" s="244">
        <f t="shared" si="188"/>
        <v>-1</v>
      </c>
      <c r="CU51" s="35">
        <v>0</v>
      </c>
      <c r="CV51" s="248">
        <f t="shared" si="189"/>
        <v>-1</v>
      </c>
      <c r="CW51" s="35">
        <v>0</v>
      </c>
      <c r="CX51" s="248">
        <f t="shared" si="190"/>
        <v>-1</v>
      </c>
      <c r="CY51" s="35">
        <v>0</v>
      </c>
      <c r="CZ51" s="248">
        <f t="shared" si="191"/>
        <v>-1</v>
      </c>
      <c r="DA51" s="35">
        <v>0</v>
      </c>
      <c r="DB51" s="248">
        <f t="shared" si="192"/>
        <v>-1</v>
      </c>
      <c r="DC51" s="35">
        <v>0</v>
      </c>
      <c r="DD51" s="248">
        <f t="shared" si="193"/>
        <v>-1</v>
      </c>
      <c r="DE51" s="156">
        <v>0</v>
      </c>
      <c r="DF51" s="244">
        <f t="shared" si="194"/>
        <v>-1</v>
      </c>
      <c r="DG51" s="35">
        <v>0</v>
      </c>
      <c r="DH51" s="248">
        <f t="shared" si="195"/>
        <v>-1</v>
      </c>
      <c r="DI51" s="35">
        <v>0</v>
      </c>
      <c r="DJ51" s="248">
        <f t="shared" si="196"/>
        <v>-1</v>
      </c>
      <c r="DK51" s="35">
        <v>0</v>
      </c>
      <c r="DL51" s="248">
        <f t="shared" si="197"/>
        <v>-1</v>
      </c>
      <c r="DM51" s="35">
        <v>0</v>
      </c>
      <c r="DN51" s="248">
        <f t="shared" si="198"/>
        <v>-1</v>
      </c>
      <c r="DO51" s="35">
        <v>0</v>
      </c>
      <c r="DP51" s="248">
        <f t="shared" si="199"/>
        <v>-1</v>
      </c>
      <c r="DQ51" s="156">
        <v>0</v>
      </c>
      <c r="DR51" s="244">
        <f t="shared" si="200"/>
        <v>-1</v>
      </c>
      <c r="DS51" s="35">
        <v>0</v>
      </c>
      <c r="DT51" s="248">
        <f t="shared" si="201"/>
        <v>-1</v>
      </c>
      <c r="DU51" s="35">
        <v>0</v>
      </c>
      <c r="DV51" s="248">
        <f t="shared" si="202"/>
        <v>-1</v>
      </c>
      <c r="DW51" s="35">
        <v>0</v>
      </c>
      <c r="DX51" s="248">
        <f t="shared" si="203"/>
        <v>-1</v>
      </c>
      <c r="DY51" s="35">
        <v>0</v>
      </c>
      <c r="DZ51" s="248">
        <f t="shared" si="204"/>
        <v>-1</v>
      </c>
      <c r="EA51" s="35">
        <v>0</v>
      </c>
      <c r="EB51" s="248">
        <f t="shared" si="205"/>
        <v>-1</v>
      </c>
      <c r="EC51" s="156">
        <v>0</v>
      </c>
      <c r="ED51" s="244">
        <f t="shared" si="206"/>
        <v>-1</v>
      </c>
    </row>
    <row r="52" spans="1:134" s="17" customFormat="1" outlineLevel="1" x14ac:dyDescent="0.25">
      <c r="A52" s="242"/>
      <c r="B52" s="34" t="s">
        <v>71</v>
      </c>
      <c r="C52" s="35">
        <v>13494</v>
      </c>
      <c r="D52" s="248">
        <f t="shared" si="141"/>
        <v>-0.98803051712530165</v>
      </c>
      <c r="E52" s="35">
        <v>5732</v>
      </c>
      <c r="F52" s="248">
        <f t="shared" si="142"/>
        <v>-0.9872973380255472</v>
      </c>
      <c r="G52" s="35">
        <v>6405</v>
      </c>
      <c r="H52" s="248">
        <f t="shared" si="143"/>
        <v>-0.9766990079343425</v>
      </c>
      <c r="I52" s="35">
        <v>611</v>
      </c>
      <c r="J52" s="248">
        <f t="shared" si="144"/>
        <v>-0.99617993685329331</v>
      </c>
      <c r="K52" s="35">
        <v>788</v>
      </c>
      <c r="L52" s="248">
        <f t="shared" si="145"/>
        <v>-0.99675587996755877</v>
      </c>
      <c r="M52" s="156">
        <v>14</v>
      </c>
      <c r="N52" s="244">
        <f t="shared" si="146"/>
        <v>-0.99923354866965952</v>
      </c>
      <c r="O52" s="35">
        <v>5652</v>
      </c>
      <c r="P52" s="248">
        <f t="shared" si="147"/>
        <v>-0.99404438262628814</v>
      </c>
      <c r="Q52" s="35">
        <v>2879</v>
      </c>
      <c r="R52" s="248">
        <f t="shared" si="148"/>
        <v>-0.99216003442068945</v>
      </c>
      <c r="S52" s="35">
        <v>2192</v>
      </c>
      <c r="T52" s="248">
        <f t="shared" si="149"/>
        <v>-0.99017965144930786</v>
      </c>
      <c r="U52" s="35">
        <v>186</v>
      </c>
      <c r="V52" s="248">
        <f t="shared" si="150"/>
        <v>-0.99870257601439727</v>
      </c>
      <c r="W52" s="35">
        <v>412</v>
      </c>
      <c r="X52" s="248">
        <f t="shared" si="151"/>
        <v>-0.99809750736523239</v>
      </c>
      <c r="Y52" s="156">
        <v>7</v>
      </c>
      <c r="Z52" s="244">
        <f t="shared" si="152"/>
        <v>-0.99949462132697997</v>
      </c>
      <c r="AA52" s="35">
        <v>7842</v>
      </c>
      <c r="AB52" s="248">
        <f t="shared" si="153"/>
        <v>-0.95602953792326195</v>
      </c>
      <c r="AC52" s="35">
        <v>2853</v>
      </c>
      <c r="AD52" s="248">
        <f t="shared" si="154"/>
        <v>-0.96604501148495059</v>
      </c>
      <c r="AE52" s="35">
        <v>4213</v>
      </c>
      <c r="AF52" s="248">
        <f t="shared" si="155"/>
        <v>-0.91846490294362404</v>
      </c>
      <c r="AG52" s="35">
        <v>425</v>
      </c>
      <c r="AH52" s="248">
        <f t="shared" si="156"/>
        <v>-0.97437288953207912</v>
      </c>
      <c r="AI52" s="35">
        <v>376</v>
      </c>
      <c r="AJ52" s="248">
        <f t="shared" si="157"/>
        <v>-0.98572675853167824</v>
      </c>
      <c r="AK52" s="156">
        <v>7</v>
      </c>
      <c r="AL52" s="244">
        <f t="shared" si="158"/>
        <v>-0.99841449603624011</v>
      </c>
      <c r="AM52" s="35">
        <v>1140</v>
      </c>
      <c r="AN52" s="248">
        <f t="shared" si="159"/>
        <v>-0.99382956612107043</v>
      </c>
      <c r="AO52" s="35">
        <v>616</v>
      </c>
      <c r="AP52" s="248">
        <f t="shared" si="160"/>
        <v>-0.98780125552012987</v>
      </c>
      <c r="AQ52" s="35">
        <v>425</v>
      </c>
      <c r="AR52" s="248">
        <f t="shared" si="161"/>
        <v>-0.99265442981091634</v>
      </c>
      <c r="AS52" s="35">
        <v>23</v>
      </c>
      <c r="AT52" s="248">
        <f t="shared" si="162"/>
        <v>-0.99960857726344454</v>
      </c>
      <c r="AU52" s="35">
        <v>54</v>
      </c>
      <c r="AV52" s="248">
        <f t="shared" si="163"/>
        <v>-0.9975336834893811</v>
      </c>
      <c r="AW52" s="156">
        <v>0</v>
      </c>
      <c r="AX52" s="244">
        <f t="shared" si="164"/>
        <v>-1</v>
      </c>
      <c r="AY52" s="35">
        <v>241</v>
      </c>
      <c r="AZ52" s="248">
        <f t="shared" si="165"/>
        <v>-0.99207106431978942</v>
      </c>
      <c r="BA52" s="35">
        <v>223</v>
      </c>
      <c r="BB52" s="248">
        <f t="shared" si="166"/>
        <v>-0.98480822944342261</v>
      </c>
      <c r="BC52" s="35">
        <v>9</v>
      </c>
      <c r="BD52" s="248">
        <f t="shared" si="167"/>
        <v>-0.99909438518816662</v>
      </c>
      <c r="BE52" s="35">
        <v>0</v>
      </c>
      <c r="BF52" s="248">
        <f t="shared" si="168"/>
        <v>-1</v>
      </c>
      <c r="BG52" s="35">
        <v>0</v>
      </c>
      <c r="BH52" s="248">
        <f t="shared" si="169"/>
        <v>-1</v>
      </c>
      <c r="BI52" s="156">
        <v>0</v>
      </c>
      <c r="BJ52" s="244">
        <f t="shared" si="170"/>
        <v>-1</v>
      </c>
      <c r="BK52" s="35">
        <v>222</v>
      </c>
      <c r="BL52" s="248">
        <f t="shared" si="171"/>
        <v>-0.99467830089174414</v>
      </c>
      <c r="BM52" s="35">
        <v>111</v>
      </c>
      <c r="BN52" s="248">
        <f t="shared" si="172"/>
        <v>-0.99296444190910815</v>
      </c>
      <c r="BO52" s="35">
        <v>80</v>
      </c>
      <c r="BP52" s="248">
        <f t="shared" si="173"/>
        <v>-0.98809169395653473</v>
      </c>
      <c r="BQ52" s="35">
        <v>20</v>
      </c>
      <c r="BR52" s="248">
        <f t="shared" si="174"/>
        <v>-0.99763397610315863</v>
      </c>
      <c r="BS52" s="35">
        <v>49</v>
      </c>
      <c r="BT52" s="248">
        <f t="shared" si="175"/>
        <v>-0.99546044098573283</v>
      </c>
      <c r="BU52" s="156">
        <v>0</v>
      </c>
      <c r="BV52" s="244">
        <f t="shared" si="176"/>
        <v>-1</v>
      </c>
      <c r="BW52" s="35">
        <v>1337</v>
      </c>
      <c r="BX52" s="248">
        <f t="shared" si="177"/>
        <v>-0.9968276264619137</v>
      </c>
      <c r="BY52" s="35">
        <v>862</v>
      </c>
      <c r="BZ52" s="248">
        <f t="shared" si="178"/>
        <v>-0.99534858622922517</v>
      </c>
      <c r="CA52" s="35">
        <v>154</v>
      </c>
      <c r="CB52" s="248">
        <f t="shared" si="179"/>
        <v>-0.99772817796922719</v>
      </c>
      <c r="CC52" s="35">
        <v>57</v>
      </c>
      <c r="CD52" s="248">
        <f t="shared" si="180"/>
        <v>-0.99867064695181673</v>
      </c>
      <c r="CE52" s="35">
        <v>207</v>
      </c>
      <c r="CF52" s="248">
        <f t="shared" si="181"/>
        <v>-0.99830885116256274</v>
      </c>
      <c r="CG52" s="156">
        <v>0</v>
      </c>
      <c r="CH52" s="244">
        <f t="shared" si="182"/>
        <v>-1</v>
      </c>
      <c r="CI52" s="35">
        <v>320</v>
      </c>
      <c r="CJ52" s="248">
        <f t="shared" si="183"/>
        <v>-0.99194502479422053</v>
      </c>
      <c r="CK52" s="35">
        <v>232</v>
      </c>
      <c r="CL52" s="248">
        <f t="shared" si="184"/>
        <v>-0.98007899708054269</v>
      </c>
      <c r="CM52" s="35">
        <v>88</v>
      </c>
      <c r="CN52" s="248">
        <f t="shared" si="185"/>
        <v>-0.99483113069016149</v>
      </c>
      <c r="CO52" s="35">
        <v>0</v>
      </c>
      <c r="CP52" s="248">
        <f t="shared" si="186"/>
        <v>-1</v>
      </c>
      <c r="CQ52" s="35">
        <v>0</v>
      </c>
      <c r="CR52" s="248">
        <f t="shared" si="187"/>
        <v>-1</v>
      </c>
      <c r="CS52" s="156">
        <v>0</v>
      </c>
      <c r="CT52" s="244">
        <f t="shared" si="188"/>
        <v>-1</v>
      </c>
      <c r="CU52" s="35">
        <v>81</v>
      </c>
      <c r="CV52" s="248">
        <f t="shared" si="189"/>
        <v>-0.99855196825056314</v>
      </c>
      <c r="CW52" s="35">
        <v>59</v>
      </c>
      <c r="CX52" s="248">
        <f t="shared" si="190"/>
        <v>-0.99598502892140184</v>
      </c>
      <c r="CY52" s="35">
        <v>0</v>
      </c>
      <c r="CZ52" s="248">
        <f t="shared" si="191"/>
        <v>-1</v>
      </c>
      <c r="DA52" s="35">
        <v>0</v>
      </c>
      <c r="DB52" s="248">
        <f t="shared" si="192"/>
        <v>-1</v>
      </c>
      <c r="DC52" s="35">
        <v>22</v>
      </c>
      <c r="DD52" s="248">
        <f t="shared" si="193"/>
        <v>-0.99929842464442886</v>
      </c>
      <c r="DE52" s="156">
        <v>0</v>
      </c>
      <c r="DF52" s="244">
        <f t="shared" si="194"/>
        <v>-1</v>
      </c>
      <c r="DG52" s="35">
        <v>68</v>
      </c>
      <c r="DH52" s="248">
        <f t="shared" si="195"/>
        <v>-0.9979227761485826</v>
      </c>
      <c r="DI52" s="35">
        <v>39</v>
      </c>
      <c r="DJ52" s="248">
        <f t="shared" si="196"/>
        <v>-0.99459309579925137</v>
      </c>
      <c r="DK52" s="35">
        <v>46</v>
      </c>
      <c r="DL52" s="248">
        <f t="shared" si="197"/>
        <v>-0.99780534351145034</v>
      </c>
      <c r="DM52" s="35">
        <v>6</v>
      </c>
      <c r="DN52" s="248">
        <f t="shared" si="198"/>
        <v>-0.99743808710503845</v>
      </c>
      <c r="DO52" s="35">
        <v>3</v>
      </c>
      <c r="DP52" s="248">
        <f t="shared" si="199"/>
        <v>-0.99855491329479773</v>
      </c>
      <c r="DQ52" s="156">
        <v>2</v>
      </c>
      <c r="DR52" s="244">
        <f t="shared" si="200"/>
        <v>-0.98245614035087714</v>
      </c>
      <c r="DS52" s="35">
        <v>1930</v>
      </c>
      <c r="DT52" s="248">
        <f t="shared" si="201"/>
        <v>-0.98005312277147905</v>
      </c>
      <c r="DU52" s="35">
        <v>624</v>
      </c>
      <c r="DV52" s="248">
        <f t="shared" si="202"/>
        <v>-0.98867040688490659</v>
      </c>
      <c r="DW52" s="35">
        <v>1293</v>
      </c>
      <c r="DX52" s="248">
        <f t="shared" si="203"/>
        <v>-0.95714001591089892</v>
      </c>
      <c r="DY52" s="35">
        <v>44</v>
      </c>
      <c r="DZ52" s="248">
        <f t="shared" si="204"/>
        <v>-0.99720865317515706</v>
      </c>
      <c r="EA52" s="35">
        <v>66</v>
      </c>
      <c r="EB52" s="248">
        <f t="shared" si="205"/>
        <v>-0.99434592649704445</v>
      </c>
      <c r="EC52" s="156">
        <v>5</v>
      </c>
      <c r="ED52" s="244">
        <f t="shared" si="206"/>
        <v>-0.99801901743264654</v>
      </c>
    </row>
    <row r="53" spans="1:134" s="17" customFormat="1" outlineLevel="1" x14ac:dyDescent="0.25">
      <c r="A53" s="242"/>
      <c r="B53" s="34" t="s">
        <v>73</v>
      </c>
      <c r="C53" s="35">
        <v>301198</v>
      </c>
      <c r="D53" s="248">
        <f t="shared" si="141"/>
        <v>-0.76328020987407874</v>
      </c>
      <c r="E53" s="35">
        <v>120529</v>
      </c>
      <c r="F53" s="248">
        <f t="shared" si="142"/>
        <v>-0.74992738227629596</v>
      </c>
      <c r="G53" s="35">
        <v>69912</v>
      </c>
      <c r="H53" s="248">
        <f t="shared" si="143"/>
        <v>-0.79038704280587302</v>
      </c>
      <c r="I53" s="35">
        <v>53295</v>
      </c>
      <c r="J53" s="248">
        <f t="shared" si="144"/>
        <v>-0.68981893737013955</v>
      </c>
      <c r="K53" s="35">
        <v>57457</v>
      </c>
      <c r="L53" s="248">
        <f t="shared" si="145"/>
        <v>-0.78754095208513597</v>
      </c>
      <c r="M53" s="156">
        <v>4495</v>
      </c>
      <c r="N53" s="244">
        <f t="shared" si="146"/>
        <v>-0.79622829684029195</v>
      </c>
      <c r="O53" s="35">
        <v>218095</v>
      </c>
      <c r="P53" s="248">
        <f t="shared" si="147"/>
        <v>-0.79089685350555416</v>
      </c>
      <c r="Q53" s="35">
        <v>87450</v>
      </c>
      <c r="R53" s="248">
        <f t="shared" si="148"/>
        <v>-0.78216519575240817</v>
      </c>
      <c r="S53" s="35">
        <v>45132</v>
      </c>
      <c r="T53" s="248">
        <f t="shared" si="149"/>
        <v>-0.82030291930115151</v>
      </c>
      <c r="U53" s="35">
        <v>44021</v>
      </c>
      <c r="V53" s="248">
        <f t="shared" si="150"/>
        <v>-0.70299027082461851</v>
      </c>
      <c r="W53" s="35">
        <v>41627</v>
      </c>
      <c r="X53" s="248">
        <f t="shared" si="151"/>
        <v>-0.81829491337503435</v>
      </c>
      <c r="Y53" s="156">
        <v>2703</v>
      </c>
      <c r="Z53" s="244">
        <f t="shared" si="152"/>
        <v>-0.82326402510788543</v>
      </c>
      <c r="AA53" s="35">
        <v>83103</v>
      </c>
      <c r="AB53" s="248">
        <f t="shared" si="153"/>
        <v>-0.63770441060428373</v>
      </c>
      <c r="AC53" s="35">
        <v>33079</v>
      </c>
      <c r="AD53" s="248">
        <f t="shared" si="154"/>
        <v>-0.58920832039739213</v>
      </c>
      <c r="AE53" s="35">
        <v>24780</v>
      </c>
      <c r="AF53" s="248">
        <f t="shared" si="155"/>
        <v>-0.69917327279569763</v>
      </c>
      <c r="AG53" s="35">
        <v>9273</v>
      </c>
      <c r="AH53" s="248">
        <f t="shared" si="156"/>
        <v>-0.6071595001059098</v>
      </c>
      <c r="AI53" s="35">
        <v>15830</v>
      </c>
      <c r="AJ53" s="248">
        <f t="shared" si="157"/>
        <v>-0.6171427189397054</v>
      </c>
      <c r="AK53" s="156">
        <v>1791</v>
      </c>
      <c r="AL53" s="244">
        <f t="shared" si="158"/>
        <v>-0.73525498891352548</v>
      </c>
      <c r="AM53" s="35">
        <v>69443</v>
      </c>
      <c r="AN53" s="248">
        <f t="shared" si="159"/>
        <v>-0.62468112244897966</v>
      </c>
      <c r="AO53" s="35">
        <v>17551</v>
      </c>
      <c r="AP53" s="248">
        <f t="shared" si="160"/>
        <v>-0.63529631784556562</v>
      </c>
      <c r="AQ53" s="35">
        <v>16578</v>
      </c>
      <c r="AR53" s="248">
        <f t="shared" si="161"/>
        <v>-0.67960883597781341</v>
      </c>
      <c r="AS53" s="35">
        <v>26507</v>
      </c>
      <c r="AT53" s="248">
        <f t="shared" si="162"/>
        <v>-0.51835229131082605</v>
      </c>
      <c r="AU53" s="35">
        <v>8531</v>
      </c>
      <c r="AV53" s="248">
        <f t="shared" si="163"/>
        <v>-0.61620478675544366</v>
      </c>
      <c r="AW53" s="156">
        <v>1895</v>
      </c>
      <c r="AX53" s="244">
        <f t="shared" si="164"/>
        <v>-0.67946549391069011</v>
      </c>
      <c r="AY53" s="35">
        <v>16280</v>
      </c>
      <c r="AZ53" s="248">
        <f t="shared" si="165"/>
        <v>-0.60475843651371686</v>
      </c>
      <c r="BA53" s="35">
        <v>8406</v>
      </c>
      <c r="BB53" s="248">
        <f t="shared" si="166"/>
        <v>-0.57160330241565593</v>
      </c>
      <c r="BC53" s="35">
        <v>3993</v>
      </c>
      <c r="BD53" s="248">
        <f t="shared" si="167"/>
        <v>-0.6732673267326732</v>
      </c>
      <c r="BE53" s="35">
        <v>1197</v>
      </c>
      <c r="BF53" s="248">
        <f t="shared" si="168"/>
        <v>-0.27498485766202296</v>
      </c>
      <c r="BG53" s="35">
        <v>2301</v>
      </c>
      <c r="BH53" s="248">
        <f t="shared" si="169"/>
        <v>-0.63359872611464962</v>
      </c>
      <c r="BI53" s="156">
        <v>124</v>
      </c>
      <c r="BJ53" s="244">
        <f t="shared" si="170"/>
        <v>-0.8826868495742668</v>
      </c>
      <c r="BK53" s="35">
        <v>6701</v>
      </c>
      <c r="BL53" s="248">
        <f t="shared" si="171"/>
        <v>-0.86424230145867098</v>
      </c>
      <c r="BM53" s="35">
        <v>2693</v>
      </c>
      <c r="BN53" s="248">
        <f t="shared" si="172"/>
        <v>-0.83995958875616572</v>
      </c>
      <c r="BO53" s="35">
        <v>1153</v>
      </c>
      <c r="BP53" s="248">
        <f t="shared" si="173"/>
        <v>-0.85724897858115634</v>
      </c>
      <c r="BQ53" s="35">
        <v>1266</v>
      </c>
      <c r="BR53" s="248">
        <f t="shared" si="174"/>
        <v>-0.87004721823034281</v>
      </c>
      <c r="BS53" s="35">
        <v>1771</v>
      </c>
      <c r="BT53" s="248">
        <f t="shared" si="175"/>
        <v>-0.87712481787275376</v>
      </c>
      <c r="BU53" s="156">
        <v>26</v>
      </c>
      <c r="BV53" s="244">
        <f t="shared" si="176"/>
        <v>-0.97695035460992907</v>
      </c>
      <c r="BW53" s="35">
        <v>65003</v>
      </c>
      <c r="BX53" s="248">
        <f t="shared" si="177"/>
        <v>-0.84963033903323715</v>
      </c>
      <c r="BY53" s="35">
        <v>31479</v>
      </c>
      <c r="BZ53" s="248">
        <f t="shared" si="178"/>
        <v>-0.84039689098680248</v>
      </c>
      <c r="CA53" s="35">
        <v>8423</v>
      </c>
      <c r="CB53" s="248">
        <f t="shared" si="179"/>
        <v>-0.88811848309756258</v>
      </c>
      <c r="CC53" s="35">
        <v>5882</v>
      </c>
      <c r="CD53" s="248">
        <f t="shared" si="180"/>
        <v>-0.8512279636795913</v>
      </c>
      <c r="CE53" s="35">
        <v>19383</v>
      </c>
      <c r="CF53" s="248">
        <f t="shared" si="181"/>
        <v>-0.8351589474937493</v>
      </c>
      <c r="CG53" s="156">
        <v>72</v>
      </c>
      <c r="CH53" s="244">
        <f t="shared" si="182"/>
        <v>-0.95680863827234552</v>
      </c>
      <c r="CI53" s="35">
        <v>14332</v>
      </c>
      <c r="CJ53" s="248">
        <f t="shared" si="183"/>
        <v>-0.70847402465318743</v>
      </c>
      <c r="CK53" s="35">
        <v>5714</v>
      </c>
      <c r="CL53" s="248">
        <f t="shared" si="184"/>
        <v>-0.62748549449116631</v>
      </c>
      <c r="CM53" s="35">
        <v>5577</v>
      </c>
      <c r="CN53" s="248">
        <f t="shared" si="185"/>
        <v>-0.72489147592738745</v>
      </c>
      <c r="CO53" s="35">
        <v>943</v>
      </c>
      <c r="CP53" s="248">
        <f t="shared" si="186"/>
        <v>-0.69492073762536388</v>
      </c>
      <c r="CQ53" s="35">
        <v>1716</v>
      </c>
      <c r="CR53" s="248">
        <f t="shared" si="187"/>
        <v>-0.80023282887077996</v>
      </c>
      <c r="CS53" s="156">
        <v>369</v>
      </c>
      <c r="CT53" s="244">
        <f t="shared" si="188"/>
        <v>-0.81038026721479961</v>
      </c>
      <c r="CU53" s="35">
        <v>7259</v>
      </c>
      <c r="CV53" s="248">
        <f t="shared" si="189"/>
        <v>-0.89000515198351371</v>
      </c>
      <c r="CW53" s="35">
        <v>2847</v>
      </c>
      <c r="CX53" s="248">
        <f t="shared" si="190"/>
        <v>-0.84038795761619101</v>
      </c>
      <c r="CY53" s="35">
        <v>666</v>
      </c>
      <c r="CZ53" s="248">
        <f t="shared" si="191"/>
        <v>-0.90474828375286043</v>
      </c>
      <c r="DA53" s="35">
        <v>645</v>
      </c>
      <c r="DB53" s="248">
        <f t="shared" si="192"/>
        <v>-0.82285086514693762</v>
      </c>
      <c r="DC53" s="35">
        <v>3135</v>
      </c>
      <c r="DD53" s="248">
        <f t="shared" si="193"/>
        <v>-0.91747828375888396</v>
      </c>
      <c r="DE53" s="156">
        <v>0</v>
      </c>
      <c r="DF53" s="244">
        <f t="shared" si="194"/>
        <v>-1</v>
      </c>
      <c r="DG53" s="35">
        <v>1433</v>
      </c>
      <c r="DH53" s="248">
        <f t="shared" si="195"/>
        <v>-0.97174517420194417</v>
      </c>
      <c r="DI53" s="35">
        <v>249</v>
      </c>
      <c r="DJ53" s="248">
        <f t="shared" si="196"/>
        <v>-0.9765977443609023</v>
      </c>
      <c r="DK53" s="35">
        <v>951</v>
      </c>
      <c r="DL53" s="248">
        <f t="shared" si="197"/>
        <v>-0.97148425787106452</v>
      </c>
      <c r="DM53" s="35">
        <v>226</v>
      </c>
      <c r="DN53" s="248">
        <f t="shared" si="198"/>
        <v>-0.93840283455982554</v>
      </c>
      <c r="DO53" s="35">
        <v>76</v>
      </c>
      <c r="DP53" s="248">
        <f t="shared" si="199"/>
        <v>-0.97545219638242897</v>
      </c>
      <c r="DQ53" s="156">
        <v>18</v>
      </c>
      <c r="DR53" s="244">
        <f t="shared" si="200"/>
        <v>-0.83018867924528306</v>
      </c>
      <c r="DS53" s="35">
        <v>21439</v>
      </c>
      <c r="DT53" s="248">
        <f t="shared" si="201"/>
        <v>-0.80745257939359105</v>
      </c>
      <c r="DU53" s="35">
        <v>14252</v>
      </c>
      <c r="DV53" s="248">
        <f t="shared" si="202"/>
        <v>-0.77371312438474482</v>
      </c>
      <c r="DW53" s="35">
        <v>5851</v>
      </c>
      <c r="DX53" s="248">
        <f t="shared" si="203"/>
        <v>-0.8384817115251898</v>
      </c>
      <c r="DY53" s="35">
        <v>5840</v>
      </c>
      <c r="DZ53" s="248">
        <f t="shared" si="204"/>
        <v>-0.74254981484746962</v>
      </c>
      <c r="EA53" s="35">
        <v>2847</v>
      </c>
      <c r="EB53" s="248">
        <f t="shared" si="205"/>
        <v>-0.78390891840607213</v>
      </c>
      <c r="EC53" s="156">
        <v>141</v>
      </c>
      <c r="ED53" s="244">
        <f t="shared" si="206"/>
        <v>-0.9529058116232465</v>
      </c>
    </row>
    <row r="54" spans="1:134" s="17" customFormat="1" outlineLevel="1" x14ac:dyDescent="0.25">
      <c r="A54" s="242"/>
      <c r="B54" s="34" t="s">
        <v>75</v>
      </c>
      <c r="C54" s="35">
        <v>406679</v>
      </c>
      <c r="D54" s="248">
        <f t="shared" si="141"/>
        <v>-0.68472296516811249</v>
      </c>
      <c r="E54" s="35">
        <v>158567</v>
      </c>
      <c r="F54" s="248">
        <f t="shared" si="142"/>
        <v>-0.68394816149504101</v>
      </c>
      <c r="G54" s="35">
        <v>101836</v>
      </c>
      <c r="H54" s="248">
        <f t="shared" si="143"/>
        <v>-0.6903937419623557</v>
      </c>
      <c r="I54" s="35">
        <v>75686</v>
      </c>
      <c r="J54" s="248">
        <f t="shared" si="144"/>
        <v>-0.5678863622090401</v>
      </c>
      <c r="K54" s="35">
        <v>69133</v>
      </c>
      <c r="L54" s="248">
        <f t="shared" si="145"/>
        <v>-0.74748980031630885</v>
      </c>
      <c r="M54" s="156">
        <v>10749</v>
      </c>
      <c r="N54" s="244">
        <f t="shared" si="146"/>
        <v>-0.59384092197241634</v>
      </c>
      <c r="O54" s="35">
        <v>237554</v>
      </c>
      <c r="P54" s="248">
        <f t="shared" si="147"/>
        <v>-0.77058429279730833</v>
      </c>
      <c r="Q54" s="35">
        <v>89188</v>
      </c>
      <c r="R54" s="248">
        <f t="shared" si="148"/>
        <v>-0.7772338310445942</v>
      </c>
      <c r="S54" s="35">
        <v>56340</v>
      </c>
      <c r="T54" s="248">
        <f t="shared" si="149"/>
        <v>-0.77194438260235987</v>
      </c>
      <c r="U54" s="35">
        <v>54233</v>
      </c>
      <c r="V54" s="248">
        <f t="shared" si="150"/>
        <v>-0.63576345747002927</v>
      </c>
      <c r="W54" s="35">
        <v>37493</v>
      </c>
      <c r="X54" s="248">
        <f t="shared" si="151"/>
        <v>-0.83796130225643195</v>
      </c>
      <c r="Y54" s="156">
        <v>2530</v>
      </c>
      <c r="Z54" s="244">
        <f t="shared" si="152"/>
        <v>-0.83162518301610544</v>
      </c>
      <c r="AA54" s="35">
        <v>169125</v>
      </c>
      <c r="AB54" s="248">
        <f t="shared" si="153"/>
        <v>-0.33529453379238783</v>
      </c>
      <c r="AC54" s="35">
        <v>69379</v>
      </c>
      <c r="AD54" s="248">
        <f t="shared" si="154"/>
        <v>-0.31542438774100601</v>
      </c>
      <c r="AE54" s="35">
        <v>45496</v>
      </c>
      <c r="AF54" s="248">
        <f t="shared" si="155"/>
        <v>-0.44433045092579027</v>
      </c>
      <c r="AG54" s="35">
        <v>21453</v>
      </c>
      <c r="AH54" s="248">
        <f t="shared" si="156"/>
        <v>-0.18299185010282581</v>
      </c>
      <c r="AI54" s="35">
        <v>31640</v>
      </c>
      <c r="AJ54" s="248">
        <f t="shared" si="157"/>
        <v>-0.25377358490566038</v>
      </c>
      <c r="AK54" s="156">
        <v>8219</v>
      </c>
      <c r="AL54" s="244">
        <f t="shared" si="158"/>
        <v>-0.28143031998601153</v>
      </c>
      <c r="AM54" s="35">
        <v>76083</v>
      </c>
      <c r="AN54" s="248">
        <f t="shared" si="159"/>
        <v>-0.57238724181537171</v>
      </c>
      <c r="AO54" s="35">
        <v>16092</v>
      </c>
      <c r="AP54" s="248">
        <f t="shared" si="160"/>
        <v>-0.6552994602004969</v>
      </c>
      <c r="AQ54" s="35">
        <v>19146</v>
      </c>
      <c r="AR54" s="248">
        <f t="shared" si="161"/>
        <v>-0.58937954404100634</v>
      </c>
      <c r="AS54" s="35">
        <v>32157</v>
      </c>
      <c r="AT54" s="248">
        <f t="shared" si="162"/>
        <v>-0.41980008660508084</v>
      </c>
      <c r="AU54" s="35">
        <v>7073</v>
      </c>
      <c r="AV54" s="248">
        <f t="shared" si="163"/>
        <v>-0.68286777563556478</v>
      </c>
      <c r="AW54" s="156">
        <v>1374</v>
      </c>
      <c r="AX54" s="244">
        <f t="shared" si="164"/>
        <v>-0.74913273689976267</v>
      </c>
      <c r="AY54" s="35">
        <v>17775</v>
      </c>
      <c r="AZ54" s="248">
        <f t="shared" si="165"/>
        <v>-0.47504430005906673</v>
      </c>
      <c r="BA54" s="35">
        <v>10644</v>
      </c>
      <c r="BB54" s="248">
        <f t="shared" si="166"/>
        <v>-0.42230664857530531</v>
      </c>
      <c r="BC54" s="35">
        <v>4310</v>
      </c>
      <c r="BD54" s="248">
        <f t="shared" si="167"/>
        <v>-0.51122703560898164</v>
      </c>
      <c r="BE54" s="35">
        <v>1074</v>
      </c>
      <c r="BF54" s="248">
        <f t="shared" si="168"/>
        <v>-0.25674740484429071</v>
      </c>
      <c r="BG54" s="35">
        <v>1800</v>
      </c>
      <c r="BH54" s="248">
        <f t="shared" si="169"/>
        <v>-0.59541469993256912</v>
      </c>
      <c r="BI54" s="156">
        <v>79</v>
      </c>
      <c r="BJ54" s="244">
        <f t="shared" si="170"/>
        <v>-0.90246913580246912</v>
      </c>
      <c r="BK54" s="35">
        <v>22064</v>
      </c>
      <c r="BL54" s="248">
        <f t="shared" si="171"/>
        <v>-0.66376617241431857</v>
      </c>
      <c r="BM54" s="35">
        <v>9669</v>
      </c>
      <c r="BN54" s="248">
        <f t="shared" si="172"/>
        <v>-0.55157221037009552</v>
      </c>
      <c r="BO54" s="35">
        <v>3706</v>
      </c>
      <c r="BP54" s="248">
        <f t="shared" si="173"/>
        <v>-0.73045312386355365</v>
      </c>
      <c r="BQ54" s="35">
        <v>4235</v>
      </c>
      <c r="BR54" s="248">
        <f t="shared" si="174"/>
        <v>-0.62392327501998046</v>
      </c>
      <c r="BS54" s="35">
        <v>4841</v>
      </c>
      <c r="BT54" s="248">
        <f t="shared" si="175"/>
        <v>-0.74803518451048767</v>
      </c>
      <c r="BU54" s="156">
        <v>117</v>
      </c>
      <c r="BV54" s="244">
        <f t="shared" si="176"/>
        <v>-0.92002734107997264</v>
      </c>
      <c r="BW54" s="35">
        <v>39285</v>
      </c>
      <c r="BX54" s="248">
        <f t="shared" si="177"/>
        <v>-0.91228383553079606</v>
      </c>
      <c r="BY54" s="35">
        <v>18091</v>
      </c>
      <c r="BZ54" s="248">
        <f t="shared" si="178"/>
        <v>-0.90931556838802163</v>
      </c>
      <c r="CA54" s="35">
        <v>6199</v>
      </c>
      <c r="CB54" s="248">
        <f t="shared" si="179"/>
        <v>-0.92251443713907155</v>
      </c>
      <c r="CC54" s="35">
        <v>3247</v>
      </c>
      <c r="CD54" s="248">
        <f t="shared" si="180"/>
        <v>-0.92390616578003792</v>
      </c>
      <c r="CE54" s="35">
        <v>11641</v>
      </c>
      <c r="CF54" s="248">
        <f t="shared" si="181"/>
        <v>-0.90600650792497317</v>
      </c>
      <c r="CG54" s="156">
        <v>119</v>
      </c>
      <c r="CH54" s="244">
        <f t="shared" si="182"/>
        <v>-0.94234496124031009</v>
      </c>
      <c r="CI54" s="35">
        <v>22048</v>
      </c>
      <c r="CJ54" s="248">
        <f t="shared" si="183"/>
        <v>-0.60354593350475616</v>
      </c>
      <c r="CK54" s="35">
        <v>7718</v>
      </c>
      <c r="CL54" s="248">
        <f t="shared" si="184"/>
        <v>-0.60754601850910195</v>
      </c>
      <c r="CM54" s="35">
        <v>9553</v>
      </c>
      <c r="CN54" s="248">
        <f t="shared" si="185"/>
        <v>-0.57997713682729513</v>
      </c>
      <c r="CO54" s="35">
        <v>1642</v>
      </c>
      <c r="CP54" s="248">
        <f t="shared" si="186"/>
        <v>-0.57592975206611574</v>
      </c>
      <c r="CQ54" s="35">
        <v>2975</v>
      </c>
      <c r="CR54" s="248">
        <f t="shared" si="187"/>
        <v>-0.61632705700283719</v>
      </c>
      <c r="CS54" s="156">
        <v>328</v>
      </c>
      <c r="CT54" s="244">
        <f t="shared" si="188"/>
        <v>-0.84593705965241894</v>
      </c>
      <c r="CU54" s="35">
        <v>6142</v>
      </c>
      <c r="CV54" s="248">
        <f t="shared" si="189"/>
        <v>-0.89473864610111398</v>
      </c>
      <c r="CW54" s="35">
        <v>2112</v>
      </c>
      <c r="CX54" s="248">
        <f t="shared" si="190"/>
        <v>-0.87436049970255802</v>
      </c>
      <c r="CY54" s="35">
        <v>777</v>
      </c>
      <c r="CZ54" s="248">
        <f t="shared" si="191"/>
        <v>-0.89727657324167109</v>
      </c>
      <c r="DA54" s="35">
        <v>524</v>
      </c>
      <c r="DB54" s="248">
        <f t="shared" si="192"/>
        <v>-0.8057820607857672</v>
      </c>
      <c r="DC54" s="35">
        <v>2738</v>
      </c>
      <c r="DD54" s="248">
        <f t="shared" si="193"/>
        <v>-0.91327484083494348</v>
      </c>
      <c r="DE54" s="156">
        <v>12</v>
      </c>
      <c r="DF54" s="244">
        <f t="shared" si="194"/>
        <v>-0.92207792207792205</v>
      </c>
      <c r="DG54" s="35">
        <v>1272</v>
      </c>
      <c r="DH54" s="248">
        <f t="shared" si="195"/>
        <v>-0.95909178619669389</v>
      </c>
      <c r="DI54" s="35">
        <v>324</v>
      </c>
      <c r="DJ54" s="248">
        <f t="shared" si="196"/>
        <v>-0.93716058960434445</v>
      </c>
      <c r="DK54" s="35">
        <v>877</v>
      </c>
      <c r="DL54" s="248">
        <f t="shared" si="197"/>
        <v>-0.95995799470368004</v>
      </c>
      <c r="DM54" s="35">
        <v>45</v>
      </c>
      <c r="DN54" s="248">
        <f t="shared" si="198"/>
        <v>-0.97432972047917854</v>
      </c>
      <c r="DO54" s="35">
        <v>10</v>
      </c>
      <c r="DP54" s="248">
        <f t="shared" si="199"/>
        <v>-0.99578947368421056</v>
      </c>
      <c r="DQ54" s="156">
        <v>47</v>
      </c>
      <c r="DR54" s="244">
        <f t="shared" si="200"/>
        <v>-0.84280936454849498</v>
      </c>
      <c r="DS54" s="35">
        <v>29726</v>
      </c>
      <c r="DT54" s="248">
        <f t="shared" si="201"/>
        <v>-0.71523819559532131</v>
      </c>
      <c r="DU54" s="35">
        <v>16705</v>
      </c>
      <c r="DV54" s="248">
        <f t="shared" si="202"/>
        <v>-0.69051633102988308</v>
      </c>
      <c r="DW54" s="35">
        <v>7700</v>
      </c>
      <c r="DX54" s="248">
        <f t="shared" si="203"/>
        <v>-0.7887806885200932</v>
      </c>
      <c r="DY54" s="35">
        <v>6945</v>
      </c>
      <c r="DZ54" s="248">
        <f t="shared" si="204"/>
        <v>-0.61307036603710507</v>
      </c>
      <c r="EA54" s="35">
        <v>3536</v>
      </c>
      <c r="EB54" s="248">
        <f t="shared" si="205"/>
        <v>-0.72443890274314215</v>
      </c>
      <c r="EC54" s="156">
        <v>369</v>
      </c>
      <c r="ED54" s="244">
        <f t="shared" si="206"/>
        <v>-0.83333333333333337</v>
      </c>
    </row>
    <row r="55" spans="1:134" s="17" customFormat="1" outlineLevel="1" x14ac:dyDescent="0.25">
      <c r="A55" s="242"/>
      <c r="B55" s="34" t="s">
        <v>77</v>
      </c>
      <c r="C55" s="35">
        <v>200048</v>
      </c>
      <c r="D55" s="248">
        <f t="shared" si="141"/>
        <v>-0.82271252111430349</v>
      </c>
      <c r="E55" s="35">
        <v>100893</v>
      </c>
      <c r="F55" s="248">
        <f t="shared" si="142"/>
        <v>-0.76658160609474812</v>
      </c>
      <c r="G55" s="35">
        <v>38899</v>
      </c>
      <c r="H55" s="248">
        <f t="shared" si="143"/>
        <v>-0.86671806205136115</v>
      </c>
      <c r="I55" s="35">
        <v>26016</v>
      </c>
      <c r="J55" s="248">
        <f t="shared" si="144"/>
        <v>-0.83112634366723792</v>
      </c>
      <c r="K55" s="35">
        <v>33754</v>
      </c>
      <c r="L55" s="248">
        <f t="shared" si="145"/>
        <v>-0.85669160291083246</v>
      </c>
      <c r="M55" s="156">
        <v>6957</v>
      </c>
      <c r="N55" s="244">
        <f t="shared" si="146"/>
        <v>-0.67037809153795136</v>
      </c>
      <c r="O55" s="35">
        <v>91252</v>
      </c>
      <c r="P55" s="248">
        <f t="shared" si="147"/>
        <v>-0.90305551689665464</v>
      </c>
      <c r="Q55" s="35">
        <v>47208</v>
      </c>
      <c r="R55" s="248">
        <f t="shared" si="148"/>
        <v>-0.8674550630885598</v>
      </c>
      <c r="S55" s="35">
        <v>15481</v>
      </c>
      <c r="T55" s="248">
        <f t="shared" si="149"/>
        <v>-0.93302182707075954</v>
      </c>
      <c r="U55" s="35">
        <v>13252</v>
      </c>
      <c r="V55" s="248">
        <f t="shared" si="150"/>
        <v>-0.90369396016075232</v>
      </c>
      <c r="W55" s="35">
        <v>14572</v>
      </c>
      <c r="X55" s="248">
        <f t="shared" si="151"/>
        <v>-0.92866898040501844</v>
      </c>
      <c r="Y55" s="156">
        <v>1858</v>
      </c>
      <c r="Z55" s="244">
        <f t="shared" si="152"/>
        <v>-0.875293643868716</v>
      </c>
      <c r="AA55" s="35">
        <v>108796</v>
      </c>
      <c r="AB55" s="248">
        <f t="shared" si="153"/>
        <v>-0.41851727142024897</v>
      </c>
      <c r="AC55" s="35">
        <v>53685</v>
      </c>
      <c r="AD55" s="248">
        <f t="shared" si="154"/>
        <v>-0.29431482090042727</v>
      </c>
      <c r="AE55" s="35">
        <v>23419</v>
      </c>
      <c r="AF55" s="248">
        <f t="shared" si="155"/>
        <v>-0.61431159420289849</v>
      </c>
      <c r="AG55" s="35">
        <v>12765</v>
      </c>
      <c r="AH55" s="248">
        <f t="shared" si="156"/>
        <v>-0.22415364979031183</v>
      </c>
      <c r="AI55" s="35">
        <v>19182</v>
      </c>
      <c r="AJ55" s="248">
        <f t="shared" si="157"/>
        <v>-0.38611706723845485</v>
      </c>
      <c r="AK55" s="156">
        <v>5099</v>
      </c>
      <c r="AL55" s="244">
        <f t="shared" si="158"/>
        <v>-0.17864046391752575</v>
      </c>
      <c r="AM55" s="35">
        <v>11844</v>
      </c>
      <c r="AN55" s="248">
        <f t="shared" si="159"/>
        <v>-0.93667563102487739</v>
      </c>
      <c r="AO55" s="35">
        <v>3192</v>
      </c>
      <c r="AP55" s="248">
        <f t="shared" si="160"/>
        <v>-0.93433044623202421</v>
      </c>
      <c r="AQ55" s="35">
        <v>2787</v>
      </c>
      <c r="AR55" s="248">
        <f t="shared" si="161"/>
        <v>-0.94685050632187195</v>
      </c>
      <c r="AS55" s="35">
        <v>3576</v>
      </c>
      <c r="AT55" s="248">
        <f t="shared" si="162"/>
        <v>-0.93651131824234357</v>
      </c>
      <c r="AU55" s="35">
        <v>1129</v>
      </c>
      <c r="AV55" s="248">
        <f t="shared" si="163"/>
        <v>-0.94529508673321061</v>
      </c>
      <c r="AW55" s="156">
        <v>1063</v>
      </c>
      <c r="AX55" s="244">
        <f t="shared" si="164"/>
        <v>-0.8423316523286859</v>
      </c>
      <c r="AY55" s="35">
        <v>13145</v>
      </c>
      <c r="AZ55" s="248">
        <f t="shared" si="165"/>
        <v>-0.55498002572956873</v>
      </c>
      <c r="BA55" s="35">
        <v>11833</v>
      </c>
      <c r="BB55" s="248">
        <f t="shared" si="166"/>
        <v>-0.23722039579707344</v>
      </c>
      <c r="BC55" s="35">
        <v>540</v>
      </c>
      <c r="BD55" s="248">
        <f t="shared" si="167"/>
        <v>-0.93897615549779634</v>
      </c>
      <c r="BE55" s="35">
        <v>242</v>
      </c>
      <c r="BF55" s="248">
        <f t="shared" si="168"/>
        <v>-0.75604838709677424</v>
      </c>
      <c r="BG55" s="35">
        <v>294</v>
      </c>
      <c r="BH55" s="248">
        <f t="shared" si="169"/>
        <v>-0.92939481268011526</v>
      </c>
      <c r="BI55" s="156">
        <v>185</v>
      </c>
      <c r="BJ55" s="244">
        <f t="shared" si="170"/>
        <v>-0.68213058419243988</v>
      </c>
      <c r="BK55" s="35">
        <v>7663</v>
      </c>
      <c r="BL55" s="248">
        <f t="shared" si="171"/>
        <v>-0.81109796381205934</v>
      </c>
      <c r="BM55" s="35">
        <v>2920</v>
      </c>
      <c r="BN55" s="248">
        <f t="shared" si="172"/>
        <v>-0.80962315816925279</v>
      </c>
      <c r="BO55" s="35">
        <v>853</v>
      </c>
      <c r="BP55" s="248">
        <f t="shared" si="173"/>
        <v>-0.87574654042243261</v>
      </c>
      <c r="BQ55" s="35">
        <v>1346</v>
      </c>
      <c r="BR55" s="248">
        <f t="shared" si="174"/>
        <v>-0.86110824476318237</v>
      </c>
      <c r="BS55" s="35">
        <v>2592</v>
      </c>
      <c r="BT55" s="248">
        <f t="shared" si="175"/>
        <v>-0.69730234730818641</v>
      </c>
      <c r="BU55" s="156">
        <v>114</v>
      </c>
      <c r="BV55" s="244">
        <f t="shared" si="176"/>
        <v>-0.72921615201900236</v>
      </c>
      <c r="BW55" s="35">
        <v>26928</v>
      </c>
      <c r="BX55" s="248">
        <f t="shared" si="177"/>
        <v>-0.93342727879552023</v>
      </c>
      <c r="BY55" s="35">
        <v>13829</v>
      </c>
      <c r="BZ55" s="248">
        <f t="shared" si="178"/>
        <v>-0.92172500452816519</v>
      </c>
      <c r="CA55" s="35">
        <v>3362</v>
      </c>
      <c r="CB55" s="248">
        <f t="shared" si="179"/>
        <v>-0.95300399787525514</v>
      </c>
      <c r="CC55" s="35">
        <v>3111</v>
      </c>
      <c r="CD55" s="248">
        <f t="shared" si="180"/>
        <v>-0.91237853823405157</v>
      </c>
      <c r="CE55" s="35">
        <v>6696</v>
      </c>
      <c r="CF55" s="248">
        <f t="shared" si="181"/>
        <v>-0.94347554490047436</v>
      </c>
      <c r="CG55" s="156">
        <v>53</v>
      </c>
      <c r="CH55" s="244">
        <f t="shared" si="182"/>
        <v>-0.97180851063829787</v>
      </c>
      <c r="CI55" s="35">
        <v>1600</v>
      </c>
      <c r="CJ55" s="248">
        <f t="shared" si="183"/>
        <v>-0.96461351321464117</v>
      </c>
      <c r="CK55" s="35">
        <v>699</v>
      </c>
      <c r="CL55" s="248">
        <f t="shared" si="184"/>
        <v>-0.94752646197732904</v>
      </c>
      <c r="CM55" s="35">
        <v>693</v>
      </c>
      <c r="CN55" s="248">
        <f t="shared" si="185"/>
        <v>-0.96535346465353467</v>
      </c>
      <c r="CO55" s="35">
        <v>86</v>
      </c>
      <c r="CP55" s="248">
        <f t="shared" si="186"/>
        <v>-0.97882295001231223</v>
      </c>
      <c r="CQ55" s="35">
        <v>84</v>
      </c>
      <c r="CR55" s="248">
        <f t="shared" si="187"/>
        <v>-0.98579161028416784</v>
      </c>
      <c r="CS55" s="156">
        <v>39</v>
      </c>
      <c r="CT55" s="244">
        <f t="shared" si="188"/>
        <v>-0.98072170044488383</v>
      </c>
      <c r="CU55" s="35">
        <v>3514</v>
      </c>
      <c r="CV55" s="248">
        <f t="shared" si="189"/>
        <v>-0.93416516786570747</v>
      </c>
      <c r="CW55" s="35">
        <v>1189</v>
      </c>
      <c r="CX55" s="248">
        <f t="shared" si="190"/>
        <v>-0.91353984874927285</v>
      </c>
      <c r="CY55" s="35">
        <v>540</v>
      </c>
      <c r="CZ55" s="248">
        <f t="shared" si="191"/>
        <v>-0.92907801418439717</v>
      </c>
      <c r="DA55" s="35">
        <v>381</v>
      </c>
      <c r="DB55" s="248">
        <f t="shared" si="192"/>
        <v>-0.85611782477341392</v>
      </c>
      <c r="DC55" s="35">
        <v>1426</v>
      </c>
      <c r="DD55" s="248">
        <f t="shared" si="193"/>
        <v>-0.95124119537714558</v>
      </c>
      <c r="DE55" s="156">
        <v>0</v>
      </c>
      <c r="DF55" s="244">
        <f t="shared" si="194"/>
        <v>-1</v>
      </c>
      <c r="DG55" s="35">
        <v>951</v>
      </c>
      <c r="DH55" s="248">
        <f t="shared" si="195"/>
        <v>-0.9720014131778838</v>
      </c>
      <c r="DI55" s="35">
        <v>259</v>
      </c>
      <c r="DJ55" s="248">
        <f t="shared" si="196"/>
        <v>-0.96158979682633838</v>
      </c>
      <c r="DK55" s="35">
        <v>673</v>
      </c>
      <c r="DL55" s="248">
        <f t="shared" si="197"/>
        <v>-0.9706881533101045</v>
      </c>
      <c r="DM55" s="35">
        <v>4</v>
      </c>
      <c r="DN55" s="248">
        <f t="shared" si="198"/>
        <v>-0.99796126401630991</v>
      </c>
      <c r="DO55" s="35">
        <v>12</v>
      </c>
      <c r="DP55" s="248">
        <f t="shared" si="199"/>
        <v>-0.99452804377564985</v>
      </c>
      <c r="DQ55" s="156">
        <v>18</v>
      </c>
      <c r="DR55" s="244">
        <f t="shared" si="200"/>
        <v>-0.86956521739130432</v>
      </c>
      <c r="DS55" s="35">
        <v>14956</v>
      </c>
      <c r="DT55" s="248">
        <f t="shared" si="201"/>
        <v>-0.83730922777360783</v>
      </c>
      <c r="DU55" s="35">
        <v>9268</v>
      </c>
      <c r="DV55" s="248">
        <f t="shared" si="202"/>
        <v>-0.81765955772408905</v>
      </c>
      <c r="DW55" s="35">
        <v>4522</v>
      </c>
      <c r="DX55" s="248">
        <f t="shared" si="203"/>
        <v>-0.85781215608590378</v>
      </c>
      <c r="DY55" s="35">
        <v>2526</v>
      </c>
      <c r="DZ55" s="248">
        <f t="shared" si="204"/>
        <v>-0.84845212383009361</v>
      </c>
      <c r="EA55" s="35">
        <v>1218</v>
      </c>
      <c r="EB55" s="248">
        <f t="shared" si="205"/>
        <v>-0.8849315068493151</v>
      </c>
      <c r="EC55" s="156">
        <v>249</v>
      </c>
      <c r="ED55" s="244">
        <f t="shared" si="206"/>
        <v>-0.90607317993210112</v>
      </c>
    </row>
    <row r="56" spans="1:134" s="17" customFormat="1" outlineLevel="1" x14ac:dyDescent="0.25">
      <c r="A56" s="242"/>
      <c r="B56" s="34" t="s">
        <v>79</v>
      </c>
      <c r="C56" s="35">
        <v>213082</v>
      </c>
      <c r="D56" s="248">
        <f t="shared" si="141"/>
        <v>-0.83503154484989395</v>
      </c>
      <c r="E56" s="35">
        <v>100854</v>
      </c>
      <c r="F56" s="248">
        <f t="shared" si="142"/>
        <v>-0.7920128685000154</v>
      </c>
      <c r="G56" s="35">
        <v>43237</v>
      </c>
      <c r="H56" s="248">
        <f t="shared" si="143"/>
        <v>-0.87810880755980802</v>
      </c>
      <c r="I56" s="35">
        <v>28670</v>
      </c>
      <c r="J56" s="248">
        <f t="shared" si="144"/>
        <v>-0.83661210905443606</v>
      </c>
      <c r="K56" s="35">
        <v>41635</v>
      </c>
      <c r="L56" s="248">
        <f t="shared" si="145"/>
        <v>-0.83907437326551282</v>
      </c>
      <c r="M56" s="156">
        <v>4759</v>
      </c>
      <c r="N56" s="244">
        <f t="shared" si="146"/>
        <v>-0.80580266057292094</v>
      </c>
      <c r="O56" s="35">
        <v>134986</v>
      </c>
      <c r="P56" s="248">
        <f t="shared" si="147"/>
        <v>-0.88183791733048544</v>
      </c>
      <c r="Q56" s="35">
        <v>65907</v>
      </c>
      <c r="R56" s="248">
        <f t="shared" si="148"/>
        <v>-0.84215291099950429</v>
      </c>
      <c r="S56" s="35">
        <v>23822</v>
      </c>
      <c r="T56" s="248">
        <f t="shared" si="149"/>
        <v>-0.92165697053010298</v>
      </c>
      <c r="U56" s="35">
        <v>18963</v>
      </c>
      <c r="V56" s="248">
        <f t="shared" si="150"/>
        <v>-0.88557481113176129</v>
      </c>
      <c r="W56" s="35">
        <v>26741</v>
      </c>
      <c r="X56" s="248">
        <f t="shared" si="151"/>
        <v>-0.88725250446925485</v>
      </c>
      <c r="Y56" s="156">
        <v>1710</v>
      </c>
      <c r="Z56" s="244">
        <f t="shared" si="152"/>
        <v>-0.91389294526411202</v>
      </c>
      <c r="AA56" s="35">
        <v>78096</v>
      </c>
      <c r="AB56" s="248">
        <f t="shared" si="153"/>
        <v>-0.47682434197745072</v>
      </c>
      <c r="AC56" s="35">
        <v>34947</v>
      </c>
      <c r="AD56" s="248">
        <f t="shared" si="154"/>
        <v>-0.48125222657641609</v>
      </c>
      <c r="AE56" s="35">
        <v>19414</v>
      </c>
      <c r="AF56" s="248">
        <f t="shared" si="155"/>
        <v>-0.61666502122618227</v>
      </c>
      <c r="AG56" s="35">
        <v>9708</v>
      </c>
      <c r="AH56" s="248">
        <f t="shared" si="156"/>
        <v>-4.103405826836326E-3</v>
      </c>
      <c r="AI56" s="35">
        <v>14894</v>
      </c>
      <c r="AJ56" s="248">
        <f t="shared" si="157"/>
        <v>-0.30873479996287012</v>
      </c>
      <c r="AK56" s="156">
        <v>3049</v>
      </c>
      <c r="AL56" s="244">
        <f t="shared" si="158"/>
        <v>-0.34387777060469116</v>
      </c>
      <c r="AM56" s="35">
        <v>16282</v>
      </c>
      <c r="AN56" s="248">
        <f t="shared" si="159"/>
        <v>-0.92915263382328628</v>
      </c>
      <c r="AO56" s="35">
        <v>5477</v>
      </c>
      <c r="AP56" s="248">
        <f t="shared" si="160"/>
        <v>-0.8928704156479218</v>
      </c>
      <c r="AQ56" s="35">
        <v>4409</v>
      </c>
      <c r="AR56" s="248">
        <f t="shared" si="161"/>
        <v>-0.93000920722608504</v>
      </c>
      <c r="AS56" s="35">
        <v>3710</v>
      </c>
      <c r="AT56" s="248">
        <f t="shared" si="162"/>
        <v>-0.94989736387208301</v>
      </c>
      <c r="AU56" s="35">
        <v>1676</v>
      </c>
      <c r="AV56" s="248">
        <f t="shared" si="163"/>
        <v>-0.94323262430564969</v>
      </c>
      <c r="AW56" s="156">
        <v>851</v>
      </c>
      <c r="AX56" s="244">
        <f t="shared" si="164"/>
        <v>-0.91229516644336806</v>
      </c>
      <c r="AY56" s="35">
        <v>9174</v>
      </c>
      <c r="AZ56" s="248">
        <f t="shared" si="165"/>
        <v>-0.70511089681774353</v>
      </c>
      <c r="BA56" s="35">
        <v>6476</v>
      </c>
      <c r="BB56" s="248">
        <f t="shared" si="166"/>
        <v>-0.62824339839265209</v>
      </c>
      <c r="BC56" s="35">
        <v>815</v>
      </c>
      <c r="BD56" s="248">
        <f t="shared" si="167"/>
        <v>-0.89648164613235104</v>
      </c>
      <c r="BE56" s="35">
        <v>433</v>
      </c>
      <c r="BF56" s="248">
        <f t="shared" si="168"/>
        <v>-0.62478336221837094</v>
      </c>
      <c r="BG56" s="35">
        <v>1482</v>
      </c>
      <c r="BH56" s="248">
        <f t="shared" si="169"/>
        <v>-0.63506525486333421</v>
      </c>
      <c r="BI56" s="156">
        <v>43</v>
      </c>
      <c r="BJ56" s="244">
        <f t="shared" si="170"/>
        <v>-0.91468253968253965</v>
      </c>
      <c r="BK56" s="35">
        <v>17788</v>
      </c>
      <c r="BL56" s="248">
        <f t="shared" si="171"/>
        <v>-0.63551421019199639</v>
      </c>
      <c r="BM56" s="35">
        <v>7437</v>
      </c>
      <c r="BN56" s="248">
        <f t="shared" si="172"/>
        <v>-0.60771178394345393</v>
      </c>
      <c r="BO56" s="35">
        <v>2314</v>
      </c>
      <c r="BP56" s="248">
        <f t="shared" si="173"/>
        <v>-0.71286760143938455</v>
      </c>
      <c r="BQ56" s="35">
        <v>3132</v>
      </c>
      <c r="BR56" s="248">
        <f t="shared" si="174"/>
        <v>-0.68177199756147122</v>
      </c>
      <c r="BS56" s="35">
        <v>5238</v>
      </c>
      <c r="BT56" s="248">
        <f t="shared" si="175"/>
        <v>-0.60805148159233768</v>
      </c>
      <c r="BU56" s="156">
        <v>256</v>
      </c>
      <c r="BV56" s="244">
        <f t="shared" si="176"/>
        <v>-0.52592592592592591</v>
      </c>
      <c r="BW56" s="35">
        <v>50141</v>
      </c>
      <c r="BX56" s="248">
        <f t="shared" si="177"/>
        <v>-0.88414179061368503</v>
      </c>
      <c r="BY56" s="35">
        <v>27627</v>
      </c>
      <c r="BZ56" s="248">
        <f t="shared" si="178"/>
        <v>-0.85463375620228255</v>
      </c>
      <c r="CA56" s="35">
        <v>4478</v>
      </c>
      <c r="CB56" s="248">
        <f t="shared" si="179"/>
        <v>-0.93698105772749019</v>
      </c>
      <c r="CC56" s="35">
        <v>5245</v>
      </c>
      <c r="CD56" s="248">
        <f t="shared" si="180"/>
        <v>-0.86898636159264631</v>
      </c>
      <c r="CE56" s="35">
        <v>12868</v>
      </c>
      <c r="CF56" s="248">
        <f t="shared" si="181"/>
        <v>-0.89962323611316952</v>
      </c>
      <c r="CG56" s="156">
        <v>139</v>
      </c>
      <c r="CH56" s="244">
        <f t="shared" si="182"/>
        <v>-0.94653846153846155</v>
      </c>
      <c r="CI56" s="35">
        <v>2406</v>
      </c>
      <c r="CJ56" s="248">
        <f t="shared" si="183"/>
        <v>-0.95619720361200122</v>
      </c>
      <c r="CK56" s="35">
        <v>1089</v>
      </c>
      <c r="CL56" s="248">
        <f t="shared" si="184"/>
        <v>-0.93385166737532654</v>
      </c>
      <c r="CM56" s="35">
        <v>625</v>
      </c>
      <c r="CN56" s="248">
        <f t="shared" si="185"/>
        <v>-0.97374280552871484</v>
      </c>
      <c r="CO56" s="35">
        <v>96</v>
      </c>
      <c r="CP56" s="248">
        <f t="shared" si="186"/>
        <v>-0.98020618556701034</v>
      </c>
      <c r="CQ56" s="35">
        <v>563</v>
      </c>
      <c r="CR56" s="248">
        <f t="shared" si="187"/>
        <v>-0.92786675208199876</v>
      </c>
      <c r="CS56" s="156">
        <v>43</v>
      </c>
      <c r="CT56" s="244">
        <f t="shared" si="188"/>
        <v>-0.97870232788509159</v>
      </c>
      <c r="CU56" s="35">
        <v>4713</v>
      </c>
      <c r="CV56" s="248">
        <f t="shared" si="189"/>
        <v>-0.90785383306938827</v>
      </c>
      <c r="CW56" s="35">
        <v>1502</v>
      </c>
      <c r="CX56" s="248">
        <f t="shared" si="190"/>
        <v>-0.88725416604113494</v>
      </c>
      <c r="CY56" s="35">
        <v>436</v>
      </c>
      <c r="CZ56" s="248">
        <f t="shared" si="191"/>
        <v>-0.9377942645170495</v>
      </c>
      <c r="DA56" s="35">
        <v>622</v>
      </c>
      <c r="DB56" s="248">
        <f t="shared" si="192"/>
        <v>-0.82131571387532321</v>
      </c>
      <c r="DC56" s="35">
        <v>2133</v>
      </c>
      <c r="DD56" s="248">
        <f t="shared" si="193"/>
        <v>-0.92209072978303752</v>
      </c>
      <c r="DE56" s="156">
        <v>12</v>
      </c>
      <c r="DF56" s="244" t="str">
        <f t="shared" si="194"/>
        <v>-</v>
      </c>
      <c r="DG56" s="35">
        <v>6195</v>
      </c>
      <c r="DH56" s="248">
        <f t="shared" si="195"/>
        <v>-0.95328406605836669</v>
      </c>
      <c r="DI56" s="35">
        <v>1305</v>
      </c>
      <c r="DJ56" s="248">
        <f t="shared" si="196"/>
        <v>-0.96245900696162479</v>
      </c>
      <c r="DK56" s="35">
        <v>4243</v>
      </c>
      <c r="DL56" s="248">
        <f t="shared" si="197"/>
        <v>-0.94548164518740285</v>
      </c>
      <c r="DM56" s="35">
        <v>669</v>
      </c>
      <c r="DN56" s="248">
        <f t="shared" si="198"/>
        <v>-0.91863293602529794</v>
      </c>
      <c r="DO56" s="35">
        <v>72</v>
      </c>
      <c r="DP56" s="248">
        <f t="shared" si="199"/>
        <v>-0.99227053140096622</v>
      </c>
      <c r="DQ56" s="156">
        <v>0</v>
      </c>
      <c r="DR56" s="244">
        <f t="shared" si="200"/>
        <v>-1</v>
      </c>
      <c r="DS56" s="35">
        <v>17813</v>
      </c>
      <c r="DT56" s="248">
        <f t="shared" si="201"/>
        <v>-0.8070515597920277</v>
      </c>
      <c r="DU56" s="35">
        <v>10765</v>
      </c>
      <c r="DV56" s="248">
        <f t="shared" si="202"/>
        <v>-0.82346960528689261</v>
      </c>
      <c r="DW56" s="35">
        <v>5359</v>
      </c>
      <c r="DX56" s="248">
        <f t="shared" si="203"/>
        <v>-0.85875065893516078</v>
      </c>
      <c r="DY56" s="35">
        <v>2629</v>
      </c>
      <c r="DZ56" s="248">
        <f t="shared" si="204"/>
        <v>-0.84560723514211888</v>
      </c>
      <c r="EA56" s="35">
        <v>1757</v>
      </c>
      <c r="EB56" s="248">
        <f t="shared" si="205"/>
        <v>-0.86378789053414995</v>
      </c>
      <c r="EC56" s="156">
        <v>234</v>
      </c>
      <c r="ED56" s="244">
        <f t="shared" si="206"/>
        <v>-0.880306905370844</v>
      </c>
    </row>
    <row r="57" spans="1:134" s="17" customFormat="1" outlineLevel="1" x14ac:dyDescent="0.25">
      <c r="A57" s="242"/>
      <c r="B57" s="34" t="s">
        <v>81</v>
      </c>
      <c r="C57" s="35">
        <v>199677</v>
      </c>
      <c r="D57" s="248">
        <f t="shared" si="141"/>
        <v>-0.8451012775768163</v>
      </c>
      <c r="E57" s="35">
        <v>86333</v>
      </c>
      <c r="F57" s="248">
        <f t="shared" si="142"/>
        <v>-0.82293427075984049</v>
      </c>
      <c r="G57" s="35">
        <v>61827</v>
      </c>
      <c r="H57" s="248">
        <f t="shared" si="143"/>
        <v>-0.84760977533490256</v>
      </c>
      <c r="I57" s="35">
        <v>31772</v>
      </c>
      <c r="J57" s="248">
        <f t="shared" si="144"/>
        <v>-0.8006175008785581</v>
      </c>
      <c r="K57" s="35">
        <v>29510</v>
      </c>
      <c r="L57" s="248">
        <f t="shared" si="145"/>
        <v>-0.87279898273669687</v>
      </c>
      <c r="M57" s="156">
        <v>6851</v>
      </c>
      <c r="N57" s="244">
        <f t="shared" si="146"/>
        <v>-0.76865671641791045</v>
      </c>
      <c r="O57" s="35">
        <v>161298</v>
      </c>
      <c r="P57" s="248">
        <f t="shared" si="147"/>
        <v>-0.86121333573108272</v>
      </c>
      <c r="Q57" s="35">
        <v>71015</v>
      </c>
      <c r="R57" s="248">
        <f t="shared" si="148"/>
        <v>-0.83555061539708453</v>
      </c>
      <c r="S57" s="35">
        <v>47470</v>
      </c>
      <c r="T57" s="248">
        <f t="shared" si="149"/>
        <v>-0.86893908856481816</v>
      </c>
      <c r="U57" s="35">
        <v>28645</v>
      </c>
      <c r="V57" s="248">
        <f t="shared" si="150"/>
        <v>-0.80938787189161499</v>
      </c>
      <c r="W57" s="35">
        <v>24008</v>
      </c>
      <c r="X57" s="248">
        <f t="shared" si="151"/>
        <v>-0.88715128440151358</v>
      </c>
      <c r="Y57" s="156">
        <v>5258</v>
      </c>
      <c r="Z57" s="244">
        <f t="shared" si="152"/>
        <v>-0.80155495169082125</v>
      </c>
      <c r="AA57" s="35">
        <v>38379</v>
      </c>
      <c r="AB57" s="248">
        <f t="shared" si="153"/>
        <v>-0.69751733921815884</v>
      </c>
      <c r="AC57" s="35">
        <v>15317</v>
      </c>
      <c r="AD57" s="248">
        <f t="shared" si="154"/>
        <v>-0.72521124486464184</v>
      </c>
      <c r="AE57" s="35">
        <v>14357</v>
      </c>
      <c r="AF57" s="248">
        <f t="shared" si="155"/>
        <v>-0.67008295608612722</v>
      </c>
      <c r="AG57" s="35">
        <v>3127</v>
      </c>
      <c r="AH57" s="248">
        <f t="shared" si="156"/>
        <v>-0.6553130511463845</v>
      </c>
      <c r="AI57" s="35">
        <v>5502</v>
      </c>
      <c r="AJ57" s="248">
        <f t="shared" si="157"/>
        <v>-0.71418181818181825</v>
      </c>
      <c r="AK57" s="156">
        <v>1593</v>
      </c>
      <c r="AL57" s="244">
        <f t="shared" si="158"/>
        <v>-0.4890955740859525</v>
      </c>
      <c r="AM57" s="35">
        <v>59162</v>
      </c>
      <c r="AN57" s="248">
        <f t="shared" si="159"/>
        <v>-0.77951611460600456</v>
      </c>
      <c r="AO57" s="35">
        <v>18593</v>
      </c>
      <c r="AP57" s="248">
        <f t="shared" si="160"/>
        <v>-0.72010296862768719</v>
      </c>
      <c r="AQ57" s="35">
        <v>21718</v>
      </c>
      <c r="AR57" s="248">
        <f t="shared" si="161"/>
        <v>-0.77031114495420605</v>
      </c>
      <c r="AS57" s="35">
        <v>19728</v>
      </c>
      <c r="AT57" s="248">
        <f t="shared" si="162"/>
        <v>-0.72619774607228105</v>
      </c>
      <c r="AU57" s="35">
        <v>8320</v>
      </c>
      <c r="AV57" s="248">
        <f t="shared" si="163"/>
        <v>-0.78404194569900842</v>
      </c>
      <c r="AW57" s="156">
        <v>4179</v>
      </c>
      <c r="AX57" s="244">
        <f t="shared" si="164"/>
        <v>-0.71986861509585731</v>
      </c>
      <c r="AY57" s="35">
        <v>11175</v>
      </c>
      <c r="AZ57" s="248">
        <f t="shared" si="165"/>
        <v>-0.64207930305553784</v>
      </c>
      <c r="BA57" s="35">
        <v>5179</v>
      </c>
      <c r="BB57" s="248">
        <f t="shared" si="166"/>
        <v>-0.71625027394258156</v>
      </c>
      <c r="BC57" s="35">
        <v>3304</v>
      </c>
      <c r="BD57" s="248">
        <f t="shared" si="167"/>
        <v>-0.51969763046954498</v>
      </c>
      <c r="BE57" s="35">
        <v>970</v>
      </c>
      <c r="BF57" s="248">
        <f t="shared" si="168"/>
        <v>-0.21647819063004847</v>
      </c>
      <c r="BG57" s="35">
        <v>1432</v>
      </c>
      <c r="BH57" s="248">
        <f t="shared" si="169"/>
        <v>-0.66542056074766354</v>
      </c>
      <c r="BI57" s="156">
        <v>328</v>
      </c>
      <c r="BJ57" s="244">
        <f t="shared" si="170"/>
        <v>-0.44122657580919933</v>
      </c>
      <c r="BK57" s="35">
        <v>5259</v>
      </c>
      <c r="BL57" s="248">
        <f t="shared" si="171"/>
        <v>-0.86800692718921768</v>
      </c>
      <c r="BM57" s="35">
        <v>2669</v>
      </c>
      <c r="BN57" s="248">
        <f t="shared" si="172"/>
        <v>-0.8468556346109708</v>
      </c>
      <c r="BO57" s="35">
        <v>1579</v>
      </c>
      <c r="BP57" s="248">
        <f t="shared" si="173"/>
        <v>-0.73068395019614529</v>
      </c>
      <c r="BQ57" s="35">
        <v>502</v>
      </c>
      <c r="BR57" s="248">
        <f t="shared" si="174"/>
        <v>-0.92969187675070031</v>
      </c>
      <c r="BS57" s="35">
        <v>628</v>
      </c>
      <c r="BT57" s="248">
        <f t="shared" si="175"/>
        <v>-0.93786484614623533</v>
      </c>
      <c r="BU57" s="156">
        <v>106</v>
      </c>
      <c r="BV57" s="244">
        <f t="shared" si="176"/>
        <v>-0.6797583081570997</v>
      </c>
      <c r="BW57" s="35">
        <v>44574</v>
      </c>
      <c r="BX57" s="248">
        <f t="shared" si="177"/>
        <v>-0.87882099631357458</v>
      </c>
      <c r="BY57" s="35">
        <v>26835</v>
      </c>
      <c r="BZ57" s="248">
        <f t="shared" si="178"/>
        <v>-0.84763662171753018</v>
      </c>
      <c r="CA57" s="35">
        <v>5602</v>
      </c>
      <c r="CB57" s="248">
        <f t="shared" si="179"/>
        <v>-0.89709772226304185</v>
      </c>
      <c r="CC57" s="35">
        <v>2571</v>
      </c>
      <c r="CD57" s="248">
        <f t="shared" si="180"/>
        <v>-0.9221828747843458</v>
      </c>
      <c r="CE57" s="35">
        <v>9561</v>
      </c>
      <c r="CF57" s="248">
        <f t="shared" si="181"/>
        <v>-0.90459321644896373</v>
      </c>
      <c r="CG57" s="156">
        <v>63</v>
      </c>
      <c r="CH57" s="244">
        <f t="shared" si="182"/>
        <v>-0.97599999999999998</v>
      </c>
      <c r="CI57" s="35">
        <v>4859</v>
      </c>
      <c r="CJ57" s="248">
        <f t="shared" si="183"/>
        <v>-0.89530499235095129</v>
      </c>
      <c r="CK57" s="35">
        <v>2122</v>
      </c>
      <c r="CL57" s="248">
        <f t="shared" si="184"/>
        <v>-0.83162739030389587</v>
      </c>
      <c r="CM57" s="35">
        <v>2021</v>
      </c>
      <c r="CN57" s="248">
        <f t="shared" si="185"/>
        <v>-0.89076856556048001</v>
      </c>
      <c r="CO57" s="35">
        <v>363</v>
      </c>
      <c r="CP57" s="248">
        <f t="shared" si="186"/>
        <v>-0.90925</v>
      </c>
      <c r="CQ57" s="35">
        <v>432</v>
      </c>
      <c r="CR57" s="248">
        <f t="shared" si="187"/>
        <v>-0.95265753424657529</v>
      </c>
      <c r="CS57" s="156">
        <v>103</v>
      </c>
      <c r="CT57" s="244">
        <f t="shared" si="188"/>
        <v>-0.94677002583979331</v>
      </c>
      <c r="CU57" s="35">
        <v>4163</v>
      </c>
      <c r="CV57" s="248">
        <f t="shared" si="189"/>
        <v>-0.88581068107633654</v>
      </c>
      <c r="CW57" s="35">
        <v>1909</v>
      </c>
      <c r="CX57" s="248">
        <f t="shared" si="190"/>
        <v>-0.83360934367645778</v>
      </c>
      <c r="CY57" s="35">
        <v>567</v>
      </c>
      <c r="CZ57" s="248">
        <f t="shared" si="191"/>
        <v>-0.88480292563998375</v>
      </c>
      <c r="DA57" s="35">
        <v>213</v>
      </c>
      <c r="DB57" s="248">
        <f t="shared" si="192"/>
        <v>-0.90978398983481579</v>
      </c>
      <c r="DC57" s="35">
        <v>1476</v>
      </c>
      <c r="DD57" s="248">
        <f t="shared" si="193"/>
        <v>-0.91635972119907061</v>
      </c>
      <c r="DE57" s="156">
        <v>7</v>
      </c>
      <c r="DF57" s="244">
        <f t="shared" si="194"/>
        <v>-0.82051282051282048</v>
      </c>
      <c r="DG57" s="35">
        <v>6485</v>
      </c>
      <c r="DH57" s="248">
        <f t="shared" si="195"/>
        <v>-0.97057782697856743</v>
      </c>
      <c r="DI57" s="35">
        <v>1360</v>
      </c>
      <c r="DJ57" s="248">
        <f t="shared" si="196"/>
        <v>-0.97624080641498223</v>
      </c>
      <c r="DK57" s="35">
        <v>3945</v>
      </c>
      <c r="DL57" s="248">
        <f t="shared" si="197"/>
        <v>-0.9706743778061907</v>
      </c>
      <c r="DM57" s="35">
        <v>1080</v>
      </c>
      <c r="DN57" s="248">
        <f t="shared" si="198"/>
        <v>-0.89692689444550489</v>
      </c>
      <c r="DO57" s="35">
        <v>84</v>
      </c>
      <c r="DP57" s="248">
        <f t="shared" si="199"/>
        <v>-0.99396117900790792</v>
      </c>
      <c r="DQ57" s="156">
        <v>63</v>
      </c>
      <c r="DR57" s="244">
        <f t="shared" si="200"/>
        <v>-0.98062134727776074</v>
      </c>
      <c r="DS57" s="35">
        <v>18704</v>
      </c>
      <c r="DT57" s="248">
        <f t="shared" si="201"/>
        <v>-0.78466497812571956</v>
      </c>
      <c r="DU57" s="35">
        <v>10111</v>
      </c>
      <c r="DV57" s="248">
        <f t="shared" si="202"/>
        <v>-0.81779355582786706</v>
      </c>
      <c r="DW57" s="35">
        <v>7601</v>
      </c>
      <c r="DX57" s="248">
        <f t="shared" si="203"/>
        <v>-0.77978966885882317</v>
      </c>
      <c r="DY57" s="35">
        <v>2554</v>
      </c>
      <c r="DZ57" s="248">
        <f t="shared" si="204"/>
        <v>-0.82397132814115381</v>
      </c>
      <c r="EA57" s="35">
        <v>1768</v>
      </c>
      <c r="EB57" s="248">
        <f t="shared" si="205"/>
        <v>-0.85842408712363871</v>
      </c>
      <c r="EC57" s="156">
        <v>358</v>
      </c>
      <c r="ED57" s="244">
        <f t="shared" si="206"/>
        <v>-0.86021085513471296</v>
      </c>
    </row>
    <row r="58" spans="1:134" s="17" customFormat="1" outlineLevel="1" x14ac:dyDescent="0.25">
      <c r="A58" s="242"/>
      <c r="B58" s="34" t="s">
        <v>83</v>
      </c>
      <c r="C58" s="35">
        <v>250574</v>
      </c>
      <c r="D58" s="248">
        <f t="shared" si="141"/>
        <v>-0.81101933444149132</v>
      </c>
      <c r="E58" s="35">
        <v>109315</v>
      </c>
      <c r="F58" s="248">
        <f t="shared" si="142"/>
        <v>-0.79227869220040359</v>
      </c>
      <c r="G58" s="35">
        <v>74976</v>
      </c>
      <c r="H58" s="248">
        <f t="shared" si="143"/>
        <v>-0.82008192492375032</v>
      </c>
      <c r="I58" s="35">
        <v>39909</v>
      </c>
      <c r="J58" s="248">
        <f t="shared" si="144"/>
        <v>-0.76345596472199007</v>
      </c>
      <c r="K58" s="35">
        <v>38706</v>
      </c>
      <c r="L58" s="248">
        <f t="shared" si="145"/>
        <v>-0.84923636618588183</v>
      </c>
      <c r="M58" s="156">
        <v>9735</v>
      </c>
      <c r="N58" s="244">
        <f t="shared" si="146"/>
        <v>-0.72589046881599328</v>
      </c>
      <c r="O58" s="35">
        <v>208450</v>
      </c>
      <c r="P58" s="248">
        <f t="shared" si="147"/>
        <v>-0.82622737079386033</v>
      </c>
      <c r="Q58" s="35">
        <v>92652</v>
      </c>
      <c r="R58" s="248">
        <f t="shared" si="148"/>
        <v>-0.80278878102045292</v>
      </c>
      <c r="S58" s="35">
        <v>61848</v>
      </c>
      <c r="T58" s="248">
        <f t="shared" si="149"/>
        <v>-0.8362340829474052</v>
      </c>
      <c r="U58" s="35">
        <v>35812</v>
      </c>
      <c r="V58" s="248">
        <f t="shared" si="150"/>
        <v>-0.77609243408506889</v>
      </c>
      <c r="W58" s="35">
        <v>31285</v>
      </c>
      <c r="X58" s="248">
        <f t="shared" si="151"/>
        <v>-0.86692217382427006</v>
      </c>
      <c r="Y58" s="156">
        <v>8308</v>
      </c>
      <c r="Z58" s="244">
        <f t="shared" si="152"/>
        <v>-0.74162649665681846</v>
      </c>
      <c r="AA58" s="35">
        <v>42124</v>
      </c>
      <c r="AB58" s="248">
        <f t="shared" si="153"/>
        <v>-0.66665611547227144</v>
      </c>
      <c r="AC58" s="35">
        <v>16662</v>
      </c>
      <c r="AD58" s="248">
        <f t="shared" si="154"/>
        <v>-0.70482045104257085</v>
      </c>
      <c r="AE58" s="35">
        <v>13129</v>
      </c>
      <c r="AF58" s="248">
        <f t="shared" si="155"/>
        <v>-0.66389329783421225</v>
      </c>
      <c r="AG58" s="35">
        <v>4098</v>
      </c>
      <c r="AH58" s="248">
        <f t="shared" si="156"/>
        <v>-0.53304466727438471</v>
      </c>
      <c r="AI58" s="35">
        <v>7421</v>
      </c>
      <c r="AJ58" s="248">
        <f t="shared" si="157"/>
        <v>-0.65714945714945716</v>
      </c>
      <c r="AK58" s="156">
        <v>1427</v>
      </c>
      <c r="AL58" s="244">
        <f t="shared" si="158"/>
        <v>-0.57529761904761911</v>
      </c>
      <c r="AM58" s="35">
        <v>61322</v>
      </c>
      <c r="AN58" s="248">
        <f t="shared" si="159"/>
        <v>-0.75933092096484267</v>
      </c>
      <c r="AO58" s="35">
        <v>19169</v>
      </c>
      <c r="AP58" s="248">
        <f t="shared" si="160"/>
        <v>-0.74182817277000357</v>
      </c>
      <c r="AQ58" s="35">
        <v>25224</v>
      </c>
      <c r="AR58" s="248">
        <f t="shared" si="161"/>
        <v>-0.75129656287590463</v>
      </c>
      <c r="AS58" s="35">
        <v>20839</v>
      </c>
      <c r="AT58" s="248">
        <f t="shared" si="162"/>
        <v>-0.71106705118961788</v>
      </c>
      <c r="AU58" s="35">
        <v>7137</v>
      </c>
      <c r="AV58" s="248">
        <f t="shared" si="163"/>
        <v>-0.84779270633397319</v>
      </c>
      <c r="AW58" s="156">
        <v>6835</v>
      </c>
      <c r="AX58" s="244">
        <f t="shared" si="164"/>
        <v>-0.65746216297484206</v>
      </c>
      <c r="AY58" s="35">
        <v>14935</v>
      </c>
      <c r="AZ58" s="248">
        <f t="shared" si="165"/>
        <v>-0.55641688199827732</v>
      </c>
      <c r="BA58" s="35">
        <v>6637</v>
      </c>
      <c r="BB58" s="248">
        <f t="shared" si="166"/>
        <v>-0.67826845702651606</v>
      </c>
      <c r="BC58" s="35">
        <v>4463</v>
      </c>
      <c r="BD58" s="248">
        <f t="shared" si="167"/>
        <v>-0.39819309600862995</v>
      </c>
      <c r="BE58" s="35">
        <v>1371</v>
      </c>
      <c r="BF58" s="248">
        <f t="shared" si="168"/>
        <v>0.10832659660468869</v>
      </c>
      <c r="BG58" s="35">
        <v>2016</v>
      </c>
      <c r="BH58" s="248">
        <f t="shared" si="169"/>
        <v>-0.55545755237045202</v>
      </c>
      <c r="BI58" s="156">
        <v>425</v>
      </c>
      <c r="BJ58" s="244">
        <f t="shared" si="170"/>
        <v>-0.27226027397260277</v>
      </c>
      <c r="BK58" s="35">
        <v>14961</v>
      </c>
      <c r="BL58" s="248">
        <f t="shared" si="171"/>
        <v>-0.65292534681946823</v>
      </c>
      <c r="BM58" s="35">
        <v>7199</v>
      </c>
      <c r="BN58" s="248">
        <f t="shared" si="172"/>
        <v>-0.55804530664865859</v>
      </c>
      <c r="BO58" s="35">
        <v>2733</v>
      </c>
      <c r="BP58" s="248">
        <f t="shared" si="173"/>
        <v>-0.63603675589292852</v>
      </c>
      <c r="BQ58" s="35">
        <v>2106</v>
      </c>
      <c r="BR58" s="248">
        <f t="shared" si="174"/>
        <v>-0.76076337612177669</v>
      </c>
      <c r="BS58" s="35">
        <v>3278</v>
      </c>
      <c r="BT58" s="248">
        <f t="shared" si="175"/>
        <v>-0.72182620502376105</v>
      </c>
      <c r="BU58" s="156">
        <v>133</v>
      </c>
      <c r="BV58" s="244">
        <f t="shared" si="176"/>
        <v>-0.73818897637795278</v>
      </c>
      <c r="BW58" s="35">
        <v>64260</v>
      </c>
      <c r="BX58" s="248">
        <f t="shared" si="177"/>
        <v>-0.83619135989721816</v>
      </c>
      <c r="BY58" s="35">
        <v>37448</v>
      </c>
      <c r="BZ58" s="248">
        <f t="shared" si="178"/>
        <v>-0.79893799227923612</v>
      </c>
      <c r="CA58" s="35">
        <v>8489</v>
      </c>
      <c r="CB58" s="248">
        <f t="shared" si="179"/>
        <v>-0.85131277039216713</v>
      </c>
      <c r="CC58" s="35">
        <v>5704</v>
      </c>
      <c r="CD58" s="248">
        <f t="shared" si="180"/>
        <v>-0.83566222017344205</v>
      </c>
      <c r="CE58" s="35">
        <v>13088</v>
      </c>
      <c r="CF58" s="248">
        <f t="shared" si="181"/>
        <v>-0.8837046054326867</v>
      </c>
      <c r="CG58" s="156">
        <v>171</v>
      </c>
      <c r="CH58" s="244">
        <f t="shared" si="182"/>
        <v>-0.92213114754098358</v>
      </c>
      <c r="CI58" s="35">
        <v>5923</v>
      </c>
      <c r="CJ58" s="248">
        <f t="shared" si="183"/>
        <v>-0.88584149256032685</v>
      </c>
      <c r="CK58" s="35">
        <v>2549</v>
      </c>
      <c r="CL58" s="248">
        <f t="shared" si="184"/>
        <v>-0.85823136818687429</v>
      </c>
      <c r="CM58" s="35">
        <v>2305</v>
      </c>
      <c r="CN58" s="248">
        <f t="shared" si="185"/>
        <v>-0.89351381317564449</v>
      </c>
      <c r="CO58" s="35">
        <v>439</v>
      </c>
      <c r="CP58" s="248">
        <f t="shared" si="186"/>
        <v>-0.9151362845544172</v>
      </c>
      <c r="CQ58" s="35">
        <v>659</v>
      </c>
      <c r="CR58" s="248">
        <f t="shared" si="187"/>
        <v>-0.93172399502693737</v>
      </c>
      <c r="CS58" s="156">
        <v>56</v>
      </c>
      <c r="CT58" s="244">
        <f t="shared" si="188"/>
        <v>-0.98077583247511158</v>
      </c>
      <c r="CU58" s="35">
        <v>5357</v>
      </c>
      <c r="CV58" s="248">
        <f t="shared" si="189"/>
        <v>-0.86251764403952258</v>
      </c>
      <c r="CW58" s="35">
        <v>2307</v>
      </c>
      <c r="CX58" s="248">
        <f t="shared" si="190"/>
        <v>-0.79677589852008457</v>
      </c>
      <c r="CY58" s="35">
        <v>585</v>
      </c>
      <c r="CZ58" s="248">
        <f t="shared" si="191"/>
        <v>-0.90743670886075956</v>
      </c>
      <c r="DA58" s="35">
        <v>519</v>
      </c>
      <c r="DB58" s="248">
        <f t="shared" si="192"/>
        <v>-0.83627760252365935</v>
      </c>
      <c r="DC58" s="35">
        <v>2017</v>
      </c>
      <c r="DD58" s="248">
        <f t="shared" si="193"/>
        <v>-0.88938247230448608</v>
      </c>
      <c r="DE58" s="156">
        <v>0</v>
      </c>
      <c r="DF58" s="244" t="str">
        <f t="shared" si="194"/>
        <v>-</v>
      </c>
      <c r="DG58" s="35">
        <v>7444</v>
      </c>
      <c r="DH58" s="248">
        <f t="shared" si="195"/>
        <v>-0.96660161069609885</v>
      </c>
      <c r="DI58" s="35">
        <v>908</v>
      </c>
      <c r="DJ58" s="248">
        <f t="shared" si="196"/>
        <v>-0.9858333073298593</v>
      </c>
      <c r="DK58" s="35">
        <v>5693</v>
      </c>
      <c r="DL58" s="248">
        <f t="shared" si="197"/>
        <v>-0.95653700805435737</v>
      </c>
      <c r="DM58" s="35">
        <v>873</v>
      </c>
      <c r="DN58" s="248">
        <f t="shared" si="198"/>
        <v>-0.92703109327983957</v>
      </c>
      <c r="DO58" s="35">
        <v>82</v>
      </c>
      <c r="DP58" s="248">
        <f t="shared" si="199"/>
        <v>-0.99357668807770638</v>
      </c>
      <c r="DQ58" s="156">
        <v>5</v>
      </c>
      <c r="DR58" s="244">
        <f t="shared" si="200"/>
        <v>-0.99833222148098733</v>
      </c>
      <c r="DS58" s="35">
        <v>25745</v>
      </c>
      <c r="DT58" s="248">
        <f t="shared" si="201"/>
        <v>-0.74419482726071362</v>
      </c>
      <c r="DU58" s="35">
        <v>14523</v>
      </c>
      <c r="DV58" s="248">
        <f t="shared" si="202"/>
        <v>-0.75501838669410615</v>
      </c>
      <c r="DW58" s="35">
        <v>10973</v>
      </c>
      <c r="DX58" s="248">
        <f t="shared" si="203"/>
        <v>-0.69409829667419365</v>
      </c>
      <c r="DY58" s="35">
        <v>3250</v>
      </c>
      <c r="DZ58" s="248">
        <f t="shared" si="204"/>
        <v>-0.79374246366694168</v>
      </c>
      <c r="EA58" s="35">
        <v>2689</v>
      </c>
      <c r="EB58" s="248">
        <f t="shared" si="205"/>
        <v>-0.78957664919007753</v>
      </c>
      <c r="EC58" s="156">
        <v>658</v>
      </c>
      <c r="ED58" s="244">
        <f t="shared" si="206"/>
        <v>-0.76029143897996354</v>
      </c>
    </row>
    <row r="59" spans="1:134" s="17" customFormat="1" ht="15.75" x14ac:dyDescent="0.25">
      <c r="A59" s="242"/>
      <c r="B59" s="249">
        <v>2020</v>
      </c>
      <c r="C59" s="250">
        <f>SUM(C47:C58)</f>
        <v>4631804</v>
      </c>
      <c r="D59" s="251">
        <f>IFERROR(C59/C72-1,"-")</f>
        <v>-0.69357679484303381</v>
      </c>
      <c r="E59" s="250">
        <f>SUM(E47:E58)</f>
        <v>1931945</v>
      </c>
      <c r="F59" s="251">
        <f>IFERROR(E59/E72-1,"-")</f>
        <v>-0.67196534687256237</v>
      </c>
      <c r="G59" s="250">
        <f>SUM(G47:G58)</f>
        <v>1331425</v>
      </c>
      <c r="H59" s="251">
        <f>IFERROR(G59/G72-1,"-")</f>
        <v>-0.68838170534906606</v>
      </c>
      <c r="I59" s="250">
        <f>SUM(I47:I58)</f>
        <v>652706</v>
      </c>
      <c r="J59" s="251">
        <f>IFERROR(I59/I72-1,"-")</f>
        <v>-0.67738864647814645</v>
      </c>
      <c r="K59" s="250">
        <f>SUM(K47:K58)</f>
        <v>795213</v>
      </c>
      <c r="L59" s="251">
        <f>IFERROR(K59/K72-1,"-")</f>
        <v>-0.74059907195224395</v>
      </c>
      <c r="M59" s="252">
        <f>SUM(M47:M58)</f>
        <v>123705</v>
      </c>
      <c r="N59" s="253">
        <f>IFERROR(M59/M72-1,"-")</f>
        <v>-0.6400576117318435</v>
      </c>
      <c r="O59" s="250">
        <f>SUM(O47:O58)</f>
        <v>3818966</v>
      </c>
      <c r="P59" s="251">
        <f>IFERROR(O59/O72-1,"-")</f>
        <v>-0.70952853757307299</v>
      </c>
      <c r="Q59" s="250">
        <f>SUM(Q47:Q58)</f>
        <v>1579182</v>
      </c>
      <c r="R59" s="251">
        <f>IFERROR(Q59/Q72-1,"-")</f>
        <v>-0.68717975028371447</v>
      </c>
      <c r="S59" s="250">
        <f>SUM(S47:S58)</f>
        <v>1090529</v>
      </c>
      <c r="T59" s="251">
        <f>IFERROR(S59/S72-1,"-")</f>
        <v>-0.69881179510577351</v>
      </c>
      <c r="U59" s="250">
        <f>SUM(U47:U58)</f>
        <v>566217</v>
      </c>
      <c r="V59" s="251">
        <f>IFERROR(U59/U72-1,"-")</f>
        <v>-0.69522045525010334</v>
      </c>
      <c r="W59" s="250">
        <f>SUM(W47:W58)</f>
        <v>661524</v>
      </c>
      <c r="X59" s="251">
        <f>IFERROR(W59/W72-1,"-")</f>
        <v>-0.75997178546211108</v>
      </c>
      <c r="Y59" s="252">
        <f>SUM(Y47:Y58)</f>
        <v>94407</v>
      </c>
      <c r="Z59" s="253">
        <f>IFERROR(Y59/Y72-1,"-")</f>
        <v>-0.66631556996073138</v>
      </c>
      <c r="AA59" s="250">
        <f>SUM(AA47:AA58)</f>
        <v>812839</v>
      </c>
      <c r="AB59" s="251">
        <f>IFERROR(AA59/AA72-1,"-")</f>
        <v>-0.58702115703722213</v>
      </c>
      <c r="AC59" s="250">
        <f>SUM(AC47:AC58)</f>
        <v>352762</v>
      </c>
      <c r="AD59" s="251">
        <f>IFERROR(AC59/AC72-1,"-")</f>
        <v>-0.58066674987667088</v>
      </c>
      <c r="AE59" s="250">
        <f>SUM(AE47:AE58)</f>
        <v>240896</v>
      </c>
      <c r="AF59" s="251">
        <f>IFERROR(AE59/AE72-1,"-")</f>
        <v>-0.63044712191919094</v>
      </c>
      <c r="AG59" s="250">
        <f>SUM(AG47:AG58)</f>
        <v>86490</v>
      </c>
      <c r="AH59" s="251">
        <f>IFERROR(AG59/AG72-1,"-")</f>
        <v>-0.47709533684395089</v>
      </c>
      <c r="AI59" s="250">
        <f>SUM(AI47:AI58)</f>
        <v>133691</v>
      </c>
      <c r="AJ59" s="251">
        <f>IFERROR(AI59/AI72-1,"-")</f>
        <v>-0.56811177515748668</v>
      </c>
      <c r="AK59" s="252">
        <f>SUM(AK47:AK58)</f>
        <v>29298</v>
      </c>
      <c r="AL59" s="253">
        <f>IFERROR(AK59/AK72-1,"-")</f>
        <v>-0.51778395904998598</v>
      </c>
      <c r="AM59" s="250">
        <f>SUM(AM47:AM58)</f>
        <v>893652</v>
      </c>
      <c r="AN59" s="251">
        <f>IFERROR(AM59/AM72-1,"-")</f>
        <v>-0.66294809717814662</v>
      </c>
      <c r="AO59" s="250">
        <f>SUM(AO47:AO58)</f>
        <v>282818</v>
      </c>
      <c r="AP59" s="251">
        <f>IFERROR(AO59/AO72-1,"-")</f>
        <v>-0.61884315207971974</v>
      </c>
      <c r="AQ59" s="250">
        <f>SUM(AQ47:AQ58)</f>
        <v>292641</v>
      </c>
      <c r="AR59" s="251">
        <f>IFERROR(AQ59/AQ72-1,"-")</f>
        <v>-0.66545449972677662</v>
      </c>
      <c r="AS59" s="250">
        <f>SUM(AS47:AS58)</f>
        <v>272572</v>
      </c>
      <c r="AT59" s="251">
        <f>IFERROR(AS59/AS72-1,"-")</f>
        <v>-0.64842847119035829</v>
      </c>
      <c r="AU59" s="250">
        <f>SUM(AU47:AU58)</f>
        <v>125869</v>
      </c>
      <c r="AV59" s="251">
        <f>IFERROR(AU59/AU72-1,"-")</f>
        <v>-0.68372398058154848</v>
      </c>
      <c r="AW59" s="252">
        <f>SUM(AW47:AW58)</f>
        <v>58491</v>
      </c>
      <c r="AX59" s="253">
        <f>IFERROR(AW59/AW72-1,"-")</f>
        <v>-0.60254816022831514</v>
      </c>
      <c r="AY59" s="250">
        <f>SUM(AY47:AY58)</f>
        <v>156089</v>
      </c>
      <c r="AZ59" s="251">
        <f>IFERROR(AY59/AY72-1,"-")</f>
        <v>-0.60987308109513172</v>
      </c>
      <c r="BA59" s="250">
        <f>SUM(BA47:BA58)</f>
        <v>95337</v>
      </c>
      <c r="BB59" s="251">
        <f>IFERROR(BA59/BA72-1,"-")</f>
        <v>-0.56883912137013437</v>
      </c>
      <c r="BC59" s="250">
        <f>SUM(BC47:BC58)</f>
        <v>31800</v>
      </c>
      <c r="BD59" s="251">
        <f>IFERROR(BC59/BC72-1,"-")</f>
        <v>-0.69267642112994565</v>
      </c>
      <c r="BE59" s="250">
        <f>SUM(BE47:BE58)</f>
        <v>8502</v>
      </c>
      <c r="BF59" s="251">
        <f>IFERROR(BE59/BE72-1,"-")</f>
        <v>-0.45451045810342616</v>
      </c>
      <c r="BG59" s="250">
        <f>SUM(BG47:BG58)</f>
        <v>17646</v>
      </c>
      <c r="BH59" s="251">
        <f>IFERROR(BG59/BG72-1,"-")</f>
        <v>-0.66619374609840531</v>
      </c>
      <c r="BI59" s="252">
        <f>SUM(BI47:BI58)</f>
        <v>2358</v>
      </c>
      <c r="BJ59" s="253">
        <f>IFERROR(BI59/BI72-1,"-")</f>
        <v>-0.67672059226761716</v>
      </c>
      <c r="BK59" s="250">
        <f>SUM(BK47:BK58)</f>
        <v>204615</v>
      </c>
      <c r="BL59" s="251">
        <f>IFERROR(BK59/BK72-1,"-")</f>
        <v>-0.64919153663759477</v>
      </c>
      <c r="BM59" s="250">
        <f>SUM(BM47:BM58)</f>
        <v>85975</v>
      </c>
      <c r="BN59" s="251">
        <f>IFERROR(BM59/BM72-1,"-")</f>
        <v>-0.60789634507858037</v>
      </c>
      <c r="BO59" s="250">
        <f>SUM(BO47:BO58)</f>
        <v>30890</v>
      </c>
      <c r="BP59" s="251">
        <f>IFERROR(BO59/BO72-1,"-")</f>
        <v>-0.67664607976551872</v>
      </c>
      <c r="BQ59" s="250">
        <f>SUM(BQ47:BQ58)</f>
        <v>35822</v>
      </c>
      <c r="BR59" s="251">
        <f>IFERROR(BQ59/BQ72-1,"-")</f>
        <v>-0.68602531290537461</v>
      </c>
      <c r="BS59" s="250">
        <f>SUM(BS47:BS58)</f>
        <v>53272</v>
      </c>
      <c r="BT59" s="251">
        <f>IFERROR(BS59/BS72-1,"-")</f>
        <v>-0.66225400689795089</v>
      </c>
      <c r="BU59" s="252">
        <f>SUM(BU47:BU58)</f>
        <v>2888</v>
      </c>
      <c r="BV59" s="253">
        <f>IFERROR(BU59/BU72-1,"-")</f>
        <v>-0.74708818635607321</v>
      </c>
      <c r="BW59" s="250">
        <f>SUM(BW47:BW58)</f>
        <v>1174639</v>
      </c>
      <c r="BX59" s="251">
        <f>IFERROR(BW59/BW72-1,"-")</f>
        <v>-0.76219013468021646</v>
      </c>
      <c r="BY59" s="250">
        <f>SUM(BY47:BY58)</f>
        <v>585804</v>
      </c>
      <c r="BZ59" s="251">
        <f>IFERROR(BY59/BY72-1,"-")</f>
        <v>-0.73939665711097935</v>
      </c>
      <c r="CA59" s="250">
        <f>SUM(CA47:CA58)</f>
        <v>171447</v>
      </c>
      <c r="CB59" s="251">
        <f>IFERROR(CA59/CA72-1,"-")</f>
        <v>-0.77789595321807126</v>
      </c>
      <c r="CC59" s="250">
        <f>SUM(CC47:CC58)</f>
        <v>112339</v>
      </c>
      <c r="CD59" s="251">
        <f>IFERROR(CC59/CC72-1,"-")</f>
        <v>-0.77170721199472447</v>
      </c>
      <c r="CE59" s="250">
        <f>SUM(CE47:CE58)</f>
        <v>299697</v>
      </c>
      <c r="CF59" s="251">
        <f>IFERROR(CE59/CE72-1,"-")</f>
        <v>-0.78905941517421951</v>
      </c>
      <c r="CG59" s="252">
        <f>SUM(CG47:CG58)</f>
        <v>8628</v>
      </c>
      <c r="CH59" s="253">
        <f>IFERROR(CG59/CG72-1,"-")</f>
        <v>-0.76476361851791264</v>
      </c>
      <c r="CI59" s="250">
        <f>SUM(CI47:CI58)</f>
        <v>174557</v>
      </c>
      <c r="CJ59" s="251">
        <f>IFERROR(CI59/CI72-1,"-")</f>
        <v>-0.70107799402351212</v>
      </c>
      <c r="CK59" s="250">
        <f>SUM(CK47:CK58)</f>
        <v>57771</v>
      </c>
      <c r="CL59" s="251">
        <f>IFERROR(CK59/CK72-1,"-")</f>
        <v>-0.68410778534792926</v>
      </c>
      <c r="CM59" s="250">
        <f>SUM(CM47:CM58)</f>
        <v>68277</v>
      </c>
      <c r="CN59" s="251">
        <f>IFERROR(CM59/CM72-1,"-")</f>
        <v>-0.71287453478836815</v>
      </c>
      <c r="CO59" s="250">
        <f>SUM(CO47:CO58)</f>
        <v>16373</v>
      </c>
      <c r="CP59" s="251">
        <f>IFERROR(CO59/CO72-1,"-")</f>
        <v>-0.68358906968654587</v>
      </c>
      <c r="CQ59" s="250">
        <f>SUM(CQ47:CQ58)</f>
        <v>27233</v>
      </c>
      <c r="CR59" s="251">
        <f>IFERROR(CQ59/CQ72-1,"-")</f>
        <v>-0.71942964878480986</v>
      </c>
      <c r="CS59" s="252">
        <f>SUM(CS47:CS58)</f>
        <v>6489</v>
      </c>
      <c r="CT59" s="253">
        <f>IFERROR(CS59/CS72-1,"-")</f>
        <v>-0.73287502058290799</v>
      </c>
      <c r="CU59" s="250">
        <f>SUM(CU47:CU58)</f>
        <v>118458</v>
      </c>
      <c r="CV59" s="251">
        <f>IFERROR(CU59/CU72-1,"-")</f>
        <v>-0.79745783577495999</v>
      </c>
      <c r="CW59" s="250">
        <f>SUM(CW47:CW58)</f>
        <v>40784</v>
      </c>
      <c r="CX59" s="251">
        <f>IFERROR(CW59/CW72-1,"-")</f>
        <v>-0.74803071771458218</v>
      </c>
      <c r="CY59" s="250">
        <f>SUM(CY47:CY58)</f>
        <v>19217</v>
      </c>
      <c r="CZ59" s="251">
        <f>IFERROR(CY59/CY72-1,"-")</f>
        <v>-0.75335943014823847</v>
      </c>
      <c r="DA59" s="250">
        <f>SUM(DA47:DA58)</f>
        <v>8290</v>
      </c>
      <c r="DB59" s="251">
        <f>IFERROR(DA59/DA72-1,"-")</f>
        <v>-0.76776109367996415</v>
      </c>
      <c r="DC59" s="250">
        <f>SUM(DC47:DC58)</f>
        <v>51351</v>
      </c>
      <c r="DD59" s="251">
        <f>IFERROR(DC59/DC72-1,"-")</f>
        <v>-0.83525029596619726</v>
      </c>
      <c r="DE59" s="252">
        <f>SUM(DE47:DE58)</f>
        <v>527</v>
      </c>
      <c r="DF59" s="253">
        <f>IFERROR(DE59/DE72-1,"-")</f>
        <v>-0.68310282621767882</v>
      </c>
      <c r="DG59" s="250">
        <f>SUM(DG47:DG58)</f>
        <v>539691</v>
      </c>
      <c r="DH59" s="251">
        <f>IFERROR(DG59/DG72-1,"-")</f>
        <v>-0.64872580434150118</v>
      </c>
      <c r="DI59" s="250">
        <f>SUM(DI47:DI58)</f>
        <v>156178</v>
      </c>
      <c r="DJ59" s="251">
        <f>IFERROR(DI59/DI72-1,"-")</f>
        <v>-0.60739271537995509</v>
      </c>
      <c r="DK59" s="250">
        <f>SUM(DK47:DK58)</f>
        <v>319982</v>
      </c>
      <c r="DL59" s="251">
        <f>IFERROR(DK59/DK72-1,"-")</f>
        <v>-0.6605624584298222</v>
      </c>
      <c r="DM59" s="250">
        <f>SUM(DM47:DM58)</f>
        <v>28687</v>
      </c>
      <c r="DN59" s="251">
        <f>IFERROR(DM59/DM72-1,"-")</f>
        <v>-0.6587399776355547</v>
      </c>
      <c r="DO59" s="250">
        <f>SUM(DO47:DO58)</f>
        <v>28498</v>
      </c>
      <c r="DP59" s="251">
        <f>IFERROR(DO59/DO72-1,"-")</f>
        <v>-0.70268437470657585</v>
      </c>
      <c r="DQ59" s="252">
        <f>SUM(DQ47:DQ58)</f>
        <v>6701</v>
      </c>
      <c r="DR59" s="253">
        <f>IFERROR(DQ59/DQ72-1,"-")</f>
        <v>-0.60769275803524381</v>
      </c>
      <c r="DS59" s="250">
        <f>SUM(DS47:DS58)</f>
        <v>355460</v>
      </c>
      <c r="DT59" s="251">
        <f>IFERROR(DS59/DS72-1,"-")</f>
        <v>-0.69070236302141663</v>
      </c>
      <c r="DU59" s="250">
        <f>SUM(DU47:DU58)</f>
        <v>209763</v>
      </c>
      <c r="DV59" s="251">
        <f>IFERROR(DU59/DU72-1,"-")</f>
        <v>-0.6875392879167499</v>
      </c>
      <c r="DW59" s="250">
        <f>SUM(DW47:DW58)</f>
        <v>126374</v>
      </c>
      <c r="DX59" s="251">
        <f>IFERROR(DW59/DW72-1,"-")</f>
        <v>-0.69647682157379365</v>
      </c>
      <c r="DY59" s="250">
        <f>SUM(DY47:DY58)</f>
        <v>59557</v>
      </c>
      <c r="DZ59" s="251">
        <f>IFERROR(DY59/DY72-1,"-")</f>
        <v>-0.70020185545940994</v>
      </c>
      <c r="EA59" s="250">
        <f>SUM(EA47:EA58)</f>
        <v>40563</v>
      </c>
      <c r="EB59" s="251">
        <f>IFERROR(EA59/EA72-1,"-")</f>
        <v>-0.73505551926845203</v>
      </c>
      <c r="EC59" s="252">
        <f>SUM(EC47:EC58)</f>
        <v>7298</v>
      </c>
      <c r="ED59" s="253">
        <f>IFERROR(EC59/EC72-1,"-")</f>
        <v>-0.78781799680186071</v>
      </c>
    </row>
    <row r="60" spans="1:134" s="17" customFormat="1" outlineLevel="1" x14ac:dyDescent="0.25">
      <c r="A60" s="242"/>
      <c r="B60" s="34" t="s">
        <v>61</v>
      </c>
      <c r="C60" s="35">
        <v>1308428</v>
      </c>
      <c r="D60" s="248">
        <f>IFERROR(C60/C73-1,"-")</f>
        <v>4.2127835608574138E-3</v>
      </c>
      <c r="E60" s="35">
        <v>522601</v>
      </c>
      <c r="F60" s="248">
        <f>IFERROR(E60/E73-1,"-")</f>
        <v>3.7203089771680853E-2</v>
      </c>
      <c r="G60" s="35">
        <v>424117</v>
      </c>
      <c r="H60" s="248">
        <f>IFERROR(G60/G73-1,"-")</f>
        <v>-3.2921754397966074E-2</v>
      </c>
      <c r="I60" s="35">
        <v>172468</v>
      </c>
      <c r="J60" s="248">
        <f>IFERROR(I60/I73-1,"-")</f>
        <v>-6.3686556387385407E-2</v>
      </c>
      <c r="K60" s="35">
        <v>239830</v>
      </c>
      <c r="L60" s="248">
        <f>IFERROR(K60/K73-1,"-")</f>
        <v>7.8939909934632846E-2</v>
      </c>
      <c r="M60" s="156">
        <v>42043</v>
      </c>
      <c r="N60" s="244">
        <f>IFERROR(M60/M73-1,"-")</f>
        <v>-0.16274021706661357</v>
      </c>
      <c r="O60" s="35">
        <v>1175659</v>
      </c>
      <c r="P60" s="248">
        <f>IFERROR(O60/O73-1,"-")</f>
        <v>-2.349118436866926E-2</v>
      </c>
      <c r="Q60" s="35">
        <v>472236</v>
      </c>
      <c r="R60" s="248">
        <f>IFERROR(Q60/Q73-1,"-")</f>
        <v>3.307242331301774E-2</v>
      </c>
      <c r="S60" s="35">
        <v>365518</v>
      </c>
      <c r="T60" s="248">
        <f>IFERROR(S60/S73-1,"-")</f>
        <v>-9.6089263899261534E-2</v>
      </c>
      <c r="U60" s="35">
        <v>164314</v>
      </c>
      <c r="V60" s="248">
        <f>IFERROR(U60/U73-1,"-")</f>
        <v>-5.7967607854378711E-2</v>
      </c>
      <c r="W60" s="35">
        <v>221760</v>
      </c>
      <c r="X60" s="248">
        <f>IFERROR(W60/W73-1,"-")</f>
        <v>7.5215639500210818E-2</v>
      </c>
      <c r="Y60" s="156">
        <v>38515</v>
      </c>
      <c r="Z60" s="244">
        <f>IFERROR(Y60/Y73-1,"-")</f>
        <v>-0.14373054690973763</v>
      </c>
      <c r="AA60" s="35">
        <v>132769</v>
      </c>
      <c r="AB60" s="248">
        <f>IFERROR(AA60/AA73-1,"-")</f>
        <v>0.34112810359805246</v>
      </c>
      <c r="AC60" s="35">
        <v>50365</v>
      </c>
      <c r="AD60" s="248">
        <f>IFERROR(AC60/AC73-1,"-")</f>
        <v>7.7602807137661101E-2</v>
      </c>
      <c r="AE60" s="35">
        <v>58599</v>
      </c>
      <c r="AF60" s="248">
        <f>IFERROR(AE60/AE73-1,"-")</f>
        <v>0.71432332806740395</v>
      </c>
      <c r="AG60" s="35">
        <v>8154</v>
      </c>
      <c r="AH60" s="248">
        <f>IFERROR(AG60/AG73-1,"-")</f>
        <v>-0.16583120204603585</v>
      </c>
      <c r="AI60" s="35">
        <v>18071</v>
      </c>
      <c r="AJ60" s="248">
        <f>IFERROR(AI60/AI73-1,"-")</f>
        <v>0.12690197056622599</v>
      </c>
      <c r="AK60" s="156">
        <v>3528</v>
      </c>
      <c r="AL60" s="244">
        <f>IFERROR(AK60/AK73-1,"-")</f>
        <v>-0.32607449856733528</v>
      </c>
      <c r="AM60" s="35">
        <v>246362</v>
      </c>
      <c r="AN60" s="248">
        <f>IFERROR(AM60/AM73-1,"-")</f>
        <v>-5.7953945808701501E-2</v>
      </c>
      <c r="AO60" s="35">
        <v>84917</v>
      </c>
      <c r="AP60" s="248">
        <f>IFERROR(AO60/AO73-1,"-")</f>
        <v>0.12938062748540347</v>
      </c>
      <c r="AQ60" s="35">
        <v>82774</v>
      </c>
      <c r="AR60" s="248">
        <f>IFERROR(AQ60/AQ73-1,"-")</f>
        <v>-0.14921215734240578</v>
      </c>
      <c r="AS60" s="35">
        <v>70254</v>
      </c>
      <c r="AT60" s="248">
        <f>IFERROR(AS60/AS73-1,"-")</f>
        <v>7.2776691913022162E-2</v>
      </c>
      <c r="AU60" s="35">
        <v>35731</v>
      </c>
      <c r="AV60" s="248">
        <f>IFERROR(AU60/AU73-1,"-")</f>
        <v>3.4152412375908048E-2</v>
      </c>
      <c r="AW60" s="156">
        <v>20834</v>
      </c>
      <c r="AX60" s="244">
        <f>IFERROR(AW60/AW73-1,"-")</f>
        <v>-6.7454455933037893E-2</v>
      </c>
      <c r="AY60" s="35">
        <v>33755</v>
      </c>
      <c r="AZ60" s="248">
        <f>IFERROR(AY60/AY73-1,"-")</f>
        <v>2.1053268398923075E-2</v>
      </c>
      <c r="BA60" s="35">
        <v>20829</v>
      </c>
      <c r="BB60" s="248">
        <f>IFERROR(BA60/BA73-1,"-")</f>
        <v>6.449634588848574E-2</v>
      </c>
      <c r="BC60" s="35">
        <v>7707</v>
      </c>
      <c r="BD60" s="248">
        <f>IFERROR(BC60/BC73-1,"-")</f>
        <v>-1.8216560509554114E-2</v>
      </c>
      <c r="BE60" s="35">
        <v>1364</v>
      </c>
      <c r="BF60" s="248">
        <f>IFERROR(BE60/BE73-1,"-")</f>
        <v>-0.11371020142949972</v>
      </c>
      <c r="BG60" s="35">
        <v>3887</v>
      </c>
      <c r="BH60" s="248">
        <f>IFERROR(BG60/BG73-1,"-")</f>
        <v>-3.5888233786208756E-3</v>
      </c>
      <c r="BI60" s="156">
        <v>543</v>
      </c>
      <c r="BJ60" s="244">
        <f>IFERROR(BI60/BI73-1,"-")</f>
        <v>0.34739454094292799</v>
      </c>
      <c r="BK60" s="35">
        <v>35616</v>
      </c>
      <c r="BL60" s="248">
        <f>IFERROR(BK60/BK73-1,"-")</f>
        <v>4.1342611543184526E-2</v>
      </c>
      <c r="BM60" s="35">
        <v>14480</v>
      </c>
      <c r="BN60" s="248">
        <f>IFERROR(BM60/BM73-1,"-")</f>
        <v>9.1676718938480173E-2</v>
      </c>
      <c r="BO60" s="35">
        <v>5344</v>
      </c>
      <c r="BP60" s="248">
        <f>IFERROR(BO60/BO73-1,"-")</f>
        <v>-3.3459938506058995E-2</v>
      </c>
      <c r="BQ60" s="35">
        <v>7002</v>
      </c>
      <c r="BR60" s="248">
        <f>IFERROR(BQ60/BQ73-1,"-")</f>
        <v>-0.15424568184563348</v>
      </c>
      <c r="BS60" s="35">
        <v>8922</v>
      </c>
      <c r="BT60" s="248">
        <f>IFERROR(BS60/BS73-1,"-")</f>
        <v>0.17720015833223379</v>
      </c>
      <c r="BU60" s="156">
        <v>757</v>
      </c>
      <c r="BV60" s="244">
        <f>IFERROR(BU60/BU73-1,"-")</f>
        <v>3.2742155525238736E-2</v>
      </c>
      <c r="BW60" s="35">
        <v>368522</v>
      </c>
      <c r="BX60" s="248">
        <f>IFERROR(BW60/BW73-1,"-")</f>
        <v>3.0070102078465055E-2</v>
      </c>
      <c r="BY60" s="35">
        <v>178238</v>
      </c>
      <c r="BZ60" s="248">
        <f>IFERROR(BY60/BY73-1,"-")</f>
        <v>2.5824311802522093E-2</v>
      </c>
      <c r="CA60" s="35">
        <v>53311</v>
      </c>
      <c r="CB60" s="248">
        <f>IFERROR(CA60/CA73-1,"-")</f>
        <v>-0.21078032243260447</v>
      </c>
      <c r="CC60" s="35">
        <v>42632</v>
      </c>
      <c r="CD60" s="248">
        <f>IFERROR(CC60/CC73-1,"-")</f>
        <v>-0.11636197819508354</v>
      </c>
      <c r="CE60" s="35">
        <v>109155</v>
      </c>
      <c r="CF60" s="248">
        <f>IFERROR(CE60/CE73-1,"-")</f>
        <v>0.1536998086943655</v>
      </c>
      <c r="CG60" s="156">
        <v>7218</v>
      </c>
      <c r="CH60" s="244">
        <f>IFERROR(CG60/CG73-1,"-")</f>
        <v>-0.18088969586926917</v>
      </c>
      <c r="CI60" s="35">
        <v>48890</v>
      </c>
      <c r="CJ60" s="248">
        <f>IFERROR(CI60/CI73-1,"-")</f>
        <v>-5.7505831550132003E-2</v>
      </c>
      <c r="CK60" s="35">
        <v>15142</v>
      </c>
      <c r="CL60" s="248">
        <f>IFERROR(CK60/CK73-1,"-")</f>
        <v>-1.0973220117570182E-2</v>
      </c>
      <c r="CM60" s="35">
        <v>19664</v>
      </c>
      <c r="CN60" s="248">
        <f>IFERROR(CM60/CM73-1,"-")</f>
        <v>-5.5387423740212327E-2</v>
      </c>
      <c r="CO60" s="35">
        <v>4368</v>
      </c>
      <c r="CP60" s="248">
        <f>IFERROR(CO60/CO73-1,"-")</f>
        <v>-0.13914071738273548</v>
      </c>
      <c r="CQ60" s="35">
        <v>8908</v>
      </c>
      <c r="CR60" s="248">
        <f>IFERROR(CQ60/CQ73-1,"-")</f>
        <v>-7.3916207505977716E-2</v>
      </c>
      <c r="CS60" s="156">
        <v>2148</v>
      </c>
      <c r="CT60" s="244">
        <f>IFERROR(CS60/CS73-1,"-")</f>
        <v>-0.1523283346487766</v>
      </c>
      <c r="CU60" s="35">
        <v>39882</v>
      </c>
      <c r="CV60" s="248">
        <f>IFERROR(CU60/CU73-1,"-")</f>
        <v>-1.2430665610142611E-2</v>
      </c>
      <c r="CW60" s="35">
        <v>11259</v>
      </c>
      <c r="CX60" s="248">
        <f>IFERROR(CW60/CW73-1,"-")</f>
        <v>2.728102189781012E-2</v>
      </c>
      <c r="CY60" s="35">
        <v>6559</v>
      </c>
      <c r="CZ60" s="248">
        <f>IFERROR(CY60/CY73-1,"-")</f>
        <v>-5.7614942528735669E-2</v>
      </c>
      <c r="DA60" s="35">
        <v>2807</v>
      </c>
      <c r="DB60" s="248">
        <f>IFERROR(DA60/DA73-1,"-")</f>
        <v>-0.2220066518847007</v>
      </c>
      <c r="DC60" s="35">
        <v>19456</v>
      </c>
      <c r="DD60" s="248">
        <f>IFERROR(DC60/DC73-1,"-")</f>
        <v>2.2869460070448433E-2</v>
      </c>
      <c r="DE60" s="156">
        <v>119</v>
      </c>
      <c r="DF60" s="244">
        <f>IFERROR(DE60/DE73-1,"-")</f>
        <v>-0.58245614035087723</v>
      </c>
      <c r="DG60" s="35">
        <v>223185</v>
      </c>
      <c r="DH60" s="248">
        <f>IFERROR(DG60/DG73-1,"-")</f>
        <v>-0.13582613140042743</v>
      </c>
      <c r="DI60" s="35">
        <v>60955</v>
      </c>
      <c r="DJ60" s="248">
        <f>IFERROR(DI60/DI73-1,"-")</f>
        <v>-8.9979397450061227E-2</v>
      </c>
      <c r="DK60" s="35">
        <v>135470</v>
      </c>
      <c r="DL60" s="248">
        <f>IFERROR(DK60/DK73-1,"-")</f>
        <v>-0.10236022210736961</v>
      </c>
      <c r="DM60" s="35">
        <v>12471</v>
      </c>
      <c r="DN60" s="248">
        <f>IFERROR(DM60/DM73-1,"-")</f>
        <v>-0.27282798833819244</v>
      </c>
      <c r="DO60" s="35">
        <v>12571</v>
      </c>
      <c r="DP60" s="248">
        <f>IFERROR(DO60/DO73-1,"-")</f>
        <v>-0.27968141187256479</v>
      </c>
      <c r="DQ60" s="156">
        <v>2161</v>
      </c>
      <c r="DR60" s="244">
        <f>IFERROR(DQ60/DQ73-1,"-")</f>
        <v>-0.53775401069518725</v>
      </c>
      <c r="DS60" s="35">
        <v>108036</v>
      </c>
      <c r="DT60" s="248">
        <f>IFERROR(DS60/DS73-1,"-")</f>
        <v>0.15944579787291135</v>
      </c>
      <c r="DU60" s="35">
        <v>64311</v>
      </c>
      <c r="DV60" s="248">
        <f>IFERROR(DU60/DU73-1,"-")</f>
        <v>0.11942558746736287</v>
      </c>
      <c r="DW60" s="35">
        <v>43535</v>
      </c>
      <c r="DX60" s="248">
        <f>IFERROR(DW60/DW73-1,"-")</f>
        <v>0.15190241837328666</v>
      </c>
      <c r="DY60" s="35">
        <v>16485</v>
      </c>
      <c r="DZ60" s="248">
        <f>IFERROR(DY60/DY73-1,"-")</f>
        <v>8.5682297154899834E-2</v>
      </c>
      <c r="EA60" s="35">
        <v>15854</v>
      </c>
      <c r="EB60" s="248">
        <f>IFERROR(EA60/EA73-1,"-")</f>
        <v>0.11217116801122406</v>
      </c>
      <c r="EC60" s="156">
        <v>4487</v>
      </c>
      <c r="ED60" s="244">
        <f>IFERROR(EC60/EC73-1,"-")</f>
        <v>-6.3647746243739589E-2</v>
      </c>
    </row>
    <row r="61" spans="1:134" s="17" customFormat="1" outlineLevel="1" x14ac:dyDescent="0.25">
      <c r="A61" s="242"/>
      <c r="B61" s="34" t="s">
        <v>63</v>
      </c>
      <c r="C61" s="35">
        <v>1293546</v>
      </c>
      <c r="D61" s="248">
        <f>IFERROR(C61/C74-1,"-")</f>
        <v>9.8112535890546582E-3</v>
      </c>
      <c r="E61" s="35">
        <v>513880</v>
      </c>
      <c r="F61" s="248">
        <f>IFERROR(E61/E74-1,"-")</f>
        <v>6.0672673044573022E-2</v>
      </c>
      <c r="G61" s="35">
        <v>403123</v>
      </c>
      <c r="H61" s="248">
        <f>IFERROR(G61/G74-1,"-")</f>
        <v>1.6173145419667412E-2</v>
      </c>
      <c r="I61" s="35">
        <v>164970</v>
      </c>
      <c r="J61" s="248">
        <f>IFERROR(I61/I74-1,"-")</f>
        <v>-8.9659967552892073E-2</v>
      </c>
      <c r="K61" s="35">
        <v>272428</v>
      </c>
      <c r="L61" s="248">
        <f>IFERROR(K61/K74-1,"-")</f>
        <v>0.10646386288406484</v>
      </c>
      <c r="M61" s="156">
        <v>32162</v>
      </c>
      <c r="N61" s="244">
        <f>IFERROR(M61/M74-1,"-")</f>
        <v>-0.20157886897373511</v>
      </c>
      <c r="O61" s="35">
        <v>1184358</v>
      </c>
      <c r="P61" s="248">
        <f>IFERROR(O61/O74-1,"-")</f>
        <v>3.665775843719743E-4</v>
      </c>
      <c r="Q61" s="35">
        <v>461300</v>
      </c>
      <c r="R61" s="248">
        <f>IFERROR(Q61/Q74-1,"-")</f>
        <v>5.4812280914368738E-2</v>
      </c>
      <c r="S61" s="35">
        <v>370533</v>
      </c>
      <c r="T61" s="248">
        <f>IFERROR(S61/S74-1,"-")</f>
        <v>1.3648151795679908E-2</v>
      </c>
      <c r="U61" s="35">
        <v>155916</v>
      </c>
      <c r="V61" s="248">
        <f>IFERROR(U61/U74-1,"-")</f>
        <v>-9.7426279045535025E-2</v>
      </c>
      <c r="W61" s="35">
        <v>255063</v>
      </c>
      <c r="X61" s="248">
        <f>IFERROR(W61/W74-1,"-")</f>
        <v>0.10706349068560228</v>
      </c>
      <c r="Y61" s="156">
        <v>28451</v>
      </c>
      <c r="Z61" s="244">
        <f>IFERROR(Y61/Y74-1,"-")</f>
        <v>-0.20358862389430077</v>
      </c>
      <c r="AA61" s="35">
        <v>109188</v>
      </c>
      <c r="AB61" s="248">
        <f>IFERROR(AA61/AA74-1,"-")</f>
        <v>0.12501159136572038</v>
      </c>
      <c r="AC61" s="35">
        <v>52580</v>
      </c>
      <c r="AD61" s="248">
        <f>IFERROR(AC61/AC74-1,"-")</f>
        <v>0.11502247858172865</v>
      </c>
      <c r="AE61" s="35">
        <v>32590</v>
      </c>
      <c r="AF61" s="248">
        <f>IFERROR(AE61/AE74-1,"-")</f>
        <v>4.5791483490036367E-2</v>
      </c>
      <c r="AG61" s="35">
        <v>9054</v>
      </c>
      <c r="AH61" s="248">
        <f>IFERROR(AG61/AG74-1,"-")</f>
        <v>6.8696883852691126E-2</v>
      </c>
      <c r="AI61" s="35">
        <v>17365</v>
      </c>
      <c r="AJ61" s="248">
        <f>IFERROR(AI61/AI74-1,"-")</f>
        <v>9.766118836915294E-2</v>
      </c>
      <c r="AK61" s="156">
        <v>3711</v>
      </c>
      <c r="AL61" s="244">
        <f>IFERROR(AK61/AK74-1,"-")</f>
        <v>-0.18582711715664768</v>
      </c>
      <c r="AM61" s="35">
        <v>235308</v>
      </c>
      <c r="AN61" s="248">
        <f>IFERROR(AM61/AM74-1,"-")</f>
        <v>-7.1481278337009679E-2</v>
      </c>
      <c r="AO61" s="35">
        <v>84343</v>
      </c>
      <c r="AP61" s="248">
        <f>IFERROR(AO61/AO74-1,"-")</f>
        <v>0.17978738285074836</v>
      </c>
      <c r="AQ61" s="35">
        <v>96499</v>
      </c>
      <c r="AR61" s="248">
        <f>IFERROR(AQ61/AQ74-1,"-")</f>
        <v>0.16283469500879666</v>
      </c>
      <c r="AS61" s="35">
        <v>65993</v>
      </c>
      <c r="AT61" s="248">
        <f>IFERROR(AS61/AS74-1,"-")</f>
        <v>-9.5936763658282631E-2</v>
      </c>
      <c r="AU61" s="35">
        <v>53196</v>
      </c>
      <c r="AV61" s="248">
        <f>IFERROR(AU61/AU74-1,"-")</f>
        <v>0.39038159958180874</v>
      </c>
      <c r="AW61" s="156">
        <v>15961</v>
      </c>
      <c r="AX61" s="244">
        <f>IFERROR(AW61/AW74-1,"-")</f>
        <v>-3.4130105900151309E-2</v>
      </c>
      <c r="AY61" s="35">
        <v>26906</v>
      </c>
      <c r="AZ61" s="248">
        <f>IFERROR(AY61/AY74-1,"-")</f>
        <v>-0.17698519515477795</v>
      </c>
      <c r="BA61" s="35">
        <v>17102</v>
      </c>
      <c r="BB61" s="248">
        <f>IFERROR(BA61/BA74-1,"-")</f>
        <v>-7.5367647058823484E-2</v>
      </c>
      <c r="BC61" s="35">
        <v>5541</v>
      </c>
      <c r="BD61" s="248">
        <f>IFERROR(BC61/BC74-1,"-")</f>
        <v>-0.29691663494480391</v>
      </c>
      <c r="BE61" s="35">
        <v>914</v>
      </c>
      <c r="BF61" s="248">
        <f>IFERROR(BE61/BE74-1,"-")</f>
        <v>-0.11605415860735013</v>
      </c>
      <c r="BG61" s="35">
        <v>3015</v>
      </c>
      <c r="BH61" s="248">
        <f>IFERROR(BG61/BG74-1,"-")</f>
        <v>-0.32880676758682104</v>
      </c>
      <c r="BI61" s="156">
        <v>403</v>
      </c>
      <c r="BJ61" s="244">
        <f>IFERROR(BI61/BI74-1,"-")</f>
        <v>-0.39850746268656712</v>
      </c>
      <c r="BK61" s="35">
        <v>57557</v>
      </c>
      <c r="BL61" s="248">
        <f>IFERROR(BK61/BK74-1,"-")</f>
        <v>0.23425471232817952</v>
      </c>
      <c r="BM61" s="35">
        <v>21970</v>
      </c>
      <c r="BN61" s="248">
        <f>IFERROR(BM61/BM74-1,"-")</f>
        <v>0.38507123944017141</v>
      </c>
      <c r="BO61" s="35">
        <v>8650</v>
      </c>
      <c r="BP61" s="248">
        <f>IFERROR(BO61/BO74-1,"-")</f>
        <v>1.2287887653598561E-2</v>
      </c>
      <c r="BQ61" s="35">
        <v>8811</v>
      </c>
      <c r="BR61" s="248">
        <f>IFERROR(BQ61/BQ74-1,"-")</f>
        <v>-0.10557303827022635</v>
      </c>
      <c r="BS61" s="35">
        <v>18575</v>
      </c>
      <c r="BT61" s="248">
        <f>IFERROR(BS61/BS74-1,"-")</f>
        <v>0.46317447814100032</v>
      </c>
      <c r="BU61" s="156">
        <v>1304</v>
      </c>
      <c r="BV61" s="244">
        <f>IFERROR(BU61/BU74-1,"-")</f>
        <v>0.56919374247894106</v>
      </c>
      <c r="BW61" s="35">
        <v>389878</v>
      </c>
      <c r="BX61" s="248">
        <f>IFERROR(BW61/BW74-1,"-")</f>
        <v>3.6837878231824384E-2</v>
      </c>
      <c r="BY61" s="35">
        <v>175808</v>
      </c>
      <c r="BZ61" s="248">
        <f>IFERROR(BY61/BY74-1,"-")</f>
        <v>3.0980794604896555E-2</v>
      </c>
      <c r="CA61" s="35">
        <v>52343</v>
      </c>
      <c r="CB61" s="248">
        <f>IFERROR(CA61/CA74-1,"-")</f>
        <v>-8.0152537607198093E-2</v>
      </c>
      <c r="CC61" s="35">
        <v>40277</v>
      </c>
      <c r="CD61" s="248">
        <f>IFERROR(CC61/CC74-1,"-")</f>
        <v>-4.0863953516062201E-2</v>
      </c>
      <c r="CE61" s="35">
        <v>117301</v>
      </c>
      <c r="CF61" s="248">
        <f>IFERROR(CE61/CE74-1,"-")</f>
        <v>6.2047298276111773E-2</v>
      </c>
      <c r="CG61" s="156">
        <v>3592</v>
      </c>
      <c r="CH61" s="244">
        <f>IFERROR(CG61/CG74-1,"-")</f>
        <v>-0.48174866541624584</v>
      </c>
      <c r="CI61" s="35">
        <v>51796</v>
      </c>
      <c r="CJ61" s="248">
        <f>IFERROR(CI61/CI74-1,"-")</f>
        <v>1.9485887493603027E-2</v>
      </c>
      <c r="CK61" s="35">
        <v>16823</v>
      </c>
      <c r="CL61" s="248">
        <f>IFERROR(CK61/CK74-1,"-")</f>
        <v>2.7170594700207662E-2</v>
      </c>
      <c r="CM61" s="35">
        <v>17849</v>
      </c>
      <c r="CN61" s="248">
        <f>IFERROR(CM61/CM74-1,"-")</f>
        <v>-5.0837543206593949E-2</v>
      </c>
      <c r="CO61" s="35">
        <v>5198</v>
      </c>
      <c r="CP61" s="248">
        <f>IFERROR(CO61/CO74-1,"-")</f>
        <v>-0.14786885245901638</v>
      </c>
      <c r="CQ61" s="35">
        <v>10413</v>
      </c>
      <c r="CR61" s="248">
        <f>IFERROR(CQ61/CQ74-1,"-")</f>
        <v>-0.13906572964034725</v>
      </c>
      <c r="CS61" s="156">
        <v>2003</v>
      </c>
      <c r="CT61" s="244">
        <f>IFERROR(CS61/CS74-1,"-")</f>
        <v>-0.33828873472084575</v>
      </c>
      <c r="CU61" s="35">
        <v>37774</v>
      </c>
      <c r="CV61" s="248">
        <f>IFERROR(CU61/CU74-1,"-")</f>
        <v>9.2997685185185253E-2</v>
      </c>
      <c r="CW61" s="35">
        <v>11688</v>
      </c>
      <c r="CX61" s="248">
        <f>IFERROR(CW61/CW74-1,"-")</f>
        <v>0.28921244209133024</v>
      </c>
      <c r="CY61" s="35">
        <v>5501</v>
      </c>
      <c r="CZ61" s="248">
        <f>IFERROR(CY61/CY74-1,"-")</f>
        <v>-0.16499696417729204</v>
      </c>
      <c r="DA61" s="35">
        <v>2471</v>
      </c>
      <c r="DB61" s="248">
        <f>IFERROR(DA61/DA74-1,"-")</f>
        <v>9.80792807519415E-3</v>
      </c>
      <c r="DC61" s="35">
        <v>18306</v>
      </c>
      <c r="DD61" s="248">
        <f>IFERROR(DC61/DC74-1,"-")</f>
        <v>9.8074500629836248E-2</v>
      </c>
      <c r="DE61" s="156">
        <v>144</v>
      </c>
      <c r="DF61" s="244">
        <f>IFERROR(DE61/DE74-1,"-")</f>
        <v>2.0638297872340425</v>
      </c>
      <c r="DG61" s="35">
        <v>224509</v>
      </c>
      <c r="DH61" s="248">
        <f>IFERROR(DG61/DG74-1,"-")</f>
        <v>-6.391007225740819E-2</v>
      </c>
      <c r="DI61" s="35">
        <v>57441</v>
      </c>
      <c r="DJ61" s="248">
        <f>IFERROR(DI61/DI74-1,"-")</f>
        <v>-0.11110939168381795</v>
      </c>
      <c r="DK61" s="35">
        <v>138969</v>
      </c>
      <c r="DL61" s="248">
        <f>IFERROR(DK61/DK74-1,"-")</f>
        <v>-3.1919319437072602E-3</v>
      </c>
      <c r="DM61" s="35">
        <v>11934</v>
      </c>
      <c r="DN61" s="248">
        <f>IFERROR(DM61/DM74-1,"-")</f>
        <v>-0.22035669954922588</v>
      </c>
      <c r="DO61" s="35">
        <v>14143</v>
      </c>
      <c r="DP61" s="248">
        <f>IFERROR(DO61/DO74-1,"-")</f>
        <v>-0.16732410950838972</v>
      </c>
      <c r="DQ61" s="156">
        <v>2068</v>
      </c>
      <c r="DR61" s="244">
        <f>IFERROR(DQ61/DQ74-1,"-")</f>
        <v>-0.48875154511742891</v>
      </c>
      <c r="DS61" s="35">
        <v>98520</v>
      </c>
      <c r="DT61" s="248">
        <f>IFERROR(DS61/DS74-1,"-")</f>
        <v>9.9443136292113543E-2</v>
      </c>
      <c r="DU61" s="35">
        <v>54254</v>
      </c>
      <c r="DV61" s="248">
        <f>IFERROR(DU61/DU74-1,"-")</f>
        <v>3.3370157327339944E-2</v>
      </c>
      <c r="DW61" s="35">
        <v>35984</v>
      </c>
      <c r="DX61" s="248">
        <f>IFERROR(DW61/DW74-1,"-")</f>
        <v>1.6612046558933224E-2</v>
      </c>
      <c r="DY61" s="35">
        <v>15146</v>
      </c>
      <c r="DZ61" s="248">
        <f>IFERROR(DY61/DY74-1,"-")</f>
        <v>-8.077926807064395E-2</v>
      </c>
      <c r="EA61" s="35">
        <v>14413</v>
      </c>
      <c r="EB61" s="248">
        <f>IFERROR(EA61/EA74-1,"-")</f>
        <v>4.1176045654843563E-2</v>
      </c>
      <c r="EC61" s="156">
        <v>2815</v>
      </c>
      <c r="ED61" s="244">
        <f>IFERROR(EC61/EC74-1,"-")</f>
        <v>-0.1178314008147916</v>
      </c>
    </row>
    <row r="62" spans="1:134" s="17" customFormat="1" outlineLevel="1" x14ac:dyDescent="0.25">
      <c r="A62" s="242"/>
      <c r="B62" s="34" t="s">
        <v>65</v>
      </c>
      <c r="C62" s="35">
        <v>1482326</v>
      </c>
      <c r="D62" s="248">
        <f t="shared" ref="D62:D71" si="207">IFERROR(C62/C75-1,"-")</f>
        <v>7.7586794322792585E-5</v>
      </c>
      <c r="E62" s="35">
        <v>579224</v>
      </c>
      <c r="F62" s="248">
        <f t="shared" ref="F62:F71" si="208">IFERROR(E62/E75-1,"-")</f>
        <v>1.171847025842121E-2</v>
      </c>
      <c r="G62" s="35">
        <v>453136</v>
      </c>
      <c r="H62" s="248">
        <f t="shared" ref="H62:H71" si="209">IFERROR(G62/G75-1,"-")</f>
        <v>2.6076717539966543E-2</v>
      </c>
      <c r="I62" s="35">
        <v>201556</v>
      </c>
      <c r="J62" s="248">
        <f t="shared" ref="J62:J71" si="210">IFERROR(I62/I75-1,"-")</f>
        <v>-9.8094667036576322E-2</v>
      </c>
      <c r="K62" s="35">
        <v>295614</v>
      </c>
      <c r="L62" s="248">
        <f t="shared" ref="L62:L71" si="211">IFERROR(K62/K75-1,"-")</f>
        <v>-1.4488598479797332E-2</v>
      </c>
      <c r="M62" s="156">
        <v>39570</v>
      </c>
      <c r="N62" s="244">
        <f t="shared" ref="N62:N71" si="212">IFERROR(M62/M75-1,"-")</f>
        <v>0.11877632955412931</v>
      </c>
      <c r="O62" s="35">
        <v>1309805</v>
      </c>
      <c r="P62" s="248">
        <f t="shared" ref="P62:P71" si="213">IFERROR(O62/O75-1,"-")</f>
        <v>-2.7372765501790686E-2</v>
      </c>
      <c r="Q62" s="35">
        <v>501905</v>
      </c>
      <c r="R62" s="248">
        <f t="shared" ref="R62:R71" si="214">IFERROR(Q62/Q75-1,"-")</f>
        <v>-9.318511091021775E-3</v>
      </c>
      <c r="S62" s="35">
        <v>395251</v>
      </c>
      <c r="T62" s="248">
        <f t="shared" ref="T62:T71" si="215">IFERROR(S62/S75-1,"-")</f>
        <v>-7.8493290292134255E-3</v>
      </c>
      <c r="U62" s="35">
        <v>189645</v>
      </c>
      <c r="V62" s="248">
        <f t="shared" ref="V62:V71" si="216">IFERROR(U62/U75-1,"-")</f>
        <v>-0.11136674601240792</v>
      </c>
      <c r="W62" s="35">
        <v>271105</v>
      </c>
      <c r="X62" s="248">
        <f t="shared" ref="X62:X71" si="217">IFERROR(W62/W75-1,"-")</f>
        <v>-2.8635205681178943E-2</v>
      </c>
      <c r="Y62" s="156">
        <v>34577</v>
      </c>
      <c r="Z62" s="244">
        <f t="shared" ref="Z62:Z71" si="218">IFERROR(Y62/Y75-1,"-")</f>
        <v>9.5630406540131219E-2</v>
      </c>
      <c r="AA62" s="35">
        <v>172521</v>
      </c>
      <c r="AB62" s="248">
        <f t="shared" ref="AB62:AB71" si="219">IFERROR(AA62/AA75-1,"-")</f>
        <v>0.27279501272640072</v>
      </c>
      <c r="AC62" s="35">
        <v>77319</v>
      </c>
      <c r="AD62" s="248">
        <f t="shared" ref="AD62:AD71" si="220">IFERROR(AC62/AC75-1,"-")</f>
        <v>0.17347356918453771</v>
      </c>
      <c r="AE62" s="35">
        <v>57885</v>
      </c>
      <c r="AF62" s="248">
        <f t="shared" ref="AF62:AF71" si="221">IFERROR(AE62/AE75-1,"-")</f>
        <v>0.33859815461461973</v>
      </c>
      <c r="AG62" s="35">
        <v>11911</v>
      </c>
      <c r="AH62" s="248">
        <f t="shared" ref="AH62:AH71" si="222">IFERROR(AG62/AG75-1,"-")</f>
        <v>0.18329028412477655</v>
      </c>
      <c r="AI62" s="35">
        <v>24508</v>
      </c>
      <c r="AJ62" s="248">
        <f t="shared" ref="AJ62:AJ71" si="223">IFERROR(AI62/AI75-1,"-")</f>
        <v>0.17471121123520117</v>
      </c>
      <c r="AK62" s="156">
        <v>4993</v>
      </c>
      <c r="AL62" s="244">
        <f t="shared" ref="AL62:AL71" si="224">IFERROR(AK62/AK75-1,"-")</f>
        <v>0.31015481500918396</v>
      </c>
      <c r="AM62" s="35">
        <v>287632</v>
      </c>
      <c r="AN62" s="248">
        <f t="shared" ref="AN62:AN71" si="225">IFERROR(AM62/AM75-1,"-")</f>
        <v>-1.5643234326820687E-2</v>
      </c>
      <c r="AO62" s="35">
        <v>85795</v>
      </c>
      <c r="AP62" s="248">
        <f t="shared" ref="AP62:AP71" si="226">IFERROR(AO62/AO75-1,"-")</f>
        <v>-0.13493047783256196</v>
      </c>
      <c r="AQ62" s="35">
        <v>105772</v>
      </c>
      <c r="AR62" s="248">
        <f t="shared" ref="AR62:AR71" si="227">IFERROR(AQ62/AQ75-1,"-")</f>
        <v>0.15976798500016454</v>
      </c>
      <c r="AS62" s="35">
        <v>80486</v>
      </c>
      <c r="AT62" s="248">
        <f t="shared" ref="AT62:AT71" si="228">IFERROR(AS62/AS75-1,"-")</f>
        <v>-0.18543032952797345</v>
      </c>
      <c r="AU62" s="35">
        <v>56805</v>
      </c>
      <c r="AV62" s="248">
        <f t="shared" ref="AV62:AV71" si="229">IFERROR(AU62/AU75-1,"-")</f>
        <v>0.10245313045840931</v>
      </c>
      <c r="AW62" s="156">
        <v>20375</v>
      </c>
      <c r="AX62" s="244">
        <f t="shared" ref="AX62:AX71" si="230">IFERROR(AW62/AW75-1,"-")</f>
        <v>0.48041851340550745</v>
      </c>
      <c r="AY62" s="35">
        <v>34189</v>
      </c>
      <c r="AZ62" s="248">
        <f t="shared" ref="AZ62:AZ71" si="231">IFERROR(AY62/AY75-1,"-")</f>
        <v>7.4720231359235445E-2</v>
      </c>
      <c r="BA62" s="35">
        <v>20168</v>
      </c>
      <c r="BB62" s="248">
        <f t="shared" ref="BB62:BB71" si="232">IFERROR(BA62/BA75-1,"-")</f>
        <v>0.1222525179455789</v>
      </c>
      <c r="BC62" s="35">
        <v>7906</v>
      </c>
      <c r="BD62" s="248">
        <f t="shared" ref="BD62:BD71" si="233">IFERROR(BC62/BC75-1,"-")</f>
        <v>-2.1456518995329743E-3</v>
      </c>
      <c r="BE62" s="35">
        <v>1249</v>
      </c>
      <c r="BF62" s="248">
        <f t="shared" ref="BF62:BF71" si="234">IFERROR(BE62/BE75-1,"-")</f>
        <v>5.4008438818565319E-2</v>
      </c>
      <c r="BG62" s="35">
        <v>4499</v>
      </c>
      <c r="BH62" s="248">
        <f t="shared" ref="BH62:BH71" si="235">IFERROR(BG62/BG75-1,"-")</f>
        <v>2.3197634750966589E-2</v>
      </c>
      <c r="BI62" s="156">
        <v>693</v>
      </c>
      <c r="BJ62" s="244">
        <f t="shared" ref="BJ62:BJ71" si="236">IFERROR(BI62/BI75-1,"-")</f>
        <v>0.13980263157894735</v>
      </c>
      <c r="BK62" s="35">
        <v>49448</v>
      </c>
      <c r="BL62" s="248">
        <f t="shared" ref="BL62:BL71" si="237">IFERROR(BK62/BK75-1,"-")</f>
        <v>-0.19594133142541226</v>
      </c>
      <c r="BM62" s="35">
        <v>20380</v>
      </c>
      <c r="BN62" s="248">
        <f t="shared" ref="BN62:BN71" si="238">IFERROR(BM62/BM75-1,"-")</f>
        <v>-0.14631592175260755</v>
      </c>
      <c r="BO62" s="35">
        <v>6727</v>
      </c>
      <c r="BP62" s="248">
        <f t="shared" ref="BP62:BP71" si="239">IFERROR(BO62/BO75-1,"-")</f>
        <v>-0.31705583756345179</v>
      </c>
      <c r="BQ62" s="35">
        <v>10621</v>
      </c>
      <c r="BR62" s="248">
        <f t="shared" ref="BR62:BR71" si="240">IFERROR(BQ62/BQ75-1,"-")</f>
        <v>-0.16066066066066065</v>
      </c>
      <c r="BS62" s="35">
        <v>12344</v>
      </c>
      <c r="BT62" s="248">
        <f t="shared" ref="BT62:BT71" si="241">IFERROR(BS62/BS75-1,"-")</f>
        <v>-0.20273848737324807</v>
      </c>
      <c r="BU62" s="156">
        <v>682</v>
      </c>
      <c r="BV62" s="244">
        <f t="shared" ref="BV62:BV71" si="242">IFERROR(BU62/BU75-1,"-")</f>
        <v>-0.45396317053642909</v>
      </c>
      <c r="BW62" s="35">
        <v>438498</v>
      </c>
      <c r="BX62" s="248">
        <f t="shared" ref="BX62:BX71" si="243">IFERROR(BW62/BW75-1,"-")</f>
        <v>-6.9704875264959831E-3</v>
      </c>
      <c r="BY62" s="35">
        <v>199642</v>
      </c>
      <c r="BZ62" s="248">
        <f t="shared" ref="BZ62:BZ71" si="244">IFERROR(BY62/BY75-1,"-")</f>
        <v>1.2881589828668272E-2</v>
      </c>
      <c r="CA62" s="35">
        <v>55102</v>
      </c>
      <c r="CB62" s="248">
        <f t="shared" ref="CB62:CB71" si="245">IFERROR(CA62/CA75-1,"-")</f>
        <v>-0.10229549860706078</v>
      </c>
      <c r="CC62" s="35">
        <v>53105</v>
      </c>
      <c r="CD62" s="248">
        <f t="shared" ref="CD62:CD71" si="246">IFERROR(CC62/CC75-1,"-")</f>
        <v>4.6981585899609657E-2</v>
      </c>
      <c r="CE62" s="35">
        <v>127918</v>
      </c>
      <c r="CF62" s="248">
        <f t="shared" ref="CF62:CF71" si="247">IFERROR(CE62/CE75-1,"-")</f>
        <v>-1.8054809242342817E-2</v>
      </c>
      <c r="CG62" s="156">
        <v>3968</v>
      </c>
      <c r="CH62" s="244">
        <f t="shared" ref="CH62:CH71" si="248">IFERROR(CG62/CG75-1,"-")</f>
        <v>-0.19234683492774274</v>
      </c>
      <c r="CI62" s="35">
        <v>52527</v>
      </c>
      <c r="CJ62" s="248">
        <f t="shared" ref="CJ62:CJ71" si="249">IFERROR(CI62/CI75-1,"-")</f>
        <v>-0.10158040570588034</v>
      </c>
      <c r="CK62" s="35">
        <v>15839</v>
      </c>
      <c r="CL62" s="248">
        <f t="shared" ref="CL62:CL71" si="250">IFERROR(CK62/CK75-1,"-")</f>
        <v>-8.3072826212805317E-2</v>
      </c>
      <c r="CM62" s="35">
        <v>19769</v>
      </c>
      <c r="CN62" s="248">
        <f t="shared" ref="CN62:CN71" si="251">IFERROR(CM62/CM75-1,"-")</f>
        <v>-2.1772477608986041E-2</v>
      </c>
      <c r="CO62" s="35">
        <v>5193</v>
      </c>
      <c r="CP62" s="248">
        <f t="shared" ref="CP62:CP71" si="252">IFERROR(CO62/CO75-1,"-")</f>
        <v>-0.20644865525672373</v>
      </c>
      <c r="CQ62" s="35">
        <v>10517</v>
      </c>
      <c r="CR62" s="248">
        <f t="shared" ref="CR62:CR71" si="253">IFERROR(CQ62/CQ75-1,"-")</f>
        <v>-0.19600947939759961</v>
      </c>
      <c r="CS62" s="156">
        <v>2023</v>
      </c>
      <c r="CT62" s="244">
        <f t="shared" ref="CT62:CT71" si="254">IFERROR(CS62/CS75-1,"-")</f>
        <v>-0.38789712556732225</v>
      </c>
      <c r="CU62" s="35">
        <v>44990</v>
      </c>
      <c r="CV62" s="248">
        <f t="shared" ref="CV62:CV71" si="255">IFERROR(CU62/CU75-1,"-")</f>
        <v>3.2283229699653582E-2</v>
      </c>
      <c r="CW62" s="35">
        <v>12967</v>
      </c>
      <c r="CX62" s="248">
        <f t="shared" ref="CX62:CX71" si="256">IFERROR(CW62/CW75-1,"-")</f>
        <v>0.15807805662230945</v>
      </c>
      <c r="CY62" s="35">
        <v>5747</v>
      </c>
      <c r="CZ62" s="248">
        <f t="shared" ref="CZ62:CZ71" si="257">IFERROR(CY62/CY75-1,"-")</f>
        <v>-0.19622377622377618</v>
      </c>
      <c r="DA62" s="35">
        <v>2919</v>
      </c>
      <c r="DB62" s="248">
        <f t="shared" ref="DB62:DB71" si="258">IFERROR(DA62/DA75-1,"-")</f>
        <v>-9.2632887783649309E-2</v>
      </c>
      <c r="DC62" s="35">
        <v>23765</v>
      </c>
      <c r="DD62" s="248">
        <f t="shared" ref="DD62:DD71" si="259">IFERROR(DC62/DC75-1,"-")</f>
        <v>8.4070796460177011E-2</v>
      </c>
      <c r="DE62" s="156">
        <v>238</v>
      </c>
      <c r="DF62" s="244">
        <f t="shared" ref="DF62:DF71" si="260">IFERROR(DE62/DE75-1,"-")</f>
        <v>-3.6437246963562764E-2</v>
      </c>
      <c r="DG62" s="35">
        <v>235936</v>
      </c>
      <c r="DH62" s="248">
        <f t="shared" ref="DH62:DH71" si="261">IFERROR(DG62/DG75-1,"-")</f>
        <v>-6.8881960614073146E-2</v>
      </c>
      <c r="DI62" s="35">
        <v>63341</v>
      </c>
      <c r="DJ62" s="248">
        <f t="shared" ref="DJ62:DJ71" si="262">IFERROR(DI62/DI75-1,"-")</f>
        <v>2.1942208096029425E-2</v>
      </c>
      <c r="DK62" s="35">
        <v>146512</v>
      </c>
      <c r="DL62" s="248">
        <f t="shared" ref="DL62:DL71" si="263">IFERROR(DK62/DK75-1,"-")</f>
        <v>-4.8029940742280952E-2</v>
      </c>
      <c r="DM62" s="35">
        <v>11504</v>
      </c>
      <c r="DN62" s="248">
        <f t="shared" ref="DN62:DN71" si="264">IFERROR(DM62/DM75-1,"-")</f>
        <v>-0.23673036093418254</v>
      </c>
      <c r="DO62" s="35">
        <v>14085</v>
      </c>
      <c r="DP62" s="248">
        <f t="shared" ref="DP62:DP71" si="265">IFERROR(DO62/DO75-1,"-")</f>
        <v>-0.27728462209451488</v>
      </c>
      <c r="DQ62" s="156">
        <v>1225</v>
      </c>
      <c r="DR62" s="244">
        <f t="shared" ref="DR62:DR71" si="266">IFERROR(DQ62/DQ75-1,"-")</f>
        <v>-0.73875026658136056</v>
      </c>
      <c r="DS62" s="35">
        <v>99157</v>
      </c>
      <c r="DT62" s="248">
        <f t="shared" ref="DT62:DT71" si="267">IFERROR(DS62/DS75-1,"-")</f>
        <v>9.8585381254518989E-3</v>
      </c>
      <c r="DU62" s="35">
        <v>61073</v>
      </c>
      <c r="DV62" s="248">
        <f t="shared" ref="DV62:DV71" si="268">IFERROR(DU62/DU75-1,"-")</f>
        <v>4.9490488546732436E-2</v>
      </c>
      <c r="DW62" s="35">
        <v>37098</v>
      </c>
      <c r="DX62" s="248">
        <f t="shared" ref="DX62:DX71" si="269">IFERROR(DW62/DW75-1,"-")</f>
        <v>-2.6018010449211038E-2</v>
      </c>
      <c r="DY62" s="35">
        <v>16424</v>
      </c>
      <c r="DZ62" s="248">
        <f t="shared" ref="DZ62:DZ71" si="270">IFERROR(DY62/DY75-1,"-")</f>
        <v>-6.9356300997280185E-2</v>
      </c>
      <c r="EA62" s="35">
        <v>15227</v>
      </c>
      <c r="EB62" s="248">
        <f t="shared" ref="EB62:EB71" si="271">IFERROR(EA62/EA75-1,"-")</f>
        <v>-1.9573755714377694E-2</v>
      </c>
      <c r="EC62" s="156">
        <v>5098</v>
      </c>
      <c r="ED62" s="244">
        <f t="shared" ref="ED62:ED71" si="272">IFERROR(EC62/EC75-1,"-")</f>
        <v>0.91726212861978196</v>
      </c>
    </row>
    <row r="63" spans="1:134" s="17" customFormat="1" outlineLevel="1" x14ac:dyDescent="0.25">
      <c r="A63" s="242"/>
      <c r="B63" s="34" t="s">
        <v>67</v>
      </c>
      <c r="C63" s="35">
        <v>1240687</v>
      </c>
      <c r="D63" s="248">
        <f t="shared" si="207"/>
        <v>-3.0070016047520909E-3</v>
      </c>
      <c r="E63" s="35">
        <v>484097</v>
      </c>
      <c r="F63" s="248">
        <f t="shared" si="208"/>
        <v>-9.3762981425434822E-3</v>
      </c>
      <c r="G63" s="35">
        <v>324647</v>
      </c>
      <c r="H63" s="248">
        <f t="shared" si="209"/>
        <v>-6.4533789760922944E-2</v>
      </c>
      <c r="I63" s="35">
        <v>179318</v>
      </c>
      <c r="J63" s="248">
        <f t="shared" si="210"/>
        <v>-2.951745935531358E-2</v>
      </c>
      <c r="K63" s="35">
        <v>256776</v>
      </c>
      <c r="L63" s="248">
        <f t="shared" si="211"/>
        <v>-3.6245510128249836E-2</v>
      </c>
      <c r="M63" s="156">
        <v>32927</v>
      </c>
      <c r="N63" s="244">
        <f t="shared" si="212"/>
        <v>7.3414832925835283E-2</v>
      </c>
      <c r="O63" s="35">
        <v>1093021</v>
      </c>
      <c r="P63" s="248">
        <f t="shared" si="213"/>
        <v>-1.5220098133729265E-2</v>
      </c>
      <c r="Q63" s="35">
        <v>414746</v>
      </c>
      <c r="R63" s="248">
        <f t="shared" si="214"/>
        <v>-2.7249017271627096E-2</v>
      </c>
      <c r="S63" s="35">
        <v>282475</v>
      </c>
      <c r="T63" s="248">
        <f t="shared" si="215"/>
        <v>-5.5156958172361326E-2</v>
      </c>
      <c r="U63" s="35">
        <v>166134</v>
      </c>
      <c r="V63" s="248">
        <f t="shared" si="216"/>
        <v>-4.595806749857867E-2</v>
      </c>
      <c r="W63" s="35">
        <v>233190</v>
      </c>
      <c r="X63" s="248">
        <f t="shared" si="217"/>
        <v>-5.8438281051267249E-2</v>
      </c>
      <c r="Y63" s="156">
        <v>29170</v>
      </c>
      <c r="Z63" s="244">
        <f t="shared" si="218"/>
        <v>9.2754926200644405E-2</v>
      </c>
      <c r="AA63" s="35">
        <v>147666</v>
      </c>
      <c r="AB63" s="248">
        <f t="shared" si="219"/>
        <v>9.77660483960896E-2</v>
      </c>
      <c r="AC63" s="35">
        <v>69351</v>
      </c>
      <c r="AD63" s="248">
        <f t="shared" si="220"/>
        <v>0.11291021423413294</v>
      </c>
      <c r="AE63" s="35">
        <v>42171</v>
      </c>
      <c r="AF63" s="248">
        <f t="shared" si="221"/>
        <v>-0.12286284787220769</v>
      </c>
      <c r="AG63" s="35">
        <v>13184</v>
      </c>
      <c r="AH63" s="248">
        <f t="shared" si="222"/>
        <v>0.23956374576908601</v>
      </c>
      <c r="AI63" s="35">
        <v>23586</v>
      </c>
      <c r="AJ63" s="248">
        <f t="shared" si="223"/>
        <v>0.25657964837506664</v>
      </c>
      <c r="AK63" s="156">
        <v>3757</v>
      </c>
      <c r="AL63" s="244">
        <f t="shared" si="224"/>
        <v>-5.6267269530268726E-2</v>
      </c>
      <c r="AM63" s="35">
        <v>227450</v>
      </c>
      <c r="AN63" s="248">
        <f t="shared" si="225"/>
        <v>-4.5302485277636695E-2</v>
      </c>
      <c r="AO63" s="35">
        <v>57611</v>
      </c>
      <c r="AP63" s="248">
        <f t="shared" si="226"/>
        <v>-0.20985571648014045</v>
      </c>
      <c r="AQ63" s="35">
        <v>75059</v>
      </c>
      <c r="AR63" s="248">
        <f t="shared" si="227"/>
        <v>-2.4206653579646686E-2</v>
      </c>
      <c r="AS63" s="35">
        <v>66287</v>
      </c>
      <c r="AT63" s="248">
        <f t="shared" si="228"/>
        <v>-0.13722504230118449</v>
      </c>
      <c r="AU63" s="35">
        <v>29257</v>
      </c>
      <c r="AV63" s="248">
        <f t="shared" si="229"/>
        <v>-0.23410994764397908</v>
      </c>
      <c r="AW63" s="156">
        <v>15271</v>
      </c>
      <c r="AX63" s="244">
        <f t="shared" si="230"/>
        <v>0.65593146822815007</v>
      </c>
      <c r="AY63" s="35">
        <v>46723</v>
      </c>
      <c r="AZ63" s="248">
        <f t="shared" si="231"/>
        <v>8.9723854837205019E-2</v>
      </c>
      <c r="BA63" s="35">
        <v>24504</v>
      </c>
      <c r="BB63" s="248">
        <f t="shared" si="232"/>
        <v>6.3818702787184156E-2</v>
      </c>
      <c r="BC63" s="35">
        <v>11507</v>
      </c>
      <c r="BD63" s="248">
        <f t="shared" si="233"/>
        <v>-1.5906952877790093E-2</v>
      </c>
      <c r="BE63" s="35">
        <v>2240</v>
      </c>
      <c r="BF63" s="248">
        <f t="shared" si="234"/>
        <v>0.4564369310793237</v>
      </c>
      <c r="BG63" s="35">
        <v>6550</v>
      </c>
      <c r="BH63" s="248">
        <f t="shared" si="235"/>
        <v>0.23074032318677196</v>
      </c>
      <c r="BI63" s="156">
        <v>544</v>
      </c>
      <c r="BJ63" s="244">
        <f t="shared" si="236"/>
        <v>-0.36670547147846333</v>
      </c>
      <c r="BK63" s="35">
        <v>62565</v>
      </c>
      <c r="BL63" s="248">
        <f t="shared" si="237"/>
        <v>-2.2177419354838745E-2</v>
      </c>
      <c r="BM63" s="35">
        <v>22123</v>
      </c>
      <c r="BN63" s="248">
        <f t="shared" si="238"/>
        <v>5.0325214831695497E-2</v>
      </c>
      <c r="BO63" s="35">
        <v>8745</v>
      </c>
      <c r="BP63" s="248">
        <f t="shared" si="239"/>
        <v>-0.19192385880613561</v>
      </c>
      <c r="BQ63" s="35">
        <v>13268</v>
      </c>
      <c r="BR63" s="248">
        <f t="shared" si="240"/>
        <v>-3.6036036036036001E-2</v>
      </c>
      <c r="BS63" s="35">
        <v>18052</v>
      </c>
      <c r="BT63" s="248">
        <f t="shared" si="241"/>
        <v>-5.5364854390438367E-4</v>
      </c>
      <c r="BU63" s="156">
        <v>1635</v>
      </c>
      <c r="BV63" s="244">
        <f t="shared" si="242"/>
        <v>-0.1812719078617927</v>
      </c>
      <c r="BW63" s="35">
        <v>430512</v>
      </c>
      <c r="BX63" s="248">
        <f t="shared" si="243"/>
        <v>7.9533615068541064E-3</v>
      </c>
      <c r="BY63" s="35">
        <v>197257</v>
      </c>
      <c r="BZ63" s="248">
        <f t="shared" si="244"/>
        <v>4.7050580435578748E-2</v>
      </c>
      <c r="CA63" s="35">
        <v>67225</v>
      </c>
      <c r="CB63" s="248">
        <f t="shared" si="245"/>
        <v>-9.5635913579250387E-2</v>
      </c>
      <c r="CC63" s="35">
        <v>47768</v>
      </c>
      <c r="CD63" s="248">
        <f t="shared" si="246"/>
        <v>3.9949491650882907E-2</v>
      </c>
      <c r="CE63" s="35">
        <v>124245</v>
      </c>
      <c r="CF63" s="248">
        <f t="shared" si="247"/>
        <v>-3.372193403379975E-2</v>
      </c>
      <c r="CG63" s="156">
        <v>5204</v>
      </c>
      <c r="CH63" s="244">
        <f t="shared" si="248"/>
        <v>-0.40163274692422679</v>
      </c>
      <c r="CI63" s="35">
        <v>45880</v>
      </c>
      <c r="CJ63" s="248">
        <f t="shared" si="249"/>
        <v>-8.4870848708487046E-2</v>
      </c>
      <c r="CK63" s="35">
        <v>15460</v>
      </c>
      <c r="CL63" s="248">
        <f t="shared" si="250"/>
        <v>-4.0168870677345203E-2</v>
      </c>
      <c r="CM63" s="35">
        <v>17917</v>
      </c>
      <c r="CN63" s="248">
        <f t="shared" si="251"/>
        <v>-6.9053309778655314E-2</v>
      </c>
      <c r="CO63" s="35">
        <v>4858</v>
      </c>
      <c r="CP63" s="248">
        <f t="shared" si="252"/>
        <v>-9.3656716417910402E-2</v>
      </c>
      <c r="CQ63" s="35">
        <v>6619</v>
      </c>
      <c r="CR63" s="248">
        <f t="shared" si="253"/>
        <v>-0.15949206349206346</v>
      </c>
      <c r="CS63" s="156">
        <v>2199</v>
      </c>
      <c r="CT63" s="244">
        <f t="shared" si="254"/>
        <v>9.5665171898355661E-2</v>
      </c>
      <c r="CU63" s="35">
        <v>48468</v>
      </c>
      <c r="CV63" s="248">
        <f t="shared" si="255"/>
        <v>0.13646595385481142</v>
      </c>
      <c r="CW63" s="35">
        <v>12686</v>
      </c>
      <c r="CX63" s="248">
        <f t="shared" si="256"/>
        <v>0.24531265338176111</v>
      </c>
      <c r="CY63" s="35">
        <v>7036</v>
      </c>
      <c r="CZ63" s="248">
        <f t="shared" si="257"/>
        <v>0.23982378854625552</v>
      </c>
      <c r="DA63" s="35">
        <v>2906</v>
      </c>
      <c r="DB63" s="248">
        <f t="shared" si="258"/>
        <v>0.28983577452285836</v>
      </c>
      <c r="DC63" s="35">
        <v>26151</v>
      </c>
      <c r="DD63" s="248">
        <f t="shared" si="259"/>
        <v>6.7910813459653774E-2</v>
      </c>
      <c r="DE63" s="156">
        <v>202</v>
      </c>
      <c r="DF63" s="244" t="str">
        <f t="shared" si="260"/>
        <v>-</v>
      </c>
      <c r="DG63" s="35">
        <v>98711</v>
      </c>
      <c r="DH63" s="248">
        <f t="shared" si="261"/>
        <v>3.8800724027614031E-2</v>
      </c>
      <c r="DI63" s="35">
        <v>24357</v>
      </c>
      <c r="DJ63" s="248">
        <f t="shared" si="262"/>
        <v>-0.13627659574468087</v>
      </c>
      <c r="DK63" s="35">
        <v>59420</v>
      </c>
      <c r="DL63" s="248">
        <f t="shared" si="263"/>
        <v>0.10353793295570624</v>
      </c>
      <c r="DM63" s="35">
        <v>6061</v>
      </c>
      <c r="DN63" s="248">
        <f t="shared" si="264"/>
        <v>-0.14186606257964041</v>
      </c>
      <c r="DO63" s="35">
        <v>6857</v>
      </c>
      <c r="DP63" s="248">
        <f t="shared" si="265"/>
        <v>0.34109133581067863</v>
      </c>
      <c r="DQ63" s="156">
        <v>2121</v>
      </c>
      <c r="DR63" s="244">
        <f t="shared" si="266"/>
        <v>0.52589928057553958</v>
      </c>
      <c r="DS63" s="35">
        <v>77348</v>
      </c>
      <c r="DT63" s="248">
        <f t="shared" si="267"/>
        <v>-5.2641893050486277E-2</v>
      </c>
      <c r="DU63" s="35">
        <v>46473</v>
      </c>
      <c r="DV63" s="248">
        <f t="shared" si="268"/>
        <v>-6.5925672823749282E-2</v>
      </c>
      <c r="DW63" s="35">
        <v>29179</v>
      </c>
      <c r="DX63" s="248">
        <f t="shared" si="269"/>
        <v>-0.21801468617677011</v>
      </c>
      <c r="DY63" s="35">
        <v>15944</v>
      </c>
      <c r="DZ63" s="248">
        <f t="shared" si="270"/>
        <v>0.1099972152603732</v>
      </c>
      <c r="EA63" s="35">
        <v>10987</v>
      </c>
      <c r="EB63" s="248">
        <f t="shared" si="271"/>
        <v>-0.16758845367073261</v>
      </c>
      <c r="EC63" s="156">
        <v>1684</v>
      </c>
      <c r="ED63" s="244">
        <f t="shared" si="272"/>
        <v>-0.22752293577981653</v>
      </c>
    </row>
    <row r="64" spans="1:134" s="17" customFormat="1" outlineLevel="1" x14ac:dyDescent="0.25">
      <c r="A64" s="242"/>
      <c r="B64" s="34" t="s">
        <v>69</v>
      </c>
      <c r="C64" s="35">
        <v>1066023</v>
      </c>
      <c r="D64" s="248">
        <f t="shared" si="207"/>
        <v>-4.5935513434030018E-2</v>
      </c>
      <c r="E64" s="35">
        <v>423740</v>
      </c>
      <c r="F64" s="248">
        <f t="shared" si="208"/>
        <v>4.6874666578149426E-3</v>
      </c>
      <c r="G64" s="35">
        <v>261250</v>
      </c>
      <c r="H64" s="248">
        <f t="shared" si="209"/>
        <v>-8.3905490605867161E-2</v>
      </c>
      <c r="I64" s="35">
        <v>140370</v>
      </c>
      <c r="J64" s="248">
        <f t="shared" si="210"/>
        <v>-0.12163346015218257</v>
      </c>
      <c r="K64" s="35">
        <v>230821</v>
      </c>
      <c r="L64" s="248">
        <f t="shared" si="211"/>
        <v>-6.0033474098296513E-2</v>
      </c>
      <c r="M64" s="156">
        <v>19447</v>
      </c>
      <c r="N64" s="244">
        <f t="shared" si="212"/>
        <v>-0.14337943793498376</v>
      </c>
      <c r="O64" s="35">
        <v>911717</v>
      </c>
      <c r="P64" s="248">
        <f t="shared" si="213"/>
        <v>-7.596374869763689E-2</v>
      </c>
      <c r="Q64" s="35">
        <v>353635</v>
      </c>
      <c r="R64" s="248">
        <f t="shared" si="214"/>
        <v>-2.4734972587174942E-2</v>
      </c>
      <c r="S64" s="35">
        <v>210501</v>
      </c>
      <c r="T64" s="248">
        <f t="shared" si="215"/>
        <v>-0.12111077709304074</v>
      </c>
      <c r="U64" s="35">
        <v>127766</v>
      </c>
      <c r="V64" s="248">
        <f t="shared" si="216"/>
        <v>-0.14172091117336072</v>
      </c>
      <c r="W64" s="35">
        <v>208580</v>
      </c>
      <c r="X64" s="248">
        <f t="shared" si="217"/>
        <v>-8.4255677851877597E-2</v>
      </c>
      <c r="Y64" s="156">
        <v>14630</v>
      </c>
      <c r="Z64" s="244">
        <f t="shared" si="218"/>
        <v>-0.16208476517754866</v>
      </c>
      <c r="AA64" s="35">
        <v>154306</v>
      </c>
      <c r="AB64" s="248">
        <f t="shared" si="219"/>
        <v>0.18077470500910597</v>
      </c>
      <c r="AC64" s="35">
        <v>70105</v>
      </c>
      <c r="AD64" s="248">
        <f t="shared" si="220"/>
        <v>0.18502679220406026</v>
      </c>
      <c r="AE64" s="35">
        <v>50749</v>
      </c>
      <c r="AF64" s="248">
        <f t="shared" si="221"/>
        <v>0.11121086052112994</v>
      </c>
      <c r="AG64" s="35">
        <v>12604</v>
      </c>
      <c r="AH64" s="248">
        <f t="shared" si="222"/>
        <v>0.15168128654970769</v>
      </c>
      <c r="AI64" s="35">
        <v>22242</v>
      </c>
      <c r="AJ64" s="248">
        <f t="shared" si="223"/>
        <v>0.25011241007194251</v>
      </c>
      <c r="AK64" s="156">
        <v>4817</v>
      </c>
      <c r="AL64" s="244">
        <f t="shared" si="224"/>
        <v>-8.1075925219381895E-2</v>
      </c>
      <c r="AM64" s="35">
        <v>166944</v>
      </c>
      <c r="AN64" s="248">
        <f t="shared" si="225"/>
        <v>-0.20683396839574686</v>
      </c>
      <c r="AO64" s="35">
        <v>43619</v>
      </c>
      <c r="AP64" s="248">
        <f t="shared" si="226"/>
        <v>-0.23690978114448658</v>
      </c>
      <c r="AQ64" s="35">
        <v>47003</v>
      </c>
      <c r="AR64" s="248">
        <f t="shared" si="227"/>
        <v>-0.19443682731199008</v>
      </c>
      <c r="AS64" s="35">
        <v>48509</v>
      </c>
      <c r="AT64" s="248">
        <f t="shared" si="228"/>
        <v>-0.21978640589313858</v>
      </c>
      <c r="AU64" s="35">
        <v>20979</v>
      </c>
      <c r="AV64" s="248">
        <f t="shared" si="229"/>
        <v>-0.2189501116902457</v>
      </c>
      <c r="AW64" s="156">
        <v>5835</v>
      </c>
      <c r="AX64" s="244">
        <f t="shared" si="230"/>
        <v>-0.22096128170894525</v>
      </c>
      <c r="AY64" s="35">
        <v>27541</v>
      </c>
      <c r="AZ64" s="248">
        <f t="shared" si="231"/>
        <v>-1.7971117846318441E-2</v>
      </c>
      <c r="BA64" s="35">
        <v>13974</v>
      </c>
      <c r="BB64" s="248">
        <f t="shared" si="232"/>
        <v>-5.1452620146619554E-2</v>
      </c>
      <c r="BC64" s="35">
        <v>8819</v>
      </c>
      <c r="BD64" s="248">
        <f t="shared" si="233"/>
        <v>-2.1958522790284984E-2</v>
      </c>
      <c r="BE64" s="35">
        <v>1031</v>
      </c>
      <c r="BF64" s="248">
        <f t="shared" si="234"/>
        <v>3.3066132264529147E-2</v>
      </c>
      <c r="BG64" s="35">
        <v>3120</v>
      </c>
      <c r="BH64" s="248">
        <f t="shared" si="235"/>
        <v>4.0000000000000036E-2</v>
      </c>
      <c r="BI64" s="156">
        <v>580</v>
      </c>
      <c r="BJ64" s="244">
        <f t="shared" si="236"/>
        <v>0.21593291404612169</v>
      </c>
      <c r="BK64" s="35">
        <v>49066</v>
      </c>
      <c r="BL64" s="248">
        <f t="shared" si="237"/>
        <v>-0.16931620024717697</v>
      </c>
      <c r="BM64" s="35">
        <v>18134</v>
      </c>
      <c r="BN64" s="248">
        <f t="shared" si="238"/>
        <v>-3.8494167550371161E-2</v>
      </c>
      <c r="BO64" s="35">
        <v>9224</v>
      </c>
      <c r="BP64" s="248">
        <f t="shared" si="239"/>
        <v>-0.2448010479777305</v>
      </c>
      <c r="BQ64" s="35">
        <v>9458</v>
      </c>
      <c r="BR64" s="248">
        <f t="shared" si="240"/>
        <v>-0.29722098380145634</v>
      </c>
      <c r="BS64" s="35">
        <v>11597</v>
      </c>
      <c r="BT64" s="248">
        <f t="shared" si="241"/>
        <v>-0.19677240615043634</v>
      </c>
      <c r="BU64" s="156">
        <v>1532</v>
      </c>
      <c r="BV64" s="244">
        <f t="shared" si="242"/>
        <v>-0.24938755512003918</v>
      </c>
      <c r="BW64" s="35">
        <v>412998</v>
      </c>
      <c r="BX64" s="248">
        <f t="shared" si="243"/>
        <v>-6.9370471983707382E-3</v>
      </c>
      <c r="BY64" s="35">
        <v>185785</v>
      </c>
      <c r="BZ64" s="248">
        <f t="shared" si="244"/>
        <v>6.331772759011467E-2</v>
      </c>
      <c r="CA64" s="35">
        <v>66738</v>
      </c>
      <c r="CB64" s="248">
        <f t="shared" si="245"/>
        <v>-2.6887521507100942E-2</v>
      </c>
      <c r="CC64" s="35">
        <v>39928</v>
      </c>
      <c r="CD64" s="248">
        <f t="shared" si="246"/>
        <v>-7.3617781489988654E-2</v>
      </c>
      <c r="CE64" s="35">
        <v>118896</v>
      </c>
      <c r="CF64" s="248">
        <f t="shared" si="247"/>
        <v>-5.1071471327666762E-2</v>
      </c>
      <c r="CG64" s="156">
        <v>2012</v>
      </c>
      <c r="CH64" s="244">
        <f t="shared" si="248"/>
        <v>-0.3598472796691059</v>
      </c>
      <c r="CI64" s="35">
        <v>41922</v>
      </c>
      <c r="CJ64" s="248">
        <f t="shared" si="249"/>
        <v>-0.19947296058661779</v>
      </c>
      <c r="CK64" s="35">
        <v>12600</v>
      </c>
      <c r="CL64" s="248">
        <f t="shared" si="250"/>
        <v>-0.18006117003969546</v>
      </c>
      <c r="CM64" s="35">
        <v>18602</v>
      </c>
      <c r="CN64" s="248">
        <f t="shared" si="251"/>
        <v>-8.183613030602177E-2</v>
      </c>
      <c r="CO64" s="35">
        <v>3634</v>
      </c>
      <c r="CP64" s="248">
        <f t="shared" si="252"/>
        <v>-0.2070696050621863</v>
      </c>
      <c r="CQ64" s="35">
        <v>5751</v>
      </c>
      <c r="CR64" s="248">
        <f t="shared" si="253"/>
        <v>-0.46941599778577359</v>
      </c>
      <c r="CS64" s="156">
        <v>1490</v>
      </c>
      <c r="CT64" s="244">
        <f t="shared" si="254"/>
        <v>-4.2416452442159414E-2</v>
      </c>
      <c r="CU64" s="35">
        <v>53515</v>
      </c>
      <c r="CV64" s="248">
        <f t="shared" si="255"/>
        <v>6.722638800255254E-2</v>
      </c>
      <c r="CW64" s="35">
        <v>14020</v>
      </c>
      <c r="CX64" s="248">
        <f t="shared" si="256"/>
        <v>7.0310710741277926E-2</v>
      </c>
      <c r="CY64" s="35">
        <v>6098</v>
      </c>
      <c r="CZ64" s="248">
        <f t="shared" si="257"/>
        <v>-0.17112953649585427</v>
      </c>
      <c r="DA64" s="35">
        <v>2732</v>
      </c>
      <c r="DB64" s="248">
        <f t="shared" si="258"/>
        <v>-2.6372059871703546E-2</v>
      </c>
      <c r="DC64" s="35">
        <v>30589</v>
      </c>
      <c r="DD64" s="248">
        <f t="shared" si="259"/>
        <v>0.13616610333172385</v>
      </c>
      <c r="DE64" s="156">
        <v>195</v>
      </c>
      <c r="DF64" s="244" t="str">
        <f t="shared" si="260"/>
        <v>-</v>
      </c>
      <c r="DG64" s="35">
        <v>29620</v>
      </c>
      <c r="DH64" s="248">
        <f t="shared" si="261"/>
        <v>-4.0150361320846484E-2</v>
      </c>
      <c r="DI64" s="35">
        <v>5854</v>
      </c>
      <c r="DJ64" s="248">
        <f t="shared" si="262"/>
        <v>0.25757250268528464</v>
      </c>
      <c r="DK64" s="35">
        <v>19804</v>
      </c>
      <c r="DL64" s="248">
        <f t="shared" si="263"/>
        <v>-0.13216476774758978</v>
      </c>
      <c r="DM64" s="35">
        <v>1702</v>
      </c>
      <c r="DN64" s="248">
        <f t="shared" si="264"/>
        <v>6.9095477386934778E-2</v>
      </c>
      <c r="DO64" s="35">
        <v>2464</v>
      </c>
      <c r="DP64" s="248">
        <f t="shared" si="265"/>
        <v>0.29411764705882359</v>
      </c>
      <c r="DQ64" s="156">
        <v>63</v>
      </c>
      <c r="DR64" s="244">
        <f t="shared" si="266"/>
        <v>-0.43243243243243246</v>
      </c>
      <c r="DS64" s="35">
        <v>81946</v>
      </c>
      <c r="DT64" s="248">
        <f t="shared" si="267"/>
        <v>-6.5345214281384845E-3</v>
      </c>
      <c r="DU64" s="35">
        <v>46596</v>
      </c>
      <c r="DV64" s="248">
        <f t="shared" si="268"/>
        <v>-5.7943471756095599E-2</v>
      </c>
      <c r="DW64" s="35">
        <v>27582</v>
      </c>
      <c r="DX64" s="248">
        <f t="shared" si="269"/>
        <v>-0.18071644983068968</v>
      </c>
      <c r="DY64" s="35">
        <v>14300</v>
      </c>
      <c r="DZ64" s="248">
        <f t="shared" si="270"/>
        <v>9.7467382962394433E-2</v>
      </c>
      <c r="EA64" s="35">
        <v>10188</v>
      </c>
      <c r="EB64" s="248">
        <f t="shared" si="271"/>
        <v>-0.15843383446225012</v>
      </c>
      <c r="EC64" s="156">
        <v>2667</v>
      </c>
      <c r="ED64" s="244">
        <f t="shared" si="272"/>
        <v>0.13489361702127667</v>
      </c>
    </row>
    <row r="65" spans="1:134" s="17" customFormat="1" outlineLevel="1" x14ac:dyDescent="0.25">
      <c r="A65" s="242"/>
      <c r="B65" s="34" t="s">
        <v>71</v>
      </c>
      <c r="C65" s="35">
        <v>1127367</v>
      </c>
      <c r="D65" s="248">
        <f t="shared" si="207"/>
        <v>-3.5610900293927439E-2</v>
      </c>
      <c r="E65" s="35">
        <v>451244</v>
      </c>
      <c r="F65" s="248">
        <f t="shared" si="208"/>
        <v>5.7436807253485878E-3</v>
      </c>
      <c r="G65" s="35">
        <v>274881</v>
      </c>
      <c r="H65" s="248">
        <f t="shared" si="209"/>
        <v>-8.698034995416315E-2</v>
      </c>
      <c r="I65" s="35">
        <v>159945</v>
      </c>
      <c r="J65" s="248">
        <f t="shared" si="210"/>
        <v>-0.1183036944753757</v>
      </c>
      <c r="K65" s="35">
        <v>242901</v>
      </c>
      <c r="L65" s="248">
        <f t="shared" si="211"/>
        <v>3.881979608594488E-2</v>
      </c>
      <c r="M65" s="156">
        <v>18266</v>
      </c>
      <c r="N65" s="244">
        <f t="shared" si="212"/>
        <v>-5.7676434172513447E-2</v>
      </c>
      <c r="O65" s="35">
        <v>949020</v>
      </c>
      <c r="P65" s="248">
        <f t="shared" si="213"/>
        <v>-5.4289985052316858E-2</v>
      </c>
      <c r="Q65" s="35">
        <v>367221</v>
      </c>
      <c r="R65" s="248">
        <f t="shared" si="214"/>
        <v>-1.6134261057809574E-2</v>
      </c>
      <c r="S65" s="35">
        <v>223210</v>
      </c>
      <c r="T65" s="248">
        <f t="shared" si="215"/>
        <v>-9.8734974542018739E-2</v>
      </c>
      <c r="U65" s="35">
        <v>143361</v>
      </c>
      <c r="V65" s="248">
        <f t="shared" si="216"/>
        <v>-0.14446075623030652</v>
      </c>
      <c r="W65" s="35">
        <v>216558</v>
      </c>
      <c r="X65" s="248">
        <f t="shared" si="217"/>
        <v>3.3063488958960496E-2</v>
      </c>
      <c r="Y65" s="156">
        <v>13851</v>
      </c>
      <c r="Z65" s="244">
        <f t="shared" si="218"/>
        <v>-7.5243690746428116E-2</v>
      </c>
      <c r="AA65" s="35">
        <v>178347</v>
      </c>
      <c r="AB65" s="248">
        <f t="shared" si="219"/>
        <v>7.7644911992362342E-2</v>
      </c>
      <c r="AC65" s="35">
        <v>84023</v>
      </c>
      <c r="AD65" s="248">
        <f t="shared" si="220"/>
        <v>0.11399403380841888</v>
      </c>
      <c r="AE65" s="35">
        <v>51671</v>
      </c>
      <c r="AF65" s="248">
        <f t="shared" si="221"/>
        <v>-3.2468869955996627E-2</v>
      </c>
      <c r="AG65" s="35">
        <v>16584</v>
      </c>
      <c r="AH65" s="248">
        <f t="shared" si="222"/>
        <v>0.19843908079202199</v>
      </c>
      <c r="AI65" s="35">
        <v>26343</v>
      </c>
      <c r="AJ65" s="248">
        <f t="shared" si="223"/>
        <v>8.868868041492739E-2</v>
      </c>
      <c r="AK65" s="156">
        <v>4415</v>
      </c>
      <c r="AL65" s="244">
        <f t="shared" si="224"/>
        <v>2.0426690876078624E-3</v>
      </c>
      <c r="AM65" s="35">
        <v>184752</v>
      </c>
      <c r="AN65" s="248">
        <f t="shared" si="225"/>
        <v>-0.20117606364579732</v>
      </c>
      <c r="AO65" s="35">
        <v>50497</v>
      </c>
      <c r="AP65" s="248">
        <f t="shared" si="226"/>
        <v>-0.16653737600475349</v>
      </c>
      <c r="AQ65" s="35">
        <v>57858</v>
      </c>
      <c r="AR65" s="248">
        <f t="shared" si="227"/>
        <v>-0.10035452170667991</v>
      </c>
      <c r="AS65" s="35">
        <v>58760</v>
      </c>
      <c r="AT65" s="248">
        <f t="shared" si="228"/>
        <v>-0.23480616218046391</v>
      </c>
      <c r="AU65" s="35">
        <v>21895</v>
      </c>
      <c r="AV65" s="248">
        <f t="shared" si="229"/>
        <v>-9.4274840737982979E-2</v>
      </c>
      <c r="AW65" s="156">
        <v>6183</v>
      </c>
      <c r="AX65" s="244">
        <f t="shared" si="230"/>
        <v>-9.6184768308726798E-2</v>
      </c>
      <c r="AY65" s="35">
        <v>30395</v>
      </c>
      <c r="AZ65" s="248">
        <f t="shared" si="231"/>
        <v>1.4756451774446733E-2</v>
      </c>
      <c r="BA65" s="35">
        <v>14679</v>
      </c>
      <c r="BB65" s="248">
        <f t="shared" si="232"/>
        <v>3.6286621955524234E-2</v>
      </c>
      <c r="BC65" s="35">
        <v>9938</v>
      </c>
      <c r="BD65" s="248">
        <f t="shared" si="233"/>
        <v>1.3047910295616694E-2</v>
      </c>
      <c r="BE65" s="35">
        <v>1071</v>
      </c>
      <c r="BF65" s="248">
        <f t="shared" si="234"/>
        <v>-0.29353562005277045</v>
      </c>
      <c r="BG65" s="35">
        <v>4023</v>
      </c>
      <c r="BH65" s="248">
        <f t="shared" si="235"/>
        <v>-1.3728855111546978E-2</v>
      </c>
      <c r="BI65" s="156">
        <v>407</v>
      </c>
      <c r="BJ65" s="244">
        <f t="shared" si="236"/>
        <v>-0.24067164179104472</v>
      </c>
      <c r="BK65" s="35">
        <v>41716</v>
      </c>
      <c r="BL65" s="248">
        <f t="shared" si="237"/>
        <v>6.2959835966711619E-3</v>
      </c>
      <c r="BM65" s="35">
        <v>15777</v>
      </c>
      <c r="BN65" s="248">
        <f t="shared" si="238"/>
        <v>0.25583061370691706</v>
      </c>
      <c r="BO65" s="35">
        <v>6718</v>
      </c>
      <c r="BP65" s="248">
        <f t="shared" si="239"/>
        <v>-9.3387314439945968E-2</v>
      </c>
      <c r="BQ65" s="35">
        <v>8453</v>
      </c>
      <c r="BR65" s="248">
        <f t="shared" si="240"/>
        <v>-0.2056197725777652</v>
      </c>
      <c r="BS65" s="35">
        <v>10794</v>
      </c>
      <c r="BT65" s="248">
        <f t="shared" si="241"/>
        <v>-7.8132181266660217E-3</v>
      </c>
      <c r="BU65" s="156">
        <v>1118</v>
      </c>
      <c r="BV65" s="244">
        <f t="shared" si="242"/>
        <v>4.779756326148088E-2</v>
      </c>
      <c r="BW65" s="35">
        <v>421451</v>
      </c>
      <c r="BX65" s="248">
        <f t="shared" si="243"/>
        <v>2.7190192422525294E-2</v>
      </c>
      <c r="BY65" s="35">
        <v>185320</v>
      </c>
      <c r="BZ65" s="248">
        <f t="shared" si="244"/>
        <v>3.7840986094543672E-2</v>
      </c>
      <c r="CA65" s="35">
        <v>67787</v>
      </c>
      <c r="CB65" s="248">
        <f t="shared" si="245"/>
        <v>-0.11523702620862486</v>
      </c>
      <c r="CC65" s="35">
        <v>42878</v>
      </c>
      <c r="CD65" s="248">
        <f t="shared" si="246"/>
        <v>1.5392630482144565E-2</v>
      </c>
      <c r="CE65" s="35">
        <v>122402</v>
      </c>
      <c r="CF65" s="248">
        <f t="shared" si="247"/>
        <v>9.9837363308802995E-2</v>
      </c>
      <c r="CG65" s="156">
        <v>1652</v>
      </c>
      <c r="CH65" s="244">
        <f t="shared" si="248"/>
        <v>-0.21295855169128153</v>
      </c>
      <c r="CI65" s="35">
        <v>39727</v>
      </c>
      <c r="CJ65" s="248">
        <f t="shared" si="249"/>
        <v>-4.7062774352946812E-2</v>
      </c>
      <c r="CK65" s="35">
        <v>11646</v>
      </c>
      <c r="CL65" s="248">
        <f t="shared" si="250"/>
        <v>-7.9876748044560353E-2</v>
      </c>
      <c r="CM65" s="35">
        <v>17025</v>
      </c>
      <c r="CN65" s="248">
        <f t="shared" si="251"/>
        <v>2.0133021750853963E-2</v>
      </c>
      <c r="CO65" s="35">
        <v>3448</v>
      </c>
      <c r="CP65" s="248">
        <f t="shared" si="252"/>
        <v>-0.14207514307041558</v>
      </c>
      <c r="CQ65" s="35">
        <v>6017</v>
      </c>
      <c r="CR65" s="248">
        <f t="shared" si="253"/>
        <v>-0.12898089171974525</v>
      </c>
      <c r="CS65" s="156">
        <v>1464</v>
      </c>
      <c r="CT65" s="244">
        <f t="shared" si="254"/>
        <v>-0.16055045871559637</v>
      </c>
      <c r="CU65" s="35">
        <v>55938</v>
      </c>
      <c r="CV65" s="248">
        <f t="shared" si="255"/>
        <v>-0.11141822340831109</v>
      </c>
      <c r="CW65" s="35">
        <v>14695</v>
      </c>
      <c r="CX65" s="248">
        <f t="shared" si="256"/>
        <v>-0.16496192749176042</v>
      </c>
      <c r="CY65" s="35">
        <v>6553</v>
      </c>
      <c r="CZ65" s="248">
        <f t="shared" si="257"/>
        <v>-0.16755589430894313</v>
      </c>
      <c r="DA65" s="35">
        <v>3862</v>
      </c>
      <c r="DB65" s="248">
        <f t="shared" si="258"/>
        <v>-8.7644696432789937E-2</v>
      </c>
      <c r="DC65" s="35">
        <v>31358</v>
      </c>
      <c r="DD65" s="248">
        <f t="shared" si="259"/>
        <v>-5.6022155995063105E-2</v>
      </c>
      <c r="DE65" s="156">
        <v>177</v>
      </c>
      <c r="DF65" s="244" t="str">
        <f t="shared" si="260"/>
        <v>-</v>
      </c>
      <c r="DG65" s="35">
        <v>32736</v>
      </c>
      <c r="DH65" s="248">
        <f t="shared" si="261"/>
        <v>-1.9616064208918593E-2</v>
      </c>
      <c r="DI65" s="35">
        <v>7213</v>
      </c>
      <c r="DJ65" s="248">
        <f t="shared" si="262"/>
        <v>0.12632729544034982</v>
      </c>
      <c r="DK65" s="35">
        <v>20960</v>
      </c>
      <c r="DL65" s="248">
        <f t="shared" si="263"/>
        <v>-0.12974880631098196</v>
      </c>
      <c r="DM65" s="35">
        <v>2342</v>
      </c>
      <c r="DN65" s="248">
        <f t="shared" si="264"/>
        <v>-6.8787276341948256E-2</v>
      </c>
      <c r="DO65" s="35">
        <v>2076</v>
      </c>
      <c r="DP65" s="248">
        <f t="shared" si="265"/>
        <v>3.4358974358974361</v>
      </c>
      <c r="DQ65" s="156">
        <v>114</v>
      </c>
      <c r="DR65" s="244">
        <f t="shared" si="266"/>
        <v>4.7</v>
      </c>
      <c r="DS65" s="35">
        <v>96757</v>
      </c>
      <c r="DT65" s="248">
        <f t="shared" si="267"/>
        <v>7.4236808129606313E-3</v>
      </c>
      <c r="DU65" s="35">
        <v>55077</v>
      </c>
      <c r="DV65" s="248">
        <f t="shared" si="268"/>
        <v>8.1823174080175587E-3</v>
      </c>
      <c r="DW65" s="35">
        <v>30168</v>
      </c>
      <c r="DX65" s="248">
        <f t="shared" si="269"/>
        <v>-7.471475892528523E-2</v>
      </c>
      <c r="DY65" s="35">
        <v>15763</v>
      </c>
      <c r="DZ65" s="248">
        <f t="shared" si="270"/>
        <v>-1.8920769278645722E-2</v>
      </c>
      <c r="EA65" s="35">
        <v>11673</v>
      </c>
      <c r="EB65" s="248">
        <f t="shared" si="271"/>
        <v>-7.8253316487681635E-2</v>
      </c>
      <c r="EC65" s="156">
        <v>2524</v>
      </c>
      <c r="ED65" s="244">
        <f t="shared" si="272"/>
        <v>0.19734345351043636</v>
      </c>
    </row>
    <row r="66" spans="1:134" s="17" customFormat="1" outlineLevel="1" x14ac:dyDescent="0.25">
      <c r="A66" s="242"/>
      <c r="B66" s="34" t="s">
        <v>73</v>
      </c>
      <c r="C66" s="35">
        <v>1272382</v>
      </c>
      <c r="D66" s="248">
        <f t="shared" si="207"/>
        <v>-4.9431174675842793E-2</v>
      </c>
      <c r="E66" s="35">
        <v>481976</v>
      </c>
      <c r="F66" s="248">
        <f t="shared" si="208"/>
        <v>-8.2002465218402598E-3</v>
      </c>
      <c r="G66" s="35">
        <v>333529</v>
      </c>
      <c r="H66" s="248">
        <f t="shared" si="209"/>
        <v>-0.11021681077144296</v>
      </c>
      <c r="I66" s="35">
        <v>171819</v>
      </c>
      <c r="J66" s="248">
        <f t="shared" si="210"/>
        <v>-0.17680849738648829</v>
      </c>
      <c r="K66" s="35">
        <v>270438</v>
      </c>
      <c r="L66" s="248">
        <f t="shared" si="211"/>
        <v>4.51871719756054E-2</v>
      </c>
      <c r="M66" s="156">
        <v>22059</v>
      </c>
      <c r="N66" s="244">
        <f t="shared" si="212"/>
        <v>-5.9438024986142479E-2</v>
      </c>
      <c r="O66" s="35">
        <v>1043002</v>
      </c>
      <c r="P66" s="248">
        <f t="shared" si="213"/>
        <v>-8.4984831656832238E-2</v>
      </c>
      <c r="Q66" s="35">
        <v>401451</v>
      </c>
      <c r="R66" s="248">
        <f t="shared" si="214"/>
        <v>-9.5724235254643908E-3</v>
      </c>
      <c r="S66" s="35">
        <v>251156</v>
      </c>
      <c r="T66" s="248">
        <f t="shared" si="215"/>
        <v>-0.16979809866324658</v>
      </c>
      <c r="U66" s="35">
        <v>148214</v>
      </c>
      <c r="V66" s="248">
        <f t="shared" si="216"/>
        <v>-0.22746463456586774</v>
      </c>
      <c r="W66" s="35">
        <v>229091</v>
      </c>
      <c r="X66" s="248">
        <f t="shared" si="217"/>
        <v>1.0926019901595252E-2</v>
      </c>
      <c r="Y66" s="156">
        <v>15294</v>
      </c>
      <c r="Z66" s="244">
        <f t="shared" si="218"/>
        <v>-0.15320303416200654</v>
      </c>
      <c r="AA66" s="35">
        <v>229379</v>
      </c>
      <c r="AB66" s="248">
        <f t="shared" si="219"/>
        <v>0.15454966427413752</v>
      </c>
      <c r="AC66" s="35">
        <v>80525</v>
      </c>
      <c r="AD66" s="248">
        <f t="shared" si="220"/>
        <v>-1.3146308491771563E-3</v>
      </c>
      <c r="AE66" s="35">
        <v>82373</v>
      </c>
      <c r="AF66" s="248">
        <f t="shared" si="221"/>
        <v>0.13902294002959104</v>
      </c>
      <c r="AG66" s="35">
        <v>23605</v>
      </c>
      <c r="AH66" s="248">
        <f t="shared" si="222"/>
        <v>0.39931234809413718</v>
      </c>
      <c r="AI66" s="35">
        <v>41347</v>
      </c>
      <c r="AJ66" s="248">
        <f t="shared" si="223"/>
        <v>0.28686585745409277</v>
      </c>
      <c r="AK66" s="156">
        <v>6765</v>
      </c>
      <c r="AL66" s="244">
        <f t="shared" si="224"/>
        <v>0.25463649851632053</v>
      </c>
      <c r="AM66" s="35">
        <v>185024</v>
      </c>
      <c r="AN66" s="248">
        <f t="shared" si="225"/>
        <v>-0.26010525137162688</v>
      </c>
      <c r="AO66" s="35">
        <v>48124</v>
      </c>
      <c r="AP66" s="248">
        <f t="shared" si="226"/>
        <v>-0.19066278737323628</v>
      </c>
      <c r="AQ66" s="35">
        <v>51743</v>
      </c>
      <c r="AR66" s="248">
        <f t="shared" si="227"/>
        <v>-0.30928289192652714</v>
      </c>
      <c r="AS66" s="35">
        <v>55034</v>
      </c>
      <c r="AT66" s="248">
        <f t="shared" si="228"/>
        <v>-0.36373200763049884</v>
      </c>
      <c r="AU66" s="35">
        <v>22228</v>
      </c>
      <c r="AV66" s="248">
        <f t="shared" si="229"/>
        <v>6.7484940441142616E-3</v>
      </c>
      <c r="AW66" s="156">
        <v>5912</v>
      </c>
      <c r="AX66" s="244">
        <f t="shared" si="230"/>
        <v>3.4289713086074203E-2</v>
      </c>
      <c r="AY66" s="35">
        <v>41190</v>
      </c>
      <c r="AZ66" s="248">
        <f t="shared" si="231"/>
        <v>-9.5123022847100169E-2</v>
      </c>
      <c r="BA66" s="35">
        <v>19622</v>
      </c>
      <c r="BB66" s="248">
        <f t="shared" si="232"/>
        <v>9.6218163107795185E-3</v>
      </c>
      <c r="BC66" s="35">
        <v>12221</v>
      </c>
      <c r="BD66" s="248">
        <f t="shared" si="233"/>
        <v>-0.19114435104904359</v>
      </c>
      <c r="BE66" s="35">
        <v>1651</v>
      </c>
      <c r="BF66" s="248">
        <f t="shared" si="234"/>
        <v>-0.26491540516473733</v>
      </c>
      <c r="BG66" s="35">
        <v>6280</v>
      </c>
      <c r="BH66" s="248">
        <f t="shared" si="235"/>
        <v>-0.21194629188103897</v>
      </c>
      <c r="BI66" s="156">
        <v>1057</v>
      </c>
      <c r="BJ66" s="244">
        <f t="shared" si="236"/>
        <v>0.21354764638346735</v>
      </c>
      <c r="BK66" s="35">
        <v>49360</v>
      </c>
      <c r="BL66" s="248">
        <f t="shared" si="237"/>
        <v>-4.4133310095083145E-2</v>
      </c>
      <c r="BM66" s="35">
        <v>16827</v>
      </c>
      <c r="BN66" s="248">
        <f t="shared" si="238"/>
        <v>0.21591155430305653</v>
      </c>
      <c r="BO66" s="35">
        <v>8077</v>
      </c>
      <c r="BP66" s="248">
        <f t="shared" si="239"/>
        <v>-0.1476361333896159</v>
      </c>
      <c r="BQ66" s="35">
        <v>9742</v>
      </c>
      <c r="BR66" s="248">
        <f t="shared" si="240"/>
        <v>-0.25955764992019459</v>
      </c>
      <c r="BS66" s="35">
        <v>14413</v>
      </c>
      <c r="BT66" s="248">
        <f t="shared" si="241"/>
        <v>1.4591439688715901E-3</v>
      </c>
      <c r="BU66" s="156">
        <v>1128</v>
      </c>
      <c r="BV66" s="244">
        <f t="shared" si="242"/>
        <v>-0.45690900337024554</v>
      </c>
      <c r="BW66" s="35">
        <v>432288</v>
      </c>
      <c r="BX66" s="248">
        <f t="shared" si="243"/>
        <v>-2.4275296077355901E-2</v>
      </c>
      <c r="BY66" s="35">
        <v>197233</v>
      </c>
      <c r="BZ66" s="248">
        <f t="shared" si="244"/>
        <v>2.5567295492834763E-2</v>
      </c>
      <c r="CA66" s="35">
        <v>75285</v>
      </c>
      <c r="CB66" s="248">
        <f t="shared" si="245"/>
        <v>-0.14004226397852537</v>
      </c>
      <c r="CC66" s="35">
        <v>39537</v>
      </c>
      <c r="CD66" s="248">
        <f t="shared" si="246"/>
        <v>-5.5517068393014957E-2</v>
      </c>
      <c r="CE66" s="35">
        <v>117586</v>
      </c>
      <c r="CF66" s="248">
        <f t="shared" si="247"/>
        <v>2.2331321809689886E-3</v>
      </c>
      <c r="CG66" s="156">
        <v>1667</v>
      </c>
      <c r="CH66" s="244">
        <f t="shared" si="248"/>
        <v>-0.17147117296222669</v>
      </c>
      <c r="CI66" s="35">
        <v>49162</v>
      </c>
      <c r="CJ66" s="248">
        <f t="shared" si="249"/>
        <v>-0.16190183944492742</v>
      </c>
      <c r="CK66" s="35">
        <v>15339</v>
      </c>
      <c r="CL66" s="248">
        <f t="shared" si="250"/>
        <v>-0.15277547638773814</v>
      </c>
      <c r="CM66" s="35">
        <v>20272</v>
      </c>
      <c r="CN66" s="248">
        <f t="shared" si="251"/>
        <v>-0.13846153846153841</v>
      </c>
      <c r="CO66" s="35">
        <v>3091</v>
      </c>
      <c r="CP66" s="248">
        <f t="shared" si="252"/>
        <v>-0.28515263644773359</v>
      </c>
      <c r="CQ66" s="35">
        <v>8590</v>
      </c>
      <c r="CR66" s="248">
        <f t="shared" si="253"/>
        <v>-0.12248442128920212</v>
      </c>
      <c r="CS66" s="156">
        <v>1946</v>
      </c>
      <c r="CT66" s="244">
        <f t="shared" si="254"/>
        <v>-0.40434649525558619</v>
      </c>
      <c r="CU66" s="35">
        <v>65994</v>
      </c>
      <c r="CV66" s="248">
        <f t="shared" si="255"/>
        <v>0.25190173574883801</v>
      </c>
      <c r="CW66" s="35">
        <v>17837</v>
      </c>
      <c r="CX66" s="248">
        <f t="shared" si="256"/>
        <v>0.33630506442912789</v>
      </c>
      <c r="CY66" s="35">
        <v>6992</v>
      </c>
      <c r="CZ66" s="248">
        <f t="shared" si="257"/>
        <v>-7.3047858942065447E-2</v>
      </c>
      <c r="DA66" s="35">
        <v>3641</v>
      </c>
      <c r="DB66" s="248">
        <f t="shared" si="258"/>
        <v>-3.0101225359616457E-2</v>
      </c>
      <c r="DC66" s="35">
        <v>37990</v>
      </c>
      <c r="DD66" s="248">
        <f t="shared" si="259"/>
        <v>0.35345042573657781</v>
      </c>
      <c r="DE66" s="156">
        <v>158</v>
      </c>
      <c r="DF66" s="244" t="str">
        <f t="shared" si="260"/>
        <v>-</v>
      </c>
      <c r="DG66" s="35">
        <v>50717</v>
      </c>
      <c r="DH66" s="248">
        <f t="shared" si="261"/>
        <v>-3.2487600152613538E-2</v>
      </c>
      <c r="DI66" s="35">
        <v>10640</v>
      </c>
      <c r="DJ66" s="248">
        <f t="shared" si="262"/>
        <v>-1.7271635725501056E-2</v>
      </c>
      <c r="DK66" s="35">
        <v>33350</v>
      </c>
      <c r="DL66" s="248">
        <f t="shared" si="263"/>
        <v>-2.9984108422587141E-5</v>
      </c>
      <c r="DM66" s="35">
        <v>3669</v>
      </c>
      <c r="DN66" s="248">
        <f t="shared" si="264"/>
        <v>-0.10183598531211746</v>
      </c>
      <c r="DO66" s="35">
        <v>3096</v>
      </c>
      <c r="DP66" s="248">
        <f t="shared" si="265"/>
        <v>-0.2402453987730061</v>
      </c>
      <c r="DQ66" s="156">
        <v>106</v>
      </c>
      <c r="DR66" s="244">
        <f t="shared" si="266"/>
        <v>0.35897435897435903</v>
      </c>
      <c r="DS66" s="35">
        <v>111344</v>
      </c>
      <c r="DT66" s="248">
        <f t="shared" si="267"/>
        <v>-1.0899787689547025E-2</v>
      </c>
      <c r="DU66" s="35">
        <v>62982</v>
      </c>
      <c r="DV66" s="248">
        <f t="shared" si="268"/>
        <v>-1.2387881829015845E-2</v>
      </c>
      <c r="DW66" s="35">
        <v>36225</v>
      </c>
      <c r="DX66" s="248">
        <f t="shared" si="269"/>
        <v>-0.15596821920361614</v>
      </c>
      <c r="DY66" s="35">
        <v>22684</v>
      </c>
      <c r="DZ66" s="248">
        <f t="shared" si="270"/>
        <v>-2.0468088781414595E-2</v>
      </c>
      <c r="EA66" s="35">
        <v>13175</v>
      </c>
      <c r="EB66" s="248">
        <f t="shared" si="271"/>
        <v>-0.16258819042776329</v>
      </c>
      <c r="EC66" s="156">
        <v>2994</v>
      </c>
      <c r="ED66" s="244">
        <f t="shared" si="272"/>
        <v>-0.20074746396155896</v>
      </c>
    </row>
    <row r="67" spans="1:134" s="17" customFormat="1" outlineLevel="1" x14ac:dyDescent="0.25">
      <c r="A67" s="242"/>
      <c r="B67" s="34" t="s">
        <v>75</v>
      </c>
      <c r="C67" s="35">
        <v>1289910</v>
      </c>
      <c r="D67" s="248">
        <f t="shared" si="207"/>
        <v>-5.0165790770060004E-2</v>
      </c>
      <c r="E67" s="35">
        <v>501712</v>
      </c>
      <c r="F67" s="248">
        <f t="shared" si="208"/>
        <v>-2.7780361516758112E-2</v>
      </c>
      <c r="G67" s="35">
        <v>328921</v>
      </c>
      <c r="H67" s="248">
        <f t="shared" si="209"/>
        <v>-0.11158138680611074</v>
      </c>
      <c r="I67" s="35">
        <v>175153</v>
      </c>
      <c r="J67" s="248">
        <f t="shared" si="210"/>
        <v>-0.15269594326570501</v>
      </c>
      <c r="K67" s="35">
        <v>273783</v>
      </c>
      <c r="L67" s="248">
        <f t="shared" si="211"/>
        <v>5.2137455037353675E-2</v>
      </c>
      <c r="M67" s="156">
        <v>26465</v>
      </c>
      <c r="N67" s="244">
        <f t="shared" si="212"/>
        <v>-5.6640764240393549E-2</v>
      </c>
      <c r="O67" s="35">
        <v>1035474</v>
      </c>
      <c r="P67" s="248">
        <f t="shared" si="213"/>
        <v>-7.2069440162882525E-2</v>
      </c>
      <c r="Q67" s="35">
        <v>400366</v>
      </c>
      <c r="R67" s="248">
        <f t="shared" si="214"/>
        <v>-3.1524100261733246E-2</v>
      </c>
      <c r="S67" s="35">
        <v>247045</v>
      </c>
      <c r="T67" s="248">
        <f t="shared" si="215"/>
        <v>-0.15691206181063666</v>
      </c>
      <c r="U67" s="35">
        <v>148895</v>
      </c>
      <c r="V67" s="248">
        <f t="shared" si="216"/>
        <v>-0.17339795368874533</v>
      </c>
      <c r="W67" s="35">
        <v>231383</v>
      </c>
      <c r="X67" s="248">
        <f t="shared" si="217"/>
        <v>4.3704385323914963E-2</v>
      </c>
      <c r="Y67" s="156">
        <v>15026</v>
      </c>
      <c r="Z67" s="244">
        <f t="shared" si="218"/>
        <v>-0.16716550271588515</v>
      </c>
      <c r="AA67" s="35">
        <v>254436</v>
      </c>
      <c r="AB67" s="248">
        <f t="shared" si="219"/>
        <v>5.0776200643426694E-2</v>
      </c>
      <c r="AC67" s="35">
        <v>101346</v>
      </c>
      <c r="AD67" s="248">
        <f t="shared" si="220"/>
        <v>-1.2703360935216734E-2</v>
      </c>
      <c r="AE67" s="35">
        <v>81876</v>
      </c>
      <c r="AF67" s="248">
        <f t="shared" si="221"/>
        <v>6.0460055952751057E-2</v>
      </c>
      <c r="AG67" s="35">
        <v>26258</v>
      </c>
      <c r="AH67" s="248">
        <f t="shared" si="222"/>
        <v>-1.2448757004776434E-2</v>
      </c>
      <c r="AI67" s="35">
        <v>42400</v>
      </c>
      <c r="AJ67" s="248">
        <f t="shared" si="223"/>
        <v>0.10066974715746846</v>
      </c>
      <c r="AK67" s="156">
        <v>11438</v>
      </c>
      <c r="AL67" s="244">
        <f t="shared" si="224"/>
        <v>0.14231499051233398</v>
      </c>
      <c r="AM67" s="35">
        <v>177925</v>
      </c>
      <c r="AN67" s="248">
        <f t="shared" si="225"/>
        <v>-0.24139063106237291</v>
      </c>
      <c r="AO67" s="35">
        <v>46684</v>
      </c>
      <c r="AP67" s="248">
        <f t="shared" si="226"/>
        <v>-0.22919177742920827</v>
      </c>
      <c r="AQ67" s="35">
        <v>46627</v>
      </c>
      <c r="AR67" s="248">
        <f t="shared" si="227"/>
        <v>-0.28271671409891552</v>
      </c>
      <c r="AS67" s="35">
        <v>55424</v>
      </c>
      <c r="AT67" s="248">
        <f t="shared" si="228"/>
        <v>-0.27612778517879999</v>
      </c>
      <c r="AU67" s="35">
        <v>22303</v>
      </c>
      <c r="AV67" s="248">
        <f t="shared" si="229"/>
        <v>-0.13180738837634787</v>
      </c>
      <c r="AW67" s="156">
        <v>5477</v>
      </c>
      <c r="AX67" s="244">
        <f t="shared" si="230"/>
        <v>6.9865784151499355E-3</v>
      </c>
      <c r="AY67" s="35">
        <v>33860</v>
      </c>
      <c r="AZ67" s="248">
        <f t="shared" si="231"/>
        <v>-3.3179144537719196E-2</v>
      </c>
      <c r="BA67" s="35">
        <v>18425</v>
      </c>
      <c r="BB67" s="248">
        <f t="shared" si="232"/>
        <v>0.11686973389101052</v>
      </c>
      <c r="BC67" s="35">
        <v>8818</v>
      </c>
      <c r="BD67" s="248">
        <f t="shared" si="233"/>
        <v>-0.17542547222741722</v>
      </c>
      <c r="BE67" s="35">
        <v>1445</v>
      </c>
      <c r="BF67" s="248">
        <f t="shared" si="234"/>
        <v>-0.23625792811839319</v>
      </c>
      <c r="BG67" s="35">
        <v>4449</v>
      </c>
      <c r="BH67" s="248">
        <f t="shared" si="235"/>
        <v>-0.18005897530409143</v>
      </c>
      <c r="BI67" s="156">
        <v>810</v>
      </c>
      <c r="BJ67" s="244">
        <f t="shared" si="236"/>
        <v>0.60396039603960405</v>
      </c>
      <c r="BK67" s="35">
        <v>65621</v>
      </c>
      <c r="BL67" s="248">
        <f t="shared" si="237"/>
        <v>-4.0404188114178785E-2</v>
      </c>
      <c r="BM67" s="35">
        <v>21562</v>
      </c>
      <c r="BN67" s="248">
        <f t="shared" si="238"/>
        <v>2.0541461567588071E-2</v>
      </c>
      <c r="BO67" s="35">
        <v>13749</v>
      </c>
      <c r="BP67" s="248">
        <f t="shared" si="239"/>
        <v>-0.12376521572876176</v>
      </c>
      <c r="BQ67" s="35">
        <v>11261</v>
      </c>
      <c r="BR67" s="248">
        <f t="shared" si="240"/>
        <v>-0.22450244473521108</v>
      </c>
      <c r="BS67" s="35">
        <v>19213</v>
      </c>
      <c r="BT67" s="248">
        <f t="shared" si="241"/>
        <v>1.9690054134380741E-2</v>
      </c>
      <c r="BU67" s="156">
        <v>1463</v>
      </c>
      <c r="BV67" s="244">
        <f t="shared" si="242"/>
        <v>-0.47675250357653787</v>
      </c>
      <c r="BW67" s="35">
        <v>447865</v>
      </c>
      <c r="BX67" s="248">
        <f t="shared" si="243"/>
        <v>6.9518608368763779E-3</v>
      </c>
      <c r="BY67" s="35">
        <v>199494</v>
      </c>
      <c r="BZ67" s="248">
        <f t="shared" si="244"/>
        <v>1.9642117852707086E-2</v>
      </c>
      <c r="CA67" s="35">
        <v>80002</v>
      </c>
      <c r="CB67" s="248">
        <f t="shared" si="245"/>
        <v>-0.13580486961781923</v>
      </c>
      <c r="CC67" s="35">
        <v>42671</v>
      </c>
      <c r="CD67" s="248">
        <f t="shared" si="246"/>
        <v>-7.7961926575768725E-2</v>
      </c>
      <c r="CE67" s="35">
        <v>123849</v>
      </c>
      <c r="CF67" s="248">
        <f t="shared" si="247"/>
        <v>0.14342559595250837</v>
      </c>
      <c r="CG67" s="156">
        <v>2064</v>
      </c>
      <c r="CH67" s="244">
        <f t="shared" si="248"/>
        <v>-0.18030182684670371</v>
      </c>
      <c r="CI67" s="35">
        <v>55613</v>
      </c>
      <c r="CJ67" s="248">
        <f t="shared" si="249"/>
        <v>-0.15593364396618448</v>
      </c>
      <c r="CK67" s="35">
        <v>19666</v>
      </c>
      <c r="CL67" s="248">
        <f t="shared" si="250"/>
        <v>-5.6243401478068944E-2</v>
      </c>
      <c r="CM67" s="35">
        <v>22744</v>
      </c>
      <c r="CN67" s="248">
        <f t="shared" si="251"/>
        <v>-9.4549942274772092E-2</v>
      </c>
      <c r="CO67" s="35">
        <v>3872</v>
      </c>
      <c r="CP67" s="248">
        <f t="shared" si="252"/>
        <v>-0.31298793470546482</v>
      </c>
      <c r="CQ67" s="35">
        <v>7754</v>
      </c>
      <c r="CR67" s="248">
        <f t="shared" si="253"/>
        <v>-0.33361980061876939</v>
      </c>
      <c r="CS67" s="156">
        <v>2129</v>
      </c>
      <c r="CT67" s="244">
        <f t="shared" si="254"/>
        <v>-0.3307136120716756</v>
      </c>
      <c r="CU67" s="35">
        <v>58350</v>
      </c>
      <c r="CV67" s="248">
        <f t="shared" si="255"/>
        <v>0.13011310814998445</v>
      </c>
      <c r="CW67" s="35">
        <v>16810</v>
      </c>
      <c r="CX67" s="248">
        <f t="shared" si="256"/>
        <v>0.17159185949261224</v>
      </c>
      <c r="CY67" s="35">
        <v>7564</v>
      </c>
      <c r="CZ67" s="248">
        <f t="shared" si="257"/>
        <v>-1.8809184070566864E-2</v>
      </c>
      <c r="DA67" s="35">
        <v>2698</v>
      </c>
      <c r="DB67" s="248">
        <f t="shared" si="258"/>
        <v>-8.3559782608695676E-2</v>
      </c>
      <c r="DC67" s="35">
        <v>31571</v>
      </c>
      <c r="DD67" s="248">
        <f t="shared" si="259"/>
        <v>0.1756535339241827</v>
      </c>
      <c r="DE67" s="156">
        <v>154</v>
      </c>
      <c r="DF67" s="244">
        <f t="shared" si="260"/>
        <v>0.1079136690647482</v>
      </c>
      <c r="DG67" s="35">
        <v>31094</v>
      </c>
      <c r="DH67" s="248">
        <f t="shared" si="261"/>
        <v>-0.1158188074046691</v>
      </c>
      <c r="DI67" s="35">
        <v>5156</v>
      </c>
      <c r="DJ67" s="248">
        <f t="shared" si="262"/>
        <v>9.5389844911833332E-2</v>
      </c>
      <c r="DK67" s="35">
        <v>21902</v>
      </c>
      <c r="DL67" s="248">
        <f t="shared" si="263"/>
        <v>-0.14518772929513701</v>
      </c>
      <c r="DM67" s="35">
        <v>1753</v>
      </c>
      <c r="DN67" s="248">
        <f t="shared" si="264"/>
        <v>-0.13260761999010395</v>
      </c>
      <c r="DO67" s="35">
        <v>2375</v>
      </c>
      <c r="DP67" s="248">
        <f t="shared" si="265"/>
        <v>-9.5582635186595599E-2</v>
      </c>
      <c r="DQ67" s="156">
        <v>299</v>
      </c>
      <c r="DR67" s="244">
        <f t="shared" si="266"/>
        <v>-9.9397590361445798E-2</v>
      </c>
      <c r="DS67" s="35">
        <v>104389</v>
      </c>
      <c r="DT67" s="248">
        <f t="shared" si="267"/>
        <v>-3.196520642457068E-2</v>
      </c>
      <c r="DU67" s="35">
        <v>53977</v>
      </c>
      <c r="DV67" s="248">
        <f t="shared" si="268"/>
        <v>-5.899478739910391E-2</v>
      </c>
      <c r="DW67" s="35">
        <v>36455</v>
      </c>
      <c r="DX67" s="248">
        <f t="shared" si="269"/>
        <v>-8.9217008944186271E-2</v>
      </c>
      <c r="DY67" s="35">
        <v>17949</v>
      </c>
      <c r="DZ67" s="248">
        <f t="shared" si="270"/>
        <v>-2.9469016978479479E-2</v>
      </c>
      <c r="EA67" s="35">
        <v>12832</v>
      </c>
      <c r="EB67" s="248">
        <f t="shared" si="271"/>
        <v>-0.14890230151886985</v>
      </c>
      <c r="EC67" s="156">
        <v>2214</v>
      </c>
      <c r="ED67" s="244">
        <f t="shared" si="272"/>
        <v>-0.1992766726943942</v>
      </c>
    </row>
    <row r="68" spans="1:134" s="17" customFormat="1" outlineLevel="1" x14ac:dyDescent="0.25">
      <c r="A68" s="242"/>
      <c r="B68" s="34" t="s">
        <v>77</v>
      </c>
      <c r="C68" s="35">
        <v>1128382</v>
      </c>
      <c r="D68" s="248">
        <f t="shared" si="207"/>
        <v>-6.8865754111942512E-2</v>
      </c>
      <c r="E68" s="35">
        <v>432241</v>
      </c>
      <c r="F68" s="248">
        <f t="shared" si="208"/>
        <v>-4.3623619061105345E-2</v>
      </c>
      <c r="G68" s="35">
        <v>291855</v>
      </c>
      <c r="H68" s="248">
        <f t="shared" si="209"/>
        <v>-0.10658364786805152</v>
      </c>
      <c r="I68" s="35">
        <v>154056</v>
      </c>
      <c r="J68" s="248">
        <f t="shared" si="210"/>
        <v>-0.15013901760889714</v>
      </c>
      <c r="K68" s="35">
        <v>235534</v>
      </c>
      <c r="L68" s="248">
        <f t="shared" si="211"/>
        <v>-5.8620868821467553E-2</v>
      </c>
      <c r="M68" s="156">
        <v>21106</v>
      </c>
      <c r="N68" s="244">
        <f t="shared" si="212"/>
        <v>-5.1799272204501534E-2</v>
      </c>
      <c r="O68" s="35">
        <v>941281</v>
      </c>
      <c r="P68" s="248">
        <f t="shared" si="213"/>
        <v>-9.8657486761593804E-2</v>
      </c>
      <c r="Q68" s="35">
        <v>356166</v>
      </c>
      <c r="R68" s="248">
        <f t="shared" si="214"/>
        <v>-7.0809897001888777E-2</v>
      </c>
      <c r="S68" s="35">
        <v>231135</v>
      </c>
      <c r="T68" s="248">
        <f t="shared" si="215"/>
        <v>-0.15042325377951105</v>
      </c>
      <c r="U68" s="35">
        <v>137603</v>
      </c>
      <c r="V68" s="248">
        <f t="shared" si="216"/>
        <v>-0.17204883361312173</v>
      </c>
      <c r="W68" s="35">
        <v>204287</v>
      </c>
      <c r="X68" s="248">
        <f t="shared" si="217"/>
        <v>-7.1722307800664353E-2</v>
      </c>
      <c r="Y68" s="156">
        <v>14899</v>
      </c>
      <c r="Z68" s="244">
        <f t="shared" si="218"/>
        <v>-1.7734704641350185E-2</v>
      </c>
      <c r="AA68" s="35">
        <v>187101</v>
      </c>
      <c r="AB68" s="248">
        <f t="shared" si="219"/>
        <v>0.11684753411410775</v>
      </c>
      <c r="AC68" s="35">
        <v>76075</v>
      </c>
      <c r="AD68" s="248">
        <f t="shared" si="220"/>
        <v>0.10817346210432777</v>
      </c>
      <c r="AE68" s="35">
        <v>60720</v>
      </c>
      <c r="AF68" s="248">
        <f t="shared" si="221"/>
        <v>0.11180283443805616</v>
      </c>
      <c r="AG68" s="35">
        <v>16453</v>
      </c>
      <c r="AH68" s="248">
        <f t="shared" si="222"/>
        <v>9.1409618573797591E-2</v>
      </c>
      <c r="AI68" s="35">
        <v>31247</v>
      </c>
      <c r="AJ68" s="248">
        <f t="shared" si="223"/>
        <v>3.7072685031529939E-2</v>
      </c>
      <c r="AK68" s="156">
        <v>6208</v>
      </c>
      <c r="AL68" s="244">
        <f t="shared" si="224"/>
        <v>-0.12452404456353128</v>
      </c>
      <c r="AM68" s="35">
        <v>187037</v>
      </c>
      <c r="AN68" s="248">
        <f t="shared" si="225"/>
        <v>-0.25103113011861</v>
      </c>
      <c r="AO68" s="35">
        <v>48607</v>
      </c>
      <c r="AP68" s="248">
        <f t="shared" si="226"/>
        <v>-0.21691289007749193</v>
      </c>
      <c r="AQ68" s="35">
        <v>52437</v>
      </c>
      <c r="AR68" s="248">
        <f t="shared" si="227"/>
        <v>-0.33147621658146031</v>
      </c>
      <c r="AS68" s="35">
        <v>56325</v>
      </c>
      <c r="AT68" s="248">
        <f t="shared" si="228"/>
        <v>-0.24120975346894791</v>
      </c>
      <c r="AU68" s="35">
        <v>20638</v>
      </c>
      <c r="AV68" s="248">
        <f t="shared" si="229"/>
        <v>-0.32958679833679838</v>
      </c>
      <c r="AW68" s="156">
        <v>6742</v>
      </c>
      <c r="AX68" s="244">
        <f t="shared" si="230"/>
        <v>-5.3621560920831035E-2</v>
      </c>
      <c r="AY68" s="35">
        <v>29538</v>
      </c>
      <c r="AZ68" s="248">
        <f t="shared" si="231"/>
        <v>-8.2471344702264471E-2</v>
      </c>
      <c r="BA68" s="35">
        <v>15513</v>
      </c>
      <c r="BB68" s="248">
        <f t="shared" si="232"/>
        <v>-5.3219407995117485E-2</v>
      </c>
      <c r="BC68" s="35">
        <v>8849</v>
      </c>
      <c r="BD68" s="248">
        <f t="shared" si="233"/>
        <v>-0.10670300827781143</v>
      </c>
      <c r="BE68" s="35">
        <v>992</v>
      </c>
      <c r="BF68" s="248">
        <f t="shared" si="234"/>
        <v>-0.15068493150684936</v>
      </c>
      <c r="BG68" s="35">
        <v>4164</v>
      </c>
      <c r="BH68" s="248">
        <f t="shared" si="235"/>
        <v>2.1088769004413921E-2</v>
      </c>
      <c r="BI68" s="156">
        <v>582</v>
      </c>
      <c r="BJ68" s="244">
        <f t="shared" si="236"/>
        <v>0.37264150943396235</v>
      </c>
      <c r="BK68" s="35">
        <v>40566</v>
      </c>
      <c r="BL68" s="248">
        <f t="shared" si="237"/>
        <v>-7.4891676168757138E-2</v>
      </c>
      <c r="BM68" s="35">
        <v>15338</v>
      </c>
      <c r="BN68" s="248">
        <f t="shared" si="238"/>
        <v>-6.4014157563922591E-2</v>
      </c>
      <c r="BO68" s="35">
        <v>6865</v>
      </c>
      <c r="BP68" s="248">
        <f t="shared" si="239"/>
        <v>-0.11579082946934571</v>
      </c>
      <c r="BQ68" s="35">
        <v>9691</v>
      </c>
      <c r="BR68" s="248">
        <f t="shared" si="240"/>
        <v>-8.1073392755547147E-2</v>
      </c>
      <c r="BS68" s="35">
        <v>8563</v>
      </c>
      <c r="BT68" s="248">
        <f t="shared" si="241"/>
        <v>-0.11456933098955635</v>
      </c>
      <c r="BU68" s="156">
        <v>421</v>
      </c>
      <c r="BV68" s="244">
        <f t="shared" si="242"/>
        <v>4.7732696897375693E-3</v>
      </c>
      <c r="BW68" s="35">
        <v>404490</v>
      </c>
      <c r="BX68" s="248">
        <f t="shared" si="243"/>
        <v>-3.7707570062330498E-2</v>
      </c>
      <c r="BY68" s="35">
        <v>176672</v>
      </c>
      <c r="BZ68" s="248">
        <f t="shared" si="244"/>
        <v>-3.0994443926438242E-2</v>
      </c>
      <c r="CA68" s="35">
        <v>71538</v>
      </c>
      <c r="CB68" s="248">
        <f t="shared" si="245"/>
        <v>-7.9553788551356752E-2</v>
      </c>
      <c r="CC68" s="35">
        <v>35505</v>
      </c>
      <c r="CD68" s="248">
        <f t="shared" si="246"/>
        <v>-0.16556991774383079</v>
      </c>
      <c r="CE68" s="35">
        <v>118462</v>
      </c>
      <c r="CF68" s="248">
        <f t="shared" si="247"/>
        <v>1.1354710924427192E-2</v>
      </c>
      <c r="CG68" s="156">
        <v>1880</v>
      </c>
      <c r="CH68" s="244">
        <f t="shared" si="248"/>
        <v>-0.27886459532029151</v>
      </c>
      <c r="CI68" s="35">
        <v>45215</v>
      </c>
      <c r="CJ68" s="248">
        <f t="shared" si="249"/>
        <v>-1.2622016465398622E-2</v>
      </c>
      <c r="CK68" s="35">
        <v>13321</v>
      </c>
      <c r="CL68" s="248">
        <f t="shared" si="250"/>
        <v>3.3757566351078738E-2</v>
      </c>
      <c r="CM68" s="35">
        <v>20002</v>
      </c>
      <c r="CN68" s="248">
        <f t="shared" si="251"/>
        <v>8.3414581302134083E-2</v>
      </c>
      <c r="CO68" s="35">
        <v>4061</v>
      </c>
      <c r="CP68" s="248">
        <f t="shared" si="252"/>
        <v>-0.1251615682895304</v>
      </c>
      <c r="CQ68" s="35">
        <v>5912</v>
      </c>
      <c r="CR68" s="248">
        <f t="shared" si="253"/>
        <v>-0.26431060228969638</v>
      </c>
      <c r="CS68" s="156">
        <v>2023</v>
      </c>
      <c r="CT68" s="244">
        <f t="shared" si="254"/>
        <v>8.0085424452749576E-2</v>
      </c>
      <c r="CU68" s="35">
        <v>53376</v>
      </c>
      <c r="CV68" s="248">
        <f t="shared" si="255"/>
        <v>-8.9310581725681182E-3</v>
      </c>
      <c r="CW68" s="35">
        <v>13752</v>
      </c>
      <c r="CX68" s="248">
        <f t="shared" si="256"/>
        <v>-2.5233909838389579E-2</v>
      </c>
      <c r="CY68" s="35">
        <v>7614</v>
      </c>
      <c r="CZ68" s="248">
        <f t="shared" si="257"/>
        <v>-0.11701264061231587</v>
      </c>
      <c r="DA68" s="35">
        <v>2648</v>
      </c>
      <c r="DB68" s="248">
        <f t="shared" si="258"/>
        <v>-0.16703365838313933</v>
      </c>
      <c r="DC68" s="35">
        <v>29246</v>
      </c>
      <c r="DD68" s="248">
        <f t="shared" si="259"/>
        <v>2.8955423424691373E-2</v>
      </c>
      <c r="DE68" s="156">
        <v>237</v>
      </c>
      <c r="DF68" s="244" t="str">
        <f t="shared" si="260"/>
        <v>-</v>
      </c>
      <c r="DG68" s="35">
        <v>33966</v>
      </c>
      <c r="DH68" s="248">
        <f t="shared" si="261"/>
        <v>-7.267664082122971E-2</v>
      </c>
      <c r="DI68" s="35">
        <v>6743</v>
      </c>
      <c r="DJ68" s="248">
        <f t="shared" si="262"/>
        <v>2.9937375897357565E-2</v>
      </c>
      <c r="DK68" s="35">
        <v>22960</v>
      </c>
      <c r="DL68" s="248">
        <f t="shared" si="263"/>
        <v>-0.11996933691069378</v>
      </c>
      <c r="DM68" s="35">
        <v>1962</v>
      </c>
      <c r="DN68" s="248">
        <f t="shared" si="264"/>
        <v>2.294056308654846E-2</v>
      </c>
      <c r="DO68" s="35">
        <v>2193</v>
      </c>
      <c r="DP68" s="248">
        <f t="shared" si="265"/>
        <v>0.13216313887454834</v>
      </c>
      <c r="DQ68" s="156">
        <v>138</v>
      </c>
      <c r="DR68" s="244">
        <f t="shared" si="266"/>
        <v>0.97142857142857153</v>
      </c>
      <c r="DS68" s="35">
        <v>91929</v>
      </c>
      <c r="DT68" s="248">
        <f t="shared" si="267"/>
        <v>-8.4810050971647066E-2</v>
      </c>
      <c r="DU68" s="35">
        <v>50828</v>
      </c>
      <c r="DV68" s="248">
        <f t="shared" si="268"/>
        <v>-8.1034171035978986E-2</v>
      </c>
      <c r="DW68" s="35">
        <v>31803</v>
      </c>
      <c r="DX68" s="248">
        <f t="shared" si="269"/>
        <v>-0.11441857874805084</v>
      </c>
      <c r="DY68" s="35">
        <v>16668</v>
      </c>
      <c r="DZ68" s="248">
        <f t="shared" si="270"/>
        <v>-0.1286072772898369</v>
      </c>
      <c r="EA68" s="35">
        <v>10585</v>
      </c>
      <c r="EB68" s="248">
        <f t="shared" si="271"/>
        <v>-0.22776683446414236</v>
      </c>
      <c r="EC68" s="156">
        <v>2651</v>
      </c>
      <c r="ED68" s="244">
        <f t="shared" si="272"/>
        <v>0.15916047223436824</v>
      </c>
    </row>
    <row r="69" spans="1:134" s="17" customFormat="1" outlineLevel="1" x14ac:dyDescent="0.25">
      <c r="A69" s="242"/>
      <c r="B69" s="34" t="s">
        <v>79</v>
      </c>
      <c r="C69" s="35">
        <v>1291653</v>
      </c>
      <c r="D69" s="248">
        <f t="shared" si="207"/>
        <v>-8.5857631494578479E-2</v>
      </c>
      <c r="E69" s="35">
        <v>484905</v>
      </c>
      <c r="F69" s="248">
        <f t="shared" si="208"/>
        <v>-0.10450200556979605</v>
      </c>
      <c r="G69" s="35">
        <v>354718</v>
      </c>
      <c r="H69" s="248">
        <f t="shared" si="209"/>
        <v>-0.10742782660771844</v>
      </c>
      <c r="I69" s="35">
        <v>175472</v>
      </c>
      <c r="J69" s="248">
        <f t="shared" si="210"/>
        <v>-0.15302930841410201</v>
      </c>
      <c r="K69" s="35">
        <v>258722</v>
      </c>
      <c r="L69" s="248">
        <f t="shared" si="211"/>
        <v>-2.7178040985147534E-2</v>
      </c>
      <c r="M69" s="156">
        <v>24506</v>
      </c>
      <c r="N69" s="244">
        <f t="shared" si="212"/>
        <v>-0.12054548717028535</v>
      </c>
      <c r="O69" s="35">
        <v>1142380</v>
      </c>
      <c r="P69" s="248">
        <f t="shared" si="213"/>
        <v>-9.8939357967277597E-2</v>
      </c>
      <c r="Q69" s="35">
        <v>417537</v>
      </c>
      <c r="R69" s="248">
        <f t="shared" si="214"/>
        <v>-0.12208183785079452</v>
      </c>
      <c r="S69" s="35">
        <v>304073</v>
      </c>
      <c r="T69" s="248">
        <f t="shared" si="215"/>
        <v>-0.13989964133374067</v>
      </c>
      <c r="U69" s="35">
        <v>165724</v>
      </c>
      <c r="V69" s="248">
        <f t="shared" si="216"/>
        <v>-0.1435053826792978</v>
      </c>
      <c r="W69" s="35">
        <v>237176</v>
      </c>
      <c r="X69" s="248">
        <f t="shared" si="217"/>
        <v>-3.0335737297421006E-2</v>
      </c>
      <c r="Y69" s="156">
        <v>19859</v>
      </c>
      <c r="Z69" s="244">
        <f t="shared" si="218"/>
        <v>-0.14301126310792733</v>
      </c>
      <c r="AA69" s="35">
        <v>149273</v>
      </c>
      <c r="AB69" s="248">
        <f t="shared" si="219"/>
        <v>2.8405098174302479E-2</v>
      </c>
      <c r="AC69" s="35">
        <v>67368</v>
      </c>
      <c r="AD69" s="248">
        <f t="shared" si="220"/>
        <v>2.2384775317560335E-2</v>
      </c>
      <c r="AE69" s="35">
        <v>50645</v>
      </c>
      <c r="AF69" s="248">
        <f t="shared" si="221"/>
        <v>0.15419676838578811</v>
      </c>
      <c r="AG69" s="35">
        <v>9748</v>
      </c>
      <c r="AH69" s="248">
        <f t="shared" si="222"/>
        <v>-0.28768724881256846</v>
      </c>
      <c r="AI69" s="35">
        <v>21546</v>
      </c>
      <c r="AJ69" s="248">
        <f t="shared" si="223"/>
        <v>8.9912896881145787E-3</v>
      </c>
      <c r="AK69" s="156">
        <v>4647</v>
      </c>
      <c r="AL69" s="244">
        <f t="shared" si="224"/>
        <v>-9.5907928388746511E-3</v>
      </c>
      <c r="AM69" s="35">
        <v>229818</v>
      </c>
      <c r="AN69" s="248">
        <f t="shared" si="225"/>
        <v>-0.19209595657767997</v>
      </c>
      <c r="AO69" s="35">
        <v>51125</v>
      </c>
      <c r="AP69" s="248">
        <f t="shared" si="226"/>
        <v>-0.28816084432129874</v>
      </c>
      <c r="AQ69" s="35">
        <v>62994</v>
      </c>
      <c r="AR69" s="248">
        <f t="shared" si="227"/>
        <v>-0.2942560414075891</v>
      </c>
      <c r="AS69" s="35">
        <v>74048</v>
      </c>
      <c r="AT69" s="248">
        <f t="shared" si="228"/>
        <v>-0.13330290155319124</v>
      </c>
      <c r="AU69" s="35">
        <v>29524</v>
      </c>
      <c r="AV69" s="248">
        <f t="shared" si="229"/>
        <v>-0.17696253345227475</v>
      </c>
      <c r="AW69" s="156">
        <v>9703</v>
      </c>
      <c r="AX69" s="244">
        <f t="shared" si="230"/>
        <v>-0.18331790253345681</v>
      </c>
      <c r="AY69" s="35">
        <v>31110</v>
      </c>
      <c r="AZ69" s="248">
        <f t="shared" si="231"/>
        <v>-9.648001858736055E-2</v>
      </c>
      <c r="BA69" s="35">
        <v>17420</v>
      </c>
      <c r="BB69" s="248">
        <f t="shared" si="232"/>
        <v>-0.11194942903752036</v>
      </c>
      <c r="BC69" s="35">
        <v>7873</v>
      </c>
      <c r="BD69" s="248">
        <f t="shared" si="233"/>
        <v>-0.10706589542928435</v>
      </c>
      <c r="BE69" s="35">
        <v>1154</v>
      </c>
      <c r="BF69" s="248">
        <f t="shared" si="234"/>
        <v>-0.18039772727272729</v>
      </c>
      <c r="BG69" s="35">
        <v>4061</v>
      </c>
      <c r="BH69" s="248">
        <f t="shared" si="235"/>
        <v>-0.12289416846652268</v>
      </c>
      <c r="BI69" s="156">
        <v>504</v>
      </c>
      <c r="BJ69" s="244">
        <f t="shared" si="236"/>
        <v>4.3478260869565188E-2</v>
      </c>
      <c r="BK69" s="35">
        <v>48803</v>
      </c>
      <c r="BL69" s="248">
        <f t="shared" si="237"/>
        <v>0.10419023485225565</v>
      </c>
      <c r="BM69" s="35">
        <v>18958</v>
      </c>
      <c r="BN69" s="248">
        <f t="shared" si="238"/>
        <v>0.12878832986007738</v>
      </c>
      <c r="BO69" s="35">
        <v>8059</v>
      </c>
      <c r="BP69" s="248">
        <f t="shared" si="239"/>
        <v>-7.5908726063524834E-2</v>
      </c>
      <c r="BQ69" s="35">
        <v>9842</v>
      </c>
      <c r="BR69" s="248">
        <f t="shared" si="240"/>
        <v>8.1776214552648829E-2</v>
      </c>
      <c r="BS69" s="35">
        <v>13364</v>
      </c>
      <c r="BT69" s="248">
        <f t="shared" si="241"/>
        <v>0.30929754090330164</v>
      </c>
      <c r="BU69" s="156">
        <v>540</v>
      </c>
      <c r="BV69" s="244">
        <f t="shared" si="242"/>
        <v>-0.49626865671641796</v>
      </c>
      <c r="BW69" s="35">
        <v>432779</v>
      </c>
      <c r="BX69" s="248">
        <f t="shared" si="243"/>
        <v>-9.1558091255822371E-2</v>
      </c>
      <c r="BY69" s="35">
        <v>190051</v>
      </c>
      <c r="BZ69" s="248">
        <f t="shared" si="244"/>
        <v>-0.12052513697615874</v>
      </c>
      <c r="CA69" s="35">
        <v>71058</v>
      </c>
      <c r="CB69" s="248">
        <f t="shared" si="245"/>
        <v>-0.11226325520963465</v>
      </c>
      <c r="CC69" s="35">
        <v>40034</v>
      </c>
      <c r="CD69" s="248">
        <f t="shared" si="246"/>
        <v>-0.22567792348458471</v>
      </c>
      <c r="CE69" s="35">
        <v>128197</v>
      </c>
      <c r="CF69" s="248">
        <f t="shared" si="247"/>
        <v>-5.8469502307600951E-4</v>
      </c>
      <c r="CG69" s="156">
        <v>2600</v>
      </c>
      <c r="CH69" s="244">
        <f t="shared" si="248"/>
        <v>-0.31107578166401695</v>
      </c>
      <c r="CI69" s="35">
        <v>54928</v>
      </c>
      <c r="CJ69" s="248">
        <f t="shared" si="249"/>
        <v>-4.1061452513966534E-2</v>
      </c>
      <c r="CK69" s="35">
        <v>16463</v>
      </c>
      <c r="CL69" s="248">
        <f t="shared" si="250"/>
        <v>-0.13752095557418276</v>
      </c>
      <c r="CM69" s="35">
        <v>23803</v>
      </c>
      <c r="CN69" s="248">
        <f t="shared" si="251"/>
        <v>8.0481162051747601E-2</v>
      </c>
      <c r="CO69" s="35">
        <v>4850</v>
      </c>
      <c r="CP69" s="248">
        <f t="shared" si="252"/>
        <v>-0.12863816025871366</v>
      </c>
      <c r="CQ69" s="35">
        <v>7805</v>
      </c>
      <c r="CR69" s="248">
        <f t="shared" si="253"/>
        <v>-0.18143681174619819</v>
      </c>
      <c r="CS69" s="156">
        <v>2019</v>
      </c>
      <c r="CT69" s="244">
        <f t="shared" si="254"/>
        <v>0.1876470588235295</v>
      </c>
      <c r="CU69" s="35">
        <v>51147</v>
      </c>
      <c r="CV69" s="248">
        <f t="shared" si="255"/>
        <v>-4.0308447248510459E-3</v>
      </c>
      <c r="CW69" s="35">
        <v>13322</v>
      </c>
      <c r="CX69" s="248">
        <f t="shared" si="256"/>
        <v>-7.3574408901251775E-2</v>
      </c>
      <c r="CY69" s="35">
        <v>7009</v>
      </c>
      <c r="CZ69" s="248">
        <f t="shared" si="257"/>
        <v>1.2276140958983328E-2</v>
      </c>
      <c r="DA69" s="35">
        <v>3481</v>
      </c>
      <c r="DB69" s="248">
        <f t="shared" si="258"/>
        <v>9.3966059082338127E-2</v>
      </c>
      <c r="DC69" s="35">
        <v>27378</v>
      </c>
      <c r="DD69" s="248">
        <f t="shared" si="259"/>
        <v>1.5127919911012144E-2</v>
      </c>
      <c r="DE69" s="156">
        <v>0</v>
      </c>
      <c r="DF69" s="244">
        <f t="shared" si="260"/>
        <v>-1</v>
      </c>
      <c r="DG69" s="35">
        <v>132610</v>
      </c>
      <c r="DH69" s="248">
        <f t="shared" si="261"/>
        <v>-9.3531474506640788E-2</v>
      </c>
      <c r="DI69" s="35">
        <v>34762</v>
      </c>
      <c r="DJ69" s="248">
        <f t="shared" si="262"/>
        <v>-6.0308707052685651E-2</v>
      </c>
      <c r="DK69" s="35">
        <v>77827</v>
      </c>
      <c r="DL69" s="248">
        <f t="shared" si="263"/>
        <v>-0.12919864837648531</v>
      </c>
      <c r="DM69" s="35">
        <v>8222</v>
      </c>
      <c r="DN69" s="248">
        <f t="shared" si="264"/>
        <v>-9.299503585217872E-2</v>
      </c>
      <c r="DO69" s="35">
        <v>9315</v>
      </c>
      <c r="DP69" s="248">
        <f t="shared" si="265"/>
        <v>-1.5327695560253707E-2</v>
      </c>
      <c r="DQ69" s="156">
        <v>2537</v>
      </c>
      <c r="DR69" s="244">
        <f t="shared" si="266"/>
        <v>0.63677419354838705</v>
      </c>
      <c r="DS69" s="35">
        <v>92320</v>
      </c>
      <c r="DT69" s="248">
        <f t="shared" si="267"/>
        <v>3.9569398464067707E-2</v>
      </c>
      <c r="DU69" s="35">
        <v>60981</v>
      </c>
      <c r="DV69" s="248">
        <f t="shared" si="268"/>
        <v>-3.1032510248832135E-2</v>
      </c>
      <c r="DW69" s="35">
        <v>37940</v>
      </c>
      <c r="DX69" s="248">
        <f t="shared" si="269"/>
        <v>-4.6494093993465713E-2</v>
      </c>
      <c r="DY69" s="35">
        <v>17028</v>
      </c>
      <c r="DZ69" s="248">
        <f t="shared" si="270"/>
        <v>-0.18028209695277519</v>
      </c>
      <c r="EA69" s="35">
        <v>12899</v>
      </c>
      <c r="EB69" s="248">
        <f t="shared" si="271"/>
        <v>-7.2614853691854164E-2</v>
      </c>
      <c r="EC69" s="156">
        <v>1955</v>
      </c>
      <c r="ED69" s="244">
        <f t="shared" si="272"/>
        <v>-0.22018348623853212</v>
      </c>
    </row>
    <row r="70" spans="1:134" s="17" customFormat="1" outlineLevel="1" x14ac:dyDescent="0.25">
      <c r="A70" s="242"/>
      <c r="B70" s="34" t="s">
        <v>81</v>
      </c>
      <c r="C70" s="35">
        <v>1289081</v>
      </c>
      <c r="D70" s="248">
        <f t="shared" si="207"/>
        <v>-8.5220215034906843E-3</v>
      </c>
      <c r="E70" s="35">
        <v>487576</v>
      </c>
      <c r="F70" s="248">
        <f t="shared" si="208"/>
        <v>-5.1321813473216404E-2</v>
      </c>
      <c r="G70" s="35">
        <v>405715</v>
      </c>
      <c r="H70" s="248">
        <f t="shared" si="209"/>
        <v>-1.1550568148595675E-2</v>
      </c>
      <c r="I70" s="35">
        <v>159352</v>
      </c>
      <c r="J70" s="248">
        <f t="shared" si="210"/>
        <v>-2.3512614208065497E-2</v>
      </c>
      <c r="K70" s="35">
        <v>231995</v>
      </c>
      <c r="L70" s="248">
        <f t="shared" si="211"/>
        <v>-9.6434344024459162E-2</v>
      </c>
      <c r="M70" s="156">
        <v>29614</v>
      </c>
      <c r="N70" s="244">
        <f t="shared" si="212"/>
        <v>-0.2669983416252073</v>
      </c>
      <c r="O70" s="35">
        <v>1162201</v>
      </c>
      <c r="P70" s="248">
        <f t="shared" si="213"/>
        <v>-1.8861282367968024E-2</v>
      </c>
      <c r="Q70" s="35">
        <v>431835</v>
      </c>
      <c r="R70" s="248">
        <f t="shared" si="214"/>
        <v>-6.3461701117118574E-2</v>
      </c>
      <c r="S70" s="35">
        <v>362198</v>
      </c>
      <c r="T70" s="248">
        <f t="shared" si="215"/>
        <v>-2.685434707262091E-2</v>
      </c>
      <c r="U70" s="35">
        <v>150279</v>
      </c>
      <c r="V70" s="248">
        <f t="shared" si="216"/>
        <v>-3.0589404016230004E-2</v>
      </c>
      <c r="W70" s="35">
        <v>212745</v>
      </c>
      <c r="X70" s="248">
        <f t="shared" si="217"/>
        <v>-0.10753464021579084</v>
      </c>
      <c r="Y70" s="156">
        <v>26496</v>
      </c>
      <c r="Z70" s="244">
        <f t="shared" si="218"/>
        <v>-0.28001956468574218</v>
      </c>
      <c r="AA70" s="35">
        <v>126880</v>
      </c>
      <c r="AB70" s="248">
        <f t="shared" si="219"/>
        <v>9.7406978152190904E-2</v>
      </c>
      <c r="AC70" s="35">
        <v>55741</v>
      </c>
      <c r="AD70" s="248">
        <f t="shared" si="220"/>
        <v>5.4582261238080854E-2</v>
      </c>
      <c r="AE70" s="35">
        <v>43517</v>
      </c>
      <c r="AF70" s="248">
        <f t="shared" si="221"/>
        <v>0.13731280871860552</v>
      </c>
      <c r="AG70" s="35">
        <v>9072</v>
      </c>
      <c r="AH70" s="248">
        <f t="shared" si="222"/>
        <v>0.11053984575835485</v>
      </c>
      <c r="AI70" s="35">
        <v>19250</v>
      </c>
      <c r="AJ70" s="248">
        <f t="shared" si="223"/>
        <v>4.7562037440139315E-2</v>
      </c>
      <c r="AK70" s="156">
        <v>3118</v>
      </c>
      <c r="AL70" s="244">
        <f t="shared" si="224"/>
        <v>-0.13388888888888884</v>
      </c>
      <c r="AM70" s="35">
        <v>268328</v>
      </c>
      <c r="AN70" s="248">
        <f t="shared" si="225"/>
        <v>-4.6107686510391099E-2</v>
      </c>
      <c r="AO70" s="35">
        <v>66428</v>
      </c>
      <c r="AP70" s="248">
        <f t="shared" si="226"/>
        <v>-0.22330959813859952</v>
      </c>
      <c r="AQ70" s="35">
        <v>94554</v>
      </c>
      <c r="AR70" s="248">
        <f t="shared" si="227"/>
        <v>-5.7898669855029117E-2</v>
      </c>
      <c r="AS70" s="35">
        <v>72052</v>
      </c>
      <c r="AT70" s="248">
        <f t="shared" si="228"/>
        <v>-1.0111556850030179E-2</v>
      </c>
      <c r="AU70" s="35">
        <v>38526</v>
      </c>
      <c r="AV70" s="248">
        <f t="shared" si="229"/>
        <v>-0.19846041818370952</v>
      </c>
      <c r="AW70" s="156">
        <v>14918</v>
      </c>
      <c r="AX70" s="244">
        <f t="shared" si="230"/>
        <v>-0.31338887099001245</v>
      </c>
      <c r="AY70" s="35">
        <v>31222</v>
      </c>
      <c r="AZ70" s="248">
        <f t="shared" si="231"/>
        <v>3.1722952878197042E-2</v>
      </c>
      <c r="BA70" s="35">
        <v>18252</v>
      </c>
      <c r="BB70" s="248">
        <f t="shared" si="232"/>
        <v>0.1102865137782103</v>
      </c>
      <c r="BC70" s="35">
        <v>6879</v>
      </c>
      <c r="BD70" s="248">
        <f t="shared" si="233"/>
        <v>-0.1814612089481199</v>
      </c>
      <c r="BE70" s="35">
        <v>1238</v>
      </c>
      <c r="BF70" s="248">
        <f t="shared" si="234"/>
        <v>0.31702127659574475</v>
      </c>
      <c r="BG70" s="35">
        <v>4280</v>
      </c>
      <c r="BH70" s="248">
        <f t="shared" si="235"/>
        <v>-3.5818878125703946E-2</v>
      </c>
      <c r="BI70" s="156">
        <v>587</v>
      </c>
      <c r="BJ70" s="244">
        <f t="shared" si="236"/>
        <v>0.322072072072072</v>
      </c>
      <c r="BK70" s="35">
        <v>39843</v>
      </c>
      <c r="BL70" s="248">
        <f t="shared" si="237"/>
        <v>0.38927438195195085</v>
      </c>
      <c r="BM70" s="35">
        <v>17428</v>
      </c>
      <c r="BN70" s="248">
        <f t="shared" si="238"/>
        <v>0.41760208231657714</v>
      </c>
      <c r="BO70" s="35">
        <v>5863</v>
      </c>
      <c r="BP70" s="248">
        <f t="shared" si="239"/>
        <v>8.5539714867617134E-2</v>
      </c>
      <c r="BQ70" s="35">
        <v>7140</v>
      </c>
      <c r="BR70" s="248">
        <f t="shared" si="240"/>
        <v>0.57720344599072226</v>
      </c>
      <c r="BS70" s="35">
        <v>10107</v>
      </c>
      <c r="BT70" s="248">
        <f t="shared" si="241"/>
        <v>0.40375000000000005</v>
      </c>
      <c r="BU70" s="156">
        <v>331</v>
      </c>
      <c r="BV70" s="244">
        <f t="shared" si="242"/>
        <v>-0.26444444444444448</v>
      </c>
      <c r="BW70" s="35">
        <v>367836</v>
      </c>
      <c r="BX70" s="248">
        <f t="shared" si="243"/>
        <v>-6.02980285561735E-2</v>
      </c>
      <c r="BY70" s="35">
        <v>176125</v>
      </c>
      <c r="BZ70" s="248">
        <f t="shared" si="244"/>
        <v>-7.7415873947114799E-2</v>
      </c>
      <c r="CA70" s="35">
        <v>54440</v>
      </c>
      <c r="CB70" s="248">
        <f t="shared" si="245"/>
        <v>-2.4879542889895911E-2</v>
      </c>
      <c r="CC70" s="35">
        <v>33039</v>
      </c>
      <c r="CD70" s="248">
        <f t="shared" si="246"/>
        <v>-0.18468524048071466</v>
      </c>
      <c r="CE70" s="35">
        <v>100213</v>
      </c>
      <c r="CF70" s="248">
        <f t="shared" si="247"/>
        <v>-0.13130201109570039</v>
      </c>
      <c r="CG70" s="156">
        <v>2625</v>
      </c>
      <c r="CH70" s="244">
        <f t="shared" si="248"/>
        <v>-0.66560509554140124</v>
      </c>
      <c r="CI70" s="35">
        <v>46411</v>
      </c>
      <c r="CJ70" s="248">
        <f t="shared" si="249"/>
        <v>0.14146929339137704</v>
      </c>
      <c r="CK70" s="35">
        <v>12603</v>
      </c>
      <c r="CL70" s="248">
        <f t="shared" si="250"/>
        <v>0.11927175843694493</v>
      </c>
      <c r="CM70" s="35">
        <v>18502</v>
      </c>
      <c r="CN70" s="248">
        <f t="shared" si="251"/>
        <v>0.15277258566978191</v>
      </c>
      <c r="CO70" s="35">
        <v>4000</v>
      </c>
      <c r="CP70" s="248">
        <f t="shared" si="252"/>
        <v>5.7641459545214158E-2</v>
      </c>
      <c r="CQ70" s="35">
        <v>9125</v>
      </c>
      <c r="CR70" s="248">
        <f t="shared" si="253"/>
        <v>0.13905879415803279</v>
      </c>
      <c r="CS70" s="156">
        <v>1935</v>
      </c>
      <c r="CT70" s="244">
        <f t="shared" si="254"/>
        <v>0.19814241486068118</v>
      </c>
      <c r="CU70" s="35">
        <v>36457</v>
      </c>
      <c r="CV70" s="248">
        <f t="shared" si="255"/>
        <v>1.2328881237331002E-2</v>
      </c>
      <c r="CW70" s="35">
        <v>11473</v>
      </c>
      <c r="CX70" s="248">
        <f t="shared" si="256"/>
        <v>4.3949044585987362E-2</v>
      </c>
      <c r="CY70" s="35">
        <v>4922</v>
      </c>
      <c r="CZ70" s="248">
        <f t="shared" si="257"/>
        <v>0.15567034515144407</v>
      </c>
      <c r="DA70" s="35">
        <v>2361</v>
      </c>
      <c r="DB70" s="248">
        <f t="shared" si="258"/>
        <v>0.10121268656716409</v>
      </c>
      <c r="DC70" s="35">
        <v>17647</v>
      </c>
      <c r="DD70" s="248">
        <f t="shared" si="259"/>
        <v>-5.5198629403576449E-2</v>
      </c>
      <c r="DE70" s="156">
        <v>39</v>
      </c>
      <c r="DF70" s="244">
        <f t="shared" si="260"/>
        <v>0.21875</v>
      </c>
      <c r="DG70" s="35">
        <v>220412</v>
      </c>
      <c r="DH70" s="248">
        <f t="shared" si="261"/>
        <v>-4.0486561714895286E-3</v>
      </c>
      <c r="DI70" s="35">
        <v>57241</v>
      </c>
      <c r="DJ70" s="248">
        <f t="shared" si="262"/>
        <v>-3.2993208771159188E-2</v>
      </c>
      <c r="DK70" s="35">
        <v>134524</v>
      </c>
      <c r="DL70" s="248">
        <f t="shared" si="263"/>
        <v>1.0641385314889007E-3</v>
      </c>
      <c r="DM70" s="35">
        <v>10478</v>
      </c>
      <c r="DN70" s="248">
        <f t="shared" si="264"/>
        <v>-8.5370111731843612E-2</v>
      </c>
      <c r="DO70" s="35">
        <v>13910</v>
      </c>
      <c r="DP70" s="248">
        <f t="shared" si="265"/>
        <v>-0.17930261372352352</v>
      </c>
      <c r="DQ70" s="156">
        <v>3251</v>
      </c>
      <c r="DR70" s="244">
        <f t="shared" si="266"/>
        <v>1.3204853675945754</v>
      </c>
      <c r="DS70" s="35">
        <v>86860</v>
      </c>
      <c r="DT70" s="248">
        <f t="shared" si="267"/>
        <v>5.0216370073821182E-3</v>
      </c>
      <c r="DU70" s="35">
        <v>55492</v>
      </c>
      <c r="DV70" s="248">
        <f t="shared" si="268"/>
        <v>-4.6250623034219562E-2</v>
      </c>
      <c r="DW70" s="35">
        <v>34517</v>
      </c>
      <c r="DX70" s="248">
        <f t="shared" si="269"/>
        <v>-9.4778526658099715E-2</v>
      </c>
      <c r="DY70" s="35">
        <v>14509</v>
      </c>
      <c r="DZ70" s="248">
        <f t="shared" si="270"/>
        <v>6.2463386057410641E-2</v>
      </c>
      <c r="EA70" s="35">
        <v>12488</v>
      </c>
      <c r="EB70" s="248">
        <f t="shared" si="271"/>
        <v>-5.6155997279117242E-2</v>
      </c>
      <c r="EC70" s="156">
        <v>2561</v>
      </c>
      <c r="ED70" s="244">
        <f t="shared" si="272"/>
        <v>-0.17146554513102552</v>
      </c>
    </row>
    <row r="71" spans="1:134" s="17" customFormat="1" outlineLevel="1" x14ac:dyDescent="0.25">
      <c r="A71" s="242"/>
      <c r="B71" s="34" t="s">
        <v>83</v>
      </c>
      <c r="C71" s="35">
        <v>1325924</v>
      </c>
      <c r="D71" s="248">
        <f t="shared" si="207"/>
        <v>-1.2357413032564324E-2</v>
      </c>
      <c r="E71" s="35">
        <v>526258</v>
      </c>
      <c r="F71" s="248">
        <f t="shared" si="208"/>
        <v>1.2879980599192375E-2</v>
      </c>
      <c r="G71" s="35">
        <v>416723</v>
      </c>
      <c r="H71" s="248">
        <f t="shared" si="209"/>
        <v>-7.8992288847993253E-3</v>
      </c>
      <c r="I71" s="35">
        <v>168717</v>
      </c>
      <c r="J71" s="248">
        <f t="shared" si="210"/>
        <v>-1.4779734653835419E-2</v>
      </c>
      <c r="K71" s="35">
        <v>256733</v>
      </c>
      <c r="L71" s="248">
        <f t="shared" si="211"/>
        <v>-5.6238743536611846E-3</v>
      </c>
      <c r="M71" s="156">
        <v>35515</v>
      </c>
      <c r="N71" s="244">
        <f t="shared" si="212"/>
        <v>3.645012548882276E-2</v>
      </c>
      <c r="O71" s="35">
        <v>1199556</v>
      </c>
      <c r="P71" s="248">
        <f t="shared" si="213"/>
        <v>-3.0680617103183483E-2</v>
      </c>
      <c r="Q71" s="35">
        <v>469811</v>
      </c>
      <c r="R71" s="248">
        <f t="shared" si="214"/>
        <v>-4.2579797380356554E-3</v>
      </c>
      <c r="S71" s="35">
        <v>377661</v>
      </c>
      <c r="T71" s="248">
        <f t="shared" si="215"/>
        <v>-2.6852572394493901E-2</v>
      </c>
      <c r="U71" s="35">
        <v>159941</v>
      </c>
      <c r="V71" s="248">
        <f t="shared" si="216"/>
        <v>-5.7192234289230592E-3</v>
      </c>
      <c r="W71" s="35">
        <v>235088</v>
      </c>
      <c r="X71" s="248">
        <f t="shared" si="217"/>
        <v>-1.2106618929356383E-2</v>
      </c>
      <c r="Y71" s="156">
        <v>32155</v>
      </c>
      <c r="Z71" s="244">
        <f t="shared" si="218"/>
        <v>3.3922829581993552E-2</v>
      </c>
      <c r="AA71" s="35">
        <v>126368</v>
      </c>
      <c r="AB71" s="248">
        <f t="shared" si="219"/>
        <v>0.20361939232307846</v>
      </c>
      <c r="AC71" s="35">
        <v>56447</v>
      </c>
      <c r="AD71" s="248">
        <f t="shared" si="220"/>
        <v>0.18223516106061233</v>
      </c>
      <c r="AE71" s="35">
        <v>39062</v>
      </c>
      <c r="AF71" s="248">
        <f t="shared" si="221"/>
        <v>0.22225351231265056</v>
      </c>
      <c r="AG71" s="35">
        <v>8776</v>
      </c>
      <c r="AH71" s="248">
        <f t="shared" si="222"/>
        <v>-0.15517905275317678</v>
      </c>
      <c r="AI71" s="35">
        <v>21645</v>
      </c>
      <c r="AJ71" s="248">
        <f t="shared" si="223"/>
        <v>7.0686584883260739E-2</v>
      </c>
      <c r="AK71" s="156">
        <v>3360</v>
      </c>
      <c r="AL71" s="244">
        <f t="shared" si="224"/>
        <v>6.1276058117498478E-2</v>
      </c>
      <c r="AM71" s="35">
        <v>254798</v>
      </c>
      <c r="AN71" s="248">
        <f t="shared" si="225"/>
        <v>-8.3855889544081741E-2</v>
      </c>
      <c r="AO71" s="35">
        <v>74249</v>
      </c>
      <c r="AP71" s="248">
        <f t="shared" si="226"/>
        <v>-0.12980955171403452</v>
      </c>
      <c r="AQ71" s="35">
        <v>101422</v>
      </c>
      <c r="AR71" s="248">
        <f t="shared" si="227"/>
        <v>1.7047391749062335E-2</v>
      </c>
      <c r="AS71" s="35">
        <v>72124</v>
      </c>
      <c r="AT71" s="248">
        <f t="shared" si="228"/>
        <v>8.2179242876648573E-2</v>
      </c>
      <c r="AU71" s="35">
        <v>46890</v>
      </c>
      <c r="AV71" s="248">
        <f t="shared" si="229"/>
        <v>3.727463776130957E-2</v>
      </c>
      <c r="AW71" s="156">
        <v>19954</v>
      </c>
      <c r="AX71" s="244">
        <f t="shared" si="230"/>
        <v>-2.1431023490755763E-2</v>
      </c>
      <c r="AY71" s="35">
        <v>33669</v>
      </c>
      <c r="AZ71" s="248">
        <f t="shared" si="231"/>
        <v>1.1141810318938017E-2</v>
      </c>
      <c r="BA71" s="35">
        <v>20629</v>
      </c>
      <c r="BB71" s="248">
        <f t="shared" si="232"/>
        <v>0.10333208536128802</v>
      </c>
      <c r="BC71" s="35">
        <v>7416</v>
      </c>
      <c r="BD71" s="248">
        <f t="shared" si="233"/>
        <v>-3.8381742738589186E-2</v>
      </c>
      <c r="BE71" s="35">
        <v>1237</v>
      </c>
      <c r="BF71" s="248">
        <f t="shared" si="234"/>
        <v>-0.11135057471264365</v>
      </c>
      <c r="BG71" s="35">
        <v>4535</v>
      </c>
      <c r="BH71" s="248">
        <f t="shared" si="235"/>
        <v>1.7500560915413965E-2</v>
      </c>
      <c r="BI71" s="156">
        <v>584</v>
      </c>
      <c r="BJ71" s="244">
        <f t="shared" si="236"/>
        <v>-2.1775544388609736E-2</v>
      </c>
      <c r="BK71" s="35">
        <v>43106</v>
      </c>
      <c r="BL71" s="248">
        <f t="shared" si="237"/>
        <v>0.12471951155873295</v>
      </c>
      <c r="BM71" s="35">
        <v>16289</v>
      </c>
      <c r="BN71" s="248">
        <f t="shared" si="238"/>
        <v>9.2268490578689688E-2</v>
      </c>
      <c r="BO71" s="35">
        <v>7509</v>
      </c>
      <c r="BP71" s="248">
        <f t="shared" si="239"/>
        <v>2.5119453924914659E-2</v>
      </c>
      <c r="BQ71" s="35">
        <v>8803</v>
      </c>
      <c r="BR71" s="248">
        <f t="shared" si="240"/>
        <v>0.10910923522741589</v>
      </c>
      <c r="BS71" s="35">
        <v>11784</v>
      </c>
      <c r="BT71" s="248">
        <f t="shared" si="241"/>
        <v>0.17230401910067639</v>
      </c>
      <c r="BU71" s="156">
        <v>508</v>
      </c>
      <c r="BV71" s="244">
        <f t="shared" si="242"/>
        <v>3.4623217922606919E-2</v>
      </c>
      <c r="BW71" s="35">
        <v>392287</v>
      </c>
      <c r="BX71" s="248">
        <f t="shared" si="243"/>
        <v>-1.1819264998904178E-2</v>
      </c>
      <c r="BY71" s="35">
        <v>186251</v>
      </c>
      <c r="BZ71" s="248">
        <f t="shared" si="244"/>
        <v>3.1552887224874482E-2</v>
      </c>
      <c r="CA71" s="35">
        <v>57093</v>
      </c>
      <c r="CB71" s="248">
        <f t="shared" si="245"/>
        <v>-2.5300896286811758E-2</v>
      </c>
      <c r="CC71" s="35">
        <v>34709</v>
      </c>
      <c r="CD71" s="248">
        <f t="shared" si="246"/>
        <v>-0.15028887583235406</v>
      </c>
      <c r="CE71" s="35">
        <v>112541</v>
      </c>
      <c r="CF71" s="248">
        <f t="shared" si="247"/>
        <v>-1.4932558404159413E-2</v>
      </c>
      <c r="CG71" s="156">
        <v>2196</v>
      </c>
      <c r="CH71" s="244">
        <f t="shared" si="248"/>
        <v>-0.23404255319148937</v>
      </c>
      <c r="CI71" s="35">
        <v>51884</v>
      </c>
      <c r="CJ71" s="248">
        <f t="shared" si="249"/>
        <v>0.12977963592021591</v>
      </c>
      <c r="CK71" s="35">
        <v>17980</v>
      </c>
      <c r="CL71" s="248">
        <f t="shared" si="250"/>
        <v>0.32167009703028526</v>
      </c>
      <c r="CM71" s="35">
        <v>21646</v>
      </c>
      <c r="CN71" s="248">
        <f t="shared" si="251"/>
        <v>0.16020796483893451</v>
      </c>
      <c r="CO71" s="35">
        <v>5173</v>
      </c>
      <c r="CP71" s="248">
        <f t="shared" si="252"/>
        <v>0.20526561043802416</v>
      </c>
      <c r="CQ71" s="35">
        <v>9652</v>
      </c>
      <c r="CR71" s="248">
        <f t="shared" si="253"/>
        <v>0.10688073394495423</v>
      </c>
      <c r="CS71" s="156">
        <v>2913</v>
      </c>
      <c r="CT71" s="244">
        <f t="shared" si="254"/>
        <v>1.1498154981549815</v>
      </c>
      <c r="CU71" s="35">
        <v>38965</v>
      </c>
      <c r="CV71" s="248">
        <f t="shared" si="255"/>
        <v>-3.9797930014785599E-2</v>
      </c>
      <c r="CW71" s="35">
        <v>11352</v>
      </c>
      <c r="CX71" s="248">
        <f t="shared" si="256"/>
        <v>1.6020764342611571E-2</v>
      </c>
      <c r="CY71" s="35">
        <v>6320</v>
      </c>
      <c r="CZ71" s="248">
        <f t="shared" si="257"/>
        <v>5.8271935699933053E-2</v>
      </c>
      <c r="DA71" s="35">
        <v>3170</v>
      </c>
      <c r="DB71" s="248">
        <f t="shared" si="258"/>
        <v>-4.1137326073805158E-2</v>
      </c>
      <c r="DC71" s="35">
        <v>18234</v>
      </c>
      <c r="DD71" s="248">
        <f t="shared" si="259"/>
        <v>-9.6879643387815739E-2</v>
      </c>
      <c r="DE71" s="156">
        <v>0</v>
      </c>
      <c r="DF71" s="244">
        <f t="shared" si="260"/>
        <v>-1</v>
      </c>
      <c r="DG71" s="35">
        <v>222885</v>
      </c>
      <c r="DH71" s="248">
        <f t="shared" si="261"/>
        <v>-4.8463735447431433E-2</v>
      </c>
      <c r="DI71" s="35">
        <v>64094</v>
      </c>
      <c r="DJ71" s="248">
        <f t="shared" si="262"/>
        <v>-9.4581646215188275E-3</v>
      </c>
      <c r="DK71" s="35">
        <v>130985</v>
      </c>
      <c r="DL71" s="248">
        <f t="shared" si="263"/>
        <v>-6.339604293140555E-2</v>
      </c>
      <c r="DM71" s="35">
        <v>11964</v>
      </c>
      <c r="DN71" s="248">
        <f t="shared" si="264"/>
        <v>-0.1503444357645054</v>
      </c>
      <c r="DO71" s="35">
        <v>12766</v>
      </c>
      <c r="DP71" s="248">
        <f t="shared" si="265"/>
        <v>-0.13882892606583919</v>
      </c>
      <c r="DQ71" s="156">
        <v>2998</v>
      </c>
      <c r="DR71" s="244">
        <f t="shared" si="266"/>
        <v>1.061898211829436</v>
      </c>
      <c r="DS71" s="35">
        <v>100643</v>
      </c>
      <c r="DT71" s="248">
        <f t="shared" si="267"/>
        <v>-2.0315389856906507E-2</v>
      </c>
      <c r="DU71" s="35">
        <v>59282</v>
      </c>
      <c r="DV71" s="248">
        <f t="shared" si="268"/>
        <v>-2.9818015187221825E-2</v>
      </c>
      <c r="DW71" s="35">
        <v>35871</v>
      </c>
      <c r="DX71" s="248">
        <f t="shared" si="269"/>
        <v>-0.13417813178855897</v>
      </c>
      <c r="DY71" s="35">
        <v>15757</v>
      </c>
      <c r="DZ71" s="248">
        <f t="shared" si="270"/>
        <v>-5.7420494699647051E-3</v>
      </c>
      <c r="EA71" s="35">
        <v>12779</v>
      </c>
      <c r="EB71" s="248">
        <f t="shared" si="271"/>
        <v>-0.14032963336696935</v>
      </c>
      <c r="EC71" s="156">
        <v>2745</v>
      </c>
      <c r="ED71" s="244">
        <f t="shared" si="272"/>
        <v>-0.26328502415458932</v>
      </c>
    </row>
    <row r="72" spans="1:134" s="17" customFormat="1" ht="15.75" x14ac:dyDescent="0.25">
      <c r="A72" s="242"/>
      <c r="B72" s="249">
        <v>2019</v>
      </c>
      <c r="C72" s="250">
        <f>SUM(C60:C71)</f>
        <v>15115709</v>
      </c>
      <c r="D72" s="251">
        <f>IFERROR(C72/C85-1,"-")</f>
        <v>-2.8613649603350444E-2</v>
      </c>
      <c r="E72" s="250">
        <f>SUM(E60:E71)</f>
        <v>5889454</v>
      </c>
      <c r="F72" s="251">
        <f>IFERROR(E72/E85-1,"-")</f>
        <v>-9.9997613020936793E-3</v>
      </c>
      <c r="G72" s="250">
        <f>SUM(G60:G71)</f>
        <v>4272615</v>
      </c>
      <c r="H72" s="251">
        <f>IFERROR(G72/G85-1,"-")</f>
        <v>-5.2598913439473427E-2</v>
      </c>
      <c r="I72" s="250">
        <f>SUM(I60:I71)</f>
        <v>2023196</v>
      </c>
      <c r="J72" s="251">
        <f>IFERROR(I72/I85-1,"-")</f>
        <v>-0.10208161078853384</v>
      </c>
      <c r="K72" s="250">
        <f>SUM(K60:K71)</f>
        <v>3065575</v>
      </c>
      <c r="L72" s="251">
        <f>IFERROR(K72/K85-1,"-")</f>
        <v>4.0596136644510672E-4</v>
      </c>
      <c r="M72" s="252">
        <f>SUM(M60:M71)</f>
        <v>343680</v>
      </c>
      <c r="N72" s="253">
        <f>IFERROR(M72/M85-1,"-")</f>
        <v>-8.3336667333466674E-2</v>
      </c>
      <c r="O72" s="250">
        <f>SUM(O60:O71)</f>
        <v>13147474</v>
      </c>
      <c r="P72" s="251">
        <f>IFERROR(O72/O85-1,"-")</f>
        <v>-4.8978276226587125E-2</v>
      </c>
      <c r="Q72" s="250">
        <f>SUM(Q60:Q71)</f>
        <v>5048209</v>
      </c>
      <c r="R72" s="251">
        <f>IFERROR(Q72/Q85-1,"-")</f>
        <v>-2.4281398892156858E-2</v>
      </c>
      <c r="S72" s="250">
        <f>SUM(S60:S71)</f>
        <v>3620756</v>
      </c>
      <c r="T72" s="251">
        <f>IFERROR(S72/S85-1,"-")</f>
        <v>-8.0056485949907552E-2</v>
      </c>
      <c r="U72" s="250">
        <f>SUM(U60:U71)</f>
        <v>1857792</v>
      </c>
      <c r="V72" s="251">
        <f>IFERROR(U72/U85-1,"-")</f>
        <v>-0.11479084234842074</v>
      </c>
      <c r="W72" s="250">
        <f>SUM(W60:W71)</f>
        <v>2756026</v>
      </c>
      <c r="X72" s="251">
        <f>IFERROR(W72/W85-1,"-")</f>
        <v>-1.222131624927203E-2</v>
      </c>
      <c r="Y72" s="252">
        <f>SUM(Y60:Y71)</f>
        <v>282923</v>
      </c>
      <c r="Z72" s="253">
        <f>IFERROR(Y72/Y85-1,"-")</f>
        <v>-9.8224644610186762E-2</v>
      </c>
      <c r="AA72" s="250">
        <f>SUM(AA60:AA71)</f>
        <v>1968234</v>
      </c>
      <c r="AB72" s="251">
        <f>IFERROR(AA72/AA85-1,"-")</f>
        <v>0.1335200424328391</v>
      </c>
      <c r="AC72" s="250">
        <f>SUM(AC60:AC71)</f>
        <v>841245</v>
      </c>
      <c r="AD72" s="251">
        <f>IFERROR(AC72/AC85-1,"-")</f>
        <v>8.5327574128475137E-2</v>
      </c>
      <c r="AE72" s="250">
        <f>SUM(AE60:AE71)</f>
        <v>651858</v>
      </c>
      <c r="AF72" s="251">
        <f>IFERROR(AE72/AE85-1,"-")</f>
        <v>0.13567474994904027</v>
      </c>
      <c r="AG72" s="250">
        <f>SUM(AG60:AG71)</f>
        <v>165403</v>
      </c>
      <c r="AH72" s="251">
        <f>IFERROR(AG72/AG85-1,"-")</f>
        <v>7.0528005384904224E-2</v>
      </c>
      <c r="AI72" s="250">
        <f>SUM(AI60:AI71)</f>
        <v>309550</v>
      </c>
      <c r="AJ72" s="251">
        <f>IFERROR(AI72/AI85-1,"-")</f>
        <v>0.12889579367336967</v>
      </c>
      <c r="AK72" s="252">
        <f>SUM(AK60:AK71)</f>
        <v>60757</v>
      </c>
      <c r="AL72" s="253">
        <f>IFERROR(AK72/AK85-1,"-")</f>
        <v>-7.0276365894715864E-3</v>
      </c>
      <c r="AM72" s="250">
        <f>SUM(AM60:AM71)</f>
        <v>2651378</v>
      </c>
      <c r="AN72" s="251">
        <f>IFERROR(AM72/AM85-1,"-")</f>
        <v>-0.13505167419161213</v>
      </c>
      <c r="AO72" s="250">
        <f>SUM(AO60:AO71)</f>
        <v>741999</v>
      </c>
      <c r="AP72" s="251">
        <f>IFERROR(AO72/AO85-1,"-")</f>
        <v>-0.13849871006843251</v>
      </c>
      <c r="AQ72" s="250">
        <f>SUM(AQ60:AQ71)</f>
        <v>874742</v>
      </c>
      <c r="AR72" s="251">
        <f>IFERROR(AQ72/AQ85-1,"-")</f>
        <v>-0.10627437397765949</v>
      </c>
      <c r="AS72" s="250">
        <f>SUM(AS60:AS71)</f>
        <v>775296</v>
      </c>
      <c r="AT72" s="251">
        <f>IFERROR(AS72/AS85-1,"-")</f>
        <v>-0.15291341163616501</v>
      </c>
      <c r="AU72" s="250">
        <f>SUM(AU60:AU71)</f>
        <v>397972</v>
      </c>
      <c r="AV72" s="251">
        <f>IFERROR(AU72/AU85-1,"-")</f>
        <v>-5.5292986599883687E-2</v>
      </c>
      <c r="AW72" s="252">
        <f>SUM(AW60:AW71)</f>
        <v>147165</v>
      </c>
      <c r="AX72" s="253">
        <f>IFERROR(AW72/AW85-1,"-")</f>
        <v>-8.722888320086164E-3</v>
      </c>
      <c r="AY72" s="250">
        <f>SUM(AY60:AY71)</f>
        <v>400098</v>
      </c>
      <c r="AZ72" s="251">
        <f>IFERROR(AY72/AY85-1,"-")</f>
        <v>-2.2157374549080511E-2</v>
      </c>
      <c r="BA72" s="250">
        <f>SUM(BA60:BA71)</f>
        <v>221117</v>
      </c>
      <c r="BB72" s="251">
        <f>IFERROR(BA72/BA85-1,"-")</f>
        <v>2.8288549717718992E-2</v>
      </c>
      <c r="BC72" s="250">
        <f>SUM(BC60:BC71)</f>
        <v>103474</v>
      </c>
      <c r="BD72" s="251">
        <f>IFERROR(BC72/BC85-1,"-")</f>
        <v>-9.8784141583054597E-2</v>
      </c>
      <c r="BE72" s="250">
        <f>SUM(BE60:BE71)</f>
        <v>15586</v>
      </c>
      <c r="BF72" s="251">
        <f>IFERROR(BE72/BE85-1,"-")</f>
        <v>-7.5344091124821988E-2</v>
      </c>
      <c r="BG72" s="250">
        <f>SUM(BG60:BG71)</f>
        <v>52863</v>
      </c>
      <c r="BH72" s="251">
        <f>IFERROR(BG72/BG85-1,"-")</f>
        <v>-5.9209823812066187E-2</v>
      </c>
      <c r="BI72" s="252">
        <f>SUM(BI60:BI71)</f>
        <v>7294</v>
      </c>
      <c r="BJ72" s="253">
        <f>IFERROR(BI72/BI85-1,"-")</f>
        <v>6.063690562745383E-2</v>
      </c>
      <c r="BK72" s="250">
        <f>SUM(BK60:BK71)</f>
        <v>583267</v>
      </c>
      <c r="BL72" s="251">
        <f>IFERROR(BK72/BK85-1,"-")</f>
        <v>2.3233633778128038E-3</v>
      </c>
      <c r="BM72" s="250">
        <f>SUM(BM60:BM71)</f>
        <v>219266</v>
      </c>
      <c r="BN72" s="251">
        <f>IFERROR(BM72/BM85-1,"-")</f>
        <v>9.1739236510473443E-2</v>
      </c>
      <c r="BO72" s="250">
        <f>SUM(BO60:BO71)</f>
        <v>95530</v>
      </c>
      <c r="BP72" s="251">
        <f>IFERROR(BO72/BO85-1,"-")</f>
        <v>-0.1215470629344908</v>
      </c>
      <c r="BQ72" s="250">
        <f>SUM(BQ60:BQ71)</f>
        <v>114092</v>
      </c>
      <c r="BR72" s="251">
        <f>IFERROR(BQ72/BQ85-1,"-")</f>
        <v>-0.11166133314646542</v>
      </c>
      <c r="BS72" s="250">
        <f>SUM(BS60:BS71)</f>
        <v>157728</v>
      </c>
      <c r="BT72" s="251">
        <f>IFERROR(BS72/BS85-1,"-")</f>
        <v>5.5036789297658872E-2</v>
      </c>
      <c r="BU72" s="252">
        <f>SUM(BU60:BU71)</f>
        <v>11419</v>
      </c>
      <c r="BV72" s="253">
        <f>IFERROR(BU72/BU85-1,"-")</f>
        <v>-0.2498850423700979</v>
      </c>
      <c r="BW72" s="250">
        <f>SUM(BW60:BW71)</f>
        <v>4939404</v>
      </c>
      <c r="BX72" s="251">
        <f>IFERROR(BW72/BW85-1,"-")</f>
        <v>-1.2441144186995046E-2</v>
      </c>
      <c r="BY72" s="250">
        <f>SUM(BY60:BY71)</f>
        <v>2247876</v>
      </c>
      <c r="BZ72" s="251">
        <f>IFERROR(BY72/BY85-1,"-")</f>
        <v>3.1125873030535267E-3</v>
      </c>
      <c r="CA72" s="250">
        <f>SUM(CA60:CA71)</f>
        <v>771922</v>
      </c>
      <c r="CB72" s="251">
        <f>IFERROR(CA72/CA85-1,"-")</f>
        <v>-9.9961056556606698E-2</v>
      </c>
      <c r="CC72" s="250">
        <f>SUM(CC60:CC71)</f>
        <v>492083</v>
      </c>
      <c r="CD72" s="251">
        <f>IFERROR(CC72/CC85-1,"-")</f>
        <v>-8.1910721548697163E-2</v>
      </c>
      <c r="CE72" s="250">
        <f>SUM(CE60:CE71)</f>
        <v>1420765</v>
      </c>
      <c r="CF72" s="251">
        <f>IFERROR(CE72/CE85-1,"-")</f>
        <v>1.4001386007321148E-2</v>
      </c>
      <c r="CG72" s="252">
        <f>SUM(CG60:CG71)</f>
        <v>36678</v>
      </c>
      <c r="CH72" s="253">
        <f>IFERROR(CG72/CG85-1,"-")</f>
        <v>-0.34763353076143211</v>
      </c>
      <c r="CI72" s="250">
        <f>SUM(CI60:CI71)</f>
        <v>583955</v>
      </c>
      <c r="CJ72" s="251">
        <f>IFERROR(CI72/CI85-1,"-")</f>
        <v>-5.7436255021879212E-2</v>
      </c>
      <c r="CK72" s="250">
        <f>SUM(CK60:CK71)</f>
        <v>182882</v>
      </c>
      <c r="CL72" s="251">
        <f>IFERROR(CK72/CK85-1,"-")</f>
        <v>-3.1724853606107772E-2</v>
      </c>
      <c r="CM72" s="250">
        <f>SUM(CM60:CM71)</f>
        <v>237795</v>
      </c>
      <c r="CN72" s="251">
        <f>IFERROR(CM72/CM85-1,"-")</f>
        <v>-8.6670502013557194E-3</v>
      </c>
      <c r="CO72" s="250">
        <f>SUM(CO60:CO71)</f>
        <v>51746</v>
      </c>
      <c r="CP72" s="251">
        <f>IFERROR(CO72/CO85-1,"-")</f>
        <v>-0.13644404392376752</v>
      </c>
      <c r="CQ72" s="250">
        <f>SUM(CQ60:CQ71)</f>
        <v>97063</v>
      </c>
      <c r="CR72" s="251">
        <f>IFERROR(CQ72/CQ85-1,"-")</f>
        <v>-0.16428743628598985</v>
      </c>
      <c r="CS72" s="252">
        <f>SUM(CS60:CS71)</f>
        <v>24292</v>
      </c>
      <c r="CT72" s="253">
        <f>IFERROR(CS72/CS85-1,"-")</f>
        <v>-0.10572816963628329</v>
      </c>
      <c r="CU72" s="250">
        <f>SUM(CU60:CU71)</f>
        <v>584856</v>
      </c>
      <c r="CV72" s="251">
        <f>IFERROR(CU72/CU85-1,"-")</f>
        <v>4.3599287679641385E-2</v>
      </c>
      <c r="CW72" s="250">
        <f>SUM(CW60:CW71)</f>
        <v>161861</v>
      </c>
      <c r="CX72" s="251">
        <f>IFERROR(CW72/CW85-1,"-")</f>
        <v>7.5817193294960505E-2</v>
      </c>
      <c r="CY72" s="250">
        <f>SUM(CY60:CY71)</f>
        <v>77915</v>
      </c>
      <c r="CZ72" s="251">
        <f>IFERROR(CY72/CY85-1,"-")</f>
        <v>-5.7084422499757981E-2</v>
      </c>
      <c r="DA72" s="250">
        <f>SUM(DA60:DA71)</f>
        <v>35696</v>
      </c>
      <c r="DB72" s="251">
        <f>IFERROR(DA72/DA85-1,"-")</f>
        <v>-3.7142934210881218E-2</v>
      </c>
      <c r="DC72" s="250">
        <f>SUM(DC60:DC71)</f>
        <v>311691</v>
      </c>
      <c r="DD72" s="251">
        <f>IFERROR(DC72/DC85-1,"-")</f>
        <v>6.9530038294192797E-2</v>
      </c>
      <c r="DE72" s="252">
        <f>SUM(DE60:DE71)</f>
        <v>1663</v>
      </c>
      <c r="DF72" s="253">
        <f>IFERROR(DE72/DE85-1,"-")</f>
        <v>1.0581683168316833</v>
      </c>
      <c r="DG72" s="250">
        <f>SUM(DG60:DG71)</f>
        <v>1536381</v>
      </c>
      <c r="DH72" s="251">
        <f>IFERROR(DG72/DG85-1,"-")</f>
        <v>-6.1361128726590275E-2</v>
      </c>
      <c r="DI72" s="250">
        <f>SUM(DI60:DI71)</f>
        <v>397797</v>
      </c>
      <c r="DJ72" s="251">
        <f>IFERROR(DI72/DI85-1,"-")</f>
        <v>-4.3336371528821527E-2</v>
      </c>
      <c r="DK72" s="250">
        <f>SUM(DK60:DK71)</f>
        <v>942683</v>
      </c>
      <c r="DL72" s="251">
        <f>IFERROR(DK72/DK85-1,"-")</f>
        <v>-5.1297482526631466E-2</v>
      </c>
      <c r="DM72" s="250">
        <f>SUM(DM60:DM71)</f>
        <v>84062</v>
      </c>
      <c r="DN72" s="251">
        <f>IFERROR(DM72/DM85-1,"-")</f>
        <v>-0.17037256353318531</v>
      </c>
      <c r="DO72" s="250">
        <f>SUM(DO60:DO71)</f>
        <v>95851</v>
      </c>
      <c r="DP72" s="251">
        <f>IFERROR(DO72/DO85-1,"-")</f>
        <v>-0.138665732104024</v>
      </c>
      <c r="DQ72" s="252">
        <f>SUM(DQ60:DQ71)</f>
        <v>17081</v>
      </c>
      <c r="DR72" s="253">
        <f>IFERROR(DQ72/DQ85-1,"-")</f>
        <v>-0.13797628059550848</v>
      </c>
      <c r="DS72" s="250">
        <f>SUM(DS60:DS71)</f>
        <v>1149249</v>
      </c>
      <c r="DT72" s="251">
        <f>IFERROR(DS72/DS85-1,"-")</f>
        <v>8.1405722436311834E-3</v>
      </c>
      <c r="DU72" s="250">
        <f>SUM(DU60:DU71)</f>
        <v>671326</v>
      </c>
      <c r="DV72" s="251">
        <f>IFERROR(DU72/DU85-1,"-")</f>
        <v>-1.370446658654767E-2</v>
      </c>
      <c r="DW72" s="250">
        <f>SUM(DW60:DW71)</f>
        <v>416357</v>
      </c>
      <c r="DX72" s="251">
        <f>IFERROR(DW72/DW85-1,"-")</f>
        <v>-8.1033656976500335E-2</v>
      </c>
      <c r="DY72" s="250">
        <f>SUM(DY60:DY71)</f>
        <v>198657</v>
      </c>
      <c r="DZ72" s="251">
        <f>IFERROR(DY72/DY85-1,"-")</f>
        <v>-2.5364647470649149E-2</v>
      </c>
      <c r="EA72" s="250">
        <f>SUM(EA60:EA71)</f>
        <v>153100</v>
      </c>
      <c r="EB72" s="251">
        <f>IFERROR(EA72/EA85-1,"-")</f>
        <v>-8.9340946942660038E-2</v>
      </c>
      <c r="EC72" s="252">
        <f>SUM(EC60:EC71)</f>
        <v>34395</v>
      </c>
      <c r="ED72" s="253">
        <f>IFERROR(EC72/EC85-1,"-")</f>
        <v>-2.8444720637252119E-2</v>
      </c>
    </row>
    <row r="73" spans="1:134" s="17" customFormat="1" outlineLevel="1" x14ac:dyDescent="0.25">
      <c r="A73" s="242"/>
      <c r="B73" s="34" t="s">
        <v>61</v>
      </c>
      <c r="C73" s="35">
        <v>1302939</v>
      </c>
      <c r="D73" s="248">
        <f>IFERROR(C73/C86-1,"-")</f>
        <v>1.2272140702315193E-2</v>
      </c>
      <c r="E73" s="35">
        <v>503856</v>
      </c>
      <c r="F73" s="248">
        <f>IFERROR(E73/E86-1,"-")</f>
        <v>-6.2262008896167953E-2</v>
      </c>
      <c r="G73" s="35">
        <v>438555</v>
      </c>
      <c r="H73" s="248">
        <f>IFERROR(G73/G86-1,"-")</f>
        <v>9.2103723145960048E-2</v>
      </c>
      <c r="I73" s="35">
        <v>184199</v>
      </c>
      <c r="J73" s="248">
        <f>IFERROR(I73/I86-1,"-")</f>
        <v>-0.10361088130809282</v>
      </c>
      <c r="K73" s="35">
        <v>222283</v>
      </c>
      <c r="L73" s="248">
        <f>IFERROR(K73/K86-1,"-")</f>
        <v>-0.1041202335994712</v>
      </c>
      <c r="M73" s="156">
        <v>50215</v>
      </c>
      <c r="N73" s="244">
        <f>IFERROR(M73/M86-1,"-")</f>
        <v>-0.11801384058734676</v>
      </c>
      <c r="O73" s="35">
        <v>1203941</v>
      </c>
      <c r="P73" s="248">
        <f>IFERROR(O73/O86-1,"-")</f>
        <v>1.7362771824092293E-2</v>
      </c>
      <c r="Q73" s="35">
        <v>457118</v>
      </c>
      <c r="R73" s="248">
        <f>IFERROR(Q73/Q86-1,"-")</f>
        <v>-6.8560308905484257E-2</v>
      </c>
      <c r="S73" s="35">
        <v>404374</v>
      </c>
      <c r="T73" s="248">
        <f>IFERROR(S73/S86-1,"-")</f>
        <v>0.10168341729078523</v>
      </c>
      <c r="U73" s="35">
        <v>174425</v>
      </c>
      <c r="V73" s="248">
        <f>IFERROR(U73/U86-1,"-")</f>
        <v>-0.10599879040111526</v>
      </c>
      <c r="W73" s="35">
        <v>206247</v>
      </c>
      <c r="X73" s="248">
        <f>IFERROR(W73/W86-1,"-")</f>
        <v>-0.10307112912484562</v>
      </c>
      <c r="Y73" s="156">
        <v>44980</v>
      </c>
      <c r="Z73" s="244">
        <f>IFERROR(Y73/Y86-1,"-")</f>
        <v>-0.12439166828888459</v>
      </c>
      <c r="AA73" s="35">
        <v>98998</v>
      </c>
      <c r="AB73" s="248">
        <f>IFERROR(AA73/AA86-1,"-")</f>
        <v>-4.5793212464698474E-2</v>
      </c>
      <c r="AC73" s="35">
        <v>46738</v>
      </c>
      <c r="AD73" s="248">
        <f>IFERROR(AC73/AC86-1,"-")</f>
        <v>4.1465248684069422E-3</v>
      </c>
      <c r="AE73" s="35">
        <v>34182</v>
      </c>
      <c r="AF73" s="248">
        <f>IFERROR(AE73/AE86-1,"-")</f>
        <v>-9.734051799061394E-3</v>
      </c>
      <c r="AG73" s="35">
        <v>9775</v>
      </c>
      <c r="AH73" s="248">
        <f>IFERROR(AG73/AG86-1,"-")</f>
        <v>-5.8647919876733456E-2</v>
      </c>
      <c r="AI73" s="35">
        <v>16036</v>
      </c>
      <c r="AJ73" s="248">
        <f>IFERROR(AI73/AI86-1,"-")</f>
        <v>-0.11739776542462432</v>
      </c>
      <c r="AK73" s="156">
        <v>5235</v>
      </c>
      <c r="AL73" s="244">
        <f>IFERROR(AK73/AK86-1,"-")</f>
        <v>-5.9130122214234415E-2</v>
      </c>
      <c r="AM73" s="35">
        <v>261518</v>
      </c>
      <c r="AN73" s="248">
        <f>IFERROR(AM73/AM86-1,"-")</f>
        <v>4.2739404862060848E-2</v>
      </c>
      <c r="AO73" s="35">
        <v>75189</v>
      </c>
      <c r="AP73" s="248">
        <f>IFERROR(AO73/AO86-1,"-")</f>
        <v>-0.20986759142496847</v>
      </c>
      <c r="AQ73" s="35">
        <v>97291</v>
      </c>
      <c r="AR73" s="248">
        <f>IFERROR(AQ73/AQ86-1,"-")</f>
        <v>2.5832709482185967E-2</v>
      </c>
      <c r="AS73" s="35">
        <v>65488</v>
      </c>
      <c r="AT73" s="248">
        <f>IFERROR(AS73/AS86-1,"-")</f>
        <v>-0.31443406892508685</v>
      </c>
      <c r="AU73" s="35">
        <v>34551</v>
      </c>
      <c r="AV73" s="248">
        <f>IFERROR(AU73/AU86-1,"-")</f>
        <v>-0.33360978244098138</v>
      </c>
      <c r="AW73" s="156">
        <v>22341</v>
      </c>
      <c r="AX73" s="244">
        <f>IFERROR(AW73/AW86-1,"-")</f>
        <v>-0.21134566506636543</v>
      </c>
      <c r="AY73" s="35">
        <v>33059</v>
      </c>
      <c r="AZ73" s="248">
        <f>IFERROR(AY73/AY86-1,"-")</f>
        <v>1.0391515633118464E-2</v>
      </c>
      <c r="BA73" s="35">
        <v>19567</v>
      </c>
      <c r="BB73" s="248">
        <f>IFERROR(BA73/BA86-1,"-")</f>
        <v>6.4928703602917137E-2</v>
      </c>
      <c r="BC73" s="35">
        <v>7850</v>
      </c>
      <c r="BD73" s="248">
        <f>IFERROR(BC73/BC86-1,"-")</f>
        <v>-1.1583983883152849E-2</v>
      </c>
      <c r="BE73" s="35">
        <v>1539</v>
      </c>
      <c r="BF73" s="248">
        <f>IFERROR(BE73/BE86-1,"-")</f>
        <v>2.4633821571238279E-2</v>
      </c>
      <c r="BG73" s="35">
        <v>3901</v>
      </c>
      <c r="BH73" s="248">
        <f>IFERROR(BG73/BG86-1,"-")</f>
        <v>-1.9356460532931163E-2</v>
      </c>
      <c r="BI73" s="156">
        <v>403</v>
      </c>
      <c r="BJ73" s="244">
        <f>IFERROR(BI73/BI86-1,"-")</f>
        <v>-0.20039682539682535</v>
      </c>
      <c r="BK73" s="35">
        <v>34202</v>
      </c>
      <c r="BL73" s="248">
        <f>IFERROR(BK73/BK86-1,"-")</f>
        <v>-4.2550809025250547E-2</v>
      </c>
      <c r="BM73" s="35">
        <v>13264</v>
      </c>
      <c r="BN73" s="248">
        <f>IFERROR(BM73/BM86-1,"-")</f>
        <v>-5.5741439453264041E-2</v>
      </c>
      <c r="BO73" s="35">
        <v>5529</v>
      </c>
      <c r="BP73" s="248">
        <f>IFERROR(BO73/BO86-1,"-")</f>
        <v>-0.14425011608110194</v>
      </c>
      <c r="BQ73" s="35">
        <v>8279</v>
      </c>
      <c r="BR73" s="248">
        <f>IFERROR(BQ73/BQ86-1,"-")</f>
        <v>0.16327104116903191</v>
      </c>
      <c r="BS73" s="35">
        <v>7579</v>
      </c>
      <c r="BT73" s="248">
        <f>IFERROR(BS73/BS86-1,"-")</f>
        <v>-8.5986493005306364E-2</v>
      </c>
      <c r="BU73" s="156">
        <v>733</v>
      </c>
      <c r="BV73" s="244">
        <f>IFERROR(BU73/BU86-1,"-")</f>
        <v>-3.8057742782152237E-2</v>
      </c>
      <c r="BW73" s="35">
        <v>357764</v>
      </c>
      <c r="BX73" s="248">
        <f>IFERROR(BW73/BW86-1,"-")</f>
        <v>1.4481493349061569E-2</v>
      </c>
      <c r="BY73" s="35">
        <v>173751</v>
      </c>
      <c r="BZ73" s="248">
        <f>IFERROR(BY73/BY86-1,"-")</f>
        <v>9.7458070365075145E-3</v>
      </c>
      <c r="CA73" s="35">
        <v>67549</v>
      </c>
      <c r="CB73" s="248">
        <f>IFERROR(CA73/CA86-1,"-")</f>
        <v>0.19190796322763926</v>
      </c>
      <c r="CC73" s="35">
        <v>48246</v>
      </c>
      <c r="CD73" s="248">
        <f>IFERROR(CC73/CC86-1,"-")</f>
        <v>0.28807133703545484</v>
      </c>
      <c r="CE73" s="35">
        <v>94613</v>
      </c>
      <c r="CF73" s="248">
        <f>IFERROR(CE73/CE86-1,"-")</f>
        <v>-5.8726968840781546E-2</v>
      </c>
      <c r="CG73" s="156">
        <v>8812</v>
      </c>
      <c r="CH73" s="244">
        <f>IFERROR(CG73/CG86-1,"-")</f>
        <v>-0.1052898771448878</v>
      </c>
      <c r="CI73" s="35">
        <v>51873</v>
      </c>
      <c r="CJ73" s="248">
        <f>IFERROR(CI73/CI86-1,"-")</f>
        <v>6.0428889752028869E-2</v>
      </c>
      <c r="CK73" s="35">
        <v>15310</v>
      </c>
      <c r="CL73" s="248">
        <f>IFERROR(CK73/CK86-1,"-")</f>
        <v>9.9856321839080442E-2</v>
      </c>
      <c r="CM73" s="35">
        <v>20817</v>
      </c>
      <c r="CN73" s="248">
        <f>IFERROR(CM73/CM86-1,"-")</f>
        <v>0.16088556770020079</v>
      </c>
      <c r="CO73" s="35">
        <v>5074</v>
      </c>
      <c r="CP73" s="248">
        <f>IFERROR(CO73/CO86-1,"-")</f>
        <v>-7.5268817204301119E-2</v>
      </c>
      <c r="CQ73" s="35">
        <v>9619</v>
      </c>
      <c r="CR73" s="248">
        <f>IFERROR(CQ73/CQ86-1,"-")</f>
        <v>4.4635099913119092E-2</v>
      </c>
      <c r="CS73" s="156">
        <v>2534</v>
      </c>
      <c r="CT73" s="244">
        <f>IFERROR(CS73/CS86-1,"-")</f>
        <v>-5.0936329588014972E-2</v>
      </c>
      <c r="CU73" s="35">
        <v>40384</v>
      </c>
      <c r="CV73" s="248">
        <f>IFERROR(CU73/CU86-1,"-")</f>
        <v>0.10516953559015896</v>
      </c>
      <c r="CW73" s="35">
        <v>10960</v>
      </c>
      <c r="CX73" s="248">
        <f>IFERROR(CW73/CW86-1,"-")</f>
        <v>0.12042527090574517</v>
      </c>
      <c r="CY73" s="35">
        <v>6960</v>
      </c>
      <c r="CZ73" s="248">
        <f>IFERROR(CY73/CY86-1,"-")</f>
        <v>7.4074074074074181E-2</v>
      </c>
      <c r="DA73" s="35">
        <v>3608</v>
      </c>
      <c r="DB73" s="248">
        <f>IFERROR(DA73/DA86-1,"-")</f>
        <v>6.7771530038472916E-2</v>
      </c>
      <c r="DC73" s="35">
        <v>19021</v>
      </c>
      <c r="DD73" s="248">
        <f>IFERROR(DC73/DC86-1,"-")</f>
        <v>0.10664417035140805</v>
      </c>
      <c r="DE73" s="156">
        <v>285</v>
      </c>
      <c r="DF73" s="244">
        <f>IFERROR(DE73/DE86-1,"-")</f>
        <v>2.064516129032258</v>
      </c>
      <c r="DG73" s="35">
        <v>258264</v>
      </c>
      <c r="DH73" s="248">
        <f>IFERROR(DG73/DG86-1,"-")</f>
        <v>1.8656274898041225E-2</v>
      </c>
      <c r="DI73" s="35">
        <v>66982</v>
      </c>
      <c r="DJ73" s="248">
        <f>IFERROR(DI73/DI86-1,"-")</f>
        <v>-0.20596045331689505</v>
      </c>
      <c r="DK73" s="35">
        <v>150918</v>
      </c>
      <c r="DL73" s="248">
        <f>IFERROR(DK73/DK86-1,"-")</f>
        <v>0.16824064899677982</v>
      </c>
      <c r="DM73" s="35">
        <v>17150</v>
      </c>
      <c r="DN73" s="248">
        <f>IFERROR(DM73/DM86-1,"-")</f>
        <v>-6.2687872328797023E-2</v>
      </c>
      <c r="DO73" s="35">
        <v>17452</v>
      </c>
      <c r="DP73" s="248">
        <f>IFERROR(DO73/DO86-1,"-")</f>
        <v>-4.4145032314601873E-2</v>
      </c>
      <c r="DQ73" s="156">
        <v>4675</v>
      </c>
      <c r="DR73" s="244">
        <f>IFERROR(DQ73/DQ86-1,"-")</f>
        <v>2.7246758954076133E-2</v>
      </c>
      <c r="DS73" s="35">
        <v>93179</v>
      </c>
      <c r="DT73" s="248">
        <f>IFERROR(DS73/DS86-1,"-")</f>
        <v>-9.6743861417811328E-2</v>
      </c>
      <c r="DU73" s="35">
        <v>57450</v>
      </c>
      <c r="DV73" s="248">
        <f>IFERROR(DU73/DU86-1,"-")</f>
        <v>-7.5149002332209891E-3</v>
      </c>
      <c r="DW73" s="35">
        <v>37794</v>
      </c>
      <c r="DX73" s="248">
        <f>IFERROR(DW73/DW86-1,"-")</f>
        <v>4.8202795651209218E-2</v>
      </c>
      <c r="DY73" s="35">
        <v>15184</v>
      </c>
      <c r="DZ73" s="248">
        <f>IFERROR(DY73/DY86-1,"-")</f>
        <v>-5.3484602917342028E-2</v>
      </c>
      <c r="EA73" s="35">
        <v>14255</v>
      </c>
      <c r="EB73" s="248">
        <f>IFERROR(EA73/EA86-1,"-")</f>
        <v>-3.9873375092611352E-2</v>
      </c>
      <c r="EC73" s="156">
        <v>4792</v>
      </c>
      <c r="ED73" s="244">
        <f>IFERROR(EC73/EC86-1,"-")</f>
        <v>0.18525847143210483</v>
      </c>
    </row>
    <row r="74" spans="1:134" s="17" customFormat="1" outlineLevel="1" x14ac:dyDescent="0.25">
      <c r="A74" s="242"/>
      <c r="B74" s="34" t="s">
        <v>63</v>
      </c>
      <c r="C74" s="35">
        <v>1280978</v>
      </c>
      <c r="D74" s="248">
        <f t="shared" ref="D74:D84" si="273">IFERROR(C74/C87-1,"-")</f>
        <v>-5.128221059490623E-3</v>
      </c>
      <c r="E74" s="35">
        <v>484485</v>
      </c>
      <c r="F74" s="248">
        <f t="shared" ref="F74" si="274">IFERROR(E74/E87-1,"-")</f>
        <v>-4.1633368411890803E-2</v>
      </c>
      <c r="G74" s="35">
        <v>396707</v>
      </c>
      <c r="H74" s="248">
        <f t="shared" ref="H74" si="275">IFERROR(G74/G87-1,"-")</f>
        <v>3.2625926340476896E-2</v>
      </c>
      <c r="I74" s="35">
        <v>181218</v>
      </c>
      <c r="J74" s="248">
        <f t="shared" ref="J74" si="276">IFERROR(I74/I87-1,"-")</f>
        <v>-9.93180162881524E-5</v>
      </c>
      <c r="K74" s="35">
        <v>246215</v>
      </c>
      <c r="L74" s="248">
        <f t="shared" ref="L74" si="277">IFERROR(K74/K87-1,"-")</f>
        <v>5.1603148637740182E-2</v>
      </c>
      <c r="M74" s="156">
        <v>40282</v>
      </c>
      <c r="N74" s="244">
        <f t="shared" ref="N74" si="278">IFERROR(M74/M87-1,"-")</f>
        <v>-2.8623791265764753E-2</v>
      </c>
      <c r="O74" s="35">
        <v>1183924</v>
      </c>
      <c r="P74" s="248">
        <f t="shared" ref="P74" si="279">IFERROR(O74/O87-1,"-")</f>
        <v>-2.1956047371018972E-4</v>
      </c>
      <c r="Q74" s="35">
        <v>437329</v>
      </c>
      <c r="R74" s="248">
        <f t="shared" ref="R74" si="280">IFERROR(Q74/Q87-1,"-")</f>
        <v>-4.7159534091255728E-2</v>
      </c>
      <c r="S74" s="35">
        <v>365544</v>
      </c>
      <c r="T74" s="248">
        <f t="shared" ref="T74" si="281">IFERROR(S74/S87-1,"-")</f>
        <v>4.2740065209763811E-2</v>
      </c>
      <c r="U74" s="35">
        <v>172746</v>
      </c>
      <c r="V74" s="248">
        <f t="shared" ref="V74" si="282">IFERROR(U74/U87-1,"-")</f>
        <v>-4.6957553828337328E-3</v>
      </c>
      <c r="W74" s="35">
        <v>230396</v>
      </c>
      <c r="X74" s="248">
        <f t="shared" ref="X74" si="283">IFERROR(W74/W87-1,"-")</f>
        <v>5.7366817197195052E-2</v>
      </c>
      <c r="Y74" s="156">
        <v>35724</v>
      </c>
      <c r="Z74" s="244">
        <f t="shared" ref="Z74" si="284">IFERROR(Y74/Y87-1,"-")</f>
        <v>-7.3042891616284855E-2</v>
      </c>
      <c r="AA74" s="35">
        <v>97055</v>
      </c>
      <c r="AB74" s="248">
        <f t="shared" ref="AB74" si="285">IFERROR(AA74/AA87-1,"-")</f>
        <v>-6.1336402410127944E-2</v>
      </c>
      <c r="AC74" s="35">
        <v>47156</v>
      </c>
      <c r="AD74" s="248">
        <f t="shared" ref="AD74" si="286">IFERROR(AC74/AC87-1,"-")</f>
        <v>1.2844194338244685E-2</v>
      </c>
      <c r="AE74" s="35">
        <v>31163</v>
      </c>
      <c r="AF74" s="248">
        <f t="shared" ref="AF74" si="287">IFERROR(AE74/AE87-1,"-")</f>
        <v>-7.286088301796978E-2</v>
      </c>
      <c r="AG74" s="35">
        <v>8472</v>
      </c>
      <c r="AH74" s="248">
        <f t="shared" ref="AH74" si="288">IFERROR(AG74/AG87-1,"-")</f>
        <v>0.10384364820846903</v>
      </c>
      <c r="AI74" s="35">
        <v>15820</v>
      </c>
      <c r="AJ74" s="248">
        <f t="shared" ref="AJ74" si="289">IFERROR(AI74/AI87-1,"-")</f>
        <v>-2.5682084128841542E-2</v>
      </c>
      <c r="AK74" s="156">
        <v>4558</v>
      </c>
      <c r="AL74" s="244">
        <f t="shared" ref="AL74" si="290">IFERROR(AK74/AK87-1,"-")</f>
        <v>0.5551006482429206</v>
      </c>
      <c r="AM74" s="35">
        <v>253423</v>
      </c>
      <c r="AN74" s="248">
        <f t="shared" ref="AN74" si="291">IFERROR(AM74/AM87-1,"-")</f>
        <v>6.1350900851851575E-2</v>
      </c>
      <c r="AO74" s="35">
        <v>71490</v>
      </c>
      <c r="AP74" s="248">
        <f t="shared" ref="AP74" si="292">IFERROR(AO74/AO87-1,"-")</f>
        <v>5.5327566354698821E-2</v>
      </c>
      <c r="AQ74" s="35">
        <v>82986</v>
      </c>
      <c r="AR74" s="248">
        <f t="shared" ref="AR74" si="293">IFERROR(AQ74/AQ87-1,"-")</f>
        <v>0.1162884545540146</v>
      </c>
      <c r="AS74" s="35">
        <v>72996</v>
      </c>
      <c r="AT74" s="248">
        <f t="shared" ref="AT74" si="294">IFERROR(AS74/AS87-1,"-")</f>
        <v>3.3732687569037356E-2</v>
      </c>
      <c r="AU74" s="35">
        <v>38260</v>
      </c>
      <c r="AV74" s="248">
        <f t="shared" ref="AV74" si="295">IFERROR(AU74/AU87-1,"-")</f>
        <v>0.10578034682080917</v>
      </c>
      <c r="AW74" s="156">
        <v>16525</v>
      </c>
      <c r="AX74" s="244">
        <f t="shared" ref="AX74" si="296">IFERROR(AW74/AW87-1,"-")</f>
        <v>0.33244637961619095</v>
      </c>
      <c r="AY74" s="35">
        <v>32692</v>
      </c>
      <c r="AZ74" s="248">
        <f t="shared" ref="AZ74" si="297">IFERROR(AY74/AY87-1,"-")</f>
        <v>8.4491623818212069E-2</v>
      </c>
      <c r="BA74" s="35">
        <v>18496</v>
      </c>
      <c r="BB74" s="248">
        <f t="shared" ref="BB74" si="298">IFERROR(BA74/BA87-1,"-")</f>
        <v>-2.974348213817346E-2</v>
      </c>
      <c r="BC74" s="35">
        <v>7881</v>
      </c>
      <c r="BD74" s="248">
        <f t="shared" ref="BD74" si="299">IFERROR(BC74/BC87-1,"-")</f>
        <v>9.3823733518390018E-2</v>
      </c>
      <c r="BE74" s="35">
        <v>1034</v>
      </c>
      <c r="BF74" s="248">
        <f t="shared" ref="BF74" si="300">IFERROR(BE74/BE87-1,"-")</f>
        <v>-6.0000000000000053E-2</v>
      </c>
      <c r="BG74" s="35">
        <v>4492</v>
      </c>
      <c r="BH74" s="248">
        <f t="shared" ref="BH74" si="301">IFERROR(BG74/BG87-1,"-")</f>
        <v>0.43652062679884884</v>
      </c>
      <c r="BI74" s="156">
        <v>670</v>
      </c>
      <c r="BJ74" s="244">
        <f t="shared" ref="BJ74" si="302">IFERROR(BI74/BI87-1,"-")</f>
        <v>4.3613707165109039E-2</v>
      </c>
      <c r="BK74" s="35">
        <v>46633</v>
      </c>
      <c r="BL74" s="248">
        <f t="shared" ref="BL74" si="303">IFERROR(BK74/BK87-1,"-")</f>
        <v>-0.17718570798412003</v>
      </c>
      <c r="BM74" s="35">
        <v>15862</v>
      </c>
      <c r="BN74" s="248">
        <f t="shared" ref="BN74" si="304">IFERROR(BM74/BM87-1,"-")</f>
        <v>-0.22484484190978837</v>
      </c>
      <c r="BO74" s="35">
        <v>8545</v>
      </c>
      <c r="BP74" s="248">
        <f t="shared" ref="BP74" si="305">IFERROR(BO74/BO87-1,"-")</f>
        <v>-3.435416431235172E-2</v>
      </c>
      <c r="BQ74" s="35">
        <v>9851</v>
      </c>
      <c r="BR74" s="248">
        <f t="shared" ref="BR74" si="306">IFERROR(BQ74/BQ87-1,"-")</f>
        <v>-4.977331918587824E-2</v>
      </c>
      <c r="BS74" s="35">
        <v>12695</v>
      </c>
      <c r="BT74" s="248">
        <f t="shared" ref="BT74" si="307">IFERROR(BS74/BS87-1,"-")</f>
        <v>-0.23079253514299569</v>
      </c>
      <c r="BU74" s="156">
        <v>831</v>
      </c>
      <c r="BV74" s="244">
        <f t="shared" ref="BV74" si="308">IFERROR(BU74/BU87-1,"-")</f>
        <v>-0.49909584086799275</v>
      </c>
      <c r="BW74" s="35">
        <v>376026</v>
      </c>
      <c r="BX74" s="248">
        <f t="shared" ref="BX74" si="309">IFERROR(BW74/BW87-1,"-")</f>
        <v>-1.9560501449698564E-2</v>
      </c>
      <c r="BY74" s="35">
        <v>170525</v>
      </c>
      <c r="BZ74" s="248">
        <f t="shared" ref="BZ74" si="310">IFERROR(BY74/BY87-1,"-")</f>
        <v>-6.4119028802247957E-2</v>
      </c>
      <c r="CA74" s="35">
        <v>56904</v>
      </c>
      <c r="CB74" s="248">
        <f t="shared" ref="CB74" si="311">IFERROR(CA74/CA87-1,"-")</f>
        <v>-5.8613330686386411E-2</v>
      </c>
      <c r="CC74" s="35">
        <v>41993</v>
      </c>
      <c r="CD74" s="248">
        <f t="shared" ref="CD74" si="312">IFERROR(CC74/CC87-1,"-")</f>
        <v>-2.8142285172070625E-2</v>
      </c>
      <c r="CE74" s="35">
        <v>110448</v>
      </c>
      <c r="CF74" s="248">
        <f t="shared" ref="CF74" si="313">IFERROR(CE74/CE87-1,"-")</f>
        <v>8.4365028717294122E-2</v>
      </c>
      <c r="CG74" s="156">
        <v>6931</v>
      </c>
      <c r="CH74" s="244">
        <f t="shared" ref="CH74" si="314">IFERROR(CG74/CG87-1,"-")</f>
        <v>-0.35877509482838377</v>
      </c>
      <c r="CI74" s="35">
        <v>50806</v>
      </c>
      <c r="CJ74" s="248">
        <f t="shared" ref="CJ74" si="315">IFERROR(CI74/CI87-1,"-")</f>
        <v>-1.1306361531126519E-2</v>
      </c>
      <c r="CK74" s="35">
        <v>16378</v>
      </c>
      <c r="CL74" s="248">
        <f t="shared" ref="CL74" si="316">IFERROR(CK74/CK87-1,"-")</f>
        <v>-3.7776863874038002E-2</v>
      </c>
      <c r="CM74" s="35">
        <v>18805</v>
      </c>
      <c r="CN74" s="248">
        <f t="shared" ref="CN74" si="317">IFERROR(CM74/CM87-1,"-")</f>
        <v>4.9796237369508223E-2</v>
      </c>
      <c r="CO74" s="35">
        <v>6100</v>
      </c>
      <c r="CP74" s="248">
        <f t="shared" ref="CP74" si="318">IFERROR(CO74/CO87-1,"-")</f>
        <v>-0.26078526417838099</v>
      </c>
      <c r="CQ74" s="35">
        <v>12095</v>
      </c>
      <c r="CR74" s="248">
        <f t="shared" ref="CR74" si="319">IFERROR(CQ74/CQ87-1,"-")</f>
        <v>0.12532564197990315</v>
      </c>
      <c r="CS74" s="156">
        <v>3027</v>
      </c>
      <c r="CT74" s="244">
        <f t="shared" ref="CT74" si="320">IFERROR(CS74/CS87-1,"-")</f>
        <v>-1.46484375E-2</v>
      </c>
      <c r="CU74" s="35">
        <v>34560</v>
      </c>
      <c r="CV74" s="248">
        <f t="shared" ref="CV74" si="321">IFERROR(CU74/CU87-1,"-")</f>
        <v>4.0963855421686679E-2</v>
      </c>
      <c r="CW74" s="35">
        <v>9066</v>
      </c>
      <c r="CX74" s="248">
        <f t="shared" ref="CX74" si="322">IFERROR(CW74/CW87-1,"-")</f>
        <v>-1.3492927094668095E-2</v>
      </c>
      <c r="CY74" s="35">
        <v>6588</v>
      </c>
      <c r="CZ74" s="248">
        <f t="shared" ref="CZ74" si="323">IFERROR(CY74/CY87-1,"-")</f>
        <v>0.28196147110332759</v>
      </c>
      <c r="DA74" s="35">
        <v>2447</v>
      </c>
      <c r="DB74" s="248">
        <f t="shared" ref="DB74" si="324">IFERROR(DA74/DA87-1,"-")</f>
        <v>-4.7489295445698687E-2</v>
      </c>
      <c r="DC74" s="35">
        <v>16671</v>
      </c>
      <c r="DD74" s="248">
        <f t="shared" ref="DD74" si="325">IFERROR(DC74/DC87-1,"-")</f>
        <v>9.0182786587580388E-3</v>
      </c>
      <c r="DE74" s="156">
        <v>47</v>
      </c>
      <c r="DF74" s="244">
        <f t="shared" ref="DF74" si="326">IFERROR(DE74/DE87-1,"-")</f>
        <v>-0.70253164556962022</v>
      </c>
      <c r="DG74" s="35">
        <v>239837</v>
      </c>
      <c r="DH74" s="248">
        <f t="shared" ref="DH74" si="327">IFERROR(DG74/DG87-1,"-")</f>
        <v>-2.3516670534540096E-2</v>
      </c>
      <c r="DI74" s="35">
        <v>64621</v>
      </c>
      <c r="DJ74" s="248">
        <f t="shared" ref="DJ74" si="328">IFERROR(DI74/DI87-1,"-")</f>
        <v>-0.14340062832222056</v>
      </c>
      <c r="DK74" s="35">
        <v>139414</v>
      </c>
      <c r="DL74" s="248">
        <f t="shared" ref="DL74" si="329">IFERROR(DK74/DK87-1,"-")</f>
        <v>2.377805193279281E-2</v>
      </c>
      <c r="DM74" s="35">
        <v>15307</v>
      </c>
      <c r="DN74" s="248">
        <f t="shared" ref="DN74" si="330">IFERROR(DM74/DM87-1,"-")</f>
        <v>-4.6292834890965695E-2</v>
      </c>
      <c r="DO74" s="35">
        <v>16985</v>
      </c>
      <c r="DP74" s="248">
        <f t="shared" ref="DP74" si="331">IFERROR(DO74/DO87-1,"-")</f>
        <v>3.5165772793759098E-2</v>
      </c>
      <c r="DQ74" s="156">
        <v>4045</v>
      </c>
      <c r="DR74" s="244">
        <f t="shared" ref="DR74" si="332">IFERROR(DQ74/DQ87-1,"-")</f>
        <v>-0.35681348386070921</v>
      </c>
      <c r="DS74" s="35">
        <v>89609</v>
      </c>
      <c r="DT74" s="248">
        <f t="shared" ref="DT74" si="333">IFERROR(DS74/DS87-1,"-")</f>
        <v>4.8855855328612474E-2</v>
      </c>
      <c r="DU74" s="35">
        <v>52502</v>
      </c>
      <c r="DV74" s="248">
        <f t="shared" ref="DV74" si="334">IFERROR(DU74/DU87-1,"-")</f>
        <v>5.1954557294275672E-2</v>
      </c>
      <c r="DW74" s="35">
        <v>35396</v>
      </c>
      <c r="DX74" s="248">
        <f t="shared" ref="DX74" si="335">IFERROR(DW74/DW87-1,"-")</f>
        <v>0.13806186097357087</v>
      </c>
      <c r="DY74" s="35">
        <v>16477</v>
      </c>
      <c r="DZ74" s="248">
        <f t="shared" ref="DZ74" si="336">IFERROR(DY74/DY87-1,"-")</f>
        <v>0.12180010893246185</v>
      </c>
      <c r="EA74" s="35">
        <v>13843</v>
      </c>
      <c r="EB74" s="248">
        <f t="shared" ref="EB74" si="337">IFERROR(EA74/EA87-1,"-")</f>
        <v>2.2000738279807974E-2</v>
      </c>
      <c r="EC74" s="156">
        <v>3191</v>
      </c>
      <c r="ED74" s="244">
        <f t="shared" ref="ED74" si="338">IFERROR(EC74/EC87-1,"-")</f>
        <v>-3.4200968523002473E-2</v>
      </c>
    </row>
    <row r="75" spans="1:134" s="17" customFormat="1" outlineLevel="1" x14ac:dyDescent="0.25">
      <c r="A75" s="242"/>
      <c r="B75" s="34" t="s">
        <v>65</v>
      </c>
      <c r="C75" s="35">
        <v>1482211</v>
      </c>
      <c r="D75" s="248">
        <f>IFERROR(C75/C88-1,"-")</f>
        <v>6.0291374090797323E-2</v>
      </c>
      <c r="E75" s="35">
        <v>572515</v>
      </c>
      <c r="F75" s="248">
        <f>IFERROR(E75/E88-1,"-")</f>
        <v>5.0098954330604739E-2</v>
      </c>
      <c r="G75" s="35">
        <v>441620</v>
      </c>
      <c r="H75" s="248">
        <f>IFERROR(G75/G88-1,"-")</f>
        <v>2.1495303323641579E-2</v>
      </c>
      <c r="I75" s="35">
        <v>223478</v>
      </c>
      <c r="J75" s="248">
        <f>IFERROR(I75/I88-1,"-")</f>
        <v>1.170249849474625E-2</v>
      </c>
      <c r="K75" s="35">
        <v>299960</v>
      </c>
      <c r="L75" s="248">
        <f>IFERROR(K75/K88-1,"-")</f>
        <v>9.9177339269682419E-2</v>
      </c>
      <c r="M75" s="156">
        <v>35369</v>
      </c>
      <c r="N75" s="244">
        <f>IFERROR(M75/M88-1,"-")</f>
        <v>1.0773891175125838E-2</v>
      </c>
      <c r="O75" s="35">
        <v>1346667</v>
      </c>
      <c r="P75" s="248">
        <f>IFERROR(O75/O88-1,"-")</f>
        <v>4.6613403383876539E-2</v>
      </c>
      <c r="Q75" s="35">
        <v>506626</v>
      </c>
      <c r="R75" s="248">
        <f>IFERROR(Q75/Q88-1,"-")</f>
        <v>3.1457219931796176E-2</v>
      </c>
      <c r="S75" s="35">
        <v>398378</v>
      </c>
      <c r="T75" s="248">
        <f>IFERROR(S75/S88-1,"-")</f>
        <v>7.2259304207120678E-3</v>
      </c>
      <c r="U75" s="35">
        <v>213412</v>
      </c>
      <c r="V75" s="248">
        <f>IFERROR(U75/U88-1,"-")</f>
        <v>-1.1279972665958482E-3</v>
      </c>
      <c r="W75" s="35">
        <v>279097</v>
      </c>
      <c r="X75" s="248">
        <f>IFERROR(W75/W88-1,"-")</f>
        <v>8.0343422066183834E-2</v>
      </c>
      <c r="Y75" s="156">
        <v>31559</v>
      </c>
      <c r="Z75" s="244">
        <f>IFERROR(Y75/Y88-1,"-")</f>
        <v>-1.5442690459849029E-2</v>
      </c>
      <c r="AA75" s="35">
        <v>135545</v>
      </c>
      <c r="AB75" s="248">
        <f>IFERROR(AA75/AA88-1,"-")</f>
        <v>0.21851345763138497</v>
      </c>
      <c r="AC75" s="35">
        <v>65889</v>
      </c>
      <c r="AD75" s="248">
        <f>IFERROR(AC75/AC88-1,"-")</f>
        <v>0.21957946174064347</v>
      </c>
      <c r="AE75" s="35">
        <v>43243</v>
      </c>
      <c r="AF75" s="248">
        <f>IFERROR(AE75/AE88-1,"-")</f>
        <v>0.17482612475548787</v>
      </c>
      <c r="AG75" s="35">
        <v>10066</v>
      </c>
      <c r="AH75" s="248">
        <f>IFERROR(AG75/AG88-1,"-")</f>
        <v>0.39052355297693042</v>
      </c>
      <c r="AI75" s="35">
        <v>20863</v>
      </c>
      <c r="AJ75" s="248">
        <f>IFERROR(AI75/AI88-1,"-")</f>
        <v>0.43348907516833868</v>
      </c>
      <c r="AK75" s="156">
        <v>3811</v>
      </c>
      <c r="AL75" s="244">
        <f>IFERROR(AK75/AK88-1,"-")</f>
        <v>0.29669955767267786</v>
      </c>
      <c r="AM75" s="35">
        <v>292203</v>
      </c>
      <c r="AN75" s="248">
        <f>IFERROR(AM75/AM88-1,"-")</f>
        <v>1.1804261861396048E-2</v>
      </c>
      <c r="AO75" s="35">
        <v>99177</v>
      </c>
      <c r="AP75" s="248">
        <f>IFERROR(AO75/AO88-1,"-")</f>
        <v>3.663411425390839E-3</v>
      </c>
      <c r="AQ75" s="35">
        <v>91201</v>
      </c>
      <c r="AR75" s="248">
        <f>IFERROR(AQ75/AQ88-1,"-")</f>
        <v>-0.11961348366669244</v>
      </c>
      <c r="AS75" s="35">
        <v>98808</v>
      </c>
      <c r="AT75" s="248">
        <f>IFERROR(AS75/AS88-1,"-")</f>
        <v>-5.485780970509746E-2</v>
      </c>
      <c r="AU75" s="35">
        <v>51526</v>
      </c>
      <c r="AV75" s="248">
        <f>IFERROR(AU75/AU88-1,"-")</f>
        <v>-0.10202161031718371</v>
      </c>
      <c r="AW75" s="156">
        <v>13763</v>
      </c>
      <c r="AX75" s="244">
        <f>IFERROR(AW75/AW88-1,"-")</f>
        <v>-3.1252199619905663E-2</v>
      </c>
      <c r="AY75" s="35">
        <v>31812</v>
      </c>
      <c r="AZ75" s="248">
        <f>IFERROR(AY75/AY88-1,"-")</f>
        <v>-4.9366483385130278E-2</v>
      </c>
      <c r="BA75" s="35">
        <v>17971</v>
      </c>
      <c r="BB75" s="248">
        <f>IFERROR(BA75/BA88-1,"-")</f>
        <v>-0.12246691732994774</v>
      </c>
      <c r="BC75" s="35">
        <v>7923</v>
      </c>
      <c r="BD75" s="248">
        <f>IFERROR(BC75/BC88-1,"-")</f>
        <v>5.9674961909599311E-3</v>
      </c>
      <c r="BE75" s="35">
        <v>1185</v>
      </c>
      <c r="BF75" s="248">
        <f>IFERROR(BE75/BE88-1,"-")</f>
        <v>0.3137472283813747</v>
      </c>
      <c r="BG75" s="35">
        <v>4397</v>
      </c>
      <c r="BH75" s="248">
        <f>IFERROR(BG75/BG88-1,"-")</f>
        <v>0.14267151767151764</v>
      </c>
      <c r="BI75" s="156">
        <v>608</v>
      </c>
      <c r="BJ75" s="244">
        <f>IFERROR(BI75/BI88-1,"-")</f>
        <v>0.13011152416356886</v>
      </c>
      <c r="BK75" s="35">
        <v>61498</v>
      </c>
      <c r="BL75" s="248">
        <f>IFERROR(BK75/BK88-1,"-")</f>
        <v>0.39943110706565021</v>
      </c>
      <c r="BM75" s="35">
        <v>23873</v>
      </c>
      <c r="BN75" s="248">
        <f>IFERROR(BM75/BM88-1,"-")</f>
        <v>0.48316351888667985</v>
      </c>
      <c r="BO75" s="35">
        <v>9850</v>
      </c>
      <c r="BP75" s="248">
        <f>IFERROR(BO75/BO88-1,"-")</f>
        <v>0.2864045971006921</v>
      </c>
      <c r="BQ75" s="35">
        <v>12654</v>
      </c>
      <c r="BR75" s="248">
        <f>IFERROR(BQ75/BQ88-1,"-")</f>
        <v>0.32198077726702889</v>
      </c>
      <c r="BS75" s="35">
        <v>15483</v>
      </c>
      <c r="BT75" s="248">
        <f>IFERROR(BS75/BS88-1,"-")</f>
        <v>0.46702671972711762</v>
      </c>
      <c r="BU75" s="156">
        <v>1249</v>
      </c>
      <c r="BV75" s="244">
        <f>IFERROR(BU75/BU88-1,"-")</f>
        <v>-0.19053791315618929</v>
      </c>
      <c r="BW75" s="35">
        <v>441576</v>
      </c>
      <c r="BX75" s="248">
        <f>IFERROR(BW75/BW88-1,"-")</f>
        <v>3.5933552136142577E-2</v>
      </c>
      <c r="BY75" s="35">
        <v>197103</v>
      </c>
      <c r="BZ75" s="248">
        <f>IFERROR(BY75/BY88-1,"-")</f>
        <v>1.1780830356042937E-2</v>
      </c>
      <c r="CA75" s="35">
        <v>61381</v>
      </c>
      <c r="CB75" s="248">
        <f>IFERROR(CA75/CA88-1,"-")</f>
        <v>2.7772785937167921E-3</v>
      </c>
      <c r="CC75" s="35">
        <v>50722</v>
      </c>
      <c r="CD75" s="248">
        <f>IFERROR(CC75/CC88-1,"-")</f>
        <v>-1.4915517576228443E-2</v>
      </c>
      <c r="CE75" s="35">
        <v>130270</v>
      </c>
      <c r="CF75" s="248">
        <f>IFERROR(CE75/CE88-1,"-")</f>
        <v>8.239028200142906E-2</v>
      </c>
      <c r="CG75" s="156">
        <v>4913</v>
      </c>
      <c r="CH75" s="244">
        <f>IFERROR(CG75/CG88-1,"-")</f>
        <v>-0.17993657152395259</v>
      </c>
      <c r="CI75" s="35">
        <v>58466</v>
      </c>
      <c r="CJ75" s="248">
        <f>IFERROR(CI75/CI88-1,"-")</f>
        <v>0.11226101017787493</v>
      </c>
      <c r="CK75" s="35">
        <v>17274</v>
      </c>
      <c r="CL75" s="248">
        <f>IFERROR(CK75/CK88-1,"-")</f>
        <v>3.7602114368092243E-2</v>
      </c>
      <c r="CM75" s="35">
        <v>20209</v>
      </c>
      <c r="CN75" s="248">
        <f>IFERROR(CM75/CM88-1,"-")</f>
        <v>0.11454886388705043</v>
      </c>
      <c r="CO75" s="35">
        <v>6544</v>
      </c>
      <c r="CP75" s="248">
        <f>IFERROR(CO75/CO88-1,"-")</f>
        <v>-5.9243506000303814E-3</v>
      </c>
      <c r="CQ75" s="35">
        <v>13081</v>
      </c>
      <c r="CR75" s="248">
        <f>IFERROR(CQ75/CQ88-1,"-")</f>
        <v>0.24806793244919367</v>
      </c>
      <c r="CS75" s="156">
        <v>3305</v>
      </c>
      <c r="CT75" s="244">
        <f>IFERROR(CS75/CS88-1,"-")</f>
        <v>0.47019572953736666</v>
      </c>
      <c r="CU75" s="35">
        <v>43583</v>
      </c>
      <c r="CV75" s="248">
        <f>IFERROR(CU75/CU88-1,"-")</f>
        <v>5.9562881384776167E-2</v>
      </c>
      <c r="CW75" s="35">
        <v>11197</v>
      </c>
      <c r="CX75" s="248">
        <f>IFERROR(CW75/CW88-1,"-")</f>
        <v>7.5807071483474209E-2</v>
      </c>
      <c r="CY75" s="35">
        <v>7150</v>
      </c>
      <c r="CZ75" s="248">
        <f>IFERROR(CY75/CY88-1,"-")</f>
        <v>1.6635859519408491E-2</v>
      </c>
      <c r="DA75" s="35">
        <v>3217</v>
      </c>
      <c r="DB75" s="248">
        <f>IFERROR(DA75/DA88-1,"-")</f>
        <v>-2.1712158808933069E-3</v>
      </c>
      <c r="DC75" s="35">
        <v>21922</v>
      </c>
      <c r="DD75" s="248">
        <f>IFERROR(DC75/DC88-1,"-")</f>
        <v>5.2020347442172987E-2</v>
      </c>
      <c r="DE75" s="156">
        <v>247</v>
      </c>
      <c r="DF75" s="244">
        <f>IFERROR(DE75/DE88-1,"-")</f>
        <v>2.25</v>
      </c>
      <c r="DG75" s="35">
        <v>253390</v>
      </c>
      <c r="DH75" s="248">
        <f>IFERROR(DG75/DG88-1,"-")</f>
        <v>1.9395017077753041E-2</v>
      </c>
      <c r="DI75" s="35">
        <v>61981</v>
      </c>
      <c r="DJ75" s="248">
        <f>IFERROR(DI75/DI88-1,"-")</f>
        <v>-3.5435276541442295E-2</v>
      </c>
      <c r="DK75" s="35">
        <v>153904</v>
      </c>
      <c r="DL75" s="248">
        <f>IFERROR(DK75/DK88-1,"-")</f>
        <v>3.2781054764828621E-2</v>
      </c>
      <c r="DM75" s="35">
        <v>15072</v>
      </c>
      <c r="DN75" s="248">
        <f>IFERROR(DM75/DM88-1,"-")</f>
        <v>5.1350450150049465E-3</v>
      </c>
      <c r="DO75" s="35">
        <v>19489</v>
      </c>
      <c r="DP75" s="248">
        <f>IFERROR(DO75/DO88-1,"-")</f>
        <v>0.22572327044025164</v>
      </c>
      <c r="DQ75" s="156">
        <v>4689</v>
      </c>
      <c r="DR75" s="244">
        <f>IFERROR(DQ75/DQ88-1,"-")</f>
        <v>-1.5949632738719854E-2</v>
      </c>
      <c r="DS75" s="35">
        <v>98189</v>
      </c>
      <c r="DT75" s="248">
        <f>IFERROR(DS75/DS88-1,"-")</f>
        <v>0.13699946733365764</v>
      </c>
      <c r="DU75" s="35">
        <v>58193</v>
      </c>
      <c r="DV75" s="248">
        <f>IFERROR(DU75/DU88-1,"-")</f>
        <v>0.12239859586861335</v>
      </c>
      <c r="DW75" s="35">
        <v>38089</v>
      </c>
      <c r="DX75" s="248">
        <f>IFERROR(DW75/DW88-1,"-")</f>
        <v>0.21457270408163276</v>
      </c>
      <c r="DY75" s="35">
        <v>17648</v>
      </c>
      <c r="DZ75" s="248">
        <f>IFERROR(DY75/DY88-1,"-")</f>
        <v>0.35691219437182831</v>
      </c>
      <c r="EA75" s="35">
        <v>15531</v>
      </c>
      <c r="EB75" s="248">
        <f>IFERROR(EA75/EA88-1,"-")</f>
        <v>0.18340444986284665</v>
      </c>
      <c r="EC75" s="156">
        <v>2659</v>
      </c>
      <c r="ED75" s="244">
        <f>IFERROR(EC75/EC88-1,"-")</f>
        <v>9.3338815789473673E-2</v>
      </c>
    </row>
    <row r="76" spans="1:134" s="17" customFormat="1" outlineLevel="1" x14ac:dyDescent="0.25">
      <c r="A76" s="242"/>
      <c r="B76" s="34" t="s">
        <v>67</v>
      </c>
      <c r="C76" s="35">
        <v>1244429</v>
      </c>
      <c r="D76" s="248">
        <f t="shared" si="273"/>
        <v>-0.11236356581295592</v>
      </c>
      <c r="E76" s="35">
        <v>488679</v>
      </c>
      <c r="F76" s="248">
        <f t="shared" ref="F76:F84" si="339">IFERROR(E76/E89-1,"-")</f>
        <v>-0.11924656028202618</v>
      </c>
      <c r="G76" s="35">
        <v>347043</v>
      </c>
      <c r="H76" s="248">
        <f t="shared" ref="H76:H84" si="340">IFERROR(G76/G89-1,"-")</f>
        <v>-0.12358895101292477</v>
      </c>
      <c r="I76" s="35">
        <v>184772</v>
      </c>
      <c r="J76" s="248">
        <f t="shared" ref="J76:J84" si="341">IFERROR(I76/I89-1,"-")</f>
        <v>-0.18985587947718496</v>
      </c>
      <c r="K76" s="35">
        <v>266433</v>
      </c>
      <c r="L76" s="248">
        <f t="shared" ref="L76:L84" si="342">IFERROR(K76/K89-1,"-")</f>
        <v>-9.0523362189027567E-2</v>
      </c>
      <c r="M76" s="156">
        <v>30675</v>
      </c>
      <c r="N76" s="244">
        <f t="shared" ref="N76:N84" si="343">IFERROR(M76/M89-1,"-")</f>
        <v>-4.5284780578898176E-2</v>
      </c>
      <c r="O76" s="35">
        <v>1109914</v>
      </c>
      <c r="P76" s="248">
        <f t="shared" ref="P76:P84" si="344">IFERROR(O76/O89-1,"-")</f>
        <v>-0.11643924491893298</v>
      </c>
      <c r="Q76" s="35">
        <v>426364</v>
      </c>
      <c r="R76" s="248">
        <f t="shared" ref="R76:R84" si="345">IFERROR(Q76/Q89-1,"-")</f>
        <v>-0.1160105988165484</v>
      </c>
      <c r="S76" s="35">
        <v>298965</v>
      </c>
      <c r="T76" s="248">
        <f t="shared" ref="T76:T84" si="346">IFERROR(S76/S89-1,"-")</f>
        <v>-0.1552752034358047</v>
      </c>
      <c r="U76" s="35">
        <v>174137</v>
      </c>
      <c r="V76" s="248">
        <f t="shared" ref="V76:V84" si="347">IFERROR(U76/U89-1,"-")</f>
        <v>-0.18873980899138132</v>
      </c>
      <c r="W76" s="35">
        <v>247663</v>
      </c>
      <c r="X76" s="248">
        <f t="shared" ref="X76:X84" si="348">IFERROR(W76/W89-1,"-")</f>
        <v>-9.2204326693986483E-2</v>
      </c>
      <c r="Y76" s="156">
        <v>26694</v>
      </c>
      <c r="Z76" s="244">
        <f t="shared" ref="Z76:Z84" si="349">IFERROR(Y76/Y89-1,"-")</f>
        <v>-4.8376171972478677E-2</v>
      </c>
      <c r="AA76" s="35">
        <v>134515</v>
      </c>
      <c r="AB76" s="248">
        <f t="shared" ref="AB76:AB84" si="350">IFERROR(AA76/AA89-1,"-")</f>
        <v>-7.7248655471408134E-2</v>
      </c>
      <c r="AC76" s="35">
        <v>62315</v>
      </c>
      <c r="AD76" s="248">
        <f t="shared" ref="AD76:AD84" si="351">IFERROR(AC76/AC89-1,"-")</f>
        <v>-0.1407790417097553</v>
      </c>
      <c r="AE76" s="35">
        <v>48078</v>
      </c>
      <c r="AF76" s="248">
        <f t="shared" ref="AF76:AF84" si="352">IFERROR(AE76/AE89-1,"-")</f>
        <v>0.14302696020160721</v>
      </c>
      <c r="AG76" s="35">
        <v>10636</v>
      </c>
      <c r="AH76" s="248">
        <f t="shared" ref="AH76:AH84" si="353">IFERROR(AG76/AG89-1,"-")</f>
        <v>-0.20762869701259035</v>
      </c>
      <c r="AI76" s="35">
        <v>18770</v>
      </c>
      <c r="AJ76" s="248">
        <f t="shared" ref="AJ76:AJ84" si="354">IFERROR(AI76/AI89-1,"-")</f>
        <v>-6.7792401291283833E-2</v>
      </c>
      <c r="AK76" s="156">
        <v>3981</v>
      </c>
      <c r="AL76" s="244">
        <f t="shared" ref="AL76:AL84" si="355">IFERROR(AK76/AK89-1,"-")</f>
        <v>-2.4025496445207128E-2</v>
      </c>
      <c r="AM76" s="35">
        <v>238243</v>
      </c>
      <c r="AN76" s="248">
        <f t="shared" ref="AN76:AN84" si="356">IFERROR(AM76/AM89-1,"-")</f>
        <v>-0.16200140696447418</v>
      </c>
      <c r="AO76" s="35">
        <v>72912</v>
      </c>
      <c r="AP76" s="248">
        <f t="shared" ref="AP76:AP84" si="357">IFERROR(AO76/AO89-1,"-")</f>
        <v>-0.17397018171930934</v>
      </c>
      <c r="AQ76" s="35">
        <v>76921</v>
      </c>
      <c r="AR76" s="248">
        <f t="shared" ref="AR76:AR84" si="358">IFERROR(AQ76/AQ89-1,"-")</f>
        <v>-0.26718175409180112</v>
      </c>
      <c r="AS76" s="35">
        <v>76830</v>
      </c>
      <c r="AT76" s="248">
        <f t="shared" ref="AT76:AT84" si="359">IFERROR(AS76/AS89-1,"-")</f>
        <v>-0.20996616931793644</v>
      </c>
      <c r="AU76" s="35">
        <v>38200</v>
      </c>
      <c r="AV76" s="248">
        <f t="shared" ref="AV76:AV84" si="360">IFERROR(AU76/AU89-1,"-")</f>
        <v>-0.30401195204605913</v>
      </c>
      <c r="AW76" s="156">
        <v>9222</v>
      </c>
      <c r="AX76" s="244">
        <f t="shared" ref="AX76:AX84" si="361">IFERROR(AW76/AW89-1,"-")</f>
        <v>-0.22809073407550018</v>
      </c>
      <c r="AY76" s="35">
        <v>42876</v>
      </c>
      <c r="AZ76" s="248">
        <f t="shared" ref="AZ76:AZ84" si="362">IFERROR(AY76/AY89-1,"-")</f>
        <v>0.11641713318578306</v>
      </c>
      <c r="BA76" s="35">
        <v>23034</v>
      </c>
      <c r="BB76" s="248">
        <f t="shared" ref="BB76:BB84" si="363">IFERROR(BA76/BA89-1,"-")</f>
        <v>0.13512714370195145</v>
      </c>
      <c r="BC76" s="35">
        <v>11693</v>
      </c>
      <c r="BD76" s="248">
        <f t="shared" ref="BD76:BD84" si="364">IFERROR(BC76/BC89-1,"-")</f>
        <v>6.2613595056343119E-2</v>
      </c>
      <c r="BE76" s="35">
        <v>1538</v>
      </c>
      <c r="BF76" s="248">
        <f t="shared" ref="BF76:BF84" si="365">IFERROR(BE76/BE89-1,"-")</f>
        <v>-0.220476431829701</v>
      </c>
      <c r="BG76" s="35">
        <v>5322</v>
      </c>
      <c r="BH76" s="248">
        <f t="shared" ref="BH76:BH84" si="366">IFERROR(BG76/BG89-1,"-")</f>
        <v>0.15120051914341337</v>
      </c>
      <c r="BI76" s="156">
        <v>859</v>
      </c>
      <c r="BJ76" s="244">
        <f t="shared" ref="BJ76:BJ84" si="367">IFERROR(BI76/BI89-1,"-")</f>
        <v>0.1897506925207757</v>
      </c>
      <c r="BK76" s="35">
        <v>63984</v>
      </c>
      <c r="BL76" s="248">
        <f t="shared" ref="BL76:BL84" si="368">IFERROR(BK76/BK89-1,"-")</f>
        <v>-0.21098971563864155</v>
      </c>
      <c r="BM76" s="35">
        <v>21063</v>
      </c>
      <c r="BN76" s="248">
        <f t="shared" ref="BN76:BN84" si="369">IFERROR(BM76/BM89-1,"-")</f>
        <v>-0.21032504780114725</v>
      </c>
      <c r="BO76" s="35">
        <v>10822</v>
      </c>
      <c r="BP76" s="248">
        <f t="shared" ref="BP76:BP84" si="370">IFERROR(BO76/BO89-1,"-")</f>
        <v>-0.2893354347255056</v>
      </c>
      <c r="BQ76" s="35">
        <v>13764</v>
      </c>
      <c r="BR76" s="248">
        <f t="shared" ref="BR76:BR84" si="371">IFERROR(BQ76/BQ89-1,"-")</f>
        <v>-0.20088248954946586</v>
      </c>
      <c r="BS76" s="35">
        <v>18062</v>
      </c>
      <c r="BT76" s="248">
        <f t="shared" ref="BT76:BT84" si="372">IFERROR(BS76/BS89-1,"-")</f>
        <v>-0.19502629467867016</v>
      </c>
      <c r="BU76" s="156">
        <v>1997</v>
      </c>
      <c r="BV76" s="244">
        <f t="shared" ref="BV76:BV84" si="373">IFERROR(BU76/BU89-1,"-")</f>
        <v>-0.10887996430165103</v>
      </c>
      <c r="BW76" s="35">
        <v>427115</v>
      </c>
      <c r="BX76" s="248">
        <f t="shared" ref="BX76:BX84" si="374">IFERROR(BW76/BW89-1,"-")</f>
        <v>-8.2727710056782588E-2</v>
      </c>
      <c r="BY76" s="35">
        <v>188393</v>
      </c>
      <c r="BZ76" s="248">
        <f t="shared" ref="BZ76:BZ84" si="375">IFERROR(BY76/BY89-1,"-")</f>
        <v>-0.10154707515046313</v>
      </c>
      <c r="CA76" s="35">
        <v>74334</v>
      </c>
      <c r="CB76" s="248">
        <f t="shared" ref="CB76:CB84" si="376">IFERROR(CA76/CA89-1,"-")</f>
        <v>-4.5151511258975763E-2</v>
      </c>
      <c r="CC76" s="35">
        <v>45933</v>
      </c>
      <c r="CD76" s="248">
        <f t="shared" ref="CD76:CD84" si="377">IFERROR(CC76/CC89-1,"-")</f>
        <v>-0.10127374826351521</v>
      </c>
      <c r="CE76" s="35">
        <v>128581</v>
      </c>
      <c r="CF76" s="248">
        <f t="shared" ref="CF76:CF84" si="378">IFERROR(CE76/CE89-1,"-")</f>
        <v>-4.9989553266732711E-3</v>
      </c>
      <c r="CG76" s="156">
        <v>8697</v>
      </c>
      <c r="CH76" s="244">
        <f t="shared" ref="CH76:CH84" si="379">IFERROR(CG76/CG89-1,"-")</f>
        <v>0.19628610729023377</v>
      </c>
      <c r="CI76" s="35">
        <v>50135</v>
      </c>
      <c r="CJ76" s="248">
        <f t="shared" ref="CJ76:CJ84" si="380">IFERROR(CI76/CI89-1,"-")</f>
        <v>-5.5179692064150188E-2</v>
      </c>
      <c r="CK76" s="35">
        <v>16107</v>
      </c>
      <c r="CL76" s="248">
        <f t="shared" ref="CL76:CL84" si="381">IFERROR(CK76/CK89-1,"-")</f>
        <v>8.2629107981220251E-3</v>
      </c>
      <c r="CM76" s="35">
        <v>19246</v>
      </c>
      <c r="CN76" s="248">
        <f t="shared" ref="CN76:CN84" si="382">IFERROR(CM76/CM89-1,"-")</f>
        <v>-7.3285824345146411E-2</v>
      </c>
      <c r="CO76" s="35">
        <v>5360</v>
      </c>
      <c r="CP76" s="248">
        <f t="shared" ref="CP76:CP84" si="383">IFERROR(CO76/CO89-1,"-")</f>
        <v>-0.20592592592592596</v>
      </c>
      <c r="CQ76" s="35">
        <v>7875</v>
      </c>
      <c r="CR76" s="248">
        <f t="shared" ref="CR76:CR84" si="384">IFERROR(CQ76/CQ89-1,"-")</f>
        <v>-9.9588383260919233E-2</v>
      </c>
      <c r="CS76" s="156">
        <v>2007</v>
      </c>
      <c r="CT76" s="244">
        <f t="shared" ref="CT76:CT84" si="385">IFERROR(CS76/CS89-1,"-")</f>
        <v>0.12689500280741162</v>
      </c>
      <c r="CU76" s="35">
        <v>42648</v>
      </c>
      <c r="CV76" s="248">
        <f t="shared" ref="CV76:CV84" si="386">IFERROR(CU76/CU89-1,"-")</f>
        <v>4.8016906669287929E-2</v>
      </c>
      <c r="CW76" s="35">
        <v>10187</v>
      </c>
      <c r="CX76" s="248">
        <f t="shared" ref="CX76:CX84" si="387">IFERROR(CW76/CW89-1,"-")</f>
        <v>5.4991714995857421E-2</v>
      </c>
      <c r="CY76" s="35">
        <v>5675</v>
      </c>
      <c r="CZ76" s="248">
        <f t="shared" ref="CZ76:CZ84" si="388">IFERROR(CY76/CY89-1,"-")</f>
        <v>-9.0981899727694993E-2</v>
      </c>
      <c r="DA76" s="35">
        <v>2253</v>
      </c>
      <c r="DB76" s="248">
        <f t="shared" ref="DB76:DB84" si="389">IFERROR(DA76/DA89-1,"-")</f>
        <v>-0.23079549334243765</v>
      </c>
      <c r="DC76" s="35">
        <v>24488</v>
      </c>
      <c r="DD76" s="248">
        <f t="shared" ref="DD76:DD84" si="390">IFERROR(DC76/DC89-1,"-")</f>
        <v>0.11319210837348859</v>
      </c>
      <c r="DE76" s="156">
        <v>0</v>
      </c>
      <c r="DF76" s="244">
        <f t="shared" ref="DF76:DF84" si="391">IFERROR(DE76/DE89-1,"-")</f>
        <v>-1</v>
      </c>
      <c r="DG76" s="35">
        <v>95024</v>
      </c>
      <c r="DH76" s="248">
        <f t="shared" ref="DH76:DH84" si="392">IFERROR(DG76/DG89-1,"-")</f>
        <v>-0.24680368735187574</v>
      </c>
      <c r="DI76" s="35">
        <v>28200</v>
      </c>
      <c r="DJ76" s="248">
        <f t="shared" ref="DJ76:DJ84" si="393">IFERROR(DI76/DI89-1,"-")</f>
        <v>-0.13671707585869097</v>
      </c>
      <c r="DK76" s="35">
        <v>53845</v>
      </c>
      <c r="DL76" s="248">
        <f t="shared" ref="DL76:DL84" si="394">IFERROR(DK76/DK89-1,"-")</f>
        <v>-0.26972006727065589</v>
      </c>
      <c r="DM76" s="35">
        <v>7063</v>
      </c>
      <c r="DN76" s="248">
        <f t="shared" ref="DN76:DN84" si="395">IFERROR(DM76/DM89-1,"-")</f>
        <v>-0.20327129159616464</v>
      </c>
      <c r="DO76" s="35">
        <v>5113</v>
      </c>
      <c r="DP76" s="248">
        <f t="shared" ref="DP76:DP84" si="396">IFERROR(DO76/DO89-1,"-")</f>
        <v>-0.42323745064861817</v>
      </c>
      <c r="DQ76" s="156">
        <v>1390</v>
      </c>
      <c r="DR76" s="244">
        <f t="shared" ref="DR76:DR84" si="397">IFERROR(DQ76/DQ89-1,"-")</f>
        <v>-0.25429184549356221</v>
      </c>
      <c r="DS76" s="35">
        <v>81646</v>
      </c>
      <c r="DT76" s="248">
        <f t="shared" ref="DT76:DT84" si="398">IFERROR(DS76/DS89-1,"-")</f>
        <v>-1.8028744963617727E-2</v>
      </c>
      <c r="DU76" s="35">
        <v>49753</v>
      </c>
      <c r="DV76" s="248">
        <f t="shared" ref="DV76:DV84" si="399">IFERROR(DU76/DU89-1,"-")</f>
        <v>-0.12645070669827052</v>
      </c>
      <c r="DW76" s="35">
        <v>37314</v>
      </c>
      <c r="DX76" s="248">
        <f t="shared" ref="DX76:DX84" si="400">IFERROR(DW76/DW89-1,"-")</f>
        <v>7.3845976746863107E-2</v>
      </c>
      <c r="DY76" s="35">
        <v>14364</v>
      </c>
      <c r="DZ76" s="248">
        <f t="shared" ref="DZ76:DZ84" si="401">IFERROR(DY76/DY89-1,"-")</f>
        <v>-0.1777434312210201</v>
      </c>
      <c r="EA76" s="35">
        <v>13199</v>
      </c>
      <c r="EB76" s="248">
        <f t="shared" ref="EB76:EB84" si="402">IFERROR(EA76/EA89-1,"-")</f>
        <v>-0.12756956837861066</v>
      </c>
      <c r="EC76" s="156">
        <v>2180</v>
      </c>
      <c r="ED76" s="244">
        <f t="shared" ref="ED76:ED84" si="403">IFERROR(EC76/EC89-1,"-")</f>
        <v>0.13660062565172049</v>
      </c>
    </row>
    <row r="77" spans="1:134" s="17" customFormat="1" outlineLevel="1" x14ac:dyDescent="0.25">
      <c r="A77" s="242"/>
      <c r="B77" s="34" t="s">
        <v>69</v>
      </c>
      <c r="C77" s="35">
        <v>1117349</v>
      </c>
      <c r="D77" s="248">
        <f t="shared" si="273"/>
        <v>-2.4833239221751069E-2</v>
      </c>
      <c r="E77" s="35">
        <v>421763</v>
      </c>
      <c r="F77" s="248">
        <f t="shared" si="339"/>
        <v>-7.0232484315134625E-2</v>
      </c>
      <c r="G77" s="35">
        <v>285178</v>
      </c>
      <c r="H77" s="248">
        <f t="shared" si="340"/>
        <v>-5.6424113072517379E-4</v>
      </c>
      <c r="I77" s="35">
        <v>159808</v>
      </c>
      <c r="J77" s="248">
        <f t="shared" si="341"/>
        <v>-6.3209665222667133E-2</v>
      </c>
      <c r="K77" s="35">
        <v>245563</v>
      </c>
      <c r="L77" s="248">
        <f t="shared" si="342"/>
        <v>5.6016891935476876E-2</v>
      </c>
      <c r="M77" s="156">
        <v>22702</v>
      </c>
      <c r="N77" s="244">
        <f t="shared" si="343"/>
        <v>0.10059630581276968</v>
      </c>
      <c r="O77" s="35">
        <v>986668</v>
      </c>
      <c r="P77" s="248">
        <f t="shared" si="344"/>
        <v>-1.9493502828227371E-2</v>
      </c>
      <c r="Q77" s="35">
        <v>362604</v>
      </c>
      <c r="R77" s="248">
        <f t="shared" si="345"/>
        <v>-5.2010729467866446E-2</v>
      </c>
      <c r="S77" s="35">
        <v>239508</v>
      </c>
      <c r="T77" s="248">
        <f t="shared" si="346"/>
        <v>-1.7818111731247921E-2</v>
      </c>
      <c r="U77" s="35">
        <v>148863</v>
      </c>
      <c r="V77" s="248">
        <f t="shared" si="347"/>
        <v>-7.0030548562218464E-2</v>
      </c>
      <c r="W77" s="35">
        <v>227771</v>
      </c>
      <c r="X77" s="248">
        <f t="shared" si="348"/>
        <v>7.6519158147470678E-2</v>
      </c>
      <c r="Y77" s="156">
        <v>17460</v>
      </c>
      <c r="Z77" s="244">
        <f t="shared" si="349"/>
        <v>0.14028213166144199</v>
      </c>
      <c r="AA77" s="35">
        <v>130682</v>
      </c>
      <c r="AB77" s="248">
        <f t="shared" si="350"/>
        <v>-6.3339043427776853E-2</v>
      </c>
      <c r="AC77" s="35">
        <v>59159</v>
      </c>
      <c r="AD77" s="248">
        <f t="shared" si="351"/>
        <v>-0.16822732129801476</v>
      </c>
      <c r="AE77" s="35">
        <v>45670</v>
      </c>
      <c r="AF77" s="248">
        <f t="shared" si="352"/>
        <v>0.10085329990840286</v>
      </c>
      <c r="AG77" s="35">
        <v>10944</v>
      </c>
      <c r="AH77" s="248">
        <f t="shared" si="353"/>
        <v>4.050199657729614E-2</v>
      </c>
      <c r="AI77" s="35">
        <v>17792</v>
      </c>
      <c r="AJ77" s="248">
        <f t="shared" si="354"/>
        <v>-0.15102352435940258</v>
      </c>
      <c r="AK77" s="156">
        <v>5242</v>
      </c>
      <c r="AL77" s="244">
        <f t="shared" si="355"/>
        <v>-1.3549115543846413E-2</v>
      </c>
      <c r="AM77" s="35">
        <v>210478</v>
      </c>
      <c r="AN77" s="248">
        <f t="shared" si="356"/>
        <v>-1.9285517922625006E-2</v>
      </c>
      <c r="AO77" s="35">
        <v>57161</v>
      </c>
      <c r="AP77" s="248">
        <f t="shared" si="357"/>
        <v>8.586463023118851E-2</v>
      </c>
      <c r="AQ77" s="35">
        <v>58348</v>
      </c>
      <c r="AR77" s="248">
        <f t="shared" si="358"/>
        <v>-3.6127859915751181E-2</v>
      </c>
      <c r="AS77" s="35">
        <v>62174</v>
      </c>
      <c r="AT77" s="248">
        <f t="shared" si="359"/>
        <v>-7.190518129300949E-2</v>
      </c>
      <c r="AU77" s="35">
        <v>26860</v>
      </c>
      <c r="AV77" s="248">
        <f t="shared" si="360"/>
        <v>3.8790269559500379E-2</v>
      </c>
      <c r="AW77" s="156">
        <v>7490</v>
      </c>
      <c r="AX77" s="244">
        <f t="shared" si="361"/>
        <v>0.22146118721461194</v>
      </c>
      <c r="AY77" s="35">
        <v>28045</v>
      </c>
      <c r="AZ77" s="248">
        <f t="shared" si="362"/>
        <v>-0.13049544242574562</v>
      </c>
      <c r="BA77" s="35">
        <v>14732</v>
      </c>
      <c r="BB77" s="248">
        <f t="shared" si="363"/>
        <v>-0.18318917720115324</v>
      </c>
      <c r="BC77" s="35">
        <v>9017</v>
      </c>
      <c r="BD77" s="248">
        <f t="shared" si="364"/>
        <v>-3.1679553264604809E-2</v>
      </c>
      <c r="BE77" s="35">
        <v>998</v>
      </c>
      <c r="BF77" s="248">
        <f t="shared" si="365"/>
        <v>-0.23932926829268297</v>
      </c>
      <c r="BG77" s="35">
        <v>3000</v>
      </c>
      <c r="BH77" s="248">
        <f t="shared" si="366"/>
        <v>-2.34375E-2</v>
      </c>
      <c r="BI77" s="156">
        <v>477</v>
      </c>
      <c r="BJ77" s="244">
        <f t="shared" si="367"/>
        <v>-0.11338289962825276</v>
      </c>
      <c r="BK77" s="35">
        <v>59067</v>
      </c>
      <c r="BL77" s="248">
        <f t="shared" si="368"/>
        <v>0.22785099571778988</v>
      </c>
      <c r="BM77" s="35">
        <v>18860</v>
      </c>
      <c r="BN77" s="248">
        <f t="shared" si="369"/>
        <v>0.22834440536667966</v>
      </c>
      <c r="BO77" s="35">
        <v>12214</v>
      </c>
      <c r="BP77" s="248">
        <f t="shared" si="370"/>
        <v>0.12478128741136385</v>
      </c>
      <c r="BQ77" s="35">
        <v>13458</v>
      </c>
      <c r="BR77" s="248">
        <f t="shared" si="371"/>
        <v>0.32512800315084678</v>
      </c>
      <c r="BS77" s="35">
        <v>14438</v>
      </c>
      <c r="BT77" s="248">
        <f t="shared" si="372"/>
        <v>0.34119832791453786</v>
      </c>
      <c r="BU77" s="156">
        <v>2041</v>
      </c>
      <c r="BV77" s="244">
        <f t="shared" si="373"/>
        <v>0.26143386897404208</v>
      </c>
      <c r="BW77" s="35">
        <v>415883</v>
      </c>
      <c r="BX77" s="248">
        <f t="shared" si="374"/>
        <v>-7.1092577371167143E-2</v>
      </c>
      <c r="BY77" s="35">
        <v>174722</v>
      </c>
      <c r="BZ77" s="248">
        <f t="shared" si="375"/>
        <v>-0.12986618459255272</v>
      </c>
      <c r="CA77" s="35">
        <v>68582</v>
      </c>
      <c r="CB77" s="248">
        <f t="shared" si="376"/>
        <v>-0.1322578604415765</v>
      </c>
      <c r="CC77" s="35">
        <v>43101</v>
      </c>
      <c r="CD77" s="248">
        <f t="shared" si="377"/>
        <v>-3.7623364444245966E-2</v>
      </c>
      <c r="CE77" s="35">
        <v>125295</v>
      </c>
      <c r="CF77" s="248">
        <f t="shared" si="378"/>
        <v>2.4690045470901811E-2</v>
      </c>
      <c r="CG77" s="156">
        <v>3143</v>
      </c>
      <c r="CH77" s="244">
        <f t="shared" si="379"/>
        <v>7.8216123499142309E-2</v>
      </c>
      <c r="CI77" s="35">
        <v>52368</v>
      </c>
      <c r="CJ77" s="248">
        <f t="shared" si="380"/>
        <v>0.12245204158182399</v>
      </c>
      <c r="CK77" s="35">
        <v>15367</v>
      </c>
      <c r="CL77" s="248">
        <f t="shared" si="381"/>
        <v>0.10817047667123392</v>
      </c>
      <c r="CM77" s="35">
        <v>20260</v>
      </c>
      <c r="CN77" s="248">
        <f t="shared" si="382"/>
        <v>0.10946826570286405</v>
      </c>
      <c r="CO77" s="35">
        <v>4583</v>
      </c>
      <c r="CP77" s="248">
        <f t="shared" si="383"/>
        <v>-0.23348386017728717</v>
      </c>
      <c r="CQ77" s="35">
        <v>10839</v>
      </c>
      <c r="CR77" s="248">
        <f t="shared" si="384"/>
        <v>0.54864980711530209</v>
      </c>
      <c r="CS77" s="156">
        <v>1556</v>
      </c>
      <c r="CT77" s="244">
        <f t="shared" si="385"/>
        <v>-0.22509960159362552</v>
      </c>
      <c r="CU77" s="35">
        <v>50144</v>
      </c>
      <c r="CV77" s="248">
        <f t="shared" si="386"/>
        <v>0.13199539472199029</v>
      </c>
      <c r="CW77" s="35">
        <v>13099</v>
      </c>
      <c r="CX77" s="248">
        <f t="shared" si="387"/>
        <v>3.1986134089655671E-2</v>
      </c>
      <c r="CY77" s="35">
        <v>7357</v>
      </c>
      <c r="CZ77" s="248">
        <f t="shared" si="388"/>
        <v>0.38107752956635998</v>
      </c>
      <c r="DA77" s="35">
        <v>2806</v>
      </c>
      <c r="DB77" s="248">
        <f t="shared" si="389"/>
        <v>-0.23312380431811974</v>
      </c>
      <c r="DC77" s="35">
        <v>26923</v>
      </c>
      <c r="DD77" s="248">
        <f t="shared" si="390"/>
        <v>0.18150699960503802</v>
      </c>
      <c r="DE77" s="156">
        <v>0</v>
      </c>
      <c r="DF77" s="244" t="str">
        <f t="shared" si="391"/>
        <v>-</v>
      </c>
      <c r="DG77" s="35">
        <v>30859</v>
      </c>
      <c r="DH77" s="248">
        <f t="shared" si="392"/>
        <v>7.1475195822454651E-3</v>
      </c>
      <c r="DI77" s="35">
        <v>4655</v>
      </c>
      <c r="DJ77" s="248">
        <f t="shared" si="393"/>
        <v>-3.0006251302354681E-2</v>
      </c>
      <c r="DK77" s="35">
        <v>22820</v>
      </c>
      <c r="DL77" s="248">
        <f t="shared" si="394"/>
        <v>4.5254672041040722E-2</v>
      </c>
      <c r="DM77" s="35">
        <v>1592</v>
      </c>
      <c r="DN77" s="248">
        <f t="shared" si="395"/>
        <v>-0.11702717692734332</v>
      </c>
      <c r="DO77" s="35">
        <v>1904</v>
      </c>
      <c r="DP77" s="248">
        <f t="shared" si="396"/>
        <v>-0.11524163568773238</v>
      </c>
      <c r="DQ77" s="156">
        <v>111</v>
      </c>
      <c r="DR77" s="244">
        <f t="shared" si="397"/>
        <v>0.24719101123595499</v>
      </c>
      <c r="DS77" s="35">
        <v>82485</v>
      </c>
      <c r="DT77" s="248">
        <f t="shared" si="398"/>
        <v>5.7120520838673361E-2</v>
      </c>
      <c r="DU77" s="35">
        <v>49462</v>
      </c>
      <c r="DV77" s="248">
        <f t="shared" si="399"/>
        <v>7.2486393894056755E-2</v>
      </c>
      <c r="DW77" s="35">
        <v>33666</v>
      </c>
      <c r="DX77" s="248">
        <f t="shared" si="400"/>
        <v>0.1342227612694562</v>
      </c>
      <c r="DY77" s="35">
        <v>13030</v>
      </c>
      <c r="DZ77" s="248">
        <f t="shared" si="401"/>
        <v>-5.9952384387850777E-2</v>
      </c>
      <c r="EA77" s="35">
        <v>12106</v>
      </c>
      <c r="EB77" s="248">
        <f t="shared" si="402"/>
        <v>6.5293910594860893E-2</v>
      </c>
      <c r="EC77" s="156">
        <v>2350</v>
      </c>
      <c r="ED77" s="244">
        <f t="shared" si="403"/>
        <v>0.41225961538461542</v>
      </c>
    </row>
    <row r="78" spans="1:134" s="17" customFormat="1" outlineLevel="1" x14ac:dyDescent="0.25">
      <c r="A78" s="242"/>
      <c r="B78" s="34" t="s">
        <v>71</v>
      </c>
      <c r="C78" s="35">
        <v>1168996</v>
      </c>
      <c r="D78" s="248">
        <f t="shared" si="273"/>
        <v>-1.1866935466828932E-2</v>
      </c>
      <c r="E78" s="35">
        <v>448667</v>
      </c>
      <c r="F78" s="248">
        <f t="shared" si="339"/>
        <v>-4.240451620476593E-2</v>
      </c>
      <c r="G78" s="35">
        <v>301068</v>
      </c>
      <c r="H78" s="248">
        <f t="shared" si="340"/>
        <v>-3.0893937437292962E-3</v>
      </c>
      <c r="I78" s="35">
        <v>181406</v>
      </c>
      <c r="J78" s="248">
        <f t="shared" si="341"/>
        <v>2.9213024163579293E-2</v>
      </c>
      <c r="K78" s="35">
        <v>233824</v>
      </c>
      <c r="L78" s="248">
        <f t="shared" si="342"/>
        <v>4.3295993402514554E-3</v>
      </c>
      <c r="M78" s="156">
        <v>19384</v>
      </c>
      <c r="N78" s="244">
        <f t="shared" si="343"/>
        <v>2.3226351351351315E-2</v>
      </c>
      <c r="O78" s="35">
        <v>1003500</v>
      </c>
      <c r="P78" s="248">
        <f t="shared" si="344"/>
        <v>-3.2006019215186976E-2</v>
      </c>
      <c r="Q78" s="35">
        <v>373243</v>
      </c>
      <c r="R78" s="248">
        <f t="shared" si="345"/>
        <v>-6.0624517090284935E-2</v>
      </c>
      <c r="S78" s="35">
        <v>247663</v>
      </c>
      <c r="T78" s="248">
        <f t="shared" si="346"/>
        <v>-2.1199318649788412E-2</v>
      </c>
      <c r="U78" s="35">
        <v>167568</v>
      </c>
      <c r="V78" s="248">
        <f t="shared" si="347"/>
        <v>3.8762669311595221E-2</v>
      </c>
      <c r="W78" s="35">
        <v>209627</v>
      </c>
      <c r="X78" s="248">
        <f t="shared" si="348"/>
        <v>-2.0205655526992272E-2</v>
      </c>
      <c r="Y78" s="156">
        <v>14978</v>
      </c>
      <c r="Z78" s="244">
        <f t="shared" si="349"/>
        <v>8.9592455372178303E-3</v>
      </c>
      <c r="AA78" s="35">
        <v>165497</v>
      </c>
      <c r="AB78" s="248">
        <f t="shared" si="350"/>
        <v>0.13079156844658546</v>
      </c>
      <c r="AC78" s="35">
        <v>75425</v>
      </c>
      <c r="AD78" s="248">
        <f t="shared" si="351"/>
        <v>5.9280377506881532E-2</v>
      </c>
      <c r="AE78" s="35">
        <v>53405</v>
      </c>
      <c r="AF78" s="248">
        <f t="shared" si="352"/>
        <v>9.0454313425216926E-2</v>
      </c>
      <c r="AG78" s="35">
        <v>13838</v>
      </c>
      <c r="AH78" s="248">
        <f t="shared" si="353"/>
        <v>-7.3947667804323047E-2</v>
      </c>
      <c r="AI78" s="35">
        <v>24197</v>
      </c>
      <c r="AJ78" s="248">
        <f t="shared" si="354"/>
        <v>0.2825718223258773</v>
      </c>
      <c r="AK78" s="156">
        <v>4406</v>
      </c>
      <c r="AL78" s="244">
        <f t="shared" si="355"/>
        <v>7.4896316174676736E-2</v>
      </c>
      <c r="AM78" s="35">
        <v>231280</v>
      </c>
      <c r="AN78" s="248">
        <f t="shared" si="356"/>
        <v>3.4591303746278612E-5</v>
      </c>
      <c r="AO78" s="35">
        <v>60587</v>
      </c>
      <c r="AP78" s="248">
        <f t="shared" si="357"/>
        <v>-6.5592227020357829E-2</v>
      </c>
      <c r="AQ78" s="35">
        <v>64312</v>
      </c>
      <c r="AR78" s="248">
        <f t="shared" si="358"/>
        <v>-2.4496791906199245E-2</v>
      </c>
      <c r="AS78" s="35">
        <v>76791</v>
      </c>
      <c r="AT78" s="248">
        <f t="shared" si="359"/>
        <v>8.8662687667465212E-2</v>
      </c>
      <c r="AU78" s="35">
        <v>24174</v>
      </c>
      <c r="AV78" s="248">
        <f t="shared" si="360"/>
        <v>-4.714229404808834E-2</v>
      </c>
      <c r="AW78" s="156">
        <v>6841</v>
      </c>
      <c r="AX78" s="244">
        <f t="shared" si="361"/>
        <v>7.8001890954932263E-2</v>
      </c>
      <c r="AY78" s="35">
        <v>29953</v>
      </c>
      <c r="AZ78" s="248">
        <f t="shared" si="362"/>
        <v>0.13196780167038291</v>
      </c>
      <c r="BA78" s="35">
        <v>14165</v>
      </c>
      <c r="BB78" s="248">
        <f t="shared" si="363"/>
        <v>7.1239506919761109E-2</v>
      </c>
      <c r="BC78" s="35">
        <v>9810</v>
      </c>
      <c r="BD78" s="248">
        <f t="shared" si="364"/>
        <v>0.12268253604943924</v>
      </c>
      <c r="BE78" s="35">
        <v>1516</v>
      </c>
      <c r="BF78" s="248">
        <f t="shared" si="365"/>
        <v>0.39594843462246776</v>
      </c>
      <c r="BG78" s="35">
        <v>4079</v>
      </c>
      <c r="BH78" s="248">
        <f t="shared" si="366"/>
        <v>0.40898100172711582</v>
      </c>
      <c r="BI78" s="156">
        <v>536</v>
      </c>
      <c r="BJ78" s="244">
        <f t="shared" si="367"/>
        <v>-0.10666666666666669</v>
      </c>
      <c r="BK78" s="35">
        <v>41455</v>
      </c>
      <c r="BL78" s="248">
        <f t="shared" si="368"/>
        <v>0.19943868989063129</v>
      </c>
      <c r="BM78" s="35">
        <v>12563</v>
      </c>
      <c r="BN78" s="248">
        <f t="shared" si="369"/>
        <v>4.8139496078758448E-2</v>
      </c>
      <c r="BO78" s="35">
        <v>7410</v>
      </c>
      <c r="BP78" s="248">
        <f t="shared" si="370"/>
        <v>0.1378992628992628</v>
      </c>
      <c r="BQ78" s="35">
        <v>10641</v>
      </c>
      <c r="BR78" s="248">
        <f t="shared" si="371"/>
        <v>0.47117378681045219</v>
      </c>
      <c r="BS78" s="35">
        <v>10879</v>
      </c>
      <c r="BT78" s="248">
        <f t="shared" si="372"/>
        <v>0.37274447949526812</v>
      </c>
      <c r="BU78" s="156">
        <v>1067</v>
      </c>
      <c r="BV78" s="244">
        <f t="shared" si="373"/>
        <v>-0.30804150453955903</v>
      </c>
      <c r="BW78" s="35">
        <v>410295</v>
      </c>
      <c r="BX78" s="248">
        <f t="shared" si="374"/>
        <v>-0.11905278232845151</v>
      </c>
      <c r="BY78" s="35">
        <v>178563</v>
      </c>
      <c r="BZ78" s="248">
        <f t="shared" si="375"/>
        <v>-0.13163807189542487</v>
      </c>
      <c r="CA78" s="35">
        <v>76616</v>
      </c>
      <c r="CB78" s="248">
        <f t="shared" si="376"/>
        <v>-9.1269229400671281E-2</v>
      </c>
      <c r="CC78" s="35">
        <v>42228</v>
      </c>
      <c r="CD78" s="248">
        <f t="shared" si="377"/>
        <v>-6.7773411629652558E-2</v>
      </c>
      <c r="CE78" s="35">
        <v>111291</v>
      </c>
      <c r="CF78" s="248">
        <f t="shared" si="378"/>
        <v>-0.11082437161438774</v>
      </c>
      <c r="CG78" s="156">
        <v>2099</v>
      </c>
      <c r="CH78" s="244">
        <f t="shared" si="379"/>
        <v>-0.15226171243941844</v>
      </c>
      <c r="CI78" s="35">
        <v>41689</v>
      </c>
      <c r="CJ78" s="248">
        <f t="shared" si="380"/>
        <v>-1.2810798010892688E-2</v>
      </c>
      <c r="CK78" s="35">
        <v>12657</v>
      </c>
      <c r="CL78" s="248">
        <f t="shared" si="381"/>
        <v>8.5258964143426486E-3</v>
      </c>
      <c r="CM78" s="35">
        <v>16689</v>
      </c>
      <c r="CN78" s="248">
        <f t="shared" si="382"/>
        <v>-1.3360922258350616E-2</v>
      </c>
      <c r="CO78" s="35">
        <v>4019</v>
      </c>
      <c r="CP78" s="248">
        <f t="shared" si="383"/>
        <v>-0.21103258735767572</v>
      </c>
      <c r="CQ78" s="35">
        <v>6908</v>
      </c>
      <c r="CR78" s="248">
        <f t="shared" si="384"/>
        <v>0.22874421913909648</v>
      </c>
      <c r="CS78" s="156">
        <v>1744</v>
      </c>
      <c r="CT78" s="244">
        <f t="shared" si="385"/>
        <v>-0.10792838874680311</v>
      </c>
      <c r="CU78" s="35">
        <v>62952</v>
      </c>
      <c r="CV78" s="248">
        <f t="shared" si="386"/>
        <v>0.12573094186441591</v>
      </c>
      <c r="CW78" s="35">
        <v>17598</v>
      </c>
      <c r="CX78" s="248">
        <f t="shared" si="387"/>
        <v>0.11478525275560614</v>
      </c>
      <c r="CY78" s="35">
        <v>7872</v>
      </c>
      <c r="CZ78" s="248">
        <f t="shared" si="388"/>
        <v>-5.3732419761990613E-2</v>
      </c>
      <c r="DA78" s="35">
        <v>4233</v>
      </c>
      <c r="DB78" s="248">
        <f t="shared" si="389"/>
        <v>-0.1097791798107256</v>
      </c>
      <c r="DC78" s="35">
        <v>33219</v>
      </c>
      <c r="DD78" s="248">
        <f t="shared" si="390"/>
        <v>0.22769606031487921</v>
      </c>
      <c r="DE78" s="156">
        <v>0</v>
      </c>
      <c r="DF78" s="244" t="str">
        <f t="shared" si="391"/>
        <v>-</v>
      </c>
      <c r="DG78" s="35">
        <v>33391</v>
      </c>
      <c r="DH78" s="248">
        <f t="shared" si="392"/>
        <v>1.6406915865091909E-2</v>
      </c>
      <c r="DI78" s="35">
        <v>6404</v>
      </c>
      <c r="DJ78" s="248">
        <f t="shared" si="393"/>
        <v>0.33333333333333326</v>
      </c>
      <c r="DK78" s="35">
        <v>24085</v>
      </c>
      <c r="DL78" s="248">
        <f t="shared" si="394"/>
        <v>3.8997454812130572E-2</v>
      </c>
      <c r="DM78" s="35">
        <v>2515</v>
      </c>
      <c r="DN78" s="248">
        <f t="shared" si="395"/>
        <v>0.26002004008016022</v>
      </c>
      <c r="DO78" s="35">
        <v>468</v>
      </c>
      <c r="DP78" s="248">
        <f t="shared" si="396"/>
        <v>-0.83596214511041012</v>
      </c>
      <c r="DQ78" s="156">
        <v>20</v>
      </c>
      <c r="DR78" s="244">
        <f t="shared" si="397"/>
        <v>-0.16666666666666663</v>
      </c>
      <c r="DS78" s="35">
        <v>96044</v>
      </c>
      <c r="DT78" s="248">
        <f t="shared" si="398"/>
        <v>5.5057562175938157E-2</v>
      </c>
      <c r="DU78" s="35">
        <v>54630</v>
      </c>
      <c r="DV78" s="248">
        <f t="shared" si="399"/>
        <v>2.7749035838585234E-2</v>
      </c>
      <c r="DW78" s="35">
        <v>32604</v>
      </c>
      <c r="DX78" s="248">
        <f t="shared" si="400"/>
        <v>5.2658767313466637E-2</v>
      </c>
      <c r="DY78" s="35">
        <v>16067</v>
      </c>
      <c r="DZ78" s="248">
        <f t="shared" si="401"/>
        <v>0.17569149714620225</v>
      </c>
      <c r="EA78" s="35">
        <v>12664</v>
      </c>
      <c r="EB78" s="248">
        <f t="shared" si="402"/>
        <v>0.14203264496347723</v>
      </c>
      <c r="EC78" s="156">
        <v>2108</v>
      </c>
      <c r="ED78" s="244">
        <f t="shared" si="403"/>
        <v>0.31749999999999989</v>
      </c>
    </row>
    <row r="79" spans="1:134" s="17" customFormat="1" outlineLevel="1" x14ac:dyDescent="0.25">
      <c r="A79" s="242"/>
      <c r="B79" s="34" t="s">
        <v>73</v>
      </c>
      <c r="C79" s="35">
        <v>1338548</v>
      </c>
      <c r="D79" s="248">
        <f t="shared" si="273"/>
        <v>-4.7931058028245932E-2</v>
      </c>
      <c r="E79" s="35">
        <v>485961</v>
      </c>
      <c r="F79" s="248">
        <f t="shared" si="339"/>
        <v>-6.7961779530337774E-2</v>
      </c>
      <c r="G79" s="35">
        <v>374843</v>
      </c>
      <c r="H79" s="248">
        <f t="shared" si="340"/>
        <v>-5.9403367428391141E-3</v>
      </c>
      <c r="I79" s="35">
        <v>208723</v>
      </c>
      <c r="J79" s="248">
        <f t="shared" si="341"/>
        <v>-1.1821797178297455E-2</v>
      </c>
      <c r="K79" s="35">
        <v>258746</v>
      </c>
      <c r="L79" s="248">
        <f t="shared" si="342"/>
        <v>-0.10026740292300251</v>
      </c>
      <c r="M79" s="156">
        <v>23453</v>
      </c>
      <c r="N79" s="244">
        <f t="shared" si="343"/>
        <v>7.2582030578938195E-3</v>
      </c>
      <c r="O79" s="35">
        <v>1139874</v>
      </c>
      <c r="P79" s="248">
        <f t="shared" si="344"/>
        <v>-6.241317109643163E-2</v>
      </c>
      <c r="Q79" s="35">
        <v>405331</v>
      </c>
      <c r="R79" s="248">
        <f t="shared" si="345"/>
        <v>-8.5345434523594665E-2</v>
      </c>
      <c r="S79" s="35">
        <v>302524</v>
      </c>
      <c r="T79" s="248">
        <f t="shared" si="346"/>
        <v>-4.0632719915518978E-2</v>
      </c>
      <c r="U79" s="35">
        <v>191854</v>
      </c>
      <c r="V79" s="248">
        <f t="shared" si="347"/>
        <v>-3.9198583659122432E-3</v>
      </c>
      <c r="W79" s="35">
        <v>226615</v>
      </c>
      <c r="X79" s="248">
        <f t="shared" si="348"/>
        <v>-0.11025300750698874</v>
      </c>
      <c r="Y79" s="156">
        <v>18061</v>
      </c>
      <c r="Z79" s="244">
        <f t="shared" si="349"/>
        <v>9.920272655346607E-2</v>
      </c>
      <c r="AA79" s="35">
        <v>198674</v>
      </c>
      <c r="AB79" s="248">
        <f t="shared" si="350"/>
        <v>4.4646472082152444E-2</v>
      </c>
      <c r="AC79" s="35">
        <v>80631</v>
      </c>
      <c r="AD79" s="248">
        <f t="shared" si="351"/>
        <v>3.0507131537242493E-2</v>
      </c>
      <c r="AE79" s="35">
        <v>72319</v>
      </c>
      <c r="AF79" s="248">
        <f t="shared" si="352"/>
        <v>0.17123376413046998</v>
      </c>
      <c r="AG79" s="35">
        <v>16869</v>
      </c>
      <c r="AH79" s="248">
        <f t="shared" si="353"/>
        <v>-9.3600558809306289E-2</v>
      </c>
      <c r="AI79" s="35">
        <v>32130</v>
      </c>
      <c r="AJ79" s="248">
        <f t="shared" si="354"/>
        <v>-2.2958795803557863E-2</v>
      </c>
      <c r="AK79" s="156">
        <v>5392</v>
      </c>
      <c r="AL79" s="244">
        <f t="shared" si="355"/>
        <v>-0.21330609862853811</v>
      </c>
      <c r="AM79" s="35">
        <v>250068</v>
      </c>
      <c r="AN79" s="248">
        <f t="shared" si="356"/>
        <v>1.8590328467153361E-2</v>
      </c>
      <c r="AO79" s="35">
        <v>59461</v>
      </c>
      <c r="AP79" s="248">
        <f t="shared" si="357"/>
        <v>-0.1208155902531346</v>
      </c>
      <c r="AQ79" s="35">
        <v>74912</v>
      </c>
      <c r="AR79" s="248">
        <f t="shared" si="358"/>
        <v>3.9837872352239012E-2</v>
      </c>
      <c r="AS79" s="35">
        <v>86495</v>
      </c>
      <c r="AT79" s="248">
        <f t="shared" si="359"/>
        <v>0.10908088423860085</v>
      </c>
      <c r="AU79" s="35">
        <v>22079</v>
      </c>
      <c r="AV79" s="248">
        <f t="shared" si="360"/>
        <v>-8.8209787321907873E-2</v>
      </c>
      <c r="AW79" s="156">
        <v>5716</v>
      </c>
      <c r="AX79" s="244">
        <f t="shared" si="361"/>
        <v>6.4035740878629843E-2</v>
      </c>
      <c r="AY79" s="35">
        <v>45520</v>
      </c>
      <c r="AZ79" s="248">
        <f t="shared" si="362"/>
        <v>-5.9348652669862778E-2</v>
      </c>
      <c r="BA79" s="35">
        <v>19435</v>
      </c>
      <c r="BB79" s="248">
        <f t="shared" si="363"/>
        <v>-0.11032272831311518</v>
      </c>
      <c r="BC79" s="35">
        <v>15109</v>
      </c>
      <c r="BD79" s="248">
        <f t="shared" si="364"/>
        <v>-3.4074926479989776E-2</v>
      </c>
      <c r="BE79" s="35">
        <v>2246</v>
      </c>
      <c r="BF79" s="248">
        <f t="shared" si="365"/>
        <v>3.885291396854762E-2</v>
      </c>
      <c r="BG79" s="35">
        <v>7969</v>
      </c>
      <c r="BH79" s="248">
        <f t="shared" si="366"/>
        <v>4.9242922975641923E-2</v>
      </c>
      <c r="BI79" s="156">
        <v>871</v>
      </c>
      <c r="BJ79" s="244">
        <f t="shared" si="367"/>
        <v>-0.2860655737704918</v>
      </c>
      <c r="BK79" s="35">
        <v>51639</v>
      </c>
      <c r="BL79" s="248">
        <f t="shared" si="368"/>
        <v>-9.6035010940919041E-2</v>
      </c>
      <c r="BM79" s="35">
        <v>13839</v>
      </c>
      <c r="BN79" s="248">
        <f t="shared" si="369"/>
        <v>-7.9486497272848178E-2</v>
      </c>
      <c r="BO79" s="35">
        <v>9476</v>
      </c>
      <c r="BP79" s="248">
        <f t="shared" si="370"/>
        <v>-0.13080168776371304</v>
      </c>
      <c r="BQ79" s="35">
        <v>13157</v>
      </c>
      <c r="BR79" s="248">
        <f t="shared" si="371"/>
        <v>-6.6349701958558049E-2</v>
      </c>
      <c r="BS79" s="35">
        <v>14392</v>
      </c>
      <c r="BT79" s="248">
        <f t="shared" si="372"/>
        <v>-0.10901999628551973</v>
      </c>
      <c r="BU79" s="156">
        <v>2077</v>
      </c>
      <c r="BV79" s="244">
        <f t="shared" si="373"/>
        <v>8.2334549244398092E-2</v>
      </c>
      <c r="BW79" s="35">
        <v>443043</v>
      </c>
      <c r="BX79" s="248">
        <f t="shared" si="374"/>
        <v>-0.11362858840546652</v>
      </c>
      <c r="BY79" s="35">
        <v>192316</v>
      </c>
      <c r="BZ79" s="248">
        <f t="shared" si="375"/>
        <v>-9.9677914684843216E-2</v>
      </c>
      <c r="CA79" s="35">
        <v>87545</v>
      </c>
      <c r="CB79" s="248">
        <f t="shared" si="376"/>
        <v>-7.9974777993799595E-2</v>
      </c>
      <c r="CC79" s="35">
        <v>41861</v>
      </c>
      <c r="CD79" s="248">
        <f t="shared" si="377"/>
        <v>-0.1116652165609151</v>
      </c>
      <c r="CE79" s="35">
        <v>117324</v>
      </c>
      <c r="CF79" s="248">
        <f t="shared" si="378"/>
        <v>-0.16219284903275566</v>
      </c>
      <c r="CG79" s="156">
        <v>2012</v>
      </c>
      <c r="CH79" s="244">
        <f t="shared" si="379"/>
        <v>-8.4205735093309086E-2</v>
      </c>
      <c r="CI79" s="35">
        <v>58659</v>
      </c>
      <c r="CJ79" s="248">
        <f t="shared" si="380"/>
        <v>-6.0463849825415639E-2</v>
      </c>
      <c r="CK79" s="35">
        <v>18105</v>
      </c>
      <c r="CL79" s="248">
        <f t="shared" si="381"/>
        <v>5.2799906960516285E-2</v>
      </c>
      <c r="CM79" s="35">
        <v>23530</v>
      </c>
      <c r="CN79" s="248">
        <f t="shared" si="382"/>
        <v>-5.4488467411396013E-2</v>
      </c>
      <c r="CO79" s="35">
        <v>4324</v>
      </c>
      <c r="CP79" s="248">
        <f t="shared" si="383"/>
        <v>-0.4949778089231488</v>
      </c>
      <c r="CQ79" s="35">
        <v>9789</v>
      </c>
      <c r="CR79" s="248">
        <f t="shared" si="384"/>
        <v>7.8083700440528592E-2</v>
      </c>
      <c r="CS79" s="156">
        <v>3267</v>
      </c>
      <c r="CT79" s="244">
        <f t="shared" si="385"/>
        <v>0.20066152149944871</v>
      </c>
      <c r="CU79" s="35">
        <v>52715</v>
      </c>
      <c r="CV79" s="248">
        <f t="shared" si="386"/>
        <v>-0.10482611058280122</v>
      </c>
      <c r="CW79" s="35">
        <v>13348</v>
      </c>
      <c r="CX79" s="248">
        <f t="shared" si="387"/>
        <v>-0.15896918908701407</v>
      </c>
      <c r="CY79" s="35">
        <v>7543</v>
      </c>
      <c r="CZ79" s="248">
        <f t="shared" si="388"/>
        <v>-8.1354280842771853E-2</v>
      </c>
      <c r="DA79" s="35">
        <v>3754</v>
      </c>
      <c r="DB79" s="248">
        <f t="shared" si="389"/>
        <v>-0.10661589719181341</v>
      </c>
      <c r="DC79" s="35">
        <v>28069</v>
      </c>
      <c r="DD79" s="248">
        <f t="shared" si="390"/>
        <v>-8.3700584337152772E-2</v>
      </c>
      <c r="DE79" s="156">
        <v>0</v>
      </c>
      <c r="DF79" s="244" t="str">
        <f t="shared" si="391"/>
        <v>-</v>
      </c>
      <c r="DG79" s="35">
        <v>52420</v>
      </c>
      <c r="DH79" s="248">
        <f t="shared" si="392"/>
        <v>-1.1819707052236672E-2</v>
      </c>
      <c r="DI79" s="35">
        <v>10827</v>
      </c>
      <c r="DJ79" s="248">
        <f t="shared" si="393"/>
        <v>-9.3329673346143061E-3</v>
      </c>
      <c r="DK79" s="35">
        <v>33351</v>
      </c>
      <c r="DL79" s="248">
        <f t="shared" si="394"/>
        <v>-6.5719808387259437E-2</v>
      </c>
      <c r="DM79" s="35">
        <v>4085</v>
      </c>
      <c r="DN79" s="248">
        <f t="shared" si="395"/>
        <v>0.33018560729404101</v>
      </c>
      <c r="DO79" s="35">
        <v>4075</v>
      </c>
      <c r="DP79" s="248">
        <f t="shared" si="396"/>
        <v>0.16829128440366969</v>
      </c>
      <c r="DQ79" s="156">
        <v>78</v>
      </c>
      <c r="DR79" s="244" t="str">
        <f t="shared" si="397"/>
        <v>-</v>
      </c>
      <c r="DS79" s="35">
        <v>112571</v>
      </c>
      <c r="DT79" s="248">
        <f t="shared" si="398"/>
        <v>3.0549096435175782E-2</v>
      </c>
      <c r="DU79" s="35">
        <v>63772</v>
      </c>
      <c r="DV79" s="248">
        <f t="shared" si="399"/>
        <v>3.4143655101879222E-3</v>
      </c>
      <c r="DW79" s="35">
        <v>42919</v>
      </c>
      <c r="DX79" s="248">
        <f t="shared" si="400"/>
        <v>-2.8808400901424447E-3</v>
      </c>
      <c r="DY79" s="35">
        <v>23158</v>
      </c>
      <c r="DZ79" s="248">
        <f t="shared" si="401"/>
        <v>0.14973686823552779</v>
      </c>
      <c r="EA79" s="35">
        <v>15733</v>
      </c>
      <c r="EB79" s="248">
        <f t="shared" si="402"/>
        <v>-3.4666830285924655E-2</v>
      </c>
      <c r="EC79" s="156">
        <v>3746</v>
      </c>
      <c r="ED79" s="244">
        <f t="shared" si="403"/>
        <v>0.34554597701149414</v>
      </c>
    </row>
    <row r="80" spans="1:134" s="17" customFormat="1" outlineLevel="1" x14ac:dyDescent="0.25">
      <c r="A80" s="242"/>
      <c r="B80" s="34" t="s">
        <v>75</v>
      </c>
      <c r="C80" s="35">
        <v>1358037</v>
      </c>
      <c r="D80" s="248">
        <f t="shared" si="273"/>
        <v>-4.3302418800920006E-2</v>
      </c>
      <c r="E80" s="35">
        <v>516048</v>
      </c>
      <c r="F80" s="248">
        <f t="shared" si="339"/>
        <v>-4.0033930527987982E-2</v>
      </c>
      <c r="G80" s="35">
        <v>370232</v>
      </c>
      <c r="H80" s="248">
        <f t="shared" si="340"/>
        <v>-3.4002671787592864E-2</v>
      </c>
      <c r="I80" s="35">
        <v>206718</v>
      </c>
      <c r="J80" s="248">
        <f t="shared" si="341"/>
        <v>-2.0762573365355919E-2</v>
      </c>
      <c r="K80" s="35">
        <v>260216</v>
      </c>
      <c r="L80" s="248">
        <f t="shared" si="342"/>
        <v>-7.5862019980325046E-2</v>
      </c>
      <c r="M80" s="156">
        <v>28054</v>
      </c>
      <c r="N80" s="244">
        <f t="shared" si="343"/>
        <v>-5.7261912762954448E-2</v>
      </c>
      <c r="O80" s="35">
        <v>1115896</v>
      </c>
      <c r="P80" s="248">
        <f t="shared" si="344"/>
        <v>-6.1484388995467598E-2</v>
      </c>
      <c r="Q80" s="35">
        <v>413398</v>
      </c>
      <c r="R80" s="248">
        <f t="shared" si="345"/>
        <v>-8.6776530882742731E-2</v>
      </c>
      <c r="S80" s="35">
        <v>293024</v>
      </c>
      <c r="T80" s="248">
        <f t="shared" si="346"/>
        <v>-1.1249907206824172E-2</v>
      </c>
      <c r="U80" s="35">
        <v>180129</v>
      </c>
      <c r="V80" s="248">
        <f t="shared" si="347"/>
        <v>-4.0667856096716637E-2</v>
      </c>
      <c r="W80" s="35">
        <v>221694</v>
      </c>
      <c r="X80" s="248">
        <f t="shared" si="348"/>
        <v>-9.8218353400585712E-2</v>
      </c>
      <c r="Y80" s="156">
        <v>18042</v>
      </c>
      <c r="Z80" s="244">
        <f t="shared" si="349"/>
        <v>-8.1083834165223578E-2</v>
      </c>
      <c r="AA80" s="35">
        <v>242141</v>
      </c>
      <c r="AB80" s="248">
        <f t="shared" si="350"/>
        <v>5.0485024121056377E-2</v>
      </c>
      <c r="AC80" s="35">
        <v>102650</v>
      </c>
      <c r="AD80" s="248">
        <f t="shared" si="351"/>
        <v>0.20922616593433774</v>
      </c>
      <c r="AE80" s="35">
        <v>77208</v>
      </c>
      <c r="AF80" s="248">
        <f t="shared" si="352"/>
        <v>-0.1115918348560514</v>
      </c>
      <c r="AG80" s="35">
        <v>26589</v>
      </c>
      <c r="AH80" s="248">
        <f t="shared" si="353"/>
        <v>0.13939835447377447</v>
      </c>
      <c r="AI80" s="35">
        <v>38522</v>
      </c>
      <c r="AJ80" s="248">
        <f t="shared" si="354"/>
        <v>7.7930436242549694E-2</v>
      </c>
      <c r="AK80" s="156">
        <v>10013</v>
      </c>
      <c r="AL80" s="244">
        <f t="shared" si="355"/>
        <v>-1.1061728395061698E-2</v>
      </c>
      <c r="AM80" s="35">
        <v>234541</v>
      </c>
      <c r="AN80" s="248">
        <f t="shared" si="356"/>
        <v>1.5852322191951762E-2</v>
      </c>
      <c r="AO80" s="35">
        <v>60565</v>
      </c>
      <c r="AP80" s="248">
        <f t="shared" si="357"/>
        <v>4.1423068986862877E-2</v>
      </c>
      <c r="AQ80" s="35">
        <v>65005</v>
      </c>
      <c r="AR80" s="248">
        <f t="shared" si="358"/>
        <v>-1.8318282038116473E-2</v>
      </c>
      <c r="AS80" s="35">
        <v>76566</v>
      </c>
      <c r="AT80" s="248">
        <f t="shared" si="359"/>
        <v>6.3460977540730878E-2</v>
      </c>
      <c r="AU80" s="35">
        <v>25689</v>
      </c>
      <c r="AV80" s="248">
        <f t="shared" si="360"/>
        <v>-7.3435527502254239E-2</v>
      </c>
      <c r="AW80" s="156">
        <v>5439</v>
      </c>
      <c r="AX80" s="244">
        <f t="shared" si="361"/>
        <v>-0.22752449936088626</v>
      </c>
      <c r="AY80" s="35">
        <v>35022</v>
      </c>
      <c r="AZ80" s="248">
        <f t="shared" si="362"/>
        <v>-3.4515079671390003E-2</v>
      </c>
      <c r="BA80" s="35">
        <v>16497</v>
      </c>
      <c r="BB80" s="248">
        <f t="shared" si="363"/>
        <v>-8.6291885904181687E-2</v>
      </c>
      <c r="BC80" s="35">
        <v>10694</v>
      </c>
      <c r="BD80" s="248">
        <f t="shared" si="364"/>
        <v>3.8353238178463922E-2</v>
      </c>
      <c r="BE80" s="35">
        <v>1892</v>
      </c>
      <c r="BF80" s="248">
        <f t="shared" si="365"/>
        <v>0.27065144392209528</v>
      </c>
      <c r="BG80" s="35">
        <v>5426</v>
      </c>
      <c r="BH80" s="248">
        <f t="shared" si="366"/>
        <v>-7.3664825046038107E-4</v>
      </c>
      <c r="BI80" s="156">
        <v>505</v>
      </c>
      <c r="BJ80" s="244">
        <f t="shared" si="367"/>
        <v>-0.55150976909413862</v>
      </c>
      <c r="BK80" s="35">
        <v>68384</v>
      </c>
      <c r="BL80" s="248">
        <f t="shared" si="368"/>
        <v>1.7513056675643845E-2</v>
      </c>
      <c r="BM80" s="35">
        <v>21128</v>
      </c>
      <c r="BN80" s="248">
        <f t="shared" si="369"/>
        <v>-9.9441626529133464E-2</v>
      </c>
      <c r="BO80" s="35">
        <v>15691</v>
      </c>
      <c r="BP80" s="248">
        <f t="shared" si="370"/>
        <v>3.9669844519802933E-3</v>
      </c>
      <c r="BQ80" s="35">
        <v>14521</v>
      </c>
      <c r="BR80" s="248">
        <f t="shared" si="371"/>
        <v>-6.4790365170348418E-2</v>
      </c>
      <c r="BS80" s="35">
        <v>18842</v>
      </c>
      <c r="BT80" s="248">
        <f t="shared" si="372"/>
        <v>0.18094641178314008</v>
      </c>
      <c r="BU80" s="156">
        <v>2796</v>
      </c>
      <c r="BV80" s="244">
        <f t="shared" si="373"/>
        <v>9.3468908877590851E-2</v>
      </c>
      <c r="BW80" s="35">
        <v>444773</v>
      </c>
      <c r="BX80" s="248">
        <f t="shared" si="374"/>
        <v>-0.11775370583789724</v>
      </c>
      <c r="BY80" s="35">
        <v>195651</v>
      </c>
      <c r="BZ80" s="248">
        <f t="shared" si="375"/>
        <v>-0.12131337492084449</v>
      </c>
      <c r="CA80" s="35">
        <v>92574</v>
      </c>
      <c r="CB80" s="248">
        <f t="shared" si="376"/>
        <v>-2.0163210872257364E-2</v>
      </c>
      <c r="CC80" s="35">
        <v>46279</v>
      </c>
      <c r="CD80" s="248">
        <f t="shared" si="377"/>
        <v>-3.861813951555948E-2</v>
      </c>
      <c r="CE80" s="35">
        <v>108314</v>
      </c>
      <c r="CF80" s="248">
        <f t="shared" si="378"/>
        <v>-0.20372575831091111</v>
      </c>
      <c r="CG80" s="156">
        <v>2518</v>
      </c>
      <c r="CH80" s="244">
        <f t="shared" si="379"/>
        <v>5.5765199161425638E-2</v>
      </c>
      <c r="CI80" s="35">
        <v>65887</v>
      </c>
      <c r="CJ80" s="248">
        <f t="shared" si="380"/>
        <v>-6.59758154831942E-2</v>
      </c>
      <c r="CK80" s="35">
        <v>20838</v>
      </c>
      <c r="CL80" s="248">
        <f t="shared" si="381"/>
        <v>-1.3912549687677411E-2</v>
      </c>
      <c r="CM80" s="35">
        <v>25119</v>
      </c>
      <c r="CN80" s="248">
        <f t="shared" si="382"/>
        <v>1.0499637943519158E-2</v>
      </c>
      <c r="CO80" s="35">
        <v>5636</v>
      </c>
      <c r="CP80" s="248">
        <f t="shared" si="383"/>
        <v>-0.5369320515980609</v>
      </c>
      <c r="CQ80" s="35">
        <v>11636</v>
      </c>
      <c r="CR80" s="248">
        <f t="shared" si="384"/>
        <v>0.20968915687701428</v>
      </c>
      <c r="CS80" s="156">
        <v>3181</v>
      </c>
      <c r="CT80" s="244">
        <f t="shared" si="385"/>
        <v>-1.6084132384781902E-2</v>
      </c>
      <c r="CU80" s="35">
        <v>51632</v>
      </c>
      <c r="CV80" s="248">
        <f t="shared" si="386"/>
        <v>7.8993563487419483E-2</v>
      </c>
      <c r="CW80" s="35">
        <v>14348</v>
      </c>
      <c r="CX80" s="248">
        <f t="shared" si="387"/>
        <v>2.7646468987251094E-2</v>
      </c>
      <c r="CY80" s="35">
        <v>7709</v>
      </c>
      <c r="CZ80" s="248">
        <f t="shared" si="388"/>
        <v>0.14275126000592953</v>
      </c>
      <c r="DA80" s="35">
        <v>2944</v>
      </c>
      <c r="DB80" s="248">
        <f t="shared" si="389"/>
        <v>-5.7919999999999972E-2</v>
      </c>
      <c r="DC80" s="35">
        <v>26854</v>
      </c>
      <c r="DD80" s="248">
        <f t="shared" si="390"/>
        <v>0.11998999040747393</v>
      </c>
      <c r="DE80" s="156">
        <v>139</v>
      </c>
      <c r="DF80" s="244">
        <f t="shared" si="391"/>
        <v>-0.66586538461538458</v>
      </c>
      <c r="DG80" s="35">
        <v>35167</v>
      </c>
      <c r="DH80" s="248">
        <f t="shared" si="392"/>
        <v>-0.15812027195250411</v>
      </c>
      <c r="DI80" s="35">
        <v>4707</v>
      </c>
      <c r="DJ80" s="248">
        <f t="shared" si="393"/>
        <v>-0.6035542828265813</v>
      </c>
      <c r="DK80" s="35">
        <v>25622</v>
      </c>
      <c r="DL80" s="248">
        <f t="shared" si="394"/>
        <v>-1.4803706694351493E-2</v>
      </c>
      <c r="DM80" s="35">
        <v>2021</v>
      </c>
      <c r="DN80" s="248">
        <f t="shared" si="395"/>
        <v>2.0191822311963703E-2</v>
      </c>
      <c r="DO80" s="35">
        <v>2626</v>
      </c>
      <c r="DP80" s="248">
        <f t="shared" si="396"/>
        <v>0.42022714981070841</v>
      </c>
      <c r="DQ80" s="156">
        <v>332</v>
      </c>
      <c r="DR80" s="244">
        <f t="shared" si="397"/>
        <v>10.066666666666666</v>
      </c>
      <c r="DS80" s="35">
        <v>107836</v>
      </c>
      <c r="DT80" s="248">
        <f t="shared" si="398"/>
        <v>5.7639575444421443E-3</v>
      </c>
      <c r="DU80" s="35">
        <v>57361</v>
      </c>
      <c r="DV80" s="248">
        <f t="shared" si="399"/>
        <v>-3.4245306844010392E-2</v>
      </c>
      <c r="DW80" s="35">
        <v>40026</v>
      </c>
      <c r="DX80" s="248">
        <f t="shared" si="400"/>
        <v>-1.5907358690040119E-2</v>
      </c>
      <c r="DY80" s="35">
        <v>18494</v>
      </c>
      <c r="DZ80" s="248">
        <f t="shared" si="401"/>
        <v>4.5626731497710127E-2</v>
      </c>
      <c r="EA80" s="35">
        <v>15077</v>
      </c>
      <c r="EB80" s="248">
        <f t="shared" si="402"/>
        <v>2.3348944546256689E-2</v>
      </c>
      <c r="EC80" s="156">
        <v>2765</v>
      </c>
      <c r="ED80" s="244">
        <f t="shared" si="403"/>
        <v>0.1276508972267536</v>
      </c>
    </row>
    <row r="81" spans="1:134" s="17" customFormat="1" outlineLevel="1" x14ac:dyDescent="0.25">
      <c r="A81" s="242"/>
      <c r="B81" s="34" t="s">
        <v>77</v>
      </c>
      <c r="C81" s="35">
        <v>1211836</v>
      </c>
      <c r="D81" s="248">
        <f t="shared" si="273"/>
        <v>-4.3920142326854705E-2</v>
      </c>
      <c r="E81" s="35">
        <v>451957</v>
      </c>
      <c r="F81" s="248">
        <f t="shared" si="339"/>
        <v>-6.2975295025003541E-2</v>
      </c>
      <c r="G81" s="35">
        <v>326673</v>
      </c>
      <c r="H81" s="248">
        <f t="shared" si="340"/>
        <v>-7.0136886480147376E-2</v>
      </c>
      <c r="I81" s="35">
        <v>181272</v>
      </c>
      <c r="J81" s="248">
        <f t="shared" si="341"/>
        <v>-2.3129486322778114E-2</v>
      </c>
      <c r="K81" s="35">
        <v>250201</v>
      </c>
      <c r="L81" s="248">
        <f t="shared" si="342"/>
        <v>2.4199008802188171E-3</v>
      </c>
      <c r="M81" s="156">
        <v>22259</v>
      </c>
      <c r="N81" s="244">
        <f t="shared" si="343"/>
        <v>-6.4512061864335557E-2</v>
      </c>
      <c r="O81" s="35">
        <v>1044310</v>
      </c>
      <c r="P81" s="248">
        <f t="shared" si="344"/>
        <v>-5.8088071484685422E-2</v>
      </c>
      <c r="Q81" s="35">
        <v>383308</v>
      </c>
      <c r="R81" s="248">
        <f t="shared" si="345"/>
        <v>-7.9228422493934469E-2</v>
      </c>
      <c r="S81" s="35">
        <v>272059</v>
      </c>
      <c r="T81" s="248">
        <f t="shared" si="346"/>
        <v>-7.5751553385854598E-2</v>
      </c>
      <c r="U81" s="35">
        <v>166197</v>
      </c>
      <c r="V81" s="248">
        <f t="shared" si="347"/>
        <v>-3.1711722209275206E-2</v>
      </c>
      <c r="W81" s="35">
        <v>220071</v>
      </c>
      <c r="X81" s="248">
        <f t="shared" si="348"/>
        <v>-2.0435142569727005E-2</v>
      </c>
      <c r="Y81" s="156">
        <v>15168</v>
      </c>
      <c r="Z81" s="244">
        <f t="shared" si="349"/>
        <v>-0.15653672913307015</v>
      </c>
      <c r="AA81" s="35">
        <v>167526</v>
      </c>
      <c r="AB81" s="248">
        <f t="shared" si="350"/>
        <v>5.5002770920449473E-2</v>
      </c>
      <c r="AC81" s="35">
        <v>68649</v>
      </c>
      <c r="AD81" s="248">
        <f t="shared" si="351"/>
        <v>3.9459140257105174E-2</v>
      </c>
      <c r="AE81" s="35">
        <v>54614</v>
      </c>
      <c r="AF81" s="248">
        <f t="shared" si="352"/>
        <v>-4.1102624879290617E-2</v>
      </c>
      <c r="AG81" s="35">
        <v>15075</v>
      </c>
      <c r="AH81" s="248">
        <f t="shared" si="353"/>
        <v>8.2663027865555794E-2</v>
      </c>
      <c r="AI81" s="35">
        <v>30130</v>
      </c>
      <c r="AJ81" s="248">
        <f t="shared" si="354"/>
        <v>0.20834168838981348</v>
      </c>
      <c r="AK81" s="156">
        <v>7091</v>
      </c>
      <c r="AL81" s="244">
        <f t="shared" si="355"/>
        <v>0.22006194081211294</v>
      </c>
      <c r="AM81" s="35">
        <v>249726</v>
      </c>
      <c r="AN81" s="248">
        <f t="shared" si="356"/>
        <v>-2.2380726815767082E-2</v>
      </c>
      <c r="AO81" s="35">
        <v>62071</v>
      </c>
      <c r="AP81" s="248">
        <f t="shared" si="357"/>
        <v>5.5729259481265281E-3</v>
      </c>
      <c r="AQ81" s="35">
        <v>78437</v>
      </c>
      <c r="AR81" s="248">
        <f t="shared" si="358"/>
        <v>-1.226530329551323E-2</v>
      </c>
      <c r="AS81" s="35">
        <v>74230</v>
      </c>
      <c r="AT81" s="248">
        <f t="shared" si="359"/>
        <v>-5.8687767886580922E-2</v>
      </c>
      <c r="AU81" s="35">
        <v>30784</v>
      </c>
      <c r="AV81" s="248">
        <f t="shared" si="360"/>
        <v>-2.1176470588235241E-2</v>
      </c>
      <c r="AW81" s="156">
        <v>7124</v>
      </c>
      <c r="AX81" s="244">
        <f t="shared" si="361"/>
        <v>-7.7441077441077422E-2</v>
      </c>
      <c r="AY81" s="35">
        <v>32193</v>
      </c>
      <c r="AZ81" s="248">
        <f t="shared" si="362"/>
        <v>-4.3071161048689133E-2</v>
      </c>
      <c r="BA81" s="35">
        <v>16385</v>
      </c>
      <c r="BB81" s="248">
        <f t="shared" si="363"/>
        <v>-0.10679241168774534</v>
      </c>
      <c r="BC81" s="35">
        <v>9906</v>
      </c>
      <c r="BD81" s="248">
        <f t="shared" si="364"/>
        <v>-5.4048892284186412E-2</v>
      </c>
      <c r="BE81" s="35">
        <v>1168</v>
      </c>
      <c r="BF81" s="248">
        <f t="shared" si="365"/>
        <v>0.24520255863539453</v>
      </c>
      <c r="BG81" s="35">
        <v>4078</v>
      </c>
      <c r="BH81" s="248">
        <f t="shared" si="366"/>
        <v>0.24671354325894224</v>
      </c>
      <c r="BI81" s="156">
        <v>424</v>
      </c>
      <c r="BJ81" s="244">
        <f t="shared" si="367"/>
        <v>-0.12577319587628866</v>
      </c>
      <c r="BK81" s="35">
        <v>43850</v>
      </c>
      <c r="BL81" s="248">
        <f t="shared" si="368"/>
        <v>6.1769050098065437E-2</v>
      </c>
      <c r="BM81" s="35">
        <v>16387</v>
      </c>
      <c r="BN81" s="248">
        <f t="shared" si="369"/>
        <v>0.10186928456159228</v>
      </c>
      <c r="BO81" s="35">
        <v>7764</v>
      </c>
      <c r="BP81" s="248">
        <f t="shared" si="370"/>
        <v>-2.7555110220440882E-2</v>
      </c>
      <c r="BQ81" s="35">
        <v>10546</v>
      </c>
      <c r="BR81" s="248">
        <f t="shared" si="371"/>
        <v>0.37478816321209751</v>
      </c>
      <c r="BS81" s="35">
        <v>9671</v>
      </c>
      <c r="BT81" s="248">
        <f t="shared" si="372"/>
        <v>-2.6082578046324301E-2</v>
      </c>
      <c r="BU81" s="156">
        <v>419</v>
      </c>
      <c r="BV81" s="244">
        <f t="shared" si="373"/>
        <v>-0.75074360499702553</v>
      </c>
      <c r="BW81" s="35">
        <v>420340</v>
      </c>
      <c r="BX81" s="248">
        <f t="shared" si="374"/>
        <v>-0.11213531941499022</v>
      </c>
      <c r="BY81" s="35">
        <v>182323</v>
      </c>
      <c r="BZ81" s="248">
        <f t="shared" si="375"/>
        <v>-0.13195231339091018</v>
      </c>
      <c r="CA81" s="35">
        <v>77721</v>
      </c>
      <c r="CB81" s="248">
        <f t="shared" si="376"/>
        <v>-0.18283899864369002</v>
      </c>
      <c r="CC81" s="35">
        <v>42550</v>
      </c>
      <c r="CD81" s="248">
        <f t="shared" si="377"/>
        <v>-8.1112598799291669E-2</v>
      </c>
      <c r="CE81" s="35">
        <v>117132</v>
      </c>
      <c r="CF81" s="248">
        <f t="shared" si="378"/>
        <v>-2.826471100639627E-2</v>
      </c>
      <c r="CG81" s="156">
        <v>2607</v>
      </c>
      <c r="CH81" s="244">
        <f t="shared" si="379"/>
        <v>0.13347826086956527</v>
      </c>
      <c r="CI81" s="35">
        <v>45793</v>
      </c>
      <c r="CJ81" s="248">
        <f t="shared" si="380"/>
        <v>-7.3203804897793989E-2</v>
      </c>
      <c r="CK81" s="35">
        <v>12886</v>
      </c>
      <c r="CL81" s="248">
        <f t="shared" si="381"/>
        <v>-8.7845968712394695E-2</v>
      </c>
      <c r="CM81" s="35">
        <v>18462</v>
      </c>
      <c r="CN81" s="248">
        <f t="shared" si="382"/>
        <v>-5.6279711700659374E-2</v>
      </c>
      <c r="CO81" s="35">
        <v>4642</v>
      </c>
      <c r="CP81" s="248">
        <f t="shared" si="383"/>
        <v>-0.25465639049454081</v>
      </c>
      <c r="CQ81" s="35">
        <v>8036</v>
      </c>
      <c r="CR81" s="248">
        <f t="shared" si="384"/>
        <v>5.9180176617898983E-2</v>
      </c>
      <c r="CS81" s="156">
        <v>1873</v>
      </c>
      <c r="CT81" s="244">
        <f t="shared" si="385"/>
        <v>-0.13567143516382096</v>
      </c>
      <c r="CU81" s="35">
        <v>53857</v>
      </c>
      <c r="CV81" s="248">
        <f t="shared" si="386"/>
        <v>8.0728017016494791E-2</v>
      </c>
      <c r="CW81" s="35">
        <v>14108</v>
      </c>
      <c r="CX81" s="248">
        <f t="shared" si="387"/>
        <v>2.9931376843334689E-2</v>
      </c>
      <c r="CY81" s="35">
        <v>8623</v>
      </c>
      <c r="CZ81" s="248">
        <f t="shared" si="388"/>
        <v>0.27710308056872046</v>
      </c>
      <c r="DA81" s="35">
        <v>3179</v>
      </c>
      <c r="DB81" s="248">
        <f t="shared" si="389"/>
        <v>7.9264426125555953E-3</v>
      </c>
      <c r="DC81" s="35">
        <v>28423</v>
      </c>
      <c r="DD81" s="248">
        <f t="shared" si="390"/>
        <v>8.517868051313382E-2</v>
      </c>
      <c r="DE81" s="156">
        <v>0</v>
      </c>
      <c r="DF81" s="244">
        <f t="shared" si="391"/>
        <v>-1</v>
      </c>
      <c r="DG81" s="35">
        <v>36628</v>
      </c>
      <c r="DH81" s="248">
        <f t="shared" si="392"/>
        <v>-1.912056129827E-2</v>
      </c>
      <c r="DI81" s="35">
        <v>6547</v>
      </c>
      <c r="DJ81" s="248">
        <f t="shared" si="393"/>
        <v>0.13544918487686441</v>
      </c>
      <c r="DK81" s="35">
        <v>26090</v>
      </c>
      <c r="DL81" s="248">
        <f t="shared" si="394"/>
        <v>-5.1514160031991829E-2</v>
      </c>
      <c r="DM81" s="35">
        <v>1918</v>
      </c>
      <c r="DN81" s="248">
        <f t="shared" si="395"/>
        <v>0.26768010575016521</v>
      </c>
      <c r="DO81" s="35">
        <v>1937</v>
      </c>
      <c r="DP81" s="248">
        <f t="shared" si="396"/>
        <v>-0.25009678668215252</v>
      </c>
      <c r="DQ81" s="156">
        <v>70</v>
      </c>
      <c r="DR81" s="244">
        <f t="shared" si="397"/>
        <v>-0.53947368421052633</v>
      </c>
      <c r="DS81" s="35">
        <v>100448</v>
      </c>
      <c r="DT81" s="248">
        <f t="shared" si="398"/>
        <v>3.524755740610952E-2</v>
      </c>
      <c r="DU81" s="35">
        <v>55310</v>
      </c>
      <c r="DV81" s="248">
        <f t="shared" si="399"/>
        <v>-6.7693759902909378E-2</v>
      </c>
      <c r="DW81" s="35">
        <v>35912</v>
      </c>
      <c r="DX81" s="248">
        <f t="shared" si="400"/>
        <v>-9.000608149199274E-2</v>
      </c>
      <c r="DY81" s="35">
        <v>19128</v>
      </c>
      <c r="DZ81" s="248">
        <f t="shared" si="401"/>
        <v>6.6101883847954568E-2</v>
      </c>
      <c r="EA81" s="35">
        <v>13707</v>
      </c>
      <c r="EB81" s="248">
        <f t="shared" si="402"/>
        <v>-0.16967530894111948</v>
      </c>
      <c r="EC81" s="156">
        <v>2287</v>
      </c>
      <c r="ED81" s="244">
        <f t="shared" si="403"/>
        <v>-0.14183864915572231</v>
      </c>
    </row>
    <row r="82" spans="1:134" s="17" customFormat="1" outlineLevel="1" x14ac:dyDescent="0.25">
      <c r="A82" s="242"/>
      <c r="B82" s="34" t="s">
        <v>79</v>
      </c>
      <c r="C82" s="35">
        <v>1412967</v>
      </c>
      <c r="D82" s="248">
        <f t="shared" si="273"/>
        <v>-2.077420937625396E-2</v>
      </c>
      <c r="E82" s="35">
        <v>541492</v>
      </c>
      <c r="F82" s="248">
        <f t="shared" si="339"/>
        <v>1.0670524007279081E-2</v>
      </c>
      <c r="G82" s="35">
        <v>397411</v>
      </c>
      <c r="H82" s="248">
        <f t="shared" si="340"/>
        <v>-5.839718711646269E-2</v>
      </c>
      <c r="I82" s="35">
        <v>207176</v>
      </c>
      <c r="J82" s="248">
        <f t="shared" si="341"/>
        <v>-5.6970668026145699E-2</v>
      </c>
      <c r="K82" s="35">
        <v>265950</v>
      </c>
      <c r="L82" s="248">
        <f t="shared" si="342"/>
        <v>-6.9121939950577138E-2</v>
      </c>
      <c r="M82" s="156">
        <v>27865</v>
      </c>
      <c r="N82" s="244">
        <f t="shared" si="343"/>
        <v>-0.14877042920421568</v>
      </c>
      <c r="O82" s="35">
        <v>1267817</v>
      </c>
      <c r="P82" s="248">
        <f t="shared" si="344"/>
        <v>-4.1025524656689738E-2</v>
      </c>
      <c r="Q82" s="35">
        <v>475599</v>
      </c>
      <c r="R82" s="248">
        <f t="shared" si="345"/>
        <v>-1.0784468701121486E-2</v>
      </c>
      <c r="S82" s="35">
        <v>353532</v>
      </c>
      <c r="T82" s="248">
        <f t="shared" si="346"/>
        <v>-7.5346550190929507E-2</v>
      </c>
      <c r="U82" s="35">
        <v>193491</v>
      </c>
      <c r="V82" s="248">
        <f t="shared" si="347"/>
        <v>-7.5545978796290547E-2</v>
      </c>
      <c r="W82" s="35">
        <v>244596</v>
      </c>
      <c r="X82" s="248">
        <f t="shared" si="348"/>
        <v>-8.0652799807557907E-2</v>
      </c>
      <c r="Y82" s="156">
        <v>23173</v>
      </c>
      <c r="Z82" s="244">
        <f t="shared" si="349"/>
        <v>-0.18364686817445219</v>
      </c>
      <c r="AA82" s="35">
        <v>145150</v>
      </c>
      <c r="AB82" s="248">
        <f t="shared" si="350"/>
        <v>0.20068823466154906</v>
      </c>
      <c r="AC82" s="35">
        <v>65893</v>
      </c>
      <c r="AD82" s="248">
        <f t="shared" si="351"/>
        <v>0.19825062282919026</v>
      </c>
      <c r="AE82" s="35">
        <v>43879</v>
      </c>
      <c r="AF82" s="248">
        <f t="shared" si="352"/>
        <v>0.10476358326199708</v>
      </c>
      <c r="AG82" s="35">
        <v>13685</v>
      </c>
      <c r="AH82" s="248">
        <f t="shared" si="353"/>
        <v>0.31725863894503803</v>
      </c>
      <c r="AI82" s="35">
        <v>21354</v>
      </c>
      <c r="AJ82" s="248">
        <f t="shared" si="354"/>
        <v>8.7049480757483311E-2</v>
      </c>
      <c r="AK82" s="156">
        <v>4692</v>
      </c>
      <c r="AL82" s="244">
        <f t="shared" si="355"/>
        <v>7.8868705449528731E-2</v>
      </c>
      <c r="AM82" s="35">
        <v>284462</v>
      </c>
      <c r="AN82" s="248">
        <f t="shared" si="356"/>
        <v>-7.2752223899133273E-2</v>
      </c>
      <c r="AO82" s="35">
        <v>71821</v>
      </c>
      <c r="AP82" s="248">
        <f t="shared" si="357"/>
        <v>-8.6688369490577122E-2</v>
      </c>
      <c r="AQ82" s="35">
        <v>89259</v>
      </c>
      <c r="AR82" s="248">
        <f t="shared" si="358"/>
        <v>-6.9093905135371947E-2</v>
      </c>
      <c r="AS82" s="35">
        <v>85437</v>
      </c>
      <c r="AT82" s="248">
        <f t="shared" si="359"/>
        <v>-6.7098338101373667E-2</v>
      </c>
      <c r="AU82" s="35">
        <v>35872</v>
      </c>
      <c r="AV82" s="248">
        <f t="shared" si="360"/>
        <v>-0.25224605507264508</v>
      </c>
      <c r="AW82" s="156">
        <v>11881</v>
      </c>
      <c r="AX82" s="244">
        <f t="shared" si="361"/>
        <v>-6.6032544611272725E-2</v>
      </c>
      <c r="AY82" s="35">
        <v>34432</v>
      </c>
      <c r="AZ82" s="248">
        <f t="shared" si="362"/>
        <v>9.5967151542158735E-2</v>
      </c>
      <c r="BA82" s="35">
        <v>19616</v>
      </c>
      <c r="BB82" s="248">
        <f t="shared" si="363"/>
        <v>6.8875326939842996E-2</v>
      </c>
      <c r="BC82" s="35">
        <v>8817</v>
      </c>
      <c r="BD82" s="248">
        <f t="shared" si="364"/>
        <v>9.351358055314396E-2</v>
      </c>
      <c r="BE82" s="35">
        <v>1408</v>
      </c>
      <c r="BF82" s="248">
        <f t="shared" si="365"/>
        <v>0.43673469387755093</v>
      </c>
      <c r="BG82" s="35">
        <v>4630</v>
      </c>
      <c r="BH82" s="248">
        <f t="shared" si="366"/>
        <v>0.15346287992027907</v>
      </c>
      <c r="BI82" s="156">
        <v>483</v>
      </c>
      <c r="BJ82" s="244">
        <f t="shared" si="367"/>
        <v>-0.14056939501779364</v>
      </c>
      <c r="BK82" s="35">
        <v>44198</v>
      </c>
      <c r="BL82" s="248">
        <f t="shared" si="368"/>
        <v>-6.328416412343163E-2</v>
      </c>
      <c r="BM82" s="35">
        <v>16795</v>
      </c>
      <c r="BN82" s="248">
        <f t="shared" si="369"/>
        <v>3.7817462769573096E-2</v>
      </c>
      <c r="BO82" s="35">
        <v>8721</v>
      </c>
      <c r="BP82" s="248">
        <f t="shared" si="370"/>
        <v>-1.4884359972521244E-3</v>
      </c>
      <c r="BQ82" s="35">
        <v>9098</v>
      </c>
      <c r="BR82" s="248">
        <f t="shared" si="371"/>
        <v>-0.21636520241171409</v>
      </c>
      <c r="BS82" s="35">
        <v>10207</v>
      </c>
      <c r="BT82" s="248">
        <f t="shared" si="372"/>
        <v>-6.6489848179989042E-2</v>
      </c>
      <c r="BU82" s="156">
        <v>1072</v>
      </c>
      <c r="BV82" s="244">
        <f t="shared" si="373"/>
        <v>-0.22318840579710142</v>
      </c>
      <c r="BW82" s="35">
        <v>476397</v>
      </c>
      <c r="BX82" s="248">
        <f t="shared" si="374"/>
        <v>1.0437434779288823E-2</v>
      </c>
      <c r="BY82" s="35">
        <v>216096</v>
      </c>
      <c r="BZ82" s="248">
        <f t="shared" si="375"/>
        <v>2.5517395204039506E-2</v>
      </c>
      <c r="CA82" s="35">
        <v>80044</v>
      </c>
      <c r="CB82" s="248">
        <f t="shared" si="376"/>
        <v>-3.8291021374247558E-2</v>
      </c>
      <c r="CC82" s="35">
        <v>51702</v>
      </c>
      <c r="CD82" s="248">
        <f t="shared" si="377"/>
        <v>3.5883873294464186E-2</v>
      </c>
      <c r="CE82" s="35">
        <v>128272</v>
      </c>
      <c r="CF82" s="248">
        <f t="shared" si="378"/>
        <v>-1.9537102149386976E-2</v>
      </c>
      <c r="CG82" s="156">
        <v>3774</v>
      </c>
      <c r="CH82" s="244">
        <f t="shared" si="379"/>
        <v>-0.30381848367459874</v>
      </c>
      <c r="CI82" s="35">
        <v>57280</v>
      </c>
      <c r="CJ82" s="248">
        <f t="shared" si="380"/>
        <v>-0.13653014154996457</v>
      </c>
      <c r="CK82" s="35">
        <v>19088</v>
      </c>
      <c r="CL82" s="248">
        <f t="shared" si="381"/>
        <v>-4.5265843045065757E-2</v>
      </c>
      <c r="CM82" s="35">
        <v>22030</v>
      </c>
      <c r="CN82" s="248">
        <f t="shared" si="382"/>
        <v>-8.0972842184306004E-2</v>
      </c>
      <c r="CO82" s="35">
        <v>5566</v>
      </c>
      <c r="CP82" s="248">
        <f t="shared" si="383"/>
        <v>-0.40534188034188035</v>
      </c>
      <c r="CQ82" s="35">
        <v>9535</v>
      </c>
      <c r="CR82" s="248">
        <f t="shared" si="384"/>
        <v>-0.19071464946528605</v>
      </c>
      <c r="CS82" s="156">
        <v>1700</v>
      </c>
      <c r="CT82" s="244">
        <f t="shared" si="385"/>
        <v>-0.21223354958294716</v>
      </c>
      <c r="CU82" s="35">
        <v>51354</v>
      </c>
      <c r="CV82" s="248">
        <f t="shared" si="386"/>
        <v>-1.5848680554224726E-2</v>
      </c>
      <c r="CW82" s="35">
        <v>14380</v>
      </c>
      <c r="CX82" s="248">
        <f t="shared" si="387"/>
        <v>7.2494033412887848E-2</v>
      </c>
      <c r="CY82" s="35">
        <v>6924</v>
      </c>
      <c r="CZ82" s="248">
        <f t="shared" si="388"/>
        <v>-0.15735669952537423</v>
      </c>
      <c r="DA82" s="35">
        <v>3182</v>
      </c>
      <c r="DB82" s="248">
        <f t="shared" si="389"/>
        <v>-0.18577277379733881</v>
      </c>
      <c r="DC82" s="35">
        <v>26970</v>
      </c>
      <c r="DD82" s="248">
        <f t="shared" si="390"/>
        <v>1.8427611207612715E-2</v>
      </c>
      <c r="DE82" s="156">
        <v>9</v>
      </c>
      <c r="DF82" s="244" t="str">
        <f t="shared" si="391"/>
        <v>-</v>
      </c>
      <c r="DG82" s="35">
        <v>146293</v>
      </c>
      <c r="DH82" s="248">
        <f t="shared" si="392"/>
        <v>-0.11608642586975704</v>
      </c>
      <c r="DI82" s="35">
        <v>36993</v>
      </c>
      <c r="DJ82" s="248">
        <f t="shared" si="393"/>
        <v>-0.10232953166707115</v>
      </c>
      <c r="DK82" s="35">
        <v>89374</v>
      </c>
      <c r="DL82" s="248">
        <f t="shared" si="394"/>
        <v>-0.12960402017880446</v>
      </c>
      <c r="DM82" s="35">
        <v>9065</v>
      </c>
      <c r="DN82" s="248">
        <f t="shared" si="395"/>
        <v>-6.2855370619249507E-2</v>
      </c>
      <c r="DO82" s="35">
        <v>9460</v>
      </c>
      <c r="DP82" s="248">
        <f t="shared" si="396"/>
        <v>-0.10127303819114575</v>
      </c>
      <c r="DQ82" s="156">
        <v>1550</v>
      </c>
      <c r="DR82" s="244">
        <f t="shared" si="397"/>
        <v>-0.2413117963778757</v>
      </c>
      <c r="DS82" s="35">
        <v>88806</v>
      </c>
      <c r="DT82" s="248">
        <f t="shared" si="398"/>
        <v>-2.450651932730652E-2</v>
      </c>
      <c r="DU82" s="35">
        <v>62934</v>
      </c>
      <c r="DV82" s="248">
        <f t="shared" si="399"/>
        <v>-1.7623277086617817E-2</v>
      </c>
      <c r="DW82" s="35">
        <v>39790</v>
      </c>
      <c r="DX82" s="248">
        <f t="shared" si="400"/>
        <v>-9.2153596933537196E-2</v>
      </c>
      <c r="DY82" s="35">
        <v>20773</v>
      </c>
      <c r="DZ82" s="248">
        <f t="shared" si="401"/>
        <v>-3.8376076289232453E-2</v>
      </c>
      <c r="EA82" s="35">
        <v>13909</v>
      </c>
      <c r="EB82" s="248">
        <f t="shared" si="402"/>
        <v>-0.19517416965628975</v>
      </c>
      <c r="EC82" s="156">
        <v>2507</v>
      </c>
      <c r="ED82" s="244">
        <f t="shared" si="403"/>
        <v>-0.34457516339869276</v>
      </c>
    </row>
    <row r="83" spans="1:134" s="17" customFormat="1" outlineLevel="1" x14ac:dyDescent="0.25">
      <c r="A83" s="242"/>
      <c r="B83" s="34" t="s">
        <v>81</v>
      </c>
      <c r="C83" s="35">
        <v>1300161</v>
      </c>
      <c r="D83" s="248">
        <f t="shared" si="273"/>
        <v>-5.050747742313344E-2</v>
      </c>
      <c r="E83" s="35">
        <v>513953</v>
      </c>
      <c r="F83" s="248">
        <f t="shared" si="339"/>
        <v>-3.2310679009113219E-3</v>
      </c>
      <c r="G83" s="35">
        <v>410456</v>
      </c>
      <c r="H83" s="248">
        <f t="shared" si="340"/>
        <v>-3.4252989313293236E-2</v>
      </c>
      <c r="I83" s="35">
        <v>163189</v>
      </c>
      <c r="J83" s="248">
        <f t="shared" si="341"/>
        <v>-0.12802167268685749</v>
      </c>
      <c r="K83" s="35">
        <v>256755</v>
      </c>
      <c r="L83" s="248">
        <f t="shared" si="342"/>
        <v>-5.0669417545727846E-2</v>
      </c>
      <c r="M83" s="156">
        <v>40401</v>
      </c>
      <c r="N83" s="244">
        <f t="shared" si="343"/>
        <v>-0.18366975813784325</v>
      </c>
      <c r="O83" s="35">
        <v>1184543</v>
      </c>
      <c r="P83" s="248">
        <f t="shared" si="344"/>
        <v>-6.1514705439610351E-2</v>
      </c>
      <c r="Q83" s="35">
        <v>461097</v>
      </c>
      <c r="R83" s="248">
        <f t="shared" si="345"/>
        <v>-1.0837736431913436E-2</v>
      </c>
      <c r="S83" s="35">
        <v>372193</v>
      </c>
      <c r="T83" s="248">
        <f t="shared" si="346"/>
        <v>-5.3189757365772805E-2</v>
      </c>
      <c r="U83" s="35">
        <v>155021</v>
      </c>
      <c r="V83" s="248">
        <f t="shared" si="347"/>
        <v>-0.13344774000245951</v>
      </c>
      <c r="W83" s="35">
        <v>238379</v>
      </c>
      <c r="X83" s="248">
        <f t="shared" si="348"/>
        <v>-5.3728653429344964E-2</v>
      </c>
      <c r="Y83" s="156">
        <v>36801</v>
      </c>
      <c r="Z83" s="244">
        <f t="shared" si="349"/>
        <v>-0.18779518870006617</v>
      </c>
      <c r="AA83" s="35">
        <v>115618</v>
      </c>
      <c r="AB83" s="248">
        <f t="shared" si="350"/>
        <v>7.9170400238948613E-2</v>
      </c>
      <c r="AC83" s="35">
        <v>52856</v>
      </c>
      <c r="AD83" s="248">
        <f t="shared" si="351"/>
        <v>6.8445522538912451E-2</v>
      </c>
      <c r="AE83" s="35">
        <v>38263</v>
      </c>
      <c r="AF83" s="248">
        <f t="shared" si="352"/>
        <v>0.19897847272271485</v>
      </c>
      <c r="AG83" s="35">
        <v>8169</v>
      </c>
      <c r="AH83" s="248">
        <f t="shared" si="353"/>
        <v>-1.0178117048346036E-2</v>
      </c>
      <c r="AI83" s="35">
        <v>18376</v>
      </c>
      <c r="AJ83" s="248">
        <f t="shared" si="354"/>
        <v>-9.0595340811043812E-3</v>
      </c>
      <c r="AK83" s="156">
        <v>3600</v>
      </c>
      <c r="AL83" s="244">
        <f t="shared" si="355"/>
        <v>-0.13875598086124397</v>
      </c>
      <c r="AM83" s="35">
        <v>281298</v>
      </c>
      <c r="AN83" s="248">
        <f t="shared" si="356"/>
        <v>-4.3129224395105692E-2</v>
      </c>
      <c r="AO83" s="35">
        <v>85527</v>
      </c>
      <c r="AP83" s="248">
        <f t="shared" si="357"/>
        <v>-3.3035986839873854E-2</v>
      </c>
      <c r="AQ83" s="35">
        <v>100365</v>
      </c>
      <c r="AR83" s="248">
        <f t="shared" si="358"/>
        <v>5.6829668941116962E-2</v>
      </c>
      <c r="AS83" s="35">
        <v>72788</v>
      </c>
      <c r="AT83" s="248">
        <f t="shared" si="359"/>
        <v>-9.639616153340036E-2</v>
      </c>
      <c r="AU83" s="35">
        <v>48065</v>
      </c>
      <c r="AV83" s="248">
        <f t="shared" si="360"/>
        <v>-4.3996260715635338E-2</v>
      </c>
      <c r="AW83" s="156">
        <v>21727</v>
      </c>
      <c r="AX83" s="244">
        <f t="shared" si="361"/>
        <v>-8.0494307842058466E-2</v>
      </c>
      <c r="AY83" s="35">
        <v>30262</v>
      </c>
      <c r="AZ83" s="248">
        <f t="shared" si="362"/>
        <v>-1.3238554845441453E-2</v>
      </c>
      <c r="BA83" s="35">
        <v>16439</v>
      </c>
      <c r="BB83" s="248">
        <f t="shared" si="363"/>
        <v>-7.868631956509553E-2</v>
      </c>
      <c r="BC83" s="35">
        <v>8404</v>
      </c>
      <c r="BD83" s="248">
        <f t="shared" si="364"/>
        <v>0.17145246724282126</v>
      </c>
      <c r="BE83" s="35">
        <v>940</v>
      </c>
      <c r="BF83" s="248">
        <f t="shared" si="365"/>
        <v>-0.18473547267996526</v>
      </c>
      <c r="BG83" s="35">
        <v>4439</v>
      </c>
      <c r="BH83" s="248">
        <f t="shared" si="366"/>
        <v>0.15629070070330808</v>
      </c>
      <c r="BI83" s="156">
        <v>444</v>
      </c>
      <c r="BJ83" s="244">
        <f t="shared" si="367"/>
        <v>-0.30516431924882625</v>
      </c>
      <c r="BK83" s="35">
        <v>28679</v>
      </c>
      <c r="BL83" s="248">
        <f t="shared" si="368"/>
        <v>-1.3687794476734183E-2</v>
      </c>
      <c r="BM83" s="35">
        <v>12294</v>
      </c>
      <c r="BN83" s="248">
        <f t="shared" si="369"/>
        <v>7.7049180327868338E-3</v>
      </c>
      <c r="BO83" s="35">
        <v>5401</v>
      </c>
      <c r="BP83" s="248">
        <f t="shared" si="370"/>
        <v>0.18028846153846145</v>
      </c>
      <c r="BQ83" s="35">
        <v>4527</v>
      </c>
      <c r="BR83" s="248">
        <f t="shared" si="371"/>
        <v>-0.19477054429028817</v>
      </c>
      <c r="BS83" s="35">
        <v>7200</v>
      </c>
      <c r="BT83" s="248">
        <f t="shared" si="372"/>
        <v>3.0190299041350732E-2</v>
      </c>
      <c r="BU83" s="156">
        <v>450</v>
      </c>
      <c r="BV83" s="244">
        <f t="shared" si="373"/>
        <v>-0.15730337078651691</v>
      </c>
      <c r="BW83" s="35">
        <v>391439</v>
      </c>
      <c r="BX83" s="248">
        <f t="shared" si="374"/>
        <v>3.4491051513261484E-2</v>
      </c>
      <c r="BY83" s="35">
        <v>190904</v>
      </c>
      <c r="BZ83" s="248">
        <f t="shared" si="375"/>
        <v>8.2762375788375087E-2</v>
      </c>
      <c r="CA83" s="35">
        <v>55829</v>
      </c>
      <c r="CB83" s="248">
        <f t="shared" si="376"/>
        <v>0.18995246925421494</v>
      </c>
      <c r="CC83" s="35">
        <v>40523</v>
      </c>
      <c r="CD83" s="248">
        <f t="shared" si="377"/>
        <v>-0.10140588965761932</v>
      </c>
      <c r="CE83" s="35">
        <v>115360</v>
      </c>
      <c r="CF83" s="248">
        <f t="shared" si="378"/>
        <v>-7.5961563276928379E-3</v>
      </c>
      <c r="CG83" s="156">
        <v>7850</v>
      </c>
      <c r="CH83" s="244">
        <f t="shared" si="379"/>
        <v>0.67950363714163453</v>
      </c>
      <c r="CI83" s="35">
        <v>40659</v>
      </c>
      <c r="CJ83" s="248">
        <f t="shared" si="380"/>
        <v>-0.22298239914384543</v>
      </c>
      <c r="CK83" s="35">
        <v>11260</v>
      </c>
      <c r="CL83" s="248">
        <f t="shared" si="381"/>
        <v>-0.2433304213426517</v>
      </c>
      <c r="CM83" s="35">
        <v>16050</v>
      </c>
      <c r="CN83" s="248">
        <f t="shared" si="382"/>
        <v>-0.14294868371869496</v>
      </c>
      <c r="CO83" s="35">
        <v>3782</v>
      </c>
      <c r="CP83" s="248">
        <f t="shared" si="383"/>
        <v>-0.3407704375108942</v>
      </c>
      <c r="CQ83" s="35">
        <v>8011</v>
      </c>
      <c r="CR83" s="248">
        <f t="shared" si="384"/>
        <v>-0.26793383898382528</v>
      </c>
      <c r="CS83" s="156">
        <v>1615</v>
      </c>
      <c r="CT83" s="244">
        <f t="shared" si="385"/>
        <v>-0.32987551867219922</v>
      </c>
      <c r="CU83" s="35">
        <v>36013</v>
      </c>
      <c r="CV83" s="248">
        <f t="shared" si="386"/>
        <v>3.7449946705845116E-2</v>
      </c>
      <c r="CW83" s="35">
        <v>10990</v>
      </c>
      <c r="CX83" s="248">
        <f t="shared" si="387"/>
        <v>0.10708169638360032</v>
      </c>
      <c r="CY83" s="35">
        <v>4259</v>
      </c>
      <c r="CZ83" s="248">
        <f t="shared" si="388"/>
        <v>-0.31713965047298376</v>
      </c>
      <c r="DA83" s="35">
        <v>2144</v>
      </c>
      <c r="DB83" s="248">
        <f t="shared" si="389"/>
        <v>-0.27395868608195051</v>
      </c>
      <c r="DC83" s="35">
        <v>18678</v>
      </c>
      <c r="DD83" s="248">
        <f t="shared" si="390"/>
        <v>0.20247215605485103</v>
      </c>
      <c r="DE83" s="156">
        <v>32</v>
      </c>
      <c r="DF83" s="244" t="str">
        <f t="shared" si="391"/>
        <v>-</v>
      </c>
      <c r="DG83" s="35">
        <v>221308</v>
      </c>
      <c r="DH83" s="248">
        <f t="shared" si="392"/>
        <v>-8.001845716399858E-2</v>
      </c>
      <c r="DI83" s="35">
        <v>59194</v>
      </c>
      <c r="DJ83" s="248">
        <f t="shared" si="393"/>
        <v>6.9777528780293752E-2</v>
      </c>
      <c r="DK83" s="35">
        <v>134381</v>
      </c>
      <c r="DL83" s="248">
        <f t="shared" si="394"/>
        <v>-0.11045430173366788</v>
      </c>
      <c r="DM83" s="35">
        <v>11456</v>
      </c>
      <c r="DN83" s="248">
        <f t="shared" si="395"/>
        <v>-0.11516181354753996</v>
      </c>
      <c r="DO83" s="35">
        <v>16949</v>
      </c>
      <c r="DP83" s="248">
        <f t="shared" si="396"/>
        <v>0.18243337519185143</v>
      </c>
      <c r="DQ83" s="156">
        <v>1401</v>
      </c>
      <c r="DR83" s="244">
        <f t="shared" si="397"/>
        <v>-0.82654450909991328</v>
      </c>
      <c r="DS83" s="35">
        <v>86426</v>
      </c>
      <c r="DT83" s="248">
        <f t="shared" si="398"/>
        <v>-0.32307282610398358</v>
      </c>
      <c r="DU83" s="35">
        <v>58183</v>
      </c>
      <c r="DV83" s="248">
        <f t="shared" si="399"/>
        <v>-0.21759184551664779</v>
      </c>
      <c r="DW83" s="35">
        <v>38131</v>
      </c>
      <c r="DX83" s="248">
        <f t="shared" si="400"/>
        <v>-0.31893118045260505</v>
      </c>
      <c r="DY83" s="35">
        <v>13656</v>
      </c>
      <c r="DZ83" s="248">
        <f t="shared" si="401"/>
        <v>-0.29280165717244955</v>
      </c>
      <c r="EA83" s="35">
        <v>13231</v>
      </c>
      <c r="EB83" s="248">
        <f t="shared" si="402"/>
        <v>-0.53550991750043875</v>
      </c>
      <c r="EC83" s="156">
        <v>3091</v>
      </c>
      <c r="ED83" s="244">
        <f t="shared" si="403"/>
        <v>-0.36359892938027594</v>
      </c>
    </row>
    <row r="84" spans="1:134" s="17" customFormat="1" outlineLevel="1" x14ac:dyDescent="0.25">
      <c r="A84" s="242"/>
      <c r="B84" s="34" t="s">
        <v>83</v>
      </c>
      <c r="C84" s="35">
        <v>1342514</v>
      </c>
      <c r="D84" s="248">
        <f t="shared" si="273"/>
        <v>-1.7803003699021436E-2</v>
      </c>
      <c r="E84" s="35">
        <v>519566</v>
      </c>
      <c r="F84" s="248">
        <f t="shared" si="339"/>
        <v>-8.1949532221456955E-3</v>
      </c>
      <c r="G84" s="35">
        <v>420041</v>
      </c>
      <c r="H84" s="248">
        <f t="shared" si="340"/>
        <v>-1.732612464235328E-2</v>
      </c>
      <c r="I84" s="35">
        <v>171248</v>
      </c>
      <c r="J84" s="248">
        <f t="shared" si="341"/>
        <v>-0.11597966084195854</v>
      </c>
      <c r="K84" s="35">
        <v>258185</v>
      </c>
      <c r="L84" s="248">
        <f t="shared" si="342"/>
        <v>1.6604786678926509E-3</v>
      </c>
      <c r="M84" s="156">
        <v>34266</v>
      </c>
      <c r="N84" s="244">
        <f t="shared" si="343"/>
        <v>-0.21318025258323769</v>
      </c>
      <c r="O84" s="35">
        <v>1237524</v>
      </c>
      <c r="P84" s="248">
        <f t="shared" si="344"/>
        <v>-1.7247663874248254E-2</v>
      </c>
      <c r="Q84" s="35">
        <v>471820</v>
      </c>
      <c r="R84" s="248">
        <f t="shared" si="345"/>
        <v>-7.7684358399542353E-3</v>
      </c>
      <c r="S84" s="35">
        <v>388082</v>
      </c>
      <c r="T84" s="248">
        <f t="shared" si="346"/>
        <v>-1.1812457189709691E-2</v>
      </c>
      <c r="U84" s="35">
        <v>160861</v>
      </c>
      <c r="V84" s="248">
        <f t="shared" si="347"/>
        <v>-0.12330163228601798</v>
      </c>
      <c r="W84" s="35">
        <v>237969</v>
      </c>
      <c r="X84" s="248">
        <f t="shared" si="348"/>
        <v>3.7709585574186022E-3</v>
      </c>
      <c r="Y84" s="156">
        <v>31100</v>
      </c>
      <c r="Z84" s="244">
        <f t="shared" si="349"/>
        <v>-0.20608582441988099</v>
      </c>
      <c r="AA84" s="35">
        <v>104990</v>
      </c>
      <c r="AB84" s="248">
        <f t="shared" si="350"/>
        <v>-2.4301844709818332E-2</v>
      </c>
      <c r="AC84" s="35">
        <v>47746</v>
      </c>
      <c r="AD84" s="248">
        <f t="shared" si="351"/>
        <v>-1.2390112731409664E-2</v>
      </c>
      <c r="AE84" s="35">
        <v>31959</v>
      </c>
      <c r="AF84" s="248">
        <f t="shared" si="352"/>
        <v>-7.9680930714738252E-2</v>
      </c>
      <c r="AG84" s="35">
        <v>10388</v>
      </c>
      <c r="AH84" s="248">
        <f t="shared" si="353"/>
        <v>1.5444770283479903E-2</v>
      </c>
      <c r="AI84" s="35">
        <v>20216</v>
      </c>
      <c r="AJ84" s="248">
        <f t="shared" si="354"/>
        <v>-2.2531670051252339E-2</v>
      </c>
      <c r="AK84" s="156">
        <v>3166</v>
      </c>
      <c r="AL84" s="244">
        <f t="shared" si="355"/>
        <v>-0.27667352067626227</v>
      </c>
      <c r="AM84" s="35">
        <v>278120</v>
      </c>
      <c r="AN84" s="248">
        <f t="shared" si="356"/>
        <v>-1.7525019340754011E-2</v>
      </c>
      <c r="AO84" s="35">
        <v>85325</v>
      </c>
      <c r="AP84" s="248">
        <f t="shared" si="357"/>
        <v>3.335311428952048E-2</v>
      </c>
      <c r="AQ84" s="35">
        <v>99722</v>
      </c>
      <c r="AR84" s="248">
        <f t="shared" si="358"/>
        <v>4.8265368842135281E-3</v>
      </c>
      <c r="AS84" s="35">
        <v>66647</v>
      </c>
      <c r="AT84" s="248">
        <f t="shared" si="359"/>
        <v>-0.17284732047558771</v>
      </c>
      <c r="AU84" s="35">
        <v>45205</v>
      </c>
      <c r="AV84" s="248">
        <f t="shared" si="360"/>
        <v>6.2621941186149721E-2</v>
      </c>
      <c r="AW84" s="156">
        <v>20391</v>
      </c>
      <c r="AX84" s="244">
        <f t="shared" si="361"/>
        <v>2.421015621075906E-2</v>
      </c>
      <c r="AY84" s="35">
        <v>33298</v>
      </c>
      <c r="AZ84" s="248">
        <f t="shared" si="362"/>
        <v>-0.10395306907779667</v>
      </c>
      <c r="BA84" s="35">
        <v>18697</v>
      </c>
      <c r="BB84" s="248">
        <f t="shared" si="363"/>
        <v>-0.17071764392796951</v>
      </c>
      <c r="BC84" s="35">
        <v>7712</v>
      </c>
      <c r="BD84" s="248">
        <f t="shared" si="364"/>
        <v>-0.13182483395249356</v>
      </c>
      <c r="BE84" s="35">
        <v>1392</v>
      </c>
      <c r="BF84" s="248">
        <f t="shared" si="365"/>
        <v>4.0358744394618729E-2</v>
      </c>
      <c r="BG84" s="35">
        <v>4457</v>
      </c>
      <c r="BH84" s="248">
        <f t="shared" si="366"/>
        <v>4.0868752919196671E-2</v>
      </c>
      <c r="BI84" s="156">
        <v>597</v>
      </c>
      <c r="BJ84" s="244">
        <f t="shared" si="367"/>
        <v>0.5</v>
      </c>
      <c r="BK84" s="35">
        <v>38326</v>
      </c>
      <c r="BL84" s="248">
        <f t="shared" si="368"/>
        <v>0.16694577231069019</v>
      </c>
      <c r="BM84" s="35">
        <v>14913</v>
      </c>
      <c r="BN84" s="248">
        <f t="shared" si="369"/>
        <v>0.24161185579885114</v>
      </c>
      <c r="BO84" s="35">
        <v>7325</v>
      </c>
      <c r="BP84" s="248">
        <f t="shared" si="370"/>
        <v>0.33692279613068088</v>
      </c>
      <c r="BQ84" s="35">
        <v>7937</v>
      </c>
      <c r="BR84" s="248">
        <f t="shared" si="371"/>
        <v>0.11694342808893898</v>
      </c>
      <c r="BS84" s="35">
        <v>10052</v>
      </c>
      <c r="BT84" s="248">
        <f t="shared" si="372"/>
        <v>1.5456106677442127E-2</v>
      </c>
      <c r="BU84" s="156">
        <v>491</v>
      </c>
      <c r="BV84" s="244">
        <f t="shared" si="373"/>
        <v>-1.2072434607645843E-2</v>
      </c>
      <c r="BW84" s="35">
        <v>396979</v>
      </c>
      <c r="BX84" s="248">
        <f t="shared" si="374"/>
        <v>-4.3439985352798915E-3</v>
      </c>
      <c r="BY84" s="35">
        <v>180554</v>
      </c>
      <c r="BZ84" s="248">
        <f t="shared" si="375"/>
        <v>-4.6443585356063966E-2</v>
      </c>
      <c r="CA84" s="35">
        <v>58575</v>
      </c>
      <c r="CB84" s="248">
        <f t="shared" si="376"/>
        <v>5.6033317107469394E-2</v>
      </c>
      <c r="CC84" s="35">
        <v>40848</v>
      </c>
      <c r="CD84" s="248">
        <f t="shared" si="377"/>
        <v>-0.13633288227334239</v>
      </c>
      <c r="CE84" s="35">
        <v>114247</v>
      </c>
      <c r="CF84" s="248">
        <f t="shared" si="378"/>
        <v>4.7801164763608073E-2</v>
      </c>
      <c r="CG84" s="156">
        <v>2867</v>
      </c>
      <c r="CH84" s="244">
        <f t="shared" si="379"/>
        <v>-0.59287134336836123</v>
      </c>
      <c r="CI84" s="35">
        <v>45924</v>
      </c>
      <c r="CJ84" s="248">
        <f t="shared" si="380"/>
        <v>-0.12761673188708633</v>
      </c>
      <c r="CK84" s="35">
        <v>13604</v>
      </c>
      <c r="CL84" s="248">
        <f t="shared" si="381"/>
        <v>-9.7877984084880687E-2</v>
      </c>
      <c r="CM84" s="35">
        <v>18657</v>
      </c>
      <c r="CN84" s="248">
        <f t="shared" si="382"/>
        <v>-6.0810470677070239E-2</v>
      </c>
      <c r="CO84" s="35">
        <v>4292</v>
      </c>
      <c r="CP84" s="248">
        <f t="shared" si="383"/>
        <v>-0.25756789482788445</v>
      </c>
      <c r="CQ84" s="35">
        <v>8720</v>
      </c>
      <c r="CR84" s="248">
        <f t="shared" si="384"/>
        <v>-0.16586952362731966</v>
      </c>
      <c r="CS84" s="156">
        <v>1355</v>
      </c>
      <c r="CT84" s="244">
        <f t="shared" si="385"/>
        <v>-0.48321891685736085</v>
      </c>
      <c r="CU84" s="35">
        <v>40580</v>
      </c>
      <c r="CV84" s="248">
        <f t="shared" si="386"/>
        <v>0.1071399339753909</v>
      </c>
      <c r="CW84" s="35">
        <v>11173</v>
      </c>
      <c r="CX84" s="248">
        <f t="shared" si="387"/>
        <v>9.3462517126639222E-2</v>
      </c>
      <c r="CY84" s="35">
        <v>5972</v>
      </c>
      <c r="CZ84" s="248">
        <f t="shared" si="388"/>
        <v>0.25805772066568355</v>
      </c>
      <c r="DA84" s="35">
        <v>3306</v>
      </c>
      <c r="DB84" s="248">
        <f t="shared" si="389"/>
        <v>-0.1374902165405687</v>
      </c>
      <c r="DC84" s="35">
        <v>20190</v>
      </c>
      <c r="DD84" s="248">
        <f t="shared" si="390"/>
        <v>0.1346521299314376</v>
      </c>
      <c r="DE84" s="156">
        <v>49</v>
      </c>
      <c r="DF84" s="244">
        <f t="shared" si="391"/>
        <v>0.28947368421052633</v>
      </c>
      <c r="DG84" s="35">
        <v>234237</v>
      </c>
      <c r="DH84" s="248">
        <f t="shared" si="392"/>
        <v>-0.10624537358536645</v>
      </c>
      <c r="DI84" s="35">
        <v>64706</v>
      </c>
      <c r="DJ84" s="248">
        <f t="shared" si="393"/>
        <v>-4.9545381101367525E-2</v>
      </c>
      <c r="DK84" s="35">
        <v>139851</v>
      </c>
      <c r="DL84" s="248">
        <f t="shared" si="394"/>
        <v>-9.090849996099748E-2</v>
      </c>
      <c r="DM84" s="35">
        <v>14081</v>
      </c>
      <c r="DN84" s="248">
        <f t="shared" si="395"/>
        <v>-0.10317814151964844</v>
      </c>
      <c r="DO84" s="35">
        <v>14824</v>
      </c>
      <c r="DP84" s="248">
        <f t="shared" si="396"/>
        <v>-0.30514671416518235</v>
      </c>
      <c r="DQ84" s="156">
        <v>1454</v>
      </c>
      <c r="DR84" s="244">
        <f t="shared" si="397"/>
        <v>-0.62312078797304304</v>
      </c>
      <c r="DS84" s="35">
        <v>102730</v>
      </c>
      <c r="DT84" s="248">
        <f t="shared" si="398"/>
        <v>0.124649675950254</v>
      </c>
      <c r="DU84" s="35">
        <v>61104</v>
      </c>
      <c r="DV84" s="248">
        <f t="shared" si="399"/>
        <v>8.7317828353826732E-2</v>
      </c>
      <c r="DW84" s="35">
        <v>41430</v>
      </c>
      <c r="DX84" s="248">
        <f t="shared" si="400"/>
        <v>0.15558406783443046</v>
      </c>
      <c r="DY84" s="35">
        <v>15848</v>
      </c>
      <c r="DZ84" s="248">
        <f t="shared" si="401"/>
        <v>3.6697847844573861E-2</v>
      </c>
      <c r="EA84" s="35">
        <v>14865</v>
      </c>
      <c r="EB84" s="248">
        <f t="shared" si="402"/>
        <v>-7.4781331374774718E-3</v>
      </c>
      <c r="EC84" s="156">
        <v>3726</v>
      </c>
      <c r="ED84" s="244">
        <f t="shared" si="403"/>
        <v>-0.1703406813627254</v>
      </c>
    </row>
    <row r="85" spans="1:134" s="17" customFormat="1" ht="15.75" x14ac:dyDescent="0.25">
      <c r="A85" s="242"/>
      <c r="B85" s="249">
        <v>2018</v>
      </c>
      <c r="C85" s="250">
        <f>SUM(C73:C84)</f>
        <v>15560965</v>
      </c>
      <c r="D85" s="251">
        <f>IFERROR(C85/C98-1,"-")</f>
        <v>-2.594859743731448E-2</v>
      </c>
      <c r="E85" s="250">
        <f>SUM(E73:E84)</f>
        <v>5948942</v>
      </c>
      <c r="F85" s="251">
        <f>IFERROR(E85/E98-1,"-")</f>
        <v>-3.7635935856005998E-2</v>
      </c>
      <c r="G85" s="250">
        <f>SUM(G73:G84)</f>
        <v>4509827</v>
      </c>
      <c r="H85" s="251">
        <f>IFERROR(G85/G98-1,"-")</f>
        <v>-1.6946444413927231E-2</v>
      </c>
      <c r="I85" s="250">
        <f>SUM(I73:I84)</f>
        <v>2253207</v>
      </c>
      <c r="J85" s="251">
        <f>IFERROR(I85/I98-1,"-")</f>
        <v>-5.7621979272097668E-2</v>
      </c>
      <c r="K85" s="250">
        <f>SUM(K73:K84)</f>
        <v>3064331</v>
      </c>
      <c r="L85" s="251">
        <f>IFERROR(K85/K98-1,"-")</f>
        <v>-2.5996473750675042E-2</v>
      </c>
      <c r="M85" s="252">
        <f>SUM(M73:M84)</f>
        <v>374925</v>
      </c>
      <c r="N85" s="253">
        <f>IFERROR(M85/M98-1,"-")</f>
        <v>-8.0408037124608756E-2</v>
      </c>
      <c r="O85" s="250">
        <f>SUM(O73:O84)</f>
        <v>13824578</v>
      </c>
      <c r="P85" s="251">
        <f>IFERROR(O85/O98-1,"-")</f>
        <v>-3.3946581100721018E-2</v>
      </c>
      <c r="Q85" s="250">
        <f>SUM(Q73:Q84)</f>
        <v>5173837</v>
      </c>
      <c r="R85" s="251">
        <f>IFERROR(Q85/Q98-1,"-")</f>
        <v>-4.8512495333444927E-2</v>
      </c>
      <c r="S85" s="250">
        <f>SUM(S73:S84)</f>
        <v>3935846</v>
      </c>
      <c r="T85" s="251">
        <f>IFERROR(S85/S98-1,"-")</f>
        <v>-2.5333649319848939E-2</v>
      </c>
      <c r="U85" s="250">
        <f>SUM(U73:U84)</f>
        <v>2098704</v>
      </c>
      <c r="V85" s="251">
        <f>IFERROR(U85/U98-1,"-")</f>
        <v>-6.393690785324524E-2</v>
      </c>
      <c r="W85" s="250">
        <f>SUM(W73:W84)</f>
        <v>2790125</v>
      </c>
      <c r="X85" s="251">
        <f>IFERROR(W85/W98-1,"-")</f>
        <v>-3.2810184503124118E-2</v>
      </c>
      <c r="Y85" s="252">
        <f>SUM(Y73:Y84)</f>
        <v>313740</v>
      </c>
      <c r="Z85" s="253">
        <f>IFERROR(Y85/Y98-1,"-")</f>
        <v>-9.6079380445304952E-2</v>
      </c>
      <c r="AA85" s="250">
        <f>SUM(AA73:AA84)</f>
        <v>1736391</v>
      </c>
      <c r="AB85" s="251">
        <f>IFERROR(AA85/AA98-1,"-")</f>
        <v>4.2787916713459495E-2</v>
      </c>
      <c r="AC85" s="250">
        <f>SUM(AC73:AC84)</f>
        <v>775107</v>
      </c>
      <c r="AD85" s="251">
        <f>IFERROR(AC85/AC98-1,"-")</f>
        <v>4.1860896494991584E-2</v>
      </c>
      <c r="AE85" s="250">
        <f>SUM(AE73:AE84)</f>
        <v>573983</v>
      </c>
      <c r="AF85" s="251">
        <f>IFERROR(AE85/AE98-1,"-")</f>
        <v>4.4697638440187371E-2</v>
      </c>
      <c r="AG85" s="250">
        <f>SUM(AG73:AG84)</f>
        <v>154506</v>
      </c>
      <c r="AH85" s="251">
        <f>IFERROR(AG85/AG98-1,"-")</f>
        <v>3.7475239214369571E-2</v>
      </c>
      <c r="AI85" s="250">
        <f>SUM(AI73:AI84)</f>
        <v>274206</v>
      </c>
      <c r="AJ85" s="251">
        <f>IFERROR(AI85/AI98-1,"-")</f>
        <v>4.9210813292773992E-2</v>
      </c>
      <c r="AK85" s="252">
        <f>SUM(AK73:AK84)</f>
        <v>61187</v>
      </c>
      <c r="AL85" s="253">
        <f>IFERROR(AK85/AK98-1,"-")</f>
        <v>9.3033996997839985E-3</v>
      </c>
      <c r="AM85" s="250">
        <f>SUM(AM73:AM84)</f>
        <v>3065360</v>
      </c>
      <c r="AN85" s="251">
        <f>IFERROR(AM85/AM98-1,"-")</f>
        <v>-1.8840844587598271E-2</v>
      </c>
      <c r="AO85" s="250">
        <f>SUM(AO73:AO84)</f>
        <v>861286</v>
      </c>
      <c r="AP85" s="251">
        <f>IFERROR(AO85/AO98-1,"-")</f>
        <v>-4.7922983643199135E-2</v>
      </c>
      <c r="AQ85" s="250">
        <f>SUM(AQ73:AQ84)</f>
        <v>978759</v>
      </c>
      <c r="AR85" s="251">
        <f>IFERROR(AQ85/AQ98-1,"-")</f>
        <v>-3.2816255059448518E-2</v>
      </c>
      <c r="AS85" s="250">
        <f>SUM(AS73:AS84)</f>
        <v>915250</v>
      </c>
      <c r="AT85" s="251">
        <f>IFERROR(AS85/AS98-1,"-")</f>
        <v>-7.2704430552881893E-2</v>
      </c>
      <c r="AU85" s="250">
        <f>SUM(AU73:AU84)</f>
        <v>421265</v>
      </c>
      <c r="AV85" s="251">
        <f>IFERROR(AU85/AU98-1,"-")</f>
        <v>-0.11148396404300998</v>
      </c>
      <c r="AW85" s="252">
        <f>SUM(AW73:AW84)</f>
        <v>148460</v>
      </c>
      <c r="AX85" s="253">
        <f>IFERROR(AW85/AW98-1,"-")</f>
        <v>-4.6842497239271697E-2</v>
      </c>
      <c r="AY85" s="250">
        <f>SUM(AY73:AY84)</f>
        <v>409164</v>
      </c>
      <c r="AZ85" s="251">
        <f>IFERROR(AY85/AY98-1,"-")</f>
        <v>-4.4719977031741909E-3</v>
      </c>
      <c r="BA85" s="250">
        <f>SUM(BA73:BA84)</f>
        <v>215034</v>
      </c>
      <c r="BB85" s="251">
        <f>IFERROR(BA85/BA98-1,"-")</f>
        <v>-5.0421281331142986E-2</v>
      </c>
      <c r="BC85" s="250">
        <f>SUM(BC73:BC84)</f>
        <v>114816</v>
      </c>
      <c r="BD85" s="251">
        <f>IFERROR(BC85/BC98-1,"-")</f>
        <v>1.9589734481839871E-2</v>
      </c>
      <c r="BE85" s="250">
        <f>SUM(BE73:BE84)</f>
        <v>16856</v>
      </c>
      <c r="BF85" s="251">
        <f>IFERROR(BE85/BE98-1,"-")</f>
        <v>5.7797301537496182E-2</v>
      </c>
      <c r="BG85" s="250">
        <f>SUM(BG73:BG84)</f>
        <v>56190</v>
      </c>
      <c r="BH85" s="251">
        <f>IFERROR(BG85/BG98-1,"-")</f>
        <v>0.12438468003361747</v>
      </c>
      <c r="BI85" s="252">
        <f>SUM(BI73:BI84)</f>
        <v>6877</v>
      </c>
      <c r="BJ85" s="253">
        <f>IFERROR(BI85/BI98-1,"-")</f>
        <v>-0.13757210935540509</v>
      </c>
      <c r="BK85" s="250">
        <f>SUM(BK73:BK84)</f>
        <v>581915</v>
      </c>
      <c r="BL85" s="251">
        <f>IFERROR(BK85/BK98-1,"-")</f>
        <v>1.2309533625936897E-2</v>
      </c>
      <c r="BM85" s="250">
        <f>SUM(BM73:BM84)</f>
        <v>200841</v>
      </c>
      <c r="BN85" s="251">
        <f>IFERROR(BM85/BM98-1,"-")</f>
        <v>1.2405484423833046E-2</v>
      </c>
      <c r="BO85" s="250">
        <f>SUM(BO73:BO84)</f>
        <v>108748</v>
      </c>
      <c r="BP85" s="251">
        <f>IFERROR(BO85/BO98-1,"-")</f>
        <v>-1.120602553504213E-3</v>
      </c>
      <c r="BQ85" s="250">
        <f>SUM(BQ73:BQ84)</f>
        <v>128433</v>
      </c>
      <c r="BR85" s="251">
        <f>IFERROR(BQ85/BQ98-1,"-")</f>
        <v>4.1655514732718668E-2</v>
      </c>
      <c r="BS85" s="250">
        <f>SUM(BS73:BS84)</f>
        <v>149500</v>
      </c>
      <c r="BT85" s="251">
        <f>IFERROR(BS85/BS98-1,"-")</f>
        <v>2.1607511377769173E-2</v>
      </c>
      <c r="BU85" s="252">
        <f>SUM(BU73:BU84)</f>
        <v>15223</v>
      </c>
      <c r="BV85" s="253">
        <f>IFERROR(BU85/BU98-1,"-")</f>
        <v>-0.15111805052138516</v>
      </c>
      <c r="BW85" s="250">
        <f>SUM(BW73:BW84)</f>
        <v>5001630</v>
      </c>
      <c r="BX85" s="251">
        <f>IFERROR(BW85/BW98-1,"-")</f>
        <v>-5.0476182882475462E-2</v>
      </c>
      <c r="BY85" s="250">
        <f>SUM(BY73:BY84)</f>
        <v>2240901</v>
      </c>
      <c r="BZ85" s="251">
        <f>IFERROR(BY85/BY98-1,"-")</f>
        <v>-6.1557983077145328E-2</v>
      </c>
      <c r="CA85" s="250">
        <f>SUM(CA73:CA84)</f>
        <v>857654</v>
      </c>
      <c r="CB85" s="251">
        <f>IFERROR(CA85/CA98-1,"-")</f>
        <v>-3.6220369800176622E-2</v>
      </c>
      <c r="CC85" s="250">
        <f>SUM(CC73:CC84)</f>
        <v>535986</v>
      </c>
      <c r="CD85" s="251">
        <f>IFERROR(CC85/CC98-1,"-")</f>
        <v>-3.8103578850647302E-2</v>
      </c>
      <c r="CE85" s="250">
        <f>SUM(CE73:CE84)</f>
        <v>1401147</v>
      </c>
      <c r="CF85" s="251">
        <f>IFERROR(CE85/CE98-1,"-")</f>
        <v>-3.5087852197303482E-2</v>
      </c>
      <c r="CG85" s="252">
        <f>SUM(CG73:CG84)</f>
        <v>56223</v>
      </c>
      <c r="CH85" s="253">
        <f>IFERROR(CG85/CG98-1,"-")</f>
        <v>-0.11220767736739878</v>
      </c>
      <c r="CI85" s="250">
        <f>SUM(CI73:CI84)</f>
        <v>619539</v>
      </c>
      <c r="CJ85" s="251">
        <f>IFERROR(CI85/CI98-1,"-")</f>
        <v>-4.4670227661031126E-2</v>
      </c>
      <c r="CK85" s="250">
        <f>SUM(CK73:CK84)</f>
        <v>188874</v>
      </c>
      <c r="CL85" s="251">
        <f>IFERROR(CK85/CK98-1,"-")</f>
        <v>-1.8280480895676021E-2</v>
      </c>
      <c r="CM85" s="250">
        <f>SUM(CM73:CM84)</f>
        <v>239874</v>
      </c>
      <c r="CN85" s="251">
        <f>IFERROR(CM85/CM98-1,"-")</f>
        <v>-7.9283348015435351E-3</v>
      </c>
      <c r="CO85" s="250">
        <f>SUM(CO73:CO84)</f>
        <v>59922</v>
      </c>
      <c r="CP85" s="251">
        <f>IFERROR(CO85/CO98-1,"-")</f>
        <v>-0.30310290286564945</v>
      </c>
      <c r="CQ85" s="250">
        <f>SUM(CQ73:CQ84)</f>
        <v>116144</v>
      </c>
      <c r="CR85" s="251">
        <f>IFERROR(CQ85/CQ98-1,"-")</f>
        <v>4.3812742093485069E-2</v>
      </c>
      <c r="CS85" s="252">
        <f>SUM(CS73:CS84)</f>
        <v>27164</v>
      </c>
      <c r="CT85" s="253">
        <f>IFERROR(CS85/CS98-1,"-")</f>
        <v>-6.4761576863487713E-2</v>
      </c>
      <c r="CU85" s="250">
        <f>SUM(CU73:CU84)</f>
        <v>560422</v>
      </c>
      <c r="CV85" s="251">
        <f>IFERROR(CU85/CU98-1,"-")</f>
        <v>5.3608995557494099E-2</v>
      </c>
      <c r="CW85" s="250">
        <f>SUM(CW73:CW84)</f>
        <v>150454</v>
      </c>
      <c r="CX85" s="251">
        <f>IFERROR(CW85/CW98-1,"-")</f>
        <v>4.049128970463145E-2</v>
      </c>
      <c r="CY85" s="250">
        <f>SUM(CY73:CY84)</f>
        <v>82632</v>
      </c>
      <c r="CZ85" s="251">
        <f>IFERROR(CY85/CY98-1,"-")</f>
        <v>4.0037255667014993E-2</v>
      </c>
      <c r="DA85" s="250">
        <f>SUM(DA73:DA84)</f>
        <v>37073</v>
      </c>
      <c r="DB85" s="251">
        <f>IFERROR(DA85/DA98-1,"-")</f>
        <v>-0.11074598224994003</v>
      </c>
      <c r="DC85" s="250">
        <f>SUM(DC73:DC84)</f>
        <v>291428</v>
      </c>
      <c r="DD85" s="251">
        <f>IFERROR(DC85/DC98-1,"-")</f>
        <v>9.1482460805537125E-2</v>
      </c>
      <c r="DE85" s="252">
        <f>SUM(DE73:DE84)</f>
        <v>808</v>
      </c>
      <c r="DF85" s="253">
        <f>IFERROR(DE85/DE98-1,"-")</f>
        <v>-8.2860385925085156E-2</v>
      </c>
      <c r="DG85" s="250">
        <f>SUM(DG73:DG84)</f>
        <v>1636818</v>
      </c>
      <c r="DH85" s="251">
        <f>IFERROR(DG85/DG98-1,"-")</f>
        <v>-5.8041348353403244E-2</v>
      </c>
      <c r="DI85" s="250">
        <f>SUM(DI73:DI84)</f>
        <v>415817</v>
      </c>
      <c r="DJ85" s="251">
        <f>IFERROR(DI85/DI98-1,"-")</f>
        <v>-9.5088039241715605E-2</v>
      </c>
      <c r="DK85" s="250">
        <f>SUM(DK73:DK84)</f>
        <v>993655</v>
      </c>
      <c r="DL85" s="251">
        <f>IFERROR(DK85/DK98-1,"-")</f>
        <v>-3.521147273574643E-2</v>
      </c>
      <c r="DM85" s="250">
        <f>SUM(DM73:DM84)</f>
        <v>101325</v>
      </c>
      <c r="DN85" s="251">
        <f>IFERROR(DM85/DM98-1,"-")</f>
        <v>-5.2080604722523627E-2</v>
      </c>
      <c r="DO85" s="250">
        <f>SUM(DO73:DO84)</f>
        <v>111282</v>
      </c>
      <c r="DP85" s="251">
        <f>IFERROR(DO85/DO98-1,"-")</f>
        <v>-6.1307465204554989E-2</v>
      </c>
      <c r="DQ85" s="252">
        <f>SUM(DQ73:DQ84)</f>
        <v>19815</v>
      </c>
      <c r="DR85" s="253">
        <f>IFERROR(DQ85/DQ98-1,"-")</f>
        <v>-0.37574822002394304</v>
      </c>
      <c r="DS85" s="250">
        <f>SUM(DS73:DS84)</f>
        <v>1139969</v>
      </c>
      <c r="DT85" s="251">
        <f>IFERROR(DS85/DS98-1,"-")</f>
        <v>-9.3187403753567377E-3</v>
      </c>
      <c r="DU85" s="250">
        <f>SUM(DU73:DU84)</f>
        <v>680654</v>
      </c>
      <c r="DV85" s="251">
        <f>IFERROR(DU85/DU98-1,"-")</f>
        <v>-1.748920998311132E-2</v>
      </c>
      <c r="DW85" s="250">
        <f>SUM(DW73:DW84)</f>
        <v>453071</v>
      </c>
      <c r="DX85" s="251">
        <f>IFERROR(DW85/DW98-1,"-")</f>
        <v>6.6700679595999013E-4</v>
      </c>
      <c r="DY85" s="250">
        <f>SUM(DY73:DY84)</f>
        <v>203827</v>
      </c>
      <c r="DZ85" s="251">
        <f>IFERROR(DY85/DY98-1,"-")</f>
        <v>1.5570348078245422E-2</v>
      </c>
      <c r="EA85" s="250">
        <f>SUM(EA73:EA84)</f>
        <v>168120</v>
      </c>
      <c r="EB85" s="251">
        <f>IFERROR(EA85/EA98-1,"-")</f>
        <v>-0.10279057108244705</v>
      </c>
      <c r="EC85" s="252">
        <f>SUM(EC73:EC84)</f>
        <v>35402</v>
      </c>
      <c r="ED85" s="253">
        <f>IFERROR(EC85/EC98-1,"-")</f>
        <v>-1.7566255029832112E-2</v>
      </c>
    </row>
    <row r="86" spans="1:134" s="17" customFormat="1" outlineLevel="1" x14ac:dyDescent="0.25">
      <c r="A86" s="242"/>
      <c r="B86" s="34" t="s">
        <v>61</v>
      </c>
      <c r="C86" s="35">
        <v>1287143</v>
      </c>
      <c r="D86" s="248">
        <f>IFERROR(C86/C99-1,"-")</f>
        <v>6.4627363921496039E-2</v>
      </c>
      <c r="E86" s="35">
        <v>537310</v>
      </c>
      <c r="F86" s="248">
        <f>IFERROR(E86/E99-1,"-")</f>
        <v>0.14083400569026283</v>
      </c>
      <c r="G86" s="35">
        <v>401569</v>
      </c>
      <c r="H86" s="248">
        <f>IFERROR(G86/G99-1,"-")</f>
        <v>1.2993860016447201E-2</v>
      </c>
      <c r="I86" s="35">
        <v>205490</v>
      </c>
      <c r="J86" s="248">
        <f>IFERROR(I86/I99-1,"-")</f>
        <v>0.12418007451132707</v>
      </c>
      <c r="K86" s="35">
        <v>248117</v>
      </c>
      <c r="L86" s="248">
        <f>IFERROR(K86/K99-1,"-")</f>
        <v>0.18416543771983829</v>
      </c>
      <c r="M86" s="156">
        <v>56934</v>
      </c>
      <c r="N86" s="244">
        <f>IFERROR(M86/M99-1,"-")</f>
        <v>0.92085020242914983</v>
      </c>
      <c r="O86" s="35">
        <v>1183394</v>
      </c>
      <c r="P86" s="248">
        <f>IFERROR(O86/O99-1,"-")</f>
        <v>6.7128243602969206E-2</v>
      </c>
      <c r="Q86" s="35">
        <v>490765</v>
      </c>
      <c r="R86" s="248">
        <f>IFERROR(Q86/Q99-1,"-")</f>
        <v>0.14697145688383872</v>
      </c>
      <c r="S86" s="35">
        <v>367051</v>
      </c>
      <c r="T86" s="248">
        <f>IFERROR(S86/S99-1,"-")</f>
        <v>7.764473962380114E-3</v>
      </c>
      <c r="U86" s="35">
        <v>195106</v>
      </c>
      <c r="V86" s="248">
        <f>IFERROR(U86/U99-1,"-")</f>
        <v>0.12355241259768146</v>
      </c>
      <c r="W86" s="35">
        <v>229948</v>
      </c>
      <c r="X86" s="248">
        <f>IFERROR(W86/W99-1,"-")</f>
        <v>0.19876967990824723</v>
      </c>
      <c r="Y86" s="156">
        <v>51370</v>
      </c>
      <c r="Z86" s="244">
        <f>IFERROR(Y86/Y99-1,"-")</f>
        <v>0.99782211332788862</v>
      </c>
      <c r="AA86" s="35">
        <v>103749</v>
      </c>
      <c r="AB86" s="248">
        <f>IFERROR(AA86/AA99-1,"-")</f>
        <v>3.6909330774766103E-2</v>
      </c>
      <c r="AC86" s="35">
        <v>46545</v>
      </c>
      <c r="AD86" s="248">
        <f>IFERROR(AC86/AC99-1,"-")</f>
        <v>7.9930394431554586E-2</v>
      </c>
      <c r="AE86" s="35">
        <v>34518</v>
      </c>
      <c r="AF86" s="248">
        <f>IFERROR(AE86/AE99-1,"-")</f>
        <v>7.215406118962564E-2</v>
      </c>
      <c r="AG86" s="35">
        <v>10384</v>
      </c>
      <c r="AH86" s="248">
        <f>IFERROR(AG86/AG99-1,"-")</f>
        <v>0.1361050328227571</v>
      </c>
      <c r="AI86" s="35">
        <v>18169</v>
      </c>
      <c r="AJ86" s="248">
        <f>IFERROR(AI86/AI99-1,"-")</f>
        <v>2.5917560700169373E-2</v>
      </c>
      <c r="AK86" s="156">
        <v>5564</v>
      </c>
      <c r="AL86" s="244">
        <f>IFERROR(AK86/AK99-1,"-")</f>
        <v>0.41721854304635753</v>
      </c>
      <c r="AM86" s="35">
        <v>250799</v>
      </c>
      <c r="AN86" s="248">
        <f>IFERROR(AM86/AM99-1,"-")</f>
        <v>-3.7428372948098421E-2</v>
      </c>
      <c r="AO86" s="35">
        <v>95160</v>
      </c>
      <c r="AP86" s="248">
        <f>IFERROR(AO86/AO99-1,"-")</f>
        <v>0.14556748687822019</v>
      </c>
      <c r="AQ86" s="35">
        <v>94841</v>
      </c>
      <c r="AR86" s="248">
        <f>IFERROR(AQ86/AQ99-1,"-")</f>
        <v>-1.6804544794841503E-2</v>
      </c>
      <c r="AS86" s="35">
        <v>95524</v>
      </c>
      <c r="AT86" s="248">
        <f>IFERROR(AS86/AS99-1,"-")</f>
        <v>0.16205004683527369</v>
      </c>
      <c r="AU86" s="35">
        <v>51848</v>
      </c>
      <c r="AV86" s="248">
        <f>IFERROR(AU86/AU99-1,"-")</f>
        <v>0.27610140290425789</v>
      </c>
      <c r="AW86" s="156">
        <v>28328</v>
      </c>
      <c r="AX86" s="244">
        <f>IFERROR(AW86/AW99-1,"-")</f>
        <v>1.3947924592104153</v>
      </c>
      <c r="AY86" s="35">
        <v>32719</v>
      </c>
      <c r="AZ86" s="248">
        <f>IFERROR(AY86/AY99-1,"-")</f>
        <v>3.7085169102031745E-2</v>
      </c>
      <c r="BA86" s="35">
        <v>18374</v>
      </c>
      <c r="BB86" s="248">
        <f>IFERROR(BA86/BA99-1,"-")</f>
        <v>6.4049108176974734E-2</v>
      </c>
      <c r="BC86" s="35">
        <v>7942</v>
      </c>
      <c r="BD86" s="248">
        <f>IFERROR(BC86/BC99-1,"-")</f>
        <v>-1.5861214374225496E-2</v>
      </c>
      <c r="BE86" s="35">
        <v>1502</v>
      </c>
      <c r="BF86" s="248">
        <f>IFERROR(BE86/BE99-1,"-")</f>
        <v>0.12678169542385587</v>
      </c>
      <c r="BG86" s="35">
        <v>3978</v>
      </c>
      <c r="BH86" s="248">
        <f>IFERROR(BG86/BG99-1,"-")</f>
        <v>0.21465648854961827</v>
      </c>
      <c r="BI86" s="156">
        <v>504</v>
      </c>
      <c r="BJ86" s="244">
        <f>IFERROR(BI86/BI99-1,"-")</f>
        <v>-0.31428571428571428</v>
      </c>
      <c r="BK86" s="35">
        <v>35722</v>
      </c>
      <c r="BL86" s="248">
        <f>IFERROR(BK86/BK99-1,"-")</f>
        <v>-7.2998572726093114E-2</v>
      </c>
      <c r="BM86" s="35">
        <v>14047</v>
      </c>
      <c r="BN86" s="248">
        <f>IFERROR(BM86/BM99-1,"-")</f>
        <v>-4.630321135175508E-2</v>
      </c>
      <c r="BO86" s="35">
        <v>6461</v>
      </c>
      <c r="BP86" s="248">
        <f>IFERROR(BO86/BO99-1,"-")</f>
        <v>2.5881232137186405E-2</v>
      </c>
      <c r="BQ86" s="35">
        <v>7117</v>
      </c>
      <c r="BR86" s="248">
        <f>IFERROR(BQ86/BQ99-1,"-")</f>
        <v>-2.6535357680207872E-2</v>
      </c>
      <c r="BS86" s="35">
        <v>8292</v>
      </c>
      <c r="BT86" s="248">
        <f>IFERROR(BS86/BS99-1,"-")</f>
        <v>-0.17492537313432832</v>
      </c>
      <c r="BU86" s="156">
        <v>762</v>
      </c>
      <c r="BV86" s="244">
        <f>IFERROR(BU86/BU99-1,"-")</f>
        <v>0.11078717201166177</v>
      </c>
      <c r="BW86" s="35">
        <v>352657</v>
      </c>
      <c r="BX86" s="248">
        <f>IFERROR(BW86/BW99-1,"-")</f>
        <v>0.13619214846078265</v>
      </c>
      <c r="BY86" s="35">
        <v>172074</v>
      </c>
      <c r="BZ86" s="248">
        <f>IFERROR(BY86/BY99-1,"-")</f>
        <v>0.15125848018947452</v>
      </c>
      <c r="CA86" s="35">
        <v>56673</v>
      </c>
      <c r="CB86" s="248">
        <f>IFERROR(CA86/CA99-1,"-")</f>
        <v>0.37961001971810404</v>
      </c>
      <c r="CC86" s="35">
        <v>37456</v>
      </c>
      <c r="CD86" s="248">
        <f>IFERROR(CC86/CC99-1,"-")</f>
        <v>8.8181065120385149E-4</v>
      </c>
      <c r="CE86" s="35">
        <v>100516</v>
      </c>
      <c r="CF86" s="248">
        <f>IFERROR(CE86/CE99-1,"-")</f>
        <v>0.21469486404833837</v>
      </c>
      <c r="CG86" s="156">
        <v>9849</v>
      </c>
      <c r="CH86" s="244">
        <f>IFERROR(CG86/CG99-1,"-")</f>
        <v>1.3228773584905662</v>
      </c>
      <c r="CI86" s="35">
        <v>48917</v>
      </c>
      <c r="CJ86" s="248">
        <f>IFERROR(CI86/CI99-1,"-")</f>
        <v>6.7870241005937748E-2</v>
      </c>
      <c r="CK86" s="35">
        <v>13920</v>
      </c>
      <c r="CL86" s="248">
        <f>IFERROR(CK86/CK99-1,"-")</f>
        <v>0.10590291570668153</v>
      </c>
      <c r="CM86" s="35">
        <v>17932</v>
      </c>
      <c r="CN86" s="248">
        <f>IFERROR(CM86/CM99-1,"-")</f>
        <v>-0.12701426415461758</v>
      </c>
      <c r="CO86" s="35">
        <v>5487</v>
      </c>
      <c r="CP86" s="248">
        <f>IFERROR(CO86/CO99-1,"-")</f>
        <v>0.23220300920727599</v>
      </c>
      <c r="CQ86" s="35">
        <v>9208</v>
      </c>
      <c r="CR86" s="248">
        <f>IFERROR(CQ86/CQ99-1,"-")</f>
        <v>0.25775167326867909</v>
      </c>
      <c r="CS86" s="156">
        <v>2670</v>
      </c>
      <c r="CT86" s="244">
        <f>IFERROR(CS86/CS99-1,"-")</f>
        <v>0.37699845281072708</v>
      </c>
      <c r="CU86" s="35">
        <v>36541</v>
      </c>
      <c r="CV86" s="248">
        <f>IFERROR(CU86/CU99-1,"-")</f>
        <v>0.10066568270128617</v>
      </c>
      <c r="CW86" s="35">
        <v>9782</v>
      </c>
      <c r="CX86" s="248">
        <f>IFERROR(CW86/CW99-1,"-")</f>
        <v>-4.3044414009000165E-2</v>
      </c>
      <c r="CY86" s="35">
        <v>6480</v>
      </c>
      <c r="CZ86" s="248">
        <f>IFERROR(CY86/CY99-1,"-")</f>
        <v>0.20222634508348802</v>
      </c>
      <c r="DA86" s="35">
        <v>3379</v>
      </c>
      <c r="DB86" s="248">
        <f>IFERROR(DA86/DA99-1,"-")</f>
        <v>0.49249116607773846</v>
      </c>
      <c r="DC86" s="35">
        <v>17188</v>
      </c>
      <c r="DD86" s="248">
        <f>IFERROR(DC86/DC99-1,"-")</f>
        <v>0.13459634299293688</v>
      </c>
      <c r="DE86" s="156">
        <v>93</v>
      </c>
      <c r="DF86" s="244">
        <f>IFERROR(DE86/DE99-1,"-")</f>
        <v>9.3333333333333339</v>
      </c>
      <c r="DG86" s="35">
        <v>253534</v>
      </c>
      <c r="DH86" s="248">
        <f>IFERROR(DG86/DG99-1,"-")</f>
        <v>-6.3068105670616159E-4</v>
      </c>
      <c r="DI86" s="35">
        <v>84356</v>
      </c>
      <c r="DJ86" s="248">
        <f>IFERROR(DI86/DI99-1,"-")</f>
        <v>0.18849768234780284</v>
      </c>
      <c r="DK86" s="35">
        <v>129184</v>
      </c>
      <c r="DL86" s="248">
        <f>IFERROR(DK86/DK99-1,"-")</f>
        <v>-0.12613136711087058</v>
      </c>
      <c r="DM86" s="35">
        <v>18297</v>
      </c>
      <c r="DN86" s="248">
        <f>IFERROR(DM86/DM99-1,"-")</f>
        <v>0.16356120826709053</v>
      </c>
      <c r="DO86" s="35">
        <v>18258</v>
      </c>
      <c r="DP86" s="248">
        <f>IFERROR(DO86/DO99-1,"-")</f>
        <v>-2.5304292120435612E-2</v>
      </c>
      <c r="DQ86" s="156">
        <v>4551</v>
      </c>
      <c r="DR86" s="244">
        <f>IFERROR(DQ86/DQ99-1,"-")</f>
        <v>1.39652448657188</v>
      </c>
      <c r="DS86" s="35">
        <v>103159</v>
      </c>
      <c r="DT86" s="248">
        <f>IFERROR(DS86/DS99-1,"-")</f>
        <v>0.30963957902220418</v>
      </c>
      <c r="DU86" s="35">
        <v>57885</v>
      </c>
      <c r="DV86" s="248">
        <f>IFERROR(DU86/DU99-1,"-")</f>
        <v>0.21630140152549848</v>
      </c>
      <c r="DW86" s="35">
        <v>36056</v>
      </c>
      <c r="DX86" s="248">
        <f>IFERROR(DW86/DW99-1,"-")</f>
        <v>0.21946764974464772</v>
      </c>
      <c r="DY86" s="35">
        <v>16042</v>
      </c>
      <c r="DZ86" s="248">
        <f>IFERROR(DY86/DY99-1,"-")</f>
        <v>9.3747869366605396E-2</v>
      </c>
      <c r="EA86" s="35">
        <v>14847</v>
      </c>
      <c r="EB86" s="248">
        <f>IFERROR(EA86/EA99-1,"-")</f>
        <v>0.36599503174165049</v>
      </c>
      <c r="EC86" s="156">
        <v>4043</v>
      </c>
      <c r="ED86" s="244">
        <f>IFERROR(EC86/EC99-1,"-")</f>
        <v>0.62565339766787287</v>
      </c>
    </row>
    <row r="87" spans="1:134" s="17" customFormat="1" outlineLevel="1" x14ac:dyDescent="0.25">
      <c r="A87" s="242"/>
      <c r="B87" s="34" t="s">
        <v>63</v>
      </c>
      <c r="C87" s="35">
        <v>1287581</v>
      </c>
      <c r="D87" s="248">
        <f t="shared" ref="D87:D97" si="404">IFERROR(C87/C100-1,"-")</f>
        <v>5.9692967620289084E-2</v>
      </c>
      <c r="E87" s="35">
        <v>505532</v>
      </c>
      <c r="F87" s="248">
        <f t="shared" ref="F87:F97" si="405">IFERROR(E87/E100-1,"-")</f>
        <v>9.5453343792390566E-2</v>
      </c>
      <c r="G87" s="35">
        <v>384173</v>
      </c>
      <c r="H87" s="248">
        <f t="shared" ref="H87:H97" si="406">IFERROR(G87/G100-1,"-")</f>
        <v>8.3982065918190463E-2</v>
      </c>
      <c r="I87" s="35">
        <v>181236</v>
      </c>
      <c r="J87" s="248">
        <f t="shared" ref="J87:J97" si="407">IFERROR(I87/I100-1,"-")</f>
        <v>-1.5048504116735972E-2</v>
      </c>
      <c r="K87" s="35">
        <v>234133</v>
      </c>
      <c r="L87" s="248">
        <f t="shared" ref="L87:L97" si="408">IFERROR(K87/K100-1,"-")</f>
        <v>3.3147854788391218E-2</v>
      </c>
      <c r="M87" s="156">
        <v>41469</v>
      </c>
      <c r="N87" s="244">
        <f t="shared" ref="N87:N97" si="409">IFERROR(M87/M100-1,"-")</f>
        <v>0.53287990241378025</v>
      </c>
      <c r="O87" s="35">
        <v>1184184</v>
      </c>
      <c r="P87" s="248">
        <f t="shared" ref="P87:P97" si="410">IFERROR(O87/O100-1,"-")</f>
        <v>5.5951376714539647E-2</v>
      </c>
      <c r="Q87" s="35">
        <v>458974</v>
      </c>
      <c r="R87" s="248">
        <f t="shared" ref="R87:R97" si="411">IFERROR(Q87/Q100-1,"-")</f>
        <v>8.1575183159462439E-2</v>
      </c>
      <c r="S87" s="35">
        <v>350561</v>
      </c>
      <c r="T87" s="248">
        <f t="shared" ref="T87:T97" si="412">IFERROR(S87/S100-1,"-")</f>
        <v>8.8894894111361644E-2</v>
      </c>
      <c r="U87" s="35">
        <v>173561</v>
      </c>
      <c r="V87" s="248">
        <f t="shared" ref="V87:V97" si="413">IFERROR(U87/U100-1,"-")</f>
        <v>-1.6244679102405013E-2</v>
      </c>
      <c r="W87" s="35">
        <v>217896</v>
      </c>
      <c r="X87" s="248">
        <f t="shared" ref="X87:X97" si="414">IFERROR(W87/W100-1,"-")</f>
        <v>4.2784126801814759E-2</v>
      </c>
      <c r="Y87" s="156">
        <v>38539</v>
      </c>
      <c r="Z87" s="244">
        <f t="shared" ref="Z87:Z97" si="415">IFERROR(Y87/Y100-1,"-")</f>
        <v>0.65623791310327051</v>
      </c>
      <c r="AA87" s="35">
        <v>103397</v>
      </c>
      <c r="AB87" s="248">
        <f t="shared" ref="AB87:AB97" si="416">IFERROR(AA87/AA100-1,"-")</f>
        <v>0.10451539850234481</v>
      </c>
      <c r="AC87" s="35">
        <v>46558</v>
      </c>
      <c r="AD87" s="248">
        <f t="shared" ref="AD87:AD97" si="417">IFERROR(AC87/AC100-1,"-")</f>
        <v>0.25412132313328306</v>
      </c>
      <c r="AE87" s="35">
        <v>33612</v>
      </c>
      <c r="AF87" s="248">
        <f t="shared" ref="AF87:AF97" si="418">IFERROR(AE87/AE100-1,"-")</f>
        <v>3.5266578371885293E-2</v>
      </c>
      <c r="AG87" s="35">
        <v>7675</v>
      </c>
      <c r="AH87" s="248">
        <f t="shared" ref="AH87:AH97" si="419">IFERROR(AG87/AG100-1,"-")</f>
        <v>1.2800211137503403E-2</v>
      </c>
      <c r="AI87" s="35">
        <v>16237</v>
      </c>
      <c r="AJ87" s="248">
        <f t="shared" ref="AJ87:AJ97" si="420">IFERROR(AI87/AI100-1,"-")</f>
        <v>-8.0837814888196968E-2</v>
      </c>
      <c r="AK87" s="156">
        <v>2931</v>
      </c>
      <c r="AL87" s="244">
        <f t="shared" ref="AL87:AL97" si="421">IFERROR(AK87/AK100-1,"-")</f>
        <v>-0.22542283298097254</v>
      </c>
      <c r="AM87" s="35">
        <v>238774</v>
      </c>
      <c r="AN87" s="248">
        <f t="shared" ref="AN87:AN97" si="422">IFERROR(AM87/AM100-1,"-")</f>
        <v>-2.2387631938814767E-2</v>
      </c>
      <c r="AO87" s="35">
        <v>67742</v>
      </c>
      <c r="AP87" s="248">
        <f t="shared" ref="AP87:AP97" si="423">IFERROR(AO87/AO100-1,"-")</f>
        <v>-3.1565403859899921E-2</v>
      </c>
      <c r="AQ87" s="35">
        <v>74341</v>
      </c>
      <c r="AR87" s="248">
        <f t="shared" ref="AR87:AR97" si="424">IFERROR(AQ87/AQ100-1,"-")</f>
        <v>-4.5061593597862548E-2</v>
      </c>
      <c r="AS87" s="35">
        <v>70614</v>
      </c>
      <c r="AT87" s="248">
        <f t="shared" ref="AT87:AT97" si="425">IFERROR(AS87/AS100-1,"-")</f>
        <v>-2.9053858951971101E-2</v>
      </c>
      <c r="AU87" s="35">
        <v>34600</v>
      </c>
      <c r="AV87" s="248">
        <f t="shared" ref="AV87:AV97" si="426">IFERROR(AU87/AU100-1,"-")</f>
        <v>-5.0520018660300203E-2</v>
      </c>
      <c r="AW87" s="156">
        <v>12402</v>
      </c>
      <c r="AX87" s="244">
        <f t="shared" ref="AX87:AX97" si="427">IFERROR(AW87/AW100-1,"-")</f>
        <v>0.14198895027624303</v>
      </c>
      <c r="AY87" s="35">
        <v>30145</v>
      </c>
      <c r="AZ87" s="248">
        <f t="shared" ref="AZ87:AZ97" si="428">IFERROR(AY87/AY100-1,"-")</f>
        <v>0.11408825485993046</v>
      </c>
      <c r="BA87" s="35">
        <v>19063</v>
      </c>
      <c r="BB87" s="248">
        <f t="shared" ref="BB87:BB97" si="429">IFERROR(BA87/BA100-1,"-")</f>
        <v>0.25175651717118663</v>
      </c>
      <c r="BC87" s="35">
        <v>7205</v>
      </c>
      <c r="BD87" s="248">
        <f t="shared" ref="BD87:BD97" si="430">IFERROR(BC87/BC100-1,"-")</f>
        <v>7.4410975246048228E-2</v>
      </c>
      <c r="BE87" s="35">
        <v>1100</v>
      </c>
      <c r="BF87" s="248">
        <f t="shared" ref="BF87:BF97" si="431">IFERROR(BE87/BE100-1,"-")</f>
        <v>-0.20977011494252873</v>
      </c>
      <c r="BG87" s="35">
        <v>3127</v>
      </c>
      <c r="BH87" s="248">
        <f t="shared" ref="BH87:BH97" si="432">IFERROR(BG87/BG100-1,"-")</f>
        <v>-7.9314720812182493E-3</v>
      </c>
      <c r="BI87" s="156">
        <v>642</v>
      </c>
      <c r="BJ87" s="244">
        <f t="shared" ref="BJ87:BJ97" si="433">IFERROR(BI87/BI100-1,"-")</f>
        <v>-6.8214804063860712E-2</v>
      </c>
      <c r="BK87" s="35">
        <v>56675</v>
      </c>
      <c r="BL87" s="248">
        <f t="shared" ref="BL87:BL97" si="434">IFERROR(BK87/BK100-1,"-")</f>
        <v>7.0470686007857442E-2</v>
      </c>
      <c r="BM87" s="35">
        <v>20463</v>
      </c>
      <c r="BN87" s="248">
        <f t="shared" ref="BN87:BN97" si="435">IFERROR(BM87/BM100-1,"-")</f>
        <v>0.15077044202002021</v>
      </c>
      <c r="BO87" s="35">
        <v>8849</v>
      </c>
      <c r="BP87" s="248">
        <f t="shared" ref="BP87:BP97" si="436">IFERROR(BO87/BO100-1,"-")</f>
        <v>0.30612546125461249</v>
      </c>
      <c r="BQ87" s="35">
        <v>10367</v>
      </c>
      <c r="BR87" s="248">
        <f t="shared" ref="BR87:BR97" si="437">IFERROR(BQ87/BQ100-1,"-")</f>
        <v>-0.11317365269461077</v>
      </c>
      <c r="BS87" s="35">
        <v>16504</v>
      </c>
      <c r="BT87" s="248">
        <f t="shared" ref="BT87:BT97" si="438">IFERROR(BS87/BS100-1,"-")</f>
        <v>6.9554606467359115E-3</v>
      </c>
      <c r="BU87" s="156">
        <v>1659</v>
      </c>
      <c r="BV87" s="244">
        <f t="shared" ref="BV87:BV97" si="439">IFERROR(BU87/BU100-1,"-")</f>
        <v>1.0841708542713566</v>
      </c>
      <c r="BW87" s="35">
        <v>383528</v>
      </c>
      <c r="BX87" s="248">
        <f t="shared" ref="BX87:BX97" si="440">IFERROR(BW87/BW100-1,"-")</f>
        <v>8.1820258884523156E-2</v>
      </c>
      <c r="BY87" s="35">
        <v>182208</v>
      </c>
      <c r="BZ87" s="248">
        <f t="shared" ref="BZ87:BZ97" si="441">IFERROR(BY87/BY100-1,"-")</f>
        <v>0.11223156840961535</v>
      </c>
      <c r="CA87" s="35">
        <v>60447</v>
      </c>
      <c r="CB87" s="248">
        <f t="shared" ref="CB87:CB97" si="442">IFERROR(CA87/CA100-1,"-")</f>
        <v>0.3090850027070926</v>
      </c>
      <c r="CC87" s="35">
        <v>43209</v>
      </c>
      <c r="CD87" s="248">
        <f t="shared" ref="CD87:CD97" si="443">IFERROR(CC87/CC100-1,"-")</f>
        <v>3.2078536282424963E-2</v>
      </c>
      <c r="CE87" s="35">
        <v>101855</v>
      </c>
      <c r="CF87" s="248">
        <f t="shared" ref="CF87:CF97" si="444">IFERROR(CE87/CE100-1,"-")</f>
        <v>1.784768509728285E-2</v>
      </c>
      <c r="CG87" s="156">
        <v>10809</v>
      </c>
      <c r="CH87" s="244">
        <f t="shared" ref="CH87:CH97" si="445">IFERROR(CG87/CG100-1,"-")</f>
        <v>1.7420091324200913</v>
      </c>
      <c r="CI87" s="35">
        <v>51387</v>
      </c>
      <c r="CJ87" s="248">
        <f t="shared" ref="CJ87:CJ97" si="446">IFERROR(CI87/CI100-1,"-")</f>
        <v>3.4068499215196946E-2</v>
      </c>
      <c r="CK87" s="35">
        <v>17021</v>
      </c>
      <c r="CL87" s="248">
        <f t="shared" ref="CL87:CL97" si="447">IFERROR(CK87/CK100-1,"-")</f>
        <v>4.9448178062765802E-2</v>
      </c>
      <c r="CM87" s="35">
        <v>17913</v>
      </c>
      <c r="CN87" s="248">
        <f t="shared" ref="CN87:CN97" si="448">IFERROR(CM87/CM100-1,"-")</f>
        <v>8.144168075344127E-2</v>
      </c>
      <c r="CO87" s="35">
        <v>8252</v>
      </c>
      <c r="CP87" s="248">
        <f t="shared" ref="CP87:CP97" si="449">IFERROR(CO87/CO100-1,"-")</f>
        <v>0.40603169194070543</v>
      </c>
      <c r="CQ87" s="35">
        <v>10748</v>
      </c>
      <c r="CR87" s="248">
        <f t="shared" ref="CR87:CR97" si="450">IFERROR(CQ87/CQ100-1,"-")</f>
        <v>0.23982004844849469</v>
      </c>
      <c r="CS87" s="156">
        <v>3072</v>
      </c>
      <c r="CT87" s="244">
        <f t="shared" ref="CT87:CT97" si="451">IFERROR(CS87/CS100-1,"-")</f>
        <v>0.34855136084284455</v>
      </c>
      <c r="CU87" s="35">
        <v>33200</v>
      </c>
      <c r="CV87" s="248">
        <f t="shared" ref="CV87:CV97" si="452">IFERROR(CU87/CU100-1,"-")</f>
        <v>9.9166514570785402E-3</v>
      </c>
      <c r="CW87" s="35">
        <v>9190</v>
      </c>
      <c r="CX87" s="248">
        <f t="shared" ref="CX87:CX97" si="453">IFERROR(CW87/CW100-1,"-")</f>
        <v>6.0833429527877181E-2</v>
      </c>
      <c r="CY87" s="35">
        <v>5139</v>
      </c>
      <c r="CZ87" s="248">
        <f t="shared" ref="CZ87:CZ97" si="454">IFERROR(CY87/CY100-1,"-")</f>
        <v>0.1123376623376624</v>
      </c>
      <c r="DA87" s="35">
        <v>2569</v>
      </c>
      <c r="DB87" s="248">
        <f t="shared" ref="DB87:DB97" si="455">IFERROR(DA87/DA100-1,"-")</f>
        <v>-0.16563819421890225</v>
      </c>
      <c r="DC87" s="35">
        <v>16522</v>
      </c>
      <c r="DD87" s="248">
        <f t="shared" ref="DD87:DD97" si="456">IFERROR(DC87/DC100-1,"-")</f>
        <v>9.717044551732501E-3</v>
      </c>
      <c r="DE87" s="156">
        <v>158</v>
      </c>
      <c r="DF87" s="244">
        <f t="shared" ref="DF87:DF97" si="457">IFERROR(DE87/DE100-1,"-")</f>
        <v>-0.55988857938718661</v>
      </c>
      <c r="DG87" s="35">
        <v>245613</v>
      </c>
      <c r="DH87" s="248">
        <f t="shared" ref="DH87:DH97" si="458">IFERROR(DG87/DG100-1,"-")</f>
        <v>3.7019991977875755E-2</v>
      </c>
      <c r="DI87" s="35">
        <v>75439</v>
      </c>
      <c r="DJ87" s="248">
        <f t="shared" ref="DJ87:DJ97" si="459">IFERROR(DI87/DI100-1,"-")</f>
        <v>3.9964157706093184E-2</v>
      </c>
      <c r="DK87" s="35">
        <v>136176</v>
      </c>
      <c r="DL87" s="248">
        <f t="shared" ref="DL87:DL97" si="460">IFERROR(DK87/DK100-1,"-")</f>
        <v>5.6299353077149838E-2</v>
      </c>
      <c r="DM87" s="35">
        <v>16050</v>
      </c>
      <c r="DN87" s="248">
        <f t="shared" ref="DN87:DN97" si="461">IFERROR(DM87/DM100-1,"-")</f>
        <v>-0.17692307692307696</v>
      </c>
      <c r="DO87" s="35">
        <v>16408</v>
      </c>
      <c r="DP87" s="248">
        <f t="shared" ref="DP87:DP97" si="462">IFERROR(DO87/DO100-1,"-")</f>
        <v>4.210860590663712E-2</v>
      </c>
      <c r="DQ87" s="156">
        <v>6289</v>
      </c>
      <c r="DR87" s="244">
        <f t="shared" ref="DR87:DR97" si="463">IFERROR(DQ87/DQ100-1,"-")</f>
        <v>5.956858407079646</v>
      </c>
      <c r="DS87" s="35">
        <v>85435</v>
      </c>
      <c r="DT87" s="248">
        <f t="shared" ref="DT87:DT97" si="464">IFERROR(DS87/DS100-1,"-")</f>
        <v>0.23892457837265613</v>
      </c>
      <c r="DU87" s="35">
        <v>49909</v>
      </c>
      <c r="DV87" s="248">
        <f t="shared" ref="DV87:DV97" si="465">IFERROR(DU87/DU100-1,"-")</f>
        <v>0.13566341274717275</v>
      </c>
      <c r="DW87" s="35">
        <v>31102</v>
      </c>
      <c r="DX87" s="248">
        <f t="shared" ref="DX87:DX97" si="466">IFERROR(DW87/DW100-1,"-")</f>
        <v>0.19443911056492191</v>
      </c>
      <c r="DY87" s="35">
        <v>14688</v>
      </c>
      <c r="DZ87" s="248">
        <f t="shared" ref="DZ87:DZ97" si="467">IFERROR(DY87/DY100-1,"-")</f>
        <v>9.5465393794749387E-2</v>
      </c>
      <c r="EA87" s="35">
        <v>13545</v>
      </c>
      <c r="EB87" s="248">
        <f t="shared" ref="EB87:EB97" si="468">IFERROR(EA87/EA100-1,"-")</f>
        <v>0.46924829157175396</v>
      </c>
      <c r="EC87" s="156">
        <v>3304</v>
      </c>
      <c r="ED87" s="244">
        <f t="shared" ref="ED87:ED97" si="469">IFERROR(EC87/EC100-1,"-")</f>
        <v>0.1061265483762972</v>
      </c>
    </row>
    <row r="88" spans="1:134" s="17" customFormat="1" outlineLevel="1" x14ac:dyDescent="0.25">
      <c r="A88" s="242"/>
      <c r="B88" s="34" t="s">
        <v>65</v>
      </c>
      <c r="C88" s="35">
        <v>1397928</v>
      </c>
      <c r="D88" s="248">
        <f t="shared" si="404"/>
        <v>3.8997872843299364E-2</v>
      </c>
      <c r="E88" s="35">
        <v>545201</v>
      </c>
      <c r="F88" s="248">
        <f t="shared" si="405"/>
        <v>4.4020351848766737E-2</v>
      </c>
      <c r="G88" s="35">
        <v>432327</v>
      </c>
      <c r="H88" s="248">
        <f t="shared" si="406"/>
        <v>0.13126040129368532</v>
      </c>
      <c r="I88" s="35">
        <v>220893</v>
      </c>
      <c r="J88" s="248">
        <f t="shared" si="407"/>
        <v>7.7979054627794975E-2</v>
      </c>
      <c r="K88" s="35">
        <v>272895</v>
      </c>
      <c r="L88" s="248">
        <f t="shared" si="408"/>
        <v>3.4363167051385535E-2</v>
      </c>
      <c r="M88" s="156">
        <v>34992</v>
      </c>
      <c r="N88" s="244">
        <f t="shared" si="409"/>
        <v>-0.16588400753259758</v>
      </c>
      <c r="O88" s="35">
        <v>1286690</v>
      </c>
      <c r="P88" s="248">
        <f t="shared" si="410"/>
        <v>5.3891656441918734E-2</v>
      </c>
      <c r="Q88" s="35">
        <v>491175</v>
      </c>
      <c r="R88" s="248">
        <f t="shared" si="411"/>
        <v>4.6897513065570884E-2</v>
      </c>
      <c r="S88" s="35">
        <v>395520</v>
      </c>
      <c r="T88" s="248">
        <f t="shared" si="412"/>
        <v>0.15696483940794481</v>
      </c>
      <c r="U88" s="35">
        <v>213653</v>
      </c>
      <c r="V88" s="248">
        <f t="shared" si="413"/>
        <v>0.1015823584307376</v>
      </c>
      <c r="W88" s="35">
        <v>258341</v>
      </c>
      <c r="X88" s="248">
        <f t="shared" si="414"/>
        <v>5.8444910601615829E-2</v>
      </c>
      <c r="Y88" s="156">
        <v>32054</v>
      </c>
      <c r="Z88" s="244">
        <f t="shared" si="415"/>
        <v>-0.12062769197004197</v>
      </c>
      <c r="AA88" s="35">
        <v>111238</v>
      </c>
      <c r="AB88" s="248">
        <f t="shared" si="416"/>
        <v>-0.10698115025207922</v>
      </c>
      <c r="AC88" s="35">
        <v>54026</v>
      </c>
      <c r="AD88" s="248">
        <f t="shared" si="417"/>
        <v>1.8570539771120442E-2</v>
      </c>
      <c r="AE88" s="35">
        <v>36808</v>
      </c>
      <c r="AF88" s="248">
        <f t="shared" si="418"/>
        <v>-8.6740770146883639E-2</v>
      </c>
      <c r="AG88" s="35">
        <v>7239</v>
      </c>
      <c r="AH88" s="248">
        <f t="shared" si="419"/>
        <v>-0.33968804159445409</v>
      </c>
      <c r="AI88" s="35">
        <v>14554</v>
      </c>
      <c r="AJ88" s="248">
        <f t="shared" si="420"/>
        <v>-0.26320052650230341</v>
      </c>
      <c r="AK88" s="156">
        <v>2939</v>
      </c>
      <c r="AL88" s="244">
        <f t="shared" si="421"/>
        <v>-0.46563636363636363</v>
      </c>
      <c r="AM88" s="35">
        <v>288794</v>
      </c>
      <c r="AN88" s="248">
        <f t="shared" si="422"/>
        <v>-6.8196590514379984E-3</v>
      </c>
      <c r="AO88" s="35">
        <v>98815</v>
      </c>
      <c r="AP88" s="248">
        <f t="shared" si="423"/>
        <v>0.14006345543697729</v>
      </c>
      <c r="AQ88" s="35">
        <v>103592</v>
      </c>
      <c r="AR88" s="248">
        <f t="shared" si="424"/>
        <v>0.26832851755717724</v>
      </c>
      <c r="AS88" s="35">
        <v>104543</v>
      </c>
      <c r="AT88" s="248">
        <f t="shared" si="425"/>
        <v>0.27233892364238255</v>
      </c>
      <c r="AU88" s="35">
        <v>57380</v>
      </c>
      <c r="AV88" s="248">
        <f t="shared" si="426"/>
        <v>0.29613733905579398</v>
      </c>
      <c r="AW88" s="156">
        <v>14207</v>
      </c>
      <c r="AX88" s="244">
        <f t="shared" si="427"/>
        <v>-0.3065358520037097</v>
      </c>
      <c r="AY88" s="35">
        <v>33464</v>
      </c>
      <c r="AZ88" s="248">
        <f t="shared" si="428"/>
        <v>5.5114137974523913E-2</v>
      </c>
      <c r="BA88" s="35">
        <v>20479</v>
      </c>
      <c r="BB88" s="248">
        <f t="shared" si="429"/>
        <v>0.11614344887726191</v>
      </c>
      <c r="BC88" s="35">
        <v>7876</v>
      </c>
      <c r="BD88" s="248">
        <f t="shared" si="430"/>
        <v>7.0323488045007654E-3</v>
      </c>
      <c r="BE88" s="35">
        <v>902</v>
      </c>
      <c r="BF88" s="248">
        <f t="shared" si="431"/>
        <v>-0.4456054087277197</v>
      </c>
      <c r="BG88" s="35">
        <v>3848</v>
      </c>
      <c r="BH88" s="248">
        <f t="shared" si="432"/>
        <v>2.8327097808658497E-2</v>
      </c>
      <c r="BI88" s="156">
        <v>538</v>
      </c>
      <c r="BJ88" s="244">
        <f t="shared" si="433"/>
        <v>-0.17987804878048785</v>
      </c>
      <c r="BK88" s="35">
        <v>43945</v>
      </c>
      <c r="BL88" s="248">
        <f t="shared" si="434"/>
        <v>-1.612000447777906E-2</v>
      </c>
      <c r="BM88" s="35">
        <v>16096</v>
      </c>
      <c r="BN88" s="248">
        <f t="shared" si="435"/>
        <v>0.13041646183018463</v>
      </c>
      <c r="BO88" s="35">
        <v>7657</v>
      </c>
      <c r="BP88" s="248">
        <f t="shared" si="436"/>
        <v>0.15316265060240974</v>
      </c>
      <c r="BQ88" s="35">
        <v>9572</v>
      </c>
      <c r="BR88" s="248">
        <f t="shared" si="437"/>
        <v>-0.13889888449082399</v>
      </c>
      <c r="BS88" s="35">
        <v>10554</v>
      </c>
      <c r="BT88" s="248">
        <f t="shared" si="438"/>
        <v>-0.14271789456583539</v>
      </c>
      <c r="BU88" s="156">
        <v>1543</v>
      </c>
      <c r="BV88" s="244">
        <f t="shared" si="439"/>
        <v>0.3523225241016652</v>
      </c>
      <c r="BW88" s="35">
        <v>426259</v>
      </c>
      <c r="BX88" s="248">
        <f t="shared" si="440"/>
        <v>2.5975588915605918E-2</v>
      </c>
      <c r="BY88" s="35">
        <v>194808</v>
      </c>
      <c r="BZ88" s="248">
        <f t="shared" si="441"/>
        <v>1.4651223762742749E-3</v>
      </c>
      <c r="CA88" s="35">
        <v>61211</v>
      </c>
      <c r="CB88" s="248">
        <f t="shared" si="442"/>
        <v>-4.8647052423804404E-2</v>
      </c>
      <c r="CC88" s="35">
        <v>51490</v>
      </c>
      <c r="CD88" s="248">
        <f t="shared" si="443"/>
        <v>-2.8362236521804807E-2</v>
      </c>
      <c r="CE88" s="35">
        <v>120354</v>
      </c>
      <c r="CF88" s="248">
        <f t="shared" si="444"/>
        <v>-6.4390494181300828E-2</v>
      </c>
      <c r="CG88" s="156">
        <v>5991</v>
      </c>
      <c r="CH88" s="244">
        <f t="shared" si="445"/>
        <v>-0.35883989726027399</v>
      </c>
      <c r="CI88" s="35">
        <v>52565</v>
      </c>
      <c r="CJ88" s="248">
        <f t="shared" si="446"/>
        <v>0.14073350694444442</v>
      </c>
      <c r="CK88" s="35">
        <v>16648</v>
      </c>
      <c r="CL88" s="248">
        <f t="shared" si="447"/>
        <v>0.21411901983663939</v>
      </c>
      <c r="CM88" s="35">
        <v>18132</v>
      </c>
      <c r="CN88" s="248">
        <f t="shared" si="448"/>
        <v>4.0633608815427102E-2</v>
      </c>
      <c r="CO88" s="35">
        <v>6583</v>
      </c>
      <c r="CP88" s="248">
        <f t="shared" si="449"/>
        <v>0.24371811826941236</v>
      </c>
      <c r="CQ88" s="35">
        <v>10481</v>
      </c>
      <c r="CR88" s="248">
        <f t="shared" si="450"/>
        <v>0.41348617666891441</v>
      </c>
      <c r="CS88" s="156">
        <v>2248</v>
      </c>
      <c r="CT88" s="244">
        <f t="shared" si="451"/>
        <v>-2.5996533795493937E-2</v>
      </c>
      <c r="CU88" s="35">
        <v>41133</v>
      </c>
      <c r="CV88" s="248">
        <f t="shared" si="452"/>
        <v>4.0446198209136419E-2</v>
      </c>
      <c r="CW88" s="35">
        <v>10408</v>
      </c>
      <c r="CX88" s="248">
        <f t="shared" si="453"/>
        <v>3.7997407001097105E-2</v>
      </c>
      <c r="CY88" s="35">
        <v>7033</v>
      </c>
      <c r="CZ88" s="248">
        <f t="shared" si="454"/>
        <v>0.12618094475580466</v>
      </c>
      <c r="DA88" s="35">
        <v>3224</v>
      </c>
      <c r="DB88" s="248">
        <f t="shared" si="455"/>
        <v>7.1852546079349544E-3</v>
      </c>
      <c r="DC88" s="35">
        <v>20838</v>
      </c>
      <c r="DD88" s="248">
        <f t="shared" si="456"/>
        <v>4.0807152489885645E-2</v>
      </c>
      <c r="DE88" s="156">
        <v>76</v>
      </c>
      <c r="DF88" s="244">
        <f t="shared" si="457"/>
        <v>-0.68464730290456433</v>
      </c>
      <c r="DG88" s="35">
        <v>248569</v>
      </c>
      <c r="DH88" s="248">
        <f t="shared" si="458"/>
        <v>9.9104158191690717E-2</v>
      </c>
      <c r="DI88" s="35">
        <v>64258</v>
      </c>
      <c r="DJ88" s="248">
        <f t="shared" si="459"/>
        <v>-8.9894483393527347E-2</v>
      </c>
      <c r="DK88" s="35">
        <v>149019</v>
      </c>
      <c r="DL88" s="248">
        <f t="shared" si="460"/>
        <v>0.20270695624803281</v>
      </c>
      <c r="DM88" s="35">
        <v>14995</v>
      </c>
      <c r="DN88" s="248">
        <f t="shared" si="461"/>
        <v>-4.6058909599847264E-2</v>
      </c>
      <c r="DO88" s="35">
        <v>15900</v>
      </c>
      <c r="DP88" s="248">
        <f t="shared" si="462"/>
        <v>7.4034044852742564E-2</v>
      </c>
      <c r="DQ88" s="156">
        <v>4765</v>
      </c>
      <c r="DR88" s="244">
        <f t="shared" si="463"/>
        <v>10.264775413711584</v>
      </c>
      <c r="DS88" s="35">
        <v>86358</v>
      </c>
      <c r="DT88" s="248">
        <f t="shared" si="464"/>
        <v>0.18983190961697427</v>
      </c>
      <c r="DU88" s="35">
        <v>51847</v>
      </c>
      <c r="DV88" s="248">
        <f t="shared" si="465"/>
        <v>0.18906955943398396</v>
      </c>
      <c r="DW88" s="35">
        <v>31360</v>
      </c>
      <c r="DX88" s="248">
        <f t="shared" si="466"/>
        <v>0.16766578545630573</v>
      </c>
      <c r="DY88" s="35">
        <v>13006</v>
      </c>
      <c r="DZ88" s="248">
        <f t="shared" si="467"/>
        <v>4.8674959437533527E-3</v>
      </c>
      <c r="EA88" s="35">
        <v>13124</v>
      </c>
      <c r="EB88" s="248">
        <f t="shared" si="468"/>
        <v>0.40034144259496363</v>
      </c>
      <c r="EC88" s="156">
        <v>2432</v>
      </c>
      <c r="ED88" s="244">
        <f t="shared" si="469"/>
        <v>0.44589774078477995</v>
      </c>
    </row>
    <row r="89" spans="1:134" s="17" customFormat="1" outlineLevel="1" x14ac:dyDescent="0.25">
      <c r="A89" s="242"/>
      <c r="B89" s="34" t="s">
        <v>67</v>
      </c>
      <c r="C89" s="35">
        <v>1401958</v>
      </c>
      <c r="D89" s="248">
        <f t="shared" si="404"/>
        <v>0.17837045479569968</v>
      </c>
      <c r="E89" s="35">
        <v>554842</v>
      </c>
      <c r="F89" s="248">
        <f t="shared" si="405"/>
        <v>0.16179516011164785</v>
      </c>
      <c r="G89" s="35">
        <v>395982</v>
      </c>
      <c r="H89" s="248">
        <f t="shared" si="406"/>
        <v>0.27027642599822288</v>
      </c>
      <c r="I89" s="35">
        <v>228073</v>
      </c>
      <c r="J89" s="248">
        <f t="shared" si="407"/>
        <v>0.20556178112313939</v>
      </c>
      <c r="K89" s="35">
        <v>292952</v>
      </c>
      <c r="L89" s="248">
        <f t="shared" si="408"/>
        <v>0.25973769081917863</v>
      </c>
      <c r="M89" s="156">
        <v>32130</v>
      </c>
      <c r="N89" s="244">
        <f t="shared" si="409"/>
        <v>0.25444110412681065</v>
      </c>
      <c r="O89" s="35">
        <v>1256183</v>
      </c>
      <c r="P89" s="248">
        <f t="shared" si="410"/>
        <v>0.1765604482267058</v>
      </c>
      <c r="Q89" s="35">
        <v>482318</v>
      </c>
      <c r="R89" s="248">
        <f t="shared" si="411"/>
        <v>0.13395871538063675</v>
      </c>
      <c r="S89" s="35">
        <v>353920</v>
      </c>
      <c r="T89" s="248">
        <f t="shared" si="412"/>
        <v>0.31886477462437401</v>
      </c>
      <c r="U89" s="35">
        <v>214650</v>
      </c>
      <c r="V89" s="248">
        <f t="shared" si="413"/>
        <v>0.18925597398208227</v>
      </c>
      <c r="W89" s="35">
        <v>272818</v>
      </c>
      <c r="X89" s="248">
        <f t="shared" si="414"/>
        <v>0.27630569434308283</v>
      </c>
      <c r="Y89" s="156">
        <v>28051</v>
      </c>
      <c r="Z89" s="244">
        <f t="shared" si="415"/>
        <v>0.32911632314617378</v>
      </c>
      <c r="AA89" s="35">
        <v>145776</v>
      </c>
      <c r="AB89" s="248">
        <f t="shared" si="416"/>
        <v>0.19420983214411525</v>
      </c>
      <c r="AC89" s="35">
        <v>72525</v>
      </c>
      <c r="AD89" s="248">
        <f t="shared" si="417"/>
        <v>0.38849003503532242</v>
      </c>
      <c r="AE89" s="35">
        <v>42062</v>
      </c>
      <c r="AF89" s="248">
        <f t="shared" si="418"/>
        <v>-3.0315605044147875E-2</v>
      </c>
      <c r="AG89" s="35">
        <v>13423</v>
      </c>
      <c r="AH89" s="248">
        <f t="shared" si="419"/>
        <v>0.54411595536638679</v>
      </c>
      <c r="AI89" s="35">
        <v>20135</v>
      </c>
      <c r="AJ89" s="248">
        <f t="shared" si="420"/>
        <v>7.1352559327444887E-2</v>
      </c>
      <c r="AK89" s="156">
        <v>4079</v>
      </c>
      <c r="AL89" s="244">
        <f t="shared" si="421"/>
        <v>-9.5364825903748063E-2</v>
      </c>
      <c r="AM89" s="35">
        <v>284300</v>
      </c>
      <c r="AN89" s="248">
        <f t="shared" si="422"/>
        <v>0.15510411376333155</v>
      </c>
      <c r="AO89" s="35">
        <v>88268</v>
      </c>
      <c r="AP89" s="248">
        <f t="shared" si="423"/>
        <v>0.27269843558503348</v>
      </c>
      <c r="AQ89" s="35">
        <v>104966</v>
      </c>
      <c r="AR89" s="248">
        <f t="shared" si="424"/>
        <v>0.34741084952889523</v>
      </c>
      <c r="AS89" s="35">
        <v>97249</v>
      </c>
      <c r="AT89" s="248">
        <f t="shared" si="425"/>
        <v>0.15692735968022076</v>
      </c>
      <c r="AU89" s="35">
        <v>54886</v>
      </c>
      <c r="AV89" s="248">
        <f t="shared" si="426"/>
        <v>0.46793260230008027</v>
      </c>
      <c r="AW89" s="156">
        <v>11947</v>
      </c>
      <c r="AX89" s="244">
        <f t="shared" si="427"/>
        <v>1.9368600682593939E-2</v>
      </c>
      <c r="AY89" s="35">
        <v>38405</v>
      </c>
      <c r="AZ89" s="248">
        <f t="shared" si="428"/>
        <v>0.15524605943929726</v>
      </c>
      <c r="BA89" s="35">
        <v>20292</v>
      </c>
      <c r="BB89" s="248">
        <f t="shared" si="429"/>
        <v>2.572916140120296E-2</v>
      </c>
      <c r="BC89" s="35">
        <v>11004</v>
      </c>
      <c r="BD89" s="248">
        <f t="shared" si="430"/>
        <v>0.17853700332012434</v>
      </c>
      <c r="BE89" s="35">
        <v>1973</v>
      </c>
      <c r="BF89" s="248">
        <f t="shared" si="431"/>
        <v>0.40527065527065531</v>
      </c>
      <c r="BG89" s="35">
        <v>4623</v>
      </c>
      <c r="BH89" s="248">
        <f t="shared" si="432"/>
        <v>0.73016467065868262</v>
      </c>
      <c r="BI89" s="156">
        <v>722</v>
      </c>
      <c r="BJ89" s="244">
        <f t="shared" si="433"/>
        <v>0.44689378757515019</v>
      </c>
      <c r="BK89" s="35">
        <v>81094</v>
      </c>
      <c r="BL89" s="248">
        <f t="shared" si="434"/>
        <v>1.2270474716331137E-2</v>
      </c>
      <c r="BM89" s="35">
        <v>26673</v>
      </c>
      <c r="BN89" s="248">
        <f t="shared" si="435"/>
        <v>8.1674033821322878E-2</v>
      </c>
      <c r="BO89" s="35">
        <v>15228</v>
      </c>
      <c r="BP89" s="248">
        <f t="shared" si="436"/>
        <v>8.5697989448167755E-2</v>
      </c>
      <c r="BQ89" s="35">
        <v>17224</v>
      </c>
      <c r="BR89" s="248">
        <f t="shared" si="437"/>
        <v>0.10509431541126646</v>
      </c>
      <c r="BS89" s="35">
        <v>22438</v>
      </c>
      <c r="BT89" s="248">
        <f t="shared" si="438"/>
        <v>-6.7569813829787218E-2</v>
      </c>
      <c r="BU89" s="156">
        <v>2241</v>
      </c>
      <c r="BV89" s="244">
        <f t="shared" si="439"/>
        <v>6.0075685903500542E-2</v>
      </c>
      <c r="BW89" s="35">
        <v>465636</v>
      </c>
      <c r="BX89" s="248">
        <f t="shared" si="440"/>
        <v>0.1810259115719417</v>
      </c>
      <c r="BY89" s="35">
        <v>209686</v>
      </c>
      <c r="BZ89" s="248">
        <f t="shared" si="441"/>
        <v>0.10962586653966233</v>
      </c>
      <c r="CA89" s="35">
        <v>77849</v>
      </c>
      <c r="CB89" s="248">
        <f t="shared" si="442"/>
        <v>0.3363258720131832</v>
      </c>
      <c r="CC89" s="35">
        <v>51109</v>
      </c>
      <c r="CD89" s="248">
        <f t="shared" si="443"/>
        <v>0.15835637550428361</v>
      </c>
      <c r="CE89" s="35">
        <v>129227</v>
      </c>
      <c r="CF89" s="248">
        <f t="shared" si="444"/>
        <v>0.28014700783579505</v>
      </c>
      <c r="CG89" s="156">
        <v>7270</v>
      </c>
      <c r="CH89" s="244">
        <f t="shared" si="445"/>
        <v>1.5428471493529208</v>
      </c>
      <c r="CI89" s="35">
        <v>53063</v>
      </c>
      <c r="CJ89" s="248">
        <f t="shared" si="446"/>
        <v>-2.1375087602818033E-2</v>
      </c>
      <c r="CK89" s="35">
        <v>15975</v>
      </c>
      <c r="CL89" s="248">
        <f t="shared" si="447"/>
        <v>-8.7820476217666865E-2</v>
      </c>
      <c r="CM89" s="35">
        <v>20768</v>
      </c>
      <c r="CN89" s="248">
        <f t="shared" si="448"/>
        <v>6.1053492055382463E-2</v>
      </c>
      <c r="CO89" s="35">
        <v>6750</v>
      </c>
      <c r="CP89" s="248">
        <f t="shared" si="449"/>
        <v>0.139240506329114</v>
      </c>
      <c r="CQ89" s="35">
        <v>8746</v>
      </c>
      <c r="CR89" s="248">
        <f t="shared" si="450"/>
        <v>-9.4054278019473747E-2</v>
      </c>
      <c r="CS89" s="156">
        <v>1781</v>
      </c>
      <c r="CT89" s="244">
        <f t="shared" si="451"/>
        <v>8.5313833028641151E-2</v>
      </c>
      <c r="CU89" s="35">
        <v>40694</v>
      </c>
      <c r="CV89" s="248">
        <f t="shared" si="452"/>
        <v>0.12302682415277633</v>
      </c>
      <c r="CW89" s="35">
        <v>9656</v>
      </c>
      <c r="CX89" s="248">
        <f t="shared" si="453"/>
        <v>-7.7657846976788569E-2</v>
      </c>
      <c r="CY89" s="35">
        <v>6243</v>
      </c>
      <c r="CZ89" s="248">
        <f t="shared" si="454"/>
        <v>0.14236047575480337</v>
      </c>
      <c r="DA89" s="35">
        <v>2929</v>
      </c>
      <c r="DB89" s="248">
        <f t="shared" si="455"/>
        <v>0.15133647798742134</v>
      </c>
      <c r="DC89" s="35">
        <v>21998</v>
      </c>
      <c r="DD89" s="248">
        <f t="shared" si="456"/>
        <v>0.24268444243588294</v>
      </c>
      <c r="DE89" s="156">
        <v>9</v>
      </c>
      <c r="DF89" s="244">
        <f t="shared" si="457"/>
        <v>0</v>
      </c>
      <c r="DG89" s="35">
        <v>126161</v>
      </c>
      <c r="DH89" s="248">
        <f t="shared" si="458"/>
        <v>0.44515973837042799</v>
      </c>
      <c r="DI89" s="35">
        <v>32666</v>
      </c>
      <c r="DJ89" s="248">
        <f t="shared" si="459"/>
        <v>0.26764717295975782</v>
      </c>
      <c r="DK89" s="35">
        <v>73732</v>
      </c>
      <c r="DL89" s="248">
        <f t="shared" si="460"/>
        <v>0.50197596251782439</v>
      </c>
      <c r="DM89" s="35">
        <v>8865</v>
      </c>
      <c r="DN89" s="248">
        <f t="shared" si="461"/>
        <v>0.75266903914590744</v>
      </c>
      <c r="DO89" s="35">
        <v>8865</v>
      </c>
      <c r="DP89" s="248">
        <f t="shared" si="462"/>
        <v>0.18531889290012038</v>
      </c>
      <c r="DQ89" s="156">
        <v>1864</v>
      </c>
      <c r="DR89" s="244">
        <f t="shared" si="463"/>
        <v>3.602469135802469</v>
      </c>
      <c r="DS89" s="35">
        <v>83145</v>
      </c>
      <c r="DT89" s="248">
        <f t="shared" si="464"/>
        <v>0.14044111595753428</v>
      </c>
      <c r="DU89" s="35">
        <v>56955</v>
      </c>
      <c r="DV89" s="248">
        <f t="shared" si="465"/>
        <v>0.10414283775662514</v>
      </c>
      <c r="DW89" s="35">
        <v>34748</v>
      </c>
      <c r="DX89" s="248">
        <f t="shared" si="466"/>
        <v>0.25512010113780015</v>
      </c>
      <c r="DY89" s="35">
        <v>17469</v>
      </c>
      <c r="DZ89" s="248">
        <f t="shared" si="467"/>
        <v>0.34895752895752885</v>
      </c>
      <c r="EA89" s="35">
        <v>15129</v>
      </c>
      <c r="EB89" s="248">
        <f t="shared" si="468"/>
        <v>0.46755262392084584</v>
      </c>
      <c r="EC89" s="156">
        <v>1918</v>
      </c>
      <c r="ED89" s="244">
        <f t="shared" si="469"/>
        <v>3.2848680667743713E-2</v>
      </c>
    </row>
    <row r="90" spans="1:134" s="17" customFormat="1" outlineLevel="1" x14ac:dyDescent="0.25">
      <c r="A90" s="242"/>
      <c r="B90" s="34" t="s">
        <v>69</v>
      </c>
      <c r="C90" s="35">
        <v>1145803</v>
      </c>
      <c r="D90" s="248">
        <f t="shared" si="404"/>
        <v>7.3432201008038156E-2</v>
      </c>
      <c r="E90" s="35">
        <v>453622</v>
      </c>
      <c r="F90" s="248">
        <f t="shared" si="405"/>
        <v>9.4367753422145872E-2</v>
      </c>
      <c r="G90" s="35">
        <v>285339</v>
      </c>
      <c r="H90" s="248">
        <f t="shared" si="406"/>
        <v>6.730628962576457E-2</v>
      </c>
      <c r="I90" s="35">
        <v>170591</v>
      </c>
      <c r="J90" s="248">
        <f t="shared" si="407"/>
        <v>1.1972744399513235E-3</v>
      </c>
      <c r="K90" s="35">
        <v>232537</v>
      </c>
      <c r="L90" s="248">
        <f t="shared" si="408"/>
        <v>0.11170764589737581</v>
      </c>
      <c r="M90" s="156">
        <v>20627</v>
      </c>
      <c r="N90" s="244">
        <f t="shared" si="409"/>
        <v>4.4987081412432239E-2</v>
      </c>
      <c r="O90" s="35">
        <v>1006284</v>
      </c>
      <c r="P90" s="248">
        <f t="shared" si="410"/>
        <v>8.357776945043871E-2</v>
      </c>
      <c r="Q90" s="35">
        <v>382498</v>
      </c>
      <c r="R90" s="248">
        <f t="shared" si="411"/>
        <v>8.3837001396952715E-2</v>
      </c>
      <c r="S90" s="35">
        <v>243853</v>
      </c>
      <c r="T90" s="248">
        <f t="shared" si="412"/>
        <v>0.12538535378708171</v>
      </c>
      <c r="U90" s="35">
        <v>160073</v>
      </c>
      <c r="V90" s="248">
        <f t="shared" si="413"/>
        <v>-4.1929242847456027E-3</v>
      </c>
      <c r="W90" s="35">
        <v>211581</v>
      </c>
      <c r="X90" s="248">
        <f t="shared" si="414"/>
        <v>0.11389492858534234</v>
      </c>
      <c r="Y90" s="156">
        <v>15312</v>
      </c>
      <c r="Z90" s="244">
        <f t="shared" si="415"/>
        <v>9.8106712564543841E-2</v>
      </c>
      <c r="AA90" s="35">
        <v>139519</v>
      </c>
      <c r="AB90" s="248">
        <f t="shared" si="416"/>
        <v>5.5350952425567979E-3</v>
      </c>
      <c r="AC90" s="35">
        <v>71124</v>
      </c>
      <c r="AD90" s="248">
        <f t="shared" si="417"/>
        <v>0.15470411559379826</v>
      </c>
      <c r="AE90" s="35">
        <v>41486</v>
      </c>
      <c r="AF90" s="248">
        <f t="shared" si="418"/>
        <v>-0.18110578156767532</v>
      </c>
      <c r="AG90" s="35">
        <v>10518</v>
      </c>
      <c r="AH90" s="248">
        <f t="shared" si="419"/>
        <v>9.1078838174273757E-2</v>
      </c>
      <c r="AI90" s="35">
        <v>20957</v>
      </c>
      <c r="AJ90" s="248">
        <f t="shared" si="420"/>
        <v>9.0147732001664593E-2</v>
      </c>
      <c r="AK90" s="156">
        <v>5314</v>
      </c>
      <c r="AL90" s="244">
        <f t="shared" si="421"/>
        <v>-8.3002588438308877E-2</v>
      </c>
      <c r="AM90" s="35">
        <v>214617</v>
      </c>
      <c r="AN90" s="248">
        <f t="shared" si="422"/>
        <v>-1.5874981084836204E-2</v>
      </c>
      <c r="AO90" s="35">
        <v>52641</v>
      </c>
      <c r="AP90" s="248">
        <f t="shared" si="423"/>
        <v>-3.7283773042128265E-3</v>
      </c>
      <c r="AQ90" s="35">
        <v>60535</v>
      </c>
      <c r="AR90" s="248">
        <f t="shared" si="424"/>
        <v>8.2665123584368949E-4</v>
      </c>
      <c r="AS90" s="35">
        <v>66991</v>
      </c>
      <c r="AT90" s="248">
        <f t="shared" si="425"/>
        <v>-6.2564719711175165E-2</v>
      </c>
      <c r="AU90" s="35">
        <v>25857</v>
      </c>
      <c r="AV90" s="248">
        <f t="shared" si="426"/>
        <v>-7.9691059225512562E-2</v>
      </c>
      <c r="AW90" s="156">
        <v>6132</v>
      </c>
      <c r="AX90" s="244">
        <f t="shared" si="427"/>
        <v>-4.1275797373358403E-2</v>
      </c>
      <c r="AY90" s="35">
        <v>32254</v>
      </c>
      <c r="AZ90" s="248">
        <f t="shared" si="428"/>
        <v>0.11109580075097325</v>
      </c>
      <c r="BA90" s="35">
        <v>18036</v>
      </c>
      <c r="BB90" s="248">
        <f t="shared" si="429"/>
        <v>7.8514620582431416E-2</v>
      </c>
      <c r="BC90" s="35">
        <v>9312</v>
      </c>
      <c r="BD90" s="248">
        <f t="shared" si="430"/>
        <v>0.16501939196797188</v>
      </c>
      <c r="BE90" s="35">
        <v>1312</v>
      </c>
      <c r="BF90" s="248">
        <f t="shared" si="431"/>
        <v>3.8796516231195621E-2</v>
      </c>
      <c r="BG90" s="35">
        <v>3072</v>
      </c>
      <c r="BH90" s="248">
        <f t="shared" si="432"/>
        <v>0.2362173038229376</v>
      </c>
      <c r="BI90" s="156">
        <v>538</v>
      </c>
      <c r="BJ90" s="244">
        <f t="shared" si="433"/>
        <v>0.30582524271844669</v>
      </c>
      <c r="BK90" s="35">
        <v>48106</v>
      </c>
      <c r="BL90" s="248">
        <f t="shared" si="434"/>
        <v>-2.5957722523689997E-2</v>
      </c>
      <c r="BM90" s="35">
        <v>15354</v>
      </c>
      <c r="BN90" s="248">
        <f t="shared" si="435"/>
        <v>2.9364440868865582E-2</v>
      </c>
      <c r="BO90" s="35">
        <v>10859</v>
      </c>
      <c r="BP90" s="248">
        <f t="shared" si="436"/>
        <v>0.14922213990898503</v>
      </c>
      <c r="BQ90" s="35">
        <v>10156</v>
      </c>
      <c r="BR90" s="248">
        <f t="shared" si="437"/>
        <v>-0.21900953552753</v>
      </c>
      <c r="BS90" s="35">
        <v>10765</v>
      </c>
      <c r="BT90" s="248">
        <f t="shared" si="438"/>
        <v>-0.12635935724720015</v>
      </c>
      <c r="BU90" s="156">
        <v>1618</v>
      </c>
      <c r="BV90" s="244">
        <f t="shared" si="439"/>
        <v>0.48032936870997256</v>
      </c>
      <c r="BW90" s="35">
        <v>447712</v>
      </c>
      <c r="BX90" s="248">
        <f t="shared" si="440"/>
        <v>0.14304971890462159</v>
      </c>
      <c r="BY90" s="35">
        <v>200799</v>
      </c>
      <c r="BZ90" s="248">
        <f t="shared" si="441"/>
        <v>0.13439353708830004</v>
      </c>
      <c r="CA90" s="35">
        <v>79035</v>
      </c>
      <c r="CB90" s="248">
        <f t="shared" si="442"/>
        <v>0.15026924756221804</v>
      </c>
      <c r="CC90" s="35">
        <v>44786</v>
      </c>
      <c r="CD90" s="248">
        <f t="shared" si="443"/>
        <v>9.1888729063559049E-2</v>
      </c>
      <c r="CE90" s="35">
        <v>122276</v>
      </c>
      <c r="CF90" s="248">
        <f t="shared" si="444"/>
        <v>0.20487958692995933</v>
      </c>
      <c r="CG90" s="156">
        <v>2915</v>
      </c>
      <c r="CH90" s="244">
        <f t="shared" si="445"/>
        <v>0.4774455144450076</v>
      </c>
      <c r="CI90" s="35">
        <v>46655</v>
      </c>
      <c r="CJ90" s="248">
        <f t="shared" si="446"/>
        <v>-9.5951769376101392E-3</v>
      </c>
      <c r="CK90" s="35">
        <v>13867</v>
      </c>
      <c r="CL90" s="248">
        <f t="shared" si="447"/>
        <v>-1.7848289538919149E-2</v>
      </c>
      <c r="CM90" s="35">
        <v>18261</v>
      </c>
      <c r="CN90" s="248">
        <f t="shared" si="448"/>
        <v>6.7707419750920872E-2</v>
      </c>
      <c r="CO90" s="35">
        <v>5979</v>
      </c>
      <c r="CP90" s="248">
        <f t="shared" si="449"/>
        <v>0.14584131851284021</v>
      </c>
      <c r="CQ90" s="35">
        <v>6999</v>
      </c>
      <c r="CR90" s="248">
        <f t="shared" si="450"/>
        <v>-0.20745102479900346</v>
      </c>
      <c r="CS90" s="156">
        <v>2008</v>
      </c>
      <c r="CT90" s="244">
        <f t="shared" si="451"/>
        <v>6.9792221630261109E-2</v>
      </c>
      <c r="CU90" s="35">
        <v>44297</v>
      </c>
      <c r="CV90" s="248">
        <f t="shared" si="452"/>
        <v>0.15667023526646995</v>
      </c>
      <c r="CW90" s="35">
        <v>12693</v>
      </c>
      <c r="CX90" s="248">
        <f t="shared" si="453"/>
        <v>0.24003516998827656</v>
      </c>
      <c r="CY90" s="35">
        <v>5327</v>
      </c>
      <c r="CZ90" s="248">
        <f t="shared" si="454"/>
        <v>0.1010748243075652</v>
      </c>
      <c r="DA90" s="35">
        <v>3659</v>
      </c>
      <c r="DB90" s="248">
        <f t="shared" si="455"/>
        <v>0.33345481049562675</v>
      </c>
      <c r="DC90" s="35">
        <v>22787</v>
      </c>
      <c r="DD90" s="248">
        <f t="shared" si="456"/>
        <v>0.11389744341790098</v>
      </c>
      <c r="DE90" s="156">
        <v>0</v>
      </c>
      <c r="DF90" s="244">
        <f t="shared" si="457"/>
        <v>-1</v>
      </c>
      <c r="DG90" s="35">
        <v>30640</v>
      </c>
      <c r="DH90" s="248">
        <f t="shared" si="458"/>
        <v>0.16906406196344759</v>
      </c>
      <c r="DI90" s="35">
        <v>4799</v>
      </c>
      <c r="DJ90" s="248">
        <f t="shared" si="459"/>
        <v>8.3051229970661167E-2</v>
      </c>
      <c r="DK90" s="35">
        <v>21832</v>
      </c>
      <c r="DL90" s="248">
        <f t="shared" si="460"/>
        <v>0.2774722059684025</v>
      </c>
      <c r="DM90" s="35">
        <v>1803</v>
      </c>
      <c r="DN90" s="248">
        <f t="shared" si="461"/>
        <v>-0.31051625239005731</v>
      </c>
      <c r="DO90" s="35">
        <v>2152</v>
      </c>
      <c r="DP90" s="248">
        <f t="shared" si="462"/>
        <v>-6.4635272391505572E-3</v>
      </c>
      <c r="DQ90" s="156">
        <v>89</v>
      </c>
      <c r="DR90" s="244">
        <f t="shared" si="463"/>
        <v>-0.47337278106508873</v>
      </c>
      <c r="DS90" s="35">
        <v>78028</v>
      </c>
      <c r="DT90" s="248">
        <f t="shared" si="464"/>
        <v>0.10593304419310035</v>
      </c>
      <c r="DU90" s="35">
        <v>46119</v>
      </c>
      <c r="DV90" s="248">
        <f t="shared" si="465"/>
        <v>1.0893866993994195E-2</v>
      </c>
      <c r="DW90" s="35">
        <v>29682</v>
      </c>
      <c r="DX90" s="248">
        <f t="shared" si="466"/>
        <v>0.21488212180746569</v>
      </c>
      <c r="DY90" s="35">
        <v>13861</v>
      </c>
      <c r="DZ90" s="248">
        <f t="shared" si="467"/>
        <v>2.2122262370031676E-2</v>
      </c>
      <c r="EA90" s="35">
        <v>11364</v>
      </c>
      <c r="EB90" s="248">
        <f t="shared" si="468"/>
        <v>0.13936234208943254</v>
      </c>
      <c r="EC90" s="156">
        <v>1664</v>
      </c>
      <c r="ED90" s="244">
        <f t="shared" si="469"/>
        <v>5.4499366286438589E-2</v>
      </c>
    </row>
    <row r="91" spans="1:134" s="17" customFormat="1" outlineLevel="1" x14ac:dyDescent="0.25">
      <c r="A91" s="242"/>
      <c r="B91" s="34" t="s">
        <v>71</v>
      </c>
      <c r="C91" s="35">
        <v>1183035</v>
      </c>
      <c r="D91" s="248">
        <f t="shared" si="404"/>
        <v>8.4627803973305937E-2</v>
      </c>
      <c r="E91" s="35">
        <v>468535</v>
      </c>
      <c r="F91" s="248">
        <f t="shared" si="405"/>
        <v>0.10410574115662041</v>
      </c>
      <c r="G91" s="35">
        <v>302001</v>
      </c>
      <c r="H91" s="248">
        <f t="shared" si="406"/>
        <v>9.1777711901783743E-2</v>
      </c>
      <c r="I91" s="35">
        <v>176257</v>
      </c>
      <c r="J91" s="248">
        <f t="shared" si="407"/>
        <v>5.4906842706918146E-2</v>
      </c>
      <c r="K91" s="35">
        <v>232816</v>
      </c>
      <c r="L91" s="248">
        <f t="shared" si="408"/>
        <v>6.3266396605819342E-2</v>
      </c>
      <c r="M91" s="156">
        <v>18944</v>
      </c>
      <c r="N91" s="244">
        <f t="shared" si="409"/>
        <v>8.5056417893350167E-2</v>
      </c>
      <c r="O91" s="35">
        <v>1036680</v>
      </c>
      <c r="P91" s="248">
        <f t="shared" si="410"/>
        <v>9.8074440015718967E-2</v>
      </c>
      <c r="Q91" s="35">
        <v>397331</v>
      </c>
      <c r="R91" s="248">
        <f t="shared" si="411"/>
        <v>0.100030454042082</v>
      </c>
      <c r="S91" s="35">
        <v>253027</v>
      </c>
      <c r="T91" s="248">
        <f t="shared" si="412"/>
        <v>0.11529510292237855</v>
      </c>
      <c r="U91" s="35">
        <v>161315</v>
      </c>
      <c r="V91" s="248">
        <f t="shared" si="413"/>
        <v>4.4921621971758086E-2</v>
      </c>
      <c r="W91" s="35">
        <v>213950</v>
      </c>
      <c r="X91" s="248">
        <f t="shared" si="414"/>
        <v>9.2534813536299554E-2</v>
      </c>
      <c r="Y91" s="156">
        <v>14845</v>
      </c>
      <c r="Z91" s="244">
        <f t="shared" si="415"/>
        <v>0.21035466775377087</v>
      </c>
      <c r="AA91" s="35">
        <v>146355</v>
      </c>
      <c r="AB91" s="248">
        <f t="shared" si="416"/>
        <v>-1.9435351882159946E-3</v>
      </c>
      <c r="AC91" s="35">
        <v>71204</v>
      </c>
      <c r="AD91" s="248">
        <f t="shared" si="417"/>
        <v>0.12741263834570993</v>
      </c>
      <c r="AE91" s="35">
        <v>48975</v>
      </c>
      <c r="AF91" s="248">
        <f t="shared" si="418"/>
        <v>-1.5459150852364156E-2</v>
      </c>
      <c r="AG91" s="35">
        <v>14943</v>
      </c>
      <c r="AH91" s="248">
        <f t="shared" si="419"/>
        <v>0.17633629851216237</v>
      </c>
      <c r="AI91" s="35">
        <v>18866</v>
      </c>
      <c r="AJ91" s="248">
        <f t="shared" si="420"/>
        <v>-0.18449036050834267</v>
      </c>
      <c r="AK91" s="156">
        <v>4099</v>
      </c>
      <c r="AL91" s="244">
        <f t="shared" si="421"/>
        <v>-0.21082017712745471</v>
      </c>
      <c r="AM91" s="35">
        <v>231272</v>
      </c>
      <c r="AN91" s="248">
        <f t="shared" si="422"/>
        <v>8.0624436376549591E-2</v>
      </c>
      <c r="AO91" s="35">
        <v>64840</v>
      </c>
      <c r="AP91" s="248">
        <f t="shared" si="423"/>
        <v>0.12896766667247062</v>
      </c>
      <c r="AQ91" s="35">
        <v>65927</v>
      </c>
      <c r="AR91" s="248">
        <f t="shared" si="424"/>
        <v>5.7284900970250963E-2</v>
      </c>
      <c r="AS91" s="35">
        <v>70537</v>
      </c>
      <c r="AT91" s="248">
        <f t="shared" si="425"/>
        <v>2.4547184336281891E-2</v>
      </c>
      <c r="AU91" s="35">
        <v>25370</v>
      </c>
      <c r="AV91" s="248">
        <f t="shared" si="426"/>
        <v>0.18784530386740328</v>
      </c>
      <c r="AW91" s="156">
        <v>6346</v>
      </c>
      <c r="AX91" s="244">
        <f t="shared" si="427"/>
        <v>0.22273603082851645</v>
      </c>
      <c r="AY91" s="35">
        <v>26461</v>
      </c>
      <c r="AZ91" s="248">
        <f t="shared" si="428"/>
        <v>-6.51475004416181E-2</v>
      </c>
      <c r="BA91" s="35">
        <v>13223</v>
      </c>
      <c r="BB91" s="248">
        <f t="shared" si="429"/>
        <v>-6.5644431882419418E-2</v>
      </c>
      <c r="BC91" s="35">
        <v>8738</v>
      </c>
      <c r="BD91" s="248">
        <f t="shared" si="430"/>
        <v>-7.3284547672075484E-2</v>
      </c>
      <c r="BE91" s="35">
        <v>1086</v>
      </c>
      <c r="BF91" s="248">
        <f t="shared" si="431"/>
        <v>-6.1365600691443367E-2</v>
      </c>
      <c r="BG91" s="35">
        <v>2895</v>
      </c>
      <c r="BH91" s="248">
        <f t="shared" si="432"/>
        <v>-0.10565338276181646</v>
      </c>
      <c r="BI91" s="156">
        <v>600</v>
      </c>
      <c r="BJ91" s="244">
        <f t="shared" si="433"/>
        <v>-0.17695473251028804</v>
      </c>
      <c r="BK91" s="35">
        <v>34562</v>
      </c>
      <c r="BL91" s="248">
        <f t="shared" si="434"/>
        <v>-7.7584136219274624E-2</v>
      </c>
      <c r="BM91" s="35">
        <v>11986</v>
      </c>
      <c r="BN91" s="248">
        <f t="shared" si="435"/>
        <v>9.9330459506557833E-2</v>
      </c>
      <c r="BO91" s="35">
        <v>6512</v>
      </c>
      <c r="BP91" s="248">
        <f t="shared" si="436"/>
        <v>6.6841415465268783E-2</v>
      </c>
      <c r="BQ91" s="35">
        <v>7233</v>
      </c>
      <c r="BR91" s="248">
        <f t="shared" si="437"/>
        <v>-0.22839769575421376</v>
      </c>
      <c r="BS91" s="35">
        <v>7925</v>
      </c>
      <c r="BT91" s="248">
        <f t="shared" si="438"/>
        <v>-0.25411764705882356</v>
      </c>
      <c r="BU91" s="156">
        <v>1542</v>
      </c>
      <c r="BV91" s="244">
        <f t="shared" si="439"/>
        <v>1.4169278996865202</v>
      </c>
      <c r="BW91" s="35">
        <v>465743</v>
      </c>
      <c r="BX91" s="248">
        <f t="shared" si="440"/>
        <v>0.13444778417034886</v>
      </c>
      <c r="BY91" s="35">
        <v>205632</v>
      </c>
      <c r="BZ91" s="248">
        <f t="shared" si="441"/>
        <v>0.1161821221529844</v>
      </c>
      <c r="CA91" s="35">
        <v>84311</v>
      </c>
      <c r="CB91" s="248">
        <f t="shared" si="442"/>
        <v>0.17777467346511133</v>
      </c>
      <c r="CC91" s="35">
        <v>45298</v>
      </c>
      <c r="CD91" s="248">
        <f t="shared" si="443"/>
        <v>0.13637047814961623</v>
      </c>
      <c r="CE91" s="35">
        <v>125162</v>
      </c>
      <c r="CF91" s="248">
        <f t="shared" si="444"/>
        <v>0.11995776513117873</v>
      </c>
      <c r="CG91" s="156">
        <v>2476</v>
      </c>
      <c r="CH91" s="244">
        <f t="shared" si="445"/>
        <v>2.2717885171416707E-2</v>
      </c>
      <c r="CI91" s="35">
        <v>42230</v>
      </c>
      <c r="CJ91" s="248">
        <f t="shared" si="446"/>
        <v>4.4857362001138101E-2</v>
      </c>
      <c r="CK91" s="35">
        <v>12550</v>
      </c>
      <c r="CL91" s="248">
        <f t="shared" si="447"/>
        <v>3.7275807918009773E-2</v>
      </c>
      <c r="CM91" s="35">
        <v>16915</v>
      </c>
      <c r="CN91" s="248">
        <f t="shared" si="448"/>
        <v>0.14576982998035626</v>
      </c>
      <c r="CO91" s="35">
        <v>5094</v>
      </c>
      <c r="CP91" s="248">
        <f t="shared" si="449"/>
        <v>5.7724252491694328E-2</v>
      </c>
      <c r="CQ91" s="35">
        <v>5622</v>
      </c>
      <c r="CR91" s="248">
        <f t="shared" si="450"/>
        <v>-0.23437287212311042</v>
      </c>
      <c r="CS91" s="156">
        <v>1955</v>
      </c>
      <c r="CT91" s="244">
        <f t="shared" si="451"/>
        <v>0.50153609831029189</v>
      </c>
      <c r="CU91" s="35">
        <v>55921</v>
      </c>
      <c r="CV91" s="248">
        <f t="shared" si="452"/>
        <v>0.1094115779867475</v>
      </c>
      <c r="CW91" s="35">
        <v>15786</v>
      </c>
      <c r="CX91" s="248">
        <f t="shared" si="453"/>
        <v>0.24309000708717221</v>
      </c>
      <c r="CY91" s="35">
        <v>8319</v>
      </c>
      <c r="CZ91" s="248">
        <f t="shared" si="454"/>
        <v>0.1266251354279524</v>
      </c>
      <c r="DA91" s="35">
        <v>4755</v>
      </c>
      <c r="DB91" s="248">
        <f t="shared" si="455"/>
        <v>0.29071661237785018</v>
      </c>
      <c r="DC91" s="35">
        <v>27058</v>
      </c>
      <c r="DD91" s="248">
        <f t="shared" si="456"/>
        <v>1.645379413974446E-2</v>
      </c>
      <c r="DE91" s="156">
        <v>0</v>
      </c>
      <c r="DF91" s="244" t="str">
        <f t="shared" si="457"/>
        <v>-</v>
      </c>
      <c r="DG91" s="35">
        <v>32852</v>
      </c>
      <c r="DH91" s="248">
        <f t="shared" si="458"/>
        <v>5.5350316425198276E-2</v>
      </c>
      <c r="DI91" s="35">
        <v>4803</v>
      </c>
      <c r="DJ91" s="248">
        <f t="shared" si="459"/>
        <v>2.825947334617851E-2</v>
      </c>
      <c r="DK91" s="35">
        <v>23181</v>
      </c>
      <c r="DL91" s="248">
        <f t="shared" si="460"/>
        <v>4.8819111392634174E-2</v>
      </c>
      <c r="DM91" s="35">
        <v>1996</v>
      </c>
      <c r="DN91" s="248">
        <f t="shared" si="461"/>
        <v>-0.2050975706889685</v>
      </c>
      <c r="DO91" s="35">
        <v>2853</v>
      </c>
      <c r="DP91" s="248">
        <f t="shared" si="462"/>
        <v>0.43727959697732999</v>
      </c>
      <c r="DQ91" s="156">
        <v>24</v>
      </c>
      <c r="DR91" s="244">
        <f t="shared" si="463"/>
        <v>-0.92052980132450335</v>
      </c>
      <c r="DS91" s="35">
        <v>91032</v>
      </c>
      <c r="DT91" s="248">
        <f t="shared" si="464"/>
        <v>0.13594050263295809</v>
      </c>
      <c r="DU91" s="35">
        <v>53155</v>
      </c>
      <c r="DV91" s="248">
        <f t="shared" si="465"/>
        <v>6.0300805872496532E-2</v>
      </c>
      <c r="DW91" s="35">
        <v>30973</v>
      </c>
      <c r="DX91" s="248">
        <f t="shared" si="466"/>
        <v>0.13579024569123588</v>
      </c>
      <c r="DY91" s="35">
        <v>13666</v>
      </c>
      <c r="DZ91" s="248">
        <f t="shared" si="467"/>
        <v>7.167503136762865E-2</v>
      </c>
      <c r="EA91" s="35">
        <v>11089</v>
      </c>
      <c r="EB91" s="248">
        <f t="shared" si="468"/>
        <v>0.21589912280701751</v>
      </c>
      <c r="EC91" s="156">
        <v>1600</v>
      </c>
      <c r="ED91" s="244">
        <f t="shared" si="469"/>
        <v>0.28205128205128216</v>
      </c>
    </row>
    <row r="92" spans="1:134" s="17" customFormat="1" outlineLevel="1" x14ac:dyDescent="0.25">
      <c r="A92" s="242"/>
      <c r="B92" s="34" t="s">
        <v>73</v>
      </c>
      <c r="C92" s="35">
        <v>1405936</v>
      </c>
      <c r="D92" s="248">
        <f t="shared" si="404"/>
        <v>4.5845216788439558E-2</v>
      </c>
      <c r="E92" s="35">
        <v>521396</v>
      </c>
      <c r="F92" s="248">
        <f t="shared" si="405"/>
        <v>2.1488511910940922E-3</v>
      </c>
      <c r="G92" s="35">
        <v>377083</v>
      </c>
      <c r="H92" s="248">
        <f t="shared" si="406"/>
        <v>5.3852001319121046E-2</v>
      </c>
      <c r="I92" s="35">
        <v>211220</v>
      </c>
      <c r="J92" s="248">
        <f t="shared" si="407"/>
        <v>-1.3502342243042142E-2</v>
      </c>
      <c r="K92" s="35">
        <v>287581</v>
      </c>
      <c r="L92" s="248">
        <f t="shared" si="408"/>
        <v>9.3405674222664992E-2</v>
      </c>
      <c r="M92" s="156">
        <v>23284</v>
      </c>
      <c r="N92" s="244">
        <f t="shared" si="409"/>
        <v>0.19589111453518226</v>
      </c>
      <c r="O92" s="35">
        <v>1215753</v>
      </c>
      <c r="P92" s="248">
        <f t="shared" si="410"/>
        <v>6.6584726491767388E-2</v>
      </c>
      <c r="Q92" s="35">
        <v>443152</v>
      </c>
      <c r="R92" s="248">
        <f t="shared" si="411"/>
        <v>7.7912047460859668E-4</v>
      </c>
      <c r="S92" s="35">
        <v>315337</v>
      </c>
      <c r="T92" s="248">
        <f t="shared" si="412"/>
        <v>9.8957280565410422E-2</v>
      </c>
      <c r="U92" s="35">
        <v>192609</v>
      </c>
      <c r="V92" s="248">
        <f t="shared" si="413"/>
        <v>-2.4652355180361241E-3</v>
      </c>
      <c r="W92" s="35">
        <v>254696</v>
      </c>
      <c r="X92" s="248">
        <f t="shared" si="414"/>
        <v>0.12015832875206156</v>
      </c>
      <c r="Y92" s="156">
        <v>16431</v>
      </c>
      <c r="Z92" s="244">
        <f t="shared" si="415"/>
        <v>0.30033238366571702</v>
      </c>
      <c r="AA92" s="35">
        <v>190183</v>
      </c>
      <c r="AB92" s="248">
        <f t="shared" si="416"/>
        <v>-6.978234287111762E-2</v>
      </c>
      <c r="AC92" s="35">
        <v>78244</v>
      </c>
      <c r="AD92" s="248">
        <f t="shared" si="417"/>
        <v>9.9909642442235214E-3</v>
      </c>
      <c r="AE92" s="35">
        <v>61746</v>
      </c>
      <c r="AF92" s="248">
        <f t="shared" si="418"/>
        <v>-0.12877964810294473</v>
      </c>
      <c r="AG92" s="35">
        <v>18611</v>
      </c>
      <c r="AH92" s="248">
        <f t="shared" si="419"/>
        <v>-0.11485779511081518</v>
      </c>
      <c r="AI92" s="35">
        <v>32885</v>
      </c>
      <c r="AJ92" s="248">
        <f t="shared" si="420"/>
        <v>-7.7274895479671146E-2</v>
      </c>
      <c r="AK92" s="156">
        <v>6854</v>
      </c>
      <c r="AL92" s="244">
        <f t="shared" si="421"/>
        <v>2.9265437518291026E-3</v>
      </c>
      <c r="AM92" s="35">
        <v>245504</v>
      </c>
      <c r="AN92" s="248">
        <f t="shared" si="422"/>
        <v>5.7623380204025354E-2</v>
      </c>
      <c r="AO92" s="35">
        <v>67632</v>
      </c>
      <c r="AP92" s="248">
        <f t="shared" si="423"/>
        <v>4.360707341912784E-2</v>
      </c>
      <c r="AQ92" s="35">
        <v>72042</v>
      </c>
      <c r="AR92" s="248">
        <f t="shared" si="424"/>
        <v>-1.2067688763336193E-2</v>
      </c>
      <c r="AS92" s="35">
        <v>77988</v>
      </c>
      <c r="AT92" s="248">
        <f t="shared" si="425"/>
        <v>4.214661784750251E-2</v>
      </c>
      <c r="AU92" s="35">
        <v>24215</v>
      </c>
      <c r="AV92" s="248">
        <f t="shared" si="426"/>
        <v>-0.21489478974159448</v>
      </c>
      <c r="AW92" s="156">
        <v>5372</v>
      </c>
      <c r="AX92" s="244">
        <f t="shared" si="427"/>
        <v>-1.9708029197080257E-2</v>
      </c>
      <c r="AY92" s="35">
        <v>48392</v>
      </c>
      <c r="AZ92" s="248">
        <f t="shared" si="428"/>
        <v>5.0857763300760084E-2</v>
      </c>
      <c r="BA92" s="35">
        <v>21845</v>
      </c>
      <c r="BB92" s="248">
        <f t="shared" si="429"/>
        <v>-0.10643432732032565</v>
      </c>
      <c r="BC92" s="35">
        <v>15642</v>
      </c>
      <c r="BD92" s="248">
        <f t="shared" si="430"/>
        <v>0.17028280712254973</v>
      </c>
      <c r="BE92" s="35">
        <v>2162</v>
      </c>
      <c r="BF92" s="248">
        <f t="shared" si="431"/>
        <v>1.741176470588246E-2</v>
      </c>
      <c r="BG92" s="35">
        <v>7595</v>
      </c>
      <c r="BH92" s="248">
        <f t="shared" si="432"/>
        <v>0.39408957415565338</v>
      </c>
      <c r="BI92" s="156">
        <v>1220</v>
      </c>
      <c r="BJ92" s="244">
        <f t="shared" si="433"/>
        <v>0.73049645390070927</v>
      </c>
      <c r="BK92" s="35">
        <v>57125</v>
      </c>
      <c r="BL92" s="248">
        <f t="shared" si="434"/>
        <v>-0.10918957693327302</v>
      </c>
      <c r="BM92" s="35">
        <v>15034</v>
      </c>
      <c r="BN92" s="248">
        <f t="shared" si="435"/>
        <v>-8.0151737640724474E-2</v>
      </c>
      <c r="BO92" s="35">
        <v>10902</v>
      </c>
      <c r="BP92" s="248">
        <f t="shared" si="436"/>
        <v>8.1011403073872001E-2</v>
      </c>
      <c r="BQ92" s="35">
        <v>14092</v>
      </c>
      <c r="BR92" s="248">
        <f t="shared" si="437"/>
        <v>-0.30440791746877927</v>
      </c>
      <c r="BS92" s="35">
        <v>16153</v>
      </c>
      <c r="BT92" s="248">
        <f t="shared" si="438"/>
        <v>-0.10835725325678958</v>
      </c>
      <c r="BU92" s="156">
        <v>1919</v>
      </c>
      <c r="BV92" s="244">
        <f t="shared" si="439"/>
        <v>1.5052219321148823</v>
      </c>
      <c r="BW92" s="35">
        <v>499839</v>
      </c>
      <c r="BX92" s="248">
        <f t="shared" si="440"/>
        <v>9.2350862470251149E-2</v>
      </c>
      <c r="BY92" s="35">
        <v>213608</v>
      </c>
      <c r="BZ92" s="248">
        <f t="shared" si="441"/>
        <v>-1.6021300314161158E-2</v>
      </c>
      <c r="CA92" s="35">
        <v>95155</v>
      </c>
      <c r="CB92" s="248">
        <f t="shared" si="442"/>
        <v>0.22804413757501463</v>
      </c>
      <c r="CC92" s="35">
        <v>47123</v>
      </c>
      <c r="CD92" s="248">
        <f t="shared" si="443"/>
        <v>-1.4884498797951284E-2</v>
      </c>
      <c r="CE92" s="35">
        <v>140037</v>
      </c>
      <c r="CF92" s="248">
        <f t="shared" si="444"/>
        <v>0.22668383570283557</v>
      </c>
      <c r="CG92" s="156">
        <v>2197</v>
      </c>
      <c r="CH92" s="244">
        <f t="shared" si="445"/>
        <v>3.8822222222222225</v>
      </c>
      <c r="CI92" s="35">
        <v>62434</v>
      </c>
      <c r="CJ92" s="248">
        <f t="shared" si="446"/>
        <v>-6.3396339633963406E-2</v>
      </c>
      <c r="CK92" s="35">
        <v>17197</v>
      </c>
      <c r="CL92" s="248">
        <f t="shared" si="447"/>
        <v>-0.15721636853712329</v>
      </c>
      <c r="CM92" s="35">
        <v>24886</v>
      </c>
      <c r="CN92" s="248">
        <f t="shared" si="448"/>
        <v>-9.7319453008814283E-2</v>
      </c>
      <c r="CO92" s="35">
        <v>8562</v>
      </c>
      <c r="CP92" s="248">
        <f t="shared" si="449"/>
        <v>0.32805956258724978</v>
      </c>
      <c r="CQ92" s="35">
        <v>9080</v>
      </c>
      <c r="CR92" s="248">
        <f t="shared" si="450"/>
        <v>-8.6611004929081581E-2</v>
      </c>
      <c r="CS92" s="156">
        <v>2721</v>
      </c>
      <c r="CT92" s="244">
        <f t="shared" si="451"/>
        <v>6.3305978898007043E-2</v>
      </c>
      <c r="CU92" s="35">
        <v>58888</v>
      </c>
      <c r="CV92" s="248">
        <f t="shared" si="452"/>
        <v>0.15410093091621757</v>
      </c>
      <c r="CW92" s="35">
        <v>15871</v>
      </c>
      <c r="CX92" s="248">
        <f t="shared" si="453"/>
        <v>0.12265685789064151</v>
      </c>
      <c r="CY92" s="35">
        <v>8211</v>
      </c>
      <c r="CZ92" s="248">
        <f t="shared" si="454"/>
        <v>-2.8628889151780412E-2</v>
      </c>
      <c r="DA92" s="35">
        <v>4202</v>
      </c>
      <c r="DB92" s="248">
        <f t="shared" si="455"/>
        <v>1.9902912621359237E-2</v>
      </c>
      <c r="DC92" s="35">
        <v>30633</v>
      </c>
      <c r="DD92" s="248">
        <f t="shared" si="456"/>
        <v>0.25334478949306494</v>
      </c>
      <c r="DE92" s="156">
        <v>0</v>
      </c>
      <c r="DF92" s="244" t="str">
        <f t="shared" si="457"/>
        <v>-</v>
      </c>
      <c r="DG92" s="35">
        <v>53047</v>
      </c>
      <c r="DH92" s="248">
        <f t="shared" si="458"/>
        <v>5.8568805874840368E-2</v>
      </c>
      <c r="DI92" s="35">
        <v>10929</v>
      </c>
      <c r="DJ92" s="248">
        <f t="shared" si="459"/>
        <v>-1.6025929593949773E-2</v>
      </c>
      <c r="DK92" s="35">
        <v>35697</v>
      </c>
      <c r="DL92" s="248">
        <f t="shared" si="460"/>
        <v>0.14921769364496806</v>
      </c>
      <c r="DM92" s="35">
        <v>3071</v>
      </c>
      <c r="DN92" s="248">
        <f t="shared" si="461"/>
        <v>-0.23682902584493037</v>
      </c>
      <c r="DO92" s="35">
        <v>3488</v>
      </c>
      <c r="DP92" s="248">
        <f t="shared" si="462"/>
        <v>-3.16490838423098E-2</v>
      </c>
      <c r="DQ92" s="156">
        <v>0</v>
      </c>
      <c r="DR92" s="244">
        <f t="shared" si="463"/>
        <v>-1</v>
      </c>
      <c r="DS92" s="35">
        <v>109234</v>
      </c>
      <c r="DT92" s="248">
        <f t="shared" si="464"/>
        <v>9.7906385373845328E-2</v>
      </c>
      <c r="DU92" s="35">
        <v>63555</v>
      </c>
      <c r="DV92" s="248">
        <f t="shared" si="465"/>
        <v>8.3502395281040531E-2</v>
      </c>
      <c r="DW92" s="35">
        <v>43043</v>
      </c>
      <c r="DX92" s="248">
        <f t="shared" si="466"/>
        <v>9.4350655954439144E-2</v>
      </c>
      <c r="DY92" s="35">
        <v>20142</v>
      </c>
      <c r="DZ92" s="248">
        <f t="shared" si="467"/>
        <v>4.5305931807566591E-2</v>
      </c>
      <c r="EA92" s="35">
        <v>16298</v>
      </c>
      <c r="EB92" s="248">
        <f t="shared" si="468"/>
        <v>0.10863206584586083</v>
      </c>
      <c r="EC92" s="156">
        <v>2784</v>
      </c>
      <c r="ED92" s="244">
        <f t="shared" si="469"/>
        <v>0.18016108520559548</v>
      </c>
    </row>
    <row r="93" spans="1:134" s="17" customFormat="1" outlineLevel="1" x14ac:dyDescent="0.25">
      <c r="A93" s="242"/>
      <c r="B93" s="34" t="s">
        <v>75</v>
      </c>
      <c r="C93" s="35">
        <v>1419505</v>
      </c>
      <c r="D93" s="248">
        <f t="shared" si="404"/>
        <v>5.9087867051553111E-2</v>
      </c>
      <c r="E93" s="35">
        <v>537569</v>
      </c>
      <c r="F93" s="248">
        <f t="shared" si="405"/>
        <v>6.4225432416006312E-2</v>
      </c>
      <c r="G93" s="35">
        <v>383264</v>
      </c>
      <c r="H93" s="248">
        <f t="shared" si="406"/>
        <v>8.8709929410427879E-2</v>
      </c>
      <c r="I93" s="35">
        <v>211101</v>
      </c>
      <c r="J93" s="248">
        <f t="shared" si="407"/>
        <v>2.9404450166039986E-2</v>
      </c>
      <c r="K93" s="35">
        <v>281577</v>
      </c>
      <c r="L93" s="248">
        <f t="shared" si="408"/>
        <v>4.6412326079200872E-2</v>
      </c>
      <c r="M93" s="156">
        <v>29758</v>
      </c>
      <c r="N93" s="244">
        <f t="shared" si="409"/>
        <v>0.18435087160710029</v>
      </c>
      <c r="O93" s="35">
        <v>1189001</v>
      </c>
      <c r="P93" s="248">
        <f t="shared" si="410"/>
        <v>6.1216712051716637E-2</v>
      </c>
      <c r="Q93" s="35">
        <v>452680</v>
      </c>
      <c r="R93" s="248">
        <f t="shared" si="411"/>
        <v>7.2266925013797723E-2</v>
      </c>
      <c r="S93" s="35">
        <v>296358</v>
      </c>
      <c r="T93" s="248">
        <f t="shared" si="412"/>
        <v>5.4410901392916156E-2</v>
      </c>
      <c r="U93" s="35">
        <v>187765</v>
      </c>
      <c r="V93" s="248">
        <f t="shared" si="413"/>
        <v>2.9887667566203646E-2</v>
      </c>
      <c r="W93" s="35">
        <v>245840</v>
      </c>
      <c r="X93" s="248">
        <f t="shared" si="414"/>
        <v>8.4811578854470104E-2</v>
      </c>
      <c r="Y93" s="156">
        <v>19634</v>
      </c>
      <c r="Z93" s="244">
        <f t="shared" si="415"/>
        <v>0.18191668673248262</v>
      </c>
      <c r="AA93" s="35">
        <v>230504</v>
      </c>
      <c r="AB93" s="248">
        <f t="shared" si="416"/>
        <v>4.8240986648233619E-2</v>
      </c>
      <c r="AC93" s="35">
        <v>84889</v>
      </c>
      <c r="AD93" s="248">
        <f t="shared" si="417"/>
        <v>2.3301509233810691E-2</v>
      </c>
      <c r="AE93" s="35">
        <v>86906</v>
      </c>
      <c r="AF93" s="248">
        <f t="shared" si="418"/>
        <v>0.22454558264055224</v>
      </c>
      <c r="AG93" s="35">
        <v>23336</v>
      </c>
      <c r="AH93" s="248">
        <f t="shared" si="419"/>
        <v>2.548778344172975E-2</v>
      </c>
      <c r="AI93" s="35">
        <v>35737</v>
      </c>
      <c r="AJ93" s="248">
        <f t="shared" si="420"/>
        <v>-0.15849580860883494</v>
      </c>
      <c r="AK93" s="156">
        <v>10125</v>
      </c>
      <c r="AL93" s="244">
        <f t="shared" si="421"/>
        <v>0.18921775898520088</v>
      </c>
      <c r="AM93" s="35">
        <v>230881</v>
      </c>
      <c r="AN93" s="248">
        <f t="shared" si="422"/>
        <v>5.3997326261425727E-3</v>
      </c>
      <c r="AO93" s="35">
        <v>58156</v>
      </c>
      <c r="AP93" s="248">
        <f t="shared" si="423"/>
        <v>9.4775212636695194E-3</v>
      </c>
      <c r="AQ93" s="35">
        <v>66218</v>
      </c>
      <c r="AR93" s="248">
        <f t="shared" si="424"/>
        <v>-3.0014501882315026E-2</v>
      </c>
      <c r="AS93" s="35">
        <v>71997</v>
      </c>
      <c r="AT93" s="248">
        <f t="shared" si="425"/>
        <v>3.4145389675548365E-3</v>
      </c>
      <c r="AU93" s="35">
        <v>27725</v>
      </c>
      <c r="AV93" s="248">
        <f t="shared" si="426"/>
        <v>2.1216251058970848E-2</v>
      </c>
      <c r="AW93" s="156">
        <v>7041</v>
      </c>
      <c r="AX93" s="244">
        <f t="shared" si="427"/>
        <v>-1.8265476854433915E-2</v>
      </c>
      <c r="AY93" s="35">
        <v>36274</v>
      </c>
      <c r="AZ93" s="248">
        <f t="shared" si="428"/>
        <v>-6.5753212970355635E-2</v>
      </c>
      <c r="BA93" s="35">
        <v>18055</v>
      </c>
      <c r="BB93" s="248">
        <f t="shared" si="429"/>
        <v>-6.3245823389021516E-2</v>
      </c>
      <c r="BC93" s="35">
        <v>10299</v>
      </c>
      <c r="BD93" s="248">
        <f t="shared" si="430"/>
        <v>-0.16505877584110251</v>
      </c>
      <c r="BE93" s="35">
        <v>1489</v>
      </c>
      <c r="BF93" s="248">
        <f t="shared" si="431"/>
        <v>-0.15923207227555058</v>
      </c>
      <c r="BG93" s="35">
        <v>5430</v>
      </c>
      <c r="BH93" s="248">
        <f t="shared" si="432"/>
        <v>0.20908483633934538</v>
      </c>
      <c r="BI93" s="156">
        <v>1126</v>
      </c>
      <c r="BJ93" s="244">
        <f t="shared" si="433"/>
        <v>0.83986928104575154</v>
      </c>
      <c r="BK93" s="35">
        <v>67207</v>
      </c>
      <c r="BL93" s="248">
        <f t="shared" si="434"/>
        <v>2.3280246048905218E-2</v>
      </c>
      <c r="BM93" s="35">
        <v>23461</v>
      </c>
      <c r="BN93" s="248">
        <f t="shared" si="435"/>
        <v>0.26898528775421893</v>
      </c>
      <c r="BO93" s="35">
        <v>15629</v>
      </c>
      <c r="BP93" s="248">
        <f t="shared" si="436"/>
        <v>0.21721183800623045</v>
      </c>
      <c r="BQ93" s="35">
        <v>15527</v>
      </c>
      <c r="BR93" s="248">
        <f t="shared" si="437"/>
        <v>-0.12592884485476241</v>
      </c>
      <c r="BS93" s="35">
        <v>15955</v>
      </c>
      <c r="BT93" s="248">
        <f t="shared" si="438"/>
        <v>-8.0820640348150397E-3</v>
      </c>
      <c r="BU93" s="156">
        <v>2557</v>
      </c>
      <c r="BV93" s="244">
        <f t="shared" si="439"/>
        <v>0.23466924191211969</v>
      </c>
      <c r="BW93" s="35">
        <v>504137</v>
      </c>
      <c r="BX93" s="248">
        <f t="shared" si="440"/>
        <v>7.7390772860550072E-2</v>
      </c>
      <c r="BY93" s="35">
        <v>222663</v>
      </c>
      <c r="BZ93" s="248">
        <f t="shared" si="441"/>
        <v>6.3617473548448711E-2</v>
      </c>
      <c r="CA93" s="35">
        <v>94479</v>
      </c>
      <c r="CB93" s="248">
        <f t="shared" si="442"/>
        <v>0.11153072389086938</v>
      </c>
      <c r="CC93" s="35">
        <v>48138</v>
      </c>
      <c r="CD93" s="248">
        <f t="shared" si="443"/>
        <v>2.826017302146755E-2</v>
      </c>
      <c r="CE93" s="35">
        <v>136026</v>
      </c>
      <c r="CF93" s="248">
        <f t="shared" si="444"/>
        <v>8.9986858553158688E-2</v>
      </c>
      <c r="CG93" s="156">
        <v>2385</v>
      </c>
      <c r="CH93" s="244">
        <f t="shared" si="445"/>
        <v>0.86765857478465147</v>
      </c>
      <c r="CI93" s="35">
        <v>70541</v>
      </c>
      <c r="CJ93" s="248">
        <f t="shared" si="446"/>
        <v>2.6932203636575336E-2</v>
      </c>
      <c r="CK93" s="35">
        <v>21132</v>
      </c>
      <c r="CL93" s="248">
        <f t="shared" si="447"/>
        <v>-2.6713338246131202E-2</v>
      </c>
      <c r="CM93" s="35">
        <v>24858</v>
      </c>
      <c r="CN93" s="248">
        <f t="shared" si="448"/>
        <v>-0.13153757467770677</v>
      </c>
      <c r="CO93" s="35">
        <v>12171</v>
      </c>
      <c r="CP93" s="248">
        <f t="shared" si="449"/>
        <v>1.0915964942429972</v>
      </c>
      <c r="CQ93" s="35">
        <v>9619</v>
      </c>
      <c r="CR93" s="248">
        <f t="shared" si="450"/>
        <v>-4.582878682670366E-2</v>
      </c>
      <c r="CS93" s="156">
        <v>3233</v>
      </c>
      <c r="CT93" s="244">
        <f t="shared" si="451"/>
        <v>0.21404431092752541</v>
      </c>
      <c r="CU93" s="35">
        <v>47852</v>
      </c>
      <c r="CV93" s="248">
        <f t="shared" si="452"/>
        <v>0.14017489099096947</v>
      </c>
      <c r="CW93" s="35">
        <v>13962</v>
      </c>
      <c r="CX93" s="248">
        <f t="shared" si="453"/>
        <v>0.13706327876862945</v>
      </c>
      <c r="CY93" s="35">
        <v>6746</v>
      </c>
      <c r="CZ93" s="248">
        <f t="shared" si="454"/>
        <v>0.48590308370044055</v>
      </c>
      <c r="DA93" s="35">
        <v>3125</v>
      </c>
      <c r="DB93" s="248">
        <f t="shared" si="455"/>
        <v>7.8702105626510255E-2</v>
      </c>
      <c r="DC93" s="35">
        <v>23977</v>
      </c>
      <c r="DD93" s="248">
        <f t="shared" si="456"/>
        <v>7.5925510433026755E-2</v>
      </c>
      <c r="DE93" s="156">
        <v>416</v>
      </c>
      <c r="DF93" s="244" t="str">
        <f t="shared" si="457"/>
        <v>-</v>
      </c>
      <c r="DG93" s="35">
        <v>41772</v>
      </c>
      <c r="DH93" s="248">
        <f t="shared" si="458"/>
        <v>0.29053386060306474</v>
      </c>
      <c r="DI93" s="35">
        <v>11873</v>
      </c>
      <c r="DJ93" s="248">
        <f t="shared" si="459"/>
        <v>1.9571606475716066</v>
      </c>
      <c r="DK93" s="35">
        <v>26007</v>
      </c>
      <c r="DL93" s="248">
        <f t="shared" si="460"/>
        <v>5.4409081694709149E-2</v>
      </c>
      <c r="DM93" s="35">
        <v>1981</v>
      </c>
      <c r="DN93" s="248">
        <f t="shared" si="461"/>
        <v>0.12047511312217196</v>
      </c>
      <c r="DO93" s="35">
        <v>1849</v>
      </c>
      <c r="DP93" s="248">
        <f t="shared" si="462"/>
        <v>8.0654587960257151E-2</v>
      </c>
      <c r="DQ93" s="156">
        <v>30</v>
      </c>
      <c r="DR93" s="244">
        <f t="shared" si="463"/>
        <v>-0.86486486486486491</v>
      </c>
      <c r="DS93" s="35">
        <v>107218</v>
      </c>
      <c r="DT93" s="248">
        <f t="shared" si="464"/>
        <v>0.11733136026844804</v>
      </c>
      <c r="DU93" s="35">
        <v>59395</v>
      </c>
      <c r="DV93" s="248">
        <f t="shared" si="465"/>
        <v>5.6944568022065933E-2</v>
      </c>
      <c r="DW93" s="35">
        <v>40673</v>
      </c>
      <c r="DX93" s="248">
        <f t="shared" si="466"/>
        <v>0.14510543652692931</v>
      </c>
      <c r="DY93" s="35">
        <v>17687</v>
      </c>
      <c r="DZ93" s="248">
        <f t="shared" si="467"/>
        <v>8.5491591997054028E-2</v>
      </c>
      <c r="EA93" s="35">
        <v>14733</v>
      </c>
      <c r="EB93" s="248">
        <f t="shared" si="468"/>
        <v>0.29089634627179528</v>
      </c>
      <c r="EC93" s="156">
        <v>2452</v>
      </c>
      <c r="ED93" s="244">
        <f t="shared" si="469"/>
        <v>-5.5105973025048161E-2</v>
      </c>
    </row>
    <row r="94" spans="1:134" s="17" customFormat="1" outlineLevel="1" x14ac:dyDescent="0.25">
      <c r="A94" s="242"/>
      <c r="B94" s="34" t="s">
        <v>77</v>
      </c>
      <c r="C94" s="35">
        <v>1267505</v>
      </c>
      <c r="D94" s="248">
        <f t="shared" si="404"/>
        <v>9.1952834715606668E-2</v>
      </c>
      <c r="E94" s="35">
        <v>482332</v>
      </c>
      <c r="F94" s="248">
        <f t="shared" si="405"/>
        <v>6.7280926523368922E-2</v>
      </c>
      <c r="G94" s="35">
        <v>351313</v>
      </c>
      <c r="H94" s="248">
        <f t="shared" si="406"/>
        <v>0.15315785500224854</v>
      </c>
      <c r="I94" s="35">
        <v>185564</v>
      </c>
      <c r="J94" s="248">
        <f t="shared" si="407"/>
        <v>6.9046370816746361E-2</v>
      </c>
      <c r="K94" s="35">
        <v>249597</v>
      </c>
      <c r="L94" s="248">
        <f t="shared" si="408"/>
        <v>2.0683817305215069E-2</v>
      </c>
      <c r="M94" s="156">
        <v>23794</v>
      </c>
      <c r="N94" s="244">
        <f t="shared" si="409"/>
        <v>-0.12765801437160873</v>
      </c>
      <c r="O94" s="35">
        <v>1108713</v>
      </c>
      <c r="P94" s="248">
        <f t="shared" si="410"/>
        <v>0.10961067503610411</v>
      </c>
      <c r="Q94" s="35">
        <v>416290</v>
      </c>
      <c r="R94" s="248">
        <f t="shared" si="411"/>
        <v>7.9408294763590126E-2</v>
      </c>
      <c r="S94" s="35">
        <v>294357</v>
      </c>
      <c r="T94" s="248">
        <f t="shared" si="412"/>
        <v>0.17702310405220611</v>
      </c>
      <c r="U94" s="35">
        <v>171640</v>
      </c>
      <c r="V94" s="248">
        <f t="shared" si="413"/>
        <v>8.2233067251793912E-2</v>
      </c>
      <c r="W94" s="35">
        <v>224662</v>
      </c>
      <c r="X94" s="248">
        <f t="shared" si="414"/>
        <v>3.9702336602138955E-2</v>
      </c>
      <c r="Y94" s="156">
        <v>17983</v>
      </c>
      <c r="Z94" s="244">
        <f t="shared" si="415"/>
        <v>-0.23225035221790546</v>
      </c>
      <c r="AA94" s="35">
        <v>158792</v>
      </c>
      <c r="AB94" s="248">
        <f t="shared" si="416"/>
        <v>-1.7248528583541201E-2</v>
      </c>
      <c r="AC94" s="35">
        <v>66043</v>
      </c>
      <c r="AD94" s="248">
        <f t="shared" si="417"/>
        <v>-3.305061724668712E-3</v>
      </c>
      <c r="AE94" s="35">
        <v>56955</v>
      </c>
      <c r="AF94" s="248">
        <f t="shared" si="418"/>
        <v>4.3762713728077385E-2</v>
      </c>
      <c r="AG94" s="35">
        <v>13924</v>
      </c>
      <c r="AH94" s="248">
        <f t="shared" si="419"/>
        <v>-7.0556037647687031E-2</v>
      </c>
      <c r="AI94" s="35">
        <v>24935</v>
      </c>
      <c r="AJ94" s="248">
        <f t="shared" si="420"/>
        <v>-0.12370409418379902</v>
      </c>
      <c r="AK94" s="156">
        <v>5812</v>
      </c>
      <c r="AL94" s="244">
        <f t="shared" si="421"/>
        <v>0.50843498572540868</v>
      </c>
      <c r="AM94" s="35">
        <v>255443</v>
      </c>
      <c r="AN94" s="248">
        <f t="shared" si="422"/>
        <v>9.5175009860918092E-2</v>
      </c>
      <c r="AO94" s="35">
        <v>61727</v>
      </c>
      <c r="AP94" s="248">
        <f t="shared" si="423"/>
        <v>-1.9832952235772305E-2</v>
      </c>
      <c r="AQ94" s="35">
        <v>79411</v>
      </c>
      <c r="AR94" s="248">
        <f t="shared" si="424"/>
        <v>6.3165222979395752E-2</v>
      </c>
      <c r="AS94" s="35">
        <v>78858</v>
      </c>
      <c r="AT94" s="248">
        <f t="shared" si="425"/>
        <v>9.8851791984839288E-2</v>
      </c>
      <c r="AU94" s="35">
        <v>31450</v>
      </c>
      <c r="AV94" s="248">
        <f t="shared" si="426"/>
        <v>-0.11371001831759897</v>
      </c>
      <c r="AW94" s="156">
        <v>7722</v>
      </c>
      <c r="AX94" s="244">
        <f t="shared" si="427"/>
        <v>-0.46037735849056605</v>
      </c>
      <c r="AY94" s="35">
        <v>33642</v>
      </c>
      <c r="AZ94" s="248">
        <f t="shared" si="428"/>
        <v>0.14444142060144238</v>
      </c>
      <c r="BA94" s="35">
        <v>18344</v>
      </c>
      <c r="BB94" s="248">
        <f t="shared" si="429"/>
        <v>0.24501153793945973</v>
      </c>
      <c r="BC94" s="35">
        <v>10472</v>
      </c>
      <c r="BD94" s="248">
        <f t="shared" si="430"/>
        <v>8.181818181818179E-2</v>
      </c>
      <c r="BE94" s="35">
        <v>938</v>
      </c>
      <c r="BF94" s="248">
        <f t="shared" si="431"/>
        <v>-0.26718750000000002</v>
      </c>
      <c r="BG94" s="35">
        <v>3271</v>
      </c>
      <c r="BH94" s="248">
        <f t="shared" si="432"/>
        <v>0.11069609507640066</v>
      </c>
      <c r="BI94" s="156">
        <v>485</v>
      </c>
      <c r="BJ94" s="244">
        <f t="shared" si="433"/>
        <v>-8.6629001883239187E-2</v>
      </c>
      <c r="BK94" s="35">
        <v>41299</v>
      </c>
      <c r="BL94" s="248">
        <f t="shared" si="434"/>
        <v>4.7772478181449252E-2</v>
      </c>
      <c r="BM94" s="35">
        <v>14872</v>
      </c>
      <c r="BN94" s="248">
        <f t="shared" si="435"/>
        <v>0.11175898931000972</v>
      </c>
      <c r="BO94" s="35">
        <v>7984</v>
      </c>
      <c r="BP94" s="248">
        <f t="shared" si="436"/>
        <v>0.25278518750980705</v>
      </c>
      <c r="BQ94" s="35">
        <v>7671</v>
      </c>
      <c r="BR94" s="248">
        <f t="shared" si="437"/>
        <v>-0.20884900990099009</v>
      </c>
      <c r="BS94" s="35">
        <v>9930</v>
      </c>
      <c r="BT94" s="248">
        <f t="shared" si="438"/>
        <v>4.3944491169049638E-2</v>
      </c>
      <c r="BU94" s="156">
        <v>1681</v>
      </c>
      <c r="BV94" s="244">
        <f t="shared" si="439"/>
        <v>0.73298969072164954</v>
      </c>
      <c r="BW94" s="35">
        <v>473428</v>
      </c>
      <c r="BX94" s="248">
        <f t="shared" si="440"/>
        <v>9.0335418374773102E-2</v>
      </c>
      <c r="BY94" s="35">
        <v>210038</v>
      </c>
      <c r="BZ94" s="248">
        <f t="shared" si="441"/>
        <v>8.229074345074916E-2</v>
      </c>
      <c r="CA94" s="35">
        <v>95111</v>
      </c>
      <c r="CB94" s="248">
        <f t="shared" si="442"/>
        <v>0.24383386080087877</v>
      </c>
      <c r="CC94" s="35">
        <v>46306</v>
      </c>
      <c r="CD94" s="248">
        <f t="shared" si="443"/>
        <v>0.13779546906481888</v>
      </c>
      <c r="CE94" s="35">
        <v>120539</v>
      </c>
      <c r="CF94" s="248">
        <f t="shared" si="444"/>
        <v>1.7452152016554923E-3</v>
      </c>
      <c r="CG94" s="156">
        <v>2300</v>
      </c>
      <c r="CH94" s="244">
        <f t="shared" si="445"/>
        <v>0.12140419307654793</v>
      </c>
      <c r="CI94" s="35">
        <v>49410</v>
      </c>
      <c r="CJ94" s="248">
        <f t="shared" si="446"/>
        <v>1.9666921187857289E-2</v>
      </c>
      <c r="CK94" s="35">
        <v>14127</v>
      </c>
      <c r="CL94" s="248">
        <f t="shared" si="447"/>
        <v>-4.6632474018086123E-2</v>
      </c>
      <c r="CM94" s="35">
        <v>19563</v>
      </c>
      <c r="CN94" s="248">
        <f t="shared" si="448"/>
        <v>-6.6695291255188249E-2</v>
      </c>
      <c r="CO94" s="35">
        <v>6228</v>
      </c>
      <c r="CP94" s="248">
        <f t="shared" si="449"/>
        <v>0.31088191959587452</v>
      </c>
      <c r="CQ94" s="35">
        <v>7587</v>
      </c>
      <c r="CR94" s="248">
        <f t="shared" si="450"/>
        <v>0.24417841915382099</v>
      </c>
      <c r="CS94" s="156">
        <v>2167</v>
      </c>
      <c r="CT94" s="244">
        <f t="shared" si="451"/>
        <v>0.17771739130434772</v>
      </c>
      <c r="CU94" s="35">
        <v>49834</v>
      </c>
      <c r="CV94" s="248">
        <f t="shared" si="452"/>
        <v>0.12082227520129551</v>
      </c>
      <c r="CW94" s="35">
        <v>13698</v>
      </c>
      <c r="CX94" s="248">
        <f t="shared" si="453"/>
        <v>0.14839034205231383</v>
      </c>
      <c r="CY94" s="35">
        <v>6752</v>
      </c>
      <c r="CZ94" s="248">
        <f t="shared" si="454"/>
        <v>7.4107010523194461E-4</v>
      </c>
      <c r="DA94" s="35">
        <v>3154</v>
      </c>
      <c r="DB94" s="248">
        <f t="shared" si="455"/>
        <v>0.1156703218960029</v>
      </c>
      <c r="DC94" s="35">
        <v>26192</v>
      </c>
      <c r="DD94" s="248">
        <f t="shared" si="456"/>
        <v>0.13754614549402833</v>
      </c>
      <c r="DE94" s="156">
        <v>91</v>
      </c>
      <c r="DF94" s="244" t="str">
        <f t="shared" si="457"/>
        <v>-</v>
      </c>
      <c r="DG94" s="35">
        <v>37342</v>
      </c>
      <c r="DH94" s="248">
        <f t="shared" si="458"/>
        <v>0.24353125312198198</v>
      </c>
      <c r="DI94" s="35">
        <v>5766</v>
      </c>
      <c r="DJ94" s="248">
        <f t="shared" si="459"/>
        <v>-4.8514851485148558E-2</v>
      </c>
      <c r="DK94" s="35">
        <v>27507</v>
      </c>
      <c r="DL94" s="248">
        <f t="shared" si="460"/>
        <v>0.40063139671062675</v>
      </c>
      <c r="DM94" s="35">
        <v>1513</v>
      </c>
      <c r="DN94" s="248">
        <f t="shared" si="461"/>
        <v>-0.15804117974401777</v>
      </c>
      <c r="DO94" s="35">
        <v>2583</v>
      </c>
      <c r="DP94" s="248">
        <f t="shared" si="462"/>
        <v>4.1952400161355374E-2</v>
      </c>
      <c r="DQ94" s="156">
        <v>152</v>
      </c>
      <c r="DR94" s="244">
        <f t="shared" si="463"/>
        <v>0.36936936936936937</v>
      </c>
      <c r="DS94" s="35">
        <v>97028</v>
      </c>
      <c r="DT94" s="248">
        <f t="shared" si="464"/>
        <v>0.21301678980859862</v>
      </c>
      <c r="DU94" s="35">
        <v>59326</v>
      </c>
      <c r="DV94" s="248">
        <f t="shared" si="465"/>
        <v>0.13623044069484602</v>
      </c>
      <c r="DW94" s="35">
        <v>39464</v>
      </c>
      <c r="DX94" s="248">
        <f t="shared" si="466"/>
        <v>0.37261312649994793</v>
      </c>
      <c r="DY94" s="35">
        <v>17942</v>
      </c>
      <c r="DZ94" s="248">
        <f t="shared" si="467"/>
        <v>0.22287350054525623</v>
      </c>
      <c r="EA94" s="35">
        <v>16508</v>
      </c>
      <c r="EB94" s="248">
        <f t="shared" si="468"/>
        <v>0.38722689075630257</v>
      </c>
      <c r="EC94" s="156">
        <v>2665</v>
      </c>
      <c r="ED94" s="244">
        <f t="shared" si="469"/>
        <v>-0.2433276547416241</v>
      </c>
    </row>
    <row r="95" spans="1:134" s="17" customFormat="1" outlineLevel="1" x14ac:dyDescent="0.25">
      <c r="A95" s="242"/>
      <c r="B95" s="34" t="s">
        <v>79</v>
      </c>
      <c r="C95" s="35">
        <v>1442943</v>
      </c>
      <c r="D95" s="248">
        <f t="shared" si="404"/>
        <v>3.7845080937851883E-2</v>
      </c>
      <c r="E95" s="35">
        <v>535775</v>
      </c>
      <c r="F95" s="248">
        <f t="shared" si="405"/>
        <v>5.2169046169556754E-2</v>
      </c>
      <c r="G95" s="35">
        <v>422058</v>
      </c>
      <c r="H95" s="248">
        <f t="shared" si="406"/>
        <v>3.6679152594412123E-2</v>
      </c>
      <c r="I95" s="35">
        <v>219692</v>
      </c>
      <c r="J95" s="248">
        <f t="shared" si="407"/>
        <v>4.9080820971645345E-3</v>
      </c>
      <c r="K95" s="35">
        <v>285698</v>
      </c>
      <c r="L95" s="248">
        <f t="shared" si="408"/>
        <v>2.6077712372996498E-2</v>
      </c>
      <c r="M95" s="156">
        <v>32735</v>
      </c>
      <c r="N95" s="244">
        <f t="shared" si="409"/>
        <v>0.28016112001877125</v>
      </c>
      <c r="O95" s="35">
        <v>1322055</v>
      </c>
      <c r="P95" s="248">
        <f t="shared" si="410"/>
        <v>4.288015423256053E-2</v>
      </c>
      <c r="Q95" s="35">
        <v>480784</v>
      </c>
      <c r="R95" s="248">
        <f t="shared" si="411"/>
        <v>5.7035190241886191E-2</v>
      </c>
      <c r="S95" s="35">
        <v>382340</v>
      </c>
      <c r="T95" s="248">
        <f t="shared" si="412"/>
        <v>3.8115459595657875E-2</v>
      </c>
      <c r="U95" s="35">
        <v>209303</v>
      </c>
      <c r="V95" s="248">
        <f t="shared" si="413"/>
        <v>7.5189779581306126E-3</v>
      </c>
      <c r="W95" s="35">
        <v>266054</v>
      </c>
      <c r="X95" s="248">
        <f t="shared" si="414"/>
        <v>3.6669614990473054E-2</v>
      </c>
      <c r="Y95" s="156">
        <v>28386</v>
      </c>
      <c r="Z95" s="244">
        <f t="shared" si="415"/>
        <v>0.27377159524343719</v>
      </c>
      <c r="AA95" s="35">
        <v>120889</v>
      </c>
      <c r="AB95" s="248">
        <f t="shared" si="416"/>
        <v>-1.4197178504444241E-2</v>
      </c>
      <c r="AC95" s="35">
        <v>54991</v>
      </c>
      <c r="AD95" s="248">
        <f t="shared" si="417"/>
        <v>1.1458946439081741E-2</v>
      </c>
      <c r="AE95" s="35">
        <v>39718</v>
      </c>
      <c r="AF95" s="248">
        <f t="shared" si="418"/>
        <v>2.3053344666821296E-2</v>
      </c>
      <c r="AG95" s="35">
        <v>10389</v>
      </c>
      <c r="AH95" s="248">
        <f t="shared" si="419"/>
        <v>-4.4953116381687863E-2</v>
      </c>
      <c r="AI95" s="35">
        <v>19644</v>
      </c>
      <c r="AJ95" s="248">
        <f t="shared" si="420"/>
        <v>-9.8651004863723912E-2</v>
      </c>
      <c r="AK95" s="156">
        <v>4349</v>
      </c>
      <c r="AL95" s="244">
        <f t="shared" si="421"/>
        <v>0.32349360925136939</v>
      </c>
      <c r="AM95" s="35">
        <v>306781</v>
      </c>
      <c r="AN95" s="248">
        <f t="shared" si="422"/>
        <v>5.0835788175652485E-2</v>
      </c>
      <c r="AO95" s="35">
        <v>78638</v>
      </c>
      <c r="AP95" s="248">
        <f t="shared" si="423"/>
        <v>5.0285149519853523E-2</v>
      </c>
      <c r="AQ95" s="35">
        <v>95884</v>
      </c>
      <c r="AR95" s="248">
        <f t="shared" si="424"/>
        <v>-5.3651796288985421E-2</v>
      </c>
      <c r="AS95" s="35">
        <v>91582</v>
      </c>
      <c r="AT95" s="248">
        <f t="shared" si="425"/>
        <v>-5.4623445729489184E-3</v>
      </c>
      <c r="AU95" s="35">
        <v>47973</v>
      </c>
      <c r="AV95" s="248">
        <f t="shared" si="426"/>
        <v>0.1524214471029115</v>
      </c>
      <c r="AW95" s="156">
        <v>12721</v>
      </c>
      <c r="AX95" s="244">
        <f t="shared" si="427"/>
        <v>0.25614693393897503</v>
      </c>
      <c r="AY95" s="35">
        <v>31417</v>
      </c>
      <c r="AZ95" s="248">
        <f t="shared" si="428"/>
        <v>-4.4378878209027861E-2</v>
      </c>
      <c r="BA95" s="35">
        <v>18352</v>
      </c>
      <c r="BB95" s="248">
        <f t="shared" si="429"/>
        <v>8.0037664783427553E-2</v>
      </c>
      <c r="BC95" s="35">
        <v>8063</v>
      </c>
      <c r="BD95" s="248">
        <f t="shared" si="430"/>
        <v>-0.13856837606837602</v>
      </c>
      <c r="BE95" s="35">
        <v>980</v>
      </c>
      <c r="BF95" s="248">
        <f t="shared" si="431"/>
        <v>-0.39318885448916407</v>
      </c>
      <c r="BG95" s="35">
        <v>4014</v>
      </c>
      <c r="BH95" s="248">
        <f t="shared" si="432"/>
        <v>-3.5791496516934918E-2</v>
      </c>
      <c r="BI95" s="156">
        <v>562</v>
      </c>
      <c r="BJ95" s="244">
        <f t="shared" si="433"/>
        <v>-0.40402969247083775</v>
      </c>
      <c r="BK95" s="35">
        <v>47184</v>
      </c>
      <c r="BL95" s="248">
        <f t="shared" si="434"/>
        <v>9.4934212053001676E-2</v>
      </c>
      <c r="BM95" s="35">
        <v>16183</v>
      </c>
      <c r="BN95" s="248">
        <f t="shared" si="435"/>
        <v>0.16617424515385171</v>
      </c>
      <c r="BO95" s="35">
        <v>8734</v>
      </c>
      <c r="BP95" s="248">
        <f t="shared" si="436"/>
        <v>0.17046368265880463</v>
      </c>
      <c r="BQ95" s="35">
        <v>11610</v>
      </c>
      <c r="BR95" s="248">
        <f t="shared" si="437"/>
        <v>0.20887130362349016</v>
      </c>
      <c r="BS95" s="35">
        <v>10934</v>
      </c>
      <c r="BT95" s="248">
        <f t="shared" si="438"/>
        <v>-9.4192693231712421E-2</v>
      </c>
      <c r="BU95" s="156">
        <v>1380</v>
      </c>
      <c r="BV95" s="244">
        <f t="shared" si="439"/>
        <v>0.46496815286624193</v>
      </c>
      <c r="BW95" s="35">
        <v>471476</v>
      </c>
      <c r="BX95" s="248">
        <f t="shared" si="440"/>
        <v>-5.1338970139837015E-3</v>
      </c>
      <c r="BY95" s="35">
        <v>210719</v>
      </c>
      <c r="BZ95" s="248">
        <f t="shared" si="441"/>
        <v>4.1506233082992949E-3</v>
      </c>
      <c r="CA95" s="35">
        <v>83231</v>
      </c>
      <c r="CB95" s="248">
        <f t="shared" si="442"/>
        <v>0.11208946848026513</v>
      </c>
      <c r="CC95" s="35">
        <v>49911</v>
      </c>
      <c r="CD95" s="248">
        <f t="shared" si="443"/>
        <v>-3.5237947964588123E-2</v>
      </c>
      <c r="CE95" s="35">
        <v>130828</v>
      </c>
      <c r="CF95" s="248">
        <f t="shared" si="444"/>
        <v>-2.0601886509956535E-2</v>
      </c>
      <c r="CG95" s="156">
        <v>5421</v>
      </c>
      <c r="CH95" s="244">
        <f t="shared" si="445"/>
        <v>0.67314814814814805</v>
      </c>
      <c r="CI95" s="35">
        <v>66337</v>
      </c>
      <c r="CJ95" s="248">
        <f t="shared" si="446"/>
        <v>6.0272352395869921E-2</v>
      </c>
      <c r="CK95" s="35">
        <v>19993</v>
      </c>
      <c r="CL95" s="248">
        <f t="shared" si="447"/>
        <v>9.4068074860457429E-2</v>
      </c>
      <c r="CM95" s="35">
        <v>23971</v>
      </c>
      <c r="CN95" s="248">
        <f t="shared" si="448"/>
        <v>-9.4648185217358516E-2</v>
      </c>
      <c r="CO95" s="35">
        <v>9360</v>
      </c>
      <c r="CP95" s="248">
        <f t="shared" si="449"/>
        <v>0.46090213828624949</v>
      </c>
      <c r="CQ95" s="35">
        <v>11782</v>
      </c>
      <c r="CR95" s="248">
        <f t="shared" si="450"/>
        <v>0.17596566523605151</v>
      </c>
      <c r="CS95" s="156">
        <v>2158</v>
      </c>
      <c r="CT95" s="244">
        <f t="shared" si="451"/>
        <v>-8.2720588235294379E-3</v>
      </c>
      <c r="CU95" s="35">
        <v>52181</v>
      </c>
      <c r="CV95" s="248">
        <f t="shared" si="452"/>
        <v>0.1651966147868611</v>
      </c>
      <c r="CW95" s="35">
        <v>13408</v>
      </c>
      <c r="CX95" s="248">
        <f t="shared" si="453"/>
        <v>0.28935474564862007</v>
      </c>
      <c r="CY95" s="35">
        <v>8217</v>
      </c>
      <c r="CZ95" s="248">
        <f t="shared" si="454"/>
        <v>0.17134711332858155</v>
      </c>
      <c r="DA95" s="35">
        <v>3908</v>
      </c>
      <c r="DB95" s="248">
        <f t="shared" si="455"/>
        <v>3.9085349641052813E-2</v>
      </c>
      <c r="DC95" s="35">
        <v>26482</v>
      </c>
      <c r="DD95" s="248">
        <f t="shared" si="456"/>
        <v>0.11686558981063633</v>
      </c>
      <c r="DE95" s="156">
        <v>0</v>
      </c>
      <c r="DF95" s="244">
        <f t="shared" si="457"/>
        <v>-1</v>
      </c>
      <c r="DG95" s="35">
        <v>165506</v>
      </c>
      <c r="DH95" s="248">
        <f t="shared" si="458"/>
        <v>4.0499421616456255E-2</v>
      </c>
      <c r="DI95" s="35">
        <v>41210</v>
      </c>
      <c r="DJ95" s="248">
        <f t="shared" si="459"/>
        <v>1.3576663879187434E-2</v>
      </c>
      <c r="DK95" s="35">
        <v>102682</v>
      </c>
      <c r="DL95" s="248">
        <f t="shared" si="460"/>
        <v>5.6877598913088301E-2</v>
      </c>
      <c r="DM95" s="35">
        <v>9673</v>
      </c>
      <c r="DN95" s="248">
        <f t="shared" si="461"/>
        <v>-6.5591190108191699E-2</v>
      </c>
      <c r="DO95" s="35">
        <v>10526</v>
      </c>
      <c r="DP95" s="248">
        <f t="shared" si="462"/>
        <v>-6.9483734087694482E-2</v>
      </c>
      <c r="DQ95" s="156">
        <v>2043</v>
      </c>
      <c r="DR95" s="244">
        <f t="shared" si="463"/>
        <v>2.9747081712062258</v>
      </c>
      <c r="DS95" s="35">
        <v>91037</v>
      </c>
      <c r="DT95" s="248">
        <f t="shared" si="464"/>
        <v>0.22079332725419731</v>
      </c>
      <c r="DU95" s="35">
        <v>64063</v>
      </c>
      <c r="DV95" s="248">
        <f t="shared" si="465"/>
        <v>0.15252316272375643</v>
      </c>
      <c r="DW95" s="35">
        <v>43829</v>
      </c>
      <c r="DX95" s="248">
        <f t="shared" si="466"/>
        <v>0.20059716211033796</v>
      </c>
      <c r="DY95" s="35">
        <v>21602</v>
      </c>
      <c r="DZ95" s="248">
        <f t="shared" si="467"/>
        <v>0.10665983606557372</v>
      </c>
      <c r="EA95" s="35">
        <v>17282</v>
      </c>
      <c r="EB95" s="248">
        <f t="shared" si="468"/>
        <v>0.12177073867324428</v>
      </c>
      <c r="EC95" s="156">
        <v>3825</v>
      </c>
      <c r="ED95" s="244">
        <f t="shared" si="469"/>
        <v>-7.7424023154848087E-2</v>
      </c>
    </row>
    <row r="96" spans="1:134" s="17" customFormat="1" outlineLevel="1" x14ac:dyDescent="0.25">
      <c r="A96" s="242"/>
      <c r="B96" s="34" t="s">
        <v>81</v>
      </c>
      <c r="C96" s="35">
        <v>1369322</v>
      </c>
      <c r="D96" s="248">
        <f t="shared" si="404"/>
        <v>7.6011912713442653E-2</v>
      </c>
      <c r="E96" s="35">
        <v>515619</v>
      </c>
      <c r="F96" s="248">
        <f t="shared" si="405"/>
        <v>6.3160455847270036E-2</v>
      </c>
      <c r="G96" s="35">
        <v>425014</v>
      </c>
      <c r="H96" s="248">
        <f t="shared" si="406"/>
        <v>6.4995138770560068E-2</v>
      </c>
      <c r="I96" s="35">
        <v>187148</v>
      </c>
      <c r="J96" s="248">
        <f t="shared" si="407"/>
        <v>-1.119582388900342E-2</v>
      </c>
      <c r="K96" s="35">
        <v>270459</v>
      </c>
      <c r="L96" s="248">
        <f t="shared" si="408"/>
        <v>7.3509857544881818E-2</v>
      </c>
      <c r="M96" s="156">
        <v>49491</v>
      </c>
      <c r="N96" s="244">
        <f t="shared" si="409"/>
        <v>3.4965181204123841E-2</v>
      </c>
      <c r="O96" s="35">
        <v>1262186</v>
      </c>
      <c r="P96" s="248">
        <f t="shared" si="410"/>
        <v>8.055728677976326E-2</v>
      </c>
      <c r="Q96" s="35">
        <v>466149</v>
      </c>
      <c r="R96" s="248">
        <f t="shared" si="411"/>
        <v>6.2244493361954589E-2</v>
      </c>
      <c r="S96" s="35">
        <v>393102</v>
      </c>
      <c r="T96" s="248">
        <f t="shared" si="412"/>
        <v>7.6110254887092443E-2</v>
      </c>
      <c r="U96" s="35">
        <v>178894</v>
      </c>
      <c r="V96" s="248">
        <f t="shared" si="413"/>
        <v>-1.5350913404115984E-2</v>
      </c>
      <c r="W96" s="35">
        <v>251914</v>
      </c>
      <c r="X96" s="248">
        <f t="shared" si="414"/>
        <v>7.7905240322283964E-2</v>
      </c>
      <c r="Y96" s="156">
        <v>45310</v>
      </c>
      <c r="Z96" s="244">
        <f t="shared" si="415"/>
        <v>1.7493431542071836E-2</v>
      </c>
      <c r="AA96" s="35">
        <v>107136</v>
      </c>
      <c r="AB96" s="248">
        <f t="shared" si="416"/>
        <v>2.5205259229488464E-2</v>
      </c>
      <c r="AC96" s="35">
        <v>49470</v>
      </c>
      <c r="AD96" s="248">
        <f t="shared" si="417"/>
        <v>7.1869650943600538E-2</v>
      </c>
      <c r="AE96" s="35">
        <v>31913</v>
      </c>
      <c r="AF96" s="248">
        <f t="shared" si="418"/>
        <v>-5.518548124463396E-2</v>
      </c>
      <c r="AG96" s="35">
        <v>8253</v>
      </c>
      <c r="AH96" s="248">
        <f t="shared" si="419"/>
        <v>8.8355532111301649E-2</v>
      </c>
      <c r="AI96" s="35">
        <v>18544</v>
      </c>
      <c r="AJ96" s="248">
        <f t="shared" si="420"/>
        <v>1.7112768758227315E-2</v>
      </c>
      <c r="AK96" s="156">
        <v>4180</v>
      </c>
      <c r="AL96" s="244">
        <f t="shared" si="421"/>
        <v>0.27128953771289543</v>
      </c>
      <c r="AM96" s="35">
        <v>293977</v>
      </c>
      <c r="AN96" s="248">
        <f t="shared" si="422"/>
        <v>2.4385059533972964E-2</v>
      </c>
      <c r="AO96" s="35">
        <v>88449</v>
      </c>
      <c r="AP96" s="248">
        <f t="shared" si="423"/>
        <v>6.5445215380167676E-2</v>
      </c>
      <c r="AQ96" s="35">
        <v>94968</v>
      </c>
      <c r="AR96" s="248">
        <f t="shared" si="424"/>
        <v>-1.0451073761865604E-2</v>
      </c>
      <c r="AS96" s="35">
        <v>80553</v>
      </c>
      <c r="AT96" s="248">
        <f t="shared" si="425"/>
        <v>-6.9773081586696706E-2</v>
      </c>
      <c r="AU96" s="35">
        <v>50277</v>
      </c>
      <c r="AV96" s="248">
        <f t="shared" si="426"/>
        <v>-0.10821597076873957</v>
      </c>
      <c r="AW96" s="156">
        <v>23629</v>
      </c>
      <c r="AX96" s="244">
        <f t="shared" si="427"/>
        <v>-7.220826134757341E-2</v>
      </c>
      <c r="AY96" s="35">
        <v>30668</v>
      </c>
      <c r="AZ96" s="248">
        <f t="shared" si="428"/>
        <v>-5.7876628164168054E-2</v>
      </c>
      <c r="BA96" s="35">
        <v>17843</v>
      </c>
      <c r="BB96" s="248">
        <f t="shared" si="429"/>
        <v>2.3694779116465892E-2</v>
      </c>
      <c r="BC96" s="35">
        <v>7174</v>
      </c>
      <c r="BD96" s="248">
        <f t="shared" si="430"/>
        <v>-0.21527018157952305</v>
      </c>
      <c r="BE96" s="35">
        <v>1153</v>
      </c>
      <c r="BF96" s="248">
        <f t="shared" si="431"/>
        <v>-0.3245459871118922</v>
      </c>
      <c r="BG96" s="35">
        <v>3839</v>
      </c>
      <c r="BH96" s="248">
        <f t="shared" si="432"/>
        <v>2.0467836257309857E-2</v>
      </c>
      <c r="BI96" s="156">
        <v>639</v>
      </c>
      <c r="BJ96" s="244">
        <f t="shared" si="433"/>
        <v>1.9138755980861344E-2</v>
      </c>
      <c r="BK96" s="35">
        <v>29077</v>
      </c>
      <c r="BL96" s="248">
        <f t="shared" si="434"/>
        <v>8.4558000745990292E-2</v>
      </c>
      <c r="BM96" s="35">
        <v>12200</v>
      </c>
      <c r="BN96" s="248">
        <f t="shared" si="435"/>
        <v>0.16612502389600459</v>
      </c>
      <c r="BO96" s="35">
        <v>4576</v>
      </c>
      <c r="BP96" s="248">
        <f t="shared" si="436"/>
        <v>-0.25569290826284974</v>
      </c>
      <c r="BQ96" s="35">
        <v>5622</v>
      </c>
      <c r="BR96" s="248">
        <f t="shared" si="437"/>
        <v>0.41149887019834286</v>
      </c>
      <c r="BS96" s="35">
        <v>6989</v>
      </c>
      <c r="BT96" s="248">
        <f t="shared" si="438"/>
        <v>2.8550404709345001E-2</v>
      </c>
      <c r="BU96" s="156">
        <v>534</v>
      </c>
      <c r="BV96" s="244">
        <f t="shared" si="439"/>
        <v>-0.29644268774703553</v>
      </c>
      <c r="BW96" s="35">
        <v>378388</v>
      </c>
      <c r="BX96" s="248">
        <f t="shared" si="440"/>
        <v>3.6020940114776412E-2</v>
      </c>
      <c r="BY96" s="35">
        <v>176312</v>
      </c>
      <c r="BZ96" s="248">
        <f t="shared" si="441"/>
        <v>4.8851873884592445E-2</v>
      </c>
      <c r="CA96" s="35">
        <v>46917</v>
      </c>
      <c r="CB96" s="248">
        <f t="shared" si="442"/>
        <v>-0.20812516878206855</v>
      </c>
      <c r="CC96" s="35">
        <v>45096</v>
      </c>
      <c r="CD96" s="248">
        <f t="shared" si="443"/>
        <v>6.9667738478027541E-3</v>
      </c>
      <c r="CE96" s="35">
        <v>116243</v>
      </c>
      <c r="CF96" s="248">
        <f t="shared" si="444"/>
        <v>0.1151156432566216</v>
      </c>
      <c r="CG96" s="156">
        <v>4674</v>
      </c>
      <c r="CH96" s="244">
        <f t="shared" si="445"/>
        <v>-0.34528645468553021</v>
      </c>
      <c r="CI96" s="35">
        <v>52327</v>
      </c>
      <c r="CJ96" s="248">
        <f t="shared" si="446"/>
        <v>0.23038397328881466</v>
      </c>
      <c r="CK96" s="35">
        <v>14881</v>
      </c>
      <c r="CL96" s="248">
        <f t="shared" si="447"/>
        <v>5.891980360065463E-2</v>
      </c>
      <c r="CM96" s="35">
        <v>18727</v>
      </c>
      <c r="CN96" s="248">
        <f t="shared" si="448"/>
        <v>0.23929587717556755</v>
      </c>
      <c r="CO96" s="35">
        <v>5737</v>
      </c>
      <c r="CP96" s="248">
        <f t="shared" si="449"/>
        <v>0.27375666074600358</v>
      </c>
      <c r="CQ96" s="35">
        <v>10943</v>
      </c>
      <c r="CR96" s="248">
        <f t="shared" si="450"/>
        <v>0.32257674643461454</v>
      </c>
      <c r="CS96" s="156">
        <v>2410</v>
      </c>
      <c r="CT96" s="244">
        <f t="shared" si="451"/>
        <v>6.3078958976621191E-2</v>
      </c>
      <c r="CU96" s="35">
        <v>34713</v>
      </c>
      <c r="CV96" s="248">
        <f t="shared" si="452"/>
        <v>2.1652520353370175E-3</v>
      </c>
      <c r="CW96" s="35">
        <v>9927</v>
      </c>
      <c r="CX96" s="248">
        <f t="shared" si="453"/>
        <v>9.5574439907295083E-2</v>
      </c>
      <c r="CY96" s="35">
        <v>6237</v>
      </c>
      <c r="CZ96" s="248">
        <f t="shared" si="454"/>
        <v>0.13959437237346983</v>
      </c>
      <c r="DA96" s="35">
        <v>2953</v>
      </c>
      <c r="DB96" s="248">
        <f t="shared" si="455"/>
        <v>4.1990119971771378E-2</v>
      </c>
      <c r="DC96" s="35">
        <v>15533</v>
      </c>
      <c r="DD96" s="248">
        <f t="shared" si="456"/>
        <v>-0.1007873104087067</v>
      </c>
      <c r="DE96" s="156">
        <v>0</v>
      </c>
      <c r="DF96" s="244" t="str">
        <f t="shared" si="457"/>
        <v>-</v>
      </c>
      <c r="DG96" s="35">
        <v>240557</v>
      </c>
      <c r="DH96" s="248">
        <f t="shared" si="458"/>
        <v>5.4334878394362018E-3</v>
      </c>
      <c r="DI96" s="35">
        <v>55333</v>
      </c>
      <c r="DJ96" s="248">
        <f t="shared" si="459"/>
        <v>-0.22680397965457488</v>
      </c>
      <c r="DK96" s="35">
        <v>151067</v>
      </c>
      <c r="DL96" s="248">
        <f t="shared" si="460"/>
        <v>0.13222409593404527</v>
      </c>
      <c r="DM96" s="35">
        <v>12947</v>
      </c>
      <c r="DN96" s="248">
        <f t="shared" si="461"/>
        <v>-0.16032168104286915</v>
      </c>
      <c r="DO96" s="35">
        <v>14334</v>
      </c>
      <c r="DP96" s="248">
        <f t="shared" si="462"/>
        <v>-0.18198938537921594</v>
      </c>
      <c r="DQ96" s="156">
        <v>8077</v>
      </c>
      <c r="DR96" s="244">
        <f t="shared" si="463"/>
        <v>2.5597179374173646</v>
      </c>
      <c r="DS96" s="35">
        <v>127674</v>
      </c>
      <c r="DT96" s="248">
        <f t="shared" si="464"/>
        <v>0.67562175995800255</v>
      </c>
      <c r="DU96" s="35">
        <v>74364</v>
      </c>
      <c r="DV96" s="248">
        <f t="shared" si="465"/>
        <v>0.50464358699390965</v>
      </c>
      <c r="DW96" s="35">
        <v>55987</v>
      </c>
      <c r="DX96" s="248">
        <f t="shared" si="466"/>
        <v>0.73861871933420287</v>
      </c>
      <c r="DY96" s="35">
        <v>19310</v>
      </c>
      <c r="DZ96" s="248">
        <f t="shared" si="467"/>
        <v>0.27273925652517805</v>
      </c>
      <c r="EA96" s="35">
        <v>28485</v>
      </c>
      <c r="EB96" s="248">
        <f t="shared" si="468"/>
        <v>1.0076825486326473</v>
      </c>
      <c r="EC96" s="156">
        <v>4857</v>
      </c>
      <c r="ED96" s="244">
        <f t="shared" si="469"/>
        <v>-0.18724899598393574</v>
      </c>
    </row>
    <row r="97" spans="1:134" s="17" customFormat="1" outlineLevel="1" x14ac:dyDescent="0.25">
      <c r="A97" s="242"/>
      <c r="B97" s="34" t="s">
        <v>83</v>
      </c>
      <c r="C97" s="35">
        <v>1366848</v>
      </c>
      <c r="D97" s="248">
        <f t="shared" si="404"/>
        <v>8.443239063777197E-3</v>
      </c>
      <c r="E97" s="35">
        <v>523859</v>
      </c>
      <c r="F97" s="248">
        <f t="shared" si="405"/>
        <v>-6.6255430423265427E-3</v>
      </c>
      <c r="G97" s="35">
        <v>427447</v>
      </c>
      <c r="H97" s="248">
        <f t="shared" si="406"/>
        <v>3.1755456913135971E-2</v>
      </c>
      <c r="I97" s="35">
        <v>193715</v>
      </c>
      <c r="J97" s="248">
        <f t="shared" si="407"/>
        <v>2.6908539591494973E-2</v>
      </c>
      <c r="K97" s="35">
        <v>257757</v>
      </c>
      <c r="L97" s="248">
        <f t="shared" si="408"/>
        <v>3.9145807044632663E-2</v>
      </c>
      <c r="M97" s="156">
        <v>43550</v>
      </c>
      <c r="N97" s="244">
        <f t="shared" si="409"/>
        <v>0.27138436386991294</v>
      </c>
      <c r="O97" s="35">
        <v>1259243</v>
      </c>
      <c r="P97" s="248">
        <f t="shared" si="410"/>
        <v>1.103249934564543E-2</v>
      </c>
      <c r="Q97" s="35">
        <v>475514</v>
      </c>
      <c r="R97" s="248">
        <f t="shared" si="411"/>
        <v>-5.446354247277907E-3</v>
      </c>
      <c r="S97" s="35">
        <v>392721</v>
      </c>
      <c r="T97" s="248">
        <f t="shared" si="412"/>
        <v>3.1969097765106147E-2</v>
      </c>
      <c r="U97" s="35">
        <v>183485</v>
      </c>
      <c r="V97" s="248">
        <f t="shared" si="413"/>
        <v>4.139825530248431E-2</v>
      </c>
      <c r="W97" s="35">
        <v>237075</v>
      </c>
      <c r="X97" s="248">
        <f t="shared" si="414"/>
        <v>4.0514562595460157E-2</v>
      </c>
      <c r="Y97" s="156">
        <v>39173</v>
      </c>
      <c r="Z97" s="244">
        <f t="shared" si="415"/>
        <v>0.2831406203937239</v>
      </c>
      <c r="AA97" s="35">
        <v>107605</v>
      </c>
      <c r="AB97" s="248">
        <f t="shared" si="416"/>
        <v>-2.090043857254642E-2</v>
      </c>
      <c r="AC97" s="35">
        <v>48345</v>
      </c>
      <c r="AD97" s="248">
        <f t="shared" si="417"/>
        <v>-1.8076571544632936E-2</v>
      </c>
      <c r="AE97" s="35">
        <v>34726</v>
      </c>
      <c r="AF97" s="248">
        <f t="shared" si="418"/>
        <v>2.9345506284088163E-2</v>
      </c>
      <c r="AG97" s="35">
        <v>10230</v>
      </c>
      <c r="AH97" s="248">
        <f t="shared" si="419"/>
        <v>-0.17818123393316199</v>
      </c>
      <c r="AI97" s="35">
        <v>20682</v>
      </c>
      <c r="AJ97" s="248">
        <f t="shared" si="420"/>
        <v>2.3709350096520421E-2</v>
      </c>
      <c r="AK97" s="156">
        <v>4377</v>
      </c>
      <c r="AL97" s="244">
        <f t="shared" si="421"/>
        <v>0.17503355704697987</v>
      </c>
      <c r="AM97" s="35">
        <v>283081</v>
      </c>
      <c r="AN97" s="248">
        <f t="shared" si="422"/>
        <v>3.8551140428435771E-2</v>
      </c>
      <c r="AO97" s="35">
        <v>82571</v>
      </c>
      <c r="AP97" s="248">
        <f t="shared" si="423"/>
        <v>0.10361004557665843</v>
      </c>
      <c r="AQ97" s="35">
        <v>99243</v>
      </c>
      <c r="AR97" s="248">
        <f t="shared" si="424"/>
        <v>0.1112317907489726</v>
      </c>
      <c r="AS97" s="35">
        <v>80574</v>
      </c>
      <c r="AT97" s="248">
        <f t="shared" si="425"/>
        <v>8.8455407559506094E-2</v>
      </c>
      <c r="AU97" s="35">
        <v>42541</v>
      </c>
      <c r="AV97" s="248">
        <f t="shared" si="426"/>
        <v>6.5096016624521136E-2</v>
      </c>
      <c r="AW97" s="156">
        <v>19909</v>
      </c>
      <c r="AX97" s="244">
        <f t="shared" si="427"/>
        <v>0.73031461845993384</v>
      </c>
      <c r="AY97" s="35">
        <v>37161</v>
      </c>
      <c r="AZ97" s="248">
        <f t="shared" si="428"/>
        <v>7.9884923863768442E-2</v>
      </c>
      <c r="BA97" s="35">
        <v>22546</v>
      </c>
      <c r="BB97" s="248">
        <f t="shared" si="429"/>
        <v>0.11009354997538168</v>
      </c>
      <c r="BC97" s="35">
        <v>8883</v>
      </c>
      <c r="BD97" s="248">
        <f t="shared" si="430"/>
        <v>2.3387096774193594E-2</v>
      </c>
      <c r="BE97" s="35">
        <v>1338</v>
      </c>
      <c r="BF97" s="248">
        <f t="shared" si="431"/>
        <v>-2.2371364653244186E-3</v>
      </c>
      <c r="BG97" s="35">
        <v>4282</v>
      </c>
      <c r="BH97" s="248">
        <f t="shared" si="432"/>
        <v>0.29209414604707296</v>
      </c>
      <c r="BI97" s="156">
        <v>398</v>
      </c>
      <c r="BJ97" s="244">
        <f t="shared" si="433"/>
        <v>-0.3443163097199341</v>
      </c>
      <c r="BK97" s="35">
        <v>32843</v>
      </c>
      <c r="BL97" s="248">
        <f t="shared" si="434"/>
        <v>-0.20517412453716033</v>
      </c>
      <c r="BM97" s="35">
        <v>12011</v>
      </c>
      <c r="BN97" s="248">
        <f t="shared" si="435"/>
        <v>-0.20160861473012492</v>
      </c>
      <c r="BO97" s="35">
        <v>5479</v>
      </c>
      <c r="BP97" s="248">
        <f t="shared" si="436"/>
        <v>-0.29873288109560991</v>
      </c>
      <c r="BQ97" s="35">
        <v>7106</v>
      </c>
      <c r="BR97" s="248">
        <f t="shared" si="437"/>
        <v>-0.16439322671683909</v>
      </c>
      <c r="BS97" s="35">
        <v>9899</v>
      </c>
      <c r="BT97" s="248">
        <f t="shared" si="438"/>
        <v>-6.6308243727598581E-2</v>
      </c>
      <c r="BU97" s="156">
        <v>497</v>
      </c>
      <c r="BV97" s="244">
        <f t="shared" si="439"/>
        <v>-0.15042735042735045</v>
      </c>
      <c r="BW97" s="35">
        <v>398711</v>
      </c>
      <c r="BX97" s="248">
        <f t="shared" si="440"/>
        <v>-4.344561201477859E-2</v>
      </c>
      <c r="BY97" s="35">
        <v>189348</v>
      </c>
      <c r="BZ97" s="248">
        <f t="shared" si="441"/>
        <v>-7.0260290586623642E-2</v>
      </c>
      <c r="CA97" s="35">
        <v>55467</v>
      </c>
      <c r="CB97" s="248">
        <f t="shared" si="442"/>
        <v>-0.13863092834736157</v>
      </c>
      <c r="CC97" s="35">
        <v>47296</v>
      </c>
      <c r="CD97" s="248">
        <f t="shared" si="443"/>
        <v>-3.9831093426448527E-2</v>
      </c>
      <c r="CE97" s="35">
        <v>109035</v>
      </c>
      <c r="CF97" s="248">
        <f t="shared" si="444"/>
        <v>-2.4033297529538089E-2</v>
      </c>
      <c r="CG97" s="156">
        <v>7042</v>
      </c>
      <c r="CH97" s="244">
        <f t="shared" si="445"/>
        <v>-0.25850268505843954</v>
      </c>
      <c r="CI97" s="35">
        <v>52642</v>
      </c>
      <c r="CJ97" s="248">
        <f t="shared" si="446"/>
        <v>0.10956074529972182</v>
      </c>
      <c r="CK97" s="35">
        <v>15080</v>
      </c>
      <c r="CL97" s="248">
        <f t="shared" si="447"/>
        <v>2.3552569062648576E-2</v>
      </c>
      <c r="CM97" s="35">
        <v>19865</v>
      </c>
      <c r="CN97" s="248">
        <f t="shared" si="448"/>
        <v>9.040509386321216E-2</v>
      </c>
      <c r="CO97" s="35">
        <v>5781</v>
      </c>
      <c r="CP97" s="248">
        <f t="shared" si="449"/>
        <v>0.14023668639053244</v>
      </c>
      <c r="CQ97" s="35">
        <v>10454</v>
      </c>
      <c r="CR97" s="248">
        <f t="shared" si="450"/>
        <v>0.1366750027182777</v>
      </c>
      <c r="CS97" s="156">
        <v>2622</v>
      </c>
      <c r="CT97" s="244">
        <f t="shared" si="451"/>
        <v>0.50689655172413794</v>
      </c>
      <c r="CU97" s="35">
        <v>36653</v>
      </c>
      <c r="CV97" s="248">
        <f t="shared" si="452"/>
        <v>5.6008528047480466E-2</v>
      </c>
      <c r="CW97" s="35">
        <v>10218</v>
      </c>
      <c r="CX97" s="248">
        <f t="shared" si="453"/>
        <v>2.5388861013547315E-2</v>
      </c>
      <c r="CY97" s="35">
        <v>4747</v>
      </c>
      <c r="CZ97" s="248">
        <f t="shared" si="454"/>
        <v>-0.23853063843439204</v>
      </c>
      <c r="DA97" s="35">
        <v>3833</v>
      </c>
      <c r="DB97" s="248">
        <f t="shared" si="455"/>
        <v>0.24125647668393779</v>
      </c>
      <c r="DC97" s="35">
        <v>17794</v>
      </c>
      <c r="DD97" s="248">
        <f t="shared" si="456"/>
        <v>0.15000323143540362</v>
      </c>
      <c r="DE97" s="156">
        <v>38</v>
      </c>
      <c r="DF97" s="244" t="str">
        <f t="shared" si="457"/>
        <v>-</v>
      </c>
      <c r="DG97" s="35">
        <v>262082</v>
      </c>
      <c r="DH97" s="248">
        <f t="shared" si="458"/>
        <v>4.4654993044455749E-2</v>
      </c>
      <c r="DI97" s="35">
        <v>68079</v>
      </c>
      <c r="DJ97" s="248">
        <f t="shared" si="459"/>
        <v>-3.4436297105251978E-2</v>
      </c>
      <c r="DK97" s="35">
        <v>153836</v>
      </c>
      <c r="DL97" s="248">
        <f t="shared" si="460"/>
        <v>7.0327284871423812E-2</v>
      </c>
      <c r="DM97" s="35">
        <v>15701</v>
      </c>
      <c r="DN97" s="248">
        <f t="shared" si="461"/>
        <v>0.1119688385269122</v>
      </c>
      <c r="DO97" s="35">
        <v>21334</v>
      </c>
      <c r="DP97" s="248">
        <f t="shared" si="462"/>
        <v>9.5905892022396966E-2</v>
      </c>
      <c r="DQ97" s="156">
        <v>3858</v>
      </c>
      <c r="DR97" s="244">
        <f t="shared" si="463"/>
        <v>-9.244992295839749E-3</v>
      </c>
      <c r="DS97" s="35">
        <v>91344</v>
      </c>
      <c r="DT97" s="248">
        <f t="shared" si="464"/>
        <v>9.6988038622279893E-2</v>
      </c>
      <c r="DU97" s="35">
        <v>56197</v>
      </c>
      <c r="DV97" s="248">
        <f t="shared" si="465"/>
        <v>0.14826014997650239</v>
      </c>
      <c r="DW97" s="35">
        <v>35852</v>
      </c>
      <c r="DX97" s="248">
        <f t="shared" si="466"/>
        <v>0.10715829781977648</v>
      </c>
      <c r="DY97" s="35">
        <v>15287</v>
      </c>
      <c r="DZ97" s="248">
        <f t="shared" si="467"/>
        <v>0.14844865149124775</v>
      </c>
      <c r="EA97" s="35">
        <v>14977</v>
      </c>
      <c r="EB97" s="248">
        <f t="shared" si="468"/>
        <v>0.18789657360406098</v>
      </c>
      <c r="EC97" s="156">
        <v>4491</v>
      </c>
      <c r="ED97" s="244">
        <f t="shared" si="469"/>
        <v>0.78781847133757954</v>
      </c>
    </row>
    <row r="98" spans="1:134" s="17" customFormat="1" ht="15.75" x14ac:dyDescent="0.25">
      <c r="A98" s="242"/>
      <c r="B98" s="249">
        <v>2017</v>
      </c>
      <c r="C98" s="250">
        <f>SUM(C86:C97)</f>
        <v>15975507</v>
      </c>
      <c r="D98" s="251">
        <f>IFERROR(C98/C111-1,"-")</f>
        <v>6.6376510209888995E-2</v>
      </c>
      <c r="E98" s="250">
        <f>SUM(E86:E97)</f>
        <v>6181592</v>
      </c>
      <c r="F98" s="251">
        <f>IFERROR(E98/E111-1,"-")</f>
        <v>7.133458763894307E-2</v>
      </c>
      <c r="G98" s="250">
        <f>SUM(G86:G97)</f>
        <v>4587570</v>
      </c>
      <c r="H98" s="251">
        <f>IFERROR(G98/G111-1,"-")</f>
        <v>8.6156527742559552E-2</v>
      </c>
      <c r="I98" s="250">
        <f>SUM(I86:I97)</f>
        <v>2390980</v>
      </c>
      <c r="J98" s="251">
        <f>IFERROR(I98/I111-1,"-")</f>
        <v>4.5168622822547189E-2</v>
      </c>
      <c r="K98" s="250">
        <f>SUM(K86:K97)</f>
        <v>3146119</v>
      </c>
      <c r="L98" s="251">
        <f>IFERROR(K98/K111-1,"-")</f>
        <v>7.9016999876874605E-2</v>
      </c>
      <c r="M98" s="252">
        <f>SUM(M86:M97)</f>
        <v>407708</v>
      </c>
      <c r="N98" s="253">
        <f>IFERROR(M98/M111-1,"-")</f>
        <v>0.1957263227664523</v>
      </c>
      <c r="O98" s="250">
        <f>SUM(O86:O97)</f>
        <v>14310366</v>
      </c>
      <c r="P98" s="251">
        <f>IFERROR(O98/O111-1,"-")</f>
        <v>7.3347673771556599E-2</v>
      </c>
      <c r="Q98" s="250">
        <f>SUM(Q86:Q97)</f>
        <v>5437630</v>
      </c>
      <c r="R98" s="251">
        <f>IFERROR(Q98/Q111-1,"-")</f>
        <v>6.9705561116252035E-2</v>
      </c>
      <c r="S98" s="250">
        <f>SUM(S86:S97)</f>
        <v>4038147</v>
      </c>
      <c r="T98" s="251">
        <f>IFERROR(S98/S111-1,"-")</f>
        <v>9.9659330424979098E-2</v>
      </c>
      <c r="U98" s="250">
        <f>SUM(U86:U97)</f>
        <v>2242054</v>
      </c>
      <c r="V98" s="251">
        <f>IFERROR(U98/U111-1,"-")</f>
        <v>4.8050705360402457E-2</v>
      </c>
      <c r="W98" s="250">
        <f>SUM(W86:W97)</f>
        <v>2884775</v>
      </c>
      <c r="X98" s="251">
        <f>IFERROR(W98/W111-1,"-")</f>
        <v>9.5766024881336564E-2</v>
      </c>
      <c r="Y98" s="252">
        <f>SUM(Y86:Y97)</f>
        <v>347088</v>
      </c>
      <c r="Z98" s="253">
        <f>IFERROR(Y98/Y111-1,"-")</f>
        <v>0.22748733037915136</v>
      </c>
      <c r="AA98" s="250">
        <f>SUM(AA86:AA97)</f>
        <v>1665143</v>
      </c>
      <c r="AB98" s="251">
        <f>IFERROR(AA98/AA111-1,"-")</f>
        <v>1.000271737152536E-2</v>
      </c>
      <c r="AC98" s="250">
        <f>SUM(AC86:AC97)</f>
        <v>743964</v>
      </c>
      <c r="AD98" s="251">
        <f>IFERROR(AC98/AC111-1,"-")</f>
        <v>8.3399592831741698E-2</v>
      </c>
      <c r="AE98" s="250">
        <f>SUM(AE86:AE97)</f>
        <v>549425</v>
      </c>
      <c r="AF98" s="251">
        <f>IFERROR(AE98/AE111-1,"-")</f>
        <v>-3.7516273975781722E-3</v>
      </c>
      <c r="AG98" s="250">
        <f>SUM(AG86:AG97)</f>
        <v>148925</v>
      </c>
      <c r="AH98" s="251">
        <f>IFERROR(AG98/AG111-1,"-")</f>
        <v>3.6121275835809818E-3</v>
      </c>
      <c r="AI98" s="250">
        <f>SUM(AI86:AI97)</f>
        <v>261345</v>
      </c>
      <c r="AJ98" s="251">
        <f>IFERROR(AI98/AI111-1,"-")</f>
        <v>-7.6751062454295971E-2</v>
      </c>
      <c r="AK98" s="252">
        <f>SUM(AK86:AK97)</f>
        <v>60623</v>
      </c>
      <c r="AL98" s="253">
        <f>IFERROR(AK98/AK111-1,"-")</f>
        <v>4.148914238592627E-2</v>
      </c>
      <c r="AM98" s="250">
        <f>SUM(AM86:AM97)</f>
        <v>3124223</v>
      </c>
      <c r="AN98" s="251">
        <f>IFERROR(AM98/AM111-1,"-")</f>
        <v>3.4409541316480219E-2</v>
      </c>
      <c r="AO98" s="250">
        <f>SUM(AO86:AO97)</f>
        <v>904639</v>
      </c>
      <c r="AP98" s="251">
        <f>IFERROR(AO98/AO111-1,"-")</f>
        <v>8.0270450037555952E-2</v>
      </c>
      <c r="AQ98" s="250">
        <f>SUM(AQ86:AQ97)</f>
        <v>1011968</v>
      </c>
      <c r="AR98" s="251">
        <f>IFERROR(AQ98/AQ111-1,"-")</f>
        <v>5.5000411796778836E-2</v>
      </c>
      <c r="AS98" s="250">
        <f>SUM(AS86:AS97)</f>
        <v>987010</v>
      </c>
      <c r="AT98" s="251">
        <f>IFERROR(AS98/AS111-1,"-")</f>
        <v>5.8434198123577197E-2</v>
      </c>
      <c r="AU98" s="250">
        <f>SUM(AU86:AU97)</f>
        <v>474122</v>
      </c>
      <c r="AV98" s="251">
        <f>IFERROR(AU98/AU111-1,"-")</f>
        <v>7.8508401784312953E-2</v>
      </c>
      <c r="AW98" s="252">
        <f>SUM(AW86:AW97)</f>
        <v>155756</v>
      </c>
      <c r="AX98" s="253">
        <f>IFERROR(AW98/AW111-1,"-")</f>
        <v>0.10822868120530793</v>
      </c>
      <c r="AY98" s="250">
        <f>SUM(AY86:AY97)</f>
        <v>411002</v>
      </c>
      <c r="AZ98" s="251">
        <f>IFERROR(AY98/AY111-1,"-")</f>
        <v>4.0474514827322672E-2</v>
      </c>
      <c r="BA98" s="250">
        <f>SUM(BA86:BA97)</f>
        <v>226452</v>
      </c>
      <c r="BB98" s="251">
        <f>IFERROR(BA98/BA111-1,"-")</f>
        <v>5.4785970469048317E-2</v>
      </c>
      <c r="BC98" s="250">
        <f>SUM(BC86:BC97)</f>
        <v>112610</v>
      </c>
      <c r="BD98" s="251">
        <f>IFERROR(BC98/BC111-1,"-")</f>
        <v>6.1741080602935039E-3</v>
      </c>
      <c r="BE98" s="250">
        <f>SUM(BE86:BE97)</f>
        <v>15935</v>
      </c>
      <c r="BF98" s="251">
        <f>IFERROR(BE98/BE111-1,"-")</f>
        <v>-0.11545933943935605</v>
      </c>
      <c r="BG98" s="250">
        <f>SUM(BG86:BG97)</f>
        <v>49974</v>
      </c>
      <c r="BH98" s="251">
        <f>IFERROR(BG98/BG111-1,"-")</f>
        <v>0.17073513564166243</v>
      </c>
      <c r="BI98" s="252">
        <f>SUM(BI86:BI97)</f>
        <v>7974</v>
      </c>
      <c r="BJ98" s="253">
        <f>IFERROR(BI98/BI111-1,"-")</f>
        <v>2.9567462879277029E-2</v>
      </c>
      <c r="BK98" s="250">
        <f>SUM(BK86:BK97)</f>
        <v>574839</v>
      </c>
      <c r="BL98" s="251">
        <f>IFERROR(BK98/BK111-1,"-")</f>
        <v>-1.4939414658722283E-2</v>
      </c>
      <c r="BM98" s="250">
        <f>SUM(BM86:BM97)</f>
        <v>198380</v>
      </c>
      <c r="BN98" s="251">
        <f>IFERROR(BM98/BM111-1,"-")</f>
        <v>7.3368683042960736E-2</v>
      </c>
      <c r="BO98" s="250">
        <f>SUM(BO86:BO97)</f>
        <v>108870</v>
      </c>
      <c r="BP98" s="251">
        <f>IFERROR(BO98/BO111-1,"-")</f>
        <v>8.8558487396638519E-2</v>
      </c>
      <c r="BQ98" s="250">
        <f>SUM(BQ86:BQ97)</f>
        <v>123297</v>
      </c>
      <c r="BR98" s="251">
        <f>IFERROR(BQ98/BQ111-1,"-")</f>
        <v>-0.10583721925288814</v>
      </c>
      <c r="BS98" s="250">
        <f>SUM(BS86:BS97)</f>
        <v>146338</v>
      </c>
      <c r="BT98" s="251">
        <f>IFERROR(BS98/BS111-1,"-")</f>
        <v>-7.9305159711343109E-2</v>
      </c>
      <c r="BU98" s="252">
        <f>SUM(BU86:BU97)</f>
        <v>17933</v>
      </c>
      <c r="BV98" s="253">
        <f>IFERROR(BU98/BU111-1,"-")</f>
        <v>0.42767295597484267</v>
      </c>
      <c r="BW98" s="250">
        <f>SUM(BW86:BW97)</f>
        <v>5267514</v>
      </c>
      <c r="BX98" s="251">
        <f>IFERROR(BW98/BW111-1,"-")</f>
        <v>7.6643089931906383E-2</v>
      </c>
      <c r="BY98" s="250">
        <f>SUM(BY86:BY97)</f>
        <v>2387895</v>
      </c>
      <c r="BZ98" s="251">
        <f>IFERROR(BY98/BY111-1,"-")</f>
        <v>5.6533206378590828E-2</v>
      </c>
      <c r="CA98" s="250">
        <f>SUM(CA86:CA97)</f>
        <v>889886</v>
      </c>
      <c r="CB98" s="251">
        <f>IFERROR(CA98/CA111-1,"-")</f>
        <v>0.12989918484471419</v>
      </c>
      <c r="CC98" s="250">
        <f>SUM(CC86:CC97)</f>
        <v>557218</v>
      </c>
      <c r="CD98" s="251">
        <f>IFERROR(CC98/CC111-1,"-")</f>
        <v>3.4938253031628452E-2</v>
      </c>
      <c r="CE98" s="250">
        <f>SUM(CE86:CE97)</f>
        <v>1452098</v>
      </c>
      <c r="CF98" s="251">
        <f>IFERROR(CE98/CE111-1,"-")</f>
        <v>8.8145855658051442E-2</v>
      </c>
      <c r="CG98" s="252">
        <f>SUM(CG86:CG97)</f>
        <v>63329</v>
      </c>
      <c r="CH98" s="253">
        <f>IFERROR(CG98/CG111-1,"-")</f>
        <v>0.30755889579418993</v>
      </c>
      <c r="CI98" s="250">
        <f>SUM(CI86:CI97)</f>
        <v>648508</v>
      </c>
      <c r="CJ98" s="251">
        <f>IFERROR(CI98/CI111-1,"-")</f>
        <v>4.6529229031347041E-2</v>
      </c>
      <c r="CK98" s="250">
        <f>SUM(CK86:CK97)</f>
        <v>192391</v>
      </c>
      <c r="CL98" s="251">
        <f>IFERROR(CK98/CK111-1,"-")</f>
        <v>1.1285507033073294E-2</v>
      </c>
      <c r="CM98" s="250">
        <f>SUM(CM86:CM97)</f>
        <v>241791</v>
      </c>
      <c r="CN98" s="251">
        <f>IFERROR(CM98/CM111-1,"-")</f>
        <v>-4.6763019343259993E-3</v>
      </c>
      <c r="CO98" s="250">
        <f>SUM(CO86:CO97)</f>
        <v>85984</v>
      </c>
      <c r="CP98" s="251">
        <f>IFERROR(CO98/CO111-1,"-")</f>
        <v>0.33159883540853619</v>
      </c>
      <c r="CQ98" s="250">
        <f>SUM(CQ86:CQ97)</f>
        <v>111269</v>
      </c>
      <c r="CR98" s="251">
        <f>IFERROR(CQ98/CQ111-1,"-")</f>
        <v>8.1930709917058087E-2</v>
      </c>
      <c r="CS98" s="252">
        <f>SUM(CS86:CS97)</f>
        <v>29045</v>
      </c>
      <c r="CT98" s="253">
        <f>IFERROR(CS98/CS111-1,"-")</f>
        <v>0.18117120780805207</v>
      </c>
      <c r="CU98" s="250">
        <f>SUM(CU86:CU97)</f>
        <v>531907</v>
      </c>
      <c r="CV98" s="251">
        <f>IFERROR(CU98/CU111-1,"-")</f>
        <v>0.10323936183451843</v>
      </c>
      <c r="CW98" s="250">
        <f>SUM(CW86:CW97)</f>
        <v>144599</v>
      </c>
      <c r="CX98" s="251">
        <f>IFERROR(CW98/CW111-1,"-")</f>
        <v>0.11157320213706412</v>
      </c>
      <c r="CY98" s="250">
        <f>SUM(CY86:CY97)</f>
        <v>79451</v>
      </c>
      <c r="CZ98" s="251">
        <f>IFERROR(CY98/CY111-1,"-")</f>
        <v>9.7328876857632141E-2</v>
      </c>
      <c r="DA98" s="250">
        <f>SUM(DA86:DA97)</f>
        <v>41690</v>
      </c>
      <c r="DB98" s="251">
        <f>IFERROR(DA98/DA111-1,"-")</f>
        <v>0.12544880274275849</v>
      </c>
      <c r="DC98" s="250">
        <f>SUM(DC86:DC97)</f>
        <v>267002</v>
      </c>
      <c r="DD98" s="251">
        <f>IFERROR(DC98/DC111-1,"-")</f>
        <v>0.10094383579153976</v>
      </c>
      <c r="DE98" s="252">
        <f>SUM(DE86:DE97)</f>
        <v>881</v>
      </c>
      <c r="DF98" s="253">
        <f>IFERROR(DE98/DE111-1,"-")</f>
        <v>0.24787535410764883</v>
      </c>
      <c r="DG98" s="250">
        <f>SUM(DG86:DG97)</f>
        <v>1737675</v>
      </c>
      <c r="DH98" s="251">
        <f>IFERROR(DG98/DG111-1,"-")</f>
        <v>7.0629146152192179E-2</v>
      </c>
      <c r="DI98" s="250">
        <f>SUM(DI86:DI97)</f>
        <v>459511</v>
      </c>
      <c r="DJ98" s="251">
        <f>IFERROR(DI98/DI111-1,"-")</f>
        <v>1.4588080476215737E-2</v>
      </c>
      <c r="DK98" s="250">
        <f>SUM(DK86:DK97)</f>
        <v>1029920</v>
      </c>
      <c r="DL98" s="251">
        <f>IFERROR(DK98/DK111-1,"-")</f>
        <v>9.7284489371494809E-2</v>
      </c>
      <c r="DM98" s="250">
        <f>SUM(DM86:DM97)</f>
        <v>106892</v>
      </c>
      <c r="DN98" s="251">
        <f>IFERROR(DM98/DM111-1,"-")</f>
        <v>-1.5799941072480839E-2</v>
      </c>
      <c r="DO98" s="250">
        <f>SUM(DO86:DO97)</f>
        <v>118550</v>
      </c>
      <c r="DP98" s="251">
        <f>IFERROR(DO98/DO111-1,"-")</f>
        <v>1.3204563907525335E-2</v>
      </c>
      <c r="DQ98" s="252">
        <f>SUM(DQ86:DQ97)</f>
        <v>31742</v>
      </c>
      <c r="DR98" s="253">
        <f>IFERROR(DQ98/DQ111-1,"-")</f>
        <v>1.8493716337522441</v>
      </c>
      <c r="DS98" s="250">
        <f>SUM(DS86:DS97)</f>
        <v>1150692</v>
      </c>
      <c r="DT98" s="251">
        <f>IFERROR(DS98/DS111-1,"-")</f>
        <v>0.20695796648143139</v>
      </c>
      <c r="DU98" s="250">
        <f>SUM(DU86:DU97)</f>
        <v>692770</v>
      </c>
      <c r="DV98" s="251">
        <f>IFERROR(DU98/DU111-1,"-")</f>
        <v>0.14793568100322796</v>
      </c>
      <c r="DW98" s="250">
        <f>SUM(DW86:DW97)</f>
        <v>452769</v>
      </c>
      <c r="DX98" s="251">
        <f>IFERROR(DW98/DW111-1,"-")</f>
        <v>0.23524452859426748</v>
      </c>
      <c r="DY98" s="250">
        <f>SUM(DY86:DY97)</f>
        <v>200702</v>
      </c>
      <c r="DZ98" s="251">
        <f>IFERROR(DY98/DY111-1,"-")</f>
        <v>0.12426128311272189</v>
      </c>
      <c r="EA98" s="250">
        <f>SUM(EA86:EA97)</f>
        <v>187381</v>
      </c>
      <c r="EB98" s="251">
        <f>IFERROR(EA98/EA111-1,"-")</f>
        <v>0.34729901710538624</v>
      </c>
      <c r="EC98" s="252">
        <f>SUM(EC86:EC97)</f>
        <v>36035</v>
      </c>
      <c r="ED98" s="253">
        <f>IFERROR(EC98/EC111-1,"-")</f>
        <v>9.3659898631218041E-2</v>
      </c>
    </row>
    <row r="99" spans="1:134" s="17" customFormat="1" outlineLevel="1" x14ac:dyDescent="0.25">
      <c r="A99" s="242"/>
      <c r="B99" s="34" t="s">
        <v>61</v>
      </c>
      <c r="C99" s="35">
        <v>1209008</v>
      </c>
      <c r="D99" s="248">
        <f>IFERROR(C99/C112-1,"-")</f>
        <v>7.0625386316984562E-2</v>
      </c>
      <c r="E99" s="35">
        <v>470980</v>
      </c>
      <c r="F99" s="248">
        <f>IFERROR(E99/E112-1,"-")</f>
        <v>-7.7759121581052471E-3</v>
      </c>
      <c r="G99" s="35">
        <v>396418</v>
      </c>
      <c r="H99" s="248">
        <f>IFERROR(G99/G112-1,"-")</f>
        <v>8.1310060582255206E-2</v>
      </c>
      <c r="I99" s="35">
        <v>182791</v>
      </c>
      <c r="J99" s="248">
        <f>IFERROR(I99/I112-1,"-")</f>
        <v>4.7843159735160068E-2</v>
      </c>
      <c r="K99" s="35">
        <v>209529</v>
      </c>
      <c r="L99" s="248">
        <f>IFERROR(K99/K112-1,"-")</f>
        <v>-3.1652940687130871E-2</v>
      </c>
      <c r="M99" s="156">
        <v>29640</v>
      </c>
      <c r="N99" s="244">
        <f>IFERROR(M99/M112-1,"-")</f>
        <v>-0.33201117822049941</v>
      </c>
      <c r="O99" s="35">
        <v>1108952</v>
      </c>
      <c r="P99" s="248">
        <f>IFERROR(O99/O112-1,"-")</f>
        <v>6.5721026557687301E-2</v>
      </c>
      <c r="Q99" s="35">
        <v>427879</v>
      </c>
      <c r="R99" s="248">
        <f>IFERROR(Q99/Q112-1,"-")</f>
        <v>-7.1952294770059044E-3</v>
      </c>
      <c r="S99" s="35">
        <v>364223</v>
      </c>
      <c r="T99" s="248">
        <f>IFERROR(S99/S112-1,"-")</f>
        <v>7.135755550587719E-2</v>
      </c>
      <c r="U99" s="35">
        <v>173651</v>
      </c>
      <c r="V99" s="248">
        <f>IFERROR(U99/U112-1,"-")</f>
        <v>3.0001245603316962E-2</v>
      </c>
      <c r="W99" s="35">
        <v>191820</v>
      </c>
      <c r="X99" s="248">
        <f>IFERROR(W99/W112-1,"-")</f>
        <v>-4.9049644546238724E-2</v>
      </c>
      <c r="Y99" s="156">
        <v>25713</v>
      </c>
      <c r="Z99" s="244">
        <f>IFERROR(Y99/Y112-1,"-")</f>
        <v>-0.38231478812337849</v>
      </c>
      <c r="AA99" s="35">
        <v>100056</v>
      </c>
      <c r="AB99" s="248">
        <f>IFERROR(AA99/AA112-1,"-")</f>
        <v>0.12816696546358619</v>
      </c>
      <c r="AC99" s="35">
        <v>43100</v>
      </c>
      <c r="AD99" s="248">
        <f>IFERROR(AC99/AC112-1,"-")</f>
        <v>-1.3526813302510821E-2</v>
      </c>
      <c r="AE99" s="35">
        <v>32195</v>
      </c>
      <c r="AF99" s="248">
        <f>IFERROR(AE99/AE112-1,"-")</f>
        <v>0.20829423906924371</v>
      </c>
      <c r="AG99" s="35">
        <v>9140</v>
      </c>
      <c r="AH99" s="248">
        <f>IFERROR(AG99/AG112-1,"-")</f>
        <v>0.56212613228507946</v>
      </c>
      <c r="AI99" s="35">
        <v>17710</v>
      </c>
      <c r="AJ99" s="248">
        <f>IFERROR(AI99/AI112-1,"-")</f>
        <v>0.2077195853791598</v>
      </c>
      <c r="AK99" s="156">
        <v>3926</v>
      </c>
      <c r="AL99" s="244">
        <f>IFERROR(AK99/AK112-1,"-")</f>
        <v>0.43075801749271148</v>
      </c>
      <c r="AM99" s="35">
        <v>260551</v>
      </c>
      <c r="AN99" s="248">
        <f>IFERROR(AM99/AM112-1,"-")</f>
        <v>-1.042177025769575E-2</v>
      </c>
      <c r="AO99" s="35">
        <v>83068</v>
      </c>
      <c r="AP99" s="248">
        <f>IFERROR(AO99/AO112-1,"-")</f>
        <v>-0.16036953928881881</v>
      </c>
      <c r="AQ99" s="35">
        <v>96462</v>
      </c>
      <c r="AR99" s="248">
        <f>IFERROR(AQ99/AQ112-1,"-")</f>
        <v>3.7995932466023286E-2</v>
      </c>
      <c r="AS99" s="35">
        <v>82203</v>
      </c>
      <c r="AT99" s="248">
        <f>IFERROR(AS99/AS112-1,"-")</f>
        <v>-0.10686774084898798</v>
      </c>
      <c r="AU99" s="35">
        <v>40630</v>
      </c>
      <c r="AV99" s="248">
        <f>IFERROR(AU99/AU112-1,"-")</f>
        <v>-0.33143552952017374</v>
      </c>
      <c r="AW99" s="156">
        <v>11829</v>
      </c>
      <c r="AX99" s="244">
        <f>IFERROR(AW99/AW112-1,"-")</f>
        <v>-0.45773356560007339</v>
      </c>
      <c r="AY99" s="35">
        <v>31549</v>
      </c>
      <c r="AZ99" s="248">
        <f>IFERROR(AY99/AY112-1,"-")</f>
        <v>5.2826536741640506E-2</v>
      </c>
      <c r="BA99" s="35">
        <v>17268</v>
      </c>
      <c r="BB99" s="248">
        <f>IFERROR(BA99/BA112-1,"-")</f>
        <v>-6.0142600555162518E-2</v>
      </c>
      <c r="BC99" s="35">
        <v>8070</v>
      </c>
      <c r="BD99" s="248">
        <f>IFERROR(BC99/BC112-1,"-")</f>
        <v>8.4385917764042029E-2</v>
      </c>
      <c r="BE99" s="35">
        <v>1333</v>
      </c>
      <c r="BF99" s="248">
        <f>IFERROR(BE99/BE112-1,"-")</f>
        <v>0.53926096997690531</v>
      </c>
      <c r="BG99" s="35">
        <v>3275</v>
      </c>
      <c r="BH99" s="248">
        <f>IFERROR(BG99/BG112-1,"-")</f>
        <v>-1.3554216867469826E-2</v>
      </c>
      <c r="BI99" s="156">
        <v>735</v>
      </c>
      <c r="BJ99" s="244">
        <f>IFERROR(BI99/BI112-1,"-")</f>
        <v>0.12557427258805509</v>
      </c>
      <c r="BK99" s="35">
        <v>38535</v>
      </c>
      <c r="BL99" s="248">
        <f>IFERROR(BK99/BK112-1,"-")</f>
        <v>0.17177522349936147</v>
      </c>
      <c r="BM99" s="35">
        <v>14729</v>
      </c>
      <c r="BN99" s="248">
        <f>IFERROR(BM99/BM112-1,"-")</f>
        <v>6.7009562445667914E-2</v>
      </c>
      <c r="BO99" s="35">
        <v>6298</v>
      </c>
      <c r="BP99" s="248">
        <f>IFERROR(BO99/BO112-1,"-")</f>
        <v>2.8748774910160035E-2</v>
      </c>
      <c r="BQ99" s="35">
        <v>7311</v>
      </c>
      <c r="BR99" s="248">
        <f>IFERROR(BQ99/BQ112-1,"-")</f>
        <v>0.28964544011289473</v>
      </c>
      <c r="BS99" s="35">
        <v>10050</v>
      </c>
      <c r="BT99" s="248">
        <f>IFERROR(BS99/BS112-1,"-")</f>
        <v>0.41171512852928771</v>
      </c>
      <c r="BU99" s="156">
        <v>686</v>
      </c>
      <c r="BV99" s="244">
        <f>IFERROR(BU99/BU112-1,"-")</f>
        <v>0.98265895953757232</v>
      </c>
      <c r="BW99" s="35">
        <v>310385</v>
      </c>
      <c r="BX99" s="248">
        <f>IFERROR(BW99/BW112-1,"-")</f>
        <v>0.10491504487154391</v>
      </c>
      <c r="BY99" s="35">
        <v>149466</v>
      </c>
      <c r="BZ99" s="248">
        <f>IFERROR(BY99/BY112-1,"-")</f>
        <v>5.3831672906487382E-2</v>
      </c>
      <c r="CA99" s="35">
        <v>41079</v>
      </c>
      <c r="CB99" s="248">
        <f>IFERROR(CA99/CA112-1,"-")</f>
        <v>5.4118552732871361E-2</v>
      </c>
      <c r="CC99" s="35">
        <v>37423</v>
      </c>
      <c r="CD99" s="248">
        <f>IFERROR(CC99/CC112-1,"-")</f>
        <v>0.16256601429015216</v>
      </c>
      <c r="CE99" s="35">
        <v>82750</v>
      </c>
      <c r="CF99" s="248">
        <f>IFERROR(CE99/CE112-1,"-")</f>
        <v>3.6045623568003338E-2</v>
      </c>
      <c r="CG99" s="156">
        <v>4240</v>
      </c>
      <c r="CH99" s="244">
        <f>IFERROR(CG99/CG112-1,"-")</f>
        <v>-0.61548925365013152</v>
      </c>
      <c r="CI99" s="35">
        <v>45808</v>
      </c>
      <c r="CJ99" s="248">
        <f>IFERROR(CI99/CI112-1,"-")</f>
        <v>0.13075460985905063</v>
      </c>
      <c r="CK99" s="35">
        <v>12587</v>
      </c>
      <c r="CL99" s="248">
        <f>IFERROR(CK99/CK112-1,"-")</f>
        <v>5.4717613541142907E-2</v>
      </c>
      <c r="CM99" s="35">
        <v>20541</v>
      </c>
      <c r="CN99" s="248">
        <f>IFERROR(CM99/CM112-1,"-")</f>
        <v>0.27165232464557665</v>
      </c>
      <c r="CO99" s="35">
        <v>4453</v>
      </c>
      <c r="CP99" s="248">
        <f>IFERROR(CO99/CO112-1,"-")</f>
        <v>-0.13533980582524274</v>
      </c>
      <c r="CQ99" s="35">
        <v>7321</v>
      </c>
      <c r="CR99" s="248">
        <f>IFERROR(CQ99/CQ112-1,"-")</f>
        <v>0.15820281601012498</v>
      </c>
      <c r="CS99" s="156">
        <v>1939</v>
      </c>
      <c r="CT99" s="244">
        <f>IFERROR(CS99/CS112-1,"-")</f>
        <v>0.25990903183885639</v>
      </c>
      <c r="CU99" s="35">
        <v>33199</v>
      </c>
      <c r="CV99" s="248">
        <f>IFERROR(CU99/CU112-1,"-")</f>
        <v>0.10593290915753362</v>
      </c>
      <c r="CW99" s="35">
        <v>10222</v>
      </c>
      <c r="CX99" s="248">
        <f>IFERROR(CW99/CW112-1,"-")</f>
        <v>0.33883431565160449</v>
      </c>
      <c r="CY99" s="35">
        <v>5390</v>
      </c>
      <c r="CZ99" s="248">
        <f>IFERROR(CY99/CY112-1,"-")</f>
        <v>0.13761080624736177</v>
      </c>
      <c r="DA99" s="35">
        <v>2264</v>
      </c>
      <c r="DB99" s="248">
        <f>IFERROR(DA99/DA112-1,"-")</f>
        <v>-3.2064985036340365E-2</v>
      </c>
      <c r="DC99" s="35">
        <v>15149</v>
      </c>
      <c r="DD99" s="248">
        <f>IFERROR(DC99/DC112-1,"-")</f>
        <v>9.9114576450376468E-4</v>
      </c>
      <c r="DE99" s="156">
        <v>9</v>
      </c>
      <c r="DF99" s="244">
        <f>IFERROR(DE99/DE112-1,"-")</f>
        <v>-0.898876404494382</v>
      </c>
      <c r="DG99" s="35">
        <v>253694</v>
      </c>
      <c r="DH99" s="248">
        <f>IFERROR(DG99/DG112-1,"-")</f>
        <v>4.4971496358783503E-2</v>
      </c>
      <c r="DI99" s="35">
        <v>70977</v>
      </c>
      <c r="DJ99" s="248">
        <f>IFERROR(DI99/DI112-1,"-")</f>
        <v>-6.3183042078031826E-2</v>
      </c>
      <c r="DK99" s="35">
        <v>147830</v>
      </c>
      <c r="DL99" s="248">
        <f>IFERROR(DK99/DK112-1,"-")</f>
        <v>6.3081591853758834E-2</v>
      </c>
      <c r="DM99" s="35">
        <v>15725</v>
      </c>
      <c r="DN99" s="248">
        <f>IFERROR(DM99/DM112-1,"-")</f>
        <v>0.41564638098667617</v>
      </c>
      <c r="DO99" s="35">
        <v>18732</v>
      </c>
      <c r="DP99" s="248">
        <f>IFERROR(DO99/DO112-1,"-")</f>
        <v>0.17419921017990347</v>
      </c>
      <c r="DQ99" s="156">
        <v>1899</v>
      </c>
      <c r="DR99" s="244">
        <f>IFERROR(DQ99/DQ112-1,"-")</f>
        <v>1.8816388467374812</v>
      </c>
      <c r="DS99" s="35">
        <v>78769</v>
      </c>
      <c r="DT99" s="248">
        <f>IFERROR(DS99/DS112-1,"-")</f>
        <v>0.19731561986988511</v>
      </c>
      <c r="DU99" s="35">
        <v>47591</v>
      </c>
      <c r="DV99" s="248">
        <f>IFERROR(DU99/DU112-1,"-")</f>
        <v>0.12034181595611959</v>
      </c>
      <c r="DW99" s="35">
        <v>29567</v>
      </c>
      <c r="DX99" s="248">
        <f>IFERROR(DW99/DW112-1,"-")</f>
        <v>0.16925693043856538</v>
      </c>
      <c r="DY99" s="35">
        <v>14667</v>
      </c>
      <c r="DZ99" s="248">
        <f>IFERROR(DY99/DY112-1,"-")</f>
        <v>0.44859259259259265</v>
      </c>
      <c r="EA99" s="35">
        <v>10869</v>
      </c>
      <c r="EB99" s="248">
        <f>IFERROR(EA99/EA112-1,"-")</f>
        <v>1.4277715565509608E-2</v>
      </c>
      <c r="EC99" s="156">
        <v>2487</v>
      </c>
      <c r="ED99" s="244">
        <f>IFERROR(EC99/EC112-1,"-")</f>
        <v>0.37175951461665746</v>
      </c>
    </row>
    <row r="100" spans="1:134" s="17" customFormat="1" outlineLevel="1" x14ac:dyDescent="0.25">
      <c r="A100" s="242"/>
      <c r="B100" s="34" t="s">
        <v>63</v>
      </c>
      <c r="C100" s="35">
        <v>1215051</v>
      </c>
      <c r="D100" s="248">
        <f t="shared" ref="D100:D110" si="470">IFERROR(C100/C113-1,"-")</f>
        <v>0.12266156639363568</v>
      </c>
      <c r="E100" s="35">
        <v>461482</v>
      </c>
      <c r="F100" s="248">
        <f t="shared" ref="F100:F110" si="471">IFERROR(E100/E113-1,"-")</f>
        <v>8.0746505293873838E-2</v>
      </c>
      <c r="G100" s="35">
        <v>354409</v>
      </c>
      <c r="H100" s="248">
        <f t="shared" ref="H100:H110" si="472">IFERROR(G100/G113-1,"-")</f>
        <v>0.1017302694569826</v>
      </c>
      <c r="I100" s="35">
        <v>184005</v>
      </c>
      <c r="J100" s="248">
        <f t="shared" ref="J100:J110" si="473">IFERROR(I100/I113-1,"-")</f>
        <v>0.14381888368796969</v>
      </c>
      <c r="K100" s="35">
        <v>226621</v>
      </c>
      <c r="L100" s="248">
        <f t="shared" ref="L100:L110" si="474">IFERROR(K100/K113-1,"-")</f>
        <v>0.12902920457149691</v>
      </c>
      <c r="M100" s="156">
        <v>27053</v>
      </c>
      <c r="N100" s="244">
        <f t="shared" ref="N100:N110" si="475">IFERROR(M100/M113-1,"-")</f>
        <v>0.12220516862322151</v>
      </c>
      <c r="O100" s="35">
        <v>1121438</v>
      </c>
      <c r="P100" s="248">
        <f t="shared" ref="P100:P110" si="476">IFERROR(O100/O113-1,"-")</f>
        <v>0.11530161053881538</v>
      </c>
      <c r="Q100" s="35">
        <v>424357</v>
      </c>
      <c r="R100" s="248">
        <f t="shared" ref="R100:R110" si="477">IFERROR(Q100/Q113-1,"-")</f>
        <v>8.0712772242935493E-2</v>
      </c>
      <c r="S100" s="35">
        <v>321942</v>
      </c>
      <c r="T100" s="248">
        <f t="shared" ref="T100:T110" si="478">IFERROR(S100/S113-1,"-")</f>
        <v>8.9205785333671628E-2</v>
      </c>
      <c r="U100" s="35">
        <v>176427</v>
      </c>
      <c r="V100" s="248">
        <f t="shared" ref="V100:V110" si="479">IFERROR(U100/U113-1,"-")</f>
        <v>0.13895882558004424</v>
      </c>
      <c r="W100" s="35">
        <v>208956</v>
      </c>
      <c r="X100" s="248">
        <f t="shared" ref="X100:X110" si="480">IFERROR(W100/W113-1,"-")</f>
        <v>0.11550288276745668</v>
      </c>
      <c r="Y100" s="156">
        <v>23269</v>
      </c>
      <c r="Z100" s="244">
        <f t="shared" ref="Z100:Z110" si="481">IFERROR(Y100/Y113-1,"-")</f>
        <v>7.0232729279735118E-2</v>
      </c>
      <c r="AA100" s="35">
        <v>93613</v>
      </c>
      <c r="AB100" s="248">
        <f t="shared" ref="AB100:AB110" si="482">IFERROR(AA100/AA113-1,"-")</f>
        <v>0.21903038037321121</v>
      </c>
      <c r="AC100" s="35">
        <v>37124</v>
      </c>
      <c r="AD100" s="248">
        <f t="shared" ref="AD100:AD110" si="483">IFERROR(AC100/AC113-1,"-")</f>
        <v>8.1103118902705384E-2</v>
      </c>
      <c r="AE100" s="35">
        <v>32467</v>
      </c>
      <c r="AF100" s="248">
        <f t="shared" ref="AF100:AF110" si="484">IFERROR(AE100/AE113-1,"-")</f>
        <v>0.24356519074613137</v>
      </c>
      <c r="AG100" s="35">
        <v>7578</v>
      </c>
      <c r="AH100" s="248">
        <f t="shared" ref="AH100:AH110" si="485">IFERROR(AG100/AG113-1,"-")</f>
        <v>0.2699849170437405</v>
      </c>
      <c r="AI100" s="35">
        <v>17665</v>
      </c>
      <c r="AJ100" s="248">
        <f t="shared" ref="AJ100:AJ110" si="486">IFERROR(AI100/AI113-1,"-")</f>
        <v>0.31808685270855097</v>
      </c>
      <c r="AK100" s="156">
        <v>3784</v>
      </c>
      <c r="AL100" s="244">
        <f t="shared" ref="AL100:AL110" si="487">IFERROR(AK100/AK113-1,"-")</f>
        <v>0.59932375316990694</v>
      </c>
      <c r="AM100" s="35">
        <v>244242</v>
      </c>
      <c r="AN100" s="248">
        <f t="shared" ref="AN100:AN110" si="488">IFERROR(AM100/AM113-1,"-")</f>
        <v>5.7407070680832284E-2</v>
      </c>
      <c r="AO100" s="35">
        <v>69950</v>
      </c>
      <c r="AP100" s="248">
        <f t="shared" ref="AP100:AP110" si="489">IFERROR(AO100/AO113-1,"-")</f>
        <v>-7.8720349809685564E-2</v>
      </c>
      <c r="AQ100" s="35">
        <v>77849</v>
      </c>
      <c r="AR100" s="248">
        <f t="shared" ref="AR100:AR110" si="490">IFERROR(AQ100/AQ113-1,"-")</f>
        <v>0.16281049754290589</v>
      </c>
      <c r="AS100" s="35">
        <v>72727</v>
      </c>
      <c r="AT100" s="248">
        <f t="shared" ref="AT100:AT110" si="491">IFERROR(AS100/AS113-1,"-")</f>
        <v>-3.8625374953772385E-3</v>
      </c>
      <c r="AU100" s="35">
        <v>36441</v>
      </c>
      <c r="AV100" s="248">
        <f t="shared" ref="AV100:AV110" si="492">IFERROR(AU100/AU113-1,"-")</f>
        <v>-0.13359486447931523</v>
      </c>
      <c r="AW100" s="156">
        <v>10860</v>
      </c>
      <c r="AX100" s="244">
        <f t="shared" ref="AX100:AX110" si="493">IFERROR(AW100/AW113-1,"-")</f>
        <v>-0.19358431721987079</v>
      </c>
      <c r="AY100" s="35">
        <v>27058</v>
      </c>
      <c r="AZ100" s="248">
        <f t="shared" ref="AZ100:AZ110" si="494">IFERROR(AY100/AY113-1,"-")</f>
        <v>-8.1908251900108531E-2</v>
      </c>
      <c r="BA100" s="35">
        <v>15229</v>
      </c>
      <c r="BB100" s="248">
        <f t="shared" ref="BB100:BB110" si="495">IFERROR(BA100/BA113-1,"-")</f>
        <v>-0.15922265775962019</v>
      </c>
      <c r="BC100" s="35">
        <v>6706</v>
      </c>
      <c r="BD100" s="248">
        <f t="shared" ref="BD100:BD110" si="496">IFERROR(BC100/BC113-1,"-")</f>
        <v>-0.19851798733118198</v>
      </c>
      <c r="BE100" s="35">
        <v>1392</v>
      </c>
      <c r="BF100" s="248">
        <f t="shared" ref="BF100:BF110" si="497">IFERROR(BE100/BE113-1,"-")</f>
        <v>-7.6310550763105556E-2</v>
      </c>
      <c r="BG100" s="35">
        <v>3152</v>
      </c>
      <c r="BH100" s="248">
        <f t="shared" ref="BH100:BH110" si="498">IFERROR(BG100/BG113-1,"-")</f>
        <v>0.16224188790560468</v>
      </c>
      <c r="BI100" s="156">
        <v>689</v>
      </c>
      <c r="BJ100" s="244">
        <f t="shared" ref="BJ100:BJ110" si="499">IFERROR(BI100/BI113-1,"-")</f>
        <v>-0.23951434878587197</v>
      </c>
      <c r="BK100" s="35">
        <v>52944</v>
      </c>
      <c r="BL100" s="248">
        <f t="shared" ref="BL100:BL110" si="500">IFERROR(BK100/BK113-1,"-")</f>
        <v>0.2207235249360171</v>
      </c>
      <c r="BM100" s="35">
        <v>17782</v>
      </c>
      <c r="BN100" s="248">
        <f t="shared" ref="BN100:BN110" si="501">IFERROR(BM100/BM113-1,"-")</f>
        <v>-1.7025981205085694E-2</v>
      </c>
      <c r="BO100" s="35">
        <v>6775</v>
      </c>
      <c r="BP100" s="248">
        <f t="shared" ref="BP100:BP110" si="502">IFERROR(BO100/BO113-1,"-")</f>
        <v>0.25812441968430822</v>
      </c>
      <c r="BQ100" s="35">
        <v>11690</v>
      </c>
      <c r="BR100" s="248">
        <f t="shared" ref="BR100:BR110" si="503">IFERROR(BQ100/BQ113-1,"-")</f>
        <v>0.10220629832170469</v>
      </c>
      <c r="BS100" s="35">
        <v>16390</v>
      </c>
      <c r="BT100" s="248">
        <f t="shared" ref="BT100:BT110" si="504">IFERROR(BS100/BS113-1,"-")</f>
        <v>0.75632233176168029</v>
      </c>
      <c r="BU100" s="156">
        <v>796</v>
      </c>
      <c r="BV100" s="244">
        <f t="shared" ref="BV100:BV110" si="505">IFERROR(BU100/BU113-1,"-")</f>
        <v>1.1283422459893049</v>
      </c>
      <c r="BW100" s="35">
        <v>354521</v>
      </c>
      <c r="BX100" s="248">
        <f t="shared" ref="BX100:BX110" si="506">IFERROR(BW100/BW113-1,"-")</f>
        <v>0.2111887395158949</v>
      </c>
      <c r="BY100" s="35">
        <v>163822</v>
      </c>
      <c r="BZ100" s="248">
        <f t="shared" ref="BZ100:BZ110" si="507">IFERROR(BY100/BY113-1,"-")</f>
        <v>0.19785322053479382</v>
      </c>
      <c r="CA100" s="35">
        <v>46175</v>
      </c>
      <c r="CB100" s="248">
        <f t="shared" ref="CB100:CB110" si="508">IFERROR(CA100/CA113-1,"-")</f>
        <v>0.30774023620040225</v>
      </c>
      <c r="CC100" s="35">
        <v>41866</v>
      </c>
      <c r="CD100" s="248">
        <f t="shared" ref="CD100:CD110" si="509">IFERROR(CC100/CC113-1,"-")</f>
        <v>0.19340953792651283</v>
      </c>
      <c r="CE100" s="35">
        <v>100069</v>
      </c>
      <c r="CF100" s="248">
        <f t="shared" ref="CF100:CF110" si="510">IFERROR(CE100/CE113-1,"-")</f>
        <v>0.20971700051981967</v>
      </c>
      <c r="CG100" s="156">
        <v>3942</v>
      </c>
      <c r="CH100" s="244">
        <f t="shared" ref="CH100:CH110" si="511">IFERROR(CG100/CG113-1,"-")</f>
        <v>0.38705137227304709</v>
      </c>
      <c r="CI100" s="35">
        <v>49694</v>
      </c>
      <c r="CJ100" s="248">
        <f t="shared" ref="CJ100:CJ110" si="512">IFERROR(CI100/CI113-1,"-")</f>
        <v>0.20701464623157073</v>
      </c>
      <c r="CK100" s="35">
        <v>16219</v>
      </c>
      <c r="CL100" s="248">
        <f t="shared" ref="CL100:CL110" si="513">IFERROR(CK100/CK113-1,"-")</f>
        <v>0.2966901183242725</v>
      </c>
      <c r="CM100" s="35">
        <v>16564</v>
      </c>
      <c r="CN100" s="248">
        <f t="shared" ref="CN100:CN110" si="514">IFERROR(CM100/CM113-1,"-")</f>
        <v>5.8673143295411068E-2</v>
      </c>
      <c r="CO100" s="35">
        <v>5869</v>
      </c>
      <c r="CP100" s="248">
        <f t="shared" ref="CP100:CP110" si="515">IFERROR(CO100/CO113-1,"-")</f>
        <v>0.29587105321262963</v>
      </c>
      <c r="CQ100" s="35">
        <v>8669</v>
      </c>
      <c r="CR100" s="248">
        <f t="shared" ref="CR100:CR110" si="516">IFERROR(CQ100/CQ113-1,"-")</f>
        <v>0.4419494344644046</v>
      </c>
      <c r="CS100" s="156">
        <v>2278</v>
      </c>
      <c r="CT100" s="244">
        <f t="shared" ref="CT100:CT110" si="517">IFERROR(CS100/CS113-1,"-")</f>
        <v>0.85353946297803085</v>
      </c>
      <c r="CU100" s="35">
        <v>32874</v>
      </c>
      <c r="CV100" s="248">
        <f t="shared" ref="CV100:CV110" si="518">IFERROR(CU100/CU113-1,"-")</f>
        <v>0.13628979295565302</v>
      </c>
      <c r="CW100" s="35">
        <v>8663</v>
      </c>
      <c r="CX100" s="248">
        <f t="shared" ref="CX100:CX110" si="519">IFERROR(CW100/CW113-1,"-")</f>
        <v>0.22186177715091682</v>
      </c>
      <c r="CY100" s="35">
        <v>4620</v>
      </c>
      <c r="CZ100" s="248">
        <f t="shared" ref="CZ100:CZ110" si="520">IFERROR(CY100/CY113-1,"-")</f>
        <v>0.39072847682119205</v>
      </c>
      <c r="DA100" s="35">
        <v>3079</v>
      </c>
      <c r="DB100" s="248">
        <f t="shared" ref="DB100:DB110" si="521">IFERROR(DA100/DA113-1,"-")</f>
        <v>5.5174777244688222E-2</v>
      </c>
      <c r="DC100" s="35">
        <v>16363</v>
      </c>
      <c r="DD100" s="248">
        <f t="shared" ref="DD100:DD110" si="522">IFERROR(DC100/DC113-1,"-")</f>
        <v>4.0043221254687511E-2</v>
      </c>
      <c r="DE100" s="156">
        <v>359</v>
      </c>
      <c r="DF100" s="244">
        <f t="shared" ref="DF100:DF110" si="523">IFERROR(DE100/DE113-1,"-")</f>
        <v>0.27304964539007082</v>
      </c>
      <c r="DG100" s="35">
        <v>236845</v>
      </c>
      <c r="DH100" s="248">
        <f t="shared" ref="DH100:DH110" si="524">IFERROR(DG100/DG113-1,"-")</f>
        <v>5.3060988568811585E-2</v>
      </c>
      <c r="DI100" s="35">
        <v>72540</v>
      </c>
      <c r="DJ100" s="248">
        <f t="shared" ref="DJ100:DJ110" si="525">IFERROR(DI100/DI113-1,"-")</f>
        <v>-7.5113902228789442E-3</v>
      </c>
      <c r="DK100" s="35">
        <v>128918</v>
      </c>
      <c r="DL100" s="248">
        <f t="shared" ref="DL100:DL110" si="526">IFERROR(DK100/DK113-1,"-")</f>
        <v>3.6076798816996103E-2</v>
      </c>
      <c r="DM100" s="35">
        <v>19500</v>
      </c>
      <c r="DN100" s="248">
        <f t="shared" ref="DN100:DN110" si="527">IFERROR(DM100/DM113-1,"-")</f>
        <v>0.77111716621253401</v>
      </c>
      <c r="DO100" s="35">
        <v>15745</v>
      </c>
      <c r="DP100" s="248">
        <f t="shared" ref="DP100:DP110" si="528">IFERROR(DO100/DO113-1,"-")</f>
        <v>-6.3466571496550106E-2</v>
      </c>
      <c r="DQ100" s="156">
        <v>904</v>
      </c>
      <c r="DR100" s="244">
        <f t="shared" ref="DR100:DR110" si="529">IFERROR(DQ100/DQ113-1,"-")</f>
        <v>-9.4188376753506997E-2</v>
      </c>
      <c r="DS100" s="35">
        <v>68959</v>
      </c>
      <c r="DT100" s="248">
        <f t="shared" ref="DT100:DT110" si="530">IFERROR(DS100/DS113-1,"-")</f>
        <v>8.176071030793608E-2</v>
      </c>
      <c r="DU100" s="35">
        <v>43947</v>
      </c>
      <c r="DV100" s="248">
        <f t="shared" ref="DV100:DV110" si="531">IFERROR(DU100/DU113-1,"-")</f>
        <v>0.20215006701862848</v>
      </c>
      <c r="DW100" s="35">
        <v>26039</v>
      </c>
      <c r="DX100" s="248">
        <f t="shared" ref="DX100:DX110" si="532">IFERROR(DW100/DW113-1,"-")</f>
        <v>-0.1076116385071455</v>
      </c>
      <c r="DY100" s="35">
        <v>13408</v>
      </c>
      <c r="DZ100" s="248">
        <f t="shared" ref="DZ100:DZ110" si="533">IFERROR(DY100/DY113-1,"-")</f>
        <v>0.21098265895953761</v>
      </c>
      <c r="EA100" s="35">
        <v>9219</v>
      </c>
      <c r="EB100" s="248">
        <f t="shared" ref="EB100:EB110" si="534">IFERROR(EA100/EA113-1,"-")</f>
        <v>-7.2628508198370412E-2</v>
      </c>
      <c r="EC100" s="156">
        <v>2987</v>
      </c>
      <c r="ED100" s="244">
        <f t="shared" ref="ED100:ED110" si="535">IFERROR(EC100/EC113-1,"-")</f>
        <v>1.1898826979472141</v>
      </c>
    </row>
    <row r="101" spans="1:134" s="17" customFormat="1" outlineLevel="1" x14ac:dyDescent="0.25">
      <c r="A101" s="242"/>
      <c r="B101" s="34" t="s">
        <v>65</v>
      </c>
      <c r="C101" s="35">
        <v>1345458</v>
      </c>
      <c r="D101" s="248">
        <f t="shared" si="470"/>
        <v>0.10780775662544051</v>
      </c>
      <c r="E101" s="35">
        <v>522213</v>
      </c>
      <c r="F101" s="248">
        <f t="shared" si="471"/>
        <v>2.1975247757268335E-2</v>
      </c>
      <c r="G101" s="35">
        <v>382164</v>
      </c>
      <c r="H101" s="248">
        <f t="shared" si="472"/>
        <v>0.14928591405707281</v>
      </c>
      <c r="I101" s="35">
        <v>204914</v>
      </c>
      <c r="J101" s="248">
        <f t="shared" si="473"/>
        <v>5.7686153464988843E-2</v>
      </c>
      <c r="K101" s="35">
        <v>263829</v>
      </c>
      <c r="L101" s="248">
        <f t="shared" si="474"/>
        <v>6.906416516400915E-2</v>
      </c>
      <c r="M101" s="156">
        <v>41951</v>
      </c>
      <c r="N101" s="244">
        <f t="shared" si="475"/>
        <v>-0.21504752638275582</v>
      </c>
      <c r="O101" s="35">
        <v>1220894</v>
      </c>
      <c r="P101" s="248">
        <f t="shared" si="476"/>
        <v>9.4305799427971682E-2</v>
      </c>
      <c r="Q101" s="35">
        <v>469172</v>
      </c>
      <c r="R101" s="248">
        <f t="shared" si="477"/>
        <v>2.3243691303269642E-3</v>
      </c>
      <c r="S101" s="35">
        <v>341860</v>
      </c>
      <c r="T101" s="248">
        <f t="shared" si="478"/>
        <v>0.13590978113152374</v>
      </c>
      <c r="U101" s="35">
        <v>193951</v>
      </c>
      <c r="V101" s="248">
        <f t="shared" si="479"/>
        <v>4.9234514471192758E-2</v>
      </c>
      <c r="W101" s="35">
        <v>244076</v>
      </c>
      <c r="X101" s="248">
        <f t="shared" si="480"/>
        <v>6.2165184885395908E-2</v>
      </c>
      <c r="Y101" s="156">
        <v>36451</v>
      </c>
      <c r="Z101" s="244">
        <f t="shared" si="481"/>
        <v>-0.2812863536881125</v>
      </c>
      <c r="AA101" s="35">
        <v>124564</v>
      </c>
      <c r="AB101" s="248">
        <f t="shared" si="482"/>
        <v>0.26020800453239445</v>
      </c>
      <c r="AC101" s="35">
        <v>53041</v>
      </c>
      <c r="AD101" s="248">
        <f t="shared" si="483"/>
        <v>0.23638694638694635</v>
      </c>
      <c r="AE101" s="35">
        <v>40304</v>
      </c>
      <c r="AF101" s="248">
        <f t="shared" si="484"/>
        <v>0.27681682823290887</v>
      </c>
      <c r="AG101" s="35">
        <v>10963</v>
      </c>
      <c r="AH101" s="248">
        <f t="shared" si="485"/>
        <v>0.23346084608460838</v>
      </c>
      <c r="AI101" s="35">
        <v>19753</v>
      </c>
      <c r="AJ101" s="248">
        <f t="shared" si="486"/>
        <v>0.16241981992585175</v>
      </c>
      <c r="AK101" s="156">
        <v>5500</v>
      </c>
      <c r="AL101" s="244">
        <f t="shared" si="487"/>
        <v>1.0168683535020167</v>
      </c>
      <c r="AM101" s="35">
        <v>290777</v>
      </c>
      <c r="AN101" s="248">
        <f t="shared" si="488"/>
        <v>4.8922316613458916E-2</v>
      </c>
      <c r="AO101" s="35">
        <v>86675</v>
      </c>
      <c r="AP101" s="248">
        <f t="shared" si="489"/>
        <v>-0.15928688516639666</v>
      </c>
      <c r="AQ101" s="35">
        <v>81676</v>
      </c>
      <c r="AR101" s="248">
        <f t="shared" si="490"/>
        <v>0.1412044152577896</v>
      </c>
      <c r="AS101" s="35">
        <v>82166</v>
      </c>
      <c r="AT101" s="248">
        <f t="shared" si="491"/>
        <v>-0.10996772027123636</v>
      </c>
      <c r="AU101" s="35">
        <v>44270</v>
      </c>
      <c r="AV101" s="248">
        <f t="shared" si="492"/>
        <v>-0.26882040101740823</v>
      </c>
      <c r="AW101" s="156">
        <v>20487</v>
      </c>
      <c r="AX101" s="244">
        <f t="shared" si="493"/>
        <v>-0.41509164620567574</v>
      </c>
      <c r="AY101" s="35">
        <v>31716</v>
      </c>
      <c r="AZ101" s="248">
        <f t="shared" si="494"/>
        <v>0.20131813188894365</v>
      </c>
      <c r="BA101" s="35">
        <v>18348</v>
      </c>
      <c r="BB101" s="248">
        <f t="shared" si="495"/>
        <v>7.9675179475108937E-2</v>
      </c>
      <c r="BC101" s="35">
        <v>7821</v>
      </c>
      <c r="BD101" s="248">
        <f t="shared" si="496"/>
        <v>0.33100748808713409</v>
      </c>
      <c r="BE101" s="35">
        <v>1627</v>
      </c>
      <c r="BF101" s="248">
        <f t="shared" si="497"/>
        <v>4.4287548138639332E-2</v>
      </c>
      <c r="BG101" s="35">
        <v>3742</v>
      </c>
      <c r="BH101" s="248">
        <f t="shared" si="498"/>
        <v>0.46286161063330722</v>
      </c>
      <c r="BI101" s="156">
        <v>656</v>
      </c>
      <c r="BJ101" s="244">
        <f t="shared" si="499"/>
        <v>-0.15354838709677421</v>
      </c>
      <c r="BK101" s="35">
        <v>44665</v>
      </c>
      <c r="BL101" s="248">
        <f t="shared" si="500"/>
        <v>-3.2680729414822141E-2</v>
      </c>
      <c r="BM101" s="35">
        <v>14239</v>
      </c>
      <c r="BN101" s="248">
        <f t="shared" si="501"/>
        <v>-8.1117707795560157E-2</v>
      </c>
      <c r="BO101" s="35">
        <v>6640</v>
      </c>
      <c r="BP101" s="248">
        <f t="shared" si="502"/>
        <v>-5.6952137480471565E-2</v>
      </c>
      <c r="BQ101" s="35">
        <v>11116</v>
      </c>
      <c r="BR101" s="248">
        <f t="shared" si="503"/>
        <v>-0.14373748266830999</v>
      </c>
      <c r="BS101" s="35">
        <v>12311</v>
      </c>
      <c r="BT101" s="248">
        <f t="shared" si="504"/>
        <v>0.14403865811727545</v>
      </c>
      <c r="BU101" s="156">
        <v>1141</v>
      </c>
      <c r="BV101" s="244">
        <f t="shared" si="505"/>
        <v>1.5990888382687927</v>
      </c>
      <c r="BW101" s="35">
        <v>415467</v>
      </c>
      <c r="BX101" s="248">
        <f t="shared" si="506"/>
        <v>0.17256570981844255</v>
      </c>
      <c r="BY101" s="35">
        <v>194523</v>
      </c>
      <c r="BZ101" s="248">
        <f t="shared" si="507"/>
        <v>5.9626205897252982E-2</v>
      </c>
      <c r="CA101" s="35">
        <v>64341</v>
      </c>
      <c r="CB101" s="248">
        <f t="shared" si="508"/>
        <v>0.33887547860829037</v>
      </c>
      <c r="CC101" s="35">
        <v>52993</v>
      </c>
      <c r="CD101" s="248">
        <f t="shared" si="509"/>
        <v>0.35362333648369049</v>
      </c>
      <c r="CE101" s="35">
        <v>128637</v>
      </c>
      <c r="CF101" s="248">
        <f t="shared" si="510"/>
        <v>0.2576576752735058</v>
      </c>
      <c r="CG101" s="156">
        <v>9344</v>
      </c>
      <c r="CH101" s="244">
        <f t="shared" si="511"/>
        <v>-1.9825868037343986E-2</v>
      </c>
      <c r="CI101" s="35">
        <v>46080</v>
      </c>
      <c r="CJ101" s="248">
        <f t="shared" si="512"/>
        <v>0.21234444473677283</v>
      </c>
      <c r="CK101" s="35">
        <v>13712</v>
      </c>
      <c r="CL101" s="248">
        <f t="shared" si="513"/>
        <v>0.18595398719944645</v>
      </c>
      <c r="CM101" s="35">
        <v>17424</v>
      </c>
      <c r="CN101" s="248">
        <f t="shared" si="514"/>
        <v>0.22359550561797747</v>
      </c>
      <c r="CO101" s="35">
        <v>5293</v>
      </c>
      <c r="CP101" s="248">
        <f t="shared" si="515"/>
        <v>0.37231008555872447</v>
      </c>
      <c r="CQ101" s="35">
        <v>7415</v>
      </c>
      <c r="CR101" s="248">
        <f t="shared" si="516"/>
        <v>0.196353662471765</v>
      </c>
      <c r="CS101" s="156">
        <v>2308</v>
      </c>
      <c r="CT101" s="244">
        <f t="shared" si="517"/>
        <v>9.5396298054105433E-2</v>
      </c>
      <c r="CU101" s="35">
        <v>39534</v>
      </c>
      <c r="CV101" s="248">
        <f t="shared" si="518"/>
        <v>0.18089491606428099</v>
      </c>
      <c r="CW101" s="35">
        <v>10027</v>
      </c>
      <c r="CX101" s="248">
        <f t="shared" si="519"/>
        <v>0.2518102372034956</v>
      </c>
      <c r="CY101" s="35">
        <v>6245</v>
      </c>
      <c r="CZ101" s="248">
        <f t="shared" si="520"/>
        <v>0.28895768833849322</v>
      </c>
      <c r="DA101" s="35">
        <v>3201</v>
      </c>
      <c r="DB101" s="248">
        <f t="shared" si="521"/>
        <v>3.1914893617021267E-2</v>
      </c>
      <c r="DC101" s="35">
        <v>20021</v>
      </c>
      <c r="DD101" s="248">
        <f t="shared" si="522"/>
        <v>0.15235409232186026</v>
      </c>
      <c r="DE101" s="156">
        <v>241</v>
      </c>
      <c r="DF101" s="244">
        <f t="shared" si="523"/>
        <v>2.8870967741935485</v>
      </c>
      <c r="DG101" s="35">
        <v>226156</v>
      </c>
      <c r="DH101" s="248">
        <f t="shared" si="524"/>
        <v>-2.3952465604171191E-3</v>
      </c>
      <c r="DI101" s="35">
        <v>70605</v>
      </c>
      <c r="DJ101" s="248">
        <f t="shared" si="525"/>
        <v>-6.6614668711332037E-2</v>
      </c>
      <c r="DK101" s="35">
        <v>123903</v>
      </c>
      <c r="DL101" s="248">
        <f t="shared" si="526"/>
        <v>4.2700014306272127E-2</v>
      </c>
      <c r="DM101" s="35">
        <v>15719</v>
      </c>
      <c r="DN101" s="248">
        <f t="shared" si="527"/>
        <v>0.12915738811866961</v>
      </c>
      <c r="DO101" s="35">
        <v>14804</v>
      </c>
      <c r="DP101" s="248">
        <f t="shared" si="528"/>
        <v>-0.17544836805168762</v>
      </c>
      <c r="DQ101" s="156">
        <v>423</v>
      </c>
      <c r="DR101" s="244">
        <f t="shared" si="529"/>
        <v>0.23684210526315796</v>
      </c>
      <c r="DS101" s="35">
        <v>72580</v>
      </c>
      <c r="DT101" s="248">
        <f t="shared" si="530"/>
        <v>0.2342277998843656</v>
      </c>
      <c r="DU101" s="35">
        <v>43603</v>
      </c>
      <c r="DV101" s="248">
        <f t="shared" si="531"/>
        <v>0.21823312472060796</v>
      </c>
      <c r="DW101" s="35">
        <v>26857</v>
      </c>
      <c r="DX101" s="248">
        <f t="shared" si="532"/>
        <v>9.9885330493898028E-2</v>
      </c>
      <c r="DY101" s="35">
        <v>12943</v>
      </c>
      <c r="DZ101" s="248">
        <f t="shared" si="533"/>
        <v>0.14814157721990595</v>
      </c>
      <c r="EA101" s="35">
        <v>9372</v>
      </c>
      <c r="EB101" s="248">
        <f t="shared" si="534"/>
        <v>-2.130325814536338E-2</v>
      </c>
      <c r="EC101" s="156">
        <v>1682</v>
      </c>
      <c r="ED101" s="244">
        <f t="shared" si="535"/>
        <v>-9.2282784673502483E-2</v>
      </c>
    </row>
    <row r="102" spans="1:134" s="17" customFormat="1" outlineLevel="1" x14ac:dyDescent="0.25">
      <c r="A102" s="242"/>
      <c r="B102" s="34" t="s">
        <v>67</v>
      </c>
      <c r="C102" s="35">
        <v>1189743</v>
      </c>
      <c r="D102" s="248">
        <f t="shared" si="470"/>
        <v>0.15098139941200195</v>
      </c>
      <c r="E102" s="35">
        <v>477573</v>
      </c>
      <c r="F102" s="248">
        <f t="shared" si="471"/>
        <v>0.17292252526616969</v>
      </c>
      <c r="G102" s="35">
        <v>311729</v>
      </c>
      <c r="H102" s="248">
        <f t="shared" si="472"/>
        <v>0.13256745906314826</v>
      </c>
      <c r="I102" s="35">
        <v>189184</v>
      </c>
      <c r="J102" s="248">
        <f t="shared" si="473"/>
        <v>9.8661401318272945E-2</v>
      </c>
      <c r="K102" s="35">
        <v>232550</v>
      </c>
      <c r="L102" s="248">
        <f t="shared" si="474"/>
        <v>0.13921942282161948</v>
      </c>
      <c r="M102" s="156">
        <v>25613</v>
      </c>
      <c r="N102" s="244">
        <f t="shared" si="475"/>
        <v>-0.12109669892251729</v>
      </c>
      <c r="O102" s="35">
        <v>1067674</v>
      </c>
      <c r="P102" s="248">
        <f t="shared" si="476"/>
        <v>0.16365962808196932</v>
      </c>
      <c r="Q102" s="35">
        <v>425340</v>
      </c>
      <c r="R102" s="248">
        <f t="shared" si="477"/>
        <v>0.1745667932343804</v>
      </c>
      <c r="S102" s="35">
        <v>268352</v>
      </c>
      <c r="T102" s="248">
        <f t="shared" si="478"/>
        <v>0.13456082866504593</v>
      </c>
      <c r="U102" s="35">
        <v>180491</v>
      </c>
      <c r="V102" s="248">
        <f t="shared" si="479"/>
        <v>0.12122925156545072</v>
      </c>
      <c r="W102" s="35">
        <v>213756</v>
      </c>
      <c r="X102" s="248">
        <f t="shared" si="480"/>
        <v>0.1500234033281147</v>
      </c>
      <c r="Y102" s="156">
        <v>21105</v>
      </c>
      <c r="Z102" s="244">
        <f t="shared" si="481"/>
        <v>-6.755323849076611E-2</v>
      </c>
      <c r="AA102" s="35">
        <v>122069</v>
      </c>
      <c r="AB102" s="248">
        <f t="shared" si="482"/>
        <v>5.08423508346032E-2</v>
      </c>
      <c r="AC102" s="35">
        <v>52233</v>
      </c>
      <c r="AD102" s="248">
        <f t="shared" si="483"/>
        <v>0.15970248667850795</v>
      </c>
      <c r="AE102" s="35">
        <v>43377</v>
      </c>
      <c r="AF102" s="248">
        <f t="shared" si="484"/>
        <v>0.12038950304783547</v>
      </c>
      <c r="AG102" s="35">
        <v>8693</v>
      </c>
      <c r="AH102" s="248">
        <f t="shared" si="485"/>
        <v>-0.22515375701934215</v>
      </c>
      <c r="AI102" s="35">
        <v>18794</v>
      </c>
      <c r="AJ102" s="248">
        <f t="shared" si="486"/>
        <v>2.924424972617734E-2</v>
      </c>
      <c r="AK102" s="156">
        <v>4509</v>
      </c>
      <c r="AL102" s="244">
        <f t="shared" si="487"/>
        <v>-0.30716041794714199</v>
      </c>
      <c r="AM102" s="35">
        <v>246125</v>
      </c>
      <c r="AN102" s="248">
        <f t="shared" si="488"/>
        <v>0.15592344722320073</v>
      </c>
      <c r="AO102" s="35">
        <v>69355</v>
      </c>
      <c r="AP102" s="248">
        <f t="shared" si="489"/>
        <v>0.1306651450929246</v>
      </c>
      <c r="AQ102" s="35">
        <v>77902</v>
      </c>
      <c r="AR102" s="248">
        <f t="shared" si="490"/>
        <v>0.12536114642320584</v>
      </c>
      <c r="AS102" s="35">
        <v>84058</v>
      </c>
      <c r="AT102" s="248">
        <f t="shared" si="491"/>
        <v>0.11565619027394347</v>
      </c>
      <c r="AU102" s="35">
        <v>37390</v>
      </c>
      <c r="AV102" s="248">
        <f t="shared" si="492"/>
        <v>-2.5667752442996794E-2</v>
      </c>
      <c r="AW102" s="156">
        <v>11720</v>
      </c>
      <c r="AX102" s="244">
        <f t="shared" si="493"/>
        <v>-0.13153019636902552</v>
      </c>
      <c r="AY102" s="35">
        <v>33244</v>
      </c>
      <c r="AZ102" s="248">
        <f t="shared" si="494"/>
        <v>-3.0645866744423378E-2</v>
      </c>
      <c r="BA102" s="35">
        <v>19783</v>
      </c>
      <c r="BB102" s="248">
        <f t="shared" si="495"/>
        <v>-3.8166083236094939E-2</v>
      </c>
      <c r="BC102" s="35">
        <v>9337</v>
      </c>
      <c r="BD102" s="248">
        <f t="shared" si="496"/>
        <v>0.14902781196160464</v>
      </c>
      <c r="BE102" s="35">
        <v>1404</v>
      </c>
      <c r="BF102" s="248">
        <f t="shared" si="497"/>
        <v>-0.14128440366972472</v>
      </c>
      <c r="BG102" s="35">
        <v>2672</v>
      </c>
      <c r="BH102" s="248">
        <f t="shared" si="498"/>
        <v>-0.25757154765212564</v>
      </c>
      <c r="BI102" s="156">
        <v>499</v>
      </c>
      <c r="BJ102" s="244">
        <f t="shared" si="499"/>
        <v>-0.10412926391382404</v>
      </c>
      <c r="BK102" s="35">
        <v>80111</v>
      </c>
      <c r="BL102" s="248">
        <f t="shared" si="500"/>
        <v>0.37305681720798689</v>
      </c>
      <c r="BM102" s="35">
        <v>24659</v>
      </c>
      <c r="BN102" s="248">
        <f t="shared" si="501"/>
        <v>0.22657182650218854</v>
      </c>
      <c r="BO102" s="35">
        <v>14026</v>
      </c>
      <c r="BP102" s="248">
        <f t="shared" si="502"/>
        <v>0.57577800247163236</v>
      </c>
      <c r="BQ102" s="35">
        <v>15586</v>
      </c>
      <c r="BR102" s="248">
        <f t="shared" si="503"/>
        <v>0.11575631756031202</v>
      </c>
      <c r="BS102" s="35">
        <v>24064</v>
      </c>
      <c r="BT102" s="248">
        <f t="shared" si="504"/>
        <v>0.62517728101573589</v>
      </c>
      <c r="BU102" s="156">
        <v>2114</v>
      </c>
      <c r="BV102" s="244">
        <f t="shared" si="505"/>
        <v>2.3449367088607596</v>
      </c>
      <c r="BW102" s="35">
        <v>394264</v>
      </c>
      <c r="BX102" s="248">
        <f t="shared" si="506"/>
        <v>0.20379337929518382</v>
      </c>
      <c r="BY102" s="35">
        <v>188970</v>
      </c>
      <c r="BZ102" s="248">
        <f t="shared" si="507"/>
        <v>0.20715207420372805</v>
      </c>
      <c r="CA102" s="35">
        <v>58256</v>
      </c>
      <c r="CB102" s="248">
        <f t="shared" si="508"/>
        <v>0.25497630331753562</v>
      </c>
      <c r="CC102" s="35">
        <v>44122</v>
      </c>
      <c r="CD102" s="248">
        <f t="shared" si="509"/>
        <v>0.16539883782356046</v>
      </c>
      <c r="CE102" s="35">
        <v>100947</v>
      </c>
      <c r="CF102" s="248">
        <f t="shared" si="510"/>
        <v>0.16358711313468954</v>
      </c>
      <c r="CG102" s="156">
        <v>2859</v>
      </c>
      <c r="CH102" s="244">
        <f t="shared" si="511"/>
        <v>-0.28471353515136355</v>
      </c>
      <c r="CI102" s="35">
        <v>54222</v>
      </c>
      <c r="CJ102" s="248">
        <f t="shared" si="512"/>
        <v>0.46617273268076365</v>
      </c>
      <c r="CK102" s="35">
        <v>17513</v>
      </c>
      <c r="CL102" s="248">
        <f t="shared" si="513"/>
        <v>0.48667232597623089</v>
      </c>
      <c r="CM102" s="35">
        <v>19573</v>
      </c>
      <c r="CN102" s="248">
        <f t="shared" si="514"/>
        <v>0.39677442374937555</v>
      </c>
      <c r="CO102" s="35">
        <v>5925</v>
      </c>
      <c r="CP102" s="248">
        <f t="shared" si="515"/>
        <v>0.25929861849096714</v>
      </c>
      <c r="CQ102" s="35">
        <v>9654</v>
      </c>
      <c r="CR102" s="248">
        <f t="shared" si="516"/>
        <v>0.72269807280513909</v>
      </c>
      <c r="CS102" s="156">
        <v>1641</v>
      </c>
      <c r="CT102" s="244">
        <f t="shared" si="517"/>
        <v>0.17887931034482762</v>
      </c>
      <c r="CU102" s="35">
        <v>36236</v>
      </c>
      <c r="CV102" s="248">
        <f t="shared" si="518"/>
        <v>3.9174075136220177E-2</v>
      </c>
      <c r="CW102" s="35">
        <v>10469</v>
      </c>
      <c r="CX102" s="248">
        <f t="shared" si="519"/>
        <v>0.10130443930149369</v>
      </c>
      <c r="CY102" s="35">
        <v>5465</v>
      </c>
      <c r="CZ102" s="248">
        <f t="shared" si="520"/>
        <v>0.20136293690921092</v>
      </c>
      <c r="DA102" s="35">
        <v>2544</v>
      </c>
      <c r="DB102" s="248">
        <f t="shared" si="521"/>
        <v>-0.25132430841671571</v>
      </c>
      <c r="DC102" s="35">
        <v>17702</v>
      </c>
      <c r="DD102" s="248">
        <f t="shared" si="522"/>
        <v>3.2126406623520509E-2</v>
      </c>
      <c r="DE102" s="156">
        <v>9</v>
      </c>
      <c r="DF102" s="244" t="str">
        <f t="shared" si="523"/>
        <v>-</v>
      </c>
      <c r="DG102" s="35">
        <v>87299</v>
      </c>
      <c r="DH102" s="248">
        <f t="shared" si="524"/>
        <v>-0.12644218742182423</v>
      </c>
      <c r="DI102" s="35">
        <v>25769</v>
      </c>
      <c r="DJ102" s="248">
        <f t="shared" si="525"/>
        <v>-3.2804113650865108E-2</v>
      </c>
      <c r="DK102" s="35">
        <v>49090</v>
      </c>
      <c r="DL102" s="248">
        <f t="shared" si="526"/>
        <v>-0.1673310151810703</v>
      </c>
      <c r="DM102" s="35">
        <v>5058</v>
      </c>
      <c r="DN102" s="248">
        <f t="shared" si="527"/>
        <v>-0.20484200597390345</v>
      </c>
      <c r="DO102" s="35">
        <v>7479</v>
      </c>
      <c r="DP102" s="248">
        <f t="shared" si="528"/>
        <v>-0.11386255924170618</v>
      </c>
      <c r="DQ102" s="156">
        <v>405</v>
      </c>
      <c r="DR102" s="244">
        <f t="shared" si="529"/>
        <v>0.26168224299065423</v>
      </c>
      <c r="DS102" s="35">
        <v>72906</v>
      </c>
      <c r="DT102" s="248">
        <f t="shared" si="530"/>
        <v>0.28202152352817045</v>
      </c>
      <c r="DU102" s="35">
        <v>51583</v>
      </c>
      <c r="DV102" s="248">
        <f t="shared" si="531"/>
        <v>0.33898349081092305</v>
      </c>
      <c r="DW102" s="35">
        <v>27685</v>
      </c>
      <c r="DX102" s="248">
        <f t="shared" si="532"/>
        <v>0.27263951457203284</v>
      </c>
      <c r="DY102" s="35">
        <v>12950</v>
      </c>
      <c r="DZ102" s="248">
        <f t="shared" si="533"/>
        <v>6.5054691997697089E-2</v>
      </c>
      <c r="EA102" s="35">
        <v>10309</v>
      </c>
      <c r="EB102" s="248">
        <f t="shared" si="534"/>
        <v>0.3105771675565725</v>
      </c>
      <c r="EC102" s="156">
        <v>1857</v>
      </c>
      <c r="ED102" s="244">
        <f t="shared" si="535"/>
        <v>8.0279232111692744E-2</v>
      </c>
    </row>
    <row r="103" spans="1:134" s="17" customFormat="1" outlineLevel="1" x14ac:dyDescent="0.25">
      <c r="A103" s="242"/>
      <c r="B103" s="34" t="s">
        <v>69</v>
      </c>
      <c r="C103" s="35">
        <v>1067420</v>
      </c>
      <c r="D103" s="248">
        <f t="shared" si="470"/>
        <v>0.14307192951081427</v>
      </c>
      <c r="E103" s="35">
        <v>414506</v>
      </c>
      <c r="F103" s="248">
        <f t="shared" si="471"/>
        <v>0.13606862906320227</v>
      </c>
      <c r="G103" s="35">
        <v>267345</v>
      </c>
      <c r="H103" s="248">
        <f t="shared" si="472"/>
        <v>0.16639107880649373</v>
      </c>
      <c r="I103" s="35">
        <v>170387</v>
      </c>
      <c r="J103" s="248">
        <f t="shared" si="473"/>
        <v>0.14670767491318282</v>
      </c>
      <c r="K103" s="35">
        <v>209171</v>
      </c>
      <c r="L103" s="248">
        <f t="shared" si="474"/>
        <v>0.10635023060974058</v>
      </c>
      <c r="M103" s="156">
        <v>19739</v>
      </c>
      <c r="N103" s="244">
        <f t="shared" si="475"/>
        <v>0.33660617551462613</v>
      </c>
      <c r="O103" s="35">
        <v>928668</v>
      </c>
      <c r="P103" s="248">
        <f t="shared" si="476"/>
        <v>0.13739471663357783</v>
      </c>
      <c r="Q103" s="35">
        <v>352911</v>
      </c>
      <c r="R103" s="248">
        <f t="shared" si="477"/>
        <v>0.1217768595041322</v>
      </c>
      <c r="S103" s="35">
        <v>216684</v>
      </c>
      <c r="T103" s="248">
        <f t="shared" si="478"/>
        <v>0.144423494367246</v>
      </c>
      <c r="U103" s="35">
        <v>160747</v>
      </c>
      <c r="V103" s="248">
        <f t="shared" si="479"/>
        <v>0.15387155357437665</v>
      </c>
      <c r="W103" s="35">
        <v>189947</v>
      </c>
      <c r="X103" s="248">
        <f t="shared" si="480"/>
        <v>0.14368719254830409</v>
      </c>
      <c r="Y103" s="156">
        <v>13944</v>
      </c>
      <c r="Z103" s="244">
        <f t="shared" si="481"/>
        <v>0.24544480171489824</v>
      </c>
      <c r="AA103" s="35">
        <v>138751</v>
      </c>
      <c r="AB103" s="248">
        <f t="shared" si="482"/>
        <v>0.18256044864528564</v>
      </c>
      <c r="AC103" s="35">
        <v>61595</v>
      </c>
      <c r="AD103" s="248">
        <f t="shared" si="483"/>
        <v>0.22555164249189197</v>
      </c>
      <c r="AE103" s="35">
        <v>50661</v>
      </c>
      <c r="AF103" s="248">
        <f t="shared" si="484"/>
        <v>0.27071837062305604</v>
      </c>
      <c r="AG103" s="35">
        <v>9640</v>
      </c>
      <c r="AH103" s="248">
        <f t="shared" si="485"/>
        <v>3.9241052177662716E-2</v>
      </c>
      <c r="AI103" s="35">
        <v>19224</v>
      </c>
      <c r="AJ103" s="248">
        <f t="shared" si="486"/>
        <v>-0.1635192759550953</v>
      </c>
      <c r="AK103" s="156">
        <v>5795</v>
      </c>
      <c r="AL103" s="244">
        <f t="shared" si="487"/>
        <v>0.62234042553191493</v>
      </c>
      <c r="AM103" s="35">
        <v>218079</v>
      </c>
      <c r="AN103" s="248">
        <f t="shared" si="488"/>
        <v>0.16807802934134619</v>
      </c>
      <c r="AO103" s="35">
        <v>52838</v>
      </c>
      <c r="AP103" s="248">
        <f t="shared" si="489"/>
        <v>0.15702805089013938</v>
      </c>
      <c r="AQ103" s="35">
        <v>60485</v>
      </c>
      <c r="AR103" s="248">
        <f t="shared" si="490"/>
        <v>8.1518435074920514E-2</v>
      </c>
      <c r="AS103" s="35">
        <v>71462</v>
      </c>
      <c r="AT103" s="248">
        <f t="shared" si="491"/>
        <v>0.17223844362061613</v>
      </c>
      <c r="AU103" s="35">
        <v>28096</v>
      </c>
      <c r="AV103" s="248">
        <f t="shared" si="492"/>
        <v>0.39801960491615662</v>
      </c>
      <c r="AW103" s="156">
        <v>6396</v>
      </c>
      <c r="AX103" s="244">
        <f t="shared" si="493"/>
        <v>0.41692512184315467</v>
      </c>
      <c r="AY103" s="35">
        <v>29029</v>
      </c>
      <c r="AZ103" s="248">
        <f t="shared" si="494"/>
        <v>0.12406582768635044</v>
      </c>
      <c r="BA103" s="35">
        <v>16723</v>
      </c>
      <c r="BB103" s="248">
        <f t="shared" si="495"/>
        <v>0.18275691350166201</v>
      </c>
      <c r="BC103" s="35">
        <v>7993</v>
      </c>
      <c r="BD103" s="248">
        <f t="shared" si="496"/>
        <v>5.4207333157478166E-2</v>
      </c>
      <c r="BE103" s="35">
        <v>1263</v>
      </c>
      <c r="BF103" s="248">
        <f t="shared" si="497"/>
        <v>1.6908212560386549E-2</v>
      </c>
      <c r="BG103" s="35">
        <v>2485</v>
      </c>
      <c r="BH103" s="248">
        <f t="shared" si="498"/>
        <v>-9.56556396970909E-3</v>
      </c>
      <c r="BI103" s="156">
        <v>412</v>
      </c>
      <c r="BJ103" s="244">
        <f t="shared" si="499"/>
        <v>0.24471299093655596</v>
      </c>
      <c r="BK103" s="35">
        <v>49388</v>
      </c>
      <c r="BL103" s="248">
        <f t="shared" si="500"/>
        <v>-0.11844923604169644</v>
      </c>
      <c r="BM103" s="35">
        <v>14916</v>
      </c>
      <c r="BN103" s="248">
        <f t="shared" si="501"/>
        <v>-0.18362432269717033</v>
      </c>
      <c r="BO103" s="35">
        <v>9449</v>
      </c>
      <c r="BP103" s="248">
        <f t="shared" si="502"/>
        <v>1.6021505376344169E-2</v>
      </c>
      <c r="BQ103" s="35">
        <v>13004</v>
      </c>
      <c r="BR103" s="248">
        <f t="shared" si="503"/>
        <v>-3.5812263661303523E-2</v>
      </c>
      <c r="BS103" s="35">
        <v>12322</v>
      </c>
      <c r="BT103" s="248">
        <f t="shared" si="504"/>
        <v>-0.20152928978745466</v>
      </c>
      <c r="BU103" s="156">
        <v>1093</v>
      </c>
      <c r="BV103" s="244">
        <f t="shared" si="505"/>
        <v>0.14330543933054396</v>
      </c>
      <c r="BW103" s="35">
        <v>391682</v>
      </c>
      <c r="BX103" s="248">
        <f t="shared" si="506"/>
        <v>0.15440636853692835</v>
      </c>
      <c r="BY103" s="35">
        <v>177010</v>
      </c>
      <c r="BZ103" s="248">
        <f t="shared" si="507"/>
        <v>0.1344758633065859</v>
      </c>
      <c r="CA103" s="35">
        <v>68710</v>
      </c>
      <c r="CB103" s="248">
        <f t="shared" si="508"/>
        <v>0.25248363987677491</v>
      </c>
      <c r="CC103" s="35">
        <v>41017</v>
      </c>
      <c r="CD103" s="248">
        <f t="shared" si="509"/>
        <v>0.15061153500897673</v>
      </c>
      <c r="CE103" s="35">
        <v>101484</v>
      </c>
      <c r="CF103" s="248">
        <f t="shared" si="510"/>
        <v>0.13660443289616619</v>
      </c>
      <c r="CG103" s="156">
        <v>1973</v>
      </c>
      <c r="CH103" s="244">
        <f t="shared" si="511"/>
        <v>0.2377666248431618</v>
      </c>
      <c r="CI103" s="35">
        <v>47107</v>
      </c>
      <c r="CJ103" s="248">
        <f t="shared" si="512"/>
        <v>0.18044905527990784</v>
      </c>
      <c r="CK103" s="35">
        <v>14119</v>
      </c>
      <c r="CL103" s="248">
        <f t="shared" si="513"/>
        <v>-1.0612706947785711E-3</v>
      </c>
      <c r="CM103" s="35">
        <v>17103</v>
      </c>
      <c r="CN103" s="248">
        <f t="shared" si="514"/>
        <v>0.17023605884365378</v>
      </c>
      <c r="CO103" s="35">
        <v>5218</v>
      </c>
      <c r="CP103" s="248">
        <f t="shared" si="515"/>
        <v>0.3087534487083019</v>
      </c>
      <c r="CQ103" s="35">
        <v>8831</v>
      </c>
      <c r="CR103" s="248">
        <f t="shared" si="516"/>
        <v>0.48146284180506616</v>
      </c>
      <c r="CS103" s="156">
        <v>1877</v>
      </c>
      <c r="CT103" s="244">
        <f t="shared" si="517"/>
        <v>0.49205087440381567</v>
      </c>
      <c r="CU103" s="35">
        <v>38297</v>
      </c>
      <c r="CV103" s="248">
        <f t="shared" si="518"/>
        <v>-4.1761282071361983E-4</v>
      </c>
      <c r="CW103" s="35">
        <v>10236</v>
      </c>
      <c r="CX103" s="248">
        <f t="shared" si="519"/>
        <v>-4.9935028772971957E-2</v>
      </c>
      <c r="CY103" s="35">
        <v>4838</v>
      </c>
      <c r="CZ103" s="248">
        <f t="shared" si="520"/>
        <v>-0.1429583702391497</v>
      </c>
      <c r="DA103" s="35">
        <v>2744</v>
      </c>
      <c r="DB103" s="248">
        <f t="shared" si="521"/>
        <v>-0.17124735729386897</v>
      </c>
      <c r="DC103" s="35">
        <v>20457</v>
      </c>
      <c r="DD103" s="248">
        <f t="shared" si="522"/>
        <v>9.1447473723523354E-2</v>
      </c>
      <c r="DE103" s="156">
        <v>54</v>
      </c>
      <c r="DF103" s="244" t="str">
        <f t="shared" si="523"/>
        <v>-</v>
      </c>
      <c r="DG103" s="35">
        <v>26209</v>
      </c>
      <c r="DH103" s="248">
        <f t="shared" si="524"/>
        <v>0.12325890369862424</v>
      </c>
      <c r="DI103" s="35">
        <v>4431</v>
      </c>
      <c r="DJ103" s="248">
        <f t="shared" si="525"/>
        <v>0.22437137330754342</v>
      </c>
      <c r="DK103" s="35">
        <v>17090</v>
      </c>
      <c r="DL103" s="248">
        <f t="shared" si="526"/>
        <v>3.3002901353965219E-2</v>
      </c>
      <c r="DM103" s="35">
        <v>2615</v>
      </c>
      <c r="DN103" s="248">
        <f t="shared" si="527"/>
        <v>0.75268096514745308</v>
      </c>
      <c r="DO103" s="35">
        <v>2166</v>
      </c>
      <c r="DP103" s="248">
        <f t="shared" si="528"/>
        <v>0.31034482758620685</v>
      </c>
      <c r="DQ103" s="156">
        <v>169</v>
      </c>
      <c r="DR103" s="244">
        <f t="shared" si="529"/>
        <v>1.8644067796610169</v>
      </c>
      <c r="DS103" s="35">
        <v>70554</v>
      </c>
      <c r="DT103" s="248">
        <f t="shared" si="530"/>
        <v>0.2347135207028106</v>
      </c>
      <c r="DU103" s="35">
        <v>45622</v>
      </c>
      <c r="DV103" s="248">
        <f t="shared" si="531"/>
        <v>0.23023406320785234</v>
      </c>
      <c r="DW103" s="35">
        <v>24432</v>
      </c>
      <c r="DX103" s="248">
        <f t="shared" si="532"/>
        <v>0.27822538453489587</v>
      </c>
      <c r="DY103" s="35">
        <v>13561</v>
      </c>
      <c r="DZ103" s="248">
        <f t="shared" si="533"/>
        <v>9.548428790693908E-2</v>
      </c>
      <c r="EA103" s="35">
        <v>9974</v>
      </c>
      <c r="EB103" s="248">
        <f t="shared" si="534"/>
        <v>8.6847553666775656E-2</v>
      </c>
      <c r="EC103" s="156">
        <v>1578</v>
      </c>
      <c r="ED103" s="244">
        <f t="shared" si="535"/>
        <v>9.8121085594989665E-2</v>
      </c>
    </row>
    <row r="104" spans="1:134" s="17" customFormat="1" outlineLevel="1" x14ac:dyDescent="0.25">
      <c r="A104" s="242"/>
      <c r="B104" s="34" t="s">
        <v>71</v>
      </c>
      <c r="C104" s="35">
        <v>1090729</v>
      </c>
      <c r="D104" s="248">
        <f t="shared" si="470"/>
        <v>0.17027869424103437</v>
      </c>
      <c r="E104" s="35">
        <v>424357</v>
      </c>
      <c r="F104" s="248">
        <f t="shared" si="471"/>
        <v>0.18183235997738589</v>
      </c>
      <c r="G104" s="35">
        <v>276614</v>
      </c>
      <c r="H104" s="248">
        <f t="shared" si="472"/>
        <v>0.24908107327029549</v>
      </c>
      <c r="I104" s="35">
        <v>167083</v>
      </c>
      <c r="J104" s="248">
        <f t="shared" si="473"/>
        <v>7.578245220940949E-2</v>
      </c>
      <c r="K104" s="35">
        <v>218963</v>
      </c>
      <c r="L104" s="248">
        <f t="shared" si="474"/>
        <v>0.11917953855432772</v>
      </c>
      <c r="M104" s="156">
        <v>17459</v>
      </c>
      <c r="N104" s="244">
        <f t="shared" si="475"/>
        <v>0.36558466953461077</v>
      </c>
      <c r="O104" s="35">
        <v>944089</v>
      </c>
      <c r="P104" s="248">
        <f t="shared" si="476"/>
        <v>0.17862912387672503</v>
      </c>
      <c r="Q104" s="35">
        <v>361200</v>
      </c>
      <c r="R104" s="248">
        <f t="shared" si="477"/>
        <v>0.20898909499869456</v>
      </c>
      <c r="S104" s="35">
        <v>226870</v>
      </c>
      <c r="T104" s="248">
        <f t="shared" si="478"/>
        <v>0.24611396117806028</v>
      </c>
      <c r="U104" s="35">
        <v>154380</v>
      </c>
      <c r="V104" s="248">
        <f t="shared" si="479"/>
        <v>9.4940210221711618E-2</v>
      </c>
      <c r="W104" s="35">
        <v>195829</v>
      </c>
      <c r="X104" s="248">
        <f t="shared" si="480"/>
        <v>0.12122044922333486</v>
      </c>
      <c r="Y104" s="156">
        <v>12265</v>
      </c>
      <c r="Z104" s="244">
        <f t="shared" si="481"/>
        <v>0.34337349397590367</v>
      </c>
      <c r="AA104" s="35">
        <v>146640</v>
      </c>
      <c r="AB104" s="248">
        <f t="shared" si="482"/>
        <v>0.11922698234607187</v>
      </c>
      <c r="AC104" s="35">
        <v>63157</v>
      </c>
      <c r="AD104" s="248">
        <f t="shared" si="483"/>
        <v>4.7292927617942127E-2</v>
      </c>
      <c r="AE104" s="35">
        <v>49744</v>
      </c>
      <c r="AF104" s="248">
        <f t="shared" si="484"/>
        <v>0.26276241971923953</v>
      </c>
      <c r="AG104" s="35">
        <v>12703</v>
      </c>
      <c r="AH104" s="248">
        <f t="shared" si="485"/>
        <v>-0.1129189944134078</v>
      </c>
      <c r="AI104" s="35">
        <v>23134</v>
      </c>
      <c r="AJ104" s="248">
        <f t="shared" si="486"/>
        <v>0.10214387803716063</v>
      </c>
      <c r="AK104" s="156">
        <v>5194</v>
      </c>
      <c r="AL104" s="244">
        <f t="shared" si="487"/>
        <v>0.42106703146374835</v>
      </c>
      <c r="AM104" s="35">
        <v>214017</v>
      </c>
      <c r="AN104" s="248">
        <f t="shared" si="488"/>
        <v>0.14912775245244125</v>
      </c>
      <c r="AO104" s="35">
        <v>57433</v>
      </c>
      <c r="AP104" s="248">
        <f t="shared" si="489"/>
        <v>0.32891387847656062</v>
      </c>
      <c r="AQ104" s="35">
        <v>62355</v>
      </c>
      <c r="AR104" s="248">
        <f t="shared" si="490"/>
        <v>0.22743646778606719</v>
      </c>
      <c r="AS104" s="35">
        <v>68847</v>
      </c>
      <c r="AT104" s="248">
        <f t="shared" si="491"/>
        <v>4.420518207282953E-3</v>
      </c>
      <c r="AU104" s="35">
        <v>21358</v>
      </c>
      <c r="AV104" s="248">
        <f t="shared" si="492"/>
        <v>7.7489657955806646E-2</v>
      </c>
      <c r="AW104" s="156">
        <v>5190</v>
      </c>
      <c r="AX104" s="244">
        <f t="shared" si="493"/>
        <v>0.58473282442748098</v>
      </c>
      <c r="AY104" s="35">
        <v>28305</v>
      </c>
      <c r="AZ104" s="248">
        <f t="shared" si="494"/>
        <v>0.14165288589521241</v>
      </c>
      <c r="BA104" s="35">
        <v>14152</v>
      </c>
      <c r="BB104" s="248">
        <f t="shared" si="495"/>
        <v>3.4049393540844575E-2</v>
      </c>
      <c r="BC104" s="35">
        <v>9429</v>
      </c>
      <c r="BD104" s="248">
        <f t="shared" si="496"/>
        <v>0.39688888888888885</v>
      </c>
      <c r="BE104" s="35">
        <v>1157</v>
      </c>
      <c r="BF104" s="248">
        <f t="shared" si="497"/>
        <v>7.6279069767441809E-2</v>
      </c>
      <c r="BG104" s="35">
        <v>3237</v>
      </c>
      <c r="BH104" s="248">
        <f t="shared" si="498"/>
        <v>0.20022246941045596</v>
      </c>
      <c r="BI104" s="156">
        <v>729</v>
      </c>
      <c r="BJ104" s="244">
        <f t="shared" si="499"/>
        <v>0.30879712746858168</v>
      </c>
      <c r="BK104" s="35">
        <v>37469</v>
      </c>
      <c r="BL104" s="248">
        <f t="shared" si="500"/>
        <v>7.895873527802566E-2</v>
      </c>
      <c r="BM104" s="35">
        <v>10903</v>
      </c>
      <c r="BN104" s="248">
        <f t="shared" si="501"/>
        <v>-8.1870281087964569E-3</v>
      </c>
      <c r="BO104" s="35">
        <v>6104</v>
      </c>
      <c r="BP104" s="248">
        <f t="shared" si="502"/>
        <v>0.11447872923133096</v>
      </c>
      <c r="BQ104" s="35">
        <v>9374</v>
      </c>
      <c r="BR104" s="248">
        <f t="shared" si="503"/>
        <v>0.41068472535741152</v>
      </c>
      <c r="BS104" s="35">
        <v>10625</v>
      </c>
      <c r="BT104" s="248">
        <f t="shared" si="504"/>
        <v>-4.1238043674426961E-2</v>
      </c>
      <c r="BU104" s="156">
        <v>638</v>
      </c>
      <c r="BV104" s="244">
        <f t="shared" si="505"/>
        <v>7.0469798657718075E-2</v>
      </c>
      <c r="BW104" s="35">
        <v>410546</v>
      </c>
      <c r="BX104" s="248">
        <f t="shared" si="506"/>
        <v>0.20649110588014019</v>
      </c>
      <c r="BY104" s="35">
        <v>184228</v>
      </c>
      <c r="BZ104" s="248">
        <f t="shared" si="507"/>
        <v>0.23165171348727753</v>
      </c>
      <c r="CA104" s="35">
        <v>71585</v>
      </c>
      <c r="CB104" s="248">
        <f t="shared" si="508"/>
        <v>0.23479895813568374</v>
      </c>
      <c r="CC104" s="35">
        <v>39862</v>
      </c>
      <c r="CD104" s="248">
        <f t="shared" si="509"/>
        <v>0.21838799400923059</v>
      </c>
      <c r="CE104" s="35">
        <v>111756</v>
      </c>
      <c r="CF104" s="248">
        <f t="shared" si="510"/>
        <v>0.15067646877123608</v>
      </c>
      <c r="CG104" s="156">
        <v>2421</v>
      </c>
      <c r="CH104" s="244">
        <f t="shared" si="511"/>
        <v>0.40266512166859791</v>
      </c>
      <c r="CI104" s="35">
        <v>40417</v>
      </c>
      <c r="CJ104" s="248">
        <f t="shared" si="512"/>
        <v>0.39047717342691035</v>
      </c>
      <c r="CK104" s="35">
        <v>12099</v>
      </c>
      <c r="CL104" s="248">
        <f t="shared" si="513"/>
        <v>0.34001550559308891</v>
      </c>
      <c r="CM104" s="35">
        <v>14763</v>
      </c>
      <c r="CN104" s="248">
        <f t="shared" si="514"/>
        <v>0.29194014176949334</v>
      </c>
      <c r="CO104" s="35">
        <v>4816</v>
      </c>
      <c r="CP104" s="248">
        <f t="shared" si="515"/>
        <v>0.45016561276723888</v>
      </c>
      <c r="CQ104" s="35">
        <v>7343</v>
      </c>
      <c r="CR104" s="248">
        <f t="shared" si="516"/>
        <v>0.59665144596651443</v>
      </c>
      <c r="CS104" s="156">
        <v>1302</v>
      </c>
      <c r="CT104" s="244">
        <f t="shared" si="517"/>
        <v>0.28149606299212593</v>
      </c>
      <c r="CU104" s="35">
        <v>50406</v>
      </c>
      <c r="CV104" s="248">
        <f t="shared" si="518"/>
        <v>-1.4795848562437652E-2</v>
      </c>
      <c r="CW104" s="35">
        <v>12699</v>
      </c>
      <c r="CX104" s="248">
        <f t="shared" si="519"/>
        <v>-7.5831453314897046E-2</v>
      </c>
      <c r="CY104" s="35">
        <v>7384</v>
      </c>
      <c r="CZ104" s="248">
        <f t="shared" si="520"/>
        <v>0.26222222222222213</v>
      </c>
      <c r="DA104" s="35">
        <v>3684</v>
      </c>
      <c r="DB104" s="248">
        <f t="shared" si="521"/>
        <v>-0.38031959629941126</v>
      </c>
      <c r="DC104" s="35">
        <v>26620</v>
      </c>
      <c r="DD104" s="248">
        <f t="shared" si="522"/>
        <v>3.3104358287732394E-2</v>
      </c>
      <c r="DE104" s="156">
        <v>0</v>
      </c>
      <c r="DF104" s="244" t="str">
        <f t="shared" si="523"/>
        <v>-</v>
      </c>
      <c r="DG104" s="35">
        <v>31129</v>
      </c>
      <c r="DH104" s="248">
        <f t="shared" si="524"/>
        <v>0.16461521194208539</v>
      </c>
      <c r="DI104" s="35">
        <v>4671</v>
      </c>
      <c r="DJ104" s="248">
        <f t="shared" si="525"/>
        <v>0.1063477025106585</v>
      </c>
      <c r="DK104" s="35">
        <v>22102</v>
      </c>
      <c r="DL104" s="248">
        <f t="shared" si="526"/>
        <v>0.13992469957192233</v>
      </c>
      <c r="DM104" s="35">
        <v>2511</v>
      </c>
      <c r="DN104" s="248">
        <f t="shared" si="527"/>
        <v>0.20431654676259003</v>
      </c>
      <c r="DO104" s="35">
        <v>1985</v>
      </c>
      <c r="DP104" s="248">
        <f t="shared" si="528"/>
        <v>0.79800724637681153</v>
      </c>
      <c r="DQ104" s="156">
        <v>302</v>
      </c>
      <c r="DR104" s="244">
        <f t="shared" si="529"/>
        <v>2.8717948717948718</v>
      </c>
      <c r="DS104" s="35">
        <v>80138</v>
      </c>
      <c r="DT104" s="248">
        <f t="shared" si="530"/>
        <v>0.3693887664257276</v>
      </c>
      <c r="DU104" s="35">
        <v>50132</v>
      </c>
      <c r="DV104" s="248">
        <f t="shared" si="531"/>
        <v>0.25170407730144073</v>
      </c>
      <c r="DW104" s="35">
        <v>27270</v>
      </c>
      <c r="DX104" s="248">
        <f t="shared" si="532"/>
        <v>0.3865866680225758</v>
      </c>
      <c r="DY104" s="35">
        <v>12752</v>
      </c>
      <c r="DZ104" s="248">
        <f t="shared" si="533"/>
        <v>0.20097946882652096</v>
      </c>
      <c r="EA104" s="35">
        <v>9120</v>
      </c>
      <c r="EB104" s="248">
        <f t="shared" si="534"/>
        <v>1.2096326711796612E-2</v>
      </c>
      <c r="EC104" s="156">
        <v>1248</v>
      </c>
      <c r="ED104" s="244">
        <f t="shared" si="535"/>
        <v>4.435146443514637E-2</v>
      </c>
    </row>
    <row r="105" spans="1:134" s="17" customFormat="1" outlineLevel="1" x14ac:dyDescent="0.25">
      <c r="A105" s="242"/>
      <c r="B105" s="34" t="s">
        <v>73</v>
      </c>
      <c r="C105" s="35">
        <v>1344306</v>
      </c>
      <c r="D105" s="248">
        <f t="shared" si="470"/>
        <v>0.18659453390425207</v>
      </c>
      <c r="E105" s="35">
        <v>520278</v>
      </c>
      <c r="F105" s="248">
        <f t="shared" si="471"/>
        <v>0.25919203066914509</v>
      </c>
      <c r="G105" s="35">
        <v>357814</v>
      </c>
      <c r="H105" s="248">
        <f t="shared" si="472"/>
        <v>0.22943238042880698</v>
      </c>
      <c r="I105" s="35">
        <v>214111</v>
      </c>
      <c r="J105" s="248">
        <f t="shared" si="473"/>
        <v>0.11558561328004924</v>
      </c>
      <c r="K105" s="35">
        <v>263014</v>
      </c>
      <c r="L105" s="248">
        <f t="shared" si="474"/>
        <v>0.15442586829711491</v>
      </c>
      <c r="M105" s="156">
        <v>19470</v>
      </c>
      <c r="N105" s="244">
        <f t="shared" si="475"/>
        <v>1.3323618195066E-2</v>
      </c>
      <c r="O105" s="35">
        <v>1139856</v>
      </c>
      <c r="P105" s="248">
        <f t="shared" si="476"/>
        <v>0.19441947023947992</v>
      </c>
      <c r="Q105" s="35">
        <v>442807</v>
      </c>
      <c r="R105" s="248">
        <f t="shared" si="477"/>
        <v>0.27492514108027177</v>
      </c>
      <c r="S105" s="35">
        <v>286942</v>
      </c>
      <c r="T105" s="248">
        <f t="shared" si="478"/>
        <v>0.21789435708070704</v>
      </c>
      <c r="U105" s="35">
        <v>193085</v>
      </c>
      <c r="V105" s="248">
        <f t="shared" si="479"/>
        <v>0.15293899875800143</v>
      </c>
      <c r="W105" s="35">
        <v>227375</v>
      </c>
      <c r="X105" s="248">
        <f t="shared" si="480"/>
        <v>0.15919530560951123</v>
      </c>
      <c r="Y105" s="156">
        <v>12636</v>
      </c>
      <c r="Z105" s="244">
        <f t="shared" si="481"/>
        <v>2.5815879201169123E-2</v>
      </c>
      <c r="AA105" s="35">
        <v>204450</v>
      </c>
      <c r="AB105" s="248">
        <f t="shared" si="482"/>
        <v>0.14478812040852884</v>
      </c>
      <c r="AC105" s="35">
        <v>77470</v>
      </c>
      <c r="AD105" s="248">
        <f t="shared" si="483"/>
        <v>0.1762115875136645</v>
      </c>
      <c r="AE105" s="35">
        <v>70873</v>
      </c>
      <c r="AF105" s="248">
        <f t="shared" si="484"/>
        <v>0.27851138290579791</v>
      </c>
      <c r="AG105" s="35">
        <v>21026</v>
      </c>
      <c r="AH105" s="248">
        <f t="shared" si="485"/>
        <v>-0.14021672459619705</v>
      </c>
      <c r="AI105" s="35">
        <v>35639</v>
      </c>
      <c r="AJ105" s="248">
        <f t="shared" si="486"/>
        <v>0.12493292509706122</v>
      </c>
      <c r="AK105" s="156">
        <v>6834</v>
      </c>
      <c r="AL105" s="244">
        <f t="shared" si="487"/>
        <v>-8.9907192575405803E-3</v>
      </c>
      <c r="AM105" s="35">
        <v>232128</v>
      </c>
      <c r="AN105" s="248">
        <f t="shared" si="488"/>
        <v>0.18579667649177289</v>
      </c>
      <c r="AO105" s="35">
        <v>64806</v>
      </c>
      <c r="AP105" s="248">
        <f t="shared" si="489"/>
        <v>0.52019704433497527</v>
      </c>
      <c r="AQ105" s="35">
        <v>72922</v>
      </c>
      <c r="AR105" s="248">
        <f t="shared" si="490"/>
        <v>0.32349631565574066</v>
      </c>
      <c r="AS105" s="35">
        <v>74834</v>
      </c>
      <c r="AT105" s="248">
        <f t="shared" si="491"/>
        <v>1.2844871417485582E-3</v>
      </c>
      <c r="AU105" s="35">
        <v>30843</v>
      </c>
      <c r="AV105" s="248">
        <f t="shared" si="492"/>
        <v>0.78758548742320622</v>
      </c>
      <c r="AW105" s="156">
        <v>5480</v>
      </c>
      <c r="AX105" s="244">
        <f t="shared" si="493"/>
        <v>0.19781420765027313</v>
      </c>
      <c r="AY105" s="35">
        <v>46050</v>
      </c>
      <c r="AZ105" s="248">
        <f t="shared" si="494"/>
        <v>0.22836031902691456</v>
      </c>
      <c r="BA105" s="35">
        <v>24447</v>
      </c>
      <c r="BB105" s="248">
        <f t="shared" si="495"/>
        <v>0.42357188610027374</v>
      </c>
      <c r="BC105" s="35">
        <v>13366</v>
      </c>
      <c r="BD105" s="248">
        <f t="shared" si="496"/>
        <v>5.5182758348464533E-2</v>
      </c>
      <c r="BE105" s="35">
        <v>2125</v>
      </c>
      <c r="BF105" s="248">
        <f t="shared" si="497"/>
        <v>0.10966057441253274</v>
      </c>
      <c r="BG105" s="35">
        <v>5448</v>
      </c>
      <c r="BH105" s="248">
        <f t="shared" si="498"/>
        <v>0.14381692210791508</v>
      </c>
      <c r="BI105" s="156">
        <v>705</v>
      </c>
      <c r="BJ105" s="244">
        <f t="shared" si="499"/>
        <v>0.4213709677419355</v>
      </c>
      <c r="BK105" s="35">
        <v>64127</v>
      </c>
      <c r="BL105" s="248">
        <f t="shared" si="500"/>
        <v>0.22585640006117136</v>
      </c>
      <c r="BM105" s="35">
        <v>16344</v>
      </c>
      <c r="BN105" s="248">
        <f t="shared" si="501"/>
        <v>0.18865454545454541</v>
      </c>
      <c r="BO105" s="35">
        <v>10085</v>
      </c>
      <c r="BP105" s="248">
        <f t="shared" si="502"/>
        <v>1.290706910246131E-3</v>
      </c>
      <c r="BQ105" s="35">
        <v>20259</v>
      </c>
      <c r="BR105" s="248">
        <f t="shared" si="503"/>
        <v>0.60721935739785793</v>
      </c>
      <c r="BS105" s="35">
        <v>18116</v>
      </c>
      <c r="BT105" s="248">
        <f t="shared" si="504"/>
        <v>0.18988505747126427</v>
      </c>
      <c r="BU105" s="156">
        <v>766</v>
      </c>
      <c r="BV105" s="244">
        <f t="shared" si="505"/>
        <v>0.18209876543209869</v>
      </c>
      <c r="BW105" s="35">
        <v>457581</v>
      </c>
      <c r="BX105" s="248">
        <f t="shared" si="506"/>
        <v>0.17428727605878858</v>
      </c>
      <c r="BY105" s="35">
        <v>217086</v>
      </c>
      <c r="BZ105" s="248">
        <f t="shared" si="507"/>
        <v>0.24352563111134029</v>
      </c>
      <c r="CA105" s="35">
        <v>77485</v>
      </c>
      <c r="CB105" s="248">
        <f t="shared" si="508"/>
        <v>0.26365830588081796</v>
      </c>
      <c r="CC105" s="35">
        <v>47835</v>
      </c>
      <c r="CD105" s="248">
        <f t="shared" si="509"/>
        <v>0.16135375949889541</v>
      </c>
      <c r="CE105" s="35">
        <v>114159</v>
      </c>
      <c r="CF105" s="248">
        <f t="shared" si="510"/>
        <v>3.4620578399296775E-2</v>
      </c>
      <c r="CG105" s="156">
        <v>450</v>
      </c>
      <c r="CH105" s="244">
        <f t="shared" si="511"/>
        <v>-0.79243542435424352</v>
      </c>
      <c r="CI105" s="35">
        <v>66660</v>
      </c>
      <c r="CJ105" s="248">
        <f t="shared" si="512"/>
        <v>0.26372063925382472</v>
      </c>
      <c r="CK105" s="35">
        <v>20405</v>
      </c>
      <c r="CL105" s="248">
        <f t="shared" si="513"/>
        <v>0.22988367187029102</v>
      </c>
      <c r="CM105" s="35">
        <v>27569</v>
      </c>
      <c r="CN105" s="248">
        <f t="shared" si="514"/>
        <v>0.19176068819435432</v>
      </c>
      <c r="CO105" s="35">
        <v>6447</v>
      </c>
      <c r="CP105" s="248">
        <f t="shared" si="515"/>
        <v>0.74857607811228632</v>
      </c>
      <c r="CQ105" s="35">
        <v>9941</v>
      </c>
      <c r="CR105" s="248">
        <f t="shared" si="516"/>
        <v>0.28420100762175426</v>
      </c>
      <c r="CS105" s="156">
        <v>2559</v>
      </c>
      <c r="CT105" s="244">
        <f t="shared" si="517"/>
        <v>0.70941883767535074</v>
      </c>
      <c r="CU105" s="35">
        <v>51025</v>
      </c>
      <c r="CV105" s="248">
        <f t="shared" si="518"/>
        <v>8.8417235494880453E-2</v>
      </c>
      <c r="CW105" s="35">
        <v>14137</v>
      </c>
      <c r="CX105" s="248">
        <f t="shared" si="519"/>
        <v>0.12672351956643024</v>
      </c>
      <c r="CY105" s="35">
        <v>8453</v>
      </c>
      <c r="CZ105" s="248">
        <f t="shared" si="520"/>
        <v>0.30891917002167846</v>
      </c>
      <c r="DA105" s="35">
        <v>4120</v>
      </c>
      <c r="DB105" s="248">
        <f t="shared" si="521"/>
        <v>-0.15034027634563829</v>
      </c>
      <c r="DC105" s="35">
        <v>24441</v>
      </c>
      <c r="DD105" s="248">
        <f t="shared" si="522"/>
        <v>4.7351731230716565E-2</v>
      </c>
      <c r="DE105" s="156">
        <v>0</v>
      </c>
      <c r="DF105" s="244" t="str">
        <f t="shared" si="523"/>
        <v>-</v>
      </c>
      <c r="DG105" s="35">
        <v>50112</v>
      </c>
      <c r="DH105" s="248">
        <f t="shared" si="524"/>
        <v>0.15131185957818305</v>
      </c>
      <c r="DI105" s="35">
        <v>11107</v>
      </c>
      <c r="DJ105" s="248">
        <f t="shared" si="525"/>
        <v>0.63266206085550492</v>
      </c>
      <c r="DK105" s="35">
        <v>31062</v>
      </c>
      <c r="DL105" s="248">
        <f t="shared" si="526"/>
        <v>4.0463589468747951E-2</v>
      </c>
      <c r="DM105" s="35">
        <v>4024</v>
      </c>
      <c r="DN105" s="248">
        <f t="shared" si="527"/>
        <v>1.8992149911369882E-2</v>
      </c>
      <c r="DO105" s="35">
        <v>3602</v>
      </c>
      <c r="DP105" s="248">
        <f t="shared" si="528"/>
        <v>0.1214196762141968</v>
      </c>
      <c r="DQ105" s="156">
        <v>28</v>
      </c>
      <c r="DR105" s="244">
        <f t="shared" si="529"/>
        <v>-0.78947368421052633</v>
      </c>
      <c r="DS105" s="35">
        <v>99493</v>
      </c>
      <c r="DT105" s="248">
        <f t="shared" si="530"/>
        <v>0.21711419658694719</v>
      </c>
      <c r="DU105" s="35">
        <v>58657</v>
      </c>
      <c r="DV105" s="248">
        <f t="shared" si="531"/>
        <v>0.18126711777025939</v>
      </c>
      <c r="DW105" s="35">
        <v>39332</v>
      </c>
      <c r="DX105" s="248">
        <f t="shared" si="532"/>
        <v>0.28133958821996341</v>
      </c>
      <c r="DY105" s="35">
        <v>19269</v>
      </c>
      <c r="DZ105" s="248">
        <f t="shared" si="533"/>
        <v>0.41403096793131278</v>
      </c>
      <c r="EA105" s="35">
        <v>14701</v>
      </c>
      <c r="EB105" s="248">
        <f t="shared" si="534"/>
        <v>0.34035375638220278</v>
      </c>
      <c r="EC105" s="156">
        <v>2359</v>
      </c>
      <c r="ED105" s="244">
        <f t="shared" si="535"/>
        <v>0.47622027534418021</v>
      </c>
    </row>
    <row r="106" spans="1:134" s="17" customFormat="1" outlineLevel="1" x14ac:dyDescent="0.25">
      <c r="A106" s="242"/>
      <c r="B106" s="34" t="s">
        <v>75</v>
      </c>
      <c r="C106" s="35">
        <v>1340309</v>
      </c>
      <c r="D106" s="248">
        <f t="shared" si="470"/>
        <v>0.10767782601401477</v>
      </c>
      <c r="E106" s="35">
        <v>505127</v>
      </c>
      <c r="F106" s="248">
        <f t="shared" si="471"/>
        <v>0.13538730574024371</v>
      </c>
      <c r="G106" s="35">
        <v>352035</v>
      </c>
      <c r="H106" s="248">
        <f t="shared" si="472"/>
        <v>0.18931145037652164</v>
      </c>
      <c r="I106" s="35">
        <v>205071</v>
      </c>
      <c r="J106" s="248">
        <f t="shared" si="473"/>
        <v>-2.8909535174451606E-2</v>
      </c>
      <c r="K106" s="35">
        <v>269088</v>
      </c>
      <c r="L106" s="248">
        <f t="shared" si="474"/>
        <v>8.8993031105067733E-2</v>
      </c>
      <c r="M106" s="156">
        <v>25126</v>
      </c>
      <c r="N106" s="244">
        <f t="shared" si="475"/>
        <v>0.30674017058456426</v>
      </c>
      <c r="O106" s="35">
        <v>1120413</v>
      </c>
      <c r="P106" s="248">
        <f t="shared" si="476"/>
        <v>0.13887183469676523</v>
      </c>
      <c r="Q106" s="35">
        <v>422171</v>
      </c>
      <c r="R106" s="248">
        <f t="shared" si="477"/>
        <v>0.17503750525351891</v>
      </c>
      <c r="S106" s="35">
        <v>281065</v>
      </c>
      <c r="T106" s="248">
        <f t="shared" si="478"/>
        <v>0.22599823776248185</v>
      </c>
      <c r="U106" s="35">
        <v>182316</v>
      </c>
      <c r="V106" s="248">
        <f t="shared" si="479"/>
        <v>-7.620457662914526E-3</v>
      </c>
      <c r="W106" s="35">
        <v>226620</v>
      </c>
      <c r="X106" s="248">
        <f t="shared" si="480"/>
        <v>0.11603581242797634</v>
      </c>
      <c r="Y106" s="156">
        <v>16612</v>
      </c>
      <c r="Z106" s="244">
        <f t="shared" si="481"/>
        <v>0.40032032369552395</v>
      </c>
      <c r="AA106" s="35">
        <v>219896</v>
      </c>
      <c r="AB106" s="248">
        <f t="shared" si="482"/>
        <v>-2.797657199690573E-2</v>
      </c>
      <c r="AC106" s="35">
        <v>82956</v>
      </c>
      <c r="AD106" s="248">
        <f t="shared" si="483"/>
        <v>-3.1012369905736414E-2</v>
      </c>
      <c r="AE106" s="35">
        <v>70970</v>
      </c>
      <c r="AF106" s="248">
        <f t="shared" si="484"/>
        <v>6.3300621769420973E-2</v>
      </c>
      <c r="AG106" s="35">
        <v>22756</v>
      </c>
      <c r="AH106" s="248">
        <f t="shared" si="485"/>
        <v>-0.1713338917009577</v>
      </c>
      <c r="AI106" s="35">
        <v>42468</v>
      </c>
      <c r="AJ106" s="248">
        <f t="shared" si="486"/>
        <v>-3.5694822888283406E-2</v>
      </c>
      <c r="AK106" s="156">
        <v>8514</v>
      </c>
      <c r="AL106" s="244">
        <f t="shared" si="487"/>
        <v>0.15600814663951112</v>
      </c>
      <c r="AM106" s="35">
        <v>229641</v>
      </c>
      <c r="AN106" s="248">
        <f t="shared" si="488"/>
        <v>7.4474555969381129E-2</v>
      </c>
      <c r="AO106" s="35">
        <v>57610</v>
      </c>
      <c r="AP106" s="248">
        <f t="shared" si="489"/>
        <v>0.25043410314290671</v>
      </c>
      <c r="AQ106" s="35">
        <v>68267</v>
      </c>
      <c r="AR106" s="248">
        <f t="shared" si="490"/>
        <v>0.18465623156214206</v>
      </c>
      <c r="AS106" s="35">
        <v>71752</v>
      </c>
      <c r="AT106" s="248">
        <f t="shared" si="491"/>
        <v>-9.9791734624745887E-2</v>
      </c>
      <c r="AU106" s="35">
        <v>27149</v>
      </c>
      <c r="AV106" s="248">
        <f t="shared" si="492"/>
        <v>7.2320088474603139E-2</v>
      </c>
      <c r="AW106" s="156">
        <v>7172</v>
      </c>
      <c r="AX106" s="244">
        <f t="shared" si="493"/>
        <v>0.58112874779541457</v>
      </c>
      <c r="AY106" s="35">
        <v>38827</v>
      </c>
      <c r="AZ106" s="248">
        <f t="shared" si="494"/>
        <v>0.23326874821332155</v>
      </c>
      <c r="BA106" s="35">
        <v>19274</v>
      </c>
      <c r="BB106" s="248">
        <f t="shared" si="495"/>
        <v>0.11901997213190896</v>
      </c>
      <c r="BC106" s="35">
        <v>12335</v>
      </c>
      <c r="BD106" s="248">
        <f t="shared" si="496"/>
        <v>0.43781326494929473</v>
      </c>
      <c r="BE106" s="35">
        <v>1771</v>
      </c>
      <c r="BF106" s="248">
        <f t="shared" si="497"/>
        <v>-1.5016685205784253E-2</v>
      </c>
      <c r="BG106" s="35">
        <v>4491</v>
      </c>
      <c r="BH106" s="248">
        <f t="shared" si="498"/>
        <v>0.28461098398169327</v>
      </c>
      <c r="BI106" s="156">
        <v>612</v>
      </c>
      <c r="BJ106" s="244">
        <f t="shared" si="499"/>
        <v>0.23886639676113353</v>
      </c>
      <c r="BK106" s="35">
        <v>65678</v>
      </c>
      <c r="BL106" s="248">
        <f t="shared" si="500"/>
        <v>-4.6001888299803895E-2</v>
      </c>
      <c r="BM106" s="35">
        <v>18488</v>
      </c>
      <c r="BN106" s="248">
        <f t="shared" si="501"/>
        <v>-8.6516132219971342E-2</v>
      </c>
      <c r="BO106" s="35">
        <v>12840</v>
      </c>
      <c r="BP106" s="248">
        <f t="shared" si="502"/>
        <v>-2.8303314666263013E-2</v>
      </c>
      <c r="BQ106" s="35">
        <v>17764</v>
      </c>
      <c r="BR106" s="248">
        <f t="shared" si="503"/>
        <v>9.4902540205716868E-3</v>
      </c>
      <c r="BS106" s="35">
        <v>16085</v>
      </c>
      <c r="BT106" s="248">
        <f t="shared" si="504"/>
        <v>-9.1499576390850046E-2</v>
      </c>
      <c r="BU106" s="156">
        <v>2071</v>
      </c>
      <c r="BV106" s="244">
        <f t="shared" si="505"/>
        <v>0.82789055604589579</v>
      </c>
      <c r="BW106" s="35">
        <v>467924</v>
      </c>
      <c r="BX106" s="248">
        <f t="shared" si="506"/>
        <v>0.17725614511787047</v>
      </c>
      <c r="BY106" s="35">
        <v>209345</v>
      </c>
      <c r="BZ106" s="248">
        <f t="shared" si="507"/>
        <v>0.23963736706222316</v>
      </c>
      <c r="CA106" s="35">
        <v>84999</v>
      </c>
      <c r="CB106" s="248">
        <f t="shared" si="508"/>
        <v>0.2537465337188034</v>
      </c>
      <c r="CC106" s="35">
        <v>46815</v>
      </c>
      <c r="CD106" s="248">
        <f t="shared" si="509"/>
        <v>2.3323423974818569E-2</v>
      </c>
      <c r="CE106" s="35">
        <v>124796</v>
      </c>
      <c r="CF106" s="248">
        <f t="shared" si="510"/>
        <v>0.11730263040091682</v>
      </c>
      <c r="CG106" s="156">
        <v>1277</v>
      </c>
      <c r="CH106" s="244">
        <f t="shared" si="511"/>
        <v>-0.28857938718662957</v>
      </c>
      <c r="CI106" s="35">
        <v>68691</v>
      </c>
      <c r="CJ106" s="248">
        <f t="shared" si="512"/>
        <v>0.35846929694452689</v>
      </c>
      <c r="CK106" s="35">
        <v>21712</v>
      </c>
      <c r="CL106" s="248">
        <f t="shared" si="513"/>
        <v>0.35674561019808793</v>
      </c>
      <c r="CM106" s="35">
        <v>28623</v>
      </c>
      <c r="CN106" s="248">
        <f t="shared" si="514"/>
        <v>0.23205061983471076</v>
      </c>
      <c r="CO106" s="35">
        <v>5819</v>
      </c>
      <c r="CP106" s="248">
        <f t="shared" si="515"/>
        <v>0.83448928121059263</v>
      </c>
      <c r="CQ106" s="35">
        <v>10081</v>
      </c>
      <c r="CR106" s="248">
        <f t="shared" si="516"/>
        <v>0.46889115547136817</v>
      </c>
      <c r="CS106" s="156">
        <v>2663</v>
      </c>
      <c r="CT106" s="244">
        <f t="shared" si="517"/>
        <v>1.0158970476911429</v>
      </c>
      <c r="CU106" s="35">
        <v>41969</v>
      </c>
      <c r="CV106" s="248">
        <f t="shared" si="518"/>
        <v>5.1011719923870658E-2</v>
      </c>
      <c r="CW106" s="35">
        <v>12279</v>
      </c>
      <c r="CX106" s="248">
        <f t="shared" si="519"/>
        <v>1.5464770095931168E-2</v>
      </c>
      <c r="CY106" s="35">
        <v>4540</v>
      </c>
      <c r="CZ106" s="248">
        <f t="shared" si="520"/>
        <v>-5.5347482313774399E-2</v>
      </c>
      <c r="DA106" s="35">
        <v>2897</v>
      </c>
      <c r="DB106" s="248">
        <f t="shared" si="521"/>
        <v>-0.16004639025804579</v>
      </c>
      <c r="DC106" s="35">
        <v>22285</v>
      </c>
      <c r="DD106" s="248">
        <f t="shared" si="522"/>
        <v>0.14059780939707234</v>
      </c>
      <c r="DE106" s="156">
        <v>0</v>
      </c>
      <c r="DF106" s="244" t="str">
        <f t="shared" si="523"/>
        <v>-</v>
      </c>
      <c r="DG106" s="35">
        <v>32368</v>
      </c>
      <c r="DH106" s="248">
        <f t="shared" si="524"/>
        <v>0.1727536231884057</v>
      </c>
      <c r="DI106" s="35">
        <v>4015</v>
      </c>
      <c r="DJ106" s="248">
        <f t="shared" si="525"/>
        <v>-0.24629247231086915</v>
      </c>
      <c r="DK106" s="35">
        <v>24665</v>
      </c>
      <c r="DL106" s="248">
        <f t="shared" si="526"/>
        <v>0.33859763377835672</v>
      </c>
      <c r="DM106" s="35">
        <v>1768</v>
      </c>
      <c r="DN106" s="248">
        <f t="shared" si="527"/>
        <v>-1.173840134153159E-2</v>
      </c>
      <c r="DO106" s="35">
        <v>1711</v>
      </c>
      <c r="DP106" s="248">
        <f t="shared" si="528"/>
        <v>-0.15213082259663036</v>
      </c>
      <c r="DQ106" s="156">
        <v>222</v>
      </c>
      <c r="DR106" s="244">
        <f t="shared" si="529"/>
        <v>0.37888198757763969</v>
      </c>
      <c r="DS106" s="35">
        <v>95959</v>
      </c>
      <c r="DT106" s="248">
        <f t="shared" si="530"/>
        <v>0.20113906621604705</v>
      </c>
      <c r="DU106" s="35">
        <v>56195</v>
      </c>
      <c r="DV106" s="248">
        <f t="shared" si="531"/>
        <v>0.14894704559394811</v>
      </c>
      <c r="DW106" s="35">
        <v>35519</v>
      </c>
      <c r="DX106" s="248">
        <f t="shared" si="532"/>
        <v>0.26609396164539811</v>
      </c>
      <c r="DY106" s="35">
        <v>16294</v>
      </c>
      <c r="DZ106" s="248">
        <f t="shared" si="533"/>
        <v>0.11373889268626103</v>
      </c>
      <c r="EA106" s="35">
        <v>11413</v>
      </c>
      <c r="EB106" s="248">
        <f t="shared" si="534"/>
        <v>8.3752730035134393E-2</v>
      </c>
      <c r="EC106" s="156">
        <v>2595</v>
      </c>
      <c r="ED106" s="244">
        <f t="shared" si="535"/>
        <v>0.71061305207646663</v>
      </c>
    </row>
    <row r="107" spans="1:134" s="17" customFormat="1" outlineLevel="1" x14ac:dyDescent="0.25">
      <c r="A107" s="242"/>
      <c r="B107" s="34" t="s">
        <v>77</v>
      </c>
      <c r="C107" s="35">
        <v>1160769</v>
      </c>
      <c r="D107" s="248">
        <f t="shared" si="470"/>
        <v>0.14309447325453828</v>
      </c>
      <c r="E107" s="35">
        <v>451926</v>
      </c>
      <c r="F107" s="248">
        <f t="shared" si="471"/>
        <v>0.16001899457114632</v>
      </c>
      <c r="G107" s="35">
        <v>304653</v>
      </c>
      <c r="H107" s="248">
        <f t="shared" si="472"/>
        <v>0.18242506336090303</v>
      </c>
      <c r="I107" s="35">
        <v>173579</v>
      </c>
      <c r="J107" s="248">
        <f t="shared" si="473"/>
        <v>5.6257378266213909E-2</v>
      </c>
      <c r="K107" s="35">
        <v>244539</v>
      </c>
      <c r="L107" s="248">
        <f t="shared" si="474"/>
        <v>0.11594381468703796</v>
      </c>
      <c r="M107" s="156">
        <v>27276</v>
      </c>
      <c r="N107" s="244">
        <f t="shared" si="475"/>
        <v>-5.0212410334981583E-2</v>
      </c>
      <c r="O107" s="35">
        <v>999191</v>
      </c>
      <c r="P107" s="248">
        <f t="shared" si="476"/>
        <v>0.14964504734619677</v>
      </c>
      <c r="Q107" s="35">
        <v>385665</v>
      </c>
      <c r="R107" s="248">
        <f t="shared" si="477"/>
        <v>0.15406713168691022</v>
      </c>
      <c r="S107" s="35">
        <v>250086</v>
      </c>
      <c r="T107" s="248">
        <f t="shared" si="478"/>
        <v>0.18498898339216763</v>
      </c>
      <c r="U107" s="35">
        <v>158598</v>
      </c>
      <c r="V107" s="248">
        <f t="shared" si="479"/>
        <v>6.7223837209302362E-2</v>
      </c>
      <c r="W107" s="35">
        <v>216083</v>
      </c>
      <c r="X107" s="248">
        <f t="shared" si="480"/>
        <v>0.12472933583177181</v>
      </c>
      <c r="Y107" s="156">
        <v>23423</v>
      </c>
      <c r="Z107" s="244">
        <f t="shared" si="481"/>
        <v>-1.5261077945009638E-2</v>
      </c>
      <c r="AA107" s="35">
        <v>161579</v>
      </c>
      <c r="AB107" s="248">
        <f t="shared" si="482"/>
        <v>0.10419457124894071</v>
      </c>
      <c r="AC107" s="35">
        <v>66262</v>
      </c>
      <c r="AD107" s="248">
        <f t="shared" si="483"/>
        <v>0.1959354582536188</v>
      </c>
      <c r="AE107" s="35">
        <v>54567</v>
      </c>
      <c r="AF107" s="248">
        <f t="shared" si="484"/>
        <v>0.17081491653435177</v>
      </c>
      <c r="AG107" s="35">
        <v>14981</v>
      </c>
      <c r="AH107" s="248">
        <f t="shared" si="485"/>
        <v>-4.7373775912501581E-2</v>
      </c>
      <c r="AI107" s="35">
        <v>28455</v>
      </c>
      <c r="AJ107" s="248">
        <f t="shared" si="486"/>
        <v>5.3420701910262158E-2</v>
      </c>
      <c r="AK107" s="156">
        <v>3853</v>
      </c>
      <c r="AL107" s="244">
        <f t="shared" si="487"/>
        <v>-0.21877534468775339</v>
      </c>
      <c r="AM107" s="35">
        <v>233244</v>
      </c>
      <c r="AN107" s="248">
        <f t="shared" si="488"/>
        <v>0.12653770919365348</v>
      </c>
      <c r="AO107" s="35">
        <v>62976</v>
      </c>
      <c r="AP107" s="248">
        <f t="shared" si="489"/>
        <v>0.10769880217402772</v>
      </c>
      <c r="AQ107" s="35">
        <v>74693</v>
      </c>
      <c r="AR107" s="248">
        <f t="shared" si="490"/>
        <v>0.16622168095305012</v>
      </c>
      <c r="AS107" s="35">
        <v>71764</v>
      </c>
      <c r="AT107" s="248">
        <f t="shared" si="491"/>
        <v>6.5981402810374012E-2</v>
      </c>
      <c r="AU107" s="35">
        <v>35485</v>
      </c>
      <c r="AV107" s="248">
        <f t="shared" si="492"/>
        <v>-2.3335582546109013E-3</v>
      </c>
      <c r="AW107" s="156">
        <v>14310</v>
      </c>
      <c r="AX107" s="244">
        <f t="shared" si="493"/>
        <v>-9.2235473230144582E-2</v>
      </c>
      <c r="AY107" s="35">
        <v>29396</v>
      </c>
      <c r="AZ107" s="248">
        <f t="shared" si="494"/>
        <v>4.8359486447931532E-2</v>
      </c>
      <c r="BA107" s="35">
        <v>14734</v>
      </c>
      <c r="BB107" s="248">
        <f t="shared" si="495"/>
        <v>2.7904444293200825E-3</v>
      </c>
      <c r="BC107" s="35">
        <v>9680</v>
      </c>
      <c r="BD107" s="248">
        <f t="shared" si="496"/>
        <v>0.19535687824154113</v>
      </c>
      <c r="BE107" s="35">
        <v>1280</v>
      </c>
      <c r="BF107" s="248">
        <f t="shared" si="497"/>
        <v>0.24031007751937983</v>
      </c>
      <c r="BG107" s="35">
        <v>2945</v>
      </c>
      <c r="BH107" s="248">
        <f t="shared" si="498"/>
        <v>-0.12325096754986609</v>
      </c>
      <c r="BI107" s="156">
        <v>531</v>
      </c>
      <c r="BJ107" s="244">
        <f t="shared" si="499"/>
        <v>-0.14492753623188404</v>
      </c>
      <c r="BK107" s="35">
        <v>39416</v>
      </c>
      <c r="BL107" s="248">
        <f t="shared" si="500"/>
        <v>0.10399686300871069</v>
      </c>
      <c r="BM107" s="35">
        <v>13377</v>
      </c>
      <c r="BN107" s="248">
        <f t="shared" si="501"/>
        <v>1.2795275590551158E-2</v>
      </c>
      <c r="BO107" s="35">
        <v>6373</v>
      </c>
      <c r="BP107" s="248">
        <f t="shared" si="502"/>
        <v>0.27205588822355287</v>
      </c>
      <c r="BQ107" s="35">
        <v>9696</v>
      </c>
      <c r="BR107" s="248">
        <f t="shared" si="503"/>
        <v>0.24675324675324672</v>
      </c>
      <c r="BS107" s="35">
        <v>9512</v>
      </c>
      <c r="BT107" s="248">
        <f t="shared" si="504"/>
        <v>-2.4109982558735976E-2</v>
      </c>
      <c r="BU107" s="156">
        <v>970</v>
      </c>
      <c r="BV107" s="244">
        <f t="shared" si="505"/>
        <v>1.3429951690821258</v>
      </c>
      <c r="BW107" s="35">
        <v>434204</v>
      </c>
      <c r="BX107" s="248">
        <f t="shared" si="506"/>
        <v>0.17114089434205515</v>
      </c>
      <c r="BY107" s="35">
        <v>194068</v>
      </c>
      <c r="BZ107" s="248">
        <f t="shared" si="507"/>
        <v>0.18430913063112553</v>
      </c>
      <c r="CA107" s="35">
        <v>76466</v>
      </c>
      <c r="CB107" s="248">
        <f t="shared" si="508"/>
        <v>0.29296584376056822</v>
      </c>
      <c r="CC107" s="35">
        <v>40698</v>
      </c>
      <c r="CD107" s="248">
        <f t="shared" si="509"/>
        <v>-2.2575531965992601E-2</v>
      </c>
      <c r="CE107" s="35">
        <v>120329</v>
      </c>
      <c r="CF107" s="248">
        <f t="shared" si="510"/>
        <v>0.17439976576224869</v>
      </c>
      <c r="CG107" s="156">
        <v>2051</v>
      </c>
      <c r="CH107" s="244">
        <f t="shared" si="511"/>
        <v>0.19313554392088417</v>
      </c>
      <c r="CI107" s="35">
        <v>48457</v>
      </c>
      <c r="CJ107" s="248">
        <f t="shared" si="512"/>
        <v>0.26456849082700495</v>
      </c>
      <c r="CK107" s="35">
        <v>14818</v>
      </c>
      <c r="CL107" s="248">
        <f t="shared" si="513"/>
        <v>0.29800280308339167</v>
      </c>
      <c r="CM107" s="35">
        <v>20961</v>
      </c>
      <c r="CN107" s="248">
        <f t="shared" si="514"/>
        <v>0.22543116047939193</v>
      </c>
      <c r="CO107" s="35">
        <v>4751</v>
      </c>
      <c r="CP107" s="248">
        <f t="shared" si="515"/>
        <v>0.54755700325732892</v>
      </c>
      <c r="CQ107" s="35">
        <v>6098</v>
      </c>
      <c r="CR107" s="248">
        <f t="shared" si="516"/>
        <v>0.15931558935361223</v>
      </c>
      <c r="CS107" s="156">
        <v>1840</v>
      </c>
      <c r="CT107" s="244">
        <f t="shared" si="517"/>
        <v>0.98704103671706256</v>
      </c>
      <c r="CU107" s="35">
        <v>44462</v>
      </c>
      <c r="CV107" s="248">
        <f t="shared" si="518"/>
        <v>0.1956650352283118</v>
      </c>
      <c r="CW107" s="35">
        <v>11928</v>
      </c>
      <c r="CX107" s="248">
        <f t="shared" si="519"/>
        <v>0.31322250357811288</v>
      </c>
      <c r="CY107" s="35">
        <v>6747</v>
      </c>
      <c r="CZ107" s="248">
        <f t="shared" si="520"/>
        <v>0.11594442606682098</v>
      </c>
      <c r="DA107" s="35">
        <v>2827</v>
      </c>
      <c r="DB107" s="248">
        <f t="shared" si="521"/>
        <v>0.11960396039603971</v>
      </c>
      <c r="DC107" s="35">
        <v>23025</v>
      </c>
      <c r="DD107" s="248">
        <f t="shared" si="522"/>
        <v>0.18137506413545412</v>
      </c>
      <c r="DE107" s="156">
        <v>0</v>
      </c>
      <c r="DF107" s="244" t="str">
        <f t="shared" si="523"/>
        <v>-</v>
      </c>
      <c r="DG107" s="35">
        <v>30029</v>
      </c>
      <c r="DH107" s="248">
        <f t="shared" si="524"/>
        <v>-3.4844361850401295E-3</v>
      </c>
      <c r="DI107" s="35">
        <v>6060</v>
      </c>
      <c r="DJ107" s="248">
        <f t="shared" si="525"/>
        <v>-0.16425320645428221</v>
      </c>
      <c r="DK107" s="35">
        <v>19639</v>
      </c>
      <c r="DL107" s="248">
        <f t="shared" si="526"/>
        <v>3.6030808187381247E-2</v>
      </c>
      <c r="DM107" s="35">
        <v>1797</v>
      </c>
      <c r="DN107" s="248">
        <f t="shared" si="527"/>
        <v>-0.16028037383177574</v>
      </c>
      <c r="DO107" s="35">
        <v>2479</v>
      </c>
      <c r="DP107" s="248">
        <f t="shared" si="528"/>
        <v>0.34655078761542635</v>
      </c>
      <c r="DQ107" s="156">
        <v>111</v>
      </c>
      <c r="DR107" s="244">
        <f t="shared" si="529"/>
        <v>2.9642857142857144</v>
      </c>
      <c r="DS107" s="35">
        <v>79989</v>
      </c>
      <c r="DT107" s="248">
        <f t="shared" si="530"/>
        <v>0.15346013526179925</v>
      </c>
      <c r="DU107" s="35">
        <v>52213</v>
      </c>
      <c r="DV107" s="248">
        <f t="shared" si="531"/>
        <v>0.20651169239301237</v>
      </c>
      <c r="DW107" s="35">
        <v>28751</v>
      </c>
      <c r="DX107" s="248">
        <f t="shared" si="532"/>
        <v>7.4241518457629718E-2</v>
      </c>
      <c r="DY107" s="35">
        <v>14672</v>
      </c>
      <c r="DZ107" s="248">
        <f t="shared" si="533"/>
        <v>0.13948431189810506</v>
      </c>
      <c r="EA107" s="35">
        <v>11900</v>
      </c>
      <c r="EB107" s="248">
        <f t="shared" si="534"/>
        <v>5.0587092787145682E-2</v>
      </c>
      <c r="EC107" s="156">
        <v>3522</v>
      </c>
      <c r="ED107" s="244">
        <f t="shared" si="535"/>
        <v>6.244343891402715E-2</v>
      </c>
    </row>
    <row r="108" spans="1:134" s="17" customFormat="1" outlineLevel="1" x14ac:dyDescent="0.25">
      <c r="A108" s="242"/>
      <c r="B108" s="34" t="s">
        <v>79</v>
      </c>
      <c r="C108" s="35">
        <v>1390326</v>
      </c>
      <c r="D108" s="248">
        <f t="shared" si="470"/>
        <v>0.11526666672014407</v>
      </c>
      <c r="E108" s="35">
        <v>509210</v>
      </c>
      <c r="F108" s="248">
        <f t="shared" si="471"/>
        <v>9.5544114578066663E-2</v>
      </c>
      <c r="G108" s="35">
        <v>407125</v>
      </c>
      <c r="H108" s="248">
        <f t="shared" si="472"/>
        <v>0.18470827877200646</v>
      </c>
      <c r="I108" s="35">
        <v>218619</v>
      </c>
      <c r="J108" s="248">
        <f t="shared" si="473"/>
        <v>8.8561142840070994E-2</v>
      </c>
      <c r="K108" s="35">
        <v>278437</v>
      </c>
      <c r="L108" s="248">
        <f t="shared" si="474"/>
        <v>0.15371738508902411</v>
      </c>
      <c r="M108" s="156">
        <v>25571</v>
      </c>
      <c r="N108" s="244">
        <f t="shared" si="475"/>
        <v>-0.15523620746613809</v>
      </c>
      <c r="O108" s="35">
        <v>1267696</v>
      </c>
      <c r="P108" s="248">
        <f t="shared" si="476"/>
        <v>0.11867308381294261</v>
      </c>
      <c r="Q108" s="35">
        <v>454842</v>
      </c>
      <c r="R108" s="248">
        <f t="shared" si="477"/>
        <v>8.0225714977841811E-2</v>
      </c>
      <c r="S108" s="35">
        <v>368302</v>
      </c>
      <c r="T108" s="248">
        <f t="shared" si="478"/>
        <v>0.19506014205660849</v>
      </c>
      <c r="U108" s="35">
        <v>207741</v>
      </c>
      <c r="V108" s="248">
        <f t="shared" si="479"/>
        <v>0.10219121392190145</v>
      </c>
      <c r="W108" s="35">
        <v>256643</v>
      </c>
      <c r="X108" s="248">
        <f t="shared" si="480"/>
        <v>0.15958576379318923</v>
      </c>
      <c r="Y108" s="156">
        <v>22285</v>
      </c>
      <c r="Z108" s="244">
        <f t="shared" si="481"/>
        <v>-5.9863314208572382E-2</v>
      </c>
      <c r="AA108" s="35">
        <v>122630</v>
      </c>
      <c r="AB108" s="248">
        <f t="shared" si="482"/>
        <v>8.1231208725323301E-2</v>
      </c>
      <c r="AC108" s="35">
        <v>54368</v>
      </c>
      <c r="AD108" s="248">
        <f t="shared" si="483"/>
        <v>0.24300967100299498</v>
      </c>
      <c r="AE108" s="35">
        <v>38823</v>
      </c>
      <c r="AF108" s="248">
        <f t="shared" si="484"/>
        <v>9.4746637340326512E-2</v>
      </c>
      <c r="AG108" s="35">
        <v>10878</v>
      </c>
      <c r="AH108" s="248">
        <f t="shared" si="485"/>
        <v>-0.11940419331336516</v>
      </c>
      <c r="AI108" s="35">
        <v>21794</v>
      </c>
      <c r="AJ108" s="248">
        <f t="shared" si="486"/>
        <v>8.8828936850519513E-2</v>
      </c>
      <c r="AK108" s="156">
        <v>3286</v>
      </c>
      <c r="AL108" s="244">
        <f t="shared" si="487"/>
        <v>-0.49954310082241848</v>
      </c>
      <c r="AM108" s="35">
        <v>291940</v>
      </c>
      <c r="AN108" s="248">
        <f t="shared" si="488"/>
        <v>0.17044734710896225</v>
      </c>
      <c r="AO108" s="35">
        <v>74873</v>
      </c>
      <c r="AP108" s="248">
        <f t="shared" si="489"/>
        <v>0.16733707514811358</v>
      </c>
      <c r="AQ108" s="35">
        <v>101320</v>
      </c>
      <c r="AR108" s="248">
        <f t="shared" si="490"/>
        <v>0.31425680671396883</v>
      </c>
      <c r="AS108" s="35">
        <v>92085</v>
      </c>
      <c r="AT108" s="248">
        <f t="shared" si="491"/>
        <v>0.1517391467487148</v>
      </c>
      <c r="AU108" s="35">
        <v>41628</v>
      </c>
      <c r="AV108" s="248">
        <f t="shared" si="492"/>
        <v>0.10512902198152285</v>
      </c>
      <c r="AW108" s="156">
        <v>10127</v>
      </c>
      <c r="AX108" s="244">
        <f t="shared" si="493"/>
        <v>-0.3359344262295082</v>
      </c>
      <c r="AY108" s="35">
        <v>32876</v>
      </c>
      <c r="AZ108" s="248">
        <f t="shared" si="494"/>
        <v>0.14105233930306826</v>
      </c>
      <c r="BA108" s="35">
        <v>16992</v>
      </c>
      <c r="BB108" s="248">
        <f t="shared" si="495"/>
        <v>2.0847101231601162E-2</v>
      </c>
      <c r="BC108" s="35">
        <v>9360</v>
      </c>
      <c r="BD108" s="248">
        <f t="shared" si="496"/>
        <v>0.2813141683778233</v>
      </c>
      <c r="BE108" s="35">
        <v>1615</v>
      </c>
      <c r="BF108" s="248">
        <f t="shared" si="497"/>
        <v>-9.9777034559643263E-2</v>
      </c>
      <c r="BG108" s="35">
        <v>4163</v>
      </c>
      <c r="BH108" s="248">
        <f t="shared" si="498"/>
        <v>0.71882741535920736</v>
      </c>
      <c r="BI108" s="156">
        <v>943</v>
      </c>
      <c r="BJ108" s="244">
        <f t="shared" si="499"/>
        <v>0.93634496919917853</v>
      </c>
      <c r="BK108" s="35">
        <v>43093</v>
      </c>
      <c r="BL108" s="248">
        <f t="shared" si="500"/>
        <v>-0.10370431997337715</v>
      </c>
      <c r="BM108" s="35">
        <v>13877</v>
      </c>
      <c r="BN108" s="248">
        <f t="shared" si="501"/>
        <v>-0.23323019118134602</v>
      </c>
      <c r="BO108" s="35">
        <v>7462</v>
      </c>
      <c r="BP108" s="248">
        <f t="shared" si="502"/>
        <v>9.7837281153450029E-2</v>
      </c>
      <c r="BQ108" s="35">
        <v>9604</v>
      </c>
      <c r="BR108" s="248">
        <f t="shared" si="503"/>
        <v>-0.11148117309649364</v>
      </c>
      <c r="BS108" s="35">
        <v>12071</v>
      </c>
      <c r="BT108" s="248">
        <f t="shared" si="504"/>
        <v>-4.0429042904290835E-3</v>
      </c>
      <c r="BU108" s="156">
        <v>942</v>
      </c>
      <c r="BV108" s="244">
        <f t="shared" si="505"/>
        <v>0.51203852327447841</v>
      </c>
      <c r="BW108" s="35">
        <v>473909</v>
      </c>
      <c r="BX108" s="248">
        <f t="shared" si="506"/>
        <v>0.10524720078548255</v>
      </c>
      <c r="BY108" s="35">
        <v>209848</v>
      </c>
      <c r="BZ108" s="248">
        <f t="shared" si="507"/>
        <v>5.8485874110353997E-2</v>
      </c>
      <c r="CA108" s="35">
        <v>74842</v>
      </c>
      <c r="CB108" s="248">
        <f t="shared" si="508"/>
        <v>0.22701860808262975</v>
      </c>
      <c r="CC108" s="35">
        <v>51734</v>
      </c>
      <c r="CD108" s="248">
        <f t="shared" si="509"/>
        <v>-1.1030184855957637E-2</v>
      </c>
      <c r="CE108" s="35">
        <v>133580</v>
      </c>
      <c r="CF108" s="248">
        <f t="shared" si="510"/>
        <v>0.17857773072172223</v>
      </c>
      <c r="CG108" s="156">
        <v>3240</v>
      </c>
      <c r="CH108" s="244">
        <f t="shared" si="511"/>
        <v>0.19117647058823528</v>
      </c>
      <c r="CI108" s="35">
        <v>62566</v>
      </c>
      <c r="CJ108" s="248">
        <f t="shared" si="512"/>
        <v>0.28636045890044826</v>
      </c>
      <c r="CK108" s="35">
        <v>18274</v>
      </c>
      <c r="CL108" s="248">
        <f t="shared" si="513"/>
        <v>0.22685464921114473</v>
      </c>
      <c r="CM108" s="35">
        <v>26477</v>
      </c>
      <c r="CN108" s="248">
        <f t="shared" si="514"/>
        <v>0.3082814507362388</v>
      </c>
      <c r="CO108" s="35">
        <v>6407</v>
      </c>
      <c r="CP108" s="248">
        <f t="shared" si="515"/>
        <v>0.49138733705772819</v>
      </c>
      <c r="CQ108" s="35">
        <v>10019</v>
      </c>
      <c r="CR108" s="248">
        <f t="shared" si="516"/>
        <v>0.24413262138333547</v>
      </c>
      <c r="CS108" s="156">
        <v>2176</v>
      </c>
      <c r="CT108" s="244">
        <f t="shared" si="517"/>
        <v>0.94982078853046592</v>
      </c>
      <c r="CU108" s="35">
        <v>44783</v>
      </c>
      <c r="CV108" s="248">
        <f t="shared" si="518"/>
        <v>0.10202524792676626</v>
      </c>
      <c r="CW108" s="35">
        <v>10399</v>
      </c>
      <c r="CX108" s="248">
        <f t="shared" si="519"/>
        <v>2.111154752553035E-2</v>
      </c>
      <c r="CY108" s="35">
        <v>7015</v>
      </c>
      <c r="CZ108" s="248">
        <f t="shared" si="520"/>
        <v>4.592217086625916E-2</v>
      </c>
      <c r="DA108" s="35">
        <v>3761</v>
      </c>
      <c r="DB108" s="248">
        <f t="shared" si="521"/>
        <v>-8.1338544211040587E-2</v>
      </c>
      <c r="DC108" s="35">
        <v>23711</v>
      </c>
      <c r="DD108" s="248">
        <f t="shared" si="522"/>
        <v>0.22127221220705651</v>
      </c>
      <c r="DE108" s="156">
        <v>34</v>
      </c>
      <c r="DF108" s="244">
        <f t="shared" si="523"/>
        <v>0.30769230769230771</v>
      </c>
      <c r="DG108" s="35">
        <v>159064</v>
      </c>
      <c r="DH108" s="248">
        <f t="shared" si="524"/>
        <v>6.6584414016924276E-2</v>
      </c>
      <c r="DI108" s="35">
        <v>40658</v>
      </c>
      <c r="DJ108" s="248">
        <f t="shared" si="525"/>
        <v>0.16052977107952282</v>
      </c>
      <c r="DK108" s="35">
        <v>97156</v>
      </c>
      <c r="DL108" s="248">
        <f t="shared" si="526"/>
        <v>4.3767860596033659E-2</v>
      </c>
      <c r="DM108" s="35">
        <v>10352</v>
      </c>
      <c r="DN108" s="248">
        <f t="shared" si="527"/>
        <v>0.13496327157109955</v>
      </c>
      <c r="DO108" s="35">
        <v>11312</v>
      </c>
      <c r="DP108" s="248">
        <f t="shared" si="528"/>
        <v>-1.1275238178480862E-2</v>
      </c>
      <c r="DQ108" s="156">
        <v>514</v>
      </c>
      <c r="DR108" s="244">
        <f t="shared" si="529"/>
        <v>1.7052631578947368</v>
      </c>
      <c r="DS108" s="35">
        <v>74572</v>
      </c>
      <c r="DT108" s="248">
        <f t="shared" si="530"/>
        <v>6.1372046683746184E-2</v>
      </c>
      <c r="DU108" s="35">
        <v>55585</v>
      </c>
      <c r="DV108" s="248">
        <f t="shared" si="531"/>
        <v>8.560212491699537E-2</v>
      </c>
      <c r="DW108" s="35">
        <v>36506</v>
      </c>
      <c r="DX108" s="248">
        <f t="shared" si="532"/>
        <v>0.17814496869553986</v>
      </c>
      <c r="DY108" s="35">
        <v>19520</v>
      </c>
      <c r="DZ108" s="248">
        <f t="shared" si="533"/>
        <v>0.3759075209699021</v>
      </c>
      <c r="EA108" s="35">
        <v>15406</v>
      </c>
      <c r="EB108" s="248">
        <f t="shared" si="534"/>
        <v>0.18162294830495473</v>
      </c>
      <c r="EC108" s="156">
        <v>4146</v>
      </c>
      <c r="ED108" s="244">
        <f t="shared" si="535"/>
        <v>0.39361344537815124</v>
      </c>
    </row>
    <row r="109" spans="1:134" s="17" customFormat="1" outlineLevel="1" x14ac:dyDescent="0.25">
      <c r="A109" s="242"/>
      <c r="B109" s="34" t="s">
        <v>81</v>
      </c>
      <c r="C109" s="35">
        <v>1272590</v>
      </c>
      <c r="D109" s="248">
        <f t="shared" si="470"/>
        <v>7.09702177723881E-2</v>
      </c>
      <c r="E109" s="35">
        <v>484987</v>
      </c>
      <c r="F109" s="248">
        <f t="shared" si="471"/>
        <v>3.8992172001730996E-2</v>
      </c>
      <c r="G109" s="35">
        <v>399076</v>
      </c>
      <c r="H109" s="248">
        <f t="shared" si="472"/>
        <v>3.6719912921720388E-2</v>
      </c>
      <c r="I109" s="35">
        <v>189267</v>
      </c>
      <c r="J109" s="248">
        <f t="shared" si="473"/>
        <v>0.18755764705882361</v>
      </c>
      <c r="K109" s="35">
        <v>251939</v>
      </c>
      <c r="L109" s="248">
        <f t="shared" si="474"/>
        <v>7.0004586844251149E-2</v>
      </c>
      <c r="M109" s="156">
        <v>47819</v>
      </c>
      <c r="N109" s="244">
        <f t="shared" si="475"/>
        <v>0.11760581485030497</v>
      </c>
      <c r="O109" s="35">
        <v>1168088</v>
      </c>
      <c r="P109" s="248">
        <f t="shared" si="476"/>
        <v>6.7585500941378607E-2</v>
      </c>
      <c r="Q109" s="35">
        <v>438834</v>
      </c>
      <c r="R109" s="248">
        <f t="shared" si="477"/>
        <v>3.4910183453568333E-2</v>
      </c>
      <c r="S109" s="35">
        <v>365299</v>
      </c>
      <c r="T109" s="248">
        <f t="shared" si="478"/>
        <v>2.9684187976367626E-2</v>
      </c>
      <c r="U109" s="35">
        <v>181683</v>
      </c>
      <c r="V109" s="248">
        <f t="shared" si="479"/>
        <v>0.18979574462511706</v>
      </c>
      <c r="W109" s="35">
        <v>233707</v>
      </c>
      <c r="X109" s="248">
        <f t="shared" si="480"/>
        <v>5.9218368299636115E-2</v>
      </c>
      <c r="Y109" s="156">
        <v>44531</v>
      </c>
      <c r="Z109" s="244">
        <f t="shared" si="481"/>
        <v>0.14449099180138281</v>
      </c>
      <c r="AA109" s="35">
        <v>104502</v>
      </c>
      <c r="AB109" s="248">
        <f t="shared" si="482"/>
        <v>0.11031778918178059</v>
      </c>
      <c r="AC109" s="35">
        <v>46153</v>
      </c>
      <c r="AD109" s="248">
        <f t="shared" si="483"/>
        <v>7.9476084668459901E-2</v>
      </c>
      <c r="AE109" s="35">
        <v>33777</v>
      </c>
      <c r="AF109" s="248">
        <f t="shared" si="484"/>
        <v>0.11948163860532945</v>
      </c>
      <c r="AG109" s="35">
        <v>7583</v>
      </c>
      <c r="AH109" s="248">
        <f t="shared" si="485"/>
        <v>0.13620017980221766</v>
      </c>
      <c r="AI109" s="35">
        <v>18232</v>
      </c>
      <c r="AJ109" s="248">
        <f t="shared" si="486"/>
        <v>0.23072769002295135</v>
      </c>
      <c r="AK109" s="156">
        <v>3288</v>
      </c>
      <c r="AL109" s="244">
        <f t="shared" si="487"/>
        <v>-0.15214027849406908</v>
      </c>
      <c r="AM109" s="35">
        <v>286979</v>
      </c>
      <c r="AN109" s="248">
        <f t="shared" si="488"/>
        <v>3.4740250374985626E-2</v>
      </c>
      <c r="AO109" s="35">
        <v>83016</v>
      </c>
      <c r="AP109" s="248">
        <f t="shared" si="489"/>
        <v>-5.8924887206112442E-2</v>
      </c>
      <c r="AQ109" s="35">
        <v>95971</v>
      </c>
      <c r="AR109" s="248">
        <f t="shared" si="490"/>
        <v>-1.6540101945282659E-3</v>
      </c>
      <c r="AS109" s="35">
        <v>86595</v>
      </c>
      <c r="AT109" s="248">
        <f t="shared" si="491"/>
        <v>0.22763616773937456</v>
      </c>
      <c r="AU109" s="35">
        <v>56378</v>
      </c>
      <c r="AV109" s="248">
        <f t="shared" si="492"/>
        <v>2.167373418868479E-2</v>
      </c>
      <c r="AW109" s="156">
        <v>25468</v>
      </c>
      <c r="AX109" s="244">
        <f t="shared" si="493"/>
        <v>-3.6689613435206936E-2</v>
      </c>
      <c r="AY109" s="35">
        <v>32552</v>
      </c>
      <c r="AZ109" s="248">
        <f t="shared" si="494"/>
        <v>-8.5335356430357723E-2</v>
      </c>
      <c r="BA109" s="35">
        <v>17430</v>
      </c>
      <c r="BB109" s="248">
        <f t="shared" si="495"/>
        <v>-6.7166176077067208E-2</v>
      </c>
      <c r="BC109" s="35">
        <v>9142</v>
      </c>
      <c r="BD109" s="248">
        <f t="shared" si="496"/>
        <v>-1.6248789411384967E-2</v>
      </c>
      <c r="BE109" s="35">
        <v>1707</v>
      </c>
      <c r="BF109" s="248">
        <f t="shared" si="497"/>
        <v>0.14104278074866317</v>
      </c>
      <c r="BG109" s="35">
        <v>3762</v>
      </c>
      <c r="BH109" s="248">
        <f t="shared" si="498"/>
        <v>-0.23302752293577977</v>
      </c>
      <c r="BI109" s="156">
        <v>627</v>
      </c>
      <c r="BJ109" s="244">
        <f t="shared" si="499"/>
        <v>-0.38104639684106612</v>
      </c>
      <c r="BK109" s="35">
        <v>26810</v>
      </c>
      <c r="BL109" s="248">
        <f t="shared" si="500"/>
        <v>1.1430942769834473E-2</v>
      </c>
      <c r="BM109" s="35">
        <v>10462</v>
      </c>
      <c r="BN109" s="248">
        <f t="shared" si="501"/>
        <v>-7.7343681100626172E-2</v>
      </c>
      <c r="BO109" s="35">
        <v>6148</v>
      </c>
      <c r="BP109" s="248">
        <f t="shared" si="502"/>
        <v>0.31451785332478077</v>
      </c>
      <c r="BQ109" s="35">
        <v>3983</v>
      </c>
      <c r="BR109" s="248">
        <f t="shared" si="503"/>
        <v>-3.1607099440797426E-2</v>
      </c>
      <c r="BS109" s="35">
        <v>6795</v>
      </c>
      <c r="BT109" s="248">
        <f t="shared" si="504"/>
        <v>4.6511627906976827E-2</v>
      </c>
      <c r="BU109" s="156">
        <v>759</v>
      </c>
      <c r="BV109" s="244">
        <f t="shared" si="505"/>
        <v>0.55852156057494873</v>
      </c>
      <c r="BW109" s="35">
        <v>365232</v>
      </c>
      <c r="BX109" s="248">
        <f t="shared" si="506"/>
        <v>0.10286684019494752</v>
      </c>
      <c r="BY109" s="35">
        <v>168100</v>
      </c>
      <c r="BZ109" s="248">
        <f t="shared" si="507"/>
        <v>3.1566803308868741E-2</v>
      </c>
      <c r="CA109" s="35">
        <v>59248</v>
      </c>
      <c r="CB109" s="248">
        <f t="shared" si="508"/>
        <v>0.13004005340453939</v>
      </c>
      <c r="CC109" s="35">
        <v>44784</v>
      </c>
      <c r="CD109" s="248">
        <f t="shared" si="509"/>
        <v>0.24986743322821026</v>
      </c>
      <c r="CE109" s="35">
        <v>104243</v>
      </c>
      <c r="CF109" s="248">
        <f t="shared" si="510"/>
        <v>5.7177627909335227E-2</v>
      </c>
      <c r="CG109" s="156">
        <v>7139</v>
      </c>
      <c r="CH109" s="244">
        <f t="shared" si="511"/>
        <v>0.8202447730749618</v>
      </c>
      <c r="CI109" s="35">
        <v>42529</v>
      </c>
      <c r="CJ109" s="248">
        <f t="shared" si="512"/>
        <v>4.8028585510103472E-2</v>
      </c>
      <c r="CK109" s="35">
        <v>14053</v>
      </c>
      <c r="CL109" s="248">
        <f t="shared" si="513"/>
        <v>0.13789473684210529</v>
      </c>
      <c r="CM109" s="35">
        <v>15111</v>
      </c>
      <c r="CN109" s="248">
        <f t="shared" si="514"/>
        <v>-3.8556976522237107E-2</v>
      </c>
      <c r="CO109" s="35">
        <v>4504</v>
      </c>
      <c r="CP109" s="248">
        <f t="shared" si="515"/>
        <v>-8.5846357032797194E-3</v>
      </c>
      <c r="CQ109" s="35">
        <v>8274</v>
      </c>
      <c r="CR109" s="248">
        <f t="shared" si="516"/>
        <v>1.3970588235294068E-2</v>
      </c>
      <c r="CS109" s="156">
        <v>2267</v>
      </c>
      <c r="CT109" s="244">
        <f t="shared" si="517"/>
        <v>0.18196037539103238</v>
      </c>
      <c r="CU109" s="35">
        <v>34638</v>
      </c>
      <c r="CV109" s="248">
        <f t="shared" si="518"/>
        <v>0.10941003138812366</v>
      </c>
      <c r="CW109" s="35">
        <v>9061</v>
      </c>
      <c r="CX109" s="248">
        <f t="shared" si="519"/>
        <v>6.3872255489021867E-2</v>
      </c>
      <c r="CY109" s="35">
        <v>5473</v>
      </c>
      <c r="CZ109" s="248">
        <f t="shared" si="520"/>
        <v>0.28867435837061461</v>
      </c>
      <c r="DA109" s="35">
        <v>2834</v>
      </c>
      <c r="DB109" s="248">
        <f t="shared" si="521"/>
        <v>0.18627040602762657</v>
      </c>
      <c r="DC109" s="35">
        <v>17274</v>
      </c>
      <c r="DD109" s="248">
        <f t="shared" si="522"/>
        <v>7.0459193158579625E-2</v>
      </c>
      <c r="DE109" s="156">
        <v>0</v>
      </c>
      <c r="DF109" s="244">
        <f t="shared" si="523"/>
        <v>-1</v>
      </c>
      <c r="DG109" s="35">
        <v>239257</v>
      </c>
      <c r="DH109" s="248">
        <f t="shared" si="524"/>
        <v>6.6859000370101285E-2</v>
      </c>
      <c r="DI109" s="35">
        <v>71564</v>
      </c>
      <c r="DJ109" s="248">
        <f t="shared" si="525"/>
        <v>0.15280775798189383</v>
      </c>
      <c r="DK109" s="35">
        <v>133425</v>
      </c>
      <c r="DL109" s="248">
        <f t="shared" si="526"/>
        <v>-5.7379187003986365E-3</v>
      </c>
      <c r="DM109" s="35">
        <v>15419</v>
      </c>
      <c r="DN109" s="248">
        <f t="shared" si="527"/>
        <v>0.14690568283249039</v>
      </c>
      <c r="DO109" s="35">
        <v>17523</v>
      </c>
      <c r="DP109" s="248">
        <f t="shared" si="528"/>
        <v>0.13859649122807016</v>
      </c>
      <c r="DQ109" s="156">
        <v>2269</v>
      </c>
      <c r="DR109" s="244">
        <f t="shared" si="529"/>
        <v>8.2991803278688518</v>
      </c>
      <c r="DS109" s="35">
        <v>76195</v>
      </c>
      <c r="DT109" s="248">
        <f t="shared" si="530"/>
        <v>7.7585597307273435E-2</v>
      </c>
      <c r="DU109" s="35">
        <v>49423</v>
      </c>
      <c r="DV109" s="248">
        <f t="shared" si="531"/>
        <v>4.5170977224184172E-2</v>
      </c>
      <c r="DW109" s="35">
        <v>32202</v>
      </c>
      <c r="DX109" s="248">
        <f t="shared" si="532"/>
        <v>8.625400573452513E-2</v>
      </c>
      <c r="DY109" s="35">
        <v>15172</v>
      </c>
      <c r="DZ109" s="248">
        <f t="shared" si="533"/>
        <v>0.2471845458281956</v>
      </c>
      <c r="EA109" s="35">
        <v>14188</v>
      </c>
      <c r="EB109" s="248">
        <f t="shared" si="534"/>
        <v>8.2475013351644089E-2</v>
      </c>
      <c r="EC109" s="156">
        <v>5976</v>
      </c>
      <c r="ED109" s="244">
        <f t="shared" si="535"/>
        <v>0.30680078722938986</v>
      </c>
    </row>
    <row r="110" spans="1:134" s="17" customFormat="1" outlineLevel="1" x14ac:dyDescent="0.25">
      <c r="A110" s="242"/>
      <c r="B110" s="34" t="s">
        <v>83</v>
      </c>
      <c r="C110" s="35">
        <v>1355404</v>
      </c>
      <c r="D110" s="248">
        <f t="shared" si="470"/>
        <v>0.14633535749928117</v>
      </c>
      <c r="E110" s="35">
        <v>527353</v>
      </c>
      <c r="F110" s="248">
        <f t="shared" si="471"/>
        <v>0.11677879921814283</v>
      </c>
      <c r="G110" s="35">
        <v>414291</v>
      </c>
      <c r="H110" s="248">
        <f t="shared" si="472"/>
        <v>4.1908622905386217E-2</v>
      </c>
      <c r="I110" s="35">
        <v>188639</v>
      </c>
      <c r="J110" s="248">
        <f t="shared" si="473"/>
        <v>0.12012422138959322</v>
      </c>
      <c r="K110" s="35">
        <v>248047</v>
      </c>
      <c r="L110" s="248">
        <f t="shared" si="474"/>
        <v>0.14160069955817378</v>
      </c>
      <c r="M110" s="156">
        <v>34254</v>
      </c>
      <c r="N110" s="244">
        <f t="shared" si="475"/>
        <v>-9.2753469647208431E-2</v>
      </c>
      <c r="O110" s="35">
        <v>1245502</v>
      </c>
      <c r="P110" s="248">
        <f t="shared" si="476"/>
        <v>0.15410282664393371</v>
      </c>
      <c r="Q110" s="35">
        <v>478118</v>
      </c>
      <c r="R110" s="248">
        <f t="shared" si="477"/>
        <v>0.11261905925445004</v>
      </c>
      <c r="S110" s="35">
        <v>380555</v>
      </c>
      <c r="T110" s="248">
        <f t="shared" si="478"/>
        <v>4.8363769597161488E-2</v>
      </c>
      <c r="U110" s="35">
        <v>176191</v>
      </c>
      <c r="V110" s="248">
        <f t="shared" si="479"/>
        <v>0.10597710096165924</v>
      </c>
      <c r="W110" s="35">
        <v>227844</v>
      </c>
      <c r="X110" s="248">
        <f t="shared" si="480"/>
        <v>0.13649808708143985</v>
      </c>
      <c r="Y110" s="156">
        <v>30529</v>
      </c>
      <c r="Z110" s="244">
        <f t="shared" si="481"/>
        <v>-6.3671216071154779E-2</v>
      </c>
      <c r="AA110" s="35">
        <v>109902</v>
      </c>
      <c r="AB110" s="248">
        <f t="shared" si="482"/>
        <v>6.5086348923303561E-2</v>
      </c>
      <c r="AC110" s="35">
        <v>49235</v>
      </c>
      <c r="AD110" s="248">
        <f t="shared" si="483"/>
        <v>0.15885232782563663</v>
      </c>
      <c r="AE110" s="35">
        <v>33736</v>
      </c>
      <c r="AF110" s="248">
        <f t="shared" si="484"/>
        <v>-2.5759500981864414E-2</v>
      </c>
      <c r="AG110" s="35">
        <v>12448</v>
      </c>
      <c r="AH110" s="248">
        <f t="shared" si="485"/>
        <v>0.36776178441929464</v>
      </c>
      <c r="AI110" s="35">
        <v>20203</v>
      </c>
      <c r="AJ110" s="248">
        <f t="shared" si="486"/>
        <v>0.20248794714600327</v>
      </c>
      <c r="AK110" s="156">
        <v>3725</v>
      </c>
      <c r="AL110" s="244">
        <f t="shared" si="487"/>
        <v>-0.27669902912621358</v>
      </c>
      <c r="AM110" s="35">
        <v>272573</v>
      </c>
      <c r="AN110" s="248">
        <f t="shared" si="488"/>
        <v>8.7455914973748383E-2</v>
      </c>
      <c r="AO110" s="35">
        <v>74819</v>
      </c>
      <c r="AP110" s="248">
        <f t="shared" si="489"/>
        <v>-0.17889596136962249</v>
      </c>
      <c r="AQ110" s="35">
        <v>89309</v>
      </c>
      <c r="AR110" s="248">
        <f t="shared" si="490"/>
        <v>-0.13956356279204196</v>
      </c>
      <c r="AS110" s="35">
        <v>74026</v>
      </c>
      <c r="AT110" s="248">
        <f t="shared" si="491"/>
        <v>8.5154726827623595E-2</v>
      </c>
      <c r="AU110" s="35">
        <v>39941</v>
      </c>
      <c r="AV110" s="248">
        <f t="shared" si="492"/>
        <v>-0.20726818037472217</v>
      </c>
      <c r="AW110" s="156">
        <v>11506</v>
      </c>
      <c r="AX110" s="244">
        <f t="shared" si="493"/>
        <v>-0.40973682860514027</v>
      </c>
      <c r="AY110" s="35">
        <v>34412</v>
      </c>
      <c r="AZ110" s="248">
        <f t="shared" si="494"/>
        <v>3.3734867373606869E-2</v>
      </c>
      <c r="BA110" s="35">
        <v>20310</v>
      </c>
      <c r="BB110" s="248">
        <f t="shared" si="495"/>
        <v>6.0352928892137392E-2</v>
      </c>
      <c r="BC110" s="35">
        <v>8680</v>
      </c>
      <c r="BD110" s="248">
        <f t="shared" si="496"/>
        <v>6.2813762703563203E-2</v>
      </c>
      <c r="BE110" s="35">
        <v>1341</v>
      </c>
      <c r="BF110" s="248">
        <f t="shared" si="497"/>
        <v>-0.24237288135593216</v>
      </c>
      <c r="BG110" s="35">
        <v>3314</v>
      </c>
      <c r="BH110" s="248">
        <f t="shared" si="498"/>
        <v>-1.8072289156626509E-3</v>
      </c>
      <c r="BI110" s="156">
        <v>607</v>
      </c>
      <c r="BJ110" s="244">
        <f t="shared" si="499"/>
        <v>-5.7453416149068293E-2</v>
      </c>
      <c r="BK110" s="35">
        <v>41321</v>
      </c>
      <c r="BL110" s="248">
        <f t="shared" si="500"/>
        <v>8.8110599078341068E-2</v>
      </c>
      <c r="BM110" s="35">
        <v>15044</v>
      </c>
      <c r="BN110" s="248">
        <f t="shared" si="501"/>
        <v>0.1800141187544122</v>
      </c>
      <c r="BO110" s="35">
        <v>7813</v>
      </c>
      <c r="BP110" s="248">
        <f t="shared" si="502"/>
        <v>6.4006536837804662E-2</v>
      </c>
      <c r="BQ110" s="35">
        <v>8504</v>
      </c>
      <c r="BR110" s="248">
        <f t="shared" si="503"/>
        <v>6.6064936692992404E-2</v>
      </c>
      <c r="BS110" s="35">
        <v>10602</v>
      </c>
      <c r="BT110" s="248">
        <f t="shared" si="504"/>
        <v>4.0431795878312027E-2</v>
      </c>
      <c r="BU110" s="156">
        <v>585</v>
      </c>
      <c r="BV110" s="244">
        <f t="shared" si="505"/>
        <v>-9.9999999999999978E-2</v>
      </c>
      <c r="BW110" s="35">
        <v>416820</v>
      </c>
      <c r="BX110" s="248">
        <f t="shared" si="506"/>
        <v>0.26934918522533824</v>
      </c>
      <c r="BY110" s="35">
        <v>203657</v>
      </c>
      <c r="BZ110" s="248">
        <f t="shared" si="507"/>
        <v>0.24753900531097051</v>
      </c>
      <c r="CA110" s="35">
        <v>64394</v>
      </c>
      <c r="CB110" s="248">
        <f t="shared" si="508"/>
        <v>0.39341743665202422</v>
      </c>
      <c r="CC110" s="35">
        <v>49258</v>
      </c>
      <c r="CD110" s="248">
        <f t="shared" si="509"/>
        <v>0.15572135801600151</v>
      </c>
      <c r="CE110" s="35">
        <v>111720</v>
      </c>
      <c r="CF110" s="248">
        <f t="shared" si="510"/>
        <v>0.30867176609776381</v>
      </c>
      <c r="CG110" s="156">
        <v>9497</v>
      </c>
      <c r="CH110" s="244">
        <f t="shared" si="511"/>
        <v>0.31976097832128958</v>
      </c>
      <c r="CI110" s="35">
        <v>47444</v>
      </c>
      <c r="CJ110" s="248">
        <f t="shared" si="512"/>
        <v>3.6891336655302087E-2</v>
      </c>
      <c r="CK110" s="35">
        <v>14733</v>
      </c>
      <c r="CL110" s="248">
        <f t="shared" si="513"/>
        <v>7.4718108952587237E-4</v>
      </c>
      <c r="CM110" s="35">
        <v>18218</v>
      </c>
      <c r="CN110" s="248">
        <f t="shared" si="514"/>
        <v>-1.8109302576263864E-2</v>
      </c>
      <c r="CO110" s="35">
        <v>5070</v>
      </c>
      <c r="CP110" s="248">
        <f t="shared" si="515"/>
        <v>0.18986153485097401</v>
      </c>
      <c r="CQ110" s="35">
        <v>9197</v>
      </c>
      <c r="CR110" s="248">
        <f t="shared" si="516"/>
        <v>8.1745471653728474E-2</v>
      </c>
      <c r="CS110" s="156">
        <v>1740</v>
      </c>
      <c r="CT110" s="244">
        <f t="shared" si="517"/>
        <v>-0.1686574295269947</v>
      </c>
      <c r="CU110" s="35">
        <v>34709</v>
      </c>
      <c r="CV110" s="248">
        <f t="shared" si="518"/>
        <v>0.14850600575758577</v>
      </c>
      <c r="CW110" s="35">
        <v>9965</v>
      </c>
      <c r="CX110" s="248">
        <f t="shared" si="519"/>
        <v>0.2164306640625</v>
      </c>
      <c r="CY110" s="35">
        <v>6234</v>
      </c>
      <c r="CZ110" s="248">
        <f t="shared" si="520"/>
        <v>0.30227700020889903</v>
      </c>
      <c r="DA110" s="35">
        <v>3088</v>
      </c>
      <c r="DB110" s="248">
        <f t="shared" si="521"/>
        <v>4.2890915231340809E-2</v>
      </c>
      <c r="DC110" s="35">
        <v>15473</v>
      </c>
      <c r="DD110" s="248">
        <f t="shared" si="522"/>
        <v>9.0338947220069077E-2</v>
      </c>
      <c r="DE110" s="156">
        <v>0</v>
      </c>
      <c r="DF110" s="244">
        <f t="shared" si="523"/>
        <v>-1</v>
      </c>
      <c r="DG110" s="35">
        <v>250879</v>
      </c>
      <c r="DH110" s="248">
        <f t="shared" si="524"/>
        <v>8.7402585018681034E-2</v>
      </c>
      <c r="DI110" s="35">
        <v>70507</v>
      </c>
      <c r="DJ110" s="248">
        <f t="shared" si="525"/>
        <v>0.12863568695874883</v>
      </c>
      <c r="DK110" s="35">
        <v>143728</v>
      </c>
      <c r="DL110" s="248">
        <f t="shared" si="526"/>
        <v>3.7582477873550735E-2</v>
      </c>
      <c r="DM110" s="35">
        <v>14120</v>
      </c>
      <c r="DN110" s="248">
        <f t="shared" si="527"/>
        <v>-1.541036189944911E-2</v>
      </c>
      <c r="DO110" s="35">
        <v>19467</v>
      </c>
      <c r="DP110" s="248">
        <f t="shared" si="528"/>
        <v>0.24373881932021457</v>
      </c>
      <c r="DQ110" s="156">
        <v>3894</v>
      </c>
      <c r="DR110" s="244">
        <f t="shared" si="529"/>
        <v>8.0981308411214954</v>
      </c>
      <c r="DS110" s="35">
        <v>83268</v>
      </c>
      <c r="DT110" s="248">
        <f t="shared" si="530"/>
        <v>0.13900363855223929</v>
      </c>
      <c r="DU110" s="35">
        <v>48941</v>
      </c>
      <c r="DV110" s="248">
        <f t="shared" si="531"/>
        <v>0.15347993117914638</v>
      </c>
      <c r="DW110" s="35">
        <v>32382</v>
      </c>
      <c r="DX110" s="248">
        <f t="shared" si="532"/>
        <v>0.11076047062051941</v>
      </c>
      <c r="DY110" s="35">
        <v>13311</v>
      </c>
      <c r="DZ110" s="248">
        <f t="shared" si="533"/>
        <v>0.1896505496469747</v>
      </c>
      <c r="EA110" s="35">
        <v>12608</v>
      </c>
      <c r="EB110" s="248">
        <f t="shared" si="534"/>
        <v>0.27572599413133658</v>
      </c>
      <c r="EC110" s="156">
        <v>2512</v>
      </c>
      <c r="ED110" s="244">
        <f t="shared" si="535"/>
        <v>0.42161856253537078</v>
      </c>
    </row>
    <row r="111" spans="1:134" s="17" customFormat="1" ht="15.75" x14ac:dyDescent="0.25">
      <c r="A111" s="242"/>
      <c r="B111" s="249">
        <v>2016</v>
      </c>
      <c r="C111" s="250">
        <f>SUM(C99:C110)</f>
        <v>14981113</v>
      </c>
      <c r="D111" s="251">
        <f>IFERROR(C111/C124-1,"-")</f>
        <v>0.12629353434500268</v>
      </c>
      <c r="E111" s="250">
        <f>SUM(E99:E110)</f>
        <v>5769992</v>
      </c>
      <c r="F111" s="251">
        <f>IFERROR(E111/E124-1,"-")</f>
        <v>0.11063712739949438</v>
      </c>
      <c r="G111" s="250">
        <f>SUM(G99:G110)</f>
        <v>4223673</v>
      </c>
      <c r="H111" s="251">
        <f>IFERROR(G111/G124-1,"-")</f>
        <v>0.13612100840697794</v>
      </c>
      <c r="I111" s="250">
        <f>SUM(I99:I110)</f>
        <v>2287650</v>
      </c>
      <c r="J111" s="251">
        <f>IFERROR(I111/I124-1,"-")</f>
        <v>8.8733972269205985E-2</v>
      </c>
      <c r="K111" s="250">
        <f>SUM(K99:K110)</f>
        <v>2915727</v>
      </c>
      <c r="L111" s="251">
        <f>IFERROR(K111/K124-1,"-")</f>
        <v>0.10408154610123521</v>
      </c>
      <c r="M111" s="252">
        <f>SUM(M99:M110)</f>
        <v>340971</v>
      </c>
      <c r="N111" s="253">
        <f>IFERROR(M111/M124-1,"-")</f>
        <v>-4.3803685454764651E-2</v>
      </c>
      <c r="O111" s="250">
        <f>SUM(O99:O110)</f>
        <v>13332461</v>
      </c>
      <c r="P111" s="251">
        <f>IFERROR(O111/O124-1,"-")</f>
        <v>0.1288610632771976</v>
      </c>
      <c r="Q111" s="250">
        <f>SUM(Q99:Q110)</f>
        <v>5083296</v>
      </c>
      <c r="R111" s="251">
        <f>IFERROR(Q111/Q124-1,"-")</f>
        <v>0.10920868907371961</v>
      </c>
      <c r="S111" s="250">
        <f>SUM(S99:S110)</f>
        <v>3672180</v>
      </c>
      <c r="T111" s="251">
        <f>IFERROR(S111/S124-1,"-")</f>
        <v>0.13119632317606622</v>
      </c>
      <c r="U111" s="250">
        <f>SUM(U99:U110)</f>
        <v>2139261</v>
      </c>
      <c r="V111" s="251">
        <f>IFERROR(U111/U124-1,"-")</f>
        <v>9.7106996165466031E-2</v>
      </c>
      <c r="W111" s="250">
        <f>SUM(W99:W110)</f>
        <v>2632656</v>
      </c>
      <c r="X111" s="251">
        <f>IFERROR(W111/W124-1,"-")</f>
        <v>0.10652713552336368</v>
      </c>
      <c r="Y111" s="252">
        <f>SUM(Y99:Y110)</f>
        <v>282763</v>
      </c>
      <c r="Z111" s="253">
        <f>IFERROR(Y111/Y124-1,"-")</f>
        <v>-5.8185003597218121E-2</v>
      </c>
      <c r="AA111" s="250">
        <f>SUM(AA99:AA110)</f>
        <v>1648652</v>
      </c>
      <c r="AB111" s="251">
        <f>IFERROR(AA111/AA124-1,"-")</f>
        <v>0.10595085563255102</v>
      </c>
      <c r="AC111" s="250">
        <f>SUM(AC99:AC110)</f>
        <v>686694</v>
      </c>
      <c r="AD111" s="251">
        <f>IFERROR(AC111/AC124-1,"-")</f>
        <v>0.12132528841678991</v>
      </c>
      <c r="AE111" s="250">
        <f>SUM(AE99:AE110)</f>
        <v>551494</v>
      </c>
      <c r="AF111" s="251">
        <f>IFERROR(AE111/AE124-1,"-")</f>
        <v>0.17004565667537941</v>
      </c>
      <c r="AG111" s="250">
        <f>SUM(AG99:AG110)</f>
        <v>148389</v>
      </c>
      <c r="AH111" s="251">
        <f>IFERROR(AG111/AG124-1,"-")</f>
        <v>-1.9181577225347191E-2</v>
      </c>
      <c r="AI111" s="250">
        <f>SUM(AI99:AI110)</f>
        <v>283071</v>
      </c>
      <c r="AJ111" s="251">
        <f>IFERROR(AI111/AI124-1,"-")</f>
        <v>8.1848235271636316E-2</v>
      </c>
      <c r="AK111" s="252">
        <f>SUM(AK99:AK110)</f>
        <v>58208</v>
      </c>
      <c r="AL111" s="253">
        <f>IFERROR(AK111/AK124-1,"-")</f>
        <v>3.2807537394204944E-2</v>
      </c>
      <c r="AM111" s="250">
        <f>SUM(AM99:AM110)</f>
        <v>3020296</v>
      </c>
      <c r="AN111" s="251">
        <f>IFERROR(AM111/AM124-1,"-")</f>
        <v>9.7767715489401885E-2</v>
      </c>
      <c r="AO111" s="250">
        <f>SUM(AO99:AO110)</f>
        <v>837419</v>
      </c>
      <c r="AP111" s="251">
        <f>IFERROR(AO111/AO124-1,"-")</f>
        <v>2.4726753890055519E-2</v>
      </c>
      <c r="AQ111" s="250">
        <f>SUM(AQ99:AQ110)</f>
        <v>959211</v>
      </c>
      <c r="AR111" s="251">
        <f>IFERROR(AQ111/AQ124-1,"-")</f>
        <v>0.11382041129135256</v>
      </c>
      <c r="AS111" s="250">
        <f>SUM(AS99:AS110)</f>
        <v>932519</v>
      </c>
      <c r="AT111" s="251">
        <f>IFERROR(AS111/AS124-1,"-")</f>
        <v>3.3044566794802277E-2</v>
      </c>
      <c r="AU111" s="250">
        <f>SUM(AU99:AU110)</f>
        <v>439609</v>
      </c>
      <c r="AV111" s="251">
        <f>IFERROR(AU111/AU124-1,"-")</f>
        <v>-5.0614841721988713E-2</v>
      </c>
      <c r="AW111" s="252">
        <f>SUM(AW99:AW110)</f>
        <v>140545</v>
      </c>
      <c r="AX111" s="253">
        <f>IFERROR(AW111/AW124-1,"-")</f>
        <v>-0.2088523870372142</v>
      </c>
      <c r="AY111" s="250">
        <f>SUM(AY99:AY110)</f>
        <v>395014</v>
      </c>
      <c r="AZ111" s="251">
        <f>IFERROR(AY111/AY124-1,"-")</f>
        <v>8.0885692864218095E-2</v>
      </c>
      <c r="BA111" s="250">
        <f>SUM(BA99:BA110)</f>
        <v>214690</v>
      </c>
      <c r="BB111" s="251">
        <f>IFERROR(BA111/BA124-1,"-")</f>
        <v>4.4989705374135491E-2</v>
      </c>
      <c r="BC111" s="250">
        <f>SUM(BC99:BC110)</f>
        <v>111919</v>
      </c>
      <c r="BD111" s="251">
        <f>IFERROR(BC111/BC124-1,"-")</f>
        <v>0.13910149411716799</v>
      </c>
      <c r="BE111" s="250">
        <f>SUM(BE99:BE110)</f>
        <v>18015</v>
      </c>
      <c r="BF111" s="251">
        <f>IFERROR(BE111/BE124-1,"-")</f>
        <v>1.8487109905020338E-2</v>
      </c>
      <c r="BG111" s="250">
        <f>SUM(BG99:BG110)</f>
        <v>42686</v>
      </c>
      <c r="BH111" s="251">
        <f>IFERROR(BG111/BG124-1,"-")</f>
        <v>7.6298537569339464E-2</v>
      </c>
      <c r="BI111" s="252">
        <f>SUM(BI99:BI110)</f>
        <v>7745</v>
      </c>
      <c r="BJ111" s="253">
        <f>IFERROR(BI111/BI124-1,"-")</f>
        <v>2.8006371117600182E-2</v>
      </c>
      <c r="BK111" s="250">
        <f>SUM(BK99:BK110)</f>
        <v>583557</v>
      </c>
      <c r="BL111" s="251">
        <f>IFERROR(BK111/BK124-1,"-")</f>
        <v>7.8767275227933142E-2</v>
      </c>
      <c r="BM111" s="250">
        <f>SUM(BM99:BM110)</f>
        <v>184820</v>
      </c>
      <c r="BN111" s="251">
        <f>IFERROR(BM111/BM124-1,"-")</f>
        <v>-7.0967707275667591E-3</v>
      </c>
      <c r="BO111" s="250">
        <f>SUM(BO99:BO110)</f>
        <v>100013</v>
      </c>
      <c r="BP111" s="251">
        <f>IFERROR(BO111/BO124-1,"-")</f>
        <v>0.11947749583048828</v>
      </c>
      <c r="BQ111" s="250">
        <f>SUM(BQ99:BQ110)</f>
        <v>137891</v>
      </c>
      <c r="BR111" s="251">
        <f>IFERROR(BQ111/BQ124-1,"-")</f>
        <v>0.10991178080427577</v>
      </c>
      <c r="BS111" s="250">
        <f>SUM(BS99:BS110)</f>
        <v>158943</v>
      </c>
      <c r="BT111" s="251">
        <f>IFERROR(BS111/BS124-1,"-")</f>
        <v>0.13520173126781088</v>
      </c>
      <c r="BU111" s="252">
        <f>SUM(BU99:BU110)</f>
        <v>12561</v>
      </c>
      <c r="BV111" s="253">
        <f>IFERROR(BU111/BU124-1,"-")</f>
        <v>0.72115648122773357</v>
      </c>
      <c r="BW111" s="250">
        <f>SUM(BW99:BW110)</f>
        <v>4892535</v>
      </c>
      <c r="BX111" s="251">
        <f>IFERROR(BW111/BW124-1,"-")</f>
        <v>0.1701149634211645</v>
      </c>
      <c r="BY111" s="250">
        <f>SUM(BY99:BY110)</f>
        <v>2260123</v>
      </c>
      <c r="BZ111" s="251">
        <f>IFERROR(BY111/BY124-1,"-")</f>
        <v>0.15542894243107419</v>
      </c>
      <c r="CA111" s="250">
        <f>SUM(CA99:CA110)</f>
        <v>787580</v>
      </c>
      <c r="CB111" s="251">
        <f>IFERROR(CA111/CA124-1,"-")</f>
        <v>0.25116167497247721</v>
      </c>
      <c r="CC111" s="250">
        <f>SUM(CC99:CC110)</f>
        <v>538407</v>
      </c>
      <c r="CD111" s="251">
        <f>IFERROR(CC111/CC124-1,"-")</f>
        <v>0.14073388236440709</v>
      </c>
      <c r="CE111" s="250">
        <f>SUM(CE99:CE110)</f>
        <v>1334470</v>
      </c>
      <c r="CF111" s="251">
        <f>IFERROR(CE111/CE124-1,"-")</f>
        <v>0.15055791889612924</v>
      </c>
      <c r="CG111" s="252">
        <f>SUM(CG99:CG110)</f>
        <v>48433</v>
      </c>
      <c r="CH111" s="253">
        <f>IFERROR(CG111/CG124-1,"-")</f>
        <v>-3.5948167758116156E-2</v>
      </c>
      <c r="CI111" s="250">
        <f>SUM(CI99:CI110)</f>
        <v>619675</v>
      </c>
      <c r="CJ111" s="251">
        <f>IFERROR(CI111/CI124-1,"-")</f>
        <v>0.23379053982753706</v>
      </c>
      <c r="CK111" s="250">
        <f>SUM(CK99:CK110)</f>
        <v>190244</v>
      </c>
      <c r="CL111" s="251">
        <f>IFERROR(CK111/CK124-1,"-")</f>
        <v>0.21233208432107253</v>
      </c>
      <c r="CM111" s="250">
        <f>SUM(CM99:CM110)</f>
        <v>242927</v>
      </c>
      <c r="CN111" s="251">
        <f>IFERROR(CM111/CM124-1,"-")</f>
        <v>0.19039265360924773</v>
      </c>
      <c r="CO111" s="250">
        <f>SUM(CO99:CO110)</f>
        <v>64572</v>
      </c>
      <c r="CP111" s="251">
        <f>IFERROR(CO111/CO124-1,"-")</f>
        <v>0.32924369055951264</v>
      </c>
      <c r="CQ111" s="250">
        <f>SUM(CQ99:CQ110)</f>
        <v>102843</v>
      </c>
      <c r="CR111" s="251">
        <f>IFERROR(CQ111/CQ124-1,"-")</f>
        <v>0.2973105936372582</v>
      </c>
      <c r="CS111" s="252">
        <f>SUM(CS99:CS110)</f>
        <v>24590</v>
      </c>
      <c r="CT111" s="253">
        <f>IFERROR(CS111/CS124-1,"-")</f>
        <v>0.41224442912933612</v>
      </c>
      <c r="CU111" s="250">
        <f>SUM(CU99:CU110)</f>
        <v>482132</v>
      </c>
      <c r="CV111" s="251">
        <f>IFERROR(CU111/CU124-1,"-")</f>
        <v>8.8697804232565236E-2</v>
      </c>
      <c r="CW111" s="250">
        <f>SUM(CW99:CW110)</f>
        <v>130085</v>
      </c>
      <c r="CX111" s="251">
        <f>IFERROR(CW111/CW124-1,"-")</f>
        <v>0.10832318034267407</v>
      </c>
      <c r="CY111" s="250">
        <f>SUM(CY99:CY110)</f>
        <v>72404</v>
      </c>
      <c r="CZ111" s="251">
        <f>IFERROR(CY111/CY124-1,"-")</f>
        <v>0.1678064516129032</v>
      </c>
      <c r="DA111" s="250">
        <f>SUM(DA99:DA110)</f>
        <v>37043</v>
      </c>
      <c r="DB111" s="251">
        <f>IFERROR(DA111/DA124-1,"-")</f>
        <v>-0.10264050387596901</v>
      </c>
      <c r="DC111" s="250">
        <f>SUM(DC99:DC110)</f>
        <v>242521</v>
      </c>
      <c r="DD111" s="251">
        <f>IFERROR(DC111/DC124-1,"-")</f>
        <v>9.2392650748392979E-2</v>
      </c>
      <c r="DE111" s="252">
        <f>SUM(DE99:DE110)</f>
        <v>706</v>
      </c>
      <c r="DF111" s="253">
        <f>IFERROR(DE111/DE124-1,"-")</f>
        <v>0.41199999999999992</v>
      </c>
      <c r="DG111" s="250">
        <f>SUM(DG99:DG110)</f>
        <v>1623041</v>
      </c>
      <c r="DH111" s="251">
        <f>IFERROR(DG111/DG124-1,"-")</f>
        <v>4.7289440775761804E-2</v>
      </c>
      <c r="DI111" s="250">
        <f>SUM(DI99:DI110)</f>
        <v>452904</v>
      </c>
      <c r="DJ111" s="251">
        <f>IFERROR(DI111/DI124-1,"-")</f>
        <v>3.415725718982987E-2</v>
      </c>
      <c r="DK111" s="250">
        <f>SUM(DK99:DK110)</f>
        <v>938608</v>
      </c>
      <c r="DL111" s="251">
        <f>IFERROR(DK111/DK124-1,"-")</f>
        <v>3.1166539776915636E-2</v>
      </c>
      <c r="DM111" s="250">
        <f>SUM(DM99:DM110)</f>
        <v>108608</v>
      </c>
      <c r="DN111" s="251">
        <f>IFERROR(DM111/DM124-1,"-")</f>
        <v>0.19663732219786034</v>
      </c>
      <c r="DO111" s="250">
        <f>SUM(DO99:DO110)</f>
        <v>117005</v>
      </c>
      <c r="DP111" s="251">
        <f>IFERROR(DO111/DO124-1,"-")</f>
        <v>4.9654615591639084E-2</v>
      </c>
      <c r="DQ111" s="252">
        <f>SUM(DQ99:DQ110)</f>
        <v>11140</v>
      </c>
      <c r="DR111" s="253">
        <f>IFERROR(DQ111/DQ124-1,"-")</f>
        <v>2.0595990112606426</v>
      </c>
      <c r="DS111" s="250">
        <f>SUM(DS99:DS110)</f>
        <v>953382</v>
      </c>
      <c r="DT111" s="251">
        <f>IFERROR(DS111/DS124-1,"-")</f>
        <v>0.18296028558346955</v>
      </c>
      <c r="DU111" s="250">
        <f>SUM(DU99:DU110)</f>
        <v>603492</v>
      </c>
      <c r="DV111" s="251">
        <f>IFERROR(DU111/DU124-1,"-")</f>
        <v>0.17583151971662758</v>
      </c>
      <c r="DW111" s="250">
        <f>SUM(DW99:DW110)</f>
        <v>366542</v>
      </c>
      <c r="DX111" s="251">
        <f>IFERROR(DW111/DW124-1,"-")</f>
        <v>0.16467175271752077</v>
      </c>
      <c r="DY111" s="250">
        <f>SUM(DY99:DY110)</f>
        <v>178519</v>
      </c>
      <c r="DZ111" s="251">
        <f>IFERROR(DY111/DY124-1,"-")</f>
        <v>0.22022556390977455</v>
      </c>
      <c r="EA111" s="250">
        <f>SUM(EA99:EA110)</f>
        <v>139079</v>
      </c>
      <c r="EB111" s="251">
        <f>IFERROR(EA111/EA124-1,"-")</f>
        <v>0.11137836520404987</v>
      </c>
      <c r="EC111" s="252">
        <f>SUM(EC99:EC110)</f>
        <v>32949</v>
      </c>
      <c r="ED111" s="253">
        <f>IFERROR(EC111/EC124-1,"-")</f>
        <v>0.31135079200827831</v>
      </c>
    </row>
    <row r="112" spans="1:134" s="17" customFormat="1" outlineLevel="1" x14ac:dyDescent="0.25">
      <c r="A112" s="242"/>
      <c r="B112" s="34" t="s">
        <v>61</v>
      </c>
      <c r="C112" s="35">
        <v>1129254</v>
      </c>
      <c r="D112" s="248">
        <f>IFERROR(C112/C125-1,"-")</f>
        <v>4.3317020350730706E-2</v>
      </c>
      <c r="E112" s="35">
        <v>474671</v>
      </c>
      <c r="F112" s="248">
        <f>IFERROR(E112/E125-1,"-")</f>
        <v>1.0157523547663638E-2</v>
      </c>
      <c r="G112" s="35">
        <v>366609</v>
      </c>
      <c r="H112" s="248">
        <f>IFERROR(G112/G125-1,"-")</f>
        <v>4.3717776075933967E-2</v>
      </c>
      <c r="I112" s="35">
        <v>174445</v>
      </c>
      <c r="J112" s="248">
        <f>IFERROR(I112/I125-1,"-")</f>
        <v>0.2053549835895665</v>
      </c>
      <c r="K112" s="35">
        <v>216378</v>
      </c>
      <c r="L112" s="248">
        <f>IFERROR(K112/K125-1,"-")</f>
        <v>-1.2558755076894967E-2</v>
      </c>
      <c r="M112" s="156">
        <v>44372</v>
      </c>
      <c r="N112" s="244">
        <f>IFERROR(M112/M125-1,"-")</f>
        <v>0.25231429216527435</v>
      </c>
      <c r="O112" s="35">
        <v>1040565</v>
      </c>
      <c r="P112" s="248">
        <f>IFERROR(O112/O125-1,"-")</f>
        <v>4.3405148815074623E-2</v>
      </c>
      <c r="Q112" s="35">
        <v>430980</v>
      </c>
      <c r="R112" s="248">
        <f>IFERROR(Q112/Q125-1,"-")</f>
        <v>1.9831352135533109E-3</v>
      </c>
      <c r="S112" s="35">
        <v>339964</v>
      </c>
      <c r="T112" s="248">
        <f>IFERROR(S112/S125-1,"-")</f>
        <v>4.4535731513600352E-2</v>
      </c>
      <c r="U112" s="35">
        <v>168593</v>
      </c>
      <c r="V112" s="248">
        <f>IFERROR(U112/U125-1,"-")</f>
        <v>0.20210626889510008</v>
      </c>
      <c r="W112" s="35">
        <v>201714</v>
      </c>
      <c r="X112" s="248">
        <f>IFERROR(W112/W125-1,"-")</f>
        <v>-1.2517684840236742E-2</v>
      </c>
      <c r="Y112" s="156">
        <v>41628</v>
      </c>
      <c r="Z112" s="244">
        <f>IFERROR(Y112/Y125-1,"-")</f>
        <v>0.24960225737700004</v>
      </c>
      <c r="AA112" s="35">
        <v>88689</v>
      </c>
      <c r="AB112" s="248">
        <f>IFERROR(AA112/AA125-1,"-")</f>
        <v>4.2284142858821649E-2</v>
      </c>
      <c r="AC112" s="35">
        <v>43691</v>
      </c>
      <c r="AD112" s="248">
        <f>IFERROR(AC112/AC125-1,"-")</f>
        <v>9.8536658956049461E-2</v>
      </c>
      <c r="AE112" s="35">
        <v>26645</v>
      </c>
      <c r="AF112" s="248">
        <f>IFERROR(AE112/AE125-1,"-")</f>
        <v>3.3392801737511579E-2</v>
      </c>
      <c r="AG112" s="35">
        <v>5851</v>
      </c>
      <c r="AH112" s="248">
        <f>IFERROR(AG112/AG125-1,"-")</f>
        <v>0.30690194326557974</v>
      </c>
      <c r="AI112" s="35">
        <v>14664</v>
      </c>
      <c r="AJ112" s="248">
        <f>IFERROR(AI112/AI125-1,"-")</f>
        <v>-1.3189771197846589E-2</v>
      </c>
      <c r="AK112" s="156">
        <v>2744</v>
      </c>
      <c r="AL112" s="244">
        <f>IFERROR(AK112/AK125-1,"-")</f>
        <v>0.29495044832468142</v>
      </c>
      <c r="AM112" s="35">
        <v>263295</v>
      </c>
      <c r="AN112" s="248">
        <f>IFERROR(AM112/AM125-1,"-")</f>
        <v>5.9541487088479172E-2</v>
      </c>
      <c r="AO112" s="35">
        <v>98934</v>
      </c>
      <c r="AP112" s="248">
        <f>IFERROR(AO112/AO125-1,"-")</f>
        <v>-2.3269589598286178E-2</v>
      </c>
      <c r="AQ112" s="35">
        <v>92931</v>
      </c>
      <c r="AR112" s="248">
        <f>IFERROR(AQ112/AQ125-1,"-")</f>
        <v>3.4986556091871623E-3</v>
      </c>
      <c r="AS112" s="35">
        <v>92039</v>
      </c>
      <c r="AT112" s="248">
        <f>IFERROR(AS112/AS125-1,"-")</f>
        <v>0.28043572014857898</v>
      </c>
      <c r="AU112" s="35">
        <v>60772</v>
      </c>
      <c r="AV112" s="248">
        <f>IFERROR(AU112/AU125-1,"-")</f>
        <v>-0.12143641936043481</v>
      </c>
      <c r="AW112" s="156">
        <v>21814</v>
      </c>
      <c r="AX112" s="244">
        <f>IFERROR(AW112/AW125-1,"-")</f>
        <v>0.59926686217008807</v>
      </c>
      <c r="AY112" s="35">
        <v>29966</v>
      </c>
      <c r="AZ112" s="248">
        <f>IFERROR(AY112/AY125-1,"-")</f>
        <v>7.6133017309487849E-2</v>
      </c>
      <c r="BA112" s="35">
        <v>18373</v>
      </c>
      <c r="BB112" s="248">
        <f>IFERROR(BA112/BA125-1,"-")</f>
        <v>9.866650720564496E-2</v>
      </c>
      <c r="BC112" s="35">
        <v>7442</v>
      </c>
      <c r="BD112" s="248">
        <f>IFERROR(BC112/BC125-1,"-")</f>
        <v>-2.6867275658248868E-4</v>
      </c>
      <c r="BE112" s="35">
        <v>866</v>
      </c>
      <c r="BF112" s="248">
        <f>IFERROR(BE112/BE125-1,"-")</f>
        <v>0.1088348271446864</v>
      </c>
      <c r="BG112" s="35">
        <v>3320</v>
      </c>
      <c r="BH112" s="248">
        <f>IFERROR(BG112/BG125-1,"-")</f>
        <v>0.27398311588641588</v>
      </c>
      <c r="BI112" s="156">
        <v>653</v>
      </c>
      <c r="BJ112" s="244">
        <f>IFERROR(BI112/BI125-1,"-")</f>
        <v>4.146730462519943E-2</v>
      </c>
      <c r="BK112" s="35">
        <v>32886</v>
      </c>
      <c r="BL112" s="248">
        <f>IFERROR(BK112/BK125-1,"-")</f>
        <v>0.29375663873480473</v>
      </c>
      <c r="BM112" s="35">
        <v>13804</v>
      </c>
      <c r="BN112" s="248">
        <f>IFERROR(BM112/BM125-1,"-")</f>
        <v>0.1859106529209622</v>
      </c>
      <c r="BO112" s="35">
        <v>6122</v>
      </c>
      <c r="BP112" s="248">
        <f>IFERROR(BO112/BO125-1,"-")</f>
        <v>0.31542758917060598</v>
      </c>
      <c r="BQ112" s="35">
        <v>5669</v>
      </c>
      <c r="BR112" s="248">
        <f>IFERROR(BQ112/BQ125-1,"-")</f>
        <v>0.25782116707344138</v>
      </c>
      <c r="BS112" s="35">
        <v>7119</v>
      </c>
      <c r="BT112" s="248">
        <f>IFERROR(BS112/BS125-1,"-")</f>
        <v>0.71129807692307701</v>
      </c>
      <c r="BU112" s="156">
        <v>346</v>
      </c>
      <c r="BV112" s="244">
        <f>IFERROR(BU112/BU125-1,"-")</f>
        <v>15.476190476190474</v>
      </c>
      <c r="BW112" s="35">
        <v>280913</v>
      </c>
      <c r="BX112" s="248">
        <f>IFERROR(BW112/BW125-1,"-")</f>
        <v>5.5639272924049354E-2</v>
      </c>
      <c r="BY112" s="35">
        <v>141831</v>
      </c>
      <c r="BZ112" s="248">
        <f>IFERROR(BY112/BY125-1,"-")</f>
        <v>2.3703147668300284E-2</v>
      </c>
      <c r="CA112" s="35">
        <v>38970</v>
      </c>
      <c r="CB112" s="248">
        <f>IFERROR(CA112/CA125-1,"-")</f>
        <v>4.14773638355872E-2</v>
      </c>
      <c r="CC112" s="35">
        <v>32190</v>
      </c>
      <c r="CD112" s="248">
        <f>IFERROR(CC112/CC125-1,"-")</f>
        <v>8.0092608126698606E-2</v>
      </c>
      <c r="CE112" s="35">
        <v>79871</v>
      </c>
      <c r="CF112" s="248">
        <f>IFERROR(CE112/CE125-1,"-")</f>
        <v>3.7919249411978662E-2</v>
      </c>
      <c r="CG112" s="156">
        <v>11027</v>
      </c>
      <c r="CH112" s="244">
        <f>IFERROR(CG112/CG125-1,"-")</f>
        <v>-0.23210306406685233</v>
      </c>
      <c r="CI112" s="35">
        <v>40511</v>
      </c>
      <c r="CJ112" s="248">
        <f>IFERROR(CI112/CI125-1,"-")</f>
        <v>1.1485356170882088E-2</v>
      </c>
      <c r="CK112" s="35">
        <v>11934</v>
      </c>
      <c r="CL112" s="248">
        <f>IFERROR(CK112/CK125-1,"-")</f>
        <v>-8.8659793814433008E-2</v>
      </c>
      <c r="CM112" s="35">
        <v>16153</v>
      </c>
      <c r="CN112" s="248">
        <f>IFERROR(CM112/CM125-1,"-")</f>
        <v>3.5847120687443779E-2</v>
      </c>
      <c r="CO112" s="35">
        <v>5150</v>
      </c>
      <c r="CP112" s="248">
        <f>IFERROR(CO112/CO125-1,"-")</f>
        <v>0.1798396334478809</v>
      </c>
      <c r="CQ112" s="35">
        <v>6321</v>
      </c>
      <c r="CR112" s="248">
        <f>IFERROR(CQ112/CQ125-1,"-")</f>
        <v>0.18570624648283629</v>
      </c>
      <c r="CS112" s="156">
        <v>1539</v>
      </c>
      <c r="CT112" s="244">
        <f>IFERROR(CS112/CS125-1,"-")</f>
        <v>0.17660550458715596</v>
      </c>
      <c r="CU112" s="35">
        <v>30019</v>
      </c>
      <c r="CV112" s="248">
        <f>IFERROR(CU112/CU125-1,"-")</f>
        <v>0.13532014674180259</v>
      </c>
      <c r="CW112" s="35">
        <v>7635</v>
      </c>
      <c r="CX112" s="248">
        <f>IFERROR(CW112/CW125-1,"-")</f>
        <v>-9.1599057838265274E-4</v>
      </c>
      <c r="CY112" s="35">
        <v>4738</v>
      </c>
      <c r="CZ112" s="248">
        <f>IFERROR(CY112/CY125-1,"-")</f>
        <v>0.16670770746121644</v>
      </c>
      <c r="DA112" s="35">
        <v>2339</v>
      </c>
      <c r="DB112" s="248">
        <f>IFERROR(DA112/DA125-1,"-")</f>
        <v>0.34657455382843994</v>
      </c>
      <c r="DC112" s="35">
        <v>15134</v>
      </c>
      <c r="DD112" s="248">
        <f>IFERROR(DC112/DC125-1,"-")</f>
        <v>0.19419237749546281</v>
      </c>
      <c r="DE112" s="156">
        <v>89</v>
      </c>
      <c r="DF112" s="244">
        <f>IFERROR(DE112/DE125-1,"-")</f>
        <v>1.4054054054054053</v>
      </c>
      <c r="DG112" s="35">
        <v>242776</v>
      </c>
      <c r="DH112" s="248">
        <f>IFERROR(DG112/DG125-1,"-")</f>
        <v>-7.3476599918329666E-2</v>
      </c>
      <c r="DI112" s="35">
        <v>75764</v>
      </c>
      <c r="DJ112" s="248">
        <f>IFERROR(DI112/DI125-1,"-")</f>
        <v>-0.14848948030929687</v>
      </c>
      <c r="DK112" s="35">
        <v>139058</v>
      </c>
      <c r="DL112" s="248">
        <f>IFERROR(DK112/DK125-1,"-")</f>
        <v>1.8986275070163483E-2</v>
      </c>
      <c r="DM112" s="35">
        <v>11108</v>
      </c>
      <c r="DN112" s="248">
        <f>IFERROR(DM112/DM125-1,"-")</f>
        <v>-0.16007561436672968</v>
      </c>
      <c r="DO112" s="35">
        <v>15953</v>
      </c>
      <c r="DP112" s="248">
        <f>IFERROR(DO112/DO125-1,"-")</f>
        <v>-0.31491024650004296</v>
      </c>
      <c r="DQ112" s="156">
        <v>659</v>
      </c>
      <c r="DR112" s="244">
        <f>IFERROR(DQ112/DQ125-1,"-")</f>
        <v>-0.58343868520859665</v>
      </c>
      <c r="DS112" s="35">
        <v>65788</v>
      </c>
      <c r="DT112" s="248">
        <f>IFERROR(DS112/DS125-1,"-")</f>
        <v>7.0419785226163434E-2</v>
      </c>
      <c r="DU112" s="35">
        <v>42479</v>
      </c>
      <c r="DV112" s="248">
        <f>IFERROR(DU112/DU125-1,"-")</f>
        <v>8.1055631903089509E-2</v>
      </c>
      <c r="DW112" s="35">
        <v>25287</v>
      </c>
      <c r="DX112" s="248">
        <f>IFERROR(DW112/DW125-1,"-")</f>
        <v>0.20488874064897322</v>
      </c>
      <c r="DY112" s="35">
        <v>10125</v>
      </c>
      <c r="DZ112" s="248">
        <f>IFERROR(DY112/DY125-1,"-")</f>
        <v>7.7635114959688778E-3</v>
      </c>
      <c r="EA112" s="35">
        <v>10716</v>
      </c>
      <c r="EB112" s="248">
        <f>IFERROR(EA112/EA125-1,"-")</f>
        <v>0.30571463384915321</v>
      </c>
      <c r="EC112" s="156">
        <v>1813</v>
      </c>
      <c r="ED112" s="244">
        <f>IFERROR(EC112/EC125-1,"-")</f>
        <v>0.12889165628891663</v>
      </c>
    </row>
    <row r="113" spans="1:134" s="17" customFormat="1" outlineLevel="1" x14ac:dyDescent="0.25">
      <c r="A113" s="242"/>
      <c r="B113" s="34" t="s">
        <v>63</v>
      </c>
      <c r="C113" s="35">
        <v>1082295</v>
      </c>
      <c r="D113" s="248">
        <f>IFERROR(C113/C126-1,"-")</f>
        <v>1.1800813707379509E-2</v>
      </c>
      <c r="E113" s="35">
        <v>427003</v>
      </c>
      <c r="F113" s="248">
        <f>IFERROR(E113/E126-1,"-")</f>
        <v>-4.5306271198188086E-2</v>
      </c>
      <c r="G113" s="35">
        <v>321684</v>
      </c>
      <c r="H113" s="248">
        <f>IFERROR(G113/G126-1,"-")</f>
        <v>1.0752147601661433E-2</v>
      </c>
      <c r="I113" s="35">
        <v>160869</v>
      </c>
      <c r="J113" s="248">
        <f>IFERROR(I113/I126-1,"-")</f>
        <v>7.0055940985918275E-2</v>
      </c>
      <c r="K113" s="35">
        <v>200722</v>
      </c>
      <c r="L113" s="248">
        <f>IFERROR(K113/K126-1,"-")</f>
        <v>-3.3968620656463555E-2</v>
      </c>
      <c r="M113" s="156">
        <v>24107</v>
      </c>
      <c r="N113" s="244">
        <f>IFERROR(M113/M126-1,"-")</f>
        <v>-0.38522938821309261</v>
      </c>
      <c r="O113" s="35">
        <v>1005502</v>
      </c>
      <c r="P113" s="248">
        <f>IFERROR(O113/O126-1,"-")</f>
        <v>1.4195685415380632E-2</v>
      </c>
      <c r="Q113" s="35">
        <v>392664</v>
      </c>
      <c r="R113" s="248">
        <f>IFERROR(Q113/Q126-1,"-")</f>
        <v>-3.9394080246203833E-2</v>
      </c>
      <c r="S113" s="35">
        <v>295575</v>
      </c>
      <c r="T113" s="248">
        <f>IFERROR(S113/S126-1,"-")</f>
        <v>3.432191306473209E-3</v>
      </c>
      <c r="U113" s="35">
        <v>154902</v>
      </c>
      <c r="V113" s="248">
        <f>IFERROR(U113/U126-1,"-")</f>
        <v>6.2347833839696554E-2</v>
      </c>
      <c r="W113" s="35">
        <v>187320</v>
      </c>
      <c r="X113" s="248">
        <f>IFERROR(W113/W126-1,"-")</f>
        <v>-3.5442294918204165E-2</v>
      </c>
      <c r="Y113" s="156">
        <v>21742</v>
      </c>
      <c r="Z113" s="244">
        <f>IFERROR(Y113/Y126-1,"-")</f>
        <v>-0.42273789294817332</v>
      </c>
      <c r="AA113" s="35">
        <v>76793</v>
      </c>
      <c r="AB113" s="248">
        <f>IFERROR(AA113/AA126-1,"-")</f>
        <v>-1.8544552936966441E-2</v>
      </c>
      <c r="AC113" s="35">
        <v>34339</v>
      </c>
      <c r="AD113" s="248">
        <f>IFERROR(AC113/AC126-1,"-")</f>
        <v>-0.10807792207792211</v>
      </c>
      <c r="AE113" s="35">
        <v>26108</v>
      </c>
      <c r="AF113" s="248">
        <f>IFERROR(AE113/AE126-1,"-")</f>
        <v>0.10169634568318009</v>
      </c>
      <c r="AG113" s="35">
        <v>5967</v>
      </c>
      <c r="AH113" s="248">
        <f>IFERROR(AG113/AG126-1,"-")</f>
        <v>0.31838267786124619</v>
      </c>
      <c r="AI113" s="35">
        <v>13402</v>
      </c>
      <c r="AJ113" s="248">
        <f>IFERROR(AI113/AI126-1,"-")</f>
        <v>-1.2889445385578568E-2</v>
      </c>
      <c r="AK113" s="156">
        <v>2366</v>
      </c>
      <c r="AL113" s="244">
        <f>IFERROR(AK113/AK126-1,"-")</f>
        <v>0.52645161290322573</v>
      </c>
      <c r="AM113" s="35">
        <v>230982</v>
      </c>
      <c r="AN113" s="248">
        <f>IFERROR(AM113/AM126-1,"-")</f>
        <v>-4.0788520575351095E-3</v>
      </c>
      <c r="AO113" s="35">
        <v>75927</v>
      </c>
      <c r="AP113" s="248">
        <f>IFERROR(AO113/AO126-1,"-")</f>
        <v>-0.10826237594691412</v>
      </c>
      <c r="AQ113" s="35">
        <v>66949</v>
      </c>
      <c r="AR113" s="248">
        <f>IFERROR(AQ113/AQ126-1,"-")</f>
        <v>-9.7722371967654986E-2</v>
      </c>
      <c r="AS113" s="35">
        <v>73009</v>
      </c>
      <c r="AT113" s="248">
        <f>IFERROR(AS113/AS126-1,"-")</f>
        <v>-1.4177885199638141E-2</v>
      </c>
      <c r="AU113" s="35">
        <v>42060</v>
      </c>
      <c r="AV113" s="248">
        <f>IFERROR(AU113/AU126-1,"-")</f>
        <v>-0.21296382926966184</v>
      </c>
      <c r="AW113" s="156">
        <v>13467</v>
      </c>
      <c r="AX113" s="244">
        <f>IFERROR(AW113/AW126-1,"-")</f>
        <v>-0.55574981856567929</v>
      </c>
      <c r="AY113" s="35">
        <v>29472</v>
      </c>
      <c r="AZ113" s="248">
        <f>IFERROR(AY113/AY126-1,"-")</f>
        <v>0.1529163243750733</v>
      </c>
      <c r="BA113" s="35">
        <v>18113</v>
      </c>
      <c r="BB113" s="248">
        <f>IFERROR(BA113/BA126-1,"-")</f>
        <v>8.8587054510487429E-2</v>
      </c>
      <c r="BC113" s="35">
        <v>8367</v>
      </c>
      <c r="BD113" s="248">
        <f>IFERROR(BC113/BC126-1,"-")</f>
        <v>0.32788446278368522</v>
      </c>
      <c r="BE113" s="35">
        <v>1507</v>
      </c>
      <c r="BF113" s="248">
        <f>IFERROR(BE113/BE126-1,"-")</f>
        <v>0.30815972222222232</v>
      </c>
      <c r="BG113" s="35">
        <v>2712</v>
      </c>
      <c r="BH113" s="248">
        <f>IFERROR(BG113/BG126-1,"-")</f>
        <v>0.92204110559886598</v>
      </c>
      <c r="BI113" s="156">
        <v>906</v>
      </c>
      <c r="BJ113" s="244">
        <f>IFERROR(BI113/BI126-1,"-")</f>
        <v>0.47557003257328989</v>
      </c>
      <c r="BK113" s="35">
        <v>43371</v>
      </c>
      <c r="BL113" s="248">
        <f>IFERROR(BK113/BK126-1,"-")</f>
        <v>0.23020848106651548</v>
      </c>
      <c r="BM113" s="35">
        <v>18090</v>
      </c>
      <c r="BN113" s="248">
        <f>IFERROR(BM113/BM126-1,"-")</f>
        <v>0.26689544085720285</v>
      </c>
      <c r="BO113" s="35">
        <v>5385</v>
      </c>
      <c r="BP113" s="248">
        <f>IFERROR(BO113/BO126-1,"-")</f>
        <v>0.3130943672275055</v>
      </c>
      <c r="BQ113" s="35">
        <v>10606</v>
      </c>
      <c r="BR113" s="248">
        <f>IFERROR(BQ113/BQ126-1,"-")</f>
        <v>0.27246550689862037</v>
      </c>
      <c r="BS113" s="35">
        <v>9332</v>
      </c>
      <c r="BT113" s="248">
        <f>IFERROR(BS113/BS126-1,"-")</f>
        <v>0.1488366367105749</v>
      </c>
      <c r="BU113" s="156">
        <v>374</v>
      </c>
      <c r="BV113" s="244">
        <f>IFERROR(BU113/BU126-1,"-")</f>
        <v>-6.7331670822942669E-2</v>
      </c>
      <c r="BW113" s="35">
        <v>292705</v>
      </c>
      <c r="BX113" s="248">
        <f>IFERROR(BW113/BW126-1,"-")</f>
        <v>3.3267321140493022E-2</v>
      </c>
      <c r="BY113" s="35">
        <v>136763</v>
      </c>
      <c r="BZ113" s="248">
        <f>IFERROR(BY113/BY126-1,"-")</f>
        <v>2.8524618940339863E-4</v>
      </c>
      <c r="CA113" s="35">
        <v>35309</v>
      </c>
      <c r="CB113" s="248">
        <f>IFERROR(CA113/CA126-1,"-")</f>
        <v>-2.1450544577779063E-2</v>
      </c>
      <c r="CC113" s="35">
        <v>35081</v>
      </c>
      <c r="CD113" s="248">
        <f>IFERROR(CC113/CC126-1,"-")</f>
        <v>0.13277793922955206</v>
      </c>
      <c r="CE113" s="35">
        <v>82721</v>
      </c>
      <c r="CF113" s="248">
        <f>IFERROR(CE113/CE126-1,"-")</f>
        <v>4.8361954248780092E-2</v>
      </c>
      <c r="CG113" s="156">
        <v>2842</v>
      </c>
      <c r="CH113" s="244">
        <f>IFERROR(CG113/CG126-1,"-")</f>
        <v>6.6816816816816837E-2</v>
      </c>
      <c r="CI113" s="35">
        <v>41171</v>
      </c>
      <c r="CJ113" s="248">
        <f>IFERROR(CI113/CI126-1,"-")</f>
        <v>9.9683929005589533E-4</v>
      </c>
      <c r="CK113" s="35">
        <v>12508</v>
      </c>
      <c r="CL113" s="248">
        <f>IFERROR(CK113/CK126-1,"-")</f>
        <v>-0.10007914238434423</v>
      </c>
      <c r="CM113" s="35">
        <v>15646</v>
      </c>
      <c r="CN113" s="248">
        <f>IFERROR(CM113/CM126-1,"-")</f>
        <v>2.3216271009090406E-2</v>
      </c>
      <c r="CO113" s="35">
        <v>4529</v>
      </c>
      <c r="CP113" s="248">
        <f>IFERROR(CO113/CO126-1,"-")</f>
        <v>0.28847795163584644</v>
      </c>
      <c r="CQ113" s="35">
        <v>6012</v>
      </c>
      <c r="CR113" s="248">
        <f>IFERROR(CQ113/CQ126-1,"-")</f>
        <v>-3.9770004791566893E-2</v>
      </c>
      <c r="CS113" s="156">
        <v>1229</v>
      </c>
      <c r="CT113" s="244">
        <f>IFERROR(CS113/CS126-1,"-")</f>
        <v>-0.16564833672776647</v>
      </c>
      <c r="CU113" s="35">
        <v>28931</v>
      </c>
      <c r="CV113" s="248">
        <f>IFERROR(CU113/CU126-1,"-")</f>
        <v>4.1545163264571361E-2</v>
      </c>
      <c r="CW113" s="35">
        <v>7090</v>
      </c>
      <c r="CX113" s="248">
        <f>IFERROR(CW113/CW126-1,"-")</f>
        <v>-9.0559261159569027E-2</v>
      </c>
      <c r="CY113" s="35">
        <v>3322</v>
      </c>
      <c r="CZ113" s="248">
        <f>IFERROR(CY113/CY126-1,"-")</f>
        <v>-0.15663874079715667</v>
      </c>
      <c r="DA113" s="35">
        <v>2918</v>
      </c>
      <c r="DB113" s="248">
        <f>IFERROR(DA113/DA126-1,"-")</f>
        <v>1.0348675034867503</v>
      </c>
      <c r="DC113" s="35">
        <v>15733</v>
      </c>
      <c r="DD113" s="248">
        <f>IFERROR(DC113/DC126-1,"-")</f>
        <v>0.10159641506791761</v>
      </c>
      <c r="DE113" s="156">
        <v>282</v>
      </c>
      <c r="DF113" s="244">
        <f>IFERROR(DE113/DE126-1,"-")</f>
        <v>4.4230769230769234</v>
      </c>
      <c r="DG113" s="35">
        <v>224911</v>
      </c>
      <c r="DH113" s="248">
        <f>IFERROR(DG113/DG126-1,"-")</f>
        <v>-0.10388311605520673</v>
      </c>
      <c r="DI113" s="35">
        <v>73089</v>
      </c>
      <c r="DJ113" s="248">
        <f>IFERROR(DI113/DI126-1,"-")</f>
        <v>-0.15870713767740596</v>
      </c>
      <c r="DK113" s="35">
        <v>124429</v>
      </c>
      <c r="DL113" s="248">
        <f>IFERROR(DK113/DK126-1,"-")</f>
        <v>-3.0745622234685577E-2</v>
      </c>
      <c r="DM113" s="35">
        <v>11010</v>
      </c>
      <c r="DN113" s="248">
        <f>IFERROR(DM113/DM126-1,"-")</f>
        <v>-0.15098704503392968</v>
      </c>
      <c r="DO113" s="35">
        <v>16812</v>
      </c>
      <c r="DP113" s="248">
        <f>IFERROR(DO113/DO126-1,"-")</f>
        <v>-0.22468179302711677</v>
      </c>
      <c r="DQ113" s="156">
        <v>998</v>
      </c>
      <c r="DR113" s="244">
        <f>IFERROR(DQ113/DQ126-1,"-")</f>
        <v>-0.12914485165794065</v>
      </c>
      <c r="DS113" s="35">
        <v>63747</v>
      </c>
      <c r="DT113" s="248">
        <f>IFERROR(DS113/DS126-1,"-")</f>
        <v>0.12254349510459961</v>
      </c>
      <c r="DU113" s="35">
        <v>36557</v>
      </c>
      <c r="DV113" s="248">
        <f>IFERROR(DU113/DU126-1,"-")</f>
        <v>2.5787081205454809E-2</v>
      </c>
      <c r="DW113" s="35">
        <v>29179</v>
      </c>
      <c r="DX113" s="248">
        <f>IFERROR(DW113/DW126-1,"-")</f>
        <v>0.35867945613708319</v>
      </c>
      <c r="DY113" s="35">
        <v>11072</v>
      </c>
      <c r="DZ113" s="248">
        <f>IFERROR(DY113/DY126-1,"-")</f>
        <v>0.13222210860006145</v>
      </c>
      <c r="EA113" s="35">
        <v>9941</v>
      </c>
      <c r="EB113" s="248">
        <f>IFERROR(EA113/EA126-1,"-")</f>
        <v>0.15660267597440369</v>
      </c>
      <c r="EC113" s="156">
        <v>1364</v>
      </c>
      <c r="ED113" s="244">
        <f>IFERROR(EC113/EC126-1,"-")</f>
        <v>0.73979591836734704</v>
      </c>
    </row>
    <row r="114" spans="1:134" s="17" customFormat="1" outlineLevel="1" x14ac:dyDescent="0.25">
      <c r="A114" s="242"/>
      <c r="B114" s="34" t="s">
        <v>65</v>
      </c>
      <c r="C114" s="35">
        <v>1214523</v>
      </c>
      <c r="D114" s="248">
        <f t="shared" ref="D114:D123" si="536">IFERROR(C114/C127-1,"-")</f>
        <v>2.5556636924883858E-3</v>
      </c>
      <c r="E114" s="35">
        <v>510984</v>
      </c>
      <c r="F114" s="248">
        <f t="shared" ref="F114:F123" si="537">IFERROR(E114/E127-1,"-")</f>
        <v>-5.6432969308248815E-3</v>
      </c>
      <c r="G114" s="35">
        <v>332523</v>
      </c>
      <c r="H114" s="248">
        <f t="shared" ref="H114:H123" si="538">IFERROR(G114/G127-1,"-")</f>
        <v>-0.11277752133855934</v>
      </c>
      <c r="I114" s="35">
        <v>193738</v>
      </c>
      <c r="J114" s="248">
        <f t="shared" ref="J114:J123" si="539">IFERROR(I114/I127-1,"-")</f>
        <v>0.25043082026888341</v>
      </c>
      <c r="K114" s="35">
        <v>246785</v>
      </c>
      <c r="L114" s="248">
        <f t="shared" ref="L114:L123" si="540">IFERROR(K114/K127-1,"-")</f>
        <v>-2.1510854490390807E-3</v>
      </c>
      <c r="M114" s="156">
        <v>53444</v>
      </c>
      <c r="N114" s="244">
        <f t="shared" ref="N114:N123" si="541">IFERROR(M114/M127-1,"-")</f>
        <v>2.1834729073457959E-2</v>
      </c>
      <c r="O114" s="35">
        <v>1115679</v>
      </c>
      <c r="P114" s="248">
        <f t="shared" ref="P114:P123" si="542">IFERROR(O114/O127-1,"-")</f>
        <v>-1.1053504457301244E-2</v>
      </c>
      <c r="Q114" s="35">
        <v>468084</v>
      </c>
      <c r="R114" s="248">
        <f t="shared" ref="R114:R123" si="543">IFERROR(Q114/Q127-1,"-")</f>
        <v>-1.8774106993124318E-2</v>
      </c>
      <c r="S114" s="35">
        <v>300957</v>
      </c>
      <c r="T114" s="248">
        <f t="shared" ref="T114:T123" si="544">IFERROR(S114/S127-1,"-")</f>
        <v>-0.13703591131705417</v>
      </c>
      <c r="U114" s="35">
        <v>184850</v>
      </c>
      <c r="V114" s="248">
        <f t="shared" ref="V114:V123" si="545">IFERROR(U114/U127-1,"-")</f>
        <v>0.23628119127079139</v>
      </c>
      <c r="W114" s="35">
        <v>229791</v>
      </c>
      <c r="X114" s="248">
        <f t="shared" ref="X114:X123" si="546">IFERROR(W114/W127-1,"-")</f>
        <v>6.4912027121137861E-3</v>
      </c>
      <c r="Y114" s="156">
        <v>50717</v>
      </c>
      <c r="Z114" s="244">
        <f t="shared" ref="Z114:Z123" si="547">IFERROR(Y114/Y127-1,"-")</f>
        <v>3.3269497188493258E-2</v>
      </c>
      <c r="AA114" s="35">
        <v>98844</v>
      </c>
      <c r="AB114" s="248">
        <f t="shared" ref="AB114:AB123" si="548">IFERROR(AA114/AA127-1,"-")</f>
        <v>0.18691611229856631</v>
      </c>
      <c r="AC114" s="35">
        <v>42900</v>
      </c>
      <c r="AD114" s="248">
        <f t="shared" ref="AD114:AD123" si="549">IFERROR(AC114/AC127-1,"-")</f>
        <v>0.16436868961024853</v>
      </c>
      <c r="AE114" s="35">
        <v>31566</v>
      </c>
      <c r="AF114" s="248">
        <f t="shared" ref="AF114:AF123" si="550">IFERROR(AE114/AE127-1,"-")</f>
        <v>0.21202580248809699</v>
      </c>
      <c r="AG114" s="35">
        <v>8888</v>
      </c>
      <c r="AH114" s="248">
        <f t="shared" ref="AH114:AH123" si="551">IFERROR(AG114/AG127-1,"-")</f>
        <v>0.64106351550960117</v>
      </c>
      <c r="AI114" s="35">
        <v>16993</v>
      </c>
      <c r="AJ114" s="248">
        <f t="shared" ref="AJ114:AJ123" si="552">IFERROR(AI114/AI127-1,"-")</f>
        <v>-0.10596096175093384</v>
      </c>
      <c r="AK114" s="156">
        <v>2727</v>
      </c>
      <c r="AL114" s="244">
        <f t="shared" ref="AL114:AL123" si="553">IFERROR(AK114/AK127-1,"-")</f>
        <v>-0.15257924176507143</v>
      </c>
      <c r="AM114" s="35">
        <v>277215</v>
      </c>
      <c r="AN114" s="248">
        <f t="shared" ref="AN114:AN123" si="554">IFERROR(AM114/AM127-1,"-")</f>
        <v>2.3825176168176032E-2</v>
      </c>
      <c r="AO114" s="35">
        <v>103097</v>
      </c>
      <c r="AP114" s="248">
        <f t="shared" ref="AP114:AP123" si="555">IFERROR(AO114/AO127-1,"-")</f>
        <v>4.9536297095621462E-2</v>
      </c>
      <c r="AQ114" s="35">
        <v>71570</v>
      </c>
      <c r="AR114" s="248">
        <f t="shared" ref="AR114:AR123" si="556">IFERROR(AQ114/AQ127-1,"-")</f>
        <v>-0.28413535113076005</v>
      </c>
      <c r="AS114" s="35">
        <v>92318</v>
      </c>
      <c r="AT114" s="248">
        <f t="shared" ref="AT114:AT123" si="557">IFERROR(AS114/AS127-1,"-")</f>
        <v>0.32896668873981527</v>
      </c>
      <c r="AU114" s="35">
        <v>60546</v>
      </c>
      <c r="AV114" s="248">
        <f t="shared" ref="AV114:AV123" si="558">IFERROR(AU114/AU127-1,"-")</f>
        <v>-4.3733712390428781E-2</v>
      </c>
      <c r="AW114" s="156">
        <v>35026</v>
      </c>
      <c r="AX114" s="244">
        <f t="shared" ref="AX114:AX123" si="559">IFERROR(AW114/AW127-1,"-")</f>
        <v>-1.0732644184601514E-2</v>
      </c>
      <c r="AY114" s="35">
        <v>26401</v>
      </c>
      <c r="AZ114" s="248">
        <f t="shared" ref="AZ114:AZ123" si="560">IFERROR(AY114/AY127-1,"-")</f>
        <v>-8.4792179429403425E-2</v>
      </c>
      <c r="BA114" s="35">
        <v>16994</v>
      </c>
      <c r="BB114" s="248">
        <f t="shared" ref="BB114:BB123" si="561">IFERROR(BA114/BA127-1,"-")</f>
        <v>-2.7580682078278795E-2</v>
      </c>
      <c r="BC114" s="35">
        <v>5876</v>
      </c>
      <c r="BD114" s="248">
        <f t="shared" ref="BD114:BD123" si="562">IFERROR(BC114/BC127-1,"-")</f>
        <v>-0.235890767230169</v>
      </c>
      <c r="BE114" s="35">
        <v>1558</v>
      </c>
      <c r="BF114" s="248">
        <f t="shared" ref="BF114:BF123" si="563">IFERROR(BE114/BE127-1,"-")</f>
        <v>0.36307961504811903</v>
      </c>
      <c r="BG114" s="35">
        <v>2558</v>
      </c>
      <c r="BH114" s="248">
        <f t="shared" ref="BH114:BH123" si="564">IFERROR(BG114/BG127-1,"-")</f>
        <v>0.25269343780607256</v>
      </c>
      <c r="BI114" s="156">
        <v>775</v>
      </c>
      <c r="BJ114" s="244">
        <f t="shared" ref="BJ114:BJ123" si="565">IFERROR(BI114/BI127-1,"-")</f>
        <v>7.638888888888884E-2</v>
      </c>
      <c r="BK114" s="35">
        <v>46174</v>
      </c>
      <c r="BL114" s="248">
        <f t="shared" ref="BL114:BL123" si="566">IFERROR(BK114/BK127-1,"-")</f>
        <v>-2.0346678547938812E-2</v>
      </c>
      <c r="BM114" s="35">
        <v>15496</v>
      </c>
      <c r="BN114" s="248">
        <f t="shared" ref="BN114:BN123" si="567">IFERROR(BM114/BM127-1,"-")</f>
        <v>-0.19743111663559143</v>
      </c>
      <c r="BO114" s="35">
        <v>7041</v>
      </c>
      <c r="BP114" s="248">
        <f t="shared" ref="BP114:BP123" si="568">IFERROR(BO114/BO127-1,"-")</f>
        <v>0.34139836159268433</v>
      </c>
      <c r="BQ114" s="35">
        <v>12982</v>
      </c>
      <c r="BR114" s="248">
        <f t="shared" ref="BR114:BR123" si="569">IFERROR(BQ114/BQ127-1,"-")</f>
        <v>9.0099924426904066E-2</v>
      </c>
      <c r="BS114" s="35">
        <v>10761</v>
      </c>
      <c r="BT114" s="248">
        <f t="shared" ref="BT114:BT123" si="570">IFERROR(BS114/BS127-1,"-")</f>
        <v>2.3784606602606839E-2</v>
      </c>
      <c r="BU114" s="156">
        <v>439</v>
      </c>
      <c r="BV114" s="244">
        <f t="shared" ref="BV114:BV123" si="571">IFERROR(BU114/BU127-1,"-")</f>
        <v>0.56227758007117434</v>
      </c>
      <c r="BW114" s="35">
        <v>354323</v>
      </c>
      <c r="BX114" s="248">
        <f t="shared" ref="BX114:BX123" si="572">IFERROR(BW114/BW127-1,"-")</f>
        <v>7.0746905521709591E-2</v>
      </c>
      <c r="BY114" s="35">
        <v>183577</v>
      </c>
      <c r="BZ114" s="248">
        <f t="shared" ref="BZ114:BZ123" si="573">IFERROR(BY114/BY127-1,"-")</f>
        <v>7.477532859108349E-2</v>
      </c>
      <c r="CA114" s="35">
        <v>48056</v>
      </c>
      <c r="CB114" s="248">
        <f t="shared" ref="CB114:CB123" si="574">IFERROR(CA114/CA127-1,"-")</f>
        <v>-5.1420224630386313E-2</v>
      </c>
      <c r="CC114" s="35">
        <v>39149</v>
      </c>
      <c r="CD114" s="248">
        <f t="shared" ref="CD114:CD123" si="575">IFERROR(CC114/CC127-1,"-")</f>
        <v>0.32479442320056862</v>
      </c>
      <c r="CE114" s="35">
        <v>102283</v>
      </c>
      <c r="CF114" s="248">
        <f t="shared" ref="CF114:CF123" si="576">IFERROR(CE114/CE127-1,"-")</f>
        <v>6.8419458285021939E-2</v>
      </c>
      <c r="CG114" s="156">
        <v>9533</v>
      </c>
      <c r="CH114" s="244">
        <f t="shared" ref="CH114:CH123" si="577">IFERROR(CG114/CG127-1,"-")</f>
        <v>0.24451697127937333</v>
      </c>
      <c r="CI114" s="35">
        <v>38009</v>
      </c>
      <c r="CJ114" s="248">
        <f t="shared" ref="CJ114:CJ123" si="578">IFERROR(CI114/CI127-1,"-")</f>
        <v>-0.23407556675062968</v>
      </c>
      <c r="CK114" s="35">
        <v>11562</v>
      </c>
      <c r="CL114" s="248">
        <f t="shared" ref="CL114:CL123" si="579">IFERROR(CK114/CK127-1,"-")</f>
        <v>-0.24009201445941508</v>
      </c>
      <c r="CM114" s="35">
        <v>14240</v>
      </c>
      <c r="CN114" s="248">
        <f t="shared" ref="CN114:CN123" si="580">IFERROR(CM114/CM127-1,"-")</f>
        <v>-0.32833356917126555</v>
      </c>
      <c r="CO114" s="35">
        <v>3857</v>
      </c>
      <c r="CP114" s="248">
        <f t="shared" ref="CP114:CP123" si="581">IFERROR(CO114/CO127-1,"-")</f>
        <v>9.2015855039637495E-2</v>
      </c>
      <c r="CQ114" s="35">
        <v>6198</v>
      </c>
      <c r="CR114" s="248">
        <f t="shared" ref="CR114:CR123" si="582">IFERROR(CQ114/CQ127-1,"-")</f>
        <v>-0.14273858921161831</v>
      </c>
      <c r="CS114" s="156">
        <v>2107</v>
      </c>
      <c r="CT114" s="244">
        <f t="shared" ref="CT114:CT123" si="583">IFERROR(CS114/CS127-1,"-")</f>
        <v>-0.10264054514480414</v>
      </c>
      <c r="CU114" s="35">
        <v>33478</v>
      </c>
      <c r="CV114" s="248">
        <f t="shared" ref="CV114:CV123" si="584">IFERROR(CU114/CU127-1,"-")</f>
        <v>0.16077805901321041</v>
      </c>
      <c r="CW114" s="35">
        <v>8010</v>
      </c>
      <c r="CX114" s="248">
        <f t="shared" ref="CX114:CX123" si="585">IFERROR(CW114/CW127-1,"-")</f>
        <v>-8.5929476206778488E-2</v>
      </c>
      <c r="CY114" s="35">
        <v>4845</v>
      </c>
      <c r="CZ114" s="248">
        <f t="shared" ref="CZ114:CZ123" si="586">IFERROR(CY114/CY127-1,"-")</f>
        <v>0.11481822365393457</v>
      </c>
      <c r="DA114" s="35">
        <v>3102</v>
      </c>
      <c r="DB114" s="248">
        <f t="shared" ref="DB114:DB123" si="587">IFERROR(DA114/DA127-1,"-")</f>
        <v>0.62323390894819464</v>
      </c>
      <c r="DC114" s="35">
        <v>17374</v>
      </c>
      <c r="DD114" s="248">
        <f t="shared" ref="DD114:DD123" si="588">IFERROR(DC114/DC127-1,"-")</f>
        <v>0.29117122473246138</v>
      </c>
      <c r="DE114" s="156">
        <v>62</v>
      </c>
      <c r="DF114" s="244">
        <f t="shared" ref="DF114:DF123" si="589">IFERROR(DE114/DE127-1,"-")</f>
        <v>0.9375</v>
      </c>
      <c r="DG114" s="35">
        <v>226699</v>
      </c>
      <c r="DH114" s="248">
        <f t="shared" ref="DH114:DH123" si="590">IFERROR(DG114/DG127-1,"-")</f>
        <v>-0.14204887353207207</v>
      </c>
      <c r="DI114" s="35">
        <v>75644</v>
      </c>
      <c r="DJ114" s="248">
        <f t="shared" ref="DJ114:DJ123" si="591">IFERROR(DI114/DI127-1,"-")</f>
        <v>-0.19531939790436681</v>
      </c>
      <c r="DK114" s="35">
        <v>118829</v>
      </c>
      <c r="DL114" s="248">
        <f t="shared" ref="DL114:DL123" si="592">IFERROR(DK114/DK127-1,"-")</f>
        <v>-8.7110503349517532E-2</v>
      </c>
      <c r="DM114" s="35">
        <v>13921</v>
      </c>
      <c r="DN114" s="248">
        <f t="shared" ref="DN114:DN123" si="593">IFERROR(DM114/DM127-1,"-")</f>
        <v>-0.14704981312419585</v>
      </c>
      <c r="DO114" s="35">
        <v>17954</v>
      </c>
      <c r="DP114" s="248">
        <f t="shared" ref="DP114:DP123" si="594">IFERROR(DO114/DO127-1,"-")</f>
        <v>-0.21932341942777633</v>
      </c>
      <c r="DQ114" s="156">
        <v>342</v>
      </c>
      <c r="DR114" s="244">
        <f t="shared" ref="DR114:DR123" si="595">IFERROR(DQ114/DQ127-1,"-")</f>
        <v>-0.3815551537070524</v>
      </c>
      <c r="DS114" s="35">
        <v>58806</v>
      </c>
      <c r="DT114" s="248">
        <f t="shared" ref="DT114:DT123" si="596">IFERROR(DS114/DS127-1,"-")</f>
        <v>7.5558982266770158E-3</v>
      </c>
      <c r="DU114" s="35">
        <v>35792</v>
      </c>
      <c r="DV114" s="248">
        <f t="shared" ref="DV114:DV123" si="597">IFERROR(DU114/DU127-1,"-")</f>
        <v>-8.3713071527315552E-2</v>
      </c>
      <c r="DW114" s="35">
        <v>24418</v>
      </c>
      <c r="DX114" s="248">
        <f t="shared" ref="DX114:DX123" si="598">IFERROR(DW114/DW127-1,"-")</f>
        <v>-9.7733079200291728E-3</v>
      </c>
      <c r="DY114" s="35">
        <v>11273</v>
      </c>
      <c r="DZ114" s="248">
        <f t="shared" ref="DZ114:DZ123" si="599">IFERROR(DY114/DY127-1,"-")</f>
        <v>0.23526188910804291</v>
      </c>
      <c r="EA114" s="35">
        <v>9576</v>
      </c>
      <c r="EB114" s="248">
        <f t="shared" ref="EB114:EB123" si="600">IFERROR(EA114/EA127-1,"-")</f>
        <v>-0.13892635554356625</v>
      </c>
      <c r="EC114" s="156">
        <v>1853</v>
      </c>
      <c r="ED114" s="244">
        <f t="shared" ref="ED114:ED123" si="601">IFERROR(EC114/EC127-1,"-")</f>
        <v>4.1596402473299543E-2</v>
      </c>
    </row>
    <row r="115" spans="1:134" s="17" customFormat="1" outlineLevel="1" x14ac:dyDescent="0.25">
      <c r="A115" s="242"/>
      <c r="B115" s="34" t="s">
        <v>67</v>
      </c>
      <c r="C115" s="35">
        <v>1033677</v>
      </c>
      <c r="D115" s="248">
        <f t="shared" si="536"/>
        <v>-4.3394770157916929E-2</v>
      </c>
      <c r="E115" s="35">
        <v>407165</v>
      </c>
      <c r="F115" s="248">
        <f t="shared" si="537"/>
        <v>-6.6075344288165305E-2</v>
      </c>
      <c r="G115" s="35">
        <v>275241</v>
      </c>
      <c r="H115" s="248">
        <f t="shared" si="538"/>
        <v>1.4919154114198196E-2</v>
      </c>
      <c r="I115" s="35">
        <v>172195</v>
      </c>
      <c r="J115" s="248">
        <f t="shared" si="539"/>
        <v>4.2115519620421704E-2</v>
      </c>
      <c r="K115" s="35">
        <v>204131</v>
      </c>
      <c r="L115" s="248">
        <f t="shared" si="540"/>
        <v>-2.3497557918705669E-2</v>
      </c>
      <c r="M115" s="156">
        <v>29142</v>
      </c>
      <c r="N115" s="244">
        <f t="shared" si="541"/>
        <v>0.34177448317141668</v>
      </c>
      <c r="O115" s="35">
        <v>917514</v>
      </c>
      <c r="P115" s="248">
        <f t="shared" si="542"/>
        <v>-4.3943539866164505E-2</v>
      </c>
      <c r="Q115" s="35">
        <v>362125</v>
      </c>
      <c r="R115" s="248">
        <f t="shared" si="543"/>
        <v>-5.7461960114731259E-2</v>
      </c>
      <c r="S115" s="35">
        <v>236525</v>
      </c>
      <c r="T115" s="248">
        <f t="shared" si="544"/>
        <v>3.8366699063325793E-3</v>
      </c>
      <c r="U115" s="35">
        <v>160976</v>
      </c>
      <c r="V115" s="248">
        <f t="shared" si="545"/>
        <v>3.1394961429047408E-2</v>
      </c>
      <c r="W115" s="35">
        <v>185871</v>
      </c>
      <c r="X115" s="248">
        <f t="shared" si="546"/>
        <v>5.0059748732356191E-4</v>
      </c>
      <c r="Y115" s="156">
        <v>22634</v>
      </c>
      <c r="Z115" s="244">
        <f t="shared" si="547"/>
        <v>0.34008288928359987</v>
      </c>
      <c r="AA115" s="35">
        <v>116163</v>
      </c>
      <c r="AB115" s="248">
        <f t="shared" si="548"/>
        <v>-3.9038070184146512E-2</v>
      </c>
      <c r="AC115" s="35">
        <v>45040</v>
      </c>
      <c r="AD115" s="248">
        <f t="shared" si="549"/>
        <v>-0.13001487319155514</v>
      </c>
      <c r="AE115" s="35">
        <v>38716</v>
      </c>
      <c r="AF115" s="248">
        <f t="shared" si="550"/>
        <v>8.8353526551035788E-2</v>
      </c>
      <c r="AG115" s="35">
        <v>11219</v>
      </c>
      <c r="AH115" s="248">
        <f t="shared" si="551"/>
        <v>0.22478165938864625</v>
      </c>
      <c r="AI115" s="35">
        <v>18260</v>
      </c>
      <c r="AJ115" s="248">
        <f t="shared" si="552"/>
        <v>-0.21513002364066192</v>
      </c>
      <c r="AK115" s="156">
        <v>6508</v>
      </c>
      <c r="AL115" s="244">
        <f t="shared" si="553"/>
        <v>0.3476910333402361</v>
      </c>
      <c r="AM115" s="35">
        <v>212925</v>
      </c>
      <c r="AN115" s="248">
        <f t="shared" si="554"/>
        <v>-3.8826142303837963E-2</v>
      </c>
      <c r="AO115" s="35">
        <v>61340</v>
      </c>
      <c r="AP115" s="248">
        <f t="shared" si="555"/>
        <v>6.2256472421854614E-2</v>
      </c>
      <c r="AQ115" s="35">
        <v>69224</v>
      </c>
      <c r="AR115" s="248">
        <f t="shared" si="556"/>
        <v>8.6633702221175835E-2</v>
      </c>
      <c r="AS115" s="35">
        <v>75344</v>
      </c>
      <c r="AT115" s="248">
        <f t="shared" si="557"/>
        <v>9.7525091407012487E-2</v>
      </c>
      <c r="AU115" s="35">
        <v>38375</v>
      </c>
      <c r="AV115" s="248">
        <f t="shared" si="558"/>
        <v>0.1593655589123868</v>
      </c>
      <c r="AW115" s="156">
        <v>13495</v>
      </c>
      <c r="AX115" s="244">
        <f t="shared" si="559"/>
        <v>0.484925176056338</v>
      </c>
      <c r="AY115" s="35">
        <v>34295</v>
      </c>
      <c r="AZ115" s="248">
        <f t="shared" si="560"/>
        <v>0.13744154422738886</v>
      </c>
      <c r="BA115" s="35">
        <v>20568</v>
      </c>
      <c r="BB115" s="248">
        <f t="shared" si="561"/>
        <v>0.2146695801098446</v>
      </c>
      <c r="BC115" s="35">
        <v>8126</v>
      </c>
      <c r="BD115" s="248">
        <f t="shared" si="562"/>
        <v>3.2791052364006035E-2</v>
      </c>
      <c r="BE115" s="35">
        <v>1635</v>
      </c>
      <c r="BF115" s="248">
        <f t="shared" si="563"/>
        <v>-6.5714285714285725E-2</v>
      </c>
      <c r="BG115" s="35">
        <v>3599</v>
      </c>
      <c r="BH115" s="248">
        <f t="shared" si="564"/>
        <v>6.9539375928677538E-2</v>
      </c>
      <c r="BI115" s="156">
        <v>557</v>
      </c>
      <c r="BJ115" s="244">
        <f t="shared" si="565"/>
        <v>0.65281899109792274</v>
      </c>
      <c r="BK115" s="35">
        <v>58345</v>
      </c>
      <c r="BL115" s="248">
        <f t="shared" si="566"/>
        <v>0.11716386474169949</v>
      </c>
      <c r="BM115" s="35">
        <v>20104</v>
      </c>
      <c r="BN115" s="248">
        <f t="shared" si="567"/>
        <v>-7.6908948987556847E-2</v>
      </c>
      <c r="BO115" s="35">
        <v>8901</v>
      </c>
      <c r="BP115" s="248">
        <f t="shared" si="568"/>
        <v>0.51171875</v>
      </c>
      <c r="BQ115" s="35">
        <v>13969</v>
      </c>
      <c r="BR115" s="248">
        <f t="shared" si="569"/>
        <v>0.10944325311730596</v>
      </c>
      <c r="BS115" s="35">
        <v>14807</v>
      </c>
      <c r="BT115" s="248">
        <f t="shared" si="570"/>
        <v>0.24785100286532957</v>
      </c>
      <c r="BU115" s="156">
        <v>632</v>
      </c>
      <c r="BV115" s="244">
        <f t="shared" si="571"/>
        <v>0.26653306613226446</v>
      </c>
      <c r="BW115" s="35">
        <v>327518</v>
      </c>
      <c r="BX115" s="248">
        <f t="shared" si="572"/>
        <v>-6.1184476427709411E-2</v>
      </c>
      <c r="BY115" s="35">
        <v>156542</v>
      </c>
      <c r="BZ115" s="248">
        <f t="shared" si="573"/>
        <v>-8.8255336497859549E-2</v>
      </c>
      <c r="CA115" s="35">
        <v>46420</v>
      </c>
      <c r="CB115" s="248">
        <f t="shared" si="574"/>
        <v>-4.237323101043855E-2</v>
      </c>
      <c r="CC115" s="35">
        <v>37860</v>
      </c>
      <c r="CD115" s="248">
        <f t="shared" si="575"/>
        <v>-6.0056108642220551E-2</v>
      </c>
      <c r="CE115" s="35">
        <v>86755</v>
      </c>
      <c r="CF115" s="248">
        <f t="shared" si="576"/>
        <v>-4.064977717818008E-2</v>
      </c>
      <c r="CG115" s="156">
        <v>3997</v>
      </c>
      <c r="CH115" s="244">
        <f t="shared" si="577"/>
        <v>2.7506426735218525E-2</v>
      </c>
      <c r="CI115" s="35">
        <v>36982</v>
      </c>
      <c r="CJ115" s="248">
        <f t="shared" si="578"/>
        <v>-4.6806536419403022E-2</v>
      </c>
      <c r="CK115" s="35">
        <v>11780</v>
      </c>
      <c r="CL115" s="248">
        <f t="shared" si="579"/>
        <v>-0.10858872493378735</v>
      </c>
      <c r="CM115" s="35">
        <v>14013</v>
      </c>
      <c r="CN115" s="248">
        <f t="shared" si="580"/>
        <v>5.712245626561252E-4</v>
      </c>
      <c r="CO115" s="35">
        <v>4705</v>
      </c>
      <c r="CP115" s="248">
        <f t="shared" si="581"/>
        <v>0.34428571428571431</v>
      </c>
      <c r="CQ115" s="35">
        <v>5604</v>
      </c>
      <c r="CR115" s="248">
        <f t="shared" si="582"/>
        <v>-0.19134199134199137</v>
      </c>
      <c r="CS115" s="156">
        <v>1392</v>
      </c>
      <c r="CT115" s="244">
        <f t="shared" si="583"/>
        <v>0.18974358974358974</v>
      </c>
      <c r="CU115" s="35">
        <v>34870</v>
      </c>
      <c r="CV115" s="248">
        <f t="shared" si="584"/>
        <v>2.5377128238303959E-2</v>
      </c>
      <c r="CW115" s="35">
        <v>9506</v>
      </c>
      <c r="CX115" s="248">
        <f t="shared" si="585"/>
        <v>-6.1135802469135747E-2</v>
      </c>
      <c r="CY115" s="35">
        <v>4549</v>
      </c>
      <c r="CZ115" s="248">
        <f t="shared" si="586"/>
        <v>0.10012091898428044</v>
      </c>
      <c r="DA115" s="35">
        <v>3398</v>
      </c>
      <c r="DB115" s="248">
        <f t="shared" si="587"/>
        <v>0.37182075090835687</v>
      </c>
      <c r="DC115" s="35">
        <v>17151</v>
      </c>
      <c r="DD115" s="248">
        <f t="shared" si="588"/>
        <v>6.5140845070421616E-3</v>
      </c>
      <c r="DE115" s="156">
        <v>0</v>
      </c>
      <c r="DF115" s="244">
        <f t="shared" si="589"/>
        <v>-1</v>
      </c>
      <c r="DG115" s="35">
        <v>99935</v>
      </c>
      <c r="DH115" s="248">
        <f t="shared" si="590"/>
        <v>-0.20173336528476715</v>
      </c>
      <c r="DI115" s="35">
        <v>26643</v>
      </c>
      <c r="DJ115" s="248">
        <f t="shared" si="591"/>
        <v>-0.32022758585497779</v>
      </c>
      <c r="DK115" s="35">
        <v>58955</v>
      </c>
      <c r="DL115" s="248">
        <f t="shared" si="592"/>
        <v>-0.11806064595269794</v>
      </c>
      <c r="DM115" s="35">
        <v>6361</v>
      </c>
      <c r="DN115" s="248">
        <f t="shared" si="593"/>
        <v>-0.27608967793331052</v>
      </c>
      <c r="DO115" s="35">
        <v>8440</v>
      </c>
      <c r="DP115" s="248">
        <f t="shared" si="594"/>
        <v>-0.18705451743402046</v>
      </c>
      <c r="DQ115" s="156">
        <v>321</v>
      </c>
      <c r="DR115" s="244">
        <f t="shared" si="595"/>
        <v>0.87719298245614041</v>
      </c>
      <c r="DS115" s="35">
        <v>56868</v>
      </c>
      <c r="DT115" s="248">
        <f t="shared" si="596"/>
        <v>-4.7596717467760841E-2</v>
      </c>
      <c r="DU115" s="35">
        <v>38524</v>
      </c>
      <c r="DV115" s="248">
        <f t="shared" si="597"/>
        <v>-7.2671689574657639E-2</v>
      </c>
      <c r="DW115" s="35">
        <v>21754</v>
      </c>
      <c r="DX115" s="248">
        <f t="shared" si="598"/>
        <v>5.8331306251520276E-2</v>
      </c>
      <c r="DY115" s="35">
        <v>12159</v>
      </c>
      <c r="DZ115" s="248">
        <f t="shared" si="599"/>
        <v>3.2523777173913082E-2</v>
      </c>
      <c r="EA115" s="35">
        <v>7866</v>
      </c>
      <c r="EB115" s="248">
        <f t="shared" si="600"/>
        <v>-0.16247870528109032</v>
      </c>
      <c r="EC115" s="156">
        <v>1719</v>
      </c>
      <c r="ED115" s="244">
        <f t="shared" si="601"/>
        <v>0.2847533632286996</v>
      </c>
    </row>
    <row r="116" spans="1:134" s="17" customFormat="1" outlineLevel="1" x14ac:dyDescent="0.25">
      <c r="A116" s="242"/>
      <c r="B116" s="34" t="s">
        <v>69</v>
      </c>
      <c r="C116" s="35">
        <v>933817</v>
      </c>
      <c r="D116" s="248">
        <f t="shared" si="536"/>
        <v>5.3512924421018404E-2</v>
      </c>
      <c r="E116" s="35">
        <v>364860</v>
      </c>
      <c r="F116" s="248">
        <f t="shared" si="537"/>
        <v>4.0501000975309287E-2</v>
      </c>
      <c r="G116" s="35">
        <v>229207</v>
      </c>
      <c r="H116" s="248">
        <f t="shared" si="538"/>
        <v>5.8785759489285327E-2</v>
      </c>
      <c r="I116" s="35">
        <v>148588</v>
      </c>
      <c r="J116" s="248">
        <f t="shared" si="539"/>
        <v>1.8653979309919411E-2</v>
      </c>
      <c r="K116" s="35">
        <v>189064</v>
      </c>
      <c r="L116" s="248">
        <f t="shared" si="540"/>
        <v>0.11184032555896639</v>
      </c>
      <c r="M116" s="156">
        <v>14768</v>
      </c>
      <c r="N116" s="244">
        <f t="shared" si="541"/>
        <v>0.17150563223861659</v>
      </c>
      <c r="O116" s="35">
        <v>816487</v>
      </c>
      <c r="P116" s="248">
        <f t="shared" si="542"/>
        <v>5.7981962837224899E-2</v>
      </c>
      <c r="Q116" s="35">
        <v>314600</v>
      </c>
      <c r="R116" s="248">
        <f t="shared" si="543"/>
        <v>3.0080579412140374E-2</v>
      </c>
      <c r="S116" s="35">
        <v>189339</v>
      </c>
      <c r="T116" s="248">
        <f t="shared" si="544"/>
        <v>0.11726836061510859</v>
      </c>
      <c r="U116" s="35">
        <v>139311</v>
      </c>
      <c r="V116" s="248">
        <f t="shared" si="545"/>
        <v>1.688345815267378E-2</v>
      </c>
      <c r="W116" s="35">
        <v>166083</v>
      </c>
      <c r="X116" s="248">
        <f t="shared" si="546"/>
        <v>9.1272865853658569E-2</v>
      </c>
      <c r="Y116" s="156">
        <v>11196</v>
      </c>
      <c r="Z116" s="244">
        <f t="shared" si="547"/>
        <v>0.55176715176715185</v>
      </c>
      <c r="AA116" s="35">
        <v>117331</v>
      </c>
      <c r="AB116" s="248">
        <f t="shared" si="548"/>
        <v>2.3437772582952432E-2</v>
      </c>
      <c r="AC116" s="35">
        <v>50259</v>
      </c>
      <c r="AD116" s="248">
        <f t="shared" si="549"/>
        <v>0.11081887501381371</v>
      </c>
      <c r="AE116" s="35">
        <v>39868</v>
      </c>
      <c r="AF116" s="248">
        <f t="shared" si="550"/>
        <v>-0.15201531426140591</v>
      </c>
      <c r="AG116" s="35">
        <v>9276</v>
      </c>
      <c r="AH116" s="248">
        <f t="shared" si="551"/>
        <v>4.5772266065388978E-2</v>
      </c>
      <c r="AI116" s="35">
        <v>22982</v>
      </c>
      <c r="AJ116" s="248">
        <f t="shared" si="552"/>
        <v>0.28721855046488187</v>
      </c>
      <c r="AK116" s="156">
        <v>3572</v>
      </c>
      <c r="AL116" s="244">
        <f t="shared" si="553"/>
        <v>-0.33753709198813053</v>
      </c>
      <c r="AM116" s="35">
        <v>186699</v>
      </c>
      <c r="AN116" s="248">
        <f t="shared" si="554"/>
        <v>2.9864577874617382E-2</v>
      </c>
      <c r="AO116" s="35">
        <v>45667</v>
      </c>
      <c r="AP116" s="248">
        <f t="shared" si="555"/>
        <v>0.11546165119687357</v>
      </c>
      <c r="AQ116" s="35">
        <v>55926</v>
      </c>
      <c r="AR116" s="248">
        <f t="shared" si="556"/>
        <v>0.2406770636910176</v>
      </c>
      <c r="AS116" s="35">
        <v>60962</v>
      </c>
      <c r="AT116" s="248">
        <f t="shared" si="557"/>
        <v>-0.1454843638300557</v>
      </c>
      <c r="AU116" s="35">
        <v>20097</v>
      </c>
      <c r="AV116" s="248">
        <f t="shared" si="558"/>
        <v>4.2808219178082085E-2</v>
      </c>
      <c r="AW116" s="156">
        <v>4514</v>
      </c>
      <c r="AX116" s="244">
        <f t="shared" si="559"/>
        <v>0.57887373207415171</v>
      </c>
      <c r="AY116" s="35">
        <v>25825</v>
      </c>
      <c r="AZ116" s="248">
        <f t="shared" si="560"/>
        <v>0.14742080241702582</v>
      </c>
      <c r="BA116" s="35">
        <v>14139</v>
      </c>
      <c r="BB116" s="248">
        <f t="shared" si="561"/>
        <v>0.10228424417244875</v>
      </c>
      <c r="BC116" s="35">
        <v>7582</v>
      </c>
      <c r="BD116" s="248">
        <f t="shared" si="562"/>
        <v>0.23485342019543975</v>
      </c>
      <c r="BE116" s="35">
        <v>1242</v>
      </c>
      <c r="BF116" s="248">
        <f t="shared" si="563"/>
        <v>0.18285714285714283</v>
      </c>
      <c r="BG116" s="35">
        <v>2509</v>
      </c>
      <c r="BH116" s="248">
        <f t="shared" si="564"/>
        <v>0.14461678832116798</v>
      </c>
      <c r="BI116" s="156">
        <v>331</v>
      </c>
      <c r="BJ116" s="244">
        <f t="shared" si="565"/>
        <v>3.7617554858934144E-2</v>
      </c>
      <c r="BK116" s="35">
        <v>56024</v>
      </c>
      <c r="BL116" s="248">
        <f t="shared" si="566"/>
        <v>0.32560395617916371</v>
      </c>
      <c r="BM116" s="35">
        <v>18271</v>
      </c>
      <c r="BN116" s="248">
        <f t="shared" si="567"/>
        <v>2.0954403218596429E-2</v>
      </c>
      <c r="BO116" s="35">
        <v>9300</v>
      </c>
      <c r="BP116" s="248">
        <f t="shared" si="568"/>
        <v>0.26496191512513612</v>
      </c>
      <c r="BQ116" s="35">
        <v>13487</v>
      </c>
      <c r="BR116" s="248">
        <f t="shared" si="569"/>
        <v>0.5859595484477893</v>
      </c>
      <c r="BS116" s="35">
        <v>15432</v>
      </c>
      <c r="BT116" s="248">
        <f t="shared" si="570"/>
        <v>0.81852462880037713</v>
      </c>
      <c r="BU116" s="156">
        <v>956</v>
      </c>
      <c r="BV116" s="244">
        <f t="shared" si="571"/>
        <v>1.354679802955665</v>
      </c>
      <c r="BW116" s="35">
        <v>339293</v>
      </c>
      <c r="BX116" s="248">
        <f t="shared" si="572"/>
        <v>1.0435124438263221E-2</v>
      </c>
      <c r="BY116" s="35">
        <v>156028</v>
      </c>
      <c r="BZ116" s="248">
        <f t="shared" si="573"/>
        <v>-1.4526805113435404E-2</v>
      </c>
      <c r="CA116" s="35">
        <v>54859</v>
      </c>
      <c r="CB116" s="248">
        <f t="shared" si="574"/>
        <v>1.9892543085017422E-2</v>
      </c>
      <c r="CC116" s="35">
        <v>35648</v>
      </c>
      <c r="CD116" s="248">
        <f t="shared" si="575"/>
        <v>3.1332272530015803E-2</v>
      </c>
      <c r="CE116" s="35">
        <v>89287</v>
      </c>
      <c r="CF116" s="248">
        <f t="shared" si="576"/>
        <v>3.1206329040826875E-2</v>
      </c>
      <c r="CG116" s="156">
        <v>1594</v>
      </c>
      <c r="CH116" s="244">
        <f t="shared" si="577"/>
        <v>0.40688437775816411</v>
      </c>
      <c r="CI116" s="35">
        <v>39906</v>
      </c>
      <c r="CJ116" s="248">
        <f t="shared" si="578"/>
        <v>0.31811725846407923</v>
      </c>
      <c r="CK116" s="35">
        <v>14134</v>
      </c>
      <c r="CL116" s="248">
        <f t="shared" si="579"/>
        <v>0.43419583967529163</v>
      </c>
      <c r="CM116" s="35">
        <v>14615</v>
      </c>
      <c r="CN116" s="248">
        <f t="shared" si="580"/>
        <v>0.2095506082926426</v>
      </c>
      <c r="CO116" s="35">
        <v>3987</v>
      </c>
      <c r="CP116" s="248">
        <f t="shared" si="581"/>
        <v>0.60830980233965315</v>
      </c>
      <c r="CQ116" s="35">
        <v>5961</v>
      </c>
      <c r="CR116" s="248">
        <f t="shared" si="582"/>
        <v>0.22251845775225587</v>
      </c>
      <c r="CS116" s="156">
        <v>1258</v>
      </c>
      <c r="CT116" s="244">
        <f t="shared" si="583"/>
        <v>0.32560590094836672</v>
      </c>
      <c r="CU116" s="35">
        <v>38313</v>
      </c>
      <c r="CV116" s="248">
        <f t="shared" si="584"/>
        <v>5.9130867473876192E-2</v>
      </c>
      <c r="CW116" s="35">
        <v>10774</v>
      </c>
      <c r="CX116" s="248">
        <f t="shared" si="585"/>
        <v>2.5021406145942393E-2</v>
      </c>
      <c r="CY116" s="35">
        <v>5645</v>
      </c>
      <c r="CZ116" s="248">
        <f t="shared" si="586"/>
        <v>5.494300130816665E-2</v>
      </c>
      <c r="DA116" s="35">
        <v>3311</v>
      </c>
      <c r="DB116" s="248">
        <f t="shared" si="587"/>
        <v>0.26809651474530827</v>
      </c>
      <c r="DC116" s="35">
        <v>18743</v>
      </c>
      <c r="DD116" s="248">
        <f t="shared" si="588"/>
        <v>4.1856586992773837E-2</v>
      </c>
      <c r="DE116" s="156">
        <v>0</v>
      </c>
      <c r="DF116" s="244">
        <f t="shared" si="589"/>
        <v>-1</v>
      </c>
      <c r="DG116" s="35">
        <v>23333</v>
      </c>
      <c r="DH116" s="248">
        <f t="shared" si="590"/>
        <v>-8.0943752954151571E-2</v>
      </c>
      <c r="DI116" s="35">
        <v>3619</v>
      </c>
      <c r="DJ116" s="248">
        <f t="shared" si="591"/>
        <v>-5.385620915032685E-2</v>
      </c>
      <c r="DK116" s="35">
        <v>16544</v>
      </c>
      <c r="DL116" s="248">
        <f t="shared" si="592"/>
        <v>-6.8992684299380991E-2</v>
      </c>
      <c r="DM116" s="35">
        <v>1492</v>
      </c>
      <c r="DN116" s="248">
        <f t="shared" si="593"/>
        <v>-0.24722502522704337</v>
      </c>
      <c r="DO116" s="35">
        <v>1653</v>
      </c>
      <c r="DP116" s="248">
        <f t="shared" si="594"/>
        <v>-0.14040561622464898</v>
      </c>
      <c r="DQ116" s="156">
        <v>59</v>
      </c>
      <c r="DR116" s="244">
        <f t="shared" si="595"/>
        <v>0.34090909090909083</v>
      </c>
      <c r="DS116" s="35">
        <v>57142</v>
      </c>
      <c r="DT116" s="248">
        <f t="shared" si="596"/>
        <v>-6.2677361678395105E-2</v>
      </c>
      <c r="DU116" s="35">
        <v>37084</v>
      </c>
      <c r="DV116" s="248">
        <f t="shared" si="597"/>
        <v>-0.11314121726653115</v>
      </c>
      <c r="DW116" s="35">
        <v>19114</v>
      </c>
      <c r="DX116" s="248">
        <f t="shared" si="598"/>
        <v>8.3007535837724467E-2</v>
      </c>
      <c r="DY116" s="35">
        <v>12379</v>
      </c>
      <c r="DZ116" s="248">
        <f t="shared" si="599"/>
        <v>0.31230785540125083</v>
      </c>
      <c r="EA116" s="35">
        <v>9177</v>
      </c>
      <c r="EB116" s="248">
        <f t="shared" si="600"/>
        <v>0.10234234234234241</v>
      </c>
      <c r="EC116" s="156">
        <v>1437</v>
      </c>
      <c r="ED116" s="244">
        <f t="shared" si="601"/>
        <v>0.19849874895746455</v>
      </c>
    </row>
    <row r="117" spans="1:134" s="17" customFormat="1" outlineLevel="1" x14ac:dyDescent="0.25">
      <c r="A117" s="242"/>
      <c r="B117" s="34" t="s">
        <v>71</v>
      </c>
      <c r="C117" s="35">
        <v>932025</v>
      </c>
      <c r="D117" s="248">
        <f t="shared" si="536"/>
        <v>3.2444701440952795E-2</v>
      </c>
      <c r="E117" s="35">
        <v>359067</v>
      </c>
      <c r="F117" s="248">
        <f t="shared" si="537"/>
        <v>3.4408552587987584E-2</v>
      </c>
      <c r="G117" s="35">
        <v>221454</v>
      </c>
      <c r="H117" s="248">
        <f t="shared" si="538"/>
        <v>2.8616815223904135E-2</v>
      </c>
      <c r="I117" s="35">
        <v>155313</v>
      </c>
      <c r="J117" s="248">
        <f t="shared" si="539"/>
        <v>2.2751517865374327E-2</v>
      </c>
      <c r="K117" s="35">
        <v>195646</v>
      </c>
      <c r="L117" s="248">
        <f t="shared" si="540"/>
        <v>4.2983639242362148E-2</v>
      </c>
      <c r="M117" s="156">
        <v>12785</v>
      </c>
      <c r="N117" s="244">
        <f t="shared" si="541"/>
        <v>0.14141594500491017</v>
      </c>
      <c r="O117" s="35">
        <v>801006</v>
      </c>
      <c r="P117" s="248">
        <f t="shared" si="542"/>
        <v>3.0310981797975645E-2</v>
      </c>
      <c r="Q117" s="35">
        <v>298762</v>
      </c>
      <c r="R117" s="248">
        <f t="shared" si="543"/>
        <v>1.6117786703761183E-2</v>
      </c>
      <c r="S117" s="35">
        <v>182062</v>
      </c>
      <c r="T117" s="248">
        <f t="shared" si="544"/>
        <v>4.803790072359071E-2</v>
      </c>
      <c r="U117" s="35">
        <v>140994</v>
      </c>
      <c r="V117" s="248">
        <f t="shared" si="545"/>
        <v>1.229160982754407E-2</v>
      </c>
      <c r="W117" s="35">
        <v>174657</v>
      </c>
      <c r="X117" s="248">
        <f t="shared" si="546"/>
        <v>6.6920379714358935E-2</v>
      </c>
      <c r="Y117" s="156">
        <v>9130</v>
      </c>
      <c r="Z117" s="244">
        <f t="shared" si="547"/>
        <v>0.57115814833935641</v>
      </c>
      <c r="AA117" s="35">
        <v>131019</v>
      </c>
      <c r="AB117" s="248">
        <f t="shared" si="548"/>
        <v>4.5684185322638626E-2</v>
      </c>
      <c r="AC117" s="35">
        <v>60305</v>
      </c>
      <c r="AD117" s="248">
        <f t="shared" si="549"/>
        <v>0.13568738229755173</v>
      </c>
      <c r="AE117" s="35">
        <v>39393</v>
      </c>
      <c r="AF117" s="248">
        <f t="shared" si="550"/>
        <v>-5.2506253607850661E-2</v>
      </c>
      <c r="AG117" s="35">
        <v>14320</v>
      </c>
      <c r="AH117" s="248">
        <f t="shared" si="551"/>
        <v>0.138676844783715</v>
      </c>
      <c r="AI117" s="35">
        <v>20990</v>
      </c>
      <c r="AJ117" s="248">
        <f t="shared" si="552"/>
        <v>-0.12109538564609335</v>
      </c>
      <c r="AK117" s="156">
        <v>3655</v>
      </c>
      <c r="AL117" s="244">
        <f t="shared" si="553"/>
        <v>-0.32201817844555736</v>
      </c>
      <c r="AM117" s="35">
        <v>186243</v>
      </c>
      <c r="AN117" s="248">
        <f t="shared" si="554"/>
        <v>-7.4503973012294278E-3</v>
      </c>
      <c r="AO117" s="35">
        <v>43218</v>
      </c>
      <c r="AP117" s="248">
        <f t="shared" si="555"/>
        <v>1.7324984699402135E-2</v>
      </c>
      <c r="AQ117" s="35">
        <v>50801</v>
      </c>
      <c r="AR117" s="248">
        <f t="shared" si="556"/>
        <v>4.6666391956485809E-2</v>
      </c>
      <c r="AS117" s="35">
        <v>68544</v>
      </c>
      <c r="AT117" s="248">
        <f t="shared" si="557"/>
        <v>-3.035790069316735E-2</v>
      </c>
      <c r="AU117" s="35">
        <v>19822</v>
      </c>
      <c r="AV117" s="248">
        <f t="shared" si="558"/>
        <v>-8.5405804457158729E-2</v>
      </c>
      <c r="AW117" s="156">
        <v>3275</v>
      </c>
      <c r="AX117" s="244">
        <f t="shared" si="559"/>
        <v>0.39480408858603067</v>
      </c>
      <c r="AY117" s="35">
        <v>24793</v>
      </c>
      <c r="AZ117" s="248">
        <f t="shared" si="560"/>
        <v>0.25833629396538593</v>
      </c>
      <c r="BA117" s="35">
        <v>13686</v>
      </c>
      <c r="BB117" s="248">
        <f t="shared" si="561"/>
        <v>0.31368784795546167</v>
      </c>
      <c r="BC117" s="35">
        <v>6750</v>
      </c>
      <c r="BD117" s="248">
        <f t="shared" si="562"/>
        <v>0.22593534326189602</v>
      </c>
      <c r="BE117" s="35">
        <v>1075</v>
      </c>
      <c r="BF117" s="248">
        <f t="shared" si="563"/>
        <v>-0.14205905826017562</v>
      </c>
      <c r="BG117" s="35">
        <v>2697</v>
      </c>
      <c r="BH117" s="248">
        <f t="shared" si="564"/>
        <v>0.18237615081104774</v>
      </c>
      <c r="BI117" s="156">
        <v>557</v>
      </c>
      <c r="BJ117" s="244">
        <f t="shared" si="565"/>
        <v>0.59142857142857141</v>
      </c>
      <c r="BK117" s="35">
        <v>34727</v>
      </c>
      <c r="BL117" s="248">
        <f t="shared" si="566"/>
        <v>0.19185228403747812</v>
      </c>
      <c r="BM117" s="35">
        <v>10993</v>
      </c>
      <c r="BN117" s="248">
        <f t="shared" si="567"/>
        <v>-0.10785586755396848</v>
      </c>
      <c r="BO117" s="35">
        <v>5477</v>
      </c>
      <c r="BP117" s="248">
        <f t="shared" si="568"/>
        <v>0.30497974743864664</v>
      </c>
      <c r="BQ117" s="35">
        <v>6645</v>
      </c>
      <c r="BR117" s="248">
        <f t="shared" si="569"/>
        <v>7.3679108095007217E-2</v>
      </c>
      <c r="BS117" s="35">
        <v>11082</v>
      </c>
      <c r="BT117" s="248">
        <f t="shared" si="570"/>
        <v>0.77909776850216739</v>
      </c>
      <c r="BU117" s="156">
        <v>596</v>
      </c>
      <c r="BV117" s="244">
        <f t="shared" si="571"/>
        <v>0.29565217391304355</v>
      </c>
      <c r="BW117" s="35">
        <v>340281</v>
      </c>
      <c r="BX117" s="248">
        <f t="shared" si="572"/>
        <v>4.2045499784107321E-2</v>
      </c>
      <c r="BY117" s="35">
        <v>149578</v>
      </c>
      <c r="BZ117" s="248">
        <f t="shared" si="573"/>
        <v>3.5242168791439932E-2</v>
      </c>
      <c r="CA117" s="35">
        <v>57973</v>
      </c>
      <c r="CB117" s="248">
        <f t="shared" si="574"/>
        <v>8.1142068553951674E-2</v>
      </c>
      <c r="CC117" s="35">
        <v>32717</v>
      </c>
      <c r="CD117" s="248">
        <f t="shared" si="575"/>
        <v>-4.1372439860529187E-2</v>
      </c>
      <c r="CE117" s="35">
        <v>97122</v>
      </c>
      <c r="CF117" s="248">
        <f t="shared" si="576"/>
        <v>5.1103896103896096E-2</v>
      </c>
      <c r="CG117" s="156">
        <v>1726</v>
      </c>
      <c r="CH117" s="244">
        <f t="shared" si="577"/>
        <v>1.0258215962441315</v>
      </c>
      <c r="CI117" s="35">
        <v>29067</v>
      </c>
      <c r="CJ117" s="248">
        <f t="shared" si="578"/>
        <v>0.12728330424665502</v>
      </c>
      <c r="CK117" s="35">
        <v>9029</v>
      </c>
      <c r="CL117" s="248">
        <f t="shared" si="579"/>
        <v>7.629038025986401E-2</v>
      </c>
      <c r="CM117" s="35">
        <v>11427</v>
      </c>
      <c r="CN117" s="248">
        <f t="shared" si="580"/>
        <v>9.4330588009959859E-2</v>
      </c>
      <c r="CO117" s="35">
        <v>3321</v>
      </c>
      <c r="CP117" s="248">
        <f t="shared" si="581"/>
        <v>0.69611848825331979</v>
      </c>
      <c r="CQ117" s="35">
        <v>4599</v>
      </c>
      <c r="CR117" s="248">
        <f t="shared" si="582"/>
        <v>9.0585724448660088E-2</v>
      </c>
      <c r="CS117" s="156">
        <v>1016</v>
      </c>
      <c r="CT117" s="244">
        <f t="shared" si="583"/>
        <v>0.15192743764172345</v>
      </c>
      <c r="CU117" s="35">
        <v>51163</v>
      </c>
      <c r="CV117" s="248">
        <f t="shared" si="584"/>
        <v>9.5919460212059438E-2</v>
      </c>
      <c r="CW117" s="35">
        <v>13741</v>
      </c>
      <c r="CX117" s="248">
        <f t="shared" si="585"/>
        <v>0.10493727886780313</v>
      </c>
      <c r="CY117" s="35">
        <v>5850</v>
      </c>
      <c r="CZ117" s="248">
        <f t="shared" si="586"/>
        <v>-0.20763917106867125</v>
      </c>
      <c r="DA117" s="35">
        <v>5945</v>
      </c>
      <c r="DB117" s="248">
        <f t="shared" si="587"/>
        <v>0.4401647286821706</v>
      </c>
      <c r="DC117" s="35">
        <v>25767</v>
      </c>
      <c r="DD117" s="248">
        <f t="shared" si="588"/>
        <v>0.12686958803463666</v>
      </c>
      <c r="DE117" s="156">
        <v>0</v>
      </c>
      <c r="DF117" s="244">
        <f t="shared" si="589"/>
        <v>-1</v>
      </c>
      <c r="DG117" s="35">
        <v>26729</v>
      </c>
      <c r="DH117" s="248">
        <f t="shared" si="590"/>
        <v>-4.6516605429315461E-2</v>
      </c>
      <c r="DI117" s="35">
        <v>4222</v>
      </c>
      <c r="DJ117" s="248">
        <f t="shared" si="591"/>
        <v>-2.0190299373404552E-2</v>
      </c>
      <c r="DK117" s="35">
        <v>19389</v>
      </c>
      <c r="DL117" s="248">
        <f t="shared" si="592"/>
        <v>-4.3793460571090348E-2</v>
      </c>
      <c r="DM117" s="35">
        <v>2085</v>
      </c>
      <c r="DN117" s="248">
        <f t="shared" si="593"/>
        <v>0.14497528830313011</v>
      </c>
      <c r="DO117" s="35">
        <v>1104</v>
      </c>
      <c r="DP117" s="248">
        <f t="shared" si="594"/>
        <v>-0.27463863337713534</v>
      </c>
      <c r="DQ117" s="156">
        <v>78</v>
      </c>
      <c r="DR117" s="244">
        <f t="shared" si="595"/>
        <v>1.1081081081081079</v>
      </c>
      <c r="DS117" s="35">
        <v>58521</v>
      </c>
      <c r="DT117" s="248">
        <f t="shared" si="596"/>
        <v>-0.20591348241424234</v>
      </c>
      <c r="DU117" s="35">
        <v>40051</v>
      </c>
      <c r="DV117" s="248">
        <f t="shared" si="597"/>
        <v>-0.17746241682411901</v>
      </c>
      <c r="DW117" s="35">
        <v>19667</v>
      </c>
      <c r="DX117" s="248">
        <f t="shared" si="598"/>
        <v>8.1420792834974165E-4</v>
      </c>
      <c r="DY117" s="35">
        <v>10618</v>
      </c>
      <c r="DZ117" s="248">
        <f t="shared" si="599"/>
        <v>-0.10675527887608316</v>
      </c>
      <c r="EA117" s="35">
        <v>9011</v>
      </c>
      <c r="EB117" s="248">
        <f t="shared" si="600"/>
        <v>-4.7664341576833635E-2</v>
      </c>
      <c r="EC117" s="156">
        <v>1195</v>
      </c>
      <c r="ED117" s="244">
        <f t="shared" si="601"/>
        <v>0.7343976777939043</v>
      </c>
    </row>
    <row r="118" spans="1:134" s="17" customFormat="1" outlineLevel="1" x14ac:dyDescent="0.25">
      <c r="A118" s="242"/>
      <c r="B118" s="34" t="s">
        <v>73</v>
      </c>
      <c r="C118" s="35">
        <v>1132911</v>
      </c>
      <c r="D118" s="248">
        <f t="shared" si="536"/>
        <v>2.9424966924966878E-2</v>
      </c>
      <c r="E118" s="35">
        <v>413184</v>
      </c>
      <c r="F118" s="248">
        <f t="shared" si="537"/>
        <v>1.7348782926000617E-2</v>
      </c>
      <c r="G118" s="35">
        <v>291040</v>
      </c>
      <c r="H118" s="248">
        <f t="shared" si="538"/>
        <v>4.2944785276073594E-2</v>
      </c>
      <c r="I118" s="35">
        <v>191927</v>
      </c>
      <c r="J118" s="248">
        <f t="shared" si="539"/>
        <v>6.0323300627596499E-2</v>
      </c>
      <c r="K118" s="35">
        <v>227831</v>
      </c>
      <c r="L118" s="248">
        <f t="shared" si="540"/>
        <v>1.7484235159613393E-2</v>
      </c>
      <c r="M118" s="156">
        <v>19214</v>
      </c>
      <c r="N118" s="244">
        <f t="shared" si="541"/>
        <v>0.34429440985097592</v>
      </c>
      <c r="O118" s="35">
        <v>954318</v>
      </c>
      <c r="P118" s="248">
        <f t="shared" si="542"/>
        <v>3.6659895499527417E-2</v>
      </c>
      <c r="Q118" s="35">
        <v>347320</v>
      </c>
      <c r="R118" s="248">
        <f t="shared" si="543"/>
        <v>2.5055222285907952E-4</v>
      </c>
      <c r="S118" s="35">
        <v>235605</v>
      </c>
      <c r="T118" s="248">
        <f t="shared" si="544"/>
        <v>6.1642446772558257E-2</v>
      </c>
      <c r="U118" s="35">
        <v>167472</v>
      </c>
      <c r="V118" s="248">
        <f t="shared" si="545"/>
        <v>5.1398436764290345E-2</v>
      </c>
      <c r="W118" s="35">
        <v>196149</v>
      </c>
      <c r="X118" s="248">
        <f t="shared" si="546"/>
        <v>6.4436304436304326E-2</v>
      </c>
      <c r="Y118" s="156">
        <v>12318</v>
      </c>
      <c r="Z118" s="244">
        <f t="shared" si="547"/>
        <v>0.69366148769421154</v>
      </c>
      <c r="AA118" s="35">
        <v>178592</v>
      </c>
      <c r="AB118" s="248">
        <f t="shared" si="548"/>
        <v>-7.590660042898878E-3</v>
      </c>
      <c r="AC118" s="35">
        <v>65864</v>
      </c>
      <c r="AD118" s="248">
        <f t="shared" si="549"/>
        <v>0.11812039520592132</v>
      </c>
      <c r="AE118" s="35">
        <v>55434</v>
      </c>
      <c r="AF118" s="248">
        <f t="shared" si="550"/>
        <v>-2.9703663510178391E-2</v>
      </c>
      <c r="AG118" s="35">
        <v>24455</v>
      </c>
      <c r="AH118" s="248">
        <f t="shared" si="551"/>
        <v>0.12571349659362907</v>
      </c>
      <c r="AI118" s="35">
        <v>31681</v>
      </c>
      <c r="AJ118" s="248">
        <f t="shared" si="552"/>
        <v>-0.20080219974269065</v>
      </c>
      <c r="AK118" s="156">
        <v>6896</v>
      </c>
      <c r="AL118" s="244">
        <f t="shared" si="553"/>
        <v>-1.7663817663817638E-2</v>
      </c>
      <c r="AM118" s="35">
        <v>195757</v>
      </c>
      <c r="AN118" s="248">
        <f t="shared" si="554"/>
        <v>-1.7017665431392048E-2</v>
      </c>
      <c r="AO118" s="35">
        <v>42630</v>
      </c>
      <c r="AP118" s="248">
        <f t="shared" si="555"/>
        <v>-7.1363220494053081E-2</v>
      </c>
      <c r="AQ118" s="35">
        <v>55098</v>
      </c>
      <c r="AR118" s="248">
        <f t="shared" si="556"/>
        <v>0.12582754393134454</v>
      </c>
      <c r="AS118" s="35">
        <v>74738</v>
      </c>
      <c r="AT118" s="248">
        <f t="shared" si="557"/>
        <v>6.8029043686770319E-3</v>
      </c>
      <c r="AU118" s="35">
        <v>17254</v>
      </c>
      <c r="AV118" s="248">
        <f t="shared" si="558"/>
        <v>-0.33661424891383751</v>
      </c>
      <c r="AW118" s="156">
        <v>4575</v>
      </c>
      <c r="AX118" s="244">
        <f t="shared" si="559"/>
        <v>0.64805475504322763</v>
      </c>
      <c r="AY118" s="35">
        <v>37489</v>
      </c>
      <c r="AZ118" s="248">
        <f t="shared" si="560"/>
        <v>0.21198111987585677</v>
      </c>
      <c r="BA118" s="35">
        <v>17173</v>
      </c>
      <c r="BB118" s="248">
        <f t="shared" si="561"/>
        <v>0.14106312292358814</v>
      </c>
      <c r="BC118" s="35">
        <v>12667</v>
      </c>
      <c r="BD118" s="248">
        <f t="shared" si="562"/>
        <v>0.26165338645418323</v>
      </c>
      <c r="BE118" s="35">
        <v>1915</v>
      </c>
      <c r="BF118" s="248">
        <f t="shared" si="563"/>
        <v>0.23708010335917318</v>
      </c>
      <c r="BG118" s="35">
        <v>4763</v>
      </c>
      <c r="BH118" s="248">
        <f t="shared" si="564"/>
        <v>0.22442159383033422</v>
      </c>
      <c r="BI118" s="156">
        <v>496</v>
      </c>
      <c r="BJ118" s="244">
        <f t="shared" si="565"/>
        <v>0.2883116883116883</v>
      </c>
      <c r="BK118" s="35">
        <v>52312</v>
      </c>
      <c r="BL118" s="248">
        <f t="shared" si="566"/>
        <v>0.19482892512904848</v>
      </c>
      <c r="BM118" s="35">
        <v>13750</v>
      </c>
      <c r="BN118" s="248">
        <f t="shared" si="567"/>
        <v>-0.16189199073509697</v>
      </c>
      <c r="BO118" s="35">
        <v>10072</v>
      </c>
      <c r="BP118" s="248">
        <f t="shared" si="568"/>
        <v>0.17034627004415515</v>
      </c>
      <c r="BQ118" s="35">
        <v>12605</v>
      </c>
      <c r="BR118" s="248">
        <f t="shared" si="569"/>
        <v>0.34625654170671782</v>
      </c>
      <c r="BS118" s="35">
        <v>15225</v>
      </c>
      <c r="BT118" s="248">
        <f t="shared" si="570"/>
        <v>0.69392523364485981</v>
      </c>
      <c r="BU118" s="156">
        <v>648</v>
      </c>
      <c r="BV118" s="244">
        <f t="shared" si="571"/>
        <v>0.15097690941385444</v>
      </c>
      <c r="BW118" s="35">
        <v>389667</v>
      </c>
      <c r="BX118" s="248">
        <f t="shared" si="572"/>
        <v>7.1821122468065379E-2</v>
      </c>
      <c r="BY118" s="35">
        <v>174573</v>
      </c>
      <c r="BZ118" s="248">
        <f t="shared" si="573"/>
        <v>1.7431898450886552E-2</v>
      </c>
      <c r="CA118" s="35">
        <v>61318</v>
      </c>
      <c r="CB118" s="248">
        <f t="shared" si="574"/>
        <v>5.5714334905822893E-2</v>
      </c>
      <c r="CC118" s="35">
        <v>41189</v>
      </c>
      <c r="CD118" s="248">
        <f t="shared" si="575"/>
        <v>7.436485993009545E-2</v>
      </c>
      <c r="CE118" s="35">
        <v>110339</v>
      </c>
      <c r="CF118" s="248">
        <f t="shared" si="576"/>
        <v>0.18842156281975342</v>
      </c>
      <c r="CG118" s="156">
        <v>2168</v>
      </c>
      <c r="CH118" s="244">
        <f t="shared" si="577"/>
        <v>1.3955801104972374</v>
      </c>
      <c r="CI118" s="35">
        <v>52749</v>
      </c>
      <c r="CJ118" s="248">
        <f t="shared" si="578"/>
        <v>0.17154913936701832</v>
      </c>
      <c r="CK118" s="35">
        <v>16591</v>
      </c>
      <c r="CL118" s="248">
        <f t="shared" si="579"/>
        <v>0.19669648009232543</v>
      </c>
      <c r="CM118" s="35">
        <v>23133</v>
      </c>
      <c r="CN118" s="248">
        <f t="shared" si="580"/>
        <v>0.22455137367000155</v>
      </c>
      <c r="CO118" s="35">
        <v>3687</v>
      </c>
      <c r="CP118" s="248">
        <f t="shared" si="581"/>
        <v>2.9313232830820768E-2</v>
      </c>
      <c r="CQ118" s="35">
        <v>7741</v>
      </c>
      <c r="CR118" s="248">
        <f t="shared" si="582"/>
        <v>5.2624422083219935E-2</v>
      </c>
      <c r="CS118" s="156">
        <v>1497</v>
      </c>
      <c r="CT118" s="244">
        <f t="shared" si="583"/>
        <v>0.20048115477145156</v>
      </c>
      <c r="CU118" s="35">
        <v>46880</v>
      </c>
      <c r="CV118" s="248">
        <f t="shared" si="584"/>
        <v>-3.8358974358974396E-2</v>
      </c>
      <c r="CW118" s="35">
        <v>12547</v>
      </c>
      <c r="CX118" s="248">
        <f t="shared" si="585"/>
        <v>0.15078418783820968</v>
      </c>
      <c r="CY118" s="35">
        <v>6458</v>
      </c>
      <c r="CZ118" s="248">
        <f t="shared" si="586"/>
        <v>-0.23410815939278939</v>
      </c>
      <c r="DA118" s="35">
        <v>4849</v>
      </c>
      <c r="DB118" s="248">
        <f t="shared" si="587"/>
        <v>6.5714285714285614E-2</v>
      </c>
      <c r="DC118" s="35">
        <v>23336</v>
      </c>
      <c r="DD118" s="248">
        <f t="shared" si="588"/>
        <v>-6.7007836238605512E-2</v>
      </c>
      <c r="DE118" s="156">
        <v>0</v>
      </c>
      <c r="DF118" s="244" t="str">
        <f t="shared" si="589"/>
        <v>-</v>
      </c>
      <c r="DG118" s="35">
        <v>43526</v>
      </c>
      <c r="DH118" s="248">
        <f t="shared" si="590"/>
        <v>-0.19360456499184819</v>
      </c>
      <c r="DI118" s="35">
        <v>6803</v>
      </c>
      <c r="DJ118" s="248">
        <f t="shared" si="591"/>
        <v>-0.41963828698174377</v>
      </c>
      <c r="DK118" s="35">
        <v>29854</v>
      </c>
      <c r="DL118" s="248">
        <f t="shared" si="592"/>
        <v>-0.13654374548083881</v>
      </c>
      <c r="DM118" s="35">
        <v>3949</v>
      </c>
      <c r="DN118" s="248">
        <f t="shared" si="593"/>
        <v>-1.2256128064031979E-2</v>
      </c>
      <c r="DO118" s="35">
        <v>3212</v>
      </c>
      <c r="DP118" s="248">
        <f t="shared" si="594"/>
        <v>-6.8985507246376865E-2</v>
      </c>
      <c r="DQ118" s="156">
        <v>133</v>
      </c>
      <c r="DR118" s="244">
        <f t="shared" si="595"/>
        <v>-0.50557620817843874</v>
      </c>
      <c r="DS118" s="35">
        <v>81745</v>
      </c>
      <c r="DT118" s="248">
        <f t="shared" si="596"/>
        <v>-7.9883388487427154E-2</v>
      </c>
      <c r="DU118" s="35">
        <v>49656</v>
      </c>
      <c r="DV118" s="248">
        <f t="shared" si="597"/>
        <v>-4.7677496068428526E-2</v>
      </c>
      <c r="DW118" s="35">
        <v>30696</v>
      </c>
      <c r="DX118" s="248">
        <f t="shared" si="598"/>
        <v>7.6817017923971331E-3</v>
      </c>
      <c r="DY118" s="35">
        <v>13627</v>
      </c>
      <c r="DZ118" s="248">
        <f t="shared" si="599"/>
        <v>-9.0805978115826025E-2</v>
      </c>
      <c r="EA118" s="35">
        <v>10968</v>
      </c>
      <c r="EB118" s="248">
        <f t="shared" si="600"/>
        <v>-0.18240775251584052</v>
      </c>
      <c r="EC118" s="156">
        <v>1598</v>
      </c>
      <c r="ED118" s="244">
        <f t="shared" si="601"/>
        <v>0.41666666666666674</v>
      </c>
    </row>
    <row r="119" spans="1:134" s="17" customFormat="1" outlineLevel="1" x14ac:dyDescent="0.25">
      <c r="A119" s="242"/>
      <c r="B119" s="34" t="s">
        <v>75</v>
      </c>
      <c r="C119" s="35">
        <v>1210017</v>
      </c>
      <c r="D119" s="248">
        <f t="shared" si="536"/>
        <v>2.8582285001695906E-2</v>
      </c>
      <c r="E119" s="35">
        <v>444894</v>
      </c>
      <c r="F119" s="248">
        <f t="shared" si="537"/>
        <v>-6.9463355401490068E-3</v>
      </c>
      <c r="G119" s="35">
        <v>295999</v>
      </c>
      <c r="H119" s="248">
        <f t="shared" si="538"/>
        <v>9.4947393550808279E-3</v>
      </c>
      <c r="I119" s="35">
        <v>211176</v>
      </c>
      <c r="J119" s="248">
        <f t="shared" si="539"/>
        <v>8.5442013230327962E-2</v>
      </c>
      <c r="K119" s="35">
        <v>247098</v>
      </c>
      <c r="L119" s="248">
        <f t="shared" si="540"/>
        <v>0.1084803244271384</v>
      </c>
      <c r="M119" s="156">
        <v>19228</v>
      </c>
      <c r="N119" s="244">
        <f t="shared" si="541"/>
        <v>1.4295510893073793E-2</v>
      </c>
      <c r="O119" s="35">
        <v>983792</v>
      </c>
      <c r="P119" s="248">
        <f t="shared" si="542"/>
        <v>1.1762165052886964E-2</v>
      </c>
      <c r="Q119" s="35">
        <v>359283</v>
      </c>
      <c r="R119" s="248">
        <f t="shared" si="543"/>
        <v>-7.0825434674101073E-2</v>
      </c>
      <c r="S119" s="35">
        <v>229254</v>
      </c>
      <c r="T119" s="248">
        <f t="shared" si="544"/>
        <v>6.9530155355754797E-3</v>
      </c>
      <c r="U119" s="35">
        <v>183716</v>
      </c>
      <c r="V119" s="248">
        <f t="shared" si="545"/>
        <v>8.6498314507067242E-2</v>
      </c>
      <c r="W119" s="35">
        <v>203058</v>
      </c>
      <c r="X119" s="248">
        <f t="shared" si="546"/>
        <v>0.15657750842978224</v>
      </c>
      <c r="Y119" s="156">
        <v>11863</v>
      </c>
      <c r="Z119" s="244">
        <f t="shared" si="547"/>
        <v>0.32680908175819257</v>
      </c>
      <c r="AA119" s="35">
        <v>226225</v>
      </c>
      <c r="AB119" s="248">
        <f t="shared" si="548"/>
        <v>0.10873954851547252</v>
      </c>
      <c r="AC119" s="35">
        <v>85611</v>
      </c>
      <c r="AD119" s="248">
        <f t="shared" si="549"/>
        <v>0.3957480802778095</v>
      </c>
      <c r="AE119" s="35">
        <v>66745</v>
      </c>
      <c r="AF119" s="248">
        <f t="shared" si="550"/>
        <v>1.8323568900280751E-2</v>
      </c>
      <c r="AG119" s="35">
        <v>27461</v>
      </c>
      <c r="AH119" s="248">
        <f t="shared" si="551"/>
        <v>7.8466794957389174E-2</v>
      </c>
      <c r="AI119" s="35">
        <v>44040</v>
      </c>
      <c r="AJ119" s="248">
        <f t="shared" si="552"/>
        <v>-6.9865675424516382E-2</v>
      </c>
      <c r="AK119" s="156">
        <v>7365</v>
      </c>
      <c r="AL119" s="244">
        <f t="shared" si="553"/>
        <v>-0.26467651757188504</v>
      </c>
      <c r="AM119" s="35">
        <v>213724</v>
      </c>
      <c r="AN119" s="248">
        <f t="shared" si="554"/>
        <v>-6.5209309242322822E-2</v>
      </c>
      <c r="AO119" s="35">
        <v>46072</v>
      </c>
      <c r="AP119" s="248">
        <f t="shared" si="555"/>
        <v>-0.1965680803571429</v>
      </c>
      <c r="AQ119" s="35">
        <v>57626</v>
      </c>
      <c r="AR119" s="248">
        <f t="shared" si="556"/>
        <v>-4.3551867219916995E-2</v>
      </c>
      <c r="AS119" s="35">
        <v>79706</v>
      </c>
      <c r="AT119" s="248">
        <f t="shared" si="557"/>
        <v>7.2155177860617759E-3</v>
      </c>
      <c r="AU119" s="35">
        <v>25318</v>
      </c>
      <c r="AV119" s="248">
        <f t="shared" si="558"/>
        <v>3.4481391938487871E-3</v>
      </c>
      <c r="AW119" s="156">
        <v>4536</v>
      </c>
      <c r="AX119" s="244">
        <f t="shared" si="559"/>
        <v>0.40043223217042301</v>
      </c>
      <c r="AY119" s="35">
        <v>31483</v>
      </c>
      <c r="AZ119" s="248">
        <f t="shared" si="560"/>
        <v>0.11923637527107256</v>
      </c>
      <c r="BA119" s="35">
        <v>17224</v>
      </c>
      <c r="BB119" s="248">
        <f t="shared" si="561"/>
        <v>0.14073779720511292</v>
      </c>
      <c r="BC119" s="35">
        <v>8579</v>
      </c>
      <c r="BD119" s="248">
        <f t="shared" si="562"/>
        <v>-1.2659684658763992E-2</v>
      </c>
      <c r="BE119" s="35">
        <v>1798</v>
      </c>
      <c r="BF119" s="248">
        <f t="shared" si="563"/>
        <v>0.43152866242038224</v>
      </c>
      <c r="BG119" s="35">
        <v>3496</v>
      </c>
      <c r="BH119" s="248">
        <f t="shared" si="564"/>
        <v>0.31181988742964362</v>
      </c>
      <c r="BI119" s="156">
        <v>494</v>
      </c>
      <c r="BJ119" s="244">
        <f t="shared" si="565"/>
        <v>0.11764705882352944</v>
      </c>
      <c r="BK119" s="35">
        <v>68845</v>
      </c>
      <c r="BL119" s="248">
        <f t="shared" si="566"/>
        <v>0.21441171282413118</v>
      </c>
      <c r="BM119" s="35">
        <v>20239</v>
      </c>
      <c r="BN119" s="248">
        <f t="shared" si="567"/>
        <v>-9.4289805781795355E-2</v>
      </c>
      <c r="BO119" s="35">
        <v>13214</v>
      </c>
      <c r="BP119" s="248">
        <f t="shared" si="568"/>
        <v>0.22363181776090379</v>
      </c>
      <c r="BQ119" s="35">
        <v>17597</v>
      </c>
      <c r="BR119" s="248">
        <f t="shared" si="569"/>
        <v>0.27736643437862951</v>
      </c>
      <c r="BS119" s="35">
        <v>17705</v>
      </c>
      <c r="BT119" s="248">
        <f t="shared" si="570"/>
        <v>0.75714569273521248</v>
      </c>
      <c r="BU119" s="156">
        <v>1133</v>
      </c>
      <c r="BV119" s="244">
        <f t="shared" si="571"/>
        <v>-0.10007942811755366</v>
      </c>
      <c r="BW119" s="35">
        <v>397470</v>
      </c>
      <c r="BX119" s="248">
        <f t="shared" si="572"/>
        <v>2.3544589997605003E-2</v>
      </c>
      <c r="BY119" s="35">
        <v>168876</v>
      </c>
      <c r="BZ119" s="248">
        <f t="shared" si="573"/>
        <v>-0.10072846553633807</v>
      </c>
      <c r="CA119" s="35">
        <v>67796</v>
      </c>
      <c r="CB119" s="248">
        <f t="shared" si="574"/>
        <v>9.0511348099535205E-2</v>
      </c>
      <c r="CC119" s="35">
        <v>45748</v>
      </c>
      <c r="CD119" s="248">
        <f t="shared" si="575"/>
        <v>0.18782780287687584</v>
      </c>
      <c r="CE119" s="35">
        <v>111694</v>
      </c>
      <c r="CF119" s="248">
        <f t="shared" si="576"/>
        <v>0.1624620124058116</v>
      </c>
      <c r="CG119" s="156">
        <v>1795</v>
      </c>
      <c r="CH119" s="244">
        <f t="shared" si="577"/>
        <v>0.49334442595673877</v>
      </c>
      <c r="CI119" s="35">
        <v>50565</v>
      </c>
      <c r="CJ119" s="248">
        <f t="shared" si="578"/>
        <v>4.7501657275439202E-2</v>
      </c>
      <c r="CK119" s="35">
        <v>16003</v>
      </c>
      <c r="CL119" s="248">
        <f t="shared" si="579"/>
        <v>5.7001321003963046E-2</v>
      </c>
      <c r="CM119" s="35">
        <v>23232</v>
      </c>
      <c r="CN119" s="248">
        <f t="shared" si="580"/>
        <v>4.2214346597281516E-2</v>
      </c>
      <c r="CO119" s="35">
        <v>3172</v>
      </c>
      <c r="CP119" s="248">
        <f t="shared" si="581"/>
        <v>-0.20620620620620622</v>
      </c>
      <c r="CQ119" s="35">
        <v>6863</v>
      </c>
      <c r="CR119" s="248">
        <f t="shared" si="582"/>
        <v>0.34305283757338545</v>
      </c>
      <c r="CS119" s="156">
        <v>1321</v>
      </c>
      <c r="CT119" s="244">
        <f t="shared" si="583"/>
        <v>-8.8336783988957945E-2</v>
      </c>
      <c r="CU119" s="35">
        <v>39932</v>
      </c>
      <c r="CV119" s="248">
        <f t="shared" si="584"/>
        <v>-4.2375116909278421E-2</v>
      </c>
      <c r="CW119" s="35">
        <v>12092</v>
      </c>
      <c r="CX119" s="248">
        <f t="shared" si="585"/>
        <v>5.3769063180827859E-2</v>
      </c>
      <c r="CY119" s="35">
        <v>4806</v>
      </c>
      <c r="CZ119" s="248">
        <f t="shared" si="586"/>
        <v>-0.15802382620882971</v>
      </c>
      <c r="DA119" s="35">
        <v>3449</v>
      </c>
      <c r="DB119" s="248">
        <f t="shared" si="587"/>
        <v>-0.42179379715004195</v>
      </c>
      <c r="DC119" s="35">
        <v>19538</v>
      </c>
      <c r="DD119" s="248">
        <f t="shared" si="588"/>
        <v>6.8818380743982388E-2</v>
      </c>
      <c r="DE119" s="156">
        <v>0</v>
      </c>
      <c r="DF119" s="244">
        <f t="shared" si="589"/>
        <v>-1</v>
      </c>
      <c r="DG119" s="35">
        <v>27600</v>
      </c>
      <c r="DH119" s="248">
        <f t="shared" si="590"/>
        <v>-6.694018570503113E-3</v>
      </c>
      <c r="DI119" s="35">
        <v>5327</v>
      </c>
      <c r="DJ119" s="248">
        <f t="shared" si="591"/>
        <v>0.28083673960086553</v>
      </c>
      <c r="DK119" s="35">
        <v>18426</v>
      </c>
      <c r="DL119" s="248">
        <f t="shared" si="592"/>
        <v>-3.072067332982642E-2</v>
      </c>
      <c r="DM119" s="35">
        <v>1789</v>
      </c>
      <c r="DN119" s="248">
        <f t="shared" si="593"/>
        <v>-0.1541371158392435</v>
      </c>
      <c r="DO119" s="35">
        <v>2018</v>
      </c>
      <c r="DP119" s="248">
        <f t="shared" si="594"/>
        <v>-0.17362817362817362</v>
      </c>
      <c r="DQ119" s="156">
        <v>161</v>
      </c>
      <c r="DR119" s="244">
        <f t="shared" si="595"/>
        <v>2.0961538461538463</v>
      </c>
      <c r="DS119" s="35">
        <v>79890</v>
      </c>
      <c r="DT119" s="248">
        <f t="shared" si="596"/>
        <v>-0.10350786632852305</v>
      </c>
      <c r="DU119" s="35">
        <v>48910</v>
      </c>
      <c r="DV119" s="248">
        <f t="shared" si="597"/>
        <v>-0.1224702167360413</v>
      </c>
      <c r="DW119" s="35">
        <v>28054</v>
      </c>
      <c r="DX119" s="248">
        <f t="shared" si="598"/>
        <v>-0.13517679336601007</v>
      </c>
      <c r="DY119" s="35">
        <v>14630</v>
      </c>
      <c r="DZ119" s="248">
        <f t="shared" si="599"/>
        <v>8.170055452865066E-2</v>
      </c>
      <c r="EA119" s="35">
        <v>10531</v>
      </c>
      <c r="EB119" s="248">
        <f t="shared" si="600"/>
        <v>3.5089443679968468E-2</v>
      </c>
      <c r="EC119" s="156">
        <v>1517</v>
      </c>
      <c r="ED119" s="244">
        <f t="shared" si="601"/>
        <v>0.75578703703703698</v>
      </c>
    </row>
    <row r="120" spans="1:134" s="17" customFormat="1" outlineLevel="1" x14ac:dyDescent="0.25">
      <c r="A120" s="242"/>
      <c r="B120" s="34" t="s">
        <v>77</v>
      </c>
      <c r="C120" s="35">
        <v>1015462</v>
      </c>
      <c r="D120" s="248">
        <f t="shared" si="536"/>
        <v>3.1664287637344524E-2</v>
      </c>
      <c r="E120" s="35">
        <v>389585</v>
      </c>
      <c r="F120" s="248">
        <f t="shared" si="537"/>
        <v>2.6152622373938561E-2</v>
      </c>
      <c r="G120" s="35">
        <v>257651</v>
      </c>
      <c r="H120" s="248">
        <f t="shared" si="538"/>
        <v>9.2755565545993957E-2</v>
      </c>
      <c r="I120" s="35">
        <v>164334</v>
      </c>
      <c r="J120" s="248">
        <f t="shared" si="539"/>
        <v>-2.5556794193686061E-2</v>
      </c>
      <c r="K120" s="35">
        <v>219132</v>
      </c>
      <c r="L120" s="248">
        <f t="shared" si="540"/>
        <v>0.166520274046984</v>
      </c>
      <c r="M120" s="156">
        <v>28718</v>
      </c>
      <c r="N120" s="244">
        <f t="shared" si="541"/>
        <v>1.1584366779406237</v>
      </c>
      <c r="O120" s="35">
        <v>869130</v>
      </c>
      <c r="P120" s="248">
        <f t="shared" si="542"/>
        <v>3.0043376235511676E-2</v>
      </c>
      <c r="Q120" s="35">
        <v>334179</v>
      </c>
      <c r="R120" s="248">
        <f t="shared" si="543"/>
        <v>1.6124618397207469E-2</v>
      </c>
      <c r="S120" s="35">
        <v>211045</v>
      </c>
      <c r="T120" s="248">
        <f t="shared" si="544"/>
        <v>0.11909748919585339</v>
      </c>
      <c r="U120" s="35">
        <v>148608</v>
      </c>
      <c r="V120" s="248">
        <f t="shared" si="545"/>
        <v>-4.8604353393085775E-2</v>
      </c>
      <c r="W120" s="35">
        <v>192120</v>
      </c>
      <c r="X120" s="248">
        <f t="shared" si="546"/>
        <v>0.19477611940298512</v>
      </c>
      <c r="Y120" s="156">
        <v>23786</v>
      </c>
      <c r="Z120" s="244">
        <f t="shared" si="547"/>
        <v>1.9361807184298234</v>
      </c>
      <c r="AA120" s="35">
        <v>146332</v>
      </c>
      <c r="AB120" s="248">
        <f t="shared" si="548"/>
        <v>4.1390304306982761E-2</v>
      </c>
      <c r="AC120" s="35">
        <v>55406</v>
      </c>
      <c r="AD120" s="248">
        <f t="shared" si="549"/>
        <v>9.1077371457828793E-2</v>
      </c>
      <c r="AE120" s="35">
        <v>46606</v>
      </c>
      <c r="AF120" s="248">
        <f t="shared" si="550"/>
        <v>-1.2501059411814563E-2</v>
      </c>
      <c r="AG120" s="35">
        <v>15726</v>
      </c>
      <c r="AH120" s="248">
        <f t="shared" si="551"/>
        <v>0.26374156219864986</v>
      </c>
      <c r="AI120" s="35">
        <v>27012</v>
      </c>
      <c r="AJ120" s="248">
        <f t="shared" si="552"/>
        <v>-1.4417211933015484E-3</v>
      </c>
      <c r="AK120" s="156">
        <v>4932</v>
      </c>
      <c r="AL120" s="244">
        <f t="shared" si="553"/>
        <v>-5.2267486548808639E-2</v>
      </c>
      <c r="AM120" s="35">
        <v>207045</v>
      </c>
      <c r="AN120" s="248">
        <f t="shared" si="554"/>
        <v>-2.8085509886024318E-2</v>
      </c>
      <c r="AO120" s="35">
        <v>56853</v>
      </c>
      <c r="AP120" s="248">
        <f t="shared" si="555"/>
        <v>0.11838300383593992</v>
      </c>
      <c r="AQ120" s="35">
        <v>64047</v>
      </c>
      <c r="AR120" s="248">
        <f t="shared" si="556"/>
        <v>0.14500500572082387</v>
      </c>
      <c r="AS120" s="35">
        <v>67322</v>
      </c>
      <c r="AT120" s="248">
        <f t="shared" si="557"/>
        <v>-0.1452694124219186</v>
      </c>
      <c r="AU120" s="35">
        <v>35568</v>
      </c>
      <c r="AV120" s="248">
        <f t="shared" si="558"/>
        <v>0.61525885558583115</v>
      </c>
      <c r="AW120" s="156">
        <v>15764</v>
      </c>
      <c r="AX120" s="244">
        <f t="shared" si="559"/>
        <v>3.0607934054611023</v>
      </c>
      <c r="AY120" s="35">
        <v>28040</v>
      </c>
      <c r="AZ120" s="248">
        <f t="shared" si="560"/>
        <v>0.10385009054405159</v>
      </c>
      <c r="BA120" s="35">
        <v>14693</v>
      </c>
      <c r="BB120" s="248">
        <f t="shared" si="561"/>
        <v>3.1739344147180715E-2</v>
      </c>
      <c r="BC120" s="35">
        <v>8098</v>
      </c>
      <c r="BD120" s="248">
        <f t="shared" si="562"/>
        <v>0.21409295352323832</v>
      </c>
      <c r="BE120" s="35">
        <v>1032</v>
      </c>
      <c r="BF120" s="248">
        <f t="shared" si="563"/>
        <v>-3.7313432835820892E-2</v>
      </c>
      <c r="BG120" s="35">
        <v>3359</v>
      </c>
      <c r="BH120" s="248">
        <f t="shared" si="564"/>
        <v>0.15907522429261567</v>
      </c>
      <c r="BI120" s="156">
        <v>621</v>
      </c>
      <c r="BJ120" s="244">
        <f t="shared" si="565"/>
        <v>1.0097087378640777</v>
      </c>
      <c r="BK120" s="35">
        <v>35703</v>
      </c>
      <c r="BL120" s="248">
        <f t="shared" si="566"/>
        <v>0.24905541561712852</v>
      </c>
      <c r="BM120" s="35">
        <v>13208</v>
      </c>
      <c r="BN120" s="248">
        <f t="shared" si="567"/>
        <v>-4.5664739884393013E-2</v>
      </c>
      <c r="BO120" s="35">
        <v>5010</v>
      </c>
      <c r="BP120" s="248">
        <f t="shared" si="568"/>
        <v>0.56415860131127071</v>
      </c>
      <c r="BQ120" s="35">
        <v>7777</v>
      </c>
      <c r="BR120" s="248">
        <f t="shared" si="569"/>
        <v>0.26764466177669122</v>
      </c>
      <c r="BS120" s="35">
        <v>9747</v>
      </c>
      <c r="BT120" s="248">
        <f t="shared" si="570"/>
        <v>0.9393155590927178</v>
      </c>
      <c r="BU120" s="156">
        <v>414</v>
      </c>
      <c r="BV120" s="244">
        <f t="shared" si="571"/>
        <v>-0.1703406813627254</v>
      </c>
      <c r="BW120" s="35">
        <v>370753</v>
      </c>
      <c r="BX120" s="248">
        <f t="shared" si="572"/>
        <v>4.0637148270296741E-2</v>
      </c>
      <c r="BY120" s="35">
        <v>163866</v>
      </c>
      <c r="BZ120" s="248">
        <f t="shared" si="573"/>
        <v>2.459257084128641E-3</v>
      </c>
      <c r="CA120" s="35">
        <v>59140</v>
      </c>
      <c r="CB120" s="248">
        <f t="shared" si="574"/>
        <v>7.3204369760098809E-2</v>
      </c>
      <c r="CC120" s="35">
        <v>41638</v>
      </c>
      <c r="CD120" s="248">
        <f t="shared" si="575"/>
        <v>-5.4777417084742708E-2</v>
      </c>
      <c r="CE120" s="35">
        <v>102460</v>
      </c>
      <c r="CF120" s="248">
        <f t="shared" si="576"/>
        <v>0.11482259240319026</v>
      </c>
      <c r="CG120" s="156">
        <v>1719</v>
      </c>
      <c r="CH120" s="244">
        <f t="shared" si="577"/>
        <v>0.75587334014300311</v>
      </c>
      <c r="CI120" s="35">
        <v>38319</v>
      </c>
      <c r="CJ120" s="248">
        <f t="shared" si="578"/>
        <v>0.18495268724101677</v>
      </c>
      <c r="CK120" s="35">
        <v>11416</v>
      </c>
      <c r="CL120" s="248">
        <f t="shared" si="579"/>
        <v>0.1147348891709794</v>
      </c>
      <c r="CM120" s="35">
        <v>17105</v>
      </c>
      <c r="CN120" s="248">
        <f t="shared" si="580"/>
        <v>0.20832155976264488</v>
      </c>
      <c r="CO120" s="35">
        <v>3070</v>
      </c>
      <c r="CP120" s="248">
        <f t="shared" si="581"/>
        <v>0.22116149562450271</v>
      </c>
      <c r="CQ120" s="35">
        <v>5260</v>
      </c>
      <c r="CR120" s="248">
        <f t="shared" si="582"/>
        <v>0.27053140096618367</v>
      </c>
      <c r="CS120" s="156">
        <v>926</v>
      </c>
      <c r="CT120" s="244">
        <f t="shared" si="583"/>
        <v>-0.12969924812030076</v>
      </c>
      <c r="CU120" s="35">
        <v>37186</v>
      </c>
      <c r="CV120" s="248">
        <f t="shared" si="584"/>
        <v>-1.0378965296998111E-2</v>
      </c>
      <c r="CW120" s="35">
        <v>9083</v>
      </c>
      <c r="CX120" s="248">
        <f t="shared" si="585"/>
        <v>-2.0278287131916706E-2</v>
      </c>
      <c r="CY120" s="35">
        <v>6046</v>
      </c>
      <c r="CZ120" s="248">
        <f t="shared" si="586"/>
        <v>0.11652816251154197</v>
      </c>
      <c r="DA120" s="35">
        <v>2525</v>
      </c>
      <c r="DB120" s="248">
        <f t="shared" si="587"/>
        <v>5.1207327227310584E-2</v>
      </c>
      <c r="DC120" s="35">
        <v>19490</v>
      </c>
      <c r="DD120" s="248">
        <f t="shared" si="588"/>
        <v>-5.1996692446130699E-2</v>
      </c>
      <c r="DE120" s="156">
        <v>0</v>
      </c>
      <c r="DF120" s="244">
        <f t="shared" si="589"/>
        <v>-1</v>
      </c>
      <c r="DG120" s="35">
        <v>30134</v>
      </c>
      <c r="DH120" s="248">
        <f t="shared" si="590"/>
        <v>-1.3681592039801016E-2</v>
      </c>
      <c r="DI120" s="35">
        <v>7251</v>
      </c>
      <c r="DJ120" s="248">
        <f t="shared" si="591"/>
        <v>5.1021887230033425E-2</v>
      </c>
      <c r="DK120" s="35">
        <v>18956</v>
      </c>
      <c r="DL120" s="248">
        <f t="shared" si="592"/>
        <v>-3.1720896970935275E-2</v>
      </c>
      <c r="DM120" s="35">
        <v>2140</v>
      </c>
      <c r="DN120" s="248">
        <f t="shared" si="593"/>
        <v>0.17388919363686228</v>
      </c>
      <c r="DO120" s="35">
        <v>1841</v>
      </c>
      <c r="DP120" s="248">
        <f t="shared" si="594"/>
        <v>-0.12583095916429254</v>
      </c>
      <c r="DQ120" s="156">
        <v>28</v>
      </c>
      <c r="DR120" s="244">
        <f t="shared" si="595"/>
        <v>-0.7846153846153846</v>
      </c>
      <c r="DS120" s="35">
        <v>69347</v>
      </c>
      <c r="DT120" s="248">
        <f t="shared" si="596"/>
        <v>1.9215765596556356E-3</v>
      </c>
      <c r="DU120" s="35">
        <v>43276</v>
      </c>
      <c r="DV120" s="248">
        <f t="shared" si="597"/>
        <v>-7.6975578543244105E-2</v>
      </c>
      <c r="DW120" s="35">
        <v>26764</v>
      </c>
      <c r="DX120" s="248">
        <f t="shared" si="598"/>
        <v>9.3926265020845223E-2</v>
      </c>
      <c r="DY120" s="35">
        <v>12876</v>
      </c>
      <c r="DZ120" s="248">
        <f t="shared" si="599"/>
        <v>0.18302094818081582</v>
      </c>
      <c r="EA120" s="35">
        <v>11327</v>
      </c>
      <c r="EB120" s="248">
        <f t="shared" si="600"/>
        <v>0.29229891614375347</v>
      </c>
      <c r="EC120" s="156">
        <v>3315</v>
      </c>
      <c r="ED120" s="244">
        <f t="shared" si="601"/>
        <v>2.4821428571428572</v>
      </c>
    </row>
    <row r="121" spans="1:134" s="17" customFormat="1" outlineLevel="1" x14ac:dyDescent="0.25">
      <c r="A121" s="242"/>
      <c r="B121" s="34" t="s">
        <v>79</v>
      </c>
      <c r="C121" s="35">
        <v>1246631</v>
      </c>
      <c r="D121" s="248">
        <f t="shared" si="536"/>
        <v>6.3265541108187495E-2</v>
      </c>
      <c r="E121" s="35">
        <v>464801</v>
      </c>
      <c r="F121" s="248">
        <f t="shared" si="537"/>
        <v>-3.2467323590277264E-3</v>
      </c>
      <c r="G121" s="35">
        <v>343650</v>
      </c>
      <c r="H121" s="248">
        <f t="shared" si="538"/>
        <v>9.8435692048048029E-2</v>
      </c>
      <c r="I121" s="35">
        <v>200833</v>
      </c>
      <c r="J121" s="248">
        <f t="shared" si="539"/>
        <v>0.14515669190767255</v>
      </c>
      <c r="K121" s="35">
        <v>241339</v>
      </c>
      <c r="L121" s="248">
        <f t="shared" si="540"/>
        <v>8.0140355274288089E-2</v>
      </c>
      <c r="M121" s="156">
        <v>30270</v>
      </c>
      <c r="N121" s="244">
        <f t="shared" si="541"/>
        <v>0.49003199606202319</v>
      </c>
      <c r="O121" s="35">
        <v>1133214</v>
      </c>
      <c r="P121" s="248">
        <f t="shared" si="542"/>
        <v>6.2873060834005567E-2</v>
      </c>
      <c r="Q121" s="35">
        <v>421062</v>
      </c>
      <c r="R121" s="248">
        <f t="shared" si="543"/>
        <v>-8.3138636620567752E-3</v>
      </c>
      <c r="S121" s="35">
        <v>308187</v>
      </c>
      <c r="T121" s="248">
        <f t="shared" si="544"/>
        <v>0.11370617442776498</v>
      </c>
      <c r="U121" s="35">
        <v>188480</v>
      </c>
      <c r="V121" s="248">
        <f t="shared" si="545"/>
        <v>0.13686674025417855</v>
      </c>
      <c r="W121" s="35">
        <v>221323</v>
      </c>
      <c r="X121" s="248">
        <f t="shared" si="546"/>
        <v>9.4433950134997557E-2</v>
      </c>
      <c r="Y121" s="156">
        <v>23704</v>
      </c>
      <c r="Z121" s="244">
        <f t="shared" si="547"/>
        <v>0.41011302795954796</v>
      </c>
      <c r="AA121" s="35">
        <v>113417</v>
      </c>
      <c r="AB121" s="248">
        <f t="shared" si="548"/>
        <v>6.7203011056222062E-2</v>
      </c>
      <c r="AC121" s="35">
        <v>43739</v>
      </c>
      <c r="AD121" s="248">
        <f t="shared" si="549"/>
        <v>4.8293548077844806E-2</v>
      </c>
      <c r="AE121" s="35">
        <v>35463</v>
      </c>
      <c r="AF121" s="248">
        <f t="shared" si="550"/>
        <v>-1.8515443374294227E-2</v>
      </c>
      <c r="AG121" s="35">
        <v>12353</v>
      </c>
      <c r="AH121" s="248">
        <f t="shared" si="551"/>
        <v>0.28851569834150403</v>
      </c>
      <c r="AI121" s="35">
        <v>20016</v>
      </c>
      <c r="AJ121" s="248">
        <f t="shared" si="552"/>
        <v>-5.6160701655113887E-2</v>
      </c>
      <c r="AK121" s="156">
        <v>6566</v>
      </c>
      <c r="AL121" s="244">
        <f t="shared" si="553"/>
        <v>0.87332382310984302</v>
      </c>
      <c r="AM121" s="35">
        <v>249426</v>
      </c>
      <c r="AN121" s="248">
        <f t="shared" si="554"/>
        <v>5.4972105790744852E-2</v>
      </c>
      <c r="AO121" s="35">
        <v>64140</v>
      </c>
      <c r="AP121" s="248">
        <f t="shared" si="555"/>
        <v>0.15100942126514139</v>
      </c>
      <c r="AQ121" s="35">
        <v>77093</v>
      </c>
      <c r="AR121" s="248">
        <f t="shared" si="556"/>
        <v>0.17232098052036915</v>
      </c>
      <c r="AS121" s="35">
        <v>79953</v>
      </c>
      <c r="AT121" s="248">
        <f t="shared" si="557"/>
        <v>-1.845167943429582E-2</v>
      </c>
      <c r="AU121" s="35">
        <v>37668</v>
      </c>
      <c r="AV121" s="248">
        <f t="shared" si="558"/>
        <v>0.17094096801268299</v>
      </c>
      <c r="AW121" s="156">
        <v>15250</v>
      </c>
      <c r="AX121" s="244">
        <f t="shared" si="559"/>
        <v>0.95362541634640019</v>
      </c>
      <c r="AY121" s="35">
        <v>28812</v>
      </c>
      <c r="AZ121" s="248">
        <f t="shared" si="560"/>
        <v>3.9618965143970453E-2</v>
      </c>
      <c r="BA121" s="35">
        <v>16645</v>
      </c>
      <c r="BB121" s="248">
        <f t="shared" si="561"/>
        <v>1.0870885460949831E-2</v>
      </c>
      <c r="BC121" s="35">
        <v>7305</v>
      </c>
      <c r="BD121" s="248">
        <f t="shared" si="562"/>
        <v>6.2390924956369886E-2</v>
      </c>
      <c r="BE121" s="35">
        <v>1794</v>
      </c>
      <c r="BF121" s="248">
        <f t="shared" si="563"/>
        <v>0.79939819458375116</v>
      </c>
      <c r="BG121" s="35">
        <v>2422</v>
      </c>
      <c r="BH121" s="248">
        <f t="shared" si="564"/>
        <v>-0.11798980335032772</v>
      </c>
      <c r="BI121" s="156">
        <v>487</v>
      </c>
      <c r="BJ121" s="244">
        <f t="shared" si="565"/>
        <v>-8.4586466165413543E-2</v>
      </c>
      <c r="BK121" s="35">
        <v>48079</v>
      </c>
      <c r="BL121" s="248">
        <f t="shared" si="566"/>
        <v>0.24328308034444412</v>
      </c>
      <c r="BM121" s="35">
        <v>18098</v>
      </c>
      <c r="BN121" s="248">
        <f t="shared" si="567"/>
        <v>-4.1977661320205417E-2</v>
      </c>
      <c r="BO121" s="35">
        <v>6797</v>
      </c>
      <c r="BP121" s="248">
        <f t="shared" si="568"/>
        <v>0.46140614921522261</v>
      </c>
      <c r="BQ121" s="35">
        <v>10809</v>
      </c>
      <c r="BR121" s="248">
        <f t="shared" si="569"/>
        <v>0.50124999999999997</v>
      </c>
      <c r="BS121" s="35">
        <v>12120</v>
      </c>
      <c r="BT121" s="248">
        <f t="shared" si="570"/>
        <v>0.63320307236221529</v>
      </c>
      <c r="BU121" s="156">
        <v>623</v>
      </c>
      <c r="BV121" s="244">
        <f t="shared" si="571"/>
        <v>-2.6562500000000044E-2</v>
      </c>
      <c r="BW121" s="35">
        <v>428781</v>
      </c>
      <c r="BX121" s="248">
        <f t="shared" si="572"/>
        <v>7.2199105794332752E-2</v>
      </c>
      <c r="BY121" s="35">
        <v>198253</v>
      </c>
      <c r="BZ121" s="248">
        <f t="shared" si="573"/>
        <v>-7.3999529366998162E-3</v>
      </c>
      <c r="CA121" s="35">
        <v>60995</v>
      </c>
      <c r="CB121" s="248">
        <f t="shared" si="574"/>
        <v>0.11451176728548451</v>
      </c>
      <c r="CC121" s="35">
        <v>52311</v>
      </c>
      <c r="CD121" s="248">
        <f t="shared" si="575"/>
        <v>0.24647937665308461</v>
      </c>
      <c r="CE121" s="35">
        <v>113340</v>
      </c>
      <c r="CF121" s="248">
        <f t="shared" si="576"/>
        <v>6.0054807845191238E-2</v>
      </c>
      <c r="CG121" s="156">
        <v>2720</v>
      </c>
      <c r="CH121" s="244">
        <f t="shared" si="577"/>
        <v>0.2842304060434373</v>
      </c>
      <c r="CI121" s="35">
        <v>48638</v>
      </c>
      <c r="CJ121" s="248">
        <f t="shared" si="578"/>
        <v>7.1699277278336027E-2</v>
      </c>
      <c r="CK121" s="35">
        <v>14895</v>
      </c>
      <c r="CL121" s="248">
        <f t="shared" si="579"/>
        <v>-1.4685453462988662E-2</v>
      </c>
      <c r="CM121" s="35">
        <v>20238</v>
      </c>
      <c r="CN121" s="248">
        <f t="shared" si="580"/>
        <v>0.11553301730790433</v>
      </c>
      <c r="CO121" s="35">
        <v>4296</v>
      </c>
      <c r="CP121" s="248">
        <f t="shared" si="581"/>
        <v>0.11237700673226314</v>
      </c>
      <c r="CQ121" s="35">
        <v>8053</v>
      </c>
      <c r="CR121" s="248">
        <f t="shared" si="582"/>
        <v>0.12597874720357938</v>
      </c>
      <c r="CS121" s="156">
        <v>1116</v>
      </c>
      <c r="CT121" s="244">
        <f t="shared" si="583"/>
        <v>-0.21463757916959891</v>
      </c>
      <c r="CU121" s="35">
        <v>40637</v>
      </c>
      <c r="CV121" s="248">
        <f t="shared" si="584"/>
        <v>9.2715587942671318E-2</v>
      </c>
      <c r="CW121" s="35">
        <v>10184</v>
      </c>
      <c r="CX121" s="248">
        <f t="shared" si="585"/>
        <v>8.0072117934033349E-2</v>
      </c>
      <c r="CY121" s="35">
        <v>6707</v>
      </c>
      <c r="CZ121" s="248">
        <f t="shared" si="586"/>
        <v>0.31794065631754775</v>
      </c>
      <c r="DA121" s="35">
        <v>4094</v>
      </c>
      <c r="DB121" s="248">
        <f t="shared" si="587"/>
        <v>0.17340212095156216</v>
      </c>
      <c r="DC121" s="35">
        <v>19415</v>
      </c>
      <c r="DD121" s="248">
        <f t="shared" si="588"/>
        <v>3.2602914583554909E-2</v>
      </c>
      <c r="DE121" s="156">
        <v>26</v>
      </c>
      <c r="DF121" s="244" t="str">
        <f t="shared" si="589"/>
        <v>-</v>
      </c>
      <c r="DG121" s="35">
        <v>149134</v>
      </c>
      <c r="DH121" s="248">
        <f t="shared" si="590"/>
        <v>2.1301329821190595E-3</v>
      </c>
      <c r="DI121" s="35">
        <v>35034</v>
      </c>
      <c r="DJ121" s="248">
        <f t="shared" si="591"/>
        <v>-0.1416601332810663</v>
      </c>
      <c r="DK121" s="35">
        <v>93082</v>
      </c>
      <c r="DL121" s="248">
        <f t="shared" si="592"/>
        <v>7.4415651872799637E-2</v>
      </c>
      <c r="DM121" s="35">
        <v>9121</v>
      </c>
      <c r="DN121" s="248">
        <f t="shared" si="593"/>
        <v>0.12577141446556417</v>
      </c>
      <c r="DO121" s="35">
        <v>11441</v>
      </c>
      <c r="DP121" s="248">
        <f t="shared" si="594"/>
        <v>-0.12295898811805295</v>
      </c>
      <c r="DQ121" s="156">
        <v>190</v>
      </c>
      <c r="DR121" s="244">
        <f t="shared" si="595"/>
        <v>-3.0612244897959218E-2</v>
      </c>
      <c r="DS121" s="35">
        <v>70260</v>
      </c>
      <c r="DT121" s="248">
        <f t="shared" si="596"/>
        <v>7.4065633546038789E-4</v>
      </c>
      <c r="DU121" s="35">
        <v>51202</v>
      </c>
      <c r="DV121" s="248">
        <f t="shared" si="597"/>
        <v>-8.1940758803700775E-2</v>
      </c>
      <c r="DW121" s="35">
        <v>30986</v>
      </c>
      <c r="DX121" s="248">
        <f t="shared" si="598"/>
        <v>4.6612173208133489E-2</v>
      </c>
      <c r="DY121" s="35">
        <v>14187</v>
      </c>
      <c r="DZ121" s="248">
        <f t="shared" si="599"/>
        <v>0.13025812619502863</v>
      </c>
      <c r="EA121" s="35">
        <v>13038</v>
      </c>
      <c r="EB121" s="248">
        <f t="shared" si="600"/>
        <v>0.18840579710144922</v>
      </c>
      <c r="EC121" s="156">
        <v>2975</v>
      </c>
      <c r="ED121" s="244">
        <f t="shared" si="601"/>
        <v>-0.2248566961959354</v>
      </c>
    </row>
    <row r="122" spans="1:134" s="17" customFormat="1" outlineLevel="1" x14ac:dyDescent="0.25">
      <c r="A122" s="242"/>
      <c r="B122" s="34" t="s">
        <v>81</v>
      </c>
      <c r="C122" s="35">
        <v>1188259</v>
      </c>
      <c r="D122" s="248">
        <f t="shared" si="536"/>
        <v>4.916676526213748E-2</v>
      </c>
      <c r="E122" s="35">
        <v>466786</v>
      </c>
      <c r="F122" s="248">
        <f t="shared" si="537"/>
        <v>2.0651986154750945E-2</v>
      </c>
      <c r="G122" s="35">
        <v>384941</v>
      </c>
      <c r="H122" s="248">
        <f t="shared" si="538"/>
        <v>8.3455768527118668E-2</v>
      </c>
      <c r="I122" s="35">
        <v>159375</v>
      </c>
      <c r="J122" s="248">
        <f t="shared" si="539"/>
        <v>-8.0476510568376902E-3</v>
      </c>
      <c r="K122" s="35">
        <v>235456</v>
      </c>
      <c r="L122" s="248">
        <f t="shared" si="540"/>
        <v>0.11058912315456815</v>
      </c>
      <c r="M122" s="156">
        <v>42787</v>
      </c>
      <c r="N122" s="244">
        <f t="shared" si="541"/>
        <v>0.17753742844561859</v>
      </c>
      <c r="O122" s="35">
        <v>1094140</v>
      </c>
      <c r="P122" s="248">
        <f t="shared" si="542"/>
        <v>5.6893998595496154E-2</v>
      </c>
      <c r="Q122" s="35">
        <v>424031</v>
      </c>
      <c r="R122" s="248">
        <f t="shared" si="543"/>
        <v>2.2971756946170041E-2</v>
      </c>
      <c r="S122" s="35">
        <v>354768</v>
      </c>
      <c r="T122" s="248">
        <f t="shared" si="544"/>
        <v>9.993303073145321E-2</v>
      </c>
      <c r="U122" s="35">
        <v>152701</v>
      </c>
      <c r="V122" s="248">
        <f t="shared" si="545"/>
        <v>-5.8075563339474723E-3</v>
      </c>
      <c r="W122" s="35">
        <v>220641</v>
      </c>
      <c r="X122" s="248">
        <f t="shared" si="546"/>
        <v>0.14794023079404384</v>
      </c>
      <c r="Y122" s="156">
        <v>38909</v>
      </c>
      <c r="Z122" s="244">
        <f t="shared" si="547"/>
        <v>0.15804041786957934</v>
      </c>
      <c r="AA122" s="35">
        <v>94119</v>
      </c>
      <c r="AB122" s="248">
        <f t="shared" si="548"/>
        <v>-3.3020661029661058E-2</v>
      </c>
      <c r="AC122" s="35">
        <v>42755</v>
      </c>
      <c r="AD122" s="248">
        <f t="shared" si="549"/>
        <v>-1.821025844559121E-3</v>
      </c>
      <c r="AE122" s="35">
        <v>30172</v>
      </c>
      <c r="AF122" s="248">
        <f t="shared" si="550"/>
        <v>-7.8830066556756395E-2</v>
      </c>
      <c r="AG122" s="35">
        <v>6674</v>
      </c>
      <c r="AH122" s="248">
        <f t="shared" si="551"/>
        <v>-5.6678445229682017E-2</v>
      </c>
      <c r="AI122" s="35">
        <v>14814</v>
      </c>
      <c r="AJ122" s="248">
        <f t="shared" si="552"/>
        <v>-0.25196929913148858</v>
      </c>
      <c r="AK122" s="156">
        <v>3878</v>
      </c>
      <c r="AL122" s="244">
        <f t="shared" si="553"/>
        <v>0.41687979539641939</v>
      </c>
      <c r="AM122" s="35">
        <v>277344</v>
      </c>
      <c r="AN122" s="248">
        <f t="shared" si="554"/>
        <v>3.0125383800283512E-3</v>
      </c>
      <c r="AO122" s="35">
        <v>88214</v>
      </c>
      <c r="AP122" s="248">
        <f t="shared" si="555"/>
        <v>-2.7698480055551311E-2</v>
      </c>
      <c r="AQ122" s="35">
        <v>96130</v>
      </c>
      <c r="AR122" s="248">
        <f t="shared" si="556"/>
        <v>-1.1333717294717771E-2</v>
      </c>
      <c r="AS122" s="35">
        <v>70538</v>
      </c>
      <c r="AT122" s="248">
        <f t="shared" si="557"/>
        <v>-0.12412148906052101</v>
      </c>
      <c r="AU122" s="35">
        <v>55182</v>
      </c>
      <c r="AV122" s="248">
        <f t="shared" si="558"/>
        <v>4.2585717405547729E-3</v>
      </c>
      <c r="AW122" s="156">
        <v>26438</v>
      </c>
      <c r="AX122" s="244">
        <f t="shared" si="559"/>
        <v>0.10098696539374497</v>
      </c>
      <c r="AY122" s="35">
        <v>35589</v>
      </c>
      <c r="AZ122" s="248">
        <f t="shared" si="560"/>
        <v>0.22564314495299098</v>
      </c>
      <c r="BA122" s="35">
        <v>18685</v>
      </c>
      <c r="BB122" s="248">
        <f t="shared" si="561"/>
        <v>0.11993526732198512</v>
      </c>
      <c r="BC122" s="35">
        <v>9293</v>
      </c>
      <c r="BD122" s="248">
        <f t="shared" si="562"/>
        <v>0.27616039549574301</v>
      </c>
      <c r="BE122" s="35">
        <v>1496</v>
      </c>
      <c r="BF122" s="248">
        <f t="shared" si="563"/>
        <v>0.97622192866578605</v>
      </c>
      <c r="BG122" s="35">
        <v>4905</v>
      </c>
      <c r="BH122" s="248">
        <f t="shared" si="564"/>
        <v>0.36401557285873198</v>
      </c>
      <c r="BI122" s="156">
        <v>1013</v>
      </c>
      <c r="BJ122" s="244">
        <f t="shared" si="565"/>
        <v>0.98238747553816053</v>
      </c>
      <c r="BK122" s="35">
        <v>26507</v>
      </c>
      <c r="BL122" s="248">
        <f t="shared" si="566"/>
        <v>0.14515919989631487</v>
      </c>
      <c r="BM122" s="35">
        <v>11339</v>
      </c>
      <c r="BN122" s="248">
        <f t="shared" si="567"/>
        <v>-0.11303191489361697</v>
      </c>
      <c r="BO122" s="35">
        <v>4677</v>
      </c>
      <c r="BP122" s="248">
        <f t="shared" si="568"/>
        <v>0.55485372340425543</v>
      </c>
      <c r="BQ122" s="35">
        <v>4113</v>
      </c>
      <c r="BR122" s="248">
        <f t="shared" si="569"/>
        <v>0.24259818731117821</v>
      </c>
      <c r="BS122" s="35">
        <v>6493</v>
      </c>
      <c r="BT122" s="248">
        <f t="shared" si="570"/>
        <v>0.64838791571464838</v>
      </c>
      <c r="BU122" s="156">
        <v>487</v>
      </c>
      <c r="BV122" s="244">
        <f t="shared" si="571"/>
        <v>0.60197368421052633</v>
      </c>
      <c r="BW122" s="35">
        <v>331166</v>
      </c>
      <c r="BX122" s="248">
        <f t="shared" si="572"/>
        <v>0.13248957845313125</v>
      </c>
      <c r="BY122" s="35">
        <v>162956</v>
      </c>
      <c r="BZ122" s="248">
        <f t="shared" si="573"/>
        <v>0.16294969419724104</v>
      </c>
      <c r="CA122" s="35">
        <v>52430</v>
      </c>
      <c r="CB122" s="248">
        <f t="shared" si="574"/>
        <v>0.40706349632333216</v>
      </c>
      <c r="CC122" s="35">
        <v>35831</v>
      </c>
      <c r="CD122" s="248">
        <f t="shared" si="575"/>
        <v>-2.0020239039466148E-2</v>
      </c>
      <c r="CE122" s="35">
        <v>98605</v>
      </c>
      <c r="CF122" s="248">
        <f t="shared" si="576"/>
        <v>0.2830338438317308</v>
      </c>
      <c r="CG122" s="156">
        <v>3922</v>
      </c>
      <c r="CH122" s="244">
        <f t="shared" si="577"/>
        <v>6.5471339309970178E-2</v>
      </c>
      <c r="CI122" s="35">
        <v>40580</v>
      </c>
      <c r="CJ122" s="248">
        <f t="shared" si="578"/>
        <v>0.10578233146220506</v>
      </c>
      <c r="CK122" s="35">
        <v>12350</v>
      </c>
      <c r="CL122" s="248">
        <f t="shared" si="579"/>
        <v>0.11411817771763655</v>
      </c>
      <c r="CM122" s="35">
        <v>15717</v>
      </c>
      <c r="CN122" s="248">
        <f t="shared" si="580"/>
        <v>0.12974410580793561</v>
      </c>
      <c r="CO122" s="35">
        <v>4543</v>
      </c>
      <c r="CP122" s="248">
        <f t="shared" si="581"/>
        <v>0.14433249370277079</v>
      </c>
      <c r="CQ122" s="35">
        <v>8160</v>
      </c>
      <c r="CR122" s="248">
        <f t="shared" si="582"/>
        <v>0.21591417076441655</v>
      </c>
      <c r="CS122" s="156">
        <v>1918</v>
      </c>
      <c r="CT122" s="244">
        <f t="shared" si="583"/>
        <v>0.23582474226804129</v>
      </c>
      <c r="CU122" s="35">
        <v>31222</v>
      </c>
      <c r="CV122" s="248">
        <f t="shared" si="584"/>
        <v>0.2786992669042061</v>
      </c>
      <c r="CW122" s="35">
        <v>8517</v>
      </c>
      <c r="CX122" s="248">
        <f t="shared" si="585"/>
        <v>0.34041548630783769</v>
      </c>
      <c r="CY122" s="35">
        <v>4247</v>
      </c>
      <c r="CZ122" s="248">
        <f t="shared" si="586"/>
        <v>0.67138921684376229</v>
      </c>
      <c r="DA122" s="35">
        <v>2389</v>
      </c>
      <c r="DB122" s="248">
        <f t="shared" si="587"/>
        <v>1.2288135593220284E-2</v>
      </c>
      <c r="DC122" s="35">
        <v>16137</v>
      </c>
      <c r="DD122" s="248">
        <f t="shared" si="588"/>
        <v>0.23418738049713195</v>
      </c>
      <c r="DE122" s="156">
        <v>34</v>
      </c>
      <c r="DF122" s="244">
        <f t="shared" si="589"/>
        <v>-0.56962025316455689</v>
      </c>
      <c r="DG122" s="35">
        <v>224263</v>
      </c>
      <c r="DH122" s="248">
        <f t="shared" si="590"/>
        <v>-6.7373910439816331E-2</v>
      </c>
      <c r="DI122" s="35">
        <v>62078</v>
      </c>
      <c r="DJ122" s="248">
        <f t="shared" si="591"/>
        <v>-0.20279953769102355</v>
      </c>
      <c r="DK122" s="35">
        <v>134195</v>
      </c>
      <c r="DL122" s="248">
        <f t="shared" si="592"/>
        <v>1.3764136190915099E-2</v>
      </c>
      <c r="DM122" s="35">
        <v>13444</v>
      </c>
      <c r="DN122" s="248">
        <f t="shared" si="593"/>
        <v>0.15537985562048817</v>
      </c>
      <c r="DO122" s="35">
        <v>15390</v>
      </c>
      <c r="DP122" s="248">
        <f t="shared" si="594"/>
        <v>-0.19034090909090906</v>
      </c>
      <c r="DQ122" s="156">
        <v>244</v>
      </c>
      <c r="DR122" s="244">
        <f t="shared" si="595"/>
        <v>-9.2936802973977661E-2</v>
      </c>
      <c r="DS122" s="35">
        <v>70709</v>
      </c>
      <c r="DT122" s="248">
        <f t="shared" si="596"/>
        <v>0.14166464842173254</v>
      </c>
      <c r="DU122" s="35">
        <v>47287</v>
      </c>
      <c r="DV122" s="248">
        <f t="shared" si="597"/>
        <v>4.7748825666932504E-2</v>
      </c>
      <c r="DW122" s="35">
        <v>29645</v>
      </c>
      <c r="DX122" s="248">
        <f t="shared" si="598"/>
        <v>0.25036905816356647</v>
      </c>
      <c r="DY122" s="35">
        <v>12165</v>
      </c>
      <c r="DZ122" s="248">
        <f t="shared" si="599"/>
        <v>0.19346610418914945</v>
      </c>
      <c r="EA122" s="35">
        <v>13107</v>
      </c>
      <c r="EB122" s="248">
        <f t="shared" si="600"/>
        <v>0.11977787270397267</v>
      </c>
      <c r="EC122" s="156">
        <v>4573</v>
      </c>
      <c r="ED122" s="244">
        <f t="shared" si="601"/>
        <v>0.48812235600390497</v>
      </c>
    </row>
    <row r="123" spans="1:134" s="17" customFormat="1" outlineLevel="1" x14ac:dyDescent="0.25">
      <c r="A123" s="242"/>
      <c r="B123" s="34" t="s">
        <v>83</v>
      </c>
      <c r="C123" s="35">
        <v>1182380</v>
      </c>
      <c r="D123" s="248">
        <f t="shared" si="536"/>
        <v>5.097361588504512E-2</v>
      </c>
      <c r="E123" s="35">
        <v>472209</v>
      </c>
      <c r="F123" s="248">
        <f t="shared" si="537"/>
        <v>-1.5464132469882763E-2</v>
      </c>
      <c r="G123" s="35">
        <v>397627</v>
      </c>
      <c r="H123" s="248">
        <f t="shared" si="538"/>
        <v>8.1136856759093545E-2</v>
      </c>
      <c r="I123" s="35">
        <v>168409</v>
      </c>
      <c r="J123" s="248">
        <f t="shared" si="539"/>
        <v>-7.899745151869797E-2</v>
      </c>
      <c r="K123" s="35">
        <v>217280</v>
      </c>
      <c r="L123" s="248">
        <f t="shared" si="540"/>
        <v>-2.0648063427100793E-2</v>
      </c>
      <c r="M123" s="156">
        <v>37756</v>
      </c>
      <c r="N123" s="244">
        <f t="shared" si="541"/>
        <v>-0.3139389093816437</v>
      </c>
      <c r="O123" s="35">
        <v>1079195</v>
      </c>
      <c r="P123" s="248">
        <f t="shared" si="542"/>
        <v>5.532874053284953E-2</v>
      </c>
      <c r="Q123" s="35">
        <v>429723</v>
      </c>
      <c r="R123" s="248">
        <f t="shared" si="543"/>
        <v>-4.1066524525197323E-3</v>
      </c>
      <c r="S123" s="35">
        <v>362999</v>
      </c>
      <c r="T123" s="248">
        <f t="shared" si="544"/>
        <v>7.1580600500072311E-2</v>
      </c>
      <c r="U123" s="35">
        <v>159308</v>
      </c>
      <c r="V123" s="248">
        <f t="shared" si="545"/>
        <v>-8.5671650357276086E-2</v>
      </c>
      <c r="W123" s="35">
        <v>200479</v>
      </c>
      <c r="X123" s="248">
        <f t="shared" si="546"/>
        <v>-1.579314272248844E-2</v>
      </c>
      <c r="Y123" s="156">
        <v>32605</v>
      </c>
      <c r="Z123" s="244">
        <f t="shared" si="547"/>
        <v>-0.36878073334107719</v>
      </c>
      <c r="AA123" s="35">
        <v>103186</v>
      </c>
      <c r="AB123" s="248">
        <f t="shared" si="548"/>
        <v>7.498681872327051E-3</v>
      </c>
      <c r="AC123" s="35">
        <v>42486</v>
      </c>
      <c r="AD123" s="248">
        <f t="shared" si="549"/>
        <v>-0.11728407886808923</v>
      </c>
      <c r="AE123" s="35">
        <v>34628</v>
      </c>
      <c r="AF123" s="248">
        <f t="shared" si="550"/>
        <v>0.19262958498364036</v>
      </c>
      <c r="AG123" s="35">
        <v>9101</v>
      </c>
      <c r="AH123" s="248">
        <f t="shared" si="551"/>
        <v>5.6045486191691918E-2</v>
      </c>
      <c r="AI123" s="35">
        <v>16801</v>
      </c>
      <c r="AJ123" s="248">
        <f t="shared" si="552"/>
        <v>-7.5089457748417243E-2</v>
      </c>
      <c r="AK123" s="156">
        <v>5150</v>
      </c>
      <c r="AL123" s="244">
        <f t="shared" si="553"/>
        <v>0.52411956200059184</v>
      </c>
      <c r="AM123" s="35">
        <v>250652</v>
      </c>
      <c r="AN123" s="248">
        <f t="shared" si="554"/>
        <v>-3.0382273525566106E-2</v>
      </c>
      <c r="AO123" s="35">
        <v>91120</v>
      </c>
      <c r="AP123" s="248">
        <f t="shared" si="555"/>
        <v>-0.1584857915977872</v>
      </c>
      <c r="AQ123" s="35">
        <v>103795</v>
      </c>
      <c r="AR123" s="248">
        <f t="shared" si="556"/>
        <v>1.7049630101415802E-2</v>
      </c>
      <c r="AS123" s="35">
        <v>68217</v>
      </c>
      <c r="AT123" s="248">
        <f t="shared" si="557"/>
        <v>-0.26387180317254777</v>
      </c>
      <c r="AU123" s="35">
        <v>50384</v>
      </c>
      <c r="AV123" s="248">
        <f t="shared" si="558"/>
        <v>-0.27370226751812721</v>
      </c>
      <c r="AW123" s="156">
        <v>19493</v>
      </c>
      <c r="AX123" s="244">
        <f t="shared" si="559"/>
        <v>-0.50626883817532486</v>
      </c>
      <c r="AY123" s="35">
        <v>33289</v>
      </c>
      <c r="AZ123" s="248">
        <f t="shared" si="560"/>
        <v>0.10254032391613954</v>
      </c>
      <c r="BA123" s="35">
        <v>19154</v>
      </c>
      <c r="BB123" s="248">
        <f t="shared" si="561"/>
        <v>2.2037244544047763E-2</v>
      </c>
      <c r="BC123" s="35">
        <v>8167</v>
      </c>
      <c r="BD123" s="248">
        <f t="shared" si="562"/>
        <v>0.23986640352208899</v>
      </c>
      <c r="BE123" s="35">
        <v>1770</v>
      </c>
      <c r="BF123" s="248">
        <f t="shared" si="563"/>
        <v>0.52061855670103085</v>
      </c>
      <c r="BG123" s="35">
        <v>3320</v>
      </c>
      <c r="BH123" s="248">
        <f t="shared" si="564"/>
        <v>5.766167569289582E-2</v>
      </c>
      <c r="BI123" s="156">
        <v>644</v>
      </c>
      <c r="BJ123" s="244">
        <f t="shared" si="565"/>
        <v>0.49419953596287702</v>
      </c>
      <c r="BK123" s="35">
        <v>37975</v>
      </c>
      <c r="BL123" s="248">
        <f t="shared" si="566"/>
        <v>0.15770379854886896</v>
      </c>
      <c r="BM123" s="35">
        <v>12749</v>
      </c>
      <c r="BN123" s="248">
        <f t="shared" si="567"/>
        <v>-5.2682419378808132E-2</v>
      </c>
      <c r="BO123" s="35">
        <v>7343</v>
      </c>
      <c r="BP123" s="248">
        <f t="shared" si="568"/>
        <v>0.34290416971470372</v>
      </c>
      <c r="BQ123" s="35">
        <v>7977</v>
      </c>
      <c r="BR123" s="248">
        <f t="shared" si="569"/>
        <v>1.4369277721261398E-2</v>
      </c>
      <c r="BS123" s="35">
        <v>10190</v>
      </c>
      <c r="BT123" s="248">
        <f t="shared" si="570"/>
        <v>0.64328334139654886</v>
      </c>
      <c r="BU123" s="156">
        <v>650</v>
      </c>
      <c r="BV123" s="244">
        <f t="shared" si="571"/>
        <v>1.0440251572327046</v>
      </c>
      <c r="BW123" s="35">
        <v>328373</v>
      </c>
      <c r="BX123" s="248">
        <f t="shared" si="572"/>
        <v>0.13735249396467819</v>
      </c>
      <c r="BY123" s="35">
        <v>163247</v>
      </c>
      <c r="BZ123" s="248">
        <f t="shared" si="573"/>
        <v>0.1539173829450351</v>
      </c>
      <c r="CA123" s="35">
        <v>46213</v>
      </c>
      <c r="CB123" s="248">
        <f t="shared" si="574"/>
        <v>0.18155553282879944</v>
      </c>
      <c r="CC123" s="35">
        <v>42621</v>
      </c>
      <c r="CD123" s="248">
        <f t="shared" si="575"/>
        <v>0.26269479172838772</v>
      </c>
      <c r="CE123" s="35">
        <v>85369</v>
      </c>
      <c r="CF123" s="248">
        <f t="shared" si="576"/>
        <v>0.11027441799973992</v>
      </c>
      <c r="CG123" s="156">
        <v>7196</v>
      </c>
      <c r="CH123" s="244">
        <f t="shared" si="577"/>
        <v>0.28156723063223499</v>
      </c>
      <c r="CI123" s="35">
        <v>45756</v>
      </c>
      <c r="CJ123" s="248">
        <f t="shared" si="578"/>
        <v>0.10607232643589248</v>
      </c>
      <c r="CK123" s="35">
        <v>14722</v>
      </c>
      <c r="CL123" s="248">
        <f t="shared" si="579"/>
        <v>9.0276234910760644E-2</v>
      </c>
      <c r="CM123" s="35">
        <v>18554</v>
      </c>
      <c r="CN123" s="248">
        <f t="shared" si="580"/>
        <v>0.12034297445806419</v>
      </c>
      <c r="CO123" s="35">
        <v>4261</v>
      </c>
      <c r="CP123" s="248">
        <f t="shared" si="581"/>
        <v>4.2574015170051327E-2</v>
      </c>
      <c r="CQ123" s="35">
        <v>8502</v>
      </c>
      <c r="CR123" s="248">
        <f t="shared" si="582"/>
        <v>0.3837890625</v>
      </c>
      <c r="CS123" s="156">
        <v>2093</v>
      </c>
      <c r="CT123" s="244">
        <f t="shared" si="583"/>
        <v>-4.4728434504792358E-2</v>
      </c>
      <c r="CU123" s="35">
        <v>30221</v>
      </c>
      <c r="CV123" s="248">
        <f t="shared" si="584"/>
        <v>0.23674087412015066</v>
      </c>
      <c r="CW123" s="35">
        <v>8192</v>
      </c>
      <c r="CX123" s="248">
        <f t="shared" si="585"/>
        <v>0.27960012496094966</v>
      </c>
      <c r="CY123" s="35">
        <v>4787</v>
      </c>
      <c r="CZ123" s="248">
        <f t="shared" si="586"/>
        <v>0.46436219027225456</v>
      </c>
      <c r="DA123" s="35">
        <v>2961</v>
      </c>
      <c r="DB123" s="248">
        <f t="shared" si="587"/>
        <v>4.6289752650176652E-2</v>
      </c>
      <c r="DC123" s="35">
        <v>14191</v>
      </c>
      <c r="DD123" s="248">
        <f t="shared" si="588"/>
        <v>0.18228776139298519</v>
      </c>
      <c r="DE123" s="156">
        <v>7</v>
      </c>
      <c r="DF123" s="244">
        <f t="shared" si="589"/>
        <v>-0.36363636363636365</v>
      </c>
      <c r="DG123" s="35">
        <v>230714</v>
      </c>
      <c r="DH123" s="248">
        <f t="shared" si="590"/>
        <v>-1.1952634847219534E-2</v>
      </c>
      <c r="DI123" s="35">
        <v>62471</v>
      </c>
      <c r="DJ123" s="248">
        <f t="shared" si="591"/>
        <v>-0.14730491516863897</v>
      </c>
      <c r="DK123" s="35">
        <v>138522</v>
      </c>
      <c r="DL123" s="248">
        <f t="shared" si="592"/>
        <v>4.1628442091648843E-2</v>
      </c>
      <c r="DM123" s="35">
        <v>14341</v>
      </c>
      <c r="DN123" s="248">
        <f t="shared" si="593"/>
        <v>9.6071537756037939E-2</v>
      </c>
      <c r="DO123" s="35">
        <v>15652</v>
      </c>
      <c r="DP123" s="248">
        <f t="shared" si="594"/>
        <v>5.9643896824859599E-2</v>
      </c>
      <c r="DQ123" s="156">
        <v>428</v>
      </c>
      <c r="DR123" s="244">
        <f t="shared" si="595"/>
        <v>-0.58162267839687187</v>
      </c>
      <c r="DS123" s="35">
        <v>73106</v>
      </c>
      <c r="DT123" s="248">
        <f t="shared" si="596"/>
        <v>0.16810737397139897</v>
      </c>
      <c r="DU123" s="35">
        <v>42429</v>
      </c>
      <c r="DV123" s="248">
        <f t="shared" si="597"/>
        <v>-1.4356319133913553E-3</v>
      </c>
      <c r="DW123" s="35">
        <v>29153</v>
      </c>
      <c r="DX123" s="248">
        <f t="shared" si="598"/>
        <v>0.120579643296433</v>
      </c>
      <c r="DY123" s="35">
        <v>11189</v>
      </c>
      <c r="DZ123" s="248">
        <f t="shared" si="599"/>
        <v>-7.7119762454635477E-2</v>
      </c>
      <c r="EA123" s="35">
        <v>9883</v>
      </c>
      <c r="EB123" s="248">
        <f t="shared" si="600"/>
        <v>-0.19177298004579657</v>
      </c>
      <c r="EC123" s="156">
        <v>1767</v>
      </c>
      <c r="ED123" s="244">
        <f t="shared" si="601"/>
        <v>-0.26375000000000004</v>
      </c>
    </row>
    <row r="124" spans="1:134" s="17" customFormat="1" ht="15.75" x14ac:dyDescent="0.25">
      <c r="A124" s="242"/>
      <c r="B124" s="249">
        <v>2015</v>
      </c>
      <c r="C124" s="250">
        <f>SUM(C112:C123)</f>
        <v>13301251</v>
      </c>
      <c r="D124" s="251">
        <f>IFERROR(C124/C137-1,"-")</f>
        <v>2.9155396669594991E-2</v>
      </c>
      <c r="E124" s="250">
        <f>SUM(E112:E123)</f>
        <v>5195209</v>
      </c>
      <c r="F124" s="251">
        <f>IFERROR(E124/E137-1,"-")</f>
        <v>-1.2831889369313565E-3</v>
      </c>
      <c r="G124" s="250">
        <f>SUM(G112:G123)</f>
        <v>3717626</v>
      </c>
      <c r="H124" s="251">
        <f>IFERROR(G124/G137-1,"-")</f>
        <v>3.518795786544926E-2</v>
      </c>
      <c r="I124" s="250">
        <f>SUM(I112:I123)</f>
        <v>2101202</v>
      </c>
      <c r="J124" s="251">
        <f>IFERROR(I124/I137-1,"-")</f>
        <v>6.3327434398599669E-2</v>
      </c>
      <c r="K124" s="250">
        <f>SUM(K112:K123)</f>
        <v>2640862</v>
      </c>
      <c r="L124" s="251">
        <f>IFERROR(K124/K137-1,"-")</f>
        <v>4.2629632758837133E-2</v>
      </c>
      <c r="M124" s="252">
        <f>SUM(M112:M123)</f>
        <v>356591</v>
      </c>
      <c r="N124" s="253">
        <f>IFERROR(M124/M137-1,"-")</f>
        <v>7.8252376690292502E-2</v>
      </c>
      <c r="O124" s="250">
        <f>SUM(O112:O123)</f>
        <v>11810542</v>
      </c>
      <c r="P124" s="251">
        <f>IFERROR(O124/O137-1,"-")</f>
        <v>2.8213994159907996E-2</v>
      </c>
      <c r="Q124" s="250">
        <f>SUM(Q112:Q123)</f>
        <v>4582813</v>
      </c>
      <c r="R124" s="251">
        <f>IFERROR(Q124/Q137-1,"-")</f>
        <v>-1.0820976544945737E-2</v>
      </c>
      <c r="S124" s="250">
        <f>SUM(S112:S123)</f>
        <v>3246280</v>
      </c>
      <c r="T124" s="251">
        <f>IFERROR(S124/S137-1,"-")</f>
        <v>3.9216973053436854E-2</v>
      </c>
      <c r="U124" s="250">
        <f>SUM(U112:U123)</f>
        <v>1949911</v>
      </c>
      <c r="V124" s="251">
        <f>IFERROR(U124/U137-1,"-")</f>
        <v>5.6216578698768505E-2</v>
      </c>
      <c r="W124" s="250">
        <f>SUM(W112:W123)</f>
        <v>2379206</v>
      </c>
      <c r="X124" s="251">
        <f>IFERROR(W124/W137-1,"-")</f>
        <v>5.8730185571010729E-2</v>
      </c>
      <c r="Y124" s="252">
        <f>SUM(Y112:Y123)</f>
        <v>300232</v>
      </c>
      <c r="Z124" s="253">
        <f>IFERROR(Y124/Y137-1,"-")</f>
        <v>8.6399739465542469E-2</v>
      </c>
      <c r="AA124" s="250">
        <f>SUM(AA112:AA123)</f>
        <v>1490710</v>
      </c>
      <c r="AB124" s="251">
        <f>IFERROR(AA124/AA137-1,"-")</f>
        <v>3.6675262105242634E-2</v>
      </c>
      <c r="AC124" s="250">
        <f>SUM(AC112:AC123)</f>
        <v>612395</v>
      </c>
      <c r="AD124" s="251">
        <f>IFERROR(AC124/AC137-1,"-")</f>
        <v>7.6371312466604779E-2</v>
      </c>
      <c r="AE124" s="250">
        <f>SUM(AE112:AE123)</f>
        <v>471344</v>
      </c>
      <c r="AF124" s="251">
        <f>IFERROR(AE124/AE137-1,"-")</f>
        <v>8.2612806482389445E-3</v>
      </c>
      <c r="AG124" s="250">
        <f>SUM(AG112:AG123)</f>
        <v>151291</v>
      </c>
      <c r="AH124" s="251">
        <f>IFERROR(AG124/AG137-1,"-")</f>
        <v>0.16435014160817629</v>
      </c>
      <c r="AI124" s="250">
        <f>SUM(AI112:AI123)</f>
        <v>261655</v>
      </c>
      <c r="AJ124" s="251">
        <f>IFERROR(AI124/AI137-1,"-")</f>
        <v>-8.4036672839484572E-2</v>
      </c>
      <c r="AK124" s="252">
        <f>SUM(AK112:AK123)</f>
        <v>56359</v>
      </c>
      <c r="AL124" s="253">
        <f>IFERROR(AK124/AK137-1,"-")</f>
        <v>3.6773362766740147E-2</v>
      </c>
      <c r="AM124" s="250">
        <f>SUM(AM112:AM123)</f>
        <v>2751307</v>
      </c>
      <c r="AN124" s="251">
        <f>IFERROR(AM124/AM137-1,"-")</f>
        <v>-9.4012264805931611E-4</v>
      </c>
      <c r="AO124" s="250">
        <f>SUM(AO112:AO123)</f>
        <v>817212</v>
      </c>
      <c r="AP124" s="251">
        <f>IFERROR(AO124/AO137-1,"-")</f>
        <v>-2.0894935853505436E-2</v>
      </c>
      <c r="AQ124" s="250">
        <f>SUM(AQ112:AQ123)</f>
        <v>861190</v>
      </c>
      <c r="AR124" s="251">
        <f>IFERROR(AQ124/AQ137-1,"-")</f>
        <v>8.0934030687973557E-3</v>
      </c>
      <c r="AS124" s="250">
        <f>SUM(AS112:AS123)</f>
        <v>902690</v>
      </c>
      <c r="AT124" s="251">
        <f>IFERROR(AS124/AS137-1,"-")</f>
        <v>-1.1160308387320073E-2</v>
      </c>
      <c r="AU124" s="250">
        <f>SUM(AU112:AU123)</f>
        <v>463046</v>
      </c>
      <c r="AV124" s="251">
        <f>IFERROR(AU124/AU137-1,"-")</f>
        <v>-5.4469789941619773E-2</v>
      </c>
      <c r="AW124" s="252">
        <f>SUM(AW112:AW123)</f>
        <v>177647</v>
      </c>
      <c r="AX124" s="253">
        <f>IFERROR(AW124/AW137-1,"-")</f>
        <v>1.5984947269690908E-2</v>
      </c>
      <c r="AY124" s="250">
        <f>SUM(AY112:AY123)</f>
        <v>365454</v>
      </c>
      <c r="AZ124" s="251">
        <f>IFERROR(AY124/AY137-1,"-")</f>
        <v>0.12094201653865966</v>
      </c>
      <c r="BA124" s="250">
        <f>SUM(BA112:BA123)</f>
        <v>205447</v>
      </c>
      <c r="BB124" s="251">
        <f>IFERROR(BA124/BA137-1,"-")</f>
        <v>9.690491572208848E-2</v>
      </c>
      <c r="BC124" s="250">
        <f>SUM(BC112:BC123)</f>
        <v>98252</v>
      </c>
      <c r="BD124" s="251">
        <f>IFERROR(BC124/BC137-1,"-")</f>
        <v>0.12812740403936029</v>
      </c>
      <c r="BE124" s="250">
        <f>SUM(BE112:BE123)</f>
        <v>17688</v>
      </c>
      <c r="BF124" s="251">
        <f>IFERROR(BE124/BE137-1,"-")</f>
        <v>0.2704158586511527</v>
      </c>
      <c r="BG124" s="250">
        <f>SUM(BG112:BG123)</f>
        <v>39660</v>
      </c>
      <c r="BH124" s="251">
        <f>IFERROR(BG124/BG137-1,"-")</f>
        <v>0.20800462977064349</v>
      </c>
      <c r="BI124" s="252">
        <f>SUM(BI112:BI123)</f>
        <v>7534</v>
      </c>
      <c r="BJ124" s="253">
        <f>IFERROR(BI124/BI137-1,"-")</f>
        <v>0.35090550475165849</v>
      </c>
      <c r="BK124" s="250">
        <f>SUM(BK112:BK123)</f>
        <v>540948</v>
      </c>
      <c r="BL124" s="251">
        <f>IFERROR(BK124/BK137-1,"-")</f>
        <v>0.18861195889336391</v>
      </c>
      <c r="BM124" s="250">
        <f>SUM(BM112:BM123)</f>
        <v>186141</v>
      </c>
      <c r="BN124" s="251">
        <f>IFERROR(BM124/BM137-1,"-")</f>
        <v>-4.5181047350845605E-2</v>
      </c>
      <c r="BO124" s="250">
        <f>SUM(BO112:BO123)</f>
        <v>89339</v>
      </c>
      <c r="BP124" s="251">
        <f>IFERROR(BO124/BO137-1,"-")</f>
        <v>0.32992437775395977</v>
      </c>
      <c r="BQ124" s="250">
        <f>SUM(BQ112:BQ123)</f>
        <v>124236</v>
      </c>
      <c r="BR124" s="251">
        <f>IFERROR(BQ124/BQ137-1,"-")</f>
        <v>0.24631080525265081</v>
      </c>
      <c r="BS124" s="250">
        <f>SUM(BS112:BS123)</f>
        <v>140013</v>
      </c>
      <c r="BT124" s="251">
        <f>IFERROR(BS124/BS137-1,"-")</f>
        <v>0.53816491991299187</v>
      </c>
      <c r="BU124" s="252">
        <f>SUM(BU112:BU123)</f>
        <v>7298</v>
      </c>
      <c r="BV124" s="253">
        <f>IFERROR(BU124/BU137-1,"-")</f>
        <v>0.2914528402052734</v>
      </c>
      <c r="BW124" s="250">
        <f>SUM(BW112:BW123)</f>
        <v>4181243</v>
      </c>
      <c r="BX124" s="251">
        <f>IFERROR(BW124/BW137-1,"-")</f>
        <v>5.0376453038893265E-2</v>
      </c>
      <c r="BY124" s="250">
        <f>SUM(BY112:BY123)</f>
        <v>1956090</v>
      </c>
      <c r="BZ124" s="251">
        <f>IFERROR(BY124/BY137-1,"-")</f>
        <v>1.6283162116203176E-2</v>
      </c>
      <c r="CA124" s="250">
        <f>SUM(CA112:CA123)</f>
        <v>629479</v>
      </c>
      <c r="CB124" s="251">
        <f>IFERROR(CA124/CA137-1,"-")</f>
        <v>7.3269497669248063E-2</v>
      </c>
      <c r="CC124" s="250">
        <f>SUM(CC112:CC123)</f>
        <v>471983</v>
      </c>
      <c r="CD124" s="251">
        <f>IFERROR(CC124/CC137-1,"-")</f>
        <v>9.1333069739157446E-2</v>
      </c>
      <c r="CE124" s="250">
        <f>SUM(CE112:CE123)</f>
        <v>1159846</v>
      </c>
      <c r="CF124" s="251">
        <f>IFERROR(CE124/CE137-1,"-")</f>
        <v>9.1614627695869588E-2</v>
      </c>
      <c r="CG124" s="252">
        <f>SUM(CG112:CG123)</f>
        <v>50239</v>
      </c>
      <c r="CH124" s="253">
        <f>IFERROR(CG124/CG137-1,"-")</f>
        <v>0.11496038527264263</v>
      </c>
      <c r="CI124" s="250">
        <f>SUM(CI112:CI123)</f>
        <v>502253</v>
      </c>
      <c r="CJ124" s="251">
        <f>IFERROR(CI124/CI137-1,"-")</f>
        <v>5.7933771319160332E-2</v>
      </c>
      <c r="CK124" s="250">
        <f>SUM(CK112:CK123)</f>
        <v>156924</v>
      </c>
      <c r="CL124" s="251">
        <f>IFERROR(CK124/CK137-1,"-")</f>
        <v>2.821423423187297E-2</v>
      </c>
      <c r="CM124" s="250">
        <f>SUM(CM112:CM123)</f>
        <v>204073</v>
      </c>
      <c r="CN124" s="251">
        <f>IFERROR(CM124/CM137-1,"-")</f>
        <v>5.9739625796467744E-2</v>
      </c>
      <c r="CO124" s="250">
        <f>SUM(CO112:CO123)</f>
        <v>48578</v>
      </c>
      <c r="CP124" s="251">
        <f>IFERROR(CO124/CO137-1,"-")</f>
        <v>0.17451644100580266</v>
      </c>
      <c r="CQ124" s="250">
        <f>SUM(CQ112:CQ123)</f>
        <v>79274</v>
      </c>
      <c r="CR124" s="251">
        <f>IFERROR(CQ124/CQ137-1,"-")</f>
        <v>0.10940998656515899</v>
      </c>
      <c r="CS124" s="252">
        <f>SUM(CS112:CS123)</f>
        <v>17412</v>
      </c>
      <c r="CT124" s="253">
        <f>IFERROR(CS124/CS137-1,"-")</f>
        <v>2.0992142605840369E-2</v>
      </c>
      <c r="CU124" s="250">
        <f>SUM(CU112:CU123)</f>
        <v>442852</v>
      </c>
      <c r="CV124" s="251">
        <f>IFERROR(CU124/CU137-1,"-")</f>
        <v>6.9711492009507436E-2</v>
      </c>
      <c r="CW124" s="250">
        <f>SUM(CW112:CW123)</f>
        <v>117371</v>
      </c>
      <c r="CX124" s="251">
        <f>IFERROR(CW124/CW137-1,"-")</f>
        <v>5.6378085989181592E-2</v>
      </c>
      <c r="CY124" s="250">
        <f>SUM(CY112:CY123)</f>
        <v>62000</v>
      </c>
      <c r="CZ124" s="251">
        <f>IFERROR(CY124/CY137-1,"-")</f>
        <v>3.9065511404581921E-2</v>
      </c>
      <c r="DA124" s="250">
        <f>SUM(DA112:DA123)</f>
        <v>41280</v>
      </c>
      <c r="DB124" s="251">
        <f>IFERROR(DA124/DA137-1,"-")</f>
        <v>0.15005293363793393</v>
      </c>
      <c r="DC124" s="250">
        <f>SUM(DC112:DC123)</f>
        <v>222009</v>
      </c>
      <c r="DD124" s="251">
        <f>IFERROR(DC124/DC137-1,"-")</f>
        <v>7.7514827361943039E-2</v>
      </c>
      <c r="DE124" s="252">
        <f>SUM(DE112:DE123)</f>
        <v>500</v>
      </c>
      <c r="DF124" s="253">
        <f>IFERROR(DE124/DE137-1,"-")</f>
        <v>4.8218029350104885E-2</v>
      </c>
      <c r="DG124" s="250">
        <f>SUM(DG112:DG123)</f>
        <v>1549754</v>
      </c>
      <c r="DH124" s="251">
        <f>IFERROR(DG124/DG137-1,"-")</f>
        <v>-8.3504784568738333E-2</v>
      </c>
      <c r="DI124" s="250">
        <f>SUM(DI112:DI123)</f>
        <v>437945</v>
      </c>
      <c r="DJ124" s="251">
        <f>IFERROR(DI124/DI137-1,"-")</f>
        <v>-0.17666356466728705</v>
      </c>
      <c r="DK124" s="250">
        <f>SUM(DK112:DK123)</f>
        <v>910239</v>
      </c>
      <c r="DL124" s="251">
        <f>IFERROR(DK124/DK137-1,"-")</f>
        <v>-1.6022727149885285E-2</v>
      </c>
      <c r="DM124" s="250">
        <f>SUM(DM112:DM123)</f>
        <v>90761</v>
      </c>
      <c r="DN124" s="251">
        <f>IFERROR(DM124/DM137-1,"-")</f>
        <v>-5.3211908785545936E-2</v>
      </c>
      <c r="DO124" s="250">
        <f>SUM(DO112:DO123)</f>
        <v>111470</v>
      </c>
      <c r="DP124" s="251">
        <f>IFERROR(DO124/DO137-1,"-")</f>
        <v>-0.1840693325135232</v>
      </c>
      <c r="DQ124" s="252">
        <f>SUM(DQ112:DQ123)</f>
        <v>3641</v>
      </c>
      <c r="DR124" s="253">
        <f>IFERROR(DQ124/DQ137-1,"-")</f>
        <v>-0.33461257309941517</v>
      </c>
      <c r="DS124" s="250">
        <f>SUM(DS112:DS123)</f>
        <v>805929</v>
      </c>
      <c r="DT124" s="251">
        <f>IFERROR(DS124/DS137-1,"-")</f>
        <v>-8.5510776498376462E-3</v>
      </c>
      <c r="DU124" s="250">
        <f>SUM(DU112:DU123)</f>
        <v>513247</v>
      </c>
      <c r="DV124" s="251">
        <f>IFERROR(DU124/DU137-1,"-")</f>
        <v>-5.6879719074386159E-2</v>
      </c>
      <c r="DW124" s="250">
        <f>SUM(DW112:DW123)</f>
        <v>314717</v>
      </c>
      <c r="DX124" s="251">
        <f>IFERROR(DW124/DW137-1,"-")</f>
        <v>7.8998885746121461E-2</v>
      </c>
      <c r="DY124" s="250">
        <f>SUM(DY112:DY123)</f>
        <v>146300</v>
      </c>
      <c r="DZ124" s="251">
        <f>IFERROR(DY124/DY137-1,"-")</f>
        <v>7.3257332335636915E-2</v>
      </c>
      <c r="EA124" s="250">
        <f>SUM(EA112:EA123)</f>
        <v>125141</v>
      </c>
      <c r="EB124" s="251">
        <f>IFERROR(EA124/EA137-1,"-")</f>
        <v>2.2728015691402481E-2</v>
      </c>
      <c r="EC124" s="252">
        <f>SUM(EC112:EC123)</f>
        <v>25126</v>
      </c>
      <c r="ED124" s="253">
        <f>IFERROR(EC124/EC137-1,"-")</f>
        <v>0.27867684478371491</v>
      </c>
    </row>
    <row r="125" spans="1:134" s="17" customFormat="1" outlineLevel="1" x14ac:dyDescent="0.25">
      <c r="A125" s="242"/>
      <c r="B125" s="34" t="s">
        <v>61</v>
      </c>
      <c r="C125" s="35">
        <v>1082369</v>
      </c>
      <c r="D125" s="248">
        <f>IFERROR(C125/C138-1,"-")</f>
        <v>0.11057995193915859</v>
      </c>
      <c r="E125" s="35">
        <v>469898</v>
      </c>
      <c r="F125" s="248">
        <f>IFERROR(E125/E138-1,"-")</f>
        <v>0.19103538649883789</v>
      </c>
      <c r="G125" s="35">
        <v>351253</v>
      </c>
      <c r="H125" s="248">
        <f>IFERROR(G125/G138-1,"-")</f>
        <v>0.15460952343385337</v>
      </c>
      <c r="I125" s="35">
        <v>144725</v>
      </c>
      <c r="J125" s="248">
        <f>IFERROR(I125/I138-1,"-")</f>
        <v>6.8278280125484425E-2</v>
      </c>
      <c r="K125" s="35">
        <v>219130</v>
      </c>
      <c r="L125" s="248">
        <f>IFERROR(K125/K138-1,"-")</f>
        <v>0.34663602173004593</v>
      </c>
      <c r="M125" s="156">
        <v>35432</v>
      </c>
      <c r="N125" s="244">
        <f>IFERROR(M125/M138-1,"-")</f>
        <v>1.5022598870056498</v>
      </c>
      <c r="O125" s="35">
        <v>997278</v>
      </c>
      <c r="P125" s="248">
        <f>IFERROR(O125/O138-1,"-")</f>
        <v>0.13567214302063801</v>
      </c>
      <c r="Q125" s="35">
        <v>430127</v>
      </c>
      <c r="R125" s="248">
        <f>IFERROR(Q125/Q138-1,"-")</f>
        <v>0.22808865895197883</v>
      </c>
      <c r="S125" s="35">
        <v>325469</v>
      </c>
      <c r="T125" s="248">
        <f>IFERROR(S125/S138-1,"-")</f>
        <v>0.18976231731479243</v>
      </c>
      <c r="U125" s="35">
        <v>140248</v>
      </c>
      <c r="V125" s="248">
        <f>IFERROR(U125/U138-1,"-")</f>
        <v>7.0440165166884228E-2</v>
      </c>
      <c r="W125" s="35">
        <v>204271</v>
      </c>
      <c r="X125" s="248">
        <f>IFERROR(W125/W138-1,"-")</f>
        <v>0.40953346995949524</v>
      </c>
      <c r="Y125" s="156">
        <v>33313</v>
      </c>
      <c r="Z125" s="244">
        <f>IFERROR(Y125/Y138-1,"-")</f>
        <v>1.8747842595788748</v>
      </c>
      <c r="AA125" s="35">
        <v>85091</v>
      </c>
      <c r="AB125" s="248">
        <f>IFERROR(AA125/AA138-1,"-")</f>
        <v>-0.11785318114432042</v>
      </c>
      <c r="AC125" s="35">
        <v>39772</v>
      </c>
      <c r="AD125" s="248">
        <f>IFERROR(AC125/AC138-1,"-")</f>
        <v>-0.10196893063583812</v>
      </c>
      <c r="AE125" s="35">
        <v>25784</v>
      </c>
      <c r="AF125" s="248">
        <f>IFERROR(AE125/AE138-1,"-")</f>
        <v>-0.15903457273320287</v>
      </c>
      <c r="AG125" s="35">
        <v>4477</v>
      </c>
      <c r="AH125" s="248">
        <f>IFERROR(AG125/AG138-1,"-")</f>
        <v>4.9382716049382047E-3</v>
      </c>
      <c r="AI125" s="35">
        <v>14860</v>
      </c>
      <c r="AJ125" s="248">
        <f>IFERROR(AI125/AI138-1,"-")</f>
        <v>-0.16535609975286447</v>
      </c>
      <c r="AK125" s="156">
        <v>2119</v>
      </c>
      <c r="AL125" s="244">
        <f>IFERROR(AK125/AK138-1,"-")</f>
        <v>-0.17580707895760406</v>
      </c>
      <c r="AM125" s="35">
        <v>248499</v>
      </c>
      <c r="AN125" s="248">
        <f>IFERROR(AM125/AM138-1,"-")</f>
        <v>0.16096072806779849</v>
      </c>
      <c r="AO125" s="35">
        <v>101291</v>
      </c>
      <c r="AP125" s="248">
        <f>IFERROR(AO125/AO138-1,"-")</f>
        <v>0.46482234016399371</v>
      </c>
      <c r="AQ125" s="35">
        <v>92607</v>
      </c>
      <c r="AR125" s="248">
        <f>IFERROR(AQ125/AQ138-1,"-")</f>
        <v>0.39344558299101706</v>
      </c>
      <c r="AS125" s="35">
        <v>71881</v>
      </c>
      <c r="AT125" s="248">
        <f>IFERROR(AS125/AS138-1,"-")</f>
        <v>7.2226614358806174E-2</v>
      </c>
      <c r="AU125" s="35">
        <v>69172</v>
      </c>
      <c r="AV125" s="248">
        <f>IFERROR(AU125/AU138-1,"-")</f>
        <v>0.7123477572036836</v>
      </c>
      <c r="AW125" s="156">
        <v>13640</v>
      </c>
      <c r="AX125" s="244">
        <f>IFERROR(AW125/AW138-1,"-")</f>
        <v>1.3464648202305178</v>
      </c>
      <c r="AY125" s="35">
        <v>27846</v>
      </c>
      <c r="AZ125" s="248">
        <f>IFERROR(AY125/AY138-1,"-")</f>
        <v>7.3518639885886028E-2</v>
      </c>
      <c r="BA125" s="35">
        <v>16723</v>
      </c>
      <c r="BB125" s="248">
        <f>IFERROR(BA125/BA138-1,"-")</f>
        <v>7.2881247193173904E-2</v>
      </c>
      <c r="BC125" s="35">
        <v>7444</v>
      </c>
      <c r="BD125" s="248">
        <f>IFERROR(BC125/BC138-1,"-")</f>
        <v>0.17840747190121897</v>
      </c>
      <c r="BE125" s="35">
        <v>781</v>
      </c>
      <c r="BF125" s="248">
        <f>IFERROR(BE125/BE138-1,"-")</f>
        <v>-4.4063647490820035E-2</v>
      </c>
      <c r="BG125" s="35">
        <v>2606</v>
      </c>
      <c r="BH125" s="248">
        <f>IFERROR(BG125/BG138-1,"-")</f>
        <v>6.2805872756933168E-2</v>
      </c>
      <c r="BI125" s="156">
        <v>627</v>
      </c>
      <c r="BJ125" s="244">
        <f>IFERROR(BI125/BI138-1,"-")</f>
        <v>0.75630252100840334</v>
      </c>
      <c r="BK125" s="35">
        <v>25419</v>
      </c>
      <c r="BL125" s="248">
        <f>IFERROR(BK125/BK138-1,"-")</f>
        <v>0.23189880779296312</v>
      </c>
      <c r="BM125" s="35">
        <v>11640</v>
      </c>
      <c r="BN125" s="248">
        <f>IFERROR(BM125/BM138-1,"-")</f>
        <v>8.5517112748298096E-2</v>
      </c>
      <c r="BO125" s="35">
        <v>4654</v>
      </c>
      <c r="BP125" s="248">
        <f>IFERROR(BO125/BO138-1,"-")</f>
        <v>0.625</v>
      </c>
      <c r="BQ125" s="35">
        <v>4507</v>
      </c>
      <c r="BR125" s="248">
        <f>IFERROR(BQ125/BQ138-1,"-")</f>
        <v>0.25403450194769062</v>
      </c>
      <c r="BS125" s="35">
        <v>4160</v>
      </c>
      <c r="BT125" s="248">
        <f>IFERROR(BS125/BS138-1,"-")</f>
        <v>0.36348738118649626</v>
      </c>
      <c r="BU125" s="156">
        <v>21</v>
      </c>
      <c r="BV125" s="244">
        <f>IFERROR(BU125/BU138-1,"-")</f>
        <v>-0.85810810810810811</v>
      </c>
      <c r="BW125" s="35">
        <v>266107</v>
      </c>
      <c r="BX125" s="248">
        <f>IFERROR(BW125/BW138-1,"-")</f>
        <v>0.15612740093235034</v>
      </c>
      <c r="BY125" s="35">
        <v>138547</v>
      </c>
      <c r="BZ125" s="248">
        <f>IFERROR(BY125/BY138-1,"-")</f>
        <v>0.21535654447046859</v>
      </c>
      <c r="CA125" s="35">
        <v>37418</v>
      </c>
      <c r="CB125" s="248">
        <f>IFERROR(CA125/CA138-1,"-")</f>
        <v>0.39536097852028629</v>
      </c>
      <c r="CC125" s="35">
        <v>29803</v>
      </c>
      <c r="CD125" s="248">
        <f>IFERROR(CC125/CC138-1,"-")</f>
        <v>0.17035146279206748</v>
      </c>
      <c r="CE125" s="35">
        <v>76953</v>
      </c>
      <c r="CF125" s="248">
        <f>IFERROR(CE125/CE138-1,"-")</f>
        <v>0.28910293994471892</v>
      </c>
      <c r="CG125" s="156">
        <v>14360</v>
      </c>
      <c r="CH125" s="244">
        <f>IFERROR(CG125/CG138-1,"-")</f>
        <v>6.9955456570155903</v>
      </c>
      <c r="CI125" s="35">
        <v>40051</v>
      </c>
      <c r="CJ125" s="248">
        <f>IFERROR(CI125/CI138-1,"-")</f>
        <v>4.4490807145651345E-2</v>
      </c>
      <c r="CK125" s="35">
        <v>13095</v>
      </c>
      <c r="CL125" s="248">
        <f>IFERROR(CK125/CK138-1,"-")</f>
        <v>1.4722975590856224E-2</v>
      </c>
      <c r="CM125" s="35">
        <v>15594</v>
      </c>
      <c r="CN125" s="248">
        <f>IFERROR(CM125/CM138-1,"-")</f>
        <v>1.5234374999999911E-2</v>
      </c>
      <c r="CO125" s="35">
        <v>4365</v>
      </c>
      <c r="CP125" s="248">
        <f>IFERROR(CO125/CO138-1,"-")</f>
        <v>9.0432175868098819E-2</v>
      </c>
      <c r="CQ125" s="35">
        <v>5331</v>
      </c>
      <c r="CR125" s="248">
        <f>IFERROR(CQ125/CQ138-1,"-")</f>
        <v>5.8998808104886669E-2</v>
      </c>
      <c r="CS125" s="156">
        <v>1308</v>
      </c>
      <c r="CT125" s="244">
        <f>IFERROR(CS125/CS138-1,"-")</f>
        <v>0.13739130434782609</v>
      </c>
      <c r="CU125" s="35">
        <v>26441</v>
      </c>
      <c r="CV125" s="248">
        <f>IFERROR(CU125/CU138-1,"-")</f>
        <v>-2.3452504062638546E-2</v>
      </c>
      <c r="CW125" s="35">
        <v>7642</v>
      </c>
      <c r="CX125" s="248">
        <f>IFERROR(CW125/CW138-1,"-")</f>
        <v>0.12813699439031589</v>
      </c>
      <c r="CY125" s="35">
        <v>4061</v>
      </c>
      <c r="CZ125" s="248">
        <f>IFERROR(CY125/CY138-1,"-")</f>
        <v>-0.10747252747252745</v>
      </c>
      <c r="DA125" s="35">
        <v>1737</v>
      </c>
      <c r="DB125" s="248">
        <f>IFERROR(DA125/DA138-1,"-")</f>
        <v>-0.3621006243114212</v>
      </c>
      <c r="DC125" s="35">
        <v>12673</v>
      </c>
      <c r="DD125" s="248">
        <f>IFERROR(DC125/DC138-1,"-")</f>
        <v>-1.5000777242344165E-2</v>
      </c>
      <c r="DE125" s="156">
        <v>37</v>
      </c>
      <c r="DF125" s="244" t="str">
        <f>IFERROR(DE125/DE138-1,"-")</f>
        <v>-</v>
      </c>
      <c r="DG125" s="35">
        <v>262029</v>
      </c>
      <c r="DH125" s="248">
        <f>IFERROR(DG125/DG138-1,"-")</f>
        <v>0.10679377898676212</v>
      </c>
      <c r="DI125" s="35">
        <v>88976</v>
      </c>
      <c r="DJ125" s="248">
        <f>IFERROR(DI125/DI138-1,"-")</f>
        <v>0.14930829146053193</v>
      </c>
      <c r="DK125" s="35">
        <v>136467</v>
      </c>
      <c r="DL125" s="248">
        <f>IFERROR(DK125/DK138-1,"-")</f>
        <v>6.7791835872397455E-2</v>
      </c>
      <c r="DM125" s="35">
        <v>13225</v>
      </c>
      <c r="DN125" s="248">
        <f>IFERROR(DM125/DM138-1,"-")</f>
        <v>-0.13113461664805204</v>
      </c>
      <c r="DO125" s="35">
        <v>23286</v>
      </c>
      <c r="DP125" s="248">
        <f>IFERROR(DO125/DO138-1,"-")</f>
        <v>0.61461655803633342</v>
      </c>
      <c r="DQ125" s="156">
        <v>1582</v>
      </c>
      <c r="DR125" s="244">
        <f>IFERROR(DQ125/DQ138-1,"-")</f>
        <v>0.27272727272727271</v>
      </c>
      <c r="DS125" s="35">
        <v>61460</v>
      </c>
      <c r="DT125" s="248">
        <f>IFERROR(DS125/DS138-1,"-")</f>
        <v>0.30593684926267484</v>
      </c>
      <c r="DU125" s="35">
        <v>39294</v>
      </c>
      <c r="DV125" s="248">
        <f>IFERROR(DU125/DU138-1,"-")</f>
        <v>0.21318966315724475</v>
      </c>
      <c r="DW125" s="35">
        <v>20987</v>
      </c>
      <c r="DX125" s="248">
        <f>IFERROR(DW125/DW138-1,"-")</f>
        <v>0.13917385876350208</v>
      </c>
      <c r="DY125" s="35">
        <v>10047</v>
      </c>
      <c r="DZ125" s="248">
        <f>IFERROR(DY125/DY138-1,"-")</f>
        <v>0.25071579733598903</v>
      </c>
      <c r="EA125" s="35">
        <v>8207</v>
      </c>
      <c r="EB125" s="248">
        <f>IFERROR(EA125/EA138-1,"-")</f>
        <v>0.48596777113887391</v>
      </c>
      <c r="EC125" s="156">
        <v>1606</v>
      </c>
      <c r="ED125" s="244">
        <f>IFERROR(EC125/EC138-1,"-")</f>
        <v>0.48428835489833633</v>
      </c>
    </row>
    <row r="126" spans="1:134" s="17" customFormat="1" outlineLevel="1" x14ac:dyDescent="0.25">
      <c r="A126" s="242"/>
      <c r="B126" s="34" t="s">
        <v>63</v>
      </c>
      <c r="C126" s="35">
        <v>1069672</v>
      </c>
      <c r="D126" s="248">
        <f>IFERROR(C126/C139-1,"-")</f>
        <v>7.6903406373800109E-2</v>
      </c>
      <c r="E126" s="35">
        <v>447267</v>
      </c>
      <c r="F126" s="248">
        <f>IFERROR(E126/E139-1,"-")</f>
        <v>0.11469244629866382</v>
      </c>
      <c r="G126" s="35">
        <v>318262</v>
      </c>
      <c r="H126" s="248">
        <f>IFERROR(G126/G139-1,"-")</f>
        <v>4.347854597198042E-2</v>
      </c>
      <c r="I126" s="35">
        <v>150337</v>
      </c>
      <c r="J126" s="248">
        <f>IFERROR(I126/I139-1,"-")</f>
        <v>0.17064833128280199</v>
      </c>
      <c r="K126" s="35">
        <v>207780</v>
      </c>
      <c r="L126" s="248">
        <f>IFERROR(K126/K139-1,"-")</f>
        <v>0.21952364741926766</v>
      </c>
      <c r="M126" s="156">
        <v>39213</v>
      </c>
      <c r="N126" s="244">
        <f>IFERROR(M126/M139-1,"-")</f>
        <v>1.2089342045966651</v>
      </c>
      <c r="O126" s="35">
        <v>991428</v>
      </c>
      <c r="P126" s="248">
        <f>IFERROR(O126/O139-1,"-")</f>
        <v>0.10338641250395098</v>
      </c>
      <c r="Q126" s="35">
        <v>408767</v>
      </c>
      <c r="R126" s="248">
        <f>IFERROR(Q126/Q139-1,"-")</f>
        <v>0.14111876633092879</v>
      </c>
      <c r="S126" s="35">
        <v>294564</v>
      </c>
      <c r="T126" s="248">
        <f>IFERROR(S126/S139-1,"-")</f>
        <v>5.9693277356271057E-2</v>
      </c>
      <c r="U126" s="35">
        <v>145811</v>
      </c>
      <c r="V126" s="248">
        <f>IFERROR(U126/U139-1,"-")</f>
        <v>0.18781159373065259</v>
      </c>
      <c r="W126" s="35">
        <v>194203</v>
      </c>
      <c r="X126" s="248">
        <f>IFERROR(W126/W139-1,"-")</f>
        <v>0.26492714731418809</v>
      </c>
      <c r="Y126" s="156">
        <v>37664</v>
      </c>
      <c r="Z126" s="244">
        <f>IFERROR(Y126/Y139-1,"-")</f>
        <v>2.0470026696869184</v>
      </c>
      <c r="AA126" s="35">
        <v>78244</v>
      </c>
      <c r="AB126" s="248">
        <f>IFERROR(AA126/AA139-1,"-")</f>
        <v>-0.17424066530172866</v>
      </c>
      <c r="AC126" s="35">
        <v>38500</v>
      </c>
      <c r="AD126" s="248">
        <f>IFERROR(AC126/AC139-1,"-")</f>
        <v>-0.10529618182240708</v>
      </c>
      <c r="AE126" s="35">
        <v>23698</v>
      </c>
      <c r="AF126" s="248">
        <f>IFERROR(AE126/AE139-1,"-")</f>
        <v>-0.1232704402515723</v>
      </c>
      <c r="AG126" s="35">
        <v>4526</v>
      </c>
      <c r="AH126" s="248">
        <f>IFERROR(AG126/AG139-1,"-")</f>
        <v>-0.20120014119308149</v>
      </c>
      <c r="AI126" s="35">
        <v>13577</v>
      </c>
      <c r="AJ126" s="248">
        <f>IFERROR(AI126/AI139-1,"-")</f>
        <v>-0.19424332344213646</v>
      </c>
      <c r="AK126" s="156">
        <v>1550</v>
      </c>
      <c r="AL126" s="244">
        <f>IFERROR(AK126/AK139-1,"-")</f>
        <v>-0.71248376924503809</v>
      </c>
      <c r="AM126" s="35">
        <v>231928</v>
      </c>
      <c r="AN126" s="248">
        <f>IFERROR(AM126/AM139-1,"-")</f>
        <v>0.10701790393638388</v>
      </c>
      <c r="AO126" s="35">
        <v>85145</v>
      </c>
      <c r="AP126" s="248">
        <f>IFERROR(AO126/AO139-1,"-")</f>
        <v>0.19795990151248688</v>
      </c>
      <c r="AQ126" s="35">
        <v>74200</v>
      </c>
      <c r="AR126" s="248">
        <f>IFERROR(AQ126/AQ139-1,"-")</f>
        <v>0.15576323987538943</v>
      </c>
      <c r="AS126" s="35">
        <v>74059</v>
      </c>
      <c r="AT126" s="248">
        <f>IFERROR(AS126/AS139-1,"-")</f>
        <v>0.3812596751030457</v>
      </c>
      <c r="AU126" s="35">
        <v>53441</v>
      </c>
      <c r="AV126" s="248">
        <f>IFERROR(AU126/AU139-1,"-")</f>
        <v>0.43031876455316764</v>
      </c>
      <c r="AW126" s="156">
        <v>30314</v>
      </c>
      <c r="AX126" s="244">
        <f>IFERROR(AW126/AW139-1,"-")</f>
        <v>4.2738343771746692</v>
      </c>
      <c r="AY126" s="35">
        <v>25563</v>
      </c>
      <c r="AZ126" s="248">
        <f>IFERROR(AY126/AY139-1,"-")</f>
        <v>-2.6245619381380481E-2</v>
      </c>
      <c r="BA126" s="35">
        <v>16639</v>
      </c>
      <c r="BB126" s="248">
        <f>IFERROR(BA126/BA139-1,"-")</f>
        <v>2.1800540407762137E-2</v>
      </c>
      <c r="BC126" s="35">
        <v>6301</v>
      </c>
      <c r="BD126" s="248">
        <f>IFERROR(BC126/BC139-1,"-")</f>
        <v>3.210483210483206E-2</v>
      </c>
      <c r="BE126" s="35">
        <v>1152</v>
      </c>
      <c r="BF126" s="248">
        <f>IFERROR(BE126/BE139-1,"-")</f>
        <v>-0.13448534936138246</v>
      </c>
      <c r="BG126" s="35">
        <v>1411</v>
      </c>
      <c r="BH126" s="248">
        <f>IFERROR(BG126/BG139-1,"-")</f>
        <v>-0.2715539494062984</v>
      </c>
      <c r="BI126" s="156">
        <v>614</v>
      </c>
      <c r="BJ126" s="244">
        <f>IFERROR(BI126/BI139-1,"-")</f>
        <v>0.33478260869565224</v>
      </c>
      <c r="BK126" s="35">
        <v>35255</v>
      </c>
      <c r="BL126" s="248">
        <f>IFERROR(BK126/BK139-1,"-")</f>
        <v>0.30646655549379287</v>
      </c>
      <c r="BM126" s="35">
        <v>14279</v>
      </c>
      <c r="BN126" s="248">
        <f>IFERROR(BM126/BM139-1,"-")</f>
        <v>0.11851793827353907</v>
      </c>
      <c r="BO126" s="35">
        <v>4101</v>
      </c>
      <c r="BP126" s="248">
        <f>IFERROR(BO126/BO139-1,"-")</f>
        <v>0.26184615384615384</v>
      </c>
      <c r="BQ126" s="35">
        <v>8335</v>
      </c>
      <c r="BR126" s="248">
        <f>IFERROR(BQ126/BQ139-1,"-")</f>
        <v>0.33253397282174268</v>
      </c>
      <c r="BS126" s="35">
        <v>8123</v>
      </c>
      <c r="BT126" s="248">
        <f>IFERROR(BS126/BS139-1,"-")</f>
        <v>0.80711902113459399</v>
      </c>
      <c r="BU126" s="156">
        <v>401</v>
      </c>
      <c r="BV126" s="244">
        <f>IFERROR(BU126/BU139-1,"-")</f>
        <v>0.90047393364928907</v>
      </c>
      <c r="BW126" s="35">
        <v>283281</v>
      </c>
      <c r="BX126" s="248">
        <f>IFERROR(BW126/BW139-1,"-")</f>
        <v>0.14560189584959371</v>
      </c>
      <c r="BY126" s="35">
        <v>136724</v>
      </c>
      <c r="BZ126" s="248">
        <f>IFERROR(BY126/BY139-1,"-")</f>
        <v>0.14523600117267654</v>
      </c>
      <c r="CA126" s="35">
        <v>36083</v>
      </c>
      <c r="CB126" s="248">
        <f>IFERROR(CA126/CA139-1,"-")</f>
        <v>0.13308211650180568</v>
      </c>
      <c r="CC126" s="35">
        <v>30969</v>
      </c>
      <c r="CD126" s="248">
        <f>IFERROR(CC126/CC139-1,"-")</f>
        <v>0.20324034501515276</v>
      </c>
      <c r="CE126" s="35">
        <v>78905</v>
      </c>
      <c r="CF126" s="248">
        <f>IFERROR(CE126/CE139-1,"-")</f>
        <v>0.1512087655563823</v>
      </c>
      <c r="CG126" s="156">
        <v>2664</v>
      </c>
      <c r="CH126" s="244">
        <f>IFERROR(CG126/CG139-1,"-")</f>
        <v>-9.665427509293667E-3</v>
      </c>
      <c r="CI126" s="35">
        <v>41130</v>
      </c>
      <c r="CJ126" s="248">
        <f>IFERROR(CI126/CI139-1,"-")</f>
        <v>-4.3377136876381006E-2</v>
      </c>
      <c r="CK126" s="35">
        <v>13899</v>
      </c>
      <c r="CL126" s="248">
        <f>IFERROR(CK126/CK139-1,"-")</f>
        <v>-1.1498383039885152E-3</v>
      </c>
      <c r="CM126" s="35">
        <v>15291</v>
      </c>
      <c r="CN126" s="248">
        <f>IFERROR(CM126/CM139-1,"-")</f>
        <v>-9.7822880405923684E-2</v>
      </c>
      <c r="CO126" s="35">
        <v>3515</v>
      </c>
      <c r="CP126" s="248">
        <f>IFERROR(CO126/CO139-1,"-")</f>
        <v>-0.1768149882903981</v>
      </c>
      <c r="CQ126" s="35">
        <v>6261</v>
      </c>
      <c r="CR126" s="248">
        <f>IFERROR(CQ126/CQ139-1,"-")</f>
        <v>5.4600931427652988E-3</v>
      </c>
      <c r="CS126" s="156">
        <v>1473</v>
      </c>
      <c r="CT126" s="244">
        <f>IFERROR(CS126/CS139-1,"-")</f>
        <v>-3.346456692913391E-2</v>
      </c>
      <c r="CU126" s="35">
        <v>27777</v>
      </c>
      <c r="CV126" s="248">
        <f>IFERROR(CU126/CU139-1,"-")</f>
        <v>6.17307545294703E-2</v>
      </c>
      <c r="CW126" s="35">
        <v>7796</v>
      </c>
      <c r="CX126" s="248">
        <f>IFERROR(CW126/CW139-1,"-")</f>
        <v>0.17462709055296077</v>
      </c>
      <c r="CY126" s="35">
        <v>3939</v>
      </c>
      <c r="CZ126" s="248">
        <f>IFERROR(CY126/CY139-1,"-")</f>
        <v>-6.5480427046263334E-2</v>
      </c>
      <c r="DA126" s="35">
        <v>1434</v>
      </c>
      <c r="DB126" s="248">
        <f>IFERROR(DA126/DA139-1,"-")</f>
        <v>-0.21553610503282272</v>
      </c>
      <c r="DC126" s="35">
        <v>14282</v>
      </c>
      <c r="DD126" s="248">
        <f>IFERROR(DC126/DC139-1,"-")</f>
        <v>5.6908162510175497E-2</v>
      </c>
      <c r="DE126" s="156">
        <v>52</v>
      </c>
      <c r="DF126" s="244" t="str">
        <f>IFERROR(DE126/DE139-1,"-")</f>
        <v>-</v>
      </c>
      <c r="DG126" s="35">
        <v>250984</v>
      </c>
      <c r="DH126" s="248">
        <f>IFERROR(DG126/DG139-1,"-")</f>
        <v>7.997487069596132E-2</v>
      </c>
      <c r="DI126" s="35">
        <v>86877</v>
      </c>
      <c r="DJ126" s="248">
        <f>IFERROR(DI126/DI139-1,"-")</f>
        <v>0.11949126333694138</v>
      </c>
      <c r="DK126" s="35">
        <v>128376</v>
      </c>
      <c r="DL126" s="248">
        <f>IFERROR(DK126/DK139-1,"-")</f>
        <v>2.6228066669331307E-2</v>
      </c>
      <c r="DM126" s="35">
        <v>12968</v>
      </c>
      <c r="DN126" s="248">
        <f>IFERROR(DM126/DM139-1,"-")</f>
        <v>-0.17835645948172085</v>
      </c>
      <c r="DO126" s="35">
        <v>21684</v>
      </c>
      <c r="DP126" s="248">
        <f>IFERROR(DO126/DO139-1,"-")</f>
        <v>0.59312320916905437</v>
      </c>
      <c r="DQ126" s="156">
        <v>1146</v>
      </c>
      <c r="DR126" s="244">
        <f>IFERROR(DQ126/DQ139-1,"-")</f>
        <v>0.2217484008528785</v>
      </c>
      <c r="DS126" s="35">
        <v>56788</v>
      </c>
      <c r="DT126" s="248">
        <f>IFERROR(DS126/DS139-1,"-")</f>
        <v>1.1635696907725812E-3</v>
      </c>
      <c r="DU126" s="35">
        <v>35638</v>
      </c>
      <c r="DV126" s="248">
        <f>IFERROR(DU126/DU139-1,"-")</f>
        <v>0.11577958672510968</v>
      </c>
      <c r="DW126" s="35">
        <v>21476</v>
      </c>
      <c r="DX126" s="248">
        <f>IFERROR(DW126/DW139-1,"-")</f>
        <v>-2.2663147355966196E-2</v>
      </c>
      <c r="DY126" s="35">
        <v>9779</v>
      </c>
      <c r="DZ126" s="248">
        <f>IFERROR(DY126/DY139-1,"-")</f>
        <v>-1.4295925661186315E-3</v>
      </c>
      <c r="EA126" s="35">
        <v>8595</v>
      </c>
      <c r="EB126" s="248">
        <f>IFERROR(EA126/EA139-1,"-")</f>
        <v>0.26100352112676051</v>
      </c>
      <c r="EC126" s="156">
        <v>784</v>
      </c>
      <c r="ED126" s="244">
        <f>IFERROR(EC126/EC139-1,"-")</f>
        <v>0.25641025641025639</v>
      </c>
    </row>
    <row r="127" spans="1:134" s="17" customFormat="1" outlineLevel="1" x14ac:dyDescent="0.25">
      <c r="A127" s="242"/>
      <c r="B127" s="34" t="s">
        <v>65</v>
      </c>
      <c r="C127" s="35">
        <v>1211427</v>
      </c>
      <c r="D127" s="248">
        <f t="shared" ref="D127:D136" si="602">IFERROR(C127/C140-1,"-")</f>
        <v>5.311166959770719E-2</v>
      </c>
      <c r="E127" s="35">
        <v>513884</v>
      </c>
      <c r="F127" s="248">
        <f t="shared" ref="F127:F136" si="603">IFERROR(E127/E140-1,"-")</f>
        <v>0.13994800308787125</v>
      </c>
      <c r="G127" s="35">
        <v>374791</v>
      </c>
      <c r="H127" s="248">
        <f t="shared" ref="H127:H136" si="604">IFERROR(G127/G140-1,"-")</f>
        <v>0.12975628871573042</v>
      </c>
      <c r="I127" s="35">
        <v>154937</v>
      </c>
      <c r="J127" s="248">
        <f t="shared" ref="J127:J136" si="605">IFERROR(I127/I140-1,"-")</f>
        <v>-7.5940836166279002E-2</v>
      </c>
      <c r="K127" s="35">
        <v>247317</v>
      </c>
      <c r="L127" s="248">
        <f t="shared" ref="L127:L136" si="606">IFERROR(K127/K140-1,"-")</f>
        <v>0.26113295292875827</v>
      </c>
      <c r="M127" s="156">
        <v>52302</v>
      </c>
      <c r="N127" s="244">
        <f t="shared" ref="N127:N136" si="607">IFERROR(M127/M140-1,"-")</f>
        <v>1.7712605309171834</v>
      </c>
      <c r="O127" s="35">
        <v>1128149</v>
      </c>
      <c r="P127" s="248">
        <f t="shared" ref="P127:P136" si="608">IFERROR(O127/O140-1,"-")</f>
        <v>8.2321349422742163E-2</v>
      </c>
      <c r="Q127" s="35">
        <v>477040</v>
      </c>
      <c r="R127" s="248">
        <f t="shared" ref="R127:R136" si="609">IFERROR(Q127/Q140-1,"-")</f>
        <v>0.18903586499467839</v>
      </c>
      <c r="S127" s="35">
        <v>348748</v>
      </c>
      <c r="T127" s="248">
        <f t="shared" ref="T127:T136" si="610">IFERROR(S127/S140-1,"-")</f>
        <v>0.16123919500273032</v>
      </c>
      <c r="U127" s="35">
        <v>149521</v>
      </c>
      <c r="V127" s="248">
        <f t="shared" ref="V127:V136" si="611">IFERROR(U127/U140-1,"-")</f>
        <v>-4.5490816932338363E-2</v>
      </c>
      <c r="W127" s="35">
        <v>228309</v>
      </c>
      <c r="X127" s="248">
        <f t="shared" ref="X127:X136" si="612">IFERROR(W127/W140-1,"-")</f>
        <v>0.30630986302310403</v>
      </c>
      <c r="Y127" s="156">
        <v>49084</v>
      </c>
      <c r="Z127" s="244">
        <f t="shared" ref="Z127:Z136" si="613">IFERROR(Y127/Y140-1,"-")</f>
        <v>2.4197728697833205</v>
      </c>
      <c r="AA127" s="35">
        <v>83278</v>
      </c>
      <c r="AB127" s="248">
        <f t="shared" ref="AB127:AB136" si="614">IFERROR(AA127/AA140-1,"-")</f>
        <v>-0.22882886219892762</v>
      </c>
      <c r="AC127" s="35">
        <v>36844</v>
      </c>
      <c r="AD127" s="248">
        <f t="shared" ref="AD127:AD136" si="615">IFERROR(AC127/AC140-1,"-")</f>
        <v>-0.25713248785208787</v>
      </c>
      <c r="AE127" s="35">
        <v>26044</v>
      </c>
      <c r="AF127" s="248">
        <f t="shared" ref="AF127:AF136" si="616">IFERROR(AE127/AE140-1,"-")</f>
        <v>-0.17115396855706189</v>
      </c>
      <c r="AG127" s="35">
        <v>5416</v>
      </c>
      <c r="AH127" s="248">
        <f t="shared" ref="AH127:AH136" si="617">IFERROR(AG127/AG140-1,"-")</f>
        <v>-0.50866370316610721</v>
      </c>
      <c r="AI127" s="35">
        <v>19007</v>
      </c>
      <c r="AJ127" s="248">
        <f t="shared" ref="AJ127:AJ136" si="618">IFERROR(AI127/AI140-1,"-")</f>
        <v>-0.10903295363990062</v>
      </c>
      <c r="AK127" s="156">
        <v>3218</v>
      </c>
      <c r="AL127" s="244">
        <f t="shared" ref="AL127:AL136" si="619">IFERROR(AK127/AK140-1,"-")</f>
        <v>-0.28805309734513274</v>
      </c>
      <c r="AM127" s="35">
        <v>270764</v>
      </c>
      <c r="AN127" s="248">
        <f t="shared" ref="AN127:AN136" si="620">IFERROR(AM127/AM140-1,"-")</f>
        <v>7.0810214388255854E-2</v>
      </c>
      <c r="AO127" s="35">
        <v>98231</v>
      </c>
      <c r="AP127" s="248">
        <f t="shared" ref="AP127:AP136" si="621">IFERROR(AO127/AO140-1,"-")</f>
        <v>0.46416753614547623</v>
      </c>
      <c r="AQ127" s="35">
        <v>99977</v>
      </c>
      <c r="AR127" s="248">
        <f t="shared" ref="AR127:AR136" si="622">IFERROR(AQ127/AQ140-1,"-")</f>
        <v>0.34343380050793471</v>
      </c>
      <c r="AS127" s="35">
        <v>69466</v>
      </c>
      <c r="AT127" s="248">
        <f t="shared" ref="AT127:AT136" si="623">IFERROR(AS127/AS140-1,"-")</f>
        <v>-7.4551703924755519E-2</v>
      </c>
      <c r="AU127" s="35">
        <v>63315</v>
      </c>
      <c r="AV127" s="248">
        <f t="shared" ref="AV127:AV136" si="624">IFERROR(AU127/AU140-1,"-")</f>
        <v>0.85772548559356854</v>
      </c>
      <c r="AW127" s="156">
        <v>35406</v>
      </c>
      <c r="AX127" s="244">
        <f t="shared" ref="AX127:AX136" si="625">IFERROR(AW127/AW140-1,"-")</f>
        <v>4.726346433770015</v>
      </c>
      <c r="AY127" s="35">
        <v>28847</v>
      </c>
      <c r="AZ127" s="248">
        <f t="shared" ref="AZ127:AZ136" si="626">IFERROR(AY127/AY140-1,"-")</f>
        <v>-1.9843022663178278E-2</v>
      </c>
      <c r="BA127" s="35">
        <v>17476</v>
      </c>
      <c r="BB127" s="248">
        <f t="shared" ref="BB127:BB136" si="627">IFERROR(BA127/BA140-1,"-")</f>
        <v>9.5673981191222612E-2</v>
      </c>
      <c r="BC127" s="35">
        <v>7690</v>
      </c>
      <c r="BD127" s="248">
        <f t="shared" ref="BD127:BD136" si="628">IFERROR(BC127/BC140-1,"-")</f>
        <v>3.0140656396516974E-2</v>
      </c>
      <c r="BE127" s="35">
        <v>1143</v>
      </c>
      <c r="BF127" s="248">
        <f t="shared" ref="BF127:BF136" si="629">IFERROR(BE127/BE140-1,"-")</f>
        <v>-0.59193145305248129</v>
      </c>
      <c r="BG127" s="35">
        <v>2042</v>
      </c>
      <c r="BH127" s="248">
        <f t="shared" ref="BH127:BH136" si="630">IFERROR(BG127/BG140-1,"-")</f>
        <v>-0.16822810590631365</v>
      </c>
      <c r="BI127" s="156">
        <v>720</v>
      </c>
      <c r="BJ127" s="244">
        <f t="shared" ref="BJ127:BJ136" si="631">IFERROR(BI127/BI140-1,"-")</f>
        <v>-1.2345679012345734E-2</v>
      </c>
      <c r="BK127" s="35">
        <v>47133</v>
      </c>
      <c r="BL127" s="248">
        <f t="shared" ref="BL127:BL136" si="632">IFERROR(BK127/BK140-1,"-")</f>
        <v>0.24404149180457679</v>
      </c>
      <c r="BM127" s="35">
        <v>19308</v>
      </c>
      <c r="BN127" s="248">
        <f t="shared" ref="BN127:BN136" si="633">IFERROR(BM127/BM140-1,"-")</f>
        <v>0.17889852240810833</v>
      </c>
      <c r="BO127" s="35">
        <v>5249</v>
      </c>
      <c r="BP127" s="248">
        <f t="shared" ref="BP127:BP136" si="634">IFERROR(BO127/BO140-1,"-")</f>
        <v>0.50573723465289722</v>
      </c>
      <c r="BQ127" s="35">
        <v>11909</v>
      </c>
      <c r="BR127" s="248">
        <f t="shared" ref="BR127:BR136" si="635">IFERROR(BQ127/BQ140-1,"-")</f>
        <v>3.2244084250671712E-2</v>
      </c>
      <c r="BS127" s="35">
        <v>10511</v>
      </c>
      <c r="BT127" s="248">
        <f t="shared" ref="BT127:BT136" si="636">IFERROR(BS127/BS140-1,"-")</f>
        <v>0.79736662106703138</v>
      </c>
      <c r="BU127" s="156">
        <v>281</v>
      </c>
      <c r="BV127" s="244">
        <f t="shared" ref="BV127:BV136" si="637">IFERROR(BU127/BU140-1,"-")</f>
        <v>-0.16369047619047616</v>
      </c>
      <c r="BW127" s="35">
        <v>330912</v>
      </c>
      <c r="BX127" s="248">
        <f t="shared" ref="BX127:BX136" si="638">IFERROR(BW127/BW140-1,"-")</f>
        <v>8.0839555529425677E-2</v>
      </c>
      <c r="BY127" s="35">
        <v>170805</v>
      </c>
      <c r="BZ127" s="248">
        <f t="shared" ref="BZ127:BZ136" si="639">IFERROR(BY127/BY140-1,"-")</f>
        <v>0.10789318354294908</v>
      </c>
      <c r="CA127" s="35">
        <v>50661</v>
      </c>
      <c r="CB127" s="248">
        <f t="shared" ref="CB127:CB136" si="640">IFERROR(CA127/CA140-1,"-")</f>
        <v>0.38297117274514081</v>
      </c>
      <c r="CC127" s="35">
        <v>29551</v>
      </c>
      <c r="CD127" s="248">
        <f t="shared" ref="CD127:CD136" si="641">IFERROR(CC127/CC140-1,"-")</f>
        <v>3.0549258936355628E-2</v>
      </c>
      <c r="CE127" s="35">
        <v>95733</v>
      </c>
      <c r="CF127" s="248">
        <f t="shared" ref="CF127:CF136" si="642">IFERROR(CE127/CE140-1,"-")</f>
        <v>0.14774007912720299</v>
      </c>
      <c r="CG127" s="156">
        <v>7660</v>
      </c>
      <c r="CH127" s="244">
        <f t="shared" ref="CH127:CH136" si="643">IFERROR(CG127/CG140-1,"-")</f>
        <v>1.6098807495741054</v>
      </c>
      <c r="CI127" s="35">
        <v>49625</v>
      </c>
      <c r="CJ127" s="248">
        <f t="shared" ref="CJ127:CJ136" si="644">IFERROR(CI127/CI140-1,"-")</f>
        <v>0.15147226025013349</v>
      </c>
      <c r="CK127" s="35">
        <v>15215</v>
      </c>
      <c r="CL127" s="248">
        <f t="shared" ref="CL127:CL136" si="645">IFERROR(CK127/CK140-1,"-")</f>
        <v>0.11990284116001759</v>
      </c>
      <c r="CM127" s="35">
        <v>21201</v>
      </c>
      <c r="CN127" s="248">
        <f t="shared" ref="CN127:CN136" si="646">IFERROR(CM127/CM140-1,"-")</f>
        <v>0.27647660906737315</v>
      </c>
      <c r="CO127" s="35">
        <v>3532</v>
      </c>
      <c r="CP127" s="248">
        <f t="shared" ref="CP127:CP136" si="647">IFERROR(CO127/CO140-1,"-")</f>
        <v>-9.4823167606355674E-2</v>
      </c>
      <c r="CQ127" s="35">
        <v>7230</v>
      </c>
      <c r="CR127" s="248">
        <f t="shared" ref="CR127:CR136" si="648">IFERROR(CQ127/CQ140-1,"-")</f>
        <v>0.13305124588622474</v>
      </c>
      <c r="CS127" s="156">
        <v>2348</v>
      </c>
      <c r="CT127" s="244">
        <f t="shared" ref="CT127:CT136" si="649">IFERROR(CS127/CS140-1,"-")</f>
        <v>-1.2615643397813292E-2</v>
      </c>
      <c r="CU127" s="35">
        <v>28841</v>
      </c>
      <c r="CV127" s="248">
        <f t="shared" ref="CV127:CV136" si="650">IFERROR(CU127/CU140-1,"-")</f>
        <v>-0.10121848608557449</v>
      </c>
      <c r="CW127" s="35">
        <v>8763</v>
      </c>
      <c r="CX127" s="248">
        <f t="shared" ref="CX127:CX136" si="651">IFERROR(CW127/CW140-1,"-")</f>
        <v>-3.3101621979476969E-2</v>
      </c>
      <c r="CY127" s="35">
        <v>4346</v>
      </c>
      <c r="CZ127" s="248">
        <f t="shared" ref="CZ127:CZ136" si="652">IFERROR(CY127/CY140-1,"-")</f>
        <v>8.4060863058119217E-2</v>
      </c>
      <c r="DA127" s="35">
        <v>1911</v>
      </c>
      <c r="DB127" s="248">
        <f t="shared" ref="DB127:DB136" si="653">IFERROR(DA127/DA140-1,"-")</f>
        <v>-0.22631578947368425</v>
      </c>
      <c r="DC127" s="35">
        <v>13456</v>
      </c>
      <c r="DD127" s="248">
        <f t="shared" ref="DD127:DD136" si="654">IFERROR(DC127/DC140-1,"-")</f>
        <v>-0.18106019110218485</v>
      </c>
      <c r="DE127" s="156">
        <v>32</v>
      </c>
      <c r="DF127" s="244">
        <f t="shared" ref="DF127:DF136" si="655">IFERROR(DE127/DE140-1,"-")</f>
        <v>-5.8823529411764719E-2</v>
      </c>
      <c r="DG127" s="35">
        <v>264233</v>
      </c>
      <c r="DH127" s="248">
        <f t="shared" ref="DH127:DH136" si="656">IFERROR(DG127/DG140-1,"-")</f>
        <v>5.1322145034098154E-2</v>
      </c>
      <c r="DI127" s="35">
        <v>94005</v>
      </c>
      <c r="DJ127" s="248">
        <f t="shared" ref="DJ127:DJ136" si="657">IFERROR(DI127/DI140-1,"-")</f>
        <v>0.15678529238038985</v>
      </c>
      <c r="DK127" s="35">
        <v>130168</v>
      </c>
      <c r="DL127" s="248">
        <f t="shared" ref="DL127:DL136" si="658">IFERROR(DK127/DK140-1,"-")</f>
        <v>-2.8401245026983046E-2</v>
      </c>
      <c r="DM127" s="35">
        <v>16321</v>
      </c>
      <c r="DN127" s="248">
        <f t="shared" ref="DN127:DN136" si="659">IFERROR(DM127/DM140-1,"-")</f>
        <v>-0.11821276135933867</v>
      </c>
      <c r="DO127" s="35">
        <v>22998</v>
      </c>
      <c r="DP127" s="248">
        <f t="shared" ref="DP127:DP136" si="660">IFERROR(DO127/DO140-1,"-")</f>
        <v>0.32913367624111434</v>
      </c>
      <c r="DQ127" s="156">
        <v>553</v>
      </c>
      <c r="DR127" s="244">
        <f t="shared" ref="DR127:DR136" si="661">IFERROR(DQ127/DQ140-1,"-")</f>
        <v>-9.344262295081962E-2</v>
      </c>
      <c r="DS127" s="35">
        <v>58365</v>
      </c>
      <c r="DT127" s="248">
        <f t="shared" ref="DT127:DT136" si="662">IFERROR(DS127/DS140-1,"-")</f>
        <v>6.1548534948436817E-2</v>
      </c>
      <c r="DU127" s="35">
        <v>39062</v>
      </c>
      <c r="DV127" s="248">
        <f t="shared" ref="DV127:DV136" si="663">IFERROR(DU127/DU140-1,"-")</f>
        <v>8.7835579815082943E-2</v>
      </c>
      <c r="DW127" s="35">
        <v>24659</v>
      </c>
      <c r="DX127" s="248">
        <f t="shared" ref="DX127:DX136" si="664">IFERROR(DW127/DW140-1,"-")</f>
        <v>0.24880988554643979</v>
      </c>
      <c r="DY127" s="35">
        <v>9126</v>
      </c>
      <c r="DZ127" s="248">
        <f t="shared" ref="DZ127:DZ136" si="665">IFERROR(DY127/DY140-1,"-")</f>
        <v>-2.4061597690086645E-2</v>
      </c>
      <c r="EA127" s="35">
        <v>11121</v>
      </c>
      <c r="EB127" s="248">
        <f t="shared" ref="EB127:EB136" si="666">IFERROR(EA127/EA140-1,"-")</f>
        <v>0.57923885259869357</v>
      </c>
      <c r="EC127" s="156">
        <v>1779</v>
      </c>
      <c r="ED127" s="244">
        <f t="shared" ref="ED127:ED136" si="667">IFERROR(EC127/EC140-1,"-")</f>
        <v>0.84352331606217623</v>
      </c>
    </row>
    <row r="128" spans="1:134" s="17" customFormat="1" outlineLevel="1" x14ac:dyDescent="0.25">
      <c r="A128" s="242"/>
      <c r="B128" s="34" t="s">
        <v>67</v>
      </c>
      <c r="C128" s="35">
        <v>1080568</v>
      </c>
      <c r="D128" s="248">
        <f t="shared" si="602"/>
        <v>0.20318453607099518</v>
      </c>
      <c r="E128" s="35">
        <v>435972</v>
      </c>
      <c r="F128" s="248">
        <f t="shared" si="603"/>
        <v>0.13081166885840334</v>
      </c>
      <c r="G128" s="35">
        <v>271195</v>
      </c>
      <c r="H128" s="248">
        <f t="shared" si="604"/>
        <v>0.25719120135363793</v>
      </c>
      <c r="I128" s="35">
        <v>165236</v>
      </c>
      <c r="J128" s="248">
        <f t="shared" si="605"/>
        <v>0.21458656454209324</v>
      </c>
      <c r="K128" s="35">
        <v>209043</v>
      </c>
      <c r="L128" s="248">
        <f t="shared" si="606"/>
        <v>0.34431068410695675</v>
      </c>
      <c r="M128" s="156">
        <v>21719</v>
      </c>
      <c r="N128" s="244">
        <f t="shared" si="607"/>
        <v>0.4624604403743855</v>
      </c>
      <c r="O128" s="35">
        <v>959686</v>
      </c>
      <c r="P128" s="248">
        <f t="shared" si="608"/>
        <v>0.2147232119689384</v>
      </c>
      <c r="Q128" s="35">
        <v>384202</v>
      </c>
      <c r="R128" s="248">
        <f t="shared" si="609"/>
        <v>0.13472835477058931</v>
      </c>
      <c r="S128" s="35">
        <v>235621</v>
      </c>
      <c r="T128" s="248">
        <f t="shared" si="610"/>
        <v>0.28772940417764281</v>
      </c>
      <c r="U128" s="35">
        <v>156076</v>
      </c>
      <c r="V128" s="248">
        <f t="shared" si="611"/>
        <v>0.23719610314459416</v>
      </c>
      <c r="W128" s="35">
        <v>185778</v>
      </c>
      <c r="X128" s="248">
        <f t="shared" si="612"/>
        <v>0.34597355551530518</v>
      </c>
      <c r="Y128" s="156">
        <v>16890</v>
      </c>
      <c r="Z128" s="244">
        <f t="shared" si="613"/>
        <v>0.64732273480932401</v>
      </c>
      <c r="AA128" s="35">
        <v>120882</v>
      </c>
      <c r="AB128" s="248">
        <f t="shared" si="614"/>
        <v>0.11881160627516318</v>
      </c>
      <c r="AC128" s="35">
        <v>51771</v>
      </c>
      <c r="AD128" s="248">
        <f t="shared" si="615"/>
        <v>0.10256628687040781</v>
      </c>
      <c r="AE128" s="35">
        <v>35573</v>
      </c>
      <c r="AF128" s="248">
        <f t="shared" si="616"/>
        <v>8.6497052625148951E-2</v>
      </c>
      <c r="AG128" s="35">
        <v>9160</v>
      </c>
      <c r="AH128" s="248">
        <f t="shared" si="617"/>
        <v>-7.390557072085735E-2</v>
      </c>
      <c r="AI128" s="35">
        <v>23265</v>
      </c>
      <c r="AJ128" s="248">
        <f t="shared" si="618"/>
        <v>0.33110195674562304</v>
      </c>
      <c r="AK128" s="156">
        <v>4829</v>
      </c>
      <c r="AL128" s="244">
        <f t="shared" si="619"/>
        <v>5.0239234449760861E-2</v>
      </c>
      <c r="AM128" s="35">
        <v>221526</v>
      </c>
      <c r="AN128" s="248">
        <f t="shared" si="620"/>
        <v>0.18586761596317025</v>
      </c>
      <c r="AO128" s="35">
        <v>57745</v>
      </c>
      <c r="AP128" s="248">
        <f t="shared" si="621"/>
        <v>6.7583960073469562E-4</v>
      </c>
      <c r="AQ128" s="35">
        <v>63705</v>
      </c>
      <c r="AR128" s="248">
        <f t="shared" si="622"/>
        <v>0.40862354892205643</v>
      </c>
      <c r="AS128" s="35">
        <v>68649</v>
      </c>
      <c r="AT128" s="248">
        <f t="shared" si="623"/>
        <v>0.16171120098827263</v>
      </c>
      <c r="AU128" s="35">
        <v>33100</v>
      </c>
      <c r="AV128" s="248">
        <f t="shared" si="624"/>
        <v>0.62925772789919265</v>
      </c>
      <c r="AW128" s="156">
        <v>9088</v>
      </c>
      <c r="AX128" s="244">
        <f t="shared" si="625"/>
        <v>1.1198973641240961</v>
      </c>
      <c r="AY128" s="35">
        <v>30151</v>
      </c>
      <c r="AZ128" s="248">
        <f t="shared" si="626"/>
        <v>0.31365458347856401</v>
      </c>
      <c r="BA128" s="35">
        <v>16933</v>
      </c>
      <c r="BB128" s="248">
        <f t="shared" si="627"/>
        <v>0.31959164588528677</v>
      </c>
      <c r="BC128" s="35">
        <v>7868</v>
      </c>
      <c r="BD128" s="248">
        <f t="shared" si="628"/>
        <v>0.34334983780092188</v>
      </c>
      <c r="BE128" s="35">
        <v>1750</v>
      </c>
      <c r="BF128" s="248">
        <f t="shared" si="629"/>
        <v>0.10759493670886067</v>
      </c>
      <c r="BG128" s="35">
        <v>3365</v>
      </c>
      <c r="BH128" s="248">
        <f t="shared" si="630"/>
        <v>0.32951402607664959</v>
      </c>
      <c r="BI128" s="156">
        <v>337</v>
      </c>
      <c r="BJ128" s="244">
        <f t="shared" si="631"/>
        <v>-8.4239130434782594E-2</v>
      </c>
      <c r="BK128" s="35">
        <v>52226</v>
      </c>
      <c r="BL128" s="248">
        <f t="shared" si="632"/>
        <v>0.28534160267769249</v>
      </c>
      <c r="BM128" s="35">
        <v>21779</v>
      </c>
      <c r="BN128" s="248">
        <f t="shared" si="633"/>
        <v>0.29121954111578829</v>
      </c>
      <c r="BO128" s="35">
        <v>5888</v>
      </c>
      <c r="BP128" s="248">
        <f t="shared" si="634"/>
        <v>0.47199999999999998</v>
      </c>
      <c r="BQ128" s="35">
        <v>12591</v>
      </c>
      <c r="BR128" s="248">
        <f t="shared" si="635"/>
        <v>7.8088877472386242E-2</v>
      </c>
      <c r="BS128" s="35">
        <v>11866</v>
      </c>
      <c r="BT128" s="248">
        <f t="shared" si="636"/>
        <v>0.32447817836812143</v>
      </c>
      <c r="BU128" s="156">
        <v>499</v>
      </c>
      <c r="BV128" s="244">
        <f t="shared" si="637"/>
        <v>0.70307167235494883</v>
      </c>
      <c r="BW128" s="35">
        <v>348863</v>
      </c>
      <c r="BX128" s="248">
        <f t="shared" si="638"/>
        <v>0.20142643625117951</v>
      </c>
      <c r="BY128" s="35">
        <v>171695</v>
      </c>
      <c r="BZ128" s="248">
        <f t="shared" si="639"/>
        <v>9.8327831938793686E-2</v>
      </c>
      <c r="CA128" s="35">
        <v>48474</v>
      </c>
      <c r="CB128" s="248">
        <f t="shared" si="640"/>
        <v>0.27526242403514778</v>
      </c>
      <c r="CC128" s="35">
        <v>40279</v>
      </c>
      <c r="CD128" s="248">
        <f t="shared" si="641"/>
        <v>0.42157831580433403</v>
      </c>
      <c r="CE128" s="35">
        <v>90431</v>
      </c>
      <c r="CF128" s="248">
        <f t="shared" si="642"/>
        <v>0.31261067727233138</v>
      </c>
      <c r="CG128" s="156">
        <v>3890</v>
      </c>
      <c r="CH128" s="244">
        <f t="shared" si="643"/>
        <v>0.26958224543080944</v>
      </c>
      <c r="CI128" s="35">
        <v>38798</v>
      </c>
      <c r="CJ128" s="248">
        <f t="shared" si="644"/>
        <v>8.2775173029694171E-2</v>
      </c>
      <c r="CK128" s="35">
        <v>13215</v>
      </c>
      <c r="CL128" s="248">
        <f t="shared" si="645"/>
        <v>6.2469850458273024E-2</v>
      </c>
      <c r="CM128" s="35">
        <v>14005</v>
      </c>
      <c r="CN128" s="248">
        <f t="shared" si="646"/>
        <v>2.683481193635906E-2</v>
      </c>
      <c r="CO128" s="35">
        <v>3500</v>
      </c>
      <c r="CP128" s="248">
        <f t="shared" si="647"/>
        <v>6.7724222086638086E-2</v>
      </c>
      <c r="CQ128" s="35">
        <v>6930</v>
      </c>
      <c r="CR128" s="248">
        <f t="shared" si="648"/>
        <v>0.30878186968838528</v>
      </c>
      <c r="CS128" s="156">
        <v>1170</v>
      </c>
      <c r="CT128" s="244">
        <f t="shared" si="649"/>
        <v>-1.2658227848101222E-2</v>
      </c>
      <c r="CU128" s="35">
        <v>34007</v>
      </c>
      <c r="CV128" s="248">
        <f t="shared" si="650"/>
        <v>0.11685112811586595</v>
      </c>
      <c r="CW128" s="35">
        <v>10125</v>
      </c>
      <c r="CX128" s="248">
        <f t="shared" si="651"/>
        <v>0.36492315988136959</v>
      </c>
      <c r="CY128" s="35">
        <v>4135</v>
      </c>
      <c r="CZ128" s="248">
        <f t="shared" si="652"/>
        <v>-0.1777689401471465</v>
      </c>
      <c r="DA128" s="35">
        <v>2477</v>
      </c>
      <c r="DB128" s="248">
        <f t="shared" si="653"/>
        <v>0.28809152366094648</v>
      </c>
      <c r="DC128" s="35">
        <v>17040</v>
      </c>
      <c r="DD128" s="248">
        <f t="shared" si="654"/>
        <v>5.871388630009311E-2</v>
      </c>
      <c r="DE128" s="156">
        <v>87</v>
      </c>
      <c r="DF128" s="244">
        <f t="shared" si="655"/>
        <v>2.3461538461538463</v>
      </c>
      <c r="DG128" s="35">
        <v>125190</v>
      </c>
      <c r="DH128" s="248">
        <f t="shared" si="656"/>
        <v>0.37329969284774034</v>
      </c>
      <c r="DI128" s="35">
        <v>39194</v>
      </c>
      <c r="DJ128" s="248">
        <f t="shared" si="657"/>
        <v>0.4040983019273483</v>
      </c>
      <c r="DK128" s="35">
        <v>66847</v>
      </c>
      <c r="DL128" s="248">
        <f t="shared" si="658"/>
        <v>0.36642750557020509</v>
      </c>
      <c r="DM128" s="35">
        <v>8787</v>
      </c>
      <c r="DN128" s="248">
        <f t="shared" si="659"/>
        <v>0.19681285753200761</v>
      </c>
      <c r="DO128" s="35">
        <v>10382</v>
      </c>
      <c r="DP128" s="248">
        <f t="shared" si="660"/>
        <v>0.5216180565733548</v>
      </c>
      <c r="DQ128" s="156">
        <v>171</v>
      </c>
      <c r="DR128" s="244">
        <f t="shared" si="661"/>
        <v>-0.27542372881355937</v>
      </c>
      <c r="DS128" s="35">
        <v>59710</v>
      </c>
      <c r="DT128" s="248">
        <f t="shared" si="662"/>
        <v>8.1898894727305604E-2</v>
      </c>
      <c r="DU128" s="35">
        <v>41543</v>
      </c>
      <c r="DV128" s="248">
        <f t="shared" si="663"/>
        <v>7.2547956522861723E-2</v>
      </c>
      <c r="DW128" s="35">
        <v>20555</v>
      </c>
      <c r="DX128" s="248">
        <f t="shared" si="664"/>
        <v>8.093184686579713E-2</v>
      </c>
      <c r="DY128" s="35">
        <v>11776</v>
      </c>
      <c r="DZ128" s="248">
        <f t="shared" si="665"/>
        <v>0.37779337779337774</v>
      </c>
      <c r="EA128" s="35">
        <v>9392</v>
      </c>
      <c r="EB128" s="248">
        <f t="shared" si="666"/>
        <v>0.45793231915554178</v>
      </c>
      <c r="EC128" s="156">
        <v>1338</v>
      </c>
      <c r="ED128" s="244">
        <f t="shared" si="667"/>
        <v>0.7220077220077219</v>
      </c>
    </row>
    <row r="129" spans="1:134" s="17" customFormat="1" outlineLevel="1" x14ac:dyDescent="0.25">
      <c r="A129" s="242"/>
      <c r="B129" s="34" t="s">
        <v>69</v>
      </c>
      <c r="C129" s="35">
        <v>886384</v>
      </c>
      <c r="D129" s="248">
        <f t="shared" si="602"/>
        <v>7.4261613603034737E-2</v>
      </c>
      <c r="E129" s="35">
        <v>350658</v>
      </c>
      <c r="F129" s="248">
        <f t="shared" si="603"/>
        <v>7.1896263961997775E-2</v>
      </c>
      <c r="G129" s="35">
        <v>216481</v>
      </c>
      <c r="H129" s="248">
        <f t="shared" si="604"/>
        <v>5.6798765902190018E-2</v>
      </c>
      <c r="I129" s="35">
        <v>145867</v>
      </c>
      <c r="J129" s="248">
        <f t="shared" si="605"/>
        <v>0.19672978472039904</v>
      </c>
      <c r="K129" s="35">
        <v>170046</v>
      </c>
      <c r="L129" s="248">
        <f t="shared" si="606"/>
        <v>3.286664439517728E-2</v>
      </c>
      <c r="M129" s="156">
        <v>12606</v>
      </c>
      <c r="N129" s="244">
        <f t="shared" si="607"/>
        <v>0.13752030319436925</v>
      </c>
      <c r="O129" s="35">
        <v>771740</v>
      </c>
      <c r="P129" s="248">
        <f t="shared" si="608"/>
        <v>0.10540556412581226</v>
      </c>
      <c r="Q129" s="35">
        <v>305413</v>
      </c>
      <c r="R129" s="248">
        <f t="shared" si="609"/>
        <v>0.12109020831421491</v>
      </c>
      <c r="S129" s="35">
        <v>169466</v>
      </c>
      <c r="T129" s="248">
        <f t="shared" si="610"/>
        <v>1.3789101524877223E-2</v>
      </c>
      <c r="U129" s="35">
        <v>136998</v>
      </c>
      <c r="V129" s="248">
        <f t="shared" si="611"/>
        <v>0.20914017404811913</v>
      </c>
      <c r="W129" s="35">
        <v>152192</v>
      </c>
      <c r="X129" s="248">
        <f t="shared" si="612"/>
        <v>7.9268725091125702E-2</v>
      </c>
      <c r="Y129" s="156">
        <v>7215</v>
      </c>
      <c r="Z129" s="244">
        <f t="shared" si="613"/>
        <v>0.20834031150561039</v>
      </c>
      <c r="AA129" s="35">
        <v>114644</v>
      </c>
      <c r="AB129" s="248">
        <f t="shared" si="614"/>
        <v>-9.6999818839152763E-2</v>
      </c>
      <c r="AC129" s="35">
        <v>45245</v>
      </c>
      <c r="AD129" s="248">
        <f t="shared" si="615"/>
        <v>-0.17303333820734024</v>
      </c>
      <c r="AE129" s="35">
        <v>47015</v>
      </c>
      <c r="AF129" s="248">
        <f t="shared" si="616"/>
        <v>0.24757861217991239</v>
      </c>
      <c r="AG129" s="35">
        <v>8870</v>
      </c>
      <c r="AH129" s="248">
        <f t="shared" si="617"/>
        <v>3.307710225949223E-2</v>
      </c>
      <c r="AI129" s="35">
        <v>17854</v>
      </c>
      <c r="AJ129" s="248">
        <f t="shared" si="618"/>
        <v>-0.2441471571906354</v>
      </c>
      <c r="AK129" s="156">
        <v>5392</v>
      </c>
      <c r="AL129" s="244">
        <f t="shared" si="619"/>
        <v>5.4773082942096929E-2</v>
      </c>
      <c r="AM129" s="35">
        <v>181285</v>
      </c>
      <c r="AN129" s="248">
        <f t="shared" si="620"/>
        <v>0.14629966866479505</v>
      </c>
      <c r="AO129" s="35">
        <v>40940</v>
      </c>
      <c r="AP129" s="248">
        <f t="shared" si="621"/>
        <v>0.13159567705022246</v>
      </c>
      <c r="AQ129" s="35">
        <v>45077</v>
      </c>
      <c r="AR129" s="248">
        <f t="shared" si="622"/>
        <v>-6.6960589501573131E-2</v>
      </c>
      <c r="AS129" s="35">
        <v>71341</v>
      </c>
      <c r="AT129" s="248">
        <f t="shared" si="623"/>
        <v>0.349289807652299</v>
      </c>
      <c r="AU129" s="35">
        <v>19272</v>
      </c>
      <c r="AV129" s="248">
        <f t="shared" si="624"/>
        <v>5.8552125672855171E-2</v>
      </c>
      <c r="AW129" s="156">
        <v>2859</v>
      </c>
      <c r="AX129" s="244">
        <f t="shared" si="625"/>
        <v>0.11505460218408747</v>
      </c>
      <c r="AY129" s="35">
        <v>22507</v>
      </c>
      <c r="AZ129" s="248">
        <f t="shared" si="626"/>
        <v>5.4340188316859495E-2</v>
      </c>
      <c r="BA129" s="35">
        <v>12827</v>
      </c>
      <c r="BB129" s="248">
        <f t="shared" si="627"/>
        <v>9.5762856654707074E-2</v>
      </c>
      <c r="BC129" s="35">
        <v>6140</v>
      </c>
      <c r="BD129" s="248">
        <f t="shared" si="628"/>
        <v>3.6112048599392432E-2</v>
      </c>
      <c r="BE129" s="35">
        <v>1050</v>
      </c>
      <c r="BF129" s="248">
        <f t="shared" si="629"/>
        <v>-9.8712446351931327E-2</v>
      </c>
      <c r="BG129" s="35">
        <v>2192</v>
      </c>
      <c r="BH129" s="248">
        <f t="shared" si="630"/>
        <v>-5.6392595781317278E-2</v>
      </c>
      <c r="BI129" s="156">
        <v>319</v>
      </c>
      <c r="BJ129" s="244">
        <f t="shared" si="631"/>
        <v>0.24609375</v>
      </c>
      <c r="BK129" s="35">
        <v>42263</v>
      </c>
      <c r="BL129" s="248">
        <f t="shared" si="632"/>
        <v>0.37740768503731714</v>
      </c>
      <c r="BM129" s="35">
        <v>17896</v>
      </c>
      <c r="BN129" s="248">
        <f t="shared" si="633"/>
        <v>0.38331916209322103</v>
      </c>
      <c r="BO129" s="35">
        <v>7352</v>
      </c>
      <c r="BP129" s="248">
        <f t="shared" si="634"/>
        <v>1.406546644844517</v>
      </c>
      <c r="BQ129" s="35">
        <v>8504</v>
      </c>
      <c r="BR129" s="248">
        <f t="shared" si="635"/>
        <v>-2.2292619969493943E-3</v>
      </c>
      <c r="BS129" s="35">
        <v>8486</v>
      </c>
      <c r="BT129" s="248">
        <f t="shared" si="636"/>
        <v>0.38887070376432087</v>
      </c>
      <c r="BU129" s="156">
        <v>406</v>
      </c>
      <c r="BV129" s="244">
        <f t="shared" si="637"/>
        <v>0.87962962962962954</v>
      </c>
      <c r="BW129" s="35">
        <v>335789</v>
      </c>
      <c r="BX129" s="248">
        <f t="shared" si="638"/>
        <v>0.1264004991479597</v>
      </c>
      <c r="BY129" s="35">
        <v>158328</v>
      </c>
      <c r="BZ129" s="248">
        <f t="shared" si="639"/>
        <v>0.13148811182814146</v>
      </c>
      <c r="CA129" s="35">
        <v>53789</v>
      </c>
      <c r="CB129" s="248">
        <f t="shared" si="640"/>
        <v>0.14674028908881587</v>
      </c>
      <c r="CC129" s="35">
        <v>34565</v>
      </c>
      <c r="CD129" s="248">
        <f t="shared" si="641"/>
        <v>0.18381395986026439</v>
      </c>
      <c r="CE129" s="35">
        <v>86585</v>
      </c>
      <c r="CF129" s="248">
        <f t="shared" si="642"/>
        <v>7.0391020014587635E-2</v>
      </c>
      <c r="CG129" s="156">
        <v>1133</v>
      </c>
      <c r="CH129" s="244">
        <f t="shared" si="643"/>
        <v>0.14328960645812305</v>
      </c>
      <c r="CI129" s="35">
        <v>30275</v>
      </c>
      <c r="CJ129" s="248">
        <f t="shared" si="644"/>
        <v>-0.10724817173861756</v>
      </c>
      <c r="CK129" s="35">
        <v>9855</v>
      </c>
      <c r="CL129" s="248">
        <f t="shared" si="645"/>
        <v>-9.6783062963981314E-2</v>
      </c>
      <c r="CM129" s="35">
        <v>12083</v>
      </c>
      <c r="CN129" s="248">
        <f t="shared" si="646"/>
        <v>-0.14000000000000001</v>
      </c>
      <c r="CO129" s="35">
        <v>2479</v>
      </c>
      <c r="CP129" s="248">
        <f t="shared" si="647"/>
        <v>-0.28538483712885554</v>
      </c>
      <c r="CQ129" s="35">
        <v>4876</v>
      </c>
      <c r="CR129" s="248">
        <f t="shared" si="648"/>
        <v>8.6452762923351134E-2</v>
      </c>
      <c r="CS129" s="156">
        <v>949</v>
      </c>
      <c r="CT129" s="244">
        <f t="shared" si="649"/>
        <v>-6.1325420375865525E-2</v>
      </c>
      <c r="CU129" s="35">
        <v>36174</v>
      </c>
      <c r="CV129" s="248">
        <f t="shared" si="650"/>
        <v>8.0691900935081939E-2</v>
      </c>
      <c r="CW129" s="35">
        <v>10511</v>
      </c>
      <c r="CX129" s="248">
        <f t="shared" si="651"/>
        <v>0.24552672117549479</v>
      </c>
      <c r="CY129" s="35">
        <v>5351</v>
      </c>
      <c r="CZ129" s="248">
        <f t="shared" si="652"/>
        <v>-3.949021719619461E-2</v>
      </c>
      <c r="DA129" s="35">
        <v>2611</v>
      </c>
      <c r="DB129" s="248">
        <f t="shared" si="653"/>
        <v>0.38148148148148153</v>
      </c>
      <c r="DC129" s="35">
        <v>17990</v>
      </c>
      <c r="DD129" s="248">
        <f t="shared" si="654"/>
        <v>1.7879370827203811E-2</v>
      </c>
      <c r="DE129" s="156">
        <v>56</v>
      </c>
      <c r="DF129" s="244">
        <f t="shared" si="655"/>
        <v>0.47368421052631571</v>
      </c>
      <c r="DG129" s="35">
        <v>25388</v>
      </c>
      <c r="DH129" s="248">
        <f t="shared" si="656"/>
        <v>-0.15894785662227517</v>
      </c>
      <c r="DI129" s="35">
        <v>3825</v>
      </c>
      <c r="DJ129" s="248">
        <f t="shared" si="657"/>
        <v>-0.2326980942828486</v>
      </c>
      <c r="DK129" s="35">
        <v>17770</v>
      </c>
      <c r="DL129" s="248">
        <f t="shared" si="658"/>
        <v>-0.16721342206392353</v>
      </c>
      <c r="DM129" s="35">
        <v>1982</v>
      </c>
      <c r="DN129" s="248">
        <f t="shared" si="659"/>
        <v>-0.16966904063678256</v>
      </c>
      <c r="DO129" s="35">
        <v>1923</v>
      </c>
      <c r="DP129" s="248">
        <f t="shared" si="660"/>
        <v>0.28628762541806019</v>
      </c>
      <c r="DQ129" s="156">
        <v>44</v>
      </c>
      <c r="DR129" s="244">
        <f t="shared" si="661"/>
        <v>0.15789473684210531</v>
      </c>
      <c r="DS129" s="35">
        <v>60963</v>
      </c>
      <c r="DT129" s="248">
        <f t="shared" si="662"/>
        <v>-1.9540673550130228E-2</v>
      </c>
      <c r="DU129" s="35">
        <v>41815</v>
      </c>
      <c r="DV129" s="248">
        <f t="shared" si="663"/>
        <v>5.5066608954936758E-3</v>
      </c>
      <c r="DW129" s="35">
        <v>17649</v>
      </c>
      <c r="DX129" s="248">
        <f t="shared" si="664"/>
        <v>-9.728402639251188E-2</v>
      </c>
      <c r="DY129" s="35">
        <v>9433</v>
      </c>
      <c r="DZ129" s="248">
        <f t="shared" si="665"/>
        <v>-5.7830603276068704E-2</v>
      </c>
      <c r="EA129" s="35">
        <v>8325</v>
      </c>
      <c r="EB129" s="248">
        <f t="shared" si="666"/>
        <v>0.19030597655132975</v>
      </c>
      <c r="EC129" s="156">
        <v>1199</v>
      </c>
      <c r="ED129" s="244">
        <f t="shared" si="667"/>
        <v>0.55714285714285716</v>
      </c>
    </row>
    <row r="130" spans="1:134" s="17" customFormat="1" outlineLevel="1" x14ac:dyDescent="0.25">
      <c r="A130" s="242"/>
      <c r="B130" s="34" t="s">
        <v>71</v>
      </c>
      <c r="C130" s="35">
        <v>902736</v>
      </c>
      <c r="D130" s="248">
        <f t="shared" si="602"/>
        <v>6.0190138405256777E-2</v>
      </c>
      <c r="E130" s="35">
        <v>347123</v>
      </c>
      <c r="F130" s="248">
        <f t="shared" si="603"/>
        <v>2.0998046966915984E-2</v>
      </c>
      <c r="G130" s="35">
        <v>215293</v>
      </c>
      <c r="H130" s="248">
        <f t="shared" si="604"/>
        <v>3.345269868090095E-2</v>
      </c>
      <c r="I130" s="35">
        <v>151858</v>
      </c>
      <c r="J130" s="248">
        <f t="shared" si="605"/>
        <v>0.16261158492703909</v>
      </c>
      <c r="K130" s="35">
        <v>187583</v>
      </c>
      <c r="L130" s="248">
        <f t="shared" si="606"/>
        <v>6.0797819399203812E-2</v>
      </c>
      <c r="M130" s="156">
        <v>11201</v>
      </c>
      <c r="N130" s="244">
        <f t="shared" si="607"/>
        <v>0.34175850503114513</v>
      </c>
      <c r="O130" s="35">
        <v>777441</v>
      </c>
      <c r="P130" s="248">
        <f t="shared" si="608"/>
        <v>8.4461933543592993E-2</v>
      </c>
      <c r="Q130" s="35">
        <v>294023</v>
      </c>
      <c r="R130" s="248">
        <f t="shared" si="609"/>
        <v>5.3521136853873053E-2</v>
      </c>
      <c r="S130" s="35">
        <v>173717</v>
      </c>
      <c r="T130" s="248">
        <f t="shared" si="610"/>
        <v>2.3110493365450901E-2</v>
      </c>
      <c r="U130" s="35">
        <v>139282</v>
      </c>
      <c r="V130" s="248">
        <f t="shared" si="611"/>
        <v>0.16815955448201825</v>
      </c>
      <c r="W130" s="35">
        <v>163702</v>
      </c>
      <c r="X130" s="248">
        <f t="shared" si="612"/>
        <v>0.10879916553214253</v>
      </c>
      <c r="Y130" s="156">
        <v>5811</v>
      </c>
      <c r="Z130" s="244">
        <f t="shared" si="613"/>
        <v>0.25942782834850453</v>
      </c>
      <c r="AA130" s="35">
        <v>125295</v>
      </c>
      <c r="AB130" s="248">
        <f t="shared" si="614"/>
        <v>-6.9089261036896166E-2</v>
      </c>
      <c r="AC130" s="35">
        <v>53100</v>
      </c>
      <c r="AD130" s="248">
        <f t="shared" si="615"/>
        <v>-0.12805018227199583</v>
      </c>
      <c r="AE130" s="35">
        <v>41576</v>
      </c>
      <c r="AF130" s="248">
        <f t="shared" si="616"/>
        <v>7.902727673821075E-2</v>
      </c>
      <c r="AG130" s="35">
        <v>12576</v>
      </c>
      <c r="AH130" s="248">
        <f t="shared" si="617"/>
        <v>0.10451431582645343</v>
      </c>
      <c r="AI130" s="35">
        <v>23882</v>
      </c>
      <c r="AJ130" s="248">
        <f t="shared" si="618"/>
        <v>-0.18192717432261163</v>
      </c>
      <c r="AK130" s="156">
        <v>5391</v>
      </c>
      <c r="AL130" s="244">
        <f t="shared" si="619"/>
        <v>0.44337349397590353</v>
      </c>
      <c r="AM130" s="35">
        <v>187641</v>
      </c>
      <c r="AN130" s="248">
        <f t="shared" si="620"/>
        <v>0.13766635341195022</v>
      </c>
      <c r="AO130" s="35">
        <v>42482</v>
      </c>
      <c r="AP130" s="248">
        <f t="shared" si="621"/>
        <v>5.9031759485466351E-2</v>
      </c>
      <c r="AQ130" s="35">
        <v>48536</v>
      </c>
      <c r="AR130" s="248">
        <f t="shared" si="622"/>
        <v>3.4941178902971881E-3</v>
      </c>
      <c r="AS130" s="35">
        <v>70690</v>
      </c>
      <c r="AT130" s="248">
        <f t="shared" si="623"/>
        <v>0.23941439466993941</v>
      </c>
      <c r="AU130" s="35">
        <v>21673</v>
      </c>
      <c r="AV130" s="248">
        <f t="shared" si="624"/>
        <v>0.16867080075492047</v>
      </c>
      <c r="AW130" s="156">
        <v>2348</v>
      </c>
      <c r="AX130" s="244">
        <f t="shared" si="625"/>
        <v>0.3556581986143188</v>
      </c>
      <c r="AY130" s="35">
        <v>19703</v>
      </c>
      <c r="AZ130" s="248">
        <f t="shared" si="626"/>
        <v>-1.3320647002854402E-2</v>
      </c>
      <c r="BA130" s="35">
        <v>10418</v>
      </c>
      <c r="BB130" s="248">
        <f t="shared" si="627"/>
        <v>3.1076801266824994E-2</v>
      </c>
      <c r="BC130" s="35">
        <v>5506</v>
      </c>
      <c r="BD130" s="248">
        <f t="shared" si="628"/>
        <v>-5.6222146040452503E-2</v>
      </c>
      <c r="BE130" s="35">
        <v>1253</v>
      </c>
      <c r="BF130" s="248">
        <f t="shared" si="629"/>
        <v>-9.72622478386167E-2</v>
      </c>
      <c r="BG130" s="35">
        <v>2281</v>
      </c>
      <c r="BH130" s="248">
        <f t="shared" si="630"/>
        <v>4.7772163527790568E-2</v>
      </c>
      <c r="BI130" s="156">
        <v>350</v>
      </c>
      <c r="BJ130" s="244">
        <f t="shared" si="631"/>
        <v>-0.28131416837782341</v>
      </c>
      <c r="BK130" s="35">
        <v>29137</v>
      </c>
      <c r="BL130" s="248">
        <f t="shared" si="632"/>
        <v>0.33521217120337266</v>
      </c>
      <c r="BM130" s="35">
        <v>12322</v>
      </c>
      <c r="BN130" s="248">
        <f t="shared" si="633"/>
        <v>0.20308533489552816</v>
      </c>
      <c r="BO130" s="35">
        <v>4197</v>
      </c>
      <c r="BP130" s="248">
        <f t="shared" si="634"/>
        <v>1.278501628664495</v>
      </c>
      <c r="BQ130" s="35">
        <v>6189</v>
      </c>
      <c r="BR130" s="248">
        <f t="shared" si="635"/>
        <v>-7.6957494407158822E-2</v>
      </c>
      <c r="BS130" s="35">
        <v>6229</v>
      </c>
      <c r="BT130" s="248">
        <f t="shared" si="636"/>
        <v>0.33841856467554798</v>
      </c>
      <c r="BU130" s="156">
        <v>460</v>
      </c>
      <c r="BV130" s="244">
        <f t="shared" si="637"/>
        <v>12.142857142857142</v>
      </c>
      <c r="BW130" s="35">
        <v>326551</v>
      </c>
      <c r="BX130" s="248">
        <f t="shared" si="638"/>
        <v>7.0339669147893469E-2</v>
      </c>
      <c r="BY130" s="35">
        <v>144486</v>
      </c>
      <c r="BZ130" s="248">
        <f t="shared" si="639"/>
        <v>2.0410181078561518E-2</v>
      </c>
      <c r="CA130" s="35">
        <v>53622</v>
      </c>
      <c r="CB130" s="248">
        <f t="shared" si="640"/>
        <v>4.4570849729224316E-2</v>
      </c>
      <c r="CC130" s="35">
        <v>34129</v>
      </c>
      <c r="CD130" s="248">
        <f t="shared" si="641"/>
        <v>0.18064828588231219</v>
      </c>
      <c r="CE130" s="35">
        <v>92400</v>
      </c>
      <c r="CF130" s="248">
        <f t="shared" si="642"/>
        <v>0.12547046858061606</v>
      </c>
      <c r="CG130" s="156">
        <v>852</v>
      </c>
      <c r="CH130" s="244">
        <f t="shared" si="643"/>
        <v>5.9701492537313383E-2</v>
      </c>
      <c r="CI130" s="35">
        <v>25785</v>
      </c>
      <c r="CJ130" s="248">
        <f t="shared" si="644"/>
        <v>-8.3200000000000052E-2</v>
      </c>
      <c r="CK130" s="35">
        <v>8389</v>
      </c>
      <c r="CL130" s="248">
        <f t="shared" si="645"/>
        <v>-7.7929215212134584E-2</v>
      </c>
      <c r="CM130" s="35">
        <v>10442</v>
      </c>
      <c r="CN130" s="248">
        <f t="shared" si="646"/>
        <v>-6.0802302572405154E-2</v>
      </c>
      <c r="CO130" s="35">
        <v>1958</v>
      </c>
      <c r="CP130" s="248">
        <f t="shared" si="647"/>
        <v>-0.34449280214261802</v>
      </c>
      <c r="CQ130" s="35">
        <v>4217</v>
      </c>
      <c r="CR130" s="248">
        <f t="shared" si="648"/>
        <v>9.0930844699688151E-3</v>
      </c>
      <c r="CS130" s="156">
        <v>882</v>
      </c>
      <c r="CT130" s="244">
        <f t="shared" si="649"/>
        <v>3.5211267605633756E-2</v>
      </c>
      <c r="CU130" s="35">
        <v>46685</v>
      </c>
      <c r="CV130" s="248">
        <f t="shared" si="650"/>
        <v>5.5839515107653392E-2</v>
      </c>
      <c r="CW130" s="35">
        <v>12436</v>
      </c>
      <c r="CX130" s="248">
        <f t="shared" si="651"/>
        <v>4.9008857022353469E-2</v>
      </c>
      <c r="CY130" s="35">
        <v>7383</v>
      </c>
      <c r="CZ130" s="248">
        <f t="shared" si="652"/>
        <v>0.37255995538204134</v>
      </c>
      <c r="DA130" s="35">
        <v>4128</v>
      </c>
      <c r="DB130" s="248">
        <f t="shared" si="653"/>
        <v>0.43682561782109297</v>
      </c>
      <c r="DC130" s="35">
        <v>22866</v>
      </c>
      <c r="DD130" s="248">
        <f t="shared" si="654"/>
        <v>-5.5592268296712377E-2</v>
      </c>
      <c r="DE130" s="156">
        <v>32</v>
      </c>
      <c r="DF130" s="244" t="str">
        <f t="shared" si="655"/>
        <v>-</v>
      </c>
      <c r="DG130" s="35">
        <v>28033</v>
      </c>
      <c r="DH130" s="248">
        <f t="shared" si="656"/>
        <v>-0.11397326084895221</v>
      </c>
      <c r="DI130" s="35">
        <v>4309</v>
      </c>
      <c r="DJ130" s="248">
        <f t="shared" si="657"/>
        <v>-0.11191261335531744</v>
      </c>
      <c r="DK130" s="35">
        <v>20277</v>
      </c>
      <c r="DL130" s="248">
        <f t="shared" si="658"/>
        <v>-0.10155523062608007</v>
      </c>
      <c r="DM130" s="35">
        <v>1821</v>
      </c>
      <c r="DN130" s="248">
        <f t="shared" si="659"/>
        <v>-0.16506189821182948</v>
      </c>
      <c r="DO130" s="35">
        <v>1522</v>
      </c>
      <c r="DP130" s="248">
        <f t="shared" si="660"/>
        <v>-0.21262286601138125</v>
      </c>
      <c r="DQ130" s="156">
        <v>37</v>
      </c>
      <c r="DR130" s="244">
        <f t="shared" si="661"/>
        <v>-0.68907563025210083</v>
      </c>
      <c r="DS130" s="35">
        <v>73696</v>
      </c>
      <c r="DT130" s="248">
        <f t="shared" si="662"/>
        <v>9.2618126288010139E-2</v>
      </c>
      <c r="DU130" s="35">
        <v>48692</v>
      </c>
      <c r="DV130" s="248">
        <f t="shared" si="663"/>
        <v>9.3858112054634457E-2</v>
      </c>
      <c r="DW130" s="35">
        <v>19651</v>
      </c>
      <c r="DX130" s="248">
        <f t="shared" si="664"/>
        <v>-5.7325146311042907E-2</v>
      </c>
      <c r="DY130" s="35">
        <v>11887</v>
      </c>
      <c r="DZ130" s="248">
        <f t="shared" si="665"/>
        <v>8.4839229659794402E-3</v>
      </c>
      <c r="EA130" s="35">
        <v>9462</v>
      </c>
      <c r="EB130" s="248">
        <f t="shared" si="666"/>
        <v>0.39825624353480116</v>
      </c>
      <c r="EC130" s="156">
        <v>689</v>
      </c>
      <c r="ED130" s="244">
        <f t="shared" si="667"/>
        <v>0.345703125</v>
      </c>
    </row>
    <row r="131" spans="1:134" s="17" customFormat="1" outlineLevel="1" x14ac:dyDescent="0.25">
      <c r="A131" s="242"/>
      <c r="B131" s="34" t="s">
        <v>73</v>
      </c>
      <c r="C131" s="35">
        <v>1100528</v>
      </c>
      <c r="D131" s="248">
        <f t="shared" si="602"/>
        <v>6.8047604305466525E-2</v>
      </c>
      <c r="E131" s="35">
        <v>406138</v>
      </c>
      <c r="F131" s="248">
        <f t="shared" si="603"/>
        <v>4.7660075013800762E-2</v>
      </c>
      <c r="G131" s="35">
        <v>279056</v>
      </c>
      <c r="H131" s="248">
        <f t="shared" si="604"/>
        <v>6.5139890835528069E-2</v>
      </c>
      <c r="I131" s="35">
        <v>181008</v>
      </c>
      <c r="J131" s="248">
        <f t="shared" si="605"/>
        <v>5.5748031496063E-2</v>
      </c>
      <c r="K131" s="35">
        <v>223916</v>
      </c>
      <c r="L131" s="248">
        <f t="shared" si="606"/>
        <v>0.11932255581216311</v>
      </c>
      <c r="M131" s="156">
        <v>14293</v>
      </c>
      <c r="N131" s="244">
        <f t="shared" si="607"/>
        <v>6.9035153328347088E-2</v>
      </c>
      <c r="O131" s="35">
        <v>920570</v>
      </c>
      <c r="P131" s="248">
        <f t="shared" si="608"/>
        <v>8.6856937764019371E-2</v>
      </c>
      <c r="Q131" s="35">
        <v>347233</v>
      </c>
      <c r="R131" s="248">
        <f t="shared" si="609"/>
        <v>9.4450415580567881E-2</v>
      </c>
      <c r="S131" s="35">
        <v>221925</v>
      </c>
      <c r="T131" s="248">
        <f t="shared" si="610"/>
        <v>5.8908573855204871E-2</v>
      </c>
      <c r="U131" s="35">
        <v>159285</v>
      </c>
      <c r="V131" s="248">
        <f t="shared" si="611"/>
        <v>6.6764445873181755E-2</v>
      </c>
      <c r="W131" s="35">
        <v>184275</v>
      </c>
      <c r="X131" s="248">
        <f t="shared" si="612"/>
        <v>0.13262690768729613</v>
      </c>
      <c r="Y131" s="156">
        <v>7273</v>
      </c>
      <c r="Z131" s="244">
        <f t="shared" si="613"/>
        <v>-6.8996415770609332E-2</v>
      </c>
      <c r="AA131" s="35">
        <v>179958</v>
      </c>
      <c r="AB131" s="248">
        <f t="shared" si="614"/>
        <v>-1.8815870540704105E-2</v>
      </c>
      <c r="AC131" s="35">
        <v>58906</v>
      </c>
      <c r="AD131" s="248">
        <f t="shared" si="615"/>
        <v>-0.16320761417714325</v>
      </c>
      <c r="AE131" s="35">
        <v>57131</v>
      </c>
      <c r="AF131" s="248">
        <f t="shared" si="616"/>
        <v>9.0036632832175778E-2</v>
      </c>
      <c r="AG131" s="35">
        <v>21724</v>
      </c>
      <c r="AH131" s="248">
        <f t="shared" si="617"/>
        <v>-1.85235384476371E-2</v>
      </c>
      <c r="AI131" s="35">
        <v>39641</v>
      </c>
      <c r="AJ131" s="248">
        <f t="shared" si="618"/>
        <v>6.1338688085676107E-2</v>
      </c>
      <c r="AK131" s="156">
        <v>7020</v>
      </c>
      <c r="AL131" s="244">
        <f t="shared" si="619"/>
        <v>0.26281705342687545</v>
      </c>
      <c r="AM131" s="35">
        <v>199146</v>
      </c>
      <c r="AN131" s="248">
        <f t="shared" si="620"/>
        <v>7.3609643542578596E-2</v>
      </c>
      <c r="AO131" s="35">
        <v>45906</v>
      </c>
      <c r="AP131" s="248">
        <f t="shared" si="621"/>
        <v>6.8824214202561018E-2</v>
      </c>
      <c r="AQ131" s="35">
        <v>48940</v>
      </c>
      <c r="AR131" s="248">
        <f t="shared" si="622"/>
        <v>-4.1895066562255279E-2</v>
      </c>
      <c r="AS131" s="35">
        <v>74233</v>
      </c>
      <c r="AT131" s="248">
        <f t="shared" si="623"/>
        <v>0.1202444729495209</v>
      </c>
      <c r="AU131" s="35">
        <v>26009</v>
      </c>
      <c r="AV131" s="248">
        <f t="shared" si="624"/>
        <v>0.30573823987147941</v>
      </c>
      <c r="AW131" s="156">
        <v>2776</v>
      </c>
      <c r="AX131" s="244">
        <f t="shared" si="625"/>
        <v>-0.1713432835820895</v>
      </c>
      <c r="AY131" s="35">
        <v>30932</v>
      </c>
      <c r="AZ131" s="248">
        <f t="shared" si="626"/>
        <v>7.0348454963839568E-2</v>
      </c>
      <c r="BA131" s="35">
        <v>15050</v>
      </c>
      <c r="BB131" s="248">
        <f t="shared" si="627"/>
        <v>5.0097683505442303E-2</v>
      </c>
      <c r="BC131" s="35">
        <v>10040</v>
      </c>
      <c r="BD131" s="248">
        <f t="shared" si="628"/>
        <v>0.19609244698594241</v>
      </c>
      <c r="BE131" s="35">
        <v>1548</v>
      </c>
      <c r="BF131" s="248">
        <f t="shared" si="629"/>
        <v>-0.32549019607843133</v>
      </c>
      <c r="BG131" s="35">
        <v>3890</v>
      </c>
      <c r="BH131" s="248">
        <f t="shared" si="630"/>
        <v>0.26875407697325504</v>
      </c>
      <c r="BI131" s="156">
        <v>385</v>
      </c>
      <c r="BJ131" s="244">
        <f t="shared" si="631"/>
        <v>-0.40124416796267492</v>
      </c>
      <c r="BK131" s="35">
        <v>43782</v>
      </c>
      <c r="BL131" s="248">
        <f t="shared" si="632"/>
        <v>0.24197208669011694</v>
      </c>
      <c r="BM131" s="35">
        <v>16406</v>
      </c>
      <c r="BN131" s="248">
        <f t="shared" si="633"/>
        <v>0.28886793935108801</v>
      </c>
      <c r="BO131" s="35">
        <v>8606</v>
      </c>
      <c r="BP131" s="248">
        <f t="shared" si="634"/>
        <v>1.0878214459000484</v>
      </c>
      <c r="BQ131" s="35">
        <v>9363</v>
      </c>
      <c r="BR131" s="248">
        <f t="shared" si="635"/>
        <v>-0.12853685778108714</v>
      </c>
      <c r="BS131" s="35">
        <v>8988</v>
      </c>
      <c r="BT131" s="248">
        <f t="shared" si="636"/>
        <v>0.27092760180995468</v>
      </c>
      <c r="BU131" s="156">
        <v>563</v>
      </c>
      <c r="BV131" s="244">
        <f t="shared" si="637"/>
        <v>1.2589928057553879E-2</v>
      </c>
      <c r="BW131" s="35">
        <v>363556</v>
      </c>
      <c r="BX131" s="248">
        <f t="shared" si="638"/>
        <v>0.13236155235781477</v>
      </c>
      <c r="BY131" s="35">
        <v>171582</v>
      </c>
      <c r="BZ131" s="248">
        <f t="shared" si="639"/>
        <v>0.14608812979674179</v>
      </c>
      <c r="CA131" s="35">
        <v>58082</v>
      </c>
      <c r="CB131" s="248">
        <f t="shared" si="640"/>
        <v>3.777158376214973E-2</v>
      </c>
      <c r="CC131" s="35">
        <v>38338</v>
      </c>
      <c r="CD131" s="248">
        <f t="shared" si="641"/>
        <v>0.29345479082321191</v>
      </c>
      <c r="CE131" s="35">
        <v>92845</v>
      </c>
      <c r="CF131" s="248">
        <f t="shared" si="642"/>
        <v>9.1767500382168521E-2</v>
      </c>
      <c r="CG131" s="156">
        <v>905</v>
      </c>
      <c r="CH131" s="244">
        <f t="shared" si="643"/>
        <v>9.4316807738815012E-2</v>
      </c>
      <c r="CI131" s="35">
        <v>45025</v>
      </c>
      <c r="CJ131" s="248">
        <f t="shared" si="644"/>
        <v>-8.9152775530020989E-2</v>
      </c>
      <c r="CK131" s="35">
        <v>13864</v>
      </c>
      <c r="CL131" s="248">
        <f t="shared" si="645"/>
        <v>-1.4500995166334962E-2</v>
      </c>
      <c r="CM131" s="35">
        <v>18891</v>
      </c>
      <c r="CN131" s="248">
        <f t="shared" si="646"/>
        <v>-8.0103233346318636E-2</v>
      </c>
      <c r="CO131" s="35">
        <v>3582</v>
      </c>
      <c r="CP131" s="248">
        <f t="shared" si="647"/>
        <v>-0.33296089385474859</v>
      </c>
      <c r="CQ131" s="35">
        <v>7354</v>
      </c>
      <c r="CR131" s="248">
        <f t="shared" si="648"/>
        <v>-5.8386683738796408E-2</v>
      </c>
      <c r="CS131" s="156">
        <v>1247</v>
      </c>
      <c r="CT131" s="244">
        <f t="shared" si="649"/>
        <v>-0.12675070028011204</v>
      </c>
      <c r="CU131" s="35">
        <v>48750</v>
      </c>
      <c r="CV131" s="248">
        <f t="shared" si="650"/>
        <v>0.10782865583456425</v>
      </c>
      <c r="CW131" s="35">
        <v>10903</v>
      </c>
      <c r="CX131" s="248">
        <f t="shared" si="651"/>
        <v>-0.12334164187505026</v>
      </c>
      <c r="CY131" s="35">
        <v>8432</v>
      </c>
      <c r="CZ131" s="248">
        <f t="shared" si="652"/>
        <v>0.26416791604197898</v>
      </c>
      <c r="DA131" s="35">
        <v>4550</v>
      </c>
      <c r="DB131" s="248">
        <f t="shared" si="653"/>
        <v>1.0008795074758137</v>
      </c>
      <c r="DC131" s="35">
        <v>25012</v>
      </c>
      <c r="DD131" s="248">
        <f t="shared" si="654"/>
        <v>0.10418506092177293</v>
      </c>
      <c r="DE131" s="156">
        <v>0</v>
      </c>
      <c r="DF131" s="244" t="str">
        <f t="shared" si="655"/>
        <v>-</v>
      </c>
      <c r="DG131" s="35">
        <v>53976</v>
      </c>
      <c r="DH131" s="248">
        <f t="shared" si="656"/>
        <v>9.7764851837540023E-2</v>
      </c>
      <c r="DI131" s="35">
        <v>11722</v>
      </c>
      <c r="DJ131" s="248">
        <f t="shared" si="657"/>
        <v>0.21673240606186428</v>
      </c>
      <c r="DK131" s="35">
        <v>34575</v>
      </c>
      <c r="DL131" s="248">
        <f t="shared" si="658"/>
        <v>3.7478245213947048E-2</v>
      </c>
      <c r="DM131" s="35">
        <v>3998</v>
      </c>
      <c r="DN131" s="248">
        <f t="shared" si="659"/>
        <v>0.21778860798050559</v>
      </c>
      <c r="DO131" s="35">
        <v>3450</v>
      </c>
      <c r="DP131" s="248">
        <f t="shared" si="660"/>
        <v>0.24773960216998181</v>
      </c>
      <c r="DQ131" s="156">
        <v>269</v>
      </c>
      <c r="DR131" s="244">
        <f t="shared" si="661"/>
        <v>1.0378787878787881</v>
      </c>
      <c r="DS131" s="35">
        <v>88842</v>
      </c>
      <c r="DT131" s="248">
        <f t="shared" si="662"/>
        <v>1.4178082191780739E-2</v>
      </c>
      <c r="DU131" s="35">
        <v>52142</v>
      </c>
      <c r="DV131" s="248">
        <f t="shared" si="663"/>
        <v>-1.0381673594108798E-2</v>
      </c>
      <c r="DW131" s="35">
        <v>30462</v>
      </c>
      <c r="DX131" s="248">
        <f t="shared" si="664"/>
        <v>0.15904421276919556</v>
      </c>
      <c r="DY131" s="35">
        <v>14988</v>
      </c>
      <c r="DZ131" s="248">
        <f t="shared" si="665"/>
        <v>-0.27650125506854606</v>
      </c>
      <c r="EA131" s="35">
        <v>13415</v>
      </c>
      <c r="EB131" s="248">
        <f t="shared" si="666"/>
        <v>0.24883634332526539</v>
      </c>
      <c r="EC131" s="156">
        <v>1128</v>
      </c>
      <c r="ED131" s="244">
        <f t="shared" si="667"/>
        <v>0.28767123287671237</v>
      </c>
    </row>
    <row r="132" spans="1:134" s="17" customFormat="1" outlineLevel="1" x14ac:dyDescent="0.25">
      <c r="A132" s="242"/>
      <c r="B132" s="34" t="s">
        <v>75</v>
      </c>
      <c r="C132" s="35">
        <v>1176393</v>
      </c>
      <c r="D132" s="248">
        <f t="shared" si="602"/>
        <v>9.0711098913732746E-2</v>
      </c>
      <c r="E132" s="35">
        <v>448006</v>
      </c>
      <c r="F132" s="248">
        <f t="shared" si="603"/>
        <v>0.14138166476438929</v>
      </c>
      <c r="G132" s="35">
        <v>293215</v>
      </c>
      <c r="H132" s="248">
        <f t="shared" si="604"/>
        <v>0.10453771509507881</v>
      </c>
      <c r="I132" s="35">
        <v>194553</v>
      </c>
      <c r="J132" s="248">
        <f t="shared" si="605"/>
        <v>6.7787400796917696E-2</v>
      </c>
      <c r="K132" s="35">
        <v>222916</v>
      </c>
      <c r="L132" s="248">
        <f t="shared" si="606"/>
        <v>-2.8137511463016684E-3</v>
      </c>
      <c r="M132" s="156">
        <v>18957</v>
      </c>
      <c r="N132" s="244">
        <f t="shared" si="607"/>
        <v>0.13494581811650597</v>
      </c>
      <c r="O132" s="35">
        <v>972355</v>
      </c>
      <c r="P132" s="248">
        <f t="shared" si="608"/>
        <v>0.11773164922477064</v>
      </c>
      <c r="Q132" s="35">
        <v>386669</v>
      </c>
      <c r="R132" s="248">
        <f t="shared" si="609"/>
        <v>0.19774804076448915</v>
      </c>
      <c r="S132" s="35">
        <v>227671</v>
      </c>
      <c r="T132" s="248">
        <f t="shared" si="610"/>
        <v>0.11979991540179236</v>
      </c>
      <c r="U132" s="35">
        <v>169090</v>
      </c>
      <c r="V132" s="248">
        <f t="shared" si="611"/>
        <v>8.4723799259701194E-2</v>
      </c>
      <c r="W132" s="35">
        <v>175568</v>
      </c>
      <c r="X132" s="248">
        <f t="shared" si="612"/>
        <v>-1.2414568977640261E-2</v>
      </c>
      <c r="Y132" s="156">
        <v>8941</v>
      </c>
      <c r="Z132" s="244">
        <f t="shared" si="613"/>
        <v>0.1046454163577959</v>
      </c>
      <c r="AA132" s="35">
        <v>204038</v>
      </c>
      <c r="AB132" s="248">
        <f t="shared" si="614"/>
        <v>-2.1958690243937484E-2</v>
      </c>
      <c r="AC132" s="35">
        <v>61337</v>
      </c>
      <c r="AD132" s="248">
        <f t="shared" si="615"/>
        <v>-0.11975833070233344</v>
      </c>
      <c r="AE132" s="35">
        <v>65544</v>
      </c>
      <c r="AF132" s="248">
        <f t="shared" si="616"/>
        <v>5.4609814963797243E-2</v>
      </c>
      <c r="AG132" s="35">
        <v>25463</v>
      </c>
      <c r="AH132" s="248">
        <f t="shared" si="617"/>
        <v>-3.2487271069230217E-2</v>
      </c>
      <c r="AI132" s="35">
        <v>47348</v>
      </c>
      <c r="AJ132" s="248">
        <f t="shared" si="618"/>
        <v>3.4476731483504386E-2</v>
      </c>
      <c r="AK132" s="156">
        <v>10016</v>
      </c>
      <c r="AL132" s="244">
        <f t="shared" si="619"/>
        <v>0.16343361598327322</v>
      </c>
      <c r="AM132" s="35">
        <v>228633</v>
      </c>
      <c r="AN132" s="248">
        <f t="shared" si="620"/>
        <v>0.19120635218356319</v>
      </c>
      <c r="AO132" s="35">
        <v>57344</v>
      </c>
      <c r="AP132" s="248">
        <f t="shared" si="621"/>
        <v>0.32980845044292928</v>
      </c>
      <c r="AQ132" s="35">
        <v>60250</v>
      </c>
      <c r="AR132" s="248">
        <f t="shared" si="622"/>
        <v>0.16189374216565433</v>
      </c>
      <c r="AS132" s="35">
        <v>79135</v>
      </c>
      <c r="AT132" s="248">
        <f t="shared" si="623"/>
        <v>0.1672517552657975</v>
      </c>
      <c r="AU132" s="35">
        <v>25231</v>
      </c>
      <c r="AV132" s="248">
        <f t="shared" si="624"/>
        <v>6.8702613410140279E-2</v>
      </c>
      <c r="AW132" s="156">
        <v>3239</v>
      </c>
      <c r="AX132" s="244">
        <f t="shared" si="625"/>
        <v>-6.4417177914110058E-3</v>
      </c>
      <c r="AY132" s="35">
        <v>28129</v>
      </c>
      <c r="AZ132" s="248">
        <f t="shared" si="626"/>
        <v>9.9218444704962883E-2</v>
      </c>
      <c r="BA132" s="35">
        <v>15099</v>
      </c>
      <c r="BB132" s="248">
        <f t="shared" si="627"/>
        <v>0.2168762088974856</v>
      </c>
      <c r="BC132" s="35">
        <v>8689</v>
      </c>
      <c r="BD132" s="248">
        <f t="shared" si="628"/>
        <v>5.1046328777065497E-2</v>
      </c>
      <c r="BE132" s="35">
        <v>1256</v>
      </c>
      <c r="BF132" s="248">
        <f t="shared" si="629"/>
        <v>-0.15648085963734049</v>
      </c>
      <c r="BG132" s="35">
        <v>2665</v>
      </c>
      <c r="BH132" s="248">
        <f t="shared" si="630"/>
        <v>-0.11225849433710855</v>
      </c>
      <c r="BI132" s="156">
        <v>442</v>
      </c>
      <c r="BJ132" s="244">
        <f t="shared" si="631"/>
        <v>2.2675736961450532E-3</v>
      </c>
      <c r="BK132" s="35">
        <v>56690</v>
      </c>
      <c r="BL132" s="248">
        <f t="shared" si="632"/>
        <v>0.19829207973112939</v>
      </c>
      <c r="BM132" s="35">
        <v>22346</v>
      </c>
      <c r="BN132" s="248">
        <f t="shared" si="633"/>
        <v>0.21320375699006466</v>
      </c>
      <c r="BO132" s="35">
        <v>10799</v>
      </c>
      <c r="BP132" s="248">
        <f t="shared" si="634"/>
        <v>0.66266358737490383</v>
      </c>
      <c r="BQ132" s="35">
        <v>13776</v>
      </c>
      <c r="BR132" s="248">
        <f t="shared" si="635"/>
        <v>0.12255541069100384</v>
      </c>
      <c r="BS132" s="35">
        <v>10076</v>
      </c>
      <c r="BT132" s="248">
        <f t="shared" si="636"/>
        <v>5.5741827326068805E-2</v>
      </c>
      <c r="BU132" s="156">
        <v>1259</v>
      </c>
      <c r="BV132" s="244">
        <f t="shared" si="637"/>
        <v>0.21642512077294684</v>
      </c>
      <c r="BW132" s="35">
        <v>388327</v>
      </c>
      <c r="BX132" s="248">
        <f t="shared" si="638"/>
        <v>0.13900262805922514</v>
      </c>
      <c r="BY132" s="35">
        <v>187792</v>
      </c>
      <c r="BZ132" s="248">
        <f t="shared" si="639"/>
        <v>0.23696292246586359</v>
      </c>
      <c r="CA132" s="35">
        <v>62169</v>
      </c>
      <c r="CB132" s="248">
        <f t="shared" si="640"/>
        <v>8.6946639625148592E-2</v>
      </c>
      <c r="CC132" s="35">
        <v>38514</v>
      </c>
      <c r="CD132" s="248">
        <f t="shared" si="641"/>
        <v>8.5176523625707823E-2</v>
      </c>
      <c r="CE132" s="35">
        <v>96084</v>
      </c>
      <c r="CF132" s="248">
        <f t="shared" si="642"/>
        <v>3.1741259341981021E-2</v>
      </c>
      <c r="CG132" s="156">
        <v>1202</v>
      </c>
      <c r="CH132" s="244">
        <f t="shared" si="643"/>
        <v>0.13503305004721433</v>
      </c>
      <c r="CI132" s="35">
        <v>48272</v>
      </c>
      <c r="CJ132" s="248">
        <f t="shared" si="644"/>
        <v>4.6570115341254104E-2</v>
      </c>
      <c r="CK132" s="35">
        <v>15140</v>
      </c>
      <c r="CL132" s="248">
        <f t="shared" si="645"/>
        <v>6.5596846846846857E-2</v>
      </c>
      <c r="CM132" s="35">
        <v>22291</v>
      </c>
      <c r="CN132" s="248">
        <f t="shared" si="646"/>
        <v>0.25632643859550241</v>
      </c>
      <c r="CO132" s="35">
        <v>3996</v>
      </c>
      <c r="CP132" s="248">
        <f t="shared" si="647"/>
        <v>-6.7444574095682608E-2</v>
      </c>
      <c r="CQ132" s="35">
        <v>5110</v>
      </c>
      <c r="CR132" s="248">
        <f t="shared" si="648"/>
        <v>-0.40622821287473854</v>
      </c>
      <c r="CS132" s="156">
        <v>1449</v>
      </c>
      <c r="CT132" s="244">
        <f t="shared" si="649"/>
        <v>0.20951585976627718</v>
      </c>
      <c r="CU132" s="35">
        <v>41699</v>
      </c>
      <c r="CV132" s="248">
        <f t="shared" si="650"/>
        <v>3.3022841004806125E-2</v>
      </c>
      <c r="CW132" s="35">
        <v>11475</v>
      </c>
      <c r="CX132" s="248">
        <f t="shared" si="651"/>
        <v>0.10368375492930659</v>
      </c>
      <c r="CY132" s="35">
        <v>5708</v>
      </c>
      <c r="CZ132" s="248">
        <f t="shared" si="652"/>
        <v>-0.18561849051219859</v>
      </c>
      <c r="DA132" s="35">
        <v>5965</v>
      </c>
      <c r="DB132" s="248">
        <f t="shared" si="653"/>
        <v>1.4833472106577852</v>
      </c>
      <c r="DC132" s="35">
        <v>18280</v>
      </c>
      <c r="DD132" s="248">
        <f t="shared" si="654"/>
        <v>-9.7016399920964225E-2</v>
      </c>
      <c r="DE132" s="156">
        <v>72</v>
      </c>
      <c r="DF132" s="244">
        <f t="shared" si="655"/>
        <v>-0.4</v>
      </c>
      <c r="DG132" s="35">
        <v>27786</v>
      </c>
      <c r="DH132" s="248">
        <f t="shared" si="656"/>
        <v>-0.12150241866641376</v>
      </c>
      <c r="DI132" s="35">
        <v>4159</v>
      </c>
      <c r="DJ132" s="248">
        <f t="shared" si="657"/>
        <v>-0.24859981933152664</v>
      </c>
      <c r="DK132" s="35">
        <v>19010</v>
      </c>
      <c r="DL132" s="248">
        <f t="shared" si="658"/>
        <v>-9.3077620342540857E-2</v>
      </c>
      <c r="DM132" s="35">
        <v>2115</v>
      </c>
      <c r="DN132" s="248">
        <f t="shared" si="659"/>
        <v>-0.24786628733997151</v>
      </c>
      <c r="DO132" s="35">
        <v>2442</v>
      </c>
      <c r="DP132" s="248">
        <f t="shared" si="660"/>
        <v>0.11813186813186816</v>
      </c>
      <c r="DQ132" s="156">
        <v>52</v>
      </c>
      <c r="DR132" s="244">
        <f t="shared" si="661"/>
        <v>-0.58730158730158732</v>
      </c>
      <c r="DS132" s="35">
        <v>89114</v>
      </c>
      <c r="DT132" s="248">
        <f t="shared" si="662"/>
        <v>3.1400099535884962E-2</v>
      </c>
      <c r="DU132" s="35">
        <v>55736</v>
      </c>
      <c r="DV132" s="248">
        <f t="shared" si="663"/>
        <v>7.1269316521872739E-2</v>
      </c>
      <c r="DW132" s="35">
        <v>32439</v>
      </c>
      <c r="DX132" s="248">
        <f t="shared" si="664"/>
        <v>0.18037260752492545</v>
      </c>
      <c r="DY132" s="35">
        <v>13525</v>
      </c>
      <c r="DZ132" s="248">
        <f t="shared" si="665"/>
        <v>-8.6210391189784463E-2</v>
      </c>
      <c r="EA132" s="35">
        <v>10174</v>
      </c>
      <c r="EB132" s="248">
        <f t="shared" si="666"/>
        <v>-0.14005578564787424</v>
      </c>
      <c r="EC132" s="156">
        <v>864</v>
      </c>
      <c r="ED132" s="244">
        <f t="shared" si="667"/>
        <v>0.21178120617110796</v>
      </c>
    </row>
    <row r="133" spans="1:134" s="17" customFormat="1" outlineLevel="1" x14ac:dyDescent="0.25">
      <c r="A133" s="242"/>
      <c r="B133" s="34" t="s">
        <v>77</v>
      </c>
      <c r="C133" s="35">
        <v>984295</v>
      </c>
      <c r="D133" s="248">
        <f t="shared" si="602"/>
        <v>5.0119650022351081E-2</v>
      </c>
      <c r="E133" s="35">
        <v>379656</v>
      </c>
      <c r="F133" s="248">
        <f t="shared" si="603"/>
        <v>5.5632173680932429E-2</v>
      </c>
      <c r="G133" s="35">
        <v>235781</v>
      </c>
      <c r="H133" s="248">
        <f t="shared" si="604"/>
        <v>1.0699319404403607E-3</v>
      </c>
      <c r="I133" s="35">
        <v>168644</v>
      </c>
      <c r="J133" s="248">
        <f t="shared" si="605"/>
        <v>8.7345338723508581E-2</v>
      </c>
      <c r="K133" s="35">
        <v>187851</v>
      </c>
      <c r="L133" s="248">
        <f t="shared" si="606"/>
        <v>7.1917151441547311E-4</v>
      </c>
      <c r="M133" s="156">
        <v>13305</v>
      </c>
      <c r="N133" s="244">
        <f t="shared" si="607"/>
        <v>-0.26572847682119205</v>
      </c>
      <c r="O133" s="35">
        <v>843780</v>
      </c>
      <c r="P133" s="248">
        <f t="shared" si="608"/>
        <v>6.352835596651274E-2</v>
      </c>
      <c r="Q133" s="35">
        <v>328876</v>
      </c>
      <c r="R133" s="248">
        <f t="shared" si="609"/>
        <v>7.8731143787741154E-2</v>
      </c>
      <c r="S133" s="35">
        <v>188585</v>
      </c>
      <c r="T133" s="248">
        <f t="shared" si="610"/>
        <v>-6.8619396697000568E-3</v>
      </c>
      <c r="U133" s="35">
        <v>156200</v>
      </c>
      <c r="V133" s="248">
        <f t="shared" si="611"/>
        <v>0.1107555555555555</v>
      </c>
      <c r="W133" s="35">
        <v>160800</v>
      </c>
      <c r="X133" s="248">
        <f t="shared" si="612"/>
        <v>3.1128938684099605E-3</v>
      </c>
      <c r="Y133" s="156">
        <v>8101</v>
      </c>
      <c r="Z133" s="244">
        <f t="shared" si="613"/>
        <v>-0.4242768815293867</v>
      </c>
      <c r="AA133" s="35">
        <v>140516</v>
      </c>
      <c r="AB133" s="248">
        <f t="shared" si="614"/>
        <v>-2.3780907189851264E-2</v>
      </c>
      <c r="AC133" s="35">
        <v>50781</v>
      </c>
      <c r="AD133" s="248">
        <f t="shared" si="615"/>
        <v>-7.2916476494751303E-2</v>
      </c>
      <c r="AE133" s="35">
        <v>47196</v>
      </c>
      <c r="AF133" s="248">
        <f t="shared" si="616"/>
        <v>3.4070243859687599E-2</v>
      </c>
      <c r="AG133" s="35">
        <v>12444</v>
      </c>
      <c r="AH133" s="248">
        <f t="shared" si="617"/>
        <v>-0.14013266998341622</v>
      </c>
      <c r="AI133" s="35">
        <v>27051</v>
      </c>
      <c r="AJ133" s="248">
        <f t="shared" si="618"/>
        <v>-1.3277402881634148E-2</v>
      </c>
      <c r="AK133" s="156">
        <v>5204</v>
      </c>
      <c r="AL133" s="244">
        <f t="shared" si="619"/>
        <v>0.28525561867127691</v>
      </c>
      <c r="AM133" s="35">
        <v>213028</v>
      </c>
      <c r="AN133" s="248">
        <f t="shared" si="620"/>
        <v>5.9118909002321862E-2</v>
      </c>
      <c r="AO133" s="35">
        <v>50835</v>
      </c>
      <c r="AP133" s="248">
        <f t="shared" si="621"/>
        <v>-1.1592722128345168E-3</v>
      </c>
      <c r="AQ133" s="35">
        <v>55936</v>
      </c>
      <c r="AR133" s="248">
        <f t="shared" si="622"/>
        <v>-6.4255482878029957E-2</v>
      </c>
      <c r="AS133" s="35">
        <v>78764</v>
      </c>
      <c r="AT133" s="248">
        <f t="shared" si="623"/>
        <v>0.13486254394559394</v>
      </c>
      <c r="AU133" s="35">
        <v>22020</v>
      </c>
      <c r="AV133" s="248">
        <f t="shared" si="624"/>
        <v>-0.17301986705224026</v>
      </c>
      <c r="AW133" s="156">
        <v>3882</v>
      </c>
      <c r="AX133" s="244">
        <f t="shared" si="625"/>
        <v>-0.61556743909685085</v>
      </c>
      <c r="AY133" s="35">
        <v>25402</v>
      </c>
      <c r="AZ133" s="248">
        <f t="shared" si="626"/>
        <v>3.3736214544418663E-2</v>
      </c>
      <c r="BA133" s="35">
        <v>14241</v>
      </c>
      <c r="BB133" s="248">
        <f t="shared" si="627"/>
        <v>0.10105149219112408</v>
      </c>
      <c r="BC133" s="35">
        <v>6670</v>
      </c>
      <c r="BD133" s="248">
        <f t="shared" si="628"/>
        <v>-7.1935438987060007E-2</v>
      </c>
      <c r="BE133" s="35">
        <v>1072</v>
      </c>
      <c r="BF133" s="248">
        <f t="shared" si="629"/>
        <v>-0.18230358504958044</v>
      </c>
      <c r="BG133" s="35">
        <v>2898</v>
      </c>
      <c r="BH133" s="248">
        <f t="shared" si="630"/>
        <v>4.7722342733188761E-2</v>
      </c>
      <c r="BI133" s="156">
        <v>309</v>
      </c>
      <c r="BJ133" s="244">
        <f t="shared" si="631"/>
        <v>9.1872791519434616E-2</v>
      </c>
      <c r="BK133" s="35">
        <v>28584</v>
      </c>
      <c r="BL133" s="248">
        <f t="shared" si="632"/>
        <v>0.18576288061063639</v>
      </c>
      <c r="BM133" s="35">
        <v>13840</v>
      </c>
      <c r="BN133" s="248">
        <f t="shared" si="633"/>
        <v>0.22814801668293549</v>
      </c>
      <c r="BO133" s="35">
        <v>3203</v>
      </c>
      <c r="BP133" s="248">
        <f t="shared" si="634"/>
        <v>0.71283422459893053</v>
      </c>
      <c r="BQ133" s="35">
        <v>6135</v>
      </c>
      <c r="BR133" s="248">
        <f t="shared" si="635"/>
        <v>5.5211558307533437E-2</v>
      </c>
      <c r="BS133" s="35">
        <v>5026</v>
      </c>
      <c r="BT133" s="248">
        <f t="shared" si="636"/>
        <v>2.7391659852820993E-2</v>
      </c>
      <c r="BU133" s="156">
        <v>499</v>
      </c>
      <c r="BV133" s="244">
        <f t="shared" si="637"/>
        <v>0.27621483375959088</v>
      </c>
      <c r="BW133" s="35">
        <v>356275</v>
      </c>
      <c r="BX133" s="248">
        <f t="shared" si="638"/>
        <v>0.13093839873534252</v>
      </c>
      <c r="BY133" s="35">
        <v>163464</v>
      </c>
      <c r="BZ133" s="248">
        <f t="shared" si="639"/>
        <v>0.13795623994932016</v>
      </c>
      <c r="CA133" s="35">
        <v>55106</v>
      </c>
      <c r="CB133" s="248">
        <f t="shared" si="640"/>
        <v>3.3554025920438102E-2</v>
      </c>
      <c r="CC133" s="35">
        <v>44051</v>
      </c>
      <c r="CD133" s="248">
        <f t="shared" si="641"/>
        <v>0.55993484188533582</v>
      </c>
      <c r="CE133" s="35">
        <v>91907</v>
      </c>
      <c r="CF133" s="248">
        <f t="shared" si="642"/>
        <v>5.0017708416639106E-2</v>
      </c>
      <c r="CG133" s="156">
        <v>979</v>
      </c>
      <c r="CH133" s="244">
        <f t="shared" si="643"/>
        <v>0.19536019536019533</v>
      </c>
      <c r="CI133" s="35">
        <v>32338</v>
      </c>
      <c r="CJ133" s="248">
        <f t="shared" si="644"/>
        <v>-1.9228436248938441E-2</v>
      </c>
      <c r="CK133" s="35">
        <v>10241</v>
      </c>
      <c r="CL133" s="248">
        <f t="shared" si="645"/>
        <v>-8.8311225852399144E-2</v>
      </c>
      <c r="CM133" s="35">
        <v>14156</v>
      </c>
      <c r="CN133" s="248">
        <f t="shared" si="646"/>
        <v>5.9184436962214759E-2</v>
      </c>
      <c r="CO133" s="35">
        <v>2514</v>
      </c>
      <c r="CP133" s="248">
        <f t="shared" si="647"/>
        <v>-0.1094580233793836</v>
      </c>
      <c r="CQ133" s="35">
        <v>4140</v>
      </c>
      <c r="CR133" s="248">
        <f t="shared" si="648"/>
        <v>2.1786492374726851E-3</v>
      </c>
      <c r="CS133" s="156">
        <v>1064</v>
      </c>
      <c r="CT133" s="244">
        <f t="shared" si="649"/>
        <v>-0.12355848434925865</v>
      </c>
      <c r="CU133" s="35">
        <v>37576</v>
      </c>
      <c r="CV133" s="248">
        <f t="shared" si="650"/>
        <v>1.8930809225436995E-3</v>
      </c>
      <c r="CW133" s="35">
        <v>9271</v>
      </c>
      <c r="CX133" s="248">
        <f t="shared" si="651"/>
        <v>-3.0331555276644662E-2</v>
      </c>
      <c r="CY133" s="35">
        <v>5415</v>
      </c>
      <c r="CZ133" s="248">
        <f t="shared" si="652"/>
        <v>-0.1102530397633914</v>
      </c>
      <c r="DA133" s="35">
        <v>2402</v>
      </c>
      <c r="DB133" s="248">
        <f t="shared" si="653"/>
        <v>8.052181736392261E-2</v>
      </c>
      <c r="DC133" s="35">
        <v>20559</v>
      </c>
      <c r="DD133" s="248">
        <f t="shared" si="654"/>
        <v>4.2598509052183209E-2</v>
      </c>
      <c r="DE133" s="156">
        <v>19</v>
      </c>
      <c r="DF133" s="244" t="str">
        <f t="shared" si="655"/>
        <v>-</v>
      </c>
      <c r="DG133" s="35">
        <v>30552</v>
      </c>
      <c r="DH133" s="248">
        <f t="shared" si="656"/>
        <v>-0.11535788742182074</v>
      </c>
      <c r="DI133" s="35">
        <v>6899</v>
      </c>
      <c r="DJ133" s="248">
        <f t="shared" si="657"/>
        <v>-6.1941803514836691E-3</v>
      </c>
      <c r="DK133" s="35">
        <v>19577</v>
      </c>
      <c r="DL133" s="248">
        <f t="shared" si="658"/>
        <v>-0.12637779463608367</v>
      </c>
      <c r="DM133" s="35">
        <v>1823</v>
      </c>
      <c r="DN133" s="248">
        <f t="shared" si="659"/>
        <v>-0.29286268425135764</v>
      </c>
      <c r="DO133" s="35">
        <v>2106</v>
      </c>
      <c r="DP133" s="248">
        <f t="shared" si="660"/>
        <v>-0.17670054730258011</v>
      </c>
      <c r="DQ133" s="156">
        <v>130</v>
      </c>
      <c r="DR133" s="244">
        <f t="shared" si="661"/>
        <v>3.8148148148148149</v>
      </c>
      <c r="DS133" s="35">
        <v>69214</v>
      </c>
      <c r="DT133" s="248">
        <f t="shared" si="662"/>
        <v>-3.1768902566972068E-2</v>
      </c>
      <c r="DU133" s="35">
        <v>46885</v>
      </c>
      <c r="DV133" s="248">
        <f t="shared" si="663"/>
        <v>-9.4020705683498518E-3</v>
      </c>
      <c r="DW133" s="35">
        <v>24466</v>
      </c>
      <c r="DX133" s="248">
        <f t="shared" si="664"/>
        <v>9.5950546497043598E-2</v>
      </c>
      <c r="DY133" s="35">
        <v>10884</v>
      </c>
      <c r="DZ133" s="248">
        <f t="shared" si="665"/>
        <v>-0.41615706469262959</v>
      </c>
      <c r="EA133" s="35">
        <v>8765</v>
      </c>
      <c r="EB133" s="248">
        <f t="shared" si="666"/>
        <v>6.4230208839242353E-2</v>
      </c>
      <c r="EC133" s="156">
        <v>952</v>
      </c>
      <c r="ED133" s="244">
        <f t="shared" si="667"/>
        <v>-0.12580348943985309</v>
      </c>
    </row>
    <row r="134" spans="1:134" s="17" customFormat="1" outlineLevel="1" x14ac:dyDescent="0.25">
      <c r="A134" s="242"/>
      <c r="B134" s="34" t="s">
        <v>79</v>
      </c>
      <c r="C134" s="35">
        <v>1172455</v>
      </c>
      <c r="D134" s="248">
        <f t="shared" si="602"/>
        <v>4.2968388616485997E-2</v>
      </c>
      <c r="E134" s="35">
        <v>466315</v>
      </c>
      <c r="F134" s="248">
        <f t="shared" si="603"/>
        <v>5.6000416679876652E-2</v>
      </c>
      <c r="G134" s="35">
        <v>312854</v>
      </c>
      <c r="H134" s="248">
        <f t="shared" si="604"/>
        <v>8.4224844556328726E-3</v>
      </c>
      <c r="I134" s="35">
        <v>175376</v>
      </c>
      <c r="J134" s="248">
        <f t="shared" si="605"/>
        <v>6.472391706887648E-2</v>
      </c>
      <c r="K134" s="35">
        <v>223433</v>
      </c>
      <c r="L134" s="248">
        <f t="shared" si="606"/>
        <v>4.1043872073952548E-2</v>
      </c>
      <c r="M134" s="156">
        <v>20315</v>
      </c>
      <c r="N134" s="244">
        <f t="shared" si="607"/>
        <v>-0.1661193662260898</v>
      </c>
      <c r="O134" s="35">
        <v>1066180</v>
      </c>
      <c r="P134" s="248">
        <f t="shared" si="608"/>
        <v>5.1333074324390937E-2</v>
      </c>
      <c r="Q134" s="35">
        <v>424592</v>
      </c>
      <c r="R134" s="248">
        <f t="shared" si="609"/>
        <v>6.3042672728911509E-2</v>
      </c>
      <c r="S134" s="35">
        <v>276722</v>
      </c>
      <c r="T134" s="248">
        <f t="shared" si="610"/>
        <v>7.6138527697164893E-3</v>
      </c>
      <c r="U134" s="35">
        <v>165789</v>
      </c>
      <c r="V134" s="248">
        <f t="shared" si="611"/>
        <v>7.4723522319171343E-2</v>
      </c>
      <c r="W134" s="35">
        <v>202226</v>
      </c>
      <c r="X134" s="248">
        <f t="shared" si="612"/>
        <v>4.652342213666194E-2</v>
      </c>
      <c r="Y134" s="156">
        <v>16810</v>
      </c>
      <c r="Z134" s="244">
        <f t="shared" si="613"/>
        <v>-0.22847438957224164</v>
      </c>
      <c r="AA134" s="35">
        <v>106275</v>
      </c>
      <c r="AB134" s="248">
        <f t="shared" si="614"/>
        <v>-3.4127056257384325E-2</v>
      </c>
      <c r="AC134" s="35">
        <v>41724</v>
      </c>
      <c r="AD134" s="248">
        <f t="shared" si="615"/>
        <v>-1.0670081092616357E-2</v>
      </c>
      <c r="AE134" s="35">
        <v>36132</v>
      </c>
      <c r="AF134" s="248">
        <f t="shared" si="616"/>
        <v>1.465880370682382E-2</v>
      </c>
      <c r="AG134" s="35">
        <v>9587</v>
      </c>
      <c r="AH134" s="248">
        <f t="shared" si="617"/>
        <v>-8.2847029560891627E-2</v>
      </c>
      <c r="AI134" s="35">
        <v>21207</v>
      </c>
      <c r="AJ134" s="248">
        <f t="shared" si="618"/>
        <v>-8.4626893585187934E-3</v>
      </c>
      <c r="AK134" s="156">
        <v>3505</v>
      </c>
      <c r="AL134" s="244">
        <f t="shared" si="619"/>
        <v>0.36169386169386164</v>
      </c>
      <c r="AM134" s="35">
        <v>236429</v>
      </c>
      <c r="AN134" s="248">
        <f t="shared" si="620"/>
        <v>2.1556342896646985E-2</v>
      </c>
      <c r="AO134" s="35">
        <v>55725</v>
      </c>
      <c r="AP134" s="248">
        <f t="shared" si="621"/>
        <v>-0.15446475988164787</v>
      </c>
      <c r="AQ134" s="35">
        <v>65761</v>
      </c>
      <c r="AR134" s="248">
        <f t="shared" si="622"/>
        <v>-7.0988613567654624E-2</v>
      </c>
      <c r="AS134" s="35">
        <v>81456</v>
      </c>
      <c r="AT134" s="248">
        <f t="shared" si="623"/>
        <v>0.11082927627541617</v>
      </c>
      <c r="AU134" s="35">
        <v>32169</v>
      </c>
      <c r="AV134" s="248">
        <f t="shared" si="624"/>
        <v>-0.13396150222102576</v>
      </c>
      <c r="AW134" s="156">
        <v>7806</v>
      </c>
      <c r="AX134" s="244">
        <f t="shared" si="625"/>
        <v>-0.5371753824261829</v>
      </c>
      <c r="AY134" s="35">
        <v>27714</v>
      </c>
      <c r="AZ134" s="248">
        <f t="shared" si="626"/>
        <v>6.99146816971008E-2</v>
      </c>
      <c r="BA134" s="35">
        <v>16466</v>
      </c>
      <c r="BB134" s="248">
        <f t="shared" si="627"/>
        <v>0.24065702230259189</v>
      </c>
      <c r="BC134" s="35">
        <v>6876</v>
      </c>
      <c r="BD134" s="248">
        <f t="shared" si="628"/>
        <v>-9.2516827240332611E-2</v>
      </c>
      <c r="BE134" s="35">
        <v>997</v>
      </c>
      <c r="BF134" s="248">
        <f t="shared" si="629"/>
        <v>-0.38759213759213762</v>
      </c>
      <c r="BG134" s="35">
        <v>2746</v>
      </c>
      <c r="BH134" s="248">
        <f t="shared" si="630"/>
        <v>-6.6303978238694272E-2</v>
      </c>
      <c r="BI134" s="156">
        <v>532</v>
      </c>
      <c r="BJ134" s="244">
        <f t="shared" si="631"/>
        <v>-3.4482758620689613E-2</v>
      </c>
      <c r="BK134" s="35">
        <v>38671</v>
      </c>
      <c r="BL134" s="248">
        <f t="shared" si="632"/>
        <v>0.2827478687763294</v>
      </c>
      <c r="BM134" s="35">
        <v>18891</v>
      </c>
      <c r="BN134" s="248">
        <f t="shared" si="633"/>
        <v>0.49560604861056134</v>
      </c>
      <c r="BO134" s="35">
        <v>4651</v>
      </c>
      <c r="BP134" s="248">
        <f t="shared" si="634"/>
        <v>0.55188521855188521</v>
      </c>
      <c r="BQ134" s="35">
        <v>7200</v>
      </c>
      <c r="BR134" s="248">
        <f t="shared" si="635"/>
        <v>0.1830430496220834</v>
      </c>
      <c r="BS134" s="35">
        <v>7421</v>
      </c>
      <c r="BT134" s="248">
        <f t="shared" si="636"/>
        <v>-6.7244846656611346E-2</v>
      </c>
      <c r="BU134" s="156">
        <v>640</v>
      </c>
      <c r="BV134" s="244">
        <f t="shared" si="637"/>
        <v>0.36752136752136755</v>
      </c>
      <c r="BW134" s="35">
        <v>399908</v>
      </c>
      <c r="BX134" s="248">
        <f t="shared" si="638"/>
        <v>0.12321087518256379</v>
      </c>
      <c r="BY134" s="35">
        <v>199731</v>
      </c>
      <c r="BZ134" s="248">
        <f t="shared" si="639"/>
        <v>0.14847334828359493</v>
      </c>
      <c r="CA134" s="35">
        <v>54728</v>
      </c>
      <c r="CB134" s="248">
        <f t="shared" si="640"/>
        <v>0.10713707719695753</v>
      </c>
      <c r="CC134" s="35">
        <v>41967</v>
      </c>
      <c r="CD134" s="248">
        <f t="shared" si="641"/>
        <v>0.20594827586206899</v>
      </c>
      <c r="CE134" s="35">
        <v>106919</v>
      </c>
      <c r="CF134" s="248">
        <f t="shared" si="642"/>
        <v>0.14520897153017298</v>
      </c>
      <c r="CG134" s="156">
        <v>2118</v>
      </c>
      <c r="CH134" s="244">
        <f t="shared" si="643"/>
        <v>0.56541019955654104</v>
      </c>
      <c r="CI134" s="35">
        <v>45384</v>
      </c>
      <c r="CJ134" s="248">
        <f t="shared" si="644"/>
        <v>3.519536506922738E-2</v>
      </c>
      <c r="CK134" s="35">
        <v>15117</v>
      </c>
      <c r="CL134" s="248">
        <f t="shared" si="645"/>
        <v>8.0094312660760281E-2</v>
      </c>
      <c r="CM134" s="35">
        <v>18142</v>
      </c>
      <c r="CN134" s="248">
        <f t="shared" si="646"/>
        <v>-5.5202583064264177E-2</v>
      </c>
      <c r="CO134" s="35">
        <v>3862</v>
      </c>
      <c r="CP134" s="248">
        <f t="shared" si="647"/>
        <v>-4.3349021550656452E-2</v>
      </c>
      <c r="CQ134" s="35">
        <v>7152</v>
      </c>
      <c r="CR134" s="248">
        <f t="shared" si="648"/>
        <v>0.33857383492419979</v>
      </c>
      <c r="CS134" s="156">
        <v>1421</v>
      </c>
      <c r="CT134" s="244">
        <f t="shared" si="649"/>
        <v>0.18023255813953498</v>
      </c>
      <c r="CU134" s="35">
        <v>37189</v>
      </c>
      <c r="CV134" s="248">
        <f t="shared" si="650"/>
        <v>-2.8830334525892454E-2</v>
      </c>
      <c r="CW134" s="35">
        <v>9429</v>
      </c>
      <c r="CX134" s="248">
        <f t="shared" si="651"/>
        <v>-8.8016249153689885E-2</v>
      </c>
      <c r="CY134" s="35">
        <v>5089</v>
      </c>
      <c r="CZ134" s="248">
        <f t="shared" si="652"/>
        <v>1.881881881881875E-2</v>
      </c>
      <c r="DA134" s="35">
        <v>3489</v>
      </c>
      <c r="DB134" s="248">
        <f t="shared" si="653"/>
        <v>0.33473603672532515</v>
      </c>
      <c r="DC134" s="35">
        <v>18802</v>
      </c>
      <c r="DD134" s="248">
        <f t="shared" si="654"/>
        <v>-7.8197774182477864E-2</v>
      </c>
      <c r="DE134" s="156">
        <v>0</v>
      </c>
      <c r="DF134" s="244" t="str">
        <f t="shared" si="655"/>
        <v>-</v>
      </c>
      <c r="DG134" s="35">
        <v>148817</v>
      </c>
      <c r="DH134" s="248">
        <f t="shared" si="656"/>
        <v>-6.8175698944929697E-2</v>
      </c>
      <c r="DI134" s="35">
        <v>40816</v>
      </c>
      <c r="DJ134" s="248">
        <f t="shared" si="657"/>
        <v>-0.17804136375536184</v>
      </c>
      <c r="DK134" s="35">
        <v>86635</v>
      </c>
      <c r="DL134" s="248">
        <f t="shared" si="658"/>
        <v>-8.0151142153775945E-3</v>
      </c>
      <c r="DM134" s="35">
        <v>8102</v>
      </c>
      <c r="DN134" s="248">
        <f t="shared" si="659"/>
        <v>3.7653688524590168E-2</v>
      </c>
      <c r="DO134" s="35">
        <v>13045</v>
      </c>
      <c r="DP134" s="248">
        <f t="shared" si="660"/>
        <v>-9.0814050738778906E-2</v>
      </c>
      <c r="DQ134" s="156">
        <v>196</v>
      </c>
      <c r="DR134" s="244">
        <f t="shared" si="661"/>
        <v>0.88461538461538458</v>
      </c>
      <c r="DS134" s="35">
        <v>70208</v>
      </c>
      <c r="DT134" s="248">
        <f t="shared" si="662"/>
        <v>-6.0451617470093089E-3</v>
      </c>
      <c r="DU134" s="35">
        <v>55772</v>
      </c>
      <c r="DV134" s="248">
        <f t="shared" si="663"/>
        <v>0.10457102115186556</v>
      </c>
      <c r="DW134" s="35">
        <v>29606</v>
      </c>
      <c r="DX134" s="248">
        <f t="shared" si="664"/>
        <v>4.1767831380414622E-2</v>
      </c>
      <c r="DY134" s="35">
        <v>12552</v>
      </c>
      <c r="DZ134" s="248">
        <f t="shared" si="665"/>
        <v>-0.22480237154150196</v>
      </c>
      <c r="EA134" s="35">
        <v>10971</v>
      </c>
      <c r="EB134" s="248">
        <f t="shared" si="666"/>
        <v>0.23062254627033085</v>
      </c>
      <c r="EC134" s="156">
        <v>3838</v>
      </c>
      <c r="ED134" s="244">
        <f t="shared" si="667"/>
        <v>2.8</v>
      </c>
    </row>
    <row r="135" spans="1:134" s="17" customFormat="1" outlineLevel="1" x14ac:dyDescent="0.25">
      <c r="A135" s="242"/>
      <c r="B135" s="34" t="s">
        <v>81</v>
      </c>
      <c r="C135" s="35">
        <v>1132574</v>
      </c>
      <c r="D135" s="248">
        <f t="shared" si="602"/>
        <v>-3.239492452746362E-2</v>
      </c>
      <c r="E135" s="35">
        <v>457341</v>
      </c>
      <c r="F135" s="248">
        <f t="shared" si="603"/>
        <v>-5.1511990360426307E-2</v>
      </c>
      <c r="G135" s="35">
        <v>355290</v>
      </c>
      <c r="H135" s="248">
        <f t="shared" si="604"/>
        <v>-3.0938295243472358E-2</v>
      </c>
      <c r="I135" s="35">
        <v>160668</v>
      </c>
      <c r="J135" s="248">
        <f t="shared" si="605"/>
        <v>-6.1414526144840886E-2</v>
      </c>
      <c r="K135" s="35">
        <v>212010</v>
      </c>
      <c r="L135" s="248">
        <f t="shared" si="606"/>
        <v>-4.7450027182337373E-2</v>
      </c>
      <c r="M135" s="156">
        <v>36336</v>
      </c>
      <c r="N135" s="244">
        <f t="shared" si="607"/>
        <v>-0.13934484473815112</v>
      </c>
      <c r="O135" s="35">
        <v>1035241</v>
      </c>
      <c r="P135" s="248">
        <f t="shared" si="608"/>
        <v>-3.3386616968472449E-2</v>
      </c>
      <c r="Q135" s="35">
        <v>414509</v>
      </c>
      <c r="R135" s="248">
        <f t="shared" si="609"/>
        <v>-5.3260641165023714E-2</v>
      </c>
      <c r="S135" s="35">
        <v>322536</v>
      </c>
      <c r="T135" s="248">
        <f t="shared" si="610"/>
        <v>-5.1158193253825868E-2</v>
      </c>
      <c r="U135" s="35">
        <v>153593</v>
      </c>
      <c r="V135" s="248">
        <f t="shared" si="611"/>
        <v>-6.1712330859219899E-2</v>
      </c>
      <c r="W135" s="35">
        <v>192206</v>
      </c>
      <c r="X135" s="248">
        <f t="shared" si="612"/>
        <v>-2.5339371104902031E-2</v>
      </c>
      <c r="Y135" s="156">
        <v>33599</v>
      </c>
      <c r="Z135" s="244">
        <f t="shared" si="613"/>
        <v>-0.15442305272429846</v>
      </c>
      <c r="AA135" s="35">
        <v>97333</v>
      </c>
      <c r="AB135" s="248">
        <f t="shared" si="614"/>
        <v>-2.1710070055179775E-2</v>
      </c>
      <c r="AC135" s="35">
        <v>42833</v>
      </c>
      <c r="AD135" s="248">
        <f t="shared" si="615"/>
        <v>-3.4226962188000254E-2</v>
      </c>
      <c r="AE135" s="35">
        <v>32754</v>
      </c>
      <c r="AF135" s="248">
        <f t="shared" si="616"/>
        <v>0.22646596270501007</v>
      </c>
      <c r="AG135" s="35">
        <v>7075</v>
      </c>
      <c r="AH135" s="248">
        <f t="shared" si="617"/>
        <v>-5.4902484637990967E-2</v>
      </c>
      <c r="AI135" s="35">
        <v>19804</v>
      </c>
      <c r="AJ135" s="248">
        <f t="shared" si="618"/>
        <v>-0.21933144118574577</v>
      </c>
      <c r="AK135" s="156">
        <v>2737</v>
      </c>
      <c r="AL135" s="244">
        <f t="shared" si="619"/>
        <v>0.10185185185185186</v>
      </c>
      <c r="AM135" s="35">
        <v>276511</v>
      </c>
      <c r="AN135" s="248">
        <f t="shared" si="620"/>
        <v>-5.0612527982640487E-2</v>
      </c>
      <c r="AO135" s="35">
        <v>90727</v>
      </c>
      <c r="AP135" s="248">
        <f t="shared" si="621"/>
        <v>-0.11583327648543562</v>
      </c>
      <c r="AQ135" s="35">
        <v>97232</v>
      </c>
      <c r="AR135" s="248">
        <f t="shared" si="622"/>
        <v>-3.9029066722013006E-2</v>
      </c>
      <c r="AS135" s="35">
        <v>80534</v>
      </c>
      <c r="AT135" s="248">
        <f t="shared" si="623"/>
        <v>-0.16150594506798821</v>
      </c>
      <c r="AU135" s="35">
        <v>54948</v>
      </c>
      <c r="AV135" s="248">
        <f t="shared" si="624"/>
        <v>-0.13236803461180147</v>
      </c>
      <c r="AW135" s="156">
        <v>24013</v>
      </c>
      <c r="AX135" s="244">
        <f t="shared" si="625"/>
        <v>-0.2465800702811245</v>
      </c>
      <c r="AY135" s="35">
        <v>29037</v>
      </c>
      <c r="AZ135" s="248">
        <f t="shared" si="626"/>
        <v>5.0010848340203973E-2</v>
      </c>
      <c r="BA135" s="35">
        <v>16684</v>
      </c>
      <c r="BB135" s="248">
        <f t="shared" si="627"/>
        <v>5.0894431846812749E-2</v>
      </c>
      <c r="BC135" s="35">
        <v>7282</v>
      </c>
      <c r="BD135" s="248">
        <f t="shared" si="628"/>
        <v>4.46133983646535E-2</v>
      </c>
      <c r="BE135" s="35">
        <v>757</v>
      </c>
      <c r="BF135" s="248">
        <f t="shared" si="629"/>
        <v>-0.43717472118959111</v>
      </c>
      <c r="BG135" s="35">
        <v>3596</v>
      </c>
      <c r="BH135" s="248">
        <f t="shared" si="630"/>
        <v>0.33185185185185184</v>
      </c>
      <c r="BI135" s="156">
        <v>511</v>
      </c>
      <c r="BJ135" s="244">
        <f t="shared" si="631"/>
        <v>-0.32674571805006591</v>
      </c>
      <c r="BK135" s="35">
        <v>23147</v>
      </c>
      <c r="BL135" s="248">
        <f t="shared" si="632"/>
        <v>0.14125825855438312</v>
      </c>
      <c r="BM135" s="35">
        <v>12784</v>
      </c>
      <c r="BN135" s="248">
        <f t="shared" si="633"/>
        <v>0.37907227615965478</v>
      </c>
      <c r="BO135" s="35">
        <v>3008</v>
      </c>
      <c r="BP135" s="248">
        <f t="shared" si="634"/>
        <v>-8.737864077669899E-2</v>
      </c>
      <c r="BQ135" s="35">
        <v>3310</v>
      </c>
      <c r="BR135" s="248">
        <f t="shared" si="635"/>
        <v>1.6897081413210335E-2</v>
      </c>
      <c r="BS135" s="35">
        <v>3939</v>
      </c>
      <c r="BT135" s="248">
        <f t="shared" si="636"/>
        <v>-0.10456922027733573</v>
      </c>
      <c r="BU135" s="156">
        <v>304</v>
      </c>
      <c r="BV135" s="244">
        <f t="shared" si="637"/>
        <v>0.6983240223463687</v>
      </c>
      <c r="BW135" s="35">
        <v>292423</v>
      </c>
      <c r="BX135" s="248">
        <f t="shared" si="638"/>
        <v>7.6081525765381297E-3</v>
      </c>
      <c r="BY135" s="35">
        <v>140123</v>
      </c>
      <c r="BZ135" s="248">
        <f t="shared" si="639"/>
        <v>-5.1646655928096696E-2</v>
      </c>
      <c r="CA135" s="35">
        <v>37262</v>
      </c>
      <c r="CB135" s="248">
        <f t="shared" si="640"/>
        <v>-5.6325939436208117E-4</v>
      </c>
      <c r="CC135" s="35">
        <v>36563</v>
      </c>
      <c r="CD135" s="248">
        <f t="shared" si="641"/>
        <v>0.26572506663897255</v>
      </c>
      <c r="CE135" s="35">
        <v>76853</v>
      </c>
      <c r="CF135" s="248">
        <f t="shared" si="642"/>
        <v>5.4861644888547278E-2</v>
      </c>
      <c r="CG135" s="156">
        <v>3681</v>
      </c>
      <c r="CH135" s="244">
        <f t="shared" si="643"/>
        <v>1.160211267605634</v>
      </c>
      <c r="CI135" s="35">
        <v>36698</v>
      </c>
      <c r="CJ135" s="248">
        <f t="shared" si="644"/>
        <v>-3.1075907590759067E-2</v>
      </c>
      <c r="CK135" s="35">
        <v>11085</v>
      </c>
      <c r="CL135" s="248">
        <f t="shared" si="645"/>
        <v>-0.10597628841035567</v>
      </c>
      <c r="CM135" s="35">
        <v>13912</v>
      </c>
      <c r="CN135" s="248">
        <f t="shared" si="646"/>
        <v>-7.5184471182609847E-2</v>
      </c>
      <c r="CO135" s="35">
        <v>3970</v>
      </c>
      <c r="CP135" s="248">
        <f t="shared" si="647"/>
        <v>0.11235640235360034</v>
      </c>
      <c r="CQ135" s="35">
        <v>6711</v>
      </c>
      <c r="CR135" s="248">
        <f t="shared" si="648"/>
        <v>0.1653064768188921</v>
      </c>
      <c r="CS135" s="156">
        <v>1552</v>
      </c>
      <c r="CT135" s="244">
        <f t="shared" si="649"/>
        <v>1.290322580645098E-3</v>
      </c>
      <c r="CU135" s="35">
        <v>24417</v>
      </c>
      <c r="CV135" s="248">
        <f t="shared" si="650"/>
        <v>-9.050324675324628E-3</v>
      </c>
      <c r="CW135" s="35">
        <v>6354</v>
      </c>
      <c r="CX135" s="248">
        <f t="shared" si="651"/>
        <v>-0.16995427824951015</v>
      </c>
      <c r="CY135" s="35">
        <v>2541</v>
      </c>
      <c r="CZ135" s="248">
        <f t="shared" si="652"/>
        <v>-0.24419988102320045</v>
      </c>
      <c r="DA135" s="35">
        <v>2360</v>
      </c>
      <c r="DB135" s="248">
        <f t="shared" si="653"/>
        <v>0.58389261744966436</v>
      </c>
      <c r="DC135" s="35">
        <v>13075</v>
      </c>
      <c r="DD135" s="248">
        <f t="shared" si="654"/>
        <v>9.5058626465661655E-2</v>
      </c>
      <c r="DE135" s="156">
        <v>79</v>
      </c>
      <c r="DF135" s="244">
        <f t="shared" si="655"/>
        <v>0.19696969696969702</v>
      </c>
      <c r="DG135" s="35">
        <v>240464</v>
      </c>
      <c r="DH135" s="248">
        <f t="shared" si="656"/>
        <v>-0.11380061398303987</v>
      </c>
      <c r="DI135" s="35">
        <v>77870</v>
      </c>
      <c r="DJ135" s="248">
        <f t="shared" si="657"/>
        <v>-0.10586749339763468</v>
      </c>
      <c r="DK135" s="35">
        <v>132373</v>
      </c>
      <c r="DL135" s="248">
        <f t="shared" si="658"/>
        <v>-8.560711769338103E-2</v>
      </c>
      <c r="DM135" s="35">
        <v>11636</v>
      </c>
      <c r="DN135" s="248">
        <f t="shared" si="659"/>
        <v>-0.10299105766265804</v>
      </c>
      <c r="DO135" s="35">
        <v>19008</v>
      </c>
      <c r="DP135" s="248">
        <f t="shared" si="660"/>
        <v>-0.23708609271523173</v>
      </c>
      <c r="DQ135" s="156">
        <v>269</v>
      </c>
      <c r="DR135" s="244">
        <f t="shared" si="661"/>
        <v>0.22272727272727266</v>
      </c>
      <c r="DS135" s="35">
        <v>61935</v>
      </c>
      <c r="DT135" s="248">
        <f t="shared" si="662"/>
        <v>-4.1669245528254018E-2</v>
      </c>
      <c r="DU135" s="35">
        <v>45132</v>
      </c>
      <c r="DV135" s="248">
        <f t="shared" si="663"/>
        <v>-7.3461487705098749E-3</v>
      </c>
      <c r="DW135" s="35">
        <v>23709</v>
      </c>
      <c r="DX135" s="248">
        <f t="shared" si="664"/>
        <v>-4.7852915249968486E-3</v>
      </c>
      <c r="DY135" s="35">
        <v>10193</v>
      </c>
      <c r="DZ135" s="248">
        <f t="shared" si="665"/>
        <v>-0.13435244161358806</v>
      </c>
      <c r="EA135" s="35">
        <v>11705</v>
      </c>
      <c r="EB135" s="248">
        <f t="shared" si="666"/>
        <v>0.27477673709431505</v>
      </c>
      <c r="EC135" s="156">
        <v>3073</v>
      </c>
      <c r="ED135" s="244">
        <f t="shared" si="667"/>
        <v>-5.8805513016845334E-2</v>
      </c>
    </row>
    <row r="136" spans="1:134" s="17" customFormat="1" outlineLevel="1" x14ac:dyDescent="0.25">
      <c r="A136" s="242"/>
      <c r="B136" s="34" t="s">
        <v>83</v>
      </c>
      <c r="C136" s="35">
        <v>1125033</v>
      </c>
      <c r="D136" s="248">
        <f t="shared" si="602"/>
        <v>-2.5098007272122302E-2</v>
      </c>
      <c r="E136" s="35">
        <v>479626</v>
      </c>
      <c r="F136" s="248">
        <f t="shared" si="603"/>
        <v>6.9766514172699967E-3</v>
      </c>
      <c r="G136" s="35">
        <v>367786</v>
      </c>
      <c r="H136" s="248">
        <f t="shared" si="604"/>
        <v>-2.1059467976938917E-2</v>
      </c>
      <c r="I136" s="35">
        <v>182854</v>
      </c>
      <c r="J136" s="248">
        <f t="shared" si="605"/>
        <v>8.5921632439751594E-2</v>
      </c>
      <c r="K136" s="35">
        <v>221861</v>
      </c>
      <c r="L136" s="248">
        <f t="shared" si="606"/>
        <v>1.0949703360096263E-2</v>
      </c>
      <c r="M136" s="156">
        <v>55033</v>
      </c>
      <c r="N136" s="244">
        <f t="shared" si="607"/>
        <v>0.33029563199497214</v>
      </c>
      <c r="O136" s="35">
        <v>1022615</v>
      </c>
      <c r="P136" s="248">
        <f t="shared" si="608"/>
        <v>-2.0301665251972079E-2</v>
      </c>
      <c r="Q136" s="35">
        <v>431495</v>
      </c>
      <c r="R136" s="248">
        <f t="shared" si="609"/>
        <v>3.2387666181510344E-3</v>
      </c>
      <c r="S136" s="35">
        <v>338751</v>
      </c>
      <c r="T136" s="248">
        <f t="shared" si="610"/>
        <v>2.3286503887987031E-3</v>
      </c>
      <c r="U136" s="35">
        <v>174235</v>
      </c>
      <c r="V136" s="248">
        <f t="shared" si="611"/>
        <v>9.3719594488559599E-2</v>
      </c>
      <c r="W136" s="35">
        <v>203696</v>
      </c>
      <c r="X136" s="248">
        <f t="shared" si="612"/>
        <v>7.5780059753467466E-3</v>
      </c>
      <c r="Y136" s="156">
        <v>51654</v>
      </c>
      <c r="Z136" s="244">
        <f t="shared" si="613"/>
        <v>0.33019159456118663</v>
      </c>
      <c r="AA136" s="35">
        <v>102418</v>
      </c>
      <c r="AB136" s="248">
        <f t="shared" si="614"/>
        <v>-7.0532716217442615E-2</v>
      </c>
      <c r="AC136" s="35">
        <v>48131</v>
      </c>
      <c r="AD136" s="248">
        <f t="shared" si="615"/>
        <v>4.1773987576026572E-2</v>
      </c>
      <c r="AE136" s="35">
        <v>29035</v>
      </c>
      <c r="AF136" s="248">
        <f t="shared" si="616"/>
        <v>-0.23053479620501405</v>
      </c>
      <c r="AG136" s="35">
        <v>8618</v>
      </c>
      <c r="AH136" s="248">
        <f t="shared" si="617"/>
        <v>-5.0985574275960843E-2</v>
      </c>
      <c r="AI136" s="35">
        <v>18165</v>
      </c>
      <c r="AJ136" s="248">
        <f t="shared" si="618"/>
        <v>5.0303555941023426E-2</v>
      </c>
      <c r="AK136" s="156">
        <v>3379</v>
      </c>
      <c r="AL136" s="244">
        <f t="shared" si="619"/>
        <v>0.3318880567599527</v>
      </c>
      <c r="AM136" s="35">
        <v>258506</v>
      </c>
      <c r="AN136" s="248">
        <f t="shared" si="620"/>
        <v>-2.3366869292873571E-2</v>
      </c>
      <c r="AO136" s="35">
        <v>108281</v>
      </c>
      <c r="AP136" s="248">
        <f t="shared" si="621"/>
        <v>3.6737390371873957E-2</v>
      </c>
      <c r="AQ136" s="35">
        <v>102055</v>
      </c>
      <c r="AR136" s="248">
        <f t="shared" si="622"/>
        <v>-3.5797966819092197E-2</v>
      </c>
      <c r="AS136" s="35">
        <v>92670</v>
      </c>
      <c r="AT136" s="248">
        <f t="shared" si="623"/>
        <v>0.20750537494299293</v>
      </c>
      <c r="AU136" s="35">
        <v>69371</v>
      </c>
      <c r="AV136" s="248">
        <f t="shared" si="624"/>
        <v>3.2076173473183145E-2</v>
      </c>
      <c r="AW136" s="156">
        <v>39481</v>
      </c>
      <c r="AX136" s="244">
        <f t="shared" si="625"/>
        <v>0.24490761178028642</v>
      </c>
      <c r="AY136" s="35">
        <v>30193</v>
      </c>
      <c r="AZ136" s="248">
        <f t="shared" si="626"/>
        <v>3.1816007108194988E-2</v>
      </c>
      <c r="BA136" s="35">
        <v>18741</v>
      </c>
      <c r="BB136" s="248">
        <f t="shared" si="627"/>
        <v>6.9691780821917737E-2</v>
      </c>
      <c r="BC136" s="35">
        <v>6587</v>
      </c>
      <c r="BD136" s="248">
        <f t="shared" si="628"/>
        <v>-0.10829836198727494</v>
      </c>
      <c r="BE136" s="35">
        <v>1164</v>
      </c>
      <c r="BF136" s="248">
        <f t="shared" si="629"/>
        <v>-0.13649851632047483</v>
      </c>
      <c r="BG136" s="35">
        <v>3139</v>
      </c>
      <c r="BH136" s="248">
        <f t="shared" si="630"/>
        <v>0.23388364779874204</v>
      </c>
      <c r="BI136" s="156">
        <v>431</v>
      </c>
      <c r="BJ136" s="244">
        <f t="shared" si="631"/>
        <v>-0.25432525951557095</v>
      </c>
      <c r="BK136" s="35">
        <v>32802</v>
      </c>
      <c r="BL136" s="248">
        <f t="shared" si="632"/>
        <v>4.8020703536854281E-2</v>
      </c>
      <c r="BM136" s="35">
        <v>13458</v>
      </c>
      <c r="BN136" s="248">
        <f t="shared" si="633"/>
        <v>0.13963925819290379</v>
      </c>
      <c r="BO136" s="35">
        <v>5468</v>
      </c>
      <c r="BP136" s="248">
        <f t="shared" si="634"/>
        <v>0.24840182648401821</v>
      </c>
      <c r="BQ136" s="35">
        <v>7864</v>
      </c>
      <c r="BR136" s="248">
        <f t="shared" si="635"/>
        <v>-1.9206784734347671E-2</v>
      </c>
      <c r="BS136" s="35">
        <v>6201</v>
      </c>
      <c r="BT136" s="248">
        <f t="shared" si="636"/>
        <v>-0.17463064022361241</v>
      </c>
      <c r="BU136" s="156">
        <v>318</v>
      </c>
      <c r="BV136" s="244">
        <f t="shared" si="637"/>
        <v>-0.29955947136563876</v>
      </c>
      <c r="BW136" s="35">
        <v>288717</v>
      </c>
      <c r="BX136" s="248">
        <f t="shared" si="638"/>
        <v>2.3550557655083404E-2</v>
      </c>
      <c r="BY136" s="35">
        <v>141472</v>
      </c>
      <c r="BZ136" s="248">
        <f t="shared" si="639"/>
        <v>8.101169099105987E-2</v>
      </c>
      <c r="CA136" s="35">
        <v>39112</v>
      </c>
      <c r="CB136" s="248">
        <f t="shared" si="640"/>
        <v>-9.0952851460566198E-3</v>
      </c>
      <c r="CC136" s="35">
        <v>33754</v>
      </c>
      <c r="CD136" s="248">
        <f t="shared" si="641"/>
        <v>0.10890633726469323</v>
      </c>
      <c r="CE136" s="35">
        <v>76890</v>
      </c>
      <c r="CF136" s="248">
        <f t="shared" si="642"/>
        <v>-6.7303096459159217E-3</v>
      </c>
      <c r="CG136" s="156">
        <v>5615</v>
      </c>
      <c r="CH136" s="244">
        <f t="shared" si="643"/>
        <v>2.1957882754695506</v>
      </c>
      <c r="CI136" s="35">
        <v>41368</v>
      </c>
      <c r="CJ136" s="248">
        <f t="shared" si="644"/>
        <v>-2.113059321833366E-2</v>
      </c>
      <c r="CK136" s="35">
        <v>13503</v>
      </c>
      <c r="CL136" s="248">
        <f t="shared" si="645"/>
        <v>3.8658835774292299E-3</v>
      </c>
      <c r="CM136" s="35">
        <v>16561</v>
      </c>
      <c r="CN136" s="248">
        <f t="shared" si="646"/>
        <v>2.6639220197373081E-3</v>
      </c>
      <c r="CO136" s="35">
        <v>4087</v>
      </c>
      <c r="CP136" s="248">
        <f t="shared" si="647"/>
        <v>-6.604204753199272E-2</v>
      </c>
      <c r="CQ136" s="35">
        <v>6144</v>
      </c>
      <c r="CR136" s="248">
        <f t="shared" si="648"/>
        <v>-7.6923076923076872E-2</v>
      </c>
      <c r="CS136" s="156">
        <v>2191</v>
      </c>
      <c r="CT136" s="244">
        <f t="shared" si="649"/>
        <v>0.44429795649307846</v>
      </c>
      <c r="CU136" s="35">
        <v>24436</v>
      </c>
      <c r="CV136" s="248">
        <f t="shared" si="650"/>
        <v>3.6565707983371443E-2</v>
      </c>
      <c r="CW136" s="35">
        <v>6402</v>
      </c>
      <c r="CX136" s="248">
        <f t="shared" si="651"/>
        <v>-0.10084269662921352</v>
      </c>
      <c r="CY136" s="35">
        <v>3269</v>
      </c>
      <c r="CZ136" s="248">
        <f t="shared" si="652"/>
        <v>-0.1126492942453855</v>
      </c>
      <c r="DA136" s="35">
        <v>2830</v>
      </c>
      <c r="DB136" s="248">
        <f t="shared" si="653"/>
        <v>0.54814004376367609</v>
      </c>
      <c r="DC136" s="35">
        <v>12003</v>
      </c>
      <c r="DD136" s="248">
        <f t="shared" si="654"/>
        <v>0.11087459509486353</v>
      </c>
      <c r="DE136" s="156">
        <v>11</v>
      </c>
      <c r="DF136" s="244">
        <f t="shared" si="655"/>
        <v>-0.82539682539682535</v>
      </c>
      <c r="DG136" s="35">
        <v>233505</v>
      </c>
      <c r="DH136" s="248">
        <f t="shared" si="656"/>
        <v>-0.12293650346498397</v>
      </c>
      <c r="DI136" s="35">
        <v>73263</v>
      </c>
      <c r="DJ136" s="248">
        <f t="shared" si="657"/>
        <v>-0.21405966722808067</v>
      </c>
      <c r="DK136" s="35">
        <v>132986</v>
      </c>
      <c r="DL136" s="248">
        <f t="shared" si="658"/>
        <v>-3.0062899682877786E-3</v>
      </c>
      <c r="DM136" s="35">
        <v>13084</v>
      </c>
      <c r="DN136" s="248">
        <f t="shared" si="659"/>
        <v>-0.29546066447687258</v>
      </c>
      <c r="DO136" s="35">
        <v>14771</v>
      </c>
      <c r="DP136" s="248">
        <f t="shared" si="660"/>
        <v>-0.2540652459347541</v>
      </c>
      <c r="DQ136" s="156">
        <v>1023</v>
      </c>
      <c r="DR136" s="244">
        <f t="shared" si="661"/>
        <v>1.4650602409638553</v>
      </c>
      <c r="DS136" s="35">
        <v>62585</v>
      </c>
      <c r="DT136" s="248">
        <f t="shared" si="662"/>
        <v>-4.6439874675954229E-3</v>
      </c>
      <c r="DU136" s="35">
        <v>42490</v>
      </c>
      <c r="DV136" s="248">
        <f t="shared" si="663"/>
        <v>3.5331384015594436E-2</v>
      </c>
      <c r="DW136" s="35">
        <v>26016</v>
      </c>
      <c r="DX136" s="248">
        <f t="shared" si="664"/>
        <v>0.18216930976507473</v>
      </c>
      <c r="DY136" s="35">
        <v>12124</v>
      </c>
      <c r="DZ136" s="248">
        <f t="shared" si="665"/>
        <v>3.5089217109194992E-2</v>
      </c>
      <c r="EA136" s="35">
        <v>12228</v>
      </c>
      <c r="EB136" s="248">
        <f t="shared" si="666"/>
        <v>0.43875750088245669</v>
      </c>
      <c r="EC136" s="156">
        <v>2400</v>
      </c>
      <c r="ED136" s="244">
        <f t="shared" si="667"/>
        <v>8.6956521739130377E-2</v>
      </c>
    </row>
    <row r="137" spans="1:134" s="17" customFormat="1" ht="15.75" x14ac:dyDescent="0.25">
      <c r="A137" s="242"/>
      <c r="B137" s="249">
        <v>2014</v>
      </c>
      <c r="C137" s="250">
        <f>SUM(C125:C136)</f>
        <v>12924434</v>
      </c>
      <c r="D137" s="251">
        <f>IFERROR(C137/C150-1,"-")</f>
        <v>6.0438275153815502E-2</v>
      </c>
      <c r="E137" s="250">
        <f>SUM(E125:E136)</f>
        <v>5201884</v>
      </c>
      <c r="F137" s="251">
        <f>IFERROR(E137/E150-1,"-")</f>
        <v>7.4964203224427317E-2</v>
      </c>
      <c r="G137" s="250">
        <f>SUM(G125:G136)</f>
        <v>3591257</v>
      </c>
      <c r="H137" s="251">
        <f>IFERROR(G137/G150-1,"-")</f>
        <v>6.0806036738894287E-2</v>
      </c>
      <c r="I137" s="250">
        <f>SUM(I125:I136)</f>
        <v>1976063</v>
      </c>
      <c r="J137" s="251">
        <f>IFERROR(I137/I150-1,"-")</f>
        <v>7.7962105603096798E-2</v>
      </c>
      <c r="K137" s="250">
        <f>SUM(K125:K136)</f>
        <v>2532886</v>
      </c>
      <c r="L137" s="251">
        <f>IFERROR(K137/K150-1,"-")</f>
        <v>0.10406871774932469</v>
      </c>
      <c r="M137" s="252">
        <f>SUM(M125:M136)</f>
        <v>330712</v>
      </c>
      <c r="N137" s="253">
        <f>IFERROR(M137/M150-1,"-")</f>
        <v>0.37105995215767229</v>
      </c>
      <c r="O137" s="250">
        <f>SUM(O125:O136)</f>
        <v>11486463</v>
      </c>
      <c r="P137" s="251">
        <f>IFERROR(O137/O150-1,"-")</f>
        <v>7.7191653423476447E-2</v>
      </c>
      <c r="Q137" s="250">
        <f>SUM(Q125:Q136)</f>
        <v>4632946</v>
      </c>
      <c r="R137" s="251">
        <f>IFERROR(Q137/Q150-1,"-")</f>
        <v>9.9922983126562226E-2</v>
      </c>
      <c r="S137" s="250">
        <f>SUM(S125:S136)</f>
        <v>3123775</v>
      </c>
      <c r="T137" s="251">
        <f>IFERROR(S137/S150-1,"-")</f>
        <v>6.7197274556273223E-2</v>
      </c>
      <c r="U137" s="250">
        <f>SUM(U125:U136)</f>
        <v>1846128</v>
      </c>
      <c r="V137" s="251">
        <f>IFERROR(U137/U150-1,"-")</f>
        <v>9.0966466630618914E-2</v>
      </c>
      <c r="W137" s="250">
        <f>SUM(W125:W136)</f>
        <v>2247226</v>
      </c>
      <c r="X137" s="251">
        <f>IFERROR(W137/W150-1,"-")</f>
        <v>0.1274021987901337</v>
      </c>
      <c r="Y137" s="252">
        <f>SUM(Y125:Y136)</f>
        <v>276355</v>
      </c>
      <c r="Z137" s="253">
        <f>IFERROR(Y137/Y150-1,"-")</f>
        <v>0.45855324269549058</v>
      </c>
      <c r="AA137" s="250">
        <f>SUM(AA125:AA136)</f>
        <v>1437972</v>
      </c>
      <c r="AB137" s="251">
        <f>IFERROR(AA137/AA150-1,"-")</f>
        <v>-5.6745906801007551E-2</v>
      </c>
      <c r="AC137" s="250">
        <f>SUM(AC125:AC136)</f>
        <v>568944</v>
      </c>
      <c r="AD137" s="251">
        <f>IFERROR(AC137/AC150-1,"-")</f>
        <v>-9.267867935872065E-2</v>
      </c>
      <c r="AE137" s="250">
        <f>SUM(AE125:AE136)</f>
        <v>467482</v>
      </c>
      <c r="AF137" s="251">
        <f>IFERROR(AE137/AE150-1,"-")</f>
        <v>1.9985948743459936E-2</v>
      </c>
      <c r="AG137" s="250">
        <f>SUM(AG125:AG136)</f>
        <v>129936</v>
      </c>
      <c r="AH137" s="251">
        <f>IFERROR(AG137/AG150-1,"-")</f>
        <v>-7.8147725095955356E-2</v>
      </c>
      <c r="AI137" s="250">
        <f>SUM(AI125:AI136)</f>
        <v>285661</v>
      </c>
      <c r="AJ137" s="251">
        <f>IFERROR(AI137/AI150-1,"-")</f>
        <v>-5.0534292789124691E-2</v>
      </c>
      <c r="AK137" s="252">
        <f>SUM(AK125:AK136)</f>
        <v>54360</v>
      </c>
      <c r="AL137" s="253">
        <f>IFERROR(AK137/AK150-1,"-")</f>
        <v>5.065811090280059E-2</v>
      </c>
      <c r="AM137" s="250">
        <f>SUM(AM125:AM136)</f>
        <v>2753896</v>
      </c>
      <c r="AN137" s="251">
        <f>IFERROR(AM137/AM150-1,"-")</f>
        <v>7.9008841624200743E-2</v>
      </c>
      <c r="AO137" s="250">
        <f>SUM(AO125:AO136)</f>
        <v>834652</v>
      </c>
      <c r="AP137" s="251">
        <f>IFERROR(AO137/AO150-1,"-")</f>
        <v>0.11103094745893793</v>
      </c>
      <c r="AQ137" s="250">
        <f>SUM(AQ125:AQ136)</f>
        <v>854276</v>
      </c>
      <c r="AR137" s="251">
        <f>IFERROR(AQ137/AQ150-1,"-")</f>
        <v>8.4788033091853343E-2</v>
      </c>
      <c r="AS137" s="250">
        <f>SUM(AS125:AS136)</f>
        <v>912878</v>
      </c>
      <c r="AT137" s="251">
        <f>IFERROR(AS137/AS150-1,"-")</f>
        <v>0.12105307108892993</v>
      </c>
      <c r="AU137" s="250">
        <f>SUM(AU125:AU136)</f>
        <v>489721</v>
      </c>
      <c r="AV137" s="251">
        <f>IFERROR(AU137/AU150-1,"-")</f>
        <v>0.20397340898921712</v>
      </c>
      <c r="AW137" s="252">
        <f>SUM(AW125:AW136)</f>
        <v>174852</v>
      </c>
      <c r="AX137" s="253">
        <f>IFERROR(AW137/AW150-1,"-")</f>
        <v>0.41595471588102395</v>
      </c>
      <c r="AY137" s="250">
        <f>SUM(AY125:AY136)</f>
        <v>326024</v>
      </c>
      <c r="AZ137" s="251">
        <f>IFERROR(AY137/AY150-1,"-")</f>
        <v>5.9307082213723827E-2</v>
      </c>
      <c r="BA137" s="250">
        <f>SUM(BA125:BA136)</f>
        <v>187297</v>
      </c>
      <c r="BB137" s="251">
        <f>IFERROR(BA137/BA150-1,"-")</f>
        <v>0.10954651817185512</v>
      </c>
      <c r="BC137" s="250">
        <f>SUM(BC125:BC136)</f>
        <v>87093</v>
      </c>
      <c r="BD137" s="251">
        <f>IFERROR(BC137/BC150-1,"-")</f>
        <v>4.5697407758713782E-2</v>
      </c>
      <c r="BE137" s="250">
        <f>SUM(BE125:BE136)</f>
        <v>13923</v>
      </c>
      <c r="BF137" s="251">
        <f>IFERROR(BE137/BE150-1,"-")</f>
        <v>-0.24732403503081413</v>
      </c>
      <c r="BG137" s="250">
        <f>SUM(BG125:BG136)</f>
        <v>32831</v>
      </c>
      <c r="BH137" s="251">
        <f>IFERROR(BG137/BG150-1,"-")</f>
        <v>6.2698258561532993E-2</v>
      </c>
      <c r="BI137" s="252">
        <f>SUM(BI125:BI136)</f>
        <v>5577</v>
      </c>
      <c r="BJ137" s="253">
        <f>IFERROR(BI137/BI150-1,"-")</f>
        <v>-5.6664411366711742E-2</v>
      </c>
      <c r="BK137" s="250">
        <f>SUM(BK125:BK136)</f>
        <v>455109</v>
      </c>
      <c r="BL137" s="251">
        <f>IFERROR(BK137/BK150-1,"-")</f>
        <v>0.23995063181468956</v>
      </c>
      <c r="BM137" s="250">
        <f>SUM(BM125:BM136)</f>
        <v>194949</v>
      </c>
      <c r="BN137" s="251">
        <f>IFERROR(BM137/BM150-1,"-")</f>
        <v>0.2493527300692131</v>
      </c>
      <c r="BO137" s="250">
        <f>SUM(BO125:BO136)</f>
        <v>67176</v>
      </c>
      <c r="BP137" s="251">
        <f>IFERROR(BO137/BO150-1,"-")</f>
        <v>0.61259812276448145</v>
      </c>
      <c r="BQ137" s="250">
        <f>SUM(BQ125:BQ136)</f>
        <v>99683</v>
      </c>
      <c r="BR137" s="251">
        <f>IFERROR(BQ137/BQ150-1,"-")</f>
        <v>5.5047522279376038E-2</v>
      </c>
      <c r="BS137" s="250">
        <f>SUM(BS125:BS136)</f>
        <v>91026</v>
      </c>
      <c r="BT137" s="251">
        <f>IFERROR(BS137/BS150-1,"-")</f>
        <v>0.22194031653980906</v>
      </c>
      <c r="BU137" s="252">
        <f>SUM(BU125:BU136)</f>
        <v>5651</v>
      </c>
      <c r="BV137" s="253">
        <f>IFERROR(BU137/BU150-1,"-")</f>
        <v>0.30749652938454419</v>
      </c>
      <c r="BW137" s="250">
        <f>SUM(BW125:BW136)</f>
        <v>3980709</v>
      </c>
      <c r="BX137" s="251">
        <f>IFERROR(BW137/BW150-1,"-")</f>
        <v>0.11114339738296963</v>
      </c>
      <c r="BY137" s="250">
        <f>SUM(BY125:BY136)</f>
        <v>1924749</v>
      </c>
      <c r="BZ137" s="251">
        <f>IFERROR(BY137/BY150-1,"-")</f>
        <v>0.11701973929712017</v>
      </c>
      <c r="CA137" s="250">
        <f>SUM(CA125:CA136)</f>
        <v>586506</v>
      </c>
      <c r="CB137" s="251">
        <f>IFERROR(CA137/CA150-1,"-")</f>
        <v>0.11883573599180486</v>
      </c>
      <c r="CC137" s="250">
        <f>SUM(CC125:CC136)</f>
        <v>432483</v>
      </c>
      <c r="CD137" s="251">
        <f>IFERROR(CC137/CC150-1,"-")</f>
        <v>0.22234909401293912</v>
      </c>
      <c r="CE137" s="250">
        <f>SUM(CE125:CE136)</f>
        <v>1062505</v>
      </c>
      <c r="CF137" s="251">
        <f>IFERROR(CE137/CE150-1,"-")</f>
        <v>0.11507288082052192</v>
      </c>
      <c r="CG137" s="252">
        <f>SUM(CG125:CG136)</f>
        <v>45059</v>
      </c>
      <c r="CH137" s="253">
        <f>IFERROR(CG137/CG150-1,"-")</f>
        <v>1.2758220112126875</v>
      </c>
      <c r="CI137" s="250">
        <f>SUM(CI125:CI136)</f>
        <v>474749</v>
      </c>
      <c r="CJ137" s="251">
        <f>IFERROR(CI137/CI150-1,"-")</f>
        <v>-1.3057827219675744E-4</v>
      </c>
      <c r="CK137" s="250">
        <f>SUM(CK125:CK136)</f>
        <v>152618</v>
      </c>
      <c r="CL137" s="251">
        <f>IFERROR(CK137/CK150-1,"-")</f>
        <v>2.6936823294438916E-3</v>
      </c>
      <c r="CM137" s="250">
        <f>SUM(CM125:CM136)</f>
        <v>192569</v>
      </c>
      <c r="CN137" s="251">
        <f>IFERROR(CM137/CM150-1,"-")</f>
        <v>1.2822738006952994E-2</v>
      </c>
      <c r="CO137" s="250">
        <f>SUM(CO125:CO136)</f>
        <v>41360</v>
      </c>
      <c r="CP137" s="251">
        <f>IFERROR(CO137/CO150-1,"-")</f>
        <v>-0.1080247579201622</v>
      </c>
      <c r="CQ137" s="250">
        <f>SUM(CQ125:CQ136)</f>
        <v>71456</v>
      </c>
      <c r="CR137" s="251">
        <f>IFERROR(CQ137/CQ150-1,"-")</f>
        <v>2.2128767397616933E-2</v>
      </c>
      <c r="CS137" s="252">
        <f>SUM(CS125:CS136)</f>
        <v>17054</v>
      </c>
      <c r="CT137" s="253">
        <f>IFERROR(CS137/CS150-1,"-")</f>
        <v>5.20017272222566E-2</v>
      </c>
      <c r="CU137" s="250">
        <f>SUM(CU125:CU136)</f>
        <v>413992</v>
      </c>
      <c r="CV137" s="251">
        <f>IFERROR(CU137/CU150-1,"-")</f>
        <v>3.0220381835918131E-2</v>
      </c>
      <c r="CW137" s="250">
        <f>SUM(CW125:CW136)</f>
        <v>111107</v>
      </c>
      <c r="CX137" s="251">
        <f>IFERROR(CW137/CW150-1,"-")</f>
        <v>3.168206509122995E-2</v>
      </c>
      <c r="CY137" s="250">
        <f>SUM(CY125:CY136)</f>
        <v>59669</v>
      </c>
      <c r="CZ137" s="251">
        <f>IFERROR(CY137/CY150-1,"-")</f>
        <v>-1.4696411763734485E-2</v>
      </c>
      <c r="DA137" s="250">
        <f>SUM(DA125:DA136)</f>
        <v>35894</v>
      </c>
      <c r="DB137" s="251">
        <f>IFERROR(DA137/DA150-1,"-")</f>
        <v>0.35255105885899463</v>
      </c>
      <c r="DC137" s="250">
        <f>SUM(DC125:DC136)</f>
        <v>206038</v>
      </c>
      <c r="DD137" s="251">
        <f>IFERROR(DC137/DC150-1,"-")</f>
        <v>-2.4691597110598762E-3</v>
      </c>
      <c r="DE137" s="252">
        <f>SUM(DE125:DE136)</f>
        <v>477</v>
      </c>
      <c r="DF137" s="253">
        <f>IFERROR(DE137/DE150-1,"-")</f>
        <v>0.37463976945244948</v>
      </c>
      <c r="DG137" s="250">
        <f>SUM(DG125:DG136)</f>
        <v>1690957</v>
      </c>
      <c r="DH137" s="251">
        <f>IFERROR(DG137/DG150-1,"-")</f>
        <v>2.892508066046684E-3</v>
      </c>
      <c r="DI137" s="250">
        <f>SUM(DI125:DI136)</f>
        <v>531915</v>
      </c>
      <c r="DJ137" s="251">
        <f>IFERROR(DI137/DI150-1,"-")</f>
        <v>1.1031892509375307E-2</v>
      </c>
      <c r="DK137" s="250">
        <f>SUM(DK125:DK136)</f>
        <v>925061</v>
      </c>
      <c r="DL137" s="251">
        <f>IFERROR(DK137/DK150-1,"-")</f>
        <v>3.4472921184141025E-3</v>
      </c>
      <c r="DM137" s="250">
        <f>SUM(DM125:DM136)</f>
        <v>95862</v>
      </c>
      <c r="DN137" s="251">
        <f>IFERROR(DM137/DM150-1,"-")</f>
        <v>-0.12412400522627387</v>
      </c>
      <c r="DO137" s="250">
        <f>SUM(DO125:DO136)</f>
        <v>136617</v>
      </c>
      <c r="DP137" s="251">
        <f>IFERROR(DO137/DO150-1,"-")</f>
        <v>0.11835394854247339</v>
      </c>
      <c r="DQ137" s="252">
        <f>SUM(DQ125:DQ136)</f>
        <v>5472</v>
      </c>
      <c r="DR137" s="253">
        <f>IFERROR(DQ137/DQ150-1,"-")</f>
        <v>0.30038022813688214</v>
      </c>
      <c r="DS137" s="250">
        <f>SUM(DS125:DS136)</f>
        <v>812880</v>
      </c>
      <c r="DT137" s="251">
        <f>IFERROR(DS137/DS150-1,"-")</f>
        <v>3.2611457200638183E-2</v>
      </c>
      <c r="DU137" s="250">
        <f>SUM(DU125:DU136)</f>
        <v>544201</v>
      </c>
      <c r="DV137" s="251">
        <f>IFERROR(DU137/DU150-1,"-")</f>
        <v>5.8519980938116944E-2</v>
      </c>
      <c r="DW137" s="250">
        <f>SUM(DW125:DW136)</f>
        <v>291675</v>
      </c>
      <c r="DX137" s="251">
        <f>IFERROR(DW137/DW150-1,"-")</f>
        <v>8.0706057585784086E-2</v>
      </c>
      <c r="DY137" s="250">
        <f>SUM(DY125:DY136)</f>
        <v>136314</v>
      </c>
      <c r="DZ137" s="251">
        <f>IFERROR(DY137/DY150-1,"-")</f>
        <v>-9.9417290997740548E-2</v>
      </c>
      <c r="EA137" s="250">
        <f>SUM(EA125:EA136)</f>
        <v>122360</v>
      </c>
      <c r="EB137" s="251">
        <f>IFERROR(EA137/EA150-1,"-")</f>
        <v>0.26158636546412484</v>
      </c>
      <c r="EC137" s="252">
        <f>SUM(EC125:EC136)</f>
        <v>19650</v>
      </c>
      <c r="ED137" s="253">
        <f>IFERROR(EC137/EC150-1,"-")</f>
        <v>0.41458498308257141</v>
      </c>
    </row>
    <row r="138" spans="1:134" s="17" customFormat="1" outlineLevel="1" x14ac:dyDescent="0.25">
      <c r="A138" s="242"/>
      <c r="B138" s="34" t="s">
        <v>61</v>
      </c>
      <c r="C138" s="35">
        <v>974598</v>
      </c>
      <c r="D138" s="248">
        <f>IFERROR(C138/C151-1,"-")</f>
        <v>-5.6798353216482966E-2</v>
      </c>
      <c r="E138" s="35">
        <v>394529</v>
      </c>
      <c r="F138" s="248">
        <f>IFERROR(E138/E151-1,"-")</f>
        <v>-4.1684277004542247E-2</v>
      </c>
      <c r="G138" s="35">
        <v>304218</v>
      </c>
      <c r="H138" s="248">
        <f>IFERROR(G138/G151-1,"-")</f>
        <v>-3.9858354347682035E-2</v>
      </c>
      <c r="I138" s="35">
        <v>135475</v>
      </c>
      <c r="J138" s="248">
        <f>IFERROR(I138/I151-1,"-")</f>
        <v>2.8796427784907763E-2</v>
      </c>
      <c r="K138" s="35">
        <v>162724</v>
      </c>
      <c r="L138" s="248">
        <f>IFERROR(K138/K151-1,"-")</f>
        <v>4.2701525054466227E-2</v>
      </c>
      <c r="M138" s="156">
        <v>14160</v>
      </c>
      <c r="N138" s="244">
        <f>IFERROR(M138/M151-1,"-")</f>
        <v>-0.15224809914386639</v>
      </c>
      <c r="O138" s="35">
        <v>878139</v>
      </c>
      <c r="P138" s="248">
        <f>IFERROR(O138/O151-1,"-")</f>
        <v>-5.3408215073004306E-2</v>
      </c>
      <c r="Q138" s="35">
        <v>350241</v>
      </c>
      <c r="R138" s="248">
        <f>IFERROR(Q138/Q151-1,"-")</f>
        <v>-3.5611029423912477E-2</v>
      </c>
      <c r="S138" s="35">
        <v>273558</v>
      </c>
      <c r="T138" s="248">
        <f>IFERROR(S138/S151-1,"-")</f>
        <v>-5.1867615406744005E-2</v>
      </c>
      <c r="U138" s="35">
        <v>131019</v>
      </c>
      <c r="V138" s="248">
        <f>IFERROR(U138/U151-1,"-")</f>
        <v>4.7540236501882882E-2</v>
      </c>
      <c r="W138" s="35">
        <v>144921</v>
      </c>
      <c r="X138" s="248">
        <f>IFERROR(W138/W151-1,"-")</f>
        <v>7.831334265900769E-2</v>
      </c>
      <c r="Y138" s="156">
        <v>11588</v>
      </c>
      <c r="Z138" s="244">
        <f>IFERROR(Y138/Y151-1,"-")</f>
        <v>-9.5394223263075673E-2</v>
      </c>
      <c r="AA138" s="35">
        <v>96459</v>
      </c>
      <c r="AB138" s="248">
        <f>IFERROR(AA138/AA151-1,"-")</f>
        <v>-8.6579799625007059E-2</v>
      </c>
      <c r="AC138" s="35">
        <v>44288</v>
      </c>
      <c r="AD138" s="248">
        <f>IFERROR(AC138/AC151-1,"-")</f>
        <v>-8.7146508368373343E-2</v>
      </c>
      <c r="AE138" s="35">
        <v>30660</v>
      </c>
      <c r="AF138" s="248">
        <f>IFERROR(AE138/AE151-1,"-")</f>
        <v>8.247422680412364E-2</v>
      </c>
      <c r="AG138" s="35">
        <v>4455</v>
      </c>
      <c r="AH138" s="248">
        <f>IFERROR(AG138/AG151-1,"-")</f>
        <v>-0.32591920108942352</v>
      </c>
      <c r="AI138" s="35">
        <v>17804</v>
      </c>
      <c r="AJ138" s="248">
        <f>IFERROR(AI138/AI151-1,"-")</f>
        <v>-0.17817577548005903</v>
      </c>
      <c r="AK138" s="156">
        <v>2571</v>
      </c>
      <c r="AL138" s="244">
        <f>IFERROR(AK138/AK151-1,"-")</f>
        <v>-0.33941418293936276</v>
      </c>
      <c r="AM138" s="35">
        <v>214046</v>
      </c>
      <c r="AN138" s="248">
        <f>IFERROR(AM138/AM151-1,"-")</f>
        <v>-0.13039274237124254</v>
      </c>
      <c r="AO138" s="35">
        <v>69149</v>
      </c>
      <c r="AP138" s="248">
        <f>IFERROR(AO138/AO151-1,"-")</f>
        <v>-2.0136035142411801E-2</v>
      </c>
      <c r="AQ138" s="35">
        <v>66459</v>
      </c>
      <c r="AR138" s="248">
        <f>IFERROR(AQ138/AQ151-1,"-")</f>
        <v>-0.13356539424280356</v>
      </c>
      <c r="AS138" s="35">
        <v>67039</v>
      </c>
      <c r="AT138" s="248">
        <f>IFERROR(AS138/AS151-1,"-")</f>
        <v>0.13523445040895465</v>
      </c>
      <c r="AU138" s="35">
        <v>40396</v>
      </c>
      <c r="AV138" s="248">
        <f>IFERROR(AU138/AU151-1,"-")</f>
        <v>0.35638976563024638</v>
      </c>
      <c r="AW138" s="156">
        <v>5813</v>
      </c>
      <c r="AX138" s="244">
        <f>IFERROR(AW138/AW151-1,"-")</f>
        <v>-0.1763955794842732</v>
      </c>
      <c r="AY138" s="35">
        <v>25939</v>
      </c>
      <c r="AZ138" s="248">
        <f>IFERROR(AY138/AY151-1,"-")</f>
        <v>-2.0023423627639869E-2</v>
      </c>
      <c r="BA138" s="35">
        <v>15587</v>
      </c>
      <c r="BB138" s="248">
        <f>IFERROR(BA138/BA151-1,"-")</f>
        <v>7.682210708117454E-2</v>
      </c>
      <c r="BC138" s="35">
        <v>6317</v>
      </c>
      <c r="BD138" s="248">
        <f>IFERROR(BC138/BC151-1,"-")</f>
        <v>-0.13737539259866172</v>
      </c>
      <c r="BE138" s="35">
        <v>817</v>
      </c>
      <c r="BF138" s="248">
        <f>IFERROR(BE138/BE151-1,"-")</f>
        <v>-0.47895408163265307</v>
      </c>
      <c r="BG138" s="35">
        <v>2452</v>
      </c>
      <c r="BH138" s="248">
        <f>IFERROR(BG138/BG151-1,"-")</f>
        <v>0.14847775175644018</v>
      </c>
      <c r="BI138" s="156">
        <v>357</v>
      </c>
      <c r="BJ138" s="244">
        <f>IFERROR(BI138/BI151-1,"-")</f>
        <v>-0.26086956521739135</v>
      </c>
      <c r="BK138" s="35">
        <v>20634</v>
      </c>
      <c r="BL138" s="248">
        <f>IFERROR(BK138/BK151-1,"-")</f>
        <v>6.2786505279423199E-2</v>
      </c>
      <c r="BM138" s="35">
        <v>10723</v>
      </c>
      <c r="BN138" s="248">
        <f>IFERROR(BM138/BM151-1,"-")</f>
        <v>7.1335797781996169E-2</v>
      </c>
      <c r="BO138" s="35">
        <v>2864</v>
      </c>
      <c r="BP138" s="248">
        <f>IFERROR(BO138/BO151-1,"-")</f>
        <v>-1.9513865114686779E-2</v>
      </c>
      <c r="BQ138" s="35">
        <v>3594</v>
      </c>
      <c r="BR138" s="248">
        <f>IFERROR(BQ138/BQ151-1,"-")</f>
        <v>-0.12597276264591439</v>
      </c>
      <c r="BS138" s="35">
        <v>3051</v>
      </c>
      <c r="BT138" s="248">
        <f>IFERROR(BS138/BS151-1,"-")</f>
        <v>0.45632458233890216</v>
      </c>
      <c r="BU138" s="156">
        <v>148</v>
      </c>
      <c r="BV138" s="244">
        <f>IFERROR(BU138/BU151-1,"-")</f>
        <v>-0.55952380952380953</v>
      </c>
      <c r="BW138" s="35">
        <v>230171</v>
      </c>
      <c r="BX138" s="248">
        <f>IFERROR(BW138/BW151-1,"-")</f>
        <v>-2.5116369689243134E-2</v>
      </c>
      <c r="BY138" s="35">
        <v>113997</v>
      </c>
      <c r="BZ138" s="248">
        <f>IFERROR(BY138/BY151-1,"-")</f>
        <v>-2.0071863287831393E-2</v>
      </c>
      <c r="CA138" s="35">
        <v>26816</v>
      </c>
      <c r="CB138" s="248">
        <f>IFERROR(CA138/CA151-1,"-")</f>
        <v>-0.18233930967191125</v>
      </c>
      <c r="CC138" s="35">
        <v>25465</v>
      </c>
      <c r="CD138" s="248">
        <f>IFERROR(CC138/CC151-1,"-")</f>
        <v>0.10915109543098578</v>
      </c>
      <c r="CE138" s="35">
        <v>59695</v>
      </c>
      <c r="CF138" s="248">
        <f>IFERROR(CE138/CE151-1,"-")</f>
        <v>-1.4462366479008115E-2</v>
      </c>
      <c r="CG138" s="156">
        <v>1796</v>
      </c>
      <c r="CH138" s="244">
        <f>IFERROR(CG138/CG151-1,"-")</f>
        <v>0.12601880877742944</v>
      </c>
      <c r="CI138" s="35">
        <v>38345</v>
      </c>
      <c r="CJ138" s="248">
        <f>IFERROR(CI138/CI151-1,"-")</f>
        <v>-9.1802657445347102E-2</v>
      </c>
      <c r="CK138" s="35">
        <v>12905</v>
      </c>
      <c r="CL138" s="248">
        <f>IFERROR(CK138/CK151-1,"-")</f>
        <v>1.9409937888199558E-3</v>
      </c>
      <c r="CM138" s="35">
        <v>15360</v>
      </c>
      <c r="CN138" s="248">
        <f>IFERROR(CM138/CM151-1,"-")</f>
        <v>-0.13635085746415521</v>
      </c>
      <c r="CO138" s="35">
        <v>4003</v>
      </c>
      <c r="CP138" s="248">
        <f>IFERROR(CO138/CO151-1,"-")</f>
        <v>-0.10965302491103202</v>
      </c>
      <c r="CQ138" s="35">
        <v>5034</v>
      </c>
      <c r="CR138" s="248">
        <f>IFERROR(CQ138/CQ151-1,"-")</f>
        <v>-7.3610599926389408E-2</v>
      </c>
      <c r="CS138" s="156">
        <v>1150</v>
      </c>
      <c r="CT138" s="244">
        <f>IFERROR(CS138/CS151-1,"-")</f>
        <v>-0.31872037914691942</v>
      </c>
      <c r="CU138" s="35">
        <v>27076</v>
      </c>
      <c r="CV138" s="248">
        <f>IFERROR(CU138/CU151-1,"-")</f>
        <v>2.782522871351012E-2</v>
      </c>
      <c r="CW138" s="35">
        <v>6774</v>
      </c>
      <c r="CX138" s="248">
        <f>IFERROR(CW138/CW151-1,"-")</f>
        <v>-7.9086115992970107E-3</v>
      </c>
      <c r="CY138" s="35">
        <v>4550</v>
      </c>
      <c r="CZ138" s="248">
        <f>IFERROR(CY138/CY151-1,"-")</f>
        <v>0.12207151664611593</v>
      </c>
      <c r="DA138" s="35">
        <v>2723</v>
      </c>
      <c r="DB138" s="248">
        <f>IFERROR(DA138/DA151-1,"-")</f>
        <v>0.12334983498349827</v>
      </c>
      <c r="DC138" s="35">
        <v>12866</v>
      </c>
      <c r="DD138" s="248">
        <f>IFERROR(DC138/DC151-1,"-")</f>
        <v>-7.7890028533971201E-3</v>
      </c>
      <c r="DE138" s="156">
        <v>0</v>
      </c>
      <c r="DF138" s="244" t="str">
        <f>IFERROR(DE138/DE151-1,"-")</f>
        <v>-</v>
      </c>
      <c r="DG138" s="35">
        <v>236746</v>
      </c>
      <c r="DH138" s="248">
        <f>IFERROR(DG138/DG151-1,"-")</f>
        <v>4.5697879858657142E-2</v>
      </c>
      <c r="DI138" s="35">
        <v>77417</v>
      </c>
      <c r="DJ138" s="248">
        <f>IFERROR(DI138/DI151-1,"-")</f>
        <v>-6.9406546381219125E-2</v>
      </c>
      <c r="DK138" s="35">
        <v>127803</v>
      </c>
      <c r="DL138" s="248">
        <f>IFERROR(DK138/DK151-1,"-")</f>
        <v>0.10600238849369137</v>
      </c>
      <c r="DM138" s="35">
        <v>15221</v>
      </c>
      <c r="DN138" s="248">
        <f>IFERROR(DM138/DM151-1,"-")</f>
        <v>4.601025371369083E-4</v>
      </c>
      <c r="DO138" s="35">
        <v>14422</v>
      </c>
      <c r="DP138" s="248">
        <f>IFERROR(DO138/DO151-1,"-")</f>
        <v>0.24596112311015128</v>
      </c>
      <c r="DQ138" s="156">
        <v>1243</v>
      </c>
      <c r="DR138" s="244">
        <f>IFERROR(DQ138/DQ151-1,"-")</f>
        <v>4.7813953488372096</v>
      </c>
      <c r="DS138" s="35">
        <v>47062</v>
      </c>
      <c r="DT138" s="248">
        <f>IFERROR(DS138/DS151-1,"-")</f>
        <v>-0.20139148141863228</v>
      </c>
      <c r="DU138" s="35">
        <v>32389</v>
      </c>
      <c r="DV138" s="248">
        <f>IFERROR(DU138/DU151-1,"-")</f>
        <v>-6.8880264481816833E-2</v>
      </c>
      <c r="DW138" s="35">
        <v>18423</v>
      </c>
      <c r="DX138" s="248">
        <f>IFERROR(DW138/DW151-1,"-")</f>
        <v>-0.24859287054409007</v>
      </c>
      <c r="DY138" s="35">
        <v>8033</v>
      </c>
      <c r="DZ138" s="248">
        <f>IFERROR(DY138/DY151-1,"-")</f>
        <v>-0.26262162658344046</v>
      </c>
      <c r="EA138" s="35">
        <v>5523</v>
      </c>
      <c r="EB138" s="248">
        <f>IFERROR(EA138/EA151-1,"-")</f>
        <v>-0.2586577181208054</v>
      </c>
      <c r="EC138" s="156">
        <v>1082</v>
      </c>
      <c r="ED138" s="244">
        <f>IFERROR(EC138/EC151-1,"-")</f>
        <v>-0.24599303135888506</v>
      </c>
    </row>
    <row r="139" spans="1:134" s="17" customFormat="1" outlineLevel="1" x14ac:dyDescent="0.25">
      <c r="A139" s="242"/>
      <c r="B139" s="34" t="s">
        <v>63</v>
      </c>
      <c r="C139" s="35">
        <v>993285</v>
      </c>
      <c r="D139" s="248">
        <f>IFERROR(C139/C152-1,"-")</f>
        <v>-3.5536075457115013E-2</v>
      </c>
      <c r="E139" s="35">
        <v>401247</v>
      </c>
      <c r="F139" s="248">
        <f>IFERROR(E139/E152-1,"-")</f>
        <v>-2.1322523287210182E-2</v>
      </c>
      <c r="G139" s="35">
        <v>305001</v>
      </c>
      <c r="H139" s="248">
        <f>IFERROR(G139/G152-1,"-")</f>
        <v>-6.9278983472890188E-2</v>
      </c>
      <c r="I139" s="35">
        <v>128422</v>
      </c>
      <c r="J139" s="248">
        <f>IFERROR(I139/I152-1,"-")</f>
        <v>-0.10661092057573374</v>
      </c>
      <c r="K139" s="35">
        <v>170378</v>
      </c>
      <c r="L139" s="248">
        <f>IFERROR(K139/K152-1,"-")</f>
        <v>-2.2977893740860789E-2</v>
      </c>
      <c r="M139" s="156">
        <v>17752</v>
      </c>
      <c r="N139" s="244">
        <f>IFERROR(M139/M152-1,"-")</f>
        <v>-0.30723902439024386</v>
      </c>
      <c r="O139" s="35">
        <v>898532</v>
      </c>
      <c r="P139" s="248">
        <f>IFERROR(O139/O152-1,"-")</f>
        <v>-4.0495315306464552E-2</v>
      </c>
      <c r="Q139" s="35">
        <v>358216</v>
      </c>
      <c r="R139" s="248">
        <f>IFERROR(Q139/Q152-1,"-")</f>
        <v>-2.2080020966191993E-2</v>
      </c>
      <c r="S139" s="35">
        <v>277971</v>
      </c>
      <c r="T139" s="248">
        <f>IFERROR(S139/S152-1,"-")</f>
        <v>-8.3529504856481585E-2</v>
      </c>
      <c r="U139" s="35">
        <v>122756</v>
      </c>
      <c r="V139" s="248">
        <f>IFERROR(U139/U152-1,"-")</f>
        <v>-0.11151964332242836</v>
      </c>
      <c r="W139" s="35">
        <v>153529</v>
      </c>
      <c r="X139" s="248">
        <f>IFERROR(W139/W152-1,"-")</f>
        <v>9.415044346699819E-3</v>
      </c>
      <c r="Y139" s="156">
        <v>12361</v>
      </c>
      <c r="Z139" s="244">
        <f>IFERROR(Y139/Y152-1,"-")</f>
        <v>-0.44254532335167318</v>
      </c>
      <c r="AA139" s="35">
        <v>94754</v>
      </c>
      <c r="AB139" s="248">
        <f>IFERROR(AA139/AA152-1,"-")</f>
        <v>1.4181892131993168E-2</v>
      </c>
      <c r="AC139" s="35">
        <v>43031</v>
      </c>
      <c r="AD139" s="248">
        <f>IFERROR(AC139/AC152-1,"-")</f>
        <v>-1.4970813780473824E-2</v>
      </c>
      <c r="AE139" s="35">
        <v>27030</v>
      </c>
      <c r="AF139" s="248">
        <f>IFERROR(AE139/AE152-1,"-")</f>
        <v>0.10787769489302401</v>
      </c>
      <c r="AG139" s="35">
        <v>5666</v>
      </c>
      <c r="AH139" s="248">
        <f>IFERROR(AG139/AG152-1,"-")</f>
        <v>1.4866559197564078E-2</v>
      </c>
      <c r="AI139" s="35">
        <v>16850</v>
      </c>
      <c r="AJ139" s="248">
        <f>IFERROR(AI139/AI152-1,"-")</f>
        <v>-0.24398779612347454</v>
      </c>
      <c r="AK139" s="156">
        <v>5391</v>
      </c>
      <c r="AL139" s="244">
        <f>IFERROR(AK139/AK152-1,"-")</f>
        <v>0.56215589684149525</v>
      </c>
      <c r="AM139" s="35">
        <v>209507</v>
      </c>
      <c r="AN139" s="248">
        <f>IFERROR(AM139/AM152-1,"-")</f>
        <v>-0.11266078515249445</v>
      </c>
      <c r="AO139" s="35">
        <v>71075</v>
      </c>
      <c r="AP139" s="248">
        <f>IFERROR(AO139/AO152-1,"-")</f>
        <v>-8.2382255732286747E-2</v>
      </c>
      <c r="AQ139" s="35">
        <v>64200</v>
      </c>
      <c r="AR139" s="248">
        <f>IFERROR(AQ139/AQ152-1,"-")</f>
        <v>-0.24801461803359337</v>
      </c>
      <c r="AS139" s="35">
        <v>53617</v>
      </c>
      <c r="AT139" s="248">
        <f>IFERROR(AS139/AS152-1,"-")</f>
        <v>-0.15292983869693666</v>
      </c>
      <c r="AU139" s="35">
        <v>37363</v>
      </c>
      <c r="AV139" s="248">
        <f>IFERROR(AU139/AU152-1,"-")</f>
        <v>-1.7357914946216746E-2</v>
      </c>
      <c r="AW139" s="156">
        <v>5748</v>
      </c>
      <c r="AX139" s="244">
        <f>IFERROR(AW139/AW152-1,"-")</f>
        <v>-0.65609668541342581</v>
      </c>
      <c r="AY139" s="35">
        <v>26252</v>
      </c>
      <c r="AZ139" s="248">
        <f>IFERROR(AY139/AY152-1,"-")</f>
        <v>-5.0113977638672758E-2</v>
      </c>
      <c r="BA139" s="35">
        <v>16284</v>
      </c>
      <c r="BB139" s="248">
        <f>IFERROR(BA139/BA152-1,"-")</f>
        <v>8.4220956155560689E-3</v>
      </c>
      <c r="BC139" s="35">
        <v>6105</v>
      </c>
      <c r="BD139" s="248">
        <f>IFERROR(BC139/BC152-1,"-")</f>
        <v>-0.1092792529909542</v>
      </c>
      <c r="BE139" s="35">
        <v>1331</v>
      </c>
      <c r="BF139" s="248">
        <f>IFERROR(BE139/BE152-1,"-")</f>
        <v>-0.16551724137931034</v>
      </c>
      <c r="BG139" s="35">
        <v>1937</v>
      </c>
      <c r="BH139" s="248">
        <f>IFERROR(BG139/BG152-1,"-")</f>
        <v>-0.16436583261432269</v>
      </c>
      <c r="BI139" s="156">
        <v>460</v>
      </c>
      <c r="BJ139" s="244">
        <f>IFERROR(BI139/BI152-1,"-")</f>
        <v>-2.3354564755838636E-2</v>
      </c>
      <c r="BK139" s="35">
        <v>26985</v>
      </c>
      <c r="BL139" s="248">
        <f>IFERROR(BK139/BK152-1,"-")</f>
        <v>-8.2673284155420301E-2</v>
      </c>
      <c r="BM139" s="35">
        <v>12766</v>
      </c>
      <c r="BN139" s="248">
        <f>IFERROR(BM139/BM152-1,"-")</f>
        <v>-9.0352002280176702E-2</v>
      </c>
      <c r="BO139" s="35">
        <v>3250</v>
      </c>
      <c r="BP139" s="248">
        <f>IFERROR(BO139/BO152-1,"-")</f>
        <v>-0.24611459058223151</v>
      </c>
      <c r="BQ139" s="35">
        <v>6255</v>
      </c>
      <c r="BR139" s="248">
        <f>IFERROR(BQ139/BQ152-1,"-")</f>
        <v>-0.13425605536332175</v>
      </c>
      <c r="BS139" s="35">
        <v>4495</v>
      </c>
      <c r="BT139" s="248">
        <f>IFERROR(BS139/BS152-1,"-")</f>
        <v>0.19452564443263354</v>
      </c>
      <c r="BU139" s="156">
        <v>211</v>
      </c>
      <c r="BV139" s="244">
        <f>IFERROR(BU139/BU152-1,"-")</f>
        <v>-0.25964912280701757</v>
      </c>
      <c r="BW139" s="35">
        <v>247277</v>
      </c>
      <c r="BX139" s="248">
        <f>IFERROR(BW139/BW152-1,"-")</f>
        <v>-7.4059650633764629E-2</v>
      </c>
      <c r="BY139" s="35">
        <v>119385</v>
      </c>
      <c r="BZ139" s="248">
        <f>IFERROR(BY139/BY152-1,"-")</f>
        <v>-7.2673041222299006E-2</v>
      </c>
      <c r="CA139" s="35">
        <v>31845</v>
      </c>
      <c r="CB139" s="248">
        <f>IFERROR(CA139/CA152-1,"-")</f>
        <v>-0.17980219440581058</v>
      </c>
      <c r="CC139" s="35">
        <v>25738</v>
      </c>
      <c r="CD139" s="248">
        <f>IFERROR(CC139/CC152-1,"-")</f>
        <v>-9.1172316384180774E-2</v>
      </c>
      <c r="CE139" s="35">
        <v>68541</v>
      </c>
      <c r="CF139" s="248">
        <f>IFERROR(CE139/CE152-1,"-")</f>
        <v>6.0178186141404133E-3</v>
      </c>
      <c r="CG139" s="156">
        <v>2690</v>
      </c>
      <c r="CH139" s="244">
        <f>IFERROR(CG139/CG152-1,"-")</f>
        <v>0.4285714285714286</v>
      </c>
      <c r="CI139" s="35">
        <v>42995</v>
      </c>
      <c r="CJ139" s="248">
        <f>IFERROR(CI139/CI152-1,"-")</f>
        <v>4.682021815348647E-2</v>
      </c>
      <c r="CK139" s="35">
        <v>13915</v>
      </c>
      <c r="CL139" s="248">
        <f>IFERROR(CK139/CK152-1,"-")</f>
        <v>3.0969845150774278E-2</v>
      </c>
      <c r="CM139" s="35">
        <v>16949</v>
      </c>
      <c r="CN139" s="248">
        <f>IFERROR(CM139/CM152-1,"-")</f>
        <v>5.9378711169448151E-2</v>
      </c>
      <c r="CO139" s="35">
        <v>4270</v>
      </c>
      <c r="CP139" s="248">
        <f>IFERROR(CO139/CO152-1,"-")</f>
        <v>1.8121125417262851E-2</v>
      </c>
      <c r="CQ139" s="35">
        <v>6227</v>
      </c>
      <c r="CR139" s="248">
        <f>IFERROR(CQ139/CQ152-1,"-")</f>
        <v>8.2391795584912275E-2</v>
      </c>
      <c r="CS139" s="156">
        <v>1524</v>
      </c>
      <c r="CT139" s="244">
        <f>IFERROR(CS139/CS152-1,"-")</f>
        <v>-7.2992700729927029E-2</v>
      </c>
      <c r="CU139" s="35">
        <v>26162</v>
      </c>
      <c r="CV139" s="248">
        <f>IFERROR(CU139/CU152-1,"-")</f>
        <v>2.700792965376464E-2</v>
      </c>
      <c r="CW139" s="35">
        <v>6637</v>
      </c>
      <c r="CX139" s="248">
        <f>IFERROR(CW139/CW152-1,"-")</f>
        <v>0.14155486756105962</v>
      </c>
      <c r="CY139" s="35">
        <v>4215</v>
      </c>
      <c r="CZ139" s="248">
        <f>IFERROR(CY139/CY152-1,"-")</f>
        <v>0.10282574568288849</v>
      </c>
      <c r="DA139" s="35">
        <v>1828</v>
      </c>
      <c r="DB139" s="248">
        <f>IFERROR(DA139/DA152-1,"-")</f>
        <v>-0.23386420787929585</v>
      </c>
      <c r="DC139" s="35">
        <v>13513</v>
      </c>
      <c r="DD139" s="248">
        <f>IFERROR(DC139/DC152-1,"-")</f>
        <v>1.1603533463093285E-2</v>
      </c>
      <c r="DE139" s="156">
        <v>0</v>
      </c>
      <c r="DF139" s="244" t="str">
        <f>IFERROR(DE139/DE152-1,"-")</f>
        <v>-</v>
      </c>
      <c r="DG139" s="35">
        <v>232398</v>
      </c>
      <c r="DH139" s="248">
        <f>IFERROR(DG139/DG152-1,"-")</f>
        <v>5.9180631958908547E-2</v>
      </c>
      <c r="DI139" s="35">
        <v>77604</v>
      </c>
      <c r="DJ139" s="248">
        <f>IFERROR(DI139/DI152-1,"-")</f>
        <v>6.3257840437338064E-2</v>
      </c>
      <c r="DK139" s="35">
        <v>125095</v>
      </c>
      <c r="DL139" s="248">
        <f>IFERROR(DK139/DK152-1,"-")</f>
        <v>4.7767019565799984E-2</v>
      </c>
      <c r="DM139" s="35">
        <v>15783</v>
      </c>
      <c r="DN139" s="248">
        <f>IFERROR(DM139/DM152-1,"-")</f>
        <v>6.5554955441534002E-2</v>
      </c>
      <c r="DO139" s="35">
        <v>13611</v>
      </c>
      <c r="DP139" s="248">
        <f>IFERROR(DO139/DO152-1,"-")</f>
        <v>0.13804347826086949</v>
      </c>
      <c r="DQ139" s="156">
        <v>938</v>
      </c>
      <c r="DR139" s="244">
        <f>IFERROR(DQ139/DQ152-1,"-")</f>
        <v>2.2233676975945018</v>
      </c>
      <c r="DS139" s="35">
        <v>56722</v>
      </c>
      <c r="DT139" s="248">
        <f>IFERROR(DS139/DS152-1,"-")</f>
        <v>7.5686029091047047E-2</v>
      </c>
      <c r="DU139" s="35">
        <v>31940</v>
      </c>
      <c r="DV139" s="248">
        <f>IFERROR(DU139/DU152-1,"-")</f>
        <v>0.15256928406466508</v>
      </c>
      <c r="DW139" s="35">
        <v>21974</v>
      </c>
      <c r="DX139" s="248">
        <f>IFERROR(DW139/DW152-1,"-")</f>
        <v>-4.3235947228632332E-2</v>
      </c>
      <c r="DY139" s="35">
        <v>9793</v>
      </c>
      <c r="DZ139" s="248">
        <f>IFERROR(DY139/DY152-1,"-")</f>
        <v>-0.19913313706247959</v>
      </c>
      <c r="EA139" s="35">
        <v>6816</v>
      </c>
      <c r="EB139" s="248">
        <f>IFERROR(EA139/EA152-1,"-")</f>
        <v>3.2101756511205393E-2</v>
      </c>
      <c r="EC139" s="156">
        <v>624</v>
      </c>
      <c r="ED139" s="244">
        <f>IFERROR(EC139/EC152-1,"-")</f>
        <v>-0.16016150740242263</v>
      </c>
    </row>
    <row r="140" spans="1:134" s="17" customFormat="1" outlineLevel="1" x14ac:dyDescent="0.25">
      <c r="A140" s="242"/>
      <c r="B140" s="34" t="s">
        <v>65</v>
      </c>
      <c r="C140" s="35">
        <v>1150331</v>
      </c>
      <c r="D140" s="248">
        <f t="shared" ref="D140:D149" si="668">IFERROR(C140/C153-1,"-")</f>
        <v>3.7903244724908358E-2</v>
      </c>
      <c r="E140" s="35">
        <v>450796</v>
      </c>
      <c r="F140" s="248">
        <f t="shared" ref="F140:F149" si="669">IFERROR(E140/E153-1,"-")</f>
        <v>4.6989530011798397E-2</v>
      </c>
      <c r="G140" s="35">
        <v>331745</v>
      </c>
      <c r="H140" s="248">
        <f t="shared" ref="H140:H149" si="670">IFERROR(G140/G153-1,"-")</f>
        <v>-5.4055188458632664E-3</v>
      </c>
      <c r="I140" s="35">
        <v>167670</v>
      </c>
      <c r="J140" s="248">
        <f t="shared" ref="J140:J149" si="671">IFERROR(I140/I153-1,"-")</f>
        <v>-3.3145348233747374E-2</v>
      </c>
      <c r="K140" s="35">
        <v>196107</v>
      </c>
      <c r="L140" s="248">
        <f t="shared" ref="L140:L149" si="672">IFERROR(K140/K153-1,"-")</f>
        <v>2.6356694631838318E-2</v>
      </c>
      <c r="M140" s="156">
        <v>18873</v>
      </c>
      <c r="N140" s="244">
        <f t="shared" ref="N140:N149" si="673">IFERROR(M140/M153-1,"-")</f>
        <v>-0.30257566239237277</v>
      </c>
      <c r="O140" s="35">
        <v>1042342</v>
      </c>
      <c r="P140" s="248">
        <f t="shared" ref="P140:P149" si="674">IFERROR(O140/O153-1,"-")</f>
        <v>3.1263140086055463E-2</v>
      </c>
      <c r="Q140" s="35">
        <v>401199</v>
      </c>
      <c r="R140" s="248">
        <f t="shared" ref="R140:R149" si="675">IFERROR(Q140/Q153-1,"-")</f>
        <v>3.2280723421663993E-2</v>
      </c>
      <c r="S140" s="35">
        <v>300324</v>
      </c>
      <c r="T140" s="248">
        <f t="shared" ref="T140:T149" si="676">IFERROR(S140/S153-1,"-")</f>
        <v>-1.3244402096236341E-2</v>
      </c>
      <c r="U140" s="35">
        <v>156647</v>
      </c>
      <c r="V140" s="248">
        <f t="shared" ref="V140:V149" si="677">IFERROR(U140/U153-1,"-")</f>
        <v>-6.0159352988468529E-2</v>
      </c>
      <c r="W140" s="35">
        <v>174774</v>
      </c>
      <c r="X140" s="248">
        <f t="shared" ref="X140:X149" si="678">IFERROR(W140/W153-1,"-")</f>
        <v>3.6434798078633701E-2</v>
      </c>
      <c r="Y140" s="156">
        <v>14353</v>
      </c>
      <c r="Z140" s="244">
        <f t="shared" ref="Z140:Z149" si="679">IFERROR(Y140/Y153-1,"-")</f>
        <v>-0.39058254076086951</v>
      </c>
      <c r="AA140" s="35">
        <v>107989</v>
      </c>
      <c r="AB140" s="248">
        <f t="shared" ref="AB140:AB149" si="680">IFERROR(AA140/AA153-1,"-")</f>
        <v>0.10668279035448203</v>
      </c>
      <c r="AC140" s="35">
        <v>49597</v>
      </c>
      <c r="AD140" s="248">
        <f t="shared" ref="AD140:AD149" si="681">IFERROR(AC140/AC153-1,"-")</f>
        <v>0.18338860919567646</v>
      </c>
      <c r="AE140" s="35">
        <v>31422</v>
      </c>
      <c r="AF140" s="248">
        <f t="shared" ref="AF140:AF149" si="682">IFERROR(AE140/AE153-1,"-")</f>
        <v>7.6390791997807517E-2</v>
      </c>
      <c r="AG140" s="35">
        <v>11023</v>
      </c>
      <c r="AH140" s="248">
        <f t="shared" ref="AH140:AH149" si="683">IFERROR(AG140/AG153-1,"-")</f>
        <v>0.63448991696322654</v>
      </c>
      <c r="AI140" s="35">
        <v>21333</v>
      </c>
      <c r="AJ140" s="248">
        <f t="shared" ref="AJ140:AJ149" si="684">IFERROR(AI140/AI153-1,"-")</f>
        <v>-4.9373913818457238E-2</v>
      </c>
      <c r="AK140" s="156">
        <v>4520</v>
      </c>
      <c r="AL140" s="244">
        <f t="shared" ref="AL140:AL149" si="685">IFERROR(AK140/AK153-1,"-")</f>
        <v>0.28811627244229121</v>
      </c>
      <c r="AM140" s="35">
        <v>252859</v>
      </c>
      <c r="AN140" s="248">
        <f t="shared" ref="AN140:AN149" si="686">IFERROR(AM140/AM153-1,"-")</f>
        <v>-1.5480756127474793E-2</v>
      </c>
      <c r="AO140" s="35">
        <v>67090</v>
      </c>
      <c r="AP140" s="248">
        <f t="shared" ref="AP140:AP149" si="687">IFERROR(AO140/AO153-1,"-")</f>
        <v>-8.0114625752402913E-2</v>
      </c>
      <c r="AQ140" s="35">
        <v>74419</v>
      </c>
      <c r="AR140" s="248">
        <f t="shared" ref="AR140:AR149" si="688">IFERROR(AQ140/AQ153-1,"-")</f>
        <v>-8.4524541764054661E-2</v>
      </c>
      <c r="AS140" s="35">
        <v>75062</v>
      </c>
      <c r="AT140" s="248">
        <f t="shared" ref="AT140:AT149" si="689">IFERROR(AS140/AS153-1,"-")</f>
        <v>-0.11611695300448643</v>
      </c>
      <c r="AU140" s="35">
        <v>34082</v>
      </c>
      <c r="AV140" s="248">
        <f t="shared" ref="AV140:AV149" si="690">IFERROR(AU140/AU153-1,"-")</f>
        <v>2.0449714063295321E-2</v>
      </c>
      <c r="AW140" s="156">
        <v>6183</v>
      </c>
      <c r="AX140" s="244">
        <f t="shared" ref="AX140:AX149" si="691">IFERROR(AW140/AW153-1,"-")</f>
        <v>-0.53785783690858802</v>
      </c>
      <c r="AY140" s="35">
        <v>29431</v>
      </c>
      <c r="AZ140" s="248">
        <f t="shared" ref="AZ140:AZ149" si="692">IFERROR(AY140/AY153-1,"-")</f>
        <v>6.9013112491373318E-2</v>
      </c>
      <c r="BA140" s="35">
        <v>15950</v>
      </c>
      <c r="BB140" s="248">
        <f t="shared" ref="BB140:BB149" si="693">IFERROR(BA140/BA153-1,"-")</f>
        <v>4.1870794957214796E-2</v>
      </c>
      <c r="BC140" s="35">
        <v>7465</v>
      </c>
      <c r="BD140" s="248">
        <f t="shared" ref="BD140:BD149" si="694">IFERROR(BC140/BC153-1,"-")</f>
        <v>7.0404359047892218E-2</v>
      </c>
      <c r="BE140" s="35">
        <v>2801</v>
      </c>
      <c r="BF140" s="248">
        <f t="shared" ref="BF140:BF149" si="695">IFERROR(BE140/BE153-1,"-")</f>
        <v>0.49466382070437565</v>
      </c>
      <c r="BG140" s="35">
        <v>2455</v>
      </c>
      <c r="BH140" s="248">
        <f t="shared" ref="BH140:BH149" si="696">IFERROR(BG140/BG153-1,"-")</f>
        <v>-6.5829528158295236E-2</v>
      </c>
      <c r="BI140" s="156">
        <v>729</v>
      </c>
      <c r="BJ140" s="244">
        <f t="shared" ref="BJ140:BJ149" si="697">IFERROR(BI140/BI153-1,"-")</f>
        <v>0.15898251192368829</v>
      </c>
      <c r="BK140" s="35">
        <v>37887</v>
      </c>
      <c r="BL140" s="248">
        <f t="shared" ref="BL140:BL149" si="698">IFERROR(BK140/BK153-1,"-")</f>
        <v>0.22710931174089066</v>
      </c>
      <c r="BM140" s="35">
        <v>16378</v>
      </c>
      <c r="BN140" s="248">
        <f t="shared" ref="BN140:BN149" si="699">IFERROR(BM140/BM153-1,"-")</f>
        <v>6.690117907628168E-2</v>
      </c>
      <c r="BO140" s="35">
        <v>3486</v>
      </c>
      <c r="BP140" s="248">
        <f t="shared" ref="BP140:BP149" si="700">IFERROR(BO140/BO153-1,"-")</f>
        <v>-0.10270270270270265</v>
      </c>
      <c r="BQ140" s="35">
        <v>11537</v>
      </c>
      <c r="BR140" s="248">
        <f t="shared" ref="BR140:BR149" si="701">IFERROR(BQ140/BQ153-1,"-")</f>
        <v>0.39504232164449826</v>
      </c>
      <c r="BS140" s="35">
        <v>5848</v>
      </c>
      <c r="BT140" s="248">
        <f t="shared" ref="BT140:BT149" si="702">IFERROR(BS140/BS153-1,"-")</f>
        <v>1.0390516039051603</v>
      </c>
      <c r="BU140" s="156">
        <v>336</v>
      </c>
      <c r="BV140" s="244">
        <f t="shared" ref="BV140:BV149" si="703">IFERROR(BU140/BU153-1,"-")</f>
        <v>1.7540983606557377</v>
      </c>
      <c r="BW140" s="35">
        <v>306162</v>
      </c>
      <c r="BX140" s="248">
        <f t="shared" ref="BX140:BX149" si="704">IFERROR(BW140/BW153-1,"-")</f>
        <v>-8.7963247744262674E-3</v>
      </c>
      <c r="BY140" s="35">
        <v>154171</v>
      </c>
      <c r="BZ140" s="248">
        <f t="shared" ref="BZ140:BZ149" si="705">IFERROR(BY140/BY153-1,"-")</f>
        <v>-4.2948668268361079E-3</v>
      </c>
      <c r="CA140" s="35">
        <v>36632</v>
      </c>
      <c r="CB140" s="248">
        <f t="shared" ref="CB140:CB149" si="706">IFERROR(CA140/CA153-1,"-")</f>
        <v>-6.7009652853831869E-2</v>
      </c>
      <c r="CC140" s="35">
        <v>28675</v>
      </c>
      <c r="CD140" s="248">
        <f t="shared" ref="CD140:CD149" si="707">IFERROR(CC140/CC153-1,"-")</f>
        <v>-8.8785789189360975E-2</v>
      </c>
      <c r="CE140" s="35">
        <v>83410</v>
      </c>
      <c r="CF140" s="248">
        <f t="shared" ref="CF140:CF149" si="708">IFERROR(CE140/CE153-1,"-")</f>
        <v>-3.2546163125173999E-2</v>
      </c>
      <c r="CG140" s="156">
        <v>2935</v>
      </c>
      <c r="CH140" s="244">
        <f t="shared" ref="CH140:CH149" si="709">IFERROR(CG140/CG153-1,"-")</f>
        <v>-0.46392694063926943</v>
      </c>
      <c r="CI140" s="35">
        <v>43097</v>
      </c>
      <c r="CJ140" s="248">
        <f t="shared" ref="CJ140:CJ149" si="710">IFERROR(CI140/CI153-1,"-")</f>
        <v>8.4910885107239986E-2</v>
      </c>
      <c r="CK140" s="35">
        <v>13586</v>
      </c>
      <c r="CL140" s="248">
        <f t="shared" ref="CL140:CL149" si="711">IFERROR(CK140/CK153-1,"-")</f>
        <v>0.10284925724490623</v>
      </c>
      <c r="CM140" s="35">
        <v>16609</v>
      </c>
      <c r="CN140" s="248">
        <f t="shared" ref="CN140:CN149" si="712">IFERROR(CM140/CM153-1,"-")</f>
        <v>3.5473815461346536E-2</v>
      </c>
      <c r="CO140" s="35">
        <v>3902</v>
      </c>
      <c r="CP140" s="248">
        <f t="shared" ref="CP140:CP149" si="713">IFERROR(CO140/CO153-1,"-")</f>
        <v>-1.439757514523865E-2</v>
      </c>
      <c r="CQ140" s="35">
        <v>6381</v>
      </c>
      <c r="CR140" s="248">
        <f t="shared" ref="CR140:CR149" si="714">IFERROR(CQ140/CQ153-1,"-")</f>
        <v>0.28184009642426688</v>
      </c>
      <c r="CS140" s="156">
        <v>2378</v>
      </c>
      <c r="CT140" s="244">
        <f t="shared" ref="CT140:CT149" si="715">IFERROR(CS140/CS153-1,"-")</f>
        <v>0.14712976362759278</v>
      </c>
      <c r="CU140" s="35">
        <v>32089</v>
      </c>
      <c r="CV140" s="248">
        <f t="shared" ref="CV140:CV149" si="716">IFERROR(CU140/CU153-1,"-")</f>
        <v>0.13734316296873894</v>
      </c>
      <c r="CW140" s="35">
        <v>9063</v>
      </c>
      <c r="CX140" s="248">
        <f t="shared" ref="CX140:CX149" si="717">IFERROR(CW140/CW153-1,"-")</f>
        <v>0.49087020891594002</v>
      </c>
      <c r="CY140" s="35">
        <v>4009</v>
      </c>
      <c r="CZ140" s="248">
        <f t="shared" ref="CZ140:CZ149" si="718">IFERROR(CY140/CY153-1,"-")</f>
        <v>-9.380650994575046E-2</v>
      </c>
      <c r="DA140" s="35">
        <v>2470</v>
      </c>
      <c r="DB140" s="248">
        <f t="shared" ref="DB140:DB149" si="719">IFERROR(DA140/DA153-1,"-")</f>
        <v>-4.0322580645161255E-3</v>
      </c>
      <c r="DC140" s="35">
        <v>16431</v>
      </c>
      <c r="DD140" s="248">
        <f t="shared" ref="DD140:DD149" si="720">IFERROR(DC140/DC153-1,"-")</f>
        <v>7.5186493914409125E-2</v>
      </c>
      <c r="DE140" s="156">
        <v>34</v>
      </c>
      <c r="DF140" s="244" t="str">
        <f t="shared" ref="DF140:DF149" si="721">IFERROR(DE140/DE153-1,"-")</f>
        <v>-</v>
      </c>
      <c r="DG140" s="35">
        <v>251334</v>
      </c>
      <c r="DH140" s="248">
        <f t="shared" ref="DH140:DH149" si="722">IFERROR(DG140/DG153-1,"-")</f>
        <v>9.7398996624852074E-2</v>
      </c>
      <c r="DI140" s="35">
        <v>81264</v>
      </c>
      <c r="DJ140" s="248">
        <f t="shared" ref="DJ140:DJ149" si="723">IFERROR(DI140/DI153-1,"-")</f>
        <v>0.12465228282380947</v>
      </c>
      <c r="DK140" s="35">
        <v>133973</v>
      </c>
      <c r="DL140" s="248">
        <f t="shared" ref="DL140:DL149" si="724">IFERROR(DK140/DK153-1,"-")</f>
        <v>6.1895627912875284E-2</v>
      </c>
      <c r="DM140" s="35">
        <v>18509</v>
      </c>
      <c r="DN140" s="248">
        <f t="shared" ref="DN140:DN149" si="725">IFERROR(DM140/DM153-1,"-")</f>
        <v>0.15120039805946006</v>
      </c>
      <c r="DO140" s="35">
        <v>17303</v>
      </c>
      <c r="DP140" s="248">
        <f t="shared" ref="DP140:DP149" si="726">IFERROR(DO140/DO153-1,"-")</f>
        <v>0.22594586934958194</v>
      </c>
      <c r="DQ140" s="156">
        <v>610</v>
      </c>
      <c r="DR140" s="244">
        <f t="shared" ref="DR140:DR149" si="727">IFERROR(DQ140/DQ153-1,"-")</f>
        <v>0.31465517241379315</v>
      </c>
      <c r="DS140" s="35">
        <v>54981</v>
      </c>
      <c r="DT140" s="248">
        <f t="shared" ref="DT140:DT149" si="728">IFERROR(DS140/DS153-1,"-")</f>
        <v>3.7791652974039636E-3</v>
      </c>
      <c r="DU140" s="35">
        <v>35908</v>
      </c>
      <c r="DV140" s="248">
        <f t="shared" ref="DV140:DV149" si="729">IFERROR(DU140/DU153-1,"-")</f>
        <v>0.16150735888727152</v>
      </c>
      <c r="DW140" s="35">
        <v>19746</v>
      </c>
      <c r="DX140" s="248">
        <f t="shared" ref="DX140:DX149" si="730">IFERROR(DW140/DW153-1,"-")</f>
        <v>-8.1752232142857095E-2</v>
      </c>
      <c r="DY140" s="35">
        <v>9351</v>
      </c>
      <c r="DZ140" s="248">
        <f t="shared" ref="DZ140:DZ149" si="731">IFERROR(DY140/DY153-1,"-")</f>
        <v>-0.29116130988477862</v>
      </c>
      <c r="EA140" s="35">
        <v>7042</v>
      </c>
      <c r="EB140" s="248">
        <f t="shared" ref="EB140:EB149" si="732">IFERROR(EA140/EA153-1,"-")</f>
        <v>5.1384527547815306E-3</v>
      </c>
      <c r="EC140" s="156">
        <v>965</v>
      </c>
      <c r="ED140" s="244">
        <f t="shared" ref="ED140:ED149" si="733">IFERROR(EC140/EC153-1,"-")</f>
        <v>-0.26727410782080485</v>
      </c>
    </row>
    <row r="141" spans="1:134" s="17" customFormat="1" outlineLevel="1" x14ac:dyDescent="0.25">
      <c r="A141" s="242"/>
      <c r="B141" s="34" t="s">
        <v>67</v>
      </c>
      <c r="C141" s="35">
        <v>898090</v>
      </c>
      <c r="D141" s="248">
        <f t="shared" si="668"/>
        <v>-3.5359448341048982E-2</v>
      </c>
      <c r="E141" s="35">
        <v>385539</v>
      </c>
      <c r="F141" s="248">
        <f t="shared" si="669"/>
        <v>-6.7395756849711885E-3</v>
      </c>
      <c r="G141" s="35">
        <v>215715</v>
      </c>
      <c r="H141" s="248">
        <f t="shared" si="670"/>
        <v>-8.2661075980319243E-2</v>
      </c>
      <c r="I141" s="35">
        <v>136043</v>
      </c>
      <c r="J141" s="248">
        <f t="shared" si="671"/>
        <v>3.2318035573362547E-2</v>
      </c>
      <c r="K141" s="35">
        <v>155502</v>
      </c>
      <c r="L141" s="248">
        <f t="shared" si="672"/>
        <v>-5.8208620762750352E-2</v>
      </c>
      <c r="M141" s="156">
        <v>14851</v>
      </c>
      <c r="N141" s="244">
        <f t="shared" si="673"/>
        <v>-2.4116178210014438E-2</v>
      </c>
      <c r="O141" s="35">
        <v>790045</v>
      </c>
      <c r="P141" s="248">
        <f t="shared" si="674"/>
        <v>-4.3779670052008779E-3</v>
      </c>
      <c r="Q141" s="35">
        <v>338585</v>
      </c>
      <c r="R141" s="248">
        <f t="shared" si="675"/>
        <v>2.8589742810793073E-2</v>
      </c>
      <c r="S141" s="35">
        <v>182974</v>
      </c>
      <c r="T141" s="248">
        <f t="shared" si="676"/>
        <v>-5.7277256544610466E-2</v>
      </c>
      <c r="U141" s="35">
        <v>126153</v>
      </c>
      <c r="V141" s="248">
        <f t="shared" si="677"/>
        <v>2.9165103036433937E-2</v>
      </c>
      <c r="W141" s="35">
        <v>138025</v>
      </c>
      <c r="X141" s="248">
        <f t="shared" si="678"/>
        <v>-6.3924902636902647E-3</v>
      </c>
      <c r="Y141" s="156">
        <v>10253</v>
      </c>
      <c r="Z141" s="244">
        <f t="shared" si="679"/>
        <v>-4.6055080014886451E-2</v>
      </c>
      <c r="AA141" s="35">
        <v>108045</v>
      </c>
      <c r="AB141" s="248">
        <f t="shared" si="680"/>
        <v>-0.21416674545970282</v>
      </c>
      <c r="AC141" s="35">
        <v>46955</v>
      </c>
      <c r="AD141" s="248">
        <f t="shared" si="681"/>
        <v>-0.20389616995303572</v>
      </c>
      <c r="AE141" s="35">
        <v>32741</v>
      </c>
      <c r="AF141" s="248">
        <f t="shared" si="682"/>
        <v>-0.20264478106278316</v>
      </c>
      <c r="AG141" s="35">
        <v>9891</v>
      </c>
      <c r="AH141" s="248">
        <f t="shared" si="683"/>
        <v>7.4407994786009235E-2</v>
      </c>
      <c r="AI141" s="35">
        <v>17478</v>
      </c>
      <c r="AJ141" s="248">
        <f t="shared" si="684"/>
        <v>-0.33287530058399173</v>
      </c>
      <c r="AK141" s="156">
        <v>4598</v>
      </c>
      <c r="AL141" s="244">
        <f t="shared" si="685"/>
        <v>2.8635346756152202E-2</v>
      </c>
      <c r="AM141" s="35">
        <v>186805</v>
      </c>
      <c r="AN141" s="248">
        <f t="shared" si="686"/>
        <v>-8.2458630699483781E-2</v>
      </c>
      <c r="AO141" s="35">
        <v>57706</v>
      </c>
      <c r="AP141" s="248">
        <f t="shared" si="687"/>
        <v>-3.9011254574328191E-3</v>
      </c>
      <c r="AQ141" s="35">
        <v>45225</v>
      </c>
      <c r="AR141" s="248">
        <f t="shared" si="688"/>
        <v>-0.20618900512532468</v>
      </c>
      <c r="AS141" s="35">
        <v>59093</v>
      </c>
      <c r="AT141" s="248">
        <f t="shared" si="689"/>
        <v>7.1239880698763525E-3</v>
      </c>
      <c r="AU141" s="35">
        <v>20316</v>
      </c>
      <c r="AV141" s="248">
        <f t="shared" si="690"/>
        <v>-9.6062291434927727E-2</v>
      </c>
      <c r="AW141" s="156">
        <v>4287</v>
      </c>
      <c r="AX141" s="244">
        <f t="shared" si="691"/>
        <v>-0.12420837589376921</v>
      </c>
      <c r="AY141" s="35">
        <v>22952</v>
      </c>
      <c r="AZ141" s="248">
        <f t="shared" si="692"/>
        <v>-0.10789800995024879</v>
      </c>
      <c r="BA141" s="35">
        <v>12832</v>
      </c>
      <c r="BB141" s="248">
        <f t="shared" si="693"/>
        <v>-8.5388453314326429E-2</v>
      </c>
      <c r="BC141" s="35">
        <v>5857</v>
      </c>
      <c r="BD141" s="248">
        <f t="shared" si="694"/>
        <v>-0.20647608725105004</v>
      </c>
      <c r="BE141" s="35">
        <v>1580</v>
      </c>
      <c r="BF141" s="248">
        <f t="shared" si="695"/>
        <v>-4.0680024286581684E-2</v>
      </c>
      <c r="BG141" s="35">
        <v>2531</v>
      </c>
      <c r="BH141" s="248">
        <f t="shared" si="696"/>
        <v>0.11941618752764271</v>
      </c>
      <c r="BI141" s="156">
        <v>368</v>
      </c>
      <c r="BJ141" s="244">
        <f t="shared" si="697"/>
        <v>-0.25806451612903225</v>
      </c>
      <c r="BK141" s="35">
        <v>40632</v>
      </c>
      <c r="BL141" s="248">
        <f t="shared" si="698"/>
        <v>5.417185554171855E-2</v>
      </c>
      <c r="BM141" s="35">
        <v>16867</v>
      </c>
      <c r="BN141" s="248">
        <f t="shared" si="699"/>
        <v>-0.10666807902123832</v>
      </c>
      <c r="BO141" s="35">
        <v>4000</v>
      </c>
      <c r="BP141" s="248">
        <f t="shared" si="700"/>
        <v>-1.5748031496062964E-2</v>
      </c>
      <c r="BQ141" s="35">
        <v>11679</v>
      </c>
      <c r="BR141" s="248">
        <f t="shared" si="701"/>
        <v>0.14477553420897871</v>
      </c>
      <c r="BS141" s="35">
        <v>8959</v>
      </c>
      <c r="BT141" s="248">
        <f t="shared" si="702"/>
        <v>0.55457227138643073</v>
      </c>
      <c r="BU141" s="156">
        <v>293</v>
      </c>
      <c r="BV141" s="244">
        <f t="shared" si="703"/>
        <v>-3.3003300330032959E-2</v>
      </c>
      <c r="BW141" s="35">
        <v>290374</v>
      </c>
      <c r="BX141" s="248">
        <f t="shared" si="704"/>
        <v>2.0636629672574625E-3</v>
      </c>
      <c r="BY141" s="35">
        <v>156324</v>
      </c>
      <c r="BZ141" s="248">
        <f t="shared" si="705"/>
        <v>5.6521650975595028E-2</v>
      </c>
      <c r="CA141" s="35">
        <v>38011</v>
      </c>
      <c r="CB141" s="248">
        <f t="shared" si="706"/>
        <v>-0.11983050062520262</v>
      </c>
      <c r="CC141" s="35">
        <v>28334</v>
      </c>
      <c r="CD141" s="248">
        <f t="shared" si="707"/>
        <v>0.13240877662763273</v>
      </c>
      <c r="CE141" s="35">
        <v>68894</v>
      </c>
      <c r="CF141" s="248">
        <f t="shared" si="708"/>
        <v>-6.2398780603982074E-2</v>
      </c>
      <c r="CG141" s="156">
        <v>3064</v>
      </c>
      <c r="CH141" s="244">
        <f t="shared" si="709"/>
        <v>0.12605659683939718</v>
      </c>
      <c r="CI141" s="35">
        <v>35832</v>
      </c>
      <c r="CJ141" s="248">
        <f t="shared" si="710"/>
        <v>8.7234881815699161E-2</v>
      </c>
      <c r="CK141" s="35">
        <v>12438</v>
      </c>
      <c r="CL141" s="248">
        <f t="shared" si="711"/>
        <v>0.10148777895855465</v>
      </c>
      <c r="CM141" s="35">
        <v>13639</v>
      </c>
      <c r="CN141" s="248">
        <f t="shared" si="712"/>
        <v>-4.5252171374352557E-3</v>
      </c>
      <c r="CO141" s="35">
        <v>3278</v>
      </c>
      <c r="CP141" s="248">
        <f t="shared" si="713"/>
        <v>0.1385897881208753</v>
      </c>
      <c r="CQ141" s="35">
        <v>5295</v>
      </c>
      <c r="CR141" s="248">
        <f t="shared" si="714"/>
        <v>0.32408102025506369</v>
      </c>
      <c r="CS141" s="156">
        <v>1185</v>
      </c>
      <c r="CT141" s="244">
        <f t="shared" si="715"/>
        <v>1.716738197424883E-2</v>
      </c>
      <c r="CU141" s="35">
        <v>30449</v>
      </c>
      <c r="CV141" s="248">
        <f t="shared" si="716"/>
        <v>8.1439124875692492E-2</v>
      </c>
      <c r="CW141" s="35">
        <v>7418</v>
      </c>
      <c r="CX141" s="248">
        <f t="shared" si="717"/>
        <v>2.7850907579326512E-2</v>
      </c>
      <c r="CY141" s="35">
        <v>5029</v>
      </c>
      <c r="CZ141" s="248">
        <f t="shared" si="718"/>
        <v>0.39616879511382574</v>
      </c>
      <c r="DA141" s="35">
        <v>1923</v>
      </c>
      <c r="DB141" s="248">
        <f t="shared" si="719"/>
        <v>0.15495495495495493</v>
      </c>
      <c r="DC141" s="35">
        <v>16095</v>
      </c>
      <c r="DD141" s="248">
        <f t="shared" si="720"/>
        <v>2.6335926539982069E-2</v>
      </c>
      <c r="DE141" s="156">
        <v>26</v>
      </c>
      <c r="DF141" s="244" t="str">
        <f t="shared" si="721"/>
        <v>-</v>
      </c>
      <c r="DG141" s="35">
        <v>91160</v>
      </c>
      <c r="DH141" s="248">
        <f t="shared" si="722"/>
        <v>9.0391493128237022E-2</v>
      </c>
      <c r="DI141" s="35">
        <v>27914</v>
      </c>
      <c r="DJ141" s="248">
        <f t="shared" si="723"/>
        <v>-0.1142911536997081</v>
      </c>
      <c r="DK141" s="35">
        <v>48921</v>
      </c>
      <c r="DL141" s="248">
        <f t="shared" si="724"/>
        <v>0.19848599916705445</v>
      </c>
      <c r="DM141" s="35">
        <v>7342</v>
      </c>
      <c r="DN141" s="248">
        <f t="shared" si="725"/>
        <v>0.30339073317947807</v>
      </c>
      <c r="DO141" s="35">
        <v>6823</v>
      </c>
      <c r="DP141" s="248">
        <f t="shared" si="726"/>
        <v>0.26445515196441804</v>
      </c>
      <c r="DQ141" s="156">
        <v>236</v>
      </c>
      <c r="DR141" s="244">
        <f t="shared" si="727"/>
        <v>-0.26934984520123839</v>
      </c>
      <c r="DS141" s="35">
        <v>55190</v>
      </c>
      <c r="DT141" s="248">
        <f t="shared" si="728"/>
        <v>-1.0896447901358464E-2</v>
      </c>
      <c r="DU141" s="35">
        <v>38733</v>
      </c>
      <c r="DV141" s="248">
        <f t="shared" si="729"/>
        <v>0.18373521591638386</v>
      </c>
      <c r="DW141" s="35">
        <v>19016</v>
      </c>
      <c r="DX141" s="248">
        <f t="shared" si="730"/>
        <v>-9.1794822810201571E-2</v>
      </c>
      <c r="DY141" s="35">
        <v>8547</v>
      </c>
      <c r="DZ141" s="248">
        <f t="shared" si="731"/>
        <v>-0.30342298288508562</v>
      </c>
      <c r="EA141" s="35">
        <v>6442</v>
      </c>
      <c r="EB141" s="248">
        <f t="shared" si="732"/>
        <v>-6.5970711903726276E-2</v>
      </c>
      <c r="EC141" s="156">
        <v>777</v>
      </c>
      <c r="ED141" s="244">
        <f t="shared" si="733"/>
        <v>7.7669902912621325E-2</v>
      </c>
    </row>
    <row r="142" spans="1:134" s="17" customFormat="1" outlineLevel="1" x14ac:dyDescent="0.25">
      <c r="A142" s="242"/>
      <c r="B142" s="34" t="s">
        <v>69</v>
      </c>
      <c r="C142" s="35">
        <v>825110</v>
      </c>
      <c r="D142" s="248">
        <f t="shared" si="668"/>
        <v>7.2832354910641772E-2</v>
      </c>
      <c r="E142" s="35">
        <v>327138</v>
      </c>
      <c r="F142" s="248">
        <f t="shared" si="669"/>
        <v>8.0865517093268835E-2</v>
      </c>
      <c r="G142" s="35">
        <v>204846</v>
      </c>
      <c r="H142" s="248">
        <f t="shared" si="670"/>
        <v>1.8587027865624384E-2</v>
      </c>
      <c r="I142" s="35">
        <v>121888</v>
      </c>
      <c r="J142" s="248">
        <f t="shared" si="671"/>
        <v>0.16107030929995525</v>
      </c>
      <c r="K142" s="35">
        <v>164635</v>
      </c>
      <c r="L142" s="248">
        <f t="shared" si="672"/>
        <v>7.3344851191446292E-2</v>
      </c>
      <c r="M142" s="156">
        <v>11082</v>
      </c>
      <c r="N142" s="244">
        <f t="shared" si="673"/>
        <v>-2.6100261002609537E-3</v>
      </c>
      <c r="O142" s="35">
        <v>698151</v>
      </c>
      <c r="P142" s="248">
        <f t="shared" si="674"/>
        <v>8.3928873625392697E-2</v>
      </c>
      <c r="Q142" s="35">
        <v>272425</v>
      </c>
      <c r="R142" s="248">
        <f t="shared" si="675"/>
        <v>9.8067272617344159E-2</v>
      </c>
      <c r="S142" s="35">
        <v>167161</v>
      </c>
      <c r="T142" s="248">
        <f t="shared" si="676"/>
        <v>2.7974565222738779E-2</v>
      </c>
      <c r="U142" s="35">
        <v>113302</v>
      </c>
      <c r="V142" s="248">
        <f t="shared" si="677"/>
        <v>0.1644484640445627</v>
      </c>
      <c r="W142" s="35">
        <v>141014</v>
      </c>
      <c r="X142" s="248">
        <f t="shared" si="678"/>
        <v>0.10542860502488938</v>
      </c>
      <c r="Y142" s="156">
        <v>5971</v>
      </c>
      <c r="Z142" s="244">
        <f t="shared" si="679"/>
        <v>-0.14651229273870781</v>
      </c>
      <c r="AA142" s="35">
        <v>126959</v>
      </c>
      <c r="AB142" s="248">
        <f t="shared" si="680"/>
        <v>1.5655749508007855E-2</v>
      </c>
      <c r="AC142" s="35">
        <v>54712</v>
      </c>
      <c r="AD142" s="248">
        <f t="shared" si="681"/>
        <v>2.6389092508429801E-3</v>
      </c>
      <c r="AE142" s="35">
        <v>37685</v>
      </c>
      <c r="AF142" s="248">
        <f t="shared" si="682"/>
        <v>-2.1067123857024139E-2</v>
      </c>
      <c r="AG142" s="35">
        <v>8586</v>
      </c>
      <c r="AH142" s="248">
        <f t="shared" si="683"/>
        <v>0.1184056271981242</v>
      </c>
      <c r="AI142" s="35">
        <v>23621</v>
      </c>
      <c r="AJ142" s="248">
        <f t="shared" si="684"/>
        <v>-8.5166537567776923E-2</v>
      </c>
      <c r="AK142" s="156">
        <v>5112</v>
      </c>
      <c r="AL142" s="244">
        <f t="shared" si="685"/>
        <v>0.24228432563791014</v>
      </c>
      <c r="AM142" s="35">
        <v>158148</v>
      </c>
      <c r="AN142" s="248">
        <f t="shared" si="686"/>
        <v>-3.5088682664323745E-2</v>
      </c>
      <c r="AO142" s="35">
        <v>36179</v>
      </c>
      <c r="AP142" s="248">
        <f t="shared" si="687"/>
        <v>-2.8986285192839301E-2</v>
      </c>
      <c r="AQ142" s="35">
        <v>48312</v>
      </c>
      <c r="AR142" s="248">
        <f t="shared" si="688"/>
        <v>-2.7399190707225296E-2</v>
      </c>
      <c r="AS142" s="35">
        <v>52873</v>
      </c>
      <c r="AT142" s="248">
        <f t="shared" si="689"/>
        <v>1.1884712546888165E-2</v>
      </c>
      <c r="AU142" s="35">
        <v>18206</v>
      </c>
      <c r="AV142" s="248">
        <f t="shared" si="690"/>
        <v>-5.5607428156447813E-2</v>
      </c>
      <c r="AW142" s="156">
        <v>2564</v>
      </c>
      <c r="AX142" s="244">
        <f t="shared" si="691"/>
        <v>-0.24941451990632324</v>
      </c>
      <c r="AY142" s="35">
        <v>21347</v>
      </c>
      <c r="AZ142" s="248">
        <f t="shared" si="692"/>
        <v>8.3274129706688349E-2</v>
      </c>
      <c r="BA142" s="35">
        <v>11706</v>
      </c>
      <c r="BB142" s="248">
        <f t="shared" si="693"/>
        <v>0.15569157863560079</v>
      </c>
      <c r="BC142" s="35">
        <v>5926</v>
      </c>
      <c r="BD142" s="248">
        <f t="shared" si="694"/>
        <v>-1.5941547658585242E-2</v>
      </c>
      <c r="BE142" s="35">
        <v>1165</v>
      </c>
      <c r="BF142" s="248">
        <f t="shared" si="695"/>
        <v>0.21354166666666674</v>
      </c>
      <c r="BG142" s="35">
        <v>2323</v>
      </c>
      <c r="BH142" s="248">
        <f t="shared" si="696"/>
        <v>-3.6499377851513914E-2</v>
      </c>
      <c r="BI142" s="156">
        <v>256</v>
      </c>
      <c r="BJ142" s="244">
        <f t="shared" si="697"/>
        <v>1.5873015873015817E-2</v>
      </c>
      <c r="BK142" s="35">
        <v>30683</v>
      </c>
      <c r="BL142" s="248">
        <f t="shared" si="698"/>
        <v>0.34757784707277439</v>
      </c>
      <c r="BM142" s="35">
        <v>12937</v>
      </c>
      <c r="BN142" s="248">
        <f t="shared" si="699"/>
        <v>8.4045584045584043E-2</v>
      </c>
      <c r="BO142" s="35">
        <v>3055</v>
      </c>
      <c r="BP142" s="248">
        <f t="shared" si="700"/>
        <v>0.18594720496894412</v>
      </c>
      <c r="BQ142" s="35">
        <v>8523</v>
      </c>
      <c r="BR142" s="248">
        <f t="shared" si="701"/>
        <v>0.83369191049913938</v>
      </c>
      <c r="BS142" s="35">
        <v>6110</v>
      </c>
      <c r="BT142" s="248">
        <f t="shared" si="702"/>
        <v>0.81198102016607354</v>
      </c>
      <c r="BU142" s="156">
        <v>216</v>
      </c>
      <c r="BV142" s="244">
        <f t="shared" si="703"/>
        <v>-0.19402985074626866</v>
      </c>
      <c r="BW142" s="35">
        <v>298108</v>
      </c>
      <c r="BX142" s="248">
        <f t="shared" si="704"/>
        <v>0.11291219765327809</v>
      </c>
      <c r="BY142" s="35">
        <v>139929</v>
      </c>
      <c r="BZ142" s="248">
        <f t="shared" si="705"/>
        <v>0.11319809069212416</v>
      </c>
      <c r="CA142" s="35">
        <v>46906</v>
      </c>
      <c r="CB142" s="248">
        <f t="shared" si="706"/>
        <v>-1.8189429618001074E-2</v>
      </c>
      <c r="CC142" s="35">
        <v>29198</v>
      </c>
      <c r="CD142" s="248">
        <f t="shared" si="707"/>
        <v>0.30394783851375484</v>
      </c>
      <c r="CE142" s="35">
        <v>80891</v>
      </c>
      <c r="CF142" s="248">
        <f t="shared" si="708"/>
        <v>0.15006540036396721</v>
      </c>
      <c r="CG142" s="156">
        <v>991</v>
      </c>
      <c r="CH142" s="244">
        <f t="shared" si="709"/>
        <v>-0.27132352941176474</v>
      </c>
      <c r="CI142" s="35">
        <v>33912</v>
      </c>
      <c r="CJ142" s="248">
        <f t="shared" si="710"/>
        <v>0.11012177556632174</v>
      </c>
      <c r="CK142" s="35">
        <v>10911</v>
      </c>
      <c r="CL142" s="248">
        <f t="shared" si="711"/>
        <v>0.11496014714898828</v>
      </c>
      <c r="CM142" s="35">
        <v>14050</v>
      </c>
      <c r="CN142" s="248">
        <f t="shared" si="712"/>
        <v>3.9201183431952558E-2</v>
      </c>
      <c r="CO142" s="35">
        <v>3469</v>
      </c>
      <c r="CP142" s="248">
        <f t="shared" si="713"/>
        <v>0.5342768686421937</v>
      </c>
      <c r="CQ142" s="35">
        <v>4488</v>
      </c>
      <c r="CR142" s="248">
        <f t="shared" si="714"/>
        <v>0.12003993012228609</v>
      </c>
      <c r="CS142" s="156">
        <v>1011</v>
      </c>
      <c r="CT142" s="244">
        <f t="shared" si="715"/>
        <v>0.13087248322147649</v>
      </c>
      <c r="CU142" s="35">
        <v>33473</v>
      </c>
      <c r="CV142" s="248">
        <f t="shared" si="716"/>
        <v>0.15078901227352426</v>
      </c>
      <c r="CW142" s="35">
        <v>8439</v>
      </c>
      <c r="CX142" s="248">
        <f t="shared" si="717"/>
        <v>0.13244766505636063</v>
      </c>
      <c r="CY142" s="35">
        <v>5571</v>
      </c>
      <c r="CZ142" s="248">
        <f t="shared" si="718"/>
        <v>0.22493403693931402</v>
      </c>
      <c r="DA142" s="35">
        <v>1890</v>
      </c>
      <c r="DB142" s="248">
        <f t="shared" si="719"/>
        <v>0.33380381086803101</v>
      </c>
      <c r="DC142" s="35">
        <v>17674</v>
      </c>
      <c r="DD142" s="248">
        <f t="shared" si="720"/>
        <v>0.1251591545709192</v>
      </c>
      <c r="DE142" s="156">
        <v>38</v>
      </c>
      <c r="DF142" s="244">
        <f t="shared" si="721"/>
        <v>0.22580645161290325</v>
      </c>
      <c r="DG142" s="35">
        <v>30186</v>
      </c>
      <c r="DH142" s="248">
        <f t="shared" si="722"/>
        <v>0.26576652130157674</v>
      </c>
      <c r="DI142" s="35">
        <v>4985</v>
      </c>
      <c r="DJ142" s="248">
        <f t="shared" si="723"/>
        <v>-6.472795497185746E-2</v>
      </c>
      <c r="DK142" s="35">
        <v>21338</v>
      </c>
      <c r="DL142" s="248">
        <f t="shared" si="724"/>
        <v>0.39245627773427305</v>
      </c>
      <c r="DM142" s="35">
        <v>2387</v>
      </c>
      <c r="DN142" s="248">
        <f t="shared" si="725"/>
        <v>0.38457076566125292</v>
      </c>
      <c r="DO142" s="35">
        <v>1495</v>
      </c>
      <c r="DP142" s="248">
        <f t="shared" si="726"/>
        <v>-2.9220779220779258E-2</v>
      </c>
      <c r="DQ142" s="156">
        <v>38</v>
      </c>
      <c r="DR142" s="244" t="str">
        <f t="shared" si="727"/>
        <v>-</v>
      </c>
      <c r="DS142" s="35">
        <v>62178</v>
      </c>
      <c r="DT142" s="248">
        <f t="shared" si="728"/>
        <v>0.20343739717808274</v>
      </c>
      <c r="DU142" s="35">
        <v>41586</v>
      </c>
      <c r="DV142" s="248">
        <f t="shared" si="729"/>
        <v>0.23261604125911428</v>
      </c>
      <c r="DW142" s="35">
        <v>19551</v>
      </c>
      <c r="DX142" s="248">
        <f t="shared" si="730"/>
        <v>-2.1814179216490759E-2</v>
      </c>
      <c r="DY142" s="35">
        <v>10012</v>
      </c>
      <c r="DZ142" s="248">
        <f t="shared" si="731"/>
        <v>0.1835914410686843</v>
      </c>
      <c r="EA142" s="35">
        <v>6994</v>
      </c>
      <c r="EB142" s="248">
        <f t="shared" si="732"/>
        <v>-3.5842293906810041E-2</v>
      </c>
      <c r="EC142" s="156">
        <v>770</v>
      </c>
      <c r="ED142" s="244">
        <f t="shared" si="733"/>
        <v>0.53692614770459079</v>
      </c>
    </row>
    <row r="143" spans="1:134" s="17" customFormat="1" outlineLevel="1" x14ac:dyDescent="0.25">
      <c r="A143" s="242"/>
      <c r="B143" s="34" t="s">
        <v>71</v>
      </c>
      <c r="C143" s="35">
        <v>851485</v>
      </c>
      <c r="D143" s="248">
        <f t="shared" si="668"/>
        <v>1.116156782086386E-2</v>
      </c>
      <c r="E143" s="35">
        <v>339984</v>
      </c>
      <c r="F143" s="248">
        <f t="shared" si="669"/>
        <v>8.5960222790060214E-4</v>
      </c>
      <c r="G143" s="35">
        <v>208324</v>
      </c>
      <c r="H143" s="248">
        <f t="shared" si="670"/>
        <v>-3.3600376324161019E-5</v>
      </c>
      <c r="I143" s="35">
        <v>130618</v>
      </c>
      <c r="J143" s="248">
        <f t="shared" si="671"/>
        <v>-1.7459135392924541E-2</v>
      </c>
      <c r="K143" s="35">
        <v>176832</v>
      </c>
      <c r="L143" s="248">
        <f t="shared" si="672"/>
        <v>6.3958315784407027E-2</v>
      </c>
      <c r="M143" s="156">
        <v>8348</v>
      </c>
      <c r="N143" s="244">
        <f t="shared" si="673"/>
        <v>-0.26038805705679102</v>
      </c>
      <c r="O143" s="35">
        <v>716891</v>
      </c>
      <c r="P143" s="248">
        <f t="shared" si="674"/>
        <v>2.2723025323733159E-2</v>
      </c>
      <c r="Q143" s="35">
        <v>279086</v>
      </c>
      <c r="R143" s="248">
        <f t="shared" si="675"/>
        <v>1.3005303027553206E-2</v>
      </c>
      <c r="S143" s="35">
        <v>169793</v>
      </c>
      <c r="T143" s="248">
        <f t="shared" si="676"/>
        <v>1.84809731752964E-2</v>
      </c>
      <c r="U143" s="35">
        <v>119232</v>
      </c>
      <c r="V143" s="248">
        <f t="shared" si="677"/>
        <v>9.2342304528125752E-4</v>
      </c>
      <c r="W143" s="35">
        <v>147639</v>
      </c>
      <c r="X143" s="248">
        <f t="shared" si="678"/>
        <v>9.320923206788545E-2</v>
      </c>
      <c r="Y143" s="156">
        <v>4614</v>
      </c>
      <c r="Z143" s="244">
        <f t="shared" si="679"/>
        <v>-0.34775233248515691</v>
      </c>
      <c r="AA143" s="35">
        <v>134594</v>
      </c>
      <c r="AB143" s="248">
        <f t="shared" si="680"/>
        <v>-4.6264606052875856E-2</v>
      </c>
      <c r="AC143" s="35">
        <v>60898</v>
      </c>
      <c r="AD143" s="248">
        <f t="shared" si="681"/>
        <v>-5.1270466902428757E-2</v>
      </c>
      <c r="AE143" s="35">
        <v>38531</v>
      </c>
      <c r="AF143" s="248">
        <f t="shared" si="682"/>
        <v>-7.419688123212953E-2</v>
      </c>
      <c r="AG143" s="35">
        <v>11386</v>
      </c>
      <c r="AH143" s="248">
        <f t="shared" si="683"/>
        <v>-0.1759426793080987</v>
      </c>
      <c r="AI143" s="35">
        <v>29193</v>
      </c>
      <c r="AJ143" s="248">
        <f t="shared" si="684"/>
        <v>-6.2855125036114456E-2</v>
      </c>
      <c r="AK143" s="156">
        <v>3735</v>
      </c>
      <c r="AL143" s="244">
        <f t="shared" si="685"/>
        <v>-0.11345834322335624</v>
      </c>
      <c r="AM143" s="35">
        <v>164935</v>
      </c>
      <c r="AN143" s="248">
        <f t="shared" si="686"/>
        <v>-6.6803589412816389E-2</v>
      </c>
      <c r="AO143" s="35">
        <v>40114</v>
      </c>
      <c r="AP143" s="248">
        <f t="shared" si="687"/>
        <v>-0.12003685341990966</v>
      </c>
      <c r="AQ143" s="35">
        <v>48367</v>
      </c>
      <c r="AR143" s="248">
        <f t="shared" si="688"/>
        <v>-9.4615904482991953E-3</v>
      </c>
      <c r="AS143" s="35">
        <v>57035</v>
      </c>
      <c r="AT143" s="248">
        <f t="shared" si="689"/>
        <v>-4.1541331271951254E-2</v>
      </c>
      <c r="AU143" s="35">
        <v>18545</v>
      </c>
      <c r="AV143" s="248">
        <f t="shared" si="690"/>
        <v>-4.9023127019127255E-2</v>
      </c>
      <c r="AW143" s="156">
        <v>1732</v>
      </c>
      <c r="AX143" s="244">
        <f t="shared" si="691"/>
        <v>-0.45568824638592076</v>
      </c>
      <c r="AY143" s="35">
        <v>19969</v>
      </c>
      <c r="AZ143" s="248">
        <f t="shared" si="692"/>
        <v>-7.0608124906766934E-3</v>
      </c>
      <c r="BA143" s="35">
        <v>10104</v>
      </c>
      <c r="BB143" s="248">
        <f t="shared" si="693"/>
        <v>-1.1543729211504594E-2</v>
      </c>
      <c r="BC143" s="35">
        <v>5834</v>
      </c>
      <c r="BD143" s="248">
        <f t="shared" si="694"/>
        <v>-1.5856950067476339E-2</v>
      </c>
      <c r="BE143" s="35">
        <v>1388</v>
      </c>
      <c r="BF143" s="248">
        <f t="shared" si="695"/>
        <v>0.25383920505871727</v>
      </c>
      <c r="BG143" s="35">
        <v>2177</v>
      </c>
      <c r="BH143" s="248">
        <f t="shared" si="696"/>
        <v>-0.10485197368421051</v>
      </c>
      <c r="BI143" s="156">
        <v>487</v>
      </c>
      <c r="BJ143" s="244">
        <f t="shared" si="697"/>
        <v>0.55095541401273884</v>
      </c>
      <c r="BK143" s="35">
        <v>21822</v>
      </c>
      <c r="BL143" s="248">
        <f t="shared" si="698"/>
        <v>0.23911191868718418</v>
      </c>
      <c r="BM143" s="35">
        <v>10242</v>
      </c>
      <c r="BN143" s="248">
        <f t="shared" si="699"/>
        <v>0.20126671358198456</v>
      </c>
      <c r="BO143" s="35">
        <v>1842</v>
      </c>
      <c r="BP143" s="248">
        <f t="shared" si="700"/>
        <v>0.10497900419916006</v>
      </c>
      <c r="BQ143" s="35">
        <v>6705</v>
      </c>
      <c r="BR143" s="248">
        <f t="shared" si="701"/>
        <v>6.6995544239337956E-2</v>
      </c>
      <c r="BS143" s="35">
        <v>4654</v>
      </c>
      <c r="BT143" s="248">
        <f t="shared" si="702"/>
        <v>1.1309523809523809</v>
      </c>
      <c r="BU143" s="156">
        <v>35</v>
      </c>
      <c r="BV143" s="244">
        <f t="shared" si="703"/>
        <v>-0.77124183006535951</v>
      </c>
      <c r="BW143" s="35">
        <v>305091</v>
      </c>
      <c r="BX143" s="248">
        <f t="shared" si="704"/>
        <v>2.314296254066206E-2</v>
      </c>
      <c r="BY143" s="35">
        <v>141596</v>
      </c>
      <c r="BZ143" s="248">
        <f t="shared" si="705"/>
        <v>-1.0461727687587796E-2</v>
      </c>
      <c r="CA143" s="35">
        <v>51334</v>
      </c>
      <c r="CB143" s="248">
        <f t="shared" si="706"/>
        <v>2.2202751946474475E-2</v>
      </c>
      <c r="CC143" s="35">
        <v>28907</v>
      </c>
      <c r="CD143" s="248">
        <f t="shared" si="707"/>
        <v>-6.3591365323800719E-3</v>
      </c>
      <c r="CE143" s="35">
        <v>82099</v>
      </c>
      <c r="CF143" s="248">
        <f t="shared" si="708"/>
        <v>0.12270601427672778</v>
      </c>
      <c r="CG143" s="156">
        <v>804</v>
      </c>
      <c r="CH143" s="244">
        <f t="shared" si="709"/>
        <v>-0.60951918406993688</v>
      </c>
      <c r="CI143" s="35">
        <v>28125</v>
      </c>
      <c r="CJ143" s="248">
        <f t="shared" si="710"/>
        <v>8.0816232418722711E-2</v>
      </c>
      <c r="CK143" s="35">
        <v>9098</v>
      </c>
      <c r="CL143" s="248">
        <f t="shared" si="711"/>
        <v>0.12640831992076262</v>
      </c>
      <c r="CM143" s="35">
        <v>11118</v>
      </c>
      <c r="CN143" s="248">
        <f t="shared" si="712"/>
        <v>-1.7757752451630027E-2</v>
      </c>
      <c r="CO143" s="35">
        <v>2987</v>
      </c>
      <c r="CP143" s="248">
        <f t="shared" si="713"/>
        <v>0.25980598903416285</v>
      </c>
      <c r="CQ143" s="35">
        <v>4179</v>
      </c>
      <c r="CR143" s="248">
        <f t="shared" si="714"/>
        <v>0.19570815450643786</v>
      </c>
      <c r="CS143" s="156">
        <v>852</v>
      </c>
      <c r="CT143" s="244">
        <f t="shared" si="715"/>
        <v>4.2839657282741639E-2</v>
      </c>
      <c r="CU143" s="35">
        <v>44216</v>
      </c>
      <c r="CV143" s="248">
        <f t="shared" si="716"/>
        <v>0.22846108965632217</v>
      </c>
      <c r="CW143" s="35">
        <v>11855</v>
      </c>
      <c r="CX143" s="248">
        <f t="shared" si="717"/>
        <v>0.39355824615022916</v>
      </c>
      <c r="CY143" s="35">
        <v>5379</v>
      </c>
      <c r="CZ143" s="248">
        <f t="shared" si="718"/>
        <v>-6.2238493723849375E-2</v>
      </c>
      <c r="DA143" s="35">
        <v>2873</v>
      </c>
      <c r="DB143" s="248">
        <f t="shared" si="719"/>
        <v>0.47484599589322385</v>
      </c>
      <c r="DC143" s="35">
        <v>24212</v>
      </c>
      <c r="DD143" s="248">
        <f t="shared" si="720"/>
        <v>0.21845906094308298</v>
      </c>
      <c r="DE143" s="156">
        <v>0</v>
      </c>
      <c r="DF143" s="244">
        <f t="shared" si="721"/>
        <v>-1</v>
      </c>
      <c r="DG143" s="35">
        <v>31639</v>
      </c>
      <c r="DH143" s="248">
        <f t="shared" si="722"/>
        <v>0.31178738753679669</v>
      </c>
      <c r="DI143" s="35">
        <v>4852</v>
      </c>
      <c r="DJ143" s="248">
        <f t="shared" si="723"/>
        <v>0.16578567996155691</v>
      </c>
      <c r="DK143" s="35">
        <v>22569</v>
      </c>
      <c r="DL143" s="248">
        <f t="shared" si="724"/>
        <v>0.36426283020008454</v>
      </c>
      <c r="DM143" s="35">
        <v>2181</v>
      </c>
      <c r="DN143" s="248">
        <f t="shared" si="725"/>
        <v>0.44055482166446502</v>
      </c>
      <c r="DO143" s="35">
        <v>1933</v>
      </c>
      <c r="DP143" s="248">
        <f t="shared" si="726"/>
        <v>-8.9924670433145004E-2</v>
      </c>
      <c r="DQ143" s="156">
        <v>119</v>
      </c>
      <c r="DR143" s="244" t="str">
        <f t="shared" si="727"/>
        <v>-</v>
      </c>
      <c r="DS143" s="35">
        <v>67449</v>
      </c>
      <c r="DT143" s="248">
        <f t="shared" si="728"/>
        <v>5.3959783564625496E-3</v>
      </c>
      <c r="DU143" s="35">
        <v>44514</v>
      </c>
      <c r="DV143" s="248">
        <f t="shared" si="729"/>
        <v>0.10011615550008646</v>
      </c>
      <c r="DW143" s="35">
        <v>20846</v>
      </c>
      <c r="DX143" s="248">
        <f t="shared" si="730"/>
        <v>-0.1247060799462546</v>
      </c>
      <c r="DY143" s="35">
        <v>11787</v>
      </c>
      <c r="DZ143" s="248">
        <f t="shared" si="731"/>
        <v>-8.1293842556508178E-2</v>
      </c>
      <c r="EA143" s="35">
        <v>6767</v>
      </c>
      <c r="EB143" s="248">
        <f t="shared" si="732"/>
        <v>-0.17465544578607151</v>
      </c>
      <c r="EC143" s="156">
        <v>512</v>
      </c>
      <c r="ED143" s="244">
        <f t="shared" si="733"/>
        <v>0.51479289940828399</v>
      </c>
    </row>
    <row r="144" spans="1:134" s="17" customFormat="1" outlineLevel="1" x14ac:dyDescent="0.25">
      <c r="A144" s="242"/>
      <c r="B144" s="34" t="s">
        <v>73</v>
      </c>
      <c r="C144" s="35">
        <v>1030411</v>
      </c>
      <c r="D144" s="248">
        <f t="shared" si="668"/>
        <v>1.0201910774947143E-2</v>
      </c>
      <c r="E144" s="35">
        <v>387662</v>
      </c>
      <c r="F144" s="248">
        <f t="shared" si="669"/>
        <v>9.9493803456101038E-3</v>
      </c>
      <c r="G144" s="35">
        <v>261990</v>
      </c>
      <c r="H144" s="248">
        <f t="shared" si="670"/>
        <v>3.5414912915120444E-2</v>
      </c>
      <c r="I144" s="35">
        <v>171450</v>
      </c>
      <c r="J144" s="248">
        <f t="shared" si="671"/>
        <v>4.9008810572687134E-2</v>
      </c>
      <c r="K144" s="35">
        <v>200046</v>
      </c>
      <c r="L144" s="248">
        <f t="shared" si="672"/>
        <v>-1.4498322569203248E-2</v>
      </c>
      <c r="M144" s="156">
        <v>13370</v>
      </c>
      <c r="N144" s="244">
        <f t="shared" si="673"/>
        <v>-0.30003664729595314</v>
      </c>
      <c r="O144" s="35">
        <v>847002</v>
      </c>
      <c r="P144" s="248">
        <f t="shared" si="674"/>
        <v>1.5770184637081908E-2</v>
      </c>
      <c r="Q144" s="35">
        <v>317267</v>
      </c>
      <c r="R144" s="248">
        <f t="shared" si="675"/>
        <v>3.2215769524831961E-2</v>
      </c>
      <c r="S144" s="35">
        <v>209579</v>
      </c>
      <c r="T144" s="248">
        <f t="shared" si="676"/>
        <v>2.0792947250499294E-2</v>
      </c>
      <c r="U144" s="35">
        <v>149316</v>
      </c>
      <c r="V144" s="248">
        <f t="shared" si="677"/>
        <v>4.5198412420638601E-2</v>
      </c>
      <c r="W144" s="35">
        <v>162697</v>
      </c>
      <c r="X144" s="248">
        <f t="shared" si="678"/>
        <v>-8.9482596883642129E-3</v>
      </c>
      <c r="Y144" s="156">
        <v>7812</v>
      </c>
      <c r="Z144" s="244">
        <f t="shared" si="679"/>
        <v>-0.33333333333333337</v>
      </c>
      <c r="AA144" s="35">
        <v>183409</v>
      </c>
      <c r="AB144" s="248">
        <f t="shared" si="680"/>
        <v>-1.4735270101852271E-2</v>
      </c>
      <c r="AC144" s="35">
        <v>70395</v>
      </c>
      <c r="AD144" s="248">
        <f t="shared" si="681"/>
        <v>-7.9539213891576699E-2</v>
      </c>
      <c r="AE144" s="35">
        <v>52412</v>
      </c>
      <c r="AF144" s="248">
        <f t="shared" si="682"/>
        <v>9.8346570548418777E-2</v>
      </c>
      <c r="AG144" s="35">
        <v>22134</v>
      </c>
      <c r="AH144" s="248">
        <f t="shared" si="683"/>
        <v>7.551020408163267E-2</v>
      </c>
      <c r="AI144" s="35">
        <v>37350</v>
      </c>
      <c r="AJ144" s="248">
        <f t="shared" si="684"/>
        <v>-3.7941426473997342E-2</v>
      </c>
      <c r="AK144" s="156">
        <v>5559</v>
      </c>
      <c r="AL144" s="244">
        <f t="shared" si="685"/>
        <v>-0.24705404307192202</v>
      </c>
      <c r="AM144" s="35">
        <v>185492</v>
      </c>
      <c r="AN144" s="248">
        <f t="shared" si="686"/>
        <v>-0.12109510113765054</v>
      </c>
      <c r="AO144" s="35">
        <v>42950</v>
      </c>
      <c r="AP144" s="248">
        <f t="shared" si="687"/>
        <v>-7.0205442383045047E-2</v>
      </c>
      <c r="AQ144" s="35">
        <v>51080</v>
      </c>
      <c r="AR144" s="248">
        <f t="shared" si="688"/>
        <v>-9.1588120220522873E-2</v>
      </c>
      <c r="AS144" s="35">
        <v>66265</v>
      </c>
      <c r="AT144" s="248">
        <f t="shared" si="689"/>
        <v>-6.902413667144347E-2</v>
      </c>
      <c r="AU144" s="35">
        <v>19919</v>
      </c>
      <c r="AV144" s="248">
        <f t="shared" si="690"/>
        <v>-0.2692152474593682</v>
      </c>
      <c r="AW144" s="156">
        <v>3350</v>
      </c>
      <c r="AX144" s="244">
        <f t="shared" si="691"/>
        <v>-0.49842790836951645</v>
      </c>
      <c r="AY144" s="35">
        <v>28899</v>
      </c>
      <c r="AZ144" s="248">
        <f t="shared" si="692"/>
        <v>6.0241405877389242E-2</v>
      </c>
      <c r="BA144" s="35">
        <v>14332</v>
      </c>
      <c r="BB144" s="248">
        <f t="shared" si="693"/>
        <v>3.6222977369676723E-2</v>
      </c>
      <c r="BC144" s="35">
        <v>8394</v>
      </c>
      <c r="BD144" s="248">
        <f t="shared" si="694"/>
        <v>-4.1671423678502073E-2</v>
      </c>
      <c r="BE144" s="35">
        <v>2295</v>
      </c>
      <c r="BF144" s="248">
        <f t="shared" si="695"/>
        <v>0.45253164556962022</v>
      </c>
      <c r="BG144" s="35">
        <v>3066</v>
      </c>
      <c r="BH144" s="248">
        <f t="shared" si="696"/>
        <v>0.20946745562130187</v>
      </c>
      <c r="BI144" s="156">
        <v>643</v>
      </c>
      <c r="BJ144" s="244">
        <f t="shared" si="697"/>
        <v>0.32032854209445594</v>
      </c>
      <c r="BK144" s="35">
        <v>35252</v>
      </c>
      <c r="BL144" s="248">
        <f t="shared" si="698"/>
        <v>9.6553440338434715E-2</v>
      </c>
      <c r="BM144" s="35">
        <v>12729</v>
      </c>
      <c r="BN144" s="248">
        <f t="shared" si="699"/>
        <v>8.9568801521877628E-3</v>
      </c>
      <c r="BO144" s="35">
        <v>4122</v>
      </c>
      <c r="BP144" s="248">
        <f t="shared" si="700"/>
        <v>0.13585009644530177</v>
      </c>
      <c r="BQ144" s="35">
        <v>10744</v>
      </c>
      <c r="BR144" s="248">
        <f t="shared" si="701"/>
        <v>0.11986658328121735</v>
      </c>
      <c r="BS144" s="35">
        <v>7072</v>
      </c>
      <c r="BT144" s="248">
        <f t="shared" si="702"/>
        <v>0.16873244091885642</v>
      </c>
      <c r="BU144" s="156">
        <v>556</v>
      </c>
      <c r="BV144" s="244">
        <f t="shared" si="703"/>
        <v>-5.9221658206429773E-2</v>
      </c>
      <c r="BW144" s="35">
        <v>321060</v>
      </c>
      <c r="BX144" s="248">
        <f t="shared" si="704"/>
        <v>3.9217463359055404E-2</v>
      </c>
      <c r="BY144" s="35">
        <v>149711</v>
      </c>
      <c r="BZ144" s="248">
        <f t="shared" si="705"/>
        <v>8.5080297477904132E-3</v>
      </c>
      <c r="CA144" s="35">
        <v>55968</v>
      </c>
      <c r="CB144" s="248">
        <f t="shared" si="706"/>
        <v>0.10582470560341428</v>
      </c>
      <c r="CC144" s="35">
        <v>29640</v>
      </c>
      <c r="CD144" s="248">
        <f t="shared" si="707"/>
        <v>0.10878348047284159</v>
      </c>
      <c r="CE144" s="35">
        <v>85041</v>
      </c>
      <c r="CF144" s="248">
        <f t="shared" si="708"/>
        <v>6.1778182862422426E-2</v>
      </c>
      <c r="CG144" s="156">
        <v>827</v>
      </c>
      <c r="CH144" s="244">
        <f t="shared" si="709"/>
        <v>-0.49357011635027559</v>
      </c>
      <c r="CI144" s="35">
        <v>49432</v>
      </c>
      <c r="CJ144" s="248">
        <f t="shared" si="710"/>
        <v>-8.399888816825718E-2</v>
      </c>
      <c r="CK144" s="35">
        <v>14068</v>
      </c>
      <c r="CL144" s="248">
        <f t="shared" si="711"/>
        <v>-9.4665036360126131E-2</v>
      </c>
      <c r="CM144" s="35">
        <v>20536</v>
      </c>
      <c r="CN144" s="248">
        <f t="shared" si="712"/>
        <v>-8.0505059550461167E-2</v>
      </c>
      <c r="CO144" s="35">
        <v>5370</v>
      </c>
      <c r="CP144" s="248">
        <f t="shared" si="713"/>
        <v>-0.16250779787897696</v>
      </c>
      <c r="CQ144" s="35">
        <v>7810</v>
      </c>
      <c r="CR144" s="248">
        <f t="shared" si="714"/>
        <v>-9.7735674676524997E-2</v>
      </c>
      <c r="CS144" s="156">
        <v>1428</v>
      </c>
      <c r="CT144" s="244">
        <f t="shared" si="715"/>
        <v>0.10355486862442032</v>
      </c>
      <c r="CU144" s="35">
        <v>44005</v>
      </c>
      <c r="CV144" s="248">
        <f t="shared" si="716"/>
        <v>0.17240368732349332</v>
      </c>
      <c r="CW144" s="35">
        <v>12437</v>
      </c>
      <c r="CX144" s="248">
        <f t="shared" si="717"/>
        <v>0.43514885760443112</v>
      </c>
      <c r="CY144" s="35">
        <v>6670</v>
      </c>
      <c r="CZ144" s="248">
        <f t="shared" si="718"/>
        <v>0.11148141976337267</v>
      </c>
      <c r="DA144" s="35">
        <v>2274</v>
      </c>
      <c r="DB144" s="248">
        <f t="shared" si="719"/>
        <v>0.31141868512110737</v>
      </c>
      <c r="DC144" s="35">
        <v>22652</v>
      </c>
      <c r="DD144" s="248">
        <f t="shared" si="720"/>
        <v>6.8893922234805505E-2</v>
      </c>
      <c r="DE144" s="156">
        <v>0</v>
      </c>
      <c r="DF144" s="244" t="str">
        <f t="shared" si="721"/>
        <v>-</v>
      </c>
      <c r="DG144" s="35">
        <v>49169</v>
      </c>
      <c r="DH144" s="248">
        <f t="shared" si="722"/>
        <v>0.40474830009713725</v>
      </c>
      <c r="DI144" s="35">
        <v>9634</v>
      </c>
      <c r="DJ144" s="248">
        <f t="shared" si="723"/>
        <v>0.31630004098920628</v>
      </c>
      <c r="DK144" s="35">
        <v>33326</v>
      </c>
      <c r="DL144" s="248">
        <f t="shared" si="724"/>
        <v>0.54122924663552707</v>
      </c>
      <c r="DM144" s="35">
        <v>3283</v>
      </c>
      <c r="DN144" s="248">
        <f t="shared" si="725"/>
        <v>3.076923076923066E-2</v>
      </c>
      <c r="DO144" s="35">
        <v>2765</v>
      </c>
      <c r="DP144" s="248">
        <f t="shared" si="726"/>
        <v>-4.225839972289569E-2</v>
      </c>
      <c r="DQ144" s="156">
        <v>132</v>
      </c>
      <c r="DR144" s="244">
        <f t="shared" si="727"/>
        <v>0.4042553191489362</v>
      </c>
      <c r="DS144" s="35">
        <v>87600</v>
      </c>
      <c r="DT144" s="248">
        <f t="shared" si="728"/>
        <v>4.9504001533521746E-2</v>
      </c>
      <c r="DU144" s="35">
        <v>52689</v>
      </c>
      <c r="DV144" s="248">
        <f t="shared" si="729"/>
        <v>0.14526366126157453</v>
      </c>
      <c r="DW144" s="35">
        <v>26282</v>
      </c>
      <c r="DX144" s="248">
        <f t="shared" si="730"/>
        <v>-0.17015566290928608</v>
      </c>
      <c r="DY144" s="35">
        <v>20716</v>
      </c>
      <c r="DZ144" s="248">
        <f t="shared" si="731"/>
        <v>0.37428685153244001</v>
      </c>
      <c r="EA144" s="35">
        <v>10742</v>
      </c>
      <c r="EB144" s="248">
        <f t="shared" si="732"/>
        <v>-3.9692472733774409E-2</v>
      </c>
      <c r="EC144" s="156">
        <v>876</v>
      </c>
      <c r="ED144" s="244">
        <f t="shared" si="733"/>
        <v>5.6694813027744262E-2</v>
      </c>
    </row>
    <row r="145" spans="1:134" s="17" customFormat="1" outlineLevel="1" x14ac:dyDescent="0.25">
      <c r="A145" s="242"/>
      <c r="B145" s="34" t="s">
        <v>75</v>
      </c>
      <c r="C145" s="35">
        <v>1078556</v>
      </c>
      <c r="D145" s="248">
        <f t="shared" si="668"/>
        <v>2.6575356808025585E-2</v>
      </c>
      <c r="E145" s="35">
        <v>392512</v>
      </c>
      <c r="F145" s="248">
        <f t="shared" si="669"/>
        <v>-4.602746384736911E-2</v>
      </c>
      <c r="G145" s="35">
        <v>265464</v>
      </c>
      <c r="H145" s="248">
        <f t="shared" si="670"/>
        <v>1.4007035985897476E-2</v>
      </c>
      <c r="I145" s="35">
        <v>182202</v>
      </c>
      <c r="J145" s="248">
        <f t="shared" si="671"/>
        <v>9.0964612897431296E-2</v>
      </c>
      <c r="K145" s="35">
        <v>223545</v>
      </c>
      <c r="L145" s="248">
        <f t="shared" si="672"/>
        <v>0.14721413945468265</v>
      </c>
      <c r="M145" s="156">
        <v>16703</v>
      </c>
      <c r="N145" s="244">
        <f t="shared" si="673"/>
        <v>-0.16655855496232719</v>
      </c>
      <c r="O145" s="35">
        <v>869936</v>
      </c>
      <c r="P145" s="248">
        <f t="shared" si="674"/>
        <v>6.0320849879212046E-2</v>
      </c>
      <c r="Q145" s="35">
        <v>322830</v>
      </c>
      <c r="R145" s="248">
        <f t="shared" si="675"/>
        <v>1.217443650512462E-2</v>
      </c>
      <c r="S145" s="35">
        <v>203314</v>
      </c>
      <c r="T145" s="248">
        <f t="shared" si="676"/>
        <v>2.8115739757476499E-2</v>
      </c>
      <c r="U145" s="35">
        <v>155883</v>
      </c>
      <c r="V145" s="248">
        <f t="shared" si="677"/>
        <v>8.5770605074911632E-2</v>
      </c>
      <c r="W145" s="35">
        <v>177775</v>
      </c>
      <c r="X145" s="248">
        <f t="shared" si="678"/>
        <v>0.18344672409431628</v>
      </c>
      <c r="Y145" s="156">
        <v>8094</v>
      </c>
      <c r="Z145" s="244">
        <f t="shared" si="679"/>
        <v>-0.18423704898206006</v>
      </c>
      <c r="AA145" s="35">
        <v>208619</v>
      </c>
      <c r="AB145" s="248">
        <f t="shared" si="680"/>
        <v>-9.3705607131531088E-2</v>
      </c>
      <c r="AC145" s="35">
        <v>69682</v>
      </c>
      <c r="AD145" s="248">
        <f t="shared" si="681"/>
        <v>-0.24669736870554149</v>
      </c>
      <c r="AE145" s="35">
        <v>62150</v>
      </c>
      <c r="AF145" s="248">
        <f t="shared" si="682"/>
        <v>-2.9558265540340134E-2</v>
      </c>
      <c r="AG145" s="35">
        <v>26318</v>
      </c>
      <c r="AH145" s="248">
        <f t="shared" si="683"/>
        <v>0.12273367177168204</v>
      </c>
      <c r="AI145" s="35">
        <v>45770</v>
      </c>
      <c r="AJ145" s="248">
        <f t="shared" si="684"/>
        <v>2.5267685139554574E-2</v>
      </c>
      <c r="AK145" s="156">
        <v>8609</v>
      </c>
      <c r="AL145" s="244">
        <f t="shared" si="685"/>
        <v>-0.14930830039525689</v>
      </c>
      <c r="AM145" s="35">
        <v>191934</v>
      </c>
      <c r="AN145" s="248">
        <f t="shared" si="686"/>
        <v>-2.9972313270411055E-3</v>
      </c>
      <c r="AO145" s="35">
        <v>43122</v>
      </c>
      <c r="AP145" s="248">
        <f t="shared" si="687"/>
        <v>1.8586496909995809E-3</v>
      </c>
      <c r="AQ145" s="35">
        <v>51855</v>
      </c>
      <c r="AR145" s="248">
        <f t="shared" si="688"/>
        <v>-6.8946943172636721E-2</v>
      </c>
      <c r="AS145" s="35">
        <v>67796</v>
      </c>
      <c r="AT145" s="248">
        <f t="shared" si="689"/>
        <v>-2.7653565544834002E-3</v>
      </c>
      <c r="AU145" s="35">
        <v>23609</v>
      </c>
      <c r="AV145" s="248">
        <f t="shared" si="690"/>
        <v>0.19515034929634512</v>
      </c>
      <c r="AW145" s="156">
        <v>3260</v>
      </c>
      <c r="AX145" s="244">
        <f t="shared" si="691"/>
        <v>-0.26526932612125309</v>
      </c>
      <c r="AY145" s="35">
        <v>25590</v>
      </c>
      <c r="AZ145" s="248">
        <f t="shared" si="692"/>
        <v>-1.372080474832349E-2</v>
      </c>
      <c r="BA145" s="35">
        <v>12408</v>
      </c>
      <c r="BB145" s="248">
        <f t="shared" si="693"/>
        <v>-5.3113553113553147E-2</v>
      </c>
      <c r="BC145" s="35">
        <v>8267</v>
      </c>
      <c r="BD145" s="248">
        <f t="shared" si="694"/>
        <v>-2.4312522129116054E-2</v>
      </c>
      <c r="BE145" s="35">
        <v>1489</v>
      </c>
      <c r="BF145" s="248">
        <f t="shared" si="695"/>
        <v>0.27811158798283264</v>
      </c>
      <c r="BG145" s="35">
        <v>3002</v>
      </c>
      <c r="BH145" s="248">
        <f t="shared" si="696"/>
        <v>0.12308267863823419</v>
      </c>
      <c r="BI145" s="156">
        <v>441</v>
      </c>
      <c r="BJ145" s="244">
        <f t="shared" si="697"/>
        <v>4.502369668246442E-2</v>
      </c>
      <c r="BK145" s="35">
        <v>47309</v>
      </c>
      <c r="BL145" s="248">
        <f t="shared" si="698"/>
        <v>0.23264721208962991</v>
      </c>
      <c r="BM145" s="35">
        <v>18419</v>
      </c>
      <c r="BN145" s="248">
        <f t="shared" si="699"/>
        <v>0.12482442748091604</v>
      </c>
      <c r="BO145" s="35">
        <v>6495</v>
      </c>
      <c r="BP145" s="248">
        <f t="shared" si="700"/>
        <v>0.39767591994835372</v>
      </c>
      <c r="BQ145" s="35">
        <v>12272</v>
      </c>
      <c r="BR145" s="248">
        <f t="shared" si="701"/>
        <v>0.27514546965918529</v>
      </c>
      <c r="BS145" s="35">
        <v>9544</v>
      </c>
      <c r="BT145" s="248">
        <f t="shared" si="702"/>
        <v>0.16177723676202072</v>
      </c>
      <c r="BU145" s="156">
        <v>1035</v>
      </c>
      <c r="BV145" s="244">
        <f t="shared" si="703"/>
        <v>1.3793103448275863</v>
      </c>
      <c r="BW145" s="35">
        <v>340936</v>
      </c>
      <c r="BX145" s="248">
        <f t="shared" si="704"/>
        <v>7.2264034042125003E-2</v>
      </c>
      <c r="BY145" s="35">
        <v>151817</v>
      </c>
      <c r="BZ145" s="248">
        <f t="shared" si="705"/>
        <v>-3.8567004629307178E-2</v>
      </c>
      <c r="CA145" s="35">
        <v>57196</v>
      </c>
      <c r="CB145" s="248">
        <f t="shared" si="706"/>
        <v>0.13556226175349417</v>
      </c>
      <c r="CC145" s="35">
        <v>35491</v>
      </c>
      <c r="CD145" s="248">
        <f t="shared" si="707"/>
        <v>0.24003354180496839</v>
      </c>
      <c r="CE145" s="35">
        <v>93128</v>
      </c>
      <c r="CF145" s="248">
        <f t="shared" si="708"/>
        <v>0.2013725844320029</v>
      </c>
      <c r="CG145" s="156">
        <v>1059</v>
      </c>
      <c r="CH145" s="244">
        <f t="shared" si="709"/>
        <v>-0.49547403525488332</v>
      </c>
      <c r="CI145" s="35">
        <v>46124</v>
      </c>
      <c r="CJ145" s="248">
        <f t="shared" si="710"/>
        <v>-2.372737855857765E-2</v>
      </c>
      <c r="CK145" s="35">
        <v>14208</v>
      </c>
      <c r="CL145" s="248">
        <f t="shared" si="711"/>
        <v>-3.1426818460699391E-2</v>
      </c>
      <c r="CM145" s="35">
        <v>17743</v>
      </c>
      <c r="CN145" s="248">
        <f t="shared" si="712"/>
        <v>-6.7483050402060263E-2</v>
      </c>
      <c r="CO145" s="35">
        <v>4285</v>
      </c>
      <c r="CP145" s="248">
        <f t="shared" si="713"/>
        <v>-0.20853343184336903</v>
      </c>
      <c r="CQ145" s="35">
        <v>8606</v>
      </c>
      <c r="CR145" s="248">
        <f t="shared" si="714"/>
        <v>0.2348974027837567</v>
      </c>
      <c r="CS145" s="156">
        <v>1198</v>
      </c>
      <c r="CT145" s="244">
        <f t="shared" si="715"/>
        <v>-0.17888965044551064</v>
      </c>
      <c r="CU145" s="35">
        <v>40366</v>
      </c>
      <c r="CV145" s="248">
        <f t="shared" si="716"/>
        <v>0.21201020867737586</v>
      </c>
      <c r="CW145" s="35">
        <v>10397</v>
      </c>
      <c r="CX145" s="248">
        <f t="shared" si="717"/>
        <v>0.34397621509824194</v>
      </c>
      <c r="CY145" s="35">
        <v>7009</v>
      </c>
      <c r="CZ145" s="248">
        <f t="shared" si="718"/>
        <v>0.41997568881685576</v>
      </c>
      <c r="DA145" s="35">
        <v>2402</v>
      </c>
      <c r="DB145" s="248">
        <f t="shared" si="719"/>
        <v>0.4366028708133971</v>
      </c>
      <c r="DC145" s="35">
        <v>20244</v>
      </c>
      <c r="DD145" s="248">
        <f t="shared" si="720"/>
        <v>6.7158671586715846E-2</v>
      </c>
      <c r="DE145" s="156">
        <v>120</v>
      </c>
      <c r="DF145" s="244" t="str">
        <f t="shared" si="721"/>
        <v>-</v>
      </c>
      <c r="DG145" s="35">
        <v>31629</v>
      </c>
      <c r="DH145" s="248">
        <f t="shared" si="722"/>
        <v>0.15165307311389453</v>
      </c>
      <c r="DI145" s="35">
        <v>5535</v>
      </c>
      <c r="DJ145" s="248">
        <f t="shared" si="723"/>
        <v>-5.9153493115757239E-2</v>
      </c>
      <c r="DK145" s="35">
        <v>20961</v>
      </c>
      <c r="DL145" s="248">
        <f t="shared" si="724"/>
        <v>0.19948497854077263</v>
      </c>
      <c r="DM145" s="35">
        <v>2812</v>
      </c>
      <c r="DN145" s="248">
        <f t="shared" si="725"/>
        <v>0.18399999999999994</v>
      </c>
      <c r="DO145" s="35">
        <v>2184</v>
      </c>
      <c r="DP145" s="248">
        <f t="shared" si="726"/>
        <v>0.23389830508474585</v>
      </c>
      <c r="DQ145" s="156">
        <v>126</v>
      </c>
      <c r="DR145" s="244">
        <f t="shared" si="727"/>
        <v>2.3157894736842106</v>
      </c>
      <c r="DS145" s="35">
        <v>86401</v>
      </c>
      <c r="DT145" s="248">
        <f t="shared" si="728"/>
        <v>6.9637020897296287E-2</v>
      </c>
      <c r="DU145" s="35">
        <v>52028</v>
      </c>
      <c r="DV145" s="248">
        <f t="shared" si="729"/>
        <v>0.16586743154215022</v>
      </c>
      <c r="DW145" s="35">
        <v>27482</v>
      </c>
      <c r="DX145" s="248">
        <f t="shared" si="730"/>
        <v>-8.8672237697307366E-2</v>
      </c>
      <c r="DY145" s="35">
        <v>14801</v>
      </c>
      <c r="DZ145" s="248">
        <f t="shared" si="731"/>
        <v>3.2940191220601545E-2</v>
      </c>
      <c r="EA145" s="35">
        <v>11831</v>
      </c>
      <c r="EB145" s="248">
        <f t="shared" si="732"/>
        <v>0.32902718490226923</v>
      </c>
      <c r="EC145" s="156">
        <v>713</v>
      </c>
      <c r="ED145" s="244">
        <f t="shared" si="733"/>
        <v>-0.1572104018912529</v>
      </c>
    </row>
    <row r="146" spans="1:134" s="17" customFormat="1" outlineLevel="1" x14ac:dyDescent="0.25">
      <c r="A146" s="242"/>
      <c r="B146" s="34" t="s">
        <v>77</v>
      </c>
      <c r="C146" s="35">
        <v>937317</v>
      </c>
      <c r="D146" s="248">
        <f t="shared" si="668"/>
        <v>2.8615920486457558E-2</v>
      </c>
      <c r="E146" s="35">
        <v>359648</v>
      </c>
      <c r="F146" s="248">
        <f t="shared" si="669"/>
        <v>2.1167371299259274E-2</v>
      </c>
      <c r="G146" s="35">
        <v>235529</v>
      </c>
      <c r="H146" s="248">
        <f t="shared" si="670"/>
        <v>5.8576333956565474E-2</v>
      </c>
      <c r="I146" s="35">
        <v>155097</v>
      </c>
      <c r="J146" s="248">
        <f t="shared" si="671"/>
        <v>4.9619327987006301E-2</v>
      </c>
      <c r="K146" s="35">
        <v>187716</v>
      </c>
      <c r="L146" s="248">
        <f t="shared" si="672"/>
        <v>6.1844181850064794E-2</v>
      </c>
      <c r="M146" s="156">
        <v>18120</v>
      </c>
      <c r="N146" s="244">
        <f t="shared" si="673"/>
        <v>0.33215703573003963</v>
      </c>
      <c r="O146" s="35">
        <v>793378</v>
      </c>
      <c r="P146" s="248">
        <f t="shared" si="674"/>
        <v>3.6384180790960396E-2</v>
      </c>
      <c r="Q146" s="35">
        <v>304873</v>
      </c>
      <c r="R146" s="248">
        <f t="shared" si="675"/>
        <v>4.5704309410457222E-2</v>
      </c>
      <c r="S146" s="35">
        <v>189888</v>
      </c>
      <c r="T146" s="248">
        <f t="shared" si="676"/>
        <v>4.518984136769455E-2</v>
      </c>
      <c r="U146" s="35">
        <v>140625</v>
      </c>
      <c r="V146" s="248">
        <f t="shared" si="677"/>
        <v>3.9741219963031371E-2</v>
      </c>
      <c r="W146" s="35">
        <v>160301</v>
      </c>
      <c r="X146" s="248">
        <f t="shared" si="678"/>
        <v>8.4815386281197558E-2</v>
      </c>
      <c r="Y146" s="156">
        <v>14071</v>
      </c>
      <c r="Z146" s="244">
        <f t="shared" si="679"/>
        <v>0.4539160983674313</v>
      </c>
      <c r="AA146" s="35">
        <v>143939</v>
      </c>
      <c r="AB146" s="248">
        <f t="shared" si="680"/>
        <v>-1.2194954569161975E-2</v>
      </c>
      <c r="AC146" s="35">
        <v>54775</v>
      </c>
      <c r="AD146" s="248">
        <f t="shared" si="681"/>
        <v>-9.6792810619177216E-2</v>
      </c>
      <c r="AE146" s="35">
        <v>45641</v>
      </c>
      <c r="AF146" s="248">
        <f t="shared" si="682"/>
        <v>0.11815865549512461</v>
      </c>
      <c r="AG146" s="35">
        <v>14472</v>
      </c>
      <c r="AH146" s="248">
        <f t="shared" si="683"/>
        <v>0.15637235317618847</v>
      </c>
      <c r="AI146" s="35">
        <v>27415</v>
      </c>
      <c r="AJ146" s="248">
        <f t="shared" si="684"/>
        <v>-5.5143891090815078E-2</v>
      </c>
      <c r="AK146" s="156">
        <v>4049</v>
      </c>
      <c r="AL146" s="244">
        <f t="shared" si="685"/>
        <v>3.1855249745158076E-2</v>
      </c>
      <c r="AM146" s="35">
        <v>201137</v>
      </c>
      <c r="AN146" s="248">
        <f t="shared" si="686"/>
        <v>-3.31160528010922E-2</v>
      </c>
      <c r="AO146" s="35">
        <v>50894</v>
      </c>
      <c r="AP146" s="248">
        <f t="shared" si="687"/>
        <v>-5.4313692699332949E-2</v>
      </c>
      <c r="AQ146" s="35">
        <v>59777</v>
      </c>
      <c r="AR146" s="248">
        <f t="shared" si="688"/>
        <v>5.5478061269532919E-2</v>
      </c>
      <c r="AS146" s="35">
        <v>69404</v>
      </c>
      <c r="AT146" s="248">
        <f t="shared" si="689"/>
        <v>1.0688801514489699E-2</v>
      </c>
      <c r="AU146" s="35">
        <v>26627</v>
      </c>
      <c r="AV146" s="248">
        <f t="shared" si="690"/>
        <v>0.14332946884795406</v>
      </c>
      <c r="AW146" s="156">
        <v>10098</v>
      </c>
      <c r="AX146" s="244">
        <f t="shared" si="691"/>
        <v>0.95887487875848687</v>
      </c>
      <c r="AY146" s="35">
        <v>24573</v>
      </c>
      <c r="AZ146" s="248">
        <f t="shared" si="692"/>
        <v>-4.5115411517836379E-2</v>
      </c>
      <c r="BA146" s="35">
        <v>12934</v>
      </c>
      <c r="BB146" s="248">
        <f t="shared" si="693"/>
        <v>-9.3050978192272593E-2</v>
      </c>
      <c r="BC146" s="35">
        <v>7187</v>
      </c>
      <c r="BD146" s="248">
        <f t="shared" si="694"/>
        <v>-2.5359370762137234E-2</v>
      </c>
      <c r="BE146" s="35">
        <v>1311</v>
      </c>
      <c r="BF146" s="248">
        <f t="shared" si="695"/>
        <v>-2.2371364653243853E-2</v>
      </c>
      <c r="BG146" s="35">
        <v>2766</v>
      </c>
      <c r="BH146" s="248">
        <f t="shared" si="696"/>
        <v>0.14061855670103096</v>
      </c>
      <c r="BI146" s="156">
        <v>283</v>
      </c>
      <c r="BJ146" s="244">
        <f t="shared" si="697"/>
        <v>-0.23719676549865232</v>
      </c>
      <c r="BK146" s="35">
        <v>24106</v>
      </c>
      <c r="BL146" s="248">
        <f t="shared" si="698"/>
        <v>9.7423290539925267E-2</v>
      </c>
      <c r="BM146" s="35">
        <v>11269</v>
      </c>
      <c r="BN146" s="248">
        <f t="shared" si="699"/>
        <v>3.2337852693294256E-2</v>
      </c>
      <c r="BO146" s="35">
        <v>1870</v>
      </c>
      <c r="BP146" s="248">
        <f t="shared" si="700"/>
        <v>-3.7293553542887548E-3</v>
      </c>
      <c r="BQ146" s="35">
        <v>5814</v>
      </c>
      <c r="BR146" s="248">
        <f t="shared" si="701"/>
        <v>-7.2727272727272751E-2</v>
      </c>
      <c r="BS146" s="35">
        <v>4892</v>
      </c>
      <c r="BT146" s="248">
        <f t="shared" si="702"/>
        <v>0.72071755188181497</v>
      </c>
      <c r="BU146" s="156">
        <v>391</v>
      </c>
      <c r="BV146" s="244">
        <f t="shared" si="703"/>
        <v>1.2342857142857144</v>
      </c>
      <c r="BW146" s="35">
        <v>315026</v>
      </c>
      <c r="BX146" s="248">
        <f t="shared" si="704"/>
        <v>3.0820629108626374E-2</v>
      </c>
      <c r="BY146" s="35">
        <v>143647</v>
      </c>
      <c r="BZ146" s="248">
        <f t="shared" si="705"/>
        <v>3.4317149214075249E-2</v>
      </c>
      <c r="CA146" s="35">
        <v>53317</v>
      </c>
      <c r="CB146" s="248">
        <f t="shared" si="706"/>
        <v>3.5160952122082811E-2</v>
      </c>
      <c r="CC146" s="35">
        <v>28239</v>
      </c>
      <c r="CD146" s="248">
        <f t="shared" si="707"/>
        <v>-8.9915885139708052E-2</v>
      </c>
      <c r="CE146" s="35">
        <v>87529</v>
      </c>
      <c r="CF146" s="248">
        <f t="shared" si="708"/>
        <v>7.5294840294840348E-2</v>
      </c>
      <c r="CG146" s="156">
        <v>819</v>
      </c>
      <c r="CH146" s="244">
        <f t="shared" si="709"/>
        <v>-0.56803797468354422</v>
      </c>
      <c r="CI146" s="35">
        <v>32972</v>
      </c>
      <c r="CJ146" s="248">
        <f t="shared" si="710"/>
        <v>9.7693933176123959E-3</v>
      </c>
      <c r="CK146" s="35">
        <v>11233</v>
      </c>
      <c r="CL146" s="248">
        <f t="shared" si="711"/>
        <v>0.12690609951845899</v>
      </c>
      <c r="CM146" s="35">
        <v>13365</v>
      </c>
      <c r="CN146" s="248">
        <f t="shared" si="712"/>
        <v>-9.5798660442459882E-2</v>
      </c>
      <c r="CO146" s="35">
        <v>2823</v>
      </c>
      <c r="CP146" s="248">
        <f t="shared" si="713"/>
        <v>-5.6168505516549616E-2</v>
      </c>
      <c r="CQ146" s="35">
        <v>4131</v>
      </c>
      <c r="CR146" s="248">
        <f t="shared" si="714"/>
        <v>3.7678975131876458E-2</v>
      </c>
      <c r="CS146" s="156">
        <v>1214</v>
      </c>
      <c r="CT146" s="244">
        <f t="shared" si="715"/>
        <v>0.17068466730954679</v>
      </c>
      <c r="CU146" s="35">
        <v>37505</v>
      </c>
      <c r="CV146" s="248">
        <f t="shared" si="716"/>
        <v>7.0226001597991194E-2</v>
      </c>
      <c r="CW146" s="35">
        <v>9561</v>
      </c>
      <c r="CX146" s="248">
        <f t="shared" si="717"/>
        <v>0.22844661441603487</v>
      </c>
      <c r="CY146" s="35">
        <v>6086</v>
      </c>
      <c r="CZ146" s="248">
        <f t="shared" si="718"/>
        <v>9.9349710982658879E-2</v>
      </c>
      <c r="DA146" s="35">
        <v>2223</v>
      </c>
      <c r="DB146" s="248">
        <f t="shared" si="719"/>
        <v>-0.20351128627731996</v>
      </c>
      <c r="DC146" s="35">
        <v>19719</v>
      </c>
      <c r="DD146" s="248">
        <f t="shared" si="720"/>
        <v>4.1404805914972309E-2</v>
      </c>
      <c r="DE146" s="156">
        <v>0</v>
      </c>
      <c r="DF146" s="244" t="str">
        <f t="shared" si="721"/>
        <v>-</v>
      </c>
      <c r="DG146" s="35">
        <v>34536</v>
      </c>
      <c r="DH146" s="248">
        <f t="shared" si="722"/>
        <v>0.21115202524986842</v>
      </c>
      <c r="DI146" s="35">
        <v>6942</v>
      </c>
      <c r="DJ146" s="248">
        <f t="shared" si="723"/>
        <v>8.7746787840802254E-2</v>
      </c>
      <c r="DK146" s="35">
        <v>22409</v>
      </c>
      <c r="DL146" s="248">
        <f t="shared" si="724"/>
        <v>0.24632925472747491</v>
      </c>
      <c r="DM146" s="35">
        <v>2578</v>
      </c>
      <c r="DN146" s="248">
        <f t="shared" si="725"/>
        <v>-1.3771996939556219E-2</v>
      </c>
      <c r="DO146" s="35">
        <v>2558</v>
      </c>
      <c r="DP146" s="248">
        <f t="shared" si="726"/>
        <v>0.61083123425692687</v>
      </c>
      <c r="DQ146" s="156">
        <v>27</v>
      </c>
      <c r="DR146" s="244" t="str">
        <f t="shared" si="727"/>
        <v>-</v>
      </c>
      <c r="DS146" s="35">
        <v>71485</v>
      </c>
      <c r="DT146" s="248">
        <f t="shared" si="728"/>
        <v>0.12078832254119565</v>
      </c>
      <c r="DU146" s="35">
        <v>47330</v>
      </c>
      <c r="DV146" s="248">
        <f t="shared" si="729"/>
        <v>0.17844782511266599</v>
      </c>
      <c r="DW146" s="35">
        <v>22324</v>
      </c>
      <c r="DX146" s="248">
        <f t="shared" si="730"/>
        <v>-3.019244971545243E-2</v>
      </c>
      <c r="DY146" s="35">
        <v>18642</v>
      </c>
      <c r="DZ146" s="248">
        <f t="shared" si="731"/>
        <v>0.41785822938850026</v>
      </c>
      <c r="EA146" s="35">
        <v>8236</v>
      </c>
      <c r="EB146" s="248">
        <f t="shared" si="732"/>
        <v>-8.3769051062409616E-2</v>
      </c>
      <c r="EC146" s="156">
        <v>1089</v>
      </c>
      <c r="ED146" s="244">
        <f t="shared" si="733"/>
        <v>0.11577868852459017</v>
      </c>
    </row>
    <row r="147" spans="1:134" s="17" customFormat="1" outlineLevel="1" x14ac:dyDescent="0.25">
      <c r="A147" s="242"/>
      <c r="B147" s="34" t="s">
        <v>79</v>
      </c>
      <c r="C147" s="35">
        <v>1124152</v>
      </c>
      <c r="D147" s="248">
        <f t="shared" si="668"/>
        <v>6.5001800026526668E-2</v>
      </c>
      <c r="E147" s="35">
        <v>441586</v>
      </c>
      <c r="F147" s="248">
        <f t="shared" si="669"/>
        <v>9.2718197947624148E-2</v>
      </c>
      <c r="G147" s="35">
        <v>310241</v>
      </c>
      <c r="H147" s="248">
        <f t="shared" si="670"/>
        <v>0.11028759161704071</v>
      </c>
      <c r="I147" s="35">
        <v>164715</v>
      </c>
      <c r="J147" s="248">
        <f t="shared" si="671"/>
        <v>1.021778729093703E-2</v>
      </c>
      <c r="K147" s="35">
        <v>214624</v>
      </c>
      <c r="L147" s="248">
        <f t="shared" si="672"/>
        <v>0.10669719283047674</v>
      </c>
      <c r="M147" s="156">
        <v>24362</v>
      </c>
      <c r="N147" s="244">
        <f t="shared" si="673"/>
        <v>0.47434035342532077</v>
      </c>
      <c r="O147" s="35">
        <v>1014122</v>
      </c>
      <c r="P147" s="248">
        <f t="shared" si="674"/>
        <v>7.9627307239446221E-2</v>
      </c>
      <c r="Q147" s="35">
        <v>399412</v>
      </c>
      <c r="R147" s="248">
        <f t="shared" si="675"/>
        <v>0.13286193624510378</v>
      </c>
      <c r="S147" s="35">
        <v>274631</v>
      </c>
      <c r="T147" s="248">
        <f t="shared" si="676"/>
        <v>0.11440199969160592</v>
      </c>
      <c r="U147" s="35">
        <v>154262</v>
      </c>
      <c r="V147" s="248">
        <f t="shared" si="677"/>
        <v>3.271353221599993E-3</v>
      </c>
      <c r="W147" s="35">
        <v>193236</v>
      </c>
      <c r="X147" s="248">
        <f t="shared" si="678"/>
        <v>0.12067645626000423</v>
      </c>
      <c r="Y147" s="156">
        <v>21788</v>
      </c>
      <c r="Z147" s="244">
        <f t="shared" si="679"/>
        <v>0.91290605794556634</v>
      </c>
      <c r="AA147" s="35">
        <v>110030</v>
      </c>
      <c r="AB147" s="248">
        <f t="shared" si="680"/>
        <v>-5.3212177534548322E-2</v>
      </c>
      <c r="AC147" s="35">
        <v>42174</v>
      </c>
      <c r="AD147" s="248">
        <f t="shared" si="681"/>
        <v>-0.18184992628230001</v>
      </c>
      <c r="AE147" s="35">
        <v>35610</v>
      </c>
      <c r="AF147" s="248">
        <f t="shared" si="682"/>
        <v>7.9548899533135264E-2</v>
      </c>
      <c r="AG147" s="35">
        <v>10453</v>
      </c>
      <c r="AH147" s="248">
        <f t="shared" si="683"/>
        <v>0.12506726940049506</v>
      </c>
      <c r="AI147" s="35">
        <v>21388</v>
      </c>
      <c r="AJ147" s="248">
        <f t="shared" si="684"/>
        <v>-5.3943452380952328E-3</v>
      </c>
      <c r="AK147" s="156">
        <v>2574</v>
      </c>
      <c r="AL147" s="244">
        <f t="shared" si="685"/>
        <v>-0.49863654070899888</v>
      </c>
      <c r="AM147" s="35">
        <v>231440</v>
      </c>
      <c r="AN147" s="248">
        <f t="shared" si="686"/>
        <v>7.2769054002297384E-3</v>
      </c>
      <c r="AO147" s="35">
        <v>65905</v>
      </c>
      <c r="AP147" s="248">
        <f t="shared" si="687"/>
        <v>0.18274649151143185</v>
      </c>
      <c r="AQ147" s="35">
        <v>70786</v>
      </c>
      <c r="AR147" s="248">
        <f t="shared" si="688"/>
        <v>0.16545104302155189</v>
      </c>
      <c r="AS147" s="35">
        <v>73329</v>
      </c>
      <c r="AT147" s="248">
        <f t="shared" si="689"/>
        <v>-7.0136951559726102E-2</v>
      </c>
      <c r="AU147" s="35">
        <v>37145</v>
      </c>
      <c r="AV147" s="248">
        <f t="shared" si="690"/>
        <v>0.40700757575757573</v>
      </c>
      <c r="AW147" s="156">
        <v>16866</v>
      </c>
      <c r="AX147" s="244">
        <f t="shared" si="691"/>
        <v>1.6745956232159847</v>
      </c>
      <c r="AY147" s="35">
        <v>25903</v>
      </c>
      <c r="AZ147" s="248">
        <f t="shared" si="692"/>
        <v>5.4381894411202003E-2</v>
      </c>
      <c r="BA147" s="35">
        <v>13272</v>
      </c>
      <c r="BB147" s="248">
        <f t="shared" si="693"/>
        <v>1.9198279834126808E-2</v>
      </c>
      <c r="BC147" s="35">
        <v>7577</v>
      </c>
      <c r="BD147" s="248">
        <f t="shared" si="694"/>
        <v>7.0651405962978586E-2</v>
      </c>
      <c r="BE147" s="35">
        <v>1628</v>
      </c>
      <c r="BF147" s="248">
        <f t="shared" si="695"/>
        <v>0.55491881566380141</v>
      </c>
      <c r="BG147" s="35">
        <v>2941</v>
      </c>
      <c r="BH147" s="248">
        <f t="shared" si="696"/>
        <v>8.4439528023598776E-2</v>
      </c>
      <c r="BI147" s="156">
        <v>551</v>
      </c>
      <c r="BJ147" s="244">
        <f t="shared" si="697"/>
        <v>0.14553014553014543</v>
      </c>
      <c r="BK147" s="35">
        <v>30147</v>
      </c>
      <c r="BL147" s="248">
        <f t="shared" si="698"/>
        <v>0.44368355521501779</v>
      </c>
      <c r="BM147" s="35">
        <v>12631</v>
      </c>
      <c r="BN147" s="248">
        <f t="shared" si="699"/>
        <v>0.33140086434067673</v>
      </c>
      <c r="BO147" s="35">
        <v>2997</v>
      </c>
      <c r="BP147" s="248">
        <f t="shared" si="700"/>
        <v>8.9422028353326022E-2</v>
      </c>
      <c r="BQ147" s="35">
        <v>6086</v>
      </c>
      <c r="BR147" s="248">
        <f t="shared" si="701"/>
        <v>0.22159775190686481</v>
      </c>
      <c r="BS147" s="35">
        <v>7956</v>
      </c>
      <c r="BT147" s="248">
        <f t="shared" si="702"/>
        <v>1.240495635032385</v>
      </c>
      <c r="BU147" s="156">
        <v>468</v>
      </c>
      <c r="BV147" s="244">
        <f t="shared" si="703"/>
        <v>2.0389610389610389</v>
      </c>
      <c r="BW147" s="35">
        <v>356040</v>
      </c>
      <c r="BX147" s="248">
        <f t="shared" si="704"/>
        <v>5.662706738802048E-2</v>
      </c>
      <c r="BY147" s="35">
        <v>173910</v>
      </c>
      <c r="BZ147" s="248">
        <f t="shared" si="705"/>
        <v>8.6055080247299021E-2</v>
      </c>
      <c r="CA147" s="35">
        <v>49432</v>
      </c>
      <c r="CB147" s="248">
        <f t="shared" si="706"/>
        <v>-7.3297588208125486E-3</v>
      </c>
      <c r="CC147" s="35">
        <v>34800</v>
      </c>
      <c r="CD147" s="248">
        <f t="shared" si="707"/>
        <v>0.10725762830506858</v>
      </c>
      <c r="CE147" s="35">
        <v>93362</v>
      </c>
      <c r="CF147" s="248">
        <f t="shared" si="708"/>
        <v>5.4276422063797014E-3</v>
      </c>
      <c r="CG147" s="156">
        <v>1353</v>
      </c>
      <c r="CH147" s="244">
        <f t="shared" si="709"/>
        <v>-9.9201065246338205E-2</v>
      </c>
      <c r="CI147" s="35">
        <v>43841</v>
      </c>
      <c r="CJ147" s="248">
        <f t="shared" si="710"/>
        <v>-4.0663334847796939E-3</v>
      </c>
      <c r="CK147" s="35">
        <v>13996</v>
      </c>
      <c r="CL147" s="248">
        <f t="shared" si="711"/>
        <v>-2.0573827851644522E-2</v>
      </c>
      <c r="CM147" s="35">
        <v>19202</v>
      </c>
      <c r="CN147" s="248">
        <f t="shared" si="712"/>
        <v>1.0948334289140327E-3</v>
      </c>
      <c r="CO147" s="35">
        <v>4037</v>
      </c>
      <c r="CP147" s="248">
        <f t="shared" si="713"/>
        <v>4.5313309166235216E-2</v>
      </c>
      <c r="CQ147" s="35">
        <v>5343</v>
      </c>
      <c r="CR147" s="248">
        <f t="shared" si="714"/>
        <v>3.6067481093659204E-2</v>
      </c>
      <c r="CS147" s="156">
        <v>1204</v>
      </c>
      <c r="CT147" s="244">
        <f t="shared" si="715"/>
        <v>-0.16214335421016002</v>
      </c>
      <c r="CU147" s="35">
        <v>38293</v>
      </c>
      <c r="CV147" s="248">
        <f t="shared" si="716"/>
        <v>5.3597468702710094E-2</v>
      </c>
      <c r="CW147" s="35">
        <v>10339</v>
      </c>
      <c r="CX147" s="248">
        <f t="shared" si="717"/>
        <v>0.23200667302192568</v>
      </c>
      <c r="CY147" s="35">
        <v>4995</v>
      </c>
      <c r="CZ147" s="248">
        <f t="shared" si="718"/>
        <v>-0.17109193494855623</v>
      </c>
      <c r="DA147" s="35">
        <v>2614</v>
      </c>
      <c r="DB147" s="248">
        <f t="shared" si="719"/>
        <v>-0.1335764003977461</v>
      </c>
      <c r="DC147" s="35">
        <v>20397</v>
      </c>
      <c r="DD147" s="248">
        <f t="shared" si="720"/>
        <v>7.7609890109890056E-2</v>
      </c>
      <c r="DE147" s="156">
        <v>0</v>
      </c>
      <c r="DF147" s="244" t="str">
        <f t="shared" si="721"/>
        <v>-</v>
      </c>
      <c r="DG147" s="35">
        <v>159705</v>
      </c>
      <c r="DH147" s="248">
        <f t="shared" si="722"/>
        <v>0.13653669610515307</v>
      </c>
      <c r="DI147" s="35">
        <v>49657</v>
      </c>
      <c r="DJ147" s="248">
        <f t="shared" si="723"/>
        <v>0.12198924488228124</v>
      </c>
      <c r="DK147" s="35">
        <v>87335</v>
      </c>
      <c r="DL147" s="248">
        <f t="shared" si="724"/>
        <v>0.17810122484217339</v>
      </c>
      <c r="DM147" s="35">
        <v>7808</v>
      </c>
      <c r="DN147" s="248">
        <f t="shared" si="725"/>
        <v>-0.20057335927101461</v>
      </c>
      <c r="DO147" s="35">
        <v>14348</v>
      </c>
      <c r="DP147" s="248">
        <f t="shared" si="726"/>
        <v>0.20835438773791481</v>
      </c>
      <c r="DQ147" s="156">
        <v>104</v>
      </c>
      <c r="DR147" s="244">
        <f t="shared" si="727"/>
        <v>-0.82866556836902805</v>
      </c>
      <c r="DS147" s="35">
        <v>70635</v>
      </c>
      <c r="DT147" s="248">
        <f t="shared" si="728"/>
        <v>0.20256397160222694</v>
      </c>
      <c r="DU147" s="35">
        <v>50492</v>
      </c>
      <c r="DV147" s="248">
        <f t="shared" si="729"/>
        <v>0.25399230100583625</v>
      </c>
      <c r="DW147" s="35">
        <v>28419</v>
      </c>
      <c r="DX147" s="248">
        <f t="shared" si="730"/>
        <v>0.20002533569799841</v>
      </c>
      <c r="DY147" s="35">
        <v>16192</v>
      </c>
      <c r="DZ147" s="248">
        <f t="shared" si="731"/>
        <v>7.459516856915327E-2</v>
      </c>
      <c r="EA147" s="35">
        <v>8915</v>
      </c>
      <c r="EB147" s="248">
        <f t="shared" si="732"/>
        <v>0.10429827821132176</v>
      </c>
      <c r="EC147" s="156">
        <v>1010</v>
      </c>
      <c r="ED147" s="244">
        <f t="shared" si="733"/>
        <v>0.51197604790419171</v>
      </c>
    </row>
    <row r="148" spans="1:134" s="17" customFormat="1" outlineLevel="1" x14ac:dyDescent="0.25">
      <c r="A148" s="242"/>
      <c r="B148" s="34" t="s">
        <v>81</v>
      </c>
      <c r="C148" s="35">
        <v>1170492</v>
      </c>
      <c r="D148" s="248">
        <f t="shared" si="668"/>
        <v>0.17572042874663629</v>
      </c>
      <c r="E148" s="35">
        <v>482179</v>
      </c>
      <c r="F148" s="248">
        <f t="shared" si="669"/>
        <v>0.22767767347240153</v>
      </c>
      <c r="G148" s="35">
        <v>366633</v>
      </c>
      <c r="H148" s="248">
        <f t="shared" si="670"/>
        <v>0.20958674523104137</v>
      </c>
      <c r="I148" s="35">
        <v>171181</v>
      </c>
      <c r="J148" s="248">
        <f t="shared" si="671"/>
        <v>0.34832779344350095</v>
      </c>
      <c r="K148" s="35">
        <v>222571</v>
      </c>
      <c r="L148" s="248">
        <f t="shared" si="672"/>
        <v>0.34573432492895573</v>
      </c>
      <c r="M148" s="156">
        <v>42219</v>
      </c>
      <c r="N148" s="244">
        <f t="shared" si="673"/>
        <v>1.706346153846154</v>
      </c>
      <c r="O148" s="35">
        <v>1070998</v>
      </c>
      <c r="P148" s="248">
        <f t="shared" si="674"/>
        <v>0.17318859233537265</v>
      </c>
      <c r="Q148" s="35">
        <v>437828</v>
      </c>
      <c r="R148" s="248">
        <f t="shared" si="675"/>
        <v>0.22202405374552381</v>
      </c>
      <c r="S148" s="35">
        <v>339926</v>
      </c>
      <c r="T148" s="248">
        <f t="shared" si="676"/>
        <v>0.22996707312660569</v>
      </c>
      <c r="U148" s="35">
        <v>163695</v>
      </c>
      <c r="V148" s="248">
        <f t="shared" si="677"/>
        <v>0.34061947192557174</v>
      </c>
      <c r="W148" s="35">
        <v>197203</v>
      </c>
      <c r="X148" s="248">
        <f t="shared" si="678"/>
        <v>0.30063975728795667</v>
      </c>
      <c r="Y148" s="156">
        <v>39735</v>
      </c>
      <c r="Z148" s="244">
        <f t="shared" si="679"/>
        <v>2.1538217318834829</v>
      </c>
      <c r="AA148" s="35">
        <v>99493</v>
      </c>
      <c r="AB148" s="248">
        <f t="shared" si="680"/>
        <v>0.20367054610564006</v>
      </c>
      <c r="AC148" s="35">
        <v>44351</v>
      </c>
      <c r="AD148" s="248">
        <f t="shared" si="681"/>
        <v>0.28643114050353868</v>
      </c>
      <c r="AE148" s="35">
        <v>26706</v>
      </c>
      <c r="AF148" s="248">
        <f t="shared" si="682"/>
        <v>-1.122082585278239E-3</v>
      </c>
      <c r="AG148" s="35">
        <v>7486</v>
      </c>
      <c r="AH148" s="248">
        <f t="shared" si="683"/>
        <v>0.54223320972393907</v>
      </c>
      <c r="AI148" s="35">
        <v>25368</v>
      </c>
      <c r="AJ148" s="248">
        <f t="shared" si="684"/>
        <v>0.84226579520697165</v>
      </c>
      <c r="AK148" s="156">
        <v>2484</v>
      </c>
      <c r="AL148" s="244">
        <f t="shared" si="685"/>
        <v>-0.1722759080306564</v>
      </c>
      <c r="AM148" s="35">
        <v>291252</v>
      </c>
      <c r="AN148" s="248">
        <f t="shared" si="686"/>
        <v>0.27082169784976262</v>
      </c>
      <c r="AO148" s="35">
        <v>102613</v>
      </c>
      <c r="AP148" s="248">
        <f t="shared" si="687"/>
        <v>0.47275884835089133</v>
      </c>
      <c r="AQ148" s="35">
        <v>101181</v>
      </c>
      <c r="AR148" s="248">
        <f t="shared" si="688"/>
        <v>0.42890834627877417</v>
      </c>
      <c r="AS148" s="35">
        <v>96046</v>
      </c>
      <c r="AT148" s="248">
        <f t="shared" si="689"/>
        <v>0.5580248515718782</v>
      </c>
      <c r="AU148" s="35">
        <v>63331</v>
      </c>
      <c r="AV148" s="248">
        <f t="shared" si="690"/>
        <v>1.0482212160413971</v>
      </c>
      <c r="AW148" s="156">
        <v>31872</v>
      </c>
      <c r="AX148" s="244">
        <f t="shared" si="691"/>
        <v>4.3049267643142475</v>
      </c>
      <c r="AY148" s="35">
        <v>27654</v>
      </c>
      <c r="AZ148" s="248">
        <f t="shared" si="692"/>
        <v>0.10320341484820683</v>
      </c>
      <c r="BA148" s="35">
        <v>15876</v>
      </c>
      <c r="BB148" s="248">
        <f t="shared" si="693"/>
        <v>6.2152940389375688E-2</v>
      </c>
      <c r="BC148" s="35">
        <v>6971</v>
      </c>
      <c r="BD148" s="248">
        <f t="shared" si="694"/>
        <v>8.3126165320074552E-2</v>
      </c>
      <c r="BE148" s="35">
        <v>1345</v>
      </c>
      <c r="BF148" s="248">
        <f t="shared" si="695"/>
        <v>0.70902160101651845</v>
      </c>
      <c r="BG148" s="35">
        <v>2700</v>
      </c>
      <c r="BH148" s="248">
        <f t="shared" si="696"/>
        <v>0.29496402877697836</v>
      </c>
      <c r="BI148" s="156">
        <v>759</v>
      </c>
      <c r="BJ148" s="244">
        <f t="shared" si="697"/>
        <v>0.68292682926829262</v>
      </c>
      <c r="BK148" s="35">
        <v>20282</v>
      </c>
      <c r="BL148" s="248">
        <f t="shared" si="698"/>
        <v>0.12840770001112722</v>
      </c>
      <c r="BM148" s="35">
        <v>9270</v>
      </c>
      <c r="BN148" s="248">
        <f t="shared" si="699"/>
        <v>4.1222059979782122E-2</v>
      </c>
      <c r="BO148" s="35">
        <v>3296</v>
      </c>
      <c r="BP148" s="248">
        <f t="shared" si="700"/>
        <v>3.9747634069400739E-2</v>
      </c>
      <c r="BQ148" s="35">
        <v>3255</v>
      </c>
      <c r="BR148" s="248">
        <f t="shared" si="701"/>
        <v>-1.227370359005775E-3</v>
      </c>
      <c r="BS148" s="35">
        <v>4399</v>
      </c>
      <c r="BT148" s="248">
        <f t="shared" si="702"/>
        <v>0.7442505947660587</v>
      </c>
      <c r="BU148" s="156">
        <v>179</v>
      </c>
      <c r="BV148" s="244">
        <f t="shared" si="703"/>
        <v>-5.7894736842105221E-2</v>
      </c>
      <c r="BW148" s="35">
        <v>290215</v>
      </c>
      <c r="BX148" s="248">
        <f t="shared" si="704"/>
        <v>8.6093334830283252E-2</v>
      </c>
      <c r="BY148" s="35">
        <v>147754</v>
      </c>
      <c r="BZ148" s="248">
        <f t="shared" si="705"/>
        <v>9.4311953784624425E-2</v>
      </c>
      <c r="CA148" s="35">
        <v>37283</v>
      </c>
      <c r="CB148" s="248">
        <f t="shared" si="706"/>
        <v>0.1823486506199854</v>
      </c>
      <c r="CC148" s="35">
        <v>28887</v>
      </c>
      <c r="CD148" s="248">
        <f t="shared" si="707"/>
        <v>0.13211318388462145</v>
      </c>
      <c r="CE148" s="35">
        <v>72856</v>
      </c>
      <c r="CF148" s="248">
        <f t="shared" si="708"/>
        <v>1.8623119512331421E-2</v>
      </c>
      <c r="CG148" s="156">
        <v>1704</v>
      </c>
      <c r="CH148" s="244">
        <f t="shared" si="709"/>
        <v>-8.6816720257234747E-2</v>
      </c>
      <c r="CI148" s="35">
        <v>37875</v>
      </c>
      <c r="CJ148" s="248">
        <f t="shared" si="710"/>
        <v>0.12435433117615635</v>
      </c>
      <c r="CK148" s="35">
        <v>12399</v>
      </c>
      <c r="CL148" s="248">
        <f t="shared" si="711"/>
        <v>0.18764367816091965</v>
      </c>
      <c r="CM148" s="35">
        <v>15043</v>
      </c>
      <c r="CN148" s="248">
        <f t="shared" si="712"/>
        <v>5.1149465446160391E-2</v>
      </c>
      <c r="CO148" s="35">
        <v>3569</v>
      </c>
      <c r="CP148" s="248">
        <f t="shared" si="713"/>
        <v>-1.7345814977973606E-2</v>
      </c>
      <c r="CQ148" s="35">
        <v>5759</v>
      </c>
      <c r="CR148" s="248">
        <f t="shared" si="714"/>
        <v>0.43116302186878719</v>
      </c>
      <c r="CS148" s="156">
        <v>1550</v>
      </c>
      <c r="CT148" s="244">
        <f t="shared" si="715"/>
        <v>8.9248067463106207E-2</v>
      </c>
      <c r="CU148" s="35">
        <v>24640</v>
      </c>
      <c r="CV148" s="248">
        <f t="shared" si="716"/>
        <v>-0.12119266709465726</v>
      </c>
      <c r="CW148" s="35">
        <v>7655</v>
      </c>
      <c r="CX148" s="248">
        <f t="shared" si="717"/>
        <v>4.7250295314344992E-3</v>
      </c>
      <c r="CY148" s="35">
        <v>3362</v>
      </c>
      <c r="CZ148" s="248">
        <f t="shared" si="718"/>
        <v>-0.28498511271799232</v>
      </c>
      <c r="DA148" s="35">
        <v>1490</v>
      </c>
      <c r="DB148" s="248">
        <f t="shared" si="719"/>
        <v>-0.19241192411924124</v>
      </c>
      <c r="DC148" s="35">
        <v>11940</v>
      </c>
      <c r="DD148" s="248">
        <f t="shared" si="720"/>
        <v>-0.13037144938091771</v>
      </c>
      <c r="DE148" s="156">
        <v>66</v>
      </c>
      <c r="DF148" s="244" t="str">
        <f t="shared" si="721"/>
        <v>-</v>
      </c>
      <c r="DG148" s="35">
        <v>271343</v>
      </c>
      <c r="DH148" s="248">
        <f t="shared" si="722"/>
        <v>0.18988690630193683</v>
      </c>
      <c r="DI148" s="35">
        <v>87090</v>
      </c>
      <c r="DJ148" s="248">
        <f t="shared" si="723"/>
        <v>0.22132159084534697</v>
      </c>
      <c r="DK148" s="35">
        <v>144766</v>
      </c>
      <c r="DL148" s="248">
        <f t="shared" si="724"/>
        <v>0.19436010824368033</v>
      </c>
      <c r="DM148" s="35">
        <v>12972</v>
      </c>
      <c r="DN148" s="248">
        <f t="shared" si="725"/>
        <v>-1.3085818624467449E-2</v>
      </c>
      <c r="DO148" s="35">
        <v>24915</v>
      </c>
      <c r="DP148" s="248">
        <f t="shared" si="726"/>
        <v>0.27266690504163038</v>
      </c>
      <c r="DQ148" s="156">
        <v>220</v>
      </c>
      <c r="DR148" s="244">
        <f t="shared" si="727"/>
        <v>-0.86642380085003035</v>
      </c>
      <c r="DS148" s="35">
        <v>64628</v>
      </c>
      <c r="DT148" s="248">
        <f t="shared" si="728"/>
        <v>0.22885609978703991</v>
      </c>
      <c r="DU148" s="35">
        <v>45466</v>
      </c>
      <c r="DV148" s="248">
        <f t="shared" si="729"/>
        <v>0.34614359733530708</v>
      </c>
      <c r="DW148" s="35">
        <v>23823</v>
      </c>
      <c r="DX148" s="248">
        <f t="shared" si="730"/>
        <v>0.12632972436291423</v>
      </c>
      <c r="DY148" s="35">
        <v>11775</v>
      </c>
      <c r="DZ148" s="248">
        <f t="shared" si="731"/>
        <v>0.24655939021808182</v>
      </c>
      <c r="EA148" s="35">
        <v>9182</v>
      </c>
      <c r="EB148" s="248">
        <f t="shared" si="732"/>
        <v>0.52297230054735455</v>
      </c>
      <c r="EC148" s="156">
        <v>3265</v>
      </c>
      <c r="ED148" s="244">
        <f t="shared" si="733"/>
        <v>2.7833140208574738</v>
      </c>
    </row>
    <row r="149" spans="1:134" s="17" customFormat="1" outlineLevel="1" x14ac:dyDescent="0.25">
      <c r="A149" s="242"/>
      <c r="B149" s="34" t="s">
        <v>83</v>
      </c>
      <c r="C149" s="35">
        <v>1153996</v>
      </c>
      <c r="D149" s="248">
        <f t="shared" si="668"/>
        <v>0.1301111018621437</v>
      </c>
      <c r="E149" s="35">
        <v>476303</v>
      </c>
      <c r="F149" s="248">
        <f t="shared" si="669"/>
        <v>0.19856615852277582</v>
      </c>
      <c r="G149" s="35">
        <v>375698</v>
      </c>
      <c r="H149" s="248">
        <f t="shared" si="670"/>
        <v>0.17267469262774804</v>
      </c>
      <c r="I149" s="35">
        <v>168386</v>
      </c>
      <c r="J149" s="248">
        <f t="shared" si="671"/>
        <v>0.22499963625252795</v>
      </c>
      <c r="K149" s="35">
        <v>219458</v>
      </c>
      <c r="L149" s="248">
        <f t="shared" si="672"/>
        <v>0.25767500501447027</v>
      </c>
      <c r="M149" s="156">
        <v>41369</v>
      </c>
      <c r="N149" s="244">
        <f t="shared" si="673"/>
        <v>2.0835569469290398</v>
      </c>
      <c r="O149" s="35">
        <v>1043806</v>
      </c>
      <c r="P149" s="248">
        <f t="shared" si="674"/>
        <v>0.13066725015896186</v>
      </c>
      <c r="Q149" s="35">
        <v>430102</v>
      </c>
      <c r="R149" s="248">
        <f t="shared" si="675"/>
        <v>0.218257059258399</v>
      </c>
      <c r="S149" s="35">
        <v>337964</v>
      </c>
      <c r="T149" s="248">
        <f t="shared" si="676"/>
        <v>0.16025995337867305</v>
      </c>
      <c r="U149" s="35">
        <v>159305</v>
      </c>
      <c r="V149" s="248">
        <f t="shared" si="677"/>
        <v>0.20912775517639193</v>
      </c>
      <c r="W149" s="35">
        <v>202164</v>
      </c>
      <c r="X149" s="248">
        <f t="shared" si="678"/>
        <v>0.29625545011541421</v>
      </c>
      <c r="Y149" s="156">
        <v>38832</v>
      </c>
      <c r="Z149" s="244">
        <f t="shared" si="679"/>
        <v>2.32807679122386</v>
      </c>
      <c r="AA149" s="35">
        <v>110190</v>
      </c>
      <c r="AB149" s="248">
        <f t="shared" si="680"/>
        <v>0.12485835910942322</v>
      </c>
      <c r="AC149" s="35">
        <v>46201</v>
      </c>
      <c r="AD149" s="248">
        <f t="shared" si="681"/>
        <v>4.1830153790646252E-2</v>
      </c>
      <c r="AE149" s="35">
        <v>37734</v>
      </c>
      <c r="AF149" s="248">
        <f t="shared" si="682"/>
        <v>0.29696844710249537</v>
      </c>
      <c r="AG149" s="35">
        <v>9081</v>
      </c>
      <c r="AH149" s="248">
        <f t="shared" si="683"/>
        <v>0.59148264984227139</v>
      </c>
      <c r="AI149" s="35">
        <v>17295</v>
      </c>
      <c r="AJ149" s="248">
        <f t="shared" si="684"/>
        <v>-6.6900458591853229E-2</v>
      </c>
      <c r="AK149" s="156">
        <v>2537</v>
      </c>
      <c r="AL149" s="244">
        <f t="shared" si="685"/>
        <v>0.4513729977116705</v>
      </c>
      <c r="AM149" s="35">
        <v>264691</v>
      </c>
      <c r="AN149" s="248">
        <f t="shared" si="686"/>
        <v>0.18958504676257371</v>
      </c>
      <c r="AO149" s="35">
        <v>104444</v>
      </c>
      <c r="AP149" s="248">
        <f t="shared" si="687"/>
        <v>0.42925173791668958</v>
      </c>
      <c r="AQ149" s="35">
        <v>105844</v>
      </c>
      <c r="AR149" s="248">
        <f t="shared" si="688"/>
        <v>0.55611749830927115</v>
      </c>
      <c r="AS149" s="35">
        <v>76745</v>
      </c>
      <c r="AT149" s="248">
        <f t="shared" si="689"/>
        <v>0.30937350713164546</v>
      </c>
      <c r="AU149" s="35">
        <v>67215</v>
      </c>
      <c r="AV149" s="248">
        <f t="shared" si="690"/>
        <v>0.78137920067846922</v>
      </c>
      <c r="AW149" s="156">
        <v>31714</v>
      </c>
      <c r="AX149" s="244">
        <f t="shared" si="691"/>
        <v>4.2707329233837461</v>
      </c>
      <c r="AY149" s="35">
        <v>29262</v>
      </c>
      <c r="AZ149" s="248">
        <f t="shared" si="692"/>
        <v>4.7653145250796669E-2</v>
      </c>
      <c r="BA149" s="35">
        <v>17520</v>
      </c>
      <c r="BB149" s="248">
        <f t="shared" si="693"/>
        <v>3.6502396024374439E-2</v>
      </c>
      <c r="BC149" s="35">
        <v>7387</v>
      </c>
      <c r="BD149" s="248">
        <f t="shared" si="694"/>
        <v>0.17384395359923732</v>
      </c>
      <c r="BE149" s="35">
        <v>1348</v>
      </c>
      <c r="BF149" s="248">
        <f t="shared" si="695"/>
        <v>7.5818036711891468E-2</v>
      </c>
      <c r="BG149" s="35">
        <v>2544</v>
      </c>
      <c r="BH149" s="248">
        <f t="shared" si="696"/>
        <v>-5.6029684601113128E-2</v>
      </c>
      <c r="BI149" s="156">
        <v>578</v>
      </c>
      <c r="BJ149" s="244">
        <f t="shared" si="697"/>
        <v>0.37292161520190015</v>
      </c>
      <c r="BK149" s="35">
        <v>31299</v>
      </c>
      <c r="BL149" s="248">
        <f t="shared" si="698"/>
        <v>0.28464127401083572</v>
      </c>
      <c r="BM149" s="35">
        <v>11809</v>
      </c>
      <c r="BN149" s="248">
        <f t="shared" si="699"/>
        <v>0.10726676043131733</v>
      </c>
      <c r="BO149" s="35">
        <v>4380</v>
      </c>
      <c r="BP149" s="248">
        <f t="shared" si="700"/>
        <v>0.59272727272727277</v>
      </c>
      <c r="BQ149" s="35">
        <v>8018</v>
      </c>
      <c r="BR149" s="248">
        <f t="shared" si="701"/>
        <v>0.24929884699283256</v>
      </c>
      <c r="BS149" s="35">
        <v>7513</v>
      </c>
      <c r="BT149" s="248">
        <f t="shared" si="702"/>
        <v>0.67364669191356641</v>
      </c>
      <c r="BU149" s="156">
        <v>454</v>
      </c>
      <c r="BV149" s="244">
        <f t="shared" si="703"/>
        <v>2.0675675675675675</v>
      </c>
      <c r="BW149" s="35">
        <v>282074</v>
      </c>
      <c r="BX149" s="248">
        <f t="shared" si="704"/>
        <v>7.479690905488412E-2</v>
      </c>
      <c r="BY149" s="35">
        <v>130870</v>
      </c>
      <c r="BZ149" s="248">
        <f t="shared" si="705"/>
        <v>5.9616054150776865E-2</v>
      </c>
      <c r="CA149" s="35">
        <v>39471</v>
      </c>
      <c r="CB149" s="248">
        <f t="shared" si="706"/>
        <v>6.666846827370021E-2</v>
      </c>
      <c r="CC149" s="35">
        <v>30439</v>
      </c>
      <c r="CD149" s="248">
        <f t="shared" si="707"/>
        <v>4.1397242464675577E-2</v>
      </c>
      <c r="CE149" s="35">
        <v>77411</v>
      </c>
      <c r="CF149" s="248">
        <f t="shared" si="708"/>
        <v>8.3838539406073664E-2</v>
      </c>
      <c r="CG149" s="156">
        <v>1757</v>
      </c>
      <c r="CH149" s="244">
        <f t="shared" si="709"/>
        <v>9.7439100562148662E-2</v>
      </c>
      <c r="CI149" s="35">
        <v>42261</v>
      </c>
      <c r="CJ149" s="248">
        <f t="shared" si="710"/>
        <v>0.13914121674438662</v>
      </c>
      <c r="CK149" s="35">
        <v>13451</v>
      </c>
      <c r="CL149" s="248">
        <f t="shared" si="711"/>
        <v>9.4823376200553477E-2</v>
      </c>
      <c r="CM149" s="35">
        <v>16517</v>
      </c>
      <c r="CN149" s="248">
        <f t="shared" si="712"/>
        <v>0.16407075903869184</v>
      </c>
      <c r="CO149" s="35">
        <v>4376</v>
      </c>
      <c r="CP149" s="248">
        <f t="shared" si="713"/>
        <v>-3.6971830985915499E-2</v>
      </c>
      <c r="CQ149" s="35">
        <v>6656</v>
      </c>
      <c r="CR149" s="248">
        <f t="shared" si="714"/>
        <v>0.2959501557632398</v>
      </c>
      <c r="CS149" s="156">
        <v>1517</v>
      </c>
      <c r="CT149" s="244">
        <f t="shared" si="715"/>
        <v>8.5898353614888956E-2</v>
      </c>
      <c r="CU149" s="35">
        <v>23574</v>
      </c>
      <c r="CV149" s="248">
        <f t="shared" si="716"/>
        <v>-4.2680203045685317E-2</v>
      </c>
      <c r="CW149" s="35">
        <v>7120</v>
      </c>
      <c r="CX149" s="248">
        <f t="shared" si="717"/>
        <v>0.2141882673942701</v>
      </c>
      <c r="CY149" s="35">
        <v>3684</v>
      </c>
      <c r="CZ149" s="248">
        <f t="shared" si="718"/>
        <v>2.4186822351959902E-2</v>
      </c>
      <c r="DA149" s="35">
        <v>1828</v>
      </c>
      <c r="DB149" s="248">
        <f t="shared" si="719"/>
        <v>-0.2464962901896125</v>
      </c>
      <c r="DC149" s="35">
        <v>10805</v>
      </c>
      <c r="DD149" s="248">
        <f t="shared" si="720"/>
        <v>-0.14510641664688662</v>
      </c>
      <c r="DE149" s="156">
        <v>63</v>
      </c>
      <c r="DF149" s="244" t="str">
        <f t="shared" si="721"/>
        <v>-</v>
      </c>
      <c r="DG149" s="35">
        <v>266235</v>
      </c>
      <c r="DH149" s="248">
        <f t="shared" si="722"/>
        <v>9.9354183355768955E-2</v>
      </c>
      <c r="DI149" s="35">
        <v>93217</v>
      </c>
      <c r="DJ149" s="248">
        <f t="shared" si="723"/>
        <v>0.30572481125071782</v>
      </c>
      <c r="DK149" s="35">
        <v>133387</v>
      </c>
      <c r="DL149" s="248">
        <f t="shared" si="724"/>
        <v>-1.6530388043854982E-2</v>
      </c>
      <c r="DM149" s="35">
        <v>18571</v>
      </c>
      <c r="DN149" s="248">
        <f t="shared" si="725"/>
        <v>0.15606324701195229</v>
      </c>
      <c r="DO149" s="35">
        <v>19802</v>
      </c>
      <c r="DP149" s="248">
        <f t="shared" si="726"/>
        <v>0.30645906181962124</v>
      </c>
      <c r="DQ149" s="156">
        <v>415</v>
      </c>
      <c r="DR149" s="244">
        <f t="shared" si="727"/>
        <v>-0.73051948051948057</v>
      </c>
      <c r="DS149" s="35">
        <v>62877</v>
      </c>
      <c r="DT149" s="248">
        <f t="shared" si="728"/>
        <v>0.26398633028445073</v>
      </c>
      <c r="DU149" s="35">
        <v>41040</v>
      </c>
      <c r="DV149" s="248">
        <f t="shared" si="729"/>
        <v>0.32583834076371399</v>
      </c>
      <c r="DW149" s="35">
        <v>22007</v>
      </c>
      <c r="DX149" s="248">
        <f t="shared" si="730"/>
        <v>0.103218367756166</v>
      </c>
      <c r="DY149" s="35">
        <v>11713</v>
      </c>
      <c r="DZ149" s="248">
        <f t="shared" si="731"/>
        <v>0.30086628165259888</v>
      </c>
      <c r="EA149" s="35">
        <v>8499</v>
      </c>
      <c r="EB149" s="248">
        <f t="shared" si="732"/>
        <v>0.68097310126582289</v>
      </c>
      <c r="EC149" s="156">
        <v>2208</v>
      </c>
      <c r="ED149" s="244">
        <f t="shared" si="733"/>
        <v>3.0662983425414367</v>
      </c>
    </row>
    <row r="150" spans="1:134" s="17" customFormat="1" ht="15.75" x14ac:dyDescent="0.25">
      <c r="A150" s="242"/>
      <c r="B150" s="249">
        <v>2013</v>
      </c>
      <c r="C150" s="250">
        <f>SUM(C138:C149)</f>
        <v>12187823</v>
      </c>
      <c r="D150" s="251">
        <f>IFERROR(C150/C163-1,"-")</f>
        <v>3.5693271940904436E-2</v>
      </c>
      <c r="E150" s="250">
        <f>SUM(E138:E149)</f>
        <v>4839123</v>
      </c>
      <c r="F150" s="251">
        <f>IFERROR(E150/E163-1,"-")</f>
        <v>4.6408406344719655E-2</v>
      </c>
      <c r="G150" s="250">
        <f>SUM(G138:G149)</f>
        <v>3385404</v>
      </c>
      <c r="H150" s="251">
        <f>IFERROR(G150/G163-1,"-")</f>
        <v>3.7538156007502543E-2</v>
      </c>
      <c r="I150" s="250">
        <f>SUM(I138:I149)</f>
        <v>1833147</v>
      </c>
      <c r="J150" s="251">
        <f>IFERROR(I150/I163-1,"-")</f>
        <v>6.3168486802804624E-2</v>
      </c>
      <c r="K150" s="250">
        <f>SUM(K138:K149)</f>
        <v>2294138</v>
      </c>
      <c r="L150" s="251">
        <f>IFERROR(K150/K163-1,"-")</f>
        <v>8.4871166294030687E-2</v>
      </c>
      <c r="M150" s="252">
        <f>SUM(M138:M149)</f>
        <v>241209</v>
      </c>
      <c r="N150" s="253">
        <f>IFERROR(M150/M163-1,"-")</f>
        <v>0.17497284316256589</v>
      </c>
      <c r="O150" s="250">
        <f>SUM(O138:O149)</f>
        <v>10663342</v>
      </c>
      <c r="P150" s="251">
        <f>IFERROR(O150/O163-1,"-")</f>
        <v>4.4537010570810498E-2</v>
      </c>
      <c r="Q150" s="250">
        <f>SUM(Q138:Q149)</f>
        <v>4212064</v>
      </c>
      <c r="R150" s="251">
        <f>IFERROR(Q150/Q163-1,"-")</f>
        <v>6.5627703875364984E-2</v>
      </c>
      <c r="S150" s="250">
        <f>SUM(S138:S149)</f>
        <v>2927083</v>
      </c>
      <c r="T150" s="251">
        <f>IFERROR(S150/S163-1,"-")</f>
        <v>3.8550158385939337E-2</v>
      </c>
      <c r="U150" s="250">
        <f>SUM(U138:U149)</f>
        <v>1692195</v>
      </c>
      <c r="V150" s="251">
        <f>IFERROR(U150/U163-1,"-")</f>
        <v>5.8809727162660641E-2</v>
      </c>
      <c r="W150" s="250">
        <f>SUM(W138:W149)</f>
        <v>1993278</v>
      </c>
      <c r="X150" s="251">
        <f>IFERROR(W150/W163-1,"-")</f>
        <v>0.10810801795851921</v>
      </c>
      <c r="Y150" s="252">
        <f>SUM(Y138:Y149)</f>
        <v>189472</v>
      </c>
      <c r="Z150" s="253">
        <f>IFERROR(Y150/Y163-1,"-")</f>
        <v>0.26038222831256785</v>
      </c>
      <c r="AA150" s="250">
        <f>SUM(AA138:AA149)</f>
        <v>1524480</v>
      </c>
      <c r="AB150" s="251">
        <f>IFERROR(AA150/AA163-1,"-")</f>
        <v>-2.2213898406402643E-2</v>
      </c>
      <c r="AC150" s="250">
        <f>SUM(AC138:AC149)</f>
        <v>627059</v>
      </c>
      <c r="AD150" s="251">
        <f>IFERROR(AC150/AC163-1,"-")</f>
        <v>-6.6661209058637039E-2</v>
      </c>
      <c r="AE150" s="250">
        <f>SUM(AE138:AE149)</f>
        <v>458322</v>
      </c>
      <c r="AF150" s="251">
        <f>IFERROR(AE150/AE163-1,"-")</f>
        <v>3.1125769707550432E-2</v>
      </c>
      <c r="AG150" s="250">
        <f>SUM(AG138:AG149)</f>
        <v>140951</v>
      </c>
      <c r="AH150" s="251">
        <f>IFERROR(AG150/AG163-1,"-")</f>
        <v>0.11845456781698571</v>
      </c>
      <c r="AI150" s="250">
        <f>SUM(AI138:AI149)</f>
        <v>300865</v>
      </c>
      <c r="AJ150" s="251">
        <f>IFERROR(AI150/AI163-1,"-")</f>
        <v>-4.7449438344541073E-2</v>
      </c>
      <c r="AK150" s="252">
        <f>SUM(AK138:AK149)</f>
        <v>51739</v>
      </c>
      <c r="AL150" s="253">
        <f>IFERROR(AK150/AK163-1,"-")</f>
        <v>-5.8606259097525482E-2</v>
      </c>
      <c r="AM150" s="250">
        <f>SUM(AM138:AM149)</f>
        <v>2552246</v>
      </c>
      <c r="AN150" s="251">
        <f>IFERROR(AM150/AM163-1,"-")</f>
        <v>-9.3604858323480533E-3</v>
      </c>
      <c r="AO150" s="250">
        <f>SUM(AO138:AO149)</f>
        <v>751241</v>
      </c>
      <c r="AP150" s="251">
        <f>IFERROR(AO150/AO163-1,"-")</f>
        <v>6.8226544947814549E-2</v>
      </c>
      <c r="AQ150" s="250">
        <f>SUM(AQ138:AQ149)</f>
        <v>787505</v>
      </c>
      <c r="AR150" s="251">
        <f>IFERROR(AQ150/AQ163-1,"-")</f>
        <v>2.6778205581204917E-2</v>
      </c>
      <c r="AS150" s="250">
        <f>SUM(AS138:AS149)</f>
        <v>814304</v>
      </c>
      <c r="AT150" s="251">
        <f>IFERROR(AS150/AS163-1,"-")</f>
        <v>3.7783388155588904E-2</v>
      </c>
      <c r="AU150" s="250">
        <f>SUM(AU138:AU149)</f>
        <v>406754</v>
      </c>
      <c r="AV150" s="251">
        <f>IFERROR(AU150/AU163-1,"-")</f>
        <v>0.24082242762575889</v>
      </c>
      <c r="AW150" s="252">
        <f>SUM(AW138:AW149)</f>
        <v>123487</v>
      </c>
      <c r="AX150" s="253">
        <f>IFERROR(AW150/AW163-1,"-")</f>
        <v>0.48339860173461791</v>
      </c>
      <c r="AY150" s="250">
        <f>SUM(AY138:AY149)</f>
        <v>307771</v>
      </c>
      <c r="AZ150" s="251">
        <f>IFERROR(AY150/AY163-1,"-")</f>
        <v>1.3458068255159938E-2</v>
      </c>
      <c r="BA150" s="250">
        <f>SUM(BA138:BA149)</f>
        <v>168805</v>
      </c>
      <c r="BB150" s="251">
        <f>IFERROR(BA150/BA163-1,"-")</f>
        <v>1.4568971216665449E-2</v>
      </c>
      <c r="BC150" s="250">
        <f>SUM(BC138:BC149)</f>
        <v>83287</v>
      </c>
      <c r="BD150" s="251">
        <f>IFERROR(BC150/BC163-1,"-")</f>
        <v>-1.8929488538648176E-2</v>
      </c>
      <c r="BE150" s="250">
        <f>SUM(BE138:BE149)</f>
        <v>18498</v>
      </c>
      <c r="BF150" s="251">
        <f>IFERROR(BE150/BE163-1,"-")</f>
        <v>0.16164280331574976</v>
      </c>
      <c r="BG150" s="250">
        <f>SUM(BG138:BG149)</f>
        <v>30894</v>
      </c>
      <c r="BH150" s="251">
        <f>IFERROR(BG150/BG163-1,"-")</f>
        <v>5.4042988741044073E-2</v>
      </c>
      <c r="BI150" s="252">
        <f>SUM(BI138:BI149)</f>
        <v>5912</v>
      </c>
      <c r="BJ150" s="253">
        <f>IFERROR(BI150/BI163-1,"-")</f>
        <v>0.12012125805229257</v>
      </c>
      <c r="BK150" s="250">
        <f>SUM(BK138:BK149)</f>
        <v>367038</v>
      </c>
      <c r="BL150" s="251">
        <f>IFERROR(BK150/BK163-1,"-")</f>
        <v>0.16762792473237997</v>
      </c>
      <c r="BM150" s="250">
        <f>SUM(BM138:BM149)</f>
        <v>156040</v>
      </c>
      <c r="BN150" s="251">
        <f>IFERROR(BM150/BM163-1,"-")</f>
        <v>5.6487267852427525E-2</v>
      </c>
      <c r="BO150" s="250">
        <f>SUM(BO138:BO149)</f>
        <v>41657</v>
      </c>
      <c r="BP150" s="251">
        <f>IFERROR(BO150/BO163-1,"-")</f>
        <v>8.9128843338213803E-2</v>
      </c>
      <c r="BQ150" s="250">
        <f>SUM(BQ138:BQ149)</f>
        <v>94482</v>
      </c>
      <c r="BR150" s="251">
        <f>IFERROR(BQ150/BQ163-1,"-")</f>
        <v>0.16805953911581439</v>
      </c>
      <c r="BS150" s="250">
        <f>SUM(BS138:BS149)</f>
        <v>74493</v>
      </c>
      <c r="BT150" s="251">
        <f>IFERROR(BS150/BS163-1,"-")</f>
        <v>0.56117444882219791</v>
      </c>
      <c r="BU150" s="252">
        <f>SUM(BU138:BU149)</f>
        <v>4322</v>
      </c>
      <c r="BV150" s="253">
        <f>IFERROR(BU150/BU163-1,"-")</f>
        <v>0.36772151898734173</v>
      </c>
      <c r="BW150" s="250">
        <f>SUM(BW138:BW149)</f>
        <v>3582534</v>
      </c>
      <c r="BX150" s="251">
        <f>IFERROR(BW150/BW163-1,"-")</f>
        <v>3.3327785769026619E-2</v>
      </c>
      <c r="BY150" s="250">
        <f>SUM(BY138:BY149)</f>
        <v>1723111</v>
      </c>
      <c r="BZ150" s="251">
        <f>IFERROR(BY150/BY163-1,"-")</f>
        <v>2.5321976774353327E-2</v>
      </c>
      <c r="CA150" s="250">
        <f>SUM(CA138:CA149)</f>
        <v>524211</v>
      </c>
      <c r="CB150" s="251">
        <f>IFERROR(CA150/CA163-1,"-")</f>
        <v>2.5359304627212698E-3</v>
      </c>
      <c r="CC150" s="250">
        <f>SUM(CC138:CC149)</f>
        <v>353813</v>
      </c>
      <c r="CD150" s="251">
        <f>IFERROR(CC150/CC163-1,"-")</f>
        <v>6.6315259682528271E-2</v>
      </c>
      <c r="CE150" s="250">
        <f>SUM(CE138:CE149)</f>
        <v>952857</v>
      </c>
      <c r="CF150" s="251">
        <f>IFERROR(CE150/CE163-1,"-")</f>
        <v>5.0935561254032535E-2</v>
      </c>
      <c r="CG150" s="252">
        <f>SUM(CG138:CG149)</f>
        <v>19799</v>
      </c>
      <c r="CH150" s="253">
        <f>IFERROR(CG150/CG163-1,"-")</f>
        <v>-0.22931101595951731</v>
      </c>
      <c r="CI150" s="250">
        <f>SUM(CI138:CI149)</f>
        <v>474811</v>
      </c>
      <c r="CJ150" s="251">
        <f>IFERROR(CI150/CI163-1,"-")</f>
        <v>2.948535597512647E-2</v>
      </c>
      <c r="CK150" s="250">
        <f>SUM(CK138:CK149)</f>
        <v>152208</v>
      </c>
      <c r="CL150" s="251">
        <f>IFERROR(CK150/CK163-1,"-")</f>
        <v>4.9399143702212545E-2</v>
      </c>
      <c r="CM150" s="250">
        <f>SUM(CM138:CM149)</f>
        <v>190131</v>
      </c>
      <c r="CN150" s="251">
        <f>IFERROR(CM150/CM163-1,"-")</f>
        <v>-1.0697914010833198E-2</v>
      </c>
      <c r="CO150" s="250">
        <f>SUM(CO138:CO149)</f>
        <v>46369</v>
      </c>
      <c r="CP150" s="251">
        <f>IFERROR(CO150/CO163-1,"-")</f>
        <v>-1.3740295650324419E-2</v>
      </c>
      <c r="CQ150" s="250">
        <f>SUM(CQ138:CQ149)</f>
        <v>69909</v>
      </c>
      <c r="CR150" s="251">
        <f>IFERROR(CQ150/CQ163-1,"-")</f>
        <v>0.13508905811102623</v>
      </c>
      <c r="CS150" s="252">
        <f>SUM(CS138:CS149)</f>
        <v>16211</v>
      </c>
      <c r="CT150" s="253">
        <f>IFERROR(CS150/CS163-1,"-")</f>
        <v>-7.1656050955414274E-3</v>
      </c>
      <c r="CU150" s="250">
        <f>SUM(CU138:CU149)</f>
        <v>401848</v>
      </c>
      <c r="CV150" s="251">
        <f>IFERROR(CU150/CU163-1,"-")</f>
        <v>9.1509623585525723E-2</v>
      </c>
      <c r="CW150" s="250">
        <f>SUM(CW138:CW149)</f>
        <v>107695</v>
      </c>
      <c r="CX150" s="251">
        <f>IFERROR(CW150/CW163-1,"-")</f>
        <v>0.22440510704094052</v>
      </c>
      <c r="CY150" s="250">
        <f>SUM(CY138:CY149)</f>
        <v>60559</v>
      </c>
      <c r="CZ150" s="251">
        <f>IFERROR(CY150/CY163-1,"-")</f>
        <v>6.2718259191015147E-2</v>
      </c>
      <c r="DA150" s="250">
        <f>SUM(DA138:DA149)</f>
        <v>26538</v>
      </c>
      <c r="DB150" s="251">
        <f>IFERROR(DA150/DA163-1,"-")</f>
        <v>2.8405347800813718E-2</v>
      </c>
      <c r="DC150" s="250">
        <f>SUM(DC138:DC149)</f>
        <v>206548</v>
      </c>
      <c r="DD150" s="251">
        <f>IFERROR(DC150/DC163-1,"-")</f>
        <v>4.7074449209680624E-2</v>
      </c>
      <c r="DE150" s="252">
        <f>SUM(DE138:DE149)</f>
        <v>347</v>
      </c>
      <c r="DF150" s="253">
        <f>IFERROR(DE150/DE163-1,"-")</f>
        <v>3.0823529411764703</v>
      </c>
      <c r="DG150" s="250">
        <f>SUM(DG138:DG149)</f>
        <v>1686080</v>
      </c>
      <c r="DH150" s="251">
        <f>IFERROR(DG150/DG163-1,"-")</f>
        <v>0.11799751346871123</v>
      </c>
      <c r="DI150" s="250">
        <f>SUM(DI138:DI149)</f>
        <v>526111</v>
      </c>
      <c r="DJ150" s="251">
        <f>IFERROR(DI150/DI163-1,"-")</f>
        <v>0.10531236344078798</v>
      </c>
      <c r="DK150" s="250">
        <f>SUM(DK138:DK149)</f>
        <v>921883</v>
      </c>
      <c r="DL150" s="251">
        <f>IFERROR(DK150/DK163-1,"-")</f>
        <v>0.1217264124656412</v>
      </c>
      <c r="DM150" s="250">
        <f>SUM(DM138:DM149)</f>
        <v>109447</v>
      </c>
      <c r="DN150" s="251">
        <f>IFERROR(DM150/DM163-1,"-")</f>
        <v>7.1706944498844516E-2</v>
      </c>
      <c r="DO150" s="250">
        <f>SUM(DO138:DO149)</f>
        <v>122159</v>
      </c>
      <c r="DP150" s="251">
        <f>IFERROR(DO150/DO163-1,"-")</f>
        <v>0.22696410277013324</v>
      </c>
      <c r="DQ150" s="252">
        <f>SUM(DQ138:DQ149)</f>
        <v>4208</v>
      </c>
      <c r="DR150" s="253">
        <f>IFERROR(DQ150/DQ163-1,"-")</f>
        <v>-0.19371527112473652</v>
      </c>
      <c r="DS150" s="250">
        <f>SUM(DS138:DS149)</f>
        <v>787208</v>
      </c>
      <c r="DT150" s="251">
        <f>IFERROR(DS150/DS163-1,"-")</f>
        <v>7.8240097741909764E-2</v>
      </c>
      <c r="DU150" s="250">
        <f>SUM(DU138:DU149)</f>
        <v>514115</v>
      </c>
      <c r="DV150" s="251">
        <f>IFERROR(DU150/DU163-1,"-")</f>
        <v>0.17883028411709545</v>
      </c>
      <c r="DW150" s="250">
        <f>SUM(DW138:DW149)</f>
        <v>269893</v>
      </c>
      <c r="DX150" s="251">
        <f>IFERROR(DW150/DW163-1,"-")</f>
        <v>-4.7516031013880022E-2</v>
      </c>
      <c r="DY150" s="250">
        <f>SUM(DY138:DY149)</f>
        <v>151362</v>
      </c>
      <c r="DZ150" s="251">
        <f>IFERROR(DY150/DY163-1,"-")</f>
        <v>3.7138041139630706E-2</v>
      </c>
      <c r="EA150" s="250">
        <f>SUM(EA138:EA149)</f>
        <v>96989</v>
      </c>
      <c r="EB150" s="251">
        <f>IFERROR(EA150/EA163-1,"-")</f>
        <v>5.8311964646189152E-2</v>
      </c>
      <c r="EC150" s="252">
        <f>SUM(EC138:EC149)</f>
        <v>13891</v>
      </c>
      <c r="ED150" s="253">
        <f>IFERROR(EC150/EC163-1,"-")</f>
        <v>0.42034764826175874</v>
      </c>
    </row>
    <row r="151" spans="1:134" s="17" customFormat="1" outlineLevel="1" x14ac:dyDescent="0.25">
      <c r="A151" s="242"/>
      <c r="B151" s="34" t="s">
        <v>61</v>
      </c>
      <c r="C151" s="35">
        <v>1033287</v>
      </c>
      <c r="D151" s="248">
        <f>IFERROR(C151/C164-1,"-")</f>
        <v>5.0650042604075018E-2</v>
      </c>
      <c r="E151" s="35">
        <v>411690</v>
      </c>
      <c r="F151" s="248">
        <f>IFERROR(E151/E164-1,"-")</f>
        <v>0.11617200907708192</v>
      </c>
      <c r="G151" s="35">
        <v>316847</v>
      </c>
      <c r="H151" s="248">
        <f>IFERROR(G151/G164-1,"-")</f>
        <v>1.0598869624016016E-2</v>
      </c>
      <c r="I151" s="35">
        <v>131683</v>
      </c>
      <c r="J151" s="248">
        <f>IFERROR(I151/I164-1,"-")</f>
        <v>2.1590380139643095E-2</v>
      </c>
      <c r="K151" s="35">
        <v>156060</v>
      </c>
      <c r="L151" s="248">
        <f>IFERROR(K151/K164-1,"-")</f>
        <v>-1.2778340080971673E-2</v>
      </c>
      <c r="M151" s="156">
        <v>16703</v>
      </c>
      <c r="N151" s="244">
        <f>IFERROR(M151/M164-1,"-")</f>
        <v>4.0361258175023451E-2</v>
      </c>
      <c r="O151" s="35">
        <v>927685</v>
      </c>
      <c r="P151" s="248">
        <f>IFERROR(O151/O164-1,"-")</f>
        <v>7.255128431913227E-2</v>
      </c>
      <c r="Q151" s="35">
        <v>363174</v>
      </c>
      <c r="R151" s="248">
        <f>IFERROR(Q151/Q164-1,"-")</f>
        <v>0.13496485794735413</v>
      </c>
      <c r="S151" s="35">
        <v>288523</v>
      </c>
      <c r="T151" s="248">
        <f>IFERROR(S151/S164-1,"-")</f>
        <v>4.0262334328444283E-2</v>
      </c>
      <c r="U151" s="35">
        <v>125073</v>
      </c>
      <c r="V151" s="248">
        <f>IFERROR(U151/U164-1,"-")</f>
        <v>3.0926220522415671E-2</v>
      </c>
      <c r="W151" s="35">
        <v>134396</v>
      </c>
      <c r="X151" s="248">
        <f>IFERROR(W151/W164-1,"-")</f>
        <v>7.5115822300853008E-3</v>
      </c>
      <c r="Y151" s="156">
        <v>12810</v>
      </c>
      <c r="Z151" s="244">
        <f>IFERROR(Y151/Y164-1,"-")</f>
        <v>6.5369261477045804E-2</v>
      </c>
      <c r="AA151" s="35">
        <v>105602</v>
      </c>
      <c r="AB151" s="248">
        <f>IFERROR(AA151/AA164-1,"-")</f>
        <v>-0.10915962274974267</v>
      </c>
      <c r="AC151" s="35">
        <v>48516</v>
      </c>
      <c r="AD151" s="248">
        <f>IFERROR(AC151/AC164-1,"-")</f>
        <v>-6.9185737094199506E-3</v>
      </c>
      <c r="AE151" s="35">
        <v>28324</v>
      </c>
      <c r="AF151" s="248">
        <f>IFERROR(AE151/AE164-1,"-")</f>
        <v>-0.21687679716876795</v>
      </c>
      <c r="AG151" s="35">
        <v>6609</v>
      </c>
      <c r="AH151" s="248">
        <f>IFERROR(AG151/AG164-1,"-")</f>
        <v>-0.12798522232484499</v>
      </c>
      <c r="AI151" s="35">
        <v>21664</v>
      </c>
      <c r="AJ151" s="248">
        <f>IFERROR(AI151/AI164-1,"-")</f>
        <v>-0.12245311297443995</v>
      </c>
      <c r="AK151" s="156">
        <v>3892</v>
      </c>
      <c r="AL151" s="244">
        <f>IFERROR(AK151/AK164-1,"-")</f>
        <v>-3.4243176178660018E-2</v>
      </c>
      <c r="AM151" s="35">
        <v>246141</v>
      </c>
      <c r="AN151" s="248">
        <f>IFERROR(AM151/AM164-1,"-")</f>
        <v>6.4946134210184692E-2</v>
      </c>
      <c r="AO151" s="35">
        <v>70570</v>
      </c>
      <c r="AP151" s="248">
        <f>IFERROR(AO151/AO164-1,"-")</f>
        <v>0.15846151320649415</v>
      </c>
      <c r="AQ151" s="35">
        <v>76704</v>
      </c>
      <c r="AR151" s="248">
        <f>IFERROR(AQ151/AQ164-1,"-")</f>
        <v>5.9974572992095521E-2</v>
      </c>
      <c r="AS151" s="35">
        <v>59053</v>
      </c>
      <c r="AT151" s="248">
        <f>IFERROR(AS151/AS164-1,"-")</f>
        <v>-5.939600522442734E-2</v>
      </c>
      <c r="AU151" s="35">
        <v>29782</v>
      </c>
      <c r="AV151" s="248">
        <f>IFERROR(AU151/AU164-1,"-")</f>
        <v>6.9294844176360781E-2</v>
      </c>
      <c r="AW151" s="156">
        <v>7058</v>
      </c>
      <c r="AX151" s="244">
        <f>IFERROR(AW151/AW164-1,"-")</f>
        <v>0.16142833635017273</v>
      </c>
      <c r="AY151" s="35">
        <v>26469</v>
      </c>
      <c r="AZ151" s="248">
        <f>IFERROR(AY151/AY164-1,"-")</f>
        <v>-3.724584439675549E-2</v>
      </c>
      <c r="BA151" s="35">
        <v>14475</v>
      </c>
      <c r="BB151" s="248">
        <f>IFERROR(BA151/BA164-1,"-")</f>
        <v>-7.2531556352918525E-2</v>
      </c>
      <c r="BC151" s="35">
        <v>7323</v>
      </c>
      <c r="BD151" s="248">
        <f>IFERROR(BC151/BC164-1,"-")</f>
        <v>5.7472924187725649E-2</v>
      </c>
      <c r="BE151" s="35">
        <v>1568</v>
      </c>
      <c r="BF151" s="248">
        <f>IFERROR(BE151/BE164-1,"-")</f>
        <v>2.6850032743942265E-2</v>
      </c>
      <c r="BG151" s="35">
        <v>2135</v>
      </c>
      <c r="BH151" s="248">
        <f>IFERROR(BG151/BG164-1,"-")</f>
        <v>-0.2168011738811445</v>
      </c>
      <c r="BI151" s="156">
        <v>483</v>
      </c>
      <c r="BJ151" s="244">
        <f>IFERROR(BI151/BI164-1,"-")</f>
        <v>-0.30503597122302162</v>
      </c>
      <c r="BK151" s="35">
        <v>19415</v>
      </c>
      <c r="BL151" s="248">
        <f>IFERROR(BK151/BK164-1,"-")</f>
        <v>0.10463131543013193</v>
      </c>
      <c r="BM151" s="35">
        <v>10009</v>
      </c>
      <c r="BN151" s="248">
        <f>IFERROR(BM151/BM164-1,"-")</f>
        <v>9.4805849722643387E-3</v>
      </c>
      <c r="BO151" s="35">
        <v>2921</v>
      </c>
      <c r="BP151" s="248">
        <f>IFERROR(BO151/BO164-1,"-")</f>
        <v>0.22473794549266257</v>
      </c>
      <c r="BQ151" s="35">
        <v>4112</v>
      </c>
      <c r="BR151" s="248">
        <f>IFERROR(BQ151/BQ164-1,"-")</f>
        <v>0.1387427305455553</v>
      </c>
      <c r="BS151" s="35">
        <v>2095</v>
      </c>
      <c r="BT151" s="248">
        <f>IFERROR(BS151/BS164-1,"-")</f>
        <v>0.84094903339191562</v>
      </c>
      <c r="BU151" s="156">
        <v>336</v>
      </c>
      <c r="BV151" s="244">
        <f>IFERROR(BU151/BU164-1,"-")</f>
        <v>-1.1764705882352899E-2</v>
      </c>
      <c r="BW151" s="35">
        <v>236101</v>
      </c>
      <c r="BX151" s="248">
        <f>IFERROR(BW151/BW164-1,"-")</f>
        <v>1.1152177544037079E-2</v>
      </c>
      <c r="BY151" s="35">
        <v>116332</v>
      </c>
      <c r="BZ151" s="248">
        <f>IFERROR(BY151/BY164-1,"-")</f>
        <v>8.9138759116570432E-2</v>
      </c>
      <c r="CA151" s="35">
        <v>32796</v>
      </c>
      <c r="CB151" s="248">
        <f>IFERROR(CA151/CA164-1,"-")</f>
        <v>-0.11227804244261586</v>
      </c>
      <c r="CC151" s="35">
        <v>22959</v>
      </c>
      <c r="CD151" s="248">
        <f>IFERROR(CC151/CC164-1,"-")</f>
        <v>-2.674862229758368E-2</v>
      </c>
      <c r="CE151" s="35">
        <v>60571</v>
      </c>
      <c r="CF151" s="248">
        <f>IFERROR(CE151/CE164-1,"-")</f>
        <v>-4.0884835241397854E-2</v>
      </c>
      <c r="CG151" s="156">
        <v>1595</v>
      </c>
      <c r="CH151" s="244">
        <f>IFERROR(CG151/CG164-1,"-")</f>
        <v>-0.23058369512783405</v>
      </c>
      <c r="CI151" s="35">
        <v>42221</v>
      </c>
      <c r="CJ151" s="248">
        <f>IFERROR(CI151/CI164-1,"-")</f>
        <v>0.35728292667245309</v>
      </c>
      <c r="CK151" s="35">
        <v>12880</v>
      </c>
      <c r="CL151" s="248">
        <f>IFERROR(CK151/CK164-1,"-")</f>
        <v>0.37798224029100247</v>
      </c>
      <c r="CM151" s="35">
        <v>17785</v>
      </c>
      <c r="CN151" s="248">
        <f>IFERROR(CM151/CM164-1,"-")</f>
        <v>0.28170942634765073</v>
      </c>
      <c r="CO151" s="35">
        <v>4496</v>
      </c>
      <c r="CP151" s="248">
        <f>IFERROR(CO151/CO164-1,"-")</f>
        <v>0.3770290964777947</v>
      </c>
      <c r="CQ151" s="35">
        <v>5434</v>
      </c>
      <c r="CR151" s="248">
        <f>IFERROR(CQ151/CQ164-1,"-")</f>
        <v>0.78691219993423211</v>
      </c>
      <c r="CS151" s="156">
        <v>1688</v>
      </c>
      <c r="CT151" s="244">
        <f>IFERROR(CS151/CS164-1,"-")</f>
        <v>7.9974408189379398E-2</v>
      </c>
      <c r="CU151" s="35">
        <v>26343</v>
      </c>
      <c r="CV151" s="248">
        <f>IFERROR(CU151/CU164-1,"-")</f>
        <v>-4.6614310014114535E-2</v>
      </c>
      <c r="CW151" s="35">
        <v>6828</v>
      </c>
      <c r="CX151" s="248">
        <f>IFERROR(CW151/CW164-1,"-")</f>
        <v>0.10503317688946434</v>
      </c>
      <c r="CY151" s="35">
        <v>4055</v>
      </c>
      <c r="CZ151" s="248">
        <f>IFERROR(CY151/CY164-1,"-")</f>
        <v>3.9613765783610422E-3</v>
      </c>
      <c r="DA151" s="35">
        <v>2424</v>
      </c>
      <c r="DB151" s="248">
        <f>IFERROR(DA151/DA164-1,"-")</f>
        <v>-0.24650295306185888</v>
      </c>
      <c r="DC151" s="35">
        <v>12967</v>
      </c>
      <c r="DD151" s="248">
        <f>IFERROR(DC151/DC164-1,"-")</f>
        <v>-8.702386819685981E-2</v>
      </c>
      <c r="DE151" s="156">
        <v>0</v>
      </c>
      <c r="DF151" s="244" t="str">
        <f>IFERROR(DE151/DE164-1,"-")</f>
        <v>-</v>
      </c>
      <c r="DG151" s="35">
        <v>226400</v>
      </c>
      <c r="DH151" s="248">
        <f>IFERROR(DG151/DG164-1,"-")</f>
        <v>0.1012101638196039</v>
      </c>
      <c r="DI151" s="35">
        <v>83191</v>
      </c>
      <c r="DJ151" s="248">
        <f>IFERROR(DI151/DI164-1,"-")</f>
        <v>0.22969017915213152</v>
      </c>
      <c r="DK151" s="35">
        <v>115554</v>
      </c>
      <c r="DL151" s="248">
        <f>IFERROR(DK151/DK164-1,"-")</f>
        <v>4.0192998406682889E-2</v>
      </c>
      <c r="DM151" s="35">
        <v>15214</v>
      </c>
      <c r="DN151" s="248">
        <f>IFERROR(DM151/DM164-1,"-")</f>
        <v>0.22181175714744628</v>
      </c>
      <c r="DO151" s="35">
        <v>11575</v>
      </c>
      <c r="DP151" s="248">
        <f>IFERROR(DO151/DO164-1,"-")</f>
        <v>-0.17721069092976971</v>
      </c>
      <c r="DQ151" s="156">
        <v>215</v>
      </c>
      <c r="DR151" s="244">
        <f>IFERROR(DQ151/DQ164-1,"-")</f>
        <v>1.8957345971563955E-2</v>
      </c>
      <c r="DS151" s="35">
        <v>58930</v>
      </c>
      <c r="DT151" s="248">
        <f>IFERROR(DS151/DS164-1,"-")</f>
        <v>0.19718023728262635</v>
      </c>
      <c r="DU151" s="35">
        <v>34785</v>
      </c>
      <c r="DV151" s="248">
        <f>IFERROR(DU151/DU164-1,"-")</f>
        <v>0.20388315913338406</v>
      </c>
      <c r="DW151" s="35">
        <v>24518</v>
      </c>
      <c r="DX151" s="248">
        <f>IFERROR(DW151/DW164-1,"-")</f>
        <v>2.5771901932892582E-2</v>
      </c>
      <c r="DY151" s="35">
        <v>10894</v>
      </c>
      <c r="DZ151" s="248">
        <f>IFERROR(DY151/DY164-1,"-")</f>
        <v>0.48784485113357001</v>
      </c>
      <c r="EA151" s="35">
        <v>7450</v>
      </c>
      <c r="EB151" s="248">
        <f>IFERROR(EA151/EA164-1,"-")</f>
        <v>0.45821100019573291</v>
      </c>
      <c r="EC151" s="156">
        <v>1435</v>
      </c>
      <c r="ED151" s="244">
        <f>IFERROR(EC151/EC164-1,"-")</f>
        <v>0.38379942140790746</v>
      </c>
    </row>
    <row r="152" spans="1:134" s="17" customFormat="1" outlineLevel="1" x14ac:dyDescent="0.25">
      <c r="A152" s="242"/>
      <c r="B152" s="34" t="s">
        <v>63</v>
      </c>
      <c r="C152" s="35">
        <v>1029883</v>
      </c>
      <c r="D152" s="248">
        <f>IFERROR(C152/C165-1,"-")</f>
        <v>1.3641423471712821E-2</v>
      </c>
      <c r="E152" s="35">
        <v>409989</v>
      </c>
      <c r="F152" s="248">
        <f>IFERROR(E152/E165-1,"-")</f>
        <v>5.9882375751308725E-2</v>
      </c>
      <c r="G152" s="35">
        <v>327704</v>
      </c>
      <c r="H152" s="248">
        <f>IFERROR(G152/G165-1,"-")</f>
        <v>0.1103980374284621</v>
      </c>
      <c r="I152" s="35">
        <v>143747</v>
      </c>
      <c r="J152" s="248">
        <f>IFERROR(I152/I165-1,"-")</f>
        <v>-9.3176126219900679E-2</v>
      </c>
      <c r="K152" s="35">
        <v>174385</v>
      </c>
      <c r="L152" s="248">
        <f>IFERROR(K152/K165-1,"-")</f>
        <v>3.2694949782073213E-2</v>
      </c>
      <c r="M152" s="156">
        <v>25625</v>
      </c>
      <c r="N152" s="244">
        <f>IFERROR(M152/M165-1,"-")</f>
        <v>0.48438857672478708</v>
      </c>
      <c r="O152" s="35">
        <v>936454</v>
      </c>
      <c r="P152" s="248">
        <f>IFERROR(O152/O165-1,"-")</f>
        <v>1.7683458272385266E-2</v>
      </c>
      <c r="Q152" s="35">
        <v>366304</v>
      </c>
      <c r="R152" s="248">
        <f>IFERROR(Q152/Q165-1,"-")</f>
        <v>7.0601026456387217E-2</v>
      </c>
      <c r="S152" s="35">
        <v>303306</v>
      </c>
      <c r="T152" s="248">
        <f>IFERROR(S152/S165-1,"-")</f>
        <v>0.11399388105146024</v>
      </c>
      <c r="U152" s="35">
        <v>138164</v>
      </c>
      <c r="V152" s="248">
        <f>IFERROR(U152/U165-1,"-")</f>
        <v>-8.6682046841225047E-2</v>
      </c>
      <c r="W152" s="35">
        <v>152097</v>
      </c>
      <c r="X152" s="248">
        <f>IFERROR(W152/W165-1,"-")</f>
        <v>4.5721121783192542E-2</v>
      </c>
      <c r="Y152" s="156">
        <v>22174</v>
      </c>
      <c r="Z152" s="244">
        <f>IFERROR(Y152/Y165-1,"-")</f>
        <v>0.54468826192964115</v>
      </c>
      <c r="AA152" s="35">
        <v>93429</v>
      </c>
      <c r="AB152" s="248">
        <f>IFERROR(AA152/AA165-1,"-")</f>
        <v>-2.5176853571503122E-2</v>
      </c>
      <c r="AC152" s="35">
        <v>43685</v>
      </c>
      <c r="AD152" s="248">
        <f>IFERROR(AC152/AC165-1,"-")</f>
        <v>-2.2203818519596186E-2</v>
      </c>
      <c r="AE152" s="35">
        <v>24398</v>
      </c>
      <c r="AF152" s="248">
        <f>IFERROR(AE152/AE165-1,"-")</f>
        <v>6.7559289402292722E-2</v>
      </c>
      <c r="AG152" s="35">
        <v>5583</v>
      </c>
      <c r="AH152" s="248">
        <f>IFERROR(AG152/AG165-1,"-")</f>
        <v>-0.22886740331491717</v>
      </c>
      <c r="AI152" s="35">
        <v>22288</v>
      </c>
      <c r="AJ152" s="248">
        <f>IFERROR(AI152/AI165-1,"-")</f>
        <v>-4.8212836827945527E-2</v>
      </c>
      <c r="AK152" s="156">
        <v>3451</v>
      </c>
      <c r="AL152" s="244">
        <f>IFERROR(AK152/AK165-1,"-")</f>
        <v>0.1871345029239766</v>
      </c>
      <c r="AM152" s="35">
        <v>236107</v>
      </c>
      <c r="AN152" s="248">
        <f>IFERROR(AM152/AM165-1,"-")</f>
        <v>8.9154903588891887E-2</v>
      </c>
      <c r="AO152" s="35">
        <v>77456</v>
      </c>
      <c r="AP152" s="248">
        <f>IFERROR(AO152/AO165-1,"-")</f>
        <v>0.51316714855044143</v>
      </c>
      <c r="AQ152" s="35">
        <v>85374</v>
      </c>
      <c r="AR152" s="248">
        <f>IFERROR(AQ152/AQ165-1,"-")</f>
        <v>0.41713697629639457</v>
      </c>
      <c r="AS152" s="35">
        <v>63297</v>
      </c>
      <c r="AT152" s="248">
        <f>IFERROR(AS152/AS165-1,"-")</f>
        <v>-0.12710648978128358</v>
      </c>
      <c r="AU152" s="35">
        <v>38023</v>
      </c>
      <c r="AV152" s="248">
        <f>IFERROR(AU152/AU165-1,"-")</f>
        <v>0.55596022425011249</v>
      </c>
      <c r="AW152" s="156">
        <v>16714</v>
      </c>
      <c r="AX152" s="244">
        <f>IFERROR(AW152/AW165-1,"-")</f>
        <v>1.6462951234958836</v>
      </c>
      <c r="AY152" s="35">
        <v>27637</v>
      </c>
      <c r="AZ152" s="248">
        <f>IFERROR(AY152/AY165-1,"-")</f>
        <v>0.10397858911879854</v>
      </c>
      <c r="BA152" s="35">
        <v>16148</v>
      </c>
      <c r="BB152" s="248">
        <f>IFERROR(BA152/BA165-1,"-")</f>
        <v>0.11866989954970553</v>
      </c>
      <c r="BC152" s="35">
        <v>6854</v>
      </c>
      <c r="BD152" s="248">
        <f>IFERROR(BC152/BC165-1,"-")</f>
        <v>3.1297020764369465E-2</v>
      </c>
      <c r="BE152" s="35">
        <v>1595</v>
      </c>
      <c r="BF152" s="248">
        <f>IFERROR(BE152/BE165-1,"-")</f>
        <v>0.18675595238095233</v>
      </c>
      <c r="BG152" s="35">
        <v>2318</v>
      </c>
      <c r="BH152" s="248">
        <f>IFERROR(BG152/BG165-1,"-")</f>
        <v>0.11980676328502415</v>
      </c>
      <c r="BI152" s="156">
        <v>471</v>
      </c>
      <c r="BJ152" s="244">
        <f>IFERROR(BI152/BI165-1,"-")</f>
        <v>0.16873449131513651</v>
      </c>
      <c r="BK152" s="35">
        <v>29417</v>
      </c>
      <c r="BL152" s="248">
        <f>IFERROR(BK152/BK165-1,"-")</f>
        <v>3.2247877044003115E-2</v>
      </c>
      <c r="BM152" s="35">
        <v>14034</v>
      </c>
      <c r="BN152" s="248">
        <f>IFERROR(BM152/BM165-1,"-")</f>
        <v>-8.6744322248975103E-2</v>
      </c>
      <c r="BO152" s="35">
        <v>4311</v>
      </c>
      <c r="BP152" s="248">
        <f>IFERROR(BO152/BO165-1,"-")</f>
        <v>0.33178869323447646</v>
      </c>
      <c r="BQ152" s="35">
        <v>7225</v>
      </c>
      <c r="BR152" s="248">
        <f>IFERROR(BQ152/BQ165-1,"-")</f>
        <v>-5.4071746530505393E-2</v>
      </c>
      <c r="BS152" s="35">
        <v>3763</v>
      </c>
      <c r="BT152" s="248">
        <f>IFERROR(BS152/BS165-1,"-")</f>
        <v>0.57184628237259827</v>
      </c>
      <c r="BU152" s="156">
        <v>285</v>
      </c>
      <c r="BV152" s="244">
        <f>IFERROR(BU152/BU165-1,"-")</f>
        <v>-9.5238095238095233E-2</v>
      </c>
      <c r="BW152" s="35">
        <v>267055</v>
      </c>
      <c r="BX152" s="248">
        <f>IFERROR(BW152/BW165-1,"-")</f>
        <v>-1.0419947603819701E-2</v>
      </c>
      <c r="BY152" s="35">
        <v>128741</v>
      </c>
      <c r="BZ152" s="248">
        <f>IFERROR(BY152/BY165-1,"-")</f>
        <v>1.1995440789215106E-2</v>
      </c>
      <c r="CA152" s="35">
        <v>38826</v>
      </c>
      <c r="CB152" s="248">
        <f>IFERROR(CA152/CA165-1,"-")</f>
        <v>-0.10282835751917918</v>
      </c>
      <c r="CC152" s="35">
        <v>28320</v>
      </c>
      <c r="CD152" s="248">
        <f>IFERROR(CC152/CC165-1,"-")</f>
        <v>-7.2539708531193736E-2</v>
      </c>
      <c r="CE152" s="35">
        <v>68131</v>
      </c>
      <c r="CF152" s="248">
        <f>IFERROR(CE152/CE165-1,"-")</f>
        <v>-2.3421486418691351E-2</v>
      </c>
      <c r="CG152" s="156">
        <v>1883</v>
      </c>
      <c r="CH152" s="244">
        <f>IFERROR(CG152/CG165-1,"-")</f>
        <v>-0.53310190924869816</v>
      </c>
      <c r="CI152" s="35">
        <v>41072</v>
      </c>
      <c r="CJ152" s="248">
        <f>IFERROR(CI152/CI165-1,"-")</f>
        <v>-3.7698273236334678E-2</v>
      </c>
      <c r="CK152" s="35">
        <v>13497</v>
      </c>
      <c r="CL152" s="248">
        <f>IFERROR(CK152/CK165-1,"-")</f>
        <v>2.506265664160412E-2</v>
      </c>
      <c r="CM152" s="35">
        <v>15999</v>
      </c>
      <c r="CN152" s="248">
        <f>IFERROR(CM152/CM165-1,"-")</f>
        <v>-6.2499999999965361E-5</v>
      </c>
      <c r="CO152" s="35">
        <v>4194</v>
      </c>
      <c r="CP152" s="248">
        <f>IFERROR(CO152/CO165-1,"-")</f>
        <v>-0.16086434573829533</v>
      </c>
      <c r="CQ152" s="35">
        <v>5753</v>
      </c>
      <c r="CR152" s="248">
        <f>IFERROR(CQ152/CQ165-1,"-")</f>
        <v>-0.10570495880615571</v>
      </c>
      <c r="CS152" s="156">
        <v>1644</v>
      </c>
      <c r="CT152" s="244">
        <f>IFERROR(CS152/CS165-1,"-")</f>
        <v>-0.2530667878237165</v>
      </c>
      <c r="CU152" s="35">
        <v>25474</v>
      </c>
      <c r="CV152" s="248">
        <f>IFERROR(CU152/CU165-1,"-")</f>
        <v>-2.6148788133649403E-2</v>
      </c>
      <c r="CW152" s="35">
        <v>5814</v>
      </c>
      <c r="CX152" s="248">
        <f>IFERROR(CW152/CW165-1,"-")</f>
        <v>-0.15383495852132145</v>
      </c>
      <c r="CY152" s="35">
        <v>3822</v>
      </c>
      <c r="CZ152" s="248">
        <f>IFERROR(CY152/CY165-1,"-")</f>
        <v>-1.8993839835728998E-2</v>
      </c>
      <c r="DA152" s="35">
        <v>2386</v>
      </c>
      <c r="DB152" s="248">
        <f>IFERROR(DA152/DA165-1,"-")</f>
        <v>-0.19036308109942313</v>
      </c>
      <c r="DC152" s="35">
        <v>13358</v>
      </c>
      <c r="DD152" s="248">
        <f>IFERROR(DC152/DC165-1,"-")</f>
        <v>7.9957959414665769E-2</v>
      </c>
      <c r="DE152" s="156">
        <v>0</v>
      </c>
      <c r="DF152" s="244" t="str">
        <f>IFERROR(DE152/DE165-1,"-")</f>
        <v>-</v>
      </c>
      <c r="DG152" s="35">
        <v>219413</v>
      </c>
      <c r="DH152" s="248">
        <f>IFERROR(DG152/DG165-1,"-")</f>
        <v>3.2123772250028271E-2</v>
      </c>
      <c r="DI152" s="35">
        <v>72987</v>
      </c>
      <c r="DJ152" s="248">
        <f>IFERROR(DI152/DI165-1,"-")</f>
        <v>5.2823656689505949E-2</v>
      </c>
      <c r="DK152" s="35">
        <v>119392</v>
      </c>
      <c r="DL152" s="248">
        <f>IFERROR(DK152/DK165-1,"-")</f>
        <v>8.1047799277442323E-2</v>
      </c>
      <c r="DM152" s="35">
        <v>14812</v>
      </c>
      <c r="DN152" s="248">
        <f>IFERROR(DM152/DM165-1,"-")</f>
        <v>6.6455468356253045E-2</v>
      </c>
      <c r="DO152" s="35">
        <v>11960</v>
      </c>
      <c r="DP152" s="248">
        <f>IFERROR(DO152/DO165-1,"-")</f>
        <v>-0.37098979699169032</v>
      </c>
      <c r="DQ152" s="156">
        <v>291</v>
      </c>
      <c r="DR152" s="244">
        <f>IFERROR(DQ152/DQ165-1,"-")</f>
        <v>0.8774193548387097</v>
      </c>
      <c r="DS152" s="35">
        <v>52731</v>
      </c>
      <c r="DT152" s="248">
        <f>IFERROR(DS152/DS165-1,"-")</f>
        <v>-3.128559356284677E-2</v>
      </c>
      <c r="DU152" s="35">
        <v>27712</v>
      </c>
      <c r="DV152" s="248">
        <f>IFERROR(DU152/DU165-1,"-")</f>
        <v>-9.6799426373769593E-2</v>
      </c>
      <c r="DW152" s="35">
        <v>22967</v>
      </c>
      <c r="DX152" s="248">
        <f>IFERROR(DW152/DW165-1,"-")</f>
        <v>2.1936459909228434E-2</v>
      </c>
      <c r="DY152" s="35">
        <v>12228</v>
      </c>
      <c r="DZ152" s="248">
        <f>IFERROR(DY152/DY165-1,"-")</f>
        <v>6.7854335865863202E-2</v>
      </c>
      <c r="EA152" s="35">
        <v>6604</v>
      </c>
      <c r="EB152" s="248">
        <f>IFERROR(EA152/EA165-1,"-")</f>
        <v>-1.740812379110257E-2</v>
      </c>
      <c r="EC152" s="156">
        <v>743</v>
      </c>
      <c r="ED152" s="244">
        <f>IFERROR(EC152/EC165-1,"-")</f>
        <v>-7.1250000000000036E-2</v>
      </c>
    </row>
    <row r="153" spans="1:134" s="17" customFormat="1" outlineLevel="1" x14ac:dyDescent="0.25">
      <c r="A153" s="242"/>
      <c r="B153" s="34" t="s">
        <v>65</v>
      </c>
      <c r="C153" s="35">
        <v>1108322</v>
      </c>
      <c r="D153" s="248">
        <f t="shared" ref="D153:D162" si="734">IFERROR(C153/C166-1,"-")</f>
        <v>-2.7553137818333351E-2</v>
      </c>
      <c r="E153" s="35">
        <v>430564</v>
      </c>
      <c r="F153" s="248">
        <f t="shared" ref="F153:F162" si="735">IFERROR(E153/E166-1,"-")</f>
        <v>1.9363850515524916E-2</v>
      </c>
      <c r="G153" s="35">
        <v>333548</v>
      </c>
      <c r="H153" s="248">
        <f t="shared" ref="H153:H162" si="736">IFERROR(G153/G166-1,"-")</f>
        <v>5.5595114896148878E-2</v>
      </c>
      <c r="I153" s="35">
        <v>173418</v>
      </c>
      <c r="J153" s="248">
        <f t="shared" ref="J153:J162" si="737">IFERROR(I153/I166-1,"-")</f>
        <v>-7.2179509814936704E-2</v>
      </c>
      <c r="K153" s="35">
        <v>191071</v>
      </c>
      <c r="L153" s="248">
        <f t="shared" ref="L153:L162" si="738">IFERROR(K153/K166-1,"-")</f>
        <v>-5.3077346231805822E-2</v>
      </c>
      <c r="M153" s="156">
        <v>27061</v>
      </c>
      <c r="N153" s="244">
        <f t="shared" ref="N153:N162" si="739">IFERROR(M153/M166-1,"-")</f>
        <v>0.52930206272958458</v>
      </c>
      <c r="O153" s="35">
        <v>1010743</v>
      </c>
      <c r="P153" s="248">
        <f t="shared" ref="P153:P162" si="740">IFERROR(O153/O166-1,"-")</f>
        <v>-1.2900018750878983E-2</v>
      </c>
      <c r="Q153" s="35">
        <v>388653</v>
      </c>
      <c r="R153" s="248">
        <f t="shared" ref="R153:R162" si="741">IFERROR(Q153/Q166-1,"-")</f>
        <v>5.3619935262447349E-2</v>
      </c>
      <c r="S153" s="35">
        <v>304355</v>
      </c>
      <c r="T153" s="248">
        <f t="shared" ref="T153:T162" si="742">IFERROR(S153/S166-1,"-")</f>
        <v>5.6802872262114779E-2</v>
      </c>
      <c r="U153" s="35">
        <v>166674</v>
      </c>
      <c r="V153" s="248">
        <f t="shared" ref="V153:V162" si="743">IFERROR(U153/U166-1,"-")</f>
        <v>-7.2570054975628184E-2</v>
      </c>
      <c r="W153" s="35">
        <v>168630</v>
      </c>
      <c r="X153" s="248">
        <f t="shared" ref="X153:X162" si="744">IFERROR(W153/W166-1,"-")</f>
        <v>-3.4037531792039943E-2</v>
      </c>
      <c r="Y153" s="156">
        <v>23552</v>
      </c>
      <c r="Z153" s="244">
        <f t="shared" ref="Z153:Z162" si="745">IFERROR(Y153/Y166-1,"-")</f>
        <v>0.76962957397249987</v>
      </c>
      <c r="AA153" s="35">
        <v>97579</v>
      </c>
      <c r="AB153" s="248">
        <f t="shared" ref="AB153:AB162" si="746">IFERROR(AA153/AA166-1,"-")</f>
        <v>-0.15715235849464038</v>
      </c>
      <c r="AC153" s="35">
        <v>41911</v>
      </c>
      <c r="AD153" s="248">
        <f t="shared" ref="AD153:AD162" si="747">IFERROR(AC153/AC166-1,"-")</f>
        <v>-0.21677785875801237</v>
      </c>
      <c r="AE153" s="35">
        <v>29192</v>
      </c>
      <c r="AF153" s="248">
        <f t="shared" ref="AF153:AF162" si="748">IFERROR(AE153/AE166-1,"-")</f>
        <v>4.3130248347329037E-2</v>
      </c>
      <c r="AG153" s="35">
        <v>6744</v>
      </c>
      <c r="AH153" s="248">
        <f t="shared" ref="AH153:AH162" si="749">IFERROR(AG153/AG166-1,"-")</f>
        <v>-6.2552126772310257E-2</v>
      </c>
      <c r="AI153" s="35">
        <v>22441</v>
      </c>
      <c r="AJ153" s="248">
        <f t="shared" ref="AJ153:AJ162" si="750">IFERROR(AI153/AI166-1,"-")</f>
        <v>-0.17523613510235581</v>
      </c>
      <c r="AK153" s="156">
        <v>3509</v>
      </c>
      <c r="AL153" s="244">
        <f t="shared" ref="AL153:AL162" si="751">IFERROR(AK153/AK166-1,"-")</f>
        <v>-0.20013676772281741</v>
      </c>
      <c r="AM153" s="35">
        <v>256835</v>
      </c>
      <c r="AN153" s="248">
        <f t="shared" ref="AN153:AN162" si="752">IFERROR(AM153/AM166-1,"-")</f>
        <v>9.8414670588049535E-3</v>
      </c>
      <c r="AO153" s="35">
        <v>72933</v>
      </c>
      <c r="AP153" s="248">
        <f t="shared" ref="AP153:AP162" si="753">IFERROR(AO153/AO166-1,"-")</f>
        <v>0.27480729230392753</v>
      </c>
      <c r="AQ153" s="35">
        <v>81290</v>
      </c>
      <c r="AR153" s="248">
        <f t="shared" ref="AR153:AR162" si="754">IFERROR(AQ153/AQ166-1,"-")</f>
        <v>0.22635247261865254</v>
      </c>
      <c r="AS153" s="35">
        <v>84923</v>
      </c>
      <c r="AT153" s="248">
        <f t="shared" ref="AT153:AT162" si="755">IFERROR(AS153/AS166-1,"-")</f>
        <v>-6.997908293452193E-2</v>
      </c>
      <c r="AU153" s="35">
        <v>33399</v>
      </c>
      <c r="AV153" s="248">
        <f t="shared" ref="AV153:AV162" si="756">IFERROR(AU153/AU166-1,"-")</f>
        <v>7.9023034923916935E-2</v>
      </c>
      <c r="AW153" s="156">
        <v>13379</v>
      </c>
      <c r="AX153" s="244">
        <f t="shared" ref="AX153:AX162" si="757">IFERROR(AW153/AW166-1,"-")</f>
        <v>0.77510945999734648</v>
      </c>
      <c r="AY153" s="35">
        <v>27531</v>
      </c>
      <c r="AZ153" s="248">
        <f t="shared" ref="AZ153:AZ162" si="758">IFERROR(AY153/AY166-1,"-")</f>
        <v>-1.4885318638852119E-2</v>
      </c>
      <c r="BA153" s="35">
        <v>15309</v>
      </c>
      <c r="BB153" s="248">
        <f t="shared" ref="BB153:BB162" si="759">IFERROR(BA153/BA166-1,"-")</f>
        <v>-1.9910371318822007E-2</v>
      </c>
      <c r="BC153" s="35">
        <v>6974</v>
      </c>
      <c r="BD153" s="248">
        <f t="shared" ref="BD153:BD162" si="760">IFERROR(BC153/BC166-1,"-")</f>
        <v>-8.2609839515916828E-2</v>
      </c>
      <c r="BE153" s="35">
        <v>1874</v>
      </c>
      <c r="BF153" s="248">
        <f t="shared" ref="BF153:BF162" si="761">IFERROR(BE153/BE166-1,"-")</f>
        <v>-7.0897372335151254E-2</v>
      </c>
      <c r="BG153" s="35">
        <v>2628</v>
      </c>
      <c r="BH153" s="248">
        <f t="shared" ref="BH153:BH162" si="762">IFERROR(BG153/BG166-1,"-")</f>
        <v>1.7815646785437567E-2</v>
      </c>
      <c r="BI153" s="156">
        <v>629</v>
      </c>
      <c r="BJ153" s="244">
        <f t="shared" ref="BJ153:BJ162" si="763">IFERROR(BI153/BI166-1,"-")</f>
        <v>9.201388888888884E-2</v>
      </c>
      <c r="BK153" s="35">
        <v>30875</v>
      </c>
      <c r="BL153" s="248">
        <f t="shared" ref="BL153:BL162" si="764">IFERROR(BK153/BK166-1,"-")</f>
        <v>-3.9747457468976455E-2</v>
      </c>
      <c r="BM153" s="35">
        <v>15351</v>
      </c>
      <c r="BN153" s="248">
        <f t="shared" ref="BN153:BN162" si="765">IFERROR(BM153/BM166-1,"-")</f>
        <v>-0.17600644122383258</v>
      </c>
      <c r="BO153" s="35">
        <v>3885</v>
      </c>
      <c r="BP153" s="248">
        <f t="shared" ref="BP153:BP162" si="766">IFERROR(BO153/BO166-1,"-")</f>
        <v>0.23215984776403431</v>
      </c>
      <c r="BQ153" s="35">
        <v>8270</v>
      </c>
      <c r="BR153" s="248">
        <f t="shared" ref="BR153:BR162" si="767">IFERROR(BQ153/BQ166-1,"-")</f>
        <v>6.7096774193548425E-2</v>
      </c>
      <c r="BS153" s="35">
        <v>2868</v>
      </c>
      <c r="BT153" s="248">
        <f t="shared" ref="BT153:BT162" si="768">IFERROR(BS153/BS166-1,"-")</f>
        <v>0.20707070707070696</v>
      </c>
      <c r="BU153" s="156">
        <v>122</v>
      </c>
      <c r="BV153" s="244">
        <f t="shared" ref="BV153:BV162" si="769">IFERROR(BU153/BU166-1,"-")</f>
        <v>-0.67553191489361697</v>
      </c>
      <c r="BW153" s="35">
        <v>308879</v>
      </c>
      <c r="BX153" s="248">
        <f t="shared" ref="BX153:BX162" si="770">IFERROR(BW153/BW166-1,"-")</f>
        <v>1.903605633616956E-2</v>
      </c>
      <c r="BY153" s="35">
        <v>154836</v>
      </c>
      <c r="BZ153" s="248">
        <f t="shared" ref="BZ153:BZ162" si="771">IFERROR(BY153/BY166-1,"-")</f>
        <v>0.13055287829667916</v>
      </c>
      <c r="CA153" s="35">
        <v>39263</v>
      </c>
      <c r="CB153" s="248">
        <f t="shared" ref="CB153:CB162" si="772">IFERROR(CA153/CA166-1,"-")</f>
        <v>5.6348128985990176E-3</v>
      </c>
      <c r="CC153" s="35">
        <v>31469</v>
      </c>
      <c r="CD153" s="248">
        <f t="shared" ref="CD153:CD162" si="773">IFERROR(CC153/CC166-1,"-")</f>
        <v>-0.15317133553994777</v>
      </c>
      <c r="CE153" s="35">
        <v>86216</v>
      </c>
      <c r="CF153" s="248">
        <f t="shared" ref="CF153:CF162" si="774">IFERROR(CE153/CE166-1,"-")</f>
        <v>-7.7683534543278032E-3</v>
      </c>
      <c r="CG153" s="156">
        <v>5475</v>
      </c>
      <c r="CH153" s="244">
        <f t="shared" ref="CH153:CH162" si="775">IFERROR(CG153/CG166-1,"-")</f>
        <v>2.1998831092928111</v>
      </c>
      <c r="CI153" s="35">
        <v>39724</v>
      </c>
      <c r="CJ153" s="248">
        <f t="shared" ref="CJ153:CJ162" si="776">IFERROR(CI153/CI166-1,"-")</f>
        <v>-0.10758654775009546</v>
      </c>
      <c r="CK153" s="35">
        <v>12319</v>
      </c>
      <c r="CL153" s="248">
        <f t="shared" ref="CL153:CL162" si="777">IFERROR(CK153/CK166-1,"-")</f>
        <v>-3.7578125000000018E-2</v>
      </c>
      <c r="CM153" s="35">
        <v>16040</v>
      </c>
      <c r="CN153" s="248">
        <f t="shared" ref="CN153:CN162" si="778">IFERROR(CM153/CM166-1,"-")</f>
        <v>-0.12712233347845014</v>
      </c>
      <c r="CO153" s="35">
        <v>3959</v>
      </c>
      <c r="CP153" s="248">
        <f t="shared" ref="CP153:CP162" si="779">IFERROR(CO153/CO166-1,"-")</f>
        <v>-0.2605528576765036</v>
      </c>
      <c r="CQ153" s="35">
        <v>4978</v>
      </c>
      <c r="CR153" s="248">
        <f t="shared" ref="CR153:CR162" si="780">IFERROR(CQ153/CQ166-1,"-")</f>
        <v>-0.16741930088643586</v>
      </c>
      <c r="CS153" s="156">
        <v>2073</v>
      </c>
      <c r="CT153" s="244">
        <f t="shared" ref="CT153:CT162" si="781">IFERROR(CS153/CS166-1,"-")</f>
        <v>-2.4011299435028222E-2</v>
      </c>
      <c r="CU153" s="35">
        <v>28214</v>
      </c>
      <c r="CV153" s="248">
        <f t="shared" ref="CV153:CV162" si="782">IFERROR(CU153/CU166-1,"-")</f>
        <v>-8.3246685729139624E-2</v>
      </c>
      <c r="CW153" s="35">
        <v>6079</v>
      </c>
      <c r="CX153" s="248">
        <f t="shared" ref="CX153:CX162" si="783">IFERROR(CW153/CW166-1,"-")</f>
        <v>-0.11423575695759869</v>
      </c>
      <c r="CY153" s="35">
        <v>4424</v>
      </c>
      <c r="CZ153" s="248">
        <f t="shared" ref="CZ153:CZ162" si="784">IFERROR(CY153/CY166-1,"-")</f>
        <v>-0.12343966712898746</v>
      </c>
      <c r="DA153" s="35">
        <v>2480</v>
      </c>
      <c r="DB153" s="248">
        <f t="shared" ref="DB153:DB162" si="785">IFERROR(DA153/DA166-1,"-")</f>
        <v>-0.31434890793475256</v>
      </c>
      <c r="DC153" s="35">
        <v>15282</v>
      </c>
      <c r="DD153" s="248">
        <f t="shared" ref="DD153:DD162" si="786">IFERROR(DC153/DC166-1,"-")</f>
        <v>4.8658600736455337E-3</v>
      </c>
      <c r="DE153" s="156">
        <v>0</v>
      </c>
      <c r="DF153" s="244">
        <f t="shared" ref="DF153:DF162" si="787">IFERROR(DE153/DE166-1,"-")</f>
        <v>-1</v>
      </c>
      <c r="DG153" s="35">
        <v>229027</v>
      </c>
      <c r="DH153" s="248">
        <f t="shared" ref="DH153:DH162" si="788">IFERROR(DG153/DG166-1,"-")</f>
        <v>1.6204104270659991E-2</v>
      </c>
      <c r="DI153" s="35">
        <v>72257</v>
      </c>
      <c r="DJ153" s="248">
        <f t="shared" ref="DJ153:DJ162" si="789">IFERROR(DI153/DI166-1,"-")</f>
        <v>-6.5718017460645317E-3</v>
      </c>
      <c r="DK153" s="35">
        <v>126164</v>
      </c>
      <c r="DL153" s="248">
        <f t="shared" ref="DL153:DL162" si="790">IFERROR(DK153/DK166-1,"-")</f>
        <v>9.0440795159896226E-2</v>
      </c>
      <c r="DM153" s="35">
        <v>16078</v>
      </c>
      <c r="DN153" s="248">
        <f t="shared" ref="DN153:DN162" si="791">IFERROR(DM153/DM166-1,"-")</f>
        <v>-3.5326929036256782E-3</v>
      </c>
      <c r="DO153" s="35">
        <v>14114</v>
      </c>
      <c r="DP153" s="248">
        <f t="shared" ref="DP153:DP162" si="792">IFERROR(DO153/DO166-1,"-")</f>
        <v>-0.32212669900581148</v>
      </c>
      <c r="DQ153" s="156">
        <v>464</v>
      </c>
      <c r="DR153" s="244">
        <f t="shared" ref="DR153:DR162" si="793">IFERROR(DQ153/DQ166-1,"-")</f>
        <v>-0.10424710424710426</v>
      </c>
      <c r="DS153" s="35">
        <v>54774</v>
      </c>
      <c r="DT153" s="248">
        <f t="shared" ref="DT153:DT162" si="794">IFERROR(DS153/DS166-1,"-")</f>
        <v>-5.2188960027686471E-2</v>
      </c>
      <c r="DU153" s="35">
        <v>30915</v>
      </c>
      <c r="DV153" s="248">
        <f t="shared" ref="DV153:DV162" si="795">IFERROR(DU153/DU166-1,"-")</f>
        <v>-0.10373119183602475</v>
      </c>
      <c r="DW153" s="35">
        <v>21504</v>
      </c>
      <c r="DX153" s="248">
        <f t="shared" ref="DX153:DX162" si="796">IFERROR(DW153/DW166-1,"-")</f>
        <v>-0.14940073573039037</v>
      </c>
      <c r="DY153" s="35">
        <v>13192</v>
      </c>
      <c r="DZ153" s="248">
        <f t="shared" ref="DZ153:DZ162" si="797">IFERROR(DY153/DY166-1,"-")</f>
        <v>0.57591685581173091</v>
      </c>
      <c r="EA153" s="35">
        <v>7006</v>
      </c>
      <c r="EB153" s="248">
        <f t="shared" ref="EB153:EB162" si="798">IFERROR(EA153/EA166-1,"-")</f>
        <v>-2.5997497567079142E-2</v>
      </c>
      <c r="EC153" s="156">
        <v>1317</v>
      </c>
      <c r="ED153" s="244">
        <f t="shared" ref="ED153:ED162" si="799">IFERROR(EC153/EC166-1,"-")</f>
        <v>5.183098591549296</v>
      </c>
    </row>
    <row r="154" spans="1:134" s="17" customFormat="1" outlineLevel="1" x14ac:dyDescent="0.25">
      <c r="A154" s="242"/>
      <c r="B154" s="34" t="s">
        <v>67</v>
      </c>
      <c r="C154" s="35">
        <v>931010</v>
      </c>
      <c r="D154" s="248">
        <f t="shared" si="734"/>
        <v>-0.13496693676592608</v>
      </c>
      <c r="E154" s="35">
        <v>388155</v>
      </c>
      <c r="F154" s="248">
        <f t="shared" si="735"/>
        <v>-0.12103576725806997</v>
      </c>
      <c r="G154" s="35">
        <v>235153</v>
      </c>
      <c r="H154" s="248">
        <f t="shared" si="736"/>
        <v>-0.12811680824005311</v>
      </c>
      <c r="I154" s="35">
        <v>131784</v>
      </c>
      <c r="J154" s="248">
        <f t="shared" si="737"/>
        <v>-0.21519303950118807</v>
      </c>
      <c r="K154" s="35">
        <v>165113</v>
      </c>
      <c r="L154" s="248">
        <f t="shared" si="738"/>
        <v>-0.13098878426955651</v>
      </c>
      <c r="M154" s="156">
        <v>15218</v>
      </c>
      <c r="N154" s="244">
        <f t="shared" si="739"/>
        <v>2.5693392186574293E-3</v>
      </c>
      <c r="O154" s="35">
        <v>793519</v>
      </c>
      <c r="P154" s="248">
        <f t="shared" si="740"/>
        <v>-0.15312897211422405</v>
      </c>
      <c r="Q154" s="35">
        <v>329174</v>
      </c>
      <c r="R154" s="248">
        <f t="shared" si="741"/>
        <v>-0.13388254919656783</v>
      </c>
      <c r="S154" s="35">
        <v>194091</v>
      </c>
      <c r="T154" s="248">
        <f t="shared" si="742"/>
        <v>-0.17268674020903307</v>
      </c>
      <c r="U154" s="35">
        <v>122578</v>
      </c>
      <c r="V154" s="248">
        <f t="shared" si="743"/>
        <v>-0.21951685407566823</v>
      </c>
      <c r="W154" s="35">
        <v>138913</v>
      </c>
      <c r="X154" s="248">
        <f t="shared" si="744"/>
        <v>-0.12371550228670558</v>
      </c>
      <c r="Y154" s="156">
        <v>10748</v>
      </c>
      <c r="Z154" s="244">
        <f t="shared" si="745"/>
        <v>7.2547649935136294E-2</v>
      </c>
      <c r="AA154" s="35">
        <v>137491</v>
      </c>
      <c r="AB154" s="248">
        <f t="shared" si="746"/>
        <v>-1.2773748833201704E-2</v>
      </c>
      <c r="AC154" s="35">
        <v>58981</v>
      </c>
      <c r="AD154" s="248">
        <f t="shared" si="747"/>
        <v>-4.1722854961087963E-2</v>
      </c>
      <c r="AE154" s="35">
        <v>41062</v>
      </c>
      <c r="AF154" s="248">
        <f t="shared" si="748"/>
        <v>0.16975757057801322</v>
      </c>
      <c r="AG154" s="35">
        <v>9206</v>
      </c>
      <c r="AH154" s="248">
        <f t="shared" si="749"/>
        <v>-0.15269213069489185</v>
      </c>
      <c r="AI154" s="35">
        <v>26199</v>
      </c>
      <c r="AJ154" s="248">
        <f t="shared" si="750"/>
        <v>-0.16765154403354932</v>
      </c>
      <c r="AK154" s="156">
        <v>4470</v>
      </c>
      <c r="AL154" s="244">
        <f t="shared" si="751"/>
        <v>-0.13355301415002907</v>
      </c>
      <c r="AM154" s="35">
        <v>203593</v>
      </c>
      <c r="AN154" s="248">
        <f t="shared" si="752"/>
        <v>-9.5339237232780372E-2</v>
      </c>
      <c r="AO154" s="35">
        <v>57932</v>
      </c>
      <c r="AP154" s="248">
        <f t="shared" si="753"/>
        <v>-7.097726033548224E-2</v>
      </c>
      <c r="AQ154" s="35">
        <v>56972</v>
      </c>
      <c r="AR154" s="248">
        <f t="shared" si="754"/>
        <v>-8.9526001214562001E-2</v>
      </c>
      <c r="AS154" s="35">
        <v>58675</v>
      </c>
      <c r="AT154" s="248">
        <f t="shared" si="755"/>
        <v>-0.13003187782637704</v>
      </c>
      <c r="AU154" s="35">
        <v>22475</v>
      </c>
      <c r="AV154" s="248">
        <f t="shared" si="756"/>
        <v>-0.15931024163985941</v>
      </c>
      <c r="AW154" s="156">
        <v>4895</v>
      </c>
      <c r="AX154" s="244">
        <f t="shared" si="757"/>
        <v>1.8730489073881307E-2</v>
      </c>
      <c r="AY154" s="35">
        <v>25728</v>
      </c>
      <c r="AZ154" s="248">
        <f t="shared" si="758"/>
        <v>-0.1454195177041121</v>
      </c>
      <c r="BA154" s="35">
        <v>14030</v>
      </c>
      <c r="BB154" s="248">
        <f t="shared" si="759"/>
        <v>-0.1207069440962647</v>
      </c>
      <c r="BC154" s="35">
        <v>7381</v>
      </c>
      <c r="BD154" s="248">
        <f t="shared" si="760"/>
        <v>-3.4911087866108748E-2</v>
      </c>
      <c r="BE154" s="35">
        <v>1647</v>
      </c>
      <c r="BF154" s="248">
        <f t="shared" si="761"/>
        <v>-0.10245231607629424</v>
      </c>
      <c r="BG154" s="35">
        <v>2261</v>
      </c>
      <c r="BH154" s="248">
        <f t="shared" si="762"/>
        <v>-0.44419862340216321</v>
      </c>
      <c r="BI154" s="156">
        <v>496</v>
      </c>
      <c r="BJ154" s="244">
        <f t="shared" si="763"/>
        <v>-0.40456182472989199</v>
      </c>
      <c r="BK154" s="35">
        <v>38544</v>
      </c>
      <c r="BL154" s="248">
        <f t="shared" si="764"/>
        <v>-6.4420602941890337E-2</v>
      </c>
      <c r="BM154" s="35">
        <v>18881</v>
      </c>
      <c r="BN154" s="248">
        <f t="shared" si="765"/>
        <v>-0.232760372221545</v>
      </c>
      <c r="BO154" s="35">
        <v>4064</v>
      </c>
      <c r="BP154" s="248">
        <f t="shared" si="766"/>
        <v>0.12576177285318568</v>
      </c>
      <c r="BQ154" s="35">
        <v>10202</v>
      </c>
      <c r="BR154" s="248">
        <f t="shared" si="767"/>
        <v>-0.1535014935280451</v>
      </c>
      <c r="BS154" s="35">
        <v>5763</v>
      </c>
      <c r="BT154" s="248">
        <f t="shared" si="768"/>
        <v>0.53067729083665349</v>
      </c>
      <c r="BU154" s="156">
        <v>303</v>
      </c>
      <c r="BV154" s="244">
        <f t="shared" si="769"/>
        <v>-0.24626865671641796</v>
      </c>
      <c r="BW154" s="35">
        <v>289776</v>
      </c>
      <c r="BX154" s="248">
        <f t="shared" si="770"/>
        <v>-0.10751101843952404</v>
      </c>
      <c r="BY154" s="35">
        <v>147961</v>
      </c>
      <c r="BZ154" s="248">
        <f t="shared" si="771"/>
        <v>-8.0319238204160759E-2</v>
      </c>
      <c r="CA154" s="35">
        <v>43186</v>
      </c>
      <c r="CB154" s="248">
        <f t="shared" si="772"/>
        <v>-2.0436863474493583E-2</v>
      </c>
      <c r="CC154" s="35">
        <v>25021</v>
      </c>
      <c r="CD154" s="248">
        <f t="shared" si="773"/>
        <v>-0.35104782653802258</v>
      </c>
      <c r="CE154" s="35">
        <v>73479</v>
      </c>
      <c r="CF154" s="248">
        <f t="shared" si="774"/>
        <v>-6.0683148825198763E-2</v>
      </c>
      <c r="CG154" s="156">
        <v>2721</v>
      </c>
      <c r="CH154" s="244">
        <f t="shared" si="775"/>
        <v>0.83232323232323235</v>
      </c>
      <c r="CI154" s="35">
        <v>32957</v>
      </c>
      <c r="CJ154" s="248">
        <f t="shared" si="776"/>
        <v>-0.11598401330436414</v>
      </c>
      <c r="CK154" s="35">
        <v>11292</v>
      </c>
      <c r="CL154" s="248">
        <f t="shared" si="777"/>
        <v>-0.1228151945933349</v>
      </c>
      <c r="CM154" s="35">
        <v>13701</v>
      </c>
      <c r="CN154" s="248">
        <f t="shared" si="778"/>
        <v>-0.10057112847108252</v>
      </c>
      <c r="CO154" s="35">
        <v>2879</v>
      </c>
      <c r="CP154" s="248">
        <f t="shared" si="779"/>
        <v>-5.4515599343185506E-2</v>
      </c>
      <c r="CQ154" s="35">
        <v>3999</v>
      </c>
      <c r="CR154" s="248">
        <f t="shared" si="780"/>
        <v>-0.14239759811280295</v>
      </c>
      <c r="CS154" s="156">
        <v>1165</v>
      </c>
      <c r="CT154" s="244">
        <f t="shared" si="781"/>
        <v>-0.28483732351135671</v>
      </c>
      <c r="CU154" s="35">
        <v>28156</v>
      </c>
      <c r="CV154" s="248">
        <f t="shared" si="782"/>
        <v>-0.11841693280731413</v>
      </c>
      <c r="CW154" s="35">
        <v>7217</v>
      </c>
      <c r="CX154" s="248">
        <f t="shared" si="783"/>
        <v>-6.8413579450109729E-2</v>
      </c>
      <c r="CY154" s="35">
        <v>3602</v>
      </c>
      <c r="CZ154" s="248">
        <f t="shared" si="784"/>
        <v>-0.28346926596379551</v>
      </c>
      <c r="DA154" s="35">
        <v>1665</v>
      </c>
      <c r="DB154" s="248">
        <f t="shared" si="785"/>
        <v>-0.47193149381541388</v>
      </c>
      <c r="DC154" s="35">
        <v>15682</v>
      </c>
      <c r="DD154" s="248">
        <f t="shared" si="786"/>
        <v>-2.0548372993566932E-2</v>
      </c>
      <c r="DE154" s="156">
        <v>0</v>
      </c>
      <c r="DF154" s="244">
        <f t="shared" si="787"/>
        <v>-1</v>
      </c>
      <c r="DG154" s="35">
        <v>83603</v>
      </c>
      <c r="DH154" s="248">
        <f t="shared" si="788"/>
        <v>-0.36072581015155458</v>
      </c>
      <c r="DI154" s="35">
        <v>31516</v>
      </c>
      <c r="DJ154" s="248">
        <f t="shared" si="789"/>
        <v>-0.26367926732395686</v>
      </c>
      <c r="DK154" s="35">
        <v>40819</v>
      </c>
      <c r="DL154" s="248">
        <f t="shared" si="790"/>
        <v>-0.34496758456897103</v>
      </c>
      <c r="DM154" s="35">
        <v>5633</v>
      </c>
      <c r="DN154" s="248">
        <f t="shared" si="791"/>
        <v>-0.50631025416301489</v>
      </c>
      <c r="DO154" s="35">
        <v>5396</v>
      </c>
      <c r="DP154" s="248">
        <f t="shared" si="792"/>
        <v>-0.62530379834733707</v>
      </c>
      <c r="DQ154" s="156">
        <v>323</v>
      </c>
      <c r="DR154" s="244">
        <f t="shared" si="793"/>
        <v>4.4745762711864403</v>
      </c>
      <c r="DS154" s="35">
        <v>55798</v>
      </c>
      <c r="DT154" s="248">
        <f t="shared" si="794"/>
        <v>-0.17591457561033241</v>
      </c>
      <c r="DU154" s="35">
        <v>32721</v>
      </c>
      <c r="DV154" s="248">
        <f t="shared" si="795"/>
        <v>-0.19029472173418127</v>
      </c>
      <c r="DW154" s="35">
        <v>20938</v>
      </c>
      <c r="DX154" s="248">
        <f t="shared" si="796"/>
        <v>-0.27032584073880472</v>
      </c>
      <c r="DY154" s="35">
        <v>12270</v>
      </c>
      <c r="DZ154" s="248">
        <f t="shared" si="797"/>
        <v>1.7666086091067346E-2</v>
      </c>
      <c r="EA154" s="35">
        <v>6897</v>
      </c>
      <c r="EB154" s="248">
        <f t="shared" si="798"/>
        <v>-1.2174162131194488E-2</v>
      </c>
      <c r="EC154" s="156">
        <v>721</v>
      </c>
      <c r="ED154" s="244">
        <f t="shared" si="799"/>
        <v>0.25173611111111116</v>
      </c>
    </row>
    <row r="155" spans="1:134" s="17" customFormat="1" outlineLevel="1" x14ac:dyDescent="0.25">
      <c r="A155" s="242"/>
      <c r="B155" s="34" t="s">
        <v>69</v>
      </c>
      <c r="C155" s="35">
        <v>769095</v>
      </c>
      <c r="D155" s="248">
        <f t="shared" si="734"/>
        <v>-4.2376173015972185E-3</v>
      </c>
      <c r="E155" s="35">
        <v>302663</v>
      </c>
      <c r="F155" s="248">
        <f t="shared" si="735"/>
        <v>2.3886847856239068E-2</v>
      </c>
      <c r="G155" s="35">
        <v>201108</v>
      </c>
      <c r="H155" s="248">
        <f t="shared" si="736"/>
        <v>1.0562495603147593E-2</v>
      </c>
      <c r="I155" s="35">
        <v>104979</v>
      </c>
      <c r="J155" s="248">
        <f t="shared" si="737"/>
        <v>-0.14369963130934127</v>
      </c>
      <c r="K155" s="35">
        <v>153385</v>
      </c>
      <c r="L155" s="248">
        <f t="shared" si="738"/>
        <v>-2.291967920093263E-2</v>
      </c>
      <c r="M155" s="156">
        <v>11111</v>
      </c>
      <c r="N155" s="244">
        <f t="shared" si="739"/>
        <v>-7.7692445079478034E-3</v>
      </c>
      <c r="O155" s="35">
        <v>644093</v>
      </c>
      <c r="P155" s="248">
        <f t="shared" si="740"/>
        <v>-3.4024868016314658E-3</v>
      </c>
      <c r="Q155" s="35">
        <v>248095</v>
      </c>
      <c r="R155" s="248">
        <f t="shared" si="741"/>
        <v>2.6543363124793107E-2</v>
      </c>
      <c r="S155" s="35">
        <v>162612</v>
      </c>
      <c r="T155" s="248">
        <f t="shared" si="742"/>
        <v>6.3121936729542139E-3</v>
      </c>
      <c r="U155" s="35">
        <v>97301</v>
      </c>
      <c r="V155" s="248">
        <f t="shared" si="743"/>
        <v>-0.15049153992561426</v>
      </c>
      <c r="W155" s="35">
        <v>127565</v>
      </c>
      <c r="X155" s="248">
        <f t="shared" si="744"/>
        <v>2.849287678080481E-2</v>
      </c>
      <c r="Y155" s="156">
        <v>6996</v>
      </c>
      <c r="Z155" s="244">
        <f t="shared" si="745"/>
        <v>6.8254695373339391E-2</v>
      </c>
      <c r="AA155" s="35">
        <v>125002</v>
      </c>
      <c r="AB155" s="248">
        <f t="shared" si="746"/>
        <v>-8.510807059290082E-3</v>
      </c>
      <c r="AC155" s="35">
        <v>54568</v>
      </c>
      <c r="AD155" s="248">
        <f t="shared" si="747"/>
        <v>1.1961500658346225E-2</v>
      </c>
      <c r="AE155" s="35">
        <v>38496</v>
      </c>
      <c r="AF155" s="248">
        <f t="shared" si="748"/>
        <v>2.8919655743839146E-2</v>
      </c>
      <c r="AG155" s="35">
        <v>7677</v>
      </c>
      <c r="AH155" s="248">
        <f t="shared" si="749"/>
        <v>-4.7282204020848817E-2</v>
      </c>
      <c r="AI155" s="35">
        <v>25820</v>
      </c>
      <c r="AJ155" s="248">
        <f t="shared" si="750"/>
        <v>-0.21643602816217533</v>
      </c>
      <c r="AK155" s="156">
        <v>4115</v>
      </c>
      <c r="AL155" s="244">
        <f t="shared" si="751"/>
        <v>-0.11486341148634116</v>
      </c>
      <c r="AM155" s="35">
        <v>163899</v>
      </c>
      <c r="AN155" s="248">
        <f t="shared" si="752"/>
        <v>3.2402129066801066E-2</v>
      </c>
      <c r="AO155" s="35">
        <v>37259</v>
      </c>
      <c r="AP155" s="248">
        <f t="shared" si="753"/>
        <v>3.750835375362005E-2</v>
      </c>
      <c r="AQ155" s="35">
        <v>49673</v>
      </c>
      <c r="AR155" s="248">
        <f t="shared" si="754"/>
        <v>4.5791401743231264E-2</v>
      </c>
      <c r="AS155" s="35">
        <v>52252</v>
      </c>
      <c r="AT155" s="248">
        <f t="shared" si="755"/>
        <v>-2.2341461551681485E-3</v>
      </c>
      <c r="AU155" s="35">
        <v>19278</v>
      </c>
      <c r="AV155" s="248">
        <f t="shared" si="756"/>
        <v>3.6284470246734424E-2</v>
      </c>
      <c r="AW155" s="156">
        <v>3416</v>
      </c>
      <c r="AX155" s="244">
        <f t="shared" si="757"/>
        <v>5.7257814917982097E-2</v>
      </c>
      <c r="AY155" s="35">
        <v>19706</v>
      </c>
      <c r="AZ155" s="248">
        <f t="shared" si="758"/>
        <v>5.3684097957437782E-2</v>
      </c>
      <c r="BA155" s="35">
        <v>10129</v>
      </c>
      <c r="BB155" s="248">
        <f t="shared" si="759"/>
        <v>0.10421890330317241</v>
      </c>
      <c r="BC155" s="35">
        <v>6022</v>
      </c>
      <c r="BD155" s="248">
        <f t="shared" si="760"/>
        <v>-8.0470300809283857E-2</v>
      </c>
      <c r="BE155" s="35">
        <v>960</v>
      </c>
      <c r="BF155" s="248">
        <f t="shared" si="761"/>
        <v>-0.1808873720136519</v>
      </c>
      <c r="BG155" s="35">
        <v>2411</v>
      </c>
      <c r="BH155" s="248">
        <f t="shared" si="762"/>
        <v>0.40174418604651163</v>
      </c>
      <c r="BI155" s="156">
        <v>252</v>
      </c>
      <c r="BJ155" s="244">
        <f t="shared" si="763"/>
        <v>-0.16000000000000003</v>
      </c>
      <c r="BK155" s="35">
        <v>22769</v>
      </c>
      <c r="BL155" s="248">
        <f t="shared" si="764"/>
        <v>-6.6844262295082002E-2</v>
      </c>
      <c r="BM155" s="35">
        <v>11934</v>
      </c>
      <c r="BN155" s="248">
        <f t="shared" si="765"/>
        <v>-6.8242343541944361E-3</v>
      </c>
      <c r="BO155" s="35">
        <v>2576</v>
      </c>
      <c r="BP155" s="248">
        <f t="shared" si="766"/>
        <v>-0.1912087912087912</v>
      </c>
      <c r="BQ155" s="35">
        <v>4648</v>
      </c>
      <c r="BR155" s="248">
        <f t="shared" si="767"/>
        <v>-0.37358490566037739</v>
      </c>
      <c r="BS155" s="35">
        <v>3372</v>
      </c>
      <c r="BT155" s="248">
        <f t="shared" si="768"/>
        <v>0.96160558464223378</v>
      </c>
      <c r="BU155" s="156">
        <v>268</v>
      </c>
      <c r="BV155" s="244">
        <f t="shared" si="769"/>
        <v>-0.14920634920634923</v>
      </c>
      <c r="BW155" s="35">
        <v>267863</v>
      </c>
      <c r="BX155" s="248">
        <f t="shared" si="770"/>
        <v>6.9486732143597685E-4</v>
      </c>
      <c r="BY155" s="35">
        <v>125700</v>
      </c>
      <c r="BZ155" s="248">
        <f t="shared" si="771"/>
        <v>3.5889406238411192E-2</v>
      </c>
      <c r="CA155" s="35">
        <v>47775</v>
      </c>
      <c r="CB155" s="248">
        <f t="shared" si="772"/>
        <v>2.2537562604340478E-2</v>
      </c>
      <c r="CC155" s="35">
        <v>22392</v>
      </c>
      <c r="CD155" s="248">
        <f t="shared" si="773"/>
        <v>-0.25642558278541538</v>
      </c>
      <c r="CE155" s="35">
        <v>70336</v>
      </c>
      <c r="CF155" s="248">
        <f t="shared" si="774"/>
        <v>3.404880917377251E-2</v>
      </c>
      <c r="CG155" s="156">
        <v>1360</v>
      </c>
      <c r="CH155" s="244">
        <f t="shared" si="775"/>
        <v>0.56501726121979279</v>
      </c>
      <c r="CI155" s="35">
        <v>30548</v>
      </c>
      <c r="CJ155" s="248">
        <f t="shared" si="776"/>
        <v>-7.2793448589626442E-3</v>
      </c>
      <c r="CK155" s="35">
        <v>9786</v>
      </c>
      <c r="CL155" s="248">
        <f t="shared" si="777"/>
        <v>9.2821782178218459E-3</v>
      </c>
      <c r="CM155" s="35">
        <v>13520</v>
      </c>
      <c r="CN155" s="248">
        <f t="shared" si="778"/>
        <v>0.10910582444626749</v>
      </c>
      <c r="CO155" s="35">
        <v>2261</v>
      </c>
      <c r="CP155" s="248">
        <f t="shared" si="779"/>
        <v>-0.47430830039525695</v>
      </c>
      <c r="CQ155" s="35">
        <v>4007</v>
      </c>
      <c r="CR155" s="248">
        <f t="shared" si="780"/>
        <v>5.614127569847116E-2</v>
      </c>
      <c r="CS155" s="156">
        <v>894</v>
      </c>
      <c r="CT155" s="244">
        <f t="shared" si="781"/>
        <v>4.195804195804187E-2</v>
      </c>
      <c r="CU155" s="35">
        <v>29087</v>
      </c>
      <c r="CV155" s="248">
        <f t="shared" si="782"/>
        <v>-9.0917614701837679E-2</v>
      </c>
      <c r="CW155" s="35">
        <v>7452</v>
      </c>
      <c r="CX155" s="248">
        <f t="shared" si="783"/>
        <v>-2.3712825887593381E-2</v>
      </c>
      <c r="CY155" s="35">
        <v>4548</v>
      </c>
      <c r="CZ155" s="248">
        <f t="shared" si="784"/>
        <v>-5.0720100187852224E-2</v>
      </c>
      <c r="DA155" s="35">
        <v>1417</v>
      </c>
      <c r="DB155" s="248">
        <f t="shared" si="785"/>
        <v>-0.42233999184671833</v>
      </c>
      <c r="DC155" s="35">
        <v>15708</v>
      </c>
      <c r="DD155" s="248">
        <f t="shared" si="786"/>
        <v>-8.5947046843177222E-2</v>
      </c>
      <c r="DE155" s="156">
        <v>31</v>
      </c>
      <c r="DF155" s="244">
        <f t="shared" si="787"/>
        <v>-0.78169014084507049</v>
      </c>
      <c r="DG155" s="35">
        <v>23848</v>
      </c>
      <c r="DH155" s="248">
        <f t="shared" si="788"/>
        <v>8.3163010401053672E-2</v>
      </c>
      <c r="DI155" s="35">
        <v>5330</v>
      </c>
      <c r="DJ155" s="248">
        <f t="shared" si="789"/>
        <v>-1.6786570743405282E-2</v>
      </c>
      <c r="DK155" s="35">
        <v>15324</v>
      </c>
      <c r="DL155" s="248">
        <f t="shared" si="790"/>
        <v>3.9126602020749912E-2</v>
      </c>
      <c r="DM155" s="35">
        <v>1724</v>
      </c>
      <c r="DN155" s="248">
        <f t="shared" si="791"/>
        <v>3.5249343832020994</v>
      </c>
      <c r="DO155" s="35">
        <v>1540</v>
      </c>
      <c r="DP155" s="248">
        <f t="shared" si="792"/>
        <v>-7.2289156626506035E-2</v>
      </c>
      <c r="DQ155" s="156">
        <v>0</v>
      </c>
      <c r="DR155" s="244" t="str">
        <f t="shared" si="793"/>
        <v>-</v>
      </c>
      <c r="DS155" s="35">
        <v>51667</v>
      </c>
      <c r="DT155" s="248">
        <f t="shared" si="794"/>
        <v>-4.3008761043916377E-2</v>
      </c>
      <c r="DU155" s="35">
        <v>33738</v>
      </c>
      <c r="DV155" s="248">
        <f t="shared" si="795"/>
        <v>7.6996743918789523E-2</v>
      </c>
      <c r="DW155" s="35">
        <v>19987</v>
      </c>
      <c r="DX155" s="248">
        <f t="shared" si="796"/>
        <v>-0.10963114754098358</v>
      </c>
      <c r="DY155" s="35">
        <v>8459</v>
      </c>
      <c r="DZ155" s="248">
        <f t="shared" si="797"/>
        <v>-6.2506926742768476E-2</v>
      </c>
      <c r="EA155" s="35">
        <v>7254</v>
      </c>
      <c r="EB155" s="248">
        <f t="shared" si="798"/>
        <v>7.038512616201853E-2</v>
      </c>
      <c r="EC155" s="156">
        <v>501</v>
      </c>
      <c r="ED155" s="244">
        <f t="shared" si="799"/>
        <v>-0.30705394190871371</v>
      </c>
    </row>
    <row r="156" spans="1:134" s="17" customFormat="1" outlineLevel="1" x14ac:dyDescent="0.25">
      <c r="A156" s="242"/>
      <c r="B156" s="34" t="s">
        <v>71</v>
      </c>
      <c r="C156" s="35">
        <v>842086</v>
      </c>
      <c r="D156" s="248">
        <f t="shared" si="734"/>
        <v>2.4929284667552842E-2</v>
      </c>
      <c r="E156" s="35">
        <v>339692</v>
      </c>
      <c r="F156" s="248">
        <f t="shared" si="735"/>
        <v>9.6233283420250837E-2</v>
      </c>
      <c r="G156" s="35">
        <v>208331</v>
      </c>
      <c r="H156" s="248">
        <f t="shared" si="736"/>
        <v>-7.541183532303708E-3</v>
      </c>
      <c r="I156" s="35">
        <v>132939</v>
      </c>
      <c r="J156" s="248">
        <f t="shared" si="737"/>
        <v>-4.311554822967123E-2</v>
      </c>
      <c r="K156" s="35">
        <v>166202</v>
      </c>
      <c r="L156" s="248">
        <f t="shared" si="738"/>
        <v>-2.2070807811571447E-2</v>
      </c>
      <c r="M156" s="156">
        <v>11287</v>
      </c>
      <c r="N156" s="244">
        <f t="shared" si="739"/>
        <v>3.4271052872720587E-2</v>
      </c>
      <c r="O156" s="35">
        <v>700963</v>
      </c>
      <c r="P156" s="248">
        <f t="shared" si="740"/>
        <v>3.0427892700481074E-2</v>
      </c>
      <c r="Q156" s="35">
        <v>275503</v>
      </c>
      <c r="R156" s="248">
        <f t="shared" si="741"/>
        <v>9.2204008008087479E-2</v>
      </c>
      <c r="S156" s="35">
        <v>166712</v>
      </c>
      <c r="T156" s="248">
        <f t="shared" si="742"/>
        <v>-1.1204381092756455E-3</v>
      </c>
      <c r="U156" s="35">
        <v>119122</v>
      </c>
      <c r="V156" s="248">
        <f t="shared" si="743"/>
        <v>-3.8353797841337522E-2</v>
      </c>
      <c r="W156" s="35">
        <v>135051</v>
      </c>
      <c r="X156" s="248">
        <f t="shared" si="744"/>
        <v>-1.1020710059171934E-3</v>
      </c>
      <c r="Y156" s="156">
        <v>7074</v>
      </c>
      <c r="Z156" s="244">
        <f t="shared" si="745"/>
        <v>0.22472299168975063</v>
      </c>
      <c r="AA156" s="35">
        <v>141123</v>
      </c>
      <c r="AB156" s="248">
        <f t="shared" si="746"/>
        <v>-1.5353049384463358E-3</v>
      </c>
      <c r="AC156" s="35">
        <v>64189</v>
      </c>
      <c r="AD156" s="248">
        <f t="shared" si="747"/>
        <v>0.11387023443871791</v>
      </c>
      <c r="AE156" s="35">
        <v>41619</v>
      </c>
      <c r="AF156" s="248">
        <f t="shared" si="748"/>
        <v>-3.2476287892877043E-2</v>
      </c>
      <c r="AG156" s="35">
        <v>13817</v>
      </c>
      <c r="AH156" s="248">
        <f t="shared" si="749"/>
        <v>-8.2292773645058492E-2</v>
      </c>
      <c r="AI156" s="35">
        <v>31151</v>
      </c>
      <c r="AJ156" s="248">
        <f t="shared" si="750"/>
        <v>-0.10364572842632291</v>
      </c>
      <c r="AK156" s="156">
        <v>4213</v>
      </c>
      <c r="AL156" s="244">
        <f t="shared" si="751"/>
        <v>-0.17971183800623058</v>
      </c>
      <c r="AM156" s="35">
        <v>176742</v>
      </c>
      <c r="AN156" s="248">
        <f t="shared" si="752"/>
        <v>5.232385057813449E-2</v>
      </c>
      <c r="AO156" s="35">
        <v>45586</v>
      </c>
      <c r="AP156" s="248">
        <f t="shared" si="753"/>
        <v>0.20972321736592092</v>
      </c>
      <c r="AQ156" s="35">
        <v>48829</v>
      </c>
      <c r="AR156" s="248">
        <f t="shared" si="754"/>
        <v>-6.1161315131705418E-2</v>
      </c>
      <c r="AS156" s="35">
        <v>59507</v>
      </c>
      <c r="AT156" s="248">
        <f t="shared" si="755"/>
        <v>8.5656425600233455E-2</v>
      </c>
      <c r="AU156" s="35">
        <v>19501</v>
      </c>
      <c r="AV156" s="248">
        <f t="shared" si="756"/>
        <v>-7.3982620257372123E-2</v>
      </c>
      <c r="AW156" s="156">
        <v>3182</v>
      </c>
      <c r="AX156" s="244">
        <f t="shared" si="757"/>
        <v>-3.0173727522096905E-2</v>
      </c>
      <c r="AY156" s="35">
        <v>20111</v>
      </c>
      <c r="AZ156" s="248">
        <f t="shared" si="758"/>
        <v>-3.4192269573835032E-3</v>
      </c>
      <c r="BA156" s="35">
        <v>10222</v>
      </c>
      <c r="BB156" s="248">
        <f t="shared" si="759"/>
        <v>9.1815579030507521E-3</v>
      </c>
      <c r="BC156" s="35">
        <v>5928</v>
      </c>
      <c r="BD156" s="248">
        <f t="shared" si="760"/>
        <v>-2.0202020202020332E-3</v>
      </c>
      <c r="BE156" s="35">
        <v>1107</v>
      </c>
      <c r="BF156" s="248">
        <f t="shared" si="761"/>
        <v>-0.34997064004697598</v>
      </c>
      <c r="BG156" s="35">
        <v>2432</v>
      </c>
      <c r="BH156" s="248">
        <f t="shared" si="762"/>
        <v>0.10144927536231885</v>
      </c>
      <c r="BI156" s="156">
        <v>314</v>
      </c>
      <c r="BJ156" s="244">
        <f t="shared" si="763"/>
        <v>0.29218106995884763</v>
      </c>
      <c r="BK156" s="35">
        <v>17611</v>
      </c>
      <c r="BL156" s="248">
        <f t="shared" si="764"/>
        <v>-1.3941769316909269E-2</v>
      </c>
      <c r="BM156" s="35">
        <v>8526</v>
      </c>
      <c r="BN156" s="248">
        <f t="shared" si="765"/>
        <v>8.2804165608331148E-2</v>
      </c>
      <c r="BO156" s="35">
        <v>1667</v>
      </c>
      <c r="BP156" s="248">
        <f t="shared" si="766"/>
        <v>-0.15637651821862353</v>
      </c>
      <c r="BQ156" s="35">
        <v>6284</v>
      </c>
      <c r="BR156" s="248">
        <f t="shared" si="767"/>
        <v>-2.6943326107153887E-2</v>
      </c>
      <c r="BS156" s="35">
        <v>2184</v>
      </c>
      <c r="BT156" s="248">
        <f t="shared" si="768"/>
        <v>0.36159600997506236</v>
      </c>
      <c r="BU156" s="156">
        <v>153</v>
      </c>
      <c r="BV156" s="244">
        <f t="shared" si="769"/>
        <v>-0.32300884955752207</v>
      </c>
      <c r="BW156" s="35">
        <v>298190</v>
      </c>
      <c r="BX156" s="248">
        <f t="shared" si="770"/>
        <v>7.39084086030799E-2</v>
      </c>
      <c r="BY156" s="35">
        <v>143093</v>
      </c>
      <c r="BZ156" s="248">
        <f t="shared" si="771"/>
        <v>0.12541389100804579</v>
      </c>
      <c r="CA156" s="35">
        <v>50219</v>
      </c>
      <c r="CB156" s="248">
        <f t="shared" si="772"/>
        <v>0.12631484513423197</v>
      </c>
      <c r="CC156" s="35">
        <v>29092</v>
      </c>
      <c r="CD156" s="248">
        <f t="shared" si="773"/>
        <v>-0.10793572917944316</v>
      </c>
      <c r="CE156" s="35">
        <v>73126</v>
      </c>
      <c r="CF156" s="248">
        <f t="shared" si="774"/>
        <v>6.4965452693588333E-3</v>
      </c>
      <c r="CG156" s="156">
        <v>2059</v>
      </c>
      <c r="CH156" s="244">
        <f t="shared" si="775"/>
        <v>2.1483180428134556</v>
      </c>
      <c r="CI156" s="35">
        <v>26022</v>
      </c>
      <c r="CJ156" s="248">
        <f t="shared" si="776"/>
        <v>-3.4935469514908779E-2</v>
      </c>
      <c r="CK156" s="35">
        <v>8077</v>
      </c>
      <c r="CL156" s="248">
        <f t="shared" si="777"/>
        <v>-8.3512992170656997E-2</v>
      </c>
      <c r="CM156" s="35">
        <v>11319</v>
      </c>
      <c r="CN156" s="248">
        <f t="shared" si="778"/>
        <v>-7.4535250789197205E-3</v>
      </c>
      <c r="CO156" s="35">
        <v>2371</v>
      </c>
      <c r="CP156" s="248">
        <f t="shared" si="779"/>
        <v>-0.12573746312684364</v>
      </c>
      <c r="CQ156" s="35">
        <v>3495</v>
      </c>
      <c r="CR156" s="248">
        <f t="shared" si="780"/>
        <v>-3.1374786081004302E-3</v>
      </c>
      <c r="CS156" s="156">
        <v>817</v>
      </c>
      <c r="CT156" s="244">
        <f t="shared" si="781"/>
        <v>0.12071330589849105</v>
      </c>
      <c r="CU156" s="35">
        <v>35993</v>
      </c>
      <c r="CV156" s="248">
        <f t="shared" si="782"/>
        <v>-8.0333188542811129E-2</v>
      </c>
      <c r="CW156" s="35">
        <v>8507</v>
      </c>
      <c r="CX156" s="248">
        <f t="shared" si="783"/>
        <v>-7.0480441677434058E-4</v>
      </c>
      <c r="CY156" s="35">
        <v>5736</v>
      </c>
      <c r="CZ156" s="248">
        <f t="shared" si="784"/>
        <v>2.2824536376604865E-2</v>
      </c>
      <c r="DA156" s="35">
        <v>1948</v>
      </c>
      <c r="DB156" s="248">
        <f t="shared" si="785"/>
        <v>-0.56595365418894827</v>
      </c>
      <c r="DC156" s="35">
        <v>19871</v>
      </c>
      <c r="DD156" s="248">
        <f t="shared" si="786"/>
        <v>-3.7677369364133906E-2</v>
      </c>
      <c r="DE156" s="156">
        <v>54</v>
      </c>
      <c r="DF156" s="244">
        <f t="shared" si="787"/>
        <v>-0.12903225806451613</v>
      </c>
      <c r="DG156" s="35">
        <v>24119</v>
      </c>
      <c r="DH156" s="248">
        <f t="shared" si="788"/>
        <v>-4.6981191718033832E-2</v>
      </c>
      <c r="DI156" s="35">
        <v>4162</v>
      </c>
      <c r="DJ156" s="248">
        <f t="shared" si="789"/>
        <v>-0.31669676571991467</v>
      </c>
      <c r="DK156" s="35">
        <v>16543</v>
      </c>
      <c r="DL156" s="248">
        <f t="shared" si="790"/>
        <v>-1.9150954583185054E-2</v>
      </c>
      <c r="DM156" s="35">
        <v>1514</v>
      </c>
      <c r="DN156" s="248">
        <f t="shared" si="791"/>
        <v>0.42830188679245285</v>
      </c>
      <c r="DO156" s="35">
        <v>2124</v>
      </c>
      <c r="DP156" s="248">
        <f t="shared" si="792"/>
        <v>0.30868761552680213</v>
      </c>
      <c r="DQ156" s="156">
        <v>0</v>
      </c>
      <c r="DR156" s="244">
        <f t="shared" si="793"/>
        <v>-1</v>
      </c>
      <c r="DS156" s="35">
        <v>67087</v>
      </c>
      <c r="DT156" s="248">
        <f t="shared" si="794"/>
        <v>-1.8607644933366529E-2</v>
      </c>
      <c r="DU156" s="35">
        <v>40463</v>
      </c>
      <c r="DV156" s="248">
        <f t="shared" si="795"/>
        <v>4.4044793064299759E-2</v>
      </c>
      <c r="DW156" s="35">
        <v>23816</v>
      </c>
      <c r="DX156" s="248">
        <f t="shared" si="796"/>
        <v>-6.438813592614423E-2</v>
      </c>
      <c r="DY156" s="35">
        <v>12830</v>
      </c>
      <c r="DZ156" s="248">
        <f t="shared" si="797"/>
        <v>9.7988874625588362E-2</v>
      </c>
      <c r="EA156" s="35">
        <v>8199</v>
      </c>
      <c r="EB156" s="248">
        <f t="shared" si="798"/>
        <v>8.8410991636798109E-2</v>
      </c>
      <c r="EC156" s="156">
        <v>338</v>
      </c>
      <c r="ED156" s="244">
        <f t="shared" si="799"/>
        <v>-5.0561797752809001E-2</v>
      </c>
    </row>
    <row r="157" spans="1:134" s="17" customFormat="1" outlineLevel="1" x14ac:dyDescent="0.25">
      <c r="A157" s="242"/>
      <c r="B157" s="34" t="s">
        <v>73</v>
      </c>
      <c r="C157" s="35">
        <v>1020005</v>
      </c>
      <c r="D157" s="248">
        <f t="shared" si="734"/>
        <v>-2.2410646854286176E-2</v>
      </c>
      <c r="E157" s="35">
        <v>383843</v>
      </c>
      <c r="F157" s="248">
        <f t="shared" si="735"/>
        <v>-4.4955226405846038E-2</v>
      </c>
      <c r="G157" s="35">
        <v>253029</v>
      </c>
      <c r="H157" s="248">
        <f t="shared" si="736"/>
        <v>-7.0012126539854558E-3</v>
      </c>
      <c r="I157" s="35">
        <v>163440</v>
      </c>
      <c r="J157" s="248">
        <f t="shared" si="737"/>
        <v>-6.9396679344979173E-2</v>
      </c>
      <c r="K157" s="35">
        <v>202989</v>
      </c>
      <c r="L157" s="248">
        <f t="shared" si="738"/>
        <v>1.279281526755649E-2</v>
      </c>
      <c r="M157" s="156">
        <v>19101</v>
      </c>
      <c r="N157" s="244">
        <f t="shared" si="739"/>
        <v>0.18551390268123136</v>
      </c>
      <c r="O157" s="35">
        <v>833852</v>
      </c>
      <c r="P157" s="248">
        <f t="shared" si="740"/>
        <v>-1.123174485725531E-2</v>
      </c>
      <c r="Q157" s="35">
        <v>307365</v>
      </c>
      <c r="R157" s="248">
        <f t="shared" si="741"/>
        <v>-5.3110703778438406E-2</v>
      </c>
      <c r="S157" s="35">
        <v>205310</v>
      </c>
      <c r="T157" s="248">
        <f t="shared" si="742"/>
        <v>4.1032713685560385E-3</v>
      </c>
      <c r="U157" s="35">
        <v>142859</v>
      </c>
      <c r="V157" s="248">
        <f t="shared" si="743"/>
        <v>-5.5240324841943744E-2</v>
      </c>
      <c r="W157" s="35">
        <v>164166</v>
      </c>
      <c r="X157" s="248">
        <f t="shared" si="744"/>
        <v>5.2737556270921138E-2</v>
      </c>
      <c r="Y157" s="156">
        <v>11718</v>
      </c>
      <c r="Z157" s="244">
        <f t="shared" si="745"/>
        <v>0.58909682668836449</v>
      </c>
      <c r="AA157" s="35">
        <v>186152</v>
      </c>
      <c r="AB157" s="248">
        <f t="shared" si="746"/>
        <v>-6.953774792066536E-2</v>
      </c>
      <c r="AC157" s="35">
        <v>76478</v>
      </c>
      <c r="AD157" s="248">
        <f t="shared" si="747"/>
        <v>-1.0723479115733348E-2</v>
      </c>
      <c r="AE157" s="35">
        <v>47719</v>
      </c>
      <c r="AF157" s="248">
        <f t="shared" si="748"/>
        <v>-5.2103611298716768E-2</v>
      </c>
      <c r="AG157" s="35">
        <v>20580</v>
      </c>
      <c r="AH157" s="248">
        <f t="shared" si="749"/>
        <v>-0.1571446123602408</v>
      </c>
      <c r="AI157" s="35">
        <v>38823</v>
      </c>
      <c r="AJ157" s="248">
        <f t="shared" si="750"/>
        <v>-0.12725923927704341</v>
      </c>
      <c r="AK157" s="156">
        <v>7383</v>
      </c>
      <c r="AL157" s="244">
        <f t="shared" si="751"/>
        <v>-0.15497310289573085</v>
      </c>
      <c r="AM157" s="35">
        <v>211049</v>
      </c>
      <c r="AN157" s="248">
        <f t="shared" si="752"/>
        <v>2.5211431125187644E-2</v>
      </c>
      <c r="AO157" s="35">
        <v>46193</v>
      </c>
      <c r="AP157" s="248">
        <f t="shared" si="753"/>
        <v>-1.166074714365184E-2</v>
      </c>
      <c r="AQ157" s="35">
        <v>56230</v>
      </c>
      <c r="AR157" s="248">
        <f t="shared" si="754"/>
        <v>-9.2303222057209311E-2</v>
      </c>
      <c r="AS157" s="35">
        <v>71178</v>
      </c>
      <c r="AT157" s="248">
        <f t="shared" si="755"/>
        <v>6.6720618649402041E-2</v>
      </c>
      <c r="AU157" s="35">
        <v>27257</v>
      </c>
      <c r="AV157" s="248">
        <f t="shared" si="756"/>
        <v>7.1254519729602173E-2</v>
      </c>
      <c r="AW157" s="156">
        <v>6679</v>
      </c>
      <c r="AX157" s="244">
        <f t="shared" si="757"/>
        <v>0.83337908317320886</v>
      </c>
      <c r="AY157" s="35">
        <v>27257</v>
      </c>
      <c r="AZ157" s="248">
        <f t="shared" si="758"/>
        <v>-0.12486354588069093</v>
      </c>
      <c r="BA157" s="35">
        <v>13831</v>
      </c>
      <c r="BB157" s="248">
        <f t="shared" si="759"/>
        <v>-8.2703276296591022E-2</v>
      </c>
      <c r="BC157" s="35">
        <v>8759</v>
      </c>
      <c r="BD157" s="248">
        <f t="shared" si="760"/>
        <v>-0.14303884160062619</v>
      </c>
      <c r="BE157" s="35">
        <v>1580</v>
      </c>
      <c r="BF157" s="248">
        <f t="shared" si="761"/>
        <v>-0.20682730923694781</v>
      </c>
      <c r="BG157" s="35">
        <v>2535</v>
      </c>
      <c r="BH157" s="248">
        <f t="shared" si="762"/>
        <v>-0.20408163265306123</v>
      </c>
      <c r="BI157" s="156">
        <v>487</v>
      </c>
      <c r="BJ157" s="244">
        <f t="shared" si="763"/>
        <v>-0.15743944636678198</v>
      </c>
      <c r="BK157" s="35">
        <v>32148</v>
      </c>
      <c r="BL157" s="248">
        <f t="shared" si="764"/>
        <v>0.13308896094741285</v>
      </c>
      <c r="BM157" s="35">
        <v>12616</v>
      </c>
      <c r="BN157" s="248">
        <f t="shared" si="765"/>
        <v>2.5429116338206992E-3</v>
      </c>
      <c r="BO157" s="35">
        <v>3629</v>
      </c>
      <c r="BP157" s="248">
        <f t="shared" si="766"/>
        <v>0.13264669163545562</v>
      </c>
      <c r="BQ157" s="35">
        <v>9594</v>
      </c>
      <c r="BR157" s="248">
        <f t="shared" si="767"/>
        <v>-2.5890953396283889E-2</v>
      </c>
      <c r="BS157" s="35">
        <v>6051</v>
      </c>
      <c r="BT157" s="248">
        <f t="shared" si="768"/>
        <v>1.6516213847502192</v>
      </c>
      <c r="BU157" s="156">
        <v>591</v>
      </c>
      <c r="BV157" s="244">
        <f t="shared" si="769"/>
        <v>8.8397790055248615E-2</v>
      </c>
      <c r="BW157" s="35">
        <v>308944</v>
      </c>
      <c r="BX157" s="248">
        <f t="shared" si="770"/>
        <v>-4.3478530095638512E-2</v>
      </c>
      <c r="BY157" s="35">
        <v>148448</v>
      </c>
      <c r="BZ157" s="248">
        <f t="shared" si="771"/>
        <v>-7.140489043743703E-2</v>
      </c>
      <c r="CA157" s="35">
        <v>50612</v>
      </c>
      <c r="CB157" s="248">
        <f t="shared" si="772"/>
        <v>3.9274804617766002E-3</v>
      </c>
      <c r="CC157" s="35">
        <v>26732</v>
      </c>
      <c r="CD157" s="248">
        <f t="shared" si="773"/>
        <v>-0.14536909747754079</v>
      </c>
      <c r="CE157" s="35">
        <v>80093</v>
      </c>
      <c r="CF157" s="248">
        <f t="shared" si="774"/>
        <v>9.1600937429126006E-3</v>
      </c>
      <c r="CG157" s="156">
        <v>1633</v>
      </c>
      <c r="CH157" s="244">
        <f t="shared" si="775"/>
        <v>1.2400548696844993</v>
      </c>
      <c r="CI157" s="35">
        <v>53965</v>
      </c>
      <c r="CJ157" s="248">
        <f t="shared" si="776"/>
        <v>0.18007872293898974</v>
      </c>
      <c r="CK157" s="35">
        <v>15539</v>
      </c>
      <c r="CL157" s="248">
        <f t="shared" si="777"/>
        <v>0.13431637345791669</v>
      </c>
      <c r="CM157" s="35">
        <v>22334</v>
      </c>
      <c r="CN157" s="248">
        <f t="shared" si="778"/>
        <v>9.7709623513221322E-2</v>
      </c>
      <c r="CO157" s="35">
        <v>6412</v>
      </c>
      <c r="CP157" s="248">
        <f t="shared" si="779"/>
        <v>0.55668851663024999</v>
      </c>
      <c r="CQ157" s="35">
        <v>8656</v>
      </c>
      <c r="CR157" s="248">
        <f t="shared" si="780"/>
        <v>0.26605236214714045</v>
      </c>
      <c r="CS157" s="156">
        <v>1294</v>
      </c>
      <c r="CT157" s="244">
        <f t="shared" si="781"/>
        <v>0.33127572016460904</v>
      </c>
      <c r="CU157" s="35">
        <v>37534</v>
      </c>
      <c r="CV157" s="248">
        <f t="shared" si="782"/>
        <v>-0.156216981768316</v>
      </c>
      <c r="CW157" s="35">
        <v>8666</v>
      </c>
      <c r="CX157" s="248">
        <f t="shared" si="783"/>
        <v>-0.12702729928477885</v>
      </c>
      <c r="CY157" s="35">
        <v>6001</v>
      </c>
      <c r="CZ157" s="248">
        <f t="shared" si="784"/>
        <v>-2.8964401294498399E-2</v>
      </c>
      <c r="DA157" s="35">
        <v>1734</v>
      </c>
      <c r="DB157" s="248">
        <f t="shared" si="785"/>
        <v>-0.59749303621169925</v>
      </c>
      <c r="DC157" s="35">
        <v>21192</v>
      </c>
      <c r="DD157" s="248">
        <f t="shared" si="786"/>
        <v>-0.12462307406336481</v>
      </c>
      <c r="DE157" s="156">
        <v>0</v>
      </c>
      <c r="DF157" s="244">
        <f t="shared" si="787"/>
        <v>-1</v>
      </c>
      <c r="DG157" s="35">
        <v>35002</v>
      </c>
      <c r="DH157" s="248">
        <f t="shared" si="788"/>
        <v>8.6647418583713609E-2</v>
      </c>
      <c r="DI157" s="35">
        <v>7319</v>
      </c>
      <c r="DJ157" s="248">
        <f t="shared" si="789"/>
        <v>-0.1514202898550725</v>
      </c>
      <c r="DK157" s="35">
        <v>21623</v>
      </c>
      <c r="DL157" s="248">
        <f t="shared" si="790"/>
        <v>0.13150183150183148</v>
      </c>
      <c r="DM157" s="35">
        <v>3185</v>
      </c>
      <c r="DN157" s="248">
        <f t="shared" si="791"/>
        <v>0.20007535795026365</v>
      </c>
      <c r="DO157" s="35">
        <v>2887</v>
      </c>
      <c r="DP157" s="248">
        <f t="shared" si="792"/>
        <v>0.39874031007751931</v>
      </c>
      <c r="DQ157" s="156">
        <v>94</v>
      </c>
      <c r="DR157" s="244" t="str">
        <f t="shared" si="793"/>
        <v>-</v>
      </c>
      <c r="DS157" s="35">
        <v>83468</v>
      </c>
      <c r="DT157" s="248">
        <f t="shared" si="794"/>
        <v>-1.3228983177083986E-2</v>
      </c>
      <c r="DU157" s="35">
        <v>46006</v>
      </c>
      <c r="DV157" s="248">
        <f t="shared" si="795"/>
        <v>-3.5938056620774872E-2</v>
      </c>
      <c r="DW157" s="35">
        <v>31671</v>
      </c>
      <c r="DX157" s="248">
        <f t="shared" si="796"/>
        <v>9.3196644920782834E-2</v>
      </c>
      <c r="DY157" s="35">
        <v>15074</v>
      </c>
      <c r="DZ157" s="248">
        <f t="shared" si="797"/>
        <v>-0.24915321777246469</v>
      </c>
      <c r="EA157" s="35">
        <v>11186</v>
      </c>
      <c r="EB157" s="248">
        <f t="shared" si="798"/>
        <v>0.35015087507543763</v>
      </c>
      <c r="EC157" s="156">
        <v>829</v>
      </c>
      <c r="ED157" s="244">
        <f t="shared" si="799"/>
        <v>-1.2048192771084709E-3</v>
      </c>
    </row>
    <row r="158" spans="1:134" s="17" customFormat="1" outlineLevel="1" x14ac:dyDescent="0.25">
      <c r="A158" s="242"/>
      <c r="B158" s="34" t="s">
        <v>75</v>
      </c>
      <c r="C158" s="35">
        <v>1050635</v>
      </c>
      <c r="D158" s="248">
        <f t="shared" si="734"/>
        <v>-2.5183317142600026E-2</v>
      </c>
      <c r="E158" s="35">
        <v>411450</v>
      </c>
      <c r="F158" s="248">
        <f t="shared" si="735"/>
        <v>2.3777389067274335E-3</v>
      </c>
      <c r="G158" s="35">
        <v>261797</v>
      </c>
      <c r="H158" s="248">
        <f t="shared" si="736"/>
        <v>-8.2357531698558084E-3</v>
      </c>
      <c r="I158" s="35">
        <v>167010</v>
      </c>
      <c r="J158" s="248">
        <f t="shared" si="737"/>
        <v>-5.5965994200473657E-2</v>
      </c>
      <c r="K158" s="35">
        <v>194859</v>
      </c>
      <c r="L158" s="248">
        <f t="shared" si="738"/>
        <v>-9.7105867961596926E-2</v>
      </c>
      <c r="M158" s="156">
        <v>20041</v>
      </c>
      <c r="N158" s="244">
        <f t="shared" si="739"/>
        <v>0.17212539478301547</v>
      </c>
      <c r="O158" s="35">
        <v>820446</v>
      </c>
      <c r="P158" s="248">
        <f t="shared" si="740"/>
        <v>-2.4410951574065809E-2</v>
      </c>
      <c r="Q158" s="35">
        <v>318947</v>
      </c>
      <c r="R158" s="248">
        <f t="shared" si="741"/>
        <v>1.5323793643766681E-3</v>
      </c>
      <c r="S158" s="35">
        <v>197754</v>
      </c>
      <c r="T158" s="248">
        <f t="shared" si="742"/>
        <v>-5.6607193970040992E-2</v>
      </c>
      <c r="U158" s="35">
        <v>143569</v>
      </c>
      <c r="V158" s="248">
        <f t="shared" si="743"/>
        <v>-3.8070096682769283E-2</v>
      </c>
      <c r="W158" s="35">
        <v>150218</v>
      </c>
      <c r="X158" s="248">
        <f t="shared" si="744"/>
        <v>-5.2843964968253276E-2</v>
      </c>
      <c r="Y158" s="156">
        <v>9922</v>
      </c>
      <c r="Z158" s="244">
        <f t="shared" si="745"/>
        <v>0.27286722257857599</v>
      </c>
      <c r="AA158" s="35">
        <v>230189</v>
      </c>
      <c r="AB158" s="248">
        <f t="shared" si="746"/>
        <v>-2.7926284406381674E-2</v>
      </c>
      <c r="AC158" s="35">
        <v>92502</v>
      </c>
      <c r="AD158" s="248">
        <f t="shared" si="747"/>
        <v>5.292615334456352E-3</v>
      </c>
      <c r="AE158" s="35">
        <v>64043</v>
      </c>
      <c r="AF158" s="248">
        <f t="shared" si="748"/>
        <v>0.17832238597265926</v>
      </c>
      <c r="AG158" s="35">
        <v>23441</v>
      </c>
      <c r="AH158" s="248">
        <f t="shared" si="749"/>
        <v>-0.15253073029645703</v>
      </c>
      <c r="AI158" s="35">
        <v>44642</v>
      </c>
      <c r="AJ158" s="248">
        <f t="shared" si="750"/>
        <v>-0.21977733890277362</v>
      </c>
      <c r="AK158" s="156">
        <v>10120</v>
      </c>
      <c r="AL158" s="244">
        <f t="shared" si="751"/>
        <v>8.7821132967859761E-2</v>
      </c>
      <c r="AM158" s="35">
        <v>192511</v>
      </c>
      <c r="AN158" s="248">
        <f t="shared" si="752"/>
        <v>-5.5999333107766835E-2</v>
      </c>
      <c r="AO158" s="35">
        <v>43042</v>
      </c>
      <c r="AP158" s="248">
        <f t="shared" si="753"/>
        <v>-1.4493417286777333E-2</v>
      </c>
      <c r="AQ158" s="35">
        <v>55695</v>
      </c>
      <c r="AR158" s="248">
        <f t="shared" si="754"/>
        <v>-5.2419354838709631E-2</v>
      </c>
      <c r="AS158" s="35">
        <v>67984</v>
      </c>
      <c r="AT158" s="248">
        <f t="shared" si="755"/>
        <v>0.10120513152779576</v>
      </c>
      <c r="AU158" s="35">
        <v>19754</v>
      </c>
      <c r="AV158" s="248">
        <f t="shared" si="756"/>
        <v>-0.41166309268525136</v>
      </c>
      <c r="AW158" s="156">
        <v>4437</v>
      </c>
      <c r="AX158" s="244">
        <f t="shared" si="757"/>
        <v>6.0975609756097615E-2</v>
      </c>
      <c r="AY158" s="35">
        <v>25946</v>
      </c>
      <c r="AZ158" s="248">
        <f t="shared" si="758"/>
        <v>-7.877026613643312E-3</v>
      </c>
      <c r="BA158" s="35">
        <v>13104</v>
      </c>
      <c r="BB158" s="248">
        <f t="shared" si="759"/>
        <v>4.7817047817047875E-2</v>
      </c>
      <c r="BC158" s="35">
        <v>8473</v>
      </c>
      <c r="BD158" s="248">
        <f t="shared" si="760"/>
        <v>-6.2824908749032238E-2</v>
      </c>
      <c r="BE158" s="35">
        <v>1165</v>
      </c>
      <c r="BF158" s="248">
        <f t="shared" si="761"/>
        <v>-0.24202992843201043</v>
      </c>
      <c r="BG158" s="35">
        <v>2673</v>
      </c>
      <c r="BH158" s="248">
        <f t="shared" si="762"/>
        <v>8.3941605839416011E-2</v>
      </c>
      <c r="BI158" s="156">
        <v>422</v>
      </c>
      <c r="BJ158" s="244">
        <f t="shared" si="763"/>
        <v>0.50177935943060503</v>
      </c>
      <c r="BK158" s="35">
        <v>38380</v>
      </c>
      <c r="BL158" s="248">
        <f t="shared" si="764"/>
        <v>0.18680231299669137</v>
      </c>
      <c r="BM158" s="35">
        <v>16375</v>
      </c>
      <c r="BN158" s="248">
        <f t="shared" si="765"/>
        <v>7.872200263504614E-2</v>
      </c>
      <c r="BO158" s="35">
        <v>4647</v>
      </c>
      <c r="BP158" s="248">
        <f t="shared" si="766"/>
        <v>-0.10324199150906987</v>
      </c>
      <c r="BQ158" s="35">
        <v>9624</v>
      </c>
      <c r="BR158" s="248">
        <f t="shared" si="767"/>
        <v>2.8864656831302016E-2</v>
      </c>
      <c r="BS158" s="35">
        <v>8215</v>
      </c>
      <c r="BT158" s="248">
        <f t="shared" si="768"/>
        <v>2.0191106210951855</v>
      </c>
      <c r="BU158" s="156">
        <v>435</v>
      </c>
      <c r="BV158" s="244">
        <f t="shared" si="769"/>
        <v>-1.5837104072398245E-2</v>
      </c>
      <c r="BW158" s="35">
        <v>317959</v>
      </c>
      <c r="BX158" s="248">
        <f t="shared" si="770"/>
        <v>-1.7003700623572038E-2</v>
      </c>
      <c r="BY158" s="35">
        <v>157907</v>
      </c>
      <c r="BZ158" s="248">
        <f t="shared" si="771"/>
        <v>4.350508513385476E-3</v>
      </c>
      <c r="CA158" s="35">
        <v>50368</v>
      </c>
      <c r="CB158" s="248">
        <f t="shared" si="772"/>
        <v>-9.1289600923720848E-2</v>
      </c>
      <c r="CC158" s="35">
        <v>28621</v>
      </c>
      <c r="CD158" s="248">
        <f t="shared" si="773"/>
        <v>-8.2454396819799269E-2</v>
      </c>
      <c r="CE158" s="35">
        <v>77518</v>
      </c>
      <c r="CF158" s="248">
        <f t="shared" si="774"/>
        <v>-1.7540746749131864E-2</v>
      </c>
      <c r="CG158" s="156">
        <v>2099</v>
      </c>
      <c r="CH158" s="244">
        <f t="shared" si="775"/>
        <v>1.3744343891402715</v>
      </c>
      <c r="CI158" s="35">
        <v>47245</v>
      </c>
      <c r="CJ158" s="248">
        <f t="shared" si="776"/>
        <v>0.1086211751454853</v>
      </c>
      <c r="CK158" s="35">
        <v>14669</v>
      </c>
      <c r="CL158" s="248">
        <f t="shared" si="777"/>
        <v>5.8674942263279517E-2</v>
      </c>
      <c r="CM158" s="35">
        <v>19027</v>
      </c>
      <c r="CN158" s="248">
        <f t="shared" si="778"/>
        <v>-6.8277310924369505E-4</v>
      </c>
      <c r="CO158" s="35">
        <v>5414</v>
      </c>
      <c r="CP158" s="248">
        <f t="shared" si="779"/>
        <v>0.46959826275787186</v>
      </c>
      <c r="CQ158" s="35">
        <v>6969</v>
      </c>
      <c r="CR158" s="248">
        <f t="shared" si="780"/>
        <v>0.3004291845493563</v>
      </c>
      <c r="CS158" s="156">
        <v>1459</v>
      </c>
      <c r="CT158" s="244">
        <f t="shared" si="781"/>
        <v>0.77926829268292686</v>
      </c>
      <c r="CU158" s="35">
        <v>33305</v>
      </c>
      <c r="CV158" s="248">
        <f t="shared" si="782"/>
        <v>-0.10996793158738638</v>
      </c>
      <c r="CW158" s="35">
        <v>7736</v>
      </c>
      <c r="CX158" s="248">
        <f t="shared" si="783"/>
        <v>-2.8384827932680268E-2</v>
      </c>
      <c r="CY158" s="35">
        <v>4936</v>
      </c>
      <c r="CZ158" s="248">
        <f t="shared" si="784"/>
        <v>-0.16395663956639561</v>
      </c>
      <c r="DA158" s="35">
        <v>1672</v>
      </c>
      <c r="DB158" s="248">
        <f t="shared" si="785"/>
        <v>-0.5748792270531401</v>
      </c>
      <c r="DC158" s="35">
        <v>18970</v>
      </c>
      <c r="DD158" s="248">
        <f t="shared" si="786"/>
        <v>-3.7055837563451766E-2</v>
      </c>
      <c r="DE158" s="156">
        <v>0</v>
      </c>
      <c r="DF158" s="244" t="str">
        <f t="shared" si="787"/>
        <v>-</v>
      </c>
      <c r="DG158" s="35">
        <v>27464</v>
      </c>
      <c r="DH158" s="248">
        <f t="shared" si="788"/>
        <v>-6.3429272950484283E-2</v>
      </c>
      <c r="DI158" s="35">
        <v>5883</v>
      </c>
      <c r="DJ158" s="248">
        <f t="shared" si="789"/>
        <v>-0.16789250353606788</v>
      </c>
      <c r="DK158" s="35">
        <v>17475</v>
      </c>
      <c r="DL158" s="248">
        <f t="shared" si="790"/>
        <v>-1.2544499067638548E-2</v>
      </c>
      <c r="DM158" s="35">
        <v>2375</v>
      </c>
      <c r="DN158" s="248">
        <f t="shared" si="791"/>
        <v>-0.13035518125228851</v>
      </c>
      <c r="DO158" s="35">
        <v>1770</v>
      </c>
      <c r="DP158" s="248">
        <f t="shared" si="792"/>
        <v>4.3017088980553897E-2</v>
      </c>
      <c r="DQ158" s="156">
        <v>38</v>
      </c>
      <c r="DR158" s="244">
        <f t="shared" si="793"/>
        <v>-0.79234972677595628</v>
      </c>
      <c r="DS158" s="35">
        <v>80776</v>
      </c>
      <c r="DT158" s="248">
        <f t="shared" si="794"/>
        <v>7.1456047964557179E-2</v>
      </c>
      <c r="DU158" s="35">
        <v>44626</v>
      </c>
      <c r="DV158" s="248">
        <f t="shared" si="795"/>
        <v>3.1767317118283511E-2</v>
      </c>
      <c r="DW158" s="35">
        <v>30156</v>
      </c>
      <c r="DX158" s="248">
        <f t="shared" si="796"/>
        <v>-5.3216539512103256E-2</v>
      </c>
      <c r="DY158" s="35">
        <v>14329</v>
      </c>
      <c r="DZ158" s="248">
        <f t="shared" si="797"/>
        <v>-0.1828343313373253</v>
      </c>
      <c r="EA158" s="35">
        <v>8902</v>
      </c>
      <c r="EB158" s="248">
        <f t="shared" si="798"/>
        <v>0.1609285341679707</v>
      </c>
      <c r="EC158" s="156">
        <v>846</v>
      </c>
      <c r="ED158" s="244">
        <f t="shared" si="799"/>
        <v>0.21030042918454939</v>
      </c>
    </row>
    <row r="159" spans="1:134" s="17" customFormat="1" outlineLevel="1" x14ac:dyDescent="0.25">
      <c r="A159" s="242"/>
      <c r="B159" s="34" t="s">
        <v>77</v>
      </c>
      <c r="C159" s="35">
        <v>911241</v>
      </c>
      <c r="D159" s="248">
        <f t="shared" si="734"/>
        <v>-3.3784301072916634E-3</v>
      </c>
      <c r="E159" s="35">
        <v>352193</v>
      </c>
      <c r="F159" s="248">
        <f t="shared" si="735"/>
        <v>-1.5491914405915019E-2</v>
      </c>
      <c r="G159" s="35">
        <v>222496</v>
      </c>
      <c r="H159" s="248">
        <f t="shared" si="736"/>
        <v>8.8212853369852295E-2</v>
      </c>
      <c r="I159" s="35">
        <v>147765</v>
      </c>
      <c r="J159" s="248">
        <f t="shared" si="737"/>
        <v>-1.7885627691816897E-2</v>
      </c>
      <c r="K159" s="35">
        <v>176783</v>
      </c>
      <c r="L159" s="248">
        <f t="shared" si="738"/>
        <v>-6.7590375425901073E-2</v>
      </c>
      <c r="M159" s="156">
        <v>13602</v>
      </c>
      <c r="N159" s="244">
        <f t="shared" si="739"/>
        <v>-0.12963910929101607</v>
      </c>
      <c r="O159" s="35">
        <v>765525</v>
      </c>
      <c r="P159" s="248">
        <f t="shared" si="740"/>
        <v>1.7682232951886645E-2</v>
      </c>
      <c r="Q159" s="35">
        <v>291548</v>
      </c>
      <c r="R159" s="248">
        <f t="shared" si="741"/>
        <v>-1.2026553980555521E-2</v>
      </c>
      <c r="S159" s="35">
        <v>181678</v>
      </c>
      <c r="T159" s="248">
        <f t="shared" si="742"/>
        <v>8.0696202531645556E-2</v>
      </c>
      <c r="U159" s="35">
        <v>135250</v>
      </c>
      <c r="V159" s="248">
        <f t="shared" si="743"/>
        <v>3.2395462803230357E-2</v>
      </c>
      <c r="W159" s="35">
        <v>147768</v>
      </c>
      <c r="X159" s="248">
        <f t="shared" si="744"/>
        <v>-1.3017893759559751E-2</v>
      </c>
      <c r="Y159" s="156">
        <v>9678</v>
      </c>
      <c r="Z159" s="244">
        <f t="shared" si="745"/>
        <v>0.10973512211902303</v>
      </c>
      <c r="AA159" s="35">
        <v>145716</v>
      </c>
      <c r="AB159" s="248">
        <f t="shared" si="746"/>
        <v>-0.10110668328130978</v>
      </c>
      <c r="AC159" s="35">
        <v>60645</v>
      </c>
      <c r="AD159" s="248">
        <f t="shared" si="747"/>
        <v>-3.1817746415913617E-2</v>
      </c>
      <c r="AE159" s="35">
        <v>40818</v>
      </c>
      <c r="AF159" s="248">
        <f t="shared" si="748"/>
        <v>0.12294698616193012</v>
      </c>
      <c r="AG159" s="35">
        <v>12515</v>
      </c>
      <c r="AH159" s="248">
        <f t="shared" si="749"/>
        <v>-0.35655526992287923</v>
      </c>
      <c r="AI159" s="35">
        <v>29015</v>
      </c>
      <c r="AJ159" s="248">
        <f t="shared" si="750"/>
        <v>-0.27247881249686579</v>
      </c>
      <c r="AK159" s="156">
        <v>3924</v>
      </c>
      <c r="AL159" s="244">
        <f t="shared" si="751"/>
        <v>-0.43188070073838136</v>
      </c>
      <c r="AM159" s="35">
        <v>208026</v>
      </c>
      <c r="AN159" s="248">
        <f t="shared" si="752"/>
        <v>6.7950100107808442E-2</v>
      </c>
      <c r="AO159" s="35">
        <v>53817</v>
      </c>
      <c r="AP159" s="248">
        <f t="shared" si="753"/>
        <v>2.4207821866971235E-2</v>
      </c>
      <c r="AQ159" s="35">
        <v>56635</v>
      </c>
      <c r="AR159" s="248">
        <f t="shared" si="754"/>
        <v>5.8499205681711963E-2</v>
      </c>
      <c r="AS159" s="35">
        <v>68670</v>
      </c>
      <c r="AT159" s="248">
        <f t="shared" si="755"/>
        <v>0.15994662252326819</v>
      </c>
      <c r="AU159" s="35">
        <v>23289</v>
      </c>
      <c r="AV159" s="248">
        <f t="shared" si="756"/>
        <v>-9.6951141727260604E-3</v>
      </c>
      <c r="AW159" s="156">
        <v>5155</v>
      </c>
      <c r="AX159" s="244">
        <f t="shared" si="757"/>
        <v>-4.6958772416343164E-2</v>
      </c>
      <c r="AY159" s="35">
        <v>25734</v>
      </c>
      <c r="AZ159" s="248">
        <f t="shared" si="758"/>
        <v>4.8441637808107618E-2</v>
      </c>
      <c r="BA159" s="35">
        <v>14261</v>
      </c>
      <c r="BB159" s="248">
        <f t="shared" si="759"/>
        <v>0.10242733457019182</v>
      </c>
      <c r="BC159" s="35">
        <v>7374</v>
      </c>
      <c r="BD159" s="248">
        <f t="shared" si="760"/>
        <v>4.5364332293734044E-2</v>
      </c>
      <c r="BE159" s="35">
        <v>1341</v>
      </c>
      <c r="BF159" s="248">
        <f t="shared" si="761"/>
        <v>5.2590266875981229E-2</v>
      </c>
      <c r="BG159" s="35">
        <v>2425</v>
      </c>
      <c r="BH159" s="248">
        <f t="shared" si="762"/>
        <v>-0.15239426773855291</v>
      </c>
      <c r="BI159" s="156">
        <v>371</v>
      </c>
      <c r="BJ159" s="244">
        <f t="shared" si="763"/>
        <v>0.19292604501607724</v>
      </c>
      <c r="BK159" s="35">
        <v>21966</v>
      </c>
      <c r="BL159" s="248">
        <f t="shared" si="764"/>
        <v>0.24573243350535923</v>
      </c>
      <c r="BM159" s="35">
        <v>10916</v>
      </c>
      <c r="BN159" s="248">
        <f t="shared" si="765"/>
        <v>0.18949547782499732</v>
      </c>
      <c r="BO159" s="35">
        <v>1877</v>
      </c>
      <c r="BP159" s="248">
        <f t="shared" si="766"/>
        <v>1.7344173441734334E-2</v>
      </c>
      <c r="BQ159" s="35">
        <v>6270</v>
      </c>
      <c r="BR159" s="248">
        <f t="shared" si="767"/>
        <v>0.19725033416077897</v>
      </c>
      <c r="BS159" s="35">
        <v>2843</v>
      </c>
      <c r="BT159" s="248">
        <f t="shared" si="768"/>
        <v>1.1586940015186027</v>
      </c>
      <c r="BU159" s="156">
        <v>175</v>
      </c>
      <c r="BV159" s="244">
        <f t="shared" si="769"/>
        <v>-0.15458937198067635</v>
      </c>
      <c r="BW159" s="35">
        <v>305607</v>
      </c>
      <c r="BX159" s="248">
        <f t="shared" si="770"/>
        <v>-3.0197732314048764E-2</v>
      </c>
      <c r="BY159" s="35">
        <v>138881</v>
      </c>
      <c r="BZ159" s="248">
        <f t="shared" si="771"/>
        <v>-6.2501687592817601E-2</v>
      </c>
      <c r="CA159" s="35">
        <v>51506</v>
      </c>
      <c r="CB159" s="248">
        <f t="shared" si="772"/>
        <v>9.8654038949681055E-2</v>
      </c>
      <c r="CC159" s="35">
        <v>31029</v>
      </c>
      <c r="CD159" s="248">
        <f t="shared" si="773"/>
        <v>-0.12915719457775532</v>
      </c>
      <c r="CE159" s="35">
        <v>81400</v>
      </c>
      <c r="CF159" s="248">
        <f t="shared" si="774"/>
        <v>-1.6896339327769683E-2</v>
      </c>
      <c r="CG159" s="156">
        <v>1896</v>
      </c>
      <c r="CH159" s="244">
        <f t="shared" si="775"/>
        <v>1.3321033210332103</v>
      </c>
      <c r="CI159" s="35">
        <v>32653</v>
      </c>
      <c r="CJ159" s="248">
        <f t="shared" si="776"/>
        <v>-5.0370801221462869E-2</v>
      </c>
      <c r="CK159" s="35">
        <v>9968</v>
      </c>
      <c r="CL159" s="248">
        <f t="shared" si="777"/>
        <v>-2.5515690683351244E-2</v>
      </c>
      <c r="CM159" s="35">
        <v>14781</v>
      </c>
      <c r="CN159" s="248">
        <f t="shared" si="778"/>
        <v>-1.5125266524520287E-2</v>
      </c>
      <c r="CO159" s="35">
        <v>2991</v>
      </c>
      <c r="CP159" s="248">
        <f t="shared" si="779"/>
        <v>0.10859896219421783</v>
      </c>
      <c r="CQ159" s="35">
        <v>3981</v>
      </c>
      <c r="CR159" s="248">
        <f t="shared" si="780"/>
        <v>-0.26603982300884954</v>
      </c>
      <c r="CS159" s="156">
        <v>1037</v>
      </c>
      <c r="CT159" s="244">
        <f t="shared" si="781"/>
        <v>7.7745383867833251E-3</v>
      </c>
      <c r="CU159" s="35">
        <v>35044</v>
      </c>
      <c r="CV159" s="248">
        <f t="shared" si="782"/>
        <v>-4.6369870469141206E-2</v>
      </c>
      <c r="CW159" s="35">
        <v>7783</v>
      </c>
      <c r="CX159" s="248">
        <f t="shared" si="783"/>
        <v>-2.5785455000625901E-2</v>
      </c>
      <c r="CY159" s="35">
        <v>5536</v>
      </c>
      <c r="CZ159" s="248">
        <f t="shared" si="784"/>
        <v>0.12474603819585539</v>
      </c>
      <c r="DA159" s="35">
        <v>2791</v>
      </c>
      <c r="DB159" s="248">
        <f t="shared" si="785"/>
        <v>-0.21908226077224402</v>
      </c>
      <c r="DC159" s="35">
        <v>18935</v>
      </c>
      <c r="DD159" s="248">
        <f t="shared" si="786"/>
        <v>-6.8021853620121031E-2</v>
      </c>
      <c r="DE159" s="156">
        <v>0</v>
      </c>
      <c r="DF159" s="244" t="str">
        <f t="shared" si="787"/>
        <v>-</v>
      </c>
      <c r="DG159" s="35">
        <v>28515</v>
      </c>
      <c r="DH159" s="248">
        <f t="shared" si="788"/>
        <v>0.12765452604104865</v>
      </c>
      <c r="DI159" s="35">
        <v>6382</v>
      </c>
      <c r="DJ159" s="248">
        <f t="shared" si="789"/>
        <v>-0.15604337476857977</v>
      </c>
      <c r="DK159" s="35">
        <v>17980</v>
      </c>
      <c r="DL159" s="248">
        <f t="shared" si="790"/>
        <v>0.30830240849887214</v>
      </c>
      <c r="DM159" s="35">
        <v>2614</v>
      </c>
      <c r="DN159" s="248">
        <f t="shared" si="791"/>
        <v>0.36572622779519337</v>
      </c>
      <c r="DO159" s="35">
        <v>1588</v>
      </c>
      <c r="DP159" s="248">
        <f t="shared" si="792"/>
        <v>-0.2161895360315893</v>
      </c>
      <c r="DQ159" s="156">
        <v>0</v>
      </c>
      <c r="DR159" s="244">
        <f t="shared" si="793"/>
        <v>-1</v>
      </c>
      <c r="DS159" s="35">
        <v>63781</v>
      </c>
      <c r="DT159" s="248">
        <f t="shared" si="794"/>
        <v>3.5237786073689437E-2</v>
      </c>
      <c r="DU159" s="35">
        <v>40163</v>
      </c>
      <c r="DV159" s="248">
        <f t="shared" si="795"/>
        <v>0.10947513812154686</v>
      </c>
      <c r="DW159" s="35">
        <v>23019</v>
      </c>
      <c r="DX159" s="248">
        <f t="shared" si="796"/>
        <v>4.2905038057267086E-2</v>
      </c>
      <c r="DY159" s="35">
        <v>13148</v>
      </c>
      <c r="DZ159" s="248">
        <f t="shared" si="797"/>
        <v>2.3429594457849978E-2</v>
      </c>
      <c r="EA159" s="35">
        <v>8989</v>
      </c>
      <c r="EB159" s="248">
        <f t="shared" si="798"/>
        <v>0.31015886896953804</v>
      </c>
      <c r="EC159" s="156">
        <v>976</v>
      </c>
      <c r="ED159" s="244">
        <f t="shared" si="799"/>
        <v>0.24489795918367352</v>
      </c>
    </row>
    <row r="160" spans="1:134" s="17" customFormat="1" outlineLevel="1" x14ac:dyDescent="0.25">
      <c r="A160" s="242"/>
      <c r="B160" s="34" t="s">
        <v>79</v>
      </c>
      <c r="C160" s="35">
        <v>1055540</v>
      </c>
      <c r="D160" s="248">
        <f t="shared" si="734"/>
        <v>-3.3469707680305327E-2</v>
      </c>
      <c r="E160" s="35">
        <v>404117</v>
      </c>
      <c r="F160" s="248">
        <f t="shared" si="735"/>
        <v>-2.290432553978583E-2</v>
      </c>
      <c r="G160" s="35">
        <v>279424</v>
      </c>
      <c r="H160" s="248">
        <f t="shared" si="736"/>
        <v>-5.1958010164960045E-2</v>
      </c>
      <c r="I160" s="35">
        <v>163049</v>
      </c>
      <c r="J160" s="248">
        <f t="shared" si="737"/>
        <v>-6.5295031500983147E-2</v>
      </c>
      <c r="K160" s="35">
        <v>193932</v>
      </c>
      <c r="L160" s="248">
        <f t="shared" si="738"/>
        <v>-9.9195915762603226E-3</v>
      </c>
      <c r="M160" s="156">
        <v>16524</v>
      </c>
      <c r="N160" s="244">
        <f t="shared" si="739"/>
        <v>0.16341617968034927</v>
      </c>
      <c r="O160" s="35">
        <v>939326</v>
      </c>
      <c r="P160" s="248">
        <f t="shared" si="740"/>
        <v>-2.6844184381659586E-2</v>
      </c>
      <c r="Q160" s="35">
        <v>352569</v>
      </c>
      <c r="R160" s="248">
        <f t="shared" si="741"/>
        <v>-2.4875332929530924E-2</v>
      </c>
      <c r="S160" s="35">
        <v>246438</v>
      </c>
      <c r="T160" s="248">
        <f t="shared" si="742"/>
        <v>-5.1782251362083254E-2</v>
      </c>
      <c r="U160" s="35">
        <v>153759</v>
      </c>
      <c r="V160" s="248">
        <f t="shared" si="743"/>
        <v>-4.2548819368337099E-2</v>
      </c>
      <c r="W160" s="35">
        <v>172428</v>
      </c>
      <c r="X160" s="248">
        <f t="shared" si="744"/>
        <v>3.4918639569803123E-3</v>
      </c>
      <c r="Y160" s="156">
        <v>11390</v>
      </c>
      <c r="Z160" s="244">
        <f t="shared" si="745"/>
        <v>0.21350948220754318</v>
      </c>
      <c r="AA160" s="35">
        <v>116214</v>
      </c>
      <c r="AB160" s="248">
        <f t="shared" si="746"/>
        <v>-8.3875951881690725E-2</v>
      </c>
      <c r="AC160" s="35">
        <v>51548</v>
      </c>
      <c r="AD160" s="248">
        <f t="shared" si="747"/>
        <v>-9.2258014915045372E-3</v>
      </c>
      <c r="AE160" s="35">
        <v>32986</v>
      </c>
      <c r="AF160" s="248">
        <f t="shared" si="748"/>
        <v>-5.3269043108891578E-2</v>
      </c>
      <c r="AG160" s="35">
        <v>9291</v>
      </c>
      <c r="AH160" s="248">
        <f t="shared" si="749"/>
        <v>-0.3290243374016032</v>
      </c>
      <c r="AI160" s="35">
        <v>21504</v>
      </c>
      <c r="AJ160" s="248">
        <f t="shared" si="750"/>
        <v>-0.10575123716056056</v>
      </c>
      <c r="AK160" s="156">
        <v>5134</v>
      </c>
      <c r="AL160" s="244">
        <f t="shared" si="751"/>
        <v>6.5808594560930134E-2</v>
      </c>
      <c r="AM160" s="35">
        <v>229768</v>
      </c>
      <c r="AN160" s="248">
        <f t="shared" si="752"/>
        <v>3.9072392460475447E-2</v>
      </c>
      <c r="AO160" s="35">
        <v>55722</v>
      </c>
      <c r="AP160" s="248">
        <f t="shared" si="753"/>
        <v>0.17822933626540927</v>
      </c>
      <c r="AQ160" s="35">
        <v>60737</v>
      </c>
      <c r="AR160" s="248">
        <f t="shared" si="754"/>
        <v>-3.1137839174336768E-2</v>
      </c>
      <c r="AS160" s="35">
        <v>78860</v>
      </c>
      <c r="AT160" s="248">
        <f t="shared" si="755"/>
        <v>8.7529132707238722E-2</v>
      </c>
      <c r="AU160" s="35">
        <v>26400</v>
      </c>
      <c r="AV160" s="248">
        <f t="shared" si="756"/>
        <v>-0.14009315657470445</v>
      </c>
      <c r="AW160" s="156">
        <v>6306</v>
      </c>
      <c r="AX160" s="244">
        <f t="shared" si="757"/>
        <v>0.19908727895037082</v>
      </c>
      <c r="AY160" s="35">
        <v>24567</v>
      </c>
      <c r="AZ160" s="248">
        <f t="shared" si="758"/>
        <v>-0.13923828877754807</v>
      </c>
      <c r="BA160" s="35">
        <v>13022</v>
      </c>
      <c r="BB160" s="248">
        <f t="shared" si="759"/>
        <v>-0.19042586260491146</v>
      </c>
      <c r="BC160" s="35">
        <v>7077</v>
      </c>
      <c r="BD160" s="248">
        <f t="shared" si="760"/>
        <v>2.1654395842356067E-2</v>
      </c>
      <c r="BE160" s="35">
        <v>1047</v>
      </c>
      <c r="BF160" s="248">
        <f t="shared" si="761"/>
        <v>-0.13756177924217461</v>
      </c>
      <c r="BG160" s="35">
        <v>2712</v>
      </c>
      <c r="BH160" s="248">
        <f t="shared" si="762"/>
        <v>-0.25759649603065971</v>
      </c>
      <c r="BI160" s="156">
        <v>481</v>
      </c>
      <c r="BJ160" s="244">
        <f t="shared" si="763"/>
        <v>1.0504201680672232E-2</v>
      </c>
      <c r="BK160" s="35">
        <v>20882</v>
      </c>
      <c r="BL160" s="248">
        <f t="shared" si="764"/>
        <v>-5.017057084375709E-2</v>
      </c>
      <c r="BM160" s="35">
        <v>9487</v>
      </c>
      <c r="BN160" s="248">
        <f t="shared" si="765"/>
        <v>-0.19142589278104494</v>
      </c>
      <c r="BO160" s="35">
        <v>2751</v>
      </c>
      <c r="BP160" s="248">
        <f t="shared" si="766"/>
        <v>3.4210526315789469E-2</v>
      </c>
      <c r="BQ160" s="35">
        <v>4982</v>
      </c>
      <c r="BR160" s="248">
        <f t="shared" si="767"/>
        <v>-0.11885390873717727</v>
      </c>
      <c r="BS160" s="35">
        <v>3551</v>
      </c>
      <c r="BT160" s="248">
        <f t="shared" si="768"/>
        <v>0.58952551477171</v>
      </c>
      <c r="BU160" s="156">
        <v>154</v>
      </c>
      <c r="BV160" s="244">
        <f t="shared" si="769"/>
        <v>-0.3529411764705882</v>
      </c>
      <c r="BW160" s="35">
        <v>336959</v>
      </c>
      <c r="BX160" s="248">
        <f t="shared" si="770"/>
        <v>-3.95431431568386E-2</v>
      </c>
      <c r="BY160" s="35">
        <v>160130</v>
      </c>
      <c r="BZ160" s="248">
        <f t="shared" si="771"/>
        <v>-4.8137052095964972E-2</v>
      </c>
      <c r="CA160" s="35">
        <v>49797</v>
      </c>
      <c r="CB160" s="248">
        <f t="shared" si="772"/>
        <v>-9.8076505107585255E-2</v>
      </c>
      <c r="CC160" s="35">
        <v>31429</v>
      </c>
      <c r="CD160" s="248">
        <f t="shared" si="773"/>
        <v>-0.25197543792840826</v>
      </c>
      <c r="CE160" s="35">
        <v>92858</v>
      </c>
      <c r="CF160" s="248">
        <f t="shared" si="774"/>
        <v>0.10303620640501765</v>
      </c>
      <c r="CG160" s="156">
        <v>1502</v>
      </c>
      <c r="CH160" s="244">
        <f t="shared" si="775"/>
        <v>0.70488081725312135</v>
      </c>
      <c r="CI160" s="35">
        <v>44020</v>
      </c>
      <c r="CJ160" s="248">
        <f t="shared" si="776"/>
        <v>-0.1274529236868186</v>
      </c>
      <c r="CK160" s="35">
        <v>14290</v>
      </c>
      <c r="CL160" s="248">
        <f t="shared" si="777"/>
        <v>-8.7600561869493054E-2</v>
      </c>
      <c r="CM160" s="35">
        <v>19181</v>
      </c>
      <c r="CN160" s="248">
        <f t="shared" si="778"/>
        <v>-0.13886145281494122</v>
      </c>
      <c r="CO160" s="35">
        <v>3862</v>
      </c>
      <c r="CP160" s="248">
        <f t="shared" si="779"/>
        <v>8.8819226750260771E-3</v>
      </c>
      <c r="CQ160" s="35">
        <v>5157</v>
      </c>
      <c r="CR160" s="248">
        <f t="shared" si="780"/>
        <v>-0.29414180125923894</v>
      </c>
      <c r="CS160" s="156">
        <v>1437</v>
      </c>
      <c r="CT160" s="244">
        <f t="shared" si="781"/>
        <v>4.1928721174004924E-3</v>
      </c>
      <c r="CU160" s="35">
        <v>36345</v>
      </c>
      <c r="CV160" s="248">
        <f t="shared" si="782"/>
        <v>-1.6533174585994126E-2</v>
      </c>
      <c r="CW160" s="35">
        <v>8392</v>
      </c>
      <c r="CX160" s="248">
        <f t="shared" si="783"/>
        <v>0.14114767473483814</v>
      </c>
      <c r="CY160" s="35">
        <v>6026</v>
      </c>
      <c r="CZ160" s="248">
        <f t="shared" si="784"/>
        <v>7.281466975253692E-2</v>
      </c>
      <c r="DA160" s="35">
        <v>3017</v>
      </c>
      <c r="DB160" s="248">
        <f t="shared" si="785"/>
        <v>-0.25799311362518451</v>
      </c>
      <c r="DC160" s="35">
        <v>18928</v>
      </c>
      <c r="DD160" s="248">
        <f t="shared" si="786"/>
        <v>-5.0752256770310922E-2</v>
      </c>
      <c r="DE160" s="156">
        <v>0</v>
      </c>
      <c r="DF160" s="244" t="str">
        <f t="shared" si="787"/>
        <v>-</v>
      </c>
      <c r="DG160" s="35">
        <v>140519</v>
      </c>
      <c r="DH160" s="248">
        <f t="shared" si="788"/>
        <v>-8.3065153568202543E-3</v>
      </c>
      <c r="DI160" s="35">
        <v>44258</v>
      </c>
      <c r="DJ160" s="248">
        <f t="shared" si="789"/>
        <v>-3.3604821276502883E-2</v>
      </c>
      <c r="DK160" s="35">
        <v>74132</v>
      </c>
      <c r="DL160" s="248">
        <f t="shared" si="790"/>
        <v>-1.7236735793159097E-3</v>
      </c>
      <c r="DM160" s="35">
        <v>9767</v>
      </c>
      <c r="DN160" s="248">
        <f t="shared" si="791"/>
        <v>-5.6693065481939309E-2</v>
      </c>
      <c r="DO160" s="35">
        <v>11874</v>
      </c>
      <c r="DP160" s="248">
        <f t="shared" si="792"/>
        <v>4.9125287153207298E-2</v>
      </c>
      <c r="DQ160" s="156">
        <v>607</v>
      </c>
      <c r="DR160" s="244">
        <f t="shared" si="793"/>
        <v>19.931034482758619</v>
      </c>
      <c r="DS160" s="35">
        <v>58737</v>
      </c>
      <c r="DT160" s="248">
        <f t="shared" si="794"/>
        <v>-6.8983007862033485E-3</v>
      </c>
      <c r="DU160" s="35">
        <v>40265</v>
      </c>
      <c r="DV160" s="248">
        <f t="shared" si="795"/>
        <v>6.3231030690793499E-3</v>
      </c>
      <c r="DW160" s="35">
        <v>23682</v>
      </c>
      <c r="DX160" s="248">
        <f t="shared" si="796"/>
        <v>-0.1264155815411856</v>
      </c>
      <c r="DY160" s="35">
        <v>15068</v>
      </c>
      <c r="DZ160" s="248">
        <f t="shared" si="797"/>
        <v>9.8250728862973702E-2</v>
      </c>
      <c r="EA160" s="35">
        <v>8073</v>
      </c>
      <c r="EB160" s="248">
        <f t="shared" si="798"/>
        <v>-7.7582266910420472E-2</v>
      </c>
      <c r="EC160" s="156">
        <v>668</v>
      </c>
      <c r="ED160" s="244">
        <f t="shared" si="799"/>
        <v>-0.36137667304015297</v>
      </c>
    </row>
    <row r="161" spans="1:134" s="17" customFormat="1" outlineLevel="1" x14ac:dyDescent="0.25">
      <c r="A161" s="242"/>
      <c r="B161" s="34" t="s">
        <v>81</v>
      </c>
      <c r="C161" s="35">
        <v>995553</v>
      </c>
      <c r="D161" s="248">
        <f t="shared" si="734"/>
        <v>-2.5654601934298027E-2</v>
      </c>
      <c r="E161" s="35">
        <v>392757</v>
      </c>
      <c r="F161" s="248">
        <f t="shared" si="735"/>
        <v>1.2583918571914765E-2</v>
      </c>
      <c r="G161" s="35">
        <v>303106</v>
      </c>
      <c r="H161" s="248">
        <f t="shared" si="736"/>
        <v>-7.8623145711405051E-3</v>
      </c>
      <c r="I161" s="35">
        <v>126958</v>
      </c>
      <c r="J161" s="248">
        <f t="shared" si="737"/>
        <v>-0.14531145863487338</v>
      </c>
      <c r="K161" s="35">
        <v>165390</v>
      </c>
      <c r="L161" s="248">
        <f t="shared" si="738"/>
        <v>4.0044773679113632E-2</v>
      </c>
      <c r="M161" s="156">
        <v>15600</v>
      </c>
      <c r="N161" s="244">
        <f t="shared" si="739"/>
        <v>-0.13058017054004345</v>
      </c>
      <c r="O161" s="35">
        <v>912895</v>
      </c>
      <c r="P161" s="248">
        <f t="shared" si="740"/>
        <v>-5.7732771652240222E-3</v>
      </c>
      <c r="Q161" s="35">
        <v>358281</v>
      </c>
      <c r="R161" s="248">
        <f t="shared" si="741"/>
        <v>3.6485771070012163E-2</v>
      </c>
      <c r="S161" s="35">
        <v>276370</v>
      </c>
      <c r="T161" s="248">
        <f t="shared" si="742"/>
        <v>-7.5661544759531019E-3</v>
      </c>
      <c r="U161" s="35">
        <v>122104</v>
      </c>
      <c r="V161" s="248">
        <f t="shared" si="743"/>
        <v>-0.13432116270825945</v>
      </c>
      <c r="W161" s="35">
        <v>151620</v>
      </c>
      <c r="X161" s="248">
        <f t="shared" si="744"/>
        <v>0.13636022964039984</v>
      </c>
      <c r="Y161" s="156">
        <v>12599</v>
      </c>
      <c r="Z161" s="244">
        <f t="shared" si="745"/>
        <v>-0.10397553516819569</v>
      </c>
      <c r="AA161" s="35">
        <v>82658</v>
      </c>
      <c r="AB161" s="248">
        <f t="shared" si="746"/>
        <v>-0.20191175050690358</v>
      </c>
      <c r="AC161" s="35">
        <v>34476</v>
      </c>
      <c r="AD161" s="248">
        <f t="shared" si="747"/>
        <v>-0.18316866870424342</v>
      </c>
      <c r="AE161" s="35">
        <v>26736</v>
      </c>
      <c r="AF161" s="248">
        <f t="shared" si="748"/>
        <v>-1.0913395730827613E-2</v>
      </c>
      <c r="AG161" s="35">
        <v>4854</v>
      </c>
      <c r="AH161" s="248">
        <f t="shared" si="749"/>
        <v>-0.35219538235686643</v>
      </c>
      <c r="AI161" s="35">
        <v>13770</v>
      </c>
      <c r="AJ161" s="248">
        <f t="shared" si="750"/>
        <v>-0.46202531645569622</v>
      </c>
      <c r="AK161" s="156">
        <v>3001</v>
      </c>
      <c r="AL161" s="244">
        <f t="shared" si="751"/>
        <v>-0.22674568410203555</v>
      </c>
      <c r="AM161" s="35">
        <v>229184</v>
      </c>
      <c r="AN161" s="248">
        <f t="shared" si="752"/>
        <v>-0.10971611479714716</v>
      </c>
      <c r="AO161" s="35">
        <v>69674</v>
      </c>
      <c r="AP161" s="248">
        <f t="shared" si="753"/>
        <v>4.0252023052345542E-2</v>
      </c>
      <c r="AQ161" s="35">
        <v>70810</v>
      </c>
      <c r="AR161" s="248">
        <f t="shared" si="754"/>
        <v>-4.5841642860992793E-2</v>
      </c>
      <c r="AS161" s="35">
        <v>61646</v>
      </c>
      <c r="AT161" s="248">
        <f t="shared" si="755"/>
        <v>-0.16771075228168708</v>
      </c>
      <c r="AU161" s="35">
        <v>30920</v>
      </c>
      <c r="AV161" s="248">
        <f t="shared" si="756"/>
        <v>7.30522297414542E-2</v>
      </c>
      <c r="AW161" s="156">
        <v>6008</v>
      </c>
      <c r="AX161" s="244">
        <f t="shared" si="757"/>
        <v>-0.29467011035454327</v>
      </c>
      <c r="AY161" s="35">
        <v>25067</v>
      </c>
      <c r="AZ161" s="248">
        <f t="shared" si="758"/>
        <v>-1.5783894145824373E-2</v>
      </c>
      <c r="BA161" s="35">
        <v>14947</v>
      </c>
      <c r="BB161" s="248">
        <f t="shared" si="759"/>
        <v>1.339853955918846E-3</v>
      </c>
      <c r="BC161" s="35">
        <v>6436</v>
      </c>
      <c r="BD161" s="248">
        <f t="shared" si="760"/>
        <v>0.14316163410301952</v>
      </c>
      <c r="BE161" s="35">
        <v>787</v>
      </c>
      <c r="BF161" s="248">
        <f t="shared" si="761"/>
        <v>-0.36326860841423947</v>
      </c>
      <c r="BG161" s="35">
        <v>2085</v>
      </c>
      <c r="BH161" s="248">
        <f t="shared" si="762"/>
        <v>-0.10051768766177738</v>
      </c>
      <c r="BI161" s="156">
        <v>451</v>
      </c>
      <c r="BJ161" s="244">
        <f t="shared" si="763"/>
        <v>-0.15700934579439252</v>
      </c>
      <c r="BK161" s="35">
        <v>17974</v>
      </c>
      <c r="BL161" s="248">
        <f t="shared" si="764"/>
        <v>0.45444246641851427</v>
      </c>
      <c r="BM161" s="35">
        <v>8903</v>
      </c>
      <c r="BN161" s="248">
        <f t="shared" si="765"/>
        <v>0.20083625573239816</v>
      </c>
      <c r="BO161" s="35">
        <v>3170</v>
      </c>
      <c r="BP161" s="248">
        <f t="shared" si="766"/>
        <v>0.40826299422478907</v>
      </c>
      <c r="BQ161" s="35">
        <v>3259</v>
      </c>
      <c r="BR161" s="248">
        <f t="shared" si="767"/>
        <v>1.26949860724234</v>
      </c>
      <c r="BS161" s="35">
        <v>2522</v>
      </c>
      <c r="BT161" s="248">
        <f t="shared" si="768"/>
        <v>1.2377994676131321</v>
      </c>
      <c r="BU161" s="156">
        <v>190</v>
      </c>
      <c r="BV161" s="244">
        <f t="shared" si="769"/>
        <v>-0.20833333333333337</v>
      </c>
      <c r="BW161" s="35">
        <v>267210</v>
      </c>
      <c r="BX161" s="248">
        <f t="shared" si="770"/>
        <v>9.5167572754646379E-3</v>
      </c>
      <c r="BY161" s="35">
        <v>135020</v>
      </c>
      <c r="BZ161" s="248">
        <f t="shared" si="771"/>
        <v>5.4509710473014117E-3</v>
      </c>
      <c r="CA161" s="35">
        <v>31533</v>
      </c>
      <c r="CB161" s="248">
        <f t="shared" si="772"/>
        <v>-8.9062861104691526E-2</v>
      </c>
      <c r="CC161" s="35">
        <v>25516</v>
      </c>
      <c r="CD161" s="248">
        <f t="shared" si="773"/>
        <v>-0.19758482971162616</v>
      </c>
      <c r="CE161" s="35">
        <v>71524</v>
      </c>
      <c r="CF161" s="248">
        <f t="shared" si="774"/>
        <v>0.17064388359684446</v>
      </c>
      <c r="CG161" s="156">
        <v>1866</v>
      </c>
      <c r="CH161" s="244">
        <f t="shared" si="775"/>
        <v>0.19999999999999996</v>
      </c>
      <c r="CI161" s="35">
        <v>33686</v>
      </c>
      <c r="CJ161" s="248">
        <f t="shared" si="776"/>
        <v>4.6441551986580176E-2</v>
      </c>
      <c r="CK161" s="35">
        <v>10440</v>
      </c>
      <c r="CL161" s="248">
        <f t="shared" si="777"/>
        <v>3.7463976945244948E-2</v>
      </c>
      <c r="CM161" s="35">
        <v>14311</v>
      </c>
      <c r="CN161" s="248">
        <f t="shared" si="778"/>
        <v>8.3756152972358944E-2</v>
      </c>
      <c r="CO161" s="35">
        <v>3632</v>
      </c>
      <c r="CP161" s="248">
        <f t="shared" si="779"/>
        <v>1.0292072322670265E-2</v>
      </c>
      <c r="CQ161" s="35">
        <v>4024</v>
      </c>
      <c r="CR161" s="248">
        <f t="shared" si="780"/>
        <v>1.2072434607645954E-2</v>
      </c>
      <c r="CS161" s="156">
        <v>1423</v>
      </c>
      <c r="CT161" s="244">
        <f t="shared" si="781"/>
        <v>-7.2359843546284219E-2</v>
      </c>
      <c r="CU161" s="35">
        <v>28038</v>
      </c>
      <c r="CV161" s="248">
        <f t="shared" si="782"/>
        <v>0.15979317476732158</v>
      </c>
      <c r="CW161" s="35">
        <v>7619</v>
      </c>
      <c r="CX161" s="248">
        <f t="shared" si="783"/>
        <v>0.15491890253145368</v>
      </c>
      <c r="CY161" s="35">
        <v>4702</v>
      </c>
      <c r="CZ161" s="248">
        <f t="shared" si="784"/>
        <v>0.13301204819277102</v>
      </c>
      <c r="DA161" s="35">
        <v>1845</v>
      </c>
      <c r="DB161" s="248">
        <f t="shared" si="785"/>
        <v>-0.34411660149306789</v>
      </c>
      <c r="DC161" s="35">
        <v>13730</v>
      </c>
      <c r="DD161" s="248">
        <f t="shared" si="786"/>
        <v>0.29235692771084332</v>
      </c>
      <c r="DE161" s="156">
        <v>0</v>
      </c>
      <c r="DF161" s="244" t="str">
        <f t="shared" si="787"/>
        <v>-</v>
      </c>
      <c r="DG161" s="35">
        <v>228041</v>
      </c>
      <c r="DH161" s="248">
        <f t="shared" si="788"/>
        <v>6.1213568061353252E-2</v>
      </c>
      <c r="DI161" s="35">
        <v>71308</v>
      </c>
      <c r="DJ161" s="248">
        <f t="shared" si="789"/>
        <v>6.6303795196937632E-2</v>
      </c>
      <c r="DK161" s="35">
        <v>121208</v>
      </c>
      <c r="DL161" s="248">
        <f t="shared" si="790"/>
        <v>3.0636452531780156E-2</v>
      </c>
      <c r="DM161" s="35">
        <v>13144</v>
      </c>
      <c r="DN161" s="248">
        <f t="shared" si="791"/>
        <v>-7.253739768557721E-2</v>
      </c>
      <c r="DO161" s="35">
        <v>19577</v>
      </c>
      <c r="DP161" s="248">
        <f t="shared" si="792"/>
        <v>0.23490821926449246</v>
      </c>
      <c r="DQ161" s="156">
        <v>1647</v>
      </c>
      <c r="DR161" s="244">
        <f t="shared" si="793"/>
        <v>9.6948051948051948</v>
      </c>
      <c r="DS161" s="35">
        <v>52592</v>
      </c>
      <c r="DT161" s="248">
        <f t="shared" si="794"/>
        <v>2.8553547680513214E-2</v>
      </c>
      <c r="DU161" s="35">
        <v>33775</v>
      </c>
      <c r="DV161" s="248">
        <f t="shared" si="795"/>
        <v>6.1139212667693066E-2</v>
      </c>
      <c r="DW161" s="35">
        <v>21151</v>
      </c>
      <c r="DX161" s="248">
        <f t="shared" si="796"/>
        <v>-7.0939119739963141E-2</v>
      </c>
      <c r="DY161" s="35">
        <v>9446</v>
      </c>
      <c r="DZ161" s="248">
        <f t="shared" si="797"/>
        <v>9.7351301115241595E-2</v>
      </c>
      <c r="EA161" s="35">
        <v>6029</v>
      </c>
      <c r="EB161" s="248">
        <f t="shared" si="798"/>
        <v>-0.20524650672291067</v>
      </c>
      <c r="EC161" s="156">
        <v>863</v>
      </c>
      <c r="ED161" s="244">
        <f t="shared" si="799"/>
        <v>-0.36403831982313928</v>
      </c>
    </row>
    <row r="162" spans="1:134" s="17" customFormat="1" outlineLevel="1" x14ac:dyDescent="0.25">
      <c r="A162" s="242"/>
      <c r="B162" s="34" t="s">
        <v>83</v>
      </c>
      <c r="C162" s="35">
        <v>1021135</v>
      </c>
      <c r="D162" s="248">
        <f t="shared" si="734"/>
        <v>-1.95591768074308E-2</v>
      </c>
      <c r="E162" s="35">
        <v>397394</v>
      </c>
      <c r="F162" s="248">
        <f t="shared" si="735"/>
        <v>7.9823055089829342E-3</v>
      </c>
      <c r="G162" s="35">
        <v>320377</v>
      </c>
      <c r="H162" s="248">
        <f t="shared" si="736"/>
        <v>-1.7706468149819687E-2</v>
      </c>
      <c r="I162" s="35">
        <v>137458</v>
      </c>
      <c r="J162" s="248">
        <f t="shared" si="737"/>
        <v>-4.9877655971356294E-2</v>
      </c>
      <c r="K162" s="35">
        <v>174495</v>
      </c>
      <c r="L162" s="248">
        <f t="shared" si="738"/>
        <v>6.8136186675154864E-2</v>
      </c>
      <c r="M162" s="156">
        <v>13416</v>
      </c>
      <c r="N162" s="244">
        <f t="shared" si="739"/>
        <v>-0.10368786745056124</v>
      </c>
      <c r="O162" s="35">
        <v>923177</v>
      </c>
      <c r="P162" s="248">
        <f t="shared" si="740"/>
        <v>4.1922153584756927E-3</v>
      </c>
      <c r="Q162" s="35">
        <v>353047</v>
      </c>
      <c r="R162" s="248">
        <f t="shared" si="741"/>
        <v>2.2796933755917292E-2</v>
      </c>
      <c r="S162" s="35">
        <v>291283</v>
      </c>
      <c r="T162" s="248">
        <f t="shared" si="742"/>
        <v>6.8927612180207376E-3</v>
      </c>
      <c r="U162" s="35">
        <v>131752</v>
      </c>
      <c r="V162" s="248">
        <f t="shared" si="743"/>
        <v>-2.2248608534322867E-2</v>
      </c>
      <c r="W162" s="35">
        <v>155960</v>
      </c>
      <c r="X162" s="248">
        <f t="shared" si="744"/>
        <v>0.14029187260550402</v>
      </c>
      <c r="Y162" s="156">
        <v>11668</v>
      </c>
      <c r="Z162" s="244">
        <f t="shared" si="745"/>
        <v>-3.3065384934117814E-2</v>
      </c>
      <c r="AA162" s="35">
        <v>97959</v>
      </c>
      <c r="AB162" s="248">
        <f t="shared" si="746"/>
        <v>-0.1982599870685775</v>
      </c>
      <c r="AC162" s="35">
        <v>44346</v>
      </c>
      <c r="AD162" s="248">
        <f t="shared" si="747"/>
        <v>-9.6270633788465454E-2</v>
      </c>
      <c r="AE162" s="35">
        <v>29094</v>
      </c>
      <c r="AF162" s="248">
        <f t="shared" si="748"/>
        <v>-0.21075332989718687</v>
      </c>
      <c r="AG162" s="35">
        <v>5706</v>
      </c>
      <c r="AH162" s="248">
        <f t="shared" si="749"/>
        <v>-0.42503022974607019</v>
      </c>
      <c r="AI162" s="35">
        <v>18535</v>
      </c>
      <c r="AJ162" s="248">
        <f t="shared" si="750"/>
        <v>-0.30298586040914566</v>
      </c>
      <c r="AK162" s="156">
        <v>1748</v>
      </c>
      <c r="AL162" s="244">
        <f t="shared" si="751"/>
        <v>-0.39724137931034487</v>
      </c>
      <c r="AM162" s="35">
        <v>222507</v>
      </c>
      <c r="AN162" s="248">
        <f t="shared" si="752"/>
        <v>-2.8468259200880253E-2</v>
      </c>
      <c r="AO162" s="35">
        <v>73076</v>
      </c>
      <c r="AP162" s="248">
        <f t="shared" si="753"/>
        <v>0.17022707619383137</v>
      </c>
      <c r="AQ162" s="35">
        <v>68018</v>
      </c>
      <c r="AR162" s="248">
        <f t="shared" si="754"/>
        <v>-4.6097749105953323E-2</v>
      </c>
      <c r="AS162" s="35">
        <v>58612</v>
      </c>
      <c r="AT162" s="248">
        <f t="shared" si="755"/>
        <v>-6.508007401263316E-2</v>
      </c>
      <c r="AU162" s="35">
        <v>37732</v>
      </c>
      <c r="AV162" s="248">
        <f t="shared" si="756"/>
        <v>0.64567341242149334</v>
      </c>
      <c r="AW162" s="156">
        <v>6017</v>
      </c>
      <c r="AX162" s="244">
        <f t="shared" si="757"/>
        <v>-0.11135725889824255</v>
      </c>
      <c r="AY162" s="35">
        <v>27931</v>
      </c>
      <c r="AZ162" s="248">
        <f t="shared" si="758"/>
        <v>9.0458343093620774E-2</v>
      </c>
      <c r="BA162" s="35">
        <v>16903</v>
      </c>
      <c r="BB162" s="248">
        <f t="shared" si="759"/>
        <v>9.29841577756223E-2</v>
      </c>
      <c r="BC162" s="35">
        <v>6293</v>
      </c>
      <c r="BD162" s="248">
        <f t="shared" si="760"/>
        <v>0.1542553191489362</v>
      </c>
      <c r="BE162" s="35">
        <v>1253</v>
      </c>
      <c r="BF162" s="248">
        <f t="shared" si="761"/>
        <v>-0.13407049067035248</v>
      </c>
      <c r="BG162" s="35">
        <v>2695</v>
      </c>
      <c r="BH162" s="248">
        <f t="shared" si="762"/>
        <v>0.16515348032857768</v>
      </c>
      <c r="BI162" s="156">
        <v>421</v>
      </c>
      <c r="BJ162" s="244">
        <f t="shared" si="763"/>
        <v>-0.4482306684141546</v>
      </c>
      <c r="BK162" s="35">
        <v>24364</v>
      </c>
      <c r="BL162" s="248">
        <f t="shared" si="764"/>
        <v>0.14304480412854792</v>
      </c>
      <c r="BM162" s="35">
        <v>10665</v>
      </c>
      <c r="BN162" s="248">
        <f t="shared" si="765"/>
        <v>-9.6573498003528213E-3</v>
      </c>
      <c r="BO162" s="35">
        <v>2750</v>
      </c>
      <c r="BP162" s="248">
        <f t="shared" si="766"/>
        <v>-0.10743265173644923</v>
      </c>
      <c r="BQ162" s="35">
        <v>6418</v>
      </c>
      <c r="BR162" s="248">
        <f t="shared" si="767"/>
        <v>0.3200329082682023</v>
      </c>
      <c r="BS162" s="35">
        <v>4489</v>
      </c>
      <c r="BT162" s="248">
        <f t="shared" si="768"/>
        <v>0.93741907639188615</v>
      </c>
      <c r="BU162" s="156">
        <v>148</v>
      </c>
      <c r="BV162" s="244">
        <f t="shared" si="769"/>
        <v>-0.56851311953352768</v>
      </c>
      <c r="BW162" s="35">
        <v>262444</v>
      </c>
      <c r="BX162" s="248">
        <f t="shared" si="770"/>
        <v>-1.430964417435987E-2</v>
      </c>
      <c r="BY162" s="35">
        <v>123507</v>
      </c>
      <c r="BZ162" s="248">
        <f t="shared" si="771"/>
        <v>-7.7335106343241811E-2</v>
      </c>
      <c r="CA162" s="35">
        <v>37004</v>
      </c>
      <c r="CB162" s="248">
        <f t="shared" si="772"/>
        <v>3.3313786266789602E-2</v>
      </c>
      <c r="CC162" s="35">
        <v>29229</v>
      </c>
      <c r="CD162" s="248">
        <f t="shared" si="773"/>
        <v>7.6534934256565101E-2</v>
      </c>
      <c r="CE162" s="35">
        <v>71423</v>
      </c>
      <c r="CF162" s="248">
        <f t="shared" si="774"/>
        <v>6.4838834719861627E-2</v>
      </c>
      <c r="CG162" s="156">
        <v>1601</v>
      </c>
      <c r="CH162" s="244">
        <f t="shared" si="775"/>
        <v>-7.1345707656612523E-2</v>
      </c>
      <c r="CI162" s="35">
        <v>37099</v>
      </c>
      <c r="CJ162" s="248">
        <f t="shared" si="776"/>
        <v>-3.5337251027094507E-2</v>
      </c>
      <c r="CK162" s="35">
        <v>12286</v>
      </c>
      <c r="CL162" s="248">
        <f t="shared" si="777"/>
        <v>4.2688619197148503E-2</v>
      </c>
      <c r="CM162" s="35">
        <v>14189</v>
      </c>
      <c r="CN162" s="248">
        <f t="shared" si="778"/>
        <v>-6.7984760903836094E-2</v>
      </c>
      <c r="CO162" s="35">
        <v>4544</v>
      </c>
      <c r="CP162" s="248">
        <f t="shared" si="779"/>
        <v>2.3423423423423406E-2</v>
      </c>
      <c r="CQ162" s="35">
        <v>5136</v>
      </c>
      <c r="CR162" s="248">
        <f t="shared" si="780"/>
        <v>-6.0545088714102802E-2</v>
      </c>
      <c r="CS162" s="156">
        <v>1397</v>
      </c>
      <c r="CT162" s="244">
        <f t="shared" si="781"/>
        <v>-4.5112781954887216E-2</v>
      </c>
      <c r="CU162" s="35">
        <v>24625</v>
      </c>
      <c r="CV162" s="248">
        <f t="shared" si="782"/>
        <v>5.6005832154037538E-2</v>
      </c>
      <c r="CW162" s="35">
        <v>5864</v>
      </c>
      <c r="CX162" s="248">
        <f t="shared" si="783"/>
        <v>8.3117842630217931E-2</v>
      </c>
      <c r="CY162" s="35">
        <v>3597</v>
      </c>
      <c r="CZ162" s="248">
        <f t="shared" si="784"/>
        <v>-4.5382165605095559E-2</v>
      </c>
      <c r="DA162" s="35">
        <v>2426</v>
      </c>
      <c r="DB162" s="248">
        <f t="shared" si="785"/>
        <v>0.10322874033651663</v>
      </c>
      <c r="DC162" s="35">
        <v>12639</v>
      </c>
      <c r="DD162" s="248">
        <f t="shared" si="786"/>
        <v>6.4516129032258007E-2</v>
      </c>
      <c r="DE162" s="156">
        <v>0</v>
      </c>
      <c r="DF162" s="244" t="str">
        <f t="shared" si="787"/>
        <v>-</v>
      </c>
      <c r="DG162" s="35">
        <v>242174</v>
      </c>
      <c r="DH162" s="248">
        <f t="shared" si="788"/>
        <v>7.5315702538053086E-2</v>
      </c>
      <c r="DI162" s="35">
        <v>71391</v>
      </c>
      <c r="DJ162" s="248">
        <f t="shared" si="789"/>
        <v>0.11114396887159539</v>
      </c>
      <c r="DK162" s="35">
        <v>135629</v>
      </c>
      <c r="DL162" s="248">
        <f t="shared" si="790"/>
        <v>4.7279662718329618E-2</v>
      </c>
      <c r="DM162" s="35">
        <v>16064</v>
      </c>
      <c r="DN162" s="248">
        <f t="shared" si="791"/>
        <v>8.5845613086386274E-2</v>
      </c>
      <c r="DO162" s="35">
        <v>15157</v>
      </c>
      <c r="DP162" s="248">
        <f t="shared" si="792"/>
        <v>-6.3284098634200592E-2</v>
      </c>
      <c r="DQ162" s="156">
        <v>1540</v>
      </c>
      <c r="DR162" s="244">
        <f t="shared" si="793"/>
        <v>13</v>
      </c>
      <c r="DS162" s="35">
        <v>49745</v>
      </c>
      <c r="DT162" s="248">
        <f t="shared" si="794"/>
        <v>-7.8454983327158168E-2</v>
      </c>
      <c r="DU162" s="35">
        <v>30954</v>
      </c>
      <c r="DV162" s="248">
        <f t="shared" si="795"/>
        <v>-4.7920767716535417E-2</v>
      </c>
      <c r="DW162" s="35">
        <v>19948</v>
      </c>
      <c r="DX162" s="248">
        <f t="shared" si="796"/>
        <v>-1.5205371248025235E-2</v>
      </c>
      <c r="DY162" s="35">
        <v>9004</v>
      </c>
      <c r="DZ162" s="248">
        <f t="shared" si="797"/>
        <v>-0.27110823281793894</v>
      </c>
      <c r="EA162" s="35">
        <v>5056</v>
      </c>
      <c r="EB162" s="248">
        <f t="shared" si="798"/>
        <v>-0.12872652076512148</v>
      </c>
      <c r="EC162" s="156">
        <v>543</v>
      </c>
      <c r="ED162" s="244">
        <f t="shared" si="799"/>
        <v>-0.27016129032258063</v>
      </c>
    </row>
    <row r="163" spans="1:134" s="17" customFormat="1" ht="15.75" x14ac:dyDescent="0.25">
      <c r="A163" s="242"/>
      <c r="B163" s="249">
        <v>2012</v>
      </c>
      <c r="C163" s="250">
        <f>SUM(C151:C162)</f>
        <v>11767792</v>
      </c>
      <c r="D163" s="251">
        <f>IFERROR(C163/C176-1,"-")</f>
        <v>-1.9377143483792603E-2</v>
      </c>
      <c r="E163" s="250">
        <f>SUM(E151:E162)</f>
        <v>4624507</v>
      </c>
      <c r="F163" s="251">
        <f>IFERROR(E163/E176-1,"-")</f>
        <v>7.3065280639377228E-3</v>
      </c>
      <c r="G163" s="250">
        <f>SUM(G151:G162)</f>
        <v>3262920</v>
      </c>
      <c r="H163" s="251">
        <f>IFERROR(G163/G176-1,"-")</f>
        <v>3.081253418107055E-3</v>
      </c>
      <c r="I163" s="250">
        <f>SUM(I151:I162)</f>
        <v>1724230</v>
      </c>
      <c r="J163" s="251">
        <f>IFERROR(I163/I176-1,"-")</f>
        <v>-8.0126609763761736E-2</v>
      </c>
      <c r="K163" s="250">
        <f>SUM(K151:K162)</f>
        <v>2114664</v>
      </c>
      <c r="L163" s="251">
        <f>IFERROR(K163/K176-1,"-")</f>
        <v>-2.5393568511200781E-2</v>
      </c>
      <c r="M163" s="252">
        <f>SUM(M151:M162)</f>
        <v>205289</v>
      </c>
      <c r="N163" s="253">
        <f>IFERROR(M163/M176-1,"-")</f>
        <v>0.11415701066456818</v>
      </c>
      <c r="O163" s="250">
        <f>SUM(O151:O162)</f>
        <v>10208678</v>
      </c>
      <c r="P163" s="251">
        <f>IFERROR(O163/O176-1,"-")</f>
        <v>-1.0010276473702229E-2</v>
      </c>
      <c r="Q163" s="250">
        <f>SUM(Q151:Q162)</f>
        <v>3952660</v>
      </c>
      <c r="R163" s="251">
        <f>IFERROR(Q163/Q176-1,"-")</f>
        <v>1.4657191953304727E-2</v>
      </c>
      <c r="S163" s="250">
        <f>SUM(S151:S162)</f>
        <v>2818432</v>
      </c>
      <c r="T163" s="251">
        <f>IFERROR(S163/S176-1,"-")</f>
        <v>2.7933726158400063E-3</v>
      </c>
      <c r="U163" s="250">
        <f>SUM(U151:U162)</f>
        <v>1598205</v>
      </c>
      <c r="V163" s="251">
        <f>IFERROR(U163/U176-1,"-")</f>
        <v>-6.8449674756941969E-2</v>
      </c>
      <c r="W163" s="250">
        <f>SUM(W151:W162)</f>
        <v>1798812</v>
      </c>
      <c r="X163" s="251">
        <f>IFERROR(W163/W176-1,"-")</f>
        <v>1.2016632788602655E-2</v>
      </c>
      <c r="Y163" s="252">
        <f>SUM(Y151:Y162)</f>
        <v>150329</v>
      </c>
      <c r="Z163" s="253">
        <f>IFERROR(Y163/Y176-1,"-")</f>
        <v>0.23790740954231793</v>
      </c>
      <c r="AA163" s="250">
        <f>SUM(AA151:AA162)</f>
        <v>1559114</v>
      </c>
      <c r="AB163" s="251">
        <f>IFERROR(AA163/AA176-1,"-")</f>
        <v>-7.6584572212736068E-2</v>
      </c>
      <c r="AC163" s="250">
        <f>SUM(AC151:AC162)</f>
        <v>671845</v>
      </c>
      <c r="AD163" s="251">
        <f>IFERROR(AC163/AC176-1,"-")</f>
        <v>-3.3880927113082104E-2</v>
      </c>
      <c r="AE163" s="250">
        <f>SUM(AE151:AE162)</f>
        <v>444487</v>
      </c>
      <c r="AF163" s="251">
        <f>IFERROR(AE163/AE176-1,"-")</f>
        <v>4.9037118091508347E-3</v>
      </c>
      <c r="AG163" s="250">
        <f>SUM(AG151:AG162)</f>
        <v>126023</v>
      </c>
      <c r="AH163" s="251">
        <f>IFERROR(AG163/AG176-1,"-")</f>
        <v>-0.20631931629960387</v>
      </c>
      <c r="AI163" s="250">
        <f>SUM(AI151:AI162)</f>
        <v>315852</v>
      </c>
      <c r="AJ163" s="251">
        <f>IFERROR(AI163/AI176-1,"-")</f>
        <v>-0.19489589918228345</v>
      </c>
      <c r="AK163" s="252">
        <f>SUM(AK151:AK162)</f>
        <v>54960</v>
      </c>
      <c r="AL163" s="253">
        <f>IFERROR(AK163/AK176-1,"-")</f>
        <v>-0.12502189037301192</v>
      </c>
      <c r="AM163" s="250">
        <f>SUM(AM151:AM162)</f>
        <v>2576362</v>
      </c>
      <c r="AN163" s="251">
        <f>IFERROR(AM163/AM176-1,"-")</f>
        <v>3.9744162783112991E-3</v>
      </c>
      <c r="AO163" s="250">
        <f>SUM(AO151:AO162)</f>
        <v>703260</v>
      </c>
      <c r="AP163" s="251">
        <f>IFERROR(AO163/AO176-1,"-")</f>
        <v>0.12531682838782365</v>
      </c>
      <c r="AQ163" s="250">
        <f>SUM(AQ151:AQ162)</f>
        <v>766967</v>
      </c>
      <c r="AR163" s="251">
        <f>IFERROR(AQ163/AQ176-1,"-")</f>
        <v>3.1686375369748276E-2</v>
      </c>
      <c r="AS163" s="250">
        <f>SUM(AS151:AS162)</f>
        <v>784657</v>
      </c>
      <c r="AT163" s="251">
        <f>IFERROR(AS163/AS176-1,"-")</f>
        <v>-1.693120897652256E-2</v>
      </c>
      <c r="AU163" s="250">
        <f>SUM(AU151:AU162)</f>
        <v>327810</v>
      </c>
      <c r="AV163" s="251">
        <f>IFERROR(AU163/AU176-1,"-")</f>
        <v>4.1926902062494609E-2</v>
      </c>
      <c r="AW163" s="252">
        <f>SUM(AW151:AW162)</f>
        <v>83246</v>
      </c>
      <c r="AX163" s="253">
        <f>IFERROR(AW163/AW176-1,"-")</f>
        <v>0.2801365544603176</v>
      </c>
      <c r="AY163" s="250">
        <f>SUM(AY151:AY162)</f>
        <v>303684</v>
      </c>
      <c r="AZ163" s="251">
        <f>IFERROR(AY163/AY176-1,"-")</f>
        <v>-2.3301139488436262E-2</v>
      </c>
      <c r="BA163" s="250">
        <f>SUM(BA151:BA162)</f>
        <v>166381</v>
      </c>
      <c r="BB163" s="251">
        <f>IFERROR(BA163/BA176-1,"-")</f>
        <v>-9.1473763823793908E-3</v>
      </c>
      <c r="BC163" s="250">
        <f>SUM(BC151:BC162)</f>
        <v>84894</v>
      </c>
      <c r="BD163" s="251">
        <f>IFERROR(BC163/BC176-1,"-")</f>
        <v>-8.6530040287265964E-3</v>
      </c>
      <c r="BE163" s="250">
        <f>SUM(BE151:BE162)</f>
        <v>15924</v>
      </c>
      <c r="BF163" s="251">
        <f>IFERROR(BE163/BE176-1,"-")</f>
        <v>-0.12974095529566076</v>
      </c>
      <c r="BG163" s="250">
        <f>SUM(BG151:BG162)</f>
        <v>29310</v>
      </c>
      <c r="BH163" s="251">
        <f>IFERROR(BG163/BG176-1,"-")</f>
        <v>-8.8902704382965547E-2</v>
      </c>
      <c r="BI163" s="252">
        <f>SUM(BI151:BI162)</f>
        <v>5278</v>
      </c>
      <c r="BJ163" s="253">
        <f>IFERROR(BI163/BI176-1,"-")</f>
        <v>-0.11945278611945276</v>
      </c>
      <c r="BK163" s="250">
        <f>SUM(BK151:BK162)</f>
        <v>314345</v>
      </c>
      <c r="BL163" s="251">
        <f>IFERROR(BK163/BK176-1,"-")</f>
        <v>6.3100508307771364E-2</v>
      </c>
      <c r="BM163" s="250">
        <f>SUM(BM151:BM162)</f>
        <v>147697</v>
      </c>
      <c r="BN163" s="251">
        <f>IFERROR(BM163/BM176-1,"-")</f>
        <v>-4.8760852203931226E-2</v>
      </c>
      <c r="BO163" s="250">
        <f>SUM(BO151:BO162)</f>
        <v>38248</v>
      </c>
      <c r="BP163" s="251">
        <f>IFERROR(BO163/BO176-1,"-")</f>
        <v>6.930582347843095E-2</v>
      </c>
      <c r="BQ163" s="250">
        <f>SUM(BQ151:BQ162)</f>
        <v>80888</v>
      </c>
      <c r="BR163" s="251">
        <f>IFERROR(BQ163/BQ176-1,"-")</f>
        <v>-5.324577907305561E-3</v>
      </c>
      <c r="BS163" s="250">
        <f>SUM(BS151:BS162)</f>
        <v>47716</v>
      </c>
      <c r="BT163" s="251">
        <f>IFERROR(BS163/BS176-1,"-")</f>
        <v>0.90909818356405547</v>
      </c>
      <c r="BU163" s="252">
        <f>SUM(BU151:BU162)</f>
        <v>3160</v>
      </c>
      <c r="BV163" s="253">
        <f>IFERROR(BU163/BU176-1,"-")</f>
        <v>-0.20742412841735636</v>
      </c>
      <c r="BW163" s="250">
        <f>SUM(BW151:BW162)</f>
        <v>3466987</v>
      </c>
      <c r="BX163" s="251">
        <f>IFERROR(BW163/BW176-1,"-")</f>
        <v>-1.5017698212450692E-2</v>
      </c>
      <c r="BY163" s="250">
        <f>SUM(BY151:BY162)</f>
        <v>1680556</v>
      </c>
      <c r="BZ163" s="251">
        <f>IFERROR(BY163/BY176-1,"-")</f>
        <v>-8.3355232413651059E-4</v>
      </c>
      <c r="CA163" s="250">
        <f>SUM(CA151:CA162)</f>
        <v>522885</v>
      </c>
      <c r="CB163" s="251">
        <f>IFERROR(CA163/CA176-1,"-")</f>
        <v>-1.9016136324835231E-2</v>
      </c>
      <c r="CC163" s="250">
        <f>SUM(CC151:CC162)</f>
        <v>331809</v>
      </c>
      <c r="CD163" s="251">
        <f>IFERROR(CC163/CC176-1,"-")</f>
        <v>-0.1527639114792525</v>
      </c>
      <c r="CE163" s="250">
        <f>SUM(CE151:CE162)</f>
        <v>906675</v>
      </c>
      <c r="CF163" s="251">
        <f>IFERROR(CE163/CE176-1,"-")</f>
        <v>1.6301399344491596E-2</v>
      </c>
      <c r="CG163" s="252">
        <f>SUM(CG151:CG162)</f>
        <v>25690</v>
      </c>
      <c r="CH163" s="253">
        <f>IFERROR(CG163/CG176-1,"-")</f>
        <v>0.47550399172936642</v>
      </c>
      <c r="CI163" s="250">
        <f>SUM(CI151:CI162)</f>
        <v>461212</v>
      </c>
      <c r="CJ163" s="251">
        <f>IFERROR(CI163/CI176-1,"-")</f>
        <v>8.8898999886251051E-3</v>
      </c>
      <c r="CK163" s="250">
        <f>SUM(CK151:CK162)</f>
        <v>145043</v>
      </c>
      <c r="CL163" s="251">
        <f>IFERROR(CK163/CK176-1,"-")</f>
        <v>2.1515902752345273E-2</v>
      </c>
      <c r="CM163" s="250">
        <f>SUM(CM151:CM162)</f>
        <v>192187</v>
      </c>
      <c r="CN163" s="251">
        <f>IFERROR(CM163/CM176-1,"-")</f>
        <v>5.7239197402303432E-5</v>
      </c>
      <c r="CO163" s="250">
        <f>SUM(CO151:CO162)</f>
        <v>47015</v>
      </c>
      <c r="CP163" s="251">
        <f>IFERROR(CO163/CO176-1,"-")</f>
        <v>2.1199417884836702E-2</v>
      </c>
      <c r="CQ163" s="250">
        <f>SUM(CQ151:CQ162)</f>
        <v>61589</v>
      </c>
      <c r="CR163" s="251">
        <f>IFERROR(CQ163/CQ176-1,"-")</f>
        <v>-3.1722910091446233E-3</v>
      </c>
      <c r="CS163" s="252">
        <f>SUM(CS151:CS162)</f>
        <v>16328</v>
      </c>
      <c r="CT163" s="253">
        <f>IFERROR(CS163/CS176-1,"-")</f>
        <v>-1.5287714792392437E-3</v>
      </c>
      <c r="CU163" s="250">
        <f>SUM(CU151:CU162)</f>
        <v>368158</v>
      </c>
      <c r="CV163" s="251">
        <f>IFERROR(CU163/CU176-1,"-")</f>
        <v>-5.7785671692212381E-2</v>
      </c>
      <c r="CW163" s="250">
        <f>SUM(CW151:CW162)</f>
        <v>87957</v>
      </c>
      <c r="CX163" s="251">
        <f>IFERROR(CW163/CW176-1,"-")</f>
        <v>-1.2262911430785284E-2</v>
      </c>
      <c r="CY163" s="250">
        <f>SUM(CY151:CY162)</f>
        <v>56985</v>
      </c>
      <c r="CZ163" s="251">
        <f>IFERROR(CY163/CY176-1,"-")</f>
        <v>-3.3316934977692614E-2</v>
      </c>
      <c r="DA163" s="250">
        <f>SUM(DA151:DA162)</f>
        <v>25805</v>
      </c>
      <c r="DB163" s="251">
        <f>IFERROR(DA163/DA176-1,"-")</f>
        <v>-0.36702806122448983</v>
      </c>
      <c r="DC163" s="250">
        <f>SUM(DC151:DC162)</f>
        <v>197262</v>
      </c>
      <c r="DD163" s="251">
        <f>IFERROR(DC163/DC176-1,"-")</f>
        <v>-2.484576445463893E-2</v>
      </c>
      <c r="DE163" s="252">
        <f>SUM(DE151:DE162)</f>
        <v>85</v>
      </c>
      <c r="DF163" s="253">
        <f>IFERROR(DE163/DE176-1,"-")</f>
        <v>-0.81601731601731609</v>
      </c>
      <c r="DG163" s="250">
        <f>SUM(DG151:DG162)</f>
        <v>1508125</v>
      </c>
      <c r="DH163" s="251">
        <f>IFERROR(DG163/DG176-1,"-")</f>
        <v>1.1980371355277075E-2</v>
      </c>
      <c r="DI163" s="250">
        <f>SUM(DI151:DI162)</f>
        <v>475984</v>
      </c>
      <c r="DJ163" s="251">
        <f>IFERROR(DI163/DI176-1,"-")</f>
        <v>2.5376774004532532E-2</v>
      </c>
      <c r="DK163" s="250">
        <f>SUM(DK151:DK162)</f>
        <v>821843</v>
      </c>
      <c r="DL163" s="251">
        <f>IFERROR(DK163/DK176-1,"-")</f>
        <v>2.3363799372416283E-2</v>
      </c>
      <c r="DM163" s="250">
        <f>SUM(DM151:DM162)</f>
        <v>102124</v>
      </c>
      <c r="DN163" s="251">
        <f>IFERROR(DM163/DM176-1,"-")</f>
        <v>1.7460224040177774E-3</v>
      </c>
      <c r="DO163" s="250">
        <f>SUM(DO151:DO162)</f>
        <v>99562</v>
      </c>
      <c r="DP163" s="251">
        <f>IFERROR(DO163/DO176-1,"-")</f>
        <v>-0.17530606497357648</v>
      </c>
      <c r="DQ163" s="252">
        <f>SUM(DQ151:DQ162)</f>
        <v>5219</v>
      </c>
      <c r="DR163" s="253">
        <f>IFERROR(DQ163/DQ176-1,"-")</f>
        <v>2.3284438775510203</v>
      </c>
      <c r="DS163" s="250">
        <f>SUM(DS151:DS162)</f>
        <v>730086</v>
      </c>
      <c r="DT163" s="251">
        <f>IFERROR(DS163/DS176-1,"-")</f>
        <v>-9.8488095173513424E-3</v>
      </c>
      <c r="DU163" s="250">
        <f>SUM(DU151:DU162)</f>
        <v>436123</v>
      </c>
      <c r="DV163" s="251">
        <f>IFERROR(DU163/DU176-1,"-")</f>
        <v>8.0259030287521682E-5</v>
      </c>
      <c r="DW163" s="250">
        <f>SUM(DW151:DW162)</f>
        <v>283357</v>
      </c>
      <c r="DX163" s="251">
        <f>IFERROR(DW163/DW176-1,"-")</f>
        <v>-5.9489511417950114E-2</v>
      </c>
      <c r="DY163" s="250">
        <f>SUM(DY151:DY162)</f>
        <v>145942</v>
      </c>
      <c r="DZ163" s="251">
        <f>IFERROR(DY163/DY176-1,"-")</f>
        <v>6.1634769179856885E-3</v>
      </c>
      <c r="EA163" s="250">
        <f>SUM(EA151:EA162)</f>
        <v>91645</v>
      </c>
      <c r="EB163" s="251">
        <f>IFERROR(EA163/EA176-1,"-")</f>
        <v>7.476251905711262E-2</v>
      </c>
      <c r="EC163" s="252">
        <f>SUM(EC151:EC162)</f>
        <v>9780</v>
      </c>
      <c r="ED163" s="253">
        <f>IFERROR(EC163/EC176-1,"-")</f>
        <v>6.7103109656301063E-2</v>
      </c>
    </row>
    <row r="164" spans="1:134" s="17" customFormat="1" outlineLevel="1" x14ac:dyDescent="0.25">
      <c r="A164" s="242"/>
      <c r="B164" s="34" t="s">
        <v>61</v>
      </c>
      <c r="C164" s="35">
        <v>983474</v>
      </c>
      <c r="D164" s="248">
        <f>IFERROR(C164/C177-1,"-")</f>
        <v>0.10008646561453793</v>
      </c>
      <c r="E164" s="35">
        <v>368841</v>
      </c>
      <c r="F164" s="248">
        <f>IFERROR(E164/E177-1,"-")</f>
        <v>5.6863115909637996E-2</v>
      </c>
      <c r="G164" s="35">
        <v>313524</v>
      </c>
      <c r="H164" s="248">
        <f>IFERROR(G164/G177-1,"-")</f>
        <v>7.4238411276755345E-2</v>
      </c>
      <c r="I164" s="35">
        <v>128900</v>
      </c>
      <c r="J164" s="248">
        <f>IFERROR(I164/I177-1,"-")</f>
        <v>0.32940048060560434</v>
      </c>
      <c r="K164" s="35">
        <v>158080</v>
      </c>
      <c r="L164" s="248">
        <f>IFERROR(K164/K177-1,"-")</f>
        <v>0.11467595563296351</v>
      </c>
      <c r="M164" s="156">
        <v>16055</v>
      </c>
      <c r="N164" s="244">
        <f>IFERROR(M164/M177-1,"-")</f>
        <v>1.934598102845797E-3</v>
      </c>
      <c r="O164" s="35">
        <v>864933</v>
      </c>
      <c r="P164" s="248">
        <f>IFERROR(O164/O177-1,"-")</f>
        <v>9.0283747841322981E-2</v>
      </c>
      <c r="Q164" s="35">
        <v>319987</v>
      </c>
      <c r="R164" s="248">
        <f>IFERROR(Q164/Q177-1,"-")</f>
        <v>6.4448310618635984E-2</v>
      </c>
      <c r="S164" s="35">
        <v>277356</v>
      </c>
      <c r="T164" s="248">
        <f>IFERROR(S164/S177-1,"-")</f>
        <v>4.1931824158320641E-2</v>
      </c>
      <c r="U164" s="35">
        <v>121321</v>
      </c>
      <c r="V164" s="248">
        <f>IFERROR(U164/U177-1,"-")</f>
        <v>0.34109701096568812</v>
      </c>
      <c r="W164" s="35">
        <v>133394</v>
      </c>
      <c r="X164" s="248">
        <f>IFERROR(W164/W177-1,"-")</f>
        <v>8.8823951939401846E-2</v>
      </c>
      <c r="Y164" s="156">
        <v>12024</v>
      </c>
      <c r="Z164" s="244">
        <f>IFERROR(Y164/Y177-1,"-")</f>
        <v>-5.7015136067759431E-2</v>
      </c>
      <c r="AA164" s="35">
        <v>118542</v>
      </c>
      <c r="AB164" s="248">
        <f>IFERROR(AA164/AA177-1,"-")</f>
        <v>0.17732003813761321</v>
      </c>
      <c r="AC164" s="35">
        <v>48854</v>
      </c>
      <c r="AD164" s="248">
        <f>IFERROR(AC164/AC177-1,"-")</f>
        <v>9.7348242151169551E-3</v>
      </c>
      <c r="AE164" s="35">
        <v>36168</v>
      </c>
      <c r="AF164" s="248">
        <f>IFERROR(AE164/AE177-1,"-")</f>
        <v>0.40934419202743255</v>
      </c>
      <c r="AG164" s="35">
        <v>7579</v>
      </c>
      <c r="AH164" s="248">
        <f>IFERROR(AG164/AG177-1,"-")</f>
        <v>0.16653840233954131</v>
      </c>
      <c r="AI164" s="35">
        <v>24687</v>
      </c>
      <c r="AJ164" s="248">
        <f>IFERROR(AI164/AI177-1,"-")</f>
        <v>0.27878787878787881</v>
      </c>
      <c r="AK164" s="156">
        <v>4030</v>
      </c>
      <c r="AL164" s="244">
        <f>IFERROR(AK164/AK177-1,"-")</f>
        <v>0.23128628169874732</v>
      </c>
      <c r="AM164" s="35">
        <v>231130</v>
      </c>
      <c r="AN164" s="248">
        <f>IFERROR(AM164/AM177-1,"-")</f>
        <v>9.7618889321568592E-2</v>
      </c>
      <c r="AO164" s="35">
        <v>60917</v>
      </c>
      <c r="AP164" s="248">
        <f>IFERROR(AO164/AO177-1,"-")</f>
        <v>7.4563415064385241E-2</v>
      </c>
      <c r="AQ164" s="35">
        <v>72364</v>
      </c>
      <c r="AR164" s="248">
        <f>IFERROR(AQ164/AQ177-1,"-")</f>
        <v>-6.4702080909913362E-2</v>
      </c>
      <c r="AS164" s="35">
        <v>62782</v>
      </c>
      <c r="AT164" s="248">
        <f>IFERROR(AS164/AS177-1,"-")</f>
        <v>0.43256132344552189</v>
      </c>
      <c r="AU164" s="35">
        <v>27852</v>
      </c>
      <c r="AV164" s="248">
        <f>IFERROR(AU164/AU177-1,"-")</f>
        <v>0.10187126636863542</v>
      </c>
      <c r="AW164" s="156">
        <v>6077</v>
      </c>
      <c r="AX164" s="244">
        <f>IFERROR(AW164/AW177-1,"-")</f>
        <v>-7.065300504664318E-2</v>
      </c>
      <c r="AY164" s="35">
        <v>27493</v>
      </c>
      <c r="AZ164" s="248">
        <f>IFERROR(AY164/AY177-1,"-")</f>
        <v>0.3023068542466012</v>
      </c>
      <c r="BA164" s="35">
        <v>15607</v>
      </c>
      <c r="BB164" s="248">
        <f>IFERROR(BA164/BA177-1,"-")</f>
        <v>0.11749964198768437</v>
      </c>
      <c r="BC164" s="35">
        <v>6925</v>
      </c>
      <c r="BD164" s="248">
        <f>IFERROR(BC164/BC177-1,"-")</f>
        <v>0.72822560519091595</v>
      </c>
      <c r="BE164" s="35">
        <v>1527</v>
      </c>
      <c r="BF164" s="248">
        <f>IFERROR(BE164/BE177-1,"-")</f>
        <v>1.5449999999999999</v>
      </c>
      <c r="BG164" s="35">
        <v>2726</v>
      </c>
      <c r="BH164" s="248">
        <f>IFERROR(BG164/BG177-1,"-")</f>
        <v>0.49206349206349209</v>
      </c>
      <c r="BI164" s="156">
        <v>695</v>
      </c>
      <c r="BJ164" s="244">
        <f>IFERROR(BI164/BI177-1,"-")</f>
        <v>0.17200674536256333</v>
      </c>
      <c r="BK164" s="35">
        <v>17576</v>
      </c>
      <c r="BL164" s="248">
        <f>IFERROR(BK164/BK177-1,"-")</f>
        <v>0.17329773030707618</v>
      </c>
      <c r="BM164" s="35">
        <v>9915</v>
      </c>
      <c r="BN164" s="248">
        <f>IFERROR(BM164/BM177-1,"-")</f>
        <v>0.12670454545454546</v>
      </c>
      <c r="BO164" s="35">
        <v>2385</v>
      </c>
      <c r="BP164" s="248">
        <f>IFERROR(BO164/BO177-1,"-")</f>
        <v>0.1335551330798479</v>
      </c>
      <c r="BQ164" s="35">
        <v>3611</v>
      </c>
      <c r="BR164" s="248">
        <f>IFERROR(BQ164/BQ177-1,"-")</f>
        <v>0.24089347079037804</v>
      </c>
      <c r="BS164" s="35">
        <v>1138</v>
      </c>
      <c r="BT164" s="248">
        <f>IFERROR(BS164/BS177-1,"-")</f>
        <v>0.34834123222748814</v>
      </c>
      <c r="BU164" s="156">
        <v>340</v>
      </c>
      <c r="BV164" s="244">
        <f>IFERROR(BU164/BU177-1,"-")</f>
        <v>0.84782608695652173</v>
      </c>
      <c r="BW164" s="35">
        <v>233497</v>
      </c>
      <c r="BX164" s="248">
        <f>IFERROR(BW164/BW177-1,"-")</f>
        <v>9.1990253803308386E-2</v>
      </c>
      <c r="BY164" s="35">
        <v>106811</v>
      </c>
      <c r="BZ164" s="248">
        <f>IFERROR(BY164/BY177-1,"-")</f>
        <v>-2.5775969791220099E-2</v>
      </c>
      <c r="CA164" s="35">
        <v>36944</v>
      </c>
      <c r="CB164" s="248">
        <f>IFERROR(CA164/CA177-1,"-")</f>
        <v>0.26222282961495091</v>
      </c>
      <c r="CC164" s="35">
        <v>23590</v>
      </c>
      <c r="CD164" s="248">
        <f>IFERROR(CC164/CC177-1,"-")</f>
        <v>0.25981308411214954</v>
      </c>
      <c r="CE164" s="35">
        <v>63153</v>
      </c>
      <c r="CF164" s="248">
        <f>IFERROR(CE164/CE177-1,"-")</f>
        <v>0.1842815887184488</v>
      </c>
      <c r="CG164" s="156">
        <v>2073</v>
      </c>
      <c r="CH164" s="244">
        <f>IFERROR(CG164/CG177-1,"-")</f>
        <v>-1.8930430667297715E-2</v>
      </c>
      <c r="CI164" s="35">
        <v>31107</v>
      </c>
      <c r="CJ164" s="248">
        <f>IFERROR(CI164/CI177-1,"-")</f>
        <v>5.204951298701288E-2</v>
      </c>
      <c r="CK164" s="35">
        <v>9347</v>
      </c>
      <c r="CL164" s="248">
        <f>IFERROR(CK164/CK177-1,"-")</f>
        <v>0.12128119001919391</v>
      </c>
      <c r="CM164" s="35">
        <v>13876</v>
      </c>
      <c r="CN164" s="248">
        <f>IFERROR(CM164/CM177-1,"-")</f>
        <v>-7.6521490381177282E-3</v>
      </c>
      <c r="CO164" s="35">
        <v>3265</v>
      </c>
      <c r="CP164" s="248">
        <f>IFERROR(CO164/CO177-1,"-")</f>
        <v>0.22147399925177713</v>
      </c>
      <c r="CQ164" s="35">
        <v>3041</v>
      </c>
      <c r="CR164" s="248">
        <f>IFERROR(CQ164/CQ177-1,"-")</f>
        <v>-4.6708463949843293E-2</v>
      </c>
      <c r="CS164" s="156">
        <v>1563</v>
      </c>
      <c r="CT164" s="244">
        <f>IFERROR(CS164/CS177-1,"-")</f>
        <v>7.4965612104539225E-2</v>
      </c>
      <c r="CU164" s="35">
        <v>27631</v>
      </c>
      <c r="CV164" s="248">
        <f>IFERROR(CU164/CU177-1,"-")</f>
        <v>-5.6253842475578963E-2</v>
      </c>
      <c r="CW164" s="35">
        <v>6179</v>
      </c>
      <c r="CX164" s="248">
        <f>IFERROR(CW164/CW177-1,"-")</f>
        <v>-0.15552822194888616</v>
      </c>
      <c r="CY164" s="35">
        <v>4039</v>
      </c>
      <c r="CZ164" s="248">
        <f>IFERROR(CY164/CY177-1,"-")</f>
        <v>-0.15342695451687283</v>
      </c>
      <c r="DA164" s="35">
        <v>3217</v>
      </c>
      <c r="DB164" s="248">
        <f>IFERROR(DA164/DA177-1,"-")</f>
        <v>0.76855415063221555</v>
      </c>
      <c r="DC164" s="35">
        <v>14203</v>
      </c>
      <c r="DD164" s="248">
        <f>IFERROR(DC164/DC177-1,"-")</f>
        <v>-6.6758656941980465E-2</v>
      </c>
      <c r="DE164" s="156">
        <v>0</v>
      </c>
      <c r="DF164" s="244">
        <f>IFERROR(DE164/DE177-1,"-")</f>
        <v>-1</v>
      </c>
      <c r="DG164" s="35">
        <v>205592</v>
      </c>
      <c r="DH164" s="248">
        <f>IFERROR(DG164/DG177-1,"-")</f>
        <v>5.7153288049486495E-2</v>
      </c>
      <c r="DI164" s="35">
        <v>67652</v>
      </c>
      <c r="DJ164" s="248">
        <f>IFERROR(DI164/DI177-1,"-")</f>
        <v>0.24319159101767807</v>
      </c>
      <c r="DK164" s="35">
        <v>111089</v>
      </c>
      <c r="DL164" s="248">
        <f>IFERROR(DK164/DK177-1,"-")</f>
        <v>3.4686780181563126E-3</v>
      </c>
      <c r="DM164" s="35">
        <v>12452</v>
      </c>
      <c r="DN164" s="248">
        <f>IFERROR(DM164/DM177-1,"-")</f>
        <v>-2.4034609838167187E-3</v>
      </c>
      <c r="DO164" s="35">
        <v>14068</v>
      </c>
      <c r="DP164" s="248">
        <f>IFERROR(DO164/DO177-1,"-")</f>
        <v>-0.16202049082678105</v>
      </c>
      <c r="DQ164" s="156">
        <v>211</v>
      </c>
      <c r="DR164" s="244">
        <f>IFERROR(DQ164/DQ177-1,"-")</f>
        <v>-0.65522875816993464</v>
      </c>
      <c r="DS164" s="35">
        <v>49224</v>
      </c>
      <c r="DT164" s="248">
        <f>IFERROR(DS164/DS177-1,"-")</f>
        <v>-1.0035597208535307E-2</v>
      </c>
      <c r="DU164" s="35">
        <v>28894</v>
      </c>
      <c r="DV164" s="248">
        <f>IFERROR(DU164/DU177-1,"-")</f>
        <v>-5.6090947698539728E-2</v>
      </c>
      <c r="DW164" s="35">
        <v>23902</v>
      </c>
      <c r="DX164" s="248">
        <f>IFERROR(DW164/DW177-1,"-")</f>
        <v>0.24905936454849509</v>
      </c>
      <c r="DY164" s="35">
        <v>7322</v>
      </c>
      <c r="DZ164" s="248">
        <f>IFERROR(DY164/DY177-1,"-")</f>
        <v>0.25742744289884945</v>
      </c>
      <c r="EA164" s="35">
        <v>5109</v>
      </c>
      <c r="EB164" s="248">
        <f>IFERROR(EA164/EA177-1,"-")</f>
        <v>1.4294222751637831E-2</v>
      </c>
      <c r="EC164" s="156">
        <v>1037</v>
      </c>
      <c r="ED164" s="244">
        <f>IFERROR(EC164/EC177-1,"-")</f>
        <v>2.8769841269841168E-2</v>
      </c>
    </row>
    <row r="165" spans="1:134" s="17" customFormat="1" outlineLevel="1" x14ac:dyDescent="0.25">
      <c r="A165" s="242"/>
      <c r="B165" s="34" t="s">
        <v>63</v>
      </c>
      <c r="C165" s="35">
        <v>1016023</v>
      </c>
      <c r="D165" s="248">
        <f>IFERROR(C165/C178-1,"-")</f>
        <v>0.14851318386420731</v>
      </c>
      <c r="E165" s="35">
        <v>386825</v>
      </c>
      <c r="F165" s="248">
        <f>IFERROR(E165/E178-1,"-")</f>
        <v>0.12689576013936721</v>
      </c>
      <c r="G165" s="35">
        <v>295123</v>
      </c>
      <c r="H165" s="248">
        <f>IFERROR(G165/G178-1,"-")</f>
        <v>4.9441894039876422E-2</v>
      </c>
      <c r="I165" s="35">
        <v>158517</v>
      </c>
      <c r="J165" s="248">
        <f>IFERROR(I165/I178-1,"-")</f>
        <v>0.5788074061532027</v>
      </c>
      <c r="K165" s="35">
        <v>168864</v>
      </c>
      <c r="L165" s="248">
        <f>IFERROR(K165/K178-1,"-")</f>
        <v>9.2157940691394824E-2</v>
      </c>
      <c r="M165" s="156">
        <v>17263</v>
      </c>
      <c r="N165" s="244">
        <f>IFERROR(M165/M178-1,"-")</f>
        <v>-0.18876879699248117</v>
      </c>
      <c r="O165" s="35">
        <v>920182</v>
      </c>
      <c r="P165" s="248">
        <f>IFERROR(O165/O178-1,"-")</f>
        <v>0.18723969757180092</v>
      </c>
      <c r="Q165" s="35">
        <v>342148</v>
      </c>
      <c r="R165" s="248">
        <f>IFERROR(Q165/Q178-1,"-")</f>
        <v>0.15691379648477399</v>
      </c>
      <c r="S165" s="35">
        <v>272269</v>
      </c>
      <c r="T165" s="248">
        <f>IFERROR(S165/S178-1,"-")</f>
        <v>0.10884899528390246</v>
      </c>
      <c r="U165" s="35">
        <v>151277</v>
      </c>
      <c r="V165" s="248">
        <f>IFERROR(U165/U178-1,"-")</f>
        <v>0.62682682897977182</v>
      </c>
      <c r="W165" s="35">
        <v>145447</v>
      </c>
      <c r="X165" s="248">
        <f>IFERROR(W165/W178-1,"-")</f>
        <v>9.6538049788151614E-2</v>
      </c>
      <c r="Y165" s="156">
        <v>14355</v>
      </c>
      <c r="Z165" s="244">
        <f>IFERROR(Y165/Y178-1,"-")</f>
        <v>-0.17228853139595224</v>
      </c>
      <c r="AA165" s="35">
        <v>95842</v>
      </c>
      <c r="AB165" s="248">
        <f>IFERROR(AA165/AA178-1,"-")</f>
        <v>-0.1253935373187447</v>
      </c>
      <c r="AC165" s="35">
        <v>44677</v>
      </c>
      <c r="AD165" s="248">
        <f>IFERROR(AC165/AC178-1,"-")</f>
        <v>-5.9906573520747464E-2</v>
      </c>
      <c r="AE165" s="35">
        <v>22854</v>
      </c>
      <c r="AF165" s="248">
        <f>IFERROR(AE165/AE178-1,"-")</f>
        <v>-0.35943718818319415</v>
      </c>
      <c r="AG165" s="35">
        <v>7240</v>
      </c>
      <c r="AH165" s="248">
        <f>IFERROR(AG165/AG178-1,"-")</f>
        <v>-2.3600809170600145E-2</v>
      </c>
      <c r="AI165" s="35">
        <v>23417</v>
      </c>
      <c r="AJ165" s="248">
        <f>IFERROR(AI165/AI178-1,"-")</f>
        <v>6.5717016338233236E-2</v>
      </c>
      <c r="AK165" s="156">
        <v>2907</v>
      </c>
      <c r="AL165" s="244">
        <f>IFERROR(AK165/AK178-1,"-")</f>
        <v>-0.26143292682926833</v>
      </c>
      <c r="AM165" s="35">
        <v>216780</v>
      </c>
      <c r="AN165" s="248">
        <f>IFERROR(AM165/AM178-1,"-")</f>
        <v>0.14113355336923394</v>
      </c>
      <c r="AO165" s="35">
        <v>51188</v>
      </c>
      <c r="AP165" s="248">
        <f>IFERROR(AO165/AO178-1,"-")</f>
        <v>-2.7639002336492968E-2</v>
      </c>
      <c r="AQ165" s="35">
        <v>60244</v>
      </c>
      <c r="AR165" s="248">
        <f>IFERROR(AQ165/AQ178-1,"-")</f>
        <v>-6.5810693462349579E-2</v>
      </c>
      <c r="AS165" s="35">
        <v>72514</v>
      </c>
      <c r="AT165" s="248">
        <f>IFERROR(AS165/AS178-1,"-")</f>
        <v>0.6958768914146729</v>
      </c>
      <c r="AU165" s="35">
        <v>24437</v>
      </c>
      <c r="AV165" s="248">
        <f>IFERROR(AU165/AU178-1,"-")</f>
        <v>3.13581497425508E-2</v>
      </c>
      <c r="AW165" s="156">
        <v>6316</v>
      </c>
      <c r="AX165" s="244">
        <f>IFERROR(AW165/AW178-1,"-")</f>
        <v>-0.29311695579182984</v>
      </c>
      <c r="AY165" s="35">
        <v>25034</v>
      </c>
      <c r="AZ165" s="248">
        <f>IFERROR(AY165/AY178-1,"-")</f>
        <v>0.16513078283533456</v>
      </c>
      <c r="BA165" s="35">
        <v>14435</v>
      </c>
      <c r="BB165" s="248">
        <f>IFERROR(BA165/BA178-1,"-")</f>
        <v>0.10115188038751999</v>
      </c>
      <c r="BC165" s="35">
        <v>6646</v>
      </c>
      <c r="BD165" s="248">
        <f>IFERROR(BC165/BC178-1,"-")</f>
        <v>0.19920606279321551</v>
      </c>
      <c r="BE165" s="35">
        <v>1344</v>
      </c>
      <c r="BF165" s="248">
        <f>IFERROR(BE165/BE178-1,"-")</f>
        <v>1.5121495327102803</v>
      </c>
      <c r="BG165" s="35">
        <v>2070</v>
      </c>
      <c r="BH165" s="248">
        <f>IFERROR(BG165/BG178-1,"-")</f>
        <v>0.18421052631578938</v>
      </c>
      <c r="BI165" s="156">
        <v>403</v>
      </c>
      <c r="BJ165" s="244">
        <f>IFERROR(BI165/BI178-1,"-")</f>
        <v>-0.3382594417077176</v>
      </c>
      <c r="BK165" s="35">
        <v>28498</v>
      </c>
      <c r="BL165" s="248">
        <f>IFERROR(BK165/BK178-1,"-")</f>
        <v>0.55488869489305981</v>
      </c>
      <c r="BM165" s="35">
        <v>15367</v>
      </c>
      <c r="BN165" s="248">
        <f>IFERROR(BM165/BM178-1,"-")</f>
        <v>0.64142277291177097</v>
      </c>
      <c r="BO165" s="35">
        <v>3237</v>
      </c>
      <c r="BP165" s="248">
        <f>IFERROR(BO165/BO178-1,"-")</f>
        <v>0.2875894988066825</v>
      </c>
      <c r="BQ165" s="35">
        <v>7638</v>
      </c>
      <c r="BR165" s="248">
        <f>IFERROR(BQ165/BQ178-1,"-")</f>
        <v>0.56773399014778314</v>
      </c>
      <c r="BS165" s="35">
        <v>2394</v>
      </c>
      <c r="BT165" s="248">
        <f>IFERROR(BS165/BS178-1,"-")</f>
        <v>0.48235294117647065</v>
      </c>
      <c r="BU165" s="156">
        <v>315</v>
      </c>
      <c r="BV165" s="244">
        <f>IFERROR(BU165/BU178-1,"-")</f>
        <v>0.19318181818181812</v>
      </c>
      <c r="BW165" s="35">
        <v>269867</v>
      </c>
      <c r="BX165" s="248">
        <f>IFERROR(BW165/BW178-1,"-")</f>
        <v>0.12442240786650283</v>
      </c>
      <c r="BY165" s="35">
        <v>127215</v>
      </c>
      <c r="BZ165" s="248">
        <f>IFERROR(BY165/BY178-1,"-")</f>
        <v>9.8243190745456843E-2</v>
      </c>
      <c r="CA165" s="35">
        <v>43276</v>
      </c>
      <c r="CB165" s="248">
        <f>IFERROR(CA165/CA178-1,"-")</f>
        <v>0.20835427486457814</v>
      </c>
      <c r="CC165" s="35">
        <v>30535</v>
      </c>
      <c r="CD165" s="248">
        <f>IFERROR(CC165/CC178-1,"-")</f>
        <v>0.21271694666190077</v>
      </c>
      <c r="CE165" s="35">
        <v>69765</v>
      </c>
      <c r="CF165" s="248">
        <f>IFERROR(CE165/CE178-1,"-")</f>
        <v>8.2315890721233576E-2</v>
      </c>
      <c r="CG165" s="156">
        <v>4033</v>
      </c>
      <c r="CH165" s="244">
        <f>IFERROR(CG165/CG178-1,"-")</f>
        <v>-0.1226887100282793</v>
      </c>
      <c r="CI165" s="35">
        <v>42681</v>
      </c>
      <c r="CJ165" s="248">
        <f>IFERROR(CI165/CI178-1,"-")</f>
        <v>0.31116367657901201</v>
      </c>
      <c r="CK165" s="35">
        <v>13167</v>
      </c>
      <c r="CL165" s="248">
        <f>IFERROR(CK165/CK178-1,"-")</f>
        <v>0.29075580825409264</v>
      </c>
      <c r="CM165" s="35">
        <v>16000</v>
      </c>
      <c r="CN165" s="248">
        <f>IFERROR(CM165/CM178-1,"-")</f>
        <v>0.12060512676845492</v>
      </c>
      <c r="CO165" s="35">
        <v>4998</v>
      </c>
      <c r="CP165" s="248">
        <f>IFERROR(CO165/CO178-1,"-")</f>
        <v>0.91201224177505735</v>
      </c>
      <c r="CQ165" s="35">
        <v>6433</v>
      </c>
      <c r="CR165" s="248">
        <f>IFERROR(CQ165/CQ178-1,"-")</f>
        <v>0.53678929765886285</v>
      </c>
      <c r="CS165" s="156">
        <v>2201</v>
      </c>
      <c r="CT165" s="244">
        <f>IFERROR(CS165/CS178-1,"-")</f>
        <v>0.61957321559970557</v>
      </c>
      <c r="CU165" s="35">
        <v>26158</v>
      </c>
      <c r="CV165" s="248">
        <f>IFERROR(CU165/CU178-1,"-")</f>
        <v>-3.3690432212781674E-2</v>
      </c>
      <c r="CW165" s="35">
        <v>6871</v>
      </c>
      <c r="CX165" s="248">
        <f>IFERROR(CW165/CW178-1,"-")</f>
        <v>-9.2098308668076112E-2</v>
      </c>
      <c r="CY165" s="35">
        <v>3896</v>
      </c>
      <c r="CZ165" s="248">
        <f>IFERROR(CY165/CY178-1,"-")</f>
        <v>5.8983419407447668E-2</v>
      </c>
      <c r="DA165" s="35">
        <v>2947</v>
      </c>
      <c r="DB165" s="248">
        <f>IFERROR(DA165/DA178-1,"-")</f>
        <v>1.0116040955631398</v>
      </c>
      <c r="DC165" s="35">
        <v>12369</v>
      </c>
      <c r="DD165" s="248">
        <f>IFERROR(DC165/DC178-1,"-")</f>
        <v>-0.1318172246788798</v>
      </c>
      <c r="DE165" s="156">
        <v>0</v>
      </c>
      <c r="DF165" s="244">
        <f>IFERROR(DE165/DE178-1,"-")</f>
        <v>-1</v>
      </c>
      <c r="DG165" s="35">
        <v>212584</v>
      </c>
      <c r="DH165" s="248">
        <f>IFERROR(DG165/DG178-1,"-")</f>
        <v>0.27299619749094295</v>
      </c>
      <c r="DI165" s="35">
        <v>69325</v>
      </c>
      <c r="DJ165" s="248">
        <f>IFERROR(DI165/DI178-1,"-")</f>
        <v>0.40661458861722632</v>
      </c>
      <c r="DK165" s="35">
        <v>110441</v>
      </c>
      <c r="DL165" s="248">
        <f>IFERROR(DK165/DK178-1,"-")</f>
        <v>0.17898051774753143</v>
      </c>
      <c r="DM165" s="35">
        <v>13889</v>
      </c>
      <c r="DN165" s="248">
        <f>IFERROR(DM165/DM178-1,"-")</f>
        <v>0.41840277777777768</v>
      </c>
      <c r="DO165" s="35">
        <v>19014</v>
      </c>
      <c r="DP165" s="248">
        <f>IFERROR(DO165/DO178-1,"-")</f>
        <v>0.39306908931057216</v>
      </c>
      <c r="DQ165" s="156">
        <v>155</v>
      </c>
      <c r="DR165" s="244">
        <f>IFERROR(DQ165/DQ178-1,"-")</f>
        <v>-0.42164179104477617</v>
      </c>
      <c r="DS165" s="35">
        <v>54434</v>
      </c>
      <c r="DT165" s="248">
        <f>IFERROR(DS165/DS178-1,"-")</f>
        <v>6.0781447919711518E-2</v>
      </c>
      <c r="DU165" s="35">
        <v>30682</v>
      </c>
      <c r="DV165" s="248">
        <f>IFERROR(DU165/DU178-1,"-")</f>
        <v>2.7528466175485544E-2</v>
      </c>
      <c r="DW165" s="35">
        <v>22474</v>
      </c>
      <c r="DX165" s="248">
        <f>IFERROR(DW165/DW178-1,"-")</f>
        <v>4.783662812383449E-2</v>
      </c>
      <c r="DY165" s="35">
        <v>11451</v>
      </c>
      <c r="DZ165" s="248">
        <f>IFERROR(DY165/DY178-1,"-")</f>
        <v>1.8400297619047619</v>
      </c>
      <c r="EA165" s="35">
        <v>6721</v>
      </c>
      <c r="EB165" s="248">
        <f>IFERROR(EA165/EA178-1,"-")</f>
        <v>-0.15850757480906474</v>
      </c>
      <c r="EC165" s="156">
        <v>800</v>
      </c>
      <c r="ED165" s="244">
        <f>IFERROR(EC165/EC178-1,"-")</f>
        <v>-0.28698752228163993</v>
      </c>
    </row>
    <row r="166" spans="1:134" s="17" customFormat="1" outlineLevel="1" x14ac:dyDescent="0.25">
      <c r="A166" s="242"/>
      <c r="B166" s="34" t="s">
        <v>65</v>
      </c>
      <c r="C166" s="35">
        <v>1139725</v>
      </c>
      <c r="D166" s="248">
        <f t="shared" ref="D166:D175" si="800">IFERROR(C166/C179-1,"-")</f>
        <v>0.15391001582453101</v>
      </c>
      <c r="E166" s="35">
        <v>422385</v>
      </c>
      <c r="F166" s="248">
        <f t="shared" ref="F166:F175" si="801">IFERROR(E166/E179-1,"-")</f>
        <v>0.15096925734777189</v>
      </c>
      <c r="G166" s="35">
        <v>315981</v>
      </c>
      <c r="H166" s="248">
        <f t="shared" ref="H166:H175" si="802">IFERROR(G166/G179-1,"-")</f>
        <v>4.0064645879483551E-2</v>
      </c>
      <c r="I166" s="35">
        <v>186909</v>
      </c>
      <c r="J166" s="248">
        <f t="shared" ref="J166:J175" si="803">IFERROR(I166/I179-1,"-")</f>
        <v>0.41359985478967198</v>
      </c>
      <c r="K166" s="35">
        <v>201781</v>
      </c>
      <c r="L166" s="248">
        <f t="shared" ref="L166:L175" si="804">IFERROR(K166/K179-1,"-")</f>
        <v>0.15242185581376755</v>
      </c>
      <c r="M166" s="156">
        <v>17695</v>
      </c>
      <c r="N166" s="244">
        <f t="shared" ref="N166:N175" si="805">IFERROR(M166/M179-1,"-")</f>
        <v>-5.7924719160943439E-2</v>
      </c>
      <c r="O166" s="35">
        <v>1023952</v>
      </c>
      <c r="P166" s="248">
        <f t="shared" ref="P166:P175" si="806">IFERROR(O166/O179-1,"-")</f>
        <v>0.18684946241544464</v>
      </c>
      <c r="Q166" s="35">
        <v>368874</v>
      </c>
      <c r="R166" s="248">
        <f t="shared" ref="R166:R175" si="807">IFERROR(Q166/Q179-1,"-")</f>
        <v>0.18125108078162122</v>
      </c>
      <c r="S166" s="35">
        <v>287996</v>
      </c>
      <c r="T166" s="248">
        <f t="shared" ref="T166:T175" si="808">IFERROR(S166/S179-1,"-")</f>
        <v>5.1648335597329842E-2</v>
      </c>
      <c r="U166" s="35">
        <v>179716</v>
      </c>
      <c r="V166" s="248">
        <f t="shared" ref="V166:V175" si="809">IFERROR(U166/U179-1,"-")</f>
        <v>0.50225276057209256</v>
      </c>
      <c r="W166" s="35">
        <v>174572</v>
      </c>
      <c r="X166" s="248">
        <f t="shared" ref="X166:X175" si="810">IFERROR(W166/W179-1,"-")</f>
        <v>0.19527291649549472</v>
      </c>
      <c r="Y166" s="156">
        <v>13309</v>
      </c>
      <c r="Z166" s="244">
        <f t="shared" ref="Z166:Z175" si="811">IFERROR(Y166/Y179-1,"-")</f>
        <v>-0.10922963657051066</v>
      </c>
      <c r="AA166" s="35">
        <v>115773</v>
      </c>
      <c r="AB166" s="248">
        <f t="shared" ref="AB166:AB175" si="812">IFERROR(AA166/AA179-1,"-")</f>
        <v>-7.3512111972727001E-2</v>
      </c>
      <c r="AC166" s="35">
        <v>53511</v>
      </c>
      <c r="AD166" s="248">
        <f t="shared" ref="AD166:AD175" si="813">IFERROR(AC166/AC179-1,"-")</f>
        <v>-2.187979820135999E-2</v>
      </c>
      <c r="AE166" s="35">
        <v>27985</v>
      </c>
      <c r="AF166" s="248">
        <f t="shared" ref="AF166:AF175" si="814">IFERROR(AE166/AE179-1,"-")</f>
        <v>-6.5827686350435677E-2</v>
      </c>
      <c r="AG166" s="35">
        <v>7194</v>
      </c>
      <c r="AH166" s="248">
        <f t="shared" ref="AH166:AH175" si="815">IFERROR(AG166/AG179-1,"-")</f>
        <v>-0.42863950440791043</v>
      </c>
      <c r="AI166" s="35">
        <v>27209</v>
      </c>
      <c r="AJ166" s="248">
        <f t="shared" ref="AJ166:AJ175" si="816">IFERROR(AI166/AI179-1,"-")</f>
        <v>-6.3083227161599087E-2</v>
      </c>
      <c r="AK166" s="156">
        <v>4387</v>
      </c>
      <c r="AL166" s="244">
        <f t="shared" ref="AL166:AL175" si="817">IFERROR(AK166/AK179-1,"-")</f>
        <v>0.14185320145757419</v>
      </c>
      <c r="AM166" s="35">
        <v>254332</v>
      </c>
      <c r="AN166" s="248">
        <f t="shared" ref="AN166:AN175" si="818">IFERROR(AM166/AM179-1,"-")</f>
        <v>0.15407687735108477</v>
      </c>
      <c r="AO166" s="35">
        <v>57211</v>
      </c>
      <c r="AP166" s="248">
        <f t="shared" ref="AP166:AP175" si="819">IFERROR(AO166/AO179-1,"-")</f>
        <v>7.4842390730109898E-3</v>
      </c>
      <c r="AQ166" s="35">
        <v>66286</v>
      </c>
      <c r="AR166" s="248">
        <f t="shared" ref="AR166:AR175" si="820">IFERROR(AQ166/AQ179-1,"-")</f>
        <v>-7.5741097074653485E-2</v>
      </c>
      <c r="AS166" s="35">
        <v>91313</v>
      </c>
      <c r="AT166" s="248">
        <f t="shared" ref="AT166:AT175" si="821">IFERROR(AS166/AS179-1,"-")</f>
        <v>0.60265725919685487</v>
      </c>
      <c r="AU166" s="35">
        <v>30953</v>
      </c>
      <c r="AV166" s="248">
        <f t="shared" ref="AV166:AV175" si="822">IFERROR(AU166/AU179-1,"-")</f>
        <v>5.7571409047423749E-2</v>
      </c>
      <c r="AW166" s="156">
        <v>7537</v>
      </c>
      <c r="AX166" s="244">
        <f t="shared" ref="AX166:AX175" si="823">IFERROR(AW166/AW179-1,"-")</f>
        <v>-0.18102792567640991</v>
      </c>
      <c r="AY166" s="35">
        <v>27947</v>
      </c>
      <c r="AZ166" s="248">
        <f t="shared" ref="AZ166:AZ175" si="824">IFERROR(AY166/AY179-1,"-")</f>
        <v>0.36733695386271337</v>
      </c>
      <c r="BA166" s="35">
        <v>15620</v>
      </c>
      <c r="BB166" s="248">
        <f t="shared" ref="BB166:BB175" si="825">IFERROR(BA166/BA179-1,"-")</f>
        <v>0.3852429939694928</v>
      </c>
      <c r="BC166" s="35">
        <v>7602</v>
      </c>
      <c r="BD166" s="248">
        <f t="shared" ref="BD166:BD175" si="826">IFERROR(BC166/BC179-1,"-")</f>
        <v>0.28585926928281458</v>
      </c>
      <c r="BE166" s="35">
        <v>2017</v>
      </c>
      <c r="BF166" s="248">
        <f t="shared" ref="BF166:BF175" si="827">IFERROR(BE166/BE179-1,"-")</f>
        <v>1.4097968936678615</v>
      </c>
      <c r="BG166" s="35">
        <v>2582</v>
      </c>
      <c r="BH166" s="248">
        <f t="shared" ref="BH166:BH175" si="828">IFERROR(BG166/BG179-1,"-")</f>
        <v>0.16411181244364292</v>
      </c>
      <c r="BI166" s="156">
        <v>576</v>
      </c>
      <c r="BJ166" s="244">
        <f t="shared" ref="BJ166:BJ175" si="829">IFERROR(BI166/BI179-1,"-")</f>
        <v>0.11411992263056092</v>
      </c>
      <c r="BK166" s="35">
        <v>32153</v>
      </c>
      <c r="BL166" s="248">
        <f t="shared" ref="BL166:BL175" si="830">IFERROR(BK166/BK179-1,"-")</f>
        <v>0.70446352841391002</v>
      </c>
      <c r="BM166" s="35">
        <v>18630</v>
      </c>
      <c r="BN166" s="248">
        <f t="shared" ref="BN166:BN175" si="831">IFERROR(BM166/BM179-1,"-")</f>
        <v>0.84821428571428581</v>
      </c>
      <c r="BO166" s="35">
        <v>3153</v>
      </c>
      <c r="BP166" s="248">
        <f t="shared" ref="BP166:BP175" si="832">IFERROR(BO166/BO179-1,"-")</f>
        <v>7.0628183361629793E-2</v>
      </c>
      <c r="BQ166" s="35">
        <v>7750</v>
      </c>
      <c r="BR166" s="248">
        <f t="shared" ref="BR166:BR175" si="833">IFERROR(BQ166/BQ179-1,"-")</f>
        <v>0.85406698564593309</v>
      </c>
      <c r="BS166" s="35">
        <v>2376</v>
      </c>
      <c r="BT166" s="248">
        <f t="shared" ref="BT166:BT175" si="834">IFERROR(BS166/BS179-1,"-")</f>
        <v>0.55294117647058827</v>
      </c>
      <c r="BU166" s="156">
        <v>376</v>
      </c>
      <c r="BV166" s="244">
        <f t="shared" ref="BV166:BV175" si="835">IFERROR(BU166/BU179-1,"-")</f>
        <v>0.76525821596244126</v>
      </c>
      <c r="BW166" s="35">
        <v>303109</v>
      </c>
      <c r="BX166" s="248">
        <f t="shared" ref="BX166:BX175" si="836">IFERROR(BW166/BW179-1,"-")</f>
        <v>6.4193803212498901E-2</v>
      </c>
      <c r="BY166" s="35">
        <v>136956</v>
      </c>
      <c r="BZ166" s="248">
        <f t="shared" ref="BZ166:BZ175" si="837">IFERROR(BY166/BY179-1,"-")</f>
        <v>4.5529497984609701E-2</v>
      </c>
      <c r="CA166" s="35">
        <v>39043</v>
      </c>
      <c r="CB166" s="248">
        <f t="shared" ref="CB166:CB175" si="838">IFERROR(CA166/CA179-1,"-")</f>
        <v>-0.13330225537204754</v>
      </c>
      <c r="CC166" s="35">
        <v>37161</v>
      </c>
      <c r="CD166" s="248">
        <f t="shared" ref="CD166:CD175" si="839">IFERROR(CC166/CC179-1,"-")</f>
        <v>0.18415014976738253</v>
      </c>
      <c r="CE166" s="35">
        <v>86891</v>
      </c>
      <c r="CF166" s="248">
        <f t="shared" ref="CF166:CF175" si="840">IFERROR(CE166/CE179-1,"-")</f>
        <v>0.16427489917058602</v>
      </c>
      <c r="CG166" s="156">
        <v>1711</v>
      </c>
      <c r="CH166" s="244">
        <f t="shared" ref="CH166:CH175" si="841">IFERROR(CG166/CG179-1,"-")</f>
        <v>-0.11940298507462688</v>
      </c>
      <c r="CI166" s="35">
        <v>44513</v>
      </c>
      <c r="CJ166" s="248">
        <f t="shared" ref="CJ166:CJ175" si="842">IFERROR(CI166/CI179-1,"-")</f>
        <v>0.37730127788607315</v>
      </c>
      <c r="CK166" s="35">
        <v>12800</v>
      </c>
      <c r="CL166" s="248">
        <f t="shared" ref="CL166:CL175" si="843">IFERROR(CK166/CK179-1,"-")</f>
        <v>0.44993203443588592</v>
      </c>
      <c r="CM166" s="35">
        <v>18376</v>
      </c>
      <c r="CN166" s="248">
        <f t="shared" ref="CN166:CN175" si="844">IFERROR(CM166/CM179-1,"-")</f>
        <v>0.20561606088439843</v>
      </c>
      <c r="CO166" s="35">
        <v>5354</v>
      </c>
      <c r="CP166" s="248">
        <f t="shared" ref="CP166:CP175" si="845">IFERROR(CO166/CO179-1,"-")</f>
        <v>0.82170806396733576</v>
      </c>
      <c r="CQ166" s="35">
        <v>5979</v>
      </c>
      <c r="CR166" s="248">
        <f t="shared" ref="CR166:CR175" si="846">IFERROR(CQ166/CQ179-1,"-")</f>
        <v>0.71416284403669716</v>
      </c>
      <c r="CS166" s="156">
        <v>2124</v>
      </c>
      <c r="CT166" s="244">
        <f t="shared" ref="CT166:CT175" si="847">IFERROR(CS166/CS179-1,"-")</f>
        <v>0.23059096176129779</v>
      </c>
      <c r="CU166" s="35">
        <v>30776</v>
      </c>
      <c r="CV166" s="248">
        <f t="shared" ref="CV166:CV175" si="848">IFERROR(CU166/CU179-1,"-")</f>
        <v>6.1900489959284988E-2</v>
      </c>
      <c r="CW166" s="35">
        <v>6863</v>
      </c>
      <c r="CX166" s="248">
        <f t="shared" ref="CX166:CX175" si="849">IFERROR(CW166/CW179-1,"-")</f>
        <v>-7.0432073682784813E-2</v>
      </c>
      <c r="CY166" s="35">
        <v>5047</v>
      </c>
      <c r="CZ166" s="248">
        <f t="shared" ref="CZ166:CZ175" si="850">IFERROR(CY166/CY179-1,"-")</f>
        <v>-3.165771297006903E-2</v>
      </c>
      <c r="DA166" s="35">
        <v>3617</v>
      </c>
      <c r="DB166" s="248">
        <f t="shared" ref="DB166:DB175" si="851">IFERROR(DA166/DA179-1,"-")</f>
        <v>0.55302705023615295</v>
      </c>
      <c r="DC166" s="35">
        <v>15208</v>
      </c>
      <c r="DD166" s="248">
        <f t="shared" ref="DD166:DD175" si="852">IFERROR(DC166/DC179-1,"-")</f>
        <v>9.6151073951275867E-2</v>
      </c>
      <c r="DE166" s="156">
        <v>94</v>
      </c>
      <c r="DF166" s="244">
        <f t="shared" ref="DF166:DF175" si="853">IFERROR(DE166/DE179-1,"-")</f>
        <v>-0.51794871794871788</v>
      </c>
      <c r="DG166" s="35">
        <v>225375</v>
      </c>
      <c r="DH166" s="248">
        <f t="shared" ref="DH166:DH175" si="854">IFERROR(DG166/DG179-1,"-")</f>
        <v>0.28237590185948069</v>
      </c>
      <c r="DI166" s="35">
        <v>72735</v>
      </c>
      <c r="DJ166" s="248">
        <f t="shared" ref="DJ166:DJ175" si="855">IFERROR(DI166/DI179-1,"-")</f>
        <v>0.58013078142990593</v>
      </c>
      <c r="DK166" s="35">
        <v>115700</v>
      </c>
      <c r="DL166" s="248">
        <f t="shared" ref="DL166:DL175" si="856">IFERROR(DK166/DK179-1,"-")</f>
        <v>0.13131905739708616</v>
      </c>
      <c r="DM166" s="35">
        <v>16135</v>
      </c>
      <c r="DN166" s="248">
        <f t="shared" ref="DN166:DN175" si="857">IFERROR(DM166/DM179-1,"-")</f>
        <v>0.3322599289901742</v>
      </c>
      <c r="DO166" s="35">
        <v>20821</v>
      </c>
      <c r="DP166" s="248">
        <f t="shared" ref="DP166:DP175" si="858">IFERROR(DO166/DO179-1,"-")</f>
        <v>0.39326820128479656</v>
      </c>
      <c r="DQ166" s="156">
        <v>518</v>
      </c>
      <c r="DR166" s="244">
        <f t="shared" ref="DR166:DR175" si="859">IFERROR(DQ166/DQ179-1,"-")</f>
        <v>0.75</v>
      </c>
      <c r="DS166" s="35">
        <v>57790</v>
      </c>
      <c r="DT166" s="248">
        <f t="shared" ref="DT166:DT175" si="860">IFERROR(DS166/DS179-1,"-")</f>
        <v>0.15681799983985911</v>
      </c>
      <c r="DU166" s="35">
        <v>34493</v>
      </c>
      <c r="DV166" s="248">
        <f t="shared" ref="DV166:DV175" si="861">IFERROR(DU166/DU179-1,"-")</f>
        <v>6.2369101884932832E-2</v>
      </c>
      <c r="DW166" s="35">
        <v>25281</v>
      </c>
      <c r="DX166" s="248">
        <f t="shared" ref="DX166:DX175" si="862">IFERROR(DW166/DW179-1,"-")</f>
        <v>0.20374250071421773</v>
      </c>
      <c r="DY166" s="35">
        <v>8371</v>
      </c>
      <c r="DZ166" s="248">
        <f t="shared" ref="DZ166:DZ175" si="863">IFERROR(DY166/DY179-1,"-")</f>
        <v>0.33084260731319559</v>
      </c>
      <c r="EA166" s="35">
        <v>7193</v>
      </c>
      <c r="EB166" s="248">
        <f t="shared" ref="EB166:EB175" si="864">IFERROR(EA166/EA179-1,"-")</f>
        <v>0.492633326416269</v>
      </c>
      <c r="EC166" s="156">
        <v>213</v>
      </c>
      <c r="ED166" s="244">
        <f t="shared" ref="ED166:ED175" si="865">IFERROR(EC166/EC179-1,"-")</f>
        <v>-0.7121621621621621</v>
      </c>
    </row>
    <row r="167" spans="1:134" s="17" customFormat="1" outlineLevel="1" x14ac:dyDescent="0.25">
      <c r="A167" s="242"/>
      <c r="B167" s="34" t="s">
        <v>67</v>
      </c>
      <c r="C167" s="35">
        <v>1076271</v>
      </c>
      <c r="D167" s="248">
        <f t="shared" si="800"/>
        <v>0.47899964545926776</v>
      </c>
      <c r="E167" s="35">
        <v>441605</v>
      </c>
      <c r="F167" s="248">
        <f t="shared" si="801"/>
        <v>0.49453431704345463</v>
      </c>
      <c r="G167" s="35">
        <v>269707</v>
      </c>
      <c r="H167" s="248">
        <f t="shared" si="802"/>
        <v>0.3810023656156234</v>
      </c>
      <c r="I167" s="35">
        <v>167919</v>
      </c>
      <c r="J167" s="248">
        <f t="shared" si="803"/>
        <v>0.65553244141221945</v>
      </c>
      <c r="K167" s="35">
        <v>190001</v>
      </c>
      <c r="L167" s="248">
        <f t="shared" si="804"/>
        <v>0.47181489313905489</v>
      </c>
      <c r="M167" s="156">
        <v>15179</v>
      </c>
      <c r="N167" s="244">
        <f t="shared" si="805"/>
        <v>0.17121913580246906</v>
      </c>
      <c r="O167" s="35">
        <v>937001</v>
      </c>
      <c r="P167" s="248">
        <f t="shared" si="806"/>
        <v>0.56816314234789078</v>
      </c>
      <c r="Q167" s="35">
        <v>380057</v>
      </c>
      <c r="R167" s="248">
        <f t="shared" si="807"/>
        <v>0.61844839627301695</v>
      </c>
      <c r="S167" s="35">
        <v>234604</v>
      </c>
      <c r="T167" s="248">
        <f t="shared" si="808"/>
        <v>0.46423422355092581</v>
      </c>
      <c r="U167" s="35">
        <v>157054</v>
      </c>
      <c r="V167" s="248">
        <f t="shared" si="809"/>
        <v>0.73643942241779636</v>
      </c>
      <c r="W167" s="35">
        <v>158525</v>
      </c>
      <c r="X167" s="248">
        <f t="shared" si="810"/>
        <v>0.49443328902589623</v>
      </c>
      <c r="Y167" s="156">
        <v>10021</v>
      </c>
      <c r="Z167" s="244">
        <f t="shared" si="811"/>
        <v>0.1517067003792667</v>
      </c>
      <c r="AA167" s="35">
        <v>139270</v>
      </c>
      <c r="AB167" s="248">
        <f t="shared" si="812"/>
        <v>6.9768870931813387E-2</v>
      </c>
      <c r="AC167" s="35">
        <v>61549</v>
      </c>
      <c r="AD167" s="248">
        <f t="shared" si="813"/>
        <v>1.4789289718393439E-2</v>
      </c>
      <c r="AE167" s="35">
        <v>35103</v>
      </c>
      <c r="AF167" s="248">
        <f t="shared" si="814"/>
        <v>8.2682328790562032E-4</v>
      </c>
      <c r="AG167" s="35">
        <v>10865</v>
      </c>
      <c r="AH167" s="248">
        <f t="shared" si="815"/>
        <v>-1.0743876900664695E-2</v>
      </c>
      <c r="AI167" s="35">
        <v>31476</v>
      </c>
      <c r="AJ167" s="248">
        <f t="shared" si="816"/>
        <v>0.36757038581856105</v>
      </c>
      <c r="AK167" s="156">
        <v>5159</v>
      </c>
      <c r="AL167" s="244">
        <f t="shared" si="817"/>
        <v>0.21131721061281983</v>
      </c>
      <c r="AM167" s="35">
        <v>225049</v>
      </c>
      <c r="AN167" s="248">
        <f t="shared" si="818"/>
        <v>0.40452846203293991</v>
      </c>
      <c r="AO167" s="35">
        <v>62358</v>
      </c>
      <c r="AP167" s="248">
        <f t="shared" si="819"/>
        <v>0.4266300617707619</v>
      </c>
      <c r="AQ167" s="35">
        <v>62574</v>
      </c>
      <c r="AR167" s="248">
        <f t="shared" si="820"/>
        <v>0.2417200801698649</v>
      </c>
      <c r="AS167" s="35">
        <v>67445</v>
      </c>
      <c r="AT167" s="248">
        <f t="shared" si="821"/>
        <v>0.58039647577092501</v>
      </c>
      <c r="AU167" s="35">
        <v>26734</v>
      </c>
      <c r="AV167" s="248">
        <f t="shared" si="822"/>
        <v>0.41832457955329194</v>
      </c>
      <c r="AW167" s="156">
        <v>4805</v>
      </c>
      <c r="AX167" s="244">
        <f t="shared" si="823"/>
        <v>-6.8210004133939517E-3</v>
      </c>
      <c r="AY167" s="35">
        <v>30106</v>
      </c>
      <c r="AZ167" s="248">
        <f t="shared" si="824"/>
        <v>0.28137901681208777</v>
      </c>
      <c r="BA167" s="35">
        <v>15956</v>
      </c>
      <c r="BB167" s="248">
        <f t="shared" si="825"/>
        <v>0.28739712764240766</v>
      </c>
      <c r="BC167" s="35">
        <v>7648</v>
      </c>
      <c r="BD167" s="248">
        <f t="shared" si="826"/>
        <v>0.14336971146658684</v>
      </c>
      <c r="BE167" s="35">
        <v>1835</v>
      </c>
      <c r="BF167" s="248">
        <f t="shared" si="827"/>
        <v>0.11144760751059968</v>
      </c>
      <c r="BG167" s="35">
        <v>4068</v>
      </c>
      <c r="BH167" s="248">
        <f t="shared" si="828"/>
        <v>0.52017937219730936</v>
      </c>
      <c r="BI167" s="156">
        <v>833</v>
      </c>
      <c r="BJ167" s="244">
        <f t="shared" si="829"/>
        <v>1.4075144508670521</v>
      </c>
      <c r="BK167" s="35">
        <v>41198</v>
      </c>
      <c r="BL167" s="248">
        <f t="shared" si="830"/>
        <v>0.7238378174819029</v>
      </c>
      <c r="BM167" s="35">
        <v>24609</v>
      </c>
      <c r="BN167" s="248">
        <f t="shared" si="831"/>
        <v>0.70765387551176184</v>
      </c>
      <c r="BO167" s="35">
        <v>3610</v>
      </c>
      <c r="BP167" s="248">
        <f t="shared" si="832"/>
        <v>0.2325025606008877</v>
      </c>
      <c r="BQ167" s="35">
        <v>12052</v>
      </c>
      <c r="BR167" s="248">
        <f t="shared" si="833"/>
        <v>1.2401486988847585</v>
      </c>
      <c r="BS167" s="35">
        <v>3765</v>
      </c>
      <c r="BT167" s="248">
        <f t="shared" si="834"/>
        <v>0.62005163511187611</v>
      </c>
      <c r="BU167" s="156">
        <v>402</v>
      </c>
      <c r="BV167" s="244">
        <f t="shared" si="835"/>
        <v>0.89622641509433953</v>
      </c>
      <c r="BW167" s="35">
        <v>324683</v>
      </c>
      <c r="BX167" s="248">
        <f t="shared" si="836"/>
        <v>0.45092860717860717</v>
      </c>
      <c r="BY167" s="35">
        <v>160883</v>
      </c>
      <c r="BZ167" s="248">
        <f t="shared" si="837"/>
        <v>0.52273458648039828</v>
      </c>
      <c r="CA167" s="35">
        <v>44087</v>
      </c>
      <c r="CB167" s="248">
        <f t="shared" si="838"/>
        <v>0.21011747913921819</v>
      </c>
      <c r="CC167" s="35">
        <v>38556</v>
      </c>
      <c r="CD167" s="248">
        <f t="shared" si="839"/>
        <v>0.72803872355683041</v>
      </c>
      <c r="CE167" s="35">
        <v>78226</v>
      </c>
      <c r="CF167" s="248">
        <f t="shared" si="840"/>
        <v>0.35226801272299824</v>
      </c>
      <c r="CG167" s="156">
        <v>1485</v>
      </c>
      <c r="CH167" s="244">
        <f t="shared" si="841"/>
        <v>0.36363636363636354</v>
      </c>
      <c r="CI167" s="35">
        <v>37281</v>
      </c>
      <c r="CJ167" s="248">
        <f t="shared" si="842"/>
        <v>0.50733837383253144</v>
      </c>
      <c r="CK167" s="35">
        <v>12873</v>
      </c>
      <c r="CL167" s="248">
        <f t="shared" si="843"/>
        <v>0.69047931713722921</v>
      </c>
      <c r="CM167" s="35">
        <v>15233</v>
      </c>
      <c r="CN167" s="248">
        <f t="shared" si="844"/>
        <v>0.46654471936073949</v>
      </c>
      <c r="CO167" s="35">
        <v>3045</v>
      </c>
      <c r="CP167" s="248">
        <f t="shared" si="845"/>
        <v>0.21702637889688248</v>
      </c>
      <c r="CQ167" s="35">
        <v>4663</v>
      </c>
      <c r="CR167" s="248">
        <f t="shared" si="846"/>
        <v>0.51740969736413933</v>
      </c>
      <c r="CS167" s="156">
        <v>1629</v>
      </c>
      <c r="CT167" s="244">
        <f t="shared" si="847"/>
        <v>0.28368794326241131</v>
      </c>
      <c r="CU167" s="35">
        <v>31938</v>
      </c>
      <c r="CV167" s="248">
        <f t="shared" si="848"/>
        <v>0.56505120791885144</v>
      </c>
      <c r="CW167" s="35">
        <v>7747</v>
      </c>
      <c r="CX167" s="248">
        <f t="shared" si="849"/>
        <v>0.39938583815028905</v>
      </c>
      <c r="CY167" s="35">
        <v>5027</v>
      </c>
      <c r="CZ167" s="248">
        <f t="shared" si="850"/>
        <v>0.99246928260007916</v>
      </c>
      <c r="DA167" s="35">
        <v>3153</v>
      </c>
      <c r="DB167" s="248">
        <f t="shared" si="851"/>
        <v>1.2473271560940842</v>
      </c>
      <c r="DC167" s="35">
        <v>16011</v>
      </c>
      <c r="DD167" s="248">
        <f t="shared" si="852"/>
        <v>0.47335971289224266</v>
      </c>
      <c r="DE167" s="156">
        <v>94</v>
      </c>
      <c r="DF167" s="244">
        <f t="shared" si="853"/>
        <v>-6.0000000000000053E-2</v>
      </c>
      <c r="DG167" s="35">
        <v>130778</v>
      </c>
      <c r="DH167" s="248">
        <f t="shared" si="854"/>
        <v>1.3472673427263753</v>
      </c>
      <c r="DI167" s="35">
        <v>42802</v>
      </c>
      <c r="DJ167" s="248">
        <f t="shared" si="855"/>
        <v>2.0127401984937001</v>
      </c>
      <c r="DK167" s="35">
        <v>62316</v>
      </c>
      <c r="DL167" s="248">
        <f t="shared" si="856"/>
        <v>0.87444728530606097</v>
      </c>
      <c r="DM167" s="35">
        <v>11410</v>
      </c>
      <c r="DN167" s="248">
        <f t="shared" si="857"/>
        <v>2.6326010824578159</v>
      </c>
      <c r="DO167" s="35">
        <v>14401</v>
      </c>
      <c r="DP167" s="248">
        <f t="shared" si="858"/>
        <v>1.7919736331911595</v>
      </c>
      <c r="DQ167" s="156">
        <v>59</v>
      </c>
      <c r="DR167" s="244">
        <f t="shared" si="859"/>
        <v>-0.24358974358974361</v>
      </c>
      <c r="DS167" s="35">
        <v>67709</v>
      </c>
      <c r="DT167" s="248">
        <f t="shared" si="860"/>
        <v>0.62157825410130529</v>
      </c>
      <c r="DU167" s="35">
        <v>40411</v>
      </c>
      <c r="DV167" s="248">
        <f t="shared" si="861"/>
        <v>0.55600477455623576</v>
      </c>
      <c r="DW167" s="35">
        <v>28695</v>
      </c>
      <c r="DX167" s="248">
        <f t="shared" si="862"/>
        <v>0.91721787933453602</v>
      </c>
      <c r="DY167" s="35">
        <v>12057</v>
      </c>
      <c r="DZ167" s="248">
        <f t="shared" si="863"/>
        <v>0.42181603773584908</v>
      </c>
      <c r="EA167" s="35">
        <v>6982</v>
      </c>
      <c r="EB167" s="248">
        <f t="shared" si="864"/>
        <v>0.58862343572241183</v>
      </c>
      <c r="EC167" s="156">
        <v>576</v>
      </c>
      <c r="ED167" s="244">
        <f t="shared" si="865"/>
        <v>-0.10697674418604652</v>
      </c>
    </row>
    <row r="168" spans="1:134" s="17" customFormat="1" outlineLevel="1" x14ac:dyDescent="0.25">
      <c r="A168" s="242"/>
      <c r="B168" s="34" t="s">
        <v>69</v>
      </c>
      <c r="C168" s="35">
        <v>772368</v>
      </c>
      <c r="D168" s="248">
        <f t="shared" si="800"/>
        <v>0.11492552179492543</v>
      </c>
      <c r="E168" s="35">
        <v>295602</v>
      </c>
      <c r="F168" s="248">
        <f t="shared" si="801"/>
        <v>0.14641070389761479</v>
      </c>
      <c r="G168" s="35">
        <v>199006</v>
      </c>
      <c r="H168" s="248">
        <f t="shared" si="802"/>
        <v>2.2478433548612564E-2</v>
      </c>
      <c r="I168" s="35">
        <v>122596</v>
      </c>
      <c r="J168" s="248">
        <f t="shared" si="803"/>
        <v>0.15005628517823633</v>
      </c>
      <c r="K168" s="35">
        <v>156983</v>
      </c>
      <c r="L168" s="248">
        <f t="shared" si="804"/>
        <v>0.15800771596969665</v>
      </c>
      <c r="M168" s="156">
        <v>11198</v>
      </c>
      <c r="N168" s="244">
        <f t="shared" si="805"/>
        <v>9.3234403983208036E-2</v>
      </c>
      <c r="O168" s="35">
        <v>646292</v>
      </c>
      <c r="P168" s="248">
        <f t="shared" si="806"/>
        <v>0.13794420958293641</v>
      </c>
      <c r="Q168" s="35">
        <v>241680</v>
      </c>
      <c r="R168" s="248">
        <f t="shared" si="807"/>
        <v>0.2068491987795682</v>
      </c>
      <c r="S168" s="35">
        <v>161592</v>
      </c>
      <c r="T168" s="248">
        <f t="shared" si="808"/>
        <v>2.6861119054427673E-2</v>
      </c>
      <c r="U168" s="35">
        <v>114538</v>
      </c>
      <c r="V168" s="248">
        <f t="shared" si="809"/>
        <v>0.20044438388898778</v>
      </c>
      <c r="W168" s="35">
        <v>124031</v>
      </c>
      <c r="X168" s="248">
        <f t="shared" si="810"/>
        <v>0.12489570107019765</v>
      </c>
      <c r="Y168" s="156">
        <v>6549</v>
      </c>
      <c r="Z168" s="244">
        <f t="shared" si="811"/>
        <v>-3.5493372606774654E-2</v>
      </c>
      <c r="AA168" s="35">
        <v>126075</v>
      </c>
      <c r="AB168" s="248">
        <f t="shared" si="812"/>
        <v>1.0175874364007909E-2</v>
      </c>
      <c r="AC168" s="35">
        <v>53923</v>
      </c>
      <c r="AD168" s="248">
        <f t="shared" si="813"/>
        <v>-6.3739278397055288E-2</v>
      </c>
      <c r="AE168" s="35">
        <v>37414</v>
      </c>
      <c r="AF168" s="248">
        <f t="shared" si="814"/>
        <v>3.9714485053399251E-3</v>
      </c>
      <c r="AG168" s="35">
        <v>8058</v>
      </c>
      <c r="AH168" s="248">
        <f t="shared" si="815"/>
        <v>-0.27969965138106734</v>
      </c>
      <c r="AI168" s="35">
        <v>32952</v>
      </c>
      <c r="AJ168" s="248">
        <f t="shared" si="816"/>
        <v>0.30229617041457524</v>
      </c>
      <c r="AK168" s="156">
        <v>4649</v>
      </c>
      <c r="AL168" s="244">
        <f t="shared" si="817"/>
        <v>0.34636547929336814</v>
      </c>
      <c r="AM168" s="35">
        <v>158755</v>
      </c>
      <c r="AN168" s="248">
        <f t="shared" si="818"/>
        <v>2.7294434342584717E-2</v>
      </c>
      <c r="AO168" s="35">
        <v>35912</v>
      </c>
      <c r="AP168" s="248">
        <f t="shared" si="819"/>
        <v>2.2143792337906198E-2</v>
      </c>
      <c r="AQ168" s="35">
        <v>47498</v>
      </c>
      <c r="AR168" s="248">
        <f t="shared" si="820"/>
        <v>-4.4267374944665816E-2</v>
      </c>
      <c r="AS168" s="35">
        <v>52369</v>
      </c>
      <c r="AT168" s="248">
        <f t="shared" si="821"/>
        <v>5.5337242810793441E-2</v>
      </c>
      <c r="AU168" s="35">
        <v>18603</v>
      </c>
      <c r="AV168" s="248">
        <f t="shared" si="822"/>
        <v>5.3218592538073928E-2</v>
      </c>
      <c r="AW168" s="156">
        <v>3231</v>
      </c>
      <c r="AX168" s="244">
        <f t="shared" si="823"/>
        <v>7.9158316633266557E-2</v>
      </c>
      <c r="AY168" s="35">
        <v>18702</v>
      </c>
      <c r="AZ168" s="248">
        <f t="shared" si="824"/>
        <v>3.2005297428539858E-2</v>
      </c>
      <c r="BA168" s="35">
        <v>9173</v>
      </c>
      <c r="BB168" s="248">
        <f t="shared" si="825"/>
        <v>-6.8352630509851742E-2</v>
      </c>
      <c r="BC168" s="35">
        <v>6549</v>
      </c>
      <c r="BD168" s="248">
        <f t="shared" si="826"/>
        <v>0.13757165190203224</v>
      </c>
      <c r="BE168" s="35">
        <v>1172</v>
      </c>
      <c r="BF168" s="248">
        <f t="shared" si="827"/>
        <v>0.5585106382978724</v>
      </c>
      <c r="BG168" s="35">
        <v>1720</v>
      </c>
      <c r="BH168" s="248">
        <f t="shared" si="828"/>
        <v>0.22159090909090917</v>
      </c>
      <c r="BI168" s="156">
        <v>300</v>
      </c>
      <c r="BJ168" s="244">
        <f t="shared" si="829"/>
        <v>-5.0632911392405111E-2</v>
      </c>
      <c r="BK168" s="35">
        <v>24400</v>
      </c>
      <c r="BL168" s="248">
        <f t="shared" si="830"/>
        <v>0.46634615384615374</v>
      </c>
      <c r="BM168" s="35">
        <v>12016</v>
      </c>
      <c r="BN168" s="248">
        <f t="shared" si="831"/>
        <v>0.39396751740139213</v>
      </c>
      <c r="BO168" s="35">
        <v>3185</v>
      </c>
      <c r="BP168" s="248">
        <f t="shared" si="832"/>
        <v>0.61921708185053381</v>
      </c>
      <c r="BQ168" s="35">
        <v>7420</v>
      </c>
      <c r="BR168" s="248">
        <f t="shared" si="833"/>
        <v>0.72960372960372966</v>
      </c>
      <c r="BS168" s="35">
        <v>1719</v>
      </c>
      <c r="BT168" s="248">
        <f t="shared" si="834"/>
        <v>4.7531992687385838E-2</v>
      </c>
      <c r="BU168" s="156">
        <v>315</v>
      </c>
      <c r="BV168" s="244">
        <f t="shared" si="835"/>
        <v>-0.1151685393258427</v>
      </c>
      <c r="BW168" s="35">
        <v>267677</v>
      </c>
      <c r="BX168" s="248">
        <f t="shared" si="836"/>
        <v>0.22446113591451367</v>
      </c>
      <c r="BY168" s="35">
        <v>121345</v>
      </c>
      <c r="BZ168" s="248">
        <f t="shared" si="837"/>
        <v>0.28268958372973096</v>
      </c>
      <c r="CA168" s="35">
        <v>46722</v>
      </c>
      <c r="CB168" s="248">
        <f t="shared" si="838"/>
        <v>7.6891163047987821E-2</v>
      </c>
      <c r="CC168" s="35">
        <v>30114</v>
      </c>
      <c r="CD168" s="248">
        <f t="shared" si="839"/>
        <v>0.4702665755297335</v>
      </c>
      <c r="CE168" s="35">
        <v>68020</v>
      </c>
      <c r="CF168" s="248">
        <f t="shared" si="840"/>
        <v>0.17118358070181472</v>
      </c>
      <c r="CG168" s="156">
        <v>869</v>
      </c>
      <c r="CH168" s="244">
        <f t="shared" si="841"/>
        <v>-0.35772357723577231</v>
      </c>
      <c r="CI168" s="35">
        <v>30772</v>
      </c>
      <c r="CJ168" s="248">
        <f t="shared" si="842"/>
        <v>-0.17991631799163177</v>
      </c>
      <c r="CK168" s="35">
        <v>9696</v>
      </c>
      <c r="CL168" s="248">
        <f t="shared" si="843"/>
        <v>-0.16550477665892072</v>
      </c>
      <c r="CM168" s="35">
        <v>12190</v>
      </c>
      <c r="CN168" s="248">
        <f t="shared" si="844"/>
        <v>-0.22509694234314415</v>
      </c>
      <c r="CO168" s="35">
        <v>4301</v>
      </c>
      <c r="CP168" s="248">
        <f t="shared" si="845"/>
        <v>0.13542766631467784</v>
      </c>
      <c r="CQ168" s="35">
        <v>3794</v>
      </c>
      <c r="CR168" s="248">
        <f t="shared" si="846"/>
        <v>-0.26572479194890652</v>
      </c>
      <c r="CS168" s="156">
        <v>858</v>
      </c>
      <c r="CT168" s="244">
        <f t="shared" si="847"/>
        <v>-0.14114114114114118</v>
      </c>
      <c r="CU168" s="35">
        <v>31996</v>
      </c>
      <c r="CV168" s="248">
        <f t="shared" si="848"/>
        <v>1.9045799095483762E-2</v>
      </c>
      <c r="CW168" s="35">
        <v>7633</v>
      </c>
      <c r="CX168" s="248">
        <f t="shared" si="849"/>
        <v>0.4844418514196811</v>
      </c>
      <c r="CY168" s="35">
        <v>4791</v>
      </c>
      <c r="CZ168" s="248">
        <f t="shared" si="850"/>
        <v>-4.5427375971309081E-2</v>
      </c>
      <c r="DA168" s="35">
        <v>2453</v>
      </c>
      <c r="DB168" s="248">
        <f t="shared" si="851"/>
        <v>-0.30784424379232511</v>
      </c>
      <c r="DC168" s="35">
        <v>17185</v>
      </c>
      <c r="DD168" s="248">
        <f t="shared" si="852"/>
        <v>-1.9512751754436009E-2</v>
      </c>
      <c r="DE168" s="156">
        <v>142</v>
      </c>
      <c r="DF168" s="244">
        <f t="shared" si="853"/>
        <v>-0.21978021978021978</v>
      </c>
      <c r="DG168" s="35">
        <v>22017</v>
      </c>
      <c r="DH168" s="248">
        <f t="shared" si="854"/>
        <v>5.0178869544478921E-2</v>
      </c>
      <c r="DI168" s="35">
        <v>5421</v>
      </c>
      <c r="DJ168" s="248">
        <f t="shared" si="855"/>
        <v>0.89810924369747891</v>
      </c>
      <c r="DK168" s="35">
        <v>14747</v>
      </c>
      <c r="DL168" s="248">
        <f t="shared" si="856"/>
        <v>-5.2188443987402744E-2</v>
      </c>
      <c r="DM168" s="35">
        <v>381</v>
      </c>
      <c r="DN168" s="248">
        <f t="shared" si="857"/>
        <v>-0.58039647577092512</v>
      </c>
      <c r="DO168" s="35">
        <v>1660</v>
      </c>
      <c r="DP168" s="248">
        <f t="shared" si="858"/>
        <v>-3.6014405762304635E-3</v>
      </c>
      <c r="DQ168" s="156">
        <v>0</v>
      </c>
      <c r="DR168" s="244">
        <f t="shared" si="859"/>
        <v>-1</v>
      </c>
      <c r="DS168" s="35">
        <v>53989</v>
      </c>
      <c r="DT168" s="248">
        <f t="shared" si="860"/>
        <v>0.34800629197772848</v>
      </c>
      <c r="DU168" s="35">
        <v>31326</v>
      </c>
      <c r="DV168" s="248">
        <f t="shared" si="861"/>
        <v>0.19674511002444994</v>
      </c>
      <c r="DW168" s="35">
        <v>22448</v>
      </c>
      <c r="DX168" s="248">
        <f t="shared" si="862"/>
        <v>0.28171748315633205</v>
      </c>
      <c r="DY168" s="35">
        <v>9023</v>
      </c>
      <c r="DZ168" s="248">
        <f t="shared" si="863"/>
        <v>0.23806256860592745</v>
      </c>
      <c r="EA168" s="35">
        <v>6777</v>
      </c>
      <c r="EB168" s="248">
        <f t="shared" si="864"/>
        <v>0.3233743409490335</v>
      </c>
      <c r="EC168" s="156">
        <v>723</v>
      </c>
      <c r="ED168" s="244">
        <f t="shared" si="865"/>
        <v>0.65068493150684925</v>
      </c>
    </row>
    <row r="169" spans="1:134" s="17" customFormat="1" outlineLevel="1" x14ac:dyDescent="0.25">
      <c r="A169" s="242"/>
      <c r="B169" s="34" t="s">
        <v>71</v>
      </c>
      <c r="C169" s="35">
        <v>821604</v>
      </c>
      <c r="D169" s="248">
        <f t="shared" si="800"/>
        <v>0.11400760113949304</v>
      </c>
      <c r="E169" s="35">
        <v>309872</v>
      </c>
      <c r="F169" s="248">
        <f t="shared" si="801"/>
        <v>7.4116953793892382E-2</v>
      </c>
      <c r="G169" s="35">
        <v>209914</v>
      </c>
      <c r="H169" s="248">
        <f t="shared" si="802"/>
        <v>0.13565860018719</v>
      </c>
      <c r="I169" s="35">
        <v>138929</v>
      </c>
      <c r="J169" s="248">
        <f t="shared" si="803"/>
        <v>0.12145330674911015</v>
      </c>
      <c r="K169" s="35">
        <v>169953</v>
      </c>
      <c r="L169" s="248">
        <f t="shared" si="804"/>
        <v>0.15180985815266368</v>
      </c>
      <c r="M169" s="156">
        <v>10913</v>
      </c>
      <c r="N169" s="244">
        <f t="shared" si="805"/>
        <v>0.18529379819702396</v>
      </c>
      <c r="O169" s="35">
        <v>680264</v>
      </c>
      <c r="P169" s="248">
        <f t="shared" si="806"/>
        <v>0.1528276530589765</v>
      </c>
      <c r="Q169" s="35">
        <v>252245</v>
      </c>
      <c r="R169" s="248">
        <f t="shared" si="807"/>
        <v>0.15341000022862894</v>
      </c>
      <c r="S169" s="35">
        <v>166899</v>
      </c>
      <c r="T169" s="248">
        <f t="shared" si="808"/>
        <v>0.13761161475018735</v>
      </c>
      <c r="U169" s="35">
        <v>123873</v>
      </c>
      <c r="V169" s="248">
        <f t="shared" si="809"/>
        <v>0.15198549242071979</v>
      </c>
      <c r="W169" s="35">
        <v>135200</v>
      </c>
      <c r="X169" s="248">
        <f t="shared" si="810"/>
        <v>0.18403306885257398</v>
      </c>
      <c r="Y169" s="156">
        <v>5776</v>
      </c>
      <c r="Z169" s="244">
        <f t="shared" si="811"/>
        <v>-7.1382636655948573E-2</v>
      </c>
      <c r="AA169" s="35">
        <v>141340</v>
      </c>
      <c r="AB169" s="248">
        <f t="shared" si="812"/>
        <v>-4.1359757999972824E-2</v>
      </c>
      <c r="AC169" s="35">
        <v>57627</v>
      </c>
      <c r="AD169" s="248">
        <f t="shared" si="813"/>
        <v>-0.17433913604126372</v>
      </c>
      <c r="AE169" s="35">
        <v>43016</v>
      </c>
      <c r="AF169" s="248">
        <f t="shared" si="814"/>
        <v>0.12817015919641217</v>
      </c>
      <c r="AG169" s="35">
        <v>15056</v>
      </c>
      <c r="AH169" s="248">
        <f t="shared" si="815"/>
        <v>-7.9312664342934047E-2</v>
      </c>
      <c r="AI169" s="35">
        <v>34753</v>
      </c>
      <c r="AJ169" s="248">
        <f t="shared" si="816"/>
        <v>4.153804657296134E-2</v>
      </c>
      <c r="AK169" s="156">
        <v>5136</v>
      </c>
      <c r="AL169" s="244">
        <f t="shared" si="817"/>
        <v>0.71887550200803219</v>
      </c>
      <c r="AM169" s="35">
        <v>167954</v>
      </c>
      <c r="AN169" s="248">
        <f t="shared" si="818"/>
        <v>6.5312672447148001E-2</v>
      </c>
      <c r="AO169" s="35">
        <v>37683</v>
      </c>
      <c r="AP169" s="248">
        <f t="shared" si="819"/>
        <v>5.0660792951541911E-2</v>
      </c>
      <c r="AQ169" s="35">
        <v>52010</v>
      </c>
      <c r="AR169" s="248">
        <f t="shared" si="820"/>
        <v>6.9020800789278969E-2</v>
      </c>
      <c r="AS169" s="35">
        <v>54812</v>
      </c>
      <c r="AT169" s="248">
        <f t="shared" si="821"/>
        <v>8.6031305726173901E-2</v>
      </c>
      <c r="AU169" s="35">
        <v>21059</v>
      </c>
      <c r="AV169" s="248">
        <f t="shared" si="822"/>
        <v>6.7406061764987424E-3</v>
      </c>
      <c r="AW169" s="156">
        <v>3281</v>
      </c>
      <c r="AX169" s="244">
        <f t="shared" si="823"/>
        <v>0.12710408794228778</v>
      </c>
      <c r="AY169" s="35">
        <v>20180</v>
      </c>
      <c r="AZ169" s="248">
        <f t="shared" si="824"/>
        <v>6.8799322069805546E-2</v>
      </c>
      <c r="BA169" s="35">
        <v>10129</v>
      </c>
      <c r="BB169" s="248">
        <f t="shared" si="825"/>
        <v>2.9056182058315505E-2</v>
      </c>
      <c r="BC169" s="35">
        <v>5940</v>
      </c>
      <c r="BD169" s="248">
        <f t="shared" si="826"/>
        <v>0.13727742676622623</v>
      </c>
      <c r="BE169" s="35">
        <v>1703</v>
      </c>
      <c r="BF169" s="248">
        <f t="shared" si="827"/>
        <v>0.21556031406138465</v>
      </c>
      <c r="BG169" s="35">
        <v>2208</v>
      </c>
      <c r="BH169" s="248">
        <f t="shared" si="828"/>
        <v>3.2258064516129004E-2</v>
      </c>
      <c r="BI169" s="156">
        <v>243</v>
      </c>
      <c r="BJ169" s="244">
        <f t="shared" si="829"/>
        <v>-0.1678082191780822</v>
      </c>
      <c r="BK169" s="35">
        <v>17860</v>
      </c>
      <c r="BL169" s="248">
        <f t="shared" si="830"/>
        <v>0.52012937271257131</v>
      </c>
      <c r="BM169" s="35">
        <v>7874</v>
      </c>
      <c r="BN169" s="248">
        <f t="shared" si="831"/>
        <v>0.42490047050307633</v>
      </c>
      <c r="BO169" s="35">
        <v>1976</v>
      </c>
      <c r="BP169" s="248">
        <f t="shared" si="832"/>
        <v>0.26181353767560656</v>
      </c>
      <c r="BQ169" s="35">
        <v>6458</v>
      </c>
      <c r="BR169" s="248">
        <f t="shared" si="833"/>
        <v>0.86809372288111075</v>
      </c>
      <c r="BS169" s="35">
        <v>1604</v>
      </c>
      <c r="BT169" s="248">
        <f t="shared" si="834"/>
        <v>0.28217426059152673</v>
      </c>
      <c r="BU169" s="156">
        <v>226</v>
      </c>
      <c r="BV169" s="244">
        <f t="shared" si="835"/>
        <v>-4.2372881355932202E-2</v>
      </c>
      <c r="BW169" s="35">
        <v>277668</v>
      </c>
      <c r="BX169" s="248">
        <f t="shared" si="836"/>
        <v>0.11527137916768759</v>
      </c>
      <c r="BY169" s="35">
        <v>127147</v>
      </c>
      <c r="BZ169" s="248">
        <f t="shared" si="837"/>
        <v>0.1043584754890039</v>
      </c>
      <c r="CA169" s="35">
        <v>44587</v>
      </c>
      <c r="CB169" s="248">
        <f t="shared" si="838"/>
        <v>9.8580791405903589E-2</v>
      </c>
      <c r="CC169" s="35">
        <v>32612</v>
      </c>
      <c r="CD169" s="248">
        <f t="shared" si="839"/>
        <v>8.2232693966947545E-2</v>
      </c>
      <c r="CE169" s="35">
        <v>72654</v>
      </c>
      <c r="CF169" s="248">
        <f t="shared" si="840"/>
        <v>0.17820481634638785</v>
      </c>
      <c r="CG169" s="156">
        <v>654</v>
      </c>
      <c r="CH169" s="244">
        <f t="shared" si="841"/>
        <v>-0.47342995169082125</v>
      </c>
      <c r="CI169" s="35">
        <v>26964</v>
      </c>
      <c r="CJ169" s="248">
        <f t="shared" si="842"/>
        <v>0.36229980296064257</v>
      </c>
      <c r="CK169" s="35">
        <v>8813</v>
      </c>
      <c r="CL169" s="248">
        <f t="shared" si="843"/>
        <v>0.45862297252565365</v>
      </c>
      <c r="CM169" s="35">
        <v>11404</v>
      </c>
      <c r="CN169" s="248">
        <f t="shared" si="844"/>
        <v>0.22098501070663801</v>
      </c>
      <c r="CO169" s="35">
        <v>2712</v>
      </c>
      <c r="CP169" s="248">
        <f t="shared" si="845"/>
        <v>0.52445193929173684</v>
      </c>
      <c r="CQ169" s="35">
        <v>3506</v>
      </c>
      <c r="CR169" s="248">
        <f t="shared" si="846"/>
        <v>0.61195402298850565</v>
      </c>
      <c r="CS169" s="156">
        <v>729</v>
      </c>
      <c r="CT169" s="244">
        <f t="shared" si="847"/>
        <v>0.38068181818181812</v>
      </c>
      <c r="CU169" s="35">
        <v>39137</v>
      </c>
      <c r="CV169" s="248">
        <f t="shared" si="848"/>
        <v>0.14221923885127241</v>
      </c>
      <c r="CW169" s="35">
        <v>8513</v>
      </c>
      <c r="CX169" s="248">
        <f t="shared" si="849"/>
        <v>0.45870459218642901</v>
      </c>
      <c r="CY169" s="35">
        <v>5608</v>
      </c>
      <c r="CZ169" s="248">
        <f t="shared" si="850"/>
        <v>-0.15210160266102213</v>
      </c>
      <c r="DA169" s="35">
        <v>4488</v>
      </c>
      <c r="DB169" s="248">
        <f t="shared" si="851"/>
        <v>0.18824463860206508</v>
      </c>
      <c r="DC169" s="35">
        <v>20649</v>
      </c>
      <c r="DD169" s="248">
        <f t="shared" si="852"/>
        <v>0.13862696443341616</v>
      </c>
      <c r="DE169" s="156">
        <v>62</v>
      </c>
      <c r="DF169" s="244">
        <f t="shared" si="853"/>
        <v>-3.125E-2</v>
      </c>
      <c r="DG169" s="35">
        <v>25308</v>
      </c>
      <c r="DH169" s="248">
        <f t="shared" si="854"/>
        <v>3.5303743096747775E-2</v>
      </c>
      <c r="DI169" s="35">
        <v>6091</v>
      </c>
      <c r="DJ169" s="248">
        <f t="shared" si="855"/>
        <v>0.36999550157444894</v>
      </c>
      <c r="DK169" s="35">
        <v>16866</v>
      </c>
      <c r="DL169" s="248">
        <f t="shared" si="856"/>
        <v>-2.1466697609654251E-2</v>
      </c>
      <c r="DM169" s="35">
        <v>1060</v>
      </c>
      <c r="DN169" s="248">
        <f t="shared" si="857"/>
        <v>8.4953940634595604E-2</v>
      </c>
      <c r="DO169" s="35">
        <v>1623</v>
      </c>
      <c r="DP169" s="248">
        <f t="shared" si="858"/>
        <v>-0.12975871313672926</v>
      </c>
      <c r="DQ169" s="156">
        <v>74</v>
      </c>
      <c r="DR169" s="244">
        <f t="shared" si="859"/>
        <v>0.4509803921568627</v>
      </c>
      <c r="DS169" s="35">
        <v>68359</v>
      </c>
      <c r="DT169" s="248">
        <f t="shared" si="860"/>
        <v>0.40332977500410583</v>
      </c>
      <c r="DU169" s="35">
        <v>38756</v>
      </c>
      <c r="DV169" s="248">
        <f t="shared" si="861"/>
        <v>0.28462991812787952</v>
      </c>
      <c r="DW169" s="35">
        <v>25455</v>
      </c>
      <c r="DX169" s="248">
        <f t="shared" si="862"/>
        <v>0.65819816298612466</v>
      </c>
      <c r="DY169" s="35">
        <v>11685</v>
      </c>
      <c r="DZ169" s="248">
        <f t="shared" si="863"/>
        <v>0.18197450940724247</v>
      </c>
      <c r="EA169" s="35">
        <v>7533</v>
      </c>
      <c r="EB169" s="248">
        <f t="shared" si="864"/>
        <v>0.64404190309908338</v>
      </c>
      <c r="EC169" s="156">
        <v>356</v>
      </c>
      <c r="ED169" s="244">
        <f t="shared" si="865"/>
        <v>-0.53280839895013121</v>
      </c>
    </row>
    <row r="170" spans="1:134" s="17" customFormat="1" outlineLevel="1" x14ac:dyDescent="0.25">
      <c r="A170" s="242"/>
      <c r="B170" s="34" t="s">
        <v>73</v>
      </c>
      <c r="C170" s="35">
        <v>1043388</v>
      </c>
      <c r="D170" s="248">
        <f t="shared" si="800"/>
        <v>0.14734679874025725</v>
      </c>
      <c r="E170" s="35">
        <v>401911</v>
      </c>
      <c r="F170" s="248">
        <f t="shared" si="801"/>
        <v>0.16552698125464005</v>
      </c>
      <c r="G170" s="35">
        <v>254813</v>
      </c>
      <c r="H170" s="248">
        <f t="shared" si="802"/>
        <v>0.20653522353854759</v>
      </c>
      <c r="I170" s="35">
        <v>175628</v>
      </c>
      <c r="J170" s="248">
        <f t="shared" si="803"/>
        <v>0.13019640145177491</v>
      </c>
      <c r="K170" s="35">
        <v>200425</v>
      </c>
      <c r="L170" s="248">
        <f t="shared" si="804"/>
        <v>3.4590448266606177E-2</v>
      </c>
      <c r="M170" s="156">
        <v>16112</v>
      </c>
      <c r="N170" s="244">
        <f t="shared" si="805"/>
        <v>0.24503515957035771</v>
      </c>
      <c r="O170" s="35">
        <v>843324</v>
      </c>
      <c r="P170" s="248">
        <f t="shared" si="806"/>
        <v>0.17165761284854875</v>
      </c>
      <c r="Q170" s="35">
        <v>324605</v>
      </c>
      <c r="R170" s="248">
        <f t="shared" si="807"/>
        <v>0.22277429124633663</v>
      </c>
      <c r="S170" s="35">
        <v>204471</v>
      </c>
      <c r="T170" s="248">
        <f t="shared" si="808"/>
        <v>0.18505059637653432</v>
      </c>
      <c r="U170" s="35">
        <v>151212</v>
      </c>
      <c r="V170" s="248">
        <f t="shared" si="809"/>
        <v>0.15787861616919607</v>
      </c>
      <c r="W170" s="35">
        <v>155942</v>
      </c>
      <c r="X170" s="248">
        <f t="shared" si="810"/>
        <v>6.7116482132836941E-2</v>
      </c>
      <c r="Y170" s="156">
        <v>7374</v>
      </c>
      <c r="Z170" s="244">
        <f t="shared" si="811"/>
        <v>-0.14126004425294048</v>
      </c>
      <c r="AA170" s="35">
        <v>200064</v>
      </c>
      <c r="AB170" s="248">
        <f t="shared" si="812"/>
        <v>5.5067449979432803E-2</v>
      </c>
      <c r="AC170" s="35">
        <v>77307</v>
      </c>
      <c r="AD170" s="248">
        <f t="shared" si="813"/>
        <v>-2.5943099060050878E-2</v>
      </c>
      <c r="AE170" s="35">
        <v>50342</v>
      </c>
      <c r="AF170" s="248">
        <f t="shared" si="814"/>
        <v>0.30244230570216279</v>
      </c>
      <c r="AG170" s="35">
        <v>24417</v>
      </c>
      <c r="AH170" s="248">
        <f t="shared" si="815"/>
        <v>-1.5522941698250192E-2</v>
      </c>
      <c r="AI170" s="35">
        <v>44484</v>
      </c>
      <c r="AJ170" s="248">
        <f t="shared" si="816"/>
        <v>-6.5265812145408719E-2</v>
      </c>
      <c r="AK170" s="156">
        <v>8737</v>
      </c>
      <c r="AL170" s="244">
        <f t="shared" si="817"/>
        <v>1.006199770378875</v>
      </c>
      <c r="AM170" s="35">
        <v>205859</v>
      </c>
      <c r="AN170" s="248">
        <f t="shared" si="818"/>
        <v>0.11856790445451493</v>
      </c>
      <c r="AO170" s="35">
        <v>46738</v>
      </c>
      <c r="AP170" s="248">
        <f t="shared" si="819"/>
        <v>0.11591815294988428</v>
      </c>
      <c r="AQ170" s="35">
        <v>61948</v>
      </c>
      <c r="AR170" s="248">
        <f t="shared" si="820"/>
        <v>0.24797034589737899</v>
      </c>
      <c r="AS170" s="35">
        <v>66726</v>
      </c>
      <c r="AT170" s="248">
        <f t="shared" si="821"/>
        <v>4.9976396538158996E-2</v>
      </c>
      <c r="AU170" s="35">
        <v>25444</v>
      </c>
      <c r="AV170" s="248">
        <f t="shared" si="822"/>
        <v>1.9105218888933351E-2</v>
      </c>
      <c r="AW170" s="156">
        <v>3643</v>
      </c>
      <c r="AX170" s="244">
        <f t="shared" si="823"/>
        <v>-0.13034137025543091</v>
      </c>
      <c r="AY170" s="35">
        <v>31146</v>
      </c>
      <c r="AZ170" s="248">
        <f t="shared" si="824"/>
        <v>9.0469855052167203E-2</v>
      </c>
      <c r="BA170" s="35">
        <v>15078</v>
      </c>
      <c r="BB170" s="248">
        <f t="shared" si="825"/>
        <v>3.5434693036670684E-2</v>
      </c>
      <c r="BC170" s="35">
        <v>10221</v>
      </c>
      <c r="BD170" s="248">
        <f t="shared" si="826"/>
        <v>0.24600755821041087</v>
      </c>
      <c r="BE170" s="35">
        <v>1992</v>
      </c>
      <c r="BF170" s="248">
        <f t="shared" si="827"/>
        <v>0.10666666666666669</v>
      </c>
      <c r="BG170" s="35">
        <v>3185</v>
      </c>
      <c r="BH170" s="248">
        <f t="shared" si="828"/>
        <v>-3.4418022528159842E-3</v>
      </c>
      <c r="BI170" s="156">
        <v>578</v>
      </c>
      <c r="BJ170" s="244">
        <f t="shared" si="829"/>
        <v>9.4696969696969724E-2</v>
      </c>
      <c r="BK170" s="35">
        <v>28372</v>
      </c>
      <c r="BL170" s="248">
        <f t="shared" si="830"/>
        <v>0.44460285132382893</v>
      </c>
      <c r="BM170" s="35">
        <v>12584</v>
      </c>
      <c r="BN170" s="248">
        <f t="shared" si="831"/>
        <v>0.38361737218251779</v>
      </c>
      <c r="BO170" s="35">
        <v>3204</v>
      </c>
      <c r="BP170" s="248">
        <f t="shared" si="832"/>
        <v>0.28468323977546106</v>
      </c>
      <c r="BQ170" s="35">
        <v>9849</v>
      </c>
      <c r="BR170" s="248">
        <f t="shared" si="833"/>
        <v>0.53125</v>
      </c>
      <c r="BS170" s="35">
        <v>2282</v>
      </c>
      <c r="BT170" s="248">
        <f t="shared" si="834"/>
        <v>-4.4388609715242833E-2</v>
      </c>
      <c r="BU170" s="156">
        <v>543</v>
      </c>
      <c r="BV170" s="244">
        <f t="shared" si="835"/>
        <v>0.36432160804020097</v>
      </c>
      <c r="BW170" s="35">
        <v>322987</v>
      </c>
      <c r="BX170" s="248">
        <f t="shared" si="836"/>
        <v>0.14620565815435715</v>
      </c>
      <c r="BY170" s="35">
        <v>159863</v>
      </c>
      <c r="BZ170" s="248">
        <f t="shared" si="837"/>
        <v>0.23451098498011502</v>
      </c>
      <c r="CA170" s="35">
        <v>50414</v>
      </c>
      <c r="CB170" s="248">
        <f t="shared" si="838"/>
        <v>0.11004932182490745</v>
      </c>
      <c r="CC170" s="35">
        <v>31279</v>
      </c>
      <c r="CD170" s="248">
        <f t="shared" si="839"/>
        <v>5.7938172224852869E-2</v>
      </c>
      <c r="CE170" s="35">
        <v>79366</v>
      </c>
      <c r="CF170" s="248">
        <f t="shared" si="840"/>
        <v>4.6713441654357535E-2</v>
      </c>
      <c r="CG170" s="156">
        <v>729</v>
      </c>
      <c r="CH170" s="244">
        <f t="shared" si="841"/>
        <v>-0.4077985377741673</v>
      </c>
      <c r="CI170" s="35">
        <v>45730</v>
      </c>
      <c r="CJ170" s="248">
        <f t="shared" si="842"/>
        <v>0.16063044085175493</v>
      </c>
      <c r="CK170" s="35">
        <v>13699</v>
      </c>
      <c r="CL170" s="248">
        <f t="shared" si="843"/>
        <v>0.10324555045502137</v>
      </c>
      <c r="CM170" s="35">
        <v>20346</v>
      </c>
      <c r="CN170" s="248">
        <f t="shared" si="844"/>
        <v>0.29279451010293567</v>
      </c>
      <c r="CO170" s="35">
        <v>4119</v>
      </c>
      <c r="CP170" s="248">
        <f t="shared" si="845"/>
        <v>-0.10085134250163719</v>
      </c>
      <c r="CQ170" s="35">
        <v>6837</v>
      </c>
      <c r="CR170" s="248">
        <f t="shared" si="846"/>
        <v>0.21094580233793847</v>
      </c>
      <c r="CS170" s="156">
        <v>972</v>
      </c>
      <c r="CT170" s="244">
        <f t="shared" si="847"/>
        <v>-4.6123650637880265E-2</v>
      </c>
      <c r="CU170" s="35">
        <v>44483</v>
      </c>
      <c r="CV170" s="248">
        <f t="shared" si="848"/>
        <v>9.653166366751309E-2</v>
      </c>
      <c r="CW170" s="35">
        <v>9927</v>
      </c>
      <c r="CX170" s="248">
        <f t="shared" si="849"/>
        <v>0.40033855268726204</v>
      </c>
      <c r="CY170" s="35">
        <v>6180</v>
      </c>
      <c r="CZ170" s="248">
        <f t="shared" si="850"/>
        <v>-0.12365286443562107</v>
      </c>
      <c r="DA170" s="35">
        <v>4308</v>
      </c>
      <c r="DB170" s="248">
        <f t="shared" si="851"/>
        <v>9.9260015310028038E-2</v>
      </c>
      <c r="DC170" s="35">
        <v>24209</v>
      </c>
      <c r="DD170" s="248">
        <f t="shared" si="852"/>
        <v>8.3904186254757152E-2</v>
      </c>
      <c r="DE170" s="156">
        <v>70</v>
      </c>
      <c r="DF170" s="244">
        <f t="shared" si="853"/>
        <v>-0.67592592592592593</v>
      </c>
      <c r="DG170" s="35">
        <v>32211</v>
      </c>
      <c r="DH170" s="248">
        <f t="shared" si="854"/>
        <v>0.32965944272445813</v>
      </c>
      <c r="DI170" s="35">
        <v>8625</v>
      </c>
      <c r="DJ170" s="248">
        <f t="shared" si="855"/>
        <v>0.88113413304252997</v>
      </c>
      <c r="DK170" s="35">
        <v>19110</v>
      </c>
      <c r="DL170" s="248">
        <f t="shared" si="856"/>
        <v>0.2191387559808613</v>
      </c>
      <c r="DM170" s="35">
        <v>2654</v>
      </c>
      <c r="DN170" s="248">
        <f t="shared" si="857"/>
        <v>0.75761589403973506</v>
      </c>
      <c r="DO170" s="35">
        <v>2064</v>
      </c>
      <c r="DP170" s="248">
        <f t="shared" si="858"/>
        <v>-0.16908212560386471</v>
      </c>
      <c r="DQ170" s="156">
        <v>0</v>
      </c>
      <c r="DR170" s="244">
        <f t="shared" si="859"/>
        <v>-1</v>
      </c>
      <c r="DS170" s="35">
        <v>84587</v>
      </c>
      <c r="DT170" s="248">
        <f t="shared" si="860"/>
        <v>0.27242504926515942</v>
      </c>
      <c r="DU170" s="35">
        <v>47721</v>
      </c>
      <c r="DV170" s="248">
        <f t="shared" si="861"/>
        <v>0.2262880637286393</v>
      </c>
      <c r="DW170" s="35">
        <v>28971</v>
      </c>
      <c r="DX170" s="248">
        <f t="shared" si="862"/>
        <v>0.13309605757196485</v>
      </c>
      <c r="DY170" s="35">
        <v>20076</v>
      </c>
      <c r="DZ170" s="248">
        <f t="shared" si="863"/>
        <v>0.72148859543817534</v>
      </c>
      <c r="EA170" s="35">
        <v>8285</v>
      </c>
      <c r="EB170" s="248">
        <f t="shared" si="864"/>
        <v>0.11567465661190401</v>
      </c>
      <c r="EC170" s="156">
        <v>830</v>
      </c>
      <c r="ED170" s="244">
        <f t="shared" si="865"/>
        <v>-4.5977011494252928E-2</v>
      </c>
    </row>
    <row r="171" spans="1:134" s="17" customFormat="1" outlineLevel="1" x14ac:dyDescent="0.25">
      <c r="A171" s="242"/>
      <c r="B171" s="34" t="s">
        <v>75</v>
      </c>
      <c r="C171" s="35">
        <v>1077777</v>
      </c>
      <c r="D171" s="248">
        <f t="shared" si="800"/>
        <v>9.9966626761663013E-2</v>
      </c>
      <c r="E171" s="35">
        <v>410474</v>
      </c>
      <c r="F171" s="248">
        <f t="shared" si="801"/>
        <v>0.16137812396551587</v>
      </c>
      <c r="G171" s="35">
        <v>263971</v>
      </c>
      <c r="H171" s="248">
        <f t="shared" si="802"/>
        <v>0.10896342539301118</v>
      </c>
      <c r="I171" s="35">
        <v>176911</v>
      </c>
      <c r="J171" s="248">
        <f t="shared" si="803"/>
        <v>6.4254346387535355E-2</v>
      </c>
      <c r="K171" s="35">
        <v>215816</v>
      </c>
      <c r="L171" s="248">
        <f t="shared" si="804"/>
        <v>1.7918374469971798E-2</v>
      </c>
      <c r="M171" s="156">
        <v>17098</v>
      </c>
      <c r="N171" s="244">
        <f t="shared" si="805"/>
        <v>0.11344100026048443</v>
      </c>
      <c r="O171" s="35">
        <v>840975</v>
      </c>
      <c r="P171" s="248">
        <f t="shared" si="806"/>
        <v>0.15617962698694199</v>
      </c>
      <c r="Q171" s="35">
        <v>318459</v>
      </c>
      <c r="R171" s="248">
        <f t="shared" si="807"/>
        <v>0.25524333571144209</v>
      </c>
      <c r="S171" s="35">
        <v>209620</v>
      </c>
      <c r="T171" s="248">
        <f t="shared" si="808"/>
        <v>0.10771149405243152</v>
      </c>
      <c r="U171" s="35">
        <v>149251</v>
      </c>
      <c r="V171" s="248">
        <f t="shared" si="809"/>
        <v>0.15446972099535117</v>
      </c>
      <c r="W171" s="35">
        <v>158599</v>
      </c>
      <c r="X171" s="248">
        <f t="shared" si="810"/>
        <v>7.1839371760301196E-2</v>
      </c>
      <c r="Y171" s="156">
        <v>7795</v>
      </c>
      <c r="Z171" s="244">
        <f t="shared" si="811"/>
        <v>-4.4496200049031653E-2</v>
      </c>
      <c r="AA171" s="35">
        <v>236802</v>
      </c>
      <c r="AB171" s="248">
        <f t="shared" si="812"/>
        <v>-6.1995698209171612E-2</v>
      </c>
      <c r="AC171" s="35">
        <v>92015</v>
      </c>
      <c r="AD171" s="248">
        <f t="shared" si="813"/>
        <v>-7.7395873022239159E-2</v>
      </c>
      <c r="AE171" s="35">
        <v>54351</v>
      </c>
      <c r="AF171" s="248">
        <f t="shared" si="814"/>
        <v>0.11379564736259673</v>
      </c>
      <c r="AG171" s="35">
        <v>27660</v>
      </c>
      <c r="AH171" s="248">
        <f t="shared" si="815"/>
        <v>-0.251400579176703</v>
      </c>
      <c r="AI171" s="35">
        <v>57217</v>
      </c>
      <c r="AJ171" s="248">
        <f t="shared" si="816"/>
        <v>-0.10666833205826787</v>
      </c>
      <c r="AK171" s="156">
        <v>9303</v>
      </c>
      <c r="AL171" s="244">
        <f t="shared" si="817"/>
        <v>0.29244234509585998</v>
      </c>
      <c r="AM171" s="35">
        <v>203931</v>
      </c>
      <c r="AN171" s="248">
        <f t="shared" si="818"/>
        <v>0.14313020958872635</v>
      </c>
      <c r="AO171" s="35">
        <v>43675</v>
      </c>
      <c r="AP171" s="248">
        <f t="shared" si="819"/>
        <v>0.20519330003587299</v>
      </c>
      <c r="AQ171" s="35">
        <v>58776</v>
      </c>
      <c r="AR171" s="248">
        <f t="shared" si="820"/>
        <v>0.13093840795828449</v>
      </c>
      <c r="AS171" s="35">
        <v>61736</v>
      </c>
      <c r="AT171" s="248">
        <f t="shared" si="821"/>
        <v>-5.7814638859811085E-3</v>
      </c>
      <c r="AU171" s="35">
        <v>33576</v>
      </c>
      <c r="AV171" s="248">
        <f t="shared" si="822"/>
        <v>0.38127365476386377</v>
      </c>
      <c r="AW171" s="156">
        <v>4182</v>
      </c>
      <c r="AX171" s="244">
        <f t="shared" si="823"/>
        <v>0.14293522820442739</v>
      </c>
      <c r="AY171" s="35">
        <v>26152</v>
      </c>
      <c r="AZ171" s="248">
        <f t="shared" si="824"/>
        <v>7.1891138617919514E-2</v>
      </c>
      <c r="BA171" s="35">
        <v>12506</v>
      </c>
      <c r="BB171" s="248">
        <f t="shared" si="825"/>
        <v>4.3296904980395512E-2</v>
      </c>
      <c r="BC171" s="35">
        <v>9041</v>
      </c>
      <c r="BD171" s="248">
        <f t="shared" si="826"/>
        <v>0.11014243614931241</v>
      </c>
      <c r="BE171" s="35">
        <v>1537</v>
      </c>
      <c r="BF171" s="248">
        <f t="shared" si="827"/>
        <v>6.366782006920424E-2</v>
      </c>
      <c r="BG171" s="35">
        <v>2466</v>
      </c>
      <c r="BH171" s="248">
        <f t="shared" si="828"/>
        <v>-2.2979397781299538E-2</v>
      </c>
      <c r="BI171" s="156">
        <v>281</v>
      </c>
      <c r="BJ171" s="244">
        <f t="shared" si="829"/>
        <v>-0.12732919254658381</v>
      </c>
      <c r="BK171" s="35">
        <v>32339</v>
      </c>
      <c r="BL171" s="248">
        <f t="shared" si="830"/>
        <v>0.33897813845644253</v>
      </c>
      <c r="BM171" s="35">
        <v>15180</v>
      </c>
      <c r="BN171" s="248">
        <f t="shared" si="831"/>
        <v>0.47881149537262546</v>
      </c>
      <c r="BO171" s="35">
        <v>5182</v>
      </c>
      <c r="BP171" s="248">
        <f t="shared" si="832"/>
        <v>0.68794788273615626</v>
      </c>
      <c r="BQ171" s="35">
        <v>9354</v>
      </c>
      <c r="BR171" s="248">
        <f t="shared" si="833"/>
        <v>0.47006129184347012</v>
      </c>
      <c r="BS171" s="35">
        <v>2721</v>
      </c>
      <c r="BT171" s="248">
        <f t="shared" si="834"/>
        <v>-0.40224077328646746</v>
      </c>
      <c r="BU171" s="156">
        <v>442</v>
      </c>
      <c r="BV171" s="244">
        <f t="shared" si="835"/>
        <v>1.8433179723502224E-2</v>
      </c>
      <c r="BW171" s="35">
        <v>323459</v>
      </c>
      <c r="BX171" s="248">
        <f t="shared" si="836"/>
        <v>0.17260717936819825</v>
      </c>
      <c r="BY171" s="35">
        <v>157223</v>
      </c>
      <c r="BZ171" s="248">
        <f t="shared" si="837"/>
        <v>0.35393505162629291</v>
      </c>
      <c r="CA171" s="35">
        <v>55428</v>
      </c>
      <c r="CB171" s="248">
        <f t="shared" si="838"/>
        <v>4.9931807849674215E-2</v>
      </c>
      <c r="CC171" s="35">
        <v>31193</v>
      </c>
      <c r="CD171" s="248">
        <f t="shared" si="839"/>
        <v>0.20828168577626283</v>
      </c>
      <c r="CE171" s="35">
        <v>78902</v>
      </c>
      <c r="CF171" s="248">
        <f t="shared" si="840"/>
        <v>2.2033393349827124E-2</v>
      </c>
      <c r="CG171" s="156">
        <v>884</v>
      </c>
      <c r="CH171" s="244">
        <f t="shared" si="841"/>
        <v>-0.43442098528470885</v>
      </c>
      <c r="CI171" s="35">
        <v>42616</v>
      </c>
      <c r="CJ171" s="248">
        <f t="shared" si="842"/>
        <v>7.7331445761812168E-2</v>
      </c>
      <c r="CK171" s="35">
        <v>13856</v>
      </c>
      <c r="CL171" s="248">
        <f t="shared" si="843"/>
        <v>5.6580753393320027E-2</v>
      </c>
      <c r="CM171" s="35">
        <v>19040</v>
      </c>
      <c r="CN171" s="248">
        <f t="shared" si="844"/>
        <v>0.24411918452692105</v>
      </c>
      <c r="CO171" s="35">
        <v>3684</v>
      </c>
      <c r="CP171" s="248">
        <f t="shared" si="845"/>
        <v>-8.7893042832384305E-2</v>
      </c>
      <c r="CQ171" s="35">
        <v>5359</v>
      </c>
      <c r="CR171" s="248">
        <f t="shared" si="846"/>
        <v>-0.15963619256703776</v>
      </c>
      <c r="CS171" s="156">
        <v>820</v>
      </c>
      <c r="CT171" s="244">
        <f t="shared" si="847"/>
        <v>-0.10675381263616557</v>
      </c>
      <c r="CU171" s="35">
        <v>37420</v>
      </c>
      <c r="CV171" s="248">
        <f t="shared" si="848"/>
        <v>-5.3592655352942664E-2</v>
      </c>
      <c r="CW171" s="35">
        <v>7962</v>
      </c>
      <c r="CX171" s="248">
        <f t="shared" si="849"/>
        <v>0.21058233237038171</v>
      </c>
      <c r="CY171" s="35">
        <v>5904</v>
      </c>
      <c r="CZ171" s="248">
        <f t="shared" si="850"/>
        <v>-0.29344183820009573</v>
      </c>
      <c r="DA171" s="35">
        <v>3933</v>
      </c>
      <c r="DB171" s="248">
        <f t="shared" si="851"/>
        <v>0.25454545454545463</v>
      </c>
      <c r="DC171" s="35">
        <v>19700</v>
      </c>
      <c r="DD171" s="248">
        <f t="shared" si="852"/>
        <v>-7.4465586093493075E-2</v>
      </c>
      <c r="DE171" s="156">
        <v>0</v>
      </c>
      <c r="DF171" s="244">
        <f t="shared" si="853"/>
        <v>-1</v>
      </c>
      <c r="DG171" s="35">
        <v>29324</v>
      </c>
      <c r="DH171" s="248">
        <f t="shared" si="854"/>
        <v>0.21914106348480433</v>
      </c>
      <c r="DI171" s="35">
        <v>7070</v>
      </c>
      <c r="DJ171" s="248">
        <f t="shared" si="855"/>
        <v>5.9652278177457996E-2</v>
      </c>
      <c r="DK171" s="35">
        <v>17697</v>
      </c>
      <c r="DL171" s="248">
        <f t="shared" si="856"/>
        <v>0.22810548230395566</v>
      </c>
      <c r="DM171" s="35">
        <v>2731</v>
      </c>
      <c r="DN171" s="248">
        <f t="shared" si="857"/>
        <v>1.4019349164467898</v>
      </c>
      <c r="DO171" s="35">
        <v>1697</v>
      </c>
      <c r="DP171" s="248">
        <f t="shared" si="858"/>
        <v>-9.8778544875199104E-2</v>
      </c>
      <c r="DQ171" s="156">
        <v>183</v>
      </c>
      <c r="DR171" s="244">
        <f t="shared" si="859"/>
        <v>25.142857142857142</v>
      </c>
      <c r="DS171" s="35">
        <v>75389</v>
      </c>
      <c r="DT171" s="248">
        <f t="shared" si="860"/>
        <v>0.10419626510435731</v>
      </c>
      <c r="DU171" s="35">
        <v>43252</v>
      </c>
      <c r="DV171" s="248">
        <f t="shared" si="861"/>
        <v>0.1435672360002116</v>
      </c>
      <c r="DW171" s="35">
        <v>31851</v>
      </c>
      <c r="DX171" s="248">
        <f t="shared" si="862"/>
        <v>9.525119493827594E-2</v>
      </c>
      <c r="DY171" s="35">
        <v>17535</v>
      </c>
      <c r="DZ171" s="248">
        <f t="shared" si="863"/>
        <v>0.57137736356304325</v>
      </c>
      <c r="EA171" s="35">
        <v>7668</v>
      </c>
      <c r="EB171" s="248">
        <f t="shared" si="864"/>
        <v>0.23937287861645395</v>
      </c>
      <c r="EC171" s="156">
        <v>699</v>
      </c>
      <c r="ED171" s="244">
        <f t="shared" si="865"/>
        <v>-8.7467362924282033E-2</v>
      </c>
    </row>
    <row r="172" spans="1:134" s="17" customFormat="1" outlineLevel="1" x14ac:dyDescent="0.25">
      <c r="A172" s="242"/>
      <c r="B172" s="34" t="s">
        <v>77</v>
      </c>
      <c r="C172" s="35">
        <v>914330</v>
      </c>
      <c r="D172" s="248">
        <f t="shared" si="800"/>
        <v>0.17457311840665124</v>
      </c>
      <c r="E172" s="35">
        <v>357735</v>
      </c>
      <c r="F172" s="248">
        <f t="shared" si="801"/>
        <v>0.2509528971570445</v>
      </c>
      <c r="G172" s="35">
        <v>204460</v>
      </c>
      <c r="H172" s="248">
        <f t="shared" si="802"/>
        <v>5.5065044971592814E-2</v>
      </c>
      <c r="I172" s="35">
        <v>150456</v>
      </c>
      <c r="J172" s="248">
        <f t="shared" si="803"/>
        <v>0.24925064556573151</v>
      </c>
      <c r="K172" s="35">
        <v>189598</v>
      </c>
      <c r="L172" s="248">
        <f t="shared" si="804"/>
        <v>0.1131738706684986</v>
      </c>
      <c r="M172" s="156">
        <v>15628</v>
      </c>
      <c r="N172" s="244">
        <f t="shared" si="805"/>
        <v>0.47587118708093312</v>
      </c>
      <c r="O172" s="35">
        <v>752224</v>
      </c>
      <c r="P172" s="248">
        <f t="shared" si="806"/>
        <v>0.19579814833655518</v>
      </c>
      <c r="Q172" s="35">
        <v>295097</v>
      </c>
      <c r="R172" s="248">
        <f t="shared" si="807"/>
        <v>0.30181046576261017</v>
      </c>
      <c r="S172" s="35">
        <v>168112</v>
      </c>
      <c r="T172" s="248">
        <f t="shared" si="808"/>
        <v>4.5849871222207073E-2</v>
      </c>
      <c r="U172" s="35">
        <v>131006</v>
      </c>
      <c r="V172" s="248">
        <f t="shared" si="809"/>
        <v>0.31471408787106347</v>
      </c>
      <c r="W172" s="35">
        <v>149717</v>
      </c>
      <c r="X172" s="248">
        <f t="shared" si="810"/>
        <v>0.10187304507819683</v>
      </c>
      <c r="Y172" s="156">
        <v>8721</v>
      </c>
      <c r="Z172" s="244">
        <f t="shared" si="811"/>
        <v>0.1789914830336623</v>
      </c>
      <c r="AA172" s="35">
        <v>162106</v>
      </c>
      <c r="AB172" s="248">
        <f t="shared" si="812"/>
        <v>8.5199392150168363E-2</v>
      </c>
      <c r="AC172" s="35">
        <v>62638</v>
      </c>
      <c r="AD172" s="248">
        <f t="shared" si="813"/>
        <v>5.648602607566322E-2</v>
      </c>
      <c r="AE172" s="35">
        <v>36349</v>
      </c>
      <c r="AF172" s="248">
        <f t="shared" si="814"/>
        <v>9.9918298181377985E-2</v>
      </c>
      <c r="AG172" s="35">
        <v>19450</v>
      </c>
      <c r="AH172" s="248">
        <f t="shared" si="815"/>
        <v>-6.449906209417533E-2</v>
      </c>
      <c r="AI172" s="35">
        <v>39882</v>
      </c>
      <c r="AJ172" s="248">
        <f t="shared" si="816"/>
        <v>0.15777861642523305</v>
      </c>
      <c r="AK172" s="156">
        <v>6907</v>
      </c>
      <c r="AL172" s="244">
        <f t="shared" si="817"/>
        <v>1.1638471177944862</v>
      </c>
      <c r="AM172" s="35">
        <v>194790</v>
      </c>
      <c r="AN172" s="248">
        <f t="shared" si="818"/>
        <v>0.18634777365661148</v>
      </c>
      <c r="AO172" s="35">
        <v>52545</v>
      </c>
      <c r="AP172" s="248">
        <f t="shared" si="819"/>
        <v>0.30891291351135908</v>
      </c>
      <c r="AQ172" s="35">
        <v>53505</v>
      </c>
      <c r="AR172" s="248">
        <f t="shared" si="820"/>
        <v>0.10948678071539653</v>
      </c>
      <c r="AS172" s="35">
        <v>59201</v>
      </c>
      <c r="AT172" s="248">
        <f t="shared" si="821"/>
        <v>0.12744481898341231</v>
      </c>
      <c r="AU172" s="35">
        <v>23517</v>
      </c>
      <c r="AV172" s="248">
        <f t="shared" si="822"/>
        <v>0.23190151911995804</v>
      </c>
      <c r="AW172" s="156">
        <v>5409</v>
      </c>
      <c r="AX172" s="244">
        <f t="shared" si="823"/>
        <v>0.48191780821917818</v>
      </c>
      <c r="AY172" s="35">
        <v>24545</v>
      </c>
      <c r="AZ172" s="248">
        <f t="shared" si="824"/>
        <v>7.9755410874538191E-2</v>
      </c>
      <c r="BA172" s="35">
        <v>12936</v>
      </c>
      <c r="BB172" s="248">
        <f t="shared" si="825"/>
        <v>8.8339222614840951E-2</v>
      </c>
      <c r="BC172" s="35">
        <v>7054</v>
      </c>
      <c r="BD172" s="248">
        <f t="shared" si="826"/>
        <v>9.6192696192696214E-2</v>
      </c>
      <c r="BE172" s="35">
        <v>1274</v>
      </c>
      <c r="BF172" s="248">
        <f t="shared" si="827"/>
        <v>3.07443365695792E-2</v>
      </c>
      <c r="BG172" s="35">
        <v>2861</v>
      </c>
      <c r="BH172" s="248">
        <f t="shared" si="828"/>
        <v>1.3819985825655579E-2</v>
      </c>
      <c r="BI172" s="156">
        <v>311</v>
      </c>
      <c r="BJ172" s="244">
        <f t="shared" si="829"/>
        <v>-6.886227544910184E-2</v>
      </c>
      <c r="BK172" s="35">
        <v>17633</v>
      </c>
      <c r="BL172" s="248">
        <f t="shared" si="830"/>
        <v>0.39955552027938723</v>
      </c>
      <c r="BM172" s="35">
        <v>9177</v>
      </c>
      <c r="BN172" s="248">
        <f t="shared" si="831"/>
        <v>0.65649819494584838</v>
      </c>
      <c r="BO172" s="35">
        <v>1845</v>
      </c>
      <c r="BP172" s="248">
        <f t="shared" si="832"/>
        <v>-0.21389007243289304</v>
      </c>
      <c r="BQ172" s="35">
        <v>5237</v>
      </c>
      <c r="BR172" s="248">
        <f t="shared" si="833"/>
        <v>0.58074252942952009</v>
      </c>
      <c r="BS172" s="35">
        <v>1317</v>
      </c>
      <c r="BT172" s="248">
        <f t="shared" si="834"/>
        <v>4.3581616481775054E-2</v>
      </c>
      <c r="BU172" s="156">
        <v>207</v>
      </c>
      <c r="BV172" s="244">
        <f t="shared" si="835"/>
        <v>-0.30303030303030298</v>
      </c>
      <c r="BW172" s="35">
        <v>315123</v>
      </c>
      <c r="BX172" s="248">
        <f t="shared" si="836"/>
        <v>0.17151322735586727</v>
      </c>
      <c r="BY172" s="35">
        <v>148140</v>
      </c>
      <c r="BZ172" s="248">
        <f t="shared" si="837"/>
        <v>0.29152063608306733</v>
      </c>
      <c r="CA172" s="35">
        <v>46881</v>
      </c>
      <c r="CB172" s="248">
        <f t="shared" si="838"/>
        <v>3.2598400916279413E-2</v>
      </c>
      <c r="CC172" s="35">
        <v>35631</v>
      </c>
      <c r="CD172" s="248">
        <f t="shared" si="839"/>
        <v>0.45610952186350628</v>
      </c>
      <c r="CE172" s="35">
        <v>82799</v>
      </c>
      <c r="CF172" s="248">
        <f t="shared" si="840"/>
        <v>-3.8139467731844734E-3</v>
      </c>
      <c r="CG172" s="156">
        <v>813</v>
      </c>
      <c r="CH172" s="244">
        <f t="shared" si="841"/>
        <v>-0.36682242990654201</v>
      </c>
      <c r="CI172" s="35">
        <v>34385</v>
      </c>
      <c r="CJ172" s="248">
        <f t="shared" si="842"/>
        <v>0.29291220154164321</v>
      </c>
      <c r="CK172" s="35">
        <v>10229</v>
      </c>
      <c r="CL172" s="248">
        <f t="shared" si="843"/>
        <v>0.36605235042735051</v>
      </c>
      <c r="CM172" s="35">
        <v>15008</v>
      </c>
      <c r="CN172" s="248">
        <f t="shared" si="844"/>
        <v>0.15820342645469987</v>
      </c>
      <c r="CO172" s="35">
        <v>2698</v>
      </c>
      <c r="CP172" s="248">
        <f t="shared" si="845"/>
        <v>0.50055617352614012</v>
      </c>
      <c r="CQ172" s="35">
        <v>5424</v>
      </c>
      <c r="CR172" s="248">
        <f t="shared" si="846"/>
        <v>0.56989869753979749</v>
      </c>
      <c r="CS172" s="156">
        <v>1029</v>
      </c>
      <c r="CT172" s="244">
        <f t="shared" si="847"/>
        <v>0.22939068100358417</v>
      </c>
      <c r="CU172" s="35">
        <v>36748</v>
      </c>
      <c r="CV172" s="248">
        <f t="shared" si="848"/>
        <v>0.29512934376541899</v>
      </c>
      <c r="CW172" s="35">
        <v>7989</v>
      </c>
      <c r="CX172" s="248">
        <f t="shared" si="849"/>
        <v>0.51077912254160363</v>
      </c>
      <c r="CY172" s="35">
        <v>4922</v>
      </c>
      <c r="CZ172" s="248">
        <f t="shared" si="850"/>
        <v>-0.21798538290435332</v>
      </c>
      <c r="DA172" s="35">
        <v>3574</v>
      </c>
      <c r="DB172" s="248">
        <f t="shared" si="851"/>
        <v>1.2102659245516389</v>
      </c>
      <c r="DC172" s="35">
        <v>20317</v>
      </c>
      <c r="DD172" s="248">
        <f t="shared" si="852"/>
        <v>0.34070212485152429</v>
      </c>
      <c r="DE172" s="156">
        <v>0</v>
      </c>
      <c r="DF172" s="244">
        <f t="shared" si="853"/>
        <v>-1</v>
      </c>
      <c r="DG172" s="35">
        <v>25287</v>
      </c>
      <c r="DH172" s="248">
        <f t="shared" si="854"/>
        <v>-2.4647072436935868E-2</v>
      </c>
      <c r="DI172" s="35">
        <v>7562</v>
      </c>
      <c r="DJ172" s="248">
        <f t="shared" si="855"/>
        <v>0.89334001001502261</v>
      </c>
      <c r="DK172" s="35">
        <v>13743</v>
      </c>
      <c r="DL172" s="248">
        <f t="shared" si="856"/>
        <v>-0.26460830479452058</v>
      </c>
      <c r="DM172" s="35">
        <v>1914</v>
      </c>
      <c r="DN172" s="248">
        <f t="shared" si="857"/>
        <v>0.27176079734219272</v>
      </c>
      <c r="DO172" s="35">
        <v>2026</v>
      </c>
      <c r="DP172" s="248">
        <f t="shared" si="858"/>
        <v>0.15837621497998855</v>
      </c>
      <c r="DQ172" s="156">
        <v>75</v>
      </c>
      <c r="DR172" s="244">
        <f t="shared" si="859"/>
        <v>0.53061224489795911</v>
      </c>
      <c r="DS172" s="35">
        <v>61610</v>
      </c>
      <c r="DT172" s="248">
        <f t="shared" si="860"/>
        <v>0.22412080270216572</v>
      </c>
      <c r="DU172" s="35">
        <v>36200</v>
      </c>
      <c r="DV172" s="248">
        <f t="shared" si="861"/>
        <v>0.24266245580309631</v>
      </c>
      <c r="DW172" s="35">
        <v>22072</v>
      </c>
      <c r="DX172" s="248">
        <f t="shared" si="862"/>
        <v>0.27635459434453247</v>
      </c>
      <c r="DY172" s="35">
        <v>12847</v>
      </c>
      <c r="DZ172" s="248">
        <f t="shared" si="863"/>
        <v>0.59056580413519866</v>
      </c>
      <c r="EA172" s="35">
        <v>6861</v>
      </c>
      <c r="EB172" s="248">
        <f t="shared" si="864"/>
        <v>-5.0380622837370215E-2</v>
      </c>
      <c r="EC172" s="156">
        <v>784</v>
      </c>
      <c r="ED172" s="244">
        <f t="shared" si="865"/>
        <v>-1.8773466833541974E-2</v>
      </c>
    </row>
    <row r="173" spans="1:134" s="17" customFormat="1" outlineLevel="1" x14ac:dyDescent="0.25">
      <c r="A173" s="242"/>
      <c r="B173" s="34" t="s">
        <v>79</v>
      </c>
      <c r="C173" s="35">
        <v>1092092</v>
      </c>
      <c r="D173" s="248">
        <f t="shared" si="800"/>
        <v>0.12141014688003149</v>
      </c>
      <c r="E173" s="35">
        <v>413590</v>
      </c>
      <c r="F173" s="248">
        <f t="shared" si="801"/>
        <v>8.2206225976193981E-2</v>
      </c>
      <c r="G173" s="35">
        <v>294738</v>
      </c>
      <c r="H173" s="248">
        <f t="shared" si="802"/>
        <v>0.109451519041184</v>
      </c>
      <c r="I173" s="35">
        <v>174439</v>
      </c>
      <c r="J173" s="248">
        <f t="shared" si="803"/>
        <v>0.2178177730925237</v>
      </c>
      <c r="K173" s="35">
        <v>195875</v>
      </c>
      <c r="L173" s="248">
        <f t="shared" si="804"/>
        <v>0.14913026898594928</v>
      </c>
      <c r="M173" s="156">
        <v>14203</v>
      </c>
      <c r="N173" s="244">
        <f t="shared" si="805"/>
        <v>0.19876772451046598</v>
      </c>
      <c r="O173" s="35">
        <v>965237</v>
      </c>
      <c r="P173" s="248">
        <f t="shared" si="806"/>
        <v>0.14830289194208257</v>
      </c>
      <c r="Q173" s="35">
        <v>361563</v>
      </c>
      <c r="R173" s="248">
        <f t="shared" si="807"/>
        <v>0.10688876099042388</v>
      </c>
      <c r="S173" s="35">
        <v>259896</v>
      </c>
      <c r="T173" s="248">
        <f t="shared" si="808"/>
        <v>0.15365767045454537</v>
      </c>
      <c r="U173" s="35">
        <v>160592</v>
      </c>
      <c r="V173" s="248">
        <f t="shared" si="809"/>
        <v>0.21393907324816697</v>
      </c>
      <c r="W173" s="35">
        <v>171828</v>
      </c>
      <c r="X173" s="248">
        <f t="shared" si="810"/>
        <v>0.19400454453856253</v>
      </c>
      <c r="Y173" s="156">
        <v>9386</v>
      </c>
      <c r="Z173" s="244">
        <f t="shared" si="811"/>
        <v>5.7339191168187531E-2</v>
      </c>
      <c r="AA173" s="35">
        <v>126854</v>
      </c>
      <c r="AB173" s="248">
        <f t="shared" si="812"/>
        <v>-4.8214285714285765E-2</v>
      </c>
      <c r="AC173" s="35">
        <v>52028</v>
      </c>
      <c r="AD173" s="248">
        <f t="shared" si="813"/>
        <v>-6.2980639351643442E-2</v>
      </c>
      <c r="AE173" s="35">
        <v>34842</v>
      </c>
      <c r="AF173" s="248">
        <f t="shared" si="814"/>
        <v>-0.13716847032020008</v>
      </c>
      <c r="AG173" s="35">
        <v>13847</v>
      </c>
      <c r="AH173" s="248">
        <f t="shared" si="815"/>
        <v>0.26456621004566205</v>
      </c>
      <c r="AI173" s="35">
        <v>24047</v>
      </c>
      <c r="AJ173" s="248">
        <f t="shared" si="816"/>
        <v>-9.4138476606645094E-2</v>
      </c>
      <c r="AK173" s="156">
        <v>4817</v>
      </c>
      <c r="AL173" s="244">
        <f t="shared" si="817"/>
        <v>0.62079407806191123</v>
      </c>
      <c r="AM173" s="35">
        <v>221128</v>
      </c>
      <c r="AN173" s="248">
        <f t="shared" si="818"/>
        <v>6.3826307003237659E-2</v>
      </c>
      <c r="AO173" s="35">
        <v>47293</v>
      </c>
      <c r="AP173" s="248">
        <f t="shared" si="819"/>
        <v>1.0555781106433848E-2</v>
      </c>
      <c r="AQ173" s="35">
        <v>62689</v>
      </c>
      <c r="AR173" s="248">
        <f t="shared" si="820"/>
        <v>4.971533824514407E-2</v>
      </c>
      <c r="AS173" s="35">
        <v>72513</v>
      </c>
      <c r="AT173" s="248">
        <f t="shared" si="821"/>
        <v>7.885379316501262E-2</v>
      </c>
      <c r="AU173" s="35">
        <v>30701</v>
      </c>
      <c r="AV173" s="248">
        <f t="shared" si="822"/>
        <v>0.14740068019583652</v>
      </c>
      <c r="AW173" s="156">
        <v>5259</v>
      </c>
      <c r="AX173" s="244">
        <f t="shared" si="823"/>
        <v>0.16762877442273538</v>
      </c>
      <c r="AY173" s="35">
        <v>28541</v>
      </c>
      <c r="AZ173" s="248">
        <f t="shared" si="824"/>
        <v>7.2687638591348191E-2</v>
      </c>
      <c r="BA173" s="35">
        <v>16085</v>
      </c>
      <c r="BB173" s="248">
        <f t="shared" si="825"/>
        <v>7.2261849210052631E-2</v>
      </c>
      <c r="BC173" s="35">
        <v>6927</v>
      </c>
      <c r="BD173" s="248">
        <f t="shared" si="826"/>
        <v>5.3701015965166299E-3</v>
      </c>
      <c r="BE173" s="35">
        <v>1214</v>
      </c>
      <c r="BF173" s="248">
        <f t="shared" si="827"/>
        <v>9.2709270927092691E-2</v>
      </c>
      <c r="BG173" s="35">
        <v>3653</v>
      </c>
      <c r="BH173" s="248">
        <f t="shared" si="828"/>
        <v>0.18758127438231464</v>
      </c>
      <c r="BI173" s="156">
        <v>476</v>
      </c>
      <c r="BJ173" s="244">
        <f t="shared" si="829"/>
        <v>-1.855670103092788E-2</v>
      </c>
      <c r="BK173" s="35">
        <v>21985</v>
      </c>
      <c r="BL173" s="248">
        <f t="shared" si="830"/>
        <v>0.37621283255086069</v>
      </c>
      <c r="BM173" s="35">
        <v>11733</v>
      </c>
      <c r="BN173" s="248">
        <f t="shared" si="831"/>
        <v>0.43050475493782003</v>
      </c>
      <c r="BO173" s="35">
        <v>2660</v>
      </c>
      <c r="BP173" s="248">
        <f t="shared" si="832"/>
        <v>0.39486103828002106</v>
      </c>
      <c r="BQ173" s="35">
        <v>5654</v>
      </c>
      <c r="BR173" s="248">
        <f t="shared" si="833"/>
        <v>0.45985024528789054</v>
      </c>
      <c r="BS173" s="35">
        <v>2234</v>
      </c>
      <c r="BT173" s="248">
        <f t="shared" si="834"/>
        <v>0.1629359708485163</v>
      </c>
      <c r="BU173" s="156">
        <v>238</v>
      </c>
      <c r="BV173" s="244">
        <f t="shared" si="835"/>
        <v>1.7094017094017033E-2</v>
      </c>
      <c r="BW173" s="35">
        <v>350832</v>
      </c>
      <c r="BX173" s="248">
        <f t="shared" si="836"/>
        <v>8.7018624495347696E-2</v>
      </c>
      <c r="BY173" s="35">
        <v>168228</v>
      </c>
      <c r="BZ173" s="248">
        <f t="shared" si="837"/>
        <v>2.7905243155058379E-2</v>
      </c>
      <c r="CA173" s="35">
        <v>55212</v>
      </c>
      <c r="CB173" s="248">
        <f t="shared" si="838"/>
        <v>0.23147611187937733</v>
      </c>
      <c r="CC173" s="35">
        <v>42016</v>
      </c>
      <c r="CD173" s="248">
        <f t="shared" si="839"/>
        <v>0.2159166546085951</v>
      </c>
      <c r="CE173" s="35">
        <v>84184</v>
      </c>
      <c r="CF173" s="248">
        <f t="shared" si="840"/>
        <v>9.1710758377425039E-2</v>
      </c>
      <c r="CG173" s="156">
        <v>881</v>
      </c>
      <c r="CH173" s="244">
        <f t="shared" si="841"/>
        <v>-0.39283252929014478</v>
      </c>
      <c r="CI173" s="35">
        <v>50450</v>
      </c>
      <c r="CJ173" s="248">
        <f t="shared" si="842"/>
        <v>0.29481816081923884</v>
      </c>
      <c r="CK173" s="35">
        <v>15662</v>
      </c>
      <c r="CL173" s="248">
        <f t="shared" si="843"/>
        <v>0.30658213064152839</v>
      </c>
      <c r="CM173" s="35">
        <v>22274</v>
      </c>
      <c r="CN173" s="248">
        <f t="shared" si="844"/>
        <v>0.29998832730243952</v>
      </c>
      <c r="CO173" s="35">
        <v>3828</v>
      </c>
      <c r="CP173" s="248">
        <f t="shared" si="845"/>
        <v>0.18660880347179165</v>
      </c>
      <c r="CQ173" s="35">
        <v>7306</v>
      </c>
      <c r="CR173" s="248">
        <f t="shared" si="846"/>
        <v>0.36128190795602766</v>
      </c>
      <c r="CS173" s="156">
        <v>1431</v>
      </c>
      <c r="CT173" s="244">
        <f t="shared" si="847"/>
        <v>0.15496368038740926</v>
      </c>
      <c r="CU173" s="35">
        <v>36956</v>
      </c>
      <c r="CV173" s="248">
        <f t="shared" si="848"/>
        <v>0.2445611908129588</v>
      </c>
      <c r="CW173" s="35">
        <v>7354</v>
      </c>
      <c r="CX173" s="248">
        <f t="shared" si="849"/>
        <v>3.6943034404963271E-2</v>
      </c>
      <c r="CY173" s="35">
        <v>5617</v>
      </c>
      <c r="CZ173" s="248">
        <f t="shared" si="850"/>
        <v>0.10701616081986609</v>
      </c>
      <c r="DA173" s="35">
        <v>4066</v>
      </c>
      <c r="DB173" s="248">
        <f t="shared" si="851"/>
        <v>0.39821182943603861</v>
      </c>
      <c r="DC173" s="35">
        <v>19940</v>
      </c>
      <c r="DD173" s="248">
        <f t="shared" si="852"/>
        <v>0.36631492394134568</v>
      </c>
      <c r="DE173" s="156">
        <v>0</v>
      </c>
      <c r="DF173" s="244">
        <f t="shared" si="853"/>
        <v>-1</v>
      </c>
      <c r="DG173" s="35">
        <v>141696</v>
      </c>
      <c r="DH173" s="248">
        <f t="shared" si="854"/>
        <v>0.25588073670962364</v>
      </c>
      <c r="DI173" s="35">
        <v>45797</v>
      </c>
      <c r="DJ173" s="248">
        <f t="shared" si="855"/>
        <v>0.31710333323746798</v>
      </c>
      <c r="DK173" s="35">
        <v>74260</v>
      </c>
      <c r="DL173" s="248">
        <f t="shared" si="856"/>
        <v>0.15538406484838108</v>
      </c>
      <c r="DM173" s="35">
        <v>10354</v>
      </c>
      <c r="DN173" s="248">
        <f t="shared" si="857"/>
        <v>0.81649122807017549</v>
      </c>
      <c r="DO173" s="35">
        <v>11318</v>
      </c>
      <c r="DP173" s="248">
        <f t="shared" si="858"/>
        <v>0.43830219850044472</v>
      </c>
      <c r="DQ173" s="156">
        <v>29</v>
      </c>
      <c r="DR173" s="244">
        <f t="shared" si="859"/>
        <v>-0.89930555555555558</v>
      </c>
      <c r="DS173" s="35">
        <v>59145</v>
      </c>
      <c r="DT173" s="248">
        <f t="shared" si="860"/>
        <v>0.23954731216598546</v>
      </c>
      <c r="DU173" s="35">
        <v>40012</v>
      </c>
      <c r="DV173" s="248">
        <f t="shared" si="861"/>
        <v>0.20871220131105939</v>
      </c>
      <c r="DW173" s="35">
        <v>27109</v>
      </c>
      <c r="DX173" s="248">
        <f t="shared" si="862"/>
        <v>0.16427589761209416</v>
      </c>
      <c r="DY173" s="35">
        <v>13720</v>
      </c>
      <c r="DZ173" s="248">
        <f t="shared" si="863"/>
        <v>0.49781659388646293</v>
      </c>
      <c r="EA173" s="35">
        <v>8752</v>
      </c>
      <c r="EB173" s="248">
        <f t="shared" si="864"/>
        <v>0.42633637548891778</v>
      </c>
      <c r="EC173" s="156">
        <v>1046</v>
      </c>
      <c r="ED173" s="244">
        <f t="shared" si="865"/>
        <v>0.89836660617059882</v>
      </c>
    </row>
    <row r="174" spans="1:134" s="17" customFormat="1" outlineLevel="1" x14ac:dyDescent="0.25">
      <c r="A174" s="242"/>
      <c r="B174" s="34" t="s">
        <v>81</v>
      </c>
      <c r="C174" s="35">
        <v>1021766</v>
      </c>
      <c r="D174" s="248">
        <f t="shared" si="800"/>
        <v>6.7428454423320794E-2</v>
      </c>
      <c r="E174" s="35">
        <v>387876</v>
      </c>
      <c r="F174" s="248">
        <f t="shared" si="801"/>
        <v>8.4430925108407884E-2</v>
      </c>
      <c r="G174" s="35">
        <v>305508</v>
      </c>
      <c r="H174" s="248">
        <f t="shared" si="802"/>
        <v>5.2902211898345097E-2</v>
      </c>
      <c r="I174" s="35">
        <v>148543</v>
      </c>
      <c r="J174" s="248">
        <f t="shared" si="803"/>
        <v>5.9235859551042491E-2</v>
      </c>
      <c r="K174" s="35">
        <v>159022</v>
      </c>
      <c r="L174" s="248">
        <f t="shared" si="804"/>
        <v>3.1659119513176126E-2</v>
      </c>
      <c r="M174" s="156">
        <v>17943</v>
      </c>
      <c r="N174" s="244">
        <f t="shared" si="805"/>
        <v>0.17389597644749744</v>
      </c>
      <c r="O174" s="35">
        <v>918196</v>
      </c>
      <c r="P174" s="248">
        <f t="shared" si="806"/>
        <v>9.7458098121452341E-2</v>
      </c>
      <c r="Q174" s="35">
        <v>345669</v>
      </c>
      <c r="R174" s="248">
        <f t="shared" si="807"/>
        <v>0.12525757590554409</v>
      </c>
      <c r="S174" s="35">
        <v>278477</v>
      </c>
      <c r="T174" s="248">
        <f t="shared" si="808"/>
        <v>8.7826277178371326E-2</v>
      </c>
      <c r="U174" s="35">
        <v>141050</v>
      </c>
      <c r="V174" s="248">
        <f t="shared" si="809"/>
        <v>8.0164188019788307E-2</v>
      </c>
      <c r="W174" s="35">
        <v>133426</v>
      </c>
      <c r="X174" s="248">
        <f t="shared" si="810"/>
        <v>3.3973435005657082E-2</v>
      </c>
      <c r="Y174" s="156">
        <v>14061</v>
      </c>
      <c r="Z174" s="244">
        <f t="shared" si="811"/>
        <v>0.17077435470441293</v>
      </c>
      <c r="AA174" s="35">
        <v>103570</v>
      </c>
      <c r="AB174" s="248">
        <f t="shared" si="812"/>
        <v>-0.14096130717870026</v>
      </c>
      <c r="AC174" s="35">
        <v>42207</v>
      </c>
      <c r="AD174" s="248">
        <f t="shared" si="813"/>
        <v>-0.16400261453443465</v>
      </c>
      <c r="AE174" s="35">
        <v>27031</v>
      </c>
      <c r="AF174" s="248">
        <f t="shared" si="814"/>
        <v>-0.20878702728017795</v>
      </c>
      <c r="AG174" s="35">
        <v>7493</v>
      </c>
      <c r="AH174" s="248">
        <f t="shared" si="815"/>
        <v>-0.22384503832608249</v>
      </c>
      <c r="AI174" s="35">
        <v>25596</v>
      </c>
      <c r="AJ174" s="248">
        <f t="shared" si="816"/>
        <v>1.9760956175298716E-2</v>
      </c>
      <c r="AK174" s="156">
        <v>3881</v>
      </c>
      <c r="AL174" s="244">
        <f t="shared" si="817"/>
        <v>0.18503816793893124</v>
      </c>
      <c r="AM174" s="35">
        <v>257428</v>
      </c>
      <c r="AN174" s="248">
        <f t="shared" si="818"/>
        <v>0.11543061164358637</v>
      </c>
      <c r="AO174" s="35">
        <v>66978</v>
      </c>
      <c r="AP174" s="248">
        <f t="shared" si="819"/>
        <v>0.17753164556962031</v>
      </c>
      <c r="AQ174" s="35">
        <v>74212</v>
      </c>
      <c r="AR174" s="248">
        <f t="shared" si="820"/>
        <v>4.5828635851183686E-2</v>
      </c>
      <c r="AS174" s="35">
        <v>74068</v>
      </c>
      <c r="AT174" s="248">
        <f t="shared" si="821"/>
        <v>0.11447487210352092</v>
      </c>
      <c r="AU174" s="35">
        <v>28815</v>
      </c>
      <c r="AV174" s="248">
        <f t="shared" si="822"/>
        <v>-1.3421440065737644E-2</v>
      </c>
      <c r="AW174" s="156">
        <v>8518</v>
      </c>
      <c r="AX174" s="244">
        <f t="shared" si="823"/>
        <v>0.43618276850446813</v>
      </c>
      <c r="AY174" s="35">
        <v>25469</v>
      </c>
      <c r="AZ174" s="248">
        <f t="shared" si="824"/>
        <v>-2.9678451691557473E-2</v>
      </c>
      <c r="BA174" s="35">
        <v>14927</v>
      </c>
      <c r="BB174" s="248">
        <f t="shared" si="825"/>
        <v>-4.6624512997381351E-2</v>
      </c>
      <c r="BC174" s="35">
        <v>5630</v>
      </c>
      <c r="BD174" s="248">
        <f t="shared" si="826"/>
        <v>-0.11002213088839707</v>
      </c>
      <c r="BE174" s="35">
        <v>1236</v>
      </c>
      <c r="BF174" s="248">
        <f t="shared" si="827"/>
        <v>-2.6771653543307128E-2</v>
      </c>
      <c r="BG174" s="35">
        <v>2318</v>
      </c>
      <c r="BH174" s="248">
        <f t="shared" si="828"/>
        <v>-0.12627214474180171</v>
      </c>
      <c r="BI174" s="156">
        <v>535</v>
      </c>
      <c r="BJ174" s="244">
        <f t="shared" si="829"/>
        <v>0.36479591836734704</v>
      </c>
      <c r="BK174" s="35">
        <v>12358</v>
      </c>
      <c r="BL174" s="248">
        <f t="shared" si="830"/>
        <v>4.5162381596752343E-2</v>
      </c>
      <c r="BM174" s="35">
        <v>7414</v>
      </c>
      <c r="BN174" s="248">
        <f t="shared" si="831"/>
        <v>3.0437804030576832E-2</v>
      </c>
      <c r="BO174" s="35">
        <v>2251</v>
      </c>
      <c r="BP174" s="248">
        <f t="shared" si="832"/>
        <v>0.32645845609899826</v>
      </c>
      <c r="BQ174" s="35">
        <v>1436</v>
      </c>
      <c r="BR174" s="248">
        <f t="shared" si="833"/>
        <v>0.14513556618819767</v>
      </c>
      <c r="BS174" s="35">
        <v>1127</v>
      </c>
      <c r="BT174" s="248">
        <f t="shared" si="834"/>
        <v>-0.13639846743295014</v>
      </c>
      <c r="BU174" s="156">
        <v>240</v>
      </c>
      <c r="BV174" s="244">
        <f t="shared" si="835"/>
        <v>-0.19732441471571904</v>
      </c>
      <c r="BW174" s="35">
        <v>264691</v>
      </c>
      <c r="BX174" s="248">
        <f t="shared" si="836"/>
        <v>2.7798487178292364E-2</v>
      </c>
      <c r="BY174" s="35">
        <v>134288</v>
      </c>
      <c r="BZ174" s="248">
        <f t="shared" si="837"/>
        <v>0.10902994565845758</v>
      </c>
      <c r="CA174" s="35">
        <v>34616</v>
      </c>
      <c r="CB174" s="248">
        <f t="shared" si="838"/>
        <v>-0.1060148239973141</v>
      </c>
      <c r="CC174" s="35">
        <v>31799</v>
      </c>
      <c r="CD174" s="248">
        <f t="shared" si="839"/>
        <v>-1.7518383488846268E-2</v>
      </c>
      <c r="CE174" s="35">
        <v>61098</v>
      </c>
      <c r="CF174" s="248">
        <f t="shared" si="840"/>
        <v>-2.5208207026388818E-2</v>
      </c>
      <c r="CG174" s="156">
        <v>1555</v>
      </c>
      <c r="CH174" s="244">
        <f t="shared" si="841"/>
        <v>-0.33716965046888325</v>
      </c>
      <c r="CI174" s="35">
        <v>32191</v>
      </c>
      <c r="CJ174" s="248">
        <f t="shared" si="842"/>
        <v>3.0441741357234209E-2</v>
      </c>
      <c r="CK174" s="35">
        <v>10063</v>
      </c>
      <c r="CL174" s="248">
        <f t="shared" si="843"/>
        <v>-2.6883280146987709E-2</v>
      </c>
      <c r="CM174" s="35">
        <v>13205</v>
      </c>
      <c r="CN174" s="248">
        <f t="shared" si="844"/>
        <v>1.0483624119987711E-2</v>
      </c>
      <c r="CO174" s="35">
        <v>3595</v>
      </c>
      <c r="CP174" s="248">
        <f t="shared" si="845"/>
        <v>0.19633943427620637</v>
      </c>
      <c r="CQ174" s="35">
        <v>3976</v>
      </c>
      <c r="CR174" s="248">
        <f t="shared" si="846"/>
        <v>0.22753936400123487</v>
      </c>
      <c r="CS174" s="156">
        <v>1534</v>
      </c>
      <c r="CT174" s="244">
        <f t="shared" si="847"/>
        <v>-9.1232227488151629E-2</v>
      </c>
      <c r="CU174" s="35">
        <v>24175</v>
      </c>
      <c r="CV174" s="248">
        <f t="shared" si="848"/>
        <v>8.2139659803043941E-2</v>
      </c>
      <c r="CW174" s="35">
        <v>6597</v>
      </c>
      <c r="CX174" s="248">
        <f t="shared" si="849"/>
        <v>0.13039753255654563</v>
      </c>
      <c r="CY174" s="35">
        <v>4150</v>
      </c>
      <c r="CZ174" s="248">
        <f t="shared" si="850"/>
        <v>0.18402282453637664</v>
      </c>
      <c r="DA174" s="35">
        <v>2813</v>
      </c>
      <c r="DB174" s="248">
        <f t="shared" si="851"/>
        <v>0.3795978420794508</v>
      </c>
      <c r="DC174" s="35">
        <v>10624</v>
      </c>
      <c r="DD174" s="248">
        <f t="shared" si="852"/>
        <v>-3.1628839668216169E-2</v>
      </c>
      <c r="DE174" s="156">
        <v>0</v>
      </c>
      <c r="DF174" s="244">
        <f t="shared" si="853"/>
        <v>-1</v>
      </c>
      <c r="DG174" s="35">
        <v>214887</v>
      </c>
      <c r="DH174" s="248">
        <f t="shared" si="854"/>
        <v>0.2077731564748202</v>
      </c>
      <c r="DI174" s="35">
        <v>66874</v>
      </c>
      <c r="DJ174" s="248">
        <f t="shared" si="855"/>
        <v>0.2002225492659464</v>
      </c>
      <c r="DK174" s="35">
        <v>117605</v>
      </c>
      <c r="DL174" s="248">
        <f t="shared" si="856"/>
        <v>0.17394863194881172</v>
      </c>
      <c r="DM174" s="35">
        <v>14172</v>
      </c>
      <c r="DN174" s="248">
        <f t="shared" si="857"/>
        <v>0.69379705987809248</v>
      </c>
      <c r="DO174" s="35">
        <v>15853</v>
      </c>
      <c r="DP174" s="248">
        <f t="shared" si="858"/>
        <v>0.22777261462205689</v>
      </c>
      <c r="DQ174" s="156">
        <v>154</v>
      </c>
      <c r="DR174" s="244">
        <f t="shared" si="859"/>
        <v>-0.58152173913043481</v>
      </c>
      <c r="DS174" s="35">
        <v>51132</v>
      </c>
      <c r="DT174" s="248">
        <f t="shared" si="860"/>
        <v>6.6249609008445454E-2</v>
      </c>
      <c r="DU174" s="35">
        <v>31829</v>
      </c>
      <c r="DV174" s="248">
        <f t="shared" si="861"/>
        <v>0.17337609673376098</v>
      </c>
      <c r="DW174" s="35">
        <v>22766</v>
      </c>
      <c r="DX174" s="248">
        <f t="shared" si="862"/>
        <v>0.19206199602052565</v>
      </c>
      <c r="DY174" s="35">
        <v>8608</v>
      </c>
      <c r="DZ174" s="248">
        <f t="shared" si="863"/>
        <v>-0.28688592494408083</v>
      </c>
      <c r="EA174" s="35">
        <v>7586</v>
      </c>
      <c r="EB174" s="248">
        <f t="shared" si="864"/>
        <v>0.64769765421372716</v>
      </c>
      <c r="EC174" s="156">
        <v>1357</v>
      </c>
      <c r="ED174" s="244">
        <f t="shared" si="865"/>
        <v>0.64884568651275809</v>
      </c>
    </row>
    <row r="175" spans="1:134" s="17" customFormat="1" outlineLevel="1" x14ac:dyDescent="0.25">
      <c r="A175" s="242"/>
      <c r="B175" s="34" t="s">
        <v>83</v>
      </c>
      <c r="C175" s="35">
        <v>1041506</v>
      </c>
      <c r="D175" s="248">
        <f t="shared" si="800"/>
        <v>0.14578252149911286</v>
      </c>
      <c r="E175" s="35">
        <v>394247</v>
      </c>
      <c r="F175" s="248">
        <f t="shared" si="801"/>
        <v>0.14382244143033285</v>
      </c>
      <c r="G175" s="35">
        <v>326152</v>
      </c>
      <c r="H175" s="248">
        <f t="shared" si="802"/>
        <v>0.1531651298297223</v>
      </c>
      <c r="I175" s="35">
        <v>144674</v>
      </c>
      <c r="J175" s="248">
        <f t="shared" si="803"/>
        <v>0.15907961992661313</v>
      </c>
      <c r="K175" s="35">
        <v>163364</v>
      </c>
      <c r="L175" s="248">
        <f t="shared" si="804"/>
        <v>0.12558479229968933</v>
      </c>
      <c r="M175" s="156">
        <v>14968</v>
      </c>
      <c r="N175" s="244">
        <f t="shared" si="805"/>
        <v>3.4702060002765212E-2</v>
      </c>
      <c r="O175" s="35">
        <v>919323</v>
      </c>
      <c r="P175" s="248">
        <f t="shared" si="806"/>
        <v>0.17315503558425949</v>
      </c>
      <c r="Q175" s="35">
        <v>345178</v>
      </c>
      <c r="R175" s="248">
        <f t="shared" si="807"/>
        <v>0.17324876702457792</v>
      </c>
      <c r="S175" s="35">
        <v>289289</v>
      </c>
      <c r="T175" s="248">
        <f t="shared" si="808"/>
        <v>0.17191272503362343</v>
      </c>
      <c r="U175" s="35">
        <v>134750</v>
      </c>
      <c r="V175" s="248">
        <f t="shared" si="809"/>
        <v>0.17793609860570836</v>
      </c>
      <c r="W175" s="35">
        <v>136772</v>
      </c>
      <c r="X175" s="248">
        <f t="shared" si="810"/>
        <v>0.15607698614621279</v>
      </c>
      <c r="Y175" s="156">
        <v>12067</v>
      </c>
      <c r="Z175" s="244">
        <f t="shared" si="811"/>
        <v>0.15551086852437046</v>
      </c>
      <c r="AA175" s="35">
        <v>122183</v>
      </c>
      <c r="AB175" s="248">
        <f t="shared" si="812"/>
        <v>-2.5327462148406976E-2</v>
      </c>
      <c r="AC175" s="35">
        <v>49070</v>
      </c>
      <c r="AD175" s="248">
        <f t="shared" si="813"/>
        <v>-2.7700721249108384E-2</v>
      </c>
      <c r="AE175" s="35">
        <v>36863</v>
      </c>
      <c r="AF175" s="248">
        <f t="shared" si="814"/>
        <v>2.4541411895497411E-2</v>
      </c>
      <c r="AG175" s="35">
        <v>9924</v>
      </c>
      <c r="AH175" s="248">
        <f t="shared" si="815"/>
        <v>-4.7874892065624119E-2</v>
      </c>
      <c r="AI175" s="35">
        <v>26592</v>
      </c>
      <c r="AJ175" s="248">
        <f t="shared" si="816"/>
        <v>-8.8706671636228362E-3</v>
      </c>
      <c r="AK175" s="156">
        <v>2900</v>
      </c>
      <c r="AL175" s="244">
        <f t="shared" si="817"/>
        <v>-0.27914491672880937</v>
      </c>
      <c r="AM175" s="35">
        <v>229027</v>
      </c>
      <c r="AN175" s="248">
        <f t="shared" si="818"/>
        <v>0.1505772302993158</v>
      </c>
      <c r="AO175" s="35">
        <v>62446</v>
      </c>
      <c r="AP175" s="248">
        <f t="shared" si="819"/>
        <v>0.16062002825068777</v>
      </c>
      <c r="AQ175" s="35">
        <v>71305</v>
      </c>
      <c r="AR175" s="248">
        <f t="shared" si="820"/>
        <v>0.17328133741402563</v>
      </c>
      <c r="AS175" s="35">
        <v>62692</v>
      </c>
      <c r="AT175" s="248">
        <f t="shared" si="821"/>
        <v>0.11114655890537217</v>
      </c>
      <c r="AU175" s="35">
        <v>22928</v>
      </c>
      <c r="AV175" s="248">
        <f t="shared" si="822"/>
        <v>0.131799782801856</v>
      </c>
      <c r="AW175" s="156">
        <v>6771</v>
      </c>
      <c r="AX175" s="244">
        <f t="shared" si="823"/>
        <v>0.13932357395254913</v>
      </c>
      <c r="AY175" s="35">
        <v>25614</v>
      </c>
      <c r="AZ175" s="248">
        <f t="shared" si="824"/>
        <v>0.18709737220188161</v>
      </c>
      <c r="BA175" s="35">
        <v>15465</v>
      </c>
      <c r="BB175" s="248">
        <f t="shared" si="825"/>
        <v>0.22291633718171755</v>
      </c>
      <c r="BC175" s="35">
        <v>5452</v>
      </c>
      <c r="BD175" s="248">
        <f t="shared" si="826"/>
        <v>8.4112149532710179E-2</v>
      </c>
      <c r="BE175" s="35">
        <v>1447</v>
      </c>
      <c r="BF175" s="248">
        <f t="shared" si="827"/>
        <v>0.49483471074380159</v>
      </c>
      <c r="BG175" s="35">
        <v>2313</v>
      </c>
      <c r="BH175" s="248">
        <f t="shared" si="828"/>
        <v>-2.2400676246830065E-2</v>
      </c>
      <c r="BI175" s="156">
        <v>763</v>
      </c>
      <c r="BJ175" s="244">
        <f t="shared" si="829"/>
        <v>0.75402298850574723</v>
      </c>
      <c r="BK175" s="35">
        <v>21315</v>
      </c>
      <c r="BL175" s="248">
        <f t="shared" si="830"/>
        <v>0.34999049971499141</v>
      </c>
      <c r="BM175" s="35">
        <v>10769</v>
      </c>
      <c r="BN175" s="248">
        <f t="shared" si="831"/>
        <v>0.22444570778851625</v>
      </c>
      <c r="BO175" s="35">
        <v>3081</v>
      </c>
      <c r="BP175" s="248">
        <f t="shared" si="832"/>
        <v>0.49056603773584895</v>
      </c>
      <c r="BQ175" s="35">
        <v>4862</v>
      </c>
      <c r="BR175" s="248">
        <f t="shared" si="833"/>
        <v>0.32407407407407418</v>
      </c>
      <c r="BS175" s="35">
        <v>2317</v>
      </c>
      <c r="BT175" s="248">
        <f t="shared" si="834"/>
        <v>0.91645988420181967</v>
      </c>
      <c r="BU175" s="156">
        <v>343</v>
      </c>
      <c r="BV175" s="244">
        <f t="shared" si="835"/>
        <v>0.673170731707317</v>
      </c>
      <c r="BW175" s="35">
        <v>266254</v>
      </c>
      <c r="BX175" s="248">
        <f t="shared" si="836"/>
        <v>0.1080343246190083</v>
      </c>
      <c r="BY175" s="35">
        <v>133859</v>
      </c>
      <c r="BZ175" s="248">
        <f t="shared" si="837"/>
        <v>0.15201039622706469</v>
      </c>
      <c r="CA175" s="35">
        <v>35811</v>
      </c>
      <c r="CB175" s="248">
        <f t="shared" si="838"/>
        <v>7.8060087904148423E-2</v>
      </c>
      <c r="CC175" s="35">
        <v>27151</v>
      </c>
      <c r="CD175" s="248">
        <f t="shared" si="839"/>
        <v>-6.2109226570866038E-2</v>
      </c>
      <c r="CE175" s="35">
        <v>67074</v>
      </c>
      <c r="CF175" s="248">
        <f t="shared" si="840"/>
        <v>9.7558580966095043E-2</v>
      </c>
      <c r="CG175" s="156">
        <v>1724</v>
      </c>
      <c r="CH175" s="244">
        <f t="shared" si="841"/>
        <v>0.45485232067510539</v>
      </c>
      <c r="CI175" s="35">
        <v>38458</v>
      </c>
      <c r="CJ175" s="248">
        <f t="shared" si="842"/>
        <v>0.23679048078469211</v>
      </c>
      <c r="CK175" s="35">
        <v>11783</v>
      </c>
      <c r="CL175" s="248">
        <f t="shared" si="843"/>
        <v>0.25324399064028924</v>
      </c>
      <c r="CM175" s="35">
        <v>15224</v>
      </c>
      <c r="CN175" s="248">
        <f t="shared" si="844"/>
        <v>0.13943567098271092</v>
      </c>
      <c r="CO175" s="35">
        <v>4440</v>
      </c>
      <c r="CP175" s="248">
        <f t="shared" si="845"/>
        <v>0.26676176890156911</v>
      </c>
      <c r="CQ175" s="35">
        <v>5467</v>
      </c>
      <c r="CR175" s="248">
        <f t="shared" si="846"/>
        <v>0.67186544342507637</v>
      </c>
      <c r="CS175" s="156">
        <v>1463</v>
      </c>
      <c r="CT175" s="244">
        <f t="shared" si="847"/>
        <v>5.327573794096474E-2</v>
      </c>
      <c r="CU175" s="35">
        <v>23319</v>
      </c>
      <c r="CV175" s="248">
        <f t="shared" si="848"/>
        <v>0.13039895293034087</v>
      </c>
      <c r="CW175" s="35">
        <v>5414</v>
      </c>
      <c r="CX175" s="248">
        <f t="shared" si="849"/>
        <v>0.25208140610545793</v>
      </c>
      <c r="CY175" s="35">
        <v>3768</v>
      </c>
      <c r="CZ175" s="248">
        <f t="shared" si="850"/>
        <v>0.12243074173369073</v>
      </c>
      <c r="DA175" s="35">
        <v>2199</v>
      </c>
      <c r="DB175" s="248">
        <f t="shared" si="851"/>
        <v>5.4676258992805815E-2</v>
      </c>
      <c r="DC175" s="35">
        <v>11873</v>
      </c>
      <c r="DD175" s="248">
        <f t="shared" si="852"/>
        <v>0.11358094166197708</v>
      </c>
      <c r="DE175" s="156">
        <v>0</v>
      </c>
      <c r="DF175" s="244">
        <f t="shared" si="853"/>
        <v>-1</v>
      </c>
      <c r="DG175" s="35">
        <v>225212</v>
      </c>
      <c r="DH175" s="248">
        <f t="shared" si="854"/>
        <v>0.26452554744525547</v>
      </c>
      <c r="DI175" s="35">
        <v>64250</v>
      </c>
      <c r="DJ175" s="248">
        <f t="shared" si="855"/>
        <v>0.27142122135591884</v>
      </c>
      <c r="DK175" s="35">
        <v>129506</v>
      </c>
      <c r="DL175" s="248">
        <f t="shared" si="856"/>
        <v>0.21993632133235375</v>
      </c>
      <c r="DM175" s="35">
        <v>14794</v>
      </c>
      <c r="DN175" s="248">
        <f t="shared" si="857"/>
        <v>0.96076872100728949</v>
      </c>
      <c r="DO175" s="35">
        <v>16181</v>
      </c>
      <c r="DP175" s="248">
        <f t="shared" si="858"/>
        <v>0.20358524248735499</v>
      </c>
      <c r="DQ175" s="156">
        <v>110</v>
      </c>
      <c r="DR175" s="244">
        <f t="shared" si="859"/>
        <v>-0.73809523809523814</v>
      </c>
      <c r="DS175" s="35">
        <v>53980</v>
      </c>
      <c r="DT175" s="248">
        <f t="shared" si="860"/>
        <v>0.18048417783803883</v>
      </c>
      <c r="DU175" s="35">
        <v>32512</v>
      </c>
      <c r="DV175" s="248">
        <f t="shared" si="861"/>
        <v>0.12241938824829113</v>
      </c>
      <c r="DW175" s="35">
        <v>20256</v>
      </c>
      <c r="DX175" s="248">
        <f t="shared" si="862"/>
        <v>4.1707379789148957E-2</v>
      </c>
      <c r="DY175" s="35">
        <v>12353</v>
      </c>
      <c r="DZ175" s="248">
        <f t="shared" si="863"/>
        <v>0.67384823848238473</v>
      </c>
      <c r="EA175" s="35">
        <v>5803</v>
      </c>
      <c r="EB175" s="248">
        <f t="shared" si="864"/>
        <v>0.38364329995231272</v>
      </c>
      <c r="EC175" s="156">
        <v>744</v>
      </c>
      <c r="ED175" s="244">
        <f t="shared" si="865"/>
        <v>1.0217391304347827</v>
      </c>
    </row>
    <row r="176" spans="1:134" s="17" customFormat="1" ht="15.75" x14ac:dyDescent="0.25">
      <c r="A176" s="242"/>
      <c r="B176" s="249">
        <v>2011</v>
      </c>
      <c r="C176" s="250">
        <f>SUM(C164:C175)</f>
        <v>12000324</v>
      </c>
      <c r="D176" s="251">
        <f>IFERROR(C176/C189-1,"-")</f>
        <v>0.15033273434568817</v>
      </c>
      <c r="E176" s="250">
        <f>SUM(E164:E175)</f>
        <v>4590963</v>
      </c>
      <c r="F176" s="251">
        <f>IFERROR(E176/E189-1,"-")</f>
        <v>0.15646395763242138</v>
      </c>
      <c r="G176" s="250">
        <f>SUM(G164:G175)</f>
        <v>3252897</v>
      </c>
      <c r="H176" s="251">
        <f>IFERROR(G176/G189-1,"-")</f>
        <v>0.10894682170822767</v>
      </c>
      <c r="I176" s="250">
        <f>SUM(I164:I175)</f>
        <v>1874421</v>
      </c>
      <c r="J176" s="251">
        <f>IFERROR(I176/I189-1,"-")</f>
        <v>0.23981614626809211</v>
      </c>
      <c r="K176" s="250">
        <f>SUM(K164:K175)</f>
        <v>2169762</v>
      </c>
      <c r="L176" s="251">
        <f>IFERROR(K176/K189-1,"-")</f>
        <v>0.12450227542340597</v>
      </c>
      <c r="M176" s="252">
        <f>SUM(M164:M175)</f>
        <v>184255</v>
      </c>
      <c r="N176" s="253">
        <f>IFERROR(M176/M189-1,"-")</f>
        <v>9.0382407593708303E-2</v>
      </c>
      <c r="O176" s="250">
        <f>SUM(O164:O175)</f>
        <v>10311903</v>
      </c>
      <c r="P176" s="251">
        <f>IFERROR(O176/O189-1,"-")</f>
        <v>0.18205205800729729</v>
      </c>
      <c r="Q176" s="250">
        <f>SUM(Q164:Q175)</f>
        <v>3895562</v>
      </c>
      <c r="R176" s="251">
        <f>IFERROR(Q176/Q189-1,"-")</f>
        <v>0.20370632443285652</v>
      </c>
      <c r="S176" s="250">
        <f>SUM(S164:S175)</f>
        <v>2810581</v>
      </c>
      <c r="T176" s="251">
        <f>IFERROR(S176/S189-1,"-")</f>
        <v>0.12399276474255694</v>
      </c>
      <c r="U176" s="250">
        <f>SUM(U164:U175)</f>
        <v>1715640</v>
      </c>
      <c r="V176" s="251">
        <f>IFERROR(U176/U189-1,"-")</f>
        <v>0.28679980888963219</v>
      </c>
      <c r="W176" s="250">
        <f>SUM(W164:W175)</f>
        <v>1777453</v>
      </c>
      <c r="X176" s="251">
        <f>IFERROR(W176/W189-1,"-")</f>
        <v>0.14455444907000481</v>
      </c>
      <c r="Y176" s="252">
        <f>SUM(Y164:Y175)</f>
        <v>121438</v>
      </c>
      <c r="Z176" s="253">
        <f>IFERROR(Y176/Y189-1,"-")</f>
        <v>-6.3820386522444039E-3</v>
      </c>
      <c r="AA176" s="250">
        <f>SUM(AA164:AA175)</f>
        <v>1688421</v>
      </c>
      <c r="AB176" s="251">
        <f>IFERROR(AA176/AA189-1,"-")</f>
        <v>-1.1646550376774312E-2</v>
      </c>
      <c r="AC176" s="250">
        <f>SUM(AC164:AC175)</f>
        <v>695406</v>
      </c>
      <c r="AD176" s="251">
        <f>IFERROR(AC176/AC189-1,"-")</f>
        <v>-5.1966872294741173E-2</v>
      </c>
      <c r="AE176" s="250">
        <f>SUM(AE164:AE175)</f>
        <v>442318</v>
      </c>
      <c r="AF176" s="251">
        <f>IFERROR(AE176/AE189-1,"-")</f>
        <v>2.2017657565233772E-2</v>
      </c>
      <c r="AG176" s="250">
        <f>SUM(AG164:AG175)</f>
        <v>158783</v>
      </c>
      <c r="AH176" s="251">
        <f>IFERROR(AG176/AG189-1,"-")</f>
        <v>-0.11093255690248882</v>
      </c>
      <c r="AI176" s="250">
        <f>SUM(AI164:AI175)</f>
        <v>392312</v>
      </c>
      <c r="AJ176" s="251">
        <f>IFERROR(AI176/AI189-1,"-")</f>
        <v>4.1811948471321081E-2</v>
      </c>
      <c r="AK176" s="252">
        <f>SUM(AK164:AK175)</f>
        <v>62813</v>
      </c>
      <c r="AL176" s="253">
        <f>IFERROR(AK176/AK189-1,"-")</f>
        <v>0.34313390069708771</v>
      </c>
      <c r="AM176" s="250">
        <f>SUM(AM164:AM175)</f>
        <v>2566163</v>
      </c>
      <c r="AN176" s="251">
        <f>IFERROR(AM176/AM189-1,"-")</f>
        <v>0.13663918117568685</v>
      </c>
      <c r="AO176" s="250">
        <f>SUM(AO164:AO175)</f>
        <v>624944</v>
      </c>
      <c r="AP176" s="251">
        <f>IFERROR(AO176/AO189-1,"-")</f>
        <v>0.1228327386278294</v>
      </c>
      <c r="AQ176" s="250">
        <f>SUM(AQ164:AQ175)</f>
        <v>743411</v>
      </c>
      <c r="AR176" s="251">
        <f>IFERROR(AQ176/AQ189-1,"-")</f>
        <v>5.6569851394526527E-2</v>
      </c>
      <c r="AS176" s="250">
        <f>SUM(AS164:AS175)</f>
        <v>798171</v>
      </c>
      <c r="AT176" s="251">
        <f>IFERROR(AS176/AS189-1,"-")</f>
        <v>0.21936914984791711</v>
      </c>
      <c r="AU176" s="250">
        <f>SUM(AU164:AU175)</f>
        <v>314619</v>
      </c>
      <c r="AV176" s="251">
        <f>IFERROR(AU176/AU189-1,"-")</f>
        <v>0.1226128967800868</v>
      </c>
      <c r="AW176" s="252">
        <f>SUM(AW164:AW175)</f>
        <v>65029</v>
      </c>
      <c r="AX176" s="253">
        <f>IFERROR(AW176/AW189-1,"-")</f>
        <v>2.7379297269969571E-2</v>
      </c>
      <c r="AY176" s="250">
        <f>SUM(AY164:AY175)</f>
        <v>310929</v>
      </c>
      <c r="AZ176" s="251">
        <f>IFERROR(AY176/AY189-1,"-")</f>
        <v>0.13619554334242001</v>
      </c>
      <c r="BA176" s="250">
        <f>SUM(BA164:BA175)</f>
        <v>167917</v>
      </c>
      <c r="BB176" s="251">
        <f>IFERROR(BA176/BA189-1,"-")</f>
        <v>0.10346119219572469</v>
      </c>
      <c r="BC176" s="250">
        <f>SUM(BC164:BC175)</f>
        <v>85635</v>
      </c>
      <c r="BD176" s="251">
        <f>IFERROR(BC176/BC189-1,"-")</f>
        <v>0.15477972409887131</v>
      </c>
      <c r="BE176" s="250">
        <f>SUM(BE164:BE175)</f>
        <v>18298</v>
      </c>
      <c r="BF176" s="251">
        <f>IFERROR(BE176/BE189-1,"-")</f>
        <v>0.34484786123768929</v>
      </c>
      <c r="BG176" s="250">
        <f>SUM(BG164:BG175)</f>
        <v>32170</v>
      </c>
      <c r="BH176" s="251">
        <f>IFERROR(BG176/BG189-1,"-")</f>
        <v>0.12274456426901192</v>
      </c>
      <c r="BI176" s="252">
        <f>SUM(BI164:BI175)</f>
        <v>5994</v>
      </c>
      <c r="BJ176" s="253">
        <f>IFERROR(BI176/BI189-1,"-")</f>
        <v>0.15960533952408595</v>
      </c>
      <c r="BK176" s="250">
        <f>SUM(BK164:BK175)</f>
        <v>295687</v>
      </c>
      <c r="BL176" s="251">
        <f>IFERROR(BK176/BK189-1,"-")</f>
        <v>0.4463336251889316</v>
      </c>
      <c r="BM176" s="250">
        <f>SUM(BM164:BM175)</f>
        <v>155268</v>
      </c>
      <c r="BN176" s="251">
        <f>IFERROR(BM176/BM189-1,"-")</f>
        <v>0.46630025214607485</v>
      </c>
      <c r="BO176" s="250">
        <f>SUM(BO164:BO175)</f>
        <v>35769</v>
      </c>
      <c r="BP176" s="251">
        <f>IFERROR(BO176/BO189-1,"-")</f>
        <v>0.29564965407324229</v>
      </c>
      <c r="BQ176" s="250">
        <f>SUM(BQ164:BQ175)</f>
        <v>81321</v>
      </c>
      <c r="BR176" s="251">
        <f>IFERROR(BQ176/BQ189-1,"-")</f>
        <v>0.62655012400992072</v>
      </c>
      <c r="BS176" s="250">
        <f>SUM(BS164:BS175)</f>
        <v>24994</v>
      </c>
      <c r="BT176" s="251">
        <f>IFERROR(BS176/BS189-1,"-")</f>
        <v>0.14430912920062267</v>
      </c>
      <c r="BU176" s="252">
        <f>SUM(BU164:BU175)</f>
        <v>3987</v>
      </c>
      <c r="BV176" s="253">
        <f>IFERROR(BU176/BU189-1,"-")</f>
        <v>0.19657863145258103</v>
      </c>
      <c r="BW176" s="250">
        <f>SUM(BW164:BW175)</f>
        <v>3519847</v>
      </c>
      <c r="BX176" s="251">
        <f>IFERROR(BW176/BW189-1,"-")</f>
        <v>0.14384547015879678</v>
      </c>
      <c r="BY176" s="250">
        <f>SUM(BY164:BY175)</f>
        <v>1681958</v>
      </c>
      <c r="BZ176" s="251">
        <f>IFERROR(BY176/BY189-1,"-")</f>
        <v>0.17363784483450395</v>
      </c>
      <c r="CA176" s="250">
        <f>SUM(CA164:CA175)</f>
        <v>533021</v>
      </c>
      <c r="CB176" s="251">
        <f>IFERROR(CA176/CA189-1,"-")</f>
        <v>8.5766025621438979E-2</v>
      </c>
      <c r="CC176" s="250">
        <f>SUM(CC164:CC175)</f>
        <v>391637</v>
      </c>
      <c r="CD176" s="251">
        <f>IFERROR(CC176/CC189-1,"-")</f>
        <v>0.20899498666403238</v>
      </c>
      <c r="CE176" s="250">
        <f>SUM(CE164:CE175)</f>
        <v>892132</v>
      </c>
      <c r="CF176" s="251">
        <f>IFERROR(CE176/CE189-1,"-")</f>
        <v>0.10542345579579959</v>
      </c>
      <c r="CG176" s="252">
        <f>SUM(CG164:CG175)</f>
        <v>17411</v>
      </c>
      <c r="CH176" s="253">
        <f>IFERROR(CG176/CG189-1,"-")</f>
        <v>-0.18628779735476941</v>
      </c>
      <c r="CI176" s="250">
        <f>SUM(CI164:CI175)</f>
        <v>457148</v>
      </c>
      <c r="CJ176" s="251">
        <f>IFERROR(CI176/CI189-1,"-")</f>
        <v>0.19254237111277495</v>
      </c>
      <c r="CK176" s="250">
        <f>SUM(CK164:CK175)</f>
        <v>141988</v>
      </c>
      <c r="CL176" s="251">
        <f>IFERROR(CK176/CK189-1,"-")</f>
        <v>0.20954084675014917</v>
      </c>
      <c r="CM176" s="250">
        <f>SUM(CM164:CM175)</f>
        <v>192176</v>
      </c>
      <c r="CN176" s="251">
        <f>IFERROR(CM176/CM189-1,"-")</f>
        <v>0.15404386154548289</v>
      </c>
      <c r="CO176" s="250">
        <f>SUM(CO164:CO175)</f>
        <v>46039</v>
      </c>
      <c r="CP176" s="251">
        <f>IFERROR(CO176/CO189-1,"-")</f>
        <v>0.26310735548300368</v>
      </c>
      <c r="CQ176" s="250">
        <f>SUM(CQ164:CQ175)</f>
        <v>61785</v>
      </c>
      <c r="CR176" s="251">
        <f>IFERROR(CQ176/CQ189-1,"-")</f>
        <v>0.27043365615939785</v>
      </c>
      <c r="CS176" s="252">
        <f>SUM(CS164:CS175)</f>
        <v>16353</v>
      </c>
      <c r="CT176" s="253">
        <f>IFERROR(CS176/CS189-1,"-")</f>
        <v>0.13365684575389958</v>
      </c>
      <c r="CU176" s="250">
        <f>SUM(CU164:CU175)</f>
        <v>390737</v>
      </c>
      <c r="CV176" s="251">
        <f>IFERROR(CU176/CU189-1,"-")</f>
        <v>0.10834170113064534</v>
      </c>
      <c r="CW176" s="250">
        <f>SUM(CW164:CW175)</f>
        <v>89049</v>
      </c>
      <c r="CX176" s="251">
        <f>IFERROR(CW176/CW189-1,"-")</f>
        <v>0.18751000160025599</v>
      </c>
      <c r="CY176" s="250">
        <f>SUM(CY164:CY175)</f>
        <v>58949</v>
      </c>
      <c r="CZ176" s="251">
        <f>IFERROR(CY176/CY189-1,"-")</f>
        <v>-4.0793413173652704E-2</v>
      </c>
      <c r="DA176" s="250">
        <f>SUM(DA164:DA175)</f>
        <v>40768</v>
      </c>
      <c r="DB176" s="251">
        <f>IFERROR(DA176/DA189-1,"-")</f>
        <v>0.35712383488681754</v>
      </c>
      <c r="DC176" s="250">
        <f>SUM(DC164:DC175)</f>
        <v>202288</v>
      </c>
      <c r="DD176" s="251">
        <f>IFERROR(DC176/DC189-1,"-")</f>
        <v>9.4217558284199754E-2</v>
      </c>
      <c r="DE176" s="252">
        <f>SUM(DE164:DE175)</f>
        <v>462</v>
      </c>
      <c r="DF176" s="253">
        <f>IFERROR(DE176/DE189-1,"-")</f>
        <v>-0.70460358056265981</v>
      </c>
      <c r="DG176" s="250">
        <f>SUM(DG164:DG175)</f>
        <v>1490271</v>
      </c>
      <c r="DH176" s="251">
        <f>IFERROR(DG176/DG189-1,"-")</f>
        <v>0.26145023468018747</v>
      </c>
      <c r="DI176" s="250">
        <f>SUM(DI164:DI175)</f>
        <v>464204</v>
      </c>
      <c r="DJ176" s="251">
        <f>IFERROR(DI176/DI189-1,"-")</f>
        <v>0.41734322187855888</v>
      </c>
      <c r="DK176" s="250">
        <f>SUM(DK164:DK175)</f>
        <v>803080</v>
      </c>
      <c r="DL176" s="251">
        <f>IFERROR(DK176/DK189-1,"-")</f>
        <v>0.16039781930518893</v>
      </c>
      <c r="DM176" s="250">
        <f>SUM(DM164:DM175)</f>
        <v>101946</v>
      </c>
      <c r="DN176" s="251">
        <f>IFERROR(DM176/DM189-1,"-")</f>
        <v>0.5641887226697353</v>
      </c>
      <c r="DO176" s="250">
        <f>SUM(DO164:DO175)</f>
        <v>120726</v>
      </c>
      <c r="DP176" s="251">
        <f>IFERROR(DO176/DO189-1,"-")</f>
        <v>0.27872811430871414</v>
      </c>
      <c r="DQ176" s="252">
        <f>SUM(DQ164:DQ175)</f>
        <v>1568</v>
      </c>
      <c r="DR176" s="253">
        <f>IFERROR(DQ176/DQ189-1,"-")</f>
        <v>-0.37554759060135401</v>
      </c>
      <c r="DS176" s="250">
        <f>SUM(DS164:DS175)</f>
        <v>737348</v>
      </c>
      <c r="DT176" s="251">
        <f>IFERROR(DS176/DS189-1,"-")</f>
        <v>0.21276137311243093</v>
      </c>
      <c r="DU176" s="250">
        <f>SUM(DU164:DU175)</f>
        <v>436088</v>
      </c>
      <c r="DV176" s="251">
        <f>IFERROR(DU176/DU189-1,"-")</f>
        <v>0.17760411322160952</v>
      </c>
      <c r="DW176" s="250">
        <f>SUM(DW164:DW175)</f>
        <v>301280</v>
      </c>
      <c r="DX176" s="251">
        <f>IFERROR(DW176/DW189-1,"-")</f>
        <v>0.23888201260758191</v>
      </c>
      <c r="DY176" s="250">
        <f>SUM(DY164:DY175)</f>
        <v>145048</v>
      </c>
      <c r="DZ176" s="251">
        <f>IFERROR(DY176/DY189-1,"-")</f>
        <v>0.43175267501085801</v>
      </c>
      <c r="EA176" s="250">
        <f>SUM(EA164:EA175)</f>
        <v>85270</v>
      </c>
      <c r="EB176" s="251">
        <f>IFERROR(EA176/EA189-1,"-")</f>
        <v>0.2592855138599679</v>
      </c>
      <c r="EC176" s="252">
        <f>SUM(EC164:EC175)</f>
        <v>9165</v>
      </c>
      <c r="ED176" s="253">
        <f>IFERROR(EC176/EC189-1,"-")</f>
        <v>3.0701754385964897E-2</v>
      </c>
    </row>
    <row r="177" spans="1:134" s="17" customFormat="1" outlineLevel="1" x14ac:dyDescent="0.25">
      <c r="A177" s="242"/>
      <c r="B177" s="34" t="s">
        <v>61</v>
      </c>
      <c r="C177" s="35">
        <v>893997</v>
      </c>
      <c r="D177" s="248" t="str">
        <f>IFERROR(C177/#REF!-1,"-")</f>
        <v>-</v>
      </c>
      <c r="E177" s="35">
        <v>348996</v>
      </c>
      <c r="F177" s="248" t="str">
        <f>IFERROR(E177/#REF!-1,"-")</f>
        <v>-</v>
      </c>
      <c r="G177" s="35">
        <v>291857</v>
      </c>
      <c r="H177" s="248" t="str">
        <f>IFERROR(G177/#REF!-1,"-")</f>
        <v>-</v>
      </c>
      <c r="I177" s="35">
        <v>96961</v>
      </c>
      <c r="J177" s="248" t="str">
        <f>IFERROR(I177/#REF!-1,"-")</f>
        <v>-</v>
      </c>
      <c r="K177" s="35">
        <v>141817</v>
      </c>
      <c r="L177" s="248" t="str">
        <f>IFERROR(K177/#REF!-1,"-")</f>
        <v>-</v>
      </c>
      <c r="M177" s="156">
        <v>16024</v>
      </c>
      <c r="N177" s="244" t="str">
        <f>IFERROR(M177/#REF!-1,"-")</f>
        <v>-</v>
      </c>
      <c r="O177" s="35">
        <v>793310</v>
      </c>
      <c r="P177" s="248" t="str">
        <f>IFERROR(O177/#REF!-1,"-")</f>
        <v>-</v>
      </c>
      <c r="Q177" s="35">
        <v>300613</v>
      </c>
      <c r="R177" s="248" t="str">
        <f>IFERROR(Q177/#REF!-1,"-")</f>
        <v>-</v>
      </c>
      <c r="S177" s="35">
        <v>266194</v>
      </c>
      <c r="T177" s="248" t="str">
        <f>IFERROR(S177/#REF!-1,"-")</f>
        <v>-</v>
      </c>
      <c r="U177" s="35">
        <v>90464</v>
      </c>
      <c r="V177" s="248" t="str">
        <f>IFERROR(U177/#REF!-1,"-")</f>
        <v>-</v>
      </c>
      <c r="W177" s="35">
        <v>122512</v>
      </c>
      <c r="X177" s="248" t="str">
        <f>IFERROR(W177/#REF!-1,"-")</f>
        <v>-</v>
      </c>
      <c r="Y177" s="156">
        <v>12751</v>
      </c>
      <c r="Z177" s="244" t="str">
        <f>IFERROR(Y177/#REF!-1,"-")</f>
        <v>-</v>
      </c>
      <c r="AA177" s="35">
        <v>100688</v>
      </c>
      <c r="AB177" s="248" t="str">
        <f>IFERROR(AA177/#REF!-1,"-")</f>
        <v>-</v>
      </c>
      <c r="AC177" s="35">
        <v>48383</v>
      </c>
      <c r="AD177" s="248" t="str">
        <f>IFERROR(AC177/#REF!-1,"-")</f>
        <v>-</v>
      </c>
      <c r="AE177" s="35">
        <v>25663</v>
      </c>
      <c r="AF177" s="248" t="str">
        <f>IFERROR(AE177/#REF!-1,"-")</f>
        <v>-</v>
      </c>
      <c r="AG177" s="35">
        <v>6497</v>
      </c>
      <c r="AH177" s="248" t="str">
        <f>IFERROR(AG177/#REF!-1,"-")</f>
        <v>-</v>
      </c>
      <c r="AI177" s="35">
        <v>19305</v>
      </c>
      <c r="AJ177" s="248" t="str">
        <f>IFERROR(AI177/#REF!-1,"-")</f>
        <v>-</v>
      </c>
      <c r="AK177" s="156">
        <v>3273</v>
      </c>
      <c r="AL177" s="244" t="str">
        <f>IFERROR(AK177/#REF!-1,"-")</f>
        <v>-</v>
      </c>
      <c r="AM177" s="35">
        <v>210574</v>
      </c>
      <c r="AN177" s="248" t="str">
        <f>IFERROR(AM177/#REF!-1,"-")</f>
        <v>-</v>
      </c>
      <c r="AO177" s="35">
        <v>56690</v>
      </c>
      <c r="AP177" s="248" t="str">
        <f>IFERROR(AO177/#REF!-1,"-")</f>
        <v>-</v>
      </c>
      <c r="AQ177" s="35">
        <v>77370</v>
      </c>
      <c r="AR177" s="248" t="str">
        <f>IFERROR(AQ177/#REF!-1,"-")</f>
        <v>-</v>
      </c>
      <c r="AS177" s="35">
        <v>43825</v>
      </c>
      <c r="AT177" s="248" t="str">
        <f>IFERROR(AS177/#REF!-1,"-")</f>
        <v>-</v>
      </c>
      <c r="AU177" s="35">
        <v>25277</v>
      </c>
      <c r="AV177" s="248" t="str">
        <f>IFERROR(AU177/#REF!-1,"-")</f>
        <v>-</v>
      </c>
      <c r="AW177" s="156">
        <v>6539</v>
      </c>
      <c r="AX177" s="244" t="str">
        <f>IFERROR(AW177/#REF!-1,"-")</f>
        <v>-</v>
      </c>
      <c r="AY177" s="35">
        <v>21111</v>
      </c>
      <c r="AZ177" s="248" t="str">
        <f>IFERROR(AY177/#REF!-1,"-")</f>
        <v>-</v>
      </c>
      <c r="BA177" s="35">
        <v>13966</v>
      </c>
      <c r="BB177" s="248" t="str">
        <f>IFERROR(BA177/#REF!-1,"-")</f>
        <v>-</v>
      </c>
      <c r="BC177" s="35">
        <v>4007</v>
      </c>
      <c r="BD177" s="248" t="str">
        <f>IFERROR(BC177/#REF!-1,"-")</f>
        <v>-</v>
      </c>
      <c r="BE177" s="35">
        <v>600</v>
      </c>
      <c r="BF177" s="248" t="str">
        <f>IFERROR(BE177/#REF!-1,"-")</f>
        <v>-</v>
      </c>
      <c r="BG177" s="35">
        <v>1827</v>
      </c>
      <c r="BH177" s="248" t="str">
        <f>IFERROR(BG177/#REF!-1,"-")</f>
        <v>-</v>
      </c>
      <c r="BI177" s="156">
        <v>593</v>
      </c>
      <c r="BJ177" s="244" t="str">
        <f>IFERROR(BI177/#REF!-1,"-")</f>
        <v>-</v>
      </c>
      <c r="BK177" s="35">
        <v>14980</v>
      </c>
      <c r="BL177" s="248" t="str">
        <f>IFERROR(BK177/#REF!-1,"-")</f>
        <v>-</v>
      </c>
      <c r="BM177" s="35">
        <v>8800</v>
      </c>
      <c r="BN177" s="248" t="str">
        <f>IFERROR(BM177/#REF!-1,"-")</f>
        <v>-</v>
      </c>
      <c r="BO177" s="35">
        <v>2104</v>
      </c>
      <c r="BP177" s="248" t="str">
        <f>IFERROR(BO177/#REF!-1,"-")</f>
        <v>-</v>
      </c>
      <c r="BQ177" s="35">
        <v>2910</v>
      </c>
      <c r="BR177" s="248" t="str">
        <f>IFERROR(BQ177/#REF!-1,"-")</f>
        <v>-</v>
      </c>
      <c r="BS177" s="35">
        <v>844</v>
      </c>
      <c r="BT177" s="248" t="str">
        <f>IFERROR(BS177/#REF!-1,"-")</f>
        <v>-</v>
      </c>
      <c r="BU177" s="156">
        <v>184</v>
      </c>
      <c r="BV177" s="244" t="str">
        <f>IFERROR(BU177/#REF!-1,"-")</f>
        <v>-</v>
      </c>
      <c r="BW177" s="35">
        <v>213827</v>
      </c>
      <c r="BX177" s="248" t="str">
        <f>IFERROR(BW177/#REF!-1,"-")</f>
        <v>-</v>
      </c>
      <c r="BY177" s="35">
        <v>109637</v>
      </c>
      <c r="BZ177" s="248" t="str">
        <f>IFERROR(BY177/#REF!-1,"-")</f>
        <v>-</v>
      </c>
      <c r="CA177" s="35">
        <v>29269</v>
      </c>
      <c r="CB177" s="248" t="str">
        <f>IFERROR(CA177/#REF!-1,"-")</f>
        <v>-</v>
      </c>
      <c r="CC177" s="35">
        <v>18725</v>
      </c>
      <c r="CD177" s="248" t="str">
        <f>IFERROR(CC177/#REF!-1,"-")</f>
        <v>-</v>
      </c>
      <c r="CE177" s="35">
        <v>53326</v>
      </c>
      <c r="CF177" s="248" t="str">
        <f>IFERROR(CE177/#REF!-1,"-")</f>
        <v>-</v>
      </c>
      <c r="CG177" s="156">
        <v>2113</v>
      </c>
      <c r="CH177" s="244" t="str">
        <f>IFERROR(CG177/#REF!-1,"-")</f>
        <v>-</v>
      </c>
      <c r="CI177" s="35">
        <v>29568</v>
      </c>
      <c r="CJ177" s="248" t="str">
        <f>IFERROR(CI177/#REF!-1,"-")</f>
        <v>-</v>
      </c>
      <c r="CK177" s="35">
        <v>8336</v>
      </c>
      <c r="CL177" s="248" t="str">
        <f>IFERROR(CK177/#REF!-1,"-")</f>
        <v>-</v>
      </c>
      <c r="CM177" s="35">
        <v>13983</v>
      </c>
      <c r="CN177" s="248" t="str">
        <f>IFERROR(CM177/#REF!-1,"-")</f>
        <v>-</v>
      </c>
      <c r="CO177" s="35">
        <v>2673</v>
      </c>
      <c r="CP177" s="248" t="str">
        <f>IFERROR(CO177/#REF!-1,"-")</f>
        <v>-</v>
      </c>
      <c r="CQ177" s="35">
        <v>3190</v>
      </c>
      <c r="CR177" s="248" t="str">
        <f>IFERROR(CQ177/#REF!-1,"-")</f>
        <v>-</v>
      </c>
      <c r="CS177" s="156">
        <v>1454</v>
      </c>
      <c r="CT177" s="244" t="str">
        <f>IFERROR(CS177/#REF!-1,"-")</f>
        <v>-</v>
      </c>
      <c r="CU177" s="35">
        <v>29278</v>
      </c>
      <c r="CV177" s="248" t="str">
        <f>IFERROR(CU177/#REF!-1,"-")</f>
        <v>-</v>
      </c>
      <c r="CW177" s="35">
        <v>7317</v>
      </c>
      <c r="CX177" s="248" t="str">
        <f>IFERROR(CW177/#REF!-1,"-")</f>
        <v>-</v>
      </c>
      <c r="CY177" s="35">
        <v>4771</v>
      </c>
      <c r="CZ177" s="248" t="str">
        <f>IFERROR(CY177/#REF!-1,"-")</f>
        <v>-</v>
      </c>
      <c r="DA177" s="35">
        <v>1819</v>
      </c>
      <c r="DB177" s="248" t="str">
        <f>IFERROR(DA177/#REF!-1,"-")</f>
        <v>-</v>
      </c>
      <c r="DC177" s="35">
        <v>15219</v>
      </c>
      <c r="DD177" s="248" t="str">
        <f>IFERROR(DC177/#REF!-1,"-")</f>
        <v>-</v>
      </c>
      <c r="DE177" s="156">
        <v>160</v>
      </c>
      <c r="DF177" s="244" t="str">
        <f>IFERROR(DE177/#REF!-1,"-")</f>
        <v>-</v>
      </c>
      <c r="DG177" s="35">
        <v>194477</v>
      </c>
      <c r="DH177" s="248" t="str">
        <f>IFERROR(DG177/#REF!-1,"-")</f>
        <v>-</v>
      </c>
      <c r="DI177" s="35">
        <v>54418</v>
      </c>
      <c r="DJ177" s="248" t="str">
        <f>IFERROR(DI177/#REF!-1,"-")</f>
        <v>-</v>
      </c>
      <c r="DK177" s="35">
        <v>110705</v>
      </c>
      <c r="DL177" s="248" t="str">
        <f>IFERROR(DK177/#REF!-1,"-")</f>
        <v>-</v>
      </c>
      <c r="DM177" s="35">
        <v>12482</v>
      </c>
      <c r="DN177" s="248" t="str">
        <f>IFERROR(DM177/#REF!-1,"-")</f>
        <v>-</v>
      </c>
      <c r="DO177" s="35">
        <v>16788</v>
      </c>
      <c r="DP177" s="248" t="str">
        <f>IFERROR(DO177/#REF!-1,"-")</f>
        <v>-</v>
      </c>
      <c r="DQ177" s="156">
        <v>612</v>
      </c>
      <c r="DR177" s="244" t="str">
        <f>IFERROR(DQ177/#REF!-1,"-")</f>
        <v>-</v>
      </c>
      <c r="DS177" s="35">
        <v>49723</v>
      </c>
      <c r="DT177" s="248" t="str">
        <f>IFERROR(DS177/#REF!-1,"-")</f>
        <v>-</v>
      </c>
      <c r="DU177" s="35">
        <v>30611</v>
      </c>
      <c r="DV177" s="248" t="str">
        <f>IFERROR(DU177/#REF!-1,"-")</f>
        <v>-</v>
      </c>
      <c r="DW177" s="35">
        <v>19136</v>
      </c>
      <c r="DX177" s="248" t="str">
        <f>IFERROR(DW177/#REF!-1,"-")</f>
        <v>-</v>
      </c>
      <c r="DY177" s="35">
        <v>5823</v>
      </c>
      <c r="DZ177" s="248" t="str">
        <f>IFERROR(DY177/#REF!-1,"-")</f>
        <v>-</v>
      </c>
      <c r="EA177" s="35">
        <v>5037</v>
      </c>
      <c r="EB177" s="248" t="str">
        <f>IFERROR(EA177/#REF!-1,"-")</f>
        <v>-</v>
      </c>
      <c r="EC177" s="156">
        <v>1008</v>
      </c>
      <c r="ED177" s="244" t="str">
        <f>IFERROR(EC177/#REF!-1,"-")</f>
        <v>-</v>
      </c>
    </row>
    <row r="178" spans="1:134" s="17" customFormat="1" outlineLevel="1" x14ac:dyDescent="0.25">
      <c r="A178" s="242"/>
      <c r="B178" s="34" t="s">
        <v>63</v>
      </c>
      <c r="C178" s="35">
        <v>884642</v>
      </c>
      <c r="D178" s="248" t="str">
        <f>IFERROR(C178/#REF!-1,"-")</f>
        <v>-</v>
      </c>
      <c r="E178" s="35">
        <v>343266</v>
      </c>
      <c r="F178" s="248" t="str">
        <f>IFERROR(E178/#REF!-1,"-")</f>
        <v>-</v>
      </c>
      <c r="G178" s="35">
        <v>281219</v>
      </c>
      <c r="H178" s="248" t="str">
        <f>IFERROR(G178/#REF!-1,"-")</f>
        <v>-</v>
      </c>
      <c r="I178" s="35">
        <v>100403</v>
      </c>
      <c r="J178" s="248" t="str">
        <f>IFERROR(I178/#REF!-1,"-")</f>
        <v>-</v>
      </c>
      <c r="K178" s="35">
        <v>154615</v>
      </c>
      <c r="L178" s="248" t="str">
        <f>IFERROR(K178/#REF!-1,"-")</f>
        <v>-</v>
      </c>
      <c r="M178" s="156">
        <v>21280</v>
      </c>
      <c r="N178" s="244" t="str">
        <f>IFERROR(M178/#REF!-1,"-")</f>
        <v>-</v>
      </c>
      <c r="O178" s="35">
        <v>775060</v>
      </c>
      <c r="P178" s="248" t="str">
        <f>IFERROR(O178/#REF!-1,"-")</f>
        <v>-</v>
      </c>
      <c r="Q178" s="35">
        <v>295742</v>
      </c>
      <c r="R178" s="248" t="str">
        <f>IFERROR(Q178/#REF!-1,"-")</f>
        <v>-</v>
      </c>
      <c r="S178" s="35">
        <v>245542</v>
      </c>
      <c r="T178" s="248" t="str">
        <f>IFERROR(S178/#REF!-1,"-")</f>
        <v>-</v>
      </c>
      <c r="U178" s="35">
        <v>92989</v>
      </c>
      <c r="V178" s="248" t="str">
        <f>IFERROR(U178/#REF!-1,"-")</f>
        <v>-</v>
      </c>
      <c r="W178" s="35">
        <v>132642</v>
      </c>
      <c r="X178" s="248" t="str">
        <f>IFERROR(W178/#REF!-1,"-")</f>
        <v>-</v>
      </c>
      <c r="Y178" s="156">
        <v>17343</v>
      </c>
      <c r="Z178" s="244" t="str">
        <f>IFERROR(Y178/#REF!-1,"-")</f>
        <v>-</v>
      </c>
      <c r="AA178" s="35">
        <v>109583</v>
      </c>
      <c r="AB178" s="248" t="str">
        <f>IFERROR(AA178/#REF!-1,"-")</f>
        <v>-</v>
      </c>
      <c r="AC178" s="35">
        <v>47524</v>
      </c>
      <c r="AD178" s="248" t="str">
        <f>IFERROR(AC178/#REF!-1,"-")</f>
        <v>-</v>
      </c>
      <c r="AE178" s="35">
        <v>35678</v>
      </c>
      <c r="AF178" s="248" t="str">
        <f>IFERROR(AE178/#REF!-1,"-")</f>
        <v>-</v>
      </c>
      <c r="AG178" s="35">
        <v>7415</v>
      </c>
      <c r="AH178" s="248" t="str">
        <f>IFERROR(AG178/#REF!-1,"-")</f>
        <v>-</v>
      </c>
      <c r="AI178" s="35">
        <v>21973</v>
      </c>
      <c r="AJ178" s="248" t="str">
        <f>IFERROR(AI178/#REF!-1,"-")</f>
        <v>-</v>
      </c>
      <c r="AK178" s="156">
        <v>3936</v>
      </c>
      <c r="AL178" s="244" t="str">
        <f>IFERROR(AK178/#REF!-1,"-")</f>
        <v>-</v>
      </c>
      <c r="AM178" s="35">
        <v>189969</v>
      </c>
      <c r="AN178" s="248" t="str">
        <f>IFERROR(AM178/#REF!-1,"-")</f>
        <v>-</v>
      </c>
      <c r="AO178" s="35">
        <v>52643</v>
      </c>
      <c r="AP178" s="248" t="str">
        <f>IFERROR(AO178/#REF!-1,"-")</f>
        <v>-</v>
      </c>
      <c r="AQ178" s="35">
        <v>64488</v>
      </c>
      <c r="AR178" s="248" t="str">
        <f>IFERROR(AQ178/#REF!-1,"-")</f>
        <v>-</v>
      </c>
      <c r="AS178" s="35">
        <v>42759</v>
      </c>
      <c r="AT178" s="248" t="str">
        <f>IFERROR(AS178/#REF!-1,"-")</f>
        <v>-</v>
      </c>
      <c r="AU178" s="35">
        <v>23694</v>
      </c>
      <c r="AV178" s="248" t="str">
        <f>IFERROR(AU178/#REF!-1,"-")</f>
        <v>-</v>
      </c>
      <c r="AW178" s="156">
        <v>8935</v>
      </c>
      <c r="AX178" s="244" t="str">
        <f>IFERROR(AW178/#REF!-1,"-")</f>
        <v>-</v>
      </c>
      <c r="AY178" s="35">
        <v>21486</v>
      </c>
      <c r="AZ178" s="248" t="str">
        <f>IFERROR(AY178/#REF!-1,"-")</f>
        <v>-</v>
      </c>
      <c r="BA178" s="35">
        <v>13109</v>
      </c>
      <c r="BB178" s="248" t="str">
        <f>IFERROR(BA178/#REF!-1,"-")</f>
        <v>-</v>
      </c>
      <c r="BC178" s="35">
        <v>5542</v>
      </c>
      <c r="BD178" s="248" t="str">
        <f>IFERROR(BC178/#REF!-1,"-")</f>
        <v>-</v>
      </c>
      <c r="BE178" s="35">
        <v>535</v>
      </c>
      <c r="BF178" s="248" t="str">
        <f>IFERROR(BE178/#REF!-1,"-")</f>
        <v>-</v>
      </c>
      <c r="BG178" s="35">
        <v>1748</v>
      </c>
      <c r="BH178" s="248" t="str">
        <f>IFERROR(BG178/#REF!-1,"-")</f>
        <v>-</v>
      </c>
      <c r="BI178" s="156">
        <v>609</v>
      </c>
      <c r="BJ178" s="244" t="str">
        <f>IFERROR(BI178/#REF!-1,"-")</f>
        <v>-</v>
      </c>
      <c r="BK178" s="35">
        <v>18328</v>
      </c>
      <c r="BL178" s="248" t="str">
        <f>IFERROR(BK178/#REF!-1,"-")</f>
        <v>-</v>
      </c>
      <c r="BM178" s="35">
        <v>9362</v>
      </c>
      <c r="BN178" s="248" t="str">
        <f>IFERROR(BM178/#REF!-1,"-")</f>
        <v>-</v>
      </c>
      <c r="BO178" s="35">
        <v>2514</v>
      </c>
      <c r="BP178" s="248" t="str">
        <f>IFERROR(BO178/#REF!-1,"-")</f>
        <v>-</v>
      </c>
      <c r="BQ178" s="35">
        <v>4872</v>
      </c>
      <c r="BR178" s="248" t="str">
        <f>IFERROR(BQ178/#REF!-1,"-")</f>
        <v>-</v>
      </c>
      <c r="BS178" s="35">
        <v>1615</v>
      </c>
      <c r="BT178" s="248" t="str">
        <f>IFERROR(BS178/#REF!-1,"-")</f>
        <v>-</v>
      </c>
      <c r="BU178" s="156">
        <v>264</v>
      </c>
      <c r="BV178" s="244" t="str">
        <f>IFERROR(BU178/#REF!-1,"-")</f>
        <v>-</v>
      </c>
      <c r="BW178" s="35">
        <v>240005</v>
      </c>
      <c r="BX178" s="248" t="str">
        <f>IFERROR(BW178/#REF!-1,"-")</f>
        <v>-</v>
      </c>
      <c r="BY178" s="35">
        <v>115835</v>
      </c>
      <c r="BZ178" s="248" t="str">
        <f>IFERROR(BY178/#REF!-1,"-")</f>
        <v>-</v>
      </c>
      <c r="CA178" s="35">
        <v>35814</v>
      </c>
      <c r="CB178" s="248" t="str">
        <f>IFERROR(CA178/#REF!-1,"-")</f>
        <v>-</v>
      </c>
      <c r="CC178" s="35">
        <v>25179</v>
      </c>
      <c r="CD178" s="248" t="str">
        <f>IFERROR(CC178/#REF!-1,"-")</f>
        <v>-</v>
      </c>
      <c r="CE178" s="35">
        <v>64459</v>
      </c>
      <c r="CF178" s="248" t="str">
        <f>IFERROR(CE178/#REF!-1,"-")</f>
        <v>-</v>
      </c>
      <c r="CG178" s="156">
        <v>4597</v>
      </c>
      <c r="CH178" s="244" t="str">
        <f>IFERROR(CG178/#REF!-1,"-")</f>
        <v>-</v>
      </c>
      <c r="CI178" s="35">
        <v>32552</v>
      </c>
      <c r="CJ178" s="248" t="str">
        <f>IFERROR(CI178/#REF!-1,"-")</f>
        <v>-</v>
      </c>
      <c r="CK178" s="35">
        <v>10201</v>
      </c>
      <c r="CL178" s="248" t="str">
        <f>IFERROR(CK178/#REF!-1,"-")</f>
        <v>-</v>
      </c>
      <c r="CM178" s="35">
        <v>14278</v>
      </c>
      <c r="CN178" s="248" t="str">
        <f>IFERROR(CM178/#REF!-1,"-")</f>
        <v>-</v>
      </c>
      <c r="CO178" s="35">
        <v>2614</v>
      </c>
      <c r="CP178" s="248" t="str">
        <f>IFERROR(CO178/#REF!-1,"-")</f>
        <v>-</v>
      </c>
      <c r="CQ178" s="35">
        <v>4186</v>
      </c>
      <c r="CR178" s="248" t="str">
        <f>IFERROR(CQ178/#REF!-1,"-")</f>
        <v>-</v>
      </c>
      <c r="CS178" s="156">
        <v>1359</v>
      </c>
      <c r="CT178" s="244" t="str">
        <f>IFERROR(CS178/#REF!-1,"-")</f>
        <v>-</v>
      </c>
      <c r="CU178" s="35">
        <v>27070</v>
      </c>
      <c r="CV178" s="248" t="str">
        <f>IFERROR(CU178/#REF!-1,"-")</f>
        <v>-</v>
      </c>
      <c r="CW178" s="35">
        <v>7568</v>
      </c>
      <c r="CX178" s="248" t="str">
        <f>IFERROR(CW178/#REF!-1,"-")</f>
        <v>-</v>
      </c>
      <c r="CY178" s="35">
        <v>3679</v>
      </c>
      <c r="CZ178" s="248" t="str">
        <f>IFERROR(CY178/#REF!-1,"-")</f>
        <v>-</v>
      </c>
      <c r="DA178" s="35">
        <v>1465</v>
      </c>
      <c r="DB178" s="248" t="str">
        <f>IFERROR(DA178/#REF!-1,"-")</f>
        <v>-</v>
      </c>
      <c r="DC178" s="35">
        <v>14247</v>
      </c>
      <c r="DD178" s="248" t="str">
        <f>IFERROR(DC178/#REF!-1,"-")</f>
        <v>-</v>
      </c>
      <c r="DE178" s="156">
        <v>95</v>
      </c>
      <c r="DF178" s="244" t="str">
        <f>IFERROR(DE178/#REF!-1,"-")</f>
        <v>-</v>
      </c>
      <c r="DG178" s="35">
        <v>166995</v>
      </c>
      <c r="DH178" s="248" t="str">
        <f>IFERROR(DG178/#REF!-1,"-")</f>
        <v>-</v>
      </c>
      <c r="DI178" s="35">
        <v>49285</v>
      </c>
      <c r="DJ178" s="248" t="str">
        <f>IFERROR(DI178/#REF!-1,"-")</f>
        <v>-</v>
      </c>
      <c r="DK178" s="35">
        <v>93675</v>
      </c>
      <c r="DL178" s="248" t="str">
        <f>IFERROR(DK178/#REF!-1,"-")</f>
        <v>-</v>
      </c>
      <c r="DM178" s="35">
        <v>9792</v>
      </c>
      <c r="DN178" s="248" t="str">
        <f>IFERROR(DM178/#REF!-1,"-")</f>
        <v>-</v>
      </c>
      <c r="DO178" s="35">
        <v>13649</v>
      </c>
      <c r="DP178" s="248" t="str">
        <f>IFERROR(DO178/#REF!-1,"-")</f>
        <v>-</v>
      </c>
      <c r="DQ178" s="156">
        <v>268</v>
      </c>
      <c r="DR178" s="244" t="str">
        <f>IFERROR(DQ178/#REF!-1,"-")</f>
        <v>-</v>
      </c>
      <c r="DS178" s="35">
        <v>51315</v>
      </c>
      <c r="DT178" s="248" t="str">
        <f>IFERROR(DS178/#REF!-1,"-")</f>
        <v>-</v>
      </c>
      <c r="DU178" s="35">
        <v>29860</v>
      </c>
      <c r="DV178" s="248" t="str">
        <f>IFERROR(DU178/#REF!-1,"-")</f>
        <v>-</v>
      </c>
      <c r="DW178" s="35">
        <v>21448</v>
      </c>
      <c r="DX178" s="248" t="str">
        <f>IFERROR(DW178/#REF!-1,"-")</f>
        <v>-</v>
      </c>
      <c r="DY178" s="35">
        <v>4032</v>
      </c>
      <c r="DZ178" s="248" t="str">
        <f>IFERROR(DY178/#REF!-1,"-")</f>
        <v>-</v>
      </c>
      <c r="EA178" s="35">
        <v>7987</v>
      </c>
      <c r="EB178" s="248" t="str">
        <f>IFERROR(EA178/#REF!-1,"-")</f>
        <v>-</v>
      </c>
      <c r="EC178" s="156">
        <v>1122</v>
      </c>
      <c r="ED178" s="244" t="str">
        <f>IFERROR(EC178/#REF!-1,"-")</f>
        <v>-</v>
      </c>
    </row>
    <row r="179" spans="1:134" s="17" customFormat="1" outlineLevel="1" x14ac:dyDescent="0.25">
      <c r="A179" s="242"/>
      <c r="B179" s="34" t="s">
        <v>65</v>
      </c>
      <c r="C179" s="35">
        <v>987707</v>
      </c>
      <c r="D179" s="248" t="str">
        <f>IFERROR(C179/#REF!-1,"-")</f>
        <v>-</v>
      </c>
      <c r="E179" s="35">
        <v>366982</v>
      </c>
      <c r="F179" s="248" t="str">
        <f>IFERROR(E179/#REF!-1,"-")</f>
        <v>-</v>
      </c>
      <c r="G179" s="35">
        <v>303809</v>
      </c>
      <c r="H179" s="248" t="str">
        <f>IFERROR(G179/#REF!-1,"-")</f>
        <v>-</v>
      </c>
      <c r="I179" s="35">
        <v>132222</v>
      </c>
      <c r="J179" s="248" t="str">
        <f>IFERROR(I179/#REF!-1,"-")</f>
        <v>-</v>
      </c>
      <c r="K179" s="35">
        <v>175093</v>
      </c>
      <c r="L179" s="248" t="str">
        <f>IFERROR(K179/#REF!-1,"-")</f>
        <v>-</v>
      </c>
      <c r="M179" s="156">
        <v>18783</v>
      </c>
      <c r="N179" s="244" t="str">
        <f>IFERROR(M179/#REF!-1,"-")</f>
        <v>-</v>
      </c>
      <c r="O179" s="35">
        <v>862748</v>
      </c>
      <c r="P179" s="248" t="str">
        <f>IFERROR(O179/#REF!-1,"-")</f>
        <v>-</v>
      </c>
      <c r="Q179" s="35">
        <v>312274</v>
      </c>
      <c r="R179" s="248" t="str">
        <f>IFERROR(Q179/#REF!-1,"-")</f>
        <v>-</v>
      </c>
      <c r="S179" s="35">
        <v>273852</v>
      </c>
      <c r="T179" s="248" t="str">
        <f>IFERROR(S179/#REF!-1,"-")</f>
        <v>-</v>
      </c>
      <c r="U179" s="35">
        <v>119631</v>
      </c>
      <c r="V179" s="248" t="str">
        <f>IFERROR(U179/#REF!-1,"-")</f>
        <v>-</v>
      </c>
      <c r="W179" s="35">
        <v>146052</v>
      </c>
      <c r="X179" s="248" t="str">
        <f>IFERROR(W179/#REF!-1,"-")</f>
        <v>-</v>
      </c>
      <c r="Y179" s="156">
        <v>14941</v>
      </c>
      <c r="Z179" s="244" t="str">
        <f>IFERROR(Y179/#REF!-1,"-")</f>
        <v>-</v>
      </c>
      <c r="AA179" s="35">
        <v>124959</v>
      </c>
      <c r="AB179" s="248" t="str">
        <f>IFERROR(AA179/#REF!-1,"-")</f>
        <v>-</v>
      </c>
      <c r="AC179" s="35">
        <v>54708</v>
      </c>
      <c r="AD179" s="248" t="str">
        <f>IFERROR(AC179/#REF!-1,"-")</f>
        <v>-</v>
      </c>
      <c r="AE179" s="35">
        <v>29957</v>
      </c>
      <c r="AF179" s="248" t="str">
        <f>IFERROR(AE179/#REF!-1,"-")</f>
        <v>-</v>
      </c>
      <c r="AG179" s="35">
        <v>12591</v>
      </c>
      <c r="AH179" s="248" t="str">
        <f>IFERROR(AG179/#REF!-1,"-")</f>
        <v>-</v>
      </c>
      <c r="AI179" s="35">
        <v>29041</v>
      </c>
      <c r="AJ179" s="248" t="str">
        <f>IFERROR(AI179/#REF!-1,"-")</f>
        <v>-</v>
      </c>
      <c r="AK179" s="156">
        <v>3842</v>
      </c>
      <c r="AL179" s="244" t="str">
        <f>IFERROR(AK179/#REF!-1,"-")</f>
        <v>-</v>
      </c>
      <c r="AM179" s="35">
        <v>220377</v>
      </c>
      <c r="AN179" s="248" t="str">
        <f>IFERROR(AM179/#REF!-1,"-")</f>
        <v>-</v>
      </c>
      <c r="AO179" s="35">
        <v>56786</v>
      </c>
      <c r="AP179" s="248" t="str">
        <f>IFERROR(AO179/#REF!-1,"-")</f>
        <v>-</v>
      </c>
      <c r="AQ179" s="35">
        <v>71718</v>
      </c>
      <c r="AR179" s="248" t="str">
        <f>IFERROR(AQ179/#REF!-1,"-")</f>
        <v>-</v>
      </c>
      <c r="AS179" s="35">
        <v>56976</v>
      </c>
      <c r="AT179" s="248" t="str">
        <f>IFERROR(AS179/#REF!-1,"-")</f>
        <v>-</v>
      </c>
      <c r="AU179" s="35">
        <v>29268</v>
      </c>
      <c r="AV179" s="248" t="str">
        <f>IFERROR(AU179/#REF!-1,"-")</f>
        <v>-</v>
      </c>
      <c r="AW179" s="156">
        <v>9203</v>
      </c>
      <c r="AX179" s="244" t="str">
        <f>IFERROR(AW179/#REF!-1,"-")</f>
        <v>-</v>
      </c>
      <c r="AY179" s="35">
        <v>20439</v>
      </c>
      <c r="AZ179" s="248" t="str">
        <f>IFERROR(AY179/#REF!-1,"-")</f>
        <v>-</v>
      </c>
      <c r="BA179" s="35">
        <v>11276</v>
      </c>
      <c r="BB179" s="248" t="str">
        <f>IFERROR(BA179/#REF!-1,"-")</f>
        <v>-</v>
      </c>
      <c r="BC179" s="35">
        <v>5912</v>
      </c>
      <c r="BD179" s="248" t="str">
        <f>IFERROR(BC179/#REF!-1,"-")</f>
        <v>-</v>
      </c>
      <c r="BE179" s="35">
        <v>837</v>
      </c>
      <c r="BF179" s="248" t="str">
        <f>IFERROR(BE179/#REF!-1,"-")</f>
        <v>-</v>
      </c>
      <c r="BG179" s="35">
        <v>2218</v>
      </c>
      <c r="BH179" s="248" t="str">
        <f>IFERROR(BG179/#REF!-1,"-")</f>
        <v>-</v>
      </c>
      <c r="BI179" s="156">
        <v>517</v>
      </c>
      <c r="BJ179" s="244" t="str">
        <f>IFERROR(BI179/#REF!-1,"-")</f>
        <v>-</v>
      </c>
      <c r="BK179" s="35">
        <v>18864</v>
      </c>
      <c r="BL179" s="248" t="str">
        <f>IFERROR(BK179/#REF!-1,"-")</f>
        <v>-</v>
      </c>
      <c r="BM179" s="35">
        <v>10080</v>
      </c>
      <c r="BN179" s="248" t="str">
        <f>IFERROR(BM179/#REF!-1,"-")</f>
        <v>-</v>
      </c>
      <c r="BO179" s="35">
        <v>2945</v>
      </c>
      <c r="BP179" s="248" t="str">
        <f>IFERROR(BO179/#REF!-1,"-")</f>
        <v>-</v>
      </c>
      <c r="BQ179" s="35">
        <v>4180</v>
      </c>
      <c r="BR179" s="248" t="str">
        <f>IFERROR(BQ179/#REF!-1,"-")</f>
        <v>-</v>
      </c>
      <c r="BS179" s="35">
        <v>1530</v>
      </c>
      <c r="BT179" s="248" t="str">
        <f>IFERROR(BS179/#REF!-1,"-")</f>
        <v>-</v>
      </c>
      <c r="BU179" s="156">
        <v>213</v>
      </c>
      <c r="BV179" s="244" t="str">
        <f>IFERROR(BU179/#REF!-1,"-")</f>
        <v>-</v>
      </c>
      <c r="BW179" s="35">
        <v>284825</v>
      </c>
      <c r="BX179" s="248" t="str">
        <f>IFERROR(BW179/#REF!-1,"-")</f>
        <v>-</v>
      </c>
      <c r="BY179" s="35">
        <v>130992</v>
      </c>
      <c r="BZ179" s="248" t="str">
        <f>IFERROR(BY179/#REF!-1,"-")</f>
        <v>-</v>
      </c>
      <c r="CA179" s="35">
        <v>45048</v>
      </c>
      <c r="CB179" s="248" t="str">
        <f>IFERROR(CA179/#REF!-1,"-")</f>
        <v>-</v>
      </c>
      <c r="CC179" s="35">
        <v>31382</v>
      </c>
      <c r="CD179" s="248" t="str">
        <f>IFERROR(CC179/#REF!-1,"-")</f>
        <v>-</v>
      </c>
      <c r="CE179" s="35">
        <v>74631</v>
      </c>
      <c r="CF179" s="248" t="str">
        <f>IFERROR(CE179/#REF!-1,"-")</f>
        <v>-</v>
      </c>
      <c r="CG179" s="156">
        <v>1943</v>
      </c>
      <c r="CH179" s="244" t="str">
        <f>IFERROR(CG179/#REF!-1,"-")</f>
        <v>-</v>
      </c>
      <c r="CI179" s="35">
        <v>32319</v>
      </c>
      <c r="CJ179" s="248" t="str">
        <f>IFERROR(CI179/#REF!-1,"-")</f>
        <v>-</v>
      </c>
      <c r="CK179" s="35">
        <v>8828</v>
      </c>
      <c r="CL179" s="248" t="str">
        <f>IFERROR(CK179/#REF!-1,"-")</f>
        <v>-</v>
      </c>
      <c r="CM179" s="35">
        <v>15242</v>
      </c>
      <c r="CN179" s="248" t="str">
        <f>IFERROR(CM179/#REF!-1,"-")</f>
        <v>-</v>
      </c>
      <c r="CO179" s="35">
        <v>2939</v>
      </c>
      <c r="CP179" s="248" t="str">
        <f>IFERROR(CO179/#REF!-1,"-")</f>
        <v>-</v>
      </c>
      <c r="CQ179" s="35">
        <v>3488</v>
      </c>
      <c r="CR179" s="248" t="str">
        <f>IFERROR(CQ179/#REF!-1,"-")</f>
        <v>-</v>
      </c>
      <c r="CS179" s="156">
        <v>1726</v>
      </c>
      <c r="CT179" s="244" t="str">
        <f>IFERROR(CS179/#REF!-1,"-")</f>
        <v>-</v>
      </c>
      <c r="CU179" s="35">
        <v>28982</v>
      </c>
      <c r="CV179" s="248" t="str">
        <f>IFERROR(CU179/#REF!-1,"-")</f>
        <v>-</v>
      </c>
      <c r="CW179" s="35">
        <v>7383</v>
      </c>
      <c r="CX179" s="248" t="str">
        <f>IFERROR(CW179/#REF!-1,"-")</f>
        <v>-</v>
      </c>
      <c r="CY179" s="35">
        <v>5212</v>
      </c>
      <c r="CZ179" s="248" t="str">
        <f>IFERROR(CY179/#REF!-1,"-")</f>
        <v>-</v>
      </c>
      <c r="DA179" s="35">
        <v>2329</v>
      </c>
      <c r="DB179" s="248" t="str">
        <f>IFERROR(DA179/#REF!-1,"-")</f>
        <v>-</v>
      </c>
      <c r="DC179" s="35">
        <v>13874</v>
      </c>
      <c r="DD179" s="248" t="str">
        <f>IFERROR(DC179/#REF!-1,"-")</f>
        <v>-</v>
      </c>
      <c r="DE179" s="156">
        <v>195</v>
      </c>
      <c r="DF179" s="244" t="str">
        <f>IFERROR(DE179/#REF!-1,"-")</f>
        <v>-</v>
      </c>
      <c r="DG179" s="35">
        <v>175748</v>
      </c>
      <c r="DH179" s="248" t="str">
        <f>IFERROR(DG179/#REF!-1,"-")</f>
        <v>-</v>
      </c>
      <c r="DI179" s="35">
        <v>46031</v>
      </c>
      <c r="DJ179" s="248" t="str">
        <f>IFERROR(DI179/#REF!-1,"-")</f>
        <v>-</v>
      </c>
      <c r="DK179" s="35">
        <v>102270</v>
      </c>
      <c r="DL179" s="248" t="str">
        <f>IFERROR(DK179/#REF!-1,"-")</f>
        <v>-</v>
      </c>
      <c r="DM179" s="35">
        <v>12111</v>
      </c>
      <c r="DN179" s="248" t="str">
        <f>IFERROR(DM179/#REF!-1,"-")</f>
        <v>-</v>
      </c>
      <c r="DO179" s="35">
        <v>14944</v>
      </c>
      <c r="DP179" s="248" t="str">
        <f>IFERROR(DO179/#REF!-1,"-")</f>
        <v>-</v>
      </c>
      <c r="DQ179" s="156">
        <v>296</v>
      </c>
      <c r="DR179" s="244" t="str">
        <f>IFERROR(DQ179/#REF!-1,"-")</f>
        <v>-</v>
      </c>
      <c r="DS179" s="35">
        <v>49956</v>
      </c>
      <c r="DT179" s="248" t="str">
        <f>IFERROR(DS179/#REF!-1,"-")</f>
        <v>-</v>
      </c>
      <c r="DU179" s="35">
        <v>32468</v>
      </c>
      <c r="DV179" s="248" t="str">
        <f>IFERROR(DU179/#REF!-1,"-")</f>
        <v>-</v>
      </c>
      <c r="DW179" s="35">
        <v>21002</v>
      </c>
      <c r="DX179" s="248" t="str">
        <f>IFERROR(DW179/#REF!-1,"-")</f>
        <v>-</v>
      </c>
      <c r="DY179" s="35">
        <v>6290</v>
      </c>
      <c r="DZ179" s="248" t="str">
        <f>IFERROR(DY179/#REF!-1,"-")</f>
        <v>-</v>
      </c>
      <c r="EA179" s="35">
        <v>4819</v>
      </c>
      <c r="EB179" s="248" t="str">
        <f>IFERROR(EA179/#REF!-1,"-")</f>
        <v>-</v>
      </c>
      <c r="EC179" s="156">
        <v>740</v>
      </c>
      <c r="ED179" s="244" t="str">
        <f>IFERROR(EC179/#REF!-1,"-")</f>
        <v>-</v>
      </c>
    </row>
    <row r="180" spans="1:134" s="17" customFormat="1" outlineLevel="1" x14ac:dyDescent="0.25">
      <c r="A180" s="242"/>
      <c r="B180" s="34" t="s">
        <v>67</v>
      </c>
      <c r="C180" s="35">
        <v>727702</v>
      </c>
      <c r="D180" s="248" t="str">
        <f>IFERROR(C180/#REF!-1,"-")</f>
        <v>-</v>
      </c>
      <c r="E180" s="35">
        <v>295480</v>
      </c>
      <c r="F180" s="248" t="str">
        <f>IFERROR(E180/#REF!-1,"-")</f>
        <v>-</v>
      </c>
      <c r="G180" s="35">
        <v>195298</v>
      </c>
      <c r="H180" s="248" t="str">
        <f>IFERROR(G180/#REF!-1,"-")</f>
        <v>-</v>
      </c>
      <c r="I180" s="35">
        <v>101429</v>
      </c>
      <c r="J180" s="248" t="str">
        <f>IFERROR(I180/#REF!-1,"-")</f>
        <v>-</v>
      </c>
      <c r="K180" s="35">
        <v>129093</v>
      </c>
      <c r="L180" s="248" t="str">
        <f>IFERROR(K180/#REF!-1,"-")</f>
        <v>-</v>
      </c>
      <c r="M180" s="156">
        <v>12960</v>
      </c>
      <c r="N180" s="244" t="str">
        <f>IFERROR(M180/#REF!-1,"-")</f>
        <v>-</v>
      </c>
      <c r="O180" s="35">
        <v>597515</v>
      </c>
      <c r="P180" s="248" t="str">
        <f>IFERROR(O180/#REF!-1,"-")</f>
        <v>-</v>
      </c>
      <c r="Q180" s="35">
        <v>234828</v>
      </c>
      <c r="R180" s="248" t="str">
        <f>IFERROR(Q180/#REF!-1,"-")</f>
        <v>-</v>
      </c>
      <c r="S180" s="35">
        <v>160223</v>
      </c>
      <c r="T180" s="248" t="str">
        <f>IFERROR(S180/#REF!-1,"-")</f>
        <v>-</v>
      </c>
      <c r="U180" s="35">
        <v>90446</v>
      </c>
      <c r="V180" s="248" t="str">
        <f>IFERROR(U180/#REF!-1,"-")</f>
        <v>-</v>
      </c>
      <c r="W180" s="35">
        <v>106077</v>
      </c>
      <c r="X180" s="248" t="str">
        <f>IFERROR(W180/#REF!-1,"-")</f>
        <v>-</v>
      </c>
      <c r="Y180" s="156">
        <v>8701</v>
      </c>
      <c r="Z180" s="244" t="str">
        <f>IFERROR(Y180/#REF!-1,"-")</f>
        <v>-</v>
      </c>
      <c r="AA180" s="35">
        <v>130187</v>
      </c>
      <c r="AB180" s="248" t="str">
        <f>IFERROR(AA180/#REF!-1,"-")</f>
        <v>-</v>
      </c>
      <c r="AC180" s="35">
        <v>60652</v>
      </c>
      <c r="AD180" s="248" t="str">
        <f>IFERROR(AC180/#REF!-1,"-")</f>
        <v>-</v>
      </c>
      <c r="AE180" s="35">
        <v>35074</v>
      </c>
      <c r="AF180" s="248" t="str">
        <f>IFERROR(AE180/#REF!-1,"-")</f>
        <v>-</v>
      </c>
      <c r="AG180" s="35">
        <v>10983</v>
      </c>
      <c r="AH180" s="248" t="str">
        <f>IFERROR(AG180/#REF!-1,"-")</f>
        <v>-</v>
      </c>
      <c r="AI180" s="35">
        <v>23016</v>
      </c>
      <c r="AJ180" s="248" t="str">
        <f>IFERROR(AI180/#REF!-1,"-")</f>
        <v>-</v>
      </c>
      <c r="AK180" s="156">
        <v>4259</v>
      </c>
      <c r="AL180" s="244" t="str">
        <f>IFERROR(AK180/#REF!-1,"-")</f>
        <v>-</v>
      </c>
      <c r="AM180" s="35">
        <v>160231</v>
      </c>
      <c r="AN180" s="248" t="str">
        <f>IFERROR(AM180/#REF!-1,"-")</f>
        <v>-</v>
      </c>
      <c r="AO180" s="35">
        <v>43710</v>
      </c>
      <c r="AP180" s="248" t="str">
        <f>IFERROR(AO180/#REF!-1,"-")</f>
        <v>-</v>
      </c>
      <c r="AQ180" s="35">
        <v>50393</v>
      </c>
      <c r="AR180" s="248" t="str">
        <f>IFERROR(AQ180/#REF!-1,"-")</f>
        <v>-</v>
      </c>
      <c r="AS180" s="35">
        <v>42676</v>
      </c>
      <c r="AT180" s="248" t="str">
        <f>IFERROR(AS180/#REF!-1,"-")</f>
        <v>-</v>
      </c>
      <c r="AU180" s="35">
        <v>18849</v>
      </c>
      <c r="AV180" s="248" t="str">
        <f>IFERROR(AU180/#REF!-1,"-")</f>
        <v>-</v>
      </c>
      <c r="AW180" s="156">
        <v>4838</v>
      </c>
      <c r="AX180" s="244" t="str">
        <f>IFERROR(AW180/#REF!-1,"-")</f>
        <v>-</v>
      </c>
      <c r="AY180" s="35">
        <v>23495</v>
      </c>
      <c r="AZ180" s="248" t="str">
        <f>IFERROR(AY180/#REF!-1,"-")</f>
        <v>-</v>
      </c>
      <c r="BA180" s="35">
        <v>12394</v>
      </c>
      <c r="BB180" s="248" t="str">
        <f>IFERROR(BA180/#REF!-1,"-")</f>
        <v>-</v>
      </c>
      <c r="BC180" s="35">
        <v>6689</v>
      </c>
      <c r="BD180" s="248" t="str">
        <f>IFERROR(BC180/#REF!-1,"-")</f>
        <v>-</v>
      </c>
      <c r="BE180" s="35">
        <v>1651</v>
      </c>
      <c r="BF180" s="248" t="str">
        <f>IFERROR(BE180/#REF!-1,"-")</f>
        <v>-</v>
      </c>
      <c r="BG180" s="35">
        <v>2676</v>
      </c>
      <c r="BH180" s="248" t="str">
        <f>IFERROR(BG180/#REF!-1,"-")</f>
        <v>-</v>
      </c>
      <c r="BI180" s="156">
        <v>346</v>
      </c>
      <c r="BJ180" s="244" t="str">
        <f>IFERROR(BI180/#REF!-1,"-")</f>
        <v>-</v>
      </c>
      <c r="BK180" s="35">
        <v>23899</v>
      </c>
      <c r="BL180" s="248" t="str">
        <f>IFERROR(BK180/#REF!-1,"-")</f>
        <v>-</v>
      </c>
      <c r="BM180" s="35">
        <v>14411</v>
      </c>
      <c r="BN180" s="248" t="str">
        <f>IFERROR(BM180/#REF!-1,"-")</f>
        <v>-</v>
      </c>
      <c r="BO180" s="35">
        <v>2929</v>
      </c>
      <c r="BP180" s="248" t="str">
        <f>IFERROR(BO180/#REF!-1,"-")</f>
        <v>-</v>
      </c>
      <c r="BQ180" s="35">
        <v>5380</v>
      </c>
      <c r="BR180" s="248" t="str">
        <f>IFERROR(BQ180/#REF!-1,"-")</f>
        <v>-</v>
      </c>
      <c r="BS180" s="35">
        <v>2324</v>
      </c>
      <c r="BT180" s="248" t="str">
        <f>IFERROR(BS180/#REF!-1,"-")</f>
        <v>-</v>
      </c>
      <c r="BU180" s="156">
        <v>212</v>
      </c>
      <c r="BV180" s="244" t="str">
        <f>IFERROR(BU180/#REF!-1,"-")</f>
        <v>-</v>
      </c>
      <c r="BW180" s="35">
        <v>223776</v>
      </c>
      <c r="BX180" s="248" t="str">
        <f>IFERROR(BW180/#REF!-1,"-")</f>
        <v>-</v>
      </c>
      <c r="BY180" s="35">
        <v>105654</v>
      </c>
      <c r="BZ180" s="248" t="str">
        <f>IFERROR(BY180/#REF!-1,"-")</f>
        <v>-</v>
      </c>
      <c r="CA180" s="35">
        <v>36432</v>
      </c>
      <c r="CB180" s="248" t="str">
        <f>IFERROR(CA180/#REF!-1,"-")</f>
        <v>-</v>
      </c>
      <c r="CC180" s="35">
        <v>22312</v>
      </c>
      <c r="CD180" s="248" t="str">
        <f>IFERROR(CC180/#REF!-1,"-")</f>
        <v>-</v>
      </c>
      <c r="CE180" s="35">
        <v>57848</v>
      </c>
      <c r="CF180" s="248" t="str">
        <f>IFERROR(CE180/#REF!-1,"-")</f>
        <v>-</v>
      </c>
      <c r="CG180" s="156">
        <v>1089</v>
      </c>
      <c r="CH180" s="244" t="str">
        <f>IFERROR(CG180/#REF!-1,"-")</f>
        <v>-</v>
      </c>
      <c r="CI180" s="35">
        <v>24733</v>
      </c>
      <c r="CJ180" s="248" t="str">
        <f>IFERROR(CI180/#REF!-1,"-")</f>
        <v>-</v>
      </c>
      <c r="CK180" s="35">
        <v>7615</v>
      </c>
      <c r="CL180" s="248" t="str">
        <f>IFERROR(CK180/#REF!-1,"-")</f>
        <v>-</v>
      </c>
      <c r="CM180" s="35">
        <v>10387</v>
      </c>
      <c r="CN180" s="248" t="str">
        <f>IFERROR(CM180/#REF!-1,"-")</f>
        <v>-</v>
      </c>
      <c r="CO180" s="35">
        <v>2502</v>
      </c>
      <c r="CP180" s="248" t="str">
        <f>IFERROR(CO180/#REF!-1,"-")</f>
        <v>-</v>
      </c>
      <c r="CQ180" s="35">
        <v>3073</v>
      </c>
      <c r="CR180" s="248" t="str">
        <f>IFERROR(CQ180/#REF!-1,"-")</f>
        <v>-</v>
      </c>
      <c r="CS180" s="156">
        <v>1269</v>
      </c>
      <c r="CT180" s="244" t="str">
        <f>IFERROR(CS180/#REF!-1,"-")</f>
        <v>-</v>
      </c>
      <c r="CU180" s="35">
        <v>20407</v>
      </c>
      <c r="CV180" s="248" t="str">
        <f>IFERROR(CU180/#REF!-1,"-")</f>
        <v>-</v>
      </c>
      <c r="CW180" s="35">
        <v>5536</v>
      </c>
      <c r="CX180" s="248" t="str">
        <f>IFERROR(CW180/#REF!-1,"-")</f>
        <v>-</v>
      </c>
      <c r="CY180" s="35">
        <v>2523</v>
      </c>
      <c r="CZ180" s="248" t="str">
        <f>IFERROR(CY180/#REF!-1,"-")</f>
        <v>-</v>
      </c>
      <c r="DA180" s="35">
        <v>1403</v>
      </c>
      <c r="DB180" s="248" t="str">
        <f>IFERROR(DA180/#REF!-1,"-")</f>
        <v>-</v>
      </c>
      <c r="DC180" s="35">
        <v>10867</v>
      </c>
      <c r="DD180" s="248" t="str">
        <f>IFERROR(DC180/#REF!-1,"-")</f>
        <v>-</v>
      </c>
      <c r="DE180" s="156">
        <v>100</v>
      </c>
      <c r="DF180" s="244" t="str">
        <f>IFERROR(DE180/#REF!-1,"-")</f>
        <v>-</v>
      </c>
      <c r="DG180" s="35">
        <v>55715</v>
      </c>
      <c r="DH180" s="248" t="str">
        <f>IFERROR(DG180/#REF!-1,"-")</f>
        <v>-</v>
      </c>
      <c r="DI180" s="35">
        <v>14207</v>
      </c>
      <c r="DJ180" s="248" t="str">
        <f>IFERROR(DI180/#REF!-1,"-")</f>
        <v>-</v>
      </c>
      <c r="DK180" s="35">
        <v>33245</v>
      </c>
      <c r="DL180" s="248" t="str">
        <f>IFERROR(DK180/#REF!-1,"-")</f>
        <v>-</v>
      </c>
      <c r="DM180" s="35">
        <v>3141</v>
      </c>
      <c r="DN180" s="248" t="str">
        <f>IFERROR(DM180/#REF!-1,"-")</f>
        <v>-</v>
      </c>
      <c r="DO180" s="35">
        <v>5158</v>
      </c>
      <c r="DP180" s="248" t="str">
        <f>IFERROR(DO180/#REF!-1,"-")</f>
        <v>-</v>
      </c>
      <c r="DQ180" s="156">
        <v>78</v>
      </c>
      <c r="DR180" s="244" t="str">
        <f>IFERROR(DQ180/#REF!-1,"-")</f>
        <v>-</v>
      </c>
      <c r="DS180" s="35">
        <v>41755</v>
      </c>
      <c r="DT180" s="248" t="str">
        <f>IFERROR(DS180/#REF!-1,"-")</f>
        <v>-</v>
      </c>
      <c r="DU180" s="35">
        <v>25971</v>
      </c>
      <c r="DV180" s="248" t="str">
        <f>IFERROR(DU180/#REF!-1,"-")</f>
        <v>-</v>
      </c>
      <c r="DW180" s="35">
        <v>14967</v>
      </c>
      <c r="DX180" s="248" t="str">
        <f>IFERROR(DW180/#REF!-1,"-")</f>
        <v>-</v>
      </c>
      <c r="DY180" s="35">
        <v>8480</v>
      </c>
      <c r="DZ180" s="248" t="str">
        <f>IFERROR(DY180/#REF!-1,"-")</f>
        <v>-</v>
      </c>
      <c r="EA180" s="35">
        <v>4395</v>
      </c>
      <c r="EB180" s="248" t="str">
        <f>IFERROR(EA180/#REF!-1,"-")</f>
        <v>-</v>
      </c>
      <c r="EC180" s="156">
        <v>645</v>
      </c>
      <c r="ED180" s="244" t="str">
        <f>IFERROR(EC180/#REF!-1,"-")</f>
        <v>-</v>
      </c>
    </row>
    <row r="181" spans="1:134" s="17" customFormat="1" outlineLevel="1" x14ac:dyDescent="0.25">
      <c r="A181" s="242"/>
      <c r="B181" s="34" t="s">
        <v>69</v>
      </c>
      <c r="C181" s="35">
        <v>692753</v>
      </c>
      <c r="D181" s="248" t="str">
        <f>IFERROR(C181/#REF!-1,"-")</f>
        <v>-</v>
      </c>
      <c r="E181" s="35">
        <v>257850</v>
      </c>
      <c r="F181" s="248" t="str">
        <f>IFERROR(E181/#REF!-1,"-")</f>
        <v>-</v>
      </c>
      <c r="G181" s="35">
        <v>194631</v>
      </c>
      <c r="H181" s="248" t="str">
        <f>IFERROR(G181/#REF!-1,"-")</f>
        <v>-</v>
      </c>
      <c r="I181" s="35">
        <v>106600</v>
      </c>
      <c r="J181" s="248" t="str">
        <f>IFERROR(I181/#REF!-1,"-")</f>
        <v>-</v>
      </c>
      <c r="K181" s="35">
        <v>135563</v>
      </c>
      <c r="L181" s="248" t="str">
        <f>IFERROR(K181/#REF!-1,"-")</f>
        <v>-</v>
      </c>
      <c r="M181" s="156">
        <v>10243</v>
      </c>
      <c r="N181" s="244" t="str">
        <f>IFERROR(M181/#REF!-1,"-")</f>
        <v>-</v>
      </c>
      <c r="O181" s="35">
        <v>567947</v>
      </c>
      <c r="P181" s="248" t="str">
        <f>IFERROR(O181/#REF!-1,"-")</f>
        <v>-</v>
      </c>
      <c r="Q181" s="35">
        <v>200257</v>
      </c>
      <c r="R181" s="248" t="str">
        <f>IFERROR(Q181/#REF!-1,"-")</f>
        <v>-</v>
      </c>
      <c r="S181" s="35">
        <v>157365</v>
      </c>
      <c r="T181" s="248" t="str">
        <f>IFERROR(S181/#REF!-1,"-")</f>
        <v>-</v>
      </c>
      <c r="U181" s="35">
        <v>95413</v>
      </c>
      <c r="V181" s="248" t="str">
        <f>IFERROR(U181/#REF!-1,"-")</f>
        <v>-</v>
      </c>
      <c r="W181" s="35">
        <v>110260</v>
      </c>
      <c r="X181" s="248" t="str">
        <f>IFERROR(W181/#REF!-1,"-")</f>
        <v>-</v>
      </c>
      <c r="Y181" s="156">
        <v>6790</v>
      </c>
      <c r="Z181" s="244" t="str">
        <f>IFERROR(Y181/#REF!-1,"-")</f>
        <v>-</v>
      </c>
      <c r="AA181" s="35">
        <v>124805</v>
      </c>
      <c r="AB181" s="248" t="str">
        <f>IFERROR(AA181/#REF!-1,"-")</f>
        <v>-</v>
      </c>
      <c r="AC181" s="35">
        <v>57594</v>
      </c>
      <c r="AD181" s="248" t="str">
        <f>IFERROR(AC181/#REF!-1,"-")</f>
        <v>-</v>
      </c>
      <c r="AE181" s="35">
        <v>37266</v>
      </c>
      <c r="AF181" s="248" t="str">
        <f>IFERROR(AE181/#REF!-1,"-")</f>
        <v>-</v>
      </c>
      <c r="AG181" s="35">
        <v>11187</v>
      </c>
      <c r="AH181" s="248" t="str">
        <f>IFERROR(AG181/#REF!-1,"-")</f>
        <v>-</v>
      </c>
      <c r="AI181" s="35">
        <v>25303</v>
      </c>
      <c r="AJ181" s="248" t="str">
        <f>IFERROR(AI181/#REF!-1,"-")</f>
        <v>-</v>
      </c>
      <c r="AK181" s="156">
        <v>3453</v>
      </c>
      <c r="AL181" s="244" t="str">
        <f>IFERROR(AK181/#REF!-1,"-")</f>
        <v>-</v>
      </c>
      <c r="AM181" s="35">
        <v>154537</v>
      </c>
      <c r="AN181" s="248" t="str">
        <f>IFERROR(AM181/#REF!-1,"-")</f>
        <v>-</v>
      </c>
      <c r="AO181" s="35">
        <v>35134</v>
      </c>
      <c r="AP181" s="248" t="str">
        <f>IFERROR(AO181/#REF!-1,"-")</f>
        <v>-</v>
      </c>
      <c r="AQ181" s="35">
        <v>49698</v>
      </c>
      <c r="AR181" s="248" t="str">
        <f>IFERROR(AQ181/#REF!-1,"-")</f>
        <v>-</v>
      </c>
      <c r="AS181" s="35">
        <v>49623</v>
      </c>
      <c r="AT181" s="248" t="str">
        <f>IFERROR(AS181/#REF!-1,"-")</f>
        <v>-</v>
      </c>
      <c r="AU181" s="35">
        <v>17663</v>
      </c>
      <c r="AV181" s="248" t="str">
        <f>IFERROR(AU181/#REF!-1,"-")</f>
        <v>-</v>
      </c>
      <c r="AW181" s="156">
        <v>2994</v>
      </c>
      <c r="AX181" s="244" t="str">
        <f>IFERROR(AW181/#REF!-1,"-")</f>
        <v>-</v>
      </c>
      <c r="AY181" s="35">
        <v>18122</v>
      </c>
      <c r="AZ181" s="248" t="str">
        <f>IFERROR(AY181/#REF!-1,"-")</f>
        <v>-</v>
      </c>
      <c r="BA181" s="35">
        <v>9846</v>
      </c>
      <c r="BB181" s="248" t="str">
        <f>IFERROR(BA181/#REF!-1,"-")</f>
        <v>-</v>
      </c>
      <c r="BC181" s="35">
        <v>5757</v>
      </c>
      <c r="BD181" s="248" t="str">
        <f>IFERROR(BC181/#REF!-1,"-")</f>
        <v>-</v>
      </c>
      <c r="BE181" s="35">
        <v>752</v>
      </c>
      <c r="BF181" s="248" t="str">
        <f>IFERROR(BE181/#REF!-1,"-")</f>
        <v>-</v>
      </c>
      <c r="BG181" s="35">
        <v>1408</v>
      </c>
      <c r="BH181" s="248" t="str">
        <f>IFERROR(BG181/#REF!-1,"-")</f>
        <v>-</v>
      </c>
      <c r="BI181" s="156">
        <v>316</v>
      </c>
      <c r="BJ181" s="244" t="str">
        <f>IFERROR(BI181/#REF!-1,"-")</f>
        <v>-</v>
      </c>
      <c r="BK181" s="35">
        <v>16640</v>
      </c>
      <c r="BL181" s="248" t="str">
        <f>IFERROR(BK181/#REF!-1,"-")</f>
        <v>-</v>
      </c>
      <c r="BM181" s="35">
        <v>8620</v>
      </c>
      <c r="BN181" s="248" t="str">
        <f>IFERROR(BM181/#REF!-1,"-")</f>
        <v>-</v>
      </c>
      <c r="BO181" s="35">
        <v>1967</v>
      </c>
      <c r="BP181" s="248" t="str">
        <f>IFERROR(BO181/#REF!-1,"-")</f>
        <v>-</v>
      </c>
      <c r="BQ181" s="35">
        <v>4290</v>
      </c>
      <c r="BR181" s="248" t="str">
        <f>IFERROR(BQ181/#REF!-1,"-")</f>
        <v>-</v>
      </c>
      <c r="BS181" s="35">
        <v>1641</v>
      </c>
      <c r="BT181" s="248" t="str">
        <f>IFERROR(BS181/#REF!-1,"-")</f>
        <v>-</v>
      </c>
      <c r="BU181" s="156">
        <v>356</v>
      </c>
      <c r="BV181" s="244" t="str">
        <f>IFERROR(BU181/#REF!-1,"-")</f>
        <v>-</v>
      </c>
      <c r="BW181" s="35">
        <v>218608</v>
      </c>
      <c r="BX181" s="248" t="str">
        <f>IFERROR(BW181/#REF!-1,"-")</f>
        <v>-</v>
      </c>
      <c r="BY181" s="35">
        <v>94602</v>
      </c>
      <c r="BZ181" s="248" t="str">
        <f>IFERROR(BY181/#REF!-1,"-")</f>
        <v>-</v>
      </c>
      <c r="CA181" s="35">
        <v>43386</v>
      </c>
      <c r="CB181" s="248" t="str">
        <f>IFERROR(CA181/#REF!-1,"-")</f>
        <v>-</v>
      </c>
      <c r="CC181" s="35">
        <v>20482</v>
      </c>
      <c r="CD181" s="248" t="str">
        <f>IFERROR(CC181/#REF!-1,"-")</f>
        <v>-</v>
      </c>
      <c r="CE181" s="35">
        <v>58078</v>
      </c>
      <c r="CF181" s="248" t="str">
        <f>IFERROR(CE181/#REF!-1,"-")</f>
        <v>-</v>
      </c>
      <c r="CG181" s="156">
        <v>1353</v>
      </c>
      <c r="CH181" s="244" t="str">
        <f>IFERROR(CG181/#REF!-1,"-")</f>
        <v>-</v>
      </c>
      <c r="CI181" s="35">
        <v>37523</v>
      </c>
      <c r="CJ181" s="248" t="str">
        <f>IFERROR(CI181/#REF!-1,"-")</f>
        <v>-</v>
      </c>
      <c r="CK181" s="35">
        <v>11619</v>
      </c>
      <c r="CL181" s="248" t="str">
        <f>IFERROR(CK181/#REF!-1,"-")</f>
        <v>-</v>
      </c>
      <c r="CM181" s="35">
        <v>15731</v>
      </c>
      <c r="CN181" s="248" t="str">
        <f>IFERROR(CM181/#REF!-1,"-")</f>
        <v>-</v>
      </c>
      <c r="CO181" s="35">
        <v>3788</v>
      </c>
      <c r="CP181" s="248" t="str">
        <f>IFERROR(CO181/#REF!-1,"-")</f>
        <v>-</v>
      </c>
      <c r="CQ181" s="35">
        <v>5167</v>
      </c>
      <c r="CR181" s="248" t="str">
        <f>IFERROR(CQ181/#REF!-1,"-")</f>
        <v>-</v>
      </c>
      <c r="CS181" s="156">
        <v>999</v>
      </c>
      <c r="CT181" s="244" t="str">
        <f>IFERROR(CS181/#REF!-1,"-")</f>
        <v>-</v>
      </c>
      <c r="CU181" s="35">
        <v>31398</v>
      </c>
      <c r="CV181" s="248" t="str">
        <f>IFERROR(CU181/#REF!-1,"-")</f>
        <v>-</v>
      </c>
      <c r="CW181" s="35">
        <v>5142</v>
      </c>
      <c r="CX181" s="248" t="str">
        <f>IFERROR(CW181/#REF!-1,"-")</f>
        <v>-</v>
      </c>
      <c r="CY181" s="35">
        <v>5019</v>
      </c>
      <c r="CZ181" s="248" t="str">
        <f>IFERROR(CY181/#REF!-1,"-")</f>
        <v>-</v>
      </c>
      <c r="DA181" s="35">
        <v>3544</v>
      </c>
      <c r="DB181" s="248" t="str">
        <f>IFERROR(DA181/#REF!-1,"-")</f>
        <v>-</v>
      </c>
      <c r="DC181" s="35">
        <v>17527</v>
      </c>
      <c r="DD181" s="248" t="str">
        <f>IFERROR(DC181/#REF!-1,"-")</f>
        <v>-</v>
      </c>
      <c r="DE181" s="156">
        <v>182</v>
      </c>
      <c r="DF181" s="244" t="str">
        <f>IFERROR(DE181/#REF!-1,"-")</f>
        <v>-</v>
      </c>
      <c r="DG181" s="35">
        <v>20965</v>
      </c>
      <c r="DH181" s="248" t="str">
        <f>IFERROR(DG181/#REF!-1,"-")</f>
        <v>-</v>
      </c>
      <c r="DI181" s="35">
        <v>2856</v>
      </c>
      <c r="DJ181" s="248" t="str">
        <f>IFERROR(DI181/#REF!-1,"-")</f>
        <v>-</v>
      </c>
      <c r="DK181" s="35">
        <v>15559</v>
      </c>
      <c r="DL181" s="248" t="str">
        <f>IFERROR(DK181/#REF!-1,"-")</f>
        <v>-</v>
      </c>
      <c r="DM181" s="35">
        <v>908</v>
      </c>
      <c r="DN181" s="248" t="str">
        <f>IFERROR(DM181/#REF!-1,"-")</f>
        <v>-</v>
      </c>
      <c r="DO181" s="35">
        <v>1666</v>
      </c>
      <c r="DP181" s="248" t="str">
        <f>IFERROR(DO181/#REF!-1,"-")</f>
        <v>-</v>
      </c>
      <c r="DQ181" s="156">
        <v>53</v>
      </c>
      <c r="DR181" s="244" t="str">
        <f>IFERROR(DQ181/#REF!-1,"-")</f>
        <v>-</v>
      </c>
      <c r="DS181" s="35">
        <v>40051</v>
      </c>
      <c r="DT181" s="248" t="str">
        <f>IFERROR(DS181/#REF!-1,"-")</f>
        <v>-</v>
      </c>
      <c r="DU181" s="35">
        <v>26176</v>
      </c>
      <c r="DV181" s="248" t="str">
        <f>IFERROR(DU181/#REF!-1,"-")</f>
        <v>-</v>
      </c>
      <c r="DW181" s="35">
        <v>17514</v>
      </c>
      <c r="DX181" s="248" t="str">
        <f>IFERROR(DW181/#REF!-1,"-")</f>
        <v>-</v>
      </c>
      <c r="DY181" s="35">
        <v>7288</v>
      </c>
      <c r="DZ181" s="248" t="str">
        <f>IFERROR(DY181/#REF!-1,"-")</f>
        <v>-</v>
      </c>
      <c r="EA181" s="35">
        <v>5121</v>
      </c>
      <c r="EB181" s="248" t="str">
        <f>IFERROR(EA181/#REF!-1,"-")</f>
        <v>-</v>
      </c>
      <c r="EC181" s="156">
        <v>438</v>
      </c>
      <c r="ED181" s="244" t="str">
        <f>IFERROR(EC181/#REF!-1,"-")</f>
        <v>-</v>
      </c>
    </row>
    <row r="182" spans="1:134" s="17" customFormat="1" outlineLevel="1" x14ac:dyDescent="0.25">
      <c r="A182" s="242"/>
      <c r="B182" s="34" t="s">
        <v>71</v>
      </c>
      <c r="C182" s="35">
        <v>737521</v>
      </c>
      <c r="D182" s="248" t="str">
        <f>IFERROR(C182/#REF!-1,"-")</f>
        <v>-</v>
      </c>
      <c r="E182" s="35">
        <v>288490</v>
      </c>
      <c r="F182" s="248" t="str">
        <f>IFERROR(E182/#REF!-1,"-")</f>
        <v>-</v>
      </c>
      <c r="G182" s="35">
        <v>184839</v>
      </c>
      <c r="H182" s="248" t="str">
        <f>IFERROR(G182/#REF!-1,"-")</f>
        <v>-</v>
      </c>
      <c r="I182" s="35">
        <v>123883</v>
      </c>
      <c r="J182" s="248" t="str">
        <f>IFERROR(I182/#REF!-1,"-")</f>
        <v>-</v>
      </c>
      <c r="K182" s="35">
        <v>147553</v>
      </c>
      <c r="L182" s="248" t="str">
        <f>IFERROR(K182/#REF!-1,"-")</f>
        <v>-</v>
      </c>
      <c r="M182" s="156">
        <v>9207</v>
      </c>
      <c r="N182" s="244" t="str">
        <f>IFERROR(M182/#REF!-1,"-")</f>
        <v>-</v>
      </c>
      <c r="O182" s="35">
        <v>590083</v>
      </c>
      <c r="P182" s="248" t="str">
        <f>IFERROR(O182/#REF!-1,"-")</f>
        <v>-</v>
      </c>
      <c r="Q182" s="35">
        <v>218695</v>
      </c>
      <c r="R182" s="248" t="str">
        <f>IFERROR(Q182/#REF!-1,"-")</f>
        <v>-</v>
      </c>
      <c r="S182" s="35">
        <v>146710</v>
      </c>
      <c r="T182" s="248" t="str">
        <f>IFERROR(S182/#REF!-1,"-")</f>
        <v>-</v>
      </c>
      <c r="U182" s="35">
        <v>107530</v>
      </c>
      <c r="V182" s="248" t="str">
        <f>IFERROR(U182/#REF!-1,"-")</f>
        <v>-</v>
      </c>
      <c r="W182" s="35">
        <v>114186</v>
      </c>
      <c r="X182" s="248" t="str">
        <f>IFERROR(W182/#REF!-1,"-")</f>
        <v>-</v>
      </c>
      <c r="Y182" s="156">
        <v>6220</v>
      </c>
      <c r="Z182" s="244" t="str">
        <f>IFERROR(Y182/#REF!-1,"-")</f>
        <v>-</v>
      </c>
      <c r="AA182" s="35">
        <v>147438</v>
      </c>
      <c r="AB182" s="248" t="str">
        <f>IFERROR(AA182/#REF!-1,"-")</f>
        <v>-</v>
      </c>
      <c r="AC182" s="35">
        <v>69795</v>
      </c>
      <c r="AD182" s="248" t="str">
        <f>IFERROR(AC182/#REF!-1,"-")</f>
        <v>-</v>
      </c>
      <c r="AE182" s="35">
        <v>38129</v>
      </c>
      <c r="AF182" s="248" t="str">
        <f>IFERROR(AE182/#REF!-1,"-")</f>
        <v>-</v>
      </c>
      <c r="AG182" s="35">
        <v>16353</v>
      </c>
      <c r="AH182" s="248" t="str">
        <f>IFERROR(AG182/#REF!-1,"-")</f>
        <v>-</v>
      </c>
      <c r="AI182" s="35">
        <v>33367</v>
      </c>
      <c r="AJ182" s="248" t="str">
        <f>IFERROR(AI182/#REF!-1,"-")</f>
        <v>-</v>
      </c>
      <c r="AK182" s="156">
        <v>2988</v>
      </c>
      <c r="AL182" s="244" t="str">
        <f>IFERROR(AK182/#REF!-1,"-")</f>
        <v>-</v>
      </c>
      <c r="AM182" s="35">
        <v>157657</v>
      </c>
      <c r="AN182" s="248" t="str">
        <f>IFERROR(AM182/#REF!-1,"-")</f>
        <v>-</v>
      </c>
      <c r="AO182" s="35">
        <v>35866</v>
      </c>
      <c r="AP182" s="248" t="str">
        <f>IFERROR(AO182/#REF!-1,"-")</f>
        <v>-</v>
      </c>
      <c r="AQ182" s="35">
        <v>48652</v>
      </c>
      <c r="AR182" s="248" t="str">
        <f>IFERROR(AQ182/#REF!-1,"-")</f>
        <v>-</v>
      </c>
      <c r="AS182" s="35">
        <v>50470</v>
      </c>
      <c r="AT182" s="248" t="str">
        <f>IFERROR(AS182/#REF!-1,"-")</f>
        <v>-</v>
      </c>
      <c r="AU182" s="35">
        <v>20918</v>
      </c>
      <c r="AV182" s="248" t="str">
        <f>IFERROR(AU182/#REF!-1,"-")</f>
        <v>-</v>
      </c>
      <c r="AW182" s="156">
        <v>2911</v>
      </c>
      <c r="AX182" s="244" t="str">
        <f>IFERROR(AW182/#REF!-1,"-")</f>
        <v>-</v>
      </c>
      <c r="AY182" s="35">
        <v>18881</v>
      </c>
      <c r="AZ182" s="248" t="str">
        <f>IFERROR(AY182/#REF!-1,"-")</f>
        <v>-</v>
      </c>
      <c r="BA182" s="35">
        <v>9843</v>
      </c>
      <c r="BB182" s="248" t="str">
        <f>IFERROR(BA182/#REF!-1,"-")</f>
        <v>-</v>
      </c>
      <c r="BC182" s="35">
        <v>5223</v>
      </c>
      <c r="BD182" s="248" t="str">
        <f>IFERROR(BC182/#REF!-1,"-")</f>
        <v>-</v>
      </c>
      <c r="BE182" s="35">
        <v>1401</v>
      </c>
      <c r="BF182" s="248" t="str">
        <f>IFERROR(BE182/#REF!-1,"-")</f>
        <v>-</v>
      </c>
      <c r="BG182" s="35">
        <v>2139</v>
      </c>
      <c r="BH182" s="248" t="str">
        <f>IFERROR(BG182/#REF!-1,"-")</f>
        <v>-</v>
      </c>
      <c r="BI182" s="156">
        <v>292</v>
      </c>
      <c r="BJ182" s="244" t="str">
        <f>IFERROR(BI182/#REF!-1,"-")</f>
        <v>-</v>
      </c>
      <c r="BK182" s="35">
        <v>11749</v>
      </c>
      <c r="BL182" s="248" t="str">
        <f>IFERROR(BK182/#REF!-1,"-")</f>
        <v>-</v>
      </c>
      <c r="BM182" s="35">
        <v>5526</v>
      </c>
      <c r="BN182" s="248" t="str">
        <f>IFERROR(BM182/#REF!-1,"-")</f>
        <v>-</v>
      </c>
      <c r="BO182" s="35">
        <v>1566</v>
      </c>
      <c r="BP182" s="248" t="str">
        <f>IFERROR(BO182/#REF!-1,"-")</f>
        <v>-</v>
      </c>
      <c r="BQ182" s="35">
        <v>3457</v>
      </c>
      <c r="BR182" s="248" t="str">
        <f>IFERROR(BQ182/#REF!-1,"-")</f>
        <v>-</v>
      </c>
      <c r="BS182" s="35">
        <v>1251</v>
      </c>
      <c r="BT182" s="248" t="str">
        <f>IFERROR(BS182/#REF!-1,"-")</f>
        <v>-</v>
      </c>
      <c r="BU182" s="156">
        <v>236</v>
      </c>
      <c r="BV182" s="244" t="str">
        <f>IFERROR(BU182/#REF!-1,"-")</f>
        <v>-</v>
      </c>
      <c r="BW182" s="35">
        <v>248969</v>
      </c>
      <c r="BX182" s="248" t="str">
        <f>IFERROR(BW182/#REF!-1,"-")</f>
        <v>-</v>
      </c>
      <c r="BY182" s="35">
        <v>115132</v>
      </c>
      <c r="BZ182" s="248" t="str">
        <f>IFERROR(BY182/#REF!-1,"-")</f>
        <v>-</v>
      </c>
      <c r="CA182" s="35">
        <v>40586</v>
      </c>
      <c r="CB182" s="248" t="str">
        <f>IFERROR(CA182/#REF!-1,"-")</f>
        <v>-</v>
      </c>
      <c r="CC182" s="35">
        <v>30134</v>
      </c>
      <c r="CD182" s="248" t="str">
        <f>IFERROR(CC182/#REF!-1,"-")</f>
        <v>-</v>
      </c>
      <c r="CE182" s="35">
        <v>61665</v>
      </c>
      <c r="CF182" s="248" t="str">
        <f>IFERROR(CE182/#REF!-1,"-")</f>
        <v>-</v>
      </c>
      <c r="CG182" s="156">
        <v>1242</v>
      </c>
      <c r="CH182" s="244" t="str">
        <f>IFERROR(CG182/#REF!-1,"-")</f>
        <v>-</v>
      </c>
      <c r="CI182" s="35">
        <v>19793</v>
      </c>
      <c r="CJ182" s="248" t="str">
        <f>IFERROR(CI182/#REF!-1,"-")</f>
        <v>-</v>
      </c>
      <c r="CK182" s="35">
        <v>6042</v>
      </c>
      <c r="CL182" s="248" t="str">
        <f>IFERROR(CK182/#REF!-1,"-")</f>
        <v>-</v>
      </c>
      <c r="CM182" s="35">
        <v>9340</v>
      </c>
      <c r="CN182" s="248" t="str">
        <f>IFERROR(CM182/#REF!-1,"-")</f>
        <v>-</v>
      </c>
      <c r="CO182" s="35">
        <v>1779</v>
      </c>
      <c r="CP182" s="248" t="str">
        <f>IFERROR(CO182/#REF!-1,"-")</f>
        <v>-</v>
      </c>
      <c r="CQ182" s="35">
        <v>2175</v>
      </c>
      <c r="CR182" s="248" t="str">
        <f>IFERROR(CQ182/#REF!-1,"-")</f>
        <v>-</v>
      </c>
      <c r="CS182" s="156">
        <v>528</v>
      </c>
      <c r="CT182" s="244" t="str">
        <f>IFERROR(CS182/#REF!-1,"-")</f>
        <v>-</v>
      </c>
      <c r="CU182" s="35">
        <v>34264</v>
      </c>
      <c r="CV182" s="248" t="str">
        <f>IFERROR(CU182/#REF!-1,"-")</f>
        <v>-</v>
      </c>
      <c r="CW182" s="35">
        <v>5836</v>
      </c>
      <c r="CX182" s="248" t="str">
        <f>IFERROR(CW182/#REF!-1,"-")</f>
        <v>-</v>
      </c>
      <c r="CY182" s="35">
        <v>6614</v>
      </c>
      <c r="CZ182" s="248" t="str">
        <f>IFERROR(CY182/#REF!-1,"-")</f>
        <v>-</v>
      </c>
      <c r="DA182" s="35">
        <v>3777</v>
      </c>
      <c r="DB182" s="248" t="str">
        <f>IFERROR(DA182/#REF!-1,"-")</f>
        <v>-</v>
      </c>
      <c r="DC182" s="35">
        <v>18135</v>
      </c>
      <c r="DD182" s="248" t="str">
        <f>IFERROR(DC182/#REF!-1,"-")</f>
        <v>-</v>
      </c>
      <c r="DE182" s="156">
        <v>64</v>
      </c>
      <c r="DF182" s="244" t="str">
        <f>IFERROR(DE182/#REF!-1,"-")</f>
        <v>-</v>
      </c>
      <c r="DG182" s="35">
        <v>24445</v>
      </c>
      <c r="DH182" s="248" t="str">
        <f>IFERROR(DG182/#REF!-1,"-")</f>
        <v>-</v>
      </c>
      <c r="DI182" s="35">
        <v>4446</v>
      </c>
      <c r="DJ182" s="248" t="str">
        <f>IFERROR(DI182/#REF!-1,"-")</f>
        <v>-</v>
      </c>
      <c r="DK182" s="35">
        <v>17236</v>
      </c>
      <c r="DL182" s="248" t="str">
        <f>IFERROR(DK182/#REF!-1,"-")</f>
        <v>-</v>
      </c>
      <c r="DM182" s="35">
        <v>977</v>
      </c>
      <c r="DN182" s="248" t="str">
        <f>IFERROR(DM182/#REF!-1,"-")</f>
        <v>-</v>
      </c>
      <c r="DO182" s="35">
        <v>1865</v>
      </c>
      <c r="DP182" s="248" t="str">
        <f>IFERROR(DO182/#REF!-1,"-")</f>
        <v>-</v>
      </c>
      <c r="DQ182" s="156">
        <v>51</v>
      </c>
      <c r="DR182" s="244" t="str">
        <f>IFERROR(DQ182/#REF!-1,"-")</f>
        <v>-</v>
      </c>
      <c r="DS182" s="35">
        <v>48712</v>
      </c>
      <c r="DT182" s="248" t="str">
        <f>IFERROR(DS182/#REF!-1,"-")</f>
        <v>-</v>
      </c>
      <c r="DU182" s="35">
        <v>30169</v>
      </c>
      <c r="DV182" s="248" t="str">
        <f>IFERROR(DU182/#REF!-1,"-")</f>
        <v>-</v>
      </c>
      <c r="DW182" s="35">
        <v>15351</v>
      </c>
      <c r="DX182" s="248" t="str">
        <f>IFERROR(DW182/#REF!-1,"-")</f>
        <v>-</v>
      </c>
      <c r="DY182" s="35">
        <v>9886</v>
      </c>
      <c r="DZ182" s="248" t="str">
        <f>IFERROR(DY182/#REF!-1,"-")</f>
        <v>-</v>
      </c>
      <c r="EA182" s="35">
        <v>4582</v>
      </c>
      <c r="EB182" s="248" t="str">
        <f>IFERROR(EA182/#REF!-1,"-")</f>
        <v>-</v>
      </c>
      <c r="EC182" s="156">
        <v>762</v>
      </c>
      <c r="ED182" s="244" t="str">
        <f>IFERROR(EC182/#REF!-1,"-")</f>
        <v>-</v>
      </c>
    </row>
    <row r="183" spans="1:134" s="17" customFormat="1" outlineLevel="1" x14ac:dyDescent="0.25">
      <c r="A183" s="242"/>
      <c r="B183" s="34" t="s">
        <v>73</v>
      </c>
      <c r="C183" s="35">
        <v>909392</v>
      </c>
      <c r="D183" s="248" t="str">
        <f>IFERROR(C183/#REF!-1,"-")</f>
        <v>-</v>
      </c>
      <c r="E183" s="35">
        <v>344832</v>
      </c>
      <c r="F183" s="248" t="str">
        <f>IFERROR(E183/#REF!-1,"-")</f>
        <v>-</v>
      </c>
      <c r="G183" s="35">
        <v>211194</v>
      </c>
      <c r="H183" s="248" t="str">
        <f>IFERROR(G183/#REF!-1,"-")</f>
        <v>-</v>
      </c>
      <c r="I183" s="35">
        <v>155396</v>
      </c>
      <c r="J183" s="248" t="str">
        <f>IFERROR(I183/#REF!-1,"-")</f>
        <v>-</v>
      </c>
      <c r="K183" s="35">
        <v>193724</v>
      </c>
      <c r="L183" s="248" t="str">
        <f>IFERROR(K183/#REF!-1,"-")</f>
        <v>-</v>
      </c>
      <c r="M183" s="156">
        <v>12941</v>
      </c>
      <c r="N183" s="244" t="str">
        <f>IFERROR(M183/#REF!-1,"-")</f>
        <v>-</v>
      </c>
      <c r="O183" s="35">
        <v>719770</v>
      </c>
      <c r="P183" s="248" t="str">
        <f>IFERROR(O183/#REF!-1,"-")</f>
        <v>-</v>
      </c>
      <c r="Q183" s="35">
        <v>265466</v>
      </c>
      <c r="R183" s="248" t="str">
        <f>IFERROR(Q183/#REF!-1,"-")</f>
        <v>-</v>
      </c>
      <c r="S183" s="35">
        <v>172542</v>
      </c>
      <c r="T183" s="248" t="str">
        <f>IFERROR(S183/#REF!-1,"-")</f>
        <v>-</v>
      </c>
      <c r="U183" s="35">
        <v>130594</v>
      </c>
      <c r="V183" s="248" t="str">
        <f>IFERROR(U183/#REF!-1,"-")</f>
        <v>-</v>
      </c>
      <c r="W183" s="35">
        <v>146134</v>
      </c>
      <c r="X183" s="248" t="str">
        <f>IFERROR(W183/#REF!-1,"-")</f>
        <v>-</v>
      </c>
      <c r="Y183" s="156">
        <v>8587</v>
      </c>
      <c r="Z183" s="244" t="str">
        <f>IFERROR(Y183/#REF!-1,"-")</f>
        <v>-</v>
      </c>
      <c r="AA183" s="35">
        <v>189622</v>
      </c>
      <c r="AB183" s="248" t="str">
        <f>IFERROR(AA183/#REF!-1,"-")</f>
        <v>-</v>
      </c>
      <c r="AC183" s="35">
        <v>79366</v>
      </c>
      <c r="AD183" s="248" t="str">
        <f>IFERROR(AC183/#REF!-1,"-")</f>
        <v>-</v>
      </c>
      <c r="AE183" s="35">
        <v>38652</v>
      </c>
      <c r="AF183" s="248" t="str">
        <f>IFERROR(AE183/#REF!-1,"-")</f>
        <v>-</v>
      </c>
      <c r="AG183" s="35">
        <v>24802</v>
      </c>
      <c r="AH183" s="248" t="str">
        <f>IFERROR(AG183/#REF!-1,"-")</f>
        <v>-</v>
      </c>
      <c r="AI183" s="35">
        <v>47590</v>
      </c>
      <c r="AJ183" s="248" t="str">
        <f>IFERROR(AI183/#REF!-1,"-")</f>
        <v>-</v>
      </c>
      <c r="AK183" s="156">
        <v>4355</v>
      </c>
      <c r="AL183" s="244" t="str">
        <f>IFERROR(AK183/#REF!-1,"-")</f>
        <v>-</v>
      </c>
      <c r="AM183" s="35">
        <v>184038</v>
      </c>
      <c r="AN183" s="248" t="str">
        <f>IFERROR(AM183/#REF!-1,"-")</f>
        <v>-</v>
      </c>
      <c r="AO183" s="35">
        <v>41883</v>
      </c>
      <c r="AP183" s="248" t="str">
        <f>IFERROR(AO183/#REF!-1,"-")</f>
        <v>-</v>
      </c>
      <c r="AQ183" s="35">
        <v>49639</v>
      </c>
      <c r="AR183" s="248" t="str">
        <f>IFERROR(AQ183/#REF!-1,"-")</f>
        <v>-</v>
      </c>
      <c r="AS183" s="35">
        <v>63550</v>
      </c>
      <c r="AT183" s="248" t="str">
        <f>IFERROR(AS183/#REF!-1,"-")</f>
        <v>-</v>
      </c>
      <c r="AU183" s="35">
        <v>24967</v>
      </c>
      <c r="AV183" s="248" t="str">
        <f>IFERROR(AU183/#REF!-1,"-")</f>
        <v>-</v>
      </c>
      <c r="AW183" s="156">
        <v>4189</v>
      </c>
      <c r="AX183" s="244" t="str">
        <f>IFERROR(AW183/#REF!-1,"-")</f>
        <v>-</v>
      </c>
      <c r="AY183" s="35">
        <v>28562</v>
      </c>
      <c r="AZ183" s="248" t="str">
        <f>IFERROR(AY183/#REF!-1,"-")</f>
        <v>-</v>
      </c>
      <c r="BA183" s="35">
        <v>14562</v>
      </c>
      <c r="BB183" s="248" t="str">
        <f>IFERROR(BA183/#REF!-1,"-")</f>
        <v>-</v>
      </c>
      <c r="BC183" s="35">
        <v>8203</v>
      </c>
      <c r="BD183" s="248" t="str">
        <f>IFERROR(BC183/#REF!-1,"-")</f>
        <v>-</v>
      </c>
      <c r="BE183" s="35">
        <v>1800</v>
      </c>
      <c r="BF183" s="248" t="str">
        <f>IFERROR(BE183/#REF!-1,"-")</f>
        <v>-</v>
      </c>
      <c r="BG183" s="35">
        <v>3196</v>
      </c>
      <c r="BH183" s="248" t="str">
        <f>IFERROR(BG183/#REF!-1,"-")</f>
        <v>-</v>
      </c>
      <c r="BI183" s="156">
        <v>528</v>
      </c>
      <c r="BJ183" s="244" t="str">
        <f>IFERROR(BI183/#REF!-1,"-")</f>
        <v>-</v>
      </c>
      <c r="BK183" s="35">
        <v>19640</v>
      </c>
      <c r="BL183" s="248" t="str">
        <f>IFERROR(BK183/#REF!-1,"-")</f>
        <v>-</v>
      </c>
      <c r="BM183" s="35">
        <v>9095</v>
      </c>
      <c r="BN183" s="248" t="str">
        <f>IFERROR(BM183/#REF!-1,"-")</f>
        <v>-</v>
      </c>
      <c r="BO183" s="35">
        <v>2494</v>
      </c>
      <c r="BP183" s="248" t="str">
        <f>IFERROR(BO183/#REF!-1,"-")</f>
        <v>-</v>
      </c>
      <c r="BQ183" s="35">
        <v>6432</v>
      </c>
      <c r="BR183" s="248" t="str">
        <f>IFERROR(BQ183/#REF!-1,"-")</f>
        <v>-</v>
      </c>
      <c r="BS183" s="35">
        <v>2388</v>
      </c>
      <c r="BT183" s="248" t="str">
        <f>IFERROR(BS183/#REF!-1,"-")</f>
        <v>-</v>
      </c>
      <c r="BU183" s="156">
        <v>398</v>
      </c>
      <c r="BV183" s="244" t="str">
        <f>IFERROR(BU183/#REF!-1,"-")</f>
        <v>-</v>
      </c>
      <c r="BW183" s="35">
        <v>281788</v>
      </c>
      <c r="BX183" s="248" t="str">
        <f>IFERROR(BW183/#REF!-1,"-")</f>
        <v>-</v>
      </c>
      <c r="BY183" s="35">
        <v>129495</v>
      </c>
      <c r="BZ183" s="248" t="str">
        <f>IFERROR(BY183/#REF!-1,"-")</f>
        <v>-</v>
      </c>
      <c r="CA183" s="35">
        <v>45416</v>
      </c>
      <c r="CB183" s="248" t="str">
        <f>IFERROR(CA183/#REF!-1,"-")</f>
        <v>-</v>
      </c>
      <c r="CC183" s="35">
        <v>29566</v>
      </c>
      <c r="CD183" s="248" t="str">
        <f>IFERROR(CC183/#REF!-1,"-")</f>
        <v>-</v>
      </c>
      <c r="CE183" s="35">
        <v>75824</v>
      </c>
      <c r="CF183" s="248" t="str">
        <f>IFERROR(CE183/#REF!-1,"-")</f>
        <v>-</v>
      </c>
      <c r="CG183" s="156">
        <v>1231</v>
      </c>
      <c r="CH183" s="244" t="str">
        <f>IFERROR(CG183/#REF!-1,"-")</f>
        <v>-</v>
      </c>
      <c r="CI183" s="35">
        <v>39401</v>
      </c>
      <c r="CJ183" s="248" t="str">
        <f>IFERROR(CI183/#REF!-1,"-")</f>
        <v>-</v>
      </c>
      <c r="CK183" s="35">
        <v>12417</v>
      </c>
      <c r="CL183" s="248" t="str">
        <f>IFERROR(CK183/#REF!-1,"-")</f>
        <v>-</v>
      </c>
      <c r="CM183" s="35">
        <v>15738</v>
      </c>
      <c r="CN183" s="248" t="str">
        <f>IFERROR(CM183/#REF!-1,"-")</f>
        <v>-</v>
      </c>
      <c r="CO183" s="35">
        <v>4581</v>
      </c>
      <c r="CP183" s="248" t="str">
        <f>IFERROR(CO183/#REF!-1,"-")</f>
        <v>-</v>
      </c>
      <c r="CQ183" s="35">
        <v>5646</v>
      </c>
      <c r="CR183" s="248" t="str">
        <f>IFERROR(CQ183/#REF!-1,"-")</f>
        <v>-</v>
      </c>
      <c r="CS183" s="156">
        <v>1019</v>
      </c>
      <c r="CT183" s="244" t="str">
        <f>IFERROR(CS183/#REF!-1,"-")</f>
        <v>-</v>
      </c>
      <c r="CU183" s="35">
        <v>40567</v>
      </c>
      <c r="CV183" s="248" t="str">
        <f>IFERROR(CU183/#REF!-1,"-")</f>
        <v>-</v>
      </c>
      <c r="CW183" s="35">
        <v>7089</v>
      </c>
      <c r="CX183" s="248" t="str">
        <f>IFERROR(CW183/#REF!-1,"-")</f>
        <v>-</v>
      </c>
      <c r="CY183" s="35">
        <v>7052</v>
      </c>
      <c r="CZ183" s="248" t="str">
        <f>IFERROR(CY183/#REF!-1,"-")</f>
        <v>-</v>
      </c>
      <c r="DA183" s="35">
        <v>3919</v>
      </c>
      <c r="DB183" s="248" t="str">
        <f>IFERROR(DA183/#REF!-1,"-")</f>
        <v>-</v>
      </c>
      <c r="DC183" s="35">
        <v>22335</v>
      </c>
      <c r="DD183" s="248" t="str">
        <f>IFERROR(DC183/#REF!-1,"-")</f>
        <v>-</v>
      </c>
      <c r="DE183" s="156">
        <v>216</v>
      </c>
      <c r="DF183" s="244" t="str">
        <f>IFERROR(DE183/#REF!-1,"-")</f>
        <v>-</v>
      </c>
      <c r="DG183" s="35">
        <v>24225</v>
      </c>
      <c r="DH183" s="248" t="str">
        <f>IFERROR(DG183/#REF!-1,"-")</f>
        <v>-</v>
      </c>
      <c r="DI183" s="35">
        <v>4585</v>
      </c>
      <c r="DJ183" s="248" t="str">
        <f>IFERROR(DI183/#REF!-1,"-")</f>
        <v>-</v>
      </c>
      <c r="DK183" s="35">
        <v>15675</v>
      </c>
      <c r="DL183" s="248" t="str">
        <f>IFERROR(DK183/#REF!-1,"-")</f>
        <v>-</v>
      </c>
      <c r="DM183" s="35">
        <v>1510</v>
      </c>
      <c r="DN183" s="248" t="str">
        <f>IFERROR(DM183/#REF!-1,"-")</f>
        <v>-</v>
      </c>
      <c r="DO183" s="35">
        <v>2484</v>
      </c>
      <c r="DP183" s="248" t="str">
        <f>IFERROR(DO183/#REF!-1,"-")</f>
        <v>-</v>
      </c>
      <c r="DQ183" s="156">
        <v>21</v>
      </c>
      <c r="DR183" s="244" t="str">
        <f>IFERROR(DQ183/#REF!-1,"-")</f>
        <v>-</v>
      </c>
      <c r="DS183" s="35">
        <v>66477</v>
      </c>
      <c r="DT183" s="248" t="str">
        <f>IFERROR(DS183/#REF!-1,"-")</f>
        <v>-</v>
      </c>
      <c r="DU183" s="35">
        <v>38915</v>
      </c>
      <c r="DV183" s="248" t="str">
        <f>IFERROR(DU183/#REF!-1,"-")</f>
        <v>-</v>
      </c>
      <c r="DW183" s="35">
        <v>25568</v>
      </c>
      <c r="DX183" s="248" t="str">
        <f>IFERROR(DW183/#REF!-1,"-")</f>
        <v>-</v>
      </c>
      <c r="DY183" s="35">
        <v>11662</v>
      </c>
      <c r="DZ183" s="248" t="str">
        <f>IFERROR(DY183/#REF!-1,"-")</f>
        <v>-</v>
      </c>
      <c r="EA183" s="35">
        <v>7426</v>
      </c>
      <c r="EB183" s="248" t="str">
        <f>IFERROR(EA183/#REF!-1,"-")</f>
        <v>-</v>
      </c>
      <c r="EC183" s="156">
        <v>870</v>
      </c>
      <c r="ED183" s="244" t="str">
        <f>IFERROR(EC183/#REF!-1,"-")</f>
        <v>-</v>
      </c>
    </row>
    <row r="184" spans="1:134" s="17" customFormat="1" outlineLevel="1" x14ac:dyDescent="0.25">
      <c r="A184" s="242"/>
      <c r="B184" s="34" t="s">
        <v>75</v>
      </c>
      <c r="C184" s="35">
        <v>979827</v>
      </c>
      <c r="D184" s="248" t="str">
        <f>IFERROR(C184/#REF!-1,"-")</f>
        <v>-</v>
      </c>
      <c r="E184" s="35">
        <v>353437</v>
      </c>
      <c r="F184" s="248" t="str">
        <f>IFERROR(E184/#REF!-1,"-")</f>
        <v>-</v>
      </c>
      <c r="G184" s="35">
        <v>238034</v>
      </c>
      <c r="H184" s="248" t="str">
        <f>IFERROR(G184/#REF!-1,"-")</f>
        <v>-</v>
      </c>
      <c r="I184" s="35">
        <v>166230</v>
      </c>
      <c r="J184" s="248" t="str">
        <f>IFERROR(I184/#REF!-1,"-")</f>
        <v>-</v>
      </c>
      <c r="K184" s="35">
        <v>212017</v>
      </c>
      <c r="L184" s="248" t="str">
        <f>IFERROR(K184/#REF!-1,"-")</f>
        <v>-</v>
      </c>
      <c r="M184" s="156">
        <v>15356</v>
      </c>
      <c r="N184" s="244" t="str">
        <f>IFERROR(M184/#REF!-1,"-")</f>
        <v>-</v>
      </c>
      <c r="O184" s="35">
        <v>727374</v>
      </c>
      <c r="P184" s="248" t="str">
        <f>IFERROR(O184/#REF!-1,"-")</f>
        <v>-</v>
      </c>
      <c r="Q184" s="35">
        <v>253703</v>
      </c>
      <c r="R184" s="248" t="str">
        <f>IFERROR(Q184/#REF!-1,"-")</f>
        <v>-</v>
      </c>
      <c r="S184" s="35">
        <v>189237</v>
      </c>
      <c r="T184" s="248" t="str">
        <f>IFERROR(S184/#REF!-1,"-")</f>
        <v>-</v>
      </c>
      <c r="U184" s="35">
        <v>129281</v>
      </c>
      <c r="V184" s="248" t="str">
        <f>IFERROR(U184/#REF!-1,"-")</f>
        <v>-</v>
      </c>
      <c r="W184" s="35">
        <v>147969</v>
      </c>
      <c r="X184" s="248" t="str">
        <f>IFERROR(W184/#REF!-1,"-")</f>
        <v>-</v>
      </c>
      <c r="Y184" s="156">
        <v>8158</v>
      </c>
      <c r="Z184" s="244" t="str">
        <f>IFERROR(Y184/#REF!-1,"-")</f>
        <v>-</v>
      </c>
      <c r="AA184" s="35">
        <v>252453</v>
      </c>
      <c r="AB184" s="248" t="str">
        <f>IFERROR(AA184/#REF!-1,"-")</f>
        <v>-</v>
      </c>
      <c r="AC184" s="35">
        <v>99734</v>
      </c>
      <c r="AD184" s="248" t="str">
        <f>IFERROR(AC184/#REF!-1,"-")</f>
        <v>-</v>
      </c>
      <c r="AE184" s="35">
        <v>48798</v>
      </c>
      <c r="AF184" s="248" t="str">
        <f>IFERROR(AE184/#REF!-1,"-")</f>
        <v>-</v>
      </c>
      <c r="AG184" s="35">
        <v>36949</v>
      </c>
      <c r="AH184" s="248" t="str">
        <f>IFERROR(AG184/#REF!-1,"-")</f>
        <v>-</v>
      </c>
      <c r="AI184" s="35">
        <v>64049</v>
      </c>
      <c r="AJ184" s="248" t="str">
        <f>IFERROR(AI184/#REF!-1,"-")</f>
        <v>-</v>
      </c>
      <c r="AK184" s="156">
        <v>7198</v>
      </c>
      <c r="AL184" s="244" t="str">
        <f>IFERROR(AK184/#REF!-1,"-")</f>
        <v>-</v>
      </c>
      <c r="AM184" s="35">
        <v>178397</v>
      </c>
      <c r="AN184" s="248" t="str">
        <f>IFERROR(AM184/#REF!-1,"-")</f>
        <v>-</v>
      </c>
      <c r="AO184" s="35">
        <v>36239</v>
      </c>
      <c r="AP184" s="248" t="str">
        <f>IFERROR(AO184/#REF!-1,"-")</f>
        <v>-</v>
      </c>
      <c r="AQ184" s="35">
        <v>51971</v>
      </c>
      <c r="AR184" s="248" t="str">
        <f>IFERROR(AQ184/#REF!-1,"-")</f>
        <v>-</v>
      </c>
      <c r="AS184" s="35">
        <v>62095</v>
      </c>
      <c r="AT184" s="248" t="str">
        <f>IFERROR(AS184/#REF!-1,"-")</f>
        <v>-</v>
      </c>
      <c r="AU184" s="35">
        <v>24308</v>
      </c>
      <c r="AV184" s="248" t="str">
        <f>IFERROR(AU184/#REF!-1,"-")</f>
        <v>-</v>
      </c>
      <c r="AW184" s="156">
        <v>3659</v>
      </c>
      <c r="AX184" s="244" t="str">
        <f>IFERROR(AW184/#REF!-1,"-")</f>
        <v>-</v>
      </c>
      <c r="AY184" s="35">
        <v>24398</v>
      </c>
      <c r="AZ184" s="248" t="str">
        <f>IFERROR(AY184/#REF!-1,"-")</f>
        <v>-</v>
      </c>
      <c r="BA184" s="35">
        <v>11987</v>
      </c>
      <c r="BB184" s="248" t="str">
        <f>IFERROR(BA184/#REF!-1,"-")</f>
        <v>-</v>
      </c>
      <c r="BC184" s="35">
        <v>8144</v>
      </c>
      <c r="BD184" s="248" t="str">
        <f>IFERROR(BC184/#REF!-1,"-")</f>
        <v>-</v>
      </c>
      <c r="BE184" s="35">
        <v>1445</v>
      </c>
      <c r="BF184" s="248" t="str">
        <f>IFERROR(BE184/#REF!-1,"-")</f>
        <v>-</v>
      </c>
      <c r="BG184" s="35">
        <v>2524</v>
      </c>
      <c r="BH184" s="248" t="str">
        <f>IFERROR(BG184/#REF!-1,"-")</f>
        <v>-</v>
      </c>
      <c r="BI184" s="156">
        <v>322</v>
      </c>
      <c r="BJ184" s="244" t="str">
        <f>IFERROR(BI184/#REF!-1,"-")</f>
        <v>-</v>
      </c>
      <c r="BK184" s="35">
        <v>24152</v>
      </c>
      <c r="BL184" s="248" t="str">
        <f>IFERROR(BK184/#REF!-1,"-")</f>
        <v>-</v>
      </c>
      <c r="BM184" s="35">
        <v>10265</v>
      </c>
      <c r="BN184" s="248" t="str">
        <f>IFERROR(BM184/#REF!-1,"-")</f>
        <v>-</v>
      </c>
      <c r="BO184" s="35">
        <v>3070</v>
      </c>
      <c r="BP184" s="248" t="str">
        <f>IFERROR(BO184/#REF!-1,"-")</f>
        <v>-</v>
      </c>
      <c r="BQ184" s="35">
        <v>6363</v>
      </c>
      <c r="BR184" s="248" t="str">
        <f>IFERROR(BQ184/#REF!-1,"-")</f>
        <v>-</v>
      </c>
      <c r="BS184" s="35">
        <v>4552</v>
      </c>
      <c r="BT184" s="248" t="str">
        <f>IFERROR(BS184/#REF!-1,"-")</f>
        <v>-</v>
      </c>
      <c r="BU184" s="156">
        <v>434</v>
      </c>
      <c r="BV184" s="244" t="str">
        <f>IFERROR(BU184/#REF!-1,"-")</f>
        <v>-</v>
      </c>
      <c r="BW184" s="35">
        <v>275846</v>
      </c>
      <c r="BX184" s="248" t="str">
        <f>IFERROR(BW184/#REF!-1,"-")</f>
        <v>-</v>
      </c>
      <c r="BY184" s="35">
        <v>116123</v>
      </c>
      <c r="BZ184" s="248" t="str">
        <f>IFERROR(BY184/#REF!-1,"-")</f>
        <v>-</v>
      </c>
      <c r="CA184" s="35">
        <v>52792</v>
      </c>
      <c r="CB184" s="248" t="str">
        <f>IFERROR(CA184/#REF!-1,"-")</f>
        <v>-</v>
      </c>
      <c r="CC184" s="35">
        <v>25816</v>
      </c>
      <c r="CD184" s="248" t="str">
        <f>IFERROR(CC184/#REF!-1,"-")</f>
        <v>-</v>
      </c>
      <c r="CE184" s="35">
        <v>77201</v>
      </c>
      <c r="CF184" s="248" t="str">
        <f>IFERROR(CE184/#REF!-1,"-")</f>
        <v>-</v>
      </c>
      <c r="CG184" s="156">
        <v>1563</v>
      </c>
      <c r="CH184" s="244" t="str">
        <f>IFERROR(CG184/#REF!-1,"-")</f>
        <v>-</v>
      </c>
      <c r="CI184" s="35">
        <v>39557</v>
      </c>
      <c r="CJ184" s="248" t="str">
        <f>IFERROR(CI184/#REF!-1,"-")</f>
        <v>-</v>
      </c>
      <c r="CK184" s="35">
        <v>13114</v>
      </c>
      <c r="CL184" s="248" t="str">
        <f>IFERROR(CK184/#REF!-1,"-")</f>
        <v>-</v>
      </c>
      <c r="CM184" s="35">
        <v>15304</v>
      </c>
      <c r="CN184" s="248" t="str">
        <f>IFERROR(CM184/#REF!-1,"-")</f>
        <v>-</v>
      </c>
      <c r="CO184" s="35">
        <v>4039</v>
      </c>
      <c r="CP184" s="248" t="str">
        <f>IFERROR(CO184/#REF!-1,"-")</f>
        <v>-</v>
      </c>
      <c r="CQ184" s="35">
        <v>6377</v>
      </c>
      <c r="CR184" s="248" t="str">
        <f>IFERROR(CQ184/#REF!-1,"-")</f>
        <v>-</v>
      </c>
      <c r="CS184" s="156">
        <v>918</v>
      </c>
      <c r="CT184" s="244" t="str">
        <f>IFERROR(CS184/#REF!-1,"-")</f>
        <v>-</v>
      </c>
      <c r="CU184" s="35">
        <v>39539</v>
      </c>
      <c r="CV184" s="248" t="str">
        <f>IFERROR(CU184/#REF!-1,"-")</f>
        <v>-</v>
      </c>
      <c r="CW184" s="35">
        <v>6577</v>
      </c>
      <c r="CX184" s="248" t="str">
        <f>IFERROR(CW184/#REF!-1,"-")</f>
        <v>-</v>
      </c>
      <c r="CY184" s="35">
        <v>8356</v>
      </c>
      <c r="CZ184" s="248" t="str">
        <f>IFERROR(CY184/#REF!-1,"-")</f>
        <v>-</v>
      </c>
      <c r="DA184" s="35">
        <v>3135</v>
      </c>
      <c r="DB184" s="248" t="str">
        <f>IFERROR(DA184/#REF!-1,"-")</f>
        <v>-</v>
      </c>
      <c r="DC184" s="35">
        <v>21285</v>
      </c>
      <c r="DD184" s="248" t="str">
        <f>IFERROR(DC184/#REF!-1,"-")</f>
        <v>-</v>
      </c>
      <c r="DE184" s="156">
        <v>205</v>
      </c>
      <c r="DF184" s="244" t="str">
        <f>IFERROR(DE184/#REF!-1,"-")</f>
        <v>-</v>
      </c>
      <c r="DG184" s="35">
        <v>24053</v>
      </c>
      <c r="DH184" s="248" t="str">
        <f>IFERROR(DG184/#REF!-1,"-")</f>
        <v>-</v>
      </c>
      <c r="DI184" s="35">
        <v>6672</v>
      </c>
      <c r="DJ184" s="248" t="str">
        <f>IFERROR(DI184/#REF!-1,"-")</f>
        <v>-</v>
      </c>
      <c r="DK184" s="35">
        <v>14410</v>
      </c>
      <c r="DL184" s="248" t="str">
        <f>IFERROR(DK184/#REF!-1,"-")</f>
        <v>-</v>
      </c>
      <c r="DM184" s="35">
        <v>1137</v>
      </c>
      <c r="DN184" s="248" t="str">
        <f>IFERROR(DM184/#REF!-1,"-")</f>
        <v>-</v>
      </c>
      <c r="DO184" s="35">
        <v>1883</v>
      </c>
      <c r="DP184" s="248" t="str">
        <f>IFERROR(DO184/#REF!-1,"-")</f>
        <v>-</v>
      </c>
      <c r="DQ184" s="156">
        <v>7</v>
      </c>
      <c r="DR184" s="244" t="str">
        <f>IFERROR(DQ184/#REF!-1,"-")</f>
        <v>-</v>
      </c>
      <c r="DS184" s="35">
        <v>68275</v>
      </c>
      <c r="DT184" s="248" t="str">
        <f>IFERROR(DS184/#REF!-1,"-")</f>
        <v>-</v>
      </c>
      <c r="DU184" s="35">
        <v>37822</v>
      </c>
      <c r="DV184" s="248" t="str">
        <f>IFERROR(DU184/#REF!-1,"-")</f>
        <v>-</v>
      </c>
      <c r="DW184" s="35">
        <v>29081</v>
      </c>
      <c r="DX184" s="248" t="str">
        <f>IFERROR(DW184/#REF!-1,"-")</f>
        <v>-</v>
      </c>
      <c r="DY184" s="35">
        <v>11159</v>
      </c>
      <c r="DZ184" s="248" t="str">
        <f>IFERROR(DY184/#REF!-1,"-")</f>
        <v>-</v>
      </c>
      <c r="EA184" s="35">
        <v>6187</v>
      </c>
      <c r="EB184" s="248" t="str">
        <f>IFERROR(EA184/#REF!-1,"-")</f>
        <v>-</v>
      </c>
      <c r="EC184" s="156">
        <v>766</v>
      </c>
      <c r="ED184" s="244" t="str">
        <f>IFERROR(EC184/#REF!-1,"-")</f>
        <v>-</v>
      </c>
    </row>
    <row r="185" spans="1:134" s="17" customFormat="1" outlineLevel="1" x14ac:dyDescent="0.25">
      <c r="A185" s="242"/>
      <c r="B185" s="34" t="s">
        <v>77</v>
      </c>
      <c r="C185" s="35">
        <v>778436</v>
      </c>
      <c r="D185" s="248" t="str">
        <f>IFERROR(C185/#REF!-1,"-")</f>
        <v>-</v>
      </c>
      <c r="E185" s="35">
        <v>285970</v>
      </c>
      <c r="F185" s="248" t="str">
        <f>IFERROR(E185/#REF!-1,"-")</f>
        <v>-</v>
      </c>
      <c r="G185" s="35">
        <v>193789</v>
      </c>
      <c r="H185" s="248" t="str">
        <f>IFERROR(G185/#REF!-1,"-")</f>
        <v>-</v>
      </c>
      <c r="I185" s="35">
        <v>120437</v>
      </c>
      <c r="J185" s="248" t="str">
        <f>IFERROR(I185/#REF!-1,"-")</f>
        <v>-</v>
      </c>
      <c r="K185" s="35">
        <v>170322</v>
      </c>
      <c r="L185" s="248" t="str">
        <f>IFERROR(K185/#REF!-1,"-")</f>
        <v>-</v>
      </c>
      <c r="M185" s="156">
        <v>10589</v>
      </c>
      <c r="N185" s="244" t="str">
        <f>IFERROR(M185/#REF!-1,"-")</f>
        <v>-</v>
      </c>
      <c r="O185" s="35">
        <v>629056</v>
      </c>
      <c r="P185" s="248" t="str">
        <f>IFERROR(O185/#REF!-1,"-")</f>
        <v>-</v>
      </c>
      <c r="Q185" s="35">
        <v>226682</v>
      </c>
      <c r="R185" s="248" t="str">
        <f>IFERROR(Q185/#REF!-1,"-")</f>
        <v>-</v>
      </c>
      <c r="S185" s="35">
        <v>160742</v>
      </c>
      <c r="T185" s="248" t="str">
        <f>IFERROR(S185/#REF!-1,"-")</f>
        <v>-</v>
      </c>
      <c r="U185" s="35">
        <v>99646</v>
      </c>
      <c r="V185" s="248" t="str">
        <f>IFERROR(U185/#REF!-1,"-")</f>
        <v>-</v>
      </c>
      <c r="W185" s="35">
        <v>135875</v>
      </c>
      <c r="X185" s="248" t="str">
        <f>IFERROR(W185/#REF!-1,"-")</f>
        <v>-</v>
      </c>
      <c r="Y185" s="156">
        <v>7397</v>
      </c>
      <c r="Z185" s="244" t="str">
        <f>IFERROR(Y185/#REF!-1,"-")</f>
        <v>-</v>
      </c>
      <c r="AA185" s="35">
        <v>149379</v>
      </c>
      <c r="AB185" s="248" t="str">
        <f>IFERROR(AA185/#REF!-1,"-")</f>
        <v>-</v>
      </c>
      <c r="AC185" s="35">
        <v>59289</v>
      </c>
      <c r="AD185" s="248" t="str">
        <f>IFERROR(AC185/#REF!-1,"-")</f>
        <v>-</v>
      </c>
      <c r="AE185" s="35">
        <v>33047</v>
      </c>
      <c r="AF185" s="248" t="str">
        <f>IFERROR(AE185/#REF!-1,"-")</f>
        <v>-</v>
      </c>
      <c r="AG185" s="35">
        <v>20791</v>
      </c>
      <c r="AH185" s="248" t="str">
        <f>IFERROR(AG185/#REF!-1,"-")</f>
        <v>-</v>
      </c>
      <c r="AI185" s="35">
        <v>34447</v>
      </c>
      <c r="AJ185" s="248" t="str">
        <f>IFERROR(AI185/#REF!-1,"-")</f>
        <v>-</v>
      </c>
      <c r="AK185" s="156">
        <v>3192</v>
      </c>
      <c r="AL185" s="244" t="str">
        <f>IFERROR(AK185/#REF!-1,"-")</f>
        <v>-</v>
      </c>
      <c r="AM185" s="35">
        <v>164193</v>
      </c>
      <c r="AN185" s="248" t="str">
        <f>IFERROR(AM185/#REF!-1,"-")</f>
        <v>-</v>
      </c>
      <c r="AO185" s="35">
        <v>40144</v>
      </c>
      <c r="AP185" s="248" t="str">
        <f>IFERROR(AO185/#REF!-1,"-")</f>
        <v>-</v>
      </c>
      <c r="AQ185" s="35">
        <v>48225</v>
      </c>
      <c r="AR185" s="248" t="str">
        <f>IFERROR(AQ185/#REF!-1,"-")</f>
        <v>-</v>
      </c>
      <c r="AS185" s="35">
        <v>52509</v>
      </c>
      <c r="AT185" s="248" t="str">
        <f>IFERROR(AS185/#REF!-1,"-")</f>
        <v>-</v>
      </c>
      <c r="AU185" s="35">
        <v>19090</v>
      </c>
      <c r="AV185" s="248" t="str">
        <f>IFERROR(AU185/#REF!-1,"-")</f>
        <v>-</v>
      </c>
      <c r="AW185" s="156">
        <v>3650</v>
      </c>
      <c r="AX185" s="244" t="str">
        <f>IFERROR(AW185/#REF!-1,"-")</f>
        <v>-</v>
      </c>
      <c r="AY185" s="35">
        <v>22732</v>
      </c>
      <c r="AZ185" s="248" t="str">
        <f>IFERROR(AY185/#REF!-1,"-")</f>
        <v>-</v>
      </c>
      <c r="BA185" s="35">
        <v>11886</v>
      </c>
      <c r="BB185" s="248" t="str">
        <f>IFERROR(BA185/#REF!-1,"-")</f>
        <v>-</v>
      </c>
      <c r="BC185" s="35">
        <v>6435</v>
      </c>
      <c r="BD185" s="248" t="str">
        <f>IFERROR(BC185/#REF!-1,"-")</f>
        <v>-</v>
      </c>
      <c r="BE185" s="35">
        <v>1236</v>
      </c>
      <c r="BF185" s="248" t="str">
        <f>IFERROR(BE185/#REF!-1,"-")</f>
        <v>-</v>
      </c>
      <c r="BG185" s="35">
        <v>2822</v>
      </c>
      <c r="BH185" s="248" t="str">
        <f>IFERROR(BG185/#REF!-1,"-")</f>
        <v>-</v>
      </c>
      <c r="BI185" s="156">
        <v>334</v>
      </c>
      <c r="BJ185" s="244" t="str">
        <f>IFERROR(BI185/#REF!-1,"-")</f>
        <v>-</v>
      </c>
      <c r="BK185" s="35">
        <v>12599</v>
      </c>
      <c r="BL185" s="248" t="str">
        <f>IFERROR(BK185/#REF!-1,"-")</f>
        <v>-</v>
      </c>
      <c r="BM185" s="35">
        <v>5540</v>
      </c>
      <c r="BN185" s="248" t="str">
        <f>IFERROR(BM185/#REF!-1,"-")</f>
        <v>-</v>
      </c>
      <c r="BO185" s="35">
        <v>2347</v>
      </c>
      <c r="BP185" s="248" t="str">
        <f>IFERROR(BO185/#REF!-1,"-")</f>
        <v>-</v>
      </c>
      <c r="BQ185" s="35">
        <v>3313</v>
      </c>
      <c r="BR185" s="248" t="str">
        <f>IFERROR(BQ185/#REF!-1,"-")</f>
        <v>-</v>
      </c>
      <c r="BS185" s="35">
        <v>1262</v>
      </c>
      <c r="BT185" s="248" t="str">
        <f>IFERROR(BS185/#REF!-1,"-")</f>
        <v>-</v>
      </c>
      <c r="BU185" s="156">
        <v>297</v>
      </c>
      <c r="BV185" s="244" t="str">
        <f>IFERROR(BU185/#REF!-1,"-")</f>
        <v>-</v>
      </c>
      <c r="BW185" s="35">
        <v>268988</v>
      </c>
      <c r="BX185" s="248" t="str">
        <f>IFERROR(BW185/#REF!-1,"-")</f>
        <v>-</v>
      </c>
      <c r="BY185" s="35">
        <v>114702</v>
      </c>
      <c r="BZ185" s="248" t="str">
        <f>IFERROR(BY185/#REF!-1,"-")</f>
        <v>-</v>
      </c>
      <c r="CA185" s="35">
        <v>45401</v>
      </c>
      <c r="CB185" s="248" t="str">
        <f>IFERROR(CA185/#REF!-1,"-")</f>
        <v>-</v>
      </c>
      <c r="CC185" s="35">
        <v>24470</v>
      </c>
      <c r="CD185" s="248" t="str">
        <f>IFERROR(CC185/#REF!-1,"-")</f>
        <v>-</v>
      </c>
      <c r="CE185" s="35">
        <v>83116</v>
      </c>
      <c r="CF185" s="248" t="str">
        <f>IFERROR(CE185/#REF!-1,"-")</f>
        <v>-</v>
      </c>
      <c r="CG185" s="156">
        <v>1284</v>
      </c>
      <c r="CH185" s="244" t="str">
        <f>IFERROR(CG185/#REF!-1,"-")</f>
        <v>-</v>
      </c>
      <c r="CI185" s="35">
        <v>26595</v>
      </c>
      <c r="CJ185" s="248" t="str">
        <f>IFERROR(CI185/#REF!-1,"-")</f>
        <v>-</v>
      </c>
      <c r="CK185" s="35">
        <v>7488</v>
      </c>
      <c r="CL185" s="248" t="str">
        <f>IFERROR(CK185/#REF!-1,"-")</f>
        <v>-</v>
      </c>
      <c r="CM185" s="35">
        <v>12958</v>
      </c>
      <c r="CN185" s="248" t="str">
        <f>IFERROR(CM185/#REF!-1,"-")</f>
        <v>-</v>
      </c>
      <c r="CO185" s="35">
        <v>1798</v>
      </c>
      <c r="CP185" s="248" t="str">
        <f>IFERROR(CO185/#REF!-1,"-")</f>
        <v>-</v>
      </c>
      <c r="CQ185" s="35">
        <v>3455</v>
      </c>
      <c r="CR185" s="248" t="str">
        <f>IFERROR(CQ185/#REF!-1,"-")</f>
        <v>-</v>
      </c>
      <c r="CS185" s="156">
        <v>837</v>
      </c>
      <c r="CT185" s="244" t="str">
        <f>IFERROR(CS185/#REF!-1,"-")</f>
        <v>-</v>
      </c>
      <c r="CU185" s="35">
        <v>28374</v>
      </c>
      <c r="CV185" s="248" t="str">
        <f>IFERROR(CU185/#REF!-1,"-")</f>
        <v>-</v>
      </c>
      <c r="CW185" s="35">
        <v>5288</v>
      </c>
      <c r="CX185" s="248" t="str">
        <f>IFERROR(CW185/#REF!-1,"-")</f>
        <v>-</v>
      </c>
      <c r="CY185" s="35">
        <v>6294</v>
      </c>
      <c r="CZ185" s="248" t="str">
        <f>IFERROR(CY185/#REF!-1,"-")</f>
        <v>-</v>
      </c>
      <c r="DA185" s="35">
        <v>1617</v>
      </c>
      <c r="DB185" s="248" t="str">
        <f>IFERROR(DA185/#REF!-1,"-")</f>
        <v>-</v>
      </c>
      <c r="DC185" s="35">
        <v>15154</v>
      </c>
      <c r="DD185" s="248" t="str">
        <f>IFERROR(DC185/#REF!-1,"-")</f>
        <v>-</v>
      </c>
      <c r="DE185" s="156">
        <v>50</v>
      </c>
      <c r="DF185" s="244" t="str">
        <f>IFERROR(DE185/#REF!-1,"-")</f>
        <v>-</v>
      </c>
      <c r="DG185" s="35">
        <v>25926</v>
      </c>
      <c r="DH185" s="248" t="str">
        <f>IFERROR(DG185/#REF!-1,"-")</f>
        <v>-</v>
      </c>
      <c r="DI185" s="35">
        <v>3994</v>
      </c>
      <c r="DJ185" s="248" t="str">
        <f>IFERROR(DI185/#REF!-1,"-")</f>
        <v>-</v>
      </c>
      <c r="DK185" s="35">
        <v>18688</v>
      </c>
      <c r="DL185" s="248" t="str">
        <f>IFERROR(DK185/#REF!-1,"-")</f>
        <v>-</v>
      </c>
      <c r="DM185" s="35">
        <v>1505</v>
      </c>
      <c r="DN185" s="248" t="str">
        <f>IFERROR(DM185/#REF!-1,"-")</f>
        <v>-</v>
      </c>
      <c r="DO185" s="35">
        <v>1749</v>
      </c>
      <c r="DP185" s="248" t="str">
        <f>IFERROR(DO185/#REF!-1,"-")</f>
        <v>-</v>
      </c>
      <c r="DQ185" s="156">
        <v>49</v>
      </c>
      <c r="DR185" s="244" t="str">
        <f>IFERROR(DQ185/#REF!-1,"-")</f>
        <v>-</v>
      </c>
      <c r="DS185" s="35">
        <v>50330</v>
      </c>
      <c r="DT185" s="248" t="str">
        <f>IFERROR(DS185/#REF!-1,"-")</f>
        <v>-</v>
      </c>
      <c r="DU185" s="35">
        <v>29131</v>
      </c>
      <c r="DV185" s="248" t="str">
        <f>IFERROR(DU185/#REF!-1,"-")</f>
        <v>-</v>
      </c>
      <c r="DW185" s="35">
        <v>17293</v>
      </c>
      <c r="DX185" s="248" t="str">
        <f>IFERROR(DW185/#REF!-1,"-")</f>
        <v>-</v>
      </c>
      <c r="DY185" s="35">
        <v>8077</v>
      </c>
      <c r="DZ185" s="248" t="str">
        <f>IFERROR(DY185/#REF!-1,"-")</f>
        <v>-</v>
      </c>
      <c r="EA185" s="35">
        <v>7225</v>
      </c>
      <c r="EB185" s="248" t="str">
        <f>IFERROR(EA185/#REF!-1,"-")</f>
        <v>-</v>
      </c>
      <c r="EC185" s="156">
        <v>799</v>
      </c>
      <c r="ED185" s="244" t="str">
        <f>IFERROR(EC185/#REF!-1,"-")</f>
        <v>-</v>
      </c>
    </row>
    <row r="186" spans="1:134" s="17" customFormat="1" outlineLevel="1" x14ac:dyDescent="0.25">
      <c r="A186" s="242"/>
      <c r="B186" s="34" t="s">
        <v>79</v>
      </c>
      <c r="C186" s="35">
        <v>973856</v>
      </c>
      <c r="D186" s="248" t="str">
        <f>IFERROR(C186/#REF!-1,"-")</f>
        <v>-</v>
      </c>
      <c r="E186" s="35">
        <v>382173</v>
      </c>
      <c r="F186" s="248" t="str">
        <f>IFERROR(E186/#REF!-1,"-")</f>
        <v>-</v>
      </c>
      <c r="G186" s="35">
        <v>265661</v>
      </c>
      <c r="H186" s="248" t="str">
        <f>IFERROR(G186/#REF!-1,"-")</f>
        <v>-</v>
      </c>
      <c r="I186" s="35">
        <v>143239</v>
      </c>
      <c r="J186" s="248" t="str">
        <f>IFERROR(I186/#REF!-1,"-")</f>
        <v>-</v>
      </c>
      <c r="K186" s="35">
        <v>170455</v>
      </c>
      <c r="L186" s="248" t="str">
        <f>IFERROR(K186/#REF!-1,"-")</f>
        <v>-</v>
      </c>
      <c r="M186" s="156">
        <v>11848</v>
      </c>
      <c r="N186" s="244" t="str">
        <f>IFERROR(M186/#REF!-1,"-")</f>
        <v>-</v>
      </c>
      <c r="O186" s="35">
        <v>840577</v>
      </c>
      <c r="P186" s="248" t="str">
        <f>IFERROR(O186/#REF!-1,"-")</f>
        <v>-</v>
      </c>
      <c r="Q186" s="35">
        <v>326648</v>
      </c>
      <c r="R186" s="248" t="str">
        <f>IFERROR(Q186/#REF!-1,"-")</f>
        <v>-</v>
      </c>
      <c r="S186" s="35">
        <v>225280</v>
      </c>
      <c r="T186" s="248" t="str">
        <f>IFERROR(S186/#REF!-1,"-")</f>
        <v>-</v>
      </c>
      <c r="U186" s="35">
        <v>132290</v>
      </c>
      <c r="V186" s="248" t="str">
        <f>IFERROR(U186/#REF!-1,"-")</f>
        <v>-</v>
      </c>
      <c r="W186" s="35">
        <v>143909</v>
      </c>
      <c r="X186" s="248" t="str">
        <f>IFERROR(W186/#REF!-1,"-")</f>
        <v>-</v>
      </c>
      <c r="Y186" s="156">
        <v>8877</v>
      </c>
      <c r="Z186" s="244" t="str">
        <f>IFERROR(Y186/#REF!-1,"-")</f>
        <v>-</v>
      </c>
      <c r="AA186" s="35">
        <v>133280</v>
      </c>
      <c r="AB186" s="248" t="str">
        <f>IFERROR(AA186/#REF!-1,"-")</f>
        <v>-</v>
      </c>
      <c r="AC186" s="35">
        <v>55525</v>
      </c>
      <c r="AD186" s="248" t="str">
        <f>IFERROR(AC186/#REF!-1,"-")</f>
        <v>-</v>
      </c>
      <c r="AE186" s="35">
        <v>40381</v>
      </c>
      <c r="AF186" s="248" t="str">
        <f>IFERROR(AE186/#REF!-1,"-")</f>
        <v>-</v>
      </c>
      <c r="AG186" s="35">
        <v>10950</v>
      </c>
      <c r="AH186" s="248" t="str">
        <f>IFERROR(AG186/#REF!-1,"-")</f>
        <v>-</v>
      </c>
      <c r="AI186" s="35">
        <v>26546</v>
      </c>
      <c r="AJ186" s="248" t="str">
        <f>IFERROR(AI186/#REF!-1,"-")</f>
        <v>-</v>
      </c>
      <c r="AK186" s="156">
        <v>2972</v>
      </c>
      <c r="AL186" s="244" t="str">
        <f>IFERROR(AK186/#REF!-1,"-")</f>
        <v>-</v>
      </c>
      <c r="AM186" s="35">
        <v>207861</v>
      </c>
      <c r="AN186" s="248" t="str">
        <f>IFERROR(AM186/#REF!-1,"-")</f>
        <v>-</v>
      </c>
      <c r="AO186" s="35">
        <v>46799</v>
      </c>
      <c r="AP186" s="248" t="str">
        <f>IFERROR(AO186/#REF!-1,"-")</f>
        <v>-</v>
      </c>
      <c r="AQ186" s="35">
        <v>59720</v>
      </c>
      <c r="AR186" s="248" t="str">
        <f>IFERROR(AQ186/#REF!-1,"-")</f>
        <v>-</v>
      </c>
      <c r="AS186" s="35">
        <v>67213</v>
      </c>
      <c r="AT186" s="248" t="str">
        <f>IFERROR(AS186/#REF!-1,"-")</f>
        <v>-</v>
      </c>
      <c r="AU186" s="35">
        <v>26757</v>
      </c>
      <c r="AV186" s="248" t="str">
        <f>IFERROR(AU186/#REF!-1,"-")</f>
        <v>-</v>
      </c>
      <c r="AW186" s="156">
        <v>4504</v>
      </c>
      <c r="AX186" s="244" t="str">
        <f>IFERROR(AW186/#REF!-1,"-")</f>
        <v>-</v>
      </c>
      <c r="AY186" s="35">
        <v>26607</v>
      </c>
      <c r="AZ186" s="248" t="str">
        <f>IFERROR(AY186/#REF!-1,"-")</f>
        <v>-</v>
      </c>
      <c r="BA186" s="35">
        <v>15001</v>
      </c>
      <c r="BB186" s="248" t="str">
        <f>IFERROR(BA186/#REF!-1,"-")</f>
        <v>-</v>
      </c>
      <c r="BC186" s="35">
        <v>6890</v>
      </c>
      <c r="BD186" s="248" t="str">
        <f>IFERROR(BC186/#REF!-1,"-")</f>
        <v>-</v>
      </c>
      <c r="BE186" s="35">
        <v>1111</v>
      </c>
      <c r="BF186" s="248" t="str">
        <f>IFERROR(BE186/#REF!-1,"-")</f>
        <v>-</v>
      </c>
      <c r="BG186" s="35">
        <v>3076</v>
      </c>
      <c r="BH186" s="248" t="str">
        <f>IFERROR(BG186/#REF!-1,"-")</f>
        <v>-</v>
      </c>
      <c r="BI186" s="156">
        <v>485</v>
      </c>
      <c r="BJ186" s="244" t="str">
        <f>IFERROR(BI186/#REF!-1,"-")</f>
        <v>-</v>
      </c>
      <c r="BK186" s="35">
        <v>15975</v>
      </c>
      <c r="BL186" s="248" t="str">
        <f>IFERROR(BK186/#REF!-1,"-")</f>
        <v>-</v>
      </c>
      <c r="BM186" s="35">
        <v>8202</v>
      </c>
      <c r="BN186" s="248" t="str">
        <f>IFERROR(BM186/#REF!-1,"-")</f>
        <v>-</v>
      </c>
      <c r="BO186" s="35">
        <v>1907</v>
      </c>
      <c r="BP186" s="248" t="str">
        <f>IFERROR(BO186/#REF!-1,"-")</f>
        <v>-</v>
      </c>
      <c r="BQ186" s="35">
        <v>3873</v>
      </c>
      <c r="BR186" s="248" t="str">
        <f>IFERROR(BQ186/#REF!-1,"-")</f>
        <v>-</v>
      </c>
      <c r="BS186" s="35">
        <v>1921</v>
      </c>
      <c r="BT186" s="248" t="str">
        <f>IFERROR(BS186/#REF!-1,"-")</f>
        <v>-</v>
      </c>
      <c r="BU186" s="156">
        <v>234</v>
      </c>
      <c r="BV186" s="244" t="str">
        <f>IFERROR(BU186/#REF!-1,"-")</f>
        <v>-</v>
      </c>
      <c r="BW186" s="35">
        <v>322747</v>
      </c>
      <c r="BX186" s="248" t="str">
        <f>IFERROR(BW186/#REF!-1,"-")</f>
        <v>-</v>
      </c>
      <c r="BY186" s="35">
        <v>163661</v>
      </c>
      <c r="BZ186" s="248" t="str">
        <f>IFERROR(BY186/#REF!-1,"-")</f>
        <v>-</v>
      </c>
      <c r="CA186" s="35">
        <v>44834</v>
      </c>
      <c r="CB186" s="248" t="str">
        <f>IFERROR(CA186/#REF!-1,"-")</f>
        <v>-</v>
      </c>
      <c r="CC186" s="35">
        <v>34555</v>
      </c>
      <c r="CD186" s="248" t="str">
        <f>IFERROR(CC186/#REF!-1,"-")</f>
        <v>-</v>
      </c>
      <c r="CE186" s="35">
        <v>77112</v>
      </c>
      <c r="CF186" s="248" t="str">
        <f>IFERROR(CE186/#REF!-1,"-")</f>
        <v>-</v>
      </c>
      <c r="CG186" s="156">
        <v>1451</v>
      </c>
      <c r="CH186" s="244" t="str">
        <f>IFERROR(CG186/#REF!-1,"-")</f>
        <v>-</v>
      </c>
      <c r="CI186" s="35">
        <v>38963</v>
      </c>
      <c r="CJ186" s="248" t="str">
        <f>IFERROR(CI186/#REF!-1,"-")</f>
        <v>-</v>
      </c>
      <c r="CK186" s="35">
        <v>11987</v>
      </c>
      <c r="CL186" s="248" t="str">
        <f>IFERROR(CK186/#REF!-1,"-")</f>
        <v>-</v>
      </c>
      <c r="CM186" s="35">
        <v>17134</v>
      </c>
      <c r="CN186" s="248" t="str">
        <f>IFERROR(CM186/#REF!-1,"-")</f>
        <v>-</v>
      </c>
      <c r="CO186" s="35">
        <v>3226</v>
      </c>
      <c r="CP186" s="248" t="str">
        <f>IFERROR(CO186/#REF!-1,"-")</f>
        <v>-</v>
      </c>
      <c r="CQ186" s="35">
        <v>5367</v>
      </c>
      <c r="CR186" s="248" t="str">
        <f>IFERROR(CQ186/#REF!-1,"-")</f>
        <v>-</v>
      </c>
      <c r="CS186" s="156">
        <v>1239</v>
      </c>
      <c r="CT186" s="244" t="str">
        <f>IFERROR(CS186/#REF!-1,"-")</f>
        <v>-</v>
      </c>
      <c r="CU186" s="35">
        <v>29694</v>
      </c>
      <c r="CV186" s="248" t="str">
        <f>IFERROR(CU186/#REF!-1,"-")</f>
        <v>-</v>
      </c>
      <c r="CW186" s="35">
        <v>7092</v>
      </c>
      <c r="CX186" s="248" t="str">
        <f>IFERROR(CW186/#REF!-1,"-")</f>
        <v>-</v>
      </c>
      <c r="CY186" s="35">
        <v>5074</v>
      </c>
      <c r="CZ186" s="248" t="str">
        <f>IFERROR(CY186/#REF!-1,"-")</f>
        <v>-</v>
      </c>
      <c r="DA186" s="35">
        <v>2908</v>
      </c>
      <c r="DB186" s="248" t="str">
        <f>IFERROR(DA186/#REF!-1,"-")</f>
        <v>-</v>
      </c>
      <c r="DC186" s="35">
        <v>14594</v>
      </c>
      <c r="DD186" s="248" t="str">
        <f>IFERROR(DC186/#REF!-1,"-")</f>
        <v>-</v>
      </c>
      <c r="DE186" s="156">
        <v>26</v>
      </c>
      <c r="DF186" s="244" t="str">
        <f>IFERROR(DE186/#REF!-1,"-")</f>
        <v>-</v>
      </c>
      <c r="DG186" s="35">
        <v>112826</v>
      </c>
      <c r="DH186" s="248" t="str">
        <f>IFERROR(DG186/#REF!-1,"-")</f>
        <v>-</v>
      </c>
      <c r="DI186" s="35">
        <v>34771</v>
      </c>
      <c r="DJ186" s="248" t="str">
        <f>IFERROR(DI186/#REF!-1,"-")</f>
        <v>-</v>
      </c>
      <c r="DK186" s="35">
        <v>64273</v>
      </c>
      <c r="DL186" s="248" t="str">
        <f>IFERROR(DK186/#REF!-1,"-")</f>
        <v>-</v>
      </c>
      <c r="DM186" s="35">
        <v>5700</v>
      </c>
      <c r="DN186" s="248" t="str">
        <f>IFERROR(DM186/#REF!-1,"-")</f>
        <v>-</v>
      </c>
      <c r="DO186" s="35">
        <v>7869</v>
      </c>
      <c r="DP186" s="248" t="str">
        <f>IFERROR(DO186/#REF!-1,"-")</f>
        <v>-</v>
      </c>
      <c r="DQ186" s="156">
        <v>288</v>
      </c>
      <c r="DR186" s="244" t="str">
        <f>IFERROR(DQ186/#REF!-1,"-")</f>
        <v>-</v>
      </c>
      <c r="DS186" s="35">
        <v>47715</v>
      </c>
      <c r="DT186" s="248" t="str">
        <f>IFERROR(DS186/#REF!-1,"-")</f>
        <v>-</v>
      </c>
      <c r="DU186" s="35">
        <v>33103</v>
      </c>
      <c r="DV186" s="248" t="str">
        <f>IFERROR(DU186/#REF!-1,"-")</f>
        <v>-</v>
      </c>
      <c r="DW186" s="35">
        <v>23284</v>
      </c>
      <c r="DX186" s="248" t="str">
        <f>IFERROR(DW186/#REF!-1,"-")</f>
        <v>-</v>
      </c>
      <c r="DY186" s="35">
        <v>9160</v>
      </c>
      <c r="DZ186" s="248" t="str">
        <f>IFERROR(DY186/#REF!-1,"-")</f>
        <v>-</v>
      </c>
      <c r="EA186" s="35">
        <v>6136</v>
      </c>
      <c r="EB186" s="248" t="str">
        <f>IFERROR(EA186/#REF!-1,"-")</f>
        <v>-</v>
      </c>
      <c r="EC186" s="156">
        <v>551</v>
      </c>
      <c r="ED186" s="244" t="str">
        <f>IFERROR(EC186/#REF!-1,"-")</f>
        <v>-</v>
      </c>
    </row>
    <row r="187" spans="1:134" s="17" customFormat="1" outlineLevel="1" x14ac:dyDescent="0.25">
      <c r="A187" s="242"/>
      <c r="B187" s="34" t="s">
        <v>81</v>
      </c>
      <c r="C187" s="35">
        <v>957222</v>
      </c>
      <c r="D187" s="248" t="str">
        <f>IFERROR(C187/#REF!-1,"-")</f>
        <v>-</v>
      </c>
      <c r="E187" s="35">
        <v>357677</v>
      </c>
      <c r="F187" s="248" t="str">
        <f>IFERROR(E187/#REF!-1,"-")</f>
        <v>-</v>
      </c>
      <c r="G187" s="35">
        <v>290158</v>
      </c>
      <c r="H187" s="248" t="str">
        <f>IFERROR(G187/#REF!-1,"-")</f>
        <v>-</v>
      </c>
      <c r="I187" s="35">
        <v>140236</v>
      </c>
      <c r="J187" s="248" t="str">
        <f>IFERROR(I187/#REF!-1,"-")</f>
        <v>-</v>
      </c>
      <c r="K187" s="35">
        <v>154142</v>
      </c>
      <c r="L187" s="248" t="str">
        <f>IFERROR(K187/#REF!-1,"-")</f>
        <v>-</v>
      </c>
      <c r="M187" s="156">
        <v>15285</v>
      </c>
      <c r="N187" s="244" t="str">
        <f>IFERROR(M187/#REF!-1,"-")</f>
        <v>-</v>
      </c>
      <c r="O187" s="35">
        <v>836657</v>
      </c>
      <c r="P187" s="248" t="str">
        <f>IFERROR(O187/#REF!-1,"-")</f>
        <v>-</v>
      </c>
      <c r="Q187" s="35">
        <v>307191</v>
      </c>
      <c r="R187" s="248" t="str">
        <f>IFERROR(Q187/#REF!-1,"-")</f>
        <v>-</v>
      </c>
      <c r="S187" s="35">
        <v>255994</v>
      </c>
      <c r="T187" s="248" t="str">
        <f>IFERROR(S187/#REF!-1,"-")</f>
        <v>-</v>
      </c>
      <c r="U187" s="35">
        <v>130582</v>
      </c>
      <c r="V187" s="248" t="str">
        <f>IFERROR(U187/#REF!-1,"-")</f>
        <v>-</v>
      </c>
      <c r="W187" s="35">
        <v>129042</v>
      </c>
      <c r="X187" s="248" t="str">
        <f>IFERROR(W187/#REF!-1,"-")</f>
        <v>-</v>
      </c>
      <c r="Y187" s="156">
        <v>12010</v>
      </c>
      <c r="Z187" s="244" t="str">
        <f>IFERROR(Y187/#REF!-1,"-")</f>
        <v>-</v>
      </c>
      <c r="AA187" s="35">
        <v>120565</v>
      </c>
      <c r="AB187" s="248" t="str">
        <f>IFERROR(AA187/#REF!-1,"-")</f>
        <v>-</v>
      </c>
      <c r="AC187" s="35">
        <v>50487</v>
      </c>
      <c r="AD187" s="248" t="str">
        <f>IFERROR(AC187/#REF!-1,"-")</f>
        <v>-</v>
      </c>
      <c r="AE187" s="35">
        <v>34164</v>
      </c>
      <c r="AF187" s="248" t="str">
        <f>IFERROR(AE187/#REF!-1,"-")</f>
        <v>-</v>
      </c>
      <c r="AG187" s="35">
        <v>9654</v>
      </c>
      <c r="AH187" s="248" t="str">
        <f>IFERROR(AG187/#REF!-1,"-")</f>
        <v>-</v>
      </c>
      <c r="AI187" s="35">
        <v>25100</v>
      </c>
      <c r="AJ187" s="248" t="str">
        <f>IFERROR(AI187/#REF!-1,"-")</f>
        <v>-</v>
      </c>
      <c r="AK187" s="156">
        <v>3275</v>
      </c>
      <c r="AL187" s="244" t="str">
        <f>IFERROR(AK187/#REF!-1,"-")</f>
        <v>-</v>
      </c>
      <c r="AM187" s="35">
        <v>230788</v>
      </c>
      <c r="AN187" s="248" t="str">
        <f>IFERROR(AM187/#REF!-1,"-")</f>
        <v>-</v>
      </c>
      <c r="AO187" s="35">
        <v>56880</v>
      </c>
      <c r="AP187" s="248" t="str">
        <f>IFERROR(AO187/#REF!-1,"-")</f>
        <v>-</v>
      </c>
      <c r="AQ187" s="35">
        <v>70960</v>
      </c>
      <c r="AR187" s="248" t="str">
        <f>IFERROR(AQ187/#REF!-1,"-")</f>
        <v>-</v>
      </c>
      <c r="AS187" s="35">
        <v>66460</v>
      </c>
      <c r="AT187" s="248" t="str">
        <f>IFERROR(AS187/#REF!-1,"-")</f>
        <v>-</v>
      </c>
      <c r="AU187" s="35">
        <v>29207</v>
      </c>
      <c r="AV187" s="248" t="str">
        <f>IFERROR(AU187/#REF!-1,"-")</f>
        <v>-</v>
      </c>
      <c r="AW187" s="156">
        <v>5931</v>
      </c>
      <c r="AX187" s="244" t="str">
        <f>IFERROR(AW187/#REF!-1,"-")</f>
        <v>-</v>
      </c>
      <c r="AY187" s="35">
        <v>26248</v>
      </c>
      <c r="AZ187" s="248" t="str">
        <f>IFERROR(AY187/#REF!-1,"-")</f>
        <v>-</v>
      </c>
      <c r="BA187" s="35">
        <v>15657</v>
      </c>
      <c r="BB187" s="248" t="str">
        <f>IFERROR(BA187/#REF!-1,"-")</f>
        <v>-</v>
      </c>
      <c r="BC187" s="35">
        <v>6326</v>
      </c>
      <c r="BD187" s="248" t="str">
        <f>IFERROR(BC187/#REF!-1,"-")</f>
        <v>-</v>
      </c>
      <c r="BE187" s="35">
        <v>1270</v>
      </c>
      <c r="BF187" s="248" t="str">
        <f>IFERROR(BE187/#REF!-1,"-")</f>
        <v>-</v>
      </c>
      <c r="BG187" s="35">
        <v>2653</v>
      </c>
      <c r="BH187" s="248" t="str">
        <f>IFERROR(BG187/#REF!-1,"-")</f>
        <v>-</v>
      </c>
      <c r="BI187" s="156">
        <v>392</v>
      </c>
      <c r="BJ187" s="244" t="str">
        <f>IFERROR(BI187/#REF!-1,"-")</f>
        <v>-</v>
      </c>
      <c r="BK187" s="35">
        <v>11824</v>
      </c>
      <c r="BL187" s="248" t="str">
        <f>IFERROR(BK187/#REF!-1,"-")</f>
        <v>-</v>
      </c>
      <c r="BM187" s="35">
        <v>7195</v>
      </c>
      <c r="BN187" s="248" t="str">
        <f>IFERROR(BM187/#REF!-1,"-")</f>
        <v>-</v>
      </c>
      <c r="BO187" s="35">
        <v>1697</v>
      </c>
      <c r="BP187" s="248" t="str">
        <f>IFERROR(BO187/#REF!-1,"-")</f>
        <v>-</v>
      </c>
      <c r="BQ187" s="35">
        <v>1254</v>
      </c>
      <c r="BR187" s="248" t="str">
        <f>IFERROR(BQ187/#REF!-1,"-")</f>
        <v>-</v>
      </c>
      <c r="BS187" s="35">
        <v>1305</v>
      </c>
      <c r="BT187" s="248" t="str">
        <f>IFERROR(BS187/#REF!-1,"-")</f>
        <v>-</v>
      </c>
      <c r="BU187" s="156">
        <v>299</v>
      </c>
      <c r="BV187" s="244" t="str">
        <f>IFERROR(BU187/#REF!-1,"-")</f>
        <v>-</v>
      </c>
      <c r="BW187" s="35">
        <v>257532</v>
      </c>
      <c r="BX187" s="248" t="str">
        <f>IFERROR(BW187/#REF!-1,"-")</f>
        <v>-</v>
      </c>
      <c r="BY187" s="35">
        <v>121086</v>
      </c>
      <c r="BZ187" s="248" t="str">
        <f>IFERROR(BY187/#REF!-1,"-")</f>
        <v>-</v>
      </c>
      <c r="CA187" s="35">
        <v>38721</v>
      </c>
      <c r="CB187" s="248" t="str">
        <f>IFERROR(CA187/#REF!-1,"-")</f>
        <v>-</v>
      </c>
      <c r="CC187" s="35">
        <v>32366</v>
      </c>
      <c r="CD187" s="248" t="str">
        <f>IFERROR(CC187/#REF!-1,"-")</f>
        <v>-</v>
      </c>
      <c r="CE187" s="35">
        <v>62678</v>
      </c>
      <c r="CF187" s="248" t="str">
        <f>IFERROR(CE187/#REF!-1,"-")</f>
        <v>-</v>
      </c>
      <c r="CG187" s="156">
        <v>2346</v>
      </c>
      <c r="CH187" s="244" t="str">
        <f>IFERROR(CG187/#REF!-1,"-")</f>
        <v>-</v>
      </c>
      <c r="CI187" s="35">
        <v>31240</v>
      </c>
      <c r="CJ187" s="248" t="str">
        <f>IFERROR(CI187/#REF!-1,"-")</f>
        <v>-</v>
      </c>
      <c r="CK187" s="35">
        <v>10341</v>
      </c>
      <c r="CL187" s="248" t="str">
        <f>IFERROR(CK187/#REF!-1,"-")</f>
        <v>-</v>
      </c>
      <c r="CM187" s="35">
        <v>13068</v>
      </c>
      <c r="CN187" s="248" t="str">
        <f>IFERROR(CM187/#REF!-1,"-")</f>
        <v>-</v>
      </c>
      <c r="CO187" s="35">
        <v>3005</v>
      </c>
      <c r="CP187" s="248" t="str">
        <f>IFERROR(CO187/#REF!-1,"-")</f>
        <v>-</v>
      </c>
      <c r="CQ187" s="35">
        <v>3239</v>
      </c>
      <c r="CR187" s="248" t="str">
        <f>IFERROR(CQ187/#REF!-1,"-")</f>
        <v>-</v>
      </c>
      <c r="CS187" s="156">
        <v>1688</v>
      </c>
      <c r="CT187" s="244" t="str">
        <f>IFERROR(CS187/#REF!-1,"-")</f>
        <v>-</v>
      </c>
      <c r="CU187" s="35">
        <v>22340</v>
      </c>
      <c r="CV187" s="248" t="str">
        <f>IFERROR(CU187/#REF!-1,"-")</f>
        <v>-</v>
      </c>
      <c r="CW187" s="35">
        <v>5836</v>
      </c>
      <c r="CX187" s="248" t="str">
        <f>IFERROR(CW187/#REF!-1,"-")</f>
        <v>-</v>
      </c>
      <c r="CY187" s="35">
        <v>3505</v>
      </c>
      <c r="CZ187" s="248" t="str">
        <f>IFERROR(CY187/#REF!-1,"-")</f>
        <v>-</v>
      </c>
      <c r="DA187" s="35">
        <v>2039</v>
      </c>
      <c r="DB187" s="248" t="str">
        <f>IFERROR(DA187/#REF!-1,"-")</f>
        <v>-</v>
      </c>
      <c r="DC187" s="35">
        <v>10971</v>
      </c>
      <c r="DD187" s="248" t="str">
        <f>IFERROR(DC187/#REF!-1,"-")</f>
        <v>-</v>
      </c>
      <c r="DE187" s="156">
        <v>43</v>
      </c>
      <c r="DF187" s="244" t="str">
        <f>IFERROR(DE187/#REF!-1,"-")</f>
        <v>-</v>
      </c>
      <c r="DG187" s="35">
        <v>177920</v>
      </c>
      <c r="DH187" s="248" t="str">
        <f>IFERROR(DG187/#REF!-1,"-")</f>
        <v>-</v>
      </c>
      <c r="DI187" s="35">
        <v>55718</v>
      </c>
      <c r="DJ187" s="248" t="str">
        <f>IFERROR(DI187/#REF!-1,"-")</f>
        <v>-</v>
      </c>
      <c r="DK187" s="35">
        <v>100179</v>
      </c>
      <c r="DL187" s="248" t="str">
        <f>IFERROR(DK187/#REF!-1,"-")</f>
        <v>-</v>
      </c>
      <c r="DM187" s="35">
        <v>8367</v>
      </c>
      <c r="DN187" s="248" t="str">
        <f>IFERROR(DM187/#REF!-1,"-")</f>
        <v>-</v>
      </c>
      <c r="DO187" s="35">
        <v>12912</v>
      </c>
      <c r="DP187" s="248" t="str">
        <f>IFERROR(DO187/#REF!-1,"-")</f>
        <v>-</v>
      </c>
      <c r="DQ187" s="156">
        <v>368</v>
      </c>
      <c r="DR187" s="244" t="str">
        <f>IFERROR(DQ187/#REF!-1,"-")</f>
        <v>-</v>
      </c>
      <c r="DS187" s="35">
        <v>47955</v>
      </c>
      <c r="DT187" s="248" t="str">
        <f>IFERROR(DS187/#REF!-1,"-")</f>
        <v>-</v>
      </c>
      <c r="DU187" s="35">
        <v>27126</v>
      </c>
      <c r="DV187" s="248" t="str">
        <f>IFERROR(DU187/#REF!-1,"-")</f>
        <v>-</v>
      </c>
      <c r="DW187" s="35">
        <v>19098</v>
      </c>
      <c r="DX187" s="248" t="str">
        <f>IFERROR(DW187/#REF!-1,"-")</f>
        <v>-</v>
      </c>
      <c r="DY187" s="35">
        <v>12071</v>
      </c>
      <c r="DZ187" s="248" t="str">
        <f>IFERROR(DY187/#REF!-1,"-")</f>
        <v>-</v>
      </c>
      <c r="EA187" s="35">
        <v>4604</v>
      </c>
      <c r="EB187" s="248" t="str">
        <f>IFERROR(EA187/#REF!-1,"-")</f>
        <v>-</v>
      </c>
      <c r="EC187" s="156">
        <v>823</v>
      </c>
      <c r="ED187" s="244" t="str">
        <f>IFERROR(EC187/#REF!-1,"-")</f>
        <v>-</v>
      </c>
    </row>
    <row r="188" spans="1:134" s="17" customFormat="1" outlineLevel="1" x14ac:dyDescent="0.25">
      <c r="A188" s="242"/>
      <c r="B188" s="34" t="s">
        <v>83</v>
      </c>
      <c r="C188" s="35">
        <v>908991</v>
      </c>
      <c r="D188" s="248" t="str">
        <f>IFERROR(C188/#REF!-1,"-")</f>
        <v>-</v>
      </c>
      <c r="E188" s="35">
        <v>344675</v>
      </c>
      <c r="F188" s="248" t="str">
        <f>IFERROR(E188/#REF!-1,"-")</f>
        <v>-</v>
      </c>
      <c r="G188" s="35">
        <v>282832</v>
      </c>
      <c r="H188" s="248" t="str">
        <f>IFERROR(G188/#REF!-1,"-")</f>
        <v>-</v>
      </c>
      <c r="I188" s="35">
        <v>124818</v>
      </c>
      <c r="J188" s="248" t="str">
        <f>IFERROR(I188/#REF!-1,"-")</f>
        <v>-</v>
      </c>
      <c r="K188" s="35">
        <v>145137</v>
      </c>
      <c r="L188" s="248" t="str">
        <f>IFERROR(K188/#REF!-1,"-")</f>
        <v>-</v>
      </c>
      <c r="M188" s="156">
        <v>14466</v>
      </c>
      <c r="N188" s="244" t="str">
        <f>IFERROR(M188/#REF!-1,"-")</f>
        <v>-</v>
      </c>
      <c r="O188" s="35">
        <v>783633</v>
      </c>
      <c r="P188" s="248" t="str">
        <f>IFERROR(O188/#REF!-1,"-")</f>
        <v>-</v>
      </c>
      <c r="Q188" s="35">
        <v>294207</v>
      </c>
      <c r="R188" s="248" t="str">
        <f>IFERROR(Q188/#REF!-1,"-")</f>
        <v>-</v>
      </c>
      <c r="S188" s="35">
        <v>246852</v>
      </c>
      <c r="T188" s="248" t="str">
        <f>IFERROR(S188/#REF!-1,"-")</f>
        <v>-</v>
      </c>
      <c r="U188" s="35">
        <v>114395</v>
      </c>
      <c r="V188" s="248" t="str">
        <f>IFERROR(U188/#REF!-1,"-")</f>
        <v>-</v>
      </c>
      <c r="W188" s="35">
        <v>118307</v>
      </c>
      <c r="X188" s="248" t="str">
        <f>IFERROR(W188/#REF!-1,"-")</f>
        <v>-</v>
      </c>
      <c r="Y188" s="156">
        <v>10443</v>
      </c>
      <c r="Z188" s="244" t="str">
        <f>IFERROR(Y188/#REF!-1,"-")</f>
        <v>-</v>
      </c>
      <c r="AA188" s="35">
        <v>125358</v>
      </c>
      <c r="AB188" s="248" t="str">
        <f>IFERROR(AA188/#REF!-1,"-")</f>
        <v>-</v>
      </c>
      <c r="AC188" s="35">
        <v>50468</v>
      </c>
      <c r="AD188" s="248" t="str">
        <f>IFERROR(AC188/#REF!-1,"-")</f>
        <v>-</v>
      </c>
      <c r="AE188" s="35">
        <v>35980</v>
      </c>
      <c r="AF188" s="248" t="str">
        <f>IFERROR(AE188/#REF!-1,"-")</f>
        <v>-</v>
      </c>
      <c r="AG188" s="35">
        <v>10423</v>
      </c>
      <c r="AH188" s="248" t="str">
        <f>IFERROR(AG188/#REF!-1,"-")</f>
        <v>-</v>
      </c>
      <c r="AI188" s="35">
        <v>26830</v>
      </c>
      <c r="AJ188" s="248" t="str">
        <f>IFERROR(AI188/#REF!-1,"-")</f>
        <v>-</v>
      </c>
      <c r="AK188" s="156">
        <v>4023</v>
      </c>
      <c r="AL188" s="244" t="str">
        <f>IFERROR(AK188/#REF!-1,"-")</f>
        <v>-</v>
      </c>
      <c r="AM188" s="35">
        <v>199054</v>
      </c>
      <c r="AN188" s="248" t="str">
        <f>IFERROR(AM188/#REF!-1,"-")</f>
        <v>-</v>
      </c>
      <c r="AO188" s="35">
        <v>53804</v>
      </c>
      <c r="AP188" s="248" t="str">
        <f>IFERROR(AO188/#REF!-1,"-")</f>
        <v>-</v>
      </c>
      <c r="AQ188" s="35">
        <v>60774</v>
      </c>
      <c r="AR188" s="248" t="str">
        <f>IFERROR(AQ188/#REF!-1,"-")</f>
        <v>-</v>
      </c>
      <c r="AS188" s="35">
        <v>56421</v>
      </c>
      <c r="AT188" s="248" t="str">
        <f>IFERROR(AS188/#REF!-1,"-")</f>
        <v>-</v>
      </c>
      <c r="AU188" s="35">
        <v>20258</v>
      </c>
      <c r="AV188" s="248" t="str">
        <f>IFERROR(AU188/#REF!-1,"-")</f>
        <v>-</v>
      </c>
      <c r="AW188" s="156">
        <v>5943</v>
      </c>
      <c r="AX188" s="244" t="str">
        <f>IFERROR(AW188/#REF!-1,"-")</f>
        <v>-</v>
      </c>
      <c r="AY188" s="35">
        <v>21577</v>
      </c>
      <c r="AZ188" s="248" t="str">
        <f>IFERROR(AY188/#REF!-1,"-")</f>
        <v>-</v>
      </c>
      <c r="BA188" s="35">
        <v>12646</v>
      </c>
      <c r="BB188" s="248" t="str">
        <f>IFERROR(BA188/#REF!-1,"-")</f>
        <v>-</v>
      </c>
      <c r="BC188" s="35">
        <v>5029</v>
      </c>
      <c r="BD188" s="248" t="str">
        <f>IFERROR(BC188/#REF!-1,"-")</f>
        <v>-</v>
      </c>
      <c r="BE188" s="35">
        <v>968</v>
      </c>
      <c r="BF188" s="248" t="str">
        <f>IFERROR(BE188/#REF!-1,"-")</f>
        <v>-</v>
      </c>
      <c r="BG188" s="35">
        <v>2366</v>
      </c>
      <c r="BH188" s="248" t="str">
        <f>IFERROR(BG188/#REF!-1,"-")</f>
        <v>-</v>
      </c>
      <c r="BI188" s="156">
        <v>435</v>
      </c>
      <c r="BJ188" s="244" t="str">
        <f>IFERROR(BI188/#REF!-1,"-")</f>
        <v>-</v>
      </c>
      <c r="BK188" s="35">
        <v>15789</v>
      </c>
      <c r="BL188" s="248" t="str">
        <f>IFERROR(BK188/#REF!-1,"-")</f>
        <v>-</v>
      </c>
      <c r="BM188" s="35">
        <v>8795</v>
      </c>
      <c r="BN188" s="248" t="str">
        <f>IFERROR(BM188/#REF!-1,"-")</f>
        <v>-</v>
      </c>
      <c r="BO188" s="35">
        <v>2067</v>
      </c>
      <c r="BP188" s="248" t="str">
        <f>IFERROR(BO188/#REF!-1,"-")</f>
        <v>-</v>
      </c>
      <c r="BQ188" s="35">
        <v>3672</v>
      </c>
      <c r="BR188" s="248" t="str">
        <f>IFERROR(BQ188/#REF!-1,"-")</f>
        <v>-</v>
      </c>
      <c r="BS188" s="35">
        <v>1209</v>
      </c>
      <c r="BT188" s="248" t="str">
        <f>IFERROR(BS188/#REF!-1,"-")</f>
        <v>-</v>
      </c>
      <c r="BU188" s="156">
        <v>205</v>
      </c>
      <c r="BV188" s="244" t="str">
        <f>IFERROR(BU188/#REF!-1,"-")</f>
        <v>-</v>
      </c>
      <c r="BW188" s="35">
        <v>240294</v>
      </c>
      <c r="BX188" s="248" t="str">
        <f>IFERROR(BW188/#REF!-1,"-")</f>
        <v>-</v>
      </c>
      <c r="BY188" s="35">
        <v>116196</v>
      </c>
      <c r="BZ188" s="248" t="str">
        <f>IFERROR(BY188/#REF!-1,"-")</f>
        <v>-</v>
      </c>
      <c r="CA188" s="35">
        <v>33218</v>
      </c>
      <c r="CB188" s="248" t="str">
        <f>IFERROR(CA188/#REF!-1,"-")</f>
        <v>-</v>
      </c>
      <c r="CC188" s="35">
        <v>28949</v>
      </c>
      <c r="CD188" s="248" t="str">
        <f>IFERROR(CC188/#REF!-1,"-")</f>
        <v>-</v>
      </c>
      <c r="CE188" s="35">
        <v>61112</v>
      </c>
      <c r="CF188" s="248" t="str">
        <f>IFERROR(CE188/#REF!-1,"-")</f>
        <v>-</v>
      </c>
      <c r="CG188" s="156">
        <v>1185</v>
      </c>
      <c r="CH188" s="244" t="str">
        <f>IFERROR(CG188/#REF!-1,"-")</f>
        <v>-</v>
      </c>
      <c r="CI188" s="35">
        <v>31095</v>
      </c>
      <c r="CJ188" s="248" t="str">
        <f>IFERROR(CI188/#REF!-1,"-")</f>
        <v>-</v>
      </c>
      <c r="CK188" s="35">
        <v>9402</v>
      </c>
      <c r="CL188" s="248" t="str">
        <f>IFERROR(CK188/#REF!-1,"-")</f>
        <v>-</v>
      </c>
      <c r="CM188" s="35">
        <v>13361</v>
      </c>
      <c r="CN188" s="248" t="str">
        <f>IFERROR(CM188/#REF!-1,"-")</f>
        <v>-</v>
      </c>
      <c r="CO188" s="35">
        <v>3505</v>
      </c>
      <c r="CP188" s="248" t="str">
        <f>IFERROR(CO188/#REF!-1,"-")</f>
        <v>-</v>
      </c>
      <c r="CQ188" s="35">
        <v>3270</v>
      </c>
      <c r="CR188" s="248" t="str">
        <f>IFERROR(CQ188/#REF!-1,"-")</f>
        <v>-</v>
      </c>
      <c r="CS188" s="156">
        <v>1389</v>
      </c>
      <c r="CT188" s="244" t="str">
        <f>IFERROR(CS188/#REF!-1,"-")</f>
        <v>-</v>
      </c>
      <c r="CU188" s="35">
        <v>20629</v>
      </c>
      <c r="CV188" s="248" t="str">
        <f>IFERROR(CU188/#REF!-1,"-")</f>
        <v>-</v>
      </c>
      <c r="CW188" s="35">
        <v>4324</v>
      </c>
      <c r="CX188" s="248" t="str">
        <f>IFERROR(CW188/#REF!-1,"-")</f>
        <v>-</v>
      </c>
      <c r="CY188" s="35">
        <v>3357</v>
      </c>
      <c r="CZ188" s="248" t="str">
        <f>IFERROR(CY188/#REF!-1,"-")</f>
        <v>-</v>
      </c>
      <c r="DA188" s="35">
        <v>2085</v>
      </c>
      <c r="DB188" s="248" t="str">
        <f>IFERROR(DA188/#REF!-1,"-")</f>
        <v>-</v>
      </c>
      <c r="DC188" s="35">
        <v>10662</v>
      </c>
      <c r="DD188" s="248" t="str">
        <f>IFERROR(DC188/#REF!-1,"-")</f>
        <v>-</v>
      </c>
      <c r="DE188" s="156">
        <v>228</v>
      </c>
      <c r="DF188" s="244" t="str">
        <f>IFERROR(DE188/#REF!-1,"-")</f>
        <v>-</v>
      </c>
      <c r="DG188" s="35">
        <v>178100</v>
      </c>
      <c r="DH188" s="248" t="str">
        <f>IFERROR(DG188/#REF!-1,"-")</f>
        <v>-</v>
      </c>
      <c r="DI188" s="35">
        <v>50534</v>
      </c>
      <c r="DJ188" s="248" t="str">
        <f>IFERROR(DI188/#REF!-1,"-")</f>
        <v>-</v>
      </c>
      <c r="DK188" s="35">
        <v>106158</v>
      </c>
      <c r="DL188" s="248" t="str">
        <f>IFERROR(DK188/#REF!-1,"-")</f>
        <v>-</v>
      </c>
      <c r="DM188" s="35">
        <v>7545</v>
      </c>
      <c r="DN188" s="248" t="str">
        <f>IFERROR(DM188/#REF!-1,"-")</f>
        <v>-</v>
      </c>
      <c r="DO188" s="35">
        <v>13444</v>
      </c>
      <c r="DP188" s="248" t="str">
        <f>IFERROR(DO188/#REF!-1,"-")</f>
        <v>-</v>
      </c>
      <c r="DQ188" s="156">
        <v>420</v>
      </c>
      <c r="DR188" s="244" t="str">
        <f>IFERROR(DQ188/#REF!-1,"-")</f>
        <v>-</v>
      </c>
      <c r="DS188" s="35">
        <v>45727</v>
      </c>
      <c r="DT188" s="248" t="str">
        <f>IFERROR(DS188/#REF!-1,"-")</f>
        <v>-</v>
      </c>
      <c r="DU188" s="35">
        <v>28966</v>
      </c>
      <c r="DV188" s="248" t="str">
        <f>IFERROR(DU188/#REF!-1,"-")</f>
        <v>-</v>
      </c>
      <c r="DW188" s="35">
        <v>19445</v>
      </c>
      <c r="DX188" s="248" t="str">
        <f>IFERROR(DW188/#REF!-1,"-")</f>
        <v>-</v>
      </c>
      <c r="DY188" s="35">
        <v>7380</v>
      </c>
      <c r="DZ188" s="248" t="str">
        <f>IFERROR(DY188/#REF!-1,"-")</f>
        <v>-</v>
      </c>
      <c r="EA188" s="35">
        <v>4194</v>
      </c>
      <c r="EB188" s="248" t="str">
        <f>IFERROR(EA188/#REF!-1,"-")</f>
        <v>-</v>
      </c>
      <c r="EC188" s="156">
        <v>368</v>
      </c>
      <c r="ED188" s="244" t="str">
        <f>IFERROR(EC188/#REF!-1,"-")</f>
        <v>-</v>
      </c>
    </row>
    <row r="189" spans="1:134" s="17" customFormat="1" ht="16.5" thickBot="1" x14ac:dyDescent="0.3">
      <c r="A189" s="242"/>
      <c r="B189" s="249">
        <v>2010</v>
      </c>
      <c r="C189" s="250">
        <f>SUM(C177:C188)</f>
        <v>10432046</v>
      </c>
      <c r="D189" s="254" t="str">
        <f>IFERROR(C189/#REF!-1,"-")</f>
        <v>-</v>
      </c>
      <c r="E189" s="250">
        <f>SUM(E177:E188)</f>
        <v>3969828</v>
      </c>
      <c r="F189" s="254" t="str">
        <f>IFERROR(E189/#REF!-1,"-")</f>
        <v>-</v>
      </c>
      <c r="G189" s="250">
        <f>SUM(G177:G188)</f>
        <v>2933321</v>
      </c>
      <c r="H189" s="254" t="str">
        <f>IFERROR(G189/#REF!-1,"-")</f>
        <v>-</v>
      </c>
      <c r="I189" s="250">
        <f>SUM(I177:I188)</f>
        <v>1511854</v>
      </c>
      <c r="J189" s="254" t="str">
        <f>IFERROR(I189/#REF!-1,"-")</f>
        <v>-</v>
      </c>
      <c r="K189" s="250">
        <f>SUM(K177:K188)</f>
        <v>1929531</v>
      </c>
      <c r="L189" s="254" t="str">
        <f>IFERROR(K189/#REF!-1,"-")</f>
        <v>-</v>
      </c>
      <c r="M189" s="255">
        <f>SUM(M177:M188)</f>
        <v>168982</v>
      </c>
      <c r="N189" s="256" t="str">
        <f>IFERROR(M189/#REF!-1,"-")</f>
        <v>-</v>
      </c>
      <c r="O189" s="250">
        <f>SUM(O177:O188)</f>
        <v>8723730</v>
      </c>
      <c r="P189" s="254" t="str">
        <f>IFERROR(O189/#REF!-1,"-")</f>
        <v>-</v>
      </c>
      <c r="Q189" s="250">
        <f>SUM(Q177:Q188)</f>
        <v>3236306</v>
      </c>
      <c r="R189" s="254" t="str">
        <f>IFERROR(Q189/#REF!-1,"-")</f>
        <v>-</v>
      </c>
      <c r="S189" s="250">
        <f>SUM(S177:S188)</f>
        <v>2500533</v>
      </c>
      <c r="T189" s="254" t="str">
        <f>IFERROR(S189/#REF!-1,"-")</f>
        <v>-</v>
      </c>
      <c r="U189" s="250">
        <f>SUM(U177:U188)</f>
        <v>1333261</v>
      </c>
      <c r="V189" s="254" t="str">
        <f>IFERROR(U189/#REF!-1,"-")</f>
        <v>-</v>
      </c>
      <c r="W189" s="250">
        <f>SUM(W177:W188)</f>
        <v>1552965</v>
      </c>
      <c r="X189" s="254" t="str">
        <f>IFERROR(W189/#REF!-1,"-")</f>
        <v>-</v>
      </c>
      <c r="Y189" s="255">
        <f>SUM(Y177:Y188)</f>
        <v>122218</v>
      </c>
      <c r="Z189" s="256" t="str">
        <f>IFERROR(Y189/#REF!-1,"-")</f>
        <v>-</v>
      </c>
      <c r="AA189" s="250">
        <f>SUM(AA177:AA188)</f>
        <v>1708317</v>
      </c>
      <c r="AB189" s="254" t="str">
        <f>IFERROR(AA189/#REF!-1,"-")</f>
        <v>-</v>
      </c>
      <c r="AC189" s="250">
        <f>SUM(AC177:AC188)</f>
        <v>733525</v>
      </c>
      <c r="AD189" s="254" t="str">
        <f>IFERROR(AC189/#REF!-1,"-")</f>
        <v>-</v>
      </c>
      <c r="AE189" s="250">
        <f>SUM(AE177:AE188)</f>
        <v>432789</v>
      </c>
      <c r="AF189" s="254" t="str">
        <f>IFERROR(AE189/#REF!-1,"-")</f>
        <v>-</v>
      </c>
      <c r="AG189" s="250">
        <f>SUM(AG177:AG188)</f>
        <v>178595</v>
      </c>
      <c r="AH189" s="254" t="str">
        <f>IFERROR(AG189/#REF!-1,"-")</f>
        <v>-</v>
      </c>
      <c r="AI189" s="250">
        <f>SUM(AI177:AI188)</f>
        <v>376567</v>
      </c>
      <c r="AJ189" s="254" t="str">
        <f>IFERROR(AI189/#REF!-1,"-")</f>
        <v>-</v>
      </c>
      <c r="AK189" s="255">
        <f>SUM(AK177:AK188)</f>
        <v>46766</v>
      </c>
      <c r="AL189" s="256" t="str">
        <f>IFERROR(AK189/#REF!-1,"-")</f>
        <v>-</v>
      </c>
      <c r="AM189" s="250">
        <f>SUM(AM177:AM188)</f>
        <v>2257676</v>
      </c>
      <c r="AN189" s="254" t="str">
        <f>IFERROR(AM189/#REF!-1,"-")</f>
        <v>-</v>
      </c>
      <c r="AO189" s="250">
        <f>SUM(AO177:AO188)</f>
        <v>556578</v>
      </c>
      <c r="AP189" s="254" t="str">
        <f>IFERROR(AO189/#REF!-1,"-")</f>
        <v>-</v>
      </c>
      <c r="AQ189" s="250">
        <f>SUM(AQ177:AQ188)</f>
        <v>703608</v>
      </c>
      <c r="AR189" s="254" t="str">
        <f>IFERROR(AQ189/#REF!-1,"-")</f>
        <v>-</v>
      </c>
      <c r="AS189" s="250">
        <f>SUM(AS177:AS188)</f>
        <v>654577</v>
      </c>
      <c r="AT189" s="254" t="str">
        <f>IFERROR(AS189/#REF!-1,"-")</f>
        <v>-</v>
      </c>
      <c r="AU189" s="250">
        <f>SUM(AU177:AU188)</f>
        <v>280256</v>
      </c>
      <c r="AV189" s="254" t="str">
        <f>IFERROR(AU189/#REF!-1,"-")</f>
        <v>-</v>
      </c>
      <c r="AW189" s="255">
        <f>SUM(AW177:AW188)</f>
        <v>63296</v>
      </c>
      <c r="AX189" s="256" t="str">
        <f>IFERROR(AW189/#REF!-1,"-")</f>
        <v>-</v>
      </c>
      <c r="AY189" s="250">
        <f>SUM(AY177:AY188)</f>
        <v>273658</v>
      </c>
      <c r="AZ189" s="254" t="str">
        <f>IFERROR(AY189/#REF!-1,"-")</f>
        <v>-</v>
      </c>
      <c r="BA189" s="250">
        <f>SUM(BA177:BA188)</f>
        <v>152173</v>
      </c>
      <c r="BB189" s="254" t="str">
        <f>IFERROR(BA189/#REF!-1,"-")</f>
        <v>-</v>
      </c>
      <c r="BC189" s="250">
        <f>SUM(BC177:BC188)</f>
        <v>74157</v>
      </c>
      <c r="BD189" s="254" t="str">
        <f>IFERROR(BC189/#REF!-1,"-")</f>
        <v>-</v>
      </c>
      <c r="BE189" s="250">
        <f>SUM(BE177:BE188)</f>
        <v>13606</v>
      </c>
      <c r="BF189" s="254" t="str">
        <f>IFERROR(BE189/#REF!-1,"-")</f>
        <v>-</v>
      </c>
      <c r="BG189" s="250">
        <f>SUM(BG177:BG188)</f>
        <v>28653</v>
      </c>
      <c r="BH189" s="254" t="str">
        <f>IFERROR(BG189/#REF!-1,"-")</f>
        <v>-</v>
      </c>
      <c r="BI189" s="255">
        <f>SUM(BI177:BI188)</f>
        <v>5169</v>
      </c>
      <c r="BJ189" s="256" t="str">
        <f>IFERROR(BI189/#REF!-1,"-")</f>
        <v>-</v>
      </c>
      <c r="BK189" s="250">
        <f>SUM(BK177:BK188)</f>
        <v>204439</v>
      </c>
      <c r="BL189" s="254" t="str">
        <f>IFERROR(BK189/#REF!-1,"-")</f>
        <v>-</v>
      </c>
      <c r="BM189" s="250">
        <f>SUM(BM177:BM188)</f>
        <v>105891</v>
      </c>
      <c r="BN189" s="254" t="str">
        <f>IFERROR(BM189/#REF!-1,"-")</f>
        <v>-</v>
      </c>
      <c r="BO189" s="250">
        <f>SUM(BO177:BO188)</f>
        <v>27607</v>
      </c>
      <c r="BP189" s="254" t="str">
        <f>IFERROR(BO189/#REF!-1,"-")</f>
        <v>-</v>
      </c>
      <c r="BQ189" s="250">
        <f>SUM(BQ177:BQ188)</f>
        <v>49996</v>
      </c>
      <c r="BR189" s="254" t="str">
        <f>IFERROR(BQ189/#REF!-1,"-")</f>
        <v>-</v>
      </c>
      <c r="BS189" s="250">
        <f>SUM(BS177:BS188)</f>
        <v>21842</v>
      </c>
      <c r="BT189" s="254" t="str">
        <f>IFERROR(BS189/#REF!-1,"-")</f>
        <v>-</v>
      </c>
      <c r="BU189" s="255">
        <f>SUM(BU177:BU188)</f>
        <v>3332</v>
      </c>
      <c r="BV189" s="256" t="str">
        <f>IFERROR(BU189/#REF!-1,"-")</f>
        <v>-</v>
      </c>
      <c r="BW189" s="250">
        <f>SUM(BW177:BW188)</f>
        <v>3077205</v>
      </c>
      <c r="BX189" s="254" t="str">
        <f>IFERROR(BW189/#REF!-1,"-")</f>
        <v>-</v>
      </c>
      <c r="BY189" s="250">
        <f>SUM(BY177:BY188)</f>
        <v>1433115</v>
      </c>
      <c r="BZ189" s="254" t="str">
        <f>IFERROR(BY189/#REF!-1,"-")</f>
        <v>-</v>
      </c>
      <c r="CA189" s="250">
        <f>SUM(CA177:CA188)</f>
        <v>490917</v>
      </c>
      <c r="CB189" s="254" t="str">
        <f>IFERROR(CA189/#REF!-1,"-")</f>
        <v>-</v>
      </c>
      <c r="CC189" s="250">
        <f>SUM(CC177:CC188)</f>
        <v>323936</v>
      </c>
      <c r="CD189" s="254" t="str">
        <f>IFERROR(CC189/#REF!-1,"-")</f>
        <v>-</v>
      </c>
      <c r="CE189" s="250">
        <f>SUM(CE177:CE188)</f>
        <v>807050</v>
      </c>
      <c r="CF189" s="254" t="str">
        <f>IFERROR(CE189/#REF!-1,"-")</f>
        <v>-</v>
      </c>
      <c r="CG189" s="255">
        <f>SUM(CG177:CG188)</f>
        <v>21397</v>
      </c>
      <c r="CH189" s="256" t="str">
        <f>IFERROR(CG189/#REF!-1,"-")</f>
        <v>-</v>
      </c>
      <c r="CI189" s="250">
        <f>SUM(CI177:CI188)</f>
        <v>383339</v>
      </c>
      <c r="CJ189" s="254" t="str">
        <f>IFERROR(CI189/#REF!-1,"-")</f>
        <v>-</v>
      </c>
      <c r="CK189" s="250">
        <f>SUM(CK177:CK188)</f>
        <v>117390</v>
      </c>
      <c r="CL189" s="254" t="str">
        <f>IFERROR(CK189/#REF!-1,"-")</f>
        <v>-</v>
      </c>
      <c r="CM189" s="250">
        <f>SUM(CM177:CM188)</f>
        <v>166524</v>
      </c>
      <c r="CN189" s="254" t="str">
        <f>IFERROR(CM189/#REF!-1,"-")</f>
        <v>-</v>
      </c>
      <c r="CO189" s="250">
        <f>SUM(CO177:CO188)</f>
        <v>36449</v>
      </c>
      <c r="CP189" s="254" t="str">
        <f>IFERROR(CO189/#REF!-1,"-")</f>
        <v>-</v>
      </c>
      <c r="CQ189" s="250">
        <f>SUM(CQ177:CQ188)</f>
        <v>48633</v>
      </c>
      <c r="CR189" s="254" t="str">
        <f>IFERROR(CQ189/#REF!-1,"-")</f>
        <v>-</v>
      </c>
      <c r="CS189" s="255">
        <f>SUM(CS177:CS188)</f>
        <v>14425</v>
      </c>
      <c r="CT189" s="256" t="str">
        <f>IFERROR(CS189/#REF!-1,"-")</f>
        <v>-</v>
      </c>
      <c r="CU189" s="250">
        <f>SUM(CU177:CU188)</f>
        <v>352542</v>
      </c>
      <c r="CV189" s="254" t="str">
        <f>IFERROR(CU189/#REF!-1,"-")</f>
        <v>-</v>
      </c>
      <c r="CW189" s="250">
        <f>SUM(CW177:CW188)</f>
        <v>74988</v>
      </c>
      <c r="CX189" s="254" t="str">
        <f>IFERROR(CW189/#REF!-1,"-")</f>
        <v>-</v>
      </c>
      <c r="CY189" s="250">
        <f>SUM(CY177:CY188)</f>
        <v>61456</v>
      </c>
      <c r="CZ189" s="254" t="str">
        <f>IFERROR(CY189/#REF!-1,"-")</f>
        <v>-</v>
      </c>
      <c r="DA189" s="250">
        <f>SUM(DA177:DA188)</f>
        <v>30040</v>
      </c>
      <c r="DB189" s="254" t="str">
        <f>IFERROR(DA189/#REF!-1,"-")</f>
        <v>-</v>
      </c>
      <c r="DC189" s="250">
        <f>SUM(DC177:DC188)</f>
        <v>184870</v>
      </c>
      <c r="DD189" s="254" t="str">
        <f>IFERROR(DC189/#REF!-1,"-")</f>
        <v>-</v>
      </c>
      <c r="DE189" s="255">
        <f>SUM(DE177:DE188)</f>
        <v>1564</v>
      </c>
      <c r="DF189" s="256" t="str">
        <f>IFERROR(DE189/#REF!-1,"-")</f>
        <v>-</v>
      </c>
      <c r="DG189" s="250">
        <f>SUM(DG177:DG188)</f>
        <v>1181395</v>
      </c>
      <c r="DH189" s="254" t="str">
        <f>IFERROR(DG189/#REF!-1,"-")</f>
        <v>-</v>
      </c>
      <c r="DI189" s="250">
        <f>SUM(DI177:DI188)</f>
        <v>327517</v>
      </c>
      <c r="DJ189" s="254" t="str">
        <f>IFERROR(DI189/#REF!-1,"-")</f>
        <v>-</v>
      </c>
      <c r="DK189" s="250">
        <f>SUM(DK177:DK188)</f>
        <v>692073</v>
      </c>
      <c r="DL189" s="254" t="str">
        <f>IFERROR(DK189/#REF!-1,"-")</f>
        <v>-</v>
      </c>
      <c r="DM189" s="250">
        <f>SUM(DM177:DM188)</f>
        <v>65175</v>
      </c>
      <c r="DN189" s="254" t="str">
        <f>IFERROR(DM189/#REF!-1,"-")</f>
        <v>-</v>
      </c>
      <c r="DO189" s="250">
        <f>SUM(DO177:DO188)</f>
        <v>94411</v>
      </c>
      <c r="DP189" s="254" t="str">
        <f>IFERROR(DO189/#REF!-1,"-")</f>
        <v>-</v>
      </c>
      <c r="DQ189" s="255">
        <f>SUM(DQ177:DQ188)</f>
        <v>2511</v>
      </c>
      <c r="DR189" s="256" t="str">
        <f>IFERROR(DQ189/#REF!-1,"-")</f>
        <v>-</v>
      </c>
      <c r="DS189" s="250">
        <f>SUM(DS177:DS188)</f>
        <v>607991</v>
      </c>
      <c r="DT189" s="254" t="str">
        <f>IFERROR(DS189/#REF!-1,"-")</f>
        <v>-</v>
      </c>
      <c r="DU189" s="250">
        <f>SUM(DU177:DU188)</f>
        <v>370318</v>
      </c>
      <c r="DV189" s="254" t="str">
        <f>IFERROR(DU189/#REF!-1,"-")</f>
        <v>-</v>
      </c>
      <c r="DW189" s="250">
        <f>SUM(DW177:DW188)</f>
        <v>243187</v>
      </c>
      <c r="DX189" s="254" t="str">
        <f>IFERROR(DW189/#REF!-1,"-")</f>
        <v>-</v>
      </c>
      <c r="DY189" s="250">
        <f>SUM(DY177:DY188)</f>
        <v>101308</v>
      </c>
      <c r="DZ189" s="254" t="str">
        <f>IFERROR(DY189/#REF!-1,"-")</f>
        <v>-</v>
      </c>
      <c r="EA189" s="250">
        <f>SUM(EA177:EA188)</f>
        <v>67713</v>
      </c>
      <c r="EB189" s="254" t="str">
        <f>IFERROR(EA189/#REF!-1,"-")</f>
        <v>-</v>
      </c>
      <c r="EC189" s="255">
        <f>SUM(EC177:EC188)</f>
        <v>8892</v>
      </c>
      <c r="ED189" s="256" t="str">
        <f>IFERROR(EC189/#REF!-1,"-")</f>
        <v>-</v>
      </c>
    </row>
    <row r="190" spans="1:134" s="17" customFormat="1" ht="6" customHeight="1" thickTop="1" x14ac:dyDescent="0.25">
      <c r="B190" s="34"/>
      <c r="C190" s="257"/>
      <c r="D190" s="258"/>
      <c r="E190" s="257"/>
      <c r="F190" s="258"/>
      <c r="G190" s="257"/>
      <c r="H190" s="258"/>
    </row>
    <row r="191" spans="1:134" s="17" customFormat="1" x14ac:dyDescent="0.25">
      <c r="B191" s="259" t="s">
        <v>85</v>
      </c>
      <c r="C191" s="259"/>
      <c r="D191" s="259"/>
      <c r="E191" s="259"/>
      <c r="F191" s="259"/>
    </row>
    <row r="192" spans="1:134" s="17" customFormat="1" x14ac:dyDescent="0.25">
      <c r="B192" s="34"/>
      <c r="C192" s="257"/>
      <c r="D192" s="258"/>
      <c r="E192" s="257"/>
      <c r="F192" s="258"/>
      <c r="G192" s="257"/>
      <c r="H192" s="258"/>
    </row>
    <row r="193" spans="2:8" s="17" customFormat="1" x14ac:dyDescent="0.25">
      <c r="B193" s="34"/>
      <c r="C193" s="257"/>
      <c r="D193" s="258"/>
      <c r="E193" s="257"/>
      <c r="F193" s="258"/>
      <c r="G193" s="257"/>
      <c r="H193" s="258"/>
    </row>
    <row r="194" spans="2:8" s="17" customFormat="1" x14ac:dyDescent="0.25">
      <c r="B194" s="34"/>
      <c r="C194" s="257"/>
      <c r="D194" s="258"/>
      <c r="E194" s="257"/>
      <c r="F194" s="258"/>
      <c r="G194" s="257"/>
      <c r="H194" s="258"/>
    </row>
    <row r="195" spans="2:8" s="17" customFormat="1" x14ac:dyDescent="0.25">
      <c r="B195" s="34"/>
      <c r="C195" s="257"/>
      <c r="D195" s="258"/>
      <c r="E195" s="257"/>
      <c r="F195" s="258"/>
      <c r="G195" s="257"/>
      <c r="H195" s="258"/>
    </row>
    <row r="196" spans="2:8" s="17" customFormat="1" x14ac:dyDescent="0.25">
      <c r="B196" s="34"/>
      <c r="C196" s="257"/>
      <c r="D196" s="258"/>
      <c r="E196" s="257"/>
      <c r="F196" s="258"/>
      <c r="G196" s="257"/>
      <c r="H196" s="258"/>
    </row>
    <row r="197" spans="2:8" s="17" customFormat="1" x14ac:dyDescent="0.25">
      <c r="B197" s="34"/>
      <c r="C197" s="257"/>
      <c r="D197" s="258"/>
      <c r="E197" s="257"/>
      <c r="F197" s="258"/>
      <c r="G197" s="257"/>
      <c r="H197" s="258"/>
    </row>
    <row r="198" spans="2:8" s="17" customFormat="1" x14ac:dyDescent="0.25">
      <c r="B198" s="34"/>
      <c r="C198" s="257"/>
      <c r="D198" s="258"/>
      <c r="E198" s="257"/>
      <c r="F198" s="258"/>
      <c r="G198" s="257"/>
      <c r="H198" s="258"/>
    </row>
    <row r="199" spans="2:8" s="17" customFormat="1" x14ac:dyDescent="0.25">
      <c r="B199" s="34"/>
      <c r="C199" s="257"/>
      <c r="D199" s="258"/>
      <c r="E199" s="257"/>
      <c r="F199" s="258"/>
      <c r="G199" s="257"/>
      <c r="H199" s="258"/>
    </row>
    <row r="200" spans="2:8" s="17" customFormat="1" x14ac:dyDescent="0.25">
      <c r="B200" s="34"/>
      <c r="C200" s="257"/>
      <c r="D200" s="258"/>
      <c r="E200" s="257"/>
      <c r="F200" s="258"/>
      <c r="G200" s="257"/>
      <c r="H200" s="258"/>
    </row>
    <row r="201" spans="2:8" s="17" customFormat="1" x14ac:dyDescent="0.25">
      <c r="B201" s="34"/>
      <c r="C201" s="257"/>
      <c r="D201" s="258"/>
      <c r="E201" s="257"/>
      <c r="F201" s="258"/>
      <c r="G201" s="257"/>
      <c r="H201" s="258"/>
    </row>
    <row r="202" spans="2:8" s="17" customFormat="1" ht="15.75" x14ac:dyDescent="0.25">
      <c r="B202" s="260"/>
      <c r="C202" s="261"/>
      <c r="D202" s="262"/>
      <c r="E202" s="261"/>
      <c r="F202" s="262"/>
      <c r="G202" s="261"/>
      <c r="H202" s="262"/>
    </row>
    <row r="203" spans="2:8" x14ac:dyDescent="0.25">
      <c r="B203" s="263"/>
      <c r="C203" s="264"/>
      <c r="D203" s="258"/>
      <c r="E203" s="264"/>
      <c r="F203" s="258"/>
      <c r="G203" s="264"/>
      <c r="H203" s="258"/>
    </row>
    <row r="204" spans="2:8" x14ac:dyDescent="0.25">
      <c r="B204" s="263"/>
      <c r="C204" s="264"/>
      <c r="D204" s="258"/>
      <c r="E204" s="264"/>
      <c r="F204" s="258"/>
      <c r="G204" s="264"/>
      <c r="H204" s="258"/>
    </row>
    <row r="205" spans="2:8" x14ac:dyDescent="0.25">
      <c r="B205" s="263"/>
      <c r="C205" s="264"/>
      <c r="D205" s="258"/>
      <c r="E205" s="264"/>
      <c r="F205" s="258"/>
      <c r="G205" s="264"/>
      <c r="H205" s="258"/>
    </row>
    <row r="206" spans="2:8" x14ac:dyDescent="0.25">
      <c r="B206" s="263"/>
      <c r="C206" s="264"/>
      <c r="D206" s="258"/>
      <c r="E206" s="264"/>
      <c r="F206" s="258"/>
      <c r="G206" s="264"/>
      <c r="H206" s="258"/>
    </row>
    <row r="207" spans="2:8" x14ac:dyDescent="0.25">
      <c r="B207" s="263"/>
      <c r="C207" s="264"/>
      <c r="D207" s="258"/>
      <c r="E207" s="264"/>
      <c r="F207" s="258"/>
      <c r="G207" s="264"/>
      <c r="H207" s="258"/>
    </row>
    <row r="208" spans="2:8" x14ac:dyDescent="0.25">
      <c r="B208" s="263"/>
      <c r="C208" s="264"/>
      <c r="D208" s="258"/>
      <c r="E208" s="264"/>
      <c r="F208" s="258"/>
      <c r="G208" s="264"/>
      <c r="H208" s="258"/>
    </row>
    <row r="209" spans="2:8" x14ac:dyDescent="0.25">
      <c r="B209" s="263"/>
      <c r="C209" s="264"/>
      <c r="D209" s="258"/>
      <c r="E209" s="264"/>
      <c r="F209" s="258"/>
      <c r="G209" s="264"/>
      <c r="H209" s="258"/>
    </row>
    <row r="210" spans="2:8" x14ac:dyDescent="0.25">
      <c r="B210" s="263"/>
      <c r="C210" s="264"/>
      <c r="D210" s="258"/>
      <c r="E210" s="264"/>
      <c r="F210" s="258"/>
      <c r="G210" s="264"/>
      <c r="H210" s="258"/>
    </row>
    <row r="211" spans="2:8" x14ac:dyDescent="0.25">
      <c r="B211" s="263"/>
      <c r="C211" s="264"/>
      <c r="D211" s="258"/>
      <c r="E211" s="264"/>
      <c r="F211" s="258"/>
      <c r="G211" s="264"/>
      <c r="H211" s="258"/>
    </row>
    <row r="212" spans="2:8" x14ac:dyDescent="0.25">
      <c r="B212" s="263"/>
      <c r="C212" s="264"/>
      <c r="D212" s="258"/>
      <c r="E212" s="264"/>
      <c r="F212" s="258"/>
      <c r="G212" s="264"/>
      <c r="H212" s="258"/>
    </row>
    <row r="213" spans="2:8" x14ac:dyDescent="0.25">
      <c r="B213" s="263"/>
      <c r="C213" s="264"/>
      <c r="D213" s="258"/>
      <c r="E213" s="264"/>
      <c r="F213" s="258"/>
      <c r="G213" s="264"/>
      <c r="H213" s="258"/>
    </row>
    <row r="214" spans="2:8" x14ac:dyDescent="0.25">
      <c r="B214" s="263"/>
      <c r="C214" s="264"/>
      <c r="D214" s="258"/>
      <c r="E214" s="264"/>
      <c r="F214" s="258"/>
      <c r="G214" s="264"/>
      <c r="H214" s="258"/>
    </row>
    <row r="215" spans="2:8" ht="15.75" x14ac:dyDescent="0.25">
      <c r="B215" s="260"/>
      <c r="C215" s="261"/>
      <c r="D215" s="262"/>
      <c r="E215" s="261"/>
      <c r="F215" s="262"/>
      <c r="G215" s="261"/>
      <c r="H215" s="262"/>
    </row>
    <row r="216" spans="2:8" x14ac:dyDescent="0.25">
      <c r="B216" s="263"/>
      <c r="C216" s="264"/>
      <c r="D216" s="258"/>
      <c r="E216" s="264"/>
      <c r="F216" s="258"/>
      <c r="G216" s="264"/>
      <c r="H216" s="258"/>
    </row>
    <row r="217" spans="2:8" x14ac:dyDescent="0.25">
      <c r="B217" s="263"/>
      <c r="C217" s="264"/>
      <c r="D217" s="258"/>
      <c r="E217" s="264"/>
      <c r="F217" s="258"/>
      <c r="G217" s="264"/>
      <c r="H217" s="258"/>
    </row>
    <row r="218" spans="2:8" x14ac:dyDescent="0.25">
      <c r="B218" s="263"/>
      <c r="C218" s="264"/>
      <c r="D218" s="258"/>
      <c r="E218" s="264"/>
      <c r="F218" s="258"/>
      <c r="G218" s="264"/>
      <c r="H218" s="258"/>
    </row>
    <row r="219" spans="2:8" x14ac:dyDescent="0.25">
      <c r="B219" s="263"/>
      <c r="C219" s="264"/>
      <c r="D219" s="258"/>
      <c r="E219" s="264"/>
      <c r="F219" s="258"/>
      <c r="G219" s="264"/>
      <c r="H219" s="258"/>
    </row>
    <row r="220" spans="2:8" x14ac:dyDescent="0.25">
      <c r="B220" s="263"/>
      <c r="C220" s="264"/>
      <c r="D220" s="258"/>
      <c r="E220" s="264"/>
      <c r="F220" s="258"/>
      <c r="G220" s="264"/>
      <c r="H220" s="258"/>
    </row>
    <row r="221" spans="2:8" x14ac:dyDescent="0.25">
      <c r="B221" s="263"/>
      <c r="C221" s="264"/>
      <c r="D221" s="258"/>
      <c r="E221" s="264"/>
      <c r="F221" s="258"/>
      <c r="G221" s="264"/>
      <c r="H221" s="258"/>
    </row>
    <row r="222" spans="2:8" x14ac:dyDescent="0.25">
      <c r="B222" s="263"/>
      <c r="C222" s="264"/>
      <c r="D222" s="258"/>
      <c r="E222" s="264"/>
      <c r="F222" s="258"/>
      <c r="G222" s="264"/>
      <c r="H222" s="258"/>
    </row>
    <row r="223" spans="2:8" x14ac:dyDescent="0.25">
      <c r="B223" s="263"/>
      <c r="C223" s="264"/>
      <c r="D223" s="258"/>
      <c r="E223" s="264"/>
      <c r="F223" s="258"/>
      <c r="G223" s="264"/>
      <c r="H223" s="258"/>
    </row>
    <row r="224" spans="2:8" x14ac:dyDescent="0.25">
      <c r="B224" s="263"/>
      <c r="C224" s="264"/>
      <c r="D224" s="258"/>
      <c r="E224" s="264"/>
      <c r="F224" s="258"/>
      <c r="G224" s="264"/>
      <c r="H224" s="258"/>
    </row>
    <row r="225" spans="2:8" x14ac:dyDescent="0.25">
      <c r="B225" s="263"/>
      <c r="C225" s="264"/>
      <c r="D225" s="258"/>
      <c r="E225" s="264"/>
      <c r="F225" s="258"/>
      <c r="G225" s="264"/>
      <c r="H225" s="258"/>
    </row>
    <row r="226" spans="2:8" x14ac:dyDescent="0.25">
      <c r="B226" s="263"/>
      <c r="C226" s="264"/>
      <c r="D226" s="258"/>
      <c r="E226" s="264"/>
      <c r="F226" s="258"/>
      <c r="G226" s="264"/>
      <c r="H226" s="258"/>
    </row>
    <row r="227" spans="2:8" x14ac:dyDescent="0.25">
      <c r="B227" s="263"/>
      <c r="C227" s="264"/>
      <c r="D227" s="258"/>
      <c r="E227" s="264"/>
      <c r="F227" s="258"/>
      <c r="G227" s="264"/>
      <c r="H227" s="258"/>
    </row>
    <row r="228" spans="2:8" ht="15.75" x14ac:dyDescent="0.25">
      <c r="B228" s="260"/>
      <c r="C228" s="261"/>
      <c r="D228" s="262"/>
      <c r="E228" s="261"/>
      <c r="F228" s="262"/>
      <c r="G228" s="261"/>
      <c r="H228" s="262"/>
    </row>
    <row r="229" spans="2:8" x14ac:dyDescent="0.25">
      <c r="B229" s="263"/>
      <c r="C229" s="264"/>
      <c r="D229" s="258"/>
      <c r="E229" s="264"/>
      <c r="F229" s="258"/>
      <c r="G229" s="264"/>
      <c r="H229" s="258"/>
    </row>
    <row r="230" spans="2:8" x14ac:dyDescent="0.25">
      <c r="B230" s="263"/>
      <c r="C230" s="264"/>
      <c r="D230" s="258"/>
      <c r="E230" s="264"/>
      <c r="F230" s="258"/>
      <c r="G230" s="264"/>
      <c r="H230" s="258"/>
    </row>
    <row r="231" spans="2:8" x14ac:dyDescent="0.25">
      <c r="B231" s="263"/>
      <c r="C231" s="264"/>
      <c r="D231" s="258"/>
      <c r="E231" s="264"/>
      <c r="F231" s="258"/>
      <c r="G231" s="264"/>
      <c r="H231" s="258"/>
    </row>
    <row r="232" spans="2:8" x14ac:dyDescent="0.25">
      <c r="B232" s="263"/>
      <c r="C232" s="264"/>
      <c r="D232" s="258"/>
      <c r="E232" s="264"/>
      <c r="F232" s="258"/>
      <c r="G232" s="264"/>
      <c r="H232" s="258"/>
    </row>
    <row r="233" spans="2:8" x14ac:dyDescent="0.25">
      <c r="B233" s="263"/>
      <c r="C233" s="264"/>
      <c r="D233" s="258"/>
      <c r="E233" s="264"/>
      <c r="F233" s="258"/>
      <c r="G233" s="264"/>
      <c r="H233" s="258"/>
    </row>
    <row r="234" spans="2:8" x14ac:dyDescent="0.25">
      <c r="B234" s="263"/>
      <c r="C234" s="264"/>
      <c r="D234" s="258"/>
      <c r="E234" s="264"/>
      <c r="F234" s="258"/>
      <c r="G234" s="264"/>
      <c r="H234" s="258"/>
    </row>
    <row r="235" spans="2:8" x14ac:dyDescent="0.25">
      <c r="B235" s="263"/>
      <c r="C235" s="264"/>
      <c r="D235" s="258"/>
      <c r="E235" s="264"/>
      <c r="F235" s="258"/>
      <c r="G235" s="264"/>
      <c r="H235" s="258"/>
    </row>
    <row r="236" spans="2:8" x14ac:dyDescent="0.25">
      <c r="B236" s="263"/>
      <c r="C236" s="264"/>
      <c r="D236" s="258"/>
      <c r="E236" s="264"/>
      <c r="F236" s="258"/>
      <c r="G236" s="264"/>
      <c r="H236" s="258"/>
    </row>
    <row r="237" spans="2:8" x14ac:dyDescent="0.25">
      <c r="B237" s="263"/>
      <c r="C237" s="264"/>
      <c r="D237" s="258"/>
      <c r="E237" s="264"/>
      <c r="F237" s="258"/>
      <c r="G237" s="264"/>
      <c r="H237" s="258"/>
    </row>
    <row r="238" spans="2:8" x14ac:dyDescent="0.25">
      <c r="B238" s="263"/>
      <c r="C238" s="264"/>
      <c r="D238" s="258"/>
      <c r="E238" s="264"/>
      <c r="F238" s="258"/>
      <c r="G238" s="264"/>
      <c r="H238" s="258"/>
    </row>
    <row r="239" spans="2:8" x14ac:dyDescent="0.25">
      <c r="B239" s="263"/>
      <c r="C239" s="264"/>
      <c r="D239" s="258"/>
      <c r="E239" s="264"/>
      <c r="F239" s="258"/>
      <c r="G239" s="264"/>
      <c r="H239" s="258"/>
    </row>
    <row r="240" spans="2:8" x14ac:dyDescent="0.25">
      <c r="B240" s="263"/>
      <c r="C240" s="264"/>
      <c r="D240" s="258"/>
      <c r="E240" s="264"/>
      <c r="F240" s="258"/>
      <c r="G240" s="264"/>
      <c r="H240" s="258"/>
    </row>
    <row r="241" spans="2:8" ht="15.75" x14ac:dyDescent="0.25">
      <c r="B241" s="260"/>
      <c r="C241" s="261"/>
      <c r="D241" s="262"/>
      <c r="E241" s="261"/>
      <c r="F241" s="262"/>
      <c r="G241" s="261"/>
      <c r="H241" s="262"/>
    </row>
    <row r="242" spans="2:8" x14ac:dyDescent="0.25">
      <c r="B242" s="263"/>
      <c r="C242" s="264"/>
      <c r="D242" s="258"/>
      <c r="E242" s="264"/>
      <c r="F242" s="258"/>
      <c r="G242" s="264"/>
      <c r="H242" s="258"/>
    </row>
    <row r="243" spans="2:8" x14ac:dyDescent="0.25">
      <c r="B243" s="263"/>
      <c r="C243" s="264"/>
      <c r="D243" s="258"/>
      <c r="E243" s="264"/>
      <c r="F243" s="258"/>
      <c r="G243" s="264"/>
      <c r="H243" s="258"/>
    </row>
    <row r="244" spans="2:8" x14ac:dyDescent="0.25">
      <c r="B244" s="263"/>
      <c r="C244" s="264"/>
      <c r="D244" s="258"/>
      <c r="E244" s="264"/>
      <c r="F244" s="258"/>
      <c r="G244" s="264"/>
      <c r="H244" s="258"/>
    </row>
    <row r="245" spans="2:8" x14ac:dyDescent="0.25">
      <c r="B245" s="263"/>
      <c r="C245" s="264"/>
      <c r="D245" s="258"/>
      <c r="E245" s="264"/>
      <c r="F245" s="258"/>
      <c r="G245" s="264"/>
      <c r="H245" s="258"/>
    </row>
    <row r="246" spans="2:8" x14ac:dyDescent="0.25">
      <c r="B246" s="263"/>
      <c r="C246" s="264"/>
      <c r="D246" s="258"/>
      <c r="E246" s="264"/>
      <c r="F246" s="258"/>
      <c r="G246" s="264"/>
      <c r="H246" s="258"/>
    </row>
    <row r="247" spans="2:8" x14ac:dyDescent="0.25">
      <c r="B247" s="263"/>
      <c r="C247" s="264"/>
      <c r="D247" s="258"/>
      <c r="E247" s="264"/>
      <c r="F247" s="258"/>
      <c r="G247" s="264"/>
      <c r="H247" s="258"/>
    </row>
    <row r="248" spans="2:8" x14ac:dyDescent="0.25">
      <c r="B248" s="263"/>
      <c r="C248" s="264"/>
      <c r="D248" s="258"/>
      <c r="E248" s="264"/>
      <c r="F248" s="258"/>
      <c r="G248" s="264"/>
      <c r="H248" s="258"/>
    </row>
    <row r="249" spans="2:8" x14ac:dyDescent="0.25">
      <c r="B249" s="263"/>
      <c r="C249" s="264"/>
      <c r="D249" s="258"/>
      <c r="E249" s="264"/>
      <c r="F249" s="258"/>
      <c r="G249" s="264"/>
      <c r="H249" s="258"/>
    </row>
    <row r="250" spans="2:8" x14ac:dyDescent="0.25">
      <c r="B250" s="263"/>
      <c r="C250" s="264"/>
      <c r="D250" s="258"/>
      <c r="E250" s="264"/>
      <c r="F250" s="258"/>
      <c r="G250" s="264"/>
      <c r="H250" s="258"/>
    </row>
    <row r="251" spans="2:8" x14ac:dyDescent="0.25">
      <c r="B251" s="263"/>
      <c r="C251" s="264"/>
      <c r="D251" s="258"/>
      <c r="E251" s="264"/>
      <c r="F251" s="258"/>
      <c r="G251" s="264"/>
      <c r="H251" s="258"/>
    </row>
    <row r="252" spans="2:8" x14ac:dyDescent="0.25">
      <c r="B252" s="263"/>
      <c r="C252" s="264"/>
      <c r="D252" s="258"/>
      <c r="E252" s="264"/>
      <c r="F252" s="258"/>
      <c r="G252" s="264"/>
      <c r="H252" s="258"/>
    </row>
    <row r="253" spans="2:8" x14ac:dyDescent="0.25">
      <c r="B253" s="263"/>
      <c r="C253" s="264"/>
      <c r="D253" s="258"/>
      <c r="E253" s="264"/>
      <c r="F253" s="258"/>
      <c r="G253" s="264"/>
      <c r="H253" s="258"/>
    </row>
    <row r="254" spans="2:8" ht="15.75" x14ac:dyDescent="0.25">
      <c r="B254" s="260"/>
      <c r="C254" s="261"/>
      <c r="D254" s="262"/>
      <c r="E254" s="261"/>
      <c r="F254" s="262"/>
      <c r="G254" s="261"/>
      <c r="H254" s="262"/>
    </row>
    <row r="255" spans="2:8" x14ac:dyDescent="0.25">
      <c r="B255" s="263"/>
      <c r="C255" s="264"/>
      <c r="D255" s="258"/>
      <c r="E255" s="264"/>
      <c r="F255" s="258"/>
      <c r="G255" s="264"/>
      <c r="H255" s="258"/>
    </row>
    <row r="256" spans="2:8" x14ac:dyDescent="0.25">
      <c r="B256" s="263"/>
      <c r="C256" s="264"/>
      <c r="D256" s="258"/>
      <c r="E256" s="264"/>
      <c r="F256" s="258"/>
      <c r="G256" s="264"/>
      <c r="H256" s="258"/>
    </row>
    <row r="257" spans="2:8" x14ac:dyDescent="0.25">
      <c r="B257" s="263"/>
      <c r="C257" s="264"/>
      <c r="D257" s="258"/>
      <c r="E257" s="264"/>
      <c r="F257" s="258"/>
      <c r="G257" s="264"/>
      <c r="H257" s="258"/>
    </row>
    <row r="258" spans="2:8" x14ac:dyDescent="0.25">
      <c r="B258" s="263"/>
      <c r="C258" s="264"/>
      <c r="D258" s="258"/>
      <c r="E258" s="264"/>
      <c r="F258" s="258"/>
      <c r="G258" s="264"/>
      <c r="H258" s="258"/>
    </row>
    <row r="259" spans="2:8" x14ac:dyDescent="0.25">
      <c r="B259" s="263"/>
      <c r="C259" s="264"/>
      <c r="D259" s="258"/>
      <c r="E259" s="264"/>
      <c r="F259" s="258"/>
      <c r="G259" s="264"/>
      <c r="H259" s="258"/>
    </row>
    <row r="260" spans="2:8" x14ac:dyDescent="0.25">
      <c r="B260" s="263"/>
      <c r="C260" s="264"/>
      <c r="D260" s="258"/>
      <c r="E260" s="264"/>
      <c r="F260" s="258"/>
      <c r="G260" s="264"/>
      <c r="H260" s="258"/>
    </row>
    <row r="261" spans="2:8" x14ac:dyDescent="0.25">
      <c r="B261" s="263"/>
      <c r="C261" s="264"/>
      <c r="D261" s="258"/>
      <c r="E261" s="264"/>
      <c r="F261" s="258"/>
      <c r="G261" s="264"/>
      <c r="H261" s="258"/>
    </row>
    <row r="262" spans="2:8" x14ac:dyDescent="0.25">
      <c r="B262" s="263"/>
      <c r="C262" s="264"/>
      <c r="D262" s="258"/>
      <c r="E262" s="264"/>
      <c r="F262" s="258"/>
      <c r="G262" s="264"/>
      <c r="H262" s="258"/>
    </row>
    <row r="263" spans="2:8" x14ac:dyDescent="0.25">
      <c r="B263" s="263"/>
      <c r="C263" s="264"/>
      <c r="D263" s="258"/>
      <c r="E263" s="264"/>
      <c r="F263" s="258"/>
      <c r="G263" s="264"/>
      <c r="H263" s="258"/>
    </row>
    <row r="264" spans="2:8" x14ac:dyDescent="0.25">
      <c r="B264" s="263"/>
      <c r="C264" s="264"/>
      <c r="D264" s="258"/>
      <c r="E264" s="264"/>
      <c r="F264" s="258"/>
      <c r="G264" s="264"/>
      <c r="H264" s="258"/>
    </row>
    <row r="265" spans="2:8" x14ac:dyDescent="0.25">
      <c r="B265" s="263"/>
      <c r="C265" s="264"/>
      <c r="D265" s="258"/>
      <c r="E265" s="264"/>
      <c r="F265" s="258"/>
      <c r="G265" s="264"/>
      <c r="H265" s="258"/>
    </row>
    <row r="266" spans="2:8" x14ac:dyDescent="0.25">
      <c r="B266" s="263"/>
      <c r="C266" s="264"/>
      <c r="D266" s="258"/>
      <c r="E266" s="264"/>
      <c r="F266" s="258"/>
      <c r="G266" s="264"/>
      <c r="H266" s="258"/>
    </row>
    <row r="267" spans="2:8" ht="15.75" x14ac:dyDescent="0.25">
      <c r="B267" s="260"/>
      <c r="C267" s="261"/>
      <c r="D267" s="262"/>
      <c r="E267" s="261"/>
      <c r="F267" s="262"/>
      <c r="G267" s="261"/>
      <c r="H267" s="262"/>
    </row>
    <row r="268" spans="2:8" x14ac:dyDescent="0.25">
      <c r="B268" s="263"/>
      <c r="C268" s="264"/>
      <c r="D268" s="258"/>
      <c r="E268" s="264"/>
      <c r="F268" s="258"/>
      <c r="G268" s="264"/>
      <c r="H268" s="258"/>
    </row>
    <row r="269" spans="2:8" x14ac:dyDescent="0.25">
      <c r="B269" s="263"/>
      <c r="C269" s="264"/>
      <c r="D269" s="258"/>
      <c r="E269" s="264"/>
      <c r="F269" s="258"/>
      <c r="G269" s="264"/>
      <c r="H269" s="258"/>
    </row>
    <row r="270" spans="2:8" x14ac:dyDescent="0.25">
      <c r="B270" s="263"/>
      <c r="C270" s="264"/>
      <c r="D270" s="258"/>
      <c r="E270" s="264"/>
      <c r="F270" s="258"/>
      <c r="G270" s="264"/>
      <c r="H270" s="258"/>
    </row>
    <row r="271" spans="2:8" x14ac:dyDescent="0.25">
      <c r="B271" s="263"/>
      <c r="C271" s="264"/>
      <c r="D271" s="258"/>
      <c r="E271" s="264"/>
      <c r="F271" s="258"/>
      <c r="G271" s="264"/>
      <c r="H271" s="258"/>
    </row>
    <row r="272" spans="2:8" x14ac:dyDescent="0.25">
      <c r="B272" s="263"/>
      <c r="C272" s="264"/>
      <c r="D272" s="258"/>
      <c r="E272" s="264"/>
      <c r="F272" s="258"/>
      <c r="G272" s="264"/>
      <c r="H272" s="258"/>
    </row>
    <row r="273" spans="2:8" x14ac:dyDescent="0.25">
      <c r="B273" s="263"/>
      <c r="C273" s="264"/>
      <c r="D273" s="258"/>
      <c r="E273" s="264"/>
      <c r="F273" s="258"/>
      <c r="G273" s="264"/>
      <c r="H273" s="258"/>
    </row>
    <row r="274" spans="2:8" x14ac:dyDescent="0.25">
      <c r="B274" s="263"/>
      <c r="C274" s="264"/>
      <c r="D274" s="258"/>
      <c r="E274" s="264"/>
      <c r="F274" s="258"/>
      <c r="G274" s="264"/>
      <c r="H274" s="258"/>
    </row>
    <row r="275" spans="2:8" x14ac:dyDescent="0.25">
      <c r="B275" s="263"/>
      <c r="C275" s="264"/>
      <c r="D275" s="258"/>
      <c r="E275" s="264"/>
      <c r="F275" s="258"/>
      <c r="G275" s="264"/>
      <c r="H275" s="258"/>
    </row>
    <row r="276" spans="2:8" x14ac:dyDescent="0.25">
      <c r="B276" s="263"/>
      <c r="C276" s="264"/>
      <c r="D276" s="258"/>
      <c r="E276" s="264"/>
      <c r="F276" s="258"/>
      <c r="G276" s="264"/>
      <c r="H276" s="258"/>
    </row>
    <row r="277" spans="2:8" x14ac:dyDescent="0.25">
      <c r="B277" s="263"/>
      <c r="C277" s="264"/>
      <c r="D277" s="258"/>
      <c r="E277" s="264"/>
      <c r="F277" s="258"/>
      <c r="G277" s="264"/>
      <c r="H277" s="258"/>
    </row>
    <row r="278" spans="2:8" x14ac:dyDescent="0.25">
      <c r="B278" s="263"/>
      <c r="C278" s="264"/>
      <c r="D278" s="258"/>
      <c r="E278" s="264"/>
      <c r="F278" s="258"/>
      <c r="G278" s="264"/>
      <c r="H278" s="258"/>
    </row>
    <row r="279" spans="2:8" x14ac:dyDescent="0.25">
      <c r="B279" s="263"/>
      <c r="C279" s="264"/>
      <c r="D279" s="258"/>
      <c r="E279" s="264"/>
      <c r="F279" s="258"/>
      <c r="G279" s="264"/>
      <c r="H279" s="258"/>
    </row>
    <row r="280" spans="2:8" ht="15.75" x14ac:dyDescent="0.25">
      <c r="B280" s="260"/>
      <c r="C280" s="261"/>
      <c r="D280" s="262"/>
      <c r="E280" s="261"/>
      <c r="F280" s="262"/>
      <c r="G280" s="261"/>
      <c r="H280" s="262"/>
    </row>
  </sheetData>
  <mergeCells count="78">
    <mergeCell ref="EC6:ED6"/>
    <mergeCell ref="B191:F191"/>
    <mergeCell ref="DQ6:DR6"/>
    <mergeCell ref="DS6:DT6"/>
    <mergeCell ref="DU6:DV6"/>
    <mergeCell ref="DW6:DX6"/>
    <mergeCell ref="DY6:DZ6"/>
    <mergeCell ref="EA6:EB6"/>
    <mergeCell ref="DE6:DF6"/>
    <mergeCell ref="DG6:DH6"/>
    <mergeCell ref="DI6:DJ6"/>
    <mergeCell ref="DK6:DL6"/>
    <mergeCell ref="DM6:DN6"/>
    <mergeCell ref="DO6:DP6"/>
    <mergeCell ref="CS6:CT6"/>
    <mergeCell ref="CU6:CV6"/>
    <mergeCell ref="CW6:CX6"/>
    <mergeCell ref="CY6:CZ6"/>
    <mergeCell ref="DA6:DB6"/>
    <mergeCell ref="DC6:DD6"/>
    <mergeCell ref="CG6:CH6"/>
    <mergeCell ref="CI6:CJ6"/>
    <mergeCell ref="CK6:CL6"/>
    <mergeCell ref="CM6:CN6"/>
    <mergeCell ref="CO6:CP6"/>
    <mergeCell ref="CQ6:CR6"/>
    <mergeCell ref="BU6:BV6"/>
    <mergeCell ref="BW6:BX6"/>
    <mergeCell ref="BY6:BZ6"/>
    <mergeCell ref="CA6:CB6"/>
    <mergeCell ref="CC6:CD6"/>
    <mergeCell ref="CE6:CF6"/>
    <mergeCell ref="BI6:BJ6"/>
    <mergeCell ref="BK6:BL6"/>
    <mergeCell ref="BM6:BN6"/>
    <mergeCell ref="BO6:BP6"/>
    <mergeCell ref="BQ6:BR6"/>
    <mergeCell ref="BS6:BT6"/>
    <mergeCell ref="AW6:AX6"/>
    <mergeCell ref="AY6:AZ6"/>
    <mergeCell ref="BA6:BB6"/>
    <mergeCell ref="BC6:BD6"/>
    <mergeCell ref="BE6:BF6"/>
    <mergeCell ref="BG6:BH6"/>
    <mergeCell ref="AK6:AL6"/>
    <mergeCell ref="AM6:AN6"/>
    <mergeCell ref="AO6:AP6"/>
    <mergeCell ref="AQ6:AR6"/>
    <mergeCell ref="AS6:AT6"/>
    <mergeCell ref="AU6:AV6"/>
    <mergeCell ref="Y6:Z6"/>
    <mergeCell ref="AA6:AB6"/>
    <mergeCell ref="AC6:AD6"/>
    <mergeCell ref="AE6:AF6"/>
    <mergeCell ref="AG6:AH6"/>
    <mergeCell ref="AI6:AJ6"/>
    <mergeCell ref="M6:N6"/>
    <mergeCell ref="O6:P6"/>
    <mergeCell ref="Q6:R6"/>
    <mergeCell ref="S6:T6"/>
    <mergeCell ref="U6:V6"/>
    <mergeCell ref="W6:X6"/>
    <mergeCell ref="BW5:CH5"/>
    <mergeCell ref="CI5:CT5"/>
    <mergeCell ref="CU5:DF5"/>
    <mergeCell ref="DG5:DR5"/>
    <mergeCell ref="DS5:ED5"/>
    <mergeCell ref="C6:D6"/>
    <mergeCell ref="E6:F6"/>
    <mergeCell ref="G6:H6"/>
    <mergeCell ref="I6:J6"/>
    <mergeCell ref="K6:L6"/>
    <mergeCell ref="C5:N5"/>
    <mergeCell ref="O5:Z5"/>
    <mergeCell ref="AA5:AL5"/>
    <mergeCell ref="AM5:AX5"/>
    <mergeCell ref="AY5:BJ5"/>
    <mergeCell ref="BK5:BV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42DA-F0F7-423F-B972-D9425E3EF1CD}">
  <dimension ref="A1:EF280"/>
  <sheetViews>
    <sheetView showGridLines="0" workbookViewId="0"/>
  </sheetViews>
  <sheetFormatPr baseColWidth="10" defaultRowHeight="15" outlineLevelRow="1" x14ac:dyDescent="0.25"/>
  <cols>
    <col min="1" max="1" width="18.42578125" customWidth="1"/>
    <col min="2" max="2" width="19" style="232" customWidth="1"/>
    <col min="3" max="3" width="11.140625" style="234" customWidth="1"/>
    <col min="4" max="8" width="10.7109375" style="232" customWidth="1"/>
    <col min="16" max="16" width="15.85546875" customWidth="1"/>
  </cols>
  <sheetData>
    <row r="1" spans="1:136" ht="40.5" customHeight="1" x14ac:dyDescent="0.25">
      <c r="A1" s="232" t="s">
        <v>214</v>
      </c>
      <c r="C1"/>
      <c r="D1"/>
      <c r="E1"/>
      <c r="F1"/>
      <c r="G1"/>
      <c r="H1"/>
      <c r="Z1">
        <v>84205</v>
      </c>
    </row>
    <row r="2" spans="1:136" x14ac:dyDescent="0.25">
      <c r="D2" s="234"/>
      <c r="E2" s="234"/>
      <c r="F2" s="234"/>
      <c r="G2" s="234"/>
      <c r="H2" s="234"/>
    </row>
    <row r="3" spans="1:136" s="17" customFormat="1" ht="21.75" thickBot="1" x14ac:dyDescent="0.3">
      <c r="B3" s="12" t="str">
        <f>CONCATENATE("Cuota del turismo ",A1," sobre total turistas entrados en Canarias e isla")</f>
        <v>Cuota del turismo   sobre total turistas entrados en Canarias e isla</v>
      </c>
      <c r="C3" s="13"/>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row>
    <row r="4" spans="1:136" s="17" customFormat="1" ht="6" customHeight="1" thickBot="1" x14ac:dyDescent="0.3">
      <c r="B4" s="15"/>
      <c r="C4" s="16"/>
      <c r="D4" s="15"/>
      <c r="E4" s="15"/>
      <c r="F4" s="15"/>
      <c r="G4" s="15"/>
      <c r="H4" s="15"/>
    </row>
    <row r="5" spans="1:136" s="17" customFormat="1" ht="25.5" customHeight="1" thickTop="1" thickBot="1" x14ac:dyDescent="0.3">
      <c r="B5" s="235"/>
      <c r="C5" s="236" t="s">
        <v>58</v>
      </c>
      <c r="D5" s="237"/>
      <c r="E5" s="237"/>
      <c r="F5" s="237"/>
      <c r="G5" s="237"/>
      <c r="H5" s="237"/>
      <c r="I5" s="237"/>
      <c r="J5" s="237"/>
      <c r="K5" s="237"/>
      <c r="L5" s="237"/>
      <c r="M5" s="237"/>
      <c r="N5" s="238"/>
      <c r="O5" s="236" t="s">
        <v>93</v>
      </c>
      <c r="P5" s="237"/>
      <c r="Q5" s="237"/>
      <c r="R5" s="237"/>
      <c r="S5" s="237"/>
      <c r="T5" s="237"/>
      <c r="U5" s="237"/>
      <c r="V5" s="237"/>
      <c r="W5" s="237"/>
      <c r="X5" s="237"/>
      <c r="Y5" s="237"/>
      <c r="Z5" s="238"/>
      <c r="AA5" s="236" t="s">
        <v>215</v>
      </c>
      <c r="AB5" s="237"/>
      <c r="AC5" s="237"/>
      <c r="AD5" s="237"/>
      <c r="AE5" s="237"/>
      <c r="AF5" s="237"/>
      <c r="AG5" s="237"/>
      <c r="AH5" s="237"/>
      <c r="AI5" s="237"/>
      <c r="AJ5" s="237"/>
      <c r="AK5" s="237"/>
      <c r="AL5" s="238"/>
      <c r="AM5" s="236" t="s">
        <v>104</v>
      </c>
      <c r="AN5" s="237"/>
      <c r="AO5" s="237"/>
      <c r="AP5" s="237"/>
      <c r="AQ5" s="237"/>
      <c r="AR5" s="237"/>
      <c r="AS5" s="237"/>
      <c r="AT5" s="237"/>
      <c r="AU5" s="237"/>
      <c r="AV5" s="237"/>
      <c r="AW5" s="237"/>
      <c r="AX5" s="238"/>
      <c r="AY5" s="236" t="s">
        <v>113</v>
      </c>
      <c r="AZ5" s="237"/>
      <c r="BA5" s="237"/>
      <c r="BB5" s="237"/>
      <c r="BC5" s="237"/>
      <c r="BD5" s="237"/>
      <c r="BE5" s="237"/>
      <c r="BF5" s="237"/>
      <c r="BG5" s="237"/>
      <c r="BH5" s="237"/>
      <c r="BI5" s="237"/>
      <c r="BJ5" s="238"/>
      <c r="BK5" s="236" t="s">
        <v>110</v>
      </c>
      <c r="BL5" s="237"/>
      <c r="BM5" s="237"/>
      <c r="BN5" s="237"/>
      <c r="BO5" s="237"/>
      <c r="BP5" s="237"/>
      <c r="BQ5" s="237"/>
      <c r="BR5" s="237"/>
      <c r="BS5" s="237"/>
      <c r="BT5" s="237"/>
      <c r="BU5" s="237"/>
      <c r="BV5" s="238"/>
      <c r="BW5" s="236" t="s">
        <v>97</v>
      </c>
      <c r="BX5" s="237"/>
      <c r="BY5" s="237"/>
      <c r="BZ5" s="237"/>
      <c r="CA5" s="237"/>
      <c r="CB5" s="237"/>
      <c r="CC5" s="237"/>
      <c r="CD5" s="237"/>
      <c r="CE5" s="237"/>
      <c r="CF5" s="237"/>
      <c r="CG5" s="237"/>
      <c r="CH5" s="238"/>
      <c r="CI5" s="236" t="s">
        <v>211</v>
      </c>
      <c r="CJ5" s="237"/>
      <c r="CK5" s="237"/>
      <c r="CL5" s="237"/>
      <c r="CM5" s="237"/>
      <c r="CN5" s="237"/>
      <c r="CO5" s="237"/>
      <c r="CP5" s="237"/>
      <c r="CQ5" s="237"/>
      <c r="CR5" s="237"/>
      <c r="CS5" s="237"/>
      <c r="CT5" s="238"/>
      <c r="CU5" s="236" t="s">
        <v>101</v>
      </c>
      <c r="CV5" s="237"/>
      <c r="CW5" s="237"/>
      <c r="CX5" s="237"/>
      <c r="CY5" s="237"/>
      <c r="CZ5" s="237"/>
      <c r="DA5" s="237"/>
      <c r="DB5" s="237"/>
      <c r="DC5" s="237"/>
      <c r="DD5" s="237"/>
      <c r="DE5" s="237"/>
      <c r="DF5" s="238"/>
      <c r="DG5" s="236" t="s">
        <v>121</v>
      </c>
      <c r="DH5" s="237"/>
      <c r="DI5" s="237"/>
      <c r="DJ5" s="237"/>
      <c r="DK5" s="237"/>
      <c r="DL5" s="237"/>
      <c r="DM5" s="237"/>
      <c r="DN5" s="237"/>
      <c r="DO5" s="237"/>
      <c r="DP5" s="237"/>
      <c r="DQ5" s="237"/>
      <c r="DR5" s="238"/>
      <c r="DS5" s="236" t="s">
        <v>176</v>
      </c>
      <c r="DT5" s="237"/>
      <c r="DU5" s="237"/>
      <c r="DV5" s="237"/>
      <c r="DW5" s="237"/>
      <c r="DX5" s="237"/>
      <c r="DY5" s="237"/>
      <c r="DZ5" s="237"/>
      <c r="EA5" s="237"/>
      <c r="EB5" s="237"/>
      <c r="EC5" s="237"/>
      <c r="ED5" s="238"/>
    </row>
    <row r="6" spans="1:136" s="17" customFormat="1" ht="21" x14ac:dyDescent="0.25">
      <c r="B6" s="235"/>
      <c r="C6" s="265" t="s">
        <v>160</v>
      </c>
      <c r="D6" s="23"/>
      <c r="E6" s="239" t="s">
        <v>161</v>
      </c>
      <c r="F6" s="23"/>
      <c r="G6" s="239" t="s">
        <v>162</v>
      </c>
      <c r="H6" s="23"/>
      <c r="I6" s="239" t="s">
        <v>164</v>
      </c>
      <c r="J6" s="23"/>
      <c r="K6" s="239" t="s">
        <v>163</v>
      </c>
      <c r="L6" s="23"/>
      <c r="M6" s="239" t="s">
        <v>165</v>
      </c>
      <c r="N6" s="23"/>
      <c r="O6" s="265" t="s">
        <v>160</v>
      </c>
      <c r="P6" s="23"/>
      <c r="Q6" s="239" t="s">
        <v>161</v>
      </c>
      <c r="R6" s="23"/>
      <c r="S6" s="239" t="s">
        <v>162</v>
      </c>
      <c r="T6" s="23"/>
      <c r="U6" s="239" t="s">
        <v>164</v>
      </c>
      <c r="V6" s="23"/>
      <c r="W6" s="239" t="s">
        <v>163</v>
      </c>
      <c r="X6" s="23"/>
      <c r="Y6" s="239" t="s">
        <v>165</v>
      </c>
      <c r="Z6" s="23"/>
      <c r="AA6" s="265" t="s">
        <v>160</v>
      </c>
      <c r="AB6" s="23"/>
      <c r="AC6" s="239" t="s">
        <v>161</v>
      </c>
      <c r="AD6" s="23"/>
      <c r="AE6" s="239" t="s">
        <v>162</v>
      </c>
      <c r="AF6" s="23"/>
      <c r="AG6" s="239" t="s">
        <v>164</v>
      </c>
      <c r="AH6" s="23"/>
      <c r="AI6" s="239" t="s">
        <v>163</v>
      </c>
      <c r="AJ6" s="23"/>
      <c r="AK6" s="239" t="s">
        <v>165</v>
      </c>
      <c r="AL6" s="23"/>
      <c r="AM6" s="265" t="s">
        <v>160</v>
      </c>
      <c r="AN6" s="23"/>
      <c r="AO6" s="239" t="s">
        <v>161</v>
      </c>
      <c r="AP6" s="23"/>
      <c r="AQ6" s="239" t="s">
        <v>162</v>
      </c>
      <c r="AR6" s="23"/>
      <c r="AS6" s="239" t="s">
        <v>164</v>
      </c>
      <c r="AT6" s="23"/>
      <c r="AU6" s="239" t="s">
        <v>163</v>
      </c>
      <c r="AV6" s="23"/>
      <c r="AW6" s="239" t="s">
        <v>165</v>
      </c>
      <c r="AX6" s="23"/>
      <c r="AY6" s="265" t="s">
        <v>160</v>
      </c>
      <c r="AZ6" s="23"/>
      <c r="BA6" s="239" t="s">
        <v>161</v>
      </c>
      <c r="BB6" s="23"/>
      <c r="BC6" s="239" t="s">
        <v>162</v>
      </c>
      <c r="BD6" s="23"/>
      <c r="BE6" s="239" t="s">
        <v>164</v>
      </c>
      <c r="BF6" s="23"/>
      <c r="BG6" s="239" t="s">
        <v>163</v>
      </c>
      <c r="BH6" s="23"/>
      <c r="BI6" s="239" t="s">
        <v>165</v>
      </c>
      <c r="BJ6" s="23"/>
      <c r="BK6" s="265" t="s">
        <v>160</v>
      </c>
      <c r="BL6" s="23"/>
      <c r="BM6" s="239" t="s">
        <v>161</v>
      </c>
      <c r="BN6" s="23"/>
      <c r="BO6" s="239" t="s">
        <v>162</v>
      </c>
      <c r="BP6" s="23"/>
      <c r="BQ6" s="239" t="s">
        <v>164</v>
      </c>
      <c r="BR6" s="23"/>
      <c r="BS6" s="239" t="s">
        <v>163</v>
      </c>
      <c r="BT6" s="23"/>
      <c r="BU6" s="239" t="s">
        <v>165</v>
      </c>
      <c r="BV6" s="23"/>
      <c r="BW6" s="265" t="s">
        <v>160</v>
      </c>
      <c r="BX6" s="23"/>
      <c r="BY6" s="239" t="s">
        <v>161</v>
      </c>
      <c r="BZ6" s="23"/>
      <c r="CA6" s="239" t="s">
        <v>162</v>
      </c>
      <c r="CB6" s="23"/>
      <c r="CC6" s="239" t="s">
        <v>164</v>
      </c>
      <c r="CD6" s="23"/>
      <c r="CE6" s="239" t="s">
        <v>163</v>
      </c>
      <c r="CF6" s="23"/>
      <c r="CG6" s="239" t="s">
        <v>165</v>
      </c>
      <c r="CH6" s="23"/>
      <c r="CI6" s="265" t="s">
        <v>160</v>
      </c>
      <c r="CJ6" s="23"/>
      <c r="CK6" s="239" t="s">
        <v>161</v>
      </c>
      <c r="CL6" s="23"/>
      <c r="CM6" s="239" t="s">
        <v>162</v>
      </c>
      <c r="CN6" s="23"/>
      <c r="CO6" s="239" t="s">
        <v>164</v>
      </c>
      <c r="CP6" s="23"/>
      <c r="CQ6" s="239" t="s">
        <v>163</v>
      </c>
      <c r="CR6" s="23"/>
      <c r="CS6" s="239" t="s">
        <v>165</v>
      </c>
      <c r="CT6" s="23"/>
      <c r="CU6" s="265" t="s">
        <v>160</v>
      </c>
      <c r="CV6" s="23"/>
      <c r="CW6" s="239" t="s">
        <v>161</v>
      </c>
      <c r="CX6" s="23"/>
      <c r="CY6" s="239" t="s">
        <v>162</v>
      </c>
      <c r="CZ6" s="23"/>
      <c r="DA6" s="239" t="s">
        <v>164</v>
      </c>
      <c r="DB6" s="23"/>
      <c r="DC6" s="239" t="s">
        <v>163</v>
      </c>
      <c r="DD6" s="23"/>
      <c r="DE6" s="239" t="s">
        <v>165</v>
      </c>
      <c r="DF6" s="23"/>
      <c r="DG6" s="265" t="s">
        <v>160</v>
      </c>
      <c r="DH6" s="23"/>
      <c r="DI6" s="239" t="s">
        <v>161</v>
      </c>
      <c r="DJ6" s="23"/>
      <c r="DK6" s="239" t="s">
        <v>162</v>
      </c>
      <c r="DL6" s="23"/>
      <c r="DM6" s="239" t="s">
        <v>164</v>
      </c>
      <c r="DN6" s="23"/>
      <c r="DO6" s="239" t="s">
        <v>163</v>
      </c>
      <c r="DP6" s="23"/>
      <c r="DQ6" s="239" t="s">
        <v>165</v>
      </c>
      <c r="DR6" s="23"/>
      <c r="DS6" s="265" t="s">
        <v>160</v>
      </c>
      <c r="DT6" s="23"/>
      <c r="DU6" s="239" t="s">
        <v>161</v>
      </c>
      <c r="DV6" s="23"/>
      <c r="DW6" s="239" t="s">
        <v>162</v>
      </c>
      <c r="DX6" s="23"/>
      <c r="DY6" s="239" t="s">
        <v>164</v>
      </c>
      <c r="DZ6" s="23"/>
      <c r="EA6" s="239" t="s">
        <v>163</v>
      </c>
      <c r="EB6" s="23"/>
      <c r="EC6" s="239" t="s">
        <v>165</v>
      </c>
      <c r="ED6" s="23"/>
    </row>
    <row r="7" spans="1:136" s="17" customFormat="1" ht="30.75" thickBot="1" x14ac:dyDescent="0.3">
      <c r="B7" s="28"/>
      <c r="C7" s="31" t="s">
        <v>59</v>
      </c>
      <c r="D7" s="30" t="s">
        <v>217</v>
      </c>
      <c r="E7" s="31" t="s">
        <v>59</v>
      </c>
      <c r="F7" s="30" t="s">
        <v>217</v>
      </c>
      <c r="G7" s="31" t="s">
        <v>59</v>
      </c>
      <c r="H7" s="30" t="s">
        <v>217</v>
      </c>
      <c r="I7" s="31" t="s">
        <v>59</v>
      </c>
      <c r="J7" s="30" t="s">
        <v>217</v>
      </c>
      <c r="K7" s="31" t="s">
        <v>59</v>
      </c>
      <c r="L7" s="30" t="s">
        <v>217</v>
      </c>
      <c r="M7" s="31" t="s">
        <v>59</v>
      </c>
      <c r="N7" s="30" t="s">
        <v>217</v>
      </c>
      <c r="O7" s="31" t="s">
        <v>59</v>
      </c>
      <c r="P7" s="30" t="s">
        <v>217</v>
      </c>
      <c r="Q7" s="31" t="s">
        <v>59</v>
      </c>
      <c r="R7" s="30" t="s">
        <v>217</v>
      </c>
      <c r="S7" s="31" t="s">
        <v>59</v>
      </c>
      <c r="T7" s="30" t="s">
        <v>217</v>
      </c>
      <c r="U7" s="31" t="s">
        <v>59</v>
      </c>
      <c r="V7" s="30" t="s">
        <v>217</v>
      </c>
      <c r="W7" s="31" t="s">
        <v>59</v>
      </c>
      <c r="X7" s="30" t="s">
        <v>217</v>
      </c>
      <c r="Y7" s="31" t="s">
        <v>59</v>
      </c>
      <c r="Z7" s="30" t="s">
        <v>217</v>
      </c>
      <c r="AA7" s="31" t="s">
        <v>59</v>
      </c>
      <c r="AB7" s="30" t="s">
        <v>217</v>
      </c>
      <c r="AC7" s="31" t="s">
        <v>59</v>
      </c>
      <c r="AD7" s="30" t="s">
        <v>217</v>
      </c>
      <c r="AE7" s="31" t="s">
        <v>59</v>
      </c>
      <c r="AF7" s="30" t="s">
        <v>217</v>
      </c>
      <c r="AG7" s="31" t="s">
        <v>59</v>
      </c>
      <c r="AH7" s="30" t="s">
        <v>217</v>
      </c>
      <c r="AI7" s="31" t="s">
        <v>59</v>
      </c>
      <c r="AJ7" s="30" t="s">
        <v>217</v>
      </c>
      <c r="AK7" s="31" t="s">
        <v>59</v>
      </c>
      <c r="AL7" s="30" t="s">
        <v>217</v>
      </c>
      <c r="AM7" s="31" t="s">
        <v>59</v>
      </c>
      <c r="AN7" s="30" t="s">
        <v>217</v>
      </c>
      <c r="AO7" s="31" t="s">
        <v>59</v>
      </c>
      <c r="AP7" s="30" t="s">
        <v>217</v>
      </c>
      <c r="AQ7" s="31" t="s">
        <v>59</v>
      </c>
      <c r="AR7" s="30" t="s">
        <v>217</v>
      </c>
      <c r="AS7" s="31" t="s">
        <v>59</v>
      </c>
      <c r="AT7" s="30" t="s">
        <v>217</v>
      </c>
      <c r="AU7" s="31" t="s">
        <v>59</v>
      </c>
      <c r="AV7" s="30" t="s">
        <v>217</v>
      </c>
      <c r="AW7" s="31" t="s">
        <v>59</v>
      </c>
      <c r="AX7" s="30" t="s">
        <v>217</v>
      </c>
      <c r="AY7" s="31" t="s">
        <v>59</v>
      </c>
      <c r="AZ7" s="30" t="s">
        <v>217</v>
      </c>
      <c r="BA7" s="31" t="s">
        <v>59</v>
      </c>
      <c r="BB7" s="30" t="s">
        <v>217</v>
      </c>
      <c r="BC7" s="31" t="s">
        <v>59</v>
      </c>
      <c r="BD7" s="30" t="s">
        <v>217</v>
      </c>
      <c r="BE7" s="31" t="s">
        <v>59</v>
      </c>
      <c r="BF7" s="30" t="s">
        <v>217</v>
      </c>
      <c r="BG7" s="31" t="s">
        <v>59</v>
      </c>
      <c r="BH7" s="30" t="s">
        <v>217</v>
      </c>
      <c r="BI7" s="31" t="s">
        <v>59</v>
      </c>
      <c r="BJ7" s="30" t="s">
        <v>217</v>
      </c>
      <c r="BK7" s="31" t="s">
        <v>59</v>
      </c>
      <c r="BL7" s="30" t="s">
        <v>217</v>
      </c>
      <c r="BM7" s="31" t="s">
        <v>59</v>
      </c>
      <c r="BN7" s="30" t="s">
        <v>217</v>
      </c>
      <c r="BO7" s="31" t="s">
        <v>59</v>
      </c>
      <c r="BP7" s="30" t="s">
        <v>217</v>
      </c>
      <c r="BQ7" s="31" t="s">
        <v>59</v>
      </c>
      <c r="BR7" s="30" t="s">
        <v>217</v>
      </c>
      <c r="BS7" s="31" t="s">
        <v>59</v>
      </c>
      <c r="BT7" s="30" t="s">
        <v>217</v>
      </c>
      <c r="BU7" s="31" t="s">
        <v>59</v>
      </c>
      <c r="BV7" s="30" t="s">
        <v>217</v>
      </c>
      <c r="BW7" s="31" t="s">
        <v>59</v>
      </c>
      <c r="BX7" s="30" t="s">
        <v>217</v>
      </c>
      <c r="BY7" s="31" t="s">
        <v>59</v>
      </c>
      <c r="BZ7" s="30" t="s">
        <v>217</v>
      </c>
      <c r="CA7" s="31" t="s">
        <v>59</v>
      </c>
      <c r="CB7" s="30" t="s">
        <v>217</v>
      </c>
      <c r="CC7" s="31" t="s">
        <v>59</v>
      </c>
      <c r="CD7" s="30" t="s">
        <v>217</v>
      </c>
      <c r="CE7" s="31" t="s">
        <v>59</v>
      </c>
      <c r="CF7" s="30" t="s">
        <v>217</v>
      </c>
      <c r="CG7" s="31" t="s">
        <v>59</v>
      </c>
      <c r="CH7" s="30" t="s">
        <v>217</v>
      </c>
      <c r="CI7" s="31" t="s">
        <v>59</v>
      </c>
      <c r="CJ7" s="30" t="s">
        <v>217</v>
      </c>
      <c r="CK7" s="31" t="s">
        <v>59</v>
      </c>
      <c r="CL7" s="30" t="s">
        <v>217</v>
      </c>
      <c r="CM7" s="31" t="s">
        <v>59</v>
      </c>
      <c r="CN7" s="30" t="s">
        <v>217</v>
      </c>
      <c r="CO7" s="31" t="s">
        <v>59</v>
      </c>
      <c r="CP7" s="30" t="s">
        <v>217</v>
      </c>
      <c r="CQ7" s="31" t="s">
        <v>59</v>
      </c>
      <c r="CR7" s="30" t="s">
        <v>217</v>
      </c>
      <c r="CS7" s="31" t="s">
        <v>59</v>
      </c>
      <c r="CT7" s="30" t="s">
        <v>217</v>
      </c>
      <c r="CU7" s="31" t="s">
        <v>59</v>
      </c>
      <c r="CV7" s="30" t="s">
        <v>217</v>
      </c>
      <c r="CW7" s="31" t="s">
        <v>59</v>
      </c>
      <c r="CX7" s="30" t="s">
        <v>217</v>
      </c>
      <c r="CY7" s="31" t="s">
        <v>59</v>
      </c>
      <c r="CZ7" s="30" t="s">
        <v>217</v>
      </c>
      <c r="DA7" s="31" t="s">
        <v>59</v>
      </c>
      <c r="DB7" s="30" t="s">
        <v>217</v>
      </c>
      <c r="DC7" s="31" t="s">
        <v>59</v>
      </c>
      <c r="DD7" s="30" t="s">
        <v>217</v>
      </c>
      <c r="DE7" s="31" t="s">
        <v>59</v>
      </c>
      <c r="DF7" s="30" t="s">
        <v>217</v>
      </c>
      <c r="DG7" s="31" t="s">
        <v>59</v>
      </c>
      <c r="DH7" s="30" t="s">
        <v>217</v>
      </c>
      <c r="DI7" s="31" t="s">
        <v>59</v>
      </c>
      <c r="DJ7" s="30" t="s">
        <v>217</v>
      </c>
      <c r="DK7" s="31" t="s">
        <v>59</v>
      </c>
      <c r="DL7" s="30" t="s">
        <v>217</v>
      </c>
      <c r="DM7" s="31" t="s">
        <v>59</v>
      </c>
      <c r="DN7" s="30" t="s">
        <v>217</v>
      </c>
      <c r="DO7" s="31" t="s">
        <v>59</v>
      </c>
      <c r="DP7" s="30" t="s">
        <v>217</v>
      </c>
      <c r="DQ7" s="31" t="s">
        <v>59</v>
      </c>
      <c r="DR7" s="30" t="s">
        <v>217</v>
      </c>
      <c r="DS7" s="31" t="s">
        <v>59</v>
      </c>
      <c r="DT7" s="30" t="s">
        <v>217</v>
      </c>
      <c r="DU7" s="31" t="s">
        <v>59</v>
      </c>
      <c r="DV7" s="30" t="s">
        <v>217</v>
      </c>
      <c r="DW7" s="31" t="s">
        <v>59</v>
      </c>
      <c r="DX7" s="30" t="s">
        <v>217</v>
      </c>
      <c r="DY7" s="31" t="s">
        <v>59</v>
      </c>
      <c r="DZ7" s="30" t="s">
        <v>217</v>
      </c>
      <c r="EA7" s="31" t="s">
        <v>59</v>
      </c>
      <c r="EB7" s="30" t="s">
        <v>217</v>
      </c>
      <c r="EC7" s="31" t="s">
        <v>59</v>
      </c>
      <c r="ED7" s="30" t="s">
        <v>217</v>
      </c>
    </row>
    <row r="8" spans="1:136" s="17" customFormat="1" x14ac:dyDescent="0.25">
      <c r="A8" s="242"/>
      <c r="B8" s="34" t="s">
        <v>61</v>
      </c>
      <c r="C8" s="266">
        <f>IFERROR('Turistas lugar residencia isla '!C8/'Turistas lugar residencia isla '!$C8,"-")</f>
        <v>1</v>
      </c>
      <c r="D8" s="36">
        <f>IFERROR(C8/C21-1,"-")</f>
        <v>0</v>
      </c>
      <c r="E8" s="267">
        <f>IFERROR('Turistas lugar residencia isla '!E8/'Turistas lugar residencia isla '!$E8,"-")</f>
        <v>1</v>
      </c>
      <c r="F8" s="36">
        <f>IFERROR(E8/E21-1,"-")</f>
        <v>0</v>
      </c>
      <c r="G8" s="267">
        <f>IFERROR('Turistas lugar residencia isla '!G8/'Turistas lugar residencia isla '!$G8,"-")</f>
        <v>1</v>
      </c>
      <c r="H8" s="36">
        <f>IFERROR(G8/G21-1,"-")</f>
        <v>0</v>
      </c>
      <c r="I8" s="267">
        <f>IFERROR('Turistas lugar residencia isla '!I8/'Turistas lugar residencia isla '!$I8,"-")</f>
        <v>1</v>
      </c>
      <c r="J8" s="36">
        <f>IFERROR(I8/I21-1,"-")</f>
        <v>0</v>
      </c>
      <c r="K8" s="267">
        <f>IFERROR('Turistas lugar residencia isla '!K8/'Turistas lugar residencia isla '!$K8,"-")</f>
        <v>1</v>
      </c>
      <c r="L8" s="36">
        <f>IFERROR(K8/K21-1,"-")</f>
        <v>0</v>
      </c>
      <c r="M8" s="267">
        <f>IFERROR('Turistas lugar residencia isla '!M8/'Turistas lugar residencia isla '!$M8,"-")</f>
        <v>1</v>
      </c>
      <c r="N8" s="36">
        <f>IFERROR(M8/M21-1,"-")</f>
        <v>0</v>
      </c>
      <c r="O8" s="266">
        <f>IFERROR('Turistas lugar residencia isla '!O8/'Turistas lugar residencia isla '!$C8,"-")</f>
        <v>0.88964140106625111</v>
      </c>
      <c r="P8" s="36">
        <f>IFERROR(O8/O21-1,"-")</f>
        <v>7.8600854813548615E-3</v>
      </c>
      <c r="Q8" s="267">
        <f>IFERROR('Turistas lugar residencia isla '!Q8/'Turistas lugar residencia isla '!$E8,"-")</f>
        <v>0.8712066939596862</v>
      </c>
      <c r="R8" s="36">
        <f>IFERROR(Q8/Q21-1,"-")</f>
        <v>-1.7031055275695928E-2</v>
      </c>
      <c r="S8" s="267">
        <f>IFERROR('Turistas lugar residencia isla '!S8/'Turistas lugar residencia isla '!$G8,"-")</f>
        <v>0.89821920888489137</v>
      </c>
      <c r="T8" s="36">
        <f>IFERROR(S8/S21-1,"-")</f>
        <v>2.4775338781370726E-2</v>
      </c>
      <c r="U8" s="267">
        <f>IFERROR('Turistas lugar residencia isla '!U8/'Turistas lugar residencia isla '!$I8,"-")</f>
        <v>0.94027639296596055</v>
      </c>
      <c r="V8" s="36">
        <f>IFERROR(U8/U21-1,"-")</f>
        <v>1.970480838251687E-2</v>
      </c>
      <c r="W8" s="267">
        <f>IFERROR('Turistas lugar residencia isla '!W8/'Turistas lugar residencia isla '!$K8,"-")</f>
        <v>0.9011899948009936</v>
      </c>
      <c r="X8" s="36">
        <f>IFERROR(W8/W21-1,"-")</f>
        <v>3.1737381939384912E-2</v>
      </c>
      <c r="Y8" s="267">
        <f>IFERROR('Turistas lugar residencia isla '!Y8/'Turistas lugar residencia isla '!$M8,"-")</f>
        <v>0.80942138094213811</v>
      </c>
      <c r="Z8" s="36">
        <f>IFERROR(Y8/Y21-1,"-")</f>
        <v>0.1618860235056756</v>
      </c>
      <c r="AA8" s="266">
        <f>IFERROR('Turistas lugar residencia isla '!AA8/'Turistas lugar residencia isla '!$C8,"-")</f>
        <v>0.11035786802401477</v>
      </c>
      <c r="AB8" s="36">
        <f>IFERROR(AA8/AA21-1,"-")</f>
        <v>-5.9156419727393827E-2</v>
      </c>
      <c r="AC8" s="267">
        <f>IFERROR('Turistas lugar residencia isla '!AC8/'Turistas lugar residencia isla '!$E8,"-")</f>
        <v>0.128795083701161</v>
      </c>
      <c r="AD8" s="36">
        <f>IFERROR(AC8/AC21-1,"-")</f>
        <v>0.13274959384009533</v>
      </c>
      <c r="AE8" s="267">
        <f>IFERROR('Turistas lugar residencia isla '!AE8/'Turistas lugar residencia isla '!$G8,"-")</f>
        <v>0.10178079111510861</v>
      </c>
      <c r="AF8" s="36">
        <f>IFERROR(AE8/AE21-1,"-")</f>
        <v>-0.17584043711087827</v>
      </c>
      <c r="AG8" s="267">
        <f>IFERROR('Turistas lugar residencia isla '!AG8/'Turistas lugar residencia isla '!$I8,"-")</f>
        <v>5.9718036841255075E-2</v>
      </c>
      <c r="AH8" s="36">
        <f>IFERROR(AG8/AG21-1,"-")</f>
        <v>-0.23333772939024278</v>
      </c>
      <c r="AI8" s="267">
        <f>IFERROR('Turistas lugar residencia isla '!AI8/'Turistas lugar residencia isla '!$K8,"-")</f>
        <v>9.8810005199006415E-2</v>
      </c>
      <c r="AJ8" s="36">
        <f>IFERROR(AI8/AI21-1,"-")</f>
        <v>-0.21904284318822809</v>
      </c>
      <c r="AK8" s="267">
        <f>IFERROR('Turistas lugar residencia isla '!AK8/'Turistas lugar residencia isla '!$M8,"-")</f>
        <v>0.19057861905786191</v>
      </c>
      <c r="AL8" s="36">
        <f>IFERROR(AK8/AK21-1,"-")</f>
        <v>-0.37191217064951132</v>
      </c>
      <c r="AM8" s="266">
        <f>IFERROR('Turistas lugar residencia isla '!AM8/'Turistas lugar residencia isla '!$C8,"-")</f>
        <v>0.1664895428744341</v>
      </c>
      <c r="AN8" s="36">
        <f>IFERROR(AM8/AM21-1,"-")</f>
        <v>-4.1056325709438735E-3</v>
      </c>
      <c r="AO8" s="267">
        <f>IFERROR('Turistas lugar residencia isla '!AO8/'Turistas lugar residencia isla '!$E8,"-")</f>
        <v>0.12831155995072324</v>
      </c>
      <c r="AP8" s="36">
        <f>IFERROR(AO8/AO21-1,"-")</f>
        <v>-5.9162186923259696E-2</v>
      </c>
      <c r="AQ8" s="267">
        <f>IFERROR('Turistas lugar residencia isla '!AQ8/'Turistas lugar residencia isla '!$G8,"-")</f>
        <v>0.20193868173552587</v>
      </c>
      <c r="AR8" s="36">
        <f>IFERROR(AQ8/AQ21-1,"-")</f>
        <v>8.0136547796697322E-2</v>
      </c>
      <c r="AS8" s="267">
        <f>IFERROR('Turistas lugar residencia isla '!AS8/'Turistas lugar residencia isla '!$I8,"-")</f>
        <v>0.32250859202236987</v>
      </c>
      <c r="AT8" s="36">
        <f>IFERROR(AS8/AS21-1,"-")</f>
        <v>-6.6481881225019634E-2</v>
      </c>
      <c r="AU8" s="267">
        <f>IFERROR('Turistas lugar residencia isla '!AU8/'Turistas lugar residencia isla '!$K8,"-")</f>
        <v>0.11862399630292877</v>
      </c>
      <c r="AV8" s="36">
        <f>IFERROR(AU8/AU21-1,"-")</f>
        <v>-3.5983697410468807E-2</v>
      </c>
      <c r="AW8" s="267">
        <f>IFERROR('Turistas lugar residencia isla '!AW8/'Turistas lugar residencia isla '!$M8,"-")</f>
        <v>0.48358786835878681</v>
      </c>
      <c r="AX8" s="36">
        <f>IFERROR(AW8/AW21-1,"-")</f>
        <v>2.180365875539958E-2</v>
      </c>
      <c r="AY8" s="266">
        <f>IFERROR('Turistas lugar residencia isla '!AY8/'Turistas lugar residencia isla '!$C8,"-")</f>
        <v>2.4910134648191216E-2</v>
      </c>
      <c r="AZ8" s="36">
        <f>IFERROR(AY8/AY21-1,"-")</f>
        <v>-0.2616151531819173</v>
      </c>
      <c r="BA8" s="267">
        <f>IFERROR('Turistas lugar residencia isla '!BA8/'Turistas lugar residencia isla '!$E8,"-")</f>
        <v>3.3101822635666633E-2</v>
      </c>
      <c r="BB8" s="36">
        <f>IFERROR(BA8/BA21-1,"-")</f>
        <v>-0.29029245073103016</v>
      </c>
      <c r="BC8" s="267">
        <f>IFERROR('Turistas lugar residencia isla '!BC8/'Turistas lugar residencia isla '!$G8,"-")</f>
        <v>1.9958743132002424E-2</v>
      </c>
      <c r="BD8" s="36">
        <f>IFERROR(BC8/BC21-1,"-")</f>
        <v>-0.22411141629425824</v>
      </c>
      <c r="BE8" s="267">
        <f>IFERROR('Turistas lugar residencia isla '!BE8/'Turistas lugar residencia isla '!$I8,"-")</f>
        <v>1.3028680922646732E-2</v>
      </c>
      <c r="BF8" s="36">
        <f>IFERROR(BE8/BE21-1,"-")</f>
        <v>0.16042195360061129</v>
      </c>
      <c r="BG8" s="267">
        <f>IFERROR('Turistas lugar residencia isla '!BG8/'Turistas lugar residencia isla '!$K8,"-")</f>
        <v>1.8274920158115816E-2</v>
      </c>
      <c r="BH8" s="36">
        <f>IFERROR(BG8/BG21-1,"-")</f>
        <v>-0.2812853812446664</v>
      </c>
      <c r="BI8" s="267">
        <f>IFERROR('Turistas lugar residencia isla '!BI8/'Turistas lugar residencia isla '!$M8,"-")</f>
        <v>2.7231662723166274E-2</v>
      </c>
      <c r="BJ8" s="36">
        <f>IFERROR(BI8/BI21-1,"-")</f>
        <v>0.44000213482728112</v>
      </c>
      <c r="BK8" s="266">
        <f>IFERROR('Turistas lugar residencia isla '!BK8/'Turistas lugar residencia isla '!$C8,"-")</f>
        <v>4.5213345242289267E-2</v>
      </c>
      <c r="BL8" s="36">
        <f>IFERROR(BK8/BK21-1,"-")</f>
        <v>-1.6791309250668851E-2</v>
      </c>
      <c r="BM8" s="267">
        <f>IFERROR('Turistas lugar residencia isla '!BM8/'Turistas lugar residencia isla '!$E8,"-")</f>
        <v>4.591697968311418E-2</v>
      </c>
      <c r="BN8" s="36">
        <f>IFERROR(BM8/BM21-1,"-")</f>
        <v>-0.12361981912090292</v>
      </c>
      <c r="BO8" s="267">
        <f>IFERROR('Turistas lugar residencia isla '!BO8/'Turistas lugar residencia isla '!$G8,"-")</f>
        <v>2.7919265588643608E-2</v>
      </c>
      <c r="BP8" s="36">
        <f>IFERROR(BO8/BO21-1,"-")</f>
        <v>0.37707151124712701</v>
      </c>
      <c r="BQ8" s="267">
        <f>IFERROR('Turistas lugar residencia isla '!BQ8/'Turistas lugar residencia isla '!$I8,"-")</f>
        <v>5.7751758788371667E-2</v>
      </c>
      <c r="BR8" s="36">
        <f>IFERROR(BQ8/BQ21-1,"-")</f>
        <v>-0.15312929191992453</v>
      </c>
      <c r="BS8" s="267">
        <f>IFERROR('Turistas lugar residencia isla '!BS8/'Turistas lugar residencia isla '!$K8,"-")</f>
        <v>5.886843212820915E-2</v>
      </c>
      <c r="BT8" s="36">
        <f>IFERROR(BS8/BS21-1,"-")</f>
        <v>-1.5166271493025962E-2</v>
      </c>
      <c r="BU8" s="267">
        <f>IFERROR('Turistas lugar residencia isla '!BU8/'Turistas lugar residencia isla '!$M8,"-")</f>
        <v>3.0027963002796299E-2</v>
      </c>
      <c r="BV8" s="36">
        <f>IFERROR(BU8/BU21-1,"-")</f>
        <v>0.54150849488077646</v>
      </c>
      <c r="BW8" s="266">
        <f>IFERROR('Turistas lugar residencia isla '!BW8/'Turistas lugar residencia isla '!$C8,"-")</f>
        <v>0.28659116856386468</v>
      </c>
      <c r="BX8" s="36">
        <f>IFERROR(BW8/BW21-1,"-")</f>
        <v>0.24827682793971628</v>
      </c>
      <c r="BY8" s="267">
        <f>IFERROR('Turistas lugar residencia isla '!BY8/'Turistas lugar residencia isla '!$E8,"-")</f>
        <v>0.32556258521661685</v>
      </c>
      <c r="BZ8" s="36">
        <f>IFERROR(BY8/BY21-1,"-")</f>
        <v>0.19394159107680498</v>
      </c>
      <c r="CA8" s="267">
        <f>IFERROR('Turistas lugar residencia isla '!CA8/'Turistas lugar residencia isla '!$G8,"-")</f>
        <v>0.14940461060164636</v>
      </c>
      <c r="CB8" s="36">
        <f>IFERROR(CA8/CA21-1,"-")</f>
        <v>0.24642858579077331</v>
      </c>
      <c r="CC8" s="267">
        <f>IFERROR('Turistas lugar residencia isla '!CC8/'Turistas lugar residencia isla '!$I8,"-")</f>
        <v>0.27697226601012659</v>
      </c>
      <c r="CD8" s="36">
        <f>IFERROR(CC8/CC21-1,"-")</f>
        <v>0.44363880473472084</v>
      </c>
      <c r="CE8" s="267">
        <f>IFERROR('Turistas lugar residencia isla '!CE8/'Turistas lugar residencia isla '!$K8,"-")</f>
        <v>0.43214058773529629</v>
      </c>
      <c r="CF8" s="36">
        <f>IFERROR(CE8/CE21-1,"-")</f>
        <v>0.24511786225951226</v>
      </c>
      <c r="CG8" s="267">
        <f>IFERROR('Turistas lugar residencia isla '!CG8/'Turistas lugar residencia isla '!$M8,"-")</f>
        <v>9.4385889438588944E-2</v>
      </c>
      <c r="CH8" s="36">
        <f>IFERROR(CG8/CG21-1,"-")</f>
        <v>0.93532349977141704</v>
      </c>
      <c r="CI8" s="266">
        <f>IFERROR('Turistas lugar residencia isla '!CI8/'Turistas lugar residencia isla '!$C8,"-")</f>
        <v>3.8567913939764269E-2</v>
      </c>
      <c r="CJ8" s="36">
        <f>IFERROR(CI8/CI21-1,"-")</f>
        <v>-0.35332782176634614</v>
      </c>
      <c r="CK8" s="267">
        <f>IFERROR('Turistas lugar residencia isla '!CK8/'Turistas lugar residencia isla '!$E8,"-")</f>
        <v>2.7909275301002422E-2</v>
      </c>
      <c r="CL8" s="36">
        <f>IFERROR(CK8/CK21-1,"-")</f>
        <v>-0.47291767087728054</v>
      </c>
      <c r="CM8" s="267">
        <f>IFERROR('Turistas lugar residencia isla '!CM8/'Turistas lugar residencia isla '!$G8,"-")</f>
        <v>5.5388811763095631E-2</v>
      </c>
      <c r="CN8" s="36">
        <f>IFERROR(CM8/CM21-1,"-")</f>
        <v>-0.23421515071807775</v>
      </c>
      <c r="CO8" s="267">
        <f>IFERROR('Turistas lugar residencia isla '!CO8/'Turistas lugar residencia isla '!$I8,"-")</f>
        <v>2.9884084288157212E-2</v>
      </c>
      <c r="CP8" s="36">
        <f>IFERROR(CO8/CO21-1,"-")</f>
        <v>-0.36005870327877931</v>
      </c>
      <c r="CQ8" s="267">
        <f>IFERROR('Turistas lugar residencia isla '!CQ8/'Turistas lugar residencia isla '!$K8,"-")</f>
        <v>3.7626777358739698E-2</v>
      </c>
      <c r="CR8" s="36">
        <f>IFERROR(CQ8/CQ21-1,"-")</f>
        <v>-0.32552248784271576</v>
      </c>
      <c r="CS8" s="267">
        <f>IFERROR('Turistas lugar residencia isla '!CS8/'Turistas lugar residencia isla '!$M8,"-")</f>
        <v>3.2221983222198325E-2</v>
      </c>
      <c r="CT8" s="36">
        <f>IFERROR(CS8/CS21-1,"-")</f>
        <v>1.1179178317917833</v>
      </c>
      <c r="CU8" s="266">
        <f>IFERROR('Turistas lugar residencia isla '!CU8/'Turistas lugar residencia isla '!$C8,"-")</f>
        <v>4.1304439984270823E-2</v>
      </c>
      <c r="CV8" s="36">
        <f>IFERROR(CU8/CU21-1,"-")</f>
        <v>1.4703167003089046E-2</v>
      </c>
      <c r="CW8" s="267">
        <f>IFERROR('Turistas lugar residencia isla '!CW8/'Turistas lugar residencia isla '!$E8,"-")</f>
        <v>2.9923365040877312E-2</v>
      </c>
      <c r="CX8" s="36">
        <f>IFERROR(CW8/CW21-1,"-")</f>
        <v>-0.21495171716286576</v>
      </c>
      <c r="CY8" s="267">
        <f>IFERROR('Turistas lugar residencia isla '!CY8/'Turistas lugar residencia isla '!$G8,"-")</f>
        <v>2.6418571456504312E-2</v>
      </c>
      <c r="CZ8" s="36">
        <f>IFERROR(CY8/CY21-1,"-")</f>
        <v>0.45451147606378717</v>
      </c>
      <c r="DA8" s="267">
        <f>IFERROR('Turistas lugar residencia isla '!DA8/'Turistas lugar residencia isla '!$I8,"-")</f>
        <v>2.0520590217627432E-2</v>
      </c>
      <c r="DB8" s="36">
        <f>IFERROR(DA8/DA21-1,"-")</f>
        <v>-9.3408293346469606E-2</v>
      </c>
      <c r="DC8" s="267">
        <f>IFERROR('Turistas lugar residencia isla '!DC8/'Turistas lugar residencia isla '!$K8,"-")</f>
        <v>0.10707064872046676</v>
      </c>
      <c r="DD8" s="36">
        <f>IFERROR(DC8/DC21-1,"-")</f>
        <v>3.4200451024820389E-2</v>
      </c>
      <c r="DE8" s="267">
        <f>IFERROR('Turistas lugar residencia isla '!DE8/'Turistas lugar residencia isla '!$M8,"-")</f>
        <v>4.2589804258980424E-3</v>
      </c>
      <c r="DF8" s="36">
        <f>IFERROR(DE8/DE21-1,"-")</f>
        <v>-0.75548237277272712</v>
      </c>
      <c r="DG8" s="266">
        <f>IFERROR('Turistas lugar residencia isla '!DG8/'Turistas lugar residencia isla '!$C8,"-")</f>
        <v>0.14376263560202843</v>
      </c>
      <c r="DH8" s="36">
        <f>IFERROR(DG8/DG21-1,"-")</f>
        <v>-3.6315699832972448E-2</v>
      </c>
      <c r="DI8" s="267">
        <f>IFERROR('Turistas lugar residencia isla '!DI8/'Turistas lugar residencia isla '!$E8,"-")</f>
        <v>0.1039096095012417</v>
      </c>
      <c r="DJ8" s="36">
        <f>IFERROR(DI8/DI21-1,"-")</f>
        <v>0.10200778819599443</v>
      </c>
      <c r="DK8" s="267">
        <f>IFERROR('Turistas lugar residencia isla '!DK8/'Turistas lugar residencia isla '!$G8,"-")</f>
        <v>0.29460532233150188</v>
      </c>
      <c r="DL8" s="36">
        <f>IFERROR(DK8/DK21-1,"-")</f>
        <v>-2.966880671847405E-2</v>
      </c>
      <c r="DM8" s="267">
        <f>IFERROR('Turistas lugar residencia isla '!DM8/'Turistas lugar residencia isla '!$I8,"-")</f>
        <v>5.033783219237218E-2</v>
      </c>
      <c r="DN8" s="36">
        <f>IFERROR(DM8/DM21-1,"-")</f>
        <v>-0.1398923504675591</v>
      </c>
      <c r="DO8" s="267">
        <f>IFERROR('Turistas lugar residencia isla '!DO8/'Turistas lugar residencia isla '!$K8,"-")</f>
        <v>4.1955156506597785E-2</v>
      </c>
      <c r="DP8" s="36">
        <f>IFERROR(DO8/DO21-1,"-")</f>
        <v>-0.33765347545764235</v>
      </c>
      <c r="DQ8" s="267">
        <f>IFERROR('Turistas lugar residencia isla '!DQ8/'Turistas lugar residencia isla '!$M8,"-")</f>
        <v>3.5964723596472362E-2</v>
      </c>
      <c r="DR8" s="36">
        <f>IFERROR(DQ8/DQ21-1,"-")</f>
        <v>2.7472577933924458</v>
      </c>
      <c r="DS8" s="266">
        <f>IFERROR('Turistas lugar residencia isla '!DS8/'Turistas lugar residencia isla '!$C8,"-")</f>
        <v>8.8633037997073436E-2</v>
      </c>
      <c r="DT8" s="36">
        <f>IFERROR(DS8/DS21-1,"-")</f>
        <v>-0.17470217825590995</v>
      </c>
      <c r="DU8" s="267">
        <f>IFERROR('Turistas lugar residencia isla '!DU8/'Turistas lugar residencia isla '!$E8,"-")</f>
        <v>0.12516865557287787</v>
      </c>
      <c r="DV8" s="36">
        <f>IFERROR(DU8/DU21-1,"-")</f>
        <v>-0.12462380725606814</v>
      </c>
      <c r="DW8" s="267">
        <f>IFERROR('Turistas lugar residencia isla '!DW8/'Turistas lugar residencia isla '!$G8,"-")</f>
        <v>8.9865670766282782E-2</v>
      </c>
      <c r="DX8" s="36">
        <f>IFERROR(DW8/DW21-1,"-")</f>
        <v>-0.10608570946234852</v>
      </c>
      <c r="DY8" s="267">
        <f>IFERROR('Turistas lugar residencia isla '!DY8/'Turistas lugar residencia isla '!$I8,"-")</f>
        <v>0.1066914725918664</v>
      </c>
      <c r="DZ8" s="36">
        <f>IFERROR(DY8/DY21-1,"-")</f>
        <v>-0.15444980900535654</v>
      </c>
      <c r="EA8" s="267">
        <f>IFERROR('Turistas lugar residencia isla '!EA8/'Turistas lugar residencia isla '!$K8,"-")</f>
        <v>5.0550021868836496E-2</v>
      </c>
      <c r="EB8" s="36">
        <f>IFERROR(EA8/EA21-1,"-")</f>
        <v>-0.19493882043762822</v>
      </c>
      <c r="EC8" s="267">
        <f>IFERROR('Turistas lugar residencia isla '!EC8/'Turistas lugar residencia isla '!$M8,"-")</f>
        <v>8.9481608948160901E-2</v>
      </c>
      <c r="ED8" s="36">
        <f>IFERROR(EC8/EC21-1,"-")</f>
        <v>0.1079650629091824</v>
      </c>
      <c r="EF8" s="36" t="str">
        <f>IFERROR(EE8/EE21-1,"-")</f>
        <v>-</v>
      </c>
    </row>
    <row r="9" spans="1:136" s="17" customFormat="1" x14ac:dyDescent="0.25">
      <c r="A9" s="242"/>
      <c r="B9" s="34" t="s">
        <v>63</v>
      </c>
      <c r="C9" s="266">
        <f>IFERROR('Turistas lugar residencia isla '!C9/'Turistas lugar residencia isla '!$C9,"-")</f>
        <v>1</v>
      </c>
      <c r="D9" s="36">
        <f t="shared" ref="D9:N19" si="0">IFERROR(C9/C22-1,"-")</f>
        <v>0</v>
      </c>
      <c r="E9" s="267">
        <f>IFERROR('Turistas lugar residencia isla '!E9/'Turistas lugar residencia isla '!$E9,"-")</f>
        <v>1</v>
      </c>
      <c r="F9" s="36">
        <f t="shared" si="0"/>
        <v>0</v>
      </c>
      <c r="G9" s="267">
        <f>IFERROR('Turistas lugar residencia isla '!G9/'Turistas lugar residencia isla '!$G9,"-")</f>
        <v>1</v>
      </c>
      <c r="H9" s="36">
        <f t="shared" si="0"/>
        <v>0</v>
      </c>
      <c r="I9" s="267">
        <f>IFERROR('Turistas lugar residencia isla '!I9/'Turistas lugar residencia isla '!$I9,"-")</f>
        <v>1</v>
      </c>
      <c r="J9" s="36">
        <f t="shared" si="0"/>
        <v>0</v>
      </c>
      <c r="K9" s="267">
        <f>IFERROR('Turistas lugar residencia isla '!K9/'Turistas lugar residencia isla '!$K9,"-")</f>
        <v>1</v>
      </c>
      <c r="L9" s="36">
        <f t="shared" si="0"/>
        <v>0</v>
      </c>
      <c r="M9" s="267">
        <f>IFERROR('Turistas lugar residencia isla '!M9/'Turistas lugar residencia isla '!$M9,"-")</f>
        <v>1</v>
      </c>
      <c r="N9" s="36">
        <f t="shared" si="0"/>
        <v>0</v>
      </c>
      <c r="O9" s="266">
        <f>IFERROR('Turistas lugar residencia isla '!O9/'Turistas lugar residencia isla '!$C9,"-")</f>
        <v>0.91504887032177473</v>
      </c>
      <c r="P9" s="36">
        <f t="shared" ref="P9:AD19" si="1">IFERROR(O9/O22-1,"-")</f>
        <v>1.353680316228556E-2</v>
      </c>
      <c r="Q9" s="267">
        <f>IFERROR('Turistas lugar residencia isla '!Q9/'Turistas lugar residencia isla '!$E9,"-")</f>
        <v>0.89882900820031719</v>
      </c>
      <c r="R9" s="36">
        <f t="shared" si="1"/>
        <v>-1.7488637980530575E-3</v>
      </c>
      <c r="S9" s="267">
        <f>IFERROR('Turistas lugar residencia isla '!S9/'Turistas lugar residencia isla '!$G9,"-")</f>
        <v>0.92165667783435734</v>
      </c>
      <c r="T9" s="36">
        <f t="shared" si="1"/>
        <v>3.2384373379116926E-2</v>
      </c>
      <c r="U9" s="267">
        <f>IFERROR('Turistas lugar residencia isla '!U9/'Turistas lugar residencia isla '!$I9,"-")</f>
        <v>0.94795764740726118</v>
      </c>
      <c r="V9" s="36">
        <f t="shared" si="1"/>
        <v>8.9111923903106849E-4</v>
      </c>
      <c r="W9" s="267">
        <f>IFERROR('Turistas lugar residencia isla '!W9/'Turistas lugar residencia isla '!$K9,"-")</f>
        <v>0.93498331585470495</v>
      </c>
      <c r="X9" s="36">
        <f t="shared" si="1"/>
        <v>2.9234199914583092E-2</v>
      </c>
      <c r="Y9" s="267">
        <f>IFERROR('Turistas lugar residencia isla '!Y9/'Turistas lugar residencia isla '!$M9,"-")</f>
        <v>0.90211374865336746</v>
      </c>
      <c r="Z9" s="36">
        <f t="shared" si="1"/>
        <v>0.10497677563369434</v>
      </c>
      <c r="AA9" s="266">
        <f>IFERROR('Turistas lugar residencia isla '!AA9/'Turistas lugar residencia isla '!$C9,"-")</f>
        <v>8.4951129678225282E-2</v>
      </c>
      <c r="AB9" s="36">
        <f t="shared" si="1"/>
        <v>-0.12577009268208073</v>
      </c>
      <c r="AC9" s="267">
        <f>IFERROR('Turistas lugar residencia isla '!AC9/'Turistas lugar residencia isla '!$E9,"-")</f>
        <v>0.10117276791343932</v>
      </c>
      <c r="AD9" s="36">
        <f t="shared" si="1"/>
        <v>1.5828493639074237E-2</v>
      </c>
      <c r="AE9" s="267">
        <f>IFERROR('Turistas lugar residencia isla '!AE9/'Turistas lugar residencia isla '!$G9,"-")</f>
        <v>7.8343322165642618E-2</v>
      </c>
      <c r="AF9" s="36">
        <f t="shared" ref="AF9:AT19" si="2">IFERROR(AE9/AE22-1,"-")</f>
        <v>-0.2695556322697894</v>
      </c>
      <c r="AG9" s="267">
        <f>IFERROR('Turistas lugar residencia isla '!AG9/'Turistas lugar residencia isla '!$I9,"-")</f>
        <v>5.2047288792358766E-2</v>
      </c>
      <c r="AH9" s="36">
        <f t="shared" si="2"/>
        <v>-1.5865248772986229E-2</v>
      </c>
      <c r="AI9" s="267">
        <f>IFERROR('Turistas lugar residencia isla '!AI9/'Turistas lugar residencia isla '!$K9,"-")</f>
        <v>6.5016684145295073E-2</v>
      </c>
      <c r="AJ9" s="36">
        <f t="shared" si="2"/>
        <v>-0.29000777494173002</v>
      </c>
      <c r="AK9" s="267">
        <f>IFERROR('Turistas lugar residencia isla '!AK9/'Turistas lugar residencia isla '!$M9,"-")</f>
        <v>9.7886251346632494E-2</v>
      </c>
      <c r="AL9" s="36">
        <f t="shared" si="2"/>
        <v>-0.46698221155776731</v>
      </c>
      <c r="AM9" s="266">
        <f>IFERROR('Turistas lugar residencia isla '!AM9/'Turistas lugar residencia isla '!$C9,"-")</f>
        <v>0.16180450115995706</v>
      </c>
      <c r="AN9" s="36">
        <f t="shared" si="2"/>
        <v>7.9436253678457192E-2</v>
      </c>
      <c r="AO9" s="267">
        <f>IFERROR('Turistas lugar residencia isla '!AO9/'Turistas lugar residencia isla '!$E9,"-")</f>
        <v>0.14262193464967043</v>
      </c>
      <c r="AP9" s="36">
        <f t="shared" si="2"/>
        <v>0.11924130288659462</v>
      </c>
      <c r="AQ9" s="267">
        <f>IFERROR('Turistas lugar residencia isla '!AQ9/'Turistas lugar residencia isla '!$G9,"-")</f>
        <v>0.20620121476954367</v>
      </c>
      <c r="AR9" s="36">
        <f t="shared" si="2"/>
        <v>5.9694719433978749E-2</v>
      </c>
      <c r="AS9" s="267">
        <f>IFERROR('Turistas lugar residencia isla '!AS9/'Turistas lugar residencia isla '!$I9,"-")</f>
        <v>0.32058148431522571</v>
      </c>
      <c r="AT9" s="36">
        <f t="shared" si="2"/>
        <v>-4.0571460021248118E-2</v>
      </c>
      <c r="AU9" s="267">
        <f>IFERROR('Turistas lugar residencia isla '!AU9/'Turistas lugar residencia isla '!$K9,"-")</f>
        <v>0.14137096005338926</v>
      </c>
      <c r="AV9" s="36">
        <f t="shared" ref="AV9:BJ19" si="3">IFERROR(AU9/AU22-1,"-")</f>
        <v>4.4967739513211091E-2</v>
      </c>
      <c r="AW9" s="267">
        <f>IFERROR('Turistas lugar residencia isla '!AW9/'Turistas lugar residencia isla '!$M9,"-")</f>
        <v>0.56703443664326314</v>
      </c>
      <c r="AX9" s="36">
        <f t="shared" si="3"/>
        <v>-7.6967966166936352E-2</v>
      </c>
      <c r="AY9" s="266">
        <f>IFERROR('Turistas lugar residencia isla '!AY9/'Turistas lugar residencia isla '!$C9,"-")</f>
        <v>2.4833027619557489E-2</v>
      </c>
      <c r="AZ9" s="36">
        <f t="shared" si="3"/>
        <v>-0.10671317022362714</v>
      </c>
      <c r="BA9" s="267">
        <f>IFERROR('Turistas lugar residencia isla '!BA9/'Turistas lugar residencia isla '!$E9,"-")</f>
        <v>3.5493857310573029E-2</v>
      </c>
      <c r="BB9" s="36">
        <f t="shared" si="3"/>
        <v>-9.0893311030476598E-2</v>
      </c>
      <c r="BC9" s="267">
        <f>IFERROR('Turistas lugar residencia isla '!BC9/'Turistas lugar residencia isla '!$G9,"-")</f>
        <v>1.763253347160797E-2</v>
      </c>
      <c r="BD9" s="36">
        <f t="shared" si="3"/>
        <v>-0.21423271339806171</v>
      </c>
      <c r="BE9" s="267">
        <f>IFERROR('Turistas lugar residencia isla '!BE9/'Turistas lugar residencia isla '!$I9,"-")</f>
        <v>1.1723474097292495E-2</v>
      </c>
      <c r="BF9" s="36">
        <f t="shared" si="3"/>
        <v>3.4055556731062975E-2</v>
      </c>
      <c r="BG9" s="267">
        <f>IFERROR('Turistas lugar residencia isla '!BG9/'Turistas lugar residencia isla '!$K9,"-")</f>
        <v>1.8796834779292591E-2</v>
      </c>
      <c r="BH9" s="36">
        <f t="shared" si="3"/>
        <v>9.6290151161712467E-2</v>
      </c>
      <c r="BI9" s="267">
        <f>IFERROR('Turistas lugar residencia isla '!BI9/'Turistas lugar residencia isla '!$M9,"-")</f>
        <v>1.5082283888703146E-2</v>
      </c>
      <c r="BJ9" s="36">
        <f t="shared" si="3"/>
        <v>-7.1544829088647122E-2</v>
      </c>
      <c r="BK9" s="266">
        <f>IFERROR('Turistas lugar residencia isla '!BK9/'Turistas lugar residencia isla '!$C9,"-")</f>
        <v>6.3749367362640905E-2</v>
      </c>
      <c r="BL9" s="36">
        <f t="shared" ref="BL9:BL19" si="4">IFERROR(BK9/BK22-1,"-")</f>
        <v>-5.6282753243568795E-2</v>
      </c>
      <c r="BM9" s="267">
        <f>IFERROR('Turistas lugar residencia isla '!BM9/'Turistas lugar residencia isla '!$E9,"-")</f>
        <v>6.0977537489321117E-2</v>
      </c>
      <c r="BN9" s="36">
        <f t="shared" ref="BN9:BN19" si="5">IFERROR(BM9/BM22-1,"-")</f>
        <v>-0.1337971458319982</v>
      </c>
      <c r="BO9" s="267">
        <f>IFERROR('Turistas lugar residencia isla '!BO9/'Turistas lugar residencia isla '!$G9,"-")</f>
        <v>4.3989458236948026E-2</v>
      </c>
      <c r="BP9" s="36">
        <f t="shared" ref="BP9:BP19" si="6">IFERROR(BO9/BO22-1,"-")</f>
        <v>0.42469037269418597</v>
      </c>
      <c r="BQ9" s="267">
        <f>IFERROR('Turistas lugar residencia isla '!BQ9/'Turistas lugar residencia isla '!$I9,"-")</f>
        <v>6.944245625293087E-2</v>
      </c>
      <c r="BR9" s="36">
        <f t="shared" ref="BR9:BR19" si="7">IFERROR(BQ9/BQ22-1,"-")</f>
        <v>-0.31005788202535167</v>
      </c>
      <c r="BS9" s="267">
        <f>IFERROR('Turistas lugar residencia isla '!BS9/'Turistas lugar residencia isla '!$K9,"-")</f>
        <v>8.6658404042330064E-2</v>
      </c>
      <c r="BT9" s="36">
        <f t="shared" ref="BT9:BT19" si="8">IFERROR(BS9/BS22-1,"-")</f>
        <v>0.11464597829641243</v>
      </c>
      <c r="BU9" s="267">
        <f>IFERROR('Turistas lugar residencia isla '!BU9/'Turistas lugar residencia isla '!$M9,"-")</f>
        <v>2.0394516883985289E-2</v>
      </c>
      <c r="BV9" s="36">
        <f t="shared" ref="BV9:BV19" si="9">IFERROR(BU9/BU22-1,"-")</f>
        <v>-0.43455812730813315</v>
      </c>
      <c r="BW9" s="266">
        <f>IFERROR('Turistas lugar residencia isla '!BW9/'Turistas lugar residencia isla '!$C9,"-")</f>
        <v>0.31145139443513165</v>
      </c>
      <c r="BX9" s="36">
        <f t="shared" ref="BX9:BX19" si="10">IFERROR(BW9/BW22-1,"-")</f>
        <v>2.8623417187669808E-3</v>
      </c>
      <c r="BY9" s="267">
        <f>IFERROR('Turistas lugar residencia isla '!BY9/'Turistas lugar residencia isla '!$E9,"-")</f>
        <v>0.33303909048766756</v>
      </c>
      <c r="BZ9" s="36">
        <f t="shared" ref="BZ9:BZ19" si="11">IFERROR(BY9/BY22-1,"-")</f>
        <v>-4.0704693575867479E-2</v>
      </c>
      <c r="CA9" s="267">
        <f>IFERROR('Turistas lugar residencia isla '!CA9/'Turistas lugar residencia isla '!$G9,"-")</f>
        <v>0.16880916841397817</v>
      </c>
      <c r="CB9" s="36">
        <f t="shared" ref="CB9:CB19" si="12">IFERROR(CA9/CA22-1,"-")</f>
        <v>2.821018774273365E-2</v>
      </c>
      <c r="CC9" s="267">
        <f>IFERROR('Turistas lugar residencia isla '!CC9/'Turistas lugar residencia isla '!$I9,"-")</f>
        <v>0.31109904484537354</v>
      </c>
      <c r="CD9" s="36">
        <f t="shared" ref="CD9:CD19" si="13">IFERROR(CC9/CC22-1,"-")</f>
        <v>0.23595378538752665</v>
      </c>
      <c r="CE9" s="267">
        <f>IFERROR('Turistas lugar residencia isla '!CE9/'Turistas lugar residencia isla '!$K9,"-")</f>
        <v>0.4404004194870817</v>
      </c>
      <c r="CF9" s="36">
        <f t="shared" ref="CF9:CF19" si="14">IFERROR(CE9/CE22-1,"-")</f>
        <v>1.350933249948616E-2</v>
      </c>
      <c r="CG9" s="267">
        <f>IFERROR('Turistas lugar residencia isla '!CG9/'Turistas lugar residencia isla '!$M9,"-")</f>
        <v>0.11033099297893681</v>
      </c>
      <c r="CH9" s="36">
        <f t="shared" ref="CH9:CH19" si="15">IFERROR(CG9/CG22-1,"-")</f>
        <v>2.8019180882305359</v>
      </c>
      <c r="CI9" s="266">
        <f>IFERROR('Turistas lugar residencia isla '!CI9/'Turistas lugar residencia isla '!$C9,"-")</f>
        <v>3.5729017649485259E-2</v>
      </c>
      <c r="CJ9" s="36">
        <f t="shared" ref="CJ9:CJ19" si="16">IFERROR(CI9/CI22-1,"-")</f>
        <v>-0.20089094948096609</v>
      </c>
      <c r="CK9" s="267">
        <f>IFERROR('Turistas lugar residencia isla '!CK9/'Turistas lugar residencia isla '!$E9,"-")</f>
        <v>2.699160075804535E-2</v>
      </c>
      <c r="CL9" s="36">
        <f t="shared" ref="CL9:CL19" si="17">IFERROR(CK9/CK22-1,"-")</f>
        <v>-0.25618003620307628</v>
      </c>
      <c r="CM9" s="267">
        <f>IFERROR('Turistas lugar residencia isla '!CM9/'Turistas lugar residencia isla '!$G9,"-")</f>
        <v>5.0317536630612898E-2</v>
      </c>
      <c r="CN9" s="36">
        <f t="shared" ref="CN9:CN19" si="18">IFERROR(CM9/CM22-1,"-")</f>
        <v>-0.17007211765794716</v>
      </c>
      <c r="CO9" s="267">
        <f>IFERROR('Turistas lugar residencia isla '!CO9/'Turistas lugar residencia isla '!$I9,"-")</f>
        <v>2.7025692919021644E-2</v>
      </c>
      <c r="CP9" s="36">
        <f t="shared" ref="CP9:CP19" si="19">IFERROR(CO9/CO22-1,"-")</f>
        <v>-0.27204943202314302</v>
      </c>
      <c r="CQ9" s="267">
        <f>IFERROR('Turistas lugar residencia isla '!CQ9/'Turistas lugar residencia isla '!$K9,"-")</f>
        <v>2.9196300886643149E-2</v>
      </c>
      <c r="CR9" s="36">
        <f t="shared" ref="CR9:CR19" si="20">IFERROR(CQ9/CQ22-1,"-")</f>
        <v>-0.31534506432899567</v>
      </c>
      <c r="CS9" s="267">
        <f>IFERROR('Turistas lugar residencia isla '!CS9/'Turistas lugar residencia isla '!$M9,"-")</f>
        <v>2.4035068167465361E-2</v>
      </c>
      <c r="CT9" s="36">
        <f t="shared" ref="CT9:CT19" si="21">IFERROR(CS9/CS22-1,"-")</f>
        <v>0.23647829439425183</v>
      </c>
      <c r="CU9" s="266">
        <f>IFERROR('Turistas lugar residencia isla '!CU9/'Turistas lugar residencia isla '!$C9,"-")</f>
        <v>3.8473859278047411E-2</v>
      </c>
      <c r="CV9" s="36">
        <f t="shared" ref="CV9:CV19" si="22">IFERROR(CU9/CU22-1,"-")</f>
        <v>0.12596712120843168</v>
      </c>
      <c r="CW9" s="267">
        <f>IFERROR('Turistas lugar residencia isla '!CW9/'Turistas lugar residencia isla '!$E9,"-")</f>
        <v>2.3476671633864805E-2</v>
      </c>
      <c r="CX9" s="36">
        <f t="shared" ref="CX9:CX19" si="23">IFERROR(CW9/CW22-1,"-")</f>
        <v>-0.21826355307266487</v>
      </c>
      <c r="CY9" s="267">
        <f>IFERROR('Turistas lugar residencia isla '!CY9/'Turistas lugar residencia isla '!$G9,"-")</f>
        <v>2.3273433901282985E-2</v>
      </c>
      <c r="CZ9" s="36">
        <f t="shared" ref="CZ9:CZ19" si="24">IFERROR(CY9/CY22-1,"-")</f>
        <v>0.21238860880903232</v>
      </c>
      <c r="DA9" s="267">
        <f>IFERROR('Turistas lugar residencia isla '!DA9/'Turistas lugar residencia isla '!$I9,"-")</f>
        <v>2.0791272799071996E-2</v>
      </c>
      <c r="DB9" s="36">
        <f t="shared" ref="DB9:DB19" si="25">IFERROR(DA9/DA22-1,"-")</f>
        <v>0.11292611043499878</v>
      </c>
      <c r="DC9" s="267">
        <f>IFERROR('Turistas lugar residencia isla '!DC9/'Turistas lugar residencia isla '!$K9,"-")</f>
        <v>0.10047859662503575</v>
      </c>
      <c r="DD9" s="36">
        <f t="shared" ref="DD9:DD19" si="26">IFERROR(DC9/DC22-1,"-")</f>
        <v>0.3829277927087944</v>
      </c>
      <c r="DE9" s="267">
        <f>IFERROR('Turistas lugar residencia isla '!DE9/'Turistas lugar residencia isla '!$M9,"-")</f>
        <v>8.5070024889483259E-3</v>
      </c>
      <c r="DF9" s="36">
        <f t="shared" ref="DF9:DF19" si="27">IFERROR(DE9/DE22-1,"-")</f>
        <v>0.60924130415939182</v>
      </c>
      <c r="DG9" s="266">
        <f>IFERROR('Turistas lugar residencia isla '!DG9/'Turistas lugar residencia isla '!$C9,"-")</f>
        <v>0.13639442050417908</v>
      </c>
      <c r="DH9" s="36">
        <f t="shared" ref="DH9:DH19" si="28">IFERROR(DG9/DG22-1,"-")</f>
        <v>8.2335004875247808E-2</v>
      </c>
      <c r="DI9" s="267">
        <f>IFERROR('Turistas lugar residencia isla '!DI9/'Turistas lugar residencia isla '!$E9,"-")</f>
        <v>9.64536336623288E-2</v>
      </c>
      <c r="DJ9" s="36">
        <f t="shared" ref="DJ9:DJ19" si="29">IFERROR(DI9/DI22-1,"-")</f>
        <v>0.29705671911957676</v>
      </c>
      <c r="DK9" s="267">
        <f>IFERROR('Turistas lugar residencia isla '!DK9/'Turistas lugar residencia isla '!$G9,"-")</f>
        <v>0.2846477394865547</v>
      </c>
      <c r="DL9" s="36">
        <f t="shared" ref="DL9:DL19" si="30">IFERROR(DK9/DK22-1,"-")</f>
        <v>1.6656783259325847E-2</v>
      </c>
      <c r="DM9" s="267">
        <f>IFERROR('Turistas lugar residencia isla '!DM9/'Turistas lugar residencia isla '!$I9,"-")</f>
        <v>4.329047066663376E-2</v>
      </c>
      <c r="DN9" s="36">
        <f t="shared" ref="DN9:DN19" si="31">IFERROR(DM9/DM22-1,"-")</f>
        <v>-0.18530022534732293</v>
      </c>
      <c r="DO9" s="267">
        <f>IFERROR('Turistas lugar residencia isla '!DO9/'Turistas lugar residencia isla '!$K9,"-")</f>
        <v>3.6239870340356563E-2</v>
      </c>
      <c r="DP9" s="36">
        <f t="shared" ref="DP9:DP19" si="32">IFERROR(DO9/DO22-1,"-")</f>
        <v>-0.25868329473718121</v>
      </c>
      <c r="DQ9" s="267">
        <f>IFERROR('Turistas lugar residencia isla '!DQ9/'Turistas lugar residencia isla '!$M9,"-")</f>
        <v>3.9414539916044426E-2</v>
      </c>
      <c r="DR9" s="36">
        <f t="shared" ref="DR9:DR19" si="33">IFERROR(DQ9/DQ22-1,"-")</f>
        <v>1.294128348959509</v>
      </c>
      <c r="DS9" s="266">
        <f>IFERROR('Turistas lugar residencia isla '!DS9/'Turistas lugar residencia isla '!$C9,"-")</f>
        <v>9.600729032276939E-2</v>
      </c>
      <c r="DT9" s="36">
        <f t="shared" ref="DT9:DT19" si="34">IFERROR(DS9/DS22-1,"-")</f>
        <v>-1.005721366849055E-2</v>
      </c>
      <c r="DU9" s="267">
        <f>IFERROR('Turistas lugar residencia isla '!DU9/'Turistas lugar residencia isla '!$E9,"-")</f>
        <v>0.13742147357053924</v>
      </c>
      <c r="DV9" s="36">
        <f t="shared" ref="DV9:DV19" si="35">IFERROR(DU9/DU22-1,"-")</f>
        <v>3.572971496463917E-2</v>
      </c>
      <c r="DW9" s="267">
        <f>IFERROR('Turistas lugar residencia isla '!DW9/'Turistas lugar residencia isla '!$G9,"-")</f>
        <v>0.10164696169171636</v>
      </c>
      <c r="DX9" s="36">
        <f t="shared" ref="DX9:DX19" si="36">IFERROR(DW9/DW22-1,"-")</f>
        <v>6.8476136303239565E-2</v>
      </c>
      <c r="DY9" s="267">
        <f>IFERROR('Turistas lugar residencia isla '!DY9/'Turistas lugar residencia isla '!$I9,"-")</f>
        <v>0.11326603647851519</v>
      </c>
      <c r="DZ9" s="36">
        <f t="shared" ref="DZ9:DZ19" si="37">IFERROR(DY9/DY22-1,"-")</f>
        <v>0.10650510945031999</v>
      </c>
      <c r="EA9" s="267">
        <f>IFERROR('Turistas lugar residencia isla '!EA9/'Turistas lugar residencia isla '!$K9,"-")</f>
        <v>5.2226141672228048E-2</v>
      </c>
      <c r="EB9" s="36">
        <f t="shared" ref="EB9:EB19" si="38">IFERROR(EA9/EA22-1,"-")</f>
        <v>-6.0164661240877493E-2</v>
      </c>
      <c r="EC9" s="267">
        <f>IFERROR('Turistas lugar residencia isla '!EC9/'Turistas lugar residencia isla '!$M9,"-")</f>
        <v>0.10780489616999146</v>
      </c>
      <c r="ED9" s="36">
        <f t="shared" ref="ED9:ED19" si="39">IFERROR(EC9/EC22-1,"-")</f>
        <v>0.47753729392229816</v>
      </c>
      <c r="EF9" s="36" t="str">
        <f t="shared" ref="EF9:EF19" si="40">IFERROR(EE9/EE22-1,"-")</f>
        <v>-</v>
      </c>
    </row>
    <row r="10" spans="1:136" s="17" customFormat="1" x14ac:dyDescent="0.25">
      <c r="A10" s="242"/>
      <c r="B10" s="34" t="s">
        <v>65</v>
      </c>
      <c r="C10" s="266">
        <f>IFERROR('Turistas lugar residencia isla '!C10/'Turistas lugar residencia isla '!$C10,"-")</f>
        <v>1</v>
      </c>
      <c r="D10" s="36">
        <f t="shared" si="0"/>
        <v>0</v>
      </c>
      <c r="E10" s="267">
        <f>IFERROR('Turistas lugar residencia isla '!E10/'Turistas lugar residencia isla '!$E10,"-")</f>
        <v>1</v>
      </c>
      <c r="F10" s="36">
        <f t="shared" si="0"/>
        <v>0</v>
      </c>
      <c r="G10" s="267">
        <f>IFERROR('Turistas lugar residencia isla '!G10/'Turistas lugar residencia isla '!$G10,"-")</f>
        <v>1</v>
      </c>
      <c r="H10" s="36">
        <f t="shared" si="0"/>
        <v>0</v>
      </c>
      <c r="I10" s="267">
        <f>IFERROR('Turistas lugar residencia isla '!I10/'Turistas lugar residencia isla '!$I10,"-")</f>
        <v>1</v>
      </c>
      <c r="J10" s="36">
        <f t="shared" si="0"/>
        <v>0</v>
      </c>
      <c r="K10" s="267">
        <f>IFERROR('Turistas lugar residencia isla '!K10/'Turistas lugar residencia isla '!$K10,"-")</f>
        <v>1</v>
      </c>
      <c r="L10" s="36">
        <f t="shared" si="0"/>
        <v>0</v>
      </c>
      <c r="M10" s="267">
        <f>IFERROR('Turistas lugar residencia isla '!M10/'Turistas lugar residencia isla '!$M10,"-")</f>
        <v>1</v>
      </c>
      <c r="N10" s="36">
        <f t="shared" si="0"/>
        <v>0</v>
      </c>
      <c r="O10" s="266">
        <f>IFERROR('Turistas lugar residencia isla '!O10/'Turistas lugar residencia isla '!$C10,"-")</f>
        <v>0.90442626784507751</v>
      </c>
      <c r="P10" s="36">
        <f t="shared" si="1"/>
        <v>-2.0440701066249956E-3</v>
      </c>
      <c r="Q10" s="267">
        <f>IFERROR('Turistas lugar residencia isla '!Q10/'Turistas lugar residencia isla '!$E10,"-")</f>
        <v>0.89240901645002113</v>
      </c>
      <c r="R10" s="36">
        <f t="shared" si="1"/>
        <v>-9.7272895613219612E-3</v>
      </c>
      <c r="S10" s="267">
        <f>IFERROR('Turistas lugar residencia isla '!S10/'Turistas lugar residencia isla '!$G10,"-")</f>
        <v>0.89493665232473318</v>
      </c>
      <c r="T10" s="36">
        <f t="shared" si="1"/>
        <v>-5.6320556310170966E-3</v>
      </c>
      <c r="U10" s="267">
        <f>IFERROR('Turistas lugar residencia isla '!U10/'Turistas lugar residencia isla '!$I10,"-")</f>
        <v>0.93994090114161921</v>
      </c>
      <c r="V10" s="36">
        <f t="shared" si="1"/>
        <v>-8.2584836590345878E-3</v>
      </c>
      <c r="W10" s="267">
        <f>IFERROR('Turistas lugar residencia isla '!W10/'Turistas lugar residencia isla '!$K10,"-")</f>
        <v>0.9216603565574365</v>
      </c>
      <c r="X10" s="36">
        <f t="shared" si="1"/>
        <v>1.2297709822554737E-2</v>
      </c>
      <c r="Y10" s="267">
        <f>IFERROR('Turistas lugar residencia isla '!Y10/'Turistas lugar residencia isla '!$M10,"-")</f>
        <v>0.86904224928582163</v>
      </c>
      <c r="Z10" s="36">
        <f t="shared" si="1"/>
        <v>5.9584006016743629E-2</v>
      </c>
      <c r="AA10" s="266">
        <f>IFERROR('Turistas lugar residencia isla '!AA10/'Turistas lugar residencia isla '!$C10,"-")</f>
        <v>9.5573732154922444E-2</v>
      </c>
      <c r="AB10" s="36">
        <f t="shared" si="1"/>
        <v>1.976603632753271E-2</v>
      </c>
      <c r="AC10" s="267">
        <f>IFERROR('Turistas lugar residencia isla '!AC10/'Turistas lugar residencia isla '!$E10,"-")</f>
        <v>0.10759098354997887</v>
      </c>
      <c r="AD10" s="36">
        <f t="shared" si="1"/>
        <v>8.872219992341801E-2</v>
      </c>
      <c r="AE10" s="267">
        <f>IFERROR('Turistas lugar residencia isla '!AE10/'Turistas lugar residencia isla '!$G10,"-")</f>
        <v>0.10506334767526686</v>
      </c>
      <c r="AF10" s="36">
        <f t="shared" si="2"/>
        <v>5.0691617382242704E-2</v>
      </c>
      <c r="AG10" s="267">
        <f>IFERROR('Turistas lugar residencia isla '!AG10/'Turistas lugar residencia isla '!$I10,"-")</f>
        <v>6.0059098858380768E-2</v>
      </c>
      <c r="AH10" s="36">
        <f t="shared" si="2"/>
        <v>0.14998077891768946</v>
      </c>
      <c r="AI10" s="267">
        <f>IFERROR('Turistas lugar residencia isla '!AI10/'Turistas lugar residencia isla '!$K10,"-")</f>
        <v>7.83396434425635E-2</v>
      </c>
      <c r="AJ10" s="36">
        <f t="shared" si="2"/>
        <v>-0.12505122018228421</v>
      </c>
      <c r="AK10" s="267">
        <f>IFERROR('Turistas lugar residencia isla '!AK10/'Turistas lugar residencia isla '!$M10,"-")</f>
        <v>0.13100786849095375</v>
      </c>
      <c r="AL10" s="36">
        <f t="shared" si="2"/>
        <v>-0.27147810276889206</v>
      </c>
      <c r="AM10" s="266">
        <f>IFERROR('Turistas lugar residencia isla '!AM10/'Turistas lugar residencia isla '!$C10,"-")</f>
        <v>0.18171554099245868</v>
      </c>
      <c r="AN10" s="36">
        <f t="shared" si="2"/>
        <v>2.3286303394293606E-2</v>
      </c>
      <c r="AO10" s="267">
        <f>IFERROR('Turistas lugar residencia isla '!AO10/'Turistas lugar residencia isla '!$E10,"-")</f>
        <v>0.14893742392433429</v>
      </c>
      <c r="AP10" s="36">
        <f t="shared" si="2"/>
        <v>3.8191620408356997E-2</v>
      </c>
      <c r="AQ10" s="267">
        <f>IFERROR('Turistas lugar residencia isla '!AQ10/'Turistas lugar residencia isla '!$G10,"-")</f>
        <v>0.20601021304470812</v>
      </c>
      <c r="AR10" s="36">
        <f t="shared" si="2"/>
        <v>-5.9854232229871185E-2</v>
      </c>
      <c r="AS10" s="267">
        <f>IFERROR('Turistas lugar residencia isla '!AS10/'Turistas lugar residencia isla '!$I10,"-")</f>
        <v>0.33928032991450613</v>
      </c>
      <c r="AT10" s="36">
        <f t="shared" si="2"/>
        <v>-0.12130366912655277</v>
      </c>
      <c r="AU10" s="267">
        <f>IFERROR('Turistas lugar residencia isla '!AU10/'Turistas lugar residencia isla '!$K10,"-")</f>
        <v>0.12464278979357965</v>
      </c>
      <c r="AV10" s="36">
        <f t="shared" si="3"/>
        <v>-0.10448297308155419</v>
      </c>
      <c r="AW10" s="267">
        <f>IFERROR('Turistas lugar residencia isla '!AW10/'Turistas lugar residencia isla '!$M10,"-")</f>
        <v>0.38194757680549291</v>
      </c>
      <c r="AX10" s="36">
        <f t="shared" si="3"/>
        <v>-0.26211770552191294</v>
      </c>
      <c r="AY10" s="266">
        <f>IFERROR('Turistas lugar residencia isla '!AY10/'Turistas lugar residencia isla '!$C10,"-")</f>
        <v>2.2819609182659826E-2</v>
      </c>
      <c r="AZ10" s="36">
        <f t="shared" si="3"/>
        <v>-0.10416080921333748</v>
      </c>
      <c r="BA10" s="267">
        <f>IFERROR('Turistas lugar residencia isla '!BA10/'Turistas lugar residencia isla '!$E10,"-")</f>
        <v>3.2894991590640105E-2</v>
      </c>
      <c r="BB10" s="36">
        <f t="shared" si="3"/>
        <v>-0.10131981599407203</v>
      </c>
      <c r="BC10" s="267">
        <f>IFERROR('Turistas lugar residencia isla '!BC10/'Turistas lugar residencia isla '!$G10,"-")</f>
        <v>1.8557667971832243E-2</v>
      </c>
      <c r="BD10" s="36">
        <f t="shared" si="3"/>
        <v>-0.15819457548161109</v>
      </c>
      <c r="BE10" s="267">
        <f>IFERROR('Turistas lugar residencia isla '!BE10/'Turistas lugar residencia isla '!$I10,"-")</f>
        <v>1.1003335328035775E-2</v>
      </c>
      <c r="BF10" s="36">
        <f t="shared" si="3"/>
        <v>0.48088414261204115</v>
      </c>
      <c r="BG10" s="267">
        <f>IFERROR('Turistas lugar residencia isla '!BG10/'Turistas lugar residencia isla '!$K10,"-")</f>
        <v>1.3853228309906146E-2</v>
      </c>
      <c r="BH10" s="36">
        <f t="shared" si="3"/>
        <v>-4.8509638700453328E-2</v>
      </c>
      <c r="BI10" s="267">
        <f>IFERROR('Turistas lugar residencia isla '!BI10/'Turistas lugar residencia isla '!$M10,"-")</f>
        <v>1.6939808550092719E-2</v>
      </c>
      <c r="BJ10" s="36">
        <f t="shared" si="3"/>
        <v>0.27363430455622773</v>
      </c>
      <c r="BK10" s="266">
        <f>IFERROR('Turistas lugar residencia isla '!BK10/'Turistas lugar residencia isla '!$C10,"-")</f>
        <v>4.926158417313177E-2</v>
      </c>
      <c r="BL10" s="36">
        <f t="shared" si="4"/>
        <v>-7.4792011869831532E-2</v>
      </c>
      <c r="BM10" s="267">
        <f>IFERROR('Turistas lugar residencia isla '!BM10/'Turistas lugar residencia isla '!$E10,"-")</f>
        <v>5.0979745143363168E-2</v>
      </c>
      <c r="BN10" s="36">
        <f t="shared" si="5"/>
        <v>-6.7250867875063625E-2</v>
      </c>
      <c r="BO10" s="267">
        <f>IFERROR('Turistas lugar residencia isla '!BO10/'Turistas lugar residencia isla '!$G10,"-")</f>
        <v>2.8941922613110214E-2</v>
      </c>
      <c r="BP10" s="36">
        <f t="shared" si="6"/>
        <v>1.1763581190047834E-2</v>
      </c>
      <c r="BQ10" s="267">
        <f>IFERROR('Turistas lugar residencia isla '!BQ10/'Turistas lugar residencia isla '!$I10,"-")</f>
        <v>5.8945776565493505E-2</v>
      </c>
      <c r="BR10" s="36">
        <f t="shared" si="7"/>
        <v>-0.2222096667897584</v>
      </c>
      <c r="BS10" s="267">
        <f>IFERROR('Turistas lugar residencia isla '!BS10/'Turistas lugar residencia isla '!$K10,"-")</f>
        <v>6.594426795479931E-2</v>
      </c>
      <c r="BT10" s="36">
        <f t="shared" si="8"/>
        <v>-7.063018323439918E-3</v>
      </c>
      <c r="BU10" s="267">
        <f>IFERROR('Turistas lugar residencia isla '!BU10/'Turistas lugar residencia isla '!$M10,"-")</f>
        <v>4.2950934696536859E-2</v>
      </c>
      <c r="BV10" s="36">
        <f t="shared" si="9"/>
        <v>0.12962633841021853</v>
      </c>
      <c r="BW10" s="266">
        <f>IFERROR('Turistas lugar residencia isla '!BW10/'Turistas lugar residencia isla '!$C10,"-")</f>
        <v>0.33272721942346228</v>
      </c>
      <c r="BX10" s="36">
        <f t="shared" si="10"/>
        <v>-1.2676111893217379E-2</v>
      </c>
      <c r="BY10" s="267">
        <f>IFERROR('Turistas lugar residencia isla '!BY10/'Turistas lugar residencia isla '!$E10,"-")</f>
        <v>0.36471873679461125</v>
      </c>
      <c r="BZ10" s="36">
        <f t="shared" si="11"/>
        <v>-3.8392609250990417E-2</v>
      </c>
      <c r="CA10" s="267">
        <f>IFERROR('Turistas lugar residencia isla '!CA10/'Turistas lugar residencia isla '!$G10,"-")</f>
        <v>0.18676274273350305</v>
      </c>
      <c r="CB10" s="36">
        <f t="shared" si="12"/>
        <v>1.814474950637246E-2</v>
      </c>
      <c r="CC10" s="267">
        <f>IFERROR('Turistas lugar residencia isla '!CC10/'Turistas lugar residencia isla '!$I10,"-")</f>
        <v>0.31239823538416578</v>
      </c>
      <c r="CD10" s="36">
        <f t="shared" si="13"/>
        <v>0.17027588555111373</v>
      </c>
      <c r="CE10" s="267">
        <f>IFERROR('Turistas lugar residencia isla '!CE10/'Turistas lugar residencia isla '!$K10,"-")</f>
        <v>0.49112958208219099</v>
      </c>
      <c r="CF10" s="36">
        <f t="shared" si="14"/>
        <v>5.9379357398946064E-2</v>
      </c>
      <c r="CG10" s="267">
        <f>IFERROR('Turistas lugar residencia isla '!CG10/'Turistas lugar residencia isla '!$M10,"-")</f>
        <v>0.20107252042299403</v>
      </c>
      <c r="CH10" s="36">
        <f t="shared" si="15"/>
        <v>0.62342983056089984</v>
      </c>
      <c r="CI10" s="266">
        <f>IFERROR('Turistas lugar residencia isla '!CI10/'Turistas lugar residencia isla '!$C10,"-")</f>
        <v>3.7364297640791945E-2</v>
      </c>
      <c r="CJ10" s="36">
        <f t="shared" si="16"/>
        <v>-0.17414895978396205</v>
      </c>
      <c r="CK10" s="267">
        <f>IFERROR('Turistas lugar residencia isla '!CK10/'Turistas lugar residencia isla '!$E10,"-")</f>
        <v>3.1659261828240297E-2</v>
      </c>
      <c r="CL10" s="36">
        <f t="shared" si="17"/>
        <v>-4.6877453983139028E-2</v>
      </c>
      <c r="CM10" s="267">
        <f>IFERROR('Turistas lugar residencia isla '!CM10/'Turistas lugar residencia isla '!$G10,"-")</f>
        <v>5.2335650870689358E-2</v>
      </c>
      <c r="CN10" s="36">
        <f t="shared" si="18"/>
        <v>-0.1923640020672327</v>
      </c>
      <c r="CO10" s="267">
        <f>IFERROR('Turistas lugar residencia isla '!CO10/'Turistas lugar residencia isla '!$I10,"-")</f>
        <v>2.5852271409419633E-2</v>
      </c>
      <c r="CP10" s="36">
        <f t="shared" si="19"/>
        <v>-0.28905017461931071</v>
      </c>
      <c r="CQ10" s="267">
        <f>IFERROR('Turistas lugar residencia isla '!CQ10/'Turistas lugar residencia isla '!$K10,"-")</f>
        <v>3.2279472561904346E-2</v>
      </c>
      <c r="CR10" s="36">
        <f t="shared" si="20"/>
        <v>-0.26946391244564205</v>
      </c>
      <c r="CS10" s="267">
        <f>IFERROR('Turistas lugar residencia isla '!CS10/'Turistas lugar residencia isla '!$M10,"-")</f>
        <v>5.192201673933744E-2</v>
      </c>
      <c r="CT10" s="36">
        <f t="shared" si="21"/>
        <v>1.2154489209981008</v>
      </c>
      <c r="CU10" s="266">
        <f>IFERROR('Turistas lugar residencia isla '!CU10/'Turistas lugar residencia isla '!$C10,"-")</f>
        <v>3.8779699752031917E-2</v>
      </c>
      <c r="CV10" s="36">
        <f t="shared" si="22"/>
        <v>0.12112456274243932</v>
      </c>
      <c r="CW10" s="267">
        <f>IFERROR('Turistas lugar residencia isla '!CW10/'Turistas lugar residencia isla '!$E10,"-")</f>
        <v>2.7270232549525996E-2</v>
      </c>
      <c r="CX10" s="36">
        <f t="shared" si="23"/>
        <v>-5.0036783127890394E-2</v>
      </c>
      <c r="CY10" s="267">
        <f>IFERROR('Turistas lugar residencia isla '!CY10/'Turistas lugar residencia isla '!$G10,"-")</f>
        <v>2.3830437652289996E-2</v>
      </c>
      <c r="CZ10" s="36">
        <f t="shared" si="24"/>
        <v>9.5190082373284524E-2</v>
      </c>
      <c r="DA10" s="267">
        <f>IFERROR('Turistas lugar residencia isla '!DA10/'Turistas lugar residencia isla '!$I10,"-")</f>
        <v>2.5258499519879761E-2</v>
      </c>
      <c r="DB10" s="36">
        <f t="shared" si="25"/>
        <v>0.72664460782924478</v>
      </c>
      <c r="DC10" s="267">
        <f>IFERROR('Turistas lugar residencia isla '!DC10/'Turistas lugar residencia isla '!$K10,"-")</f>
        <v>9.5188360387020027E-2</v>
      </c>
      <c r="DD10" s="36">
        <f t="shared" si="26"/>
        <v>0.23425889591411075</v>
      </c>
      <c r="DE10" s="267">
        <f>IFERROR('Turistas lugar residencia isla '!DE10/'Turistas lugar residencia isla '!$M10,"-")</f>
        <v>1.653886633588934E-3</v>
      </c>
      <c r="DF10" s="36">
        <f t="shared" si="27"/>
        <v>-0.59698967271884107</v>
      </c>
      <c r="DG10" s="266">
        <f>IFERROR('Turistas lugar residencia isla '!DG10/'Turistas lugar residencia isla '!$C10,"-")</f>
        <v>0.11484256378684153</v>
      </c>
      <c r="DH10" s="36">
        <f t="shared" si="28"/>
        <v>0.11470578908238727</v>
      </c>
      <c r="DI10" s="267">
        <f>IFERROR('Turistas lugar residencia isla '!DI10/'Turistas lugar residencia isla '!$E10,"-")</f>
        <v>7.5413186617080338E-2</v>
      </c>
      <c r="DJ10" s="36">
        <f t="shared" si="29"/>
        <v>0.1672406946423326</v>
      </c>
      <c r="DK10" s="267">
        <f>IFERROR('Turistas lugar residencia isla '!DK10/'Turistas lugar residencia isla '!$G10,"-")</f>
        <v>0.25896867106353627</v>
      </c>
      <c r="DL10" s="36">
        <f t="shared" si="30"/>
        <v>6.5269747248483556E-2</v>
      </c>
      <c r="DM10" s="267">
        <f>IFERROR('Turistas lugar residencia isla '!DM10/'Turistas lugar residencia isla '!$I10,"-")</f>
        <v>3.9991464529087861E-2</v>
      </c>
      <c r="DN10" s="36">
        <f t="shared" si="31"/>
        <v>0.15231250950563813</v>
      </c>
      <c r="DO10" s="267">
        <f>IFERROR('Turistas lugar residencia isla '!DO10/'Turistas lugar residencia isla '!$K10,"-")</f>
        <v>3.437196280662054E-2</v>
      </c>
      <c r="DP10" s="36">
        <f t="shared" si="32"/>
        <v>-2.3416446059223994E-2</v>
      </c>
      <c r="DQ10" s="267">
        <f>IFERROR('Turistas lugar residencia isla '!DQ10/'Turistas lugar residencia isla '!$M10,"-")</f>
        <v>6.5303463138375178E-2</v>
      </c>
      <c r="DR10" s="36">
        <f t="shared" si="33"/>
        <v>6.0253326700725429</v>
      </c>
      <c r="DS10" s="266">
        <f>IFERROR('Turistas lugar residencia isla '!DS10/'Turistas lugar residencia isla '!$C10,"-")</f>
        <v>8.0661557310490545E-2</v>
      </c>
      <c r="DT10" s="36">
        <f t="shared" si="34"/>
        <v>-2.8081183915194763E-2</v>
      </c>
      <c r="DU10" s="267">
        <f>IFERROR('Turistas lugar residencia isla '!DU10/'Turistas lugar residencia isla '!$E10,"-")</f>
        <v>0.11611314166614757</v>
      </c>
      <c r="DV10" s="36">
        <f t="shared" si="35"/>
        <v>6.095874103623089E-2</v>
      </c>
      <c r="DW10" s="267">
        <f>IFERROR('Turistas lugar residencia isla '!DW10/'Turistas lugar residencia isla '!$G10,"-")</f>
        <v>9.2582391678700984E-2</v>
      </c>
      <c r="DX10" s="36">
        <f t="shared" si="36"/>
        <v>8.6727073845760394E-3</v>
      </c>
      <c r="DY10" s="267">
        <f>IFERROR('Turistas lugar residencia isla '!DY10/'Turistas lugar residencia isla '!$I10,"-")</f>
        <v>8.0228787731188328E-2</v>
      </c>
      <c r="DZ10" s="36">
        <f t="shared" si="37"/>
        <v>1.5517172442503835E-2</v>
      </c>
      <c r="EA10" s="267">
        <f>IFERROR('Turistas lugar residencia isla '!EA10/'Turistas lugar residencia isla '!$K10,"-")</f>
        <v>3.595311661371977E-2</v>
      </c>
      <c r="EB10" s="36">
        <f t="shared" si="38"/>
        <v>-0.20248770198801502</v>
      </c>
      <c r="EC10" s="267">
        <f>IFERROR('Turistas lugar residencia isla '!EC10/'Turistas lugar residencia isla '!$M10,"-")</f>
        <v>9.2066355936450656E-2</v>
      </c>
      <c r="ED10" s="36">
        <f t="shared" si="39"/>
        <v>0.25221388622374885</v>
      </c>
      <c r="EF10" s="36" t="str">
        <f t="shared" si="40"/>
        <v>-</v>
      </c>
    </row>
    <row r="11" spans="1:136" s="17" customFormat="1" x14ac:dyDescent="0.25">
      <c r="A11" s="242"/>
      <c r="B11" s="34" t="s">
        <v>67</v>
      </c>
      <c r="C11" s="266">
        <f>IFERROR('Turistas lugar residencia isla '!C11/'Turistas lugar residencia isla '!$C11,"-")</f>
        <v>1</v>
      </c>
      <c r="D11" s="36">
        <f t="shared" si="0"/>
        <v>0</v>
      </c>
      <c r="E11" s="267">
        <f>IFERROR('Turistas lugar residencia isla '!E11/'Turistas lugar residencia isla '!$E11,"-")</f>
        <v>1</v>
      </c>
      <c r="F11" s="36">
        <f t="shared" si="0"/>
        <v>0</v>
      </c>
      <c r="G11" s="267">
        <f>IFERROR('Turistas lugar residencia isla '!G11/'Turistas lugar residencia isla '!$G11,"-")</f>
        <v>1</v>
      </c>
      <c r="H11" s="36">
        <f t="shared" si="0"/>
        <v>0</v>
      </c>
      <c r="I11" s="267">
        <f>IFERROR('Turistas lugar residencia isla '!I11/'Turistas lugar residencia isla '!$I11,"-")</f>
        <v>1</v>
      </c>
      <c r="J11" s="36">
        <f t="shared" si="0"/>
        <v>0</v>
      </c>
      <c r="K11" s="267">
        <f>IFERROR('Turistas lugar residencia isla '!K11/'Turistas lugar residencia isla '!$K11,"-")</f>
        <v>1</v>
      </c>
      <c r="L11" s="36">
        <f t="shared" si="0"/>
        <v>0</v>
      </c>
      <c r="M11" s="267">
        <f>IFERROR('Turistas lugar residencia isla '!M11/'Turistas lugar residencia isla '!$M11,"-")</f>
        <v>1</v>
      </c>
      <c r="N11" s="36">
        <f t="shared" si="0"/>
        <v>0</v>
      </c>
      <c r="O11" s="266">
        <f>IFERROR('Turistas lugar residencia isla '!O11/'Turistas lugar residencia isla '!$C11,"-")</f>
        <v>0.87943751947532467</v>
      </c>
      <c r="P11" s="36">
        <f t="shared" si="1"/>
        <v>1.5395276961960302E-3</v>
      </c>
      <c r="Q11" s="267">
        <f>IFERROR('Turistas lugar residencia isla '!Q11/'Turistas lugar residencia isla '!$E11,"-")</f>
        <v>0.86213895787894457</v>
      </c>
      <c r="R11" s="36">
        <f t="shared" si="1"/>
        <v>-1.117221806803681E-2</v>
      </c>
      <c r="S11" s="267">
        <f>IFERROR('Turistas lugar residencia isla '!S11/'Turistas lugar residencia isla '!$G11,"-")</f>
        <v>0.86582084031050655</v>
      </c>
      <c r="T11" s="36">
        <f t="shared" si="1"/>
        <v>6.1351142052679108E-4</v>
      </c>
      <c r="U11" s="267">
        <f>IFERROR('Turistas lugar residencia isla '!U11/'Turistas lugar residencia isla '!$I11,"-")</f>
        <v>0.9317012006810852</v>
      </c>
      <c r="V11" s="36">
        <f t="shared" si="1"/>
        <v>9.2547425343059153E-4</v>
      </c>
      <c r="W11" s="267">
        <f>IFERROR('Turistas lugar residencia isla '!W11/'Turistas lugar residencia isla '!$K11,"-")</f>
        <v>0.90477260891881062</v>
      </c>
      <c r="X11" s="36">
        <f t="shared" si="1"/>
        <v>1.4097699362691118E-2</v>
      </c>
      <c r="Y11" s="267">
        <f>IFERROR('Turistas lugar residencia isla '!Y11/'Turistas lugar residencia isla '!$M11,"-")</f>
        <v>0.79523400073701023</v>
      </c>
      <c r="Z11" s="36">
        <f t="shared" si="1"/>
        <v>8.0956373542961257E-2</v>
      </c>
      <c r="AA11" s="266">
        <f>IFERROR('Turistas lugar residencia isla '!AA11/'Turistas lugar residencia isla '!$C11,"-")</f>
        <v>0.12056248052467537</v>
      </c>
      <c r="AB11" s="36">
        <f t="shared" si="1"/>
        <v>-1.108842055944681E-2</v>
      </c>
      <c r="AC11" s="267">
        <f>IFERROR('Turistas lugar residencia isla '!AC11/'Turistas lugar residencia isla '!$E11,"-")</f>
        <v>0.13786104212105549</v>
      </c>
      <c r="AD11" s="36">
        <f t="shared" si="1"/>
        <v>7.6028840857679914E-2</v>
      </c>
      <c r="AE11" s="267">
        <f>IFERROR('Turistas lugar residencia isla '!AE11/'Turistas lugar residencia isla '!$G11,"-")</f>
        <v>0.13417633587570701</v>
      </c>
      <c r="AF11" s="36">
        <f t="shared" si="2"/>
        <v>-3.9410162366804169E-3</v>
      </c>
      <c r="AG11" s="267">
        <f>IFERROR('Turistas lugar residencia isla '!AG11/'Turistas lugar residencia isla '!$I11,"-")</f>
        <v>6.8298799318914749E-2</v>
      </c>
      <c r="AH11" s="36">
        <f t="shared" si="2"/>
        <v>-1.2534709250246912E-2</v>
      </c>
      <c r="AI11" s="267">
        <f>IFERROR('Turistas lugar residencia isla '!AI11/'Turistas lugar residencia isla '!$K11,"-")</f>
        <v>9.5231137536106458E-2</v>
      </c>
      <c r="AJ11" s="36">
        <f t="shared" si="2"/>
        <v>-0.11663757065326741</v>
      </c>
      <c r="AK11" s="267">
        <f>IFERROR('Turistas lugar residencia isla '!AK11/'Turistas lugar residencia isla '!$M11,"-")</f>
        <v>0.2047659992629898</v>
      </c>
      <c r="AL11" s="36">
        <f t="shared" si="2"/>
        <v>-0.22532103519052116</v>
      </c>
      <c r="AM11" s="266">
        <f>IFERROR('Turistas lugar residencia isla '!AM11/'Turistas lugar residencia isla '!$C11,"-")</f>
        <v>0.17840686503811823</v>
      </c>
      <c r="AN11" s="36">
        <f t="shared" si="2"/>
        <v>3.6808020459492941E-2</v>
      </c>
      <c r="AO11" s="267">
        <f>IFERROR('Turistas lugar residencia isla '!AO11/'Turistas lugar residencia isla '!$E11,"-")</f>
        <v>0.13128362327167153</v>
      </c>
      <c r="AP11" s="36">
        <f t="shared" si="2"/>
        <v>9.3014582594147077E-2</v>
      </c>
      <c r="AQ11" s="267">
        <f>IFERROR('Turistas lugar residencia isla '!AQ11/'Turistas lugar residencia isla '!$G11,"-")</f>
        <v>0.22214943057794997</v>
      </c>
      <c r="AR11" s="36">
        <f t="shared" si="2"/>
        <v>5.0807965072558581E-2</v>
      </c>
      <c r="AS11" s="267">
        <f>IFERROR('Turistas lugar residencia isla '!AS11/'Turistas lugar residencia isla '!$I11,"-")</f>
        <v>0.36648338513028927</v>
      </c>
      <c r="AT11" s="36">
        <f t="shared" si="2"/>
        <v>3.5898617701789259E-2</v>
      </c>
      <c r="AU11" s="267">
        <f>IFERROR('Turistas lugar residencia isla '!AU11/'Turistas lugar residencia isla '!$K11,"-")</f>
        <v>0.117818514230909</v>
      </c>
      <c r="AV11" s="36">
        <f t="shared" si="3"/>
        <v>0.21352817207623631</v>
      </c>
      <c r="AW11" s="267">
        <f>IFERROR('Turistas lugar residencia isla '!AW11/'Turistas lugar residencia isla '!$M11,"-")</f>
        <v>0.26575359292470213</v>
      </c>
      <c r="AX11" s="36">
        <f t="shared" si="3"/>
        <v>-0.34473572500051597</v>
      </c>
      <c r="AY11" s="266">
        <f>IFERROR('Turistas lugar residencia isla '!AY11/'Turistas lugar residencia isla '!$C11,"-")</f>
        <v>3.1129579878113014E-2</v>
      </c>
      <c r="AZ11" s="36">
        <f t="shared" si="3"/>
        <v>0.33345827798838878</v>
      </c>
      <c r="BA11" s="267">
        <f>IFERROR('Turistas lugar residencia isla '!BA11/'Turistas lugar residencia isla '!$E11,"-")</f>
        <v>3.795523681049217E-2</v>
      </c>
      <c r="BB11" s="36">
        <f t="shared" si="3"/>
        <v>0.18438693321461819</v>
      </c>
      <c r="BC11" s="267">
        <f>IFERROR('Turistas lugar residencia isla '!BC11/'Turistas lugar residencia isla '!$G11,"-")</f>
        <v>3.5447334460976303E-2</v>
      </c>
      <c r="BD11" s="36">
        <f t="shared" si="3"/>
        <v>0.48948178203685044</v>
      </c>
      <c r="BE11" s="267">
        <f>IFERROR('Turistas lugar residencia isla '!BE11/'Turistas lugar residencia isla '!$I11,"-")</f>
        <v>7.7866193094498137E-3</v>
      </c>
      <c r="BF11" s="36">
        <f t="shared" si="3"/>
        <v>0.22366453014809706</v>
      </c>
      <c r="BG11" s="267">
        <f>IFERROR('Turistas lugar residencia isla '!BG11/'Turistas lugar residencia isla '!$K11,"-")</f>
        <v>2.6236423783994395E-2</v>
      </c>
      <c r="BH11" s="36">
        <f t="shared" si="3"/>
        <v>0.94387313701697084</v>
      </c>
      <c r="BI11" s="267">
        <f>IFERROR('Turistas lugar residencia isla '!BI11/'Turistas lugar residencia isla '!$M11,"-")</f>
        <v>2.204888834295541E-2</v>
      </c>
      <c r="BJ11" s="36">
        <f t="shared" si="3"/>
        <v>0.58424479425457854</v>
      </c>
      <c r="BK11" s="266">
        <f>IFERROR('Turistas lugar residencia isla '!BK11/'Turistas lugar residencia isla '!$C11,"-")</f>
        <v>5.8195032438616352E-2</v>
      </c>
      <c r="BL11" s="36">
        <f t="shared" si="4"/>
        <v>0.1661579842307519</v>
      </c>
      <c r="BM11" s="267">
        <f>IFERROR('Turistas lugar residencia isla '!BM11/'Turistas lugar residencia isla '!$E11,"-")</f>
        <v>5.6650091042859486E-2</v>
      </c>
      <c r="BN11" s="36">
        <f t="shared" si="5"/>
        <v>0.22360123295891743</v>
      </c>
      <c r="BO11" s="267">
        <f>IFERROR('Turistas lugar residencia isla '!BO11/'Turistas lugar residencia isla '!$G11,"-")</f>
        <v>3.8477286653808902E-2</v>
      </c>
      <c r="BP11" s="36">
        <f t="shared" si="6"/>
        <v>0.2981531367175343</v>
      </c>
      <c r="BQ11" s="267">
        <f>IFERROR('Turistas lugar residencia isla '!BQ11/'Turistas lugar residencia isla '!$I11,"-")</f>
        <v>6.3449238170046884E-2</v>
      </c>
      <c r="BR11" s="36">
        <f t="shared" si="7"/>
        <v>-5.7599063677412632E-2</v>
      </c>
      <c r="BS11" s="267">
        <f>IFERROR('Turistas lugar residencia isla '!BS11/'Turistas lugar residencia isla '!$K11,"-")</f>
        <v>7.9342422232962062E-2</v>
      </c>
      <c r="BT11" s="36">
        <f t="shared" si="8"/>
        <v>2.6480309166349025E-2</v>
      </c>
      <c r="BU11" s="267">
        <f>IFERROR('Turistas lugar residencia isla '!BU11/'Turistas lugar residencia isla '!$M11,"-")</f>
        <v>4.9011177987962166E-2</v>
      </c>
      <c r="BV11" s="36">
        <f t="shared" si="9"/>
        <v>0.91023710696103466</v>
      </c>
      <c r="BW11" s="266">
        <f>IFERROR('Turistas lugar residencia isla '!BW11/'Turistas lugar residencia isla '!$C11,"-")</f>
        <v>0.33587724965321952</v>
      </c>
      <c r="BX11" s="36">
        <f t="shared" si="10"/>
        <v>3.4794074702790834E-3</v>
      </c>
      <c r="BY11" s="267">
        <f>IFERROR('Turistas lugar residencia isla '!BY11/'Turistas lugar residencia isla '!$E11,"-")</f>
        <v>0.36157973319309189</v>
      </c>
      <c r="BZ11" s="36">
        <f t="shared" si="11"/>
        <v>-7.4400013100574647E-2</v>
      </c>
      <c r="CA11" s="267">
        <f>IFERROR('Turistas lugar residencia isla '!CA11/'Turistas lugar residencia isla '!$G11,"-")</f>
        <v>0.21768215716782771</v>
      </c>
      <c r="CB11" s="36">
        <f t="shared" si="12"/>
        <v>0.11601285456041488</v>
      </c>
      <c r="CC11" s="267">
        <f>IFERROR('Turistas lugar residencia isla '!CC11/'Turistas lugar residencia isla '!$I11,"-")</f>
        <v>0.28413354344845754</v>
      </c>
      <c r="CD11" s="36">
        <f t="shared" si="13"/>
        <v>1.7025991972179799E-2</v>
      </c>
      <c r="CE11" s="267">
        <f>IFERROR('Turistas lugar residencia isla '!CE11/'Turistas lugar residencia isla '!$K11,"-")</f>
        <v>0.47470206317272279</v>
      </c>
      <c r="CF11" s="36">
        <f t="shared" si="14"/>
        <v>2.1840107124002639E-3</v>
      </c>
      <c r="CG11" s="267">
        <f>IFERROR('Turistas lugar residencia isla '!CG11/'Turistas lugar residencia isla '!$M11,"-")</f>
        <v>0.2616386193342341</v>
      </c>
      <c r="CH11" s="36">
        <f t="shared" si="15"/>
        <v>0.54205111412657381</v>
      </c>
      <c r="CI11" s="266">
        <f>IFERROR('Turistas lugar residencia isla '!CI11/'Turistas lugar residencia isla '!$C11,"-")</f>
        <v>3.7578260417963485E-2</v>
      </c>
      <c r="CJ11" s="36">
        <f t="shared" si="16"/>
        <v>-0.15644681280504669</v>
      </c>
      <c r="CK11" s="267">
        <f>IFERROR('Turistas lugar residencia isla '!CK11/'Turistas lugar residencia isla '!$E11,"-")</f>
        <v>3.4668328431487323E-2</v>
      </c>
      <c r="CL11" s="36">
        <f t="shared" si="17"/>
        <v>-5.5487277930767465E-2</v>
      </c>
      <c r="CM11" s="267">
        <f>IFERROR('Turistas lugar residencia isla '!CM11/'Turistas lugar residencia isla '!$G11,"-")</f>
        <v>5.614306570167537E-2</v>
      </c>
      <c r="CN11" s="36">
        <f t="shared" si="18"/>
        <v>-0.12136866397057522</v>
      </c>
      <c r="CO11" s="267">
        <f>IFERROR('Turistas lugar residencia isla '!CO11/'Turistas lugar residencia isla '!$I11,"-")</f>
        <v>2.9853586187044742E-2</v>
      </c>
      <c r="CP11" s="36">
        <f t="shared" si="19"/>
        <v>-9.6143654730673767E-3</v>
      </c>
      <c r="CQ11" s="267">
        <f>IFERROR('Turistas lugar residencia isla '!CQ11/'Turistas lugar residencia isla '!$K11,"-")</f>
        <v>2.0849021613298418E-2</v>
      </c>
      <c r="CR11" s="36">
        <f t="shared" si="20"/>
        <v>-0.4424098870862051</v>
      </c>
      <c r="CS11" s="267">
        <f>IFERROR('Turistas lugar residencia isla '!CS11/'Turistas lugar residencia isla '!$M11,"-")</f>
        <v>2.6225279449699053E-2</v>
      </c>
      <c r="CT11" s="36">
        <f t="shared" si="21"/>
        <v>-0.17968779476507168</v>
      </c>
      <c r="CU11" s="266">
        <f>IFERROR('Turistas lugar residencia isla '!CU11/'Turistas lugar residencia isla '!$C11,"-")</f>
        <v>4.415585563618657E-2</v>
      </c>
      <c r="CV11" s="36">
        <f t="shared" si="22"/>
        <v>0.40421316904055371</v>
      </c>
      <c r="CW11" s="267">
        <f>IFERROR('Turistas lugar residencia isla '!CW11/'Turistas lugar residencia isla '!$E11,"-")</f>
        <v>3.2000979768853799E-2</v>
      </c>
      <c r="CX11" s="36">
        <f t="shared" si="23"/>
        <v>0.21805302261609905</v>
      </c>
      <c r="CY11" s="267">
        <f>IFERROR('Turistas lugar residencia isla '!CY11/'Turistas lugar residencia isla '!$G11,"-")</f>
        <v>2.2935015573333033E-2</v>
      </c>
      <c r="CZ11" s="36">
        <f t="shared" si="24"/>
        <v>0.41227866283545711</v>
      </c>
      <c r="DA11" s="267">
        <f>IFERROR('Turistas lugar residencia isla '!DA11/'Turistas lugar residencia isla '!$I11,"-")</f>
        <v>2.8180146072294566E-2</v>
      </c>
      <c r="DB11" s="36">
        <f t="shared" si="25"/>
        <v>1.2572073351954991</v>
      </c>
      <c r="DC11" s="267">
        <f>IFERROR('Turistas lugar residencia isla '!DC11/'Turistas lugar residencia isla '!$K11,"-")</f>
        <v>0.10809646372120381</v>
      </c>
      <c r="DD11" s="36">
        <f t="shared" si="26"/>
        <v>0.40066769396686275</v>
      </c>
      <c r="DE11" s="267">
        <f>IFERROR('Turistas lugar residencia isla '!DE11/'Turistas lugar residencia isla '!$M11,"-")</f>
        <v>1.4126028743397616E-3</v>
      </c>
      <c r="DF11" s="36">
        <f t="shared" si="27"/>
        <v>-0.67295225076824394</v>
      </c>
      <c r="DG11" s="266">
        <f>IFERROR('Turistas lugar residencia isla '!DG11/'Turistas lugar residencia isla '!$C11,"-")</f>
        <v>6.0650304570135843E-2</v>
      </c>
      <c r="DH11" s="36">
        <f t="shared" si="28"/>
        <v>-0.40890687741419185</v>
      </c>
      <c r="DI11" s="267">
        <f>IFERROR('Turistas lugar residencia isla '!DI11/'Turistas lugar residencia isla '!$E11,"-")</f>
        <v>3.8675655085342549E-2</v>
      </c>
      <c r="DJ11" s="36">
        <f t="shared" si="29"/>
        <v>-0.42634495656341187</v>
      </c>
      <c r="DK11" s="267">
        <f>IFERROR('Turistas lugar residencia isla '!DK11/'Turistas lugar residencia isla '!$G11,"-")</f>
        <v>0.14709528394859531</v>
      </c>
      <c r="DL11" s="36">
        <f t="shared" si="30"/>
        <v>-0.31889219258796897</v>
      </c>
      <c r="DM11" s="267">
        <f>IFERROR('Turistas lugar residencia isla '!DM11/'Turistas lugar residencia isla '!$I11,"-")</f>
        <v>1.8041928700717677E-2</v>
      </c>
      <c r="DN11" s="36">
        <f t="shared" si="31"/>
        <v>-0.66179063281231287</v>
      </c>
      <c r="DO11" s="267">
        <f>IFERROR('Turistas lugar residencia isla '!DO11/'Turistas lugar residencia isla '!$K11,"-")</f>
        <v>1.5027030672226405E-2</v>
      </c>
      <c r="DP11" s="36">
        <f t="shared" si="32"/>
        <v>-0.6214498666733449</v>
      </c>
      <c r="DQ11" s="267">
        <f>IFERROR('Turistas lugar residencia isla '!DQ11/'Turistas lugar residencia isla '!$M11,"-")</f>
        <v>6.0987593661712323E-2</v>
      </c>
      <c r="DR11" s="36">
        <f t="shared" si="33"/>
        <v>6.1827475526454929</v>
      </c>
      <c r="DS11" s="266">
        <f>IFERROR('Turistas lugar residencia isla '!DS11/'Turistas lugar residencia isla '!$C11,"-")</f>
        <v>8.054147111537717E-2</v>
      </c>
      <c r="DT11" s="36">
        <f t="shared" si="34"/>
        <v>0.13561541679777944</v>
      </c>
      <c r="DU11" s="267">
        <f>IFERROR('Turistas lugar residencia isla '!DU11/'Turistas lugar residencia isla '!$E11,"-")</f>
        <v>0.12776257895334031</v>
      </c>
      <c r="DV11" s="36">
        <f t="shared" si="35"/>
        <v>0.14612670608274048</v>
      </c>
      <c r="DW11" s="267">
        <f>IFERROR('Turistas lugar residencia isla '!DW11/'Turistas lugar residencia isla '!$G11,"-")</f>
        <v>9.9850055487940903E-2</v>
      </c>
      <c r="DX11" s="36">
        <f t="shared" si="36"/>
        <v>0.16474302141968367</v>
      </c>
      <c r="DY11" s="267">
        <f>IFERROR('Turistas lugar residencia isla '!DY11/'Turistas lugar residencia isla '!$I11,"-")</f>
        <v>8.5823571599330628E-2</v>
      </c>
      <c r="DZ11" s="36">
        <f t="shared" si="37"/>
        <v>8.8386676062296665E-2</v>
      </c>
      <c r="EA11" s="267">
        <f>IFERROR('Turistas lugar residencia isla '!EA11/'Turistas lugar residencia isla '!$K11,"-")</f>
        <v>3.2024696630813095E-2</v>
      </c>
      <c r="EB11" s="36">
        <f t="shared" si="38"/>
        <v>-0.33091656508901879</v>
      </c>
      <c r="EC11" s="267">
        <f>IFERROR('Turistas lugar residencia isla '!EC11/'Turistas lugar residencia isla '!$M11,"-")</f>
        <v>0.10809482864512959</v>
      </c>
      <c r="ED11" s="36">
        <f t="shared" si="39"/>
        <v>0.55335422723568728</v>
      </c>
      <c r="EF11" s="36" t="str">
        <f t="shared" si="40"/>
        <v>-</v>
      </c>
    </row>
    <row r="12" spans="1:136" s="17" customFormat="1" x14ac:dyDescent="0.25">
      <c r="A12" s="242"/>
      <c r="B12" s="34" t="s">
        <v>69</v>
      </c>
      <c r="C12" s="266">
        <f>IFERROR('Turistas lugar residencia isla '!C12/'Turistas lugar residencia isla '!$C12,"-")</f>
        <v>1</v>
      </c>
      <c r="D12" s="36">
        <f t="shared" si="0"/>
        <v>0</v>
      </c>
      <c r="E12" s="267">
        <f>IFERROR('Turistas lugar residencia isla '!E12/'Turistas lugar residencia isla '!$E12,"-")</f>
        <v>1</v>
      </c>
      <c r="F12" s="36">
        <f t="shared" si="0"/>
        <v>0</v>
      </c>
      <c r="G12" s="267">
        <f>IFERROR('Turistas lugar residencia isla '!G12/'Turistas lugar residencia isla '!$G12,"-")</f>
        <v>1</v>
      </c>
      <c r="H12" s="36">
        <f t="shared" si="0"/>
        <v>0</v>
      </c>
      <c r="I12" s="267">
        <f>IFERROR('Turistas lugar residencia isla '!I12/'Turistas lugar residencia isla '!$I12,"-")</f>
        <v>1</v>
      </c>
      <c r="J12" s="36">
        <f t="shared" si="0"/>
        <v>0</v>
      </c>
      <c r="K12" s="267">
        <f>IFERROR('Turistas lugar residencia isla '!K12/'Turistas lugar residencia isla '!$K12,"-")</f>
        <v>1</v>
      </c>
      <c r="L12" s="36">
        <f t="shared" si="0"/>
        <v>0</v>
      </c>
      <c r="M12" s="267">
        <f>IFERROR('Turistas lugar residencia isla '!M12/'Turistas lugar residencia isla '!$M12,"-")</f>
        <v>1</v>
      </c>
      <c r="N12" s="36">
        <f t="shared" si="0"/>
        <v>0</v>
      </c>
      <c r="O12" s="266">
        <f>IFERROR('Turistas lugar residencia isla '!O12/'Turistas lugar residencia isla '!$C12,"-")</f>
        <v>0.8688998403700664</v>
      </c>
      <c r="P12" s="36">
        <f t="shared" si="1"/>
        <v>1.9962163892064844E-2</v>
      </c>
      <c r="Q12" s="267">
        <f>IFERROR('Turistas lugar residencia isla '!Q12/'Turistas lugar residencia isla '!$E12,"-")</f>
        <v>0.85185264874657629</v>
      </c>
      <c r="R12" s="36">
        <f t="shared" si="1"/>
        <v>1.8057728712777665E-2</v>
      </c>
      <c r="S12" s="267">
        <f>IFERROR('Turistas lugar residencia isla '!S12/'Turistas lugar residencia isla '!$G12,"-")</f>
        <v>0.84524449418677428</v>
      </c>
      <c r="T12" s="36">
        <f t="shared" si="1"/>
        <v>2.5956701360911438E-2</v>
      </c>
      <c r="U12" s="267">
        <f>IFERROR('Turistas lugar residencia isla '!U12/'Turistas lugar residencia isla '!$I12,"-")</f>
        <v>0.916937731648652</v>
      </c>
      <c r="V12" s="36">
        <f t="shared" si="1"/>
        <v>9.129522527290268E-3</v>
      </c>
      <c r="W12" s="267">
        <f>IFERROR('Turistas lugar residencia isla '!W12/'Turistas lugar residencia isla '!$K12,"-")</f>
        <v>0.89684857027788967</v>
      </c>
      <c r="X12" s="36">
        <f t="shared" si="1"/>
        <v>7.229302448806596E-3</v>
      </c>
      <c r="Y12" s="267">
        <f>IFERROR('Turistas lugar residencia isla '!Y12/'Turistas lugar residencia isla '!$M12,"-")</f>
        <v>0.76865469638184603</v>
      </c>
      <c r="Z12" s="36">
        <f t="shared" si="1"/>
        <v>0.39296484163104406</v>
      </c>
      <c r="AA12" s="266">
        <f>IFERROR('Turistas lugar residencia isla '!AA12/'Turistas lugar residencia isla '!$C12,"-")</f>
        <v>0.13110015962993357</v>
      </c>
      <c r="AB12" s="36">
        <f t="shared" si="1"/>
        <v>-0.11482096008360632</v>
      </c>
      <c r="AC12" s="267">
        <f>IFERROR('Turistas lugar residencia isla '!AC12/'Turistas lugar residencia isla '!$E12,"-")</f>
        <v>0.14814735125342376</v>
      </c>
      <c r="AD12" s="36">
        <f t="shared" si="1"/>
        <v>-9.2551467364624163E-2</v>
      </c>
      <c r="AE12" s="267">
        <f>IFERROR('Turistas lugar residencia isla '!AE12/'Turistas lugar residencia isla '!$G12,"-")</f>
        <v>0.15475918740013694</v>
      </c>
      <c r="AF12" s="36">
        <f t="shared" si="2"/>
        <v>-0.12138627548641256</v>
      </c>
      <c r="AG12" s="267">
        <f>IFERROR('Turistas lugar residencia isla '!AG12/'Turistas lugar residencia isla '!$I12,"-")</f>
        <v>8.3062268351347959E-2</v>
      </c>
      <c r="AH12" s="36">
        <f t="shared" si="2"/>
        <v>-9.0802050783771349E-2</v>
      </c>
      <c r="AI12" s="267">
        <f>IFERROR('Turistas lugar residencia isla '!AI12/'Turistas lugar residencia isla '!$K12,"-")</f>
        <v>0.10315142972211035</v>
      </c>
      <c r="AJ12" s="36">
        <f t="shared" si="2"/>
        <v>-5.8738417818058886E-2</v>
      </c>
      <c r="AK12" s="267">
        <f>IFERROR('Turistas lugar residencia isla '!AK12/'Turistas lugar residencia isla '!$M12,"-")</f>
        <v>0.23134530361815392</v>
      </c>
      <c r="AL12" s="36">
        <f t="shared" si="2"/>
        <v>-0.48389420117808546</v>
      </c>
      <c r="AM12" s="266">
        <f>IFERROR('Turistas lugar residencia isla '!AM12/'Turistas lugar residencia isla '!$C12,"-")</f>
        <v>0.13741836705012522</v>
      </c>
      <c r="AN12" s="36">
        <f t="shared" si="2"/>
        <v>-7.9945258727343038E-5</v>
      </c>
      <c r="AO12" s="267">
        <f>IFERROR('Turistas lugar residencia isla '!AO12/'Turistas lugar residencia isla '!$E12,"-")</f>
        <v>9.1652376352021545E-2</v>
      </c>
      <c r="AP12" s="36">
        <f t="shared" si="2"/>
        <v>3.8430906510577012E-2</v>
      </c>
      <c r="AQ12" s="267">
        <f>IFERROR('Turistas lugar residencia isla '!AQ12/'Turistas lugar residencia isla '!$G12,"-")</f>
        <v>0.17160981069280101</v>
      </c>
      <c r="AR12" s="36">
        <f t="shared" si="2"/>
        <v>1.6031107965068792E-3</v>
      </c>
      <c r="AS12" s="267">
        <f>IFERROR('Turistas lugar residencia isla '!AS12/'Turistas lugar residencia isla '!$I12,"-")</f>
        <v>0.31387832813087513</v>
      </c>
      <c r="AT12" s="36">
        <f t="shared" si="2"/>
        <v>7.7426531214970229E-3</v>
      </c>
      <c r="AU12" s="267">
        <f>IFERROR('Turistas lugar residencia isla '!AU12/'Turistas lugar residencia isla '!$K12,"-")</f>
        <v>6.2923714592562754E-2</v>
      </c>
      <c r="AV12" s="36">
        <f t="shared" si="3"/>
        <v>-0.1158271007127224</v>
      </c>
      <c r="AW12" s="267">
        <f>IFERROR('Turistas lugar residencia isla '!AW12/'Turistas lugar residencia isla '!$M12,"-")</f>
        <v>0.2230443020842732</v>
      </c>
      <c r="AX12" s="36">
        <f t="shared" si="3"/>
        <v>0.30526223892104865</v>
      </c>
      <c r="AY12" s="266">
        <f>IFERROR('Turistas lugar residencia isla '!AY12/'Turistas lugar residencia isla '!$C12,"-")</f>
        <v>3.1829027614832625E-2</v>
      </c>
      <c r="AZ12" s="36">
        <f t="shared" si="3"/>
        <v>0.21483430032638506</v>
      </c>
      <c r="BA12" s="267">
        <f>IFERROR('Turistas lugar residencia isla '!BA12/'Turistas lugar residencia isla '!$E12,"-")</f>
        <v>4.1728435968990917E-2</v>
      </c>
      <c r="BB12" s="36">
        <f t="shared" si="3"/>
        <v>0.11615482318817305</v>
      </c>
      <c r="BC12" s="267">
        <f>IFERROR('Turistas lugar residencia isla '!BC12/'Turistas lugar residencia isla '!$G12,"-")</f>
        <v>3.4349205881703253E-2</v>
      </c>
      <c r="BD12" s="36">
        <f t="shared" si="3"/>
        <v>0.15789921292446318</v>
      </c>
      <c r="BE12" s="267">
        <f>IFERROR('Turistas lugar residencia isla '!BE12/'Turistas lugar residencia isla '!$I12,"-")</f>
        <v>1.2623172922548031E-2</v>
      </c>
      <c r="BF12" s="36">
        <f t="shared" si="3"/>
        <v>0.90778302044826686</v>
      </c>
      <c r="BG12" s="267">
        <f>IFERROR('Turistas lugar residencia isla '!BG12/'Turistas lugar residencia isla '!$K12,"-")</f>
        <v>2.1554906698885757E-2</v>
      </c>
      <c r="BH12" s="36">
        <f t="shared" si="3"/>
        <v>0.60360823189709745</v>
      </c>
      <c r="BI12" s="267">
        <f>IFERROR('Turistas lugar residencia isla '!BI12/'Turistas lugar residencia isla '!$M12,"-")</f>
        <v>3.2211495082558876E-2</v>
      </c>
      <c r="BJ12" s="36">
        <f t="shared" si="3"/>
        <v>0.98334385996571338</v>
      </c>
      <c r="BK12" s="266">
        <f>IFERROR('Turistas lugar residencia isla '!BK12/'Turistas lugar residencia isla '!$C12,"-")</f>
        <v>5.5238479716597372E-2</v>
      </c>
      <c r="BL12" s="36">
        <f t="shared" si="4"/>
        <v>-5.7324737181666974E-2</v>
      </c>
      <c r="BM12" s="267">
        <f>IFERROR('Turistas lugar residencia isla '!BM12/'Turistas lugar residencia isla '!$E12,"-")</f>
        <v>5.4403604386714204E-2</v>
      </c>
      <c r="BN12" s="36">
        <f t="shared" si="5"/>
        <v>-8.6555903356341446E-2</v>
      </c>
      <c r="BO12" s="267">
        <f>IFERROR('Turistas lugar residencia isla '!BO12/'Turistas lugar residencia isla '!$G12,"-")</f>
        <v>4.6546303318582442E-2</v>
      </c>
      <c r="BP12" s="36">
        <f t="shared" si="6"/>
        <v>3.318191910479662E-4</v>
      </c>
      <c r="BQ12" s="267">
        <f>IFERROR('Turistas lugar residencia isla '!BQ12/'Turistas lugar residencia isla '!$I12,"-")</f>
        <v>5.1167121260049298E-2</v>
      </c>
      <c r="BR12" s="36">
        <f t="shared" si="7"/>
        <v>-0.21616131471996725</v>
      </c>
      <c r="BS12" s="267">
        <f>IFERROR('Turistas lugar residencia isla '!BS12/'Turistas lugar residencia isla '!$K12,"-")</f>
        <v>6.9585682641965366E-2</v>
      </c>
      <c r="BT12" s="36">
        <f t="shared" si="8"/>
        <v>2.1034565484982171E-2</v>
      </c>
      <c r="BU12" s="267">
        <f>IFERROR('Turistas lugar residencia isla '!BU12/'Turistas lugar residencia isla '!$M12,"-")</f>
        <v>3.1309212307137055E-2</v>
      </c>
      <c r="BV12" s="36">
        <f t="shared" si="9"/>
        <v>1.4579297121717945</v>
      </c>
      <c r="BW12" s="266">
        <f>IFERROR('Turistas lugar residencia isla '!BW12/'Turistas lugar residencia isla '!$C12,"-")</f>
        <v>0.3956204456769023</v>
      </c>
      <c r="BX12" s="36">
        <f t="shared" si="10"/>
        <v>3.9033902674705967E-2</v>
      </c>
      <c r="BY12" s="267">
        <f>IFERROR('Turistas lugar residencia isla '!BY12/'Turistas lugar residencia isla '!$E12,"-")</f>
        <v>0.42983258277803715</v>
      </c>
      <c r="BZ12" s="36">
        <f t="shared" si="11"/>
        <v>2.3838370729136749E-2</v>
      </c>
      <c r="CA12" s="267">
        <f>IFERROR('Turistas lugar residencia isla '!CA12/'Turistas lugar residencia isla '!$G12,"-")</f>
        <v>0.27618896849297919</v>
      </c>
      <c r="CB12" s="36">
        <f t="shared" si="12"/>
        <v>5.6545048863449576E-2</v>
      </c>
      <c r="CC12" s="267">
        <f>IFERROR('Turistas lugar residencia isla '!CC12/'Turistas lugar residencia isla '!$I12,"-")</f>
        <v>0.32852478976299471</v>
      </c>
      <c r="CD12" s="36">
        <f t="shared" si="13"/>
        <v>0.10035706433338643</v>
      </c>
      <c r="CE12" s="267">
        <f>IFERROR('Turistas lugar residencia isla '!CE12/'Turistas lugar residencia isla '!$K12,"-")</f>
        <v>0.51983907235870586</v>
      </c>
      <c r="CF12" s="36">
        <f t="shared" si="14"/>
        <v>1.1396258867979236E-2</v>
      </c>
      <c r="CG12" s="267">
        <f>IFERROR('Turistas lugar residencia isla '!CG12/'Turistas lugar residencia isla '!$M12,"-")</f>
        <v>0.24632319769015609</v>
      </c>
      <c r="CH12" s="36">
        <f t="shared" si="15"/>
        <v>0.22003802111455539</v>
      </c>
      <c r="CI12" s="266">
        <f>IFERROR('Turistas lugar residencia isla '!CI12/'Turistas lugar residencia isla '!$C12,"-")</f>
        <v>4.1613963520461456E-2</v>
      </c>
      <c r="CJ12" s="36">
        <f t="shared" si="16"/>
        <v>-0.16229442787309645</v>
      </c>
      <c r="CK12" s="267">
        <f>IFERROR('Turistas lugar residencia isla '!CK12/'Turistas lugar residencia isla '!$E12,"-")</f>
        <v>3.5497356740043937E-2</v>
      </c>
      <c r="CL12" s="36">
        <f t="shared" si="17"/>
        <v>-4.1842289352707063E-2</v>
      </c>
      <c r="CM12" s="267">
        <f>IFERROR('Turistas lugar residencia isla '!CM12/'Turistas lugar residencia isla '!$G12,"-")</f>
        <v>7.5612431982681819E-2</v>
      </c>
      <c r="CN12" s="36">
        <f t="shared" si="18"/>
        <v>-0.22318020997516319</v>
      </c>
      <c r="CO12" s="267">
        <f>IFERROR('Turistas lugar residencia isla '!CO12/'Turistas lugar residencia isla '!$I12,"-")</f>
        <v>2.2691869244221095E-2</v>
      </c>
      <c r="CP12" s="36">
        <f t="shared" si="19"/>
        <v>-0.19605209019115888</v>
      </c>
      <c r="CQ12" s="267">
        <f>IFERROR('Turistas lugar residencia isla '!CQ12/'Turistas lugar residencia isla '!$K12,"-")</f>
        <v>2.6211572023090348E-2</v>
      </c>
      <c r="CR12" s="36">
        <f t="shared" si="20"/>
        <v>-0.16806177478570439</v>
      </c>
      <c r="CS12" s="267">
        <f>IFERROR('Turistas lugar residencia isla '!CS12/'Turistas lugar residencia isla '!$M12,"-")</f>
        <v>5.1971487864296673E-2</v>
      </c>
      <c r="CT12" s="36">
        <f t="shared" si="21"/>
        <v>0.28101150856722468</v>
      </c>
      <c r="CU12" s="266">
        <f>IFERROR('Turistas lugar residencia isla '!CU12/'Turistas lugar residencia isla '!$C12,"-")</f>
        <v>5.0446937370592658E-2</v>
      </c>
      <c r="CV12" s="36">
        <f t="shared" si="22"/>
        <v>0.13619652922252912</v>
      </c>
      <c r="CW12" s="267">
        <f>IFERROR('Turistas lugar residencia isla '!CW12/'Turistas lugar residencia isla '!$E12,"-")</f>
        <v>3.1678238773406892E-2</v>
      </c>
      <c r="CX12" s="36">
        <f t="shared" si="23"/>
        <v>-7.9203400816613367E-2</v>
      </c>
      <c r="CY12" s="267">
        <f>IFERROR('Turistas lugar residencia isla '!CY12/'Turistas lugar residencia isla '!$G12,"-")</f>
        <v>3.0616076753723926E-2</v>
      </c>
      <c r="CZ12" s="36">
        <f t="shared" si="24"/>
        <v>0.20250678618604234</v>
      </c>
      <c r="DA12" s="267">
        <f>IFERROR('Turistas lugar residencia isla '!DA12/'Turistas lugar residencia isla '!$I12,"-")</f>
        <v>3.0832771308691786E-2</v>
      </c>
      <c r="DB12" s="36">
        <f t="shared" si="25"/>
        <v>0.42984098174702323</v>
      </c>
      <c r="DC12" s="267">
        <f>IFERROR('Turistas lugar residencia isla '!DC12/'Turistas lugar residencia isla '!$K12,"-")</f>
        <v>0.12312055309437508</v>
      </c>
      <c r="DD12" s="36">
        <f t="shared" si="26"/>
        <v>0.17150638519313466</v>
      </c>
      <c r="DE12" s="267">
        <f>IFERROR('Turistas lugar residencia isla '!DE12/'Turistas lugar residencia isla '!$M12,"-")</f>
        <v>0</v>
      </c>
      <c r="DF12" s="36">
        <f t="shared" si="27"/>
        <v>-1</v>
      </c>
      <c r="DG12" s="266">
        <f>IFERROR('Turistas lugar residencia isla '!DG12/'Turistas lugar residencia isla '!$C12,"-")</f>
        <v>2.1559296217978155E-2</v>
      </c>
      <c r="DH12" s="36">
        <f t="shared" si="28"/>
        <v>0.21595937035636892</v>
      </c>
      <c r="DI12" s="267">
        <f>IFERROR('Turistas lugar residencia isla '!DI12/'Turistas lugar residencia isla '!$E12,"-")</f>
        <v>5.9406111019069769E-3</v>
      </c>
      <c r="DJ12" s="36">
        <f t="shared" si="29"/>
        <v>0.14123477024626419</v>
      </c>
      <c r="DK12" s="267">
        <f>IFERROR('Turistas lugar residencia isla '!DK12/'Turistas lugar residencia isla '!$G12,"-")</f>
        <v>6.1972152476603516E-2</v>
      </c>
      <c r="DL12" s="36">
        <f t="shared" si="30"/>
        <v>0.29940561861788617</v>
      </c>
      <c r="DM12" s="267">
        <f>IFERROR('Turistas lugar residencia isla '!DM12/'Turistas lugar residencia isla '!$I12,"-")</f>
        <v>1.8609481405439603E-2</v>
      </c>
      <c r="DN12" s="36">
        <f t="shared" si="31"/>
        <v>0.56981089503472981</v>
      </c>
      <c r="DO12" s="267">
        <f>IFERROR('Turistas lugar residencia isla '!DO12/'Turistas lugar residencia isla '!$K12,"-")</f>
        <v>7.1528057457376833E-3</v>
      </c>
      <c r="DP12" s="36">
        <f t="shared" si="32"/>
        <v>-0.37545618181799878</v>
      </c>
      <c r="DQ12" s="267">
        <f>IFERROR('Turistas lugar residencia isla '!DQ12/'Turistas lugar residencia isla '!$M12,"-")</f>
        <v>3.6091311016872686E-3</v>
      </c>
      <c r="DR12" s="36">
        <f t="shared" si="33"/>
        <v>0.11111700838415306</v>
      </c>
      <c r="DS12" s="266">
        <f>IFERROR('Turistas lugar residencia isla '!DS12/'Turistas lugar residencia isla '!$C12,"-")</f>
        <v>7.7455334909947035E-2</v>
      </c>
      <c r="DT12" s="36">
        <f t="shared" si="34"/>
        <v>2.0253713147364349E-2</v>
      </c>
      <c r="DU12" s="267">
        <f>IFERROR('Turistas lugar residencia isla '!DU12/'Turistas lugar residencia isla '!$E12,"-")</f>
        <v>0.10843282763191019</v>
      </c>
      <c r="DV12" s="36">
        <f t="shared" si="35"/>
        <v>9.1240319000400749E-2</v>
      </c>
      <c r="DW12" s="267">
        <f>IFERROR('Turistas lugar residencia isla '!DW12/'Turistas lugar residencia isla '!$G12,"-")</f>
        <v>0.11198282907864605</v>
      </c>
      <c r="DX12" s="36">
        <f t="shared" si="36"/>
        <v>0.10808392693128255</v>
      </c>
      <c r="DY12" s="267">
        <f>IFERROR('Turistas lugar residencia isla '!DY12/'Turistas lugar residencia isla '!$I12,"-")</f>
        <v>8.0913643173041921E-2</v>
      </c>
      <c r="DZ12" s="36">
        <f t="shared" si="37"/>
        <v>-4.863796595253933E-2</v>
      </c>
      <c r="EA12" s="267">
        <f>IFERROR('Turistas lugar residencia isla '!EA12/'Turistas lugar residencia isla '!$K12,"-")</f>
        <v>3.4010437642636594E-2</v>
      </c>
      <c r="EB12" s="36">
        <f t="shared" si="38"/>
        <v>-0.18596069011017313</v>
      </c>
      <c r="EC12" s="267">
        <f>IFERROR('Turistas lugar residencia isla '!EC12/'Turistas lugar residencia isla '!$M12,"-")</f>
        <v>0.16421546512677074</v>
      </c>
      <c r="ED12" s="36">
        <f t="shared" si="39"/>
        <v>0.78185695781301146</v>
      </c>
      <c r="EF12" s="36" t="str">
        <f t="shared" si="40"/>
        <v>-</v>
      </c>
    </row>
    <row r="13" spans="1:136" s="17" customFormat="1" x14ac:dyDescent="0.25">
      <c r="A13" s="242"/>
      <c r="B13" s="34" t="s">
        <v>71</v>
      </c>
      <c r="C13" s="266">
        <f>IFERROR('Turistas lugar residencia isla '!C13/'Turistas lugar residencia isla '!$C13,"-")</f>
        <v>1</v>
      </c>
      <c r="D13" s="36">
        <f t="shared" si="0"/>
        <v>0</v>
      </c>
      <c r="E13" s="267">
        <f>IFERROR('Turistas lugar residencia isla '!E13/'Turistas lugar residencia isla '!$E13,"-")</f>
        <v>1</v>
      </c>
      <c r="F13" s="36">
        <f t="shared" si="0"/>
        <v>0</v>
      </c>
      <c r="G13" s="267">
        <f>IFERROR('Turistas lugar residencia isla '!G13/'Turistas lugar residencia isla '!$G13,"-")</f>
        <v>1</v>
      </c>
      <c r="H13" s="36">
        <f t="shared" si="0"/>
        <v>0</v>
      </c>
      <c r="I13" s="267">
        <f>IFERROR('Turistas lugar residencia isla '!I13/'Turistas lugar residencia isla '!$I13,"-")</f>
        <v>1</v>
      </c>
      <c r="J13" s="36">
        <f t="shared" si="0"/>
        <v>0</v>
      </c>
      <c r="K13" s="267">
        <f>IFERROR('Turistas lugar residencia isla '!K13/'Turistas lugar residencia isla '!$K13,"-")</f>
        <v>1</v>
      </c>
      <c r="L13" s="36">
        <f t="shared" si="0"/>
        <v>0</v>
      </c>
      <c r="M13" s="267">
        <f>IFERROR('Turistas lugar residencia isla '!M13/'Turistas lugar residencia isla '!$M13,"-")</f>
        <v>1</v>
      </c>
      <c r="N13" s="36">
        <f t="shared" si="0"/>
        <v>0</v>
      </c>
      <c r="O13" s="266">
        <f>IFERROR('Turistas lugar residencia isla '!O13/'Turistas lugar residencia isla '!$C13,"-")</f>
        <v>0.84735878724487501</v>
      </c>
      <c r="P13" s="36">
        <f t="shared" si="1"/>
        <v>1.690113550171235E-2</v>
      </c>
      <c r="Q13" s="267">
        <f>IFERROR('Turistas lugar residencia isla '!Q13/'Turistas lugar residencia isla '!$E13,"-")</f>
        <v>0.82500724482867305</v>
      </c>
      <c r="R13" s="36">
        <f t="shared" si="1"/>
        <v>1.1395319124309689E-2</v>
      </c>
      <c r="S13" s="267">
        <f>IFERROR('Turistas lugar residencia isla '!S13/'Turistas lugar residencia isla '!$G13,"-")</f>
        <v>0.83087960513414416</v>
      </c>
      <c r="T13" s="36">
        <f t="shared" si="1"/>
        <v>3.1386571938343932E-2</v>
      </c>
      <c r="U13" s="267">
        <f>IFERROR('Turistas lugar residencia isla '!U13/'Turistas lugar residencia isla '!$I13,"-")</f>
        <v>0.91058931860036829</v>
      </c>
      <c r="V13" s="36">
        <f t="shared" si="1"/>
        <v>9.4518316627314469E-3</v>
      </c>
      <c r="W13" s="267">
        <f>IFERROR('Turistas lugar residencia isla '!W13/'Turistas lugar residencia isla '!$K13,"-")</f>
        <v>0.8782518986240414</v>
      </c>
      <c r="X13" s="36">
        <f t="shared" si="1"/>
        <v>3.2509020272756484E-2</v>
      </c>
      <c r="Y13" s="267">
        <f>IFERROR('Turistas lugar residencia isla '!Y13/'Turistas lugar residencia isla '!$M13,"-")</f>
        <v>0.49444124976039872</v>
      </c>
      <c r="Z13" s="36">
        <f t="shared" si="1"/>
        <v>-0.19106397657333152</v>
      </c>
      <c r="AA13" s="266">
        <f>IFERROR('Turistas lugar residencia isla '!AA13/'Turistas lugar residencia isla '!$C13,"-")</f>
        <v>0.15264121275512502</v>
      </c>
      <c r="AB13" s="36">
        <f t="shared" si="1"/>
        <v>-8.4465516240014749E-2</v>
      </c>
      <c r="AC13" s="267">
        <f>IFERROR('Turistas lugar residencia isla '!AC13/'Turistas lugar residencia isla '!$E13,"-")</f>
        <v>0.1749906398928823</v>
      </c>
      <c r="AD13" s="36">
        <f t="shared" si="1"/>
        <v>-5.0438690297665456E-2</v>
      </c>
      <c r="AE13" s="267">
        <f>IFERROR('Turistas lugar residencia isla '!AE13/'Turistas lugar residencia isla '!$G13,"-")</f>
        <v>0.16912039486585587</v>
      </c>
      <c r="AF13" s="36">
        <f t="shared" si="2"/>
        <v>-0.13007946141120752</v>
      </c>
      <c r="AG13" s="267">
        <f>IFERROR('Turistas lugar residencia isla '!AG13/'Turistas lugar residencia isla '!$I13,"-")</f>
        <v>8.9410681399631681E-2</v>
      </c>
      <c r="AH13" s="36">
        <f t="shared" si="2"/>
        <v>-8.7057638802514159E-2</v>
      </c>
      <c r="AI13" s="267">
        <f>IFERROR('Turistas lugar residencia isla '!AI13/'Turistas lugar residencia isla '!$K13,"-")</f>
        <v>0.12174810137595864</v>
      </c>
      <c r="AJ13" s="36">
        <f t="shared" si="2"/>
        <v>-0.18508778377165869</v>
      </c>
      <c r="AK13" s="267">
        <f>IFERROR('Turistas lugar residencia isla '!AK13/'Turistas lugar residencia isla '!$M13,"-")</f>
        <v>0.50555875023960128</v>
      </c>
      <c r="AL13" s="36">
        <f t="shared" si="2"/>
        <v>0.30038626798090307</v>
      </c>
      <c r="AM13" s="266">
        <f>IFERROR('Turistas lugar residencia isla '!AM13/'Turistas lugar residencia isla '!$C13,"-")</f>
        <v>0.13339059539848511</v>
      </c>
      <c r="AN13" s="36">
        <f t="shared" si="2"/>
        <v>-3.4622189579787799E-2</v>
      </c>
      <c r="AO13" s="267">
        <f>IFERROR('Turistas lugar residencia isla '!AO13/'Turistas lugar residencia isla '!$E13,"-")</f>
        <v>8.9914140847930521E-2</v>
      </c>
      <c r="AP13" s="36">
        <f t="shared" si="2"/>
        <v>0.10949511217992502</v>
      </c>
      <c r="AQ13" s="267">
        <f>IFERROR('Turistas lugar residencia isla '!AQ13/'Turistas lugar residencia isla '!$G13,"-")</f>
        <v>0.16495047526723375</v>
      </c>
      <c r="AR13" s="36">
        <f t="shared" si="2"/>
        <v>-6.6668893430231857E-2</v>
      </c>
      <c r="AS13" s="267">
        <f>IFERROR('Turistas lugar residencia isla '!AS13/'Turistas lugar residencia isla '!$I13,"-")</f>
        <v>0.30478245856353592</v>
      </c>
      <c r="AT13" s="36">
        <f t="shared" si="2"/>
        <v>-7.6434541006513368E-2</v>
      </c>
      <c r="AU13" s="267">
        <f>IFERROR('Turistas lugar residencia isla '!AU13/'Turistas lugar residencia isla '!$K13,"-")</f>
        <v>6.5359070927539481E-2</v>
      </c>
      <c r="AV13" s="36">
        <f t="shared" si="3"/>
        <v>-5.6352837839189873E-2</v>
      </c>
      <c r="AW13" s="267">
        <f>IFERROR('Turistas lugar residencia isla '!AW13/'Turistas lugar residencia isla '!$M13,"-")</f>
        <v>0.15171554533256662</v>
      </c>
      <c r="AX13" s="36">
        <f t="shared" si="3"/>
        <v>-0.32321305615612039</v>
      </c>
      <c r="AY13" s="266">
        <f>IFERROR('Turistas lugar residencia isla '!AY13/'Turistas lugar residencia isla '!$C13,"-")</f>
        <v>2.4212848637659275E-2</v>
      </c>
      <c r="AZ13" s="36">
        <f t="shared" si="3"/>
        <v>-4.4554446872694609E-2</v>
      </c>
      <c r="BA13" s="267">
        <f>IFERROR('Turistas lugar residencia isla '!BA13/'Turistas lugar residencia isla '!$E13,"-")</f>
        <v>3.2302417128678734E-2</v>
      </c>
      <c r="BB13" s="36">
        <f t="shared" si="3"/>
        <v>-8.1648940028582362E-2</v>
      </c>
      <c r="BC13" s="267">
        <f>IFERROR('Turistas lugar residencia isla '!BC13/'Turistas lugar residencia isla '!$G13,"-")</f>
        <v>2.5193418409066522E-2</v>
      </c>
      <c r="BD13" s="36">
        <f t="shared" si="3"/>
        <v>-9.4396441458784786E-2</v>
      </c>
      <c r="BE13" s="267">
        <f>IFERROR('Turistas lugar residencia isla '!BE13/'Turistas lugar residencia isla '!$I13,"-")</f>
        <v>8.6671270718232038E-3</v>
      </c>
      <c r="BF13" s="36">
        <f t="shared" si="3"/>
        <v>0.22678384789017025</v>
      </c>
      <c r="BG13" s="267">
        <f>IFERROR('Turistas lugar residencia isla '!BG13/'Turistas lugar residencia isla '!$K13,"-")</f>
        <v>1.6771696932784772E-2</v>
      </c>
      <c r="BH13" s="36">
        <f t="shared" si="3"/>
        <v>-9.3271372709953226E-3</v>
      </c>
      <c r="BI13" s="267">
        <f>IFERROR('Turistas lugar residencia isla '!BI13/'Turistas lugar residencia isla '!$M13,"-")</f>
        <v>3.0668966839179607E-2</v>
      </c>
      <c r="BJ13" s="36">
        <f t="shared" si="3"/>
        <v>0.10063685488022101</v>
      </c>
      <c r="BK13" s="266">
        <f>IFERROR('Turistas lugar residencia isla '!BK13/'Turistas lugar residencia isla '!$C13,"-")</f>
        <v>4.5402121698051127E-2</v>
      </c>
      <c r="BL13" s="36">
        <f t="shared" si="4"/>
        <v>-8.8483386989656188E-3</v>
      </c>
      <c r="BM13" s="267">
        <f>IFERROR('Turistas lugar residencia isla '!BM13/'Turistas lugar residencia isla '!$E13,"-")</f>
        <v>4.283227322628614E-2</v>
      </c>
      <c r="BN13" s="36">
        <f t="shared" si="5"/>
        <v>-8.8178433980214632E-2</v>
      </c>
      <c r="BO13" s="267">
        <f>IFERROR('Turistas lugar residencia isla '!BO13/'Turistas lugar residencia isla '!$G13,"-")</f>
        <v>3.7433075935456896E-2</v>
      </c>
      <c r="BP13" s="36">
        <f t="shared" si="6"/>
        <v>0.15085599624122747</v>
      </c>
      <c r="BQ13" s="267">
        <f>IFERROR('Turistas lugar residencia isla '!BQ13/'Turistas lugar residencia isla '!$I13,"-")</f>
        <v>4.4204650092081028E-2</v>
      </c>
      <c r="BR13" s="36">
        <f t="shared" si="7"/>
        <v>-0.14850407943988997</v>
      </c>
      <c r="BS13" s="267">
        <f>IFERROR('Turistas lugar residencia isla '!BS13/'Turistas lugar residencia isla '!$K13,"-")</f>
        <v>6.0490804154806739E-2</v>
      </c>
      <c r="BT13" s="36">
        <f t="shared" si="8"/>
        <v>8.3188415880318667E-2</v>
      </c>
      <c r="BU13" s="267">
        <f>IFERROR('Turistas lugar residencia isla '!BU13/'Turistas lugar residencia isla '!$M13,"-")</f>
        <v>8.8173279662641362E-3</v>
      </c>
      <c r="BV13" s="36">
        <f t="shared" si="9"/>
        <v>-0.69636069515635957</v>
      </c>
      <c r="BW13" s="266">
        <f>IFERROR('Turistas lugar residencia isla '!BW13/'Turistas lugar residencia isla '!$C13,"-")</f>
        <v>0.40041162881713427</v>
      </c>
      <c r="BX13" s="36">
        <f t="shared" si="10"/>
        <v>3.8162727863450652E-2</v>
      </c>
      <c r="BY13" s="267">
        <f>IFERROR('Turistas lugar residencia isla '!BY13/'Turistas lugar residencia isla '!$E13,"-")</f>
        <v>0.42898692969449032</v>
      </c>
      <c r="BZ13" s="36">
        <f t="shared" si="11"/>
        <v>2.0487236443815782E-3</v>
      </c>
      <c r="CA13" s="267">
        <f>IFERROR('Turistas lugar residencia isla '!CA13/'Turistas lugar residencia isla '!$G13,"-")</f>
        <v>0.29887260470124211</v>
      </c>
      <c r="CB13" s="36">
        <f t="shared" si="12"/>
        <v>7.7432355046585855E-2</v>
      </c>
      <c r="CC13" s="267">
        <f>IFERROR('Turistas lugar residencia isla '!CC13/'Turistas lugar residencia isla '!$I13,"-")</f>
        <v>0.30936348987108658</v>
      </c>
      <c r="CD13" s="36">
        <f t="shared" si="13"/>
        <v>2.7664692062365326E-2</v>
      </c>
      <c r="CE13" s="267">
        <f>IFERROR('Turistas lugar residencia isla '!CE13/'Turistas lugar residencia isla '!$K13,"-")</f>
        <v>0.52124843076081684</v>
      </c>
      <c r="CF13" s="36">
        <f t="shared" si="14"/>
        <v>7.3740291125238056E-2</v>
      </c>
      <c r="CG13" s="267">
        <f>IFERROR('Turistas lugar residencia isla '!CG13/'Turistas lugar residencia isla '!$M13,"-")</f>
        <v>0.10561625455242477</v>
      </c>
      <c r="CH13" s="36">
        <f t="shared" si="15"/>
        <v>-0.27764814338234545</v>
      </c>
      <c r="CI13" s="266">
        <f>IFERROR('Turistas lugar residencia isla '!CI13/'Turistas lugar residencia isla '!$C13,"-")</f>
        <v>3.68509096702467E-2</v>
      </c>
      <c r="CJ13" s="36">
        <f t="shared" si="16"/>
        <v>-0.14267540762163744</v>
      </c>
      <c r="CK13" s="267">
        <f>IFERROR('Turistas lugar residencia isla '!CK13/'Turistas lugar residencia isla '!$E13,"-")</f>
        <v>3.5297651406342875E-2</v>
      </c>
      <c r="CL13" s="36">
        <f t="shared" si="17"/>
        <v>3.0497897662746798E-3</v>
      </c>
      <c r="CM13" s="267">
        <f>IFERROR('Turistas lugar residencia isla '!CM13/'Turistas lugar residencia isla '!$G13,"-")</f>
        <v>6.3965900639733009E-2</v>
      </c>
      <c r="CN13" s="36">
        <f t="shared" si="18"/>
        <v>-0.21761726177950136</v>
      </c>
      <c r="CO13" s="267">
        <f>IFERROR('Turistas lugar residencia isla '!CO13/'Turistas lugar residencia isla '!$I13,"-")</f>
        <v>2.2473526703499079E-2</v>
      </c>
      <c r="CP13" s="36">
        <f t="shared" si="19"/>
        <v>-7.4730136910427514E-2</v>
      </c>
      <c r="CQ13" s="267">
        <f>IFERROR('Turistas lugar residencia isla '!CQ13/'Turistas lugar residencia isla '!$K13,"-")</f>
        <v>1.8851586226326759E-2</v>
      </c>
      <c r="CR13" s="36">
        <f t="shared" si="20"/>
        <v>-0.21074555429132114</v>
      </c>
      <c r="CS13" s="267">
        <f>IFERROR('Turistas lugar residencia isla '!CS13/'Turistas lugar residencia isla '!$M13,"-")</f>
        <v>4.8974506421314935E-2</v>
      </c>
      <c r="CT13" s="36">
        <f t="shared" si="21"/>
        <v>-0.25952864610802406</v>
      </c>
      <c r="CU13" s="266">
        <f>IFERROR('Turistas lugar residencia isla '!CU13/'Turistas lugar residencia isla '!$C13,"-")</f>
        <v>5.2934219048179791E-2</v>
      </c>
      <c r="CV13" s="36">
        <f t="shared" si="22"/>
        <v>0.12732396438101312</v>
      </c>
      <c r="CW13" s="267">
        <f>IFERROR('Turistas lugar residencia isla '!CW13/'Turistas lugar residencia isla '!$E13,"-")</f>
        <v>3.4032714896425391E-2</v>
      </c>
      <c r="CX13" s="36">
        <f t="shared" si="23"/>
        <v>4.3363815417443163E-2</v>
      </c>
      <c r="CY13" s="267">
        <f>IFERROR('Turistas lugar residencia isla '!CY13/'Turistas lugar residencia isla '!$G13,"-")</f>
        <v>3.1860849745993805E-2</v>
      </c>
      <c r="CZ13" s="36">
        <f t="shared" si="24"/>
        <v>0.19657142146940276</v>
      </c>
      <c r="DA13" s="267">
        <f>IFERROR('Turistas lugar residencia isla '!DA13/'Turistas lugar residencia isla '!$I13,"-")</f>
        <v>3.3408149171270718E-2</v>
      </c>
      <c r="DB13" s="36">
        <f t="shared" si="25"/>
        <v>0.73382231200429615</v>
      </c>
      <c r="DC13" s="267">
        <f>IFERROR('Turistas lugar residencia isla '!DC13/'Turistas lugar residencia isla '!$K13,"-")</f>
        <v>0.12969891323712809</v>
      </c>
      <c r="DD13" s="36">
        <f t="shared" si="26"/>
        <v>9.6123608821674589E-2</v>
      </c>
      <c r="DE13" s="267">
        <f>IFERROR('Turistas lugar residencia isla '!DE13/'Turistas lugar residencia isla '!$M13,"-")</f>
        <v>3.1627372052903968E-3</v>
      </c>
      <c r="DF13" s="36" t="str">
        <f t="shared" si="27"/>
        <v>-</v>
      </c>
      <c r="DG13" s="266">
        <f>IFERROR('Turistas lugar residencia isla '!DG13/'Turistas lugar residencia isla '!$C13,"-")</f>
        <v>2.1455957275110744E-2</v>
      </c>
      <c r="DH13" s="36">
        <f t="shared" si="28"/>
        <v>-4.9693312736026729E-2</v>
      </c>
      <c r="DI13" s="267">
        <f>IFERROR('Turistas lugar residencia isla '!DI13/'Turistas lugar residencia isla '!$E13,"-")</f>
        <v>7.0438772207779572E-3</v>
      </c>
      <c r="DJ13" s="36">
        <f t="shared" si="29"/>
        <v>1.9521025145194493E-2</v>
      </c>
      <c r="DK13" s="267">
        <f>IFERROR('Turistas lugar residencia isla '!DK13/'Turistas lugar residencia isla '!$G13,"-")</f>
        <v>6.2352693057657373E-2</v>
      </c>
      <c r="DL13" s="36">
        <f t="shared" si="30"/>
        <v>-1.7931228187883619E-2</v>
      </c>
      <c r="DM13" s="267">
        <f>IFERROR('Turistas lugar residencia isla '!DM13/'Turistas lugar residencia isla '!$I13,"-")</f>
        <v>1.3196362799263351E-2</v>
      </c>
      <c r="DN13" s="36">
        <f t="shared" si="31"/>
        <v>-9.4549195667136265E-2</v>
      </c>
      <c r="DO13" s="267">
        <f>IFERROR('Turistas lugar residencia isla '!DO13/'Turistas lugar residencia isla '!$K13,"-")</f>
        <v>8.6261544007060018E-3</v>
      </c>
      <c r="DP13" s="36">
        <f t="shared" si="32"/>
        <v>-0.27268429356065615</v>
      </c>
      <c r="DQ13" s="267">
        <f>IFERROR('Turistas lugar residencia isla '!DQ13/'Turistas lugar residencia isla '!$M13,"-")</f>
        <v>9.296530573126318E-3</v>
      </c>
      <c r="DR13" s="36">
        <f t="shared" si="33"/>
        <v>-0.34015291887632304</v>
      </c>
      <c r="DS13" s="266">
        <f>IFERROR('Turistas lugar residencia isla '!DS13/'Turistas lugar residencia isla '!$C13,"-")</f>
        <v>8.3657452784771991E-2</v>
      </c>
      <c r="DT13" s="36">
        <f t="shared" si="34"/>
        <v>0.17037386310052605</v>
      </c>
      <c r="DU13" s="267">
        <f>IFERROR('Turistas lugar residencia isla '!DU13/'Turistas lugar residencia isla '!$E13,"-")</f>
        <v>0.10856455089465702</v>
      </c>
      <c r="DV13" s="36">
        <f t="shared" si="35"/>
        <v>0.12414063161115818</v>
      </c>
      <c r="DW13" s="267">
        <f>IFERROR('Turistas lugar residencia isla '!DW13/'Turistas lugar residencia isla '!$G13,"-")</f>
        <v>0.11353133359726791</v>
      </c>
      <c r="DX13" s="36">
        <f t="shared" si="36"/>
        <v>0.27449423467434753</v>
      </c>
      <c r="DY13" s="267">
        <f>IFERROR('Turistas lugar residencia isla '!DY13/'Turistas lugar residencia isla '!$I13,"-")</f>
        <v>0.11900897790055248</v>
      </c>
      <c r="DZ13" s="36">
        <f t="shared" si="37"/>
        <v>0.52647968377368959</v>
      </c>
      <c r="EA13" s="267">
        <f>IFERROR('Turistas lugar residencia isla '!EA13/'Turistas lugar residencia isla '!$K13,"-")</f>
        <v>2.7075849667922057E-2</v>
      </c>
      <c r="EB13" s="36">
        <f t="shared" si="38"/>
        <v>-0.2270679518293931</v>
      </c>
      <c r="EC13" s="267">
        <f>IFERROR('Turistas lugar residencia isla '!EC13/'Turistas lugar residencia isla '!$M13,"-")</f>
        <v>0.11903392754456585</v>
      </c>
      <c r="ED13" s="36">
        <f t="shared" si="39"/>
        <v>0.20984682443068681</v>
      </c>
      <c r="EF13" s="36" t="str">
        <f t="shared" si="40"/>
        <v>-</v>
      </c>
    </row>
    <row r="14" spans="1:136" s="17" customFormat="1" x14ac:dyDescent="0.25">
      <c r="A14" s="242"/>
      <c r="B14" s="34" t="s">
        <v>73</v>
      </c>
      <c r="C14" s="266">
        <f>IFERROR('Turistas lugar residencia isla '!C14/'Turistas lugar residencia isla '!$C14,"-")</f>
        <v>1</v>
      </c>
      <c r="D14" s="36">
        <f t="shared" si="0"/>
        <v>0</v>
      </c>
      <c r="E14" s="267">
        <f>IFERROR('Turistas lugar residencia isla '!E14/'Turistas lugar residencia isla '!$E14,"-")</f>
        <v>1</v>
      </c>
      <c r="F14" s="36">
        <f t="shared" si="0"/>
        <v>0</v>
      </c>
      <c r="G14" s="267">
        <f>IFERROR('Turistas lugar residencia isla '!G14/'Turistas lugar residencia isla '!$G14,"-")</f>
        <v>1</v>
      </c>
      <c r="H14" s="36">
        <f t="shared" si="0"/>
        <v>0</v>
      </c>
      <c r="I14" s="267">
        <f>IFERROR('Turistas lugar residencia isla '!I14/'Turistas lugar residencia isla '!$I14,"-")</f>
        <v>1</v>
      </c>
      <c r="J14" s="36">
        <f t="shared" si="0"/>
        <v>0</v>
      </c>
      <c r="K14" s="267">
        <f>IFERROR('Turistas lugar residencia isla '!K14/'Turistas lugar residencia isla '!$K14,"-")</f>
        <v>1</v>
      </c>
      <c r="L14" s="36">
        <f t="shared" si="0"/>
        <v>0</v>
      </c>
      <c r="M14" s="267">
        <f>IFERROR('Turistas lugar residencia isla '!M14/'Turistas lugar residencia isla '!$M14,"-")</f>
        <v>1</v>
      </c>
      <c r="N14" s="36">
        <f t="shared" si="0"/>
        <v>0</v>
      </c>
      <c r="O14" s="266">
        <f>IFERROR('Turistas lugar residencia isla '!O14/'Turistas lugar residencia isla '!$C14,"-")</f>
        <v>0.84070514297716792</v>
      </c>
      <c r="P14" s="36">
        <f t="shared" si="1"/>
        <v>1.1042898323155192E-2</v>
      </c>
      <c r="Q14" s="267">
        <f>IFERROR('Turistas lugar residencia isla '!Q14/'Turistas lugar residencia isla '!$E14,"-")</f>
        <v>0.82454697270836963</v>
      </c>
      <c r="R14" s="36">
        <f t="shared" si="1"/>
        <v>9.8593215375886167E-3</v>
      </c>
      <c r="S14" s="267">
        <f>IFERROR('Turistas lugar residencia isla '!S14/'Turistas lugar residencia isla '!$G14,"-")</f>
        <v>0.83752469252833139</v>
      </c>
      <c r="T14" s="36">
        <f t="shared" si="1"/>
        <v>3.3342232587183718E-2</v>
      </c>
      <c r="U14" s="267">
        <f>IFERROR('Turistas lugar residencia isla '!U14/'Turistas lugar residencia isla '!$I14,"-")</f>
        <v>0.89254818637122479</v>
      </c>
      <c r="V14" s="36">
        <f t="shared" si="1"/>
        <v>-6.3559608334827766E-3</v>
      </c>
      <c r="W14" s="267">
        <f>IFERROR('Turistas lugar residencia isla '!W14/'Turistas lugar residencia isla '!$K14,"-")</f>
        <v>0.85441608886630127</v>
      </c>
      <c r="X14" s="36">
        <f t="shared" si="1"/>
        <v>2.2100846685197295E-2</v>
      </c>
      <c r="Y14" s="267">
        <f>IFERROR('Turistas lugar residencia isla '!Y14/'Turistas lugar residencia isla '!$M14,"-")</f>
        <v>0.47138167285184129</v>
      </c>
      <c r="Z14" s="36">
        <f t="shared" si="1"/>
        <v>-0.16043454570760041</v>
      </c>
      <c r="AA14" s="266">
        <f>IFERROR('Turistas lugar residencia isla '!AA14/'Turistas lugar residencia isla '!$C14,"-")</f>
        <v>0.15929485702283208</v>
      </c>
      <c r="AB14" s="36">
        <f t="shared" si="1"/>
        <v>-5.4502428981721307E-2</v>
      </c>
      <c r="AC14" s="267">
        <f>IFERROR('Turistas lugar residencia isla '!AC14/'Turistas lugar residencia isla '!$E14,"-")</f>
        <v>0.17545111437157707</v>
      </c>
      <c r="AD14" s="36">
        <f t="shared" si="1"/>
        <v>-4.3879458429498031E-2</v>
      </c>
      <c r="AE14" s="267">
        <f>IFERROR('Turistas lugar residencia isla '!AE14/'Turistas lugar residencia isla '!$G14,"-")</f>
        <v>0.16247530747166858</v>
      </c>
      <c r="AF14" s="36">
        <f t="shared" si="2"/>
        <v>-0.14262127983936945</v>
      </c>
      <c r="AG14" s="267">
        <f>IFERROR('Turistas lugar residencia isla '!AG14/'Turistas lugar residencia isla '!$I14,"-")</f>
        <v>0.10745181362877523</v>
      </c>
      <c r="AH14" s="36">
        <f t="shared" si="2"/>
        <v>5.611507453286757E-2</v>
      </c>
      <c r="AI14" s="267">
        <f>IFERROR('Turistas lugar residencia isla '!AI14/'Turistas lugar residencia isla '!$K14,"-")</f>
        <v>0.14558754129306276</v>
      </c>
      <c r="AJ14" s="36">
        <f t="shared" si="2"/>
        <v>-0.11256955569473914</v>
      </c>
      <c r="AK14" s="267">
        <f>IFERROR('Turistas lugar residencia isla '!AK14/'Turistas lugar residencia isla '!$M14,"-")</f>
        <v>0.52861832714815871</v>
      </c>
      <c r="AL14" s="36">
        <f t="shared" si="2"/>
        <v>0.20540259607030897</v>
      </c>
      <c r="AM14" s="266">
        <f>IFERROR('Turistas lugar residencia isla '!AM14/'Turistas lugar residencia isla '!$C14,"-")</f>
        <v>0.12005896339569924</v>
      </c>
      <c r="AN14" s="36">
        <f t="shared" si="2"/>
        <v>-9.5734663170901402E-2</v>
      </c>
      <c r="AO14" s="267">
        <f>IFERROR('Turistas lugar residencia isla '!AO14/'Turistas lugar residencia isla '!$E14,"-")</f>
        <v>7.9250364889500172E-2</v>
      </c>
      <c r="AP14" s="36">
        <f t="shared" si="2"/>
        <v>2.3981038157684376E-2</v>
      </c>
      <c r="AQ14" s="267">
        <f>IFERROR('Turistas lugar residencia isla '!AQ14/'Turistas lugar residencia isla '!$G14,"-")</f>
        <v>0.14515842970809303</v>
      </c>
      <c r="AR14" s="36">
        <f t="shared" si="2"/>
        <v>-9.5518279818240126E-2</v>
      </c>
      <c r="AS14" s="267">
        <f>IFERROR('Turistas lugar residencia isla '!AS14/'Turistas lugar residencia isla '!$I14,"-")</f>
        <v>0.27895988263267063</v>
      </c>
      <c r="AT14" s="36">
        <f t="shared" si="2"/>
        <v>-0.1003090445914262</v>
      </c>
      <c r="AU14" s="267">
        <f>IFERROR('Turistas lugar residencia isla '!AU14/'Turistas lugar residencia isla '!$K14,"-")</f>
        <v>5.449232221294515E-2</v>
      </c>
      <c r="AV14" s="36">
        <f t="shared" si="3"/>
        <v>-0.16310238491409712</v>
      </c>
      <c r="AW14" s="267">
        <f>IFERROR('Turistas lugar residencia isla '!AW14/'Turistas lugar residencia isla '!$M14,"-")</f>
        <v>0.17021124750214103</v>
      </c>
      <c r="AX14" s="36">
        <f t="shared" si="3"/>
        <v>7.3701341686112087E-3</v>
      </c>
      <c r="AY14" s="266">
        <f>IFERROR('Turistas lugar residencia isla '!AY14/'Turistas lugar residencia isla '!$C14,"-")</f>
        <v>3.1905513500607843E-2</v>
      </c>
      <c r="AZ14" s="36">
        <f t="shared" si="3"/>
        <v>-0.18791759416534193</v>
      </c>
      <c r="BA14" s="267">
        <f>IFERROR('Turistas lugar residencia isla '!BA14/'Turistas lugar residencia isla '!$E14,"-")</f>
        <v>4.0768152176616085E-2</v>
      </c>
      <c r="BB14" s="36">
        <f t="shared" si="3"/>
        <v>-0.21555260893667783</v>
      </c>
      <c r="BC14" s="267">
        <f>IFERROR('Turistas lugar residencia isla '!BC14/'Turistas lugar residencia isla '!$G14,"-")</f>
        <v>3.809529634091896E-2</v>
      </c>
      <c r="BD14" s="36">
        <f t="shared" si="3"/>
        <v>-0.22508323035970457</v>
      </c>
      <c r="BE14" s="267">
        <f>IFERROR('Turistas lugar residencia isla '!BE14/'Turistas lugar residencia isla '!$I14,"-")</f>
        <v>1.151413972782921E-2</v>
      </c>
      <c r="BF14" s="36">
        <f t="shared" si="3"/>
        <v>0.3915993389696335</v>
      </c>
      <c r="BG14" s="267">
        <f>IFERROR('Turistas lugar residencia isla '!BG14/'Turistas lugar residencia isla '!$K14,"-")</f>
        <v>2.2931716702363235E-2</v>
      </c>
      <c r="BH14" s="36">
        <f t="shared" si="3"/>
        <v>-0.11028551542269183</v>
      </c>
      <c r="BI14" s="267">
        <f>IFERROR('Turistas lugar residencia isla '!BI14/'Turistas lugar residencia isla '!$M14,"-")</f>
        <v>2.105338281473023E-2</v>
      </c>
      <c r="BJ14" s="36">
        <f t="shared" si="3"/>
        <v>-0.45090593799896461</v>
      </c>
      <c r="BK14" s="266">
        <f>IFERROR('Turistas lugar residencia isla '!BK14/'Turistas lugar residencia isla '!$C14,"-")</f>
        <v>5.5990292648539927E-2</v>
      </c>
      <c r="BL14" s="36">
        <f t="shared" si="4"/>
        <v>6.1062087899944606E-2</v>
      </c>
      <c r="BM14" s="267">
        <f>IFERROR('Turistas lugar residencia isla '!BM14/'Turistas lugar residencia isla '!$E14,"-")</f>
        <v>5.1323645030903225E-2</v>
      </c>
      <c r="BN14" s="36">
        <f t="shared" si="5"/>
        <v>0.100081783598162</v>
      </c>
      <c r="BO14" s="267">
        <f>IFERROR('Turistas lugar residencia isla '!BO14/'Turistas lugar residencia isla '!$G14,"-")</f>
        <v>4.3042975701940545E-2</v>
      </c>
      <c r="BP14" s="36">
        <f t="shared" si="6"/>
        <v>-6.8081808703865709E-2</v>
      </c>
      <c r="BQ14" s="267">
        <f>IFERROR('Turistas lugar residencia isla '!BQ14/'Turistas lugar residencia isla '!$I14,"-")</f>
        <v>7.3116810846360097E-2</v>
      </c>
      <c r="BR14" s="36">
        <f t="shared" si="7"/>
        <v>7.6091944022829594E-2</v>
      </c>
      <c r="BS14" s="267">
        <f>IFERROR('Turistas lugar residencia isla '!BS14/'Turistas lugar residencia isla '!$K14,"-")</f>
        <v>7.2178458634334045E-2</v>
      </c>
      <c r="BT14" s="36">
        <f t="shared" si="8"/>
        <v>0.17271038075067935</v>
      </c>
      <c r="BU14" s="267">
        <f>IFERROR('Turistas lugar residencia isla '!BU14/'Turistas lugar residencia isla '!$M14,"-")</f>
        <v>1.9483300028546958E-2</v>
      </c>
      <c r="BV14" s="36">
        <f t="shared" si="9"/>
        <v>-0.58637827960504263</v>
      </c>
      <c r="BW14" s="266">
        <f>IFERROR('Turistas lugar residencia isla '!BW14/'Turistas lugar residencia isla '!$C14,"-")</f>
        <v>0.37154797046994675</v>
      </c>
      <c r="BX14" s="36">
        <f t="shared" si="10"/>
        <v>3.6090191852790721E-2</v>
      </c>
      <c r="BY14" s="267">
        <f>IFERROR('Turistas lugar residencia isla '!BY14/'Turistas lugar residencia isla '!$E14,"-")</f>
        <v>0.41206593452839824</v>
      </c>
      <c r="BZ14" s="36">
        <f t="shared" si="11"/>
        <v>-7.0980517896199746E-3</v>
      </c>
      <c r="CA14" s="267">
        <f>IFERROR('Turistas lugar residencia isla '!CA14/'Turistas lugar residencia isla '!$G14,"-")</f>
        <v>0.2593892765624331</v>
      </c>
      <c r="CB14" s="36">
        <f t="shared" si="12"/>
        <v>9.3881931735209978E-2</v>
      </c>
      <c r="CC14" s="267">
        <f>IFERROR('Turistas lugar residencia isla '!CC14/'Turistas lugar residencia isla '!$I14,"-")</f>
        <v>0.30041483280214498</v>
      </c>
      <c r="CD14" s="36">
        <f t="shared" si="13"/>
        <v>5.1910678162346624E-2</v>
      </c>
      <c r="CE14" s="267">
        <f>IFERROR('Turistas lugar residencia isla '!CE14/'Turistas lugar residencia isla '!$K14,"-")</f>
        <v>0.47907939158529061</v>
      </c>
      <c r="CF14" s="36">
        <f t="shared" si="14"/>
        <v>5.2851364605378981E-2</v>
      </c>
      <c r="CG14" s="267">
        <f>IFERROR('Turistas lugar residencia isla '!CG14/'Turistas lugar residencia isla '!$M14,"-")</f>
        <v>6.537253782472166E-2</v>
      </c>
      <c r="CH14" s="36">
        <f t="shared" si="15"/>
        <v>-0.27599801880562913</v>
      </c>
      <c r="CI14" s="266">
        <f>IFERROR('Turistas lugar residencia isla '!CI14/'Turistas lugar residencia isla '!$C14,"-")</f>
        <v>4.0272513038964647E-2</v>
      </c>
      <c r="CJ14" s="36">
        <f t="shared" si="16"/>
        <v>2.9990508731442933E-2</v>
      </c>
      <c r="CK14" s="267">
        <f>IFERROR('Turistas lugar residencia isla '!CK14/'Turistas lugar residencia isla '!$E14,"-")</f>
        <v>3.7674960450377895E-2</v>
      </c>
      <c r="CL14" s="36">
        <f t="shared" si="17"/>
        <v>0.20837048151847593</v>
      </c>
      <c r="CM14" s="267">
        <f>IFERROR('Turistas lugar residencia isla '!CM14/'Turistas lugar residencia isla '!$G14,"-")</f>
        <v>7.4395606411801041E-2</v>
      </c>
      <c r="CN14" s="36">
        <f t="shared" si="18"/>
        <v>6.3997985687487491E-2</v>
      </c>
      <c r="CO14" s="267">
        <f>IFERROR('Turistas lugar residencia isla '!CO14/'Turistas lugar residencia isla '!$I14,"-")</f>
        <v>2.0175039206758741E-2</v>
      </c>
      <c r="CP14" s="36">
        <f t="shared" si="19"/>
        <v>-0.24114927599771807</v>
      </c>
      <c r="CQ14" s="267">
        <f>IFERROR('Turistas lugar residencia isla '!CQ14/'Turistas lugar residencia isla '!$K14,"-")</f>
        <v>1.9773478055686643E-2</v>
      </c>
      <c r="CR14" s="36">
        <f t="shared" si="20"/>
        <v>-0.19893623061700305</v>
      </c>
      <c r="CS14" s="267">
        <f>IFERROR('Turistas lugar residencia isla '!CS14/'Turistas lugar residencia isla '!$M14,"-")</f>
        <v>3.1258920924921496E-2</v>
      </c>
      <c r="CT14" s="36">
        <f t="shared" si="21"/>
        <v>-0.5979068301168371</v>
      </c>
      <c r="CU14" s="266">
        <f>IFERROR('Turistas lugar residencia isla '!CU14/'Turistas lugar residencia isla '!$C14,"-")</f>
        <v>5.2730834818625602E-2</v>
      </c>
      <c r="CV14" s="36">
        <f t="shared" si="22"/>
        <v>0.14054832881531643</v>
      </c>
      <c r="CW14" s="267">
        <f>IFERROR('Turistas lugar residencia isla '!CW14/'Turistas lugar residencia isla '!$E14,"-")</f>
        <v>3.5477015309099184E-2</v>
      </c>
      <c r="CX14" s="36">
        <f t="shared" si="23"/>
        <v>4.7805132335010825E-2</v>
      </c>
      <c r="CY14" s="267">
        <f>IFERROR('Turistas lugar residencia isla '!CY14/'Turistas lugar residencia isla '!$G14,"-")</f>
        <v>2.949648647491606E-2</v>
      </c>
      <c r="CZ14" s="36">
        <f t="shared" si="24"/>
        <v>0.21542841196306761</v>
      </c>
      <c r="DA14" s="267">
        <f>IFERROR('Turistas lugar residencia isla '!DA14/'Turistas lugar residencia isla '!$I14,"-")</f>
        <v>3.0070319218900188E-2</v>
      </c>
      <c r="DB14" s="36">
        <f t="shared" si="25"/>
        <v>0.66857792102163005</v>
      </c>
      <c r="DC14" s="267">
        <f>IFERROR('Turistas lugar residencia isla '!DC14/'Turistas lugar residencia isla '!$K14,"-")</f>
        <v>0.13193088176570952</v>
      </c>
      <c r="DD14" s="36">
        <f t="shared" si="26"/>
        <v>0.11060091811267014</v>
      </c>
      <c r="DE14" s="267">
        <f>IFERROR('Turistas lugar residencia isla '!DE14/'Turistas lugar residencia isla '!$M14,"-")</f>
        <v>1.2846131886954039E-3</v>
      </c>
      <c r="DF14" s="36">
        <f t="shared" si="27"/>
        <v>-0.90972927758739541</v>
      </c>
      <c r="DG14" s="266">
        <f>IFERROR('Turistas lugar residencia isla '!DG14/'Turistas lugar residencia isla '!$C14,"-")</f>
        <v>3.3591908928602462E-2</v>
      </c>
      <c r="DH14" s="36">
        <f t="shared" si="28"/>
        <v>0.16354073903726363</v>
      </c>
      <c r="DI14" s="267">
        <f>IFERROR('Turistas lugar residencia isla '!DI14/'Turistas lugar residencia isla '!$E14,"-")</f>
        <v>1.2900732839672432E-2</v>
      </c>
      <c r="DJ14" s="36">
        <f t="shared" si="29"/>
        <v>0.4146916448702247</v>
      </c>
      <c r="DK14" s="267">
        <f>IFERROR('Turistas lugar residencia isla '!DK14/'Turistas lugar residencia isla '!$G14,"-")</f>
        <v>9.9115655827436686E-2</v>
      </c>
      <c r="DL14" s="36">
        <f t="shared" si="30"/>
        <v>0.2106967584601882</v>
      </c>
      <c r="DM14" s="267">
        <f>IFERROR('Turistas lugar residencia isla '!DM14/'Turistas lugar residencia isla '!$I14,"-")</f>
        <v>1.7938989224465018E-2</v>
      </c>
      <c r="DN14" s="36">
        <f t="shared" si="31"/>
        <v>0.63606806713947828</v>
      </c>
      <c r="DO14" s="267">
        <f>IFERROR('Turistas lugar residencia isla '!DO14/'Turistas lugar residencia isla '!$K14,"-")</f>
        <v>6.8682615166805825E-3</v>
      </c>
      <c r="DP14" s="36">
        <f t="shared" si="32"/>
        <v>-0.59687305826123827</v>
      </c>
      <c r="DQ14" s="267">
        <f>IFERROR('Turistas lugar residencia isla '!DQ14/'Turistas lugar residencia isla '!$M14,"-")</f>
        <v>3.7824721667142451E-3</v>
      </c>
      <c r="DR14" s="36">
        <f t="shared" si="33"/>
        <v>1.2543534113616901</v>
      </c>
      <c r="DS14" s="266">
        <f>IFERROR('Turistas lugar residencia isla '!DS14/'Turistas lugar residencia isla '!$C14,"-")</f>
        <v>8.7080563914915615E-2</v>
      </c>
      <c r="DT14" s="36">
        <f t="shared" si="34"/>
        <v>6.6649347987439267E-2</v>
      </c>
      <c r="DU14" s="267">
        <f>IFERROR('Turistas lugar residencia isla '!DU14/'Turistas lugar residencia isla '!$E14,"-")</f>
        <v>0.11414393958233303</v>
      </c>
      <c r="DV14" s="36">
        <f t="shared" si="35"/>
        <v>8.1806955415524962E-2</v>
      </c>
      <c r="DW14" s="267">
        <f>IFERROR('Turistas lugar residencia isla '!DW14/'Turistas lugar residencia isla '!$G14,"-")</f>
        <v>0.12114475478713971</v>
      </c>
      <c r="DX14" s="36">
        <f t="shared" si="36"/>
        <v>8.3745617918613569E-2</v>
      </c>
      <c r="DY14" s="267">
        <f>IFERROR('Turistas lugar residencia isla '!DY14/'Turistas lugar residencia isla '!$I14,"-")</f>
        <v>0.11027470025800577</v>
      </c>
      <c r="DZ14" s="36">
        <f t="shared" si="37"/>
        <v>3.7575150700401627E-2</v>
      </c>
      <c r="EA14" s="267">
        <f>IFERROR('Turistas lugar residencia isla '!EA14/'Turistas lugar residencia isla '!$K14,"-")</f>
        <v>3.7368860492975643E-2</v>
      </c>
      <c r="EB14" s="36">
        <f t="shared" si="38"/>
        <v>1.5445053514404616E-2</v>
      </c>
      <c r="EC14" s="267">
        <f>IFERROR('Turistas lugar residencia isla '!EC14/'Turistas lugar residencia isla '!$M14,"-")</f>
        <v>0.14787325149871539</v>
      </c>
      <c r="ED14" s="36">
        <f t="shared" si="39"/>
        <v>0.29677186000944289</v>
      </c>
      <c r="EF14" s="36" t="str">
        <f t="shared" si="40"/>
        <v>-</v>
      </c>
    </row>
    <row r="15" spans="1:136" s="17" customFormat="1" x14ac:dyDescent="0.25">
      <c r="A15" s="242"/>
      <c r="B15" s="34" t="s">
        <v>75</v>
      </c>
      <c r="C15" s="266">
        <f>IFERROR('Turistas lugar residencia isla '!C15/'Turistas lugar residencia isla '!$C15,"-")</f>
        <v>1</v>
      </c>
      <c r="D15" s="36">
        <f t="shared" si="0"/>
        <v>0</v>
      </c>
      <c r="E15" s="267">
        <f>IFERROR('Turistas lugar residencia isla '!E15/'Turistas lugar residencia isla '!$E15,"-")</f>
        <v>1</v>
      </c>
      <c r="F15" s="36">
        <f t="shared" si="0"/>
        <v>0</v>
      </c>
      <c r="G15" s="267">
        <f>IFERROR('Turistas lugar residencia isla '!G15/'Turistas lugar residencia isla '!$G15,"-")</f>
        <v>1</v>
      </c>
      <c r="H15" s="36">
        <f t="shared" si="0"/>
        <v>0</v>
      </c>
      <c r="I15" s="267">
        <f>IFERROR('Turistas lugar residencia isla '!I15/'Turistas lugar residencia isla '!$I15,"-")</f>
        <v>1</v>
      </c>
      <c r="J15" s="36">
        <f t="shared" si="0"/>
        <v>0</v>
      </c>
      <c r="K15" s="267">
        <f>IFERROR('Turistas lugar residencia isla '!K15/'Turistas lugar residencia isla '!$K15,"-")</f>
        <v>1</v>
      </c>
      <c r="L15" s="36">
        <f t="shared" si="0"/>
        <v>0</v>
      </c>
      <c r="M15" s="267">
        <f>IFERROR('Turistas lugar residencia isla '!M15/'Turistas lugar residencia isla '!$M15,"-")</f>
        <v>1</v>
      </c>
      <c r="N15" s="36">
        <f t="shared" si="0"/>
        <v>0</v>
      </c>
      <c r="O15" s="266">
        <f>IFERROR('Turistas lugar residencia isla '!O15/'Turistas lugar residencia isla '!$C15,"-")</f>
        <v>0.82391309899545873</v>
      </c>
      <c r="P15" s="36">
        <f t="shared" si="1"/>
        <v>1.7617520023035294E-2</v>
      </c>
      <c r="Q15" s="267">
        <f>IFERROR('Turistas lugar residencia isla '!Q15/'Turistas lugar residencia isla '!$E15,"-")</f>
        <v>0.79868127848427273</v>
      </c>
      <c r="R15" s="36">
        <f t="shared" si="1"/>
        <v>-1.306409421084842E-3</v>
      </c>
      <c r="S15" s="267">
        <f>IFERROR('Turistas lugar residencia isla '!S15/'Turistas lugar residencia isla '!$G15,"-")</f>
        <v>0.8158909083103606</v>
      </c>
      <c r="T15" s="36">
        <f t="shared" si="1"/>
        <v>3.7219644404320684E-2</v>
      </c>
      <c r="U15" s="267">
        <f>IFERROR('Turistas lugar residencia isla '!U15/'Turistas lugar residencia isla '!$I15,"-")</f>
        <v>0.88176200573906971</v>
      </c>
      <c r="V15" s="36">
        <f t="shared" si="1"/>
        <v>4.8835056987739378E-3</v>
      </c>
      <c r="W15" s="267">
        <f>IFERROR('Turistas lugar residencia isla '!W15/'Turistas lugar residencia isla '!$K15,"-")</f>
        <v>0.84477496984581402</v>
      </c>
      <c r="X15" s="36">
        <f t="shared" si="1"/>
        <v>4.4327018681509012E-2</v>
      </c>
      <c r="Y15" s="267">
        <f>IFERROR('Turistas lugar residencia isla '!Y15/'Turistas lugar residencia isla '!$M15,"-")</f>
        <v>0.58351438541049439</v>
      </c>
      <c r="Z15" s="36">
        <f t="shared" si="1"/>
        <v>0.27338043053747807</v>
      </c>
      <c r="AA15" s="266">
        <f>IFERROR('Turistas lugar residencia isla '!AA15/'Turistas lugar residencia isla '!$C15,"-")</f>
        <v>0.17608690100454125</v>
      </c>
      <c r="AB15" s="36">
        <f t="shared" si="1"/>
        <v>-7.4935334164247247E-2</v>
      </c>
      <c r="AC15" s="267">
        <f>IFERROR('Turistas lugar residencia isla '!AC15/'Turistas lugar residencia isla '!$E15,"-")</f>
        <v>0.20131872151572724</v>
      </c>
      <c r="AD15" s="36">
        <f t="shared" si="1"/>
        <v>5.2069645720518309E-3</v>
      </c>
      <c r="AE15" s="267">
        <f>IFERROR('Turistas lugar residencia isla '!AE15/'Turistas lugar residencia isla '!$G15,"-")</f>
        <v>0.1841090916896394</v>
      </c>
      <c r="AF15" s="36">
        <f t="shared" si="2"/>
        <v>-0.13720391674372634</v>
      </c>
      <c r="AG15" s="267">
        <f>IFERROR('Turistas lugar residencia isla '!AG15/'Turistas lugar residencia isla '!$I15,"-")</f>
        <v>0.11823293335290218</v>
      </c>
      <c r="AH15" s="36">
        <f t="shared" si="2"/>
        <v>-3.5053633399488193E-2</v>
      </c>
      <c r="AI15" s="267">
        <f>IFERROR('Turistas lugar residencia isla '!AI15/'Turistas lugar residencia isla '!$K15,"-")</f>
        <v>0.15522503015418598</v>
      </c>
      <c r="AJ15" s="36">
        <f t="shared" si="2"/>
        <v>-0.18765207417568919</v>
      </c>
      <c r="AK15" s="267">
        <f>IFERROR('Turistas lugar residencia isla '!AK15/'Turistas lugar residencia isla '!$M15,"-")</f>
        <v>0.41648561458950556</v>
      </c>
      <c r="AL15" s="36">
        <f t="shared" si="2"/>
        <v>-0.23116342528953848</v>
      </c>
      <c r="AM15" s="266">
        <f>IFERROR('Turistas lugar residencia isla '!AM15/'Turistas lugar residencia isla '!$C15,"-")</f>
        <v>0.119895234475579</v>
      </c>
      <c r="AN15" s="36">
        <f t="shared" si="2"/>
        <v>-6.439835066283206E-2</v>
      </c>
      <c r="AO15" s="267">
        <f>IFERROR('Turistas lugar residencia isla '!AO15/'Turistas lugar residencia isla '!$E15,"-")</f>
        <v>8.1056768852342753E-2</v>
      </c>
      <c r="AP15" s="36">
        <f t="shared" si="2"/>
        <v>3.827721917355853E-2</v>
      </c>
      <c r="AQ15" s="267">
        <f>IFERROR('Turistas lugar residencia isla '!AQ15/'Turistas lugar residencia isla '!$G15,"-")</f>
        <v>0.15411623649616235</v>
      </c>
      <c r="AR15" s="36">
        <f t="shared" si="2"/>
        <v>2.7438483241983613E-2</v>
      </c>
      <c r="AS15" s="267">
        <f>IFERROR('Turistas lugar residencia isla '!AS15/'Turistas lugar residencia isla '!$I15,"-")</f>
        <v>0.26367330826496888</v>
      </c>
      <c r="AT15" s="36">
        <f t="shared" si="2"/>
        <v>-0.10358344519839602</v>
      </c>
      <c r="AU15" s="267">
        <f>IFERROR('Turistas lugar residencia isla '!AU15/'Turistas lugar residencia isla '!$K15,"-")</f>
        <v>5.0462848589656023E-2</v>
      </c>
      <c r="AV15" s="36">
        <f t="shared" si="3"/>
        <v>-0.17983498991398572</v>
      </c>
      <c r="AW15" s="267">
        <f>IFERROR('Turistas lugar residencia isla '!AW15/'Turistas lugar residencia isla '!$M15,"-")</f>
        <v>0.18447560734742247</v>
      </c>
      <c r="AX15" s="36">
        <f t="shared" si="3"/>
        <v>0.25519747730322084</v>
      </c>
      <c r="AY15" s="266">
        <f>IFERROR('Turistas lugar residencia isla '!AY15/'Turistas lugar residencia isla '!$C15,"-")</f>
        <v>2.3494127031578379E-2</v>
      </c>
      <c r="AZ15" s="36">
        <f t="shared" si="3"/>
        <v>-0.2048687018803943</v>
      </c>
      <c r="BA15" s="267">
        <f>IFERROR('Turistas lugar residencia isla '!BA15/'Turistas lugar residencia isla '!$E15,"-")</f>
        <v>3.1824001254147832E-2</v>
      </c>
      <c r="BB15" s="36">
        <f t="shared" si="3"/>
        <v>-0.21683083926606084</v>
      </c>
      <c r="BC15" s="267">
        <f>IFERROR('Turistas lugar residencia isla '!BC15/'Turistas lugar residencia isla '!$G15,"-")</f>
        <v>2.5062018760483393E-2</v>
      </c>
      <c r="BD15" s="36">
        <f t="shared" si="3"/>
        <v>-0.27515901697246659</v>
      </c>
      <c r="BE15" s="267">
        <f>IFERROR('Turistas lugar residencia isla '!BE15/'Turistas lugar residencia isla '!$I15,"-")</f>
        <v>4.8432889829093132E-3</v>
      </c>
      <c r="BF15" s="36">
        <f t="shared" si="3"/>
        <v>1.7717661196141976</v>
      </c>
      <c r="BG15" s="267">
        <f>IFERROR('Turistas lugar residencia isla '!BG15/'Turistas lugar residencia isla '!$K15,"-")</f>
        <v>1.7224216354467907E-2</v>
      </c>
      <c r="BH15" s="36">
        <f t="shared" si="3"/>
        <v>-0.19398200339563132</v>
      </c>
      <c r="BI15" s="267">
        <f>IFERROR('Turistas lugar residencia isla '!BI15/'Turistas lugar residencia isla '!$M15,"-")</f>
        <v>1.724932516953058E-2</v>
      </c>
      <c r="BJ15" s="36">
        <f t="shared" si="3"/>
        <v>-0.5081449649636165</v>
      </c>
      <c r="BK15" s="266">
        <f>IFERROR('Turistas lugar residencia isla '!BK15/'Turistas lugar residencia isla '!$C15,"-")</f>
        <v>5.5686917228625898E-2</v>
      </c>
      <c r="BL15" s="36">
        <f t="shared" si="4"/>
        <v>-5.1621831662202911E-2</v>
      </c>
      <c r="BM15" s="267">
        <f>IFERROR('Turistas lugar residencia isla '!BM15/'Turistas lugar residencia isla '!$E15,"-")</f>
        <v>5.2261758569077041E-2</v>
      </c>
      <c r="BN15" s="36">
        <f t="shared" si="5"/>
        <v>-0.10773118222150058</v>
      </c>
      <c r="BO15" s="267">
        <f>IFERROR('Turistas lugar residencia isla '!BO15/'Turistas lugar residencia isla '!$G15,"-")</f>
        <v>4.9544480253655966E-2</v>
      </c>
      <c r="BP15" s="36">
        <f t="shared" si="6"/>
        <v>-6.6981112038950075E-2</v>
      </c>
      <c r="BQ15" s="267">
        <f>IFERROR('Turistas lugar residencia isla '!BQ15/'Turistas lugar residencia isla '!$I15,"-")</f>
        <v>6.7107640452850045E-2</v>
      </c>
      <c r="BR15" s="36">
        <f t="shared" si="7"/>
        <v>-8.4329660477080237E-2</v>
      </c>
      <c r="BS15" s="267">
        <f>IFERROR('Turistas lugar residencia isla '!BS15/'Turistas lugar residencia isla '!$K15,"-")</f>
        <v>7.2893203319140273E-2</v>
      </c>
      <c r="BT15" s="36">
        <f t="shared" si="8"/>
        <v>0.12423157575035049</v>
      </c>
      <c r="BU15" s="267">
        <f>IFERROR('Turistas lugar residencia isla '!BU15/'Turistas lugar residencia isla '!$M15,"-")</f>
        <v>4.8719468036078739E-2</v>
      </c>
      <c r="BV15" s="36">
        <f t="shared" si="9"/>
        <v>0.34829248707981164</v>
      </c>
      <c r="BW15" s="266">
        <f>IFERROR('Turistas lugar residencia isla '!BW15/'Turistas lugar residencia isla '!$C15,"-")</f>
        <v>0.36880649323921361</v>
      </c>
      <c r="BX15" s="36">
        <f t="shared" si="10"/>
        <v>3.3457979801590598E-2</v>
      </c>
      <c r="BY15" s="267">
        <f>IFERROR('Turistas lugar residencia isla '!BY15/'Turistas lugar residencia isla '!$E15,"-")</f>
        <v>0.39448361582764424</v>
      </c>
      <c r="BZ15" s="36">
        <f t="shared" si="11"/>
        <v>-3.3592765949900349E-2</v>
      </c>
      <c r="CA15" s="267">
        <f>IFERROR('Turistas lugar residencia isla '!CA15/'Turistas lugar residencia isla '!$G15,"-")</f>
        <v>0.25905289916623481</v>
      </c>
      <c r="CB15" s="36">
        <f t="shared" si="12"/>
        <v>4.6861794332328399E-2</v>
      </c>
      <c r="CC15" s="267">
        <f>IFERROR('Turistas lugar residencia isla '!CC15/'Turistas lugar residencia isla '!$I15,"-")</f>
        <v>0.30321418268865802</v>
      </c>
      <c r="CD15" s="36">
        <f t="shared" si="13"/>
        <v>7.4026347964959438E-2</v>
      </c>
      <c r="CE15" s="267">
        <f>IFERROR('Turistas lugar residencia isla '!CE15/'Turistas lugar residencia isla '!$K15,"-")</f>
        <v>0.48837065670730823</v>
      </c>
      <c r="CF15" s="36">
        <f t="shared" si="14"/>
        <v>9.4650343594939956E-2</v>
      </c>
      <c r="CG15" s="267">
        <f>IFERROR('Turistas lugar residencia isla '!CG15/'Turistas lugar residencia isla '!$M15,"-")</f>
        <v>0.10369346237408651</v>
      </c>
      <c r="CH15" s="36">
        <f t="shared" si="15"/>
        <v>0.22081109759276552</v>
      </c>
      <c r="CI15" s="266">
        <f>IFERROR('Turistas lugar residencia isla '!CI15/'Turistas lugar residencia isla '!$C15,"-")</f>
        <v>5.0743078099438614E-2</v>
      </c>
      <c r="CJ15" s="36">
        <f t="shared" si="16"/>
        <v>3.8223994113358639E-2</v>
      </c>
      <c r="CK15" s="267">
        <f>IFERROR('Turistas lugar residencia isla '!CK15/'Turistas lugar residencia isla '!$E15,"-")</f>
        <v>4.9848643766026775E-2</v>
      </c>
      <c r="CL15" s="36">
        <f t="shared" si="17"/>
        <v>0.25148261671903316</v>
      </c>
      <c r="CM15" s="267">
        <f>IFERROR('Turistas lugar residencia isla '!CM15/'Turistas lugar residencia isla '!$G15,"-")</f>
        <v>8.0898835059228305E-2</v>
      </c>
      <c r="CN15" s="36">
        <f t="shared" si="18"/>
        <v>-6.2402883043581991E-2</v>
      </c>
      <c r="CO15" s="267">
        <f>IFERROR('Turistas lugar residencia isla '!CO15/'Turistas lugar residencia isla '!$I15,"-")</f>
        <v>3.0243986376035589E-2</v>
      </c>
      <c r="CP15" s="36">
        <f t="shared" si="19"/>
        <v>-0.11863603691983171</v>
      </c>
      <c r="CQ15" s="267">
        <f>IFERROR('Turistas lugar residencia isla '!CQ15/'Turistas lugar residencia isla '!$K15,"-")</f>
        <v>2.9162367575894091E-2</v>
      </c>
      <c r="CR15" s="36">
        <f t="shared" si="20"/>
        <v>-2.7571537862431161E-2</v>
      </c>
      <c r="CS15" s="267">
        <f>IFERROR('Turistas lugar residencia isla '!CS15/'Turistas lugar residencia isla '!$M15,"-")</f>
        <v>5.5764039765619854E-2</v>
      </c>
      <c r="CT15" s="36">
        <f t="shared" si="21"/>
        <v>-3.7326305638485602E-2</v>
      </c>
      <c r="CU15" s="266">
        <f>IFERROR('Turistas lugar residencia isla '!CU15/'Turistas lugar residencia isla '!$C15,"-")</f>
        <v>4.5340307686760999E-2</v>
      </c>
      <c r="CV15" s="36">
        <f t="shared" si="22"/>
        <v>0.1149643593435139</v>
      </c>
      <c r="CW15" s="267">
        <f>IFERROR('Turistas lugar residencia isla '!CW15/'Turistas lugar residencia isla '!$E15,"-")</f>
        <v>2.7094818801766257E-2</v>
      </c>
      <c r="CX15" s="36">
        <f t="shared" si="23"/>
        <v>-5.2501227221143809E-2</v>
      </c>
      <c r="CY15" s="267">
        <f>IFERROR('Turistas lugar residencia isla '!CY15/'Turistas lugar residencia isla '!$G15,"-")</f>
        <v>3.1446348022605798E-2</v>
      </c>
      <c r="CZ15" s="36">
        <f t="shared" si="24"/>
        <v>0.46961567270019233</v>
      </c>
      <c r="DA15" s="267">
        <f>IFERROR('Turistas lugar residencia isla '!DA15/'Turistas lugar residencia isla '!$I15,"-")</f>
        <v>2.8715592151543831E-2</v>
      </c>
      <c r="DB15" s="36">
        <f t="shared" si="25"/>
        <v>0.70555633900320625</v>
      </c>
      <c r="DC15" s="267">
        <f>IFERROR('Turistas lugar residencia isla '!DC15/'Turistas lugar residencia isla '!$K15,"-")</f>
        <v>0.11111999186200282</v>
      </c>
      <c r="DD15" s="36">
        <f t="shared" si="26"/>
        <v>6.2431925490916029E-2</v>
      </c>
      <c r="DE15" s="267">
        <f>IFERROR('Turistas lugar residencia isla '!DE15/'Turistas lugar residencia isla '!$M15,"-")</f>
        <v>1.1850681414181316E-3</v>
      </c>
      <c r="DF15" s="36" t="str">
        <f t="shared" si="27"/>
        <v>-</v>
      </c>
      <c r="DG15" s="266">
        <f>IFERROR('Turistas lugar residencia isla '!DG15/'Turistas lugar residencia isla '!$C15,"-")</f>
        <v>2.4907725518532261E-2</v>
      </c>
      <c r="DH15" s="36">
        <f t="shared" si="28"/>
        <v>4.5779673942012211E-2</v>
      </c>
      <c r="DI15" s="267">
        <f>IFERROR('Turistas lugar residencia isla '!DI15/'Turistas lugar residencia isla '!$E15,"-")</f>
        <v>9.8708153080687248E-3</v>
      </c>
      <c r="DJ15" s="36">
        <f t="shared" si="29"/>
        <v>0.26243318989316977</v>
      </c>
      <c r="DK15" s="267">
        <f>IFERROR('Turistas lugar residencia isla '!DK15/'Turistas lugar residencia isla '!$G15,"-")</f>
        <v>7.0813312031792849E-2</v>
      </c>
      <c r="DL15" s="36">
        <f t="shared" si="30"/>
        <v>6.1796878015784706E-2</v>
      </c>
      <c r="DM15" s="267">
        <f>IFERROR('Turistas lugar residencia isla '!DM15/'Turistas lugar residencia isla '!$I15,"-")</f>
        <v>1.3208969953389037E-2</v>
      </c>
      <c r="DN15" s="36">
        <f t="shared" si="31"/>
        <v>0.44941159760257077</v>
      </c>
      <c r="DO15" s="267">
        <f>IFERROR('Turistas lugar residencia isla '!DO15/'Turistas lugar residencia isla '!$K15,"-")</f>
        <v>7.4804179442837836E-3</v>
      </c>
      <c r="DP15" s="36">
        <f t="shared" si="32"/>
        <v>-0.45465087209126076</v>
      </c>
      <c r="DQ15" s="267">
        <f>IFERROR('Turistas lugar residencia isla '!DQ15/'Turistas lugar residencia isla '!$M15,"-")</f>
        <v>0</v>
      </c>
      <c r="DR15" s="36" t="str">
        <f t="shared" si="33"/>
        <v>-</v>
      </c>
      <c r="DS15" s="266">
        <f>IFERROR('Turistas lugar residencia isla '!DS15/'Turistas lugar residencia isla '!$C15,"-")</f>
        <v>8.0622434003277871E-2</v>
      </c>
      <c r="DT15" s="36">
        <f t="shared" si="34"/>
        <v>0.1414618959504601</v>
      </c>
      <c r="DU15" s="267">
        <f>IFERROR('Turistas lugar residencia isla '!DU15/'Turistas lugar residencia isla '!$E15,"-")</f>
        <v>0.10002202223872854</v>
      </c>
      <c r="DV15" s="36">
        <f t="shared" si="35"/>
        <v>5.2193050050274081E-2</v>
      </c>
      <c r="DW15" s="267">
        <f>IFERROR('Turistas lugar residencia isla '!DW15/'Turistas lugar residencia isla '!$G15,"-")</f>
        <v>0.11167976547862538</v>
      </c>
      <c r="DX15" s="36">
        <f t="shared" si="36"/>
        <v>0.24128118416173594</v>
      </c>
      <c r="DY15" s="267">
        <f>IFERROR('Turistas lugar residencia isla '!DY15/'Turistas lugar residencia isla '!$I15,"-")</f>
        <v>0.11085919035593367</v>
      </c>
      <c r="DZ15" s="36">
        <f t="shared" si="37"/>
        <v>0.14051683998849973</v>
      </c>
      <c r="EA15" s="267">
        <f>IFERROR('Turistas lugar residencia isla '!EA15/'Turistas lugar residencia isla '!$K15,"-")</f>
        <v>3.2475694999491378E-2</v>
      </c>
      <c r="EB15" s="36">
        <f t="shared" si="38"/>
        <v>-1.7966690024857623E-3</v>
      </c>
      <c r="EC15" s="267">
        <f>IFERROR('Turistas lugar residencia isla '!EC15/'Turistas lugar residencia isla '!$M15,"-")</f>
        <v>0.1520179076963592</v>
      </c>
      <c r="ED15" s="36">
        <f t="shared" si="39"/>
        <v>0.937737309214832</v>
      </c>
      <c r="EF15" s="36" t="str">
        <f t="shared" si="40"/>
        <v>-</v>
      </c>
    </row>
    <row r="16" spans="1:136" s="17" customFormat="1" x14ac:dyDescent="0.25">
      <c r="A16" s="242"/>
      <c r="B16" s="34" t="s">
        <v>77</v>
      </c>
      <c r="C16" s="266">
        <f>IFERROR('Turistas lugar residencia isla '!C16/'Turistas lugar residencia isla '!$C16,"-")</f>
        <v>1</v>
      </c>
      <c r="D16" s="36">
        <f t="shared" si="0"/>
        <v>0</v>
      </c>
      <c r="E16" s="267">
        <f>IFERROR('Turistas lugar residencia isla '!E16/'Turistas lugar residencia isla '!$E16,"-")</f>
        <v>1</v>
      </c>
      <c r="F16" s="36">
        <f t="shared" si="0"/>
        <v>0</v>
      </c>
      <c r="G16" s="267">
        <f>IFERROR('Turistas lugar residencia isla '!G16/'Turistas lugar residencia isla '!$G16,"-")</f>
        <v>1</v>
      </c>
      <c r="H16" s="36">
        <f t="shared" si="0"/>
        <v>0</v>
      </c>
      <c r="I16" s="267">
        <f>IFERROR('Turistas lugar residencia isla '!I16/'Turistas lugar residencia isla '!$I16,"-")</f>
        <v>1</v>
      </c>
      <c r="J16" s="36">
        <f t="shared" si="0"/>
        <v>0</v>
      </c>
      <c r="K16" s="267">
        <f>IFERROR('Turistas lugar residencia isla '!K16/'Turistas lugar residencia isla '!$K16,"-")</f>
        <v>1</v>
      </c>
      <c r="L16" s="36">
        <f t="shared" si="0"/>
        <v>0</v>
      </c>
      <c r="M16" s="267">
        <f>IFERROR('Turistas lugar residencia isla '!M16/'Turistas lugar residencia isla '!$M16,"-")</f>
        <v>1</v>
      </c>
      <c r="N16" s="36">
        <f t="shared" si="0"/>
        <v>0</v>
      </c>
      <c r="O16" s="266">
        <f>IFERROR('Turistas lugar residencia isla '!O16/'Turistas lugar residencia isla '!$C16,"-")</f>
        <v>0.84230374965837207</v>
      </c>
      <c r="P16" s="36">
        <f t="shared" si="1"/>
        <v>1.2401386533274161E-2</v>
      </c>
      <c r="Q16" s="267">
        <f>IFERROR('Turistas lugar residencia isla '!Q16/'Turistas lugar residencia isla '!$E16,"-")</f>
        <v>0.82753625550606946</v>
      </c>
      <c r="R16" s="36">
        <f t="shared" si="1"/>
        <v>1.3767747384807461E-2</v>
      </c>
      <c r="S16" s="267">
        <f>IFERROR('Turistas lugar residencia isla '!S16/'Turistas lugar residencia isla '!$G16,"-")</f>
        <v>0.82873046242407855</v>
      </c>
      <c r="T16" s="36">
        <f t="shared" si="1"/>
        <v>2.3934186295987425E-2</v>
      </c>
      <c r="U16" s="267">
        <f>IFERROR('Turistas lugar residencia isla '!U16/'Turistas lugar residencia isla '!$I16,"-")</f>
        <v>0.90416659954140022</v>
      </c>
      <c r="V16" s="36">
        <f t="shared" si="1"/>
        <v>7.9058115713737109E-4</v>
      </c>
      <c r="W16" s="267">
        <f>IFERROR('Turistas lugar residencia isla '!W16/'Turistas lugar residencia isla '!$K16,"-")</f>
        <v>0.85893709947344787</v>
      </c>
      <c r="X16" s="36">
        <f t="shared" si="1"/>
        <v>1.8481648447165711E-2</v>
      </c>
      <c r="Y16" s="267">
        <f>IFERROR('Turistas lugar residencia isla '!Y16/'Turistas lugar residencia isla '!$M16,"-")</f>
        <v>0.47331361780030984</v>
      </c>
      <c r="Z16" s="36">
        <f t="shared" si="1"/>
        <v>-7.1579393201725017E-2</v>
      </c>
      <c r="AA16" s="266">
        <f>IFERROR('Turistas lugar residencia isla '!AA16/'Turistas lugar residencia isla '!$C16,"-")</f>
        <v>0.15769625034162787</v>
      </c>
      <c r="AB16" s="36">
        <f t="shared" si="1"/>
        <v>-6.1410226325613437E-2</v>
      </c>
      <c r="AC16" s="267">
        <f>IFERROR('Turistas lugar residencia isla '!AC16/'Turistas lugar residencia isla '!$E16,"-")</f>
        <v>0.17246170709544398</v>
      </c>
      <c r="AD16" s="36">
        <f t="shared" si="1"/>
        <v>-6.1189305049820897E-2</v>
      </c>
      <c r="AE16" s="267">
        <f>IFERROR('Turistas lugar residencia isla '!AE16/'Turistas lugar residencia isla '!$G16,"-")</f>
        <v>0.1712695375759215</v>
      </c>
      <c r="AF16" s="36">
        <f t="shared" si="2"/>
        <v>-0.10161173610516405</v>
      </c>
      <c r="AG16" s="267">
        <f>IFERROR('Turistas lugar residencia isla '!AG16/'Turistas lugar residencia isla '!$I16,"-")</f>
        <v>9.5833400458599824E-2</v>
      </c>
      <c r="AH16" s="36">
        <f t="shared" si="2"/>
        <v>-7.3979261106525973E-3</v>
      </c>
      <c r="AI16" s="267">
        <f>IFERROR('Turistas lugar residencia isla '!AI16/'Turistas lugar residencia isla '!$K16,"-")</f>
        <v>0.14106698232580922</v>
      </c>
      <c r="AJ16" s="36">
        <f t="shared" si="2"/>
        <v>-9.94732591940507E-2</v>
      </c>
      <c r="AK16" s="267">
        <f>IFERROR('Turistas lugar residencia isla '!AK16/'Turistas lugar residencia isla '!$M16,"-")</f>
        <v>0.52668638219969022</v>
      </c>
      <c r="AL16" s="36">
        <f t="shared" si="2"/>
        <v>7.444293841949956E-2</v>
      </c>
      <c r="AM16" s="266">
        <f>IFERROR('Turistas lugar residencia isla '!AM16/'Turistas lugar residencia isla '!$C16,"-")</f>
        <v>0.14277049746764486</v>
      </c>
      <c r="AN16" s="36">
        <f t="shared" si="2"/>
        <v>-1.0311845165728695E-2</v>
      </c>
      <c r="AO16" s="267">
        <f>IFERROR('Turistas lugar residencia isla '!AO16/'Turistas lugar residencia isla '!$E16,"-")</f>
        <v>9.3547151513175858E-2</v>
      </c>
      <c r="AP16" s="36">
        <f t="shared" si="2"/>
        <v>4.2729194038965801E-2</v>
      </c>
      <c r="AQ16" s="267">
        <f>IFERROR('Turistas lugar residencia isla '!AQ16/'Turistas lugar residencia isla '!$G16,"-")</f>
        <v>0.17950027881009861</v>
      </c>
      <c r="AR16" s="36">
        <f t="shared" si="2"/>
        <v>-6.1423224544205901E-3</v>
      </c>
      <c r="AS16" s="267">
        <f>IFERROR('Turistas lugar residencia isla '!AS16/'Turistas lugar residencia isla '!$I16,"-")</f>
        <v>0.32346860417035855</v>
      </c>
      <c r="AT16" s="36">
        <f t="shared" si="2"/>
        <v>3.3287687855276804E-3</v>
      </c>
      <c r="AU16" s="267">
        <f>IFERROR('Turistas lugar residencia isla '!AU16/'Turistas lugar residencia isla '!$K16,"-")</f>
        <v>6.7986448426466381E-2</v>
      </c>
      <c r="AV16" s="36">
        <f t="shared" si="3"/>
        <v>8.336998662707451E-2</v>
      </c>
      <c r="AW16" s="267">
        <f>IFERROR('Turistas lugar residencia isla '!AW16/'Turistas lugar residencia isla '!$M16,"-")</f>
        <v>0.16941275876637094</v>
      </c>
      <c r="AX16" s="36">
        <f t="shared" si="3"/>
        <v>-0.15464744615568449</v>
      </c>
      <c r="AY16" s="266">
        <f>IFERROR('Turistas lugar residencia isla '!AY16/'Turistas lugar residencia isla '!$C16,"-")</f>
        <v>2.6082724421817895E-2</v>
      </c>
      <c r="AZ16" s="36">
        <f t="shared" si="3"/>
        <v>-1.8410297429500511E-2</v>
      </c>
      <c r="BA16" s="267">
        <f>IFERROR('Turistas lugar residencia isla '!BA16/'Turistas lugar residencia isla '!$E16,"-")</f>
        <v>3.4982132015272338E-2</v>
      </c>
      <c r="BB16" s="36">
        <f t="shared" si="3"/>
        <v>-4.9034328984843722E-2</v>
      </c>
      <c r="BC16" s="267">
        <f>IFERROR('Turistas lugar residencia isla '!BC16/'Turistas lugar residencia isla '!$G16,"-")</f>
        <v>3.0318511321025622E-2</v>
      </c>
      <c r="BD16" s="36">
        <f t="shared" si="3"/>
        <v>2.5399814764217377E-2</v>
      </c>
      <c r="BE16" s="267">
        <f>IFERROR('Turistas lugar residencia isla '!BE16/'Turistas lugar residencia isla '!$I16,"-")</f>
        <v>6.6856765421358724E-3</v>
      </c>
      <c r="BF16" s="36">
        <f t="shared" si="3"/>
        <v>-0.26215525861747069</v>
      </c>
      <c r="BG16" s="267">
        <f>IFERROR('Turistas lugar residencia isla '!BG16/'Turistas lugar residencia isla '!$K16,"-")</f>
        <v>1.7094575288787297E-2</v>
      </c>
      <c r="BH16" s="36">
        <f t="shared" si="3"/>
        <v>0.13857331588249888</v>
      </c>
      <c r="BI16" s="267">
        <f>IFERROR('Turistas lugar residencia isla '!BI16/'Turistas lugar residencia isla '!$M16,"-")</f>
        <v>1.9997183495282355E-2</v>
      </c>
      <c r="BJ16" s="36">
        <f t="shared" si="3"/>
        <v>-9.1622193409702679E-2</v>
      </c>
      <c r="BK16" s="266">
        <f>IFERROR('Turistas lugar residencia isla '!BK16/'Turistas lugar residencia isla '!$C16,"-")</f>
        <v>4.984032743749954E-2</v>
      </c>
      <c r="BL16" s="36">
        <f t="shared" si="4"/>
        <v>6.4639394483118728E-2</v>
      </c>
      <c r="BM16" s="267">
        <f>IFERROR('Turistas lugar residencia isla '!BM16/'Turistas lugar residencia isla '!$E16,"-")</f>
        <v>4.7137251386449669E-2</v>
      </c>
      <c r="BN16" s="36">
        <f t="shared" si="5"/>
        <v>4.0754606136517602E-2</v>
      </c>
      <c r="BO16" s="267">
        <f>IFERROR('Turistas lugar residencia isla '!BO16/'Turistas lugar residencia isla '!$G16,"-")</f>
        <v>3.9784698501103555E-2</v>
      </c>
      <c r="BP16" s="36">
        <f t="shared" si="6"/>
        <v>-4.0668628785708316E-3</v>
      </c>
      <c r="BQ16" s="267">
        <f>IFERROR('Turistas lugar residencia isla '!BQ16/'Turistas lugar residencia isla '!$I16,"-")</f>
        <v>5.1154823084647645E-2</v>
      </c>
      <c r="BR16" s="36">
        <f t="shared" si="7"/>
        <v>-0.14531414550514121</v>
      </c>
      <c r="BS16" s="267">
        <f>IFERROR('Turistas lugar residencia isla '!BS16/'Turistas lugar residencia isla '!$K16,"-")</f>
        <v>6.7304787950528591E-2</v>
      </c>
      <c r="BT16" s="36">
        <f t="shared" si="8"/>
        <v>0.24539894896127268</v>
      </c>
      <c r="BU16" s="267">
        <f>IFERROR('Turistas lugar residencia isla '!BU16/'Turistas lugar residencia isla '!$M16,"-")</f>
        <v>1.8588931136459652E-2</v>
      </c>
      <c r="BV16" s="36">
        <f t="shared" si="9"/>
        <v>-0.12019813351750253</v>
      </c>
      <c r="BW16" s="266">
        <f>IFERROR('Turistas lugar residencia isla '!BW16/'Turistas lugar residencia isla '!$C16,"-")</f>
        <v>0.37800581239315151</v>
      </c>
      <c r="BX16" s="36">
        <f t="shared" si="10"/>
        <v>9.1415331663093902E-3</v>
      </c>
      <c r="BY16" s="267">
        <f>IFERROR('Turistas lugar residencia isla '!BY16/'Turistas lugar residencia isla '!$E16,"-")</f>
        <v>0.41620383764378938</v>
      </c>
      <c r="BZ16" s="36">
        <f t="shared" si="11"/>
        <v>-8.8291268744711271E-4</v>
      </c>
      <c r="CA16" s="267">
        <f>IFERROR('Turistas lugar residencia isla '!CA16/'Turistas lugar residencia isla '!$G16,"-")</f>
        <v>0.26223508866828943</v>
      </c>
      <c r="CB16" s="36">
        <f t="shared" si="12"/>
        <v>-1.7259515857575014E-2</v>
      </c>
      <c r="CC16" s="267">
        <f>IFERROR('Turistas lugar residencia isla '!CC16/'Turistas lugar residencia isla '!$I16,"-")</f>
        <v>0.30385191629210767</v>
      </c>
      <c r="CD16" s="36">
        <f t="shared" si="13"/>
        <v>5.3147246216549648E-2</v>
      </c>
      <c r="CE16" s="267">
        <f>IFERROR('Turistas lugar residencia isla '!CE16/'Turistas lugar residencia isla '!$K16,"-")</f>
        <v>0.4941752724601004</v>
      </c>
      <c r="CF16" s="36">
        <f t="shared" si="14"/>
        <v>1.2991625263863771E-2</v>
      </c>
      <c r="CG16" s="267">
        <f>IFERROR('Turistas lugar residencia isla '!CG16/'Turistas lugar residencia isla '!$M16,"-")</f>
        <v>5.6682157442613713E-2</v>
      </c>
      <c r="CH16" s="36">
        <f t="shared" si="15"/>
        <v>-0.48444675209848242</v>
      </c>
      <c r="CI16" s="266">
        <f>IFERROR('Turistas lugar residencia isla '!CI16/'Turistas lugar residencia isla '!$C16,"-")</f>
        <v>4.3230187019207486E-2</v>
      </c>
      <c r="CJ16" s="36">
        <f t="shared" si="16"/>
        <v>-3.5116026189055738E-2</v>
      </c>
      <c r="CK16" s="267">
        <f>IFERROR('Turistas lugar residencia isla '!CK16/'Turistas lugar residencia isla '!$E16,"-")</f>
        <v>4.0258994095619186E-2</v>
      </c>
      <c r="CL16" s="36">
        <f t="shared" si="17"/>
        <v>0.10810125373269663</v>
      </c>
      <c r="CM16" s="267">
        <f>IFERROR('Turistas lugar residencia isla '!CM16/'Turistas lugar residencia isla '!$G16,"-")</f>
        <v>7.9091913839331923E-2</v>
      </c>
      <c r="CN16" s="36">
        <f t="shared" si="18"/>
        <v>-9.052220818897927E-2</v>
      </c>
      <c r="CO16" s="267">
        <f>IFERROR('Turistas lugar residencia isla '!CO16/'Turistas lugar residencia isla '!$I16,"-")</f>
        <v>2.509947964493419E-2</v>
      </c>
      <c r="CP16" s="36">
        <f t="shared" si="19"/>
        <v>-6.0684146401680295E-2</v>
      </c>
      <c r="CQ16" s="267">
        <f>IFERROR('Turistas lugar residencia isla '!CQ16/'Turistas lugar residencia isla '!$K16,"-")</f>
        <v>1.8539532225805136E-2</v>
      </c>
      <c r="CR16" s="36">
        <f t="shared" si="20"/>
        <v>-0.24280698867271955</v>
      </c>
      <c r="CS16" s="267">
        <f>IFERROR('Turistas lugar residencia isla '!CS16/'Turistas lugar residencia isla '!$M16,"-")</f>
        <v>3.7881988452330657E-2</v>
      </c>
      <c r="CT16" s="36">
        <f t="shared" si="21"/>
        <v>-0.14573684243303409</v>
      </c>
      <c r="CU16" s="266">
        <f>IFERROR('Turistas lugar residencia isla '!CU16/'Turistas lugar residencia isla '!$C16,"-")</f>
        <v>4.8489409740888077E-2</v>
      </c>
      <c r="CV16" s="36">
        <f t="shared" si="22"/>
        <v>8.9646135608488553E-2</v>
      </c>
      <c r="CW16" s="267">
        <f>IFERROR('Turistas lugar residencia isla '!CW16/'Turistas lugar residencia isla '!$E16,"-")</f>
        <v>3.4350538484420011E-2</v>
      </c>
      <c r="CX16" s="36">
        <f t="shared" si="23"/>
        <v>-5.1530563765925685E-2</v>
      </c>
      <c r="CY16" s="267">
        <f>IFERROR('Turistas lugar residencia isla '!CY16/'Turistas lugar residencia isla '!$G16,"-")</f>
        <v>2.822493129918828E-2</v>
      </c>
      <c r="CZ16" s="36">
        <f t="shared" si="24"/>
        <v>0.36631576690917766</v>
      </c>
      <c r="DA16" s="267">
        <f>IFERROR('Turistas lugar residencia isla '!DA16/'Turistas lugar residencia isla '!$I16,"-")</f>
        <v>2.8396672734790757E-2</v>
      </c>
      <c r="DB16" s="36">
        <f t="shared" si="25"/>
        <v>0.50542608786132104</v>
      </c>
      <c r="DC16" s="267">
        <f>IFERROR('Turistas lugar residencia isla '!DC16/'Turistas lugar residencia isla '!$K16,"-")</f>
        <v>0.11851912322951957</v>
      </c>
      <c r="DD16" s="36">
        <f t="shared" si="26"/>
        <v>7.3875005435052099E-2</v>
      </c>
      <c r="DE16" s="267">
        <f>IFERROR('Turistas lugar residencia isla '!DE16/'Turistas lugar residencia isla '!$M16,"-")</f>
        <v>4.224757076468103E-4</v>
      </c>
      <c r="DF16" s="36">
        <f t="shared" si="27"/>
        <v>-0.81950010847349253</v>
      </c>
      <c r="DG16" s="266">
        <f>IFERROR('Turistas lugar residencia isla '!DG16/'Turistas lugar residencia isla '!$C16,"-")</f>
        <v>2.5893136336813491E-2</v>
      </c>
      <c r="DH16" s="36">
        <f t="shared" si="28"/>
        <v>0.21041232475231553</v>
      </c>
      <c r="DI16" s="267">
        <f>IFERROR('Turistas lugar residencia isla '!DI16/'Turistas lugar residencia isla '!$E16,"-")</f>
        <v>1.1547974622164451E-2</v>
      </c>
      <c r="DJ16" s="36">
        <f t="shared" si="29"/>
        <v>0.68121674337897242</v>
      </c>
      <c r="DK16" s="267">
        <f>IFERROR('Turistas lugar residencia isla '!DK16/'Turistas lugar residencia isla '!$G16,"-")</f>
        <v>7.5248675234651258E-2</v>
      </c>
      <c r="DL16" s="36">
        <f t="shared" si="30"/>
        <v>0.37174626036920766</v>
      </c>
      <c r="DM16" s="267">
        <f>IFERROR('Turistas lugar residencia isla '!DM16/'Turistas lugar residencia isla '!$I16,"-")</f>
        <v>8.2268726606844634E-3</v>
      </c>
      <c r="DN16" s="36">
        <f t="shared" si="31"/>
        <v>-0.52819896899398222</v>
      </c>
      <c r="DO16" s="267">
        <f>IFERROR('Turistas lugar residencia isla '!DO16/'Turistas lugar residencia isla '!$K16,"-")</f>
        <v>8.6574962243356878E-3</v>
      </c>
      <c r="DP16" s="36">
        <f t="shared" si="32"/>
        <v>-0.36743560736690839</v>
      </c>
      <c r="DQ16" s="267">
        <f>IFERROR('Turistas lugar residencia isla '!DQ16/'Turistas lugar residencia isla '!$M16,"-")</f>
        <v>1.7603154485283763E-3</v>
      </c>
      <c r="DR16" s="36">
        <f t="shared" si="33"/>
        <v>-6.1761924879796259E-3</v>
      </c>
      <c r="DS16" s="266">
        <f>IFERROR('Turistas lugar residencia isla '!DS16/'Turistas lugar residencia isla '!$C16,"-")</f>
        <v>7.8741430577521421E-2</v>
      </c>
      <c r="DT16" s="36">
        <f t="shared" si="34"/>
        <v>4.5097170030070632E-2</v>
      </c>
      <c r="DU16" s="267">
        <f>IFERROR('Turistas lugar residencia isla '!DU16/'Turistas lugar residencia isla '!$E16,"-")</f>
        <v>0.10499936840646915</v>
      </c>
      <c r="DV16" s="36">
        <f t="shared" si="35"/>
        <v>6.2610859324910395E-2</v>
      </c>
      <c r="DW16" s="267">
        <f>IFERROR('Turistas lugar residencia isla '!DW16/'Turistas lugar residencia isla '!$G16,"-")</f>
        <v>0.10580759765866297</v>
      </c>
      <c r="DX16" s="36">
        <f t="shared" si="36"/>
        <v>0.11552017031835993</v>
      </c>
      <c r="DY16" s="267">
        <f>IFERROR('Turistas lugar residencia isla '!DY16/'Turistas lugar residencia isla '!$I16,"-")</f>
        <v>0.10127860207605024</v>
      </c>
      <c r="DZ16" s="36">
        <f t="shared" si="37"/>
        <v>0.17919105888817954</v>
      </c>
      <c r="EA16" s="267">
        <f>IFERROR('Turistas lugar residencia isla '!EA16/'Turistas lugar residencia isla '!$K16,"-")</f>
        <v>3.297277439895506E-2</v>
      </c>
      <c r="EB16" s="36">
        <f t="shared" si="38"/>
        <v>-0.10389841572249403</v>
      </c>
      <c r="EC16" s="267">
        <f>IFERROR('Turistas lugar residencia isla '!EC16/'Turistas lugar residencia isla '!$M16,"-")</f>
        <v>0.14899309956344176</v>
      </c>
      <c r="ED16" s="36">
        <f t="shared" si="39"/>
        <v>0.59463975484014031</v>
      </c>
      <c r="EF16" s="36" t="str">
        <f t="shared" si="40"/>
        <v>-</v>
      </c>
    </row>
    <row r="17" spans="1:136" s="17" customFormat="1" x14ac:dyDescent="0.25">
      <c r="A17" s="242"/>
      <c r="B17" s="34" t="s">
        <v>79</v>
      </c>
      <c r="C17" s="266">
        <f>IFERROR('Turistas lugar residencia isla '!C17/'Turistas lugar residencia isla '!$C17,"-")</f>
        <v>1</v>
      </c>
      <c r="D17" s="36">
        <f t="shared" si="0"/>
        <v>0</v>
      </c>
      <c r="E17" s="267">
        <f>IFERROR('Turistas lugar residencia isla '!E17/'Turistas lugar residencia isla '!$E17,"-")</f>
        <v>1</v>
      </c>
      <c r="F17" s="36">
        <f t="shared" si="0"/>
        <v>0</v>
      </c>
      <c r="G17" s="267">
        <f>IFERROR('Turistas lugar residencia isla '!G17/'Turistas lugar residencia isla '!$G17,"-")</f>
        <v>1</v>
      </c>
      <c r="H17" s="36">
        <f t="shared" si="0"/>
        <v>0</v>
      </c>
      <c r="I17" s="267">
        <f>IFERROR('Turistas lugar residencia isla '!I17/'Turistas lugar residencia isla '!$I17,"-")</f>
        <v>1</v>
      </c>
      <c r="J17" s="36">
        <f t="shared" si="0"/>
        <v>0</v>
      </c>
      <c r="K17" s="267">
        <f>IFERROR('Turistas lugar residencia isla '!K17/'Turistas lugar residencia isla '!$K17,"-")</f>
        <v>1</v>
      </c>
      <c r="L17" s="36">
        <f t="shared" si="0"/>
        <v>0</v>
      </c>
      <c r="M17" s="267">
        <f>IFERROR('Turistas lugar residencia isla '!M17/'Turistas lugar residencia isla '!$M17,"-")</f>
        <v>1</v>
      </c>
      <c r="N17" s="36">
        <f t="shared" si="0"/>
        <v>0</v>
      </c>
      <c r="O17" s="266">
        <f>IFERROR('Turistas lugar residencia isla '!O17/'Turistas lugar residencia isla '!$C17,"-")</f>
        <v>0.89110389587888572</v>
      </c>
      <c r="P17" s="36">
        <f t="shared" si="1"/>
        <v>1.5418493351469609E-2</v>
      </c>
      <c r="Q17" s="267">
        <f>IFERROR('Turistas lugar residencia isla '!Q17/'Turistas lugar residencia isla '!$E17,"-")</f>
        <v>0.8697499631576362</v>
      </c>
      <c r="R17" s="36">
        <f t="shared" si="1"/>
        <v>4.0489737064297593E-3</v>
      </c>
      <c r="S17" s="267">
        <f>IFERROR('Turistas lugar residencia isla '!S17/'Turistas lugar residencia isla '!$G17,"-")</f>
        <v>0.89512313802617405</v>
      </c>
      <c r="T17" s="36">
        <f t="shared" si="1"/>
        <v>3.4134104220751471E-2</v>
      </c>
      <c r="U17" s="267">
        <f>IFERROR('Turistas lugar residencia isla '!U17/'Turistas lugar residencia isla '!$I17,"-")</f>
        <v>0.93771747697868002</v>
      </c>
      <c r="V17" s="36">
        <f t="shared" si="1"/>
        <v>8.9510554790046548E-3</v>
      </c>
      <c r="W17" s="267">
        <f>IFERROR('Turistas lugar residencia isla '!W17/'Turistas lugar residencia isla '!$K17,"-")</f>
        <v>0.90278212841645156</v>
      </c>
      <c r="X17" s="36">
        <f t="shared" si="1"/>
        <v>2.3408591882219554E-2</v>
      </c>
      <c r="Y17" s="267">
        <f>IFERROR('Turistas lugar residencia isla '!Y17/'Turistas lugar residencia isla '!$M17,"-")</f>
        <v>0.6758448060075094</v>
      </c>
      <c r="Z17" s="36">
        <f t="shared" si="1"/>
        <v>9.1825307950727852E-2</v>
      </c>
      <c r="AA17" s="266">
        <f>IFERROR('Turistas lugar residencia isla '!AA17/'Turistas lugar residencia isla '!$C17,"-")</f>
        <v>0.10889610412111425</v>
      </c>
      <c r="AB17" s="36">
        <f t="shared" si="1"/>
        <v>-0.11052185160401162</v>
      </c>
      <c r="AC17" s="267">
        <f>IFERROR('Turistas lugar residencia isla '!AC17/'Turistas lugar residencia isla '!$E17,"-")</f>
        <v>0.1302500368423638</v>
      </c>
      <c r="AD17" s="36">
        <f t="shared" si="1"/>
        <v>-2.6222045252627502E-2</v>
      </c>
      <c r="AE17" s="267">
        <f>IFERROR('Turistas lugar residencia isla '!AE17/'Turistas lugar residencia isla '!$G17,"-")</f>
        <v>0.10487940956927803</v>
      </c>
      <c r="AF17" s="36">
        <f t="shared" si="2"/>
        <v>-0.21977828630934615</v>
      </c>
      <c r="AG17" s="267">
        <f>IFERROR('Turistas lugar residencia isla '!AG17/'Turistas lugar residencia isla '!$I17,"-")</f>
        <v>6.2282523021319952E-2</v>
      </c>
      <c r="AH17" s="36">
        <f t="shared" si="2"/>
        <v>-0.11783152463736113</v>
      </c>
      <c r="AI17" s="267">
        <f>IFERROR('Turistas lugar residencia isla '!AI17/'Turistas lugar residencia isla '!$K17,"-")</f>
        <v>9.7217871583548471E-2</v>
      </c>
      <c r="AJ17" s="36">
        <f t="shared" si="2"/>
        <v>-0.17519255555941382</v>
      </c>
      <c r="AK17" s="267">
        <f>IFERROR('Turistas lugar residencia isla '!AK17/'Turistas lugar residencia isla '!$M17,"-")</f>
        <v>0.3241551939924906</v>
      </c>
      <c r="AL17" s="36">
        <f t="shared" si="2"/>
        <v>-0.14918886137362919</v>
      </c>
      <c r="AM17" s="266">
        <f>IFERROR('Turistas lugar residencia isla '!AM17/'Turistas lugar residencia isla '!$C17,"-")</f>
        <v>0.15615048494907949</v>
      </c>
      <c r="AN17" s="36">
        <f t="shared" si="2"/>
        <v>3.9986839813793917E-2</v>
      </c>
      <c r="AO17" s="267">
        <f>IFERROR('Turistas lugar residencia isla '!AO17/'Turistas lugar residencia isla '!$E17,"-")</f>
        <v>9.9534031817767141E-2</v>
      </c>
      <c r="AP17" s="36">
        <f t="shared" si="2"/>
        <v>4.5193568235493808E-2</v>
      </c>
      <c r="AQ17" s="267">
        <f>IFERROR('Turistas lugar residencia isla '!AQ17/'Turistas lugar residencia isla '!$G17,"-")</f>
        <v>0.19210398265597017</v>
      </c>
      <c r="AR17" s="36">
        <f t="shared" si="2"/>
        <v>0.13650882566293254</v>
      </c>
      <c r="AS17" s="267">
        <f>IFERROR('Turistas lugar residencia isla '!AS17/'Turistas lugar residencia isla '!$I17,"-")</f>
        <v>0.32999788530672663</v>
      </c>
      <c r="AT17" s="36">
        <f t="shared" si="2"/>
        <v>-4.1456532699205351E-2</v>
      </c>
      <c r="AU17" s="267">
        <f>IFERROR('Turistas lugar residencia isla '!AU17/'Turistas lugar residencia isla '!$K17,"-")</f>
        <v>8.6934762023064979E-2</v>
      </c>
      <c r="AV17" s="36">
        <f t="shared" si="3"/>
        <v>9.8621853973519302E-2</v>
      </c>
      <c r="AW17" s="267">
        <f>IFERROR('Turistas lugar residencia isla '!AW17/'Turistas lugar residencia isla '!$M17,"-")</f>
        <v>0.31642494294338513</v>
      </c>
      <c r="AX17" s="36">
        <f t="shared" si="3"/>
        <v>0.46340623836596939</v>
      </c>
      <c r="AY17" s="266">
        <f>IFERROR('Turistas lugar residencia isla '!AY17/'Turistas lugar residencia isla '!$C17,"-")</f>
        <v>2.2934505019283614E-2</v>
      </c>
      <c r="AZ17" s="36">
        <f t="shared" si="3"/>
        <v>1.9796306893925086E-2</v>
      </c>
      <c r="BA17" s="267">
        <f>IFERROR('Turistas lugar residencia isla '!BA17/'Turistas lugar residencia isla '!$E17,"-")</f>
        <v>3.3791465203264585E-2</v>
      </c>
      <c r="BB17" s="36">
        <f t="shared" si="3"/>
        <v>2.3210689802366957E-2</v>
      </c>
      <c r="BC17" s="267">
        <f>IFERROR('Turistas lugar residencia isla '!BC17/'Turistas lugar residencia isla '!$G17,"-")</f>
        <v>2.0225360293686805E-2</v>
      </c>
      <c r="BD17" s="36">
        <f t="shared" si="3"/>
        <v>-8.6138760814041149E-2</v>
      </c>
      <c r="BE17" s="267">
        <f>IFERROR('Turistas lugar residencia isla '!BE17/'Turistas lugar residencia isla '!$I17,"-")</f>
        <v>6.7958552011842281E-3</v>
      </c>
      <c r="BF17" s="36">
        <f t="shared" si="3"/>
        <v>0.19070896130497728</v>
      </c>
      <c r="BG17" s="267">
        <f>IFERROR('Turistas lugar residencia isla '!BG17/'Turistas lugar residencia isla '!$K17,"-")</f>
        <v>1.7098910120005618E-2</v>
      </c>
      <c r="BH17" s="36">
        <f t="shared" si="3"/>
        <v>0.14481074069704936</v>
      </c>
      <c r="BI17" s="267">
        <f>IFERROR('Turistas lugar residencia isla '!BI17/'Turistas lugar residencia isla '!$M17,"-")</f>
        <v>1.2883751748509167E-2</v>
      </c>
      <c r="BJ17" s="36">
        <f t="shared" si="3"/>
        <v>-0.61223416430070654</v>
      </c>
      <c r="BK17" s="266">
        <f>IFERROR('Turistas lugar residencia isla '!BK17/'Turistas lugar residencia isla '!$C17,"-")</f>
        <v>5.1533159844345033E-2</v>
      </c>
      <c r="BL17" s="36">
        <f t="shared" si="4"/>
        <v>-3.7952593860940631E-2</v>
      </c>
      <c r="BM17" s="267">
        <f>IFERROR('Turistas lugar residencia isla '!BM17/'Turistas lugar residencia isla '!$E17,"-")</f>
        <v>5.0974041923101218E-2</v>
      </c>
      <c r="BN17" s="36">
        <f t="shared" si="5"/>
        <v>-6.1513010599851925E-2</v>
      </c>
      <c r="BO17" s="267">
        <f>IFERROR('Turistas lugar residencia isla '!BO17/'Turistas lugar residencia isla '!$G17,"-")</f>
        <v>3.8180813039612564E-2</v>
      </c>
      <c r="BP17" s="36">
        <f t="shared" si="6"/>
        <v>0.1555271862912766</v>
      </c>
      <c r="BQ17" s="267">
        <f>IFERROR('Turistas lugar residencia isla '!BQ17/'Turistas lugar residencia isla '!$I17,"-")</f>
        <v>6.4142491877655389E-2</v>
      </c>
      <c r="BR17" s="36">
        <f t="shared" si="7"/>
        <v>-0.10050022886517873</v>
      </c>
      <c r="BS17" s="267">
        <f>IFERROR('Turistas lugar residencia isla '!BS17/'Turistas lugar residencia isla '!$K17,"-")</f>
        <v>7.5495882795594396E-2</v>
      </c>
      <c r="BT17" s="36">
        <f t="shared" si="8"/>
        <v>9.9089177816183094E-2</v>
      </c>
      <c r="BU17" s="267">
        <f>IFERROR('Turistas lugar residencia isla '!BU17/'Turistas lugar residencia isla '!$M17,"-")</f>
        <v>2.5399396304203785E-2</v>
      </c>
      <c r="BV17" s="36">
        <f t="shared" si="9"/>
        <v>-5.0896954526491345E-2</v>
      </c>
      <c r="BW17" s="266">
        <f>IFERROR('Turistas lugar residencia isla '!BW17/'Turistas lugar residencia isla '!$C17,"-")</f>
        <v>0.35632998021393897</v>
      </c>
      <c r="BX17" s="36">
        <f t="shared" si="10"/>
        <v>1.9460609406248164E-2</v>
      </c>
      <c r="BY17" s="267">
        <f>IFERROR('Turistas lugar residencia isla '!BY17/'Turistas lugar residencia isla '!$E17,"-")</f>
        <v>0.39685892532579176</v>
      </c>
      <c r="BZ17" s="36">
        <f t="shared" si="11"/>
        <v>-1.7315376840217778E-2</v>
      </c>
      <c r="CA17" s="267">
        <f>IFERROR('Turistas lugar residencia isla '!CA17/'Turistas lugar residencia isla '!$G17,"-")</f>
        <v>0.21759012755810428</v>
      </c>
      <c r="CB17" s="36">
        <f t="shared" si="12"/>
        <v>4.5152727945495297E-2</v>
      </c>
      <c r="CC17" s="267">
        <f>IFERROR('Turistas lugar residencia isla '!CC17/'Turistas lugar residencia isla '!$I17,"-")</f>
        <v>0.30716400407559069</v>
      </c>
      <c r="CD17" s="36">
        <f t="shared" si="13"/>
        <v>4.0182009172049948E-2</v>
      </c>
      <c r="CE17" s="267">
        <f>IFERROR('Turistas lugar residencia isla '!CE17/'Turistas lugar residencia isla '!$K17,"-")</f>
        <v>0.50296503526717717</v>
      </c>
      <c r="CF17" s="36">
        <f t="shared" si="14"/>
        <v>2.6328853453029488E-2</v>
      </c>
      <c r="CG17" s="267">
        <f>IFERROR('Turistas lugar residencia isla '!CG17/'Turistas lugar residencia isla '!$M17,"-")</f>
        <v>5.1682249871162482E-2</v>
      </c>
      <c r="CH17" s="36">
        <f t="shared" si="15"/>
        <v>-0.36896258444602714</v>
      </c>
      <c r="CI17" s="266">
        <f>IFERROR('Turistas lugar residencia isla '!CI17/'Turistas lugar residencia isla '!$C17,"-")</f>
        <v>4.9701476504485649E-2</v>
      </c>
      <c r="CJ17" s="36">
        <f t="shared" si="16"/>
        <v>4.4174291053791892E-2</v>
      </c>
      <c r="CK17" s="267">
        <f>IFERROR('Turistas lugar residencia isla '!CK17/'Turistas lugar residencia isla '!$E17,"-")</f>
        <v>4.3361707801458253E-2</v>
      </c>
      <c r="CL17" s="36">
        <f t="shared" si="17"/>
        <v>5.8668214763845539E-2</v>
      </c>
      <c r="CM17" s="267">
        <f>IFERROR('Turistas lugar residencia isla '!CM17/'Turistas lugar residencia isla '!$G17,"-")</f>
        <v>8.4320314271374958E-2</v>
      </c>
      <c r="CN17" s="36">
        <f t="shared" si="18"/>
        <v>4.3864425191266987E-2</v>
      </c>
      <c r="CO17" s="267">
        <f>IFERROR('Turistas lugar residencia isla '!CO17/'Turistas lugar residencia isla '!$I17,"-")</f>
        <v>3.1263817598092929E-2</v>
      </c>
      <c r="CP17" s="36">
        <f t="shared" si="19"/>
        <v>0.19613262054795855</v>
      </c>
      <c r="CQ17" s="267">
        <f>IFERROR('Turistas lugar residencia isla '!CQ17/'Turistas lugar residencia isla '!$K17,"-")</f>
        <v>2.3893107508182201E-2</v>
      </c>
      <c r="CR17" s="36">
        <f t="shared" si="20"/>
        <v>-0.17287898290950021</v>
      </c>
      <c r="CS17" s="267">
        <f>IFERROR('Turistas lugar residencia isla '!CS17/'Turistas lugar residencia isla '!$M17,"-")</f>
        <v>5.2123978502539942E-2</v>
      </c>
      <c r="CT17" s="36">
        <f t="shared" si="21"/>
        <v>-0.21407607462544553</v>
      </c>
      <c r="CU17" s="266">
        <f>IFERROR('Turistas lugar residencia isla '!CU17/'Turistas lugar residencia isla '!$C17,"-")</f>
        <v>4.2851549099578293E-2</v>
      </c>
      <c r="CV17" s="36">
        <f t="shared" si="22"/>
        <v>0.20725611041555658</v>
      </c>
      <c r="CW17" s="267">
        <f>IFERROR('Turistas lugar residencia isla '!CW17/'Turistas lugar residencia isla '!$E17,"-")</f>
        <v>3.4189713612025351E-2</v>
      </c>
      <c r="CX17" s="36">
        <f t="shared" si="23"/>
        <v>0.19039267155629824</v>
      </c>
      <c r="CY17" s="267">
        <f>IFERROR('Turistas lugar residencia isla '!CY17/'Turistas lugar residencia isla '!$G17,"-")</f>
        <v>2.2227770318984427E-2</v>
      </c>
      <c r="CZ17" s="36">
        <f t="shared" si="24"/>
        <v>0.2519210857092542</v>
      </c>
      <c r="DA17" s="267">
        <f>IFERROR('Turistas lugar residencia isla '!DA17/'Turistas lugar residencia isla '!$I17,"-")</f>
        <v>2.9317338562393064E-2</v>
      </c>
      <c r="DB17" s="36">
        <f t="shared" si="25"/>
        <v>0.93599932510408879</v>
      </c>
      <c r="DC17" s="267">
        <f>IFERROR('Turistas lugar residencia isla '!DC17/'Turistas lugar residencia isla '!$K17,"-")</f>
        <v>9.9734641045305453E-2</v>
      </c>
      <c r="DD17" s="36">
        <f t="shared" si="26"/>
        <v>0.12471806285565901</v>
      </c>
      <c r="DE17" s="267">
        <f>IFERROR('Turistas lugar residencia isla '!DE17/'Turistas lugar residencia isla '!$M17,"-")</f>
        <v>1.7669145255098284E-3</v>
      </c>
      <c r="DF17" s="36">
        <f t="shared" si="27"/>
        <v>0.95244055068836042</v>
      </c>
      <c r="DG17" s="266">
        <f>IFERROR('Turistas lugar residencia isla '!DG17/'Turistas lugar residencia isla '!$C17,"-")</f>
        <v>8.5858337347143154E-2</v>
      </c>
      <c r="DH17" s="36">
        <f t="shared" si="28"/>
        <v>-7.732099042809204E-2</v>
      </c>
      <c r="DI17" s="267">
        <f>IFERROR('Turistas lugar residencia isla '!DI17/'Turistas lugar residencia isla '!$E17,"-")</f>
        <v>5.6124955262843952E-2</v>
      </c>
      <c r="DJ17" s="36">
        <f t="shared" si="29"/>
        <v>-6.9926792718401964E-2</v>
      </c>
      <c r="DK17" s="267">
        <f>IFERROR('Turistas lugar residencia isla '!DK17/'Turistas lugar residencia isla '!$G17,"-")</f>
        <v>0.203970682271538</v>
      </c>
      <c r="DL17" s="36">
        <f t="shared" si="30"/>
        <v>-6.9820386684374736E-2</v>
      </c>
      <c r="DM17" s="267">
        <f>IFERROR('Turistas lugar residencia isla '!DM17/'Turistas lugar residencia isla '!$I17,"-")</f>
        <v>2.7712094123075147E-2</v>
      </c>
      <c r="DN17" s="36">
        <f t="shared" si="31"/>
        <v>-1.7884886543186984E-2</v>
      </c>
      <c r="DO17" s="267">
        <f>IFERROR('Turistas lugar residencia isla '!DO17/'Turistas lugar residencia isla '!$K17,"-")</f>
        <v>1.8909975984474522E-2</v>
      </c>
      <c r="DP17" s="36">
        <f t="shared" si="32"/>
        <v>-0.39216881210636612</v>
      </c>
      <c r="DQ17" s="267">
        <f>IFERROR('Turistas lugar residencia isla '!DQ17/'Turistas lugar residencia isla '!$M17,"-")</f>
        <v>6.3903408672605466E-2</v>
      </c>
      <c r="DR17" s="36">
        <f t="shared" si="33"/>
        <v>28.076050946035487</v>
      </c>
      <c r="DS17" s="266">
        <f>IFERROR('Turistas lugar residencia isla '!DS17/'Turistas lugar residencia isla '!$C17,"-")</f>
        <v>6.508262672954776E-2</v>
      </c>
      <c r="DT17" s="36">
        <f t="shared" si="34"/>
        <v>-4.0936597241858719E-2</v>
      </c>
      <c r="DU17" s="267">
        <f>IFERROR('Turistas lugar residencia isla '!DU17/'Turistas lugar residencia isla '!$E17,"-")</f>
        <v>0.10376914925718778</v>
      </c>
      <c r="DV17" s="36">
        <f t="shared" si="35"/>
        <v>-4.8834514672093654E-2</v>
      </c>
      <c r="DW17" s="267">
        <f>IFERROR('Turistas lugar residencia isla '!DW17/'Turistas lugar residencia isla '!$G17,"-")</f>
        <v>9.2571975940508547E-2</v>
      </c>
      <c r="DX17" s="36">
        <f t="shared" si="36"/>
        <v>4.3087750740008257E-2</v>
      </c>
      <c r="DY17" s="267">
        <f>IFERROR('Turistas lugar residencia isla '!DY17/'Turistas lugar residencia isla '!$I17,"-")</f>
        <v>9.4541207682103931E-2</v>
      </c>
      <c r="DZ17" s="36">
        <f t="shared" si="37"/>
        <v>0.2105649240734182</v>
      </c>
      <c r="EA17" s="267">
        <f>IFERROR('Turistas lugar residencia isla '!EA17/'Turistas lugar residencia isla '!$K17,"-")</f>
        <v>4.2169390466520483E-2</v>
      </c>
      <c r="EB17" s="36">
        <f t="shared" si="38"/>
        <v>-4.1753956105109125E-2</v>
      </c>
      <c r="EC17" s="267">
        <f>IFERROR('Turistas lugar residencia isla '!EC17/'Turistas lugar residencia isla '!$M17,"-")</f>
        <v>0.14628579842450121</v>
      </c>
      <c r="ED17" s="36">
        <f t="shared" si="39"/>
        <v>-0.16952612784329046</v>
      </c>
      <c r="EF17" s="36" t="str">
        <f t="shared" si="40"/>
        <v>-</v>
      </c>
    </row>
    <row r="18" spans="1:136" s="17" customFormat="1" x14ac:dyDescent="0.25">
      <c r="A18" s="242"/>
      <c r="B18" s="34" t="s">
        <v>81</v>
      </c>
      <c r="C18" s="266">
        <f>IFERROR('Turistas lugar residencia isla '!C18/'Turistas lugar residencia isla '!$C18,"-")</f>
        <v>1</v>
      </c>
      <c r="D18" s="36">
        <f t="shared" si="0"/>
        <v>0</v>
      </c>
      <c r="E18" s="267">
        <f>IFERROR('Turistas lugar residencia isla '!E18/'Turistas lugar residencia isla '!$E18,"-")</f>
        <v>1</v>
      </c>
      <c r="F18" s="36">
        <f t="shared" si="0"/>
        <v>0</v>
      </c>
      <c r="G18" s="267">
        <f>IFERROR('Turistas lugar residencia isla '!G18/'Turistas lugar residencia isla '!$G18,"-")</f>
        <v>1</v>
      </c>
      <c r="H18" s="36">
        <f t="shared" si="0"/>
        <v>0</v>
      </c>
      <c r="I18" s="267">
        <f>IFERROR('Turistas lugar residencia isla '!I18/'Turistas lugar residencia isla '!$I18,"-")</f>
        <v>1</v>
      </c>
      <c r="J18" s="36">
        <f t="shared" si="0"/>
        <v>0</v>
      </c>
      <c r="K18" s="267">
        <f>IFERROR('Turistas lugar residencia isla '!K18/'Turistas lugar residencia isla '!$K18,"-")</f>
        <v>1</v>
      </c>
      <c r="L18" s="36">
        <f t="shared" si="0"/>
        <v>0</v>
      </c>
      <c r="M18" s="267">
        <f>IFERROR('Turistas lugar residencia isla '!M18/'Turistas lugar residencia isla '!$M18,"-")</f>
        <v>1</v>
      </c>
      <c r="N18" s="36">
        <f t="shared" si="0"/>
        <v>0</v>
      </c>
      <c r="O18" s="266">
        <f>IFERROR('Turistas lugar residencia isla '!O18/'Turistas lugar residencia isla '!$C18,"-")</f>
        <v>0.91370046965915153</v>
      </c>
      <c r="P18" s="36">
        <f t="shared" si="1"/>
        <v>1.5378117893561249E-2</v>
      </c>
      <c r="Q18" s="267">
        <f>IFERROR('Turistas lugar residencia isla '!Q18/'Turistas lugar residencia isla '!$E18,"-")</f>
        <v>0.9065768249309164</v>
      </c>
      <c r="R18" s="36">
        <f t="shared" si="1"/>
        <v>2.262639705691516E-2</v>
      </c>
      <c r="S18" s="267">
        <f>IFERROR('Turistas lugar residencia isla '!S18/'Turistas lugar residencia isla '!$G18,"-")</f>
        <v>0.90868125739752881</v>
      </c>
      <c r="T18" s="36">
        <f t="shared" si="1"/>
        <v>6.6623864729287163E-3</v>
      </c>
      <c r="U18" s="267">
        <f>IFERROR('Turistas lugar residencia isla '!U18/'Turistas lugar residencia isla '!$I18,"-")</f>
        <v>0.9452902020103896</v>
      </c>
      <c r="V18" s="36">
        <f t="shared" si="1"/>
        <v>-5.6241076734508955E-4</v>
      </c>
      <c r="W18" s="267">
        <f>IFERROR('Turistas lugar residencia isla '!W18/'Turistas lugar residencia isla '!$K18,"-")</f>
        <v>0.93446723361680839</v>
      </c>
      <c r="X18" s="36">
        <f t="shared" si="1"/>
        <v>2.2625087118030462E-2</v>
      </c>
      <c r="Y18" s="267">
        <f>IFERROR('Turistas lugar residencia isla '!Y18/'Turistas lugar residencia isla '!$M18,"-")</f>
        <v>0.83843409381034995</v>
      </c>
      <c r="Z18" s="36">
        <f t="shared" si="1"/>
        <v>3.030495673108935E-2</v>
      </c>
      <c r="AA18" s="266">
        <f>IFERROR('Turistas lugar residencia isla '!AA18/'Turistas lugar residencia isla '!$C18,"-")</f>
        <v>8.6299530340848418E-2</v>
      </c>
      <c r="AB18" s="36">
        <f t="shared" si="1"/>
        <v>-0.1381915670337629</v>
      </c>
      <c r="AC18" s="267">
        <f>IFERROR('Turistas lugar residencia isla '!AC18/'Turistas lugar residencia isla '!$E18,"-")</f>
        <v>9.3423175069083597E-2</v>
      </c>
      <c r="AD18" s="36">
        <f t="shared" si="1"/>
        <v>-0.17674432529756035</v>
      </c>
      <c r="AE18" s="267">
        <f>IFERROR('Turistas lugar residencia isla '!AE18/'Turistas lugar residencia isla '!$G18,"-")</f>
        <v>9.131874260247122E-2</v>
      </c>
      <c r="AF18" s="36">
        <f t="shared" si="2"/>
        <v>-6.1787262247512742E-2</v>
      </c>
      <c r="AG18" s="267">
        <f>IFERROR('Turistas lugar residencia isla '!AG18/'Turistas lugar residencia isla '!$I18,"-")</f>
        <v>5.4709797989610363E-2</v>
      </c>
      <c r="AH18" s="36">
        <f t="shared" si="2"/>
        <v>9.8184125799845035E-3</v>
      </c>
      <c r="AI18" s="267">
        <f>IFERROR('Turistas lugar residencia isla '!AI18/'Turistas lugar residencia isla '!$K18,"-")</f>
        <v>6.5532766383191596E-2</v>
      </c>
      <c r="AJ18" s="36">
        <f t="shared" si="2"/>
        <v>-0.23986141670104244</v>
      </c>
      <c r="AK18" s="267">
        <f>IFERROR('Turistas lugar residencia isla '!AK18/'Turistas lugar residencia isla '!$M18,"-")</f>
        <v>0.16156590618965008</v>
      </c>
      <c r="AL18" s="36">
        <f t="shared" si="2"/>
        <v>-0.13242609403017547</v>
      </c>
      <c r="AM18" s="266">
        <f>IFERROR('Turistas lugar residencia isla '!AM18/'Turistas lugar residencia isla '!$C18,"-")</f>
        <v>0.18754319211037668</v>
      </c>
      <c r="AN18" s="36">
        <f t="shared" si="2"/>
        <v>1.1306016419571741E-2</v>
      </c>
      <c r="AO18" s="267">
        <f>IFERROR('Turistas lugar residencia isla '!AO18/'Turistas lugar residencia isla '!$E18,"-")</f>
        <v>0.15253097193024209</v>
      </c>
      <c r="AP18" s="36">
        <f t="shared" si="2"/>
        <v>1.2165237194570855E-2</v>
      </c>
      <c r="AQ18" s="267">
        <f>IFERROR('Turistas lugar residencia isla '!AQ18/'Turistas lugar residencia isla '!$G18,"-")</f>
        <v>0.18573885870396473</v>
      </c>
      <c r="AR18" s="36">
        <f t="shared" si="2"/>
        <v>-9.4278787043952539E-2</v>
      </c>
      <c r="AS18" s="267">
        <f>IFERROR('Turistas lugar residencia isla '!AS18/'Turistas lugar residencia isla '!$I18,"-")</f>
        <v>0.33245904976015023</v>
      </c>
      <c r="AT18" s="36">
        <f t="shared" si="2"/>
        <v>-6.8376936571004965E-2</v>
      </c>
      <c r="AU18" s="267">
        <f>IFERROR('Turistas lugar residencia isla '!AU18/'Turistas lugar residencia isla '!$K18,"-")</f>
        <v>0.14042632827204971</v>
      </c>
      <c r="AV18" s="36">
        <f t="shared" si="3"/>
        <v>7.558083055125886E-2</v>
      </c>
      <c r="AW18" s="267">
        <f>IFERROR('Turistas lugar residencia isla '!AW18/'Turistas lugar residencia isla '!$M18,"-")</f>
        <v>0.37956204379562042</v>
      </c>
      <c r="AX18" s="36">
        <f t="shared" si="3"/>
        <v>-0.35429576798231699</v>
      </c>
      <c r="AY18" s="266">
        <f>IFERROR('Turistas lugar residencia isla '!AY18/'Turistas lugar residencia isla '!$C18,"-")</f>
        <v>2.8008813223086741E-2</v>
      </c>
      <c r="AZ18" s="36">
        <f t="shared" si="3"/>
        <v>1.5362920110424616E-2</v>
      </c>
      <c r="BA18" s="267">
        <f>IFERROR('Turistas lugar residencia isla '!BA18/'Turistas lugar residencia isla '!$E18,"-")</f>
        <v>3.9918091309349091E-2</v>
      </c>
      <c r="BB18" s="36">
        <f t="shared" si="3"/>
        <v>4.8221263981699902E-2</v>
      </c>
      <c r="BC18" s="267">
        <f>IFERROR('Turistas lugar residencia isla '!BC18/'Turistas lugar residencia isla '!$G18,"-")</f>
        <v>2.192139265318032E-2</v>
      </c>
      <c r="BD18" s="36">
        <f t="shared" si="3"/>
        <v>-3.0462081895533011E-2</v>
      </c>
      <c r="BE18" s="267">
        <f>IFERROR('Turistas lugar residencia isla '!BE18/'Turistas lugar residencia isla '!$I18,"-")</f>
        <v>1.3387178099427783E-2</v>
      </c>
      <c r="BF18" s="36">
        <f t="shared" si="3"/>
        <v>9.6706690838650688E-2</v>
      </c>
      <c r="BG18" s="267">
        <f>IFERROR('Turistas lugar residencia isla '!BG18/'Turistas lugar residencia isla '!$K18,"-")</f>
        <v>1.9016702595902268E-2</v>
      </c>
      <c r="BH18" s="36">
        <f t="shared" si="3"/>
        <v>7.9761388963659474E-2</v>
      </c>
      <c r="BI18" s="267">
        <f>IFERROR('Turistas lugar residencia isla '!BI18/'Turistas lugar residencia isla '!$M18,"-")</f>
        <v>1.2765539589538804E-2</v>
      </c>
      <c r="BJ18" s="36">
        <f t="shared" si="3"/>
        <v>-0.48778990099726083</v>
      </c>
      <c r="BK18" s="266">
        <f>IFERROR('Turistas lugar residencia isla '!BK18/'Turistas lugar residencia isla '!$C18,"-")</f>
        <v>4.4337802277020305E-2</v>
      </c>
      <c r="BL18" s="36">
        <f t="shared" si="4"/>
        <v>-3.6297028294044131E-2</v>
      </c>
      <c r="BM18" s="267">
        <f>IFERROR('Turistas lugar residencia isla '!BM18/'Turistas lugar residencia isla '!$E18,"-")</f>
        <v>4.7153689527058291E-2</v>
      </c>
      <c r="BN18" s="36">
        <f t="shared" si="5"/>
        <v>-2.322073927677637E-2</v>
      </c>
      <c r="BO18" s="267">
        <f>IFERROR('Turistas lugar residencia isla '!BO18/'Turistas lugar residencia isla '!$G18,"-")</f>
        <v>2.8237088003237851E-2</v>
      </c>
      <c r="BP18" s="36">
        <f t="shared" si="6"/>
        <v>-1.1251855539392563E-2</v>
      </c>
      <c r="BQ18" s="267">
        <f>IFERROR('Turistas lugar residencia isla '!BQ18/'Turistas lugar residencia isla '!$I18,"-")</f>
        <v>4.1146838007743658E-2</v>
      </c>
      <c r="BR18" s="36">
        <f t="shared" si="7"/>
        <v>-0.24332017958164942</v>
      </c>
      <c r="BS18" s="267">
        <f>IFERROR('Turistas lugar residencia isla '!BS18/'Turistas lugar residencia isla '!$K18,"-")</f>
        <v>6.0335923357362133E-2</v>
      </c>
      <c r="BT18" s="36">
        <f t="shared" si="8"/>
        <v>3.3498498104230778E-2</v>
      </c>
      <c r="BU18" s="267">
        <f>IFERROR('Turistas lugar residencia isla '!BU18/'Turistas lugar residencia isla '!$M18,"-")</f>
        <v>1.466400445157278E-2</v>
      </c>
      <c r="BV18" s="36">
        <f t="shared" si="9"/>
        <v>-0.59457360419685712</v>
      </c>
      <c r="BW18" s="266">
        <f>IFERROR('Turistas lugar residencia isla '!BW18/'Turistas lugar residencia isla '!$C18,"-")</f>
        <v>0.31561203389784576</v>
      </c>
      <c r="BX18" s="36">
        <f t="shared" si="10"/>
        <v>3.084748400244619E-2</v>
      </c>
      <c r="BY18" s="267">
        <f>IFERROR('Turistas lugar residencia isla '!BY18/'Turistas lugar residencia isla '!$E18,"-")</f>
        <v>0.35831085637221849</v>
      </c>
      <c r="BZ18" s="36">
        <f t="shared" si="11"/>
        <v>8.6979776312235746E-2</v>
      </c>
      <c r="CA18" s="267">
        <f>IFERROR('Turistas lugar residencia isla '!CA18/'Turistas lugar residencia isla '!$G18,"-")</f>
        <v>0.19265459217409106</v>
      </c>
      <c r="CB18" s="36">
        <f t="shared" si="12"/>
        <v>0.25496906684222287</v>
      </c>
      <c r="CC18" s="267">
        <f>IFERROR('Turistas lugar residencia isla '!CC18/'Turistas lugar residencia isla '!$I18,"-")</f>
        <v>0.32730586510128273</v>
      </c>
      <c r="CD18" s="36">
        <f t="shared" si="13"/>
        <v>9.842212503761627E-2</v>
      </c>
      <c r="CE18" s="267">
        <f>IFERROR('Turistas lugar residencia isla '!CE18/'Turistas lugar residencia isla '!$K18,"-")</f>
        <v>0.46684133433623287</v>
      </c>
      <c r="CF18" s="36">
        <f t="shared" si="14"/>
        <v>3.3236834221068712E-3</v>
      </c>
      <c r="CG18" s="267">
        <f>IFERROR('Turistas lugar residencia isla '!CG18/'Turistas lugar residencia isla '!$M18,"-")</f>
        <v>0.31233020195738276</v>
      </c>
      <c r="CH18" s="36">
        <f t="shared" si="15"/>
        <v>9.5808774620068782</v>
      </c>
      <c r="CI18" s="266">
        <f>IFERROR('Turistas lugar residencia isla '!CI18/'Turistas lugar residencia isla '!$C18,"-")</f>
        <v>3.7866099715169202E-2</v>
      </c>
      <c r="CJ18" s="36">
        <f t="shared" si="16"/>
        <v>-8.0371366209863293E-2</v>
      </c>
      <c r="CK18" s="267">
        <f>IFERROR('Turistas lugar residencia isla '!CK18/'Turistas lugar residencia isla '!$E18,"-")</f>
        <v>3.7282006531540464E-2</v>
      </c>
      <c r="CL18" s="36">
        <f t="shared" si="17"/>
        <v>5.7982254333444061E-2</v>
      </c>
      <c r="CM18" s="267">
        <f>IFERROR('Turistas lugar residencia isla '!CM18/'Turistas lugar residencia isla '!$G18,"-")</f>
        <v>5.0142009021749617E-2</v>
      </c>
      <c r="CN18" s="36">
        <f t="shared" si="18"/>
        <v>-5.0554124847809634E-2</v>
      </c>
      <c r="CO18" s="267">
        <f>IFERROR('Turistas lugar residencia isla '!CO18/'Turistas lugar residencia isla '!$I18,"-")</f>
        <v>2.6519935053220277E-2</v>
      </c>
      <c r="CP18" s="36">
        <f t="shared" si="19"/>
        <v>-0.17662620647663729</v>
      </c>
      <c r="CQ18" s="267">
        <f>IFERROR('Turistas lugar residencia isla '!CQ18/'Turistas lugar residencia isla '!$K18,"-")</f>
        <v>2.1176055653726145E-2</v>
      </c>
      <c r="CR18" s="36">
        <f t="shared" si="20"/>
        <v>-0.39910228821547566</v>
      </c>
      <c r="CS18" s="267">
        <f>IFERROR('Turistas lugar residencia isla '!CS18/'Turistas lugar residencia isla '!$M18,"-")</f>
        <v>2.1897810218978103E-2</v>
      </c>
      <c r="CT18" s="36">
        <f t="shared" si="21"/>
        <v>-0.33022732012513034</v>
      </c>
      <c r="CU18" s="266">
        <f>IFERROR('Turistas lugar residencia isla '!CU18/'Turistas lugar residencia isla '!$C18,"-")</f>
        <v>4.8486954966381293E-2</v>
      </c>
      <c r="CV18" s="36">
        <f t="shared" si="22"/>
        <v>0.26854064941214961</v>
      </c>
      <c r="CW18" s="267">
        <f>IFERROR('Turistas lugar residencia isla '!CW18/'Turistas lugar residencia isla '!$E18,"-")</f>
        <v>3.781913979347639E-2</v>
      </c>
      <c r="CX18" s="36">
        <f t="shared" si="23"/>
        <v>0.28705700875360907</v>
      </c>
      <c r="CY18" s="267">
        <f>IFERROR('Turistas lugar residencia isla '!CY18/'Turistas lugar residencia isla '!$G18,"-")</f>
        <v>2.2464956597242649E-2</v>
      </c>
      <c r="CZ18" s="36">
        <f t="shared" si="24"/>
        <v>6.2072134073069662E-2</v>
      </c>
      <c r="DA18" s="267">
        <f>IFERROR('Turistas lugar residencia isla '!DA18/'Turistas lugar residencia isla '!$I18,"-")</f>
        <v>2.7514490440703681E-2</v>
      </c>
      <c r="DB18" s="36">
        <f t="shared" si="25"/>
        <v>0.19143188993279692</v>
      </c>
      <c r="DC18" s="267">
        <f>IFERROR('Turistas lugar residencia isla '!DC18/'Turistas lugar residencia isla '!$K18,"-")</f>
        <v>0.12085899064640233</v>
      </c>
      <c r="DD18" s="36">
        <f t="shared" si="26"/>
        <v>0.28908856754283097</v>
      </c>
      <c r="DE18" s="267">
        <f>IFERROR('Turistas lugar residencia isla '!DE18/'Turistas lugar residencia isla '!$M18,"-")</f>
        <v>2.5858400707014502E-3</v>
      </c>
      <c r="DF18" s="36">
        <f t="shared" si="27"/>
        <v>0.53788528471517583</v>
      </c>
      <c r="DG18" s="266">
        <f>IFERROR('Turistas lugar residencia isla '!DG18/'Turistas lugar residencia isla '!$C18,"-")</f>
        <v>0.12749904469214696</v>
      </c>
      <c r="DH18" s="36">
        <f t="shared" si="28"/>
        <v>-0.10431949183327538</v>
      </c>
      <c r="DI18" s="267">
        <f>IFERROR('Turistas lugar residencia isla '!DI18/'Turistas lugar residencia isla '!$E18,"-")</f>
        <v>8.144097153358984E-2</v>
      </c>
      <c r="DJ18" s="36">
        <f t="shared" si="29"/>
        <v>-0.1656493171258161</v>
      </c>
      <c r="DK18" s="267">
        <f>IFERROR('Turistas lugar residencia isla '!DK18/'Turistas lugar residencia isla '!$G18,"-")</f>
        <v>0.28961839928654293</v>
      </c>
      <c r="DL18" s="36">
        <f t="shared" si="30"/>
        <v>-6.9305451846032762E-2</v>
      </c>
      <c r="DM18" s="267">
        <f>IFERROR('Turistas lugar residencia isla '!DM18/'Turistas lugar residencia isla '!$I18,"-")</f>
        <v>4.0217044366421963E-2</v>
      </c>
      <c r="DN18" s="36">
        <f t="shared" si="31"/>
        <v>-3.2440717515569317E-2</v>
      </c>
      <c r="DO18" s="267">
        <f>IFERROR('Turistas lugar residencia isla '!DO18/'Turistas lugar residencia isla '!$K18,"-")</f>
        <v>3.205559614339544E-2</v>
      </c>
      <c r="DP18" s="36">
        <f t="shared" si="32"/>
        <v>-0.27372476560419146</v>
      </c>
      <c r="DQ18" s="267">
        <f>IFERROR('Turistas lugar residencia isla '!DQ18/'Turistas lugar residencia isla '!$M18,"-")</f>
        <v>3.7052796962456218E-2</v>
      </c>
      <c r="DR18" s="36">
        <f t="shared" si="33"/>
        <v>1.1510715945904897</v>
      </c>
      <c r="DS18" s="266">
        <f>IFERROR('Turistas lugar residencia isla '!DS18/'Turistas lugar residencia isla '!$C18,"-")</f>
        <v>6.9372288212991642E-2</v>
      </c>
      <c r="DT18" s="36">
        <f t="shared" si="34"/>
        <v>0.1126873126878396</v>
      </c>
      <c r="DU18" s="267">
        <f>IFERROR('Turistas lugar residencia isla '!DU18/'Turistas lugar residencia isla '!$E18,"-")</f>
        <v>9.8754842462946066E-2</v>
      </c>
      <c r="DV18" s="36">
        <f t="shared" si="35"/>
        <v>-8.5156429911686371E-2</v>
      </c>
      <c r="DW18" s="267">
        <f>IFERROR('Turistas lugar residencia isla '!DW18/'Turistas lugar residencia isla '!$G18,"-")</f>
        <v>8.5739564631164805E-2</v>
      </c>
      <c r="DX18" s="36">
        <f t="shared" si="36"/>
        <v>6.8110501248084043E-2</v>
      </c>
      <c r="DY18" s="267">
        <f>IFERROR('Turistas lugar residencia isla '!DY18/'Turistas lugar residencia isla '!$I18,"-")</f>
        <v>8.4481697867950803E-2</v>
      </c>
      <c r="DZ18" s="36">
        <f t="shared" si="37"/>
        <v>7.2008115738837031E-2</v>
      </c>
      <c r="EA18" s="267">
        <f>IFERROR('Turistas lugar residencia isla '!EA18/'Turistas lugar residencia isla '!$K18,"-")</f>
        <v>4.6102187784539748E-2</v>
      </c>
      <c r="EB18" s="36">
        <f t="shared" si="38"/>
        <v>0.18902291855485531</v>
      </c>
      <c r="EC18" s="267">
        <f>IFERROR('Turistas lugar residencia isla '!EC18/'Turistas lugar residencia isla '!$M18,"-")</f>
        <v>5.4629963012667343E-2</v>
      </c>
      <c r="ED18" s="36">
        <f t="shared" si="39"/>
        <v>-0.32060329920631225</v>
      </c>
      <c r="EF18" s="36" t="str">
        <f t="shared" si="40"/>
        <v>-</v>
      </c>
    </row>
    <row r="19" spans="1:136" s="17" customFormat="1" x14ac:dyDescent="0.25">
      <c r="A19" s="242"/>
      <c r="B19" s="34" t="s">
        <v>83</v>
      </c>
      <c r="C19" s="266">
        <f>IFERROR('Turistas lugar residencia isla '!C19/'Turistas lugar residencia isla '!$C19,"-")</f>
        <v>1</v>
      </c>
      <c r="D19" s="36">
        <f t="shared" si="0"/>
        <v>0</v>
      </c>
      <c r="E19" s="267">
        <f>IFERROR('Turistas lugar residencia isla '!E19/'Turistas lugar residencia isla '!$E19,"-")</f>
        <v>1</v>
      </c>
      <c r="F19" s="36">
        <f t="shared" si="0"/>
        <v>0</v>
      </c>
      <c r="G19" s="267">
        <f>IFERROR('Turistas lugar residencia isla '!G19/'Turistas lugar residencia isla '!$G19,"-")</f>
        <v>1</v>
      </c>
      <c r="H19" s="36">
        <f t="shared" si="0"/>
        <v>0</v>
      </c>
      <c r="I19" s="267">
        <f>IFERROR('Turistas lugar residencia isla '!I19/'Turistas lugar residencia isla '!$I19,"-")</f>
        <v>1</v>
      </c>
      <c r="J19" s="36">
        <f t="shared" si="0"/>
        <v>0</v>
      </c>
      <c r="K19" s="267">
        <f>IFERROR('Turistas lugar residencia isla '!K19/'Turistas lugar residencia isla '!$K19,"-")</f>
        <v>1</v>
      </c>
      <c r="L19" s="36">
        <f t="shared" si="0"/>
        <v>0</v>
      </c>
      <c r="M19" s="267">
        <f>IFERROR('Turistas lugar residencia isla '!M19/'Turistas lugar residencia isla '!$M19,"-")</f>
        <v>1</v>
      </c>
      <c r="N19" s="36">
        <f t="shared" si="0"/>
        <v>0</v>
      </c>
      <c r="O19" s="266">
        <f>IFERROR('Turistas lugar residencia isla '!O19/'Turistas lugar residencia isla '!$C19,"-")</f>
        <v>0.91945721652407308</v>
      </c>
      <c r="P19" s="36">
        <f t="shared" si="1"/>
        <v>1.1119468259504606E-2</v>
      </c>
      <c r="Q19" s="267">
        <f>IFERROR('Turistas lugar residencia isla '!Q19/'Turistas lugar residencia isla '!$E19,"-")</f>
        <v>0.90887366325924202</v>
      </c>
      <c r="R19" s="36">
        <f t="shared" si="1"/>
        <v>9.5205092672829839E-3</v>
      </c>
      <c r="S19" s="267">
        <f>IFERROR('Turistas lugar residencia isla '!S19/'Turistas lugar residencia isla '!$G19,"-")</f>
        <v>0.92605660300280157</v>
      </c>
      <c r="T19" s="36">
        <f t="shared" si="1"/>
        <v>1.8713503032856238E-2</v>
      </c>
      <c r="U19" s="267">
        <f>IFERROR('Turistas lugar residencia isla '!U19/'Turistas lugar residencia isla '!$I19,"-")</f>
        <v>0.94552935316918951</v>
      </c>
      <c r="V19" s="36">
        <f t="shared" si="1"/>
        <v>3.7678742932198972E-3</v>
      </c>
      <c r="W19" s="267">
        <f>IFERROR('Turistas lugar residencia isla '!W19/'Turistas lugar residencia isla '!$K19,"-")</f>
        <v>0.92930411334217777</v>
      </c>
      <c r="X19" s="36">
        <f t="shared" si="1"/>
        <v>1.8216999468358086E-2</v>
      </c>
      <c r="Y19" s="267">
        <f>IFERROR('Turistas lugar residencia isla '!Y19/'Turistas lugar residencia isla '!$M19,"-")</f>
        <v>0.88958234581555806</v>
      </c>
      <c r="Z19" s="36">
        <f t="shared" si="1"/>
        <v>3.0037890883004792E-2</v>
      </c>
      <c r="AA19" s="266">
        <f>IFERROR('Turistas lugar residencia isla '!AA19/'Turistas lugar residencia isla '!$C19,"-")</f>
        <v>8.0542783475926874E-2</v>
      </c>
      <c r="AB19" s="36">
        <f t="shared" si="1"/>
        <v>-0.11153855749280017</v>
      </c>
      <c r="AC19" s="267">
        <f>IFERROR('Turistas lugar residencia isla '!AC19/'Turistas lugar residencia isla '!$E19,"-")</f>
        <v>9.1126336740757971E-2</v>
      </c>
      <c r="AD19" s="36">
        <f t="shared" si="1"/>
        <v>-8.59732865663555E-2</v>
      </c>
      <c r="AE19" s="267">
        <f>IFERROR('Turistas lugar residencia isla '!AE19/'Turistas lugar residencia isla '!$G19,"-")</f>
        <v>7.3941246917322984E-2</v>
      </c>
      <c r="AF19" s="36">
        <f t="shared" si="2"/>
        <v>-0.18705518270813437</v>
      </c>
      <c r="AG19" s="267">
        <f>IFERROR('Turistas lugar residencia isla '!AG19/'Turistas lugar residencia isla '!$I19,"-")</f>
        <v>5.4470646830810543E-2</v>
      </c>
      <c r="AH19" s="36">
        <f t="shared" si="2"/>
        <v>-6.1173183565283673E-2</v>
      </c>
      <c r="AI19" s="267">
        <f>IFERROR('Turistas lugar residencia isla '!AI19/'Turistas lugar residencia isla '!$K19,"-")</f>
        <v>7.0695886657822199E-2</v>
      </c>
      <c r="AJ19" s="36">
        <f t="shared" si="2"/>
        <v>-0.19040133861668429</v>
      </c>
      <c r="AK19" s="267">
        <f>IFERROR('Turistas lugar residencia isla '!AK19/'Turistas lugar residencia isla '!$M19,"-")</f>
        <v>0.11039132037710012</v>
      </c>
      <c r="AL19" s="36">
        <f t="shared" si="2"/>
        <v>-0.19070376219463636</v>
      </c>
      <c r="AM19" s="266">
        <f>IFERROR('Turistas lugar residencia isla '!AM19/'Turistas lugar residencia isla '!$C19,"-")</f>
        <v>0.1843906746440046</v>
      </c>
      <c r="AN19" s="36">
        <f t="shared" si="2"/>
        <v>3.5920420417963062E-2</v>
      </c>
      <c r="AO19" s="267">
        <f>IFERROR('Turistas lugar residencia isla '!AO19/'Turistas lugar residencia isla '!$E19,"-")</f>
        <v>0.14904207451474857</v>
      </c>
      <c r="AP19" s="36">
        <f t="shared" si="2"/>
        <v>5.7363213985951012E-2</v>
      </c>
      <c r="AQ19" s="267">
        <f>IFERROR('Turistas lugar residencia isla '!AQ19/'Turistas lugar residencia isla '!$G19,"-")</f>
        <v>0.20727415023468121</v>
      </c>
      <c r="AR19" s="36">
        <f t="shared" si="2"/>
        <v>3.9710779253021355E-2</v>
      </c>
      <c r="AS19" s="267">
        <f>IFERROR('Turistas lugar residencia isla '!AS19/'Turistas lugar residencia isla '!$I19,"-")</f>
        <v>0.32568050412525174</v>
      </c>
      <c r="AT19" s="36">
        <f t="shared" si="2"/>
        <v>-3.5696442418142627E-2</v>
      </c>
      <c r="AU19" s="267">
        <f>IFERROR('Turistas lugar residencia isla '!AU19/'Turistas lugar residencia isla '!$K19,"-")</f>
        <v>0.11329895296140022</v>
      </c>
      <c r="AV19" s="36">
        <f t="shared" si="3"/>
        <v>-1.5561387068587451E-2</v>
      </c>
      <c r="AW19" s="267">
        <f>IFERROR('Turistas lugar residencia isla '!AW19/'Turistas lugar residencia isla '!$M19,"-")</f>
        <v>0.32208879759835679</v>
      </c>
      <c r="AX19" s="36">
        <f t="shared" si="3"/>
        <v>-0.34822268713661053</v>
      </c>
      <c r="AY19" s="266">
        <f>IFERROR('Turistas lugar residencia isla '!AY19/'Turistas lugar residencia isla '!$C19,"-")</f>
        <v>2.8354122958971415E-2</v>
      </c>
      <c r="AZ19" s="36">
        <f t="shared" si="3"/>
        <v>-4.6275963941537768E-3</v>
      </c>
      <c r="BA19" s="267">
        <f>IFERROR('Turistas lugar residencia isla '!BA19/'Turistas lugar residencia isla '!$E19,"-")</f>
        <v>3.9983523618766725E-2</v>
      </c>
      <c r="BB19" s="36">
        <f t="shared" si="3"/>
        <v>1.5340859143147423E-2</v>
      </c>
      <c r="BC19" s="267">
        <f>IFERROR('Turistas lugar residencia isla '!BC19/'Turistas lugar residencia isla '!$G19,"-")</f>
        <v>2.2928451791984071E-2</v>
      </c>
      <c r="BD19" s="36">
        <f t="shared" si="3"/>
        <v>-7.8053824340231781E-3</v>
      </c>
      <c r="BE19" s="267">
        <f>IFERROR('Turistas lugar residencia isla '!BE19/'Turistas lugar residencia isla '!$I19,"-")</f>
        <v>1.6145867169059528E-2</v>
      </c>
      <c r="BF19" s="36">
        <f t="shared" si="3"/>
        <v>2.9143547865392305E-2</v>
      </c>
      <c r="BG19" s="267">
        <f>IFERROR('Turistas lugar residencia isla '!BG19/'Turistas lugar residencia isla '!$K19,"-")</f>
        <v>1.6874312143187267E-2</v>
      </c>
      <c r="BH19" s="36">
        <f t="shared" si="3"/>
        <v>-0.16979076728689979</v>
      </c>
      <c r="BI19" s="267">
        <f>IFERROR('Turistas lugar residencia isla '!BI19/'Turistas lugar residencia isla '!$M19,"-")</f>
        <v>7.8738083952177799E-3</v>
      </c>
      <c r="BJ19" s="36">
        <f t="shared" si="3"/>
        <v>-0.59789892127149202</v>
      </c>
      <c r="BK19" s="266">
        <f>IFERROR('Turistas lugar residencia isla '!BK19/'Turistas lugar residencia isla '!$C19,"-")</f>
        <v>4.9158614257144913E-2</v>
      </c>
      <c r="BL19" s="36">
        <f t="shared" si="4"/>
        <v>-0.12600406642164208</v>
      </c>
      <c r="BM19" s="267">
        <f>IFERROR('Turistas lugar residencia isla '!BM19/'Turistas lugar residencia isla '!$E19,"-")</f>
        <v>5.174181133285749E-2</v>
      </c>
      <c r="BN19" s="36">
        <f t="shared" si="5"/>
        <v>-0.11952197567850797</v>
      </c>
      <c r="BO19" s="267">
        <f>IFERROR('Turistas lugar residencia isla '!BO19/'Turistas lugar residencia isla '!$G19,"-")</f>
        <v>2.7222161303292417E-2</v>
      </c>
      <c r="BP19" s="36">
        <f t="shared" si="6"/>
        <v>-0.22032444721684552</v>
      </c>
      <c r="BQ19" s="267">
        <f>IFERROR('Turistas lugar residencia isla '!BQ19/'Turistas lugar residencia isla '!$I19,"-")</f>
        <v>4.6648909677559067E-2</v>
      </c>
      <c r="BR19" s="36">
        <f t="shared" si="7"/>
        <v>-0.3030455234922228</v>
      </c>
      <c r="BS19" s="267">
        <f>IFERROR('Turistas lugar residencia isla '!BS19/'Turistas lugar residencia isla '!$K19,"-")</f>
        <v>7.1211259738057475E-2</v>
      </c>
      <c r="BT19" s="36">
        <f t="shared" si="8"/>
        <v>-4.4190592985074439E-2</v>
      </c>
      <c r="BU19" s="267">
        <f>IFERROR('Turistas lugar residencia isla '!BU19/'Turistas lugar residencia isla '!$M19,"-")</f>
        <v>1.4852267340812134E-2</v>
      </c>
      <c r="BV19" s="36">
        <f t="shared" si="9"/>
        <v>-0.17800382475850085</v>
      </c>
      <c r="BW19" s="266">
        <f>IFERROR('Turistas lugar residencia isla '!BW19/'Turistas lugar residencia isla '!$C19,"-")</f>
        <v>0.32858099416862629</v>
      </c>
      <c r="BX19" s="36">
        <f t="shared" si="10"/>
        <v>1.5123546895915663E-2</v>
      </c>
      <c r="BY19" s="267">
        <f>IFERROR('Turistas lugar residencia isla '!BY19/'Turistas lugar residencia isla '!$E19,"-")</f>
        <v>0.37060852558398394</v>
      </c>
      <c r="BZ19" s="36">
        <f t="shared" si="11"/>
        <v>-7.3244176562403673E-5</v>
      </c>
      <c r="CA19" s="267">
        <f>IFERROR('Turistas lugar residencia isla '!CA19/'Turistas lugar residencia isla '!$G19,"-")</f>
        <v>0.20636681652723399</v>
      </c>
      <c r="CB19" s="36">
        <f t="shared" si="12"/>
        <v>0.1752666742850828</v>
      </c>
      <c r="CC19" s="267">
        <f>IFERROR('Turistas lugar residencia isla '!CC19/'Turistas lugar residencia isla '!$I19,"-")</f>
        <v>0.34640854067866345</v>
      </c>
      <c r="CD19" s="36">
        <f t="shared" si="13"/>
        <v>0.12830823993649232</v>
      </c>
      <c r="CE19" s="267">
        <f>IFERROR('Turistas lugar residencia isla '!CE19/'Turistas lugar residencia isla '!$K19,"-")</f>
        <v>0.4982194691324775</v>
      </c>
      <c r="CF19" s="36">
        <f t="shared" si="14"/>
        <v>4.9473856637887836E-2</v>
      </c>
      <c r="CG19" s="267">
        <f>IFERROR('Turistas lugar residencia isla '!CG19/'Turistas lugar residencia isla '!$M19,"-")</f>
        <v>0.38102385842945174</v>
      </c>
      <c r="CH19" s="36">
        <f t="shared" si="15"/>
        <v>0.80929968277890563</v>
      </c>
      <c r="CI19" s="266">
        <f>IFERROR('Turistas lugar residencia isla '!CI19/'Turistas lugar residencia isla '!$C19,"-")</f>
        <v>3.8277588169822754E-2</v>
      </c>
      <c r="CJ19" s="36">
        <f t="shared" si="16"/>
        <v>4.3697819326555143E-2</v>
      </c>
      <c r="CK19" s="267">
        <f>IFERROR('Turistas lugar residencia isla '!CK19/'Turistas lugar residencia isla '!$E19,"-")</f>
        <v>3.5373910090525769E-2</v>
      </c>
      <c r="CL19" s="36">
        <f t="shared" si="17"/>
        <v>0.2321515202286788</v>
      </c>
      <c r="CM19" s="267">
        <f>IFERROR('Turistas lugar residencia isla '!CM19/'Turistas lugar residencia isla '!$G19,"-")</f>
        <v>4.960234272703231E-2</v>
      </c>
      <c r="CN19" s="36">
        <f t="shared" si="18"/>
        <v>-6.612793934156036E-2</v>
      </c>
      <c r="CO19" s="267">
        <f>IFERROR('Turistas lugar residencia isla '!CO19/'Turistas lugar residencia isla '!$I19,"-")</f>
        <v>2.6938651768119708E-2</v>
      </c>
      <c r="CP19" s="36">
        <f t="shared" si="19"/>
        <v>-5.8191391386808733E-2</v>
      </c>
      <c r="CQ19" s="267">
        <f>IFERROR('Turistas lugar residencia isla '!CQ19/'Turistas lugar residencia isla '!$K19,"-")</f>
        <v>2.8668043211539037E-2</v>
      </c>
      <c r="CR19" s="36">
        <f t="shared" si="20"/>
        <v>-0.17424326641560273</v>
      </c>
      <c r="CS19" s="267">
        <f>IFERROR('Turistas lugar residencia isla '!CS19/'Turistas lugar residencia isla '!$M19,"-")</f>
        <v>2.6860483488702798E-2</v>
      </c>
      <c r="CT19" s="36">
        <f t="shared" si="21"/>
        <v>0.33235113463830435</v>
      </c>
      <c r="CU19" s="266">
        <f>IFERROR('Turistas lugar residencia isla '!CU19/'Turistas lugar residencia isla '!$C19,"-")</f>
        <v>3.7517528205997276E-2</v>
      </c>
      <c r="CV19" s="36">
        <f t="shared" si="22"/>
        <v>9.7735645759958745E-2</v>
      </c>
      <c r="CW19" s="267">
        <f>IFERROR('Turistas lugar residencia isla '!CW19/'Turistas lugar residencia isla '!$E19,"-")</f>
        <v>2.9604032311315562E-2</v>
      </c>
      <c r="CX19" s="36">
        <f t="shared" si="23"/>
        <v>0.14499860367676698</v>
      </c>
      <c r="CY19" s="267">
        <f>IFERROR('Turistas lugar residencia isla '!CY19/'Turistas lugar residencia isla '!$G19,"-")</f>
        <v>2.0279553385408267E-2</v>
      </c>
      <c r="CZ19" s="36">
        <f t="shared" si="24"/>
        <v>-3.8633755584814189E-2</v>
      </c>
      <c r="DA19" s="267">
        <f>IFERROR('Turistas lugar residencia isla '!DA19/'Turistas lugar residencia isla '!$I19,"-")</f>
        <v>2.4045561835466338E-2</v>
      </c>
      <c r="DB19" s="36">
        <f t="shared" si="25"/>
        <v>0.10791995414315325</v>
      </c>
      <c r="DC19" s="267">
        <f>IFERROR('Turistas lugar residencia isla '!DC19/'Turistas lugar residencia isla '!$K19,"-")</f>
        <v>8.4547785059500655E-2</v>
      </c>
      <c r="DD19" s="36">
        <f t="shared" si="26"/>
        <v>5.4634156514960175E-2</v>
      </c>
      <c r="DE19" s="267">
        <f>IFERROR('Turistas lugar residencia isla '!DE19/'Turistas lugar residencia isla '!$M19,"-")</f>
        <v>3.6867330278611684E-4</v>
      </c>
      <c r="DF19" s="36">
        <f t="shared" si="27"/>
        <v>-0.87635687890143221</v>
      </c>
      <c r="DG19" s="266">
        <f>IFERROR('Turistas lugar residencia isla '!DG19/'Turistas lugar residencia isla '!$C19,"-")</f>
        <v>0.12895853946163799</v>
      </c>
      <c r="DH19" s="36">
        <f t="shared" si="28"/>
        <v>-1.6280288721259528E-2</v>
      </c>
      <c r="DI19" s="267">
        <f>IFERROR('Turistas lugar residencia isla '!DI19/'Turistas lugar residencia isla '!$E19,"-")</f>
        <v>8.2523401806742114E-2</v>
      </c>
      <c r="DJ19" s="36">
        <f t="shared" si="29"/>
        <v>8.4319694454022542E-3</v>
      </c>
      <c r="DK19" s="267">
        <f>IFERROR('Turistas lugar residencia isla '!DK19/'Turistas lugar residencia isla '!$G19,"-")</f>
        <v>0.28357188469551642</v>
      </c>
      <c r="DL19" s="36">
        <f t="shared" si="30"/>
        <v>-3.6633628479961877E-2</v>
      </c>
      <c r="DM19" s="267">
        <f>IFERROR('Turistas lugar residencia isla '!DM19/'Turistas lugar residencia isla '!$I19,"-")</f>
        <v>3.8251153121548753E-2</v>
      </c>
      <c r="DN19" s="36">
        <f t="shared" si="31"/>
        <v>-9.1758497720061394E-3</v>
      </c>
      <c r="DO19" s="267">
        <f>IFERROR('Turistas lugar residencia isla '!DO19/'Turistas lugar residencia isla '!$K19,"-")</f>
        <v>3.3828423989120643E-2</v>
      </c>
      <c r="DP19" s="36">
        <f t="shared" si="32"/>
        <v>-5.890187923779433E-2</v>
      </c>
      <c r="DQ19" s="267">
        <f>IFERROR('Turistas lugar residencia isla '!DQ19/'Turistas lugar residencia isla '!$M19,"-")</f>
        <v>3.4997629957339231E-2</v>
      </c>
      <c r="DR19" s="36">
        <f t="shared" si="33"/>
        <v>0.10604324211169147</v>
      </c>
      <c r="DS19" s="266">
        <f>IFERROR('Turistas lugar residencia isla '!DS19/'Turistas lugar residencia isla '!$C19,"-")</f>
        <v>7.2011381149366116E-2</v>
      </c>
      <c r="DT19" s="36">
        <f t="shared" si="34"/>
        <v>1.8364843428871902E-2</v>
      </c>
      <c r="DU19" s="267">
        <f>IFERROR('Turistas lugar residencia isla '!DU19/'Turistas lugar residencia isla '!$E19,"-")</f>
        <v>9.77467605359226E-2</v>
      </c>
      <c r="DV19" s="36">
        <f t="shared" si="35"/>
        <v>-8.2646840610372529E-2</v>
      </c>
      <c r="DW19" s="267">
        <f>IFERROR('Turistas lugar residencia isla '!DW19/'Turistas lugar residencia isla '!$G19,"-")</f>
        <v>8.0541992135007817E-2</v>
      </c>
      <c r="DX19" s="36">
        <f t="shared" si="36"/>
        <v>-4.4528867992718046E-3</v>
      </c>
      <c r="DY19" s="267">
        <f>IFERROR('Turistas lugar residencia isla '!DY19/'Turistas lugar residencia isla '!$I19,"-")</f>
        <v>7.5094740033348498E-2</v>
      </c>
      <c r="DZ19" s="36">
        <f t="shared" si="37"/>
        <v>8.1971384072225817E-3</v>
      </c>
      <c r="EA19" s="267">
        <f>IFERROR('Turistas lugar residencia isla '!EA19/'Turistas lugar residencia isla '!$K19,"-")</f>
        <v>5.0596336528646431E-2</v>
      </c>
      <c r="EB19" s="36">
        <f t="shared" si="38"/>
        <v>0.12817982301625275</v>
      </c>
      <c r="EC19" s="267">
        <f>IFERROR('Turistas lugar residencia isla '!EC19/'Turistas lugar residencia isla '!$M19,"-")</f>
        <v>8.7691578448412077E-2</v>
      </c>
      <c r="ED19" s="36">
        <f t="shared" si="39"/>
        <v>0.549080006081619</v>
      </c>
      <c r="EF19" s="36" t="str">
        <f t="shared" si="40"/>
        <v>-</v>
      </c>
    </row>
    <row r="20" spans="1:136" s="247" customFormat="1" ht="34.5" customHeight="1" x14ac:dyDescent="0.25">
      <c r="A20" s="242"/>
      <c r="B20" s="37" t="s">
        <v>222</v>
      </c>
      <c r="C20" s="268">
        <f>IFERROR('Turistas lugar residencia isla '!C20/'Turistas lugar residencia isla '!$C20,"-")</f>
        <v>1</v>
      </c>
      <c r="D20" s="39">
        <v>0</v>
      </c>
      <c r="E20" s="269">
        <f>IFERROR('Turistas lugar residencia isla '!E20/'Turistas lugar residencia isla '!$E20,"-")</f>
        <v>1</v>
      </c>
      <c r="F20" s="39">
        <v>0</v>
      </c>
      <c r="G20" s="269">
        <f>IFERROR('Turistas lugar residencia isla '!G20/'Turistas lugar residencia isla '!$G20,"-")</f>
        <v>1</v>
      </c>
      <c r="H20" s="39">
        <v>0</v>
      </c>
      <c r="I20" s="269">
        <f>IFERROR('Turistas lugar residencia isla '!I20/'Turistas lugar residencia isla '!$I20,"-")</f>
        <v>1</v>
      </c>
      <c r="J20" s="39">
        <v>0</v>
      </c>
      <c r="K20" s="269">
        <f>IFERROR('Turistas lugar residencia isla '!K20/'Turistas lugar residencia isla '!$K20,"-")</f>
        <v>1</v>
      </c>
      <c r="L20" s="39">
        <v>0</v>
      </c>
      <c r="M20" s="269">
        <f>IFERROR('Turistas lugar residencia isla '!M20/'Turistas lugar residencia isla '!$M20,"-")</f>
        <v>1</v>
      </c>
      <c r="N20" s="39">
        <v>0</v>
      </c>
      <c r="O20" s="268">
        <f>IFERROR('Turistas lugar residencia isla '!O20/'Turistas lugar residencia isla '!$C20,"-")</f>
        <v>0.88005985598218384</v>
      </c>
      <c r="P20" s="39">
        <v>1.3379437212980738E-2</v>
      </c>
      <c r="Q20" s="269">
        <f>IFERROR('Turistas lugar residencia isla '!Q20/'Turistas lugar residencia isla '!$E20,"-")</f>
        <v>0.86392178824836752</v>
      </c>
      <c r="R20" s="39">
        <v>5.1463994787794842E-3</v>
      </c>
      <c r="S20" s="269">
        <f>IFERROR('Turistas lugar residencia isla '!S20/'Turistas lugar residencia isla '!$G20,"-")</f>
        <v>0.87808327550823884</v>
      </c>
      <c r="T20" s="39">
        <v>2.2499430720757996E-2</v>
      </c>
      <c r="U20" s="269">
        <f>IFERROR('Turistas lugar residencia isla '!U20/'Turistas lugar residencia isla '!$I20,"-")</f>
        <v>0.92544845144945709</v>
      </c>
      <c r="V20" s="39">
        <v>1.8763799727239405E-3</v>
      </c>
      <c r="W20" s="269">
        <f>IFERROR('Turistas lugar residencia isla '!W20/'Turistas lugar residencia isla '!$K20,"-")</f>
        <v>0.89750037432731178</v>
      </c>
      <c r="X20" s="39">
        <v>2.3092266220591684E-2</v>
      </c>
      <c r="Y20" s="269">
        <f>IFERROR('Turistas lugar residencia isla '!Y20/'Turistas lugar residencia isla '!$M20,"-")</f>
        <v>0.76182703800331586</v>
      </c>
      <c r="Z20" s="39">
        <v>0.14919035932026214</v>
      </c>
      <c r="AA20" s="39">
        <v>1.3379437212980738E-2</v>
      </c>
      <c r="AB20" s="39">
        <v>-8.8319396041972476E-2</v>
      </c>
      <c r="AC20" s="269">
        <f>IFERROR('Turistas lugar residencia isla '!AC20/'Turistas lugar residencia isla '!$E20,"-")</f>
        <v>0.13607805961000319</v>
      </c>
      <c r="AD20" s="39">
        <v>-3.1661575117506002E-2</v>
      </c>
      <c r="AE20" s="269">
        <f>IFERROR('Turistas lugar residencia isla '!AE20/'Turistas lugar residencia isla '!$G20,"-")</f>
        <v>0.12191672449176119</v>
      </c>
      <c r="AF20" s="39">
        <v>-0.1361517809130468</v>
      </c>
      <c r="AG20" s="269">
        <f>IFERROR('Turistas lugar residencia isla '!AG20/'Turistas lugar residencia isla '!$I20,"-")</f>
        <v>7.4551128485021087E-2</v>
      </c>
      <c r="AH20" s="39">
        <v>-2.253057549694204E-2</v>
      </c>
      <c r="AI20" s="269">
        <f>IFERROR('Turistas lugar residencia isla '!AI20/'Turistas lugar residencia isla '!$K20,"-")</f>
        <v>0.10250056935498686</v>
      </c>
      <c r="AJ20" s="39">
        <v>-0.16240463688373785</v>
      </c>
      <c r="AK20" s="269">
        <f>IFERROR('Turistas lugar residencia isla '!AK20/'Turistas lugar residencia isla '!$M20,"-")</f>
        <v>0.2381729619966842</v>
      </c>
      <c r="AL20" s="39">
        <v>-0.20244739215267504</v>
      </c>
      <c r="AM20" s="268">
        <f>IFERROR('Turistas lugar residencia isla '!AM20/'Turistas lugar residencia isla '!$C20,"-")</f>
        <v>0.15740700815642009</v>
      </c>
      <c r="AN20" s="39">
        <v>1.1480547690689624E-2</v>
      </c>
      <c r="AO20" s="269">
        <f>IFERROR('Turistas lugar residencia isla '!AO20/'Turistas lugar residencia isla '!$E20,"-")</f>
        <v>0.11768824445751848</v>
      </c>
      <c r="AP20" s="39">
        <v>6.151681907728368E-2</v>
      </c>
      <c r="AQ20" s="269">
        <f>IFERROR('Turistas lugar residencia isla '!AQ20/'Turistas lugar residencia isla '!$G20,"-")</f>
        <v>0.18883233855740442</v>
      </c>
      <c r="AR20" s="39">
        <v>2.5244706295535213E-2</v>
      </c>
      <c r="AS20" s="269">
        <f>IFERROR('Turistas lugar residencia isla '!AS20/'Turistas lugar residencia isla '!$I20,"-")</f>
        <v>0.3191897272136508</v>
      </c>
      <c r="AT20" s="39">
        <v>-3.9738436675947009E-2</v>
      </c>
      <c r="AU20" s="269">
        <f>IFERROR('Turistas lugar residencia isla '!AU20/'Turistas lugar residencia isla '!$K20,"-")</f>
        <v>9.6006462336381215E-2</v>
      </c>
      <c r="AV20" s="39">
        <v>6.7478121389319412E-3</v>
      </c>
      <c r="AW20" s="269">
        <f>IFERROR('Turistas lugar residencia isla '!AW20/'Turistas lugar residencia isla '!$M20,"-")</f>
        <v>0.33511975906814551</v>
      </c>
      <c r="AX20" s="39">
        <v>0.15300103970050727</v>
      </c>
      <c r="AY20" s="268">
        <f>IFERROR('Turistas lugar residencia isla '!AY20/'Turistas lugar residencia isla '!$C20,"-")</f>
        <v>2.6652542845988114E-2</v>
      </c>
      <c r="AZ20" s="39">
        <v>-4.3970987870897926E-2</v>
      </c>
      <c r="BA20" s="269">
        <f>IFERROR('Turistas lugar residencia isla '!BA20/'Turistas lugar residencia isla '!$E20,"-")</f>
        <v>3.624972101028736E-2</v>
      </c>
      <c r="BB20" s="39">
        <v>-7.096978187385905E-2</v>
      </c>
      <c r="BC20" s="269">
        <f>IFERROR('Turistas lugar residencia isla '!BC20/'Turistas lugar residencia isla '!$G20,"-")</f>
        <v>2.510484542039074E-2</v>
      </c>
      <c r="BD20" s="39">
        <v>-8.5601477459085196E-2</v>
      </c>
      <c r="BE20" s="269">
        <f>IFERROR('Turistas lugar residencia isla '!BE20/'Turistas lugar residencia isla '!$I20,"-")</f>
        <v>1.042476605500926E-2</v>
      </c>
      <c r="BF20" s="39">
        <v>0.22801583248261315</v>
      </c>
      <c r="BG20" s="269">
        <f>IFERROR('Turistas lugar residencia isla '!BG20/'Turistas lugar residencia isla '!$K20,"-")</f>
        <v>1.8785883519406511E-2</v>
      </c>
      <c r="BH20" s="39">
        <v>5.7100490386719382E-2</v>
      </c>
      <c r="BI20" s="269">
        <f>IFERROR('Turistas lugar residencia isla '!BI20/'Turistas lugar residencia isla '!$M20,"-")</f>
        <v>1.7641489630591149E-2</v>
      </c>
      <c r="BJ20" s="39">
        <v>-0.12833006201900088</v>
      </c>
      <c r="BK20" s="268">
        <f>IFERROR('Turistas lugar residencia isla '!BK20/'Turistas lugar residencia isla '!$C20,"-")</f>
        <v>5.1897761945642662E-2</v>
      </c>
      <c r="BL20" s="39">
        <v>-2.1324609905727931E-2</v>
      </c>
      <c r="BM20" s="269">
        <f>IFERROR('Turistas lugar residencia isla '!BM20/'Turistas lugar residencia isla '!$E20,"-")</f>
        <v>5.1103916840602587E-2</v>
      </c>
      <c r="BN20" s="39">
        <v>-4.4572021312750731E-2</v>
      </c>
      <c r="BO20" s="269">
        <f>IFERROR('Turistas lugar residencia isla '!BO20/'Turistas lugar residencia isla '!$G20,"-")</f>
        <v>3.6571492550929854E-2</v>
      </c>
      <c r="BP20" s="39">
        <v>4.4676618787900191E-2</v>
      </c>
      <c r="BQ20" s="269">
        <f>IFERROR('Turistas lugar residencia isla '!BQ20/'Turistas lugar residencia isla '!$I20,"-")</f>
        <v>5.7403213753281238E-2</v>
      </c>
      <c r="BR20" s="39">
        <v>-0.15791713438547739</v>
      </c>
      <c r="BS20" s="269">
        <f>IFERROR('Turistas lugar residencia isla '!BS20/'Turistas lugar residencia isla '!$K20,"-")</f>
        <v>7.018668552353606E-2</v>
      </c>
      <c r="BT20" s="39">
        <v>8.4751658455676893E-2</v>
      </c>
      <c r="BU20" s="269">
        <f>IFERROR('Turistas lugar residencia isla '!BU20/'Turistas lugar residencia isla '!$M20,"-")</f>
        <v>2.5596867543171954E-2</v>
      </c>
      <c r="BV20" s="39">
        <v>-0.17468264199126515</v>
      </c>
      <c r="BW20" s="268">
        <f>IFERROR('Turistas lugar residencia isla '!BW20/'Turistas lugar residencia isla '!$C20,"-")</f>
        <v>0.34620324545610054</v>
      </c>
      <c r="BX20" s="39">
        <v>2.1218183385296019E-2</v>
      </c>
      <c r="BY20" s="269">
        <f>IFERROR('Turistas lugar residencia isla '!BY20/'Turistas lugar residencia isla '!$E20,"-")</f>
        <v>0.38041949402866926</v>
      </c>
      <c r="BZ20" s="39">
        <v>-8.339503518116409E-3</v>
      </c>
      <c r="CA20" s="269">
        <f>IFERROR('Turistas lugar residencia isla '!CA20/'Turistas lugar residencia isla '!$G20,"-")</f>
        <v>0.21827222303622754</v>
      </c>
      <c r="CB20" s="39">
        <v>3.9101920980305849E-2</v>
      </c>
      <c r="CC20" s="269">
        <f>IFERROR('Turistas lugar residencia isla '!CC20/'Turistas lugar residencia isla '!$I20,"-")</f>
        <v>0.30986511276028833</v>
      </c>
      <c r="CD20" s="39">
        <v>6.9837676809592519E-2</v>
      </c>
      <c r="CE20" s="269">
        <f>IFERROR('Turistas lugar residencia isla '!CE20/'Turistas lugar residencia isla '!$K20,"-")</f>
        <v>0.48404170320814233</v>
      </c>
      <c r="CF20" s="39">
        <v>3.7525780072982684E-2</v>
      </c>
      <c r="CG20" s="269">
        <f>IFERROR('Turistas lugar residencia isla '!CG20/'Turistas lugar residencia isla '!$M20,"-")</f>
        <v>0.19396642205057685</v>
      </c>
      <c r="CH20" s="39">
        <v>3.9864768662778438E-3</v>
      </c>
      <c r="CI20" s="268">
        <f>IFERROR('Turistas lugar residencia isla '!CI20/'Turistas lugar residencia isla '!$C20,"-")</f>
        <v>4.0616039407038874E-2</v>
      </c>
      <c r="CJ20" s="39" t="s">
        <v>123</v>
      </c>
      <c r="CK20" s="269">
        <f>IFERROR('Turistas lugar residencia isla '!CK20/'Turistas lugar residencia isla '!$E20,"-")</f>
        <v>3.622111838398813E-2</v>
      </c>
      <c r="CL20" s="39">
        <v>-8.8241899652767852E-3</v>
      </c>
      <c r="CM20" s="269">
        <f>IFERROR('Turistas lugar residencia isla '!CM20/'Turistas lugar residencia isla '!$G20,"-")</f>
        <v>6.2968763390771385E-2</v>
      </c>
      <c r="CN20" s="39">
        <v>-0.1114697173521606</v>
      </c>
      <c r="CO20" s="269">
        <f>IFERROR('Turistas lugar residencia isla '!CO20/'Turistas lugar residencia isla '!$I20,"-")</f>
        <v>2.6604849824475623E-2</v>
      </c>
      <c r="CP20" s="39">
        <v>-0.12335086199095946</v>
      </c>
      <c r="CQ20" s="269">
        <f>IFERROR('Turistas lugar residencia isla '!CQ20/'Turistas lugar residencia isla '!$K20,"-")</f>
        <v>2.5541390534740721E-2</v>
      </c>
      <c r="CR20" s="39">
        <v>-0.23065667911429288</v>
      </c>
      <c r="CS20" s="269">
        <f>IFERROR('Turistas lugar residencia isla '!CS20/'Turistas lugar residencia isla '!$M20,"-")</f>
        <v>3.4983099641429656E-2</v>
      </c>
      <c r="CT20" s="39">
        <v>-6.618790959295362E-2</v>
      </c>
      <c r="CU20" s="268">
        <f>IFERROR('Turistas lugar residencia isla '!CU20/'Turistas lugar residencia isla '!$C20,"-")</f>
        <v>4.4773794637451285E-2</v>
      </c>
      <c r="CV20" s="39">
        <v>0.14717656934842793</v>
      </c>
      <c r="CW20" s="269">
        <f>IFERROR('Turistas lugar residencia isla '!CW20/'Turistas lugar residencia isla '!$E20,"-")</f>
        <v>3.1334177110809158E-2</v>
      </c>
      <c r="CX20" s="39">
        <v>2.2923464382021752E-2</v>
      </c>
      <c r="CY20" s="269">
        <f>IFERROR('Turistas lugar residencia isla '!CY20/'Turistas lugar residencia isla '!$G20,"-")</f>
        <v>2.5518145099979819E-2</v>
      </c>
      <c r="CZ20" s="39">
        <v>0.20464777153585922</v>
      </c>
      <c r="DA20" s="269">
        <f>IFERROR('Turistas lugar residencia isla '!DA20/'Turistas lugar residencia isla '!$I20,"-")</f>
        <v>2.7133712316447119E-2</v>
      </c>
      <c r="DB20" s="39">
        <v>0.48287451633470591</v>
      </c>
      <c r="DC20" s="269">
        <f>IFERROR('Turistas lugar residencia isla '!DC20/'Turistas lugar residencia isla '!$K20,"-")</f>
        <v>0.11032432473240315</v>
      </c>
      <c r="DD20" s="39">
        <v>0.16016672643257057</v>
      </c>
      <c r="DE20" s="269">
        <f>IFERROR('Turistas lugar residencia isla '!DE20/'Turistas lugar residencia isla '!$M20,"-")</f>
        <v>2.4675808711074553E-3</v>
      </c>
      <c r="DF20" s="39">
        <v>-0.15689694920464159</v>
      </c>
      <c r="DG20" s="268">
        <f>IFERROR('Turistas lugar residencia isla '!DG20/'Turistas lugar residencia isla '!$C20,"-")</f>
        <v>8.0615518770043207E-2</v>
      </c>
      <c r="DH20" s="39">
        <v>1.7937201965951832E-3</v>
      </c>
      <c r="DI20" s="269">
        <f>IFERROR('Turistas lugar residencia isla '!DI20/'Turistas lugar residencia isla '!$E20,"-")</f>
        <v>5.1207373148493426E-2</v>
      </c>
      <c r="DJ20" s="39">
        <v>3.231574074125465E-2</v>
      </c>
      <c r="DK20" s="269">
        <f>IFERROR('Turistas lugar residencia isla '!DK20/'Turistas lugar residencia isla '!$G20,"-")</f>
        <v>0.19279001703882068</v>
      </c>
      <c r="DL20" s="39">
        <v>1.5907273723917204E-2</v>
      </c>
      <c r="DM20" s="269">
        <f>IFERROR('Turistas lugar residencia isla '!DM20/'Turistas lugar residencia isla '!$I20,"-")</f>
        <v>2.7941498314907158E-2</v>
      </c>
      <c r="DN20" s="39">
        <v>-6.6921434686194603E-2</v>
      </c>
      <c r="DO20" s="269">
        <f>IFERROR('Turistas lugar residencia isla '!DO20/'Turistas lugar residencia isla '!$K20,"-")</f>
        <v>2.1186296726429018E-2</v>
      </c>
      <c r="DP20" s="39">
        <v>-0.27185738541098836</v>
      </c>
      <c r="DQ20" s="269">
        <f>IFERROR('Turistas lugar residencia isla '!DQ20/'Turistas lugar residencia isla '!$M20,"-")</f>
        <v>3.314526597180275E-2</v>
      </c>
      <c r="DR20" s="39">
        <v>2.3146188488930424</v>
      </c>
      <c r="DS20" s="268">
        <f>IFERROR('Turistas lugar residencia isla '!DS20/'Turistas lugar residencia isla '!$C20,"-")</f>
        <v>7.973210142230748E-2</v>
      </c>
      <c r="DT20" s="39">
        <v>4.0607024035565376E-2</v>
      </c>
      <c r="DU20" s="269">
        <f>IFERROR('Turistas lugar residencia isla '!DU20/'Turistas lugar residencia isla '!$E20,"-")</f>
        <v>0.11186745786399542</v>
      </c>
      <c r="DV20" s="39">
        <v>3.5138759550729759E-2</v>
      </c>
      <c r="DW20" s="269">
        <f>IFERROR('Turistas lugar residencia isla '!DW20/'Turistas lugar residencia isla '!$G20,"-")</f>
        <v>9.8805347369856675E-2</v>
      </c>
      <c r="DX20" s="39">
        <v>8.8397122348470081E-2</v>
      </c>
      <c r="DY20" s="269">
        <f>IFERROR('Turistas lugar residencia isla '!DY20/'Turistas lugar residencia isla '!$I20,"-")</f>
        <v>9.6219368297066982E-2</v>
      </c>
      <c r="DZ20" s="39">
        <v>0.10740896032023461</v>
      </c>
      <c r="EA20" s="269">
        <f>IFERROR('Turistas lugar residencia isla '!EA20/'Turistas lugar residencia isla '!$K20,"-")</f>
        <v>3.9666112620303763E-2</v>
      </c>
      <c r="EB20" s="39">
        <v>-0.11080048085623229</v>
      </c>
      <c r="EC20" s="269">
        <f>IFERROR('Turistas lugar residencia isla '!EC20/'Turistas lugar residencia isla '!$M20,"-")</f>
        <v>0.10763107952379117</v>
      </c>
      <c r="ED20" s="39">
        <v>0.30234356786186267</v>
      </c>
    </row>
    <row r="21" spans="1:136" s="17" customFormat="1" outlineLevel="1" x14ac:dyDescent="0.25">
      <c r="A21" s="242"/>
      <c r="B21" s="34" t="s">
        <v>61</v>
      </c>
      <c r="C21" s="266">
        <f>IFERROR('Turistas lugar residencia isla '!C21/'Turistas lugar residencia isla '!$C21,"-")</f>
        <v>1</v>
      </c>
      <c r="D21" s="36">
        <f>IFERROR(C21/C34-1,"-")</f>
        <v>0</v>
      </c>
      <c r="E21" s="267">
        <f>IFERROR('Turistas lugar residencia isla '!E21/'Turistas lugar residencia isla '!$E21,"-")</f>
        <v>1</v>
      </c>
      <c r="F21" s="36">
        <f>IFERROR(E21/E34-1,"-")</f>
        <v>0</v>
      </c>
      <c r="G21" s="267">
        <f>IFERROR('Turistas lugar residencia isla '!G21/'Turistas lugar residencia isla '!$G21,"-")</f>
        <v>1</v>
      </c>
      <c r="H21" s="36">
        <f>IFERROR(G21/G34-1,"-")</f>
        <v>0</v>
      </c>
      <c r="I21" s="267">
        <f>IFERROR('Turistas lugar residencia isla '!I21/'Turistas lugar residencia isla '!$I21,"-")</f>
        <v>1</v>
      </c>
      <c r="J21" s="36">
        <f>IFERROR(I21/I34-1,"-")</f>
        <v>0</v>
      </c>
      <c r="K21" s="267">
        <f>IFERROR('Turistas lugar residencia isla '!K21/'Turistas lugar residencia isla '!$K21,"-")</f>
        <v>1</v>
      </c>
      <c r="L21" s="36">
        <f>IFERROR(K21/K34-1,"-")</f>
        <v>0</v>
      </c>
      <c r="M21" s="267">
        <f>IFERROR('Turistas lugar residencia isla '!M21/'Turistas lugar residencia isla '!$M21,"-")</f>
        <v>1</v>
      </c>
      <c r="N21" s="36">
        <f>IFERROR(M21/M34-1,"-")</f>
        <v>0</v>
      </c>
      <c r="O21" s="266">
        <f>IFERROR('Turistas lugar residencia isla '!O21/'Turistas lugar residencia isla '!$C21,"-")</f>
        <v>0.88270327784769609</v>
      </c>
      <c r="P21" s="36">
        <f>IFERROR(O21/O34-1,"-")</f>
        <v>0.20859066390513248</v>
      </c>
      <c r="Q21" s="267">
        <f>IFERROR('Turistas lugar residencia isla '!Q21/'Turistas lugar residencia isla '!$E21,"-")</f>
        <v>0.88630134109072578</v>
      </c>
      <c r="R21" s="36">
        <f>IFERROR(Q21/Q34-1,"-")</f>
        <v>0.1746869026297726</v>
      </c>
      <c r="S21" s="267">
        <f>IFERROR('Turistas lugar residencia isla '!S21/'Turistas lugar residencia isla '!$G21,"-")</f>
        <v>0.87650353681717619</v>
      </c>
      <c r="T21" s="36">
        <f>IFERROR(S21/S34-1,"-")</f>
        <v>0.19556415947997907</v>
      </c>
      <c r="U21" s="267">
        <f>IFERROR('Turistas lugar residencia isla '!U21/'Turistas lugar residencia isla '!$I21,"-")</f>
        <v>0.92210646182737166</v>
      </c>
      <c r="V21" s="36">
        <f>IFERROR(U21/U34-1,"-")</f>
        <v>0.11293817105863724</v>
      </c>
      <c r="W21" s="267">
        <f>IFERROR('Turistas lugar residencia isla '!W21/'Turistas lugar residencia isla '!$K21,"-")</f>
        <v>0.8734683947449905</v>
      </c>
      <c r="X21" s="36">
        <f>IFERROR(W21/W34-1,"-")</f>
        <v>0.18978504997592438</v>
      </c>
      <c r="Y21" s="267">
        <f>IFERROR('Turistas lugar residencia isla '!Y21/'Turistas lugar residencia isla '!$M21,"-")</f>
        <v>0.69664439072941842</v>
      </c>
      <c r="Z21" s="36">
        <f>IFERROR(Y21/Y34-1,"-")</f>
        <v>-0.1535136241006807</v>
      </c>
      <c r="AA21" s="266">
        <f>IFERROR('Turistas lugar residencia isla '!AA21/'Turistas lugar residencia isla '!$C21,"-")</f>
        <v>0.11729672215230397</v>
      </c>
      <c r="AB21" s="36">
        <f>IFERROR(AA21/AA34-1,"-")</f>
        <v>-0.56499168312404824</v>
      </c>
      <c r="AC21" s="267">
        <f>IFERROR('Turistas lugar residencia isla '!AC21/'Turistas lugar residencia isla '!$E21,"-")</f>
        <v>0.1137012843805463</v>
      </c>
      <c r="AD21" s="36">
        <f>IFERROR(AC21/AC34-1,"-")</f>
        <v>-0.5368581947680946</v>
      </c>
      <c r="AE21" s="267">
        <f>IFERROR('Turistas lugar residencia isla '!AE21/'Turistas lugar residencia isla '!$G21,"-")</f>
        <v>0.12349646318282384</v>
      </c>
      <c r="AF21" s="36">
        <f>IFERROR(AE21/AE34-1,"-")</f>
        <v>-0.53724171923288766</v>
      </c>
      <c r="AG21" s="267">
        <f>IFERROR('Turistas lugar residencia isla '!AG21/'Turistas lugar residencia isla '!$I21,"-")</f>
        <v>7.7893538172628382E-2</v>
      </c>
      <c r="AH21" s="36">
        <f>IFERROR(AG21/AG34-1,"-")</f>
        <v>-0.54572176573615305</v>
      </c>
      <c r="AI21" s="267">
        <f>IFERROR('Turistas lugar residencia isla '!AI21/'Turistas lugar residencia isla '!$K21,"-")</f>
        <v>0.12652423290721163</v>
      </c>
      <c r="AJ21" s="36">
        <f>IFERROR(AI21/AI34-1,"-")</f>
        <v>-0.52419722068277075</v>
      </c>
      <c r="AK21" s="267">
        <f>IFERROR('Turistas lugar residencia isla '!AK21/'Turistas lugar residencia isla '!$M21,"-")</f>
        <v>0.30342670268733113</v>
      </c>
      <c r="AL21" s="36">
        <f>IFERROR(AK21/AK34-1,"-")</f>
        <v>0.71411617122964088</v>
      </c>
      <c r="AM21" s="266">
        <f>IFERROR('Turistas lugar residencia isla '!AM21/'Turistas lugar residencia isla '!$C21,"-")</f>
        <v>0.16717590571802707</v>
      </c>
      <c r="AN21" s="36">
        <f>IFERROR(AM21/AM34-1,"-")</f>
        <v>-0.26618925847682962</v>
      </c>
      <c r="AO21" s="267">
        <f>IFERROR('Turistas lugar residencia isla '!AO21/'Turistas lugar residencia isla '!$E21,"-")</f>
        <v>0.13638010522888858</v>
      </c>
      <c r="AP21" s="36">
        <f>IFERROR(AO21/AO34-1,"-")</f>
        <v>-0.35584866286477868</v>
      </c>
      <c r="AQ21" s="267">
        <f>IFERROR('Turistas lugar residencia isla '!AQ21/'Turistas lugar residencia isla '!$G21,"-")</f>
        <v>0.18695662335234178</v>
      </c>
      <c r="AR21" s="36">
        <f>IFERROR(AQ21/AQ34-1,"-")</f>
        <v>-0.34928870759777808</v>
      </c>
      <c r="AS21" s="267">
        <f>IFERROR('Turistas lugar residencia isla '!AS21/'Turistas lugar residencia isla '!$I21,"-")</f>
        <v>0.34547652106162158</v>
      </c>
      <c r="AT21" s="36">
        <f>IFERROR(AS21/AS34-1,"-")</f>
        <v>-0.28975051052548129</v>
      </c>
      <c r="AU21" s="267">
        <f>IFERROR('Turistas lugar residencia isla '!AU21/'Turistas lugar residencia isla '!$K21,"-")</f>
        <v>0.12305185709441029</v>
      </c>
      <c r="AV21" s="36">
        <f>IFERROR(AU21/AU34-1,"-")</f>
        <v>-0.65698903448619217</v>
      </c>
      <c r="AW21" s="267">
        <f>IFERROR('Turistas lugar residencia isla '!AW21/'Turistas lugar residencia isla '!$M21,"-")</f>
        <v>0.47326887530214701</v>
      </c>
      <c r="AX21" s="36">
        <f>IFERROR(AW21/AW34-1,"-")</f>
        <v>-0.31526709711018108</v>
      </c>
      <c r="AY21" s="266">
        <f>IFERROR('Turistas lugar residencia isla '!AY21/'Turistas lugar residencia isla '!$C21,"-")</f>
        <v>3.3735977594253605E-2</v>
      </c>
      <c r="AZ21" s="36">
        <f>IFERROR(AY21/AY34-1,"-")</f>
        <v>-0.30721100369867982</v>
      </c>
      <c r="BA21" s="267">
        <f>IFERROR('Turistas lugar residencia isla '!BA21/'Turistas lugar residencia isla '!$E21,"-")</f>
        <v>4.6641497148738199E-2</v>
      </c>
      <c r="BB21" s="36">
        <f>IFERROR(BA21/BA34-1,"-")</f>
        <v>-0.21529341254423329</v>
      </c>
      <c r="BC21" s="267">
        <f>IFERROR('Turistas lugar residencia isla '!BC21/'Turistas lugar residencia isla '!$G21,"-")</f>
        <v>2.572372316225733E-2</v>
      </c>
      <c r="BD21" s="36">
        <f>IFERROR(BC21/BC34-1,"-")</f>
        <v>-0.33984314440905139</v>
      </c>
      <c r="BE21" s="267">
        <f>IFERROR('Turistas lugar residencia isla '!BE21/'Turistas lugar residencia isla '!$I21,"-")</f>
        <v>1.1227537433448872E-2</v>
      </c>
      <c r="BF21" s="36">
        <f>IFERROR(BE21/BE34-1,"-")</f>
        <v>-0.34602401334518695</v>
      </c>
      <c r="BG21" s="267">
        <f>IFERROR('Turistas lugar residencia isla '!BG21/'Turistas lugar residencia isla '!$K21,"-")</f>
        <v>2.5427227554887129E-2</v>
      </c>
      <c r="BH21" s="36">
        <f>IFERROR(BG21/BG34-1,"-")</f>
        <v>-0.14290683734218923</v>
      </c>
      <c r="BI21" s="267">
        <f>IFERROR('Turistas lugar residencia isla '!BI21/'Turistas lugar residencia isla '!$M21,"-")</f>
        <v>1.8910848855395991E-2</v>
      </c>
      <c r="BJ21" s="36">
        <f>IFERROR(BI21/BI34-1,"-")</f>
        <v>-0.34582470996519055</v>
      </c>
      <c r="BK21" s="266">
        <f>IFERROR('Turistas lugar residencia isla '!BK21/'Turistas lugar residencia isla '!$C21,"-")</f>
        <v>4.5985502027886774E-2</v>
      </c>
      <c r="BL21" s="36">
        <f>IFERROR(BK21/BK34-1,"-")</f>
        <v>-0.52471272634568367</v>
      </c>
      <c r="BM21" s="267">
        <f>IFERROR('Turistas lugar residencia isla '!BM21/'Turistas lugar residencia isla '!$E21,"-")</f>
        <v>5.2393904705894709E-2</v>
      </c>
      <c r="BN21" s="36">
        <f>IFERROR(BM21/BM34-1,"-")</f>
        <v>-0.55573726455723427</v>
      </c>
      <c r="BO21" s="267">
        <f>IFERROR('Turistas lugar residencia isla '!BO21/'Turistas lugar residencia isla '!$G21,"-")</f>
        <v>2.0274375993269141E-2</v>
      </c>
      <c r="BP21" s="36">
        <f>IFERROR(BO21/BO34-1,"-")</f>
        <v>-0.59704311308992164</v>
      </c>
      <c r="BQ21" s="267">
        <f>IFERROR('Turistas lugar residencia isla '!BQ21/'Turistas lugar residencia isla '!$I21,"-")</f>
        <v>6.8194304322202359E-2</v>
      </c>
      <c r="BR21" s="36">
        <f>IFERROR(BQ21/BQ34-1,"-")</f>
        <v>-4.1701389382995835E-2</v>
      </c>
      <c r="BS21" s="267">
        <f>IFERROR('Turistas lugar residencia isla '!BS21/'Turistas lugar residencia isla '!$K21,"-")</f>
        <v>5.9774995945208714E-2</v>
      </c>
      <c r="BT21" s="36">
        <f>IFERROR(BS21/BS34-1,"-")</f>
        <v>-0.48080469329652209</v>
      </c>
      <c r="BU21" s="267">
        <f>IFERROR('Turistas lugar residencia isla '!BU21/'Turistas lugar residencia isla '!$M21,"-")</f>
        <v>1.9479596189392861E-2</v>
      </c>
      <c r="BV21" s="36">
        <f>IFERROR(BU21/BU34-1,"-")</f>
        <v>1.7052705391530365E-2</v>
      </c>
      <c r="BW21" s="266">
        <f>IFERROR('Turistas lugar residencia isla '!BW21/'Turistas lugar residencia isla '!$C21,"-")</f>
        <v>0.22958943252746591</v>
      </c>
      <c r="BX21" s="36">
        <f>IFERROR(BW21/BW34-1,"-")</f>
        <v>8.7383396953333836</v>
      </c>
      <c r="BY21" s="267">
        <f>IFERROR('Turistas lugar residencia isla '!BY21/'Turistas lugar residencia isla '!$E21,"-")</f>
        <v>0.27267882084834227</v>
      </c>
      <c r="BZ21" s="36">
        <f>IFERROR(BY21/BY34-1,"-")</f>
        <v>9.3476372224424527</v>
      </c>
      <c r="CA21" s="267">
        <f>IFERROR('Turistas lugar residencia isla '!CA21/'Turistas lugar residencia isla '!$G21,"-")</f>
        <v>0.11986616185223271</v>
      </c>
      <c r="CB21" s="36">
        <f>IFERROR(CA21/CA34-1,"-")</f>
        <v>6.2061230042972735</v>
      </c>
      <c r="CC21" s="267">
        <f>IFERROR('Turistas lugar residencia isla '!CC21/'Turistas lugar residencia isla '!$I21,"-")</f>
        <v>0.19185703868705736</v>
      </c>
      <c r="CD21" s="36">
        <f>IFERROR(CC21/CC34-1,"-")</f>
        <v>11.699082796504971</v>
      </c>
      <c r="CE21" s="267">
        <f>IFERROR('Turistas lugar residencia isla '!CE21/'Turistas lugar residencia isla '!$K21,"-")</f>
        <v>0.34706801728078324</v>
      </c>
      <c r="CF21" s="36">
        <f>IFERROR(CE21/CE34-1,"-")</f>
        <v>11.647418309558356</v>
      </c>
      <c r="CG21" s="267">
        <f>IFERROR('Turistas lugar residencia isla '!CG21/'Turistas lugar residencia isla '!$M21,"-")</f>
        <v>4.8770083890231762E-2</v>
      </c>
      <c r="CH21" s="36">
        <f>IFERROR(CG21/CG34-1,"-")</f>
        <v>7.9122027213323527</v>
      </c>
      <c r="CI21" s="266">
        <f>IFERROR('Turistas lugar residencia isla '!CI21/'Turistas lugar residencia isla '!$C21,"-")</f>
        <v>5.964059571127709E-2</v>
      </c>
      <c r="CJ21" s="36">
        <f>IFERROR(CI21/CI34-1,"-")</f>
        <v>3.039817481459484</v>
      </c>
      <c r="CK21" s="267">
        <f>IFERROR('Turistas lugar residencia isla '!CK21/'Turistas lugar residencia isla '!$E21,"-")</f>
        <v>5.2950504615578493E-2</v>
      </c>
      <c r="CL21" s="36">
        <f>IFERROR(CK21/CK34-1,"-")</f>
        <v>2.687989539914494</v>
      </c>
      <c r="CM21" s="267">
        <f>IFERROR('Turistas lugar residencia isla '!CM21/'Turistas lugar residencia isla '!$G21,"-")</f>
        <v>7.2329469321616657E-2</v>
      </c>
      <c r="CN21" s="36">
        <f>IFERROR(CM21/CM34-1,"-")</f>
        <v>2.9094883935685356</v>
      </c>
      <c r="CO21" s="267">
        <f>IFERROR('Turistas lugar residencia isla '!CO21/'Turistas lugar residencia isla '!$I21,"-")</f>
        <v>4.6698165036809139E-2</v>
      </c>
      <c r="CP21" s="36">
        <f>IFERROR(CO21/CO34-1,"-")</f>
        <v>8.379487475798415</v>
      </c>
      <c r="CQ21" s="267">
        <f>IFERROR('Turistas lugar residencia isla '!CQ21/'Turistas lugar residencia isla '!$K21,"-")</f>
        <v>5.5786555786555787E-2</v>
      </c>
      <c r="CR21" s="36">
        <f>IFERROR(CQ21/CQ34-1,"-")</f>
        <v>7.5774276300592085</v>
      </c>
      <c r="CS21" s="267">
        <f>IFERROR('Turistas lugar residencia isla '!CS21/'Turistas lugar residencia isla '!$M21,"-")</f>
        <v>1.5213991184416324E-2</v>
      </c>
      <c r="CT21" s="36">
        <f>IFERROR(CS21/CS34-1,"-")</f>
        <v>3.2629603298734544</v>
      </c>
      <c r="CU21" s="266">
        <f>IFERROR('Turistas lugar residencia isla '!CU21/'Turistas lugar residencia isla '!$C21,"-")</f>
        <v>4.0705933840990055E-2</v>
      </c>
      <c r="CV21" s="36">
        <f>IFERROR(CU21/CU34-1,"-")</f>
        <v>0.15080094469867333</v>
      </c>
      <c r="CW21" s="267">
        <f>IFERROR('Turistas lugar residencia isla '!CW21/'Turistas lugar residencia isla '!$E21,"-")</f>
        <v>3.811659192825112E-2</v>
      </c>
      <c r="CX21" s="36">
        <f>IFERROR(CW21/CW34-1,"-")</f>
        <v>8.5570568798678304E-2</v>
      </c>
      <c r="CY21" s="267">
        <f>IFERROR('Turistas lugar residencia isla '!CY21/'Turistas lugar residencia isla '!$G21,"-")</f>
        <v>1.8163192172260135E-2</v>
      </c>
      <c r="CZ21" s="36">
        <f>IFERROR(CY21/CY34-1,"-")</f>
        <v>0.24017915294069581</v>
      </c>
      <c r="DA21" s="267">
        <f>IFERROR('Turistas lugar residencia isla '!DA21/'Turistas lugar residencia isla '!$I21,"-")</f>
        <v>2.2634875288429841E-2</v>
      </c>
      <c r="DB21" s="36">
        <f>IFERROR(DA21/DA34-1,"-")</f>
        <v>8.3555628013898264E-3</v>
      </c>
      <c r="DC21" s="267">
        <f>IFERROR('Turistas lugar residencia isla '!DC21/'Turistas lugar residencia isla '!$K21,"-")</f>
        <v>0.10352988012562481</v>
      </c>
      <c r="DD21" s="36">
        <f>IFERROR(DC21/DC34-1,"-")</f>
        <v>0.40454468950615463</v>
      </c>
      <c r="DE21" s="267">
        <f>IFERROR('Turistas lugar residencia isla '!DE21/'Turistas lugar residencia isla '!$M21,"-")</f>
        <v>1.7417887103654203E-2</v>
      </c>
      <c r="DF21" s="36">
        <f>IFERROR(DE21/DE34-1,"-")</f>
        <v>19.916394141902462</v>
      </c>
      <c r="DG21" s="266">
        <f>IFERROR('Turistas lugar residencia isla '!DG21/'Turistas lugar residencia isla '!$C21,"-")</f>
        <v>0.14918021968097978</v>
      </c>
      <c r="DH21" s="36">
        <f>IFERROR(DG21/DG34-1,"-")</f>
        <v>1.7384245549809534</v>
      </c>
      <c r="DI21" s="267">
        <f>IFERROR('Turistas lugar residencia isla '!DI21/'Turistas lugar residencia isla '!$E21,"-")</f>
        <v>9.4291175265960245E-2</v>
      </c>
      <c r="DJ21" s="36">
        <f>IFERROR(DI21/DI34-1,"-")</f>
        <v>3.4666872646821929</v>
      </c>
      <c r="DK21" s="267">
        <f>IFERROR('Turistas lugar residencia isla '!DK21/'Turistas lugar residencia isla '!$G21,"-")</f>
        <v>0.30361316256894455</v>
      </c>
      <c r="DL21" s="36">
        <f>IFERROR(DK21/DK34-1,"-")</f>
        <v>1.7422931312978189</v>
      </c>
      <c r="DM21" s="267">
        <f>IFERROR('Turistas lugar residencia isla '!DM21/'Turistas lugar residencia isla '!$I21,"-")</f>
        <v>5.8525037208698345E-2</v>
      </c>
      <c r="DN21" s="36">
        <f>IFERROR(DM21/DM34-1,"-")</f>
        <v>0.52354730941392491</v>
      </c>
      <c r="DO21" s="267">
        <f>IFERROR('Turistas lugar residencia isla '!DO21/'Turistas lugar residencia isla '!$K21,"-")</f>
        <v>6.3343212279382485E-2</v>
      </c>
      <c r="DP21" s="36">
        <f>IFERROR(DO21/DO34-1,"-")</f>
        <v>8.1006543019099695</v>
      </c>
      <c r="DQ21" s="267">
        <f>IFERROR('Turistas lugar residencia isla '!DQ21/'Turistas lugar residencia isla '!$M21,"-")</f>
        <v>9.5976112611972138E-3</v>
      </c>
      <c r="DR21" s="36">
        <f>IFERROR(DQ21/DQ34-1,"-")</f>
        <v>1.6892506753874592</v>
      </c>
      <c r="DS21" s="266">
        <f>IFERROR('Turistas lugar residencia isla '!DS21/'Turistas lugar residencia isla '!$C21,"-")</f>
        <v>0.10739521620179066</v>
      </c>
      <c r="DT21" s="36">
        <f>IFERROR(DS21/DS34-1,"-")</f>
        <v>-0.34237909247315812</v>
      </c>
      <c r="DU21" s="267">
        <f>IFERROR('Turistas lugar residencia isla '!DU21/'Turistas lugar residencia isla '!$E21,"-")</f>
        <v>0.14298841642074753</v>
      </c>
      <c r="DV21" s="36">
        <f>IFERROR(DU21/DU34-1,"-")</f>
        <v>-0.335566087778845</v>
      </c>
      <c r="DW21" s="267">
        <f>IFERROR('Turistas lugar residencia isla '!DW21/'Turistas lugar residencia isla '!$G21,"-")</f>
        <v>0.1005305225764233</v>
      </c>
      <c r="DX21" s="36">
        <f>IFERROR(DW21/DW34-1,"-")</f>
        <v>-0.37058155737448417</v>
      </c>
      <c r="DY21" s="267">
        <f>IFERROR('Turistas lugar residencia isla '!DY21/'Turistas lugar residencia isla '!$I21,"-")</f>
        <v>0.12617994026630441</v>
      </c>
      <c r="DZ21" s="36">
        <f>IFERROR(DY21/DY34-1,"-")</f>
        <v>-0.11874507546024382</v>
      </c>
      <c r="EA21" s="267">
        <f>IFERROR('Turistas lugar residencia isla '!EA21/'Turistas lugar residencia isla '!$K21,"-")</f>
        <v>6.2790286194541509E-2</v>
      </c>
      <c r="EB21" s="36">
        <f>IFERROR(EA21/EA34-1,"-")</f>
        <v>-0.34449783417634094</v>
      </c>
      <c r="EC21" s="267">
        <f>IFERROR('Turistas lugar residencia isla '!EC21/'Turistas lugar residencia isla '!$M21,"-")</f>
        <v>8.0762121427555802E-2</v>
      </c>
      <c r="ED21" s="36">
        <f>IFERROR(EC21/EC34-1,"-")</f>
        <v>0.34167271288544288</v>
      </c>
    </row>
    <row r="22" spans="1:136" s="17" customFormat="1" outlineLevel="1" x14ac:dyDescent="0.25">
      <c r="A22" s="242"/>
      <c r="B22" s="34" t="s">
        <v>63</v>
      </c>
      <c r="C22" s="266">
        <f>IFERROR('Turistas lugar residencia isla '!C22/'Turistas lugar residencia isla '!$C22,"-")</f>
        <v>1</v>
      </c>
      <c r="D22" s="36">
        <f t="shared" ref="D22:D33" si="41">IFERROR(C22/C35-1,"-")</f>
        <v>0</v>
      </c>
      <c r="E22" s="267">
        <f>IFERROR('Turistas lugar residencia isla '!E22/'Turistas lugar residencia isla '!$E22,"-")</f>
        <v>1</v>
      </c>
      <c r="F22" s="36">
        <f t="shared" ref="F22:N33" si="42">IFERROR(E22/E35-1,"-")</f>
        <v>0</v>
      </c>
      <c r="G22" s="267">
        <f>IFERROR('Turistas lugar residencia isla '!G22/'Turistas lugar residencia isla '!$G22,"-")</f>
        <v>1</v>
      </c>
      <c r="H22" s="36">
        <f t="shared" ref="H22:H32" si="43">IFERROR(G22/G35-1,"-")</f>
        <v>0</v>
      </c>
      <c r="I22" s="267">
        <f>IFERROR('Turistas lugar residencia isla '!I22/'Turistas lugar residencia isla '!$I22,"-")</f>
        <v>1</v>
      </c>
      <c r="J22" s="36">
        <f t="shared" ref="J22:J32" si="44">IFERROR(I22/I35-1,"-")</f>
        <v>0</v>
      </c>
      <c r="K22" s="267">
        <f>IFERROR('Turistas lugar residencia isla '!K22/'Turistas lugar residencia isla '!$K22,"-")</f>
        <v>1</v>
      </c>
      <c r="L22" s="36">
        <f t="shared" ref="L22:L32" si="45">IFERROR(K22/K35-1,"-")</f>
        <v>0</v>
      </c>
      <c r="M22" s="267">
        <f>IFERROR('Turistas lugar residencia isla '!M22/'Turistas lugar residencia isla '!$M22,"-")</f>
        <v>1</v>
      </c>
      <c r="N22" s="36">
        <f t="shared" ref="N22:N32" si="46">IFERROR(M22/M35-1,"-")</f>
        <v>0</v>
      </c>
      <c r="O22" s="266">
        <f>IFERROR('Turistas lugar residencia isla '!O22/'Turistas lugar residencia isla '!$C22,"-")</f>
        <v>0.90282747253654383</v>
      </c>
      <c r="P22" s="36">
        <f t="shared" ref="P22:P33" si="47">IFERROR(O22/O35-1,"-")</f>
        <v>0.22755860163196218</v>
      </c>
      <c r="Q22" s="267">
        <f>IFERROR('Turistas lugar residencia isla '!Q22/'Turistas lugar residencia isla '!$E22,"-")</f>
        <v>0.90040369162022516</v>
      </c>
      <c r="R22" s="36">
        <f t="shared" ref="R22:R33" si="48">IFERROR(Q22/Q35-1,"-")</f>
        <v>0.14674845799639558</v>
      </c>
      <c r="S22" s="267">
        <f>IFERROR('Turistas lugar residencia isla '!S22/'Turistas lugar residencia isla '!$G22,"-")</f>
        <v>0.89274566876449835</v>
      </c>
      <c r="T22" s="36">
        <f t="shared" ref="T22:T33" si="49">IFERROR(S22/S35-1,"-")</f>
        <v>0.33102544683820079</v>
      </c>
      <c r="U22" s="267">
        <f>IFERROR('Turistas lugar residencia isla '!U22/'Turistas lugar residencia isla '!$I22,"-")</f>
        <v>0.94711365620666632</v>
      </c>
      <c r="V22" s="36">
        <f t="shared" ref="V22:V33" si="50">IFERROR(U22/U35-1,"-")</f>
        <v>0.12982007666480322</v>
      </c>
      <c r="W22" s="267">
        <f>IFERROR('Turistas lugar residencia isla '!W22/'Turistas lugar residencia isla '!$K22,"-")</f>
        <v>0.90842620263910767</v>
      </c>
      <c r="X22" s="36">
        <f t="shared" ref="X22:X33" si="51">IFERROR(W22/W35-1,"-")</f>
        <v>0.23351552475625126</v>
      </c>
      <c r="Y22" s="267">
        <f>IFERROR('Turistas lugar residencia isla '!Y22/'Turistas lugar residencia isla '!$M22,"-")</f>
        <v>0.81640969162995591</v>
      </c>
      <c r="Z22" s="36">
        <f t="shared" ref="Z22:Z33" si="52">IFERROR(Y22/Y35-1,"-")</f>
        <v>5.7141584274846391E-2</v>
      </c>
      <c r="AA22" s="266">
        <f>IFERROR('Turistas lugar residencia isla '!AA22/'Turistas lugar residencia isla '!$C22,"-")</f>
        <v>9.7172527463456199E-2</v>
      </c>
      <c r="AB22" s="36">
        <f t="shared" ref="AB22:AB33" si="53">IFERROR(AA22/AA35-1,"-")</f>
        <v>-0.63266542304592777</v>
      </c>
      <c r="AC22" s="267">
        <f>IFERROR('Turistas lugar residencia isla '!AC22/'Turistas lugar residencia isla '!$E22,"-")</f>
        <v>9.9596308379774789E-2</v>
      </c>
      <c r="AD22" s="36">
        <f t="shared" ref="AD22:AD33" si="54">IFERROR(AC22/AC35-1,"-")</f>
        <v>-0.5363736979813174</v>
      </c>
      <c r="AE22" s="267">
        <f>IFERROR('Turistas lugar residencia isla '!AE22/'Turistas lugar residencia isla '!$G22,"-")</f>
        <v>0.1072543312355017</v>
      </c>
      <c r="AF22" s="36">
        <f t="shared" ref="AF22:AF33" si="55">IFERROR(AE22/AE35-1,"-")</f>
        <v>-0.67427599606464295</v>
      </c>
      <c r="AG22" s="267">
        <f>IFERROR('Turistas lugar residencia isla '!AG22/'Turistas lugar residencia isla '!$I22,"-")</f>
        <v>5.2886343793333679E-2</v>
      </c>
      <c r="AH22" s="36">
        <f t="shared" ref="AH22:AH33" si="56">IFERROR(AG22/AG35-1,"-")</f>
        <v>-0.67296139429979018</v>
      </c>
      <c r="AI22" s="267">
        <f>IFERROR('Turistas lugar residencia isla '!AI22/'Turistas lugar residencia isla '!$K22,"-")</f>
        <v>9.1573797360892328E-2</v>
      </c>
      <c r="AJ22" s="36">
        <f t="shared" ref="AJ22:AJ33" si="57">IFERROR(AI22/AI35-1,"-")</f>
        <v>-0.65242254145832224</v>
      </c>
      <c r="AK22" s="267">
        <f>IFERROR('Turistas lugar residencia isla '!AK22/'Turistas lugar residencia isla '!$M22,"-")</f>
        <v>0.1836453744493392</v>
      </c>
      <c r="AL22" s="36">
        <f t="shared" ref="AL22:AL33" si="58">IFERROR(AK22/AK35-1,"-")</f>
        <v>-0.1935461481354227</v>
      </c>
      <c r="AM22" s="266">
        <f>IFERROR('Turistas lugar residencia isla '!AM22/'Turistas lugar residencia isla '!$C22,"-")</f>
        <v>0.1498972270095307</v>
      </c>
      <c r="AN22" s="36">
        <f t="shared" ref="AN22:AN33" si="59">IFERROR(AM22/AM35-1,"-")</f>
        <v>-0.23929305810342705</v>
      </c>
      <c r="AO22" s="267">
        <f>IFERROR('Turistas lugar residencia isla '!AO22/'Turistas lugar residencia isla '!$E22,"-")</f>
        <v>0.12742733339257528</v>
      </c>
      <c r="AP22" s="36">
        <f t="shared" ref="AP22:AP33" si="60">IFERROR(AO22/AO35-1,"-")</f>
        <v>-0.26194643368570103</v>
      </c>
      <c r="AQ22" s="267">
        <f>IFERROR('Turistas lugar residencia isla '!AQ22/'Turistas lugar residencia isla '!$G22,"-")</f>
        <v>0.1945854886204238</v>
      </c>
      <c r="AR22" s="36">
        <f t="shared" ref="AR22:AR33" si="61">IFERROR(AQ22/AQ35-1,"-")</f>
        <v>-0.19494428108991591</v>
      </c>
      <c r="AS22" s="267">
        <f>IFERROR('Turistas lugar residencia isla '!AS22/'Turistas lugar residencia isla '!$I22,"-")</f>
        <v>0.33413794874428637</v>
      </c>
      <c r="AT22" s="36">
        <f t="shared" ref="AT22:AT33" si="62">IFERROR(AS22/AS35-1,"-")</f>
        <v>-0.26619960917448926</v>
      </c>
      <c r="AU22" s="267">
        <f>IFERROR('Turistas lugar residencia isla '!AU22/'Turistas lugar residencia isla '!$K22,"-")</f>
        <v>0.13528739185694447</v>
      </c>
      <c r="AV22" s="36">
        <f t="shared" ref="AV22:AV33" si="63">IFERROR(AU22/AU35-1,"-")</f>
        <v>-0.49677317960212186</v>
      </c>
      <c r="AW22" s="267">
        <f>IFERROR('Turistas lugar residencia isla '!AW22/'Turistas lugar residencia isla '!$M22,"-")</f>
        <v>0.61431718061674012</v>
      </c>
      <c r="AX22" s="36">
        <f t="shared" ref="AX22:AX33" si="64">IFERROR(AW22/AW35-1,"-")</f>
        <v>4.1171956892596118E-3</v>
      </c>
      <c r="AY22" s="266">
        <f>IFERROR('Turistas lugar residencia isla '!AY22/'Turistas lugar residencia isla '!$C22,"-")</f>
        <v>2.7799612388525012E-2</v>
      </c>
      <c r="AZ22" s="36">
        <f t="shared" ref="AZ22:AZ33" si="65">IFERROR(AY22/AY35-1,"-")</f>
        <v>1.6718543398880179</v>
      </c>
      <c r="BA22" s="267">
        <f>IFERROR('Turistas lugar residencia isla '!BA22/'Turistas lugar residencia isla '!$E22,"-")</f>
        <v>3.9042565345994186E-2</v>
      </c>
      <c r="BB22" s="36">
        <f t="shared" ref="BB22:BB33" si="66">IFERROR(BA22/BA35-1,"-")</f>
        <v>1.6455942098013181</v>
      </c>
      <c r="BC22" s="267">
        <f>IFERROR('Turistas lugar residencia isla '!BC22/'Turistas lugar residencia isla '!$G22,"-")</f>
        <v>2.2439892538489492E-2</v>
      </c>
      <c r="BD22" s="36">
        <f t="shared" ref="BD22:BD33" si="67">IFERROR(BC22/BC35-1,"-")</f>
        <v>3.4081922231166022</v>
      </c>
      <c r="BE22" s="267">
        <f>IFERROR('Turistas lugar residencia isla '!BE22/'Turistas lugar residencia isla '!$I22,"-")</f>
        <v>1.1337373529864928E-2</v>
      </c>
      <c r="BF22" s="36">
        <f t="shared" ref="BF22:BF33" si="68">IFERROR(BE22/BE35-1,"-")</f>
        <v>1.9038305105525009</v>
      </c>
      <c r="BG22" s="267">
        <f>IFERROR('Turistas lugar residencia isla '!BG22/'Turistas lugar residencia isla '!$K22,"-")</f>
        <v>1.7145857562775726E-2</v>
      </c>
      <c r="BH22" s="36">
        <f t="shared" ref="BH22:BH33" si="69">IFERROR(BG22/BG35-1,"-")</f>
        <v>1.9577846749234702</v>
      </c>
      <c r="BI22" s="267">
        <f>IFERROR('Turistas lugar residencia isla '!BI22/'Turistas lugar residencia isla '!$M22,"-")</f>
        <v>1.6244493392070486E-2</v>
      </c>
      <c r="BJ22" s="36">
        <f t="shared" ref="BJ22:BJ33" si="70">IFERROR(BI22/BI35-1,"-")</f>
        <v>1.4389946507237257</v>
      </c>
      <c r="BK22" s="266">
        <f>IFERROR('Turistas lugar residencia isla '!BK22/'Turistas lugar residencia isla '!$C22,"-")</f>
        <v>6.7551342927925001E-2</v>
      </c>
      <c r="BL22" s="36">
        <f t="shared" ref="BL22:BL33" si="71">IFERROR(BK22/BK35-1,"-")</f>
        <v>-0.64079415491370961</v>
      </c>
      <c r="BM22" s="267">
        <f>IFERROR('Turistas lugar residencia isla '!BM22/'Turistas lugar residencia isla '!$E22,"-")</f>
        <v>7.0396371006986314E-2</v>
      </c>
      <c r="BN22" s="36">
        <f t="shared" ref="BN22:BN33" si="72">IFERROR(BM22/BM35-1,"-")</f>
        <v>-0.68921970875818628</v>
      </c>
      <c r="BO22" s="267">
        <f>IFERROR('Turistas lugar residencia isla '!BO22/'Turistas lugar residencia isla '!$G22,"-")</f>
        <v>3.0876504172454668E-2</v>
      </c>
      <c r="BP22" s="36">
        <f t="shared" ref="BP22:BP33" si="73">IFERROR(BO22/BO35-1,"-")</f>
        <v>-0.53672141971513554</v>
      </c>
      <c r="BQ22" s="267">
        <f>IFERROR('Turistas lugar residencia isla '!BQ22/'Turistas lugar residencia isla '!$I22,"-")</f>
        <v>0.10064968414565251</v>
      </c>
      <c r="BR22" s="36">
        <f t="shared" ref="BR22:BR33" si="74">IFERROR(BQ22/BQ35-1,"-")</f>
        <v>-0.15566984456790178</v>
      </c>
      <c r="BS22" s="267">
        <f>IFERROR('Turistas lugar residencia isla '!BS22/'Turistas lugar residencia isla '!$K22,"-")</f>
        <v>7.7745226493147052E-2</v>
      </c>
      <c r="BT22" s="36">
        <f t="shared" ref="BT22:BT33" si="75">IFERROR(BS22/BS35-1,"-")</f>
        <v>-0.7462568053337183</v>
      </c>
      <c r="BU22" s="267">
        <f>IFERROR('Turistas lugar residencia isla '!BU22/'Turistas lugar residencia isla '!$M22,"-")</f>
        <v>3.6068281938325994E-2</v>
      </c>
      <c r="BV22" s="36">
        <f t="shared" ref="BV22:BV33" si="76">IFERROR(BU22/BU35-1,"-")</f>
        <v>-0.12520543883429347</v>
      </c>
      <c r="BW22" s="266">
        <f>IFERROR('Turistas lugar residencia isla '!BW22/'Turistas lugar residencia isla '!$C22,"-")</f>
        <v>0.31056245855373044</v>
      </c>
      <c r="BX22" s="36">
        <f t="shared" ref="BX22:BX33" si="77">IFERROR(BW22/BW35-1,"-")</f>
        <v>16.137770180190497</v>
      </c>
      <c r="BY22" s="267">
        <f>IFERROR('Turistas lugar residencia isla '!BY22/'Turistas lugar residencia isla '!$E22,"-")</f>
        <v>0.34717056182532935</v>
      </c>
      <c r="BZ22" s="36">
        <f t="shared" ref="BZ22:BZ33" si="78">IFERROR(BY22/BY35-1,"-")</f>
        <v>15.036265935375461</v>
      </c>
      <c r="CA22" s="267">
        <f>IFERROR('Turistas lugar residencia isla '!CA22/'Turistas lugar residencia isla '!$G22,"-")</f>
        <v>0.16417768509430053</v>
      </c>
      <c r="CB22" s="36">
        <f t="shared" ref="CB22:CB33" si="79">IFERROR(CA22/CA35-1,"-")</f>
        <v>8.1824088759947635</v>
      </c>
      <c r="CC22" s="267">
        <f>IFERROR('Turistas lugar residencia isla '!CC22/'Turistas lugar residencia isla '!$I22,"-")</f>
        <v>0.2517076678136716</v>
      </c>
      <c r="CD22" s="36">
        <f t="shared" ref="CD22:CD33" si="80">IFERROR(CC22/CC35-1,"-")</f>
        <v>25.826293724034265</v>
      </c>
      <c r="CE22" s="267">
        <f>IFERROR('Turistas lugar residencia isla '!CE22/'Turistas lugar residencia isla '!$K22,"-")</f>
        <v>0.43453020644711726</v>
      </c>
      <c r="CF22" s="36">
        <f t="shared" ref="CF22:CF33" si="81">IFERROR(CE22/CE35-1,"-")</f>
        <v>19.363043493464712</v>
      </c>
      <c r="CG22" s="267">
        <f>IFERROR('Turistas lugar residencia isla '!CG22/'Turistas lugar residencia isla '!$M22,"-")</f>
        <v>2.9019823788546256E-2</v>
      </c>
      <c r="CH22" s="36">
        <f t="shared" ref="CH22:CH33" si="82">IFERROR(CG22/CG35-1,"-")</f>
        <v>181.99900881057269</v>
      </c>
      <c r="CI22" s="266">
        <f>IFERROR('Turistas lugar residencia isla '!CI22/'Turistas lugar residencia isla '!$C22,"-")</f>
        <v>4.4711066188374039E-2</v>
      </c>
      <c r="CJ22" s="36">
        <f t="shared" ref="CJ22:CJ33" si="83">IFERROR(CI22/CI35-1,"-")</f>
        <v>2.2499615322978452</v>
      </c>
      <c r="CK22" s="267">
        <f>IFERROR('Turistas lugar residencia isla '!CK22/'Turistas lugar residencia isla '!$E22,"-")</f>
        <v>3.6287814352633514E-2</v>
      </c>
      <c r="CL22" s="36">
        <f t="shared" ref="CL22:CL33" si="84">IFERROR(CK22/CK35-1,"-")</f>
        <v>1.2421186971301363</v>
      </c>
      <c r="CM22" s="267">
        <f>IFERROR('Turistas lugar residencia isla '!CM22/'Turistas lugar residencia isla '!$G22,"-")</f>
        <v>6.062880607001301E-2</v>
      </c>
      <c r="CN22" s="36">
        <f t="shared" ref="CN22:CN33" si="85">IFERROR(CM22/CM35-1,"-")</f>
        <v>3.4457399179080506</v>
      </c>
      <c r="CO22" s="267">
        <f>IFERROR('Turistas lugar residencia isla '!CO22/'Turistas lugar residencia isla '!$I22,"-")</f>
        <v>3.7125725437830617E-2</v>
      </c>
      <c r="CP22" s="36">
        <f t="shared" ref="CP22:CP33" si="86">IFERROR(CO22/CO35-1,"-")</f>
        <v>2.3308277963432218</v>
      </c>
      <c r="CQ22" s="267">
        <f>IFERROR('Turistas lugar residencia isla '!CQ22/'Turistas lugar residencia isla '!$K22,"-")</f>
        <v>4.2643818609193203E-2</v>
      </c>
      <c r="CR22" s="36">
        <f t="shared" ref="CR22:CR33" si="87">IFERROR(CQ22/CQ35-1,"-")</f>
        <v>7.1869253694391411</v>
      </c>
      <c r="CS22" s="267">
        <f>IFERROR('Turistas lugar residencia isla '!CS22/'Turistas lugar residencia isla '!$M22,"-")</f>
        <v>1.9438325991189428E-2</v>
      </c>
      <c r="CT22" s="36">
        <f t="shared" ref="CT22:CT33" si="88">IFERROR(CS22/CS35-1,"-")</f>
        <v>2.4049467694566817</v>
      </c>
      <c r="CU22" s="266">
        <f>IFERROR('Turistas lugar residencia isla '!CU22/'Turistas lugar residencia isla '!$C22,"-")</f>
        <v>3.4169611663931863E-2</v>
      </c>
      <c r="CV22" s="36">
        <f t="shared" ref="CV22:CV33" si="89">IFERROR(CU22/CU35-1,"-")</f>
        <v>2.3337088058857751</v>
      </c>
      <c r="CW22" s="267">
        <f>IFERROR('Turistas lugar residencia isla '!CW22/'Turistas lugar residencia isla '!$E22,"-")</f>
        <v>3.0031440552812087E-2</v>
      </c>
      <c r="CX22" s="36">
        <f t="shared" ref="CX22:CX33" si="90">IFERROR(CW22/CW35-1,"-")</f>
        <v>1.9100617825391031</v>
      </c>
      <c r="CY22" s="267">
        <f>IFERROR('Turistas lugar residencia isla '!CY22/'Turistas lugar residencia isla '!$G22,"-")</f>
        <v>1.9196348210616408E-2</v>
      </c>
      <c r="CZ22" s="36">
        <f t="shared" ref="CZ22:CZ33" si="91">IFERROR(CY22/CY35-1,"-")</f>
        <v>2.1817947159096693</v>
      </c>
      <c r="DA22" s="267">
        <f>IFERROR('Turistas lugar residencia isla '!DA22/'Turistas lugar residencia isla '!$I22,"-")</f>
        <v>1.8681629089415029E-2</v>
      </c>
      <c r="DB22" s="36">
        <f t="shared" ref="DB22:DB33" si="92">IFERROR(DA22/DA35-1,"-")</f>
        <v>0.65734229016709866</v>
      </c>
      <c r="DC22" s="267">
        <f>IFERROR('Turistas lugar residencia isla '!DC22/'Turistas lugar residencia isla '!$K22,"-")</f>
        <v>7.2656430187308926E-2</v>
      </c>
      <c r="DD22" s="36">
        <f t="shared" ref="DD22:DD33" si="93">IFERROR(DC22/DC35-1,"-")</f>
        <v>4.6896676876285408</v>
      </c>
      <c r="DE22" s="267">
        <f>IFERROR('Turistas lugar residencia isla '!DE22/'Turistas lugar residencia isla '!$M22,"-")</f>
        <v>5.2863436123348016E-3</v>
      </c>
      <c r="DF22" s="36">
        <f t="shared" ref="DF22:DF33" si="94">IFERROR(DE22/DE35-1,"-")</f>
        <v>32.335682819383258</v>
      </c>
      <c r="DG22" s="266">
        <f>IFERROR('Turistas lugar residencia isla '!DG22/'Turistas lugar residencia isla '!$C22,"-")</f>
        <v>0.12601867249031659</v>
      </c>
      <c r="DH22" s="36">
        <f t="shared" ref="DH22:DH33" si="95">IFERROR(DG22/DG35-1,"-")</f>
        <v>1.7988028073380535</v>
      </c>
      <c r="DI22" s="267">
        <f>IFERROR('Turistas lugar residencia isla '!DI22/'Turistas lugar residencia isla '!$E22,"-")</f>
        <v>7.4363466331526448E-2</v>
      </c>
      <c r="DJ22" s="36">
        <f t="shared" ref="DJ22:DJ33" si="96">IFERROR(DI22/DI35-1,"-")</f>
        <v>2.7384720055487075</v>
      </c>
      <c r="DK22" s="267">
        <f>IFERROR('Turistas lugar residencia isla '!DK22/'Turistas lugar residencia isla '!$G22,"-")</f>
        <v>0.27998410493460268</v>
      </c>
      <c r="DL22" s="36">
        <f t="shared" ref="DL22:DL33" si="97">IFERROR(DK22/DK35-1,"-")</f>
        <v>1.9950299682147214</v>
      </c>
      <c r="DM22" s="267">
        <f>IFERROR('Turistas lugar residencia isla '!DM22/'Turistas lugar residencia isla '!$I22,"-")</f>
        <v>5.3136716141954699E-2</v>
      </c>
      <c r="DN22" s="36">
        <f t="shared" ref="DN22:DN33" si="98">IFERROR(DM22/DM35-1,"-")</f>
        <v>7.3550957168245112E-2</v>
      </c>
      <c r="DO22" s="267">
        <f>IFERROR('Turistas lugar residencia isla '!DO22/'Turistas lugar residencia isla '!$K22,"-")</f>
        <v>4.8885813692149907E-2</v>
      </c>
      <c r="DP22" s="36">
        <f t="shared" ref="DP22:DP33" si="99">IFERROR(DO22/DO35-1,"-")</f>
        <v>17.183995011801883</v>
      </c>
      <c r="DQ22" s="267">
        <f>IFERROR('Turistas lugar residencia isla '!DQ22/'Turistas lugar residencia isla '!$M22,"-")</f>
        <v>1.7180616740088105E-2</v>
      </c>
      <c r="DR22" s="36">
        <f t="shared" ref="DR22:DR33" si="100">IFERROR(DQ22/DQ35-1,"-")</f>
        <v>0.28977344241661407</v>
      </c>
      <c r="DS22" s="266">
        <f>IFERROR('Turistas lugar residencia isla '!DS22/'Turistas lugar residencia isla '!$C22,"-")</f>
        <v>9.6982665713994831E-2</v>
      </c>
      <c r="DT22" s="36">
        <f t="shared" ref="DT22:DT33" si="101">IFERROR(DS22/DS35-1,"-")</f>
        <v>-0.5001070533435541</v>
      </c>
      <c r="DU22" s="267">
        <f>IFERROR('Turistas lugar residencia isla '!DU22/'Turistas lugar residencia isla '!$E22,"-")</f>
        <v>0.13268082549435298</v>
      </c>
      <c r="DV22" s="36">
        <f t="shared" ref="DV22:DV33" si="102">IFERROR(DU22/DU35-1,"-")</f>
        <v>-0.46043130965629786</v>
      </c>
      <c r="DW22" s="267">
        <f>IFERROR('Turistas lugar residencia isla '!DW22/'Turistas lugar residencia isla '!$G22,"-")</f>
        <v>9.5132645679293276E-2</v>
      </c>
      <c r="DX22" s="36">
        <f t="shared" ref="DX22:DX33" si="103">IFERROR(DW22/DW35-1,"-")</f>
        <v>-0.50724262433303569</v>
      </c>
      <c r="DY22" s="267">
        <f>IFERROR('Turistas lugar residencia isla '!DY22/'Turistas lugar residencia isla '!$I22,"-")</f>
        <v>0.10236377176313492</v>
      </c>
      <c r="DZ22" s="36">
        <f t="shared" ref="DZ22:DZ33" si="104">IFERROR(DY22/DY35-1,"-")</f>
        <v>-0.27850124474097537</v>
      </c>
      <c r="EA22" s="267">
        <f>IFERROR('Turistas lugar residencia isla '!EA22/'Turistas lugar residencia isla '!$K22,"-")</f>
        <v>5.5569459370598831E-2</v>
      </c>
      <c r="EB22" s="36">
        <f t="shared" ref="EB22:EB33" si="105">IFERROR(EA22/EA35-1,"-")</f>
        <v>-0.34184748767339512</v>
      </c>
      <c r="EC22" s="267">
        <f>IFERROR('Turistas lugar residencia isla '!EC22/'Turistas lugar residencia isla '!$M22,"-")</f>
        <v>7.2962555066079293E-2</v>
      </c>
      <c r="ED22" s="36">
        <f t="shared" ref="ED22:ED33" si="106">IFERROR(EC22/EC35-1,"-")</f>
        <v>-0.11177244740020065</v>
      </c>
    </row>
    <row r="23" spans="1:136" s="17" customFormat="1" outlineLevel="1" x14ac:dyDescent="0.25">
      <c r="A23" s="242"/>
      <c r="B23" s="34" t="s">
        <v>65</v>
      </c>
      <c r="C23" s="266">
        <f>IFERROR('Turistas lugar residencia isla '!C23/'Turistas lugar residencia isla '!$C23,"-")</f>
        <v>1</v>
      </c>
      <c r="D23" s="36">
        <f t="shared" si="41"/>
        <v>0</v>
      </c>
      <c r="E23" s="267">
        <f>IFERROR('Turistas lugar residencia isla '!E23/'Turistas lugar residencia isla '!$E23,"-")</f>
        <v>1</v>
      </c>
      <c r="F23" s="36">
        <f t="shared" si="42"/>
        <v>0</v>
      </c>
      <c r="G23" s="267">
        <f>IFERROR('Turistas lugar residencia isla '!G23/'Turistas lugar residencia isla '!$G23,"-")</f>
        <v>1</v>
      </c>
      <c r="H23" s="36">
        <f t="shared" si="43"/>
        <v>0</v>
      </c>
      <c r="I23" s="267">
        <f>IFERROR('Turistas lugar residencia isla '!I23/'Turistas lugar residencia isla '!$I23,"-")</f>
        <v>1</v>
      </c>
      <c r="J23" s="36">
        <f t="shared" si="44"/>
        <v>0</v>
      </c>
      <c r="K23" s="267">
        <f>IFERROR('Turistas lugar residencia isla '!K23/'Turistas lugar residencia isla '!$K23,"-")</f>
        <v>1</v>
      </c>
      <c r="L23" s="36">
        <f t="shared" si="45"/>
        <v>0</v>
      </c>
      <c r="M23" s="267">
        <f>IFERROR('Turistas lugar residencia isla '!M23/'Turistas lugar residencia isla '!$M23,"-")</f>
        <v>1</v>
      </c>
      <c r="N23" s="36">
        <f t="shared" si="46"/>
        <v>0</v>
      </c>
      <c r="O23" s="266">
        <f>IFERROR('Turistas lugar residencia isla '!O23/'Turistas lugar residencia isla '!$C23,"-")</f>
        <v>0.90627876517724537</v>
      </c>
      <c r="P23" s="36">
        <f t="shared" si="47"/>
        <v>0.2777713017921084</v>
      </c>
      <c r="Q23" s="267">
        <f>IFERROR('Turistas lugar residencia isla '!Q23/'Turistas lugar residencia isla '!$E23,"-")</f>
        <v>0.90117500668547701</v>
      </c>
      <c r="R23" s="36">
        <f t="shared" si="48"/>
        <v>0.22313217514641304</v>
      </c>
      <c r="S23" s="267">
        <f>IFERROR('Turistas lugar residencia isla '!S23/'Turistas lugar residencia isla '!$G23,"-")</f>
        <v>0.90000553355795476</v>
      </c>
      <c r="T23" s="36">
        <f t="shared" si="49"/>
        <v>0.29460466134459384</v>
      </c>
      <c r="U23" s="267">
        <f>IFERROR('Turistas lugar residencia isla '!U23/'Turistas lugar residencia isla '!$I23,"-")</f>
        <v>0.94776802791269166</v>
      </c>
      <c r="V23" s="36">
        <f t="shared" si="50"/>
        <v>0.13737583296308609</v>
      </c>
      <c r="W23" s="267">
        <f>IFERROR('Turistas lugar residencia isla '!W23/'Turistas lugar residencia isla '!$K23,"-")</f>
        <v>0.91046373770715527</v>
      </c>
      <c r="X23" s="36">
        <f t="shared" si="51"/>
        <v>0.41107345514102911</v>
      </c>
      <c r="Y23" s="267">
        <f>IFERROR('Turistas lugar residencia isla '!Y23/'Turistas lugar residencia isla '!$M23,"-")</f>
        <v>0.82017305315203959</v>
      </c>
      <c r="Z23" s="36">
        <f t="shared" si="52"/>
        <v>5.1079766578709052E-2</v>
      </c>
      <c r="AA23" s="266">
        <f>IFERROR('Turistas lugar residencia isla '!AA23/'Turistas lugar residencia isla '!$C23,"-")</f>
        <v>9.3721234822754657E-2</v>
      </c>
      <c r="AB23" s="36">
        <f t="shared" si="53"/>
        <v>-0.67764008042727442</v>
      </c>
      <c r="AC23" s="267">
        <f>IFERROR('Turistas lugar residencia isla '!AC23/'Turistas lugar residencia isla '!$E23,"-")</f>
        <v>9.8823174137118677E-2</v>
      </c>
      <c r="AD23" s="36">
        <f t="shared" si="54"/>
        <v>-0.62458449768503199</v>
      </c>
      <c r="AE23" s="267">
        <f>IFERROR('Turistas lugar residencia isla '!AE23/'Turistas lugar residencia isla '!$G23,"-")</f>
        <v>9.9994466442045196E-2</v>
      </c>
      <c r="AF23" s="36">
        <f t="shared" si="55"/>
        <v>-0.67193718067584518</v>
      </c>
      <c r="AG23" s="267">
        <f>IFERROR('Turistas lugar residencia isla '!AG23/'Turistas lugar residencia isla '!$I23,"-")</f>
        <v>5.2226176262620411E-2</v>
      </c>
      <c r="AH23" s="36">
        <f t="shared" si="56"/>
        <v>-0.6867175867924471</v>
      </c>
      <c r="AI23" s="267">
        <f>IFERROR('Turistas lugar residencia isla '!AI23/'Turistas lugar residencia isla '!$K23,"-")</f>
        <v>8.9536262292844782E-2</v>
      </c>
      <c r="AJ23" s="36">
        <f t="shared" si="57"/>
        <v>-0.74762327099520076</v>
      </c>
      <c r="AK23" s="267">
        <f>IFERROR('Turistas lugar residencia isla '!AK23/'Turistas lugar residencia isla '!$M23,"-")</f>
        <v>0.17982694684796044</v>
      </c>
      <c r="AL23" s="36">
        <f t="shared" si="58"/>
        <v>-0.18191403053674338</v>
      </c>
      <c r="AM23" s="266">
        <f>IFERROR('Turistas lugar residencia isla '!AM23/'Turistas lugar residencia isla '!$C23,"-")</f>
        <v>0.17758035106079192</v>
      </c>
      <c r="AN23" s="36">
        <f t="shared" si="59"/>
        <v>-0.34145076514233186</v>
      </c>
      <c r="AO23" s="267">
        <f>IFERROR('Turistas lugar residencia isla '!AO23/'Turistas lugar residencia isla '!$E23,"-")</f>
        <v>0.14345851093052744</v>
      </c>
      <c r="AP23" s="36">
        <f t="shared" si="60"/>
        <v>-0.36969735495393052</v>
      </c>
      <c r="AQ23" s="267">
        <f>IFERROR('Turistas lugar residencia isla '!AQ23/'Turistas lugar residencia isla '!$G23,"-")</f>
        <v>0.21912582081109663</v>
      </c>
      <c r="AR23" s="36">
        <f t="shared" si="61"/>
        <v>-0.27733370851437322</v>
      </c>
      <c r="AS23" s="267">
        <f>IFERROR('Turistas lugar residencia isla '!AS23/'Turistas lugar residencia isla '!$I23,"-")</f>
        <v>0.38611784070755428</v>
      </c>
      <c r="AT23" s="36">
        <f t="shared" si="62"/>
        <v>-0.28500481912658049</v>
      </c>
      <c r="AU23" s="267">
        <f>IFERROR('Turistas lugar residencia isla '!AU23/'Turistas lugar residencia isla '!$K23,"-")</f>
        <v>0.1391852818505156</v>
      </c>
      <c r="AV23" s="36">
        <f t="shared" si="63"/>
        <v>-0.59228930847810757</v>
      </c>
      <c r="AW23" s="267">
        <f>IFERROR('Turistas lugar residencia isla '!AW23/'Turistas lugar residencia isla '!$M23,"-")</f>
        <v>0.51762669962917185</v>
      </c>
      <c r="AX23" s="36">
        <f t="shared" si="64"/>
        <v>-0.20431446053433666</v>
      </c>
      <c r="AY23" s="266">
        <f>IFERROR('Turistas lugar residencia isla '!AY23/'Turistas lugar residencia isla '!$C23,"-")</f>
        <v>2.5472885555075195E-2</v>
      </c>
      <c r="AZ23" s="36">
        <f t="shared" si="65"/>
        <v>1.0777401359039307</v>
      </c>
      <c r="BA23" s="267">
        <f>IFERROR('Turistas lugar residencia isla '!BA23/'Turistas lugar residencia isla '!$E23,"-")</f>
        <v>3.6603668553153633E-2</v>
      </c>
      <c r="BB23" s="36">
        <f t="shared" si="66"/>
        <v>0.87437141612164515</v>
      </c>
      <c r="BC23" s="267">
        <f>IFERROR('Turistas lugar residencia isla '!BC23/'Turistas lugar residencia isla '!$G23,"-")</f>
        <v>2.2045080052138413E-2</v>
      </c>
      <c r="BD23" s="36">
        <f t="shared" si="67"/>
        <v>2.7106897553023996</v>
      </c>
      <c r="BE23" s="267">
        <f>IFERROR('Turistas lugar residencia isla '!BE23/'Turistas lugar residencia isla '!$I23,"-")</f>
        <v>7.4302472498811853E-3</v>
      </c>
      <c r="BF23" s="36">
        <f t="shared" si="68"/>
        <v>2.5303487971039247</v>
      </c>
      <c r="BG23" s="267">
        <f>IFERROR('Turistas lugar residencia isla '!BG23/'Turistas lugar residencia isla '!$K23,"-")</f>
        <v>1.4559504618612626E-2</v>
      </c>
      <c r="BH23" s="36">
        <f t="shared" si="69"/>
        <v>2.7417926869834446</v>
      </c>
      <c r="BI23" s="267">
        <f>IFERROR('Turistas lugar residencia isla '!BI23/'Turistas lugar residencia isla '!$M23,"-")</f>
        <v>1.3300370828182941E-2</v>
      </c>
      <c r="BJ23" s="36">
        <f t="shared" si="70"/>
        <v>13.72921066572488</v>
      </c>
      <c r="BK23" s="266">
        <f>IFERROR('Turistas lugar residencia isla '!BK23/'Turistas lugar residencia isla '!$C23,"-")</f>
        <v>5.3243794698193965E-2</v>
      </c>
      <c r="BL23" s="36">
        <f t="shared" si="71"/>
        <v>-0.55093398773200963</v>
      </c>
      <c r="BM23" s="267">
        <f>IFERROR('Turistas lugar residencia isla '!BM23/'Turistas lugar residencia isla '!$E23,"-")</f>
        <v>5.4655365936630777E-2</v>
      </c>
      <c r="BN23" s="36">
        <f t="shared" si="72"/>
        <v>-0.62824783268314222</v>
      </c>
      <c r="BO23" s="267">
        <f>IFERROR('Turistas lugar residencia isla '!BO23/'Turistas lugar residencia isla '!$G23,"-")</f>
        <v>2.860542042743661E-2</v>
      </c>
      <c r="BP23" s="36">
        <f t="shared" si="73"/>
        <v>-0.53686829944482306</v>
      </c>
      <c r="BQ23" s="267">
        <f>IFERROR('Turistas lugar residencia isla '!BQ23/'Turistas lugar residencia isla '!$I23,"-")</f>
        <v>7.5786203618912931E-2</v>
      </c>
      <c r="BR23" s="36">
        <f t="shared" si="74"/>
        <v>7.1559898670109812E-2</v>
      </c>
      <c r="BS23" s="267">
        <f>IFERROR('Turistas lugar residencia isla '!BS23/'Turistas lugar residencia isla '!$K23,"-")</f>
        <v>6.6413346639031756E-2</v>
      </c>
      <c r="BT23" s="36">
        <f t="shared" si="75"/>
        <v>-0.56432445725836378</v>
      </c>
      <c r="BU23" s="267">
        <f>IFERROR('Turistas lugar residencia isla '!BU23/'Turistas lugar residencia isla '!$M23,"-")</f>
        <v>3.8022249690976513E-2</v>
      </c>
      <c r="BV23" s="36">
        <f t="shared" si="76"/>
        <v>-0.21609446913710129</v>
      </c>
      <c r="BW23" s="266">
        <f>IFERROR('Turistas lugar residencia isla '!BW23/'Turistas lugar residencia isla '!$C23,"-")</f>
        <v>0.33699905718018708</v>
      </c>
      <c r="BX23" s="36">
        <f t="shared" si="77"/>
        <v>21.646828823262183</v>
      </c>
      <c r="BY23" s="267">
        <f>IFERROR('Turistas lugar residencia isla '!BY23/'Turistas lugar residencia isla '!$E23,"-")</f>
        <v>0.3792802970352866</v>
      </c>
      <c r="BZ23" s="36">
        <f t="shared" si="78"/>
        <v>24.322418910211514</v>
      </c>
      <c r="CA23" s="267">
        <f>IFERROR('Turistas lugar residencia isla '!CA23/'Turistas lugar residencia isla '!$G23,"-")</f>
        <v>0.18343437200265611</v>
      </c>
      <c r="CB23" s="36">
        <f t="shared" si="79"/>
        <v>6.345336973047929</v>
      </c>
      <c r="CC23" s="267">
        <f>IFERROR('Turistas lugar residencia isla '!CC23/'Turistas lugar residencia isla '!$I23,"-")</f>
        <v>0.26694409347506054</v>
      </c>
      <c r="CD23" s="36">
        <f t="shared" si="80"/>
        <v>48.06705227656186</v>
      </c>
      <c r="CE23" s="267">
        <f>IFERROR('Turistas lugar residencia isla '!CE23/'Turistas lugar residencia isla '!$K23,"-")</f>
        <v>0.46360123845346846</v>
      </c>
      <c r="CF23" s="36">
        <f t="shared" si="81"/>
        <v>40.126371792958452</v>
      </c>
      <c r="CG23" s="267">
        <f>IFERROR('Turistas lugar residencia isla '!CG23/'Turistas lugar residencia isla '!$M23,"-")</f>
        <v>0.1238566131025958</v>
      </c>
      <c r="CH23" s="36">
        <f t="shared" si="82"/>
        <v>35.928325568127796</v>
      </c>
      <c r="CI23" s="266">
        <f>IFERROR('Turistas lugar residencia isla '!CI23/'Turistas lugar residencia isla '!$C23,"-")</f>
        <v>4.5243386302471274E-2</v>
      </c>
      <c r="CJ23" s="36">
        <f t="shared" si="83"/>
        <v>5.8652779535306676</v>
      </c>
      <c r="CK23" s="267">
        <f>IFERROR('Turistas lugar residencia isla '!CK23/'Turistas lugar residencia isla '!$E23,"-")</f>
        <v>3.3216360226232901E-2</v>
      </c>
      <c r="CL23" s="36">
        <f t="shared" si="84"/>
        <v>5.0186288095498979</v>
      </c>
      <c r="CM23" s="267">
        <f>IFERROR('Turistas lugar residencia isla '!CM23/'Turistas lugar residencia isla '!$G23,"-")</f>
        <v>6.4801037849536405E-2</v>
      </c>
      <c r="CN23" s="36">
        <f t="shared" si="85"/>
        <v>5.9544415832616568</v>
      </c>
      <c r="CO23" s="267">
        <f>IFERROR('Turistas lugar residencia isla '!CO23/'Turistas lugar residencia isla '!$I23,"-")</f>
        <v>3.6363004091852232E-2</v>
      </c>
      <c r="CP23" s="36">
        <f t="shared" si="86"/>
        <v>7.8047420100098357</v>
      </c>
      <c r="CQ23" s="267">
        <f>IFERROR('Turistas lugar residencia isla '!CQ23/'Turistas lugar residencia isla '!$K23,"-")</f>
        <v>4.4186006840493675E-2</v>
      </c>
      <c r="CR23" s="36">
        <f t="shared" si="87"/>
        <v>9.295928740592899</v>
      </c>
      <c r="CS23" s="267">
        <f>IFERROR('Turistas lugar residencia isla '!CS23/'Turistas lugar residencia isla '!$M23,"-")</f>
        <v>2.3436341161928307E-2</v>
      </c>
      <c r="CT23" s="36">
        <f t="shared" si="88"/>
        <v>4.5054095965838865</v>
      </c>
      <c r="CU23" s="266">
        <f>IFERROR('Turistas lugar residencia isla '!CU23/'Turistas lugar residencia isla '!$C23,"-")</f>
        <v>3.4590001005036349E-2</v>
      </c>
      <c r="CV23" s="36">
        <f t="shared" si="89"/>
        <v>4.8948068706240866</v>
      </c>
      <c r="CW23" s="267">
        <f>IFERROR('Turistas lugar residencia isla '!CW23/'Turistas lugar residencia isla '!$E23,"-")</f>
        <v>2.870661944082125E-2</v>
      </c>
      <c r="CX23" s="36">
        <f t="shared" si="90"/>
        <v>3.470700110724759</v>
      </c>
      <c r="CY23" s="267">
        <f>IFERROR('Turistas lugar residencia isla '!CY23/'Turistas lugar residencia isla '!$G23,"-")</f>
        <v>2.1759179557807234E-2</v>
      </c>
      <c r="CZ23" s="36">
        <f t="shared" si="91"/>
        <v>6.1495298749803329</v>
      </c>
      <c r="DA23" s="267">
        <f>IFERROR('Turistas lugar residencia isla '!DA23/'Turistas lugar residencia isla '!$I23,"-")</f>
        <v>1.4628661512246578E-2</v>
      </c>
      <c r="DB23" s="36">
        <f t="shared" si="92"/>
        <v>3.0930994911265923</v>
      </c>
      <c r="DC23" s="267">
        <f>IFERROR('Turistas lugar residencia isla '!DC23/'Turistas lugar residencia isla '!$K23,"-")</f>
        <v>7.7121875079962127E-2</v>
      </c>
      <c r="DD23" s="36">
        <f t="shared" si="93"/>
        <v>5.5745457994996004</v>
      </c>
      <c r="DE23" s="267">
        <f>IFERROR('Turistas lugar residencia isla '!DE23/'Turistas lugar residencia isla '!$M23,"-")</f>
        <v>4.1038318912237333E-3</v>
      </c>
      <c r="DF23" s="36" t="str">
        <f t="shared" si="94"/>
        <v>-</v>
      </c>
      <c r="DG23" s="266">
        <f>IFERROR('Turistas lugar residencia isla '!DG23/'Turistas lugar residencia isla '!$C23,"-")</f>
        <v>0.10302499988035281</v>
      </c>
      <c r="DH23" s="36">
        <f t="shared" si="95"/>
        <v>1.7235123532074681</v>
      </c>
      <c r="DI23" s="267">
        <f>IFERROR('Turistas lugar residencia isla '!DI23/'Turistas lugar residencia isla '!$E23,"-")</f>
        <v>6.4608085515891422E-2</v>
      </c>
      <c r="DJ23" s="36">
        <f t="shared" si="96"/>
        <v>2.0900784656924798</v>
      </c>
      <c r="DK23" s="267">
        <f>IFERROR('Turistas lugar residencia isla '!DK23/'Turistas lugar residencia isla '!$G23,"-")</f>
        <v>0.24310149774968642</v>
      </c>
      <c r="DL23" s="36">
        <f t="shared" si="97"/>
        <v>2.5414713179617241</v>
      </c>
      <c r="DM23" s="267">
        <f>IFERROR('Turistas lugar residencia isla '!DM23/'Turistas lugar residencia isla '!$I23,"-")</f>
        <v>3.4705398231114307E-2</v>
      </c>
      <c r="DN23" s="36">
        <f t="shared" si="98"/>
        <v>-0.11183807087812958</v>
      </c>
      <c r="DO23" s="267">
        <f>IFERROR('Turistas lugar residencia isla '!DO23/'Turistas lugar residencia isla '!$K23,"-")</f>
        <v>3.5196131112305212E-2</v>
      </c>
      <c r="DP23" s="36">
        <f t="shared" si="99"/>
        <v>3.9603837686987573</v>
      </c>
      <c r="DQ23" s="267">
        <f>IFERROR('Turistas lugar residencia isla '!DQ23/'Turistas lugar residencia isla '!$M23,"-")</f>
        <v>9.2954264524103825E-3</v>
      </c>
      <c r="DR23" s="36">
        <f t="shared" si="100"/>
        <v>-0.15225710754017308</v>
      </c>
      <c r="DS23" s="266">
        <f>IFERROR('Turistas lugar residencia isla '!DS23/'Turistas lugar residencia isla '!$C23,"-")</f>
        <v>8.2992072975210704E-2</v>
      </c>
      <c r="DT23" s="36">
        <f t="shared" si="101"/>
        <v>-0.54759068759863272</v>
      </c>
      <c r="DU23" s="267">
        <f>IFERROR('Turistas lugar residencia isla '!DU23/'Turistas lugar residencia isla '!$E23,"-")</f>
        <v>0.10944171264637556</v>
      </c>
      <c r="DV23" s="36">
        <f t="shared" si="102"/>
        <v>-0.53704540242741738</v>
      </c>
      <c r="DW23" s="267">
        <f>IFERROR('Turistas lugar residencia isla '!DW23/'Turistas lugar residencia isla '!$G23,"-")</f>
        <v>9.1786355475763012E-2</v>
      </c>
      <c r="DX23" s="36">
        <f t="shared" si="103"/>
        <v>-0.49556936133769014</v>
      </c>
      <c r="DY23" s="267">
        <f>IFERROR('Turistas lugar residencia isla '!DY23/'Turistas lugar residencia isla '!$I23,"-")</f>
        <v>7.9002886320694576E-2</v>
      </c>
      <c r="DZ23" s="36">
        <f t="shared" si="104"/>
        <v>-0.26858430760009899</v>
      </c>
      <c r="EA23" s="267">
        <f>IFERROR('Turistas lugar residencia isla '!EA23/'Turistas lugar residencia isla '!$K23,"-")</f>
        <v>4.5081582695768618E-2</v>
      </c>
      <c r="EB23" s="36">
        <f t="shared" si="105"/>
        <v>-0.42451005172297118</v>
      </c>
      <c r="EC23" s="267">
        <f>IFERROR('Turistas lugar residencia isla '!EC23/'Turistas lugar residencia isla '!$M23,"-")</f>
        <v>7.3522867737948083E-2</v>
      </c>
      <c r="ED23" s="36">
        <f t="shared" si="106"/>
        <v>0.46140838642198356</v>
      </c>
    </row>
    <row r="24" spans="1:136" s="17" customFormat="1" outlineLevel="1" x14ac:dyDescent="0.25">
      <c r="A24" s="242"/>
      <c r="B24" s="34" t="s">
        <v>67</v>
      </c>
      <c r="C24" s="266">
        <f>IFERROR('Turistas lugar residencia isla '!C24/'Turistas lugar residencia isla '!$C24,"-")</f>
        <v>1</v>
      </c>
      <c r="D24" s="36">
        <f t="shared" si="41"/>
        <v>0</v>
      </c>
      <c r="E24" s="267">
        <f>IFERROR('Turistas lugar residencia isla '!E24/'Turistas lugar residencia isla '!$E24,"-")</f>
        <v>1</v>
      </c>
      <c r="F24" s="36">
        <f t="shared" si="42"/>
        <v>0</v>
      </c>
      <c r="G24" s="267">
        <f>IFERROR('Turistas lugar residencia isla '!G24/'Turistas lugar residencia isla '!$G24,"-")</f>
        <v>1</v>
      </c>
      <c r="H24" s="36">
        <f t="shared" si="43"/>
        <v>0</v>
      </c>
      <c r="I24" s="267">
        <f>IFERROR('Turistas lugar residencia isla '!I24/'Turistas lugar residencia isla '!$I24,"-")</f>
        <v>1</v>
      </c>
      <c r="J24" s="36">
        <f t="shared" si="44"/>
        <v>0</v>
      </c>
      <c r="K24" s="267">
        <f>IFERROR('Turistas lugar residencia isla '!K24/'Turistas lugar residencia isla '!$K24,"-")</f>
        <v>1</v>
      </c>
      <c r="L24" s="36">
        <f t="shared" si="45"/>
        <v>0</v>
      </c>
      <c r="M24" s="267">
        <f>IFERROR('Turistas lugar residencia isla '!M24/'Turistas lugar residencia isla '!$M24,"-")</f>
        <v>1</v>
      </c>
      <c r="N24" s="36">
        <f t="shared" si="46"/>
        <v>0</v>
      </c>
      <c r="O24" s="266">
        <f>IFERROR('Turistas lugar residencia isla '!O24/'Turistas lugar residencia isla '!$C24,"-")</f>
        <v>0.87808568224787098</v>
      </c>
      <c r="P24" s="36">
        <f t="shared" si="47"/>
        <v>0.26795938767137817</v>
      </c>
      <c r="Q24" s="267">
        <f>IFERROR('Turistas lugar residencia isla '!Q24/'Turistas lugar residencia isla '!$E24,"-")</f>
        <v>0.87187978901088814</v>
      </c>
      <c r="R24" s="36">
        <f t="shared" si="48"/>
        <v>0.23553109772021563</v>
      </c>
      <c r="S24" s="267">
        <f>IFERROR('Turistas lugar residencia isla '!S24/'Turistas lugar residencia isla '!$G24,"-")</f>
        <v>0.86528997502875904</v>
      </c>
      <c r="T24" s="36">
        <f t="shared" si="49"/>
        <v>0.24308728023372894</v>
      </c>
      <c r="U24" s="267">
        <f>IFERROR('Turistas lugar residencia isla '!U24/'Turistas lugar residencia isla '!$I24,"-")</f>
        <v>0.93083973247460983</v>
      </c>
      <c r="V24" s="36">
        <f t="shared" si="50"/>
        <v>9.6325050958394831E-2</v>
      </c>
      <c r="W24" s="267">
        <f>IFERROR('Turistas lugar residencia isla '!W24/'Turistas lugar residencia isla '!$K24,"-")</f>
        <v>0.8921947160391096</v>
      </c>
      <c r="X24" s="36">
        <f t="shared" si="51"/>
        <v>0.33977151707341635</v>
      </c>
      <c r="Y24" s="267">
        <f>IFERROR('Turistas lugar residencia isla '!Y24/'Turistas lugar residencia isla '!$M24,"-")</f>
        <v>0.73567631423508562</v>
      </c>
      <c r="Z24" s="36">
        <f t="shared" si="52"/>
        <v>-6.846258729646848E-2</v>
      </c>
      <c r="AA24" s="266">
        <f>IFERROR('Turistas lugar residencia isla '!AA24/'Turistas lugar residencia isla '!$C24,"-")</f>
        <v>0.12191431775212901</v>
      </c>
      <c r="AB24" s="36">
        <f t="shared" si="53"/>
        <v>-0.6034990154273725</v>
      </c>
      <c r="AC24" s="267">
        <f>IFERROR('Turistas lugar residencia isla '!AC24/'Turistas lugar residencia isla '!$E24,"-")</f>
        <v>0.12812021098911192</v>
      </c>
      <c r="AD24" s="36">
        <f t="shared" si="54"/>
        <v>-0.56471966645856098</v>
      </c>
      <c r="AE24" s="267">
        <f>IFERROR('Turistas lugar residencia isla '!AE24/'Turistas lugar residencia isla '!$G24,"-")</f>
        <v>0.13470721921382678</v>
      </c>
      <c r="AF24" s="36">
        <f t="shared" si="55"/>
        <v>-0.55679332042861551</v>
      </c>
      <c r="AG24" s="267">
        <f>IFERROR('Turistas lugar residencia isla '!AG24/'Turistas lugar residencia isla '!$I24,"-")</f>
        <v>6.9165772163047368E-2</v>
      </c>
      <c r="AH24" s="36">
        <f t="shared" si="56"/>
        <v>-0.54178310567979682</v>
      </c>
      <c r="AI24" s="267">
        <f>IFERROR('Turistas lugar residencia isla '!AI24/'Turistas lugar residencia isla '!$K24,"-")</f>
        <v>0.10780528396089037</v>
      </c>
      <c r="AJ24" s="36">
        <f t="shared" si="57"/>
        <v>-0.6773403702630143</v>
      </c>
      <c r="AK24" s="267">
        <f>IFERROR('Turistas lugar residencia isla '!AK24/'Turistas lugar residencia isla '!$M24,"-")</f>
        <v>0.26432368576491433</v>
      </c>
      <c r="AL24" s="36">
        <f t="shared" si="58"/>
        <v>0.25792207886042706</v>
      </c>
      <c r="AM24" s="266">
        <f>IFERROR('Turistas lugar residencia isla '!AM24/'Turistas lugar residencia isla '!$C24,"-")</f>
        <v>0.17207319148539363</v>
      </c>
      <c r="AN24" s="36">
        <f t="shared" si="59"/>
        <v>-0.17741316083618786</v>
      </c>
      <c r="AO24" s="267">
        <f>IFERROR('Turistas lugar residencia isla '!AO24/'Turistas lugar residencia isla '!$E24,"-")</f>
        <v>0.12011150204426792</v>
      </c>
      <c r="AP24" s="36">
        <f t="shared" si="60"/>
        <v>-0.32590627249660764</v>
      </c>
      <c r="AQ24" s="267">
        <f>IFERROR('Turistas lugar residencia isla '!AQ24/'Turistas lugar residencia isla '!$G24,"-")</f>
        <v>0.211408209646194</v>
      </c>
      <c r="AR24" s="36">
        <f t="shared" si="61"/>
        <v>-0.31724410375402068</v>
      </c>
      <c r="AS24" s="267">
        <f>IFERROR('Turistas lugar residencia isla '!AS24/'Turistas lugar residencia isla '!$I24,"-")</f>
        <v>0.35378306222992872</v>
      </c>
      <c r="AT24" s="36">
        <f t="shared" si="62"/>
        <v>-0.20663987138168372</v>
      </c>
      <c r="AU24" s="267">
        <f>IFERROR('Turistas lugar residencia isla '!AU24/'Turistas lugar residencia isla '!$K24,"-")</f>
        <v>9.7087580611608076E-2</v>
      </c>
      <c r="AV24" s="36">
        <f t="shared" si="63"/>
        <v>-0.64617573077697954</v>
      </c>
      <c r="AW24" s="267">
        <f>IFERROR('Turistas lugar residencia isla '!AW24/'Turistas lugar residencia isla '!$M24,"-")</f>
        <v>0.40556704075605432</v>
      </c>
      <c r="AX24" s="36">
        <f t="shared" si="64"/>
        <v>-0.40209982112109532</v>
      </c>
      <c r="AY24" s="266">
        <f>IFERROR('Turistas lugar residencia isla '!AY24/'Turistas lugar residencia isla '!$C24,"-")</f>
        <v>2.3344997284110061E-2</v>
      </c>
      <c r="AZ24" s="36">
        <f t="shared" si="65"/>
        <v>-6.8030666540716878E-2</v>
      </c>
      <c r="BA24" s="267">
        <f>IFERROR('Turistas lugar residencia isla '!BA24/'Turistas lugar residencia isla '!$E24,"-")</f>
        <v>3.2046315056411083E-2</v>
      </c>
      <c r="BB24" s="36">
        <f t="shared" si="66"/>
        <v>-0.1449122146344618</v>
      </c>
      <c r="BC24" s="267">
        <f>IFERROR('Turistas lugar residencia isla '!BC24/'Turistas lugar residencia isla '!$G24,"-")</f>
        <v>2.3798434387362868E-2</v>
      </c>
      <c r="BD24" s="36">
        <f t="shared" si="67"/>
        <v>0.89893339667348537</v>
      </c>
      <c r="BE24" s="267">
        <f>IFERROR('Turistas lugar residencia isla '!BE24/'Turistas lugar residencia isla '!$I24,"-")</f>
        <v>6.3633611317535027E-3</v>
      </c>
      <c r="BF24" s="36">
        <f t="shared" si="68"/>
        <v>0.55220149552574616</v>
      </c>
      <c r="BG24" s="267">
        <f>IFERROR('Turistas lugar residencia isla '!BG24/'Turistas lugar residencia isla '!$K24,"-")</f>
        <v>1.349698356563345E-2</v>
      </c>
      <c r="BH24" s="36">
        <f t="shared" si="69"/>
        <v>-5.830951455751765E-2</v>
      </c>
      <c r="BI24" s="267">
        <f>IFERROR('Turistas lugar residencia isla '!BI24/'Turistas lugar residencia isla '!$M24,"-")</f>
        <v>1.3917601890135854E-2</v>
      </c>
      <c r="BJ24" s="36">
        <f t="shared" si="70"/>
        <v>14.470408615306726</v>
      </c>
      <c r="BK24" s="266">
        <f>IFERROR('Turistas lugar residencia isla '!BK24/'Turistas lugar residencia isla '!$C24,"-")</f>
        <v>4.990321485214913E-2</v>
      </c>
      <c r="BL24" s="36">
        <f t="shared" si="71"/>
        <v>-0.51424132649682197</v>
      </c>
      <c r="BM24" s="267">
        <f>IFERROR('Turistas lugar residencia isla '!BM24/'Turistas lugar residencia isla '!$E24,"-")</f>
        <v>4.6297837495527863E-2</v>
      </c>
      <c r="BN24" s="36">
        <f t="shared" si="72"/>
        <v>-0.56304355561647657</v>
      </c>
      <c r="BO24" s="267">
        <f>IFERROR('Turistas lugar residencia isla '!BO24/'Turistas lugar residencia isla '!$G24,"-")</f>
        <v>2.9640021323756347E-2</v>
      </c>
      <c r="BP24" s="36">
        <f t="shared" si="73"/>
        <v>-0.48688106178708124</v>
      </c>
      <c r="BQ24" s="267">
        <f>IFERROR('Turistas lugar residencia isla '!BQ24/'Turistas lugar residencia isla '!$I24,"-")</f>
        <v>6.7327223185533816E-2</v>
      </c>
      <c r="BR24" s="36">
        <f t="shared" si="74"/>
        <v>-0.23789636497846411</v>
      </c>
      <c r="BS24" s="267">
        <f>IFERROR('Turistas lugar residencia isla '!BS24/'Turistas lugar residencia isla '!$K24,"-")</f>
        <v>7.729561056792178E-2</v>
      </c>
      <c r="BT24" s="36">
        <f t="shared" si="75"/>
        <v>-0.55845578999215228</v>
      </c>
      <c r="BU24" s="267">
        <f>IFERROR('Turistas lugar residencia isla '!BU24/'Turistas lugar residencia isla '!$M24,"-")</f>
        <v>2.5657117542823391E-2</v>
      </c>
      <c r="BV24" s="36">
        <f t="shared" si="76"/>
        <v>-0.18181134589873438</v>
      </c>
      <c r="BW24" s="266">
        <f>IFERROR('Turistas lugar residencia isla '!BW24/'Turistas lugar residencia isla '!$C24,"-")</f>
        <v>0.33471264796549149</v>
      </c>
      <c r="BX24" s="36">
        <f t="shared" si="77"/>
        <v>23.877097193141509</v>
      </c>
      <c r="BY24" s="267">
        <f>IFERROR('Turistas lugar residencia isla '!BY24/'Turistas lugar residencia isla '!$E24,"-")</f>
        <v>0.39064362393123148</v>
      </c>
      <c r="BZ24" s="36">
        <f t="shared" si="78"/>
        <v>22.769395476194191</v>
      </c>
      <c r="CA24" s="267">
        <f>IFERROR('Turistas lugar residencia isla '!CA24/'Turistas lugar residencia isla '!$G24,"-")</f>
        <v>0.19505344967874078</v>
      </c>
      <c r="CB24" s="36">
        <f t="shared" si="79"/>
        <v>17.739473334576669</v>
      </c>
      <c r="CC24" s="267">
        <f>IFERROR('Turistas lugar residencia isla '!CC24/'Turistas lugar residencia isla '!$I24,"-")</f>
        <v>0.27937687501720199</v>
      </c>
      <c r="CD24" s="36">
        <f t="shared" si="80"/>
        <v>45.407412686906511</v>
      </c>
      <c r="CE24" s="267">
        <f>IFERROR('Turistas lugar residencia isla '!CE24/'Turistas lugar residencia isla '!$K24,"-")</f>
        <v>0.4736675681298107</v>
      </c>
      <c r="CF24" s="36">
        <f t="shared" si="81"/>
        <v>37.495466425260474</v>
      </c>
      <c r="CG24" s="267">
        <f>IFERROR('Turistas lugar residencia isla '!CG24/'Turistas lugar residencia isla '!$M24,"-")</f>
        <v>0.16966922622563496</v>
      </c>
      <c r="CH24" s="36">
        <f t="shared" si="82"/>
        <v>36.719892836047585</v>
      </c>
      <c r="CI24" s="266">
        <f>IFERROR('Turistas lugar residencia isla '!CI24/'Turistas lugar residencia isla '!$C24,"-")</f>
        <v>4.4547588686045456E-2</v>
      </c>
      <c r="CJ24" s="36">
        <f t="shared" si="83"/>
        <v>2.9083566150808253</v>
      </c>
      <c r="CK24" s="267">
        <f>IFERROR('Turistas lugar residencia isla '!CK24/'Turistas lugar residencia isla '!$E24,"-")</f>
        <v>3.6704988319835617E-2</v>
      </c>
      <c r="CL24" s="36">
        <f t="shared" si="84"/>
        <v>3.7843647332053205</v>
      </c>
      <c r="CM24" s="267">
        <f>IFERROR('Turistas lugar residencia isla '!CM24/'Turistas lugar residencia isla '!$G24,"-")</f>
        <v>6.389831935130888E-2</v>
      </c>
      <c r="CN24" s="36">
        <f t="shared" si="85"/>
        <v>2.2999819788308371</v>
      </c>
      <c r="CO24" s="267">
        <f>IFERROR('Turistas lugar residencia isla '!CO24/'Turistas lugar residencia isla '!$I24,"-")</f>
        <v>3.0143395810970742E-2</v>
      </c>
      <c r="CP24" s="36">
        <f t="shared" si="86"/>
        <v>3.2731025391510151</v>
      </c>
      <c r="CQ24" s="267">
        <f>IFERROR('Turistas lugar residencia isla '!CQ24/'Turistas lugar residencia isla '!$K24,"-")</f>
        <v>3.7391304347826088E-2</v>
      </c>
      <c r="CR24" s="36">
        <f t="shared" si="87"/>
        <v>5.1451916264090176</v>
      </c>
      <c r="CS24" s="267">
        <f>IFERROR('Turistas lugar residencia isla '!CS24/'Turistas lugar residencia isla '!$M24,"-")</f>
        <v>3.1969875959834616E-2</v>
      </c>
      <c r="CT24" s="36">
        <f t="shared" si="88"/>
        <v>4.1824501009056911</v>
      </c>
      <c r="CU24" s="266">
        <f>IFERROR('Turistas lugar residencia isla '!CU24/'Turistas lugar residencia isla '!$C24,"-")</f>
        <v>3.1445265298541969E-2</v>
      </c>
      <c r="CV24" s="36">
        <f t="shared" si="89"/>
        <v>6.4666329536044103</v>
      </c>
      <c r="CW24" s="267">
        <f>IFERROR('Turistas lugar residencia isla '!CW24/'Turistas lugar residencia isla '!$E24,"-")</f>
        <v>2.627223870773952E-2</v>
      </c>
      <c r="CX24" s="36">
        <f t="shared" si="90"/>
        <v>5.1510592794025252</v>
      </c>
      <c r="CY24" s="267">
        <f>IFERROR('Turistas lugar residencia isla '!CY24/'Turistas lugar residencia isla '!$G24,"-")</f>
        <v>1.6239723913470443E-2</v>
      </c>
      <c r="CZ24" s="36">
        <f t="shared" si="91"/>
        <v>5.2408303721589649</v>
      </c>
      <c r="DA24" s="267">
        <f>IFERROR('Turistas lugar residencia isla '!DA24/'Turistas lugar residencia isla '!$I24,"-")</f>
        <v>1.2484518206589051E-2</v>
      </c>
      <c r="DB24" s="36">
        <f t="shared" si="92"/>
        <v>2.5582191048590017</v>
      </c>
      <c r="DC24" s="267">
        <f>IFERROR('Turistas lugar residencia isla '!DC24/'Turistas lugar residencia isla '!$K24,"-")</f>
        <v>7.7174953193259829E-2</v>
      </c>
      <c r="DD24" s="36">
        <f t="shared" si="93"/>
        <v>9.4407358932857068</v>
      </c>
      <c r="DE24" s="267">
        <f>IFERROR('Turistas lugar residencia isla '!DE24/'Turistas lugar residencia isla '!$M24,"-")</f>
        <v>4.3192557590076789E-3</v>
      </c>
      <c r="DF24" s="36">
        <f t="shared" si="94"/>
        <v>32.608129060838749</v>
      </c>
      <c r="DG24" s="266">
        <f>IFERROR('Turistas lugar residencia isla '!DG24/'Turistas lugar residencia isla '!$C24,"-")</f>
        <v>0.10260702121657882</v>
      </c>
      <c r="DH24" s="36">
        <f t="shared" si="95"/>
        <v>5.3614883139648262</v>
      </c>
      <c r="DI24" s="267">
        <f>IFERROR('Turistas lugar residencia isla '!DI24/'Turistas lugar residencia isla '!$E24,"-")</f>
        <v>6.741970724017135E-2</v>
      </c>
      <c r="DJ24" s="36">
        <f t="shared" si="96"/>
        <v>8.0059140404743001</v>
      </c>
      <c r="DK24" s="267">
        <f>IFERROR('Turistas lugar residencia isla '!DK24/'Turistas lugar residencia isla '!$G24,"-")</f>
        <v>0.21596475968687748</v>
      </c>
      <c r="DL24" s="36">
        <f t="shared" si="97"/>
        <v>6.484868833073584</v>
      </c>
      <c r="DM24" s="267">
        <f>IFERROR('Turistas lugar residencia isla '!DM24/'Turistas lugar residencia isla '!$I24,"-")</f>
        <v>5.3345443536179232E-2</v>
      </c>
      <c r="DN24" s="36">
        <f t="shared" si="98"/>
        <v>1.3874069903894033</v>
      </c>
      <c r="DO24" s="267">
        <f>IFERROR('Turistas lugar residencia isla '!DO24/'Turistas lugar residencia isla '!$K24,"-")</f>
        <v>3.9696276263781985E-2</v>
      </c>
      <c r="DP24" s="36">
        <f t="shared" si="99"/>
        <v>7.4686661679281823</v>
      </c>
      <c r="DQ24" s="267">
        <f>IFERROR('Turistas lugar residencia isla '!DQ24/'Turistas lugar residencia isla '!$M24,"-")</f>
        <v>8.4908446544595395E-3</v>
      </c>
      <c r="DR24" s="36">
        <f t="shared" si="100"/>
        <v>1.6426904902539867</v>
      </c>
      <c r="DS24" s="266">
        <f>IFERROR('Turistas lugar residencia isla '!DS24/'Turistas lugar residencia isla '!$C24,"-")</f>
        <v>7.0923192767573445E-2</v>
      </c>
      <c r="DT24" s="36">
        <f t="shared" si="101"/>
        <v>-0.63852413897279492</v>
      </c>
      <c r="DU24" s="267">
        <f>IFERROR('Turistas lugar residencia isla '!DU24/'Turistas lugar residencia isla '!$E24,"-")</f>
        <v>0.11147334607533084</v>
      </c>
      <c r="DV24" s="36">
        <f t="shared" si="102"/>
        <v>-0.58900971267472157</v>
      </c>
      <c r="DW24" s="267">
        <f>IFERROR('Turistas lugar residencia isla '!DW24/'Turistas lugar residencia isla '!$G24,"-")</f>
        <v>8.5727112033893549E-2</v>
      </c>
      <c r="DX24" s="36">
        <f t="shared" si="103"/>
        <v>-0.58344721240801301</v>
      </c>
      <c r="DY24" s="267">
        <f>IFERROR('Turistas lugar residencia isla '!DY24/'Turistas lugar residencia isla '!$I24,"-")</f>
        <v>7.8853934439765502E-2</v>
      </c>
      <c r="DZ24" s="36">
        <f t="shared" si="104"/>
        <v>-0.53555598675416771</v>
      </c>
      <c r="EA24" s="267">
        <f>IFERROR('Turistas lugar residencia isla '!EA24/'Turistas lugar residencia isla '!$K24,"-")</f>
        <v>4.7863532348658207E-2</v>
      </c>
      <c r="EB24" s="36">
        <f t="shared" si="105"/>
        <v>-0.59296734679199714</v>
      </c>
      <c r="EC24" s="267">
        <f>IFERROR('Turistas lugar residencia isla '!EC24/'Turistas lugar residencia isla '!$M24,"-")</f>
        <v>6.9588009450679264E-2</v>
      </c>
      <c r="ED24" s="36">
        <f t="shared" si="106"/>
        <v>0.24189059985260397</v>
      </c>
    </row>
    <row r="25" spans="1:136" s="17" customFormat="1" outlineLevel="1" x14ac:dyDescent="0.25">
      <c r="A25" s="242"/>
      <c r="B25" s="34" t="s">
        <v>69</v>
      </c>
      <c r="C25" s="266">
        <f>IFERROR('Turistas lugar residencia isla '!C25/'Turistas lugar residencia isla '!$C25,"-")</f>
        <v>1</v>
      </c>
      <c r="D25" s="36">
        <f t="shared" si="41"/>
        <v>0</v>
      </c>
      <c r="E25" s="267">
        <f>IFERROR('Turistas lugar residencia isla '!E25/'Turistas lugar residencia isla '!$E25,"-")</f>
        <v>1</v>
      </c>
      <c r="F25" s="36">
        <f t="shared" si="42"/>
        <v>0</v>
      </c>
      <c r="G25" s="267">
        <f>IFERROR('Turistas lugar residencia isla '!G25/'Turistas lugar residencia isla '!$G25,"-")</f>
        <v>1</v>
      </c>
      <c r="H25" s="36">
        <f t="shared" si="43"/>
        <v>0</v>
      </c>
      <c r="I25" s="267">
        <f>IFERROR('Turistas lugar residencia isla '!I25/'Turistas lugar residencia isla '!$I25,"-")</f>
        <v>1</v>
      </c>
      <c r="J25" s="36">
        <f t="shared" si="44"/>
        <v>0</v>
      </c>
      <c r="K25" s="267">
        <f>IFERROR('Turistas lugar residencia isla '!K25/'Turistas lugar residencia isla '!$K25,"-")</f>
        <v>1</v>
      </c>
      <c r="L25" s="36">
        <f t="shared" si="45"/>
        <v>0</v>
      </c>
      <c r="M25" s="267">
        <f>IFERROR('Turistas lugar residencia isla '!M25/'Turistas lugar residencia isla '!$M25,"-")</f>
        <v>1</v>
      </c>
      <c r="N25" s="36">
        <f t="shared" si="46"/>
        <v>0</v>
      </c>
      <c r="O25" s="266">
        <f>IFERROR('Turistas lugar residencia isla '!O25/'Turistas lugar residencia isla '!$C25,"-")</f>
        <v>0.85189418895151858</v>
      </c>
      <c r="P25" s="36">
        <f t="shared" si="47"/>
        <v>0.25903594351823411</v>
      </c>
      <c r="Q25" s="267">
        <f>IFERROR('Turistas lugar residencia isla '!Q25/'Turistas lugar residencia isla '!$E25,"-")</f>
        <v>0.83674297117084961</v>
      </c>
      <c r="R25" s="36">
        <f t="shared" si="48"/>
        <v>0.20867221313072881</v>
      </c>
      <c r="S25" s="267">
        <f>IFERROR('Turistas lugar residencia isla '!S25/'Turistas lugar residencia isla '!$G25,"-")</f>
        <v>0.82385981110662276</v>
      </c>
      <c r="T25" s="36">
        <f t="shared" si="49"/>
        <v>0.19967163319984693</v>
      </c>
      <c r="U25" s="267">
        <f>IFERROR('Turistas lugar residencia isla '!U25/'Turistas lugar residencia isla '!$I25,"-")</f>
        <v>0.90864226165165518</v>
      </c>
      <c r="V25" s="36">
        <f t="shared" si="50"/>
        <v>0.14639935817700533</v>
      </c>
      <c r="W25" s="267">
        <f>IFERROR('Turistas lugar residencia isla '!W25/'Turistas lugar residencia isla '!$K25,"-")</f>
        <v>0.89041151612392944</v>
      </c>
      <c r="X25" s="36">
        <f t="shared" si="51"/>
        <v>0.40123708481056841</v>
      </c>
      <c r="Y25" s="267">
        <f>IFERROR('Turistas lugar residencia isla '!Y25/'Turistas lugar residencia isla '!$M25,"-")</f>
        <v>0.55181198649767527</v>
      </c>
      <c r="Z25" s="36">
        <f t="shared" si="52"/>
        <v>-0.1400000900669649</v>
      </c>
      <c r="AA25" s="266">
        <f>IFERROR('Turistas lugar residencia isla '!AA25/'Turistas lugar residencia isla '!$C25,"-")</f>
        <v>0.14810581104848139</v>
      </c>
      <c r="AB25" s="36">
        <f t="shared" si="53"/>
        <v>-0.54200670417475427</v>
      </c>
      <c r="AC25" s="267">
        <f>IFERROR('Turistas lugar residencia isla '!AC25/'Turistas lugar residencia isla '!$E25,"-")</f>
        <v>0.16325702882915039</v>
      </c>
      <c r="AD25" s="36">
        <f t="shared" si="54"/>
        <v>-0.46944250952901512</v>
      </c>
      <c r="AE25" s="267">
        <f>IFERROR('Turistas lugar residencia isla '!AE25/'Turistas lugar residencia isla '!$G25,"-")</f>
        <v>0.17614018889337718</v>
      </c>
      <c r="AF25" s="36">
        <f t="shared" si="55"/>
        <v>-0.4377228824125986</v>
      </c>
      <c r="AG25" s="267">
        <f>IFERROR('Turistas lugar residencia isla '!AG25/'Turistas lugar residencia isla '!$I25,"-")</f>
        <v>9.1357738348344861E-2</v>
      </c>
      <c r="AH25" s="36">
        <f t="shared" si="56"/>
        <v>-0.55949810063449124</v>
      </c>
      <c r="AI25" s="267">
        <f>IFERROR('Turistas lugar residencia isla '!AI25/'Turistas lugar residencia isla '!$K25,"-")</f>
        <v>0.10958848387607059</v>
      </c>
      <c r="AJ25" s="36">
        <f t="shared" si="57"/>
        <v>-0.69936742098035265</v>
      </c>
      <c r="AK25" s="267">
        <f>IFERROR('Turistas lugar residencia isla '!AK25/'Turistas lugar residencia isla '!$M25,"-")</f>
        <v>0.44825170371313927</v>
      </c>
      <c r="AL25" s="36">
        <f t="shared" si="58"/>
        <v>0.25084857486793877</v>
      </c>
      <c r="AM25" s="266">
        <f>IFERROR('Turistas lugar residencia isla '!AM25/'Turistas lugar residencia isla '!$C25,"-")</f>
        <v>0.13742935387537752</v>
      </c>
      <c r="AN25" s="36">
        <f t="shared" si="59"/>
        <v>-0.33280313445884968</v>
      </c>
      <c r="AO25" s="267">
        <f>IFERROR('Turistas lugar residencia isla '!AO25/'Turistas lugar residencia isla '!$E25,"-")</f>
        <v>8.8260447351282703E-2</v>
      </c>
      <c r="AP25" s="36">
        <f t="shared" si="60"/>
        <v>-0.4905668134044695</v>
      </c>
      <c r="AQ25" s="267">
        <f>IFERROR('Turistas lugar residencia isla '!AQ25/'Turistas lugar residencia isla '!$G25,"-")</f>
        <v>0.17133514147767712</v>
      </c>
      <c r="AR25" s="36">
        <f t="shared" si="61"/>
        <v>-0.41484098451260087</v>
      </c>
      <c r="AS25" s="267">
        <f>IFERROR('Turistas lugar residencia isla '!AS25/'Turistas lugar residencia isla '!$I25,"-")</f>
        <v>0.31146674913345446</v>
      </c>
      <c r="AT25" s="36">
        <f t="shared" si="62"/>
        <v>-0.20684100802276095</v>
      </c>
      <c r="AU25" s="267">
        <f>IFERROR('Turistas lugar residencia isla '!AU25/'Turistas lugar residencia isla '!$K25,"-")</f>
        <v>7.1166753293710874E-2</v>
      </c>
      <c r="AV25" s="36">
        <f t="shared" si="63"/>
        <v>-0.67500808141821511</v>
      </c>
      <c r="AW25" s="267">
        <f>IFERROR('Turistas lugar residencia isla '!AW25/'Turistas lugar residencia isla '!$M25,"-")</f>
        <v>0.17088083561556588</v>
      </c>
      <c r="AX25" s="36">
        <f t="shared" si="64"/>
        <v>-0.63285655103890892</v>
      </c>
      <c r="AY25" s="266">
        <f>IFERROR('Turistas lugar residencia isla '!AY25/'Turistas lugar residencia isla '!$C25,"-")</f>
        <v>2.6200303700909037E-2</v>
      </c>
      <c r="AZ25" s="36">
        <f t="shared" si="65"/>
        <v>-0.41025567999942492</v>
      </c>
      <c r="BA25" s="267">
        <f>IFERROR('Turistas lugar residencia isla '!BA25/'Turistas lugar residencia isla '!$E25,"-")</f>
        <v>3.7385885095938792E-2</v>
      </c>
      <c r="BB25" s="36">
        <f t="shared" si="66"/>
        <v>-0.39081368582622689</v>
      </c>
      <c r="BC25" s="267">
        <f>IFERROR('Turistas lugar residencia isla '!BC25/'Turistas lugar residencia isla '!$G25,"-")</f>
        <v>2.9665108584838517E-2</v>
      </c>
      <c r="BD25" s="36">
        <f t="shared" si="67"/>
        <v>-7.4416512847085281E-2</v>
      </c>
      <c r="BE25" s="267">
        <f>IFERROR('Turistas lugar residencia isla '!BE25/'Turistas lugar residencia isla '!$I25,"-")</f>
        <v>6.6166711765691241E-3</v>
      </c>
      <c r="BF25" s="36">
        <f t="shared" si="68"/>
        <v>-0.57105505646967236</v>
      </c>
      <c r="BG25" s="267">
        <f>IFERROR('Turistas lugar residencia isla '!BG25/'Turistas lugar residencia isla '!$K25,"-")</f>
        <v>1.3441504146798943E-2</v>
      </c>
      <c r="BH25" s="36">
        <f t="shared" si="69"/>
        <v>-0.44060110519926876</v>
      </c>
      <c r="BI25" s="267">
        <f>IFERROR('Turistas lugar residencia isla '!BI25/'Turistas lugar residencia isla '!$M25,"-")</f>
        <v>1.6241003757722437E-2</v>
      </c>
      <c r="BJ25" s="36">
        <f t="shared" si="70"/>
        <v>-1.4091198117275661E-2</v>
      </c>
      <c r="BK25" s="266">
        <f>IFERROR('Turistas lugar residencia isla '!BK25/'Turistas lugar residencia isla '!$C25,"-")</f>
        <v>5.8597570017324845E-2</v>
      </c>
      <c r="BL25" s="36">
        <f t="shared" si="71"/>
        <v>-0.5432365958546812</v>
      </c>
      <c r="BM25" s="267">
        <f>IFERROR('Turistas lugar residencia isla '!BM25/'Turistas lugar residencia isla '!$E25,"-")</f>
        <v>5.9558767292507295E-2</v>
      </c>
      <c r="BN25" s="36">
        <f t="shared" si="72"/>
        <v>-0.56582653949096451</v>
      </c>
      <c r="BO25" s="267">
        <f>IFERROR('Turistas lugar residencia isla '!BO25/'Turistas lugar residencia isla '!$G25,"-")</f>
        <v>4.6530863485102048E-2</v>
      </c>
      <c r="BP25" s="36">
        <f t="shared" si="73"/>
        <v>-0.34363598112046423</v>
      </c>
      <c r="BQ25" s="267">
        <f>IFERROR('Turistas lugar residencia isla '!BQ25/'Turistas lugar residencia isla '!$I25,"-")</f>
        <v>6.527761670983287E-2</v>
      </c>
      <c r="BR25" s="36">
        <f t="shared" si="74"/>
        <v>-0.35026939654726219</v>
      </c>
      <c r="BS25" s="267">
        <f>IFERROR('Turistas lugar residencia isla '!BS25/'Turistas lugar residencia isla '!$K25,"-")</f>
        <v>6.8152132155205533E-2</v>
      </c>
      <c r="BT25" s="36">
        <f t="shared" si="75"/>
        <v>-0.67633847176649886</v>
      </c>
      <c r="BU25" s="267">
        <f>IFERROR('Turistas lugar residencia isla '!BU25/'Turistas lugar residencia isla '!$M25,"-")</f>
        <v>1.273804216291956E-2</v>
      </c>
      <c r="BV25" s="36">
        <f t="shared" si="76"/>
        <v>-0.53755911637949882</v>
      </c>
      <c r="BW25" s="266">
        <f>IFERROR('Turistas lugar residencia isla '!BW25/'Turistas lugar residencia isla '!$C25,"-")</f>
        <v>0.38075797590289079</v>
      </c>
      <c r="BX25" s="36">
        <f t="shared" si="77"/>
        <v>26.499137434744501</v>
      </c>
      <c r="BY25" s="267">
        <f>IFERROR('Turistas lugar residencia isla '!BY25/'Turistas lugar residencia isla '!$E25,"-")</f>
        <v>0.41982464719692775</v>
      </c>
      <c r="BZ25" s="36">
        <f t="shared" si="78"/>
        <v>24.427535203040208</v>
      </c>
      <c r="CA25" s="267">
        <f>IFERROR('Turistas lugar residencia isla '!CA25/'Turistas lugar residencia isla '!$G25,"-")</f>
        <v>0.26140765960720952</v>
      </c>
      <c r="CB25" s="36">
        <f t="shared" si="79"/>
        <v>15.93862890960424</v>
      </c>
      <c r="CC25" s="267">
        <f>IFERROR('Turistas lugar residencia isla '!CC25/'Turistas lugar residencia isla '!$I25,"-")</f>
        <v>0.29856198538791606</v>
      </c>
      <c r="CD25" s="36">
        <f t="shared" si="80"/>
        <v>54.982380524709967</v>
      </c>
      <c r="CE25" s="267">
        <f>IFERROR('Turistas lugar residencia isla '!CE25/'Turistas lugar residencia isla '!$K25,"-")</f>
        <v>0.51398160493548173</v>
      </c>
      <c r="CF25" s="36">
        <f t="shared" si="81"/>
        <v>20.486980713204733</v>
      </c>
      <c r="CG25" s="267">
        <f>IFERROR('Turistas lugar residencia isla '!CG25/'Turistas lugar residencia isla '!$M25,"-")</f>
        <v>0.20189796828227502</v>
      </c>
      <c r="CH25" s="36">
        <f t="shared" si="82"/>
        <v>15.800633180882347</v>
      </c>
      <c r="CI25" s="266">
        <f>IFERROR('Turistas lugar residencia isla '!CI25/'Turistas lugar residencia isla '!$C25,"-")</f>
        <v>4.9676121187549389E-2</v>
      </c>
      <c r="CJ25" s="36">
        <f t="shared" si="83"/>
        <v>1.1703530011074981</v>
      </c>
      <c r="CK25" s="267">
        <f>IFERROR('Turistas lugar residencia isla '!CK25/'Turistas lugar residencia isla '!$E25,"-")</f>
        <v>3.7047509345891863E-2</v>
      </c>
      <c r="CL25" s="36">
        <f t="shared" si="84"/>
        <v>0.93164226420710827</v>
      </c>
      <c r="CM25" s="267">
        <f>IFERROR('Turistas lugar residencia isla '!CM25/'Turistas lugar residencia isla '!$G25,"-")</f>
        <v>9.7335872429645878E-2</v>
      </c>
      <c r="CN25" s="36">
        <f t="shared" si="85"/>
        <v>1.5769057825635859</v>
      </c>
      <c r="CO25" s="267">
        <f>IFERROR('Turistas lugar residencia isla '!CO25/'Turistas lugar residencia isla '!$I25,"-")</f>
        <v>2.8225546664604997E-2</v>
      </c>
      <c r="CP25" s="36">
        <f t="shared" si="86"/>
        <v>1.448595452767206</v>
      </c>
      <c r="CQ25" s="267">
        <f>IFERROR('Turistas lugar residencia isla '!CQ25/'Turistas lugar residencia isla '!$K25,"-")</f>
        <v>3.1506632618471898E-2</v>
      </c>
      <c r="CR25" s="36">
        <f t="shared" si="87"/>
        <v>2.4667579944378528</v>
      </c>
      <c r="CS25" s="267">
        <f>IFERROR('Turistas lugar residencia isla '!CS25/'Turistas lugar residencia isla '!$M25,"-")</f>
        <v>4.0570664288898793E-2</v>
      </c>
      <c r="CT25" s="36">
        <f t="shared" si="88"/>
        <v>3.2923762817654927</v>
      </c>
      <c r="CU25" s="266">
        <f>IFERROR('Turistas lugar residencia isla '!CU25/'Turistas lugar residencia isla '!$C25,"-")</f>
        <v>4.4399834071938447E-2</v>
      </c>
      <c r="CV25" s="36">
        <f t="shared" si="89"/>
        <v>10.115512024013887</v>
      </c>
      <c r="CW25" s="267">
        <f>IFERROR('Turistas lugar residencia isla '!CW25/'Turistas lugar residencia isla '!$E25,"-")</f>
        <v>3.4403079682853853E-2</v>
      </c>
      <c r="CX25" s="36">
        <f t="shared" si="90"/>
        <v>6.8169542285355211</v>
      </c>
      <c r="CY25" s="267">
        <f>IFERROR('Turistas lugar residencia isla '!CY25/'Turistas lugar residencia isla '!$G25,"-")</f>
        <v>2.5460211206647817E-2</v>
      </c>
      <c r="CZ25" s="36">
        <f t="shared" si="91"/>
        <v>12.873609892479179</v>
      </c>
      <c r="DA25" s="267">
        <f>IFERROR('Turistas lugar residencia isla '!DA25/'Turistas lugar residencia isla '!$I25,"-")</f>
        <v>2.1563776463463347E-2</v>
      </c>
      <c r="DB25" s="36" t="str">
        <f t="shared" si="92"/>
        <v>-</v>
      </c>
      <c r="DC25" s="267">
        <f>IFERROR('Turistas lugar residencia isla '!DC25/'Turistas lugar residencia isla '!$K25,"-")</f>
        <v>0.10509593003547943</v>
      </c>
      <c r="DD25" s="36">
        <f t="shared" si="93"/>
        <v>9.3370349645772226</v>
      </c>
      <c r="DE25" s="267">
        <f>IFERROR('Turistas lugar residencia isla '!DE25/'Turistas lugar residencia isla '!$M25,"-")</f>
        <v>2.229157378510923E-3</v>
      </c>
      <c r="DF25" s="36">
        <f t="shared" si="94"/>
        <v>0.83434883836132179</v>
      </c>
      <c r="DG25" s="266">
        <f>IFERROR('Turistas lugar residencia isla '!DG25/'Turistas lugar residencia isla '!$C25,"-")</f>
        <v>1.7730276803294535E-2</v>
      </c>
      <c r="DH25" s="36">
        <f t="shared" si="95"/>
        <v>-4.1393259243449609E-3</v>
      </c>
      <c r="DI25" s="267">
        <f>IFERROR('Turistas lugar residencia isla '!DI25/'Turistas lugar residencia isla '!$E25,"-")</f>
        <v>5.2054242096260944E-3</v>
      </c>
      <c r="DJ25" s="36">
        <f t="shared" si="96"/>
        <v>-5.2662527200372122E-2</v>
      </c>
      <c r="DK25" s="267">
        <f>IFERROR('Turistas lugar residencia isla '!DK25/'Turistas lugar residencia isla '!$G25,"-")</f>
        <v>4.7692692403870196E-2</v>
      </c>
      <c r="DL25" s="36">
        <f t="shared" si="97"/>
        <v>0.24783557093286701</v>
      </c>
      <c r="DM25" s="267">
        <f>IFERROR('Turistas lugar residencia isla '!DM25/'Turistas lugar residencia isla '!$I25,"-")</f>
        <v>1.1854600744778176E-2</v>
      </c>
      <c r="DN25" s="36">
        <f t="shared" si="98"/>
        <v>-0.3381998991426507</v>
      </c>
      <c r="DO25" s="267">
        <f>IFERROR('Turistas lugar residencia isla '!DO25/'Turistas lugar residencia isla '!$K25,"-")</f>
        <v>1.1452848523197216E-2</v>
      </c>
      <c r="DP25" s="36">
        <f t="shared" si="99"/>
        <v>5.9060040121386326E-2</v>
      </c>
      <c r="DQ25" s="267">
        <f>IFERROR('Turistas lugar residencia isla '!DQ25/'Turistas lugar residencia isla '!$M25,"-")</f>
        <v>3.2482007515444878E-3</v>
      </c>
      <c r="DR25" s="36">
        <f t="shared" si="100"/>
        <v>-0.62990500360094648</v>
      </c>
      <c r="DS25" s="266">
        <f>IFERROR('Turistas lugar residencia isla '!DS25/'Turistas lugar residencia isla '!$C25,"-")</f>
        <v>7.591771920241909E-2</v>
      </c>
      <c r="DT25" s="36">
        <f t="shared" si="101"/>
        <v>-0.4896804812402723</v>
      </c>
      <c r="DU25" s="267">
        <f>IFERROR('Turistas lugar residencia isla '!DU25/'Turistas lugar residencia isla '!$E25,"-")</f>
        <v>9.9366588407617626E-2</v>
      </c>
      <c r="DV25" s="36">
        <f t="shared" si="102"/>
        <v>-0.52702480575125488</v>
      </c>
      <c r="DW25" s="267">
        <f>IFERROR('Turistas lugar residencia isla '!DW25/'Turistas lugar residencia isla '!$G25,"-")</f>
        <v>0.10105988035470406</v>
      </c>
      <c r="DX25" s="36">
        <f t="shared" si="103"/>
        <v>-0.37527932469254666</v>
      </c>
      <c r="DY25" s="267">
        <f>IFERROR('Turistas lugar residencia isla '!DY25/'Turistas lugar residencia isla '!$I25,"-")</f>
        <v>8.5050317625987346E-2</v>
      </c>
      <c r="DZ25" s="36">
        <f t="shared" si="104"/>
        <v>-0.45346642366481715</v>
      </c>
      <c r="EA25" s="267">
        <f>IFERROR('Turistas lugar residencia isla '!EA25/'Turistas lugar residencia isla '!$K25,"-")</f>
        <v>4.1779846783123548E-2</v>
      </c>
      <c r="EB25" s="36">
        <f t="shared" si="105"/>
        <v>-0.47536793140365585</v>
      </c>
      <c r="EC25" s="267">
        <f>IFERROR('Turistas lugar residencia isla '!EC25/'Turistas lugar residencia isla '!$M25,"-")</f>
        <v>9.2159735048723004E-2</v>
      </c>
      <c r="ED25" s="36">
        <f t="shared" si="106"/>
        <v>0.10264135342624003</v>
      </c>
    </row>
    <row r="26" spans="1:136" s="17" customFormat="1" outlineLevel="1" x14ac:dyDescent="0.25">
      <c r="A26" s="242"/>
      <c r="B26" s="34" t="s">
        <v>71</v>
      </c>
      <c r="C26" s="266">
        <f>IFERROR('Turistas lugar residencia isla '!C26/'Turistas lugar residencia isla '!$C26,"-")</f>
        <v>1</v>
      </c>
      <c r="D26" s="36">
        <f t="shared" si="41"/>
        <v>0</v>
      </c>
      <c r="E26" s="267">
        <f>IFERROR('Turistas lugar residencia isla '!E26/'Turistas lugar residencia isla '!$E26,"-")</f>
        <v>1</v>
      </c>
      <c r="F26" s="36">
        <f t="shared" si="42"/>
        <v>0</v>
      </c>
      <c r="G26" s="267">
        <f>IFERROR('Turistas lugar residencia isla '!G26/'Turistas lugar residencia isla '!$G26,"-")</f>
        <v>1</v>
      </c>
      <c r="H26" s="36">
        <f t="shared" si="43"/>
        <v>0</v>
      </c>
      <c r="I26" s="267">
        <f>IFERROR('Turistas lugar residencia isla '!I26/'Turistas lugar residencia isla '!$I26,"-")</f>
        <v>1</v>
      </c>
      <c r="J26" s="36">
        <f t="shared" si="44"/>
        <v>0</v>
      </c>
      <c r="K26" s="267">
        <f>IFERROR('Turistas lugar residencia isla '!K26/'Turistas lugar residencia isla '!$K26,"-")</f>
        <v>1</v>
      </c>
      <c r="L26" s="36">
        <f t="shared" si="45"/>
        <v>0</v>
      </c>
      <c r="M26" s="267">
        <f>IFERROR('Turistas lugar residencia isla '!M26/'Turistas lugar residencia isla '!$M26,"-")</f>
        <v>1</v>
      </c>
      <c r="N26" s="36">
        <f t="shared" si="46"/>
        <v>0</v>
      </c>
      <c r="O26" s="266">
        <f>IFERROR('Turistas lugar residencia isla '!O26/'Turistas lugar residencia isla '!$C26,"-")</f>
        <v>0.83327548535660789</v>
      </c>
      <c r="P26" s="36">
        <f t="shared" si="47"/>
        <v>0.28371709806955048</v>
      </c>
      <c r="Q26" s="267">
        <f>IFERROR('Turistas lugar residencia isla '!Q26/'Turistas lugar residencia isla '!$E26,"-")</f>
        <v>0.81571194688045823</v>
      </c>
      <c r="R26" s="36">
        <f t="shared" si="48"/>
        <v>0.27007705065743282</v>
      </c>
      <c r="S26" s="267">
        <f>IFERROR('Turistas lugar residencia isla '!S26/'Turistas lugar residencia isla '!$G26,"-")</f>
        <v>0.80559474763436612</v>
      </c>
      <c r="T26" s="36">
        <f t="shared" si="49"/>
        <v>0.22075082113232791</v>
      </c>
      <c r="U26" s="267">
        <f>IFERROR('Turistas lugar residencia isla '!U26/'Turistas lugar residencia isla '!$I26,"-")</f>
        <v>0.90206316937429243</v>
      </c>
      <c r="V26" s="36">
        <f t="shared" si="50"/>
        <v>0.12511192270739935</v>
      </c>
      <c r="W26" s="267">
        <f>IFERROR('Turistas lugar residencia isla '!W26/'Turistas lugar residencia isla '!$K26,"-")</f>
        <v>0.85059973460767901</v>
      </c>
      <c r="X26" s="36">
        <f t="shared" si="51"/>
        <v>0.56077473574588321</v>
      </c>
      <c r="Y26" s="267">
        <f>IFERROR('Turistas lugar residencia isla '!Y26/'Turistas lugar residencia isla '!$M26,"-")</f>
        <v>0.61122417031934873</v>
      </c>
      <c r="Z26" s="36">
        <f t="shared" si="52"/>
        <v>0.46011606483127965</v>
      </c>
      <c r="AA26" s="266">
        <f>IFERROR('Turistas lugar residencia isla '!AA26/'Turistas lugar residencia isla '!$C26,"-")</f>
        <v>0.16672360840876982</v>
      </c>
      <c r="AB26" s="36">
        <f t="shared" si="53"/>
        <v>-0.52485307590223773</v>
      </c>
      <c r="AC26" s="267">
        <f>IFERROR('Turistas lugar residencia isla '!AC26/'Turistas lugar residencia isla '!$E26,"-")</f>
        <v>0.18428577291943141</v>
      </c>
      <c r="AD26" s="36">
        <f t="shared" si="54"/>
        <v>-0.48486992288359376</v>
      </c>
      <c r="AE26" s="267">
        <f>IFERROR('Turistas lugar residencia isla '!AE26/'Turistas lugar residencia isla '!$G26,"-")</f>
        <v>0.1944090148051997</v>
      </c>
      <c r="AF26" s="36">
        <f t="shared" si="55"/>
        <v>-0.42834760320532905</v>
      </c>
      <c r="AG26" s="267">
        <f>IFERROR('Turistas lugar residencia isla '!AG26/'Turistas lugar residencia isla '!$I26,"-")</f>
        <v>9.793683062570753E-2</v>
      </c>
      <c r="AH26" s="36">
        <f t="shared" si="56"/>
        <v>-0.50598291107864546</v>
      </c>
      <c r="AI26" s="267">
        <f>IFERROR('Turistas lugar residencia isla '!AI26/'Turistas lugar residencia isla '!$K26,"-")</f>
        <v>0.14940026539232096</v>
      </c>
      <c r="AJ26" s="36">
        <f t="shared" si="57"/>
        <v>-0.67165816965628955</v>
      </c>
      <c r="AK26" s="267">
        <f>IFERROR('Turistas lugar residencia isla '!AK26/'Turistas lugar residencia isla '!$M26,"-")</f>
        <v>0.38877582968065122</v>
      </c>
      <c r="AL26" s="36">
        <f t="shared" si="58"/>
        <v>-0.33118713208721551</v>
      </c>
      <c r="AM26" s="266">
        <f>IFERROR('Turistas lugar residencia isla '!AM26/'Turistas lugar residencia isla '!$C26,"-")</f>
        <v>0.13817449910146837</v>
      </c>
      <c r="AN26" s="36">
        <f t="shared" si="59"/>
        <v>-0.30801107555505125</v>
      </c>
      <c r="AO26" s="267">
        <f>IFERROR('Turistas lugar residencia isla '!AO26/'Turistas lugar residencia isla '!$E26,"-")</f>
        <v>8.1040592122364655E-2</v>
      </c>
      <c r="AP26" s="36">
        <f t="shared" si="60"/>
        <v>-0.44177123075595093</v>
      </c>
      <c r="AQ26" s="267">
        <f>IFERROR('Turistas lugar residencia isla '!AQ26/'Turistas lugar residencia isla '!$G26,"-")</f>
        <v>0.1767330737250033</v>
      </c>
      <c r="AR26" s="36">
        <f t="shared" si="61"/>
        <v>-0.23643772046550748</v>
      </c>
      <c r="AS26" s="267">
        <f>IFERROR('Turistas lugar residencia isla '!AS26/'Turistas lugar residencia isla '!$I26,"-")</f>
        <v>0.33000634183059607</v>
      </c>
      <c r="AT26" s="36">
        <f t="shared" si="62"/>
        <v>-0.19583176889154497</v>
      </c>
      <c r="AU26" s="267">
        <f>IFERROR('Turistas lugar residencia isla '!AU26/'Turistas lugar residencia isla '!$K26,"-")</f>
        <v>6.9262192001803974E-2</v>
      </c>
      <c r="AV26" s="36">
        <f t="shared" si="63"/>
        <v>-0.52626062266557017</v>
      </c>
      <c r="AW26" s="267">
        <f>IFERROR('Turistas lugar residencia isla '!AW26/'Turistas lugar residencia isla '!$M26,"-")</f>
        <v>0.22417031934877896</v>
      </c>
      <c r="AX26" s="36">
        <f t="shared" si="64"/>
        <v>5.4405011168204398E-2</v>
      </c>
      <c r="AY26" s="266">
        <f>IFERROR('Turistas lugar residencia isla '!AY26/'Turistas lugar residencia isla '!$C26,"-")</f>
        <v>2.5341944978871139E-2</v>
      </c>
      <c r="AZ26" s="36">
        <f t="shared" si="65"/>
        <v>-0.51183167414558461</v>
      </c>
      <c r="BA26" s="267">
        <f>IFERROR('Turistas lugar residencia isla '!BA26/'Turistas lugar residencia isla '!$E26,"-")</f>
        <v>3.5174366902439358E-2</v>
      </c>
      <c r="BB26" s="36">
        <f t="shared" si="66"/>
        <v>-0.51668883148740741</v>
      </c>
      <c r="BC26" s="267">
        <f>IFERROR('Turistas lugar residencia isla '!BC26/'Turistas lugar residencia isla '!$G26,"-")</f>
        <v>2.7819478149632221E-2</v>
      </c>
      <c r="BD26" s="36">
        <f t="shared" si="67"/>
        <v>-0.42211492986566601</v>
      </c>
      <c r="BE26" s="267">
        <f>IFERROR('Turistas lugar residencia isla '!BE26/'Turistas lugar residencia isla '!$I26,"-")</f>
        <v>7.0649178229147524E-3</v>
      </c>
      <c r="BF26" s="36">
        <f t="shared" si="68"/>
        <v>-0.58964972590615372</v>
      </c>
      <c r="BG26" s="267">
        <f>IFERROR('Turistas lugar residencia isla '!BG26/'Turistas lugar residencia isla '!$K26,"-")</f>
        <v>1.6929601651329996E-2</v>
      </c>
      <c r="BH26" s="36">
        <f t="shared" si="69"/>
        <v>-0.38816721324789027</v>
      </c>
      <c r="BI26" s="267">
        <f>IFERROR('Turistas lugar residencia isla '!BI26/'Turistas lugar residencia isla '!$M26,"-")</f>
        <v>2.7864746399499062E-2</v>
      </c>
      <c r="BJ26" s="36">
        <f t="shared" si="70"/>
        <v>0.4429860867174733</v>
      </c>
      <c r="BK26" s="266">
        <f>IFERROR('Turistas lugar residencia isla '!BK26/'Turistas lugar residencia isla '!$C26,"-")</f>
        <v>4.580744145497781E-2</v>
      </c>
      <c r="BL26" s="36">
        <f t="shared" si="71"/>
        <v>-0.39694142044528979</v>
      </c>
      <c r="BM26" s="267">
        <f>IFERROR('Turistas lugar residencia isla '!BM26/'Turistas lugar residencia isla '!$E26,"-")</f>
        <v>4.6974402473561078E-2</v>
      </c>
      <c r="BN26" s="36">
        <f t="shared" si="72"/>
        <v>-0.42217452998365879</v>
      </c>
      <c r="BO26" s="267">
        <f>IFERROR('Turistas lugar residencia isla '!BO26/'Turistas lugar residencia isla '!$G26,"-")</f>
        <v>3.2526290046466129E-2</v>
      </c>
      <c r="BP26" s="36">
        <f t="shared" si="73"/>
        <v>-0.14534491190525667</v>
      </c>
      <c r="BQ26" s="267">
        <f>IFERROR('Turistas lugar residencia isla '!BQ26/'Turistas lugar residencia isla '!$I26,"-")</f>
        <v>5.1914106720562347E-2</v>
      </c>
      <c r="BR26" s="36">
        <f t="shared" si="74"/>
        <v>-0.37816416612773884</v>
      </c>
      <c r="BS26" s="267">
        <f>IFERROR('Turistas lugar residencia isla '!BS26/'Turistas lugar residencia isla '!$K26,"-")</f>
        <v>5.5845135775058327E-2</v>
      </c>
      <c r="BT26" s="36">
        <f t="shared" si="75"/>
        <v>-0.56037588546621742</v>
      </c>
      <c r="BU26" s="267">
        <f>IFERROR('Turistas lugar residencia isla '!BU26/'Turistas lugar residencia isla '!$M26,"-")</f>
        <v>2.9038822792736382E-2</v>
      </c>
      <c r="BV26" s="36">
        <f t="shared" si="76"/>
        <v>-0.21358126844977177</v>
      </c>
      <c r="BW26" s="266">
        <f>IFERROR('Turistas lugar residencia isla '!BW26/'Turistas lugar residencia isla '!$C26,"-")</f>
        <v>0.38569254902955863</v>
      </c>
      <c r="BX26" s="36">
        <f t="shared" si="77"/>
        <v>8.6972154538798527</v>
      </c>
      <c r="BY26" s="267">
        <f>IFERROR('Turistas lugar residencia isla '!BY26/'Turistas lugar residencia isla '!$E26,"-")</f>
        <v>0.42810985092051679</v>
      </c>
      <c r="BZ26" s="36">
        <f t="shared" si="78"/>
        <v>6.7936624667578425</v>
      </c>
      <c r="CA26" s="267">
        <f>IFERROR('Turistas lugar residencia isla '!CA26/'Turistas lugar residencia isla '!$G26,"-")</f>
        <v>0.27739338186880375</v>
      </c>
      <c r="CB26" s="36">
        <f t="shared" si="79"/>
        <v>10.785979009450813</v>
      </c>
      <c r="CC26" s="267">
        <f>IFERROR('Turistas lugar residencia isla '!CC26/'Turistas lugar residencia isla '!$I26,"-")</f>
        <v>0.30103543720105974</v>
      </c>
      <c r="CD26" s="36">
        <f t="shared" si="80"/>
        <v>13.088407610428987</v>
      </c>
      <c r="CE26" s="267">
        <f>IFERROR('Turistas lugar residencia isla '!CE26/'Turistas lugar residencia isla '!$K26,"-")</f>
        <v>0.48545112358088827</v>
      </c>
      <c r="CF26" s="36">
        <f t="shared" si="81"/>
        <v>9.4349232956270193</v>
      </c>
      <c r="CG26" s="267">
        <f>IFERROR('Turistas lugar residencia isla '!CG26/'Turistas lugar residencia isla '!$M26,"-")</f>
        <v>0.14621164683782092</v>
      </c>
      <c r="CH26" s="36">
        <f t="shared" si="82"/>
        <v>17.260974621533023</v>
      </c>
      <c r="CI26" s="266">
        <f>IFERROR('Turistas lugar residencia isla '!CI26/'Turistas lugar residencia isla '!$C26,"-")</f>
        <v>4.2983614371793627E-2</v>
      </c>
      <c r="CJ26" s="36">
        <f t="shared" si="83"/>
        <v>-0.29469137046382488</v>
      </c>
      <c r="CK26" s="267">
        <f>IFERROR('Turistas lugar residencia isla '!CK26/'Turistas lugar residencia isla '!$E26,"-")</f>
        <v>3.5190328303211893E-2</v>
      </c>
      <c r="CL26" s="36">
        <f t="shared" si="84"/>
        <v>-0.31467106779404708</v>
      </c>
      <c r="CM26" s="267">
        <f>IFERROR('Turistas lugar residencia isla '!CM26/'Turistas lugar residencia isla '!$G26,"-")</f>
        <v>8.1757811765148528E-2</v>
      </c>
      <c r="CN26" s="36">
        <f t="shared" si="85"/>
        <v>-0.14270789634208081</v>
      </c>
      <c r="CO26" s="267">
        <f>IFERROR('Turistas lugar residencia isla '!CO26/'Turistas lugar residencia isla '!$I26,"-")</f>
        <v>2.4288618488510619E-2</v>
      </c>
      <c r="CP26" s="36">
        <f t="shared" si="86"/>
        <v>-0.31682404108281126</v>
      </c>
      <c r="CQ26" s="267">
        <f>IFERROR('Turistas lugar residencia isla '!CQ26/'Turistas lugar residencia isla '!$K26,"-")</f>
        <v>2.3885308887173572E-2</v>
      </c>
      <c r="CR26" s="36">
        <f t="shared" si="87"/>
        <v>-0.3829374977937835</v>
      </c>
      <c r="CS26" s="267">
        <f>IFERROR('Turistas lugar residencia isla '!CS26/'Turistas lugar residencia isla '!$M26,"-")</f>
        <v>6.6139636819035688E-2</v>
      </c>
      <c r="CT26" s="36">
        <f t="shared" si="88"/>
        <v>1.396376738808474</v>
      </c>
      <c r="CU26" s="266">
        <f>IFERROR('Turistas lugar residencia isla '!CU26/'Turistas lugar residencia isla '!$C26,"-")</f>
        <v>4.6955640721471507E-2</v>
      </c>
      <c r="CV26" s="36">
        <f t="shared" si="89"/>
        <v>6.7082233500626334</v>
      </c>
      <c r="CW26" s="267">
        <f>IFERROR('Turistas lugar residencia isla '!CW26/'Turistas lugar residencia isla '!$E26,"-")</f>
        <v>3.2618262578723911E-2</v>
      </c>
      <c r="CX26" s="36">
        <f t="shared" si="90"/>
        <v>3.4151216334893562</v>
      </c>
      <c r="CY26" s="267">
        <f>IFERROR('Turistas lugar residencia isla '!CY26/'Turistas lugar residencia isla '!$G26,"-")</f>
        <v>2.6626784807269033E-2</v>
      </c>
      <c r="CZ26" s="36">
        <f t="shared" si="91"/>
        <v>10.939450307579435</v>
      </c>
      <c r="DA26" s="267">
        <f>IFERROR('Turistas lugar residencia isla '!DA26/'Turistas lugar residencia isla '!$I26,"-")</f>
        <v>1.9268496511993173E-2</v>
      </c>
      <c r="DB26" s="36">
        <f t="shared" si="92"/>
        <v>7.6103762921455953</v>
      </c>
      <c r="DC26" s="267">
        <f>IFERROR('Turistas lugar residencia isla '!DC26/'Turistas lugar residencia isla '!$K26,"-")</f>
        <v>0.11832507957433153</v>
      </c>
      <c r="DD26" s="36">
        <f t="shared" si="93"/>
        <v>8.0683790636560353</v>
      </c>
      <c r="DE26" s="267">
        <f>IFERROR('Turistas lugar residencia isla '!DE26/'Turistas lugar residencia isla '!$M26,"-")</f>
        <v>0</v>
      </c>
      <c r="DF26" s="36" t="str">
        <f t="shared" si="94"/>
        <v>-</v>
      </c>
      <c r="DG26" s="266">
        <f>IFERROR('Turistas lugar residencia isla '!DG26/'Turistas lugar residencia isla '!$C26,"-")</f>
        <v>2.2577929380760819E-2</v>
      </c>
      <c r="DH26" s="36">
        <f t="shared" si="95"/>
        <v>-0.15814259202449898</v>
      </c>
      <c r="DI26" s="267">
        <f>IFERROR('Turistas lugar residencia isla '!DI26/'Turistas lugar residencia isla '!$E26,"-")</f>
        <v>6.9090063343959065E-3</v>
      </c>
      <c r="DJ26" s="36">
        <f t="shared" si="96"/>
        <v>0.59276084337818213</v>
      </c>
      <c r="DK26" s="267">
        <f>IFERROR('Turistas lugar residencia isla '!DK26/'Turistas lugar residencia isla '!$G26,"-")</f>
        <v>6.3491167673119256E-2</v>
      </c>
      <c r="DL26" s="36">
        <f t="shared" si="97"/>
        <v>0.23157535426453424</v>
      </c>
      <c r="DM26" s="267">
        <f>IFERROR('Turistas lugar residencia isla '!DM26/'Turistas lugar residencia isla '!$I26,"-")</f>
        <v>1.4574356482002834E-2</v>
      </c>
      <c r="DN26" s="36">
        <f t="shared" si="98"/>
        <v>-0.56038123733028899</v>
      </c>
      <c r="DO26" s="267">
        <f>IFERROR('Turistas lugar residencia isla '!DO26/'Turistas lugar residencia isla '!$K26,"-")</f>
        <v>1.1860261402763202E-2</v>
      </c>
      <c r="DP26" s="36">
        <f t="shared" si="99"/>
        <v>-0.62259030582685693</v>
      </c>
      <c r="DQ26" s="267">
        <f>IFERROR('Turistas lugar residencia isla '!DQ26/'Turistas lugar residencia isla '!$M26,"-")</f>
        <v>1.4088916718847839E-2</v>
      </c>
      <c r="DR26" s="36">
        <f t="shared" si="100"/>
        <v>6.1222828517756502</v>
      </c>
      <c r="DS26" s="266">
        <f>IFERROR('Turistas lugar residencia isla '!DS26/'Turistas lugar residencia isla '!$C26,"-")</f>
        <v>7.1479255836377528E-2</v>
      </c>
      <c r="DT26" s="36">
        <f t="shared" si="101"/>
        <v>-0.41611363438313098</v>
      </c>
      <c r="DU26" s="267">
        <f>IFERROR('Turistas lugar residencia isla '!DU26/'Turistas lugar residencia isla '!$E26,"-")</f>
        <v>9.6575595474258827E-2</v>
      </c>
      <c r="DV26" s="36">
        <f t="shared" si="102"/>
        <v>-0.43094410486318802</v>
      </c>
      <c r="DW26" s="267">
        <f>IFERROR('Turistas lugar residencia isla '!DW26/'Turistas lugar residencia isla '!$G26,"-")</f>
        <v>8.9079519160223483E-2</v>
      </c>
      <c r="DX26" s="36">
        <f t="shared" si="103"/>
        <v>-0.31701923618892114</v>
      </c>
      <c r="DY26" s="267">
        <f>IFERROR('Turistas lugar residencia isla '!DY26/'Turistas lugar residencia isla '!$I26,"-")</f>
        <v>7.796302772031935E-2</v>
      </c>
      <c r="DZ26" s="36">
        <f t="shared" si="104"/>
        <v>-0.39223278995348687</v>
      </c>
      <c r="EA26" s="267">
        <f>IFERROR('Turistas lugar residencia isla '!EA26/'Turistas lugar residencia isla '!$K26,"-")</f>
        <v>3.5030051777521443E-2</v>
      </c>
      <c r="EB26" s="36">
        <f t="shared" si="105"/>
        <v>-0.42584253337732336</v>
      </c>
      <c r="EC26" s="267">
        <f>IFERROR('Turistas lugar residencia isla '!EC26/'Turistas lugar residencia isla '!$M26,"-")</f>
        <v>9.838760175328741E-2</v>
      </c>
      <c r="ED26" s="36">
        <f t="shared" si="106"/>
        <v>2.3827065382908685E-3</v>
      </c>
    </row>
    <row r="27" spans="1:136" s="17" customFormat="1" outlineLevel="1" x14ac:dyDescent="0.25">
      <c r="A27" s="242"/>
      <c r="B27" s="34" t="s">
        <v>73</v>
      </c>
      <c r="C27" s="266">
        <f>IFERROR('Turistas lugar residencia isla '!C27/'Turistas lugar residencia isla '!$C27,"-")</f>
        <v>1</v>
      </c>
      <c r="D27" s="36">
        <f t="shared" si="41"/>
        <v>0</v>
      </c>
      <c r="E27" s="267">
        <f>IFERROR('Turistas lugar residencia isla '!E27/'Turistas lugar residencia isla '!$E27,"-")</f>
        <v>1</v>
      </c>
      <c r="F27" s="36">
        <f t="shared" si="42"/>
        <v>0</v>
      </c>
      <c r="G27" s="267">
        <f>IFERROR('Turistas lugar residencia isla '!G27/'Turistas lugar residencia isla '!$G27,"-")</f>
        <v>1</v>
      </c>
      <c r="H27" s="36">
        <f t="shared" si="43"/>
        <v>0</v>
      </c>
      <c r="I27" s="267">
        <f>IFERROR('Turistas lugar residencia isla '!I27/'Turistas lugar residencia isla '!$I27,"-")</f>
        <v>1</v>
      </c>
      <c r="J27" s="36">
        <f t="shared" si="44"/>
        <v>0</v>
      </c>
      <c r="K27" s="267">
        <f>IFERROR('Turistas lugar residencia isla '!K27/'Turistas lugar residencia isla '!$K27,"-")</f>
        <v>1</v>
      </c>
      <c r="L27" s="36">
        <f t="shared" si="45"/>
        <v>0</v>
      </c>
      <c r="M27" s="267">
        <f>IFERROR('Turistas lugar residencia isla '!M27/'Turistas lugar residencia isla '!$M27,"-")</f>
        <v>1</v>
      </c>
      <c r="N27" s="36">
        <f t="shared" si="46"/>
        <v>0</v>
      </c>
      <c r="O27" s="266">
        <f>IFERROR('Turistas lugar residencia isla '!O27/'Turistas lugar residencia isla '!$C27,"-")</f>
        <v>0.8315227221035848</v>
      </c>
      <c r="P27" s="36">
        <f t="shared" si="47"/>
        <v>0.18310110773780219</v>
      </c>
      <c r="Q27" s="267">
        <f>IFERROR('Turistas lugar residencia isla '!Q27/'Turistas lugar residencia isla '!$E27,"-")</f>
        <v>0.81649686755669426</v>
      </c>
      <c r="R27" s="36">
        <f t="shared" si="48"/>
        <v>0.19570206233083676</v>
      </c>
      <c r="S27" s="267">
        <f>IFERROR('Turistas lugar residencia isla '!S27/'Turistas lugar residencia isla '!$G27,"-")</f>
        <v>0.81050078678330695</v>
      </c>
      <c r="T27" s="36">
        <f t="shared" si="49"/>
        <v>0.13054720164887135</v>
      </c>
      <c r="U27" s="267">
        <f>IFERROR('Turistas lugar residencia isla '!U27/'Turistas lugar residencia isla '!$I27,"-")</f>
        <v>0.8982574757051901</v>
      </c>
      <c r="V27" s="36">
        <f t="shared" si="50"/>
        <v>0.10978296132020104</v>
      </c>
      <c r="W27" s="267">
        <f>IFERROR('Turistas lugar residencia isla '!W27/'Turistas lugar residencia isla '!$K27,"-")</f>
        <v>0.8359410831497508</v>
      </c>
      <c r="X27" s="36">
        <f t="shared" si="51"/>
        <v>0.33791146097656677</v>
      </c>
      <c r="Y27" s="267">
        <f>IFERROR('Turistas lugar residencia isla '!Y27/'Turistas lugar residencia isla '!$M27,"-")</f>
        <v>0.56145911011682825</v>
      </c>
      <c r="Z27" s="36">
        <f t="shared" si="52"/>
        <v>0.39846367211844069</v>
      </c>
      <c r="AA27" s="266">
        <f>IFERROR('Turistas lugar residencia isla '!AA27/'Turistas lugar residencia isla '!$C27,"-")</f>
        <v>0.16847727789641517</v>
      </c>
      <c r="AB27" s="36">
        <f t="shared" si="53"/>
        <v>-0.43305486840912633</v>
      </c>
      <c r="AC27" s="267">
        <f>IFERROR('Turistas lugar residencia isla '!AC27/'Turistas lugar residencia isla '!$E27,"-")</f>
        <v>0.18350313244330577</v>
      </c>
      <c r="AD27" s="36">
        <f t="shared" si="54"/>
        <v>-0.42138167691158701</v>
      </c>
      <c r="AE27" s="267">
        <f>IFERROR('Turistas lugar residencia isla '!AE27/'Turistas lugar residencia isla '!$G27,"-")</f>
        <v>0.18950237934670072</v>
      </c>
      <c r="AF27" s="36">
        <f t="shared" si="55"/>
        <v>-0.33059276803270055</v>
      </c>
      <c r="AG27" s="267">
        <f>IFERROR('Turistas lugar residencia isla '!AG27/'Turistas lugar residencia isla '!$I27,"-")</f>
        <v>0.10174252429480989</v>
      </c>
      <c r="AH27" s="36">
        <f t="shared" si="56"/>
        <v>-0.46620087137115285</v>
      </c>
      <c r="AI27" s="267">
        <f>IFERROR('Turistas lugar residencia isla '!AI27/'Turistas lugar residencia isla '!$K27,"-")</f>
        <v>0.16405515748001895</v>
      </c>
      <c r="AJ27" s="36">
        <f t="shared" si="57"/>
        <v>-0.56274058167520136</v>
      </c>
      <c r="AK27" s="267">
        <f>IFERROR('Turistas lugar residencia isla '!AK27/'Turistas lugar residencia isla '!$M27,"-")</f>
        <v>0.43854088988317175</v>
      </c>
      <c r="AL27" s="36">
        <f t="shared" si="58"/>
        <v>-0.26728774121194376</v>
      </c>
      <c r="AM27" s="266">
        <f>IFERROR('Turistas lugar residencia isla '!AM27/'Turistas lugar residencia isla '!$C27,"-")</f>
        <v>0.13276961806000284</v>
      </c>
      <c r="AN27" s="36">
        <f t="shared" si="59"/>
        <v>-0.32033501816419352</v>
      </c>
      <c r="AO27" s="267">
        <f>IFERROR('Turistas lugar residencia isla '!AO27/'Turistas lugar residencia isla '!$E27,"-")</f>
        <v>7.7394367606733253E-2</v>
      </c>
      <c r="AP27" s="36">
        <f t="shared" si="60"/>
        <v>-0.346995156764066</v>
      </c>
      <c r="AQ27" s="267">
        <f>IFERROR('Turistas lugar residencia isla '!AQ27/'Turistas lugar residencia isla '!$G27,"-")</f>
        <v>0.160487963956776</v>
      </c>
      <c r="AR27" s="36">
        <f t="shared" si="61"/>
        <v>-0.2984095311893139</v>
      </c>
      <c r="AS27" s="267">
        <f>IFERROR('Turistas lugar residencia isla '!AS27/'Turistas lugar residencia isla '!$I27,"-")</f>
        <v>0.31006189509372967</v>
      </c>
      <c r="AT27" s="36">
        <f t="shared" si="62"/>
        <v>-0.23232401462833641</v>
      </c>
      <c r="AU27" s="267">
        <f>IFERROR('Turistas lugar residencia isla '!AU27/'Turistas lugar residencia isla '!$K27,"-")</f>
        <v>6.5112292388779025E-2</v>
      </c>
      <c r="AV27" s="36">
        <f t="shared" si="63"/>
        <v>-0.39309137227497637</v>
      </c>
      <c r="AW27" s="267">
        <f>IFERROR('Turistas lugar residencia isla '!AW27/'Turistas lugar residencia isla '!$M27,"-")</f>
        <v>0.16896594581158339</v>
      </c>
      <c r="AX27" s="36">
        <f t="shared" si="64"/>
        <v>-4.5959194111421353E-2</v>
      </c>
      <c r="AY27" s="266">
        <f>IFERROR('Turistas lugar residencia isla '!AY27/'Turistas lugar residencia isla '!$C27,"-")</f>
        <v>3.9288517115224734E-2</v>
      </c>
      <c r="AZ27" s="36">
        <f t="shared" si="65"/>
        <v>-0.19461146405415686</v>
      </c>
      <c r="BA27" s="267">
        <f>IFERROR('Turistas lugar residencia isla '!BA27/'Turistas lugar residencia isla '!$E27,"-")</f>
        <v>5.1970537018874725E-2</v>
      </c>
      <c r="BB27" s="36">
        <f t="shared" si="66"/>
        <v>-0.29145783027908956</v>
      </c>
      <c r="BC27" s="267">
        <f>IFERROR('Turistas lugar residencia isla '!BC27/'Turistas lugar residencia isla '!$G27,"-")</f>
        <v>4.9160500628476808E-2</v>
      </c>
      <c r="BD27" s="36">
        <f t="shared" si="67"/>
        <v>7.2835959293561903E-2</v>
      </c>
      <c r="BE27" s="267">
        <f>IFERROR('Turistas lugar residencia isla '!BE27/'Turistas lugar residencia isla '!$I27,"-")</f>
        <v>8.2740336283534718E-3</v>
      </c>
      <c r="BF27" s="36">
        <f t="shared" si="68"/>
        <v>-0.4578818350224666</v>
      </c>
      <c r="BG27" s="267">
        <f>IFERROR('Turistas lugar residencia isla '!BG27/'Turistas lugar residencia isla '!$K27,"-")</f>
        <v>2.5774242298930085E-2</v>
      </c>
      <c r="BH27" s="36">
        <f t="shared" si="69"/>
        <v>-9.5381513174061516E-2</v>
      </c>
      <c r="BI27" s="267">
        <f>IFERROR('Turistas lugar residencia isla '!BI27/'Turistas lugar residencia isla '!$M27,"-")</f>
        <v>3.8342033308476263E-2</v>
      </c>
      <c r="BJ27" s="36">
        <f t="shared" si="70"/>
        <v>0.46254905335047458</v>
      </c>
      <c r="BK27" s="266">
        <f>IFERROR('Turistas lugar residencia isla '!BK27/'Turistas lugar residencia isla '!$C27,"-")</f>
        <v>5.2768158703470396E-2</v>
      </c>
      <c r="BL27" s="36">
        <f t="shared" si="71"/>
        <v>-0.34817401203999876</v>
      </c>
      <c r="BM27" s="267">
        <f>IFERROR('Turistas lugar residencia isla '!BM27/'Turistas lugar residencia isla '!$E27,"-")</f>
        <v>4.6654390424531136E-2</v>
      </c>
      <c r="BN27" s="36">
        <f t="shared" si="72"/>
        <v>-0.3944701833537505</v>
      </c>
      <c r="BO27" s="267">
        <f>IFERROR('Turistas lugar residencia isla '!BO27/'Turistas lugar residencia isla '!$G27,"-")</f>
        <v>4.6187504551311889E-2</v>
      </c>
      <c r="BP27" s="36">
        <f t="shared" si="73"/>
        <v>-0.26798435488905681</v>
      </c>
      <c r="BQ27" s="267">
        <f>IFERROR('Turistas lugar residencia isla '!BQ27/'Turistas lugar residencia isla '!$I27,"-")</f>
        <v>6.7946620409611483E-2</v>
      </c>
      <c r="BR27" s="36">
        <f t="shared" si="74"/>
        <v>-0.10674744032901995</v>
      </c>
      <c r="BS27" s="267">
        <f>IFERROR('Turistas lugar residencia isla '!BS27/'Turistas lugar residencia isla '!$K27,"-")</f>
        <v>6.1548409410455564E-2</v>
      </c>
      <c r="BT27" s="36">
        <f t="shared" si="75"/>
        <v>-0.49846955176464058</v>
      </c>
      <c r="BU27" s="267">
        <f>IFERROR('Turistas lugar residencia isla '!BU27/'Turistas lugar residencia isla '!$M27,"-")</f>
        <v>4.7104151130996766E-2</v>
      </c>
      <c r="BV27" s="36">
        <f t="shared" si="76"/>
        <v>1.2626096526171096</v>
      </c>
      <c r="BW27" s="266">
        <f>IFERROR('Turistas lugar residencia isla '!BW27/'Turistas lugar residencia isla '!$C27,"-")</f>
        <v>0.35860581770929151</v>
      </c>
      <c r="BX27" s="36">
        <f t="shared" si="77"/>
        <v>2.5663306251358109</v>
      </c>
      <c r="BY27" s="267">
        <f>IFERROR('Turistas lugar residencia isla '!BY27/'Turistas lugar residencia isla '!$E27,"-")</f>
        <v>0.41501170913312385</v>
      </c>
      <c r="BZ27" s="36">
        <f t="shared" si="78"/>
        <v>2.5610303488969417</v>
      </c>
      <c r="CA27" s="267">
        <f>IFERROR('Turistas lugar residencia isla '!CA27/'Turistas lugar residencia isla '!$G27,"-")</f>
        <v>0.23712730692147682</v>
      </c>
      <c r="CB27" s="36">
        <f t="shared" si="79"/>
        <v>2.7862370079840391</v>
      </c>
      <c r="CC27" s="267">
        <f>IFERROR('Turistas lugar residencia isla '!CC27/'Turistas lugar residencia isla '!$I27,"-")</f>
        <v>0.28558967889456149</v>
      </c>
      <c r="CD27" s="36">
        <f t="shared" si="80"/>
        <v>4.1733996220761451</v>
      </c>
      <c r="CE27" s="267">
        <f>IFERROR('Turistas lugar residencia isla '!CE27/'Turistas lugar residencia isla '!$K27,"-")</f>
        <v>0.45503041330516314</v>
      </c>
      <c r="CF27" s="36">
        <f t="shared" si="81"/>
        <v>1.8413976639703007</v>
      </c>
      <c r="CG27" s="267">
        <f>IFERROR('Turistas lugar residencia isla '!CG27/'Turistas lugar residencia isla '!$M27,"-")</f>
        <v>9.0293313447675869E-2</v>
      </c>
      <c r="CH27" s="36">
        <f t="shared" si="82"/>
        <v>4.3983874635738118</v>
      </c>
      <c r="CI27" s="266">
        <f>IFERROR('Turistas lugar residencia isla '!CI27/'Turistas lugar residencia isla '!$C27,"-")</f>
        <v>3.9099887520871512E-2</v>
      </c>
      <c r="CJ27" s="36">
        <f t="shared" si="83"/>
        <v>-0.10390898302980645</v>
      </c>
      <c r="CK27" s="267">
        <f>IFERROR('Turistas lugar residencia isla '!CK27/'Turistas lugar residencia isla '!$E27,"-")</f>
        <v>3.1178319088889333E-2</v>
      </c>
      <c r="CL27" s="36">
        <f t="shared" si="84"/>
        <v>-0.22634780070031002</v>
      </c>
      <c r="CM27" s="267">
        <f>IFERROR('Turistas lugar residencia isla '!CM27/'Turistas lugar residencia isla '!$G27,"-")</f>
        <v>6.9920815088509169E-2</v>
      </c>
      <c r="CN27" s="36">
        <f t="shared" si="85"/>
        <v>-4.5064799538998557E-2</v>
      </c>
      <c r="CO27" s="267">
        <f>IFERROR('Turistas lugar residencia isla '!CO27/'Turistas lugar residencia isla '!$I27,"-")</f>
        <v>2.6586308174488971E-2</v>
      </c>
      <c r="CP27" s="36">
        <f t="shared" si="86"/>
        <v>0.21440245721443785</v>
      </c>
      <c r="CQ27" s="267">
        <f>IFERROR('Turistas lugar residencia isla '!CQ27/'Turistas lugar residencia isla '!$K27,"-")</f>
        <v>2.4684024932143368E-2</v>
      </c>
      <c r="CR27" s="36">
        <f t="shared" si="87"/>
        <v>-0.11947891440169334</v>
      </c>
      <c r="CS27" s="267">
        <f>IFERROR('Turistas lugar residencia isla '!CS27/'Turistas lugar residencia isla '!$M27,"-")</f>
        <v>7.7740492170022366E-2</v>
      </c>
      <c r="CT27" s="36">
        <f t="shared" si="88"/>
        <v>1.2065735656339678</v>
      </c>
      <c r="CU27" s="266">
        <f>IFERROR('Turistas lugar residencia isla '!CU27/'Turistas lugar residencia isla '!$C27,"-")</f>
        <v>4.6232880699932234E-2</v>
      </c>
      <c r="CV27" s="36">
        <f t="shared" si="89"/>
        <v>1.1761597717596333</v>
      </c>
      <c r="CW27" s="267">
        <f>IFERROR('Turistas lugar residencia isla '!CW27/'Turistas lugar residencia isla '!$E27,"-")</f>
        <v>3.3858409559456376E-2</v>
      </c>
      <c r="CX27" s="36">
        <f t="shared" si="90"/>
        <v>1.042671202959796</v>
      </c>
      <c r="CY27" s="267">
        <f>IFERROR('Turistas lugar residencia isla '!CY27/'Turistas lugar residencia isla '!$G27,"-")</f>
        <v>2.4268386508486811E-2</v>
      </c>
      <c r="CZ27" s="36">
        <f t="shared" si="91"/>
        <v>1.0967431266302001</v>
      </c>
      <c r="DA27" s="267">
        <f>IFERROR('Turistas lugar residencia isla '!DA27/'Turistas lugar residencia isla '!$I27,"-")</f>
        <v>1.8021525300112359E-2</v>
      </c>
      <c r="DB27" s="36">
        <f t="shared" si="92"/>
        <v>1.2934340388235537</v>
      </c>
      <c r="DC27" s="267">
        <f>IFERROR('Turistas lugar residencia isla '!DC27/'Turistas lugar residencia isla '!$K27,"-")</f>
        <v>0.11879233990721874</v>
      </c>
      <c r="DD27" s="36">
        <f t="shared" si="93"/>
        <v>1.0843507919126476</v>
      </c>
      <c r="DE27" s="267">
        <f>IFERROR('Turistas lugar residencia isla '!DE27/'Turistas lugar residencia isla '!$M27,"-")</f>
        <v>1.4230673626646781E-2</v>
      </c>
      <c r="DF27" s="36">
        <f t="shared" si="94"/>
        <v>2.4275593906466391</v>
      </c>
      <c r="DG27" s="266">
        <f>IFERROR('Turistas lugar residencia isla '!DG27/'Turistas lugar residencia isla '!$C27,"-")</f>
        <v>2.8870419231214084E-2</v>
      </c>
      <c r="DH27" s="36">
        <f t="shared" si="95"/>
        <v>-3.0945585632107364E-2</v>
      </c>
      <c r="DI27" s="267">
        <f>IFERROR('Turistas lugar residencia isla '!DI27/'Turistas lugar residencia isla '!$E27,"-")</f>
        <v>9.1191129080682928E-3</v>
      </c>
      <c r="DJ27" s="36">
        <f t="shared" si="96"/>
        <v>-7.8634334781129356E-2</v>
      </c>
      <c r="DK27" s="267">
        <f>IFERROR('Turistas lugar residencia isla '!DK27/'Turistas lugar residencia isla '!$G27,"-")</f>
        <v>8.1866623607298558E-2</v>
      </c>
      <c r="DL27" s="36">
        <f t="shared" si="97"/>
        <v>0.49682739592142644</v>
      </c>
      <c r="DM27" s="267">
        <f>IFERROR('Turistas lugar residencia isla '!DM27/'Turistas lugar residencia isla '!$I27,"-")</f>
        <v>1.096469614239814E-2</v>
      </c>
      <c r="DN27" s="36">
        <f t="shared" si="98"/>
        <v>-0.75808439419602891</v>
      </c>
      <c r="DO27" s="267">
        <f>IFERROR('Turistas lugar residencia isla '!DO27/'Turistas lugar residencia isla '!$K27,"-")</f>
        <v>1.7037465883715162E-2</v>
      </c>
      <c r="DP27" s="36">
        <f t="shared" si="99"/>
        <v>-0.30479784892621831</v>
      </c>
      <c r="DQ27" s="267">
        <f>IFERROR('Turistas lugar residencia isla '!DQ27/'Turistas lugar residencia isla '!$M27,"-")</f>
        <v>1.6778523489932886E-3</v>
      </c>
      <c r="DR27" s="36">
        <f t="shared" si="100"/>
        <v>-0.52852348993288589</v>
      </c>
      <c r="DS27" s="266">
        <f>IFERROR('Turistas lugar residencia isla '!DS27/'Turistas lugar residencia isla '!$C27,"-")</f>
        <v>8.163935418815918E-2</v>
      </c>
      <c r="DT27" s="36">
        <f t="shared" si="101"/>
        <v>-0.31660556328881817</v>
      </c>
      <c r="DU27" s="267">
        <f>IFERROR('Turistas lugar residencia isla '!DU27/'Turistas lugar residencia isla '!$E27,"-")</f>
        <v>0.10551229959368308</v>
      </c>
      <c r="DV27" s="36">
        <f t="shared" si="102"/>
        <v>-0.42264332049225617</v>
      </c>
      <c r="DW27" s="267">
        <f>IFERROR('Turistas lugar residencia isla '!DW27/'Turistas lugar residencia isla '!$G27,"-")</f>
        <v>0.11178338604939796</v>
      </c>
      <c r="DX27" s="36">
        <f t="shared" si="103"/>
        <v>-0.24728949520704735</v>
      </c>
      <c r="DY27" s="267">
        <f>IFERROR('Turistas lugar residencia isla '!DY27/'Turistas lugar residencia isla '!$I27,"-")</f>
        <v>0.10628116930476435</v>
      </c>
      <c r="DZ27" s="36">
        <f t="shared" si="104"/>
        <v>-0.18129090671824266</v>
      </c>
      <c r="EA27" s="267">
        <f>IFERROR('Turistas lugar residencia isla '!EA27/'Turistas lugar residencia isla '!$K27,"-")</f>
        <v>3.6800475184397108E-2</v>
      </c>
      <c r="EB27" s="36">
        <f t="shared" si="105"/>
        <v>-0.35007026264716323</v>
      </c>
      <c r="EC27" s="267">
        <f>IFERROR('Turistas lugar residencia isla '!EC27/'Turistas lugar residencia isla '!$M27,"-")</f>
        <v>0.11403181705195128</v>
      </c>
      <c r="ED27" s="36">
        <f t="shared" si="106"/>
        <v>-2.8511149319909723E-2</v>
      </c>
    </row>
    <row r="28" spans="1:136" s="17" customFormat="1" outlineLevel="1" x14ac:dyDescent="0.25">
      <c r="A28" s="242"/>
      <c r="B28" s="34" t="s">
        <v>75</v>
      </c>
      <c r="C28" s="266">
        <f>IFERROR('Turistas lugar residencia isla '!C28/'Turistas lugar residencia isla '!$C28,"-")</f>
        <v>1</v>
      </c>
      <c r="D28" s="36">
        <f t="shared" si="41"/>
        <v>0</v>
      </c>
      <c r="E28" s="267">
        <f>IFERROR('Turistas lugar residencia isla '!E28/'Turistas lugar residencia isla '!$E28,"-")</f>
        <v>1</v>
      </c>
      <c r="F28" s="36">
        <f t="shared" si="42"/>
        <v>0</v>
      </c>
      <c r="G28" s="267">
        <f>IFERROR('Turistas lugar residencia isla '!G28/'Turistas lugar residencia isla '!$G28,"-")</f>
        <v>1</v>
      </c>
      <c r="H28" s="36">
        <f t="shared" si="43"/>
        <v>0</v>
      </c>
      <c r="I28" s="267">
        <f>IFERROR('Turistas lugar residencia isla '!I28/'Turistas lugar residencia isla '!$I28,"-")</f>
        <v>1</v>
      </c>
      <c r="J28" s="36">
        <f t="shared" si="44"/>
        <v>0</v>
      </c>
      <c r="K28" s="267">
        <f>IFERROR('Turistas lugar residencia isla '!K28/'Turistas lugar residencia isla '!$K28,"-")</f>
        <v>1</v>
      </c>
      <c r="L28" s="36">
        <f t="shared" si="45"/>
        <v>0</v>
      </c>
      <c r="M28" s="267">
        <f>IFERROR('Turistas lugar residencia isla '!M28/'Turistas lugar residencia isla '!$M28,"-")</f>
        <v>1</v>
      </c>
      <c r="N28" s="36">
        <f t="shared" si="46"/>
        <v>0</v>
      </c>
      <c r="O28" s="266">
        <f>IFERROR('Turistas lugar residencia isla '!O28/'Turistas lugar residencia isla '!$C28,"-")</f>
        <v>0.8096490899417772</v>
      </c>
      <c r="P28" s="36">
        <f t="shared" si="47"/>
        <v>0.19724982303656335</v>
      </c>
      <c r="Q28" s="267">
        <f>IFERROR('Turistas lugar residencia isla '!Q28/'Turistas lugar residencia isla '!$E28,"-")</f>
        <v>0.79972604812783388</v>
      </c>
      <c r="R28" s="36">
        <f t="shared" si="48"/>
        <v>0.17607068271609849</v>
      </c>
      <c r="S28" s="267">
        <f>IFERROR('Turistas lugar residencia isla '!S28/'Turistas lugar residencia isla '!$G28,"-")</f>
        <v>0.78661343594097655</v>
      </c>
      <c r="T28" s="36">
        <f t="shared" si="49"/>
        <v>0.21498720155597129</v>
      </c>
      <c r="U28" s="267">
        <f>IFERROR('Turistas lugar residencia isla '!U28/'Turistas lugar residencia isla '!$I28,"-")</f>
        <v>0.87747684257779879</v>
      </c>
      <c r="V28" s="36">
        <f t="shared" si="50"/>
        <v>0.17015996405037415</v>
      </c>
      <c r="W28" s="267">
        <f>IFERROR('Turistas lugar residencia isla '!W28/'Turistas lugar residencia isla '!$K28,"-")</f>
        <v>0.80891804457225014</v>
      </c>
      <c r="X28" s="36">
        <f t="shared" si="51"/>
        <v>0.2688471496854774</v>
      </c>
      <c r="Y28" s="267">
        <f>IFERROR('Turistas lugar residencia isla '!Y28/'Turistas lugar residencia isla '!$M28,"-")</f>
        <v>0.45824042165011147</v>
      </c>
      <c r="Z28" s="36">
        <f t="shared" si="52"/>
        <v>0.3106766424629801</v>
      </c>
      <c r="AA28" s="266">
        <f>IFERROR('Turistas lugar residencia isla '!AA28/'Turistas lugar residencia isla '!$C28,"-")</f>
        <v>0.19035091005822274</v>
      </c>
      <c r="AB28" s="36">
        <f t="shared" si="53"/>
        <v>-0.41203002491142204</v>
      </c>
      <c r="AC28" s="267">
        <f>IFERROR('Turistas lugar residencia isla '!AC28/'Turistas lugar residencia isla '!$E28,"-")</f>
        <v>0.20027589204123247</v>
      </c>
      <c r="AD28" s="36">
        <f t="shared" si="54"/>
        <v>-0.37414119018277991</v>
      </c>
      <c r="AE28" s="267">
        <f>IFERROR('Turistas lugar residencia isla '!AE28/'Turistas lugar residencia isla '!$G28,"-")</f>
        <v>0.21338656405902348</v>
      </c>
      <c r="AF28" s="36">
        <f t="shared" si="55"/>
        <v>-0.39478517846526906</v>
      </c>
      <c r="AG28" s="267">
        <f>IFERROR('Turistas lugar residencia isla '!AG28/'Turistas lugar residencia isla '!$I28,"-")</f>
        <v>0.12252798439921031</v>
      </c>
      <c r="AH28" s="36">
        <f t="shared" si="56"/>
        <v>-0.51012774122959026</v>
      </c>
      <c r="AI28" s="267">
        <f>IFERROR('Turistas lugar residencia isla '!AI28/'Turistas lugar residencia isla '!$K28,"-")</f>
        <v>0.19108195542774983</v>
      </c>
      <c r="AJ28" s="36">
        <f t="shared" si="57"/>
        <v>-0.47285364774702376</v>
      </c>
      <c r="AK28" s="267">
        <f>IFERROR('Turistas lugar residencia isla '!AK28/'Turistas lugar residencia isla '!$M28,"-")</f>
        <v>0.54170889924994936</v>
      </c>
      <c r="AL28" s="36">
        <f t="shared" si="58"/>
        <v>-0.16708701023498085</v>
      </c>
      <c r="AM28" s="266">
        <f>IFERROR('Turistas lugar residencia isla '!AM28/'Turistas lugar residencia isla '!$C28,"-")</f>
        <v>0.12814773740567839</v>
      </c>
      <c r="AN28" s="36">
        <f t="shared" si="59"/>
        <v>-7.0605533522557939E-2</v>
      </c>
      <c r="AO28" s="267">
        <f>IFERROR('Turistas lugar residencia isla '!AO28/'Turistas lugar residencia isla '!$E28,"-")</f>
        <v>7.8068522891084735E-2</v>
      </c>
      <c r="AP28" s="36">
        <f t="shared" si="60"/>
        <v>-0.21140387249877934</v>
      </c>
      <c r="AQ28" s="267">
        <f>IFERROR('Turistas lugar residencia isla '!AQ28/'Turistas lugar residencia isla '!$G28,"-")</f>
        <v>0.15000045161814782</v>
      </c>
      <c r="AR28" s="36">
        <f t="shared" si="61"/>
        <v>2.1702879409054132E-2</v>
      </c>
      <c r="AS28" s="267">
        <f>IFERROR('Turistas lugar residencia isla '!AS28/'Turistas lugar residencia isla '!$I28,"-")</f>
        <v>0.29414149800404499</v>
      </c>
      <c r="AT28" s="36">
        <f t="shared" si="62"/>
        <v>4.4726062535044075E-2</v>
      </c>
      <c r="AU28" s="267">
        <f>IFERROR('Turistas lugar residencia isla '!AU28/'Turistas lugar residencia isla '!$K28,"-")</f>
        <v>6.1527677929547088E-2</v>
      </c>
      <c r="AV28" s="36">
        <f t="shared" si="63"/>
        <v>-3.1855838905996969E-2</v>
      </c>
      <c r="AW28" s="267">
        <f>IFERROR('Turistas lugar residencia isla '!AW28/'Turistas lugar residencia isla '!$M28,"-")</f>
        <v>0.14696938982363672</v>
      </c>
      <c r="AX28" s="36">
        <f t="shared" si="64"/>
        <v>1.7470110391645699E-2</v>
      </c>
      <c r="AY28" s="266">
        <f>IFERROR('Turistas lugar residencia isla '!AY28/'Turistas lugar residencia isla '!$C28,"-")</f>
        <v>2.9547481135680728E-2</v>
      </c>
      <c r="AZ28" s="36">
        <f t="shared" si="65"/>
        <v>-0.18341497826421926</v>
      </c>
      <c r="BA28" s="267">
        <f>IFERROR('Turistas lugar residencia isla '!BA28/'Turistas lugar residencia isla '!$E28,"-")</f>
        <v>4.0634900925266629E-2</v>
      </c>
      <c r="BB28" s="36">
        <f t="shared" si="66"/>
        <v>-0.27547179845237302</v>
      </c>
      <c r="BC28" s="267">
        <f>IFERROR('Turistas lugar residencia isla '!BC28/'Turistas lugar residencia isla '!$G28,"-")</f>
        <v>3.4575885397378811E-2</v>
      </c>
      <c r="BD28" s="36">
        <f t="shared" si="67"/>
        <v>-0.11980608402537241</v>
      </c>
      <c r="BE28" s="267">
        <f>IFERROR('Turistas lugar residencia isla '!BE28/'Turistas lugar residencia isla '!$I28,"-")</f>
        <v>1.7473656772972791E-3</v>
      </c>
      <c r="BF28" s="36">
        <f t="shared" si="68"/>
        <v>-0.75911462426959586</v>
      </c>
      <c r="BG28" s="267">
        <f>IFERROR('Turistas lugar residencia isla '!BG28/'Turistas lugar residencia isla '!$K28,"-")</f>
        <v>2.1369518332135153E-2</v>
      </c>
      <c r="BH28" s="36">
        <f t="shared" si="69"/>
        <v>0.19394120359019618</v>
      </c>
      <c r="BI28" s="267">
        <f>IFERROR('Turistas lugar residencia isla '!BI28/'Turistas lugar residencia isla '!$M28,"-")</f>
        <v>3.5069937157916078E-2</v>
      </c>
      <c r="BJ28" s="36">
        <f t="shared" si="70"/>
        <v>1.3627206334797797</v>
      </c>
      <c r="BK28" s="266">
        <f>IFERROR('Turistas lugar residencia isla '!BK28/'Turistas lugar residencia isla '!$C28,"-")</f>
        <v>5.8718050549631709E-2</v>
      </c>
      <c r="BL28" s="36">
        <f t="shared" si="71"/>
        <v>-0.20552553278646446</v>
      </c>
      <c r="BM28" s="267">
        <f>IFERROR('Turistas lugar residencia isla '!BM28/'Turistas lugar residencia isla '!$E28,"-")</f>
        <v>5.857176394351004E-2</v>
      </c>
      <c r="BN28" s="36">
        <f t="shared" si="72"/>
        <v>-0.15641010483953111</v>
      </c>
      <c r="BO28" s="267">
        <f>IFERROR('Turistas lugar residencia isla '!BO28/'Turistas lugar residencia isla '!$G28,"-")</f>
        <v>5.3101261821105021E-2</v>
      </c>
      <c r="BP28" s="36">
        <f t="shared" si="73"/>
        <v>-0.21734568459855808</v>
      </c>
      <c r="BQ28" s="267">
        <f>IFERROR('Turistas lugar residencia isla '!BQ28/'Turistas lugar residencia isla '!$I28,"-")</f>
        <v>7.3287991929294444E-2</v>
      </c>
      <c r="BR28" s="36">
        <f t="shared" si="74"/>
        <v>-0.27439022480956143</v>
      </c>
      <c r="BS28" s="267">
        <f>IFERROR('Turistas lugar residencia isla '!BS28/'Turistas lugar residencia isla '!$K28,"-")</f>
        <v>6.4838245866283256E-2</v>
      </c>
      <c r="BT28" s="36">
        <f t="shared" si="75"/>
        <v>-0.18397334125046583</v>
      </c>
      <c r="BU28" s="267">
        <f>IFERROR('Turistas lugar residencia isla '!BU28/'Turistas lugar residencia isla '!$M28,"-")</f>
        <v>3.6134198256638959E-2</v>
      </c>
      <c r="BV28" s="36">
        <f t="shared" si="76"/>
        <v>0.34190073818435307</v>
      </c>
      <c r="BW28" s="266">
        <f>IFERROR('Turistas lugar residencia isla '!BW28/'Turistas lugar residencia isla '!$C28,"-")</f>
        <v>0.35686646235004083</v>
      </c>
      <c r="BX28" s="36">
        <f t="shared" si="77"/>
        <v>0.95368346550438399</v>
      </c>
      <c r="BY28" s="267">
        <f>IFERROR('Turistas lugar residencia isla '!BY28/'Turistas lugar residencia isla '!$E28,"-")</f>
        <v>0.40819605020381478</v>
      </c>
      <c r="BZ28" s="36">
        <f t="shared" si="78"/>
        <v>1.0440901850557922</v>
      </c>
      <c r="CA28" s="267">
        <f>IFERROR('Turistas lugar residencia isla '!CA28/'Turistas lugar residencia isla '!$G28,"-")</f>
        <v>0.24745663713083979</v>
      </c>
      <c r="CB28" s="36">
        <f t="shared" si="79"/>
        <v>1.0844988584584687</v>
      </c>
      <c r="CC28" s="267">
        <f>IFERROR('Turistas lugar residencia isla '!CC28/'Turistas lugar residencia isla '!$I28,"-")</f>
        <v>0.28231540433172919</v>
      </c>
      <c r="CD28" s="36">
        <f t="shared" si="80"/>
        <v>1.3392534974553922</v>
      </c>
      <c r="CE28" s="267">
        <f>IFERROR('Turistas lugar residencia isla '!CE28/'Turistas lugar residencia isla '!$K28,"-")</f>
        <v>0.44614306254493169</v>
      </c>
      <c r="CF28" s="36">
        <f t="shared" si="81"/>
        <v>0.66351575085735082</v>
      </c>
      <c r="CG28" s="267">
        <f>IFERROR('Turistas lugar residencia isla '!CG28/'Turistas lugar residencia isla '!$M28,"-")</f>
        <v>8.49381714980742E-2</v>
      </c>
      <c r="CH28" s="36">
        <f t="shared" si="82"/>
        <v>0.67377299296334492</v>
      </c>
      <c r="CI28" s="266">
        <f>IFERROR('Turistas lugar residencia isla '!CI28/'Turistas lugar residencia isla '!$C28,"-")</f>
        <v>4.8874884790900165E-2</v>
      </c>
      <c r="CJ28" s="36">
        <f t="shared" si="83"/>
        <v>-5.0895691976802881E-2</v>
      </c>
      <c r="CK28" s="267">
        <f>IFERROR('Turistas lugar residencia isla '!CK28/'Turistas lugar residencia isla '!$E28,"-")</f>
        <v>3.9831670931805001E-2</v>
      </c>
      <c r="CL28" s="36">
        <f t="shared" si="84"/>
        <v>-0.1916697242790617</v>
      </c>
      <c r="CM28" s="267">
        <f>IFERROR('Turistas lugar residencia isla '!CM28/'Turistas lugar residencia isla '!$G28,"-")</f>
        <v>8.6283152535534827E-2</v>
      </c>
      <c r="CN28" s="36">
        <f t="shared" si="85"/>
        <v>-1.3168886846591898E-2</v>
      </c>
      <c r="CO28" s="267">
        <f>IFERROR('Turistas lugar residencia isla '!CO28/'Turistas lugar residencia isla '!$I28,"-")</f>
        <v>3.4314979557752368E-2</v>
      </c>
      <c r="CP28" s="36">
        <f t="shared" si="86"/>
        <v>7.8043800866817392E-2</v>
      </c>
      <c r="CQ28" s="267">
        <f>IFERROR('Turistas lugar residencia isla '!CQ28/'Turistas lugar residencia isla '!$K28,"-")</f>
        <v>2.9989216391085548E-2</v>
      </c>
      <c r="CR28" s="36">
        <f t="shared" si="87"/>
        <v>2.2460089235790015E-2</v>
      </c>
      <c r="CS28" s="267">
        <f>IFERROR('Turistas lugar residencia isla '!CS28/'Turistas lugar residencia isla '!$M28,"-")</f>
        <v>5.7926211230488543E-2</v>
      </c>
      <c r="CT28" s="36">
        <f t="shared" si="88"/>
        <v>0.73618994526657189</v>
      </c>
      <c r="CU28" s="266">
        <f>IFERROR('Turistas lugar residencia isla '!CU28/'Turistas lugar residencia isla '!$C28,"-")</f>
        <v>4.0665252935490399E-2</v>
      </c>
      <c r="CV28" s="36">
        <f t="shared" si="89"/>
        <v>0.18516647197534786</v>
      </c>
      <c r="CW28" s="267">
        <f>IFERROR('Turistas lugar residencia isla '!CW28/'Turistas lugar residencia isla '!$E28,"-")</f>
        <v>2.8596151868673838E-2</v>
      </c>
      <c r="CX28" s="36">
        <f t="shared" si="90"/>
        <v>0.2441954105599462</v>
      </c>
      <c r="CY28" s="267">
        <f>IFERROR('Turistas lugar residencia isla '!CY28/'Turistas lugar residencia isla '!$G28,"-")</f>
        <v>2.1397667843884638E-2</v>
      </c>
      <c r="CZ28" s="36">
        <f t="shared" si="91"/>
        <v>0.20965445576339659</v>
      </c>
      <c r="DA28" s="267">
        <f>IFERROR('Turistas lugar residencia isla '!DA28/'Turistas lugar residencia isla '!$I28,"-")</f>
        <v>1.6836495807770469E-2</v>
      </c>
      <c r="DB28" s="36">
        <f t="shared" si="92"/>
        <v>0.89195258508561426</v>
      </c>
      <c r="DC28" s="267">
        <f>IFERROR('Turistas lugar residencia isla '!DC28/'Turistas lugar residencia isla '!$K28,"-")</f>
        <v>0.1045902228612509</v>
      </c>
      <c r="DD28" s="36">
        <f t="shared" si="93"/>
        <v>9.8052181032405095E-2</v>
      </c>
      <c r="DE28" s="267">
        <f>IFERROR('Turistas lugar residencia isla '!DE28/'Turistas lugar residencia isla '!$M28,"-")</f>
        <v>0</v>
      </c>
      <c r="DF28" s="36">
        <f t="shared" si="94"/>
        <v>-1</v>
      </c>
      <c r="DG28" s="266">
        <f>IFERROR('Turistas lugar residencia isla '!DG28/'Turistas lugar residencia isla '!$C28,"-")</f>
        <v>2.381737390691854E-2</v>
      </c>
      <c r="DH28" s="36">
        <f t="shared" si="95"/>
        <v>0.53212315163481372</v>
      </c>
      <c r="DI28" s="267">
        <f>IFERROR('Turistas lugar residencia isla '!DI28/'Turistas lugar residencia isla '!$E28,"-")</f>
        <v>7.8188813373197344E-3</v>
      </c>
      <c r="DJ28" s="36">
        <f t="shared" si="96"/>
        <v>0.36149813956195387</v>
      </c>
      <c r="DK28" s="267">
        <f>IFERROR('Turistas lugar residencia isla '!DK28/'Turistas lugar residencia isla '!$G28,"-")</f>
        <v>6.6691957282944789E-2</v>
      </c>
      <c r="DL28" s="36">
        <f t="shared" si="97"/>
        <v>1.0143152612070727</v>
      </c>
      <c r="DM28" s="267">
        <f>IFERROR('Turistas lugar residencia isla '!DM28/'Turistas lugar residencia isla '!$I28,"-")</f>
        <v>9.113332593196858E-3</v>
      </c>
      <c r="DN28" s="36">
        <f t="shared" si="98"/>
        <v>-0.57087614169590206</v>
      </c>
      <c r="DO28" s="267">
        <f>IFERROR('Turistas lugar residencia isla '!DO28/'Turistas lugar residencia isla '!$K28,"-")</f>
        <v>1.3716750539180445E-2</v>
      </c>
      <c r="DP28" s="36">
        <f t="shared" si="99"/>
        <v>0.33771379431515203</v>
      </c>
      <c r="DQ28" s="267">
        <f>IFERROR('Turistas lugar residencia isla '!DQ28/'Turistas lugar residencia isla '!$M28,"-")</f>
        <v>0</v>
      </c>
      <c r="DR28" s="36" t="str">
        <f t="shared" si="100"/>
        <v>-</v>
      </c>
      <c r="DS28" s="266">
        <f>IFERROR('Turistas lugar residencia isla '!DS28/'Turistas lugar residencia isla '!$C28,"-")</f>
        <v>7.0630858804223207E-2</v>
      </c>
      <c r="DT28" s="36">
        <f t="shared" si="101"/>
        <v>-0.15378301179883369</v>
      </c>
      <c r="DU28" s="267">
        <f>IFERROR('Turistas lugar residencia isla '!DU28/'Turistas lugar residencia isla '!$E28,"-")</f>
        <v>9.5060523574024239E-2</v>
      </c>
      <c r="DV28" s="36">
        <f t="shared" si="102"/>
        <v>-0.19883549911362808</v>
      </c>
      <c r="DW28" s="267">
        <f>IFERROR('Turistas lugar residencia isla '!DW28/'Turistas lugar residencia isla '!$G28,"-")</f>
        <v>8.9971367409427974E-2</v>
      </c>
      <c r="DX28" s="36">
        <f t="shared" si="103"/>
        <v>-0.14101930095888071</v>
      </c>
      <c r="DY28" s="267">
        <f>IFERROR('Turistas lugar residencia isla '!DY28/'Turistas lugar residencia isla '!$I28,"-")</f>
        <v>9.7200836032417984E-2</v>
      </c>
      <c r="DZ28" s="36">
        <f t="shared" si="104"/>
        <v>8.2334733115483338E-3</v>
      </c>
      <c r="EA28" s="267">
        <f>IFERROR('Turistas lugar residencia isla '!EA28/'Turistas lugar residencia isla '!$K28,"-")</f>
        <v>3.2534148094895757E-2</v>
      </c>
      <c r="EB28" s="36">
        <f t="shared" si="105"/>
        <v>-0.16869016184546215</v>
      </c>
      <c r="EC28" s="267">
        <f>IFERROR('Turistas lugar residencia isla '!EC28/'Turistas lugar residencia isla '!$M28,"-")</f>
        <v>7.8451246705858499E-2</v>
      </c>
      <c r="ED28" s="36">
        <f t="shared" si="106"/>
        <v>0.13689595400704468</v>
      </c>
    </row>
    <row r="29" spans="1:136" s="17" customFormat="1" outlineLevel="1" x14ac:dyDescent="0.25">
      <c r="A29" s="242"/>
      <c r="B29" s="34" t="s">
        <v>77</v>
      </c>
      <c r="C29" s="266">
        <f>IFERROR('Turistas lugar residencia isla '!C29/'Turistas lugar residencia isla '!$C29,"-")</f>
        <v>1</v>
      </c>
      <c r="D29" s="36">
        <f t="shared" si="41"/>
        <v>0</v>
      </c>
      <c r="E29" s="267">
        <f>IFERROR('Turistas lugar residencia isla '!E29/'Turistas lugar residencia isla '!$E29,"-")</f>
        <v>1</v>
      </c>
      <c r="F29" s="36">
        <f t="shared" si="42"/>
        <v>0</v>
      </c>
      <c r="G29" s="267">
        <f>IFERROR('Turistas lugar residencia isla '!G29/'Turistas lugar residencia isla '!$G29,"-")</f>
        <v>1</v>
      </c>
      <c r="H29" s="36">
        <f t="shared" si="43"/>
        <v>0</v>
      </c>
      <c r="I29" s="267">
        <f>IFERROR('Turistas lugar residencia isla '!I29/'Turistas lugar residencia isla '!$I29,"-")</f>
        <v>1</v>
      </c>
      <c r="J29" s="36">
        <f t="shared" si="44"/>
        <v>0</v>
      </c>
      <c r="K29" s="267">
        <f>IFERROR('Turistas lugar residencia isla '!K29/'Turistas lugar residencia isla '!$K29,"-")</f>
        <v>1</v>
      </c>
      <c r="L29" s="36">
        <f t="shared" si="45"/>
        <v>0</v>
      </c>
      <c r="M29" s="267">
        <f>IFERROR('Turistas lugar residencia isla '!M29/'Turistas lugar residencia isla '!$M29,"-")</f>
        <v>1</v>
      </c>
      <c r="N29" s="36">
        <f t="shared" si="46"/>
        <v>0</v>
      </c>
      <c r="O29" s="266">
        <f>IFERROR('Turistas lugar residencia isla '!O29/'Turistas lugar residencia isla '!$C29,"-")</f>
        <v>0.83198597005347785</v>
      </c>
      <c r="P29" s="36">
        <f t="shared" si="47"/>
        <v>0.12630792766808741</v>
      </c>
      <c r="Q29" s="267">
        <f>IFERROR('Turistas lugar residencia isla '!Q29/'Turistas lugar residencia isla '!$E29,"-")</f>
        <v>0.81629767532143827</v>
      </c>
      <c r="R29" s="36">
        <f t="shared" si="48"/>
        <v>0.10611700231058818</v>
      </c>
      <c r="S29" s="267">
        <f>IFERROR('Turistas lugar residencia isla '!S29/'Turistas lugar residencia isla '!$G29,"-")</f>
        <v>0.80935911068850508</v>
      </c>
      <c r="T29" s="36">
        <f t="shared" si="49"/>
        <v>0.1119508649902925</v>
      </c>
      <c r="U29" s="267">
        <f>IFERROR('Turistas lugar residencia isla '!U29/'Turistas lugar residencia isla '!$I29,"-")</f>
        <v>0.90345234713938039</v>
      </c>
      <c r="V29" s="36">
        <f t="shared" si="50"/>
        <v>8.9087064834560303E-2</v>
      </c>
      <c r="W29" s="267">
        <f>IFERROR('Turistas lugar residencia isla '!W29/'Turistas lugar residencia isla '!$K29,"-")</f>
        <v>0.84335059034498217</v>
      </c>
      <c r="X29" s="36">
        <f t="shared" si="51"/>
        <v>0.22725921842590413</v>
      </c>
      <c r="Y29" s="267">
        <f>IFERROR('Turistas lugar residencia isla '!Y29/'Turistas lugar residencia isla '!$M29,"-")</f>
        <v>0.50980516194331982</v>
      </c>
      <c r="Z29" s="36">
        <f t="shared" si="52"/>
        <v>0.483707148255345</v>
      </c>
      <c r="AA29" s="266">
        <f>IFERROR('Turistas lugar residencia isla '!AA29/'Turistas lugar residencia isla '!$C29,"-")</f>
        <v>0.1680140299465222</v>
      </c>
      <c r="AB29" s="36">
        <f t="shared" si="53"/>
        <v>-0.35704581669023872</v>
      </c>
      <c r="AC29" s="267">
        <f>IFERROR('Turistas lugar residencia isla '!AC29/'Turistas lugar residencia isla '!$E29,"-")</f>
        <v>0.18370232467856173</v>
      </c>
      <c r="AD29" s="36">
        <f t="shared" si="54"/>
        <v>-0.29888642416679068</v>
      </c>
      <c r="AE29" s="267">
        <f>IFERROR('Turistas lugar residencia isla '!AE29/'Turistas lugar residencia isla '!$G29,"-")</f>
        <v>0.19064088931149492</v>
      </c>
      <c r="AF29" s="36">
        <f t="shared" si="55"/>
        <v>-0.29944124795609717</v>
      </c>
      <c r="AG29" s="267">
        <f>IFERROR('Turistas lugar residencia isla '!AG29/'Turistas lugar residencia isla '!$I29,"-")</f>
        <v>9.6547652860619629E-2</v>
      </c>
      <c r="AH29" s="36">
        <f t="shared" si="56"/>
        <v>-0.4335714721030951</v>
      </c>
      <c r="AI29" s="267">
        <f>IFERROR('Turistas lugar residencia isla '!AI29/'Turistas lugar residencia isla '!$K29,"-")</f>
        <v>0.15664940965501783</v>
      </c>
      <c r="AJ29" s="36">
        <f t="shared" si="57"/>
        <v>-0.49924181331821949</v>
      </c>
      <c r="AK29" s="267">
        <f>IFERROR('Turistas lugar residencia isla '!AK29/'Turistas lugar residencia isla '!$M29,"-")</f>
        <v>0.49019483805668018</v>
      </c>
      <c r="AL29" s="36">
        <f t="shared" si="58"/>
        <v>-0.25320453650913011</v>
      </c>
      <c r="AM29" s="266">
        <f>IFERROR('Turistas lugar residencia isla '!AM29/'Turistas lugar residencia isla '!$C29,"-")</f>
        <v>0.14425806429051641</v>
      </c>
      <c r="AN29" s="36">
        <f t="shared" si="59"/>
        <v>-0.18110000001808357</v>
      </c>
      <c r="AO29" s="267">
        <f>IFERROR('Turistas lugar residencia isla '!AO29/'Turistas lugar residencia isla '!$E29,"-")</f>
        <v>8.971375506503762E-2</v>
      </c>
      <c r="AP29" s="36">
        <f t="shared" si="60"/>
        <v>-0.2624431746310002</v>
      </c>
      <c r="AQ29" s="267">
        <f>IFERROR('Turistas lugar residencia isla '!AQ29/'Turistas lugar residencia isla '!$G29,"-")</f>
        <v>0.1806096414663623</v>
      </c>
      <c r="AR29" s="36">
        <f t="shared" si="61"/>
        <v>-8.781280262713631E-2</v>
      </c>
      <c r="AS29" s="267">
        <f>IFERROR('Turistas lugar residencia isla '!AS29/'Turistas lugar residencia isla '!$I29,"-")</f>
        <v>0.3223954243452013</v>
      </c>
      <c r="AT29" s="36">
        <f t="shared" si="62"/>
        <v>-0.14594252306449129</v>
      </c>
      <c r="AU29" s="267">
        <f>IFERROR('Turistas lugar residencia isla '!AU29/'Turistas lugar residencia isla '!$K29,"-")</f>
        <v>6.2754598397296357E-2</v>
      </c>
      <c r="AV29" s="36">
        <f t="shared" si="63"/>
        <v>-0.27553117142299344</v>
      </c>
      <c r="AW29" s="267">
        <f>IFERROR('Turistas lugar residencia isla '!AW29/'Turistas lugar residencia isla '!$M29,"-")</f>
        <v>0.20040485829959515</v>
      </c>
      <c r="AX29" s="36">
        <f t="shared" si="64"/>
        <v>0.28517470975750814</v>
      </c>
      <c r="AY29" s="266">
        <f>IFERROR('Turistas lugar residencia isla '!AY29/'Turistas lugar residencia isla '!$C29,"-")</f>
        <v>2.6571921398028917E-2</v>
      </c>
      <c r="AZ29" s="36">
        <f t="shared" si="65"/>
        <v>-0.27580051775103143</v>
      </c>
      <c r="BA29" s="267">
        <f>IFERROR('Turistas lugar residencia isla '!BA29/'Turistas lugar residencia isla '!$E29,"-")</f>
        <v>3.6785904140923295E-2</v>
      </c>
      <c r="BB29" s="36">
        <f t="shared" si="66"/>
        <v>-0.26076566788744793</v>
      </c>
      <c r="BC29" s="267">
        <f>IFERROR('Turistas lugar residencia isla '!BC29/'Turistas lugar residencia isla '!$G29,"-")</f>
        <v>2.9567502241062065E-2</v>
      </c>
      <c r="BD29" s="36">
        <f t="shared" si="67"/>
        <v>-0.29494214059380131</v>
      </c>
      <c r="BE29" s="267">
        <f>IFERROR('Turistas lugar residencia isla '!BE29/'Turistas lugar residencia isla '!$I29,"-")</f>
        <v>9.0610885558507232E-3</v>
      </c>
      <c r="BF29" s="36">
        <f t="shared" si="68"/>
        <v>-0.14328565671020022</v>
      </c>
      <c r="BG29" s="267">
        <f>IFERROR('Turistas lugar residencia isla '!BG29/'Turistas lugar residencia isla '!$K29,"-")</f>
        <v>1.5014031200562111E-2</v>
      </c>
      <c r="BH29" s="36">
        <f t="shared" si="69"/>
        <v>-0.14215131430261974</v>
      </c>
      <c r="BI29" s="267">
        <f>IFERROR('Turistas lugar residencia isla '!BI29/'Turistas lugar residencia isla '!$M29,"-")</f>
        <v>2.201417004048583E-2</v>
      </c>
      <c r="BJ29" s="36">
        <f t="shared" si="70"/>
        <v>-1.8956901706678742E-2</v>
      </c>
      <c r="BK29" s="266">
        <f>IFERROR('Turistas lugar residencia isla '!BK29/'Turistas lugar residencia isla '!$C29,"-")</f>
        <v>4.6814280681109842E-2</v>
      </c>
      <c r="BL29" s="36">
        <f t="shared" si="71"/>
        <v>1.4521819595419982E-2</v>
      </c>
      <c r="BM29" s="267">
        <f>IFERROR('Turistas lugar residencia isla '!BM29/'Turistas lugar residencia isla '!$E29,"-")</f>
        <v>4.5291417504681783E-2</v>
      </c>
      <c r="BN29" s="36">
        <f t="shared" si="72"/>
        <v>-8.3413593491950655E-2</v>
      </c>
      <c r="BO29" s="267">
        <f>IFERROR('Turistas lugar residencia isla '!BO29/'Turistas lugar residencia isla '!$G29,"-")</f>
        <v>3.9947158115548075E-2</v>
      </c>
      <c r="BP29" s="36">
        <f t="shared" si="73"/>
        <v>0.11316674323586273</v>
      </c>
      <c r="BQ29" s="267">
        <f>IFERROR('Turistas lugar residencia isla '!BQ29/'Turistas lugar residencia isla '!$I29,"-")</f>
        <v>5.9852193429457724E-2</v>
      </c>
      <c r="BR29" s="36">
        <f t="shared" si="74"/>
        <v>0.16914247478746836</v>
      </c>
      <c r="BS29" s="267">
        <f>IFERROR('Turistas lugar residencia isla '!BS29/'Turistas lugar residencia isla '!$K29,"-")</f>
        <v>5.404275313277266E-2</v>
      </c>
      <c r="BT29" s="36">
        <f t="shared" si="75"/>
        <v>-4.8362907035315983E-2</v>
      </c>
      <c r="BU29" s="267">
        <f>IFERROR('Turistas lugar residencia isla '!BU29/'Turistas lugar residencia isla '!$M29,"-")</f>
        <v>2.1128542510121459E-2</v>
      </c>
      <c r="BV29" s="36">
        <f t="shared" si="76"/>
        <v>0.24638084903456892</v>
      </c>
      <c r="BW29" s="266">
        <f>IFERROR('Turistas lugar residencia isla '!BW29/'Turistas lugar residencia isla '!$C29,"-")</f>
        <v>0.37458156261501835</v>
      </c>
      <c r="BX29" s="36">
        <f t="shared" si="77"/>
        <v>0.65188157955170722</v>
      </c>
      <c r="BY29" s="267">
        <f>IFERROR('Turistas lugar residencia isla '!BY29/'Turistas lugar residencia isla '!$E29,"-")</f>
        <v>0.41657163402470038</v>
      </c>
      <c r="BZ29" s="36">
        <f t="shared" si="78"/>
        <v>0.59665244739951451</v>
      </c>
      <c r="CA29" s="267">
        <f>IFERROR('Turistas lugar residencia isla '!CA29/'Turistas lugar residencia isla '!$G29,"-")</f>
        <v>0.26684062873132297</v>
      </c>
      <c r="CB29" s="36">
        <f t="shared" si="79"/>
        <v>0.88179762742207268</v>
      </c>
      <c r="CC29" s="267">
        <f>IFERROR('Turistas lugar residencia isla '!CC29/'Turistas lugar residencia isla '!$I29,"-")</f>
        <v>0.28851798016250924</v>
      </c>
      <c r="CD29" s="36">
        <f t="shared" si="80"/>
        <v>0.7458117825352466</v>
      </c>
      <c r="CE29" s="267">
        <f>IFERROR('Turistas lugar residencia isla '!CE29/'Turistas lugar residencia isla '!$K29,"-")</f>
        <v>0.48783747084915707</v>
      </c>
      <c r="CF29" s="36">
        <f t="shared" si="81"/>
        <v>0.53804510500907443</v>
      </c>
      <c r="CG29" s="267">
        <f>IFERROR('Turistas lugar residencia isla '!CG29/'Turistas lugar residencia isla '!$M29,"-")</f>
        <v>0.10994433198380567</v>
      </c>
      <c r="CH29" s="36">
        <f t="shared" si="82"/>
        <v>1.5614245951417005</v>
      </c>
      <c r="CI29" s="266">
        <f>IFERROR('Turistas lugar residencia isla '!CI29/'Turistas lugar residencia isla '!$C29,"-")</f>
        <v>4.4803508186029677E-2</v>
      </c>
      <c r="CJ29" s="36">
        <f t="shared" si="83"/>
        <v>-0.20242796126577967</v>
      </c>
      <c r="CK29" s="267">
        <f>IFERROR('Turistas lugar residencia isla '!CK29/'Turistas lugar residencia isla '!$E29,"-")</f>
        <v>3.6331512088813793E-2</v>
      </c>
      <c r="CL29" s="36">
        <f t="shared" si="84"/>
        <v>-0.28039334675918548</v>
      </c>
      <c r="CM29" s="267">
        <f>IFERROR('Turistas lugar residencia isla '!CM29/'Turistas lugar residencia isla '!$G29,"-")</f>
        <v>8.6964095826725069E-2</v>
      </c>
      <c r="CN29" s="36">
        <f t="shared" si="85"/>
        <v>-0.13477756131870133</v>
      </c>
      <c r="CO29" s="267">
        <f>IFERROR('Turistas lugar residencia isla '!CO29/'Turistas lugar residencia isla '!$I29,"-")</f>
        <v>2.6721022059601581E-2</v>
      </c>
      <c r="CP29" s="36">
        <f t="shared" si="86"/>
        <v>-0.13053848644713106</v>
      </c>
      <c r="CQ29" s="267">
        <f>IFERROR('Turistas lugar residencia isla '!CQ29/'Turistas lugar residencia isla '!$K29,"-")</f>
        <v>2.4484552747399593E-2</v>
      </c>
      <c r="CR29" s="36">
        <f t="shared" si="87"/>
        <v>-0.23099074597891467</v>
      </c>
      <c r="CS29" s="267">
        <f>IFERROR('Turistas lugar residencia isla '!CS29/'Turistas lugar residencia isla '!$M29,"-")</f>
        <v>4.4344635627530361E-2</v>
      </c>
      <c r="CT29" s="36">
        <f t="shared" si="88"/>
        <v>0.27326523982011897</v>
      </c>
      <c r="CU29" s="266">
        <f>IFERROR('Turistas lugar residencia isla '!CU29/'Turistas lugar residencia isla '!$C29,"-")</f>
        <v>4.4500143813945847E-2</v>
      </c>
      <c r="CV29" s="36">
        <f t="shared" si="89"/>
        <v>0.32057102992974196</v>
      </c>
      <c r="CW29" s="267">
        <f>IFERROR('Turistas lugar residencia isla '!CW29/'Turistas lugar residencia isla '!$E29,"-")</f>
        <v>3.6216811182456052E-2</v>
      </c>
      <c r="CX29" s="36">
        <f t="shared" si="90"/>
        <v>0.42646651927396251</v>
      </c>
      <c r="CY29" s="267">
        <f>IFERROR('Turistas lugar residencia isla '!CY29/'Turistas lugar residencia isla '!$G29,"-")</f>
        <v>2.0657692740410613E-2</v>
      </c>
      <c r="CZ29" s="36">
        <f t="shared" si="91"/>
        <v>8.392586654109313E-2</v>
      </c>
      <c r="DA29" s="267">
        <f>IFERROR('Turistas lugar residencia isla '!DA29/'Turistas lugar residencia isla '!$I29,"-")</f>
        <v>1.8862880724441547E-2</v>
      </c>
      <c r="DB29" s="36">
        <f t="shared" si="92"/>
        <v>0.35244912523062877</v>
      </c>
      <c r="DC29" s="267">
        <f>IFERROR('Turistas lugar residencia isla '!DC29/'Turistas lugar residencia isla '!$K29,"-")</f>
        <v>0.11036584577318166</v>
      </c>
      <c r="DD29" s="36">
        <f t="shared" si="93"/>
        <v>0.26527361681718853</v>
      </c>
      <c r="DE29" s="267">
        <f>IFERROR('Turistas lugar residencia isla '!DE29/'Turistas lugar residencia isla '!$M29,"-")</f>
        <v>2.3405870445344129E-3</v>
      </c>
      <c r="DF29" s="36" t="str">
        <f t="shared" si="94"/>
        <v>-</v>
      </c>
      <c r="DG29" s="266">
        <f>IFERROR('Turistas lugar residencia isla '!DG29/'Turistas lugar residencia isla '!$C29,"-")</f>
        <v>2.1391996600920234E-2</v>
      </c>
      <c r="DH29" s="36">
        <f t="shared" si="95"/>
        <v>6.7728482117340949E-2</v>
      </c>
      <c r="DI29" s="267">
        <f>IFERROR('Turistas lugar residencia isla '!DI29/'Turistas lugar residencia isla '!$E29,"-")</f>
        <v>6.8688196614999789E-3</v>
      </c>
      <c r="DJ29" s="36">
        <f t="shared" si="96"/>
        <v>0.10639256398369801</v>
      </c>
      <c r="DK29" s="267">
        <f>IFERROR('Turistas lugar residencia isla '!DK29/'Turistas lugar residencia isla '!$G29,"-")</f>
        <v>5.4856118371627974E-2</v>
      </c>
      <c r="DL29" s="36">
        <f t="shared" si="97"/>
        <v>1.5934687160962024E-2</v>
      </c>
      <c r="DM29" s="267">
        <f>IFERROR('Turistas lugar residencia isla '!DM29/'Turistas lugar residencia isla '!$I29,"-")</f>
        <v>1.7437165499919246E-2</v>
      </c>
      <c r="DN29" s="36">
        <f t="shared" si="98"/>
        <v>0.43541339781150246</v>
      </c>
      <c r="DO29" s="267">
        <f>IFERROR('Turistas lugar residencia isla '!DO29/'Turistas lugar residencia isla '!$K29,"-")</f>
        <v>1.3686347706512978E-2</v>
      </c>
      <c r="DP29" s="36">
        <f t="shared" si="99"/>
        <v>2.5180967707719049E-2</v>
      </c>
      <c r="DQ29" s="267">
        <f>IFERROR('Turistas lugar residencia isla '!DQ29/'Turistas lugar residencia isla '!$M29,"-")</f>
        <v>1.771255060728745E-3</v>
      </c>
      <c r="DR29" s="36">
        <f t="shared" si="100"/>
        <v>5.5199898785425106</v>
      </c>
      <c r="DS29" s="266">
        <f>IFERROR('Turistas lugar residencia isla '!DS29/'Turistas lugar residencia isla '!$C29,"-")</f>
        <v>7.534364539065376E-2</v>
      </c>
      <c r="DT29" s="36">
        <f t="shared" si="101"/>
        <v>-0.18638043142021588</v>
      </c>
      <c r="DU29" s="267">
        <f>IFERROR('Turistas lugar residencia isla '!DU29/'Turistas lugar residencia isla '!$E29,"-")</f>
        <v>9.8812625040531329E-2</v>
      </c>
      <c r="DV29" s="36">
        <f t="shared" si="102"/>
        <v>-0.22078196894187385</v>
      </c>
      <c r="DW29" s="267">
        <f>IFERROR('Turistas lugar residencia isla '!DW29/'Turistas lugar residencia isla '!$G29,"-")</f>
        <v>9.4850456741150974E-2</v>
      </c>
      <c r="DX29" s="36">
        <f t="shared" si="103"/>
        <v>-0.11032251334325782</v>
      </c>
      <c r="DY29" s="267">
        <f>IFERROR('Turistas lugar residencia isla '!DY29/'Turistas lugar residencia isla '!$I29,"-")</f>
        <v>8.5888203877277108E-2</v>
      </c>
      <c r="DZ29" s="36">
        <f t="shared" si="104"/>
        <v>-0.20576391422758555</v>
      </c>
      <c r="EA29" s="267">
        <f>IFERROR('Turistas lugar residencia isla '!EA29/'Turistas lugar residencia isla '!$K29,"-")</f>
        <v>3.6795799692218828E-2</v>
      </c>
      <c r="EB29" s="36">
        <f t="shared" si="105"/>
        <v>-0.14659911115176349</v>
      </c>
      <c r="EC29" s="267">
        <f>IFERROR('Turistas lugar residencia isla '!EC29/'Turistas lugar residencia isla '!$M29,"-")</f>
        <v>9.3433704453441291E-2</v>
      </c>
      <c r="ED29" s="36">
        <f t="shared" si="106"/>
        <v>0.50582077974219519</v>
      </c>
    </row>
    <row r="30" spans="1:136" s="17" customFormat="1" outlineLevel="1" x14ac:dyDescent="0.25">
      <c r="A30" s="242"/>
      <c r="B30" s="34" t="s">
        <v>79</v>
      </c>
      <c r="C30" s="266">
        <f>IFERROR('Turistas lugar residencia isla '!C30/'Turistas lugar residencia isla '!$C30,"-")</f>
        <v>1</v>
      </c>
      <c r="D30" s="36">
        <f t="shared" si="41"/>
        <v>0</v>
      </c>
      <c r="E30" s="267">
        <f>IFERROR('Turistas lugar residencia isla '!E30/'Turistas lugar residencia isla '!$E30,"-")</f>
        <v>1</v>
      </c>
      <c r="F30" s="36">
        <f t="shared" si="42"/>
        <v>0</v>
      </c>
      <c r="G30" s="267">
        <f>IFERROR('Turistas lugar residencia isla '!G30/'Turistas lugar residencia isla '!$G30,"-")</f>
        <v>1</v>
      </c>
      <c r="H30" s="36">
        <f t="shared" si="43"/>
        <v>0</v>
      </c>
      <c r="I30" s="267">
        <f>IFERROR('Turistas lugar residencia isla '!I30/'Turistas lugar residencia isla '!$I30,"-")</f>
        <v>1</v>
      </c>
      <c r="J30" s="36">
        <f t="shared" si="44"/>
        <v>0</v>
      </c>
      <c r="K30" s="267">
        <f>IFERROR('Turistas lugar residencia isla '!K30/'Turistas lugar residencia isla '!$K30,"-")</f>
        <v>1</v>
      </c>
      <c r="L30" s="36">
        <f t="shared" si="45"/>
        <v>0</v>
      </c>
      <c r="M30" s="267">
        <f>IFERROR('Turistas lugar residencia isla '!M30/'Turistas lugar residencia isla '!$M30,"-")</f>
        <v>1</v>
      </c>
      <c r="N30" s="36">
        <f t="shared" si="46"/>
        <v>0</v>
      </c>
      <c r="O30" s="266">
        <f>IFERROR('Turistas lugar residencia isla '!O30/'Turistas lugar residencia isla '!$C30,"-")</f>
        <v>0.87757304176894224</v>
      </c>
      <c r="P30" s="36">
        <f t="shared" si="47"/>
        <v>2.0520320884835463E-2</v>
      </c>
      <c r="Q30" s="267">
        <f>IFERROR('Turistas lugar residencia isla '!Q30/'Turistas lugar residencia isla '!$E30,"-")</f>
        <v>0.86624256976925029</v>
      </c>
      <c r="R30" s="36">
        <f t="shared" si="48"/>
        <v>-2.1628722570581349E-3</v>
      </c>
      <c r="S30" s="267">
        <f>IFERROR('Turistas lugar residencia isla '!S30/'Turistas lugar residencia isla '!$G30,"-")</f>
        <v>0.86557742789139913</v>
      </c>
      <c r="T30" s="36">
        <f t="shared" si="49"/>
        <v>3.5435706038542625E-2</v>
      </c>
      <c r="U30" s="267">
        <f>IFERROR('Turistas lugar residencia isla '!U30/'Turistas lugar residencia isla '!$I30,"-")</f>
        <v>0.92939838051261459</v>
      </c>
      <c r="V30" s="36">
        <f t="shared" si="50"/>
        <v>2.1372883245498686E-2</v>
      </c>
      <c r="W30" s="267">
        <f>IFERROR('Turistas lugar residencia isla '!W30/'Turistas lugar residencia isla '!$K30,"-")</f>
        <v>0.88213264533580305</v>
      </c>
      <c r="X30" s="36">
        <f t="shared" si="51"/>
        <v>3.487912671888127E-2</v>
      </c>
      <c r="Y30" s="267">
        <f>IFERROR('Turistas lugar residencia isla '!Y30/'Turistas lugar residencia isla '!$M30,"-")</f>
        <v>0.61900452488687785</v>
      </c>
      <c r="Z30" s="36">
        <f t="shared" si="52"/>
        <v>1.2379623834705336</v>
      </c>
      <c r="AA30" s="266">
        <f>IFERROR('Turistas lugar residencia isla '!AA30/'Turistas lugar residencia isla '!$C30,"-")</f>
        <v>0.12242695823105774</v>
      </c>
      <c r="AB30" s="36">
        <f t="shared" si="53"/>
        <v>-0.12598254596331171</v>
      </c>
      <c r="AC30" s="267">
        <f>IFERROR('Turistas lugar residencia isla '!AC30/'Turistas lugar residencia isla '!$E30,"-")</f>
        <v>0.13375743023074968</v>
      </c>
      <c r="AD30" s="36">
        <f t="shared" si="54"/>
        <v>1.4237458226890487E-2</v>
      </c>
      <c r="AE30" s="267">
        <f>IFERROR('Turistas lugar residencia isla '!AE30/'Turistas lugar residencia isla '!$G30,"-")</f>
        <v>0.13442257210860084</v>
      </c>
      <c r="AF30" s="36">
        <f t="shared" si="55"/>
        <v>-0.18057611099640936</v>
      </c>
      <c r="AG30" s="267">
        <f>IFERROR('Turistas lugar residencia isla '!AG30/'Turistas lugar residencia isla '!$I30,"-")</f>
        <v>7.06016194873854E-2</v>
      </c>
      <c r="AH30" s="36">
        <f t="shared" si="56"/>
        <v>-0.21602332985749517</v>
      </c>
      <c r="AI30" s="267">
        <f>IFERROR('Turistas lugar residencia isla '!AI30/'Turistas lugar residencia isla '!$K30,"-")</f>
        <v>0.11786735466419693</v>
      </c>
      <c r="AJ30" s="36">
        <f t="shared" si="57"/>
        <v>-0.20143191542569949</v>
      </c>
      <c r="AK30" s="267">
        <f>IFERROR('Turistas lugar residencia isla '!AK30/'Turistas lugar residencia isla '!$M30,"-")</f>
        <v>0.38099547511312215</v>
      </c>
      <c r="AL30" s="36">
        <f t="shared" si="58"/>
        <v>-0.47333184921712879</v>
      </c>
      <c r="AM30" s="266">
        <f>IFERROR('Turistas lugar residencia isla '!AM30/'Turistas lugar residencia isla '!$C30,"-")</f>
        <v>0.15014659702524477</v>
      </c>
      <c r="AN30" s="36">
        <f t="shared" si="59"/>
        <v>-0.21681533403093756</v>
      </c>
      <c r="AO30" s="267">
        <f>IFERROR('Turistas lugar residencia isla '!AO30/'Turistas lugar residencia isla '!$E30,"-")</f>
        <v>9.5230237577716328E-2</v>
      </c>
      <c r="AP30" s="36">
        <f t="shared" si="60"/>
        <v>-0.22952482461951407</v>
      </c>
      <c r="AQ30" s="267">
        <f>IFERROR('Turistas lugar residencia isla '!AQ30/'Turistas lugar residencia isla '!$G30,"-")</f>
        <v>0.16902990836337303</v>
      </c>
      <c r="AR30" s="36">
        <f t="shared" si="61"/>
        <v>-0.23899136044073221</v>
      </c>
      <c r="AS30" s="267">
        <f>IFERROR('Turistas lugar residencia isla '!AS30/'Turistas lugar residencia isla '!$I30,"-")</f>
        <v>0.34427013126069539</v>
      </c>
      <c r="AT30" s="36">
        <f t="shared" si="62"/>
        <v>-0.14724874004058597</v>
      </c>
      <c r="AU30" s="267">
        <f>IFERROR('Turistas lugar residencia isla '!AU30/'Turistas lugar residencia isla '!$K30,"-")</f>
        <v>7.9130741581953296E-2</v>
      </c>
      <c r="AV30" s="36">
        <f t="shared" si="63"/>
        <v>-0.34391065019101463</v>
      </c>
      <c r="AW30" s="267">
        <f>IFERROR('Turistas lugar residencia isla '!AW30/'Turistas lugar residencia isla '!$M30,"-")</f>
        <v>0.21622495151906918</v>
      </c>
      <c r="AX30" s="36">
        <f t="shared" si="64"/>
        <v>0.4528612506010361</v>
      </c>
      <c r="AY30" s="266">
        <f>IFERROR('Turistas lugar residencia isla '!AY30/'Turistas lugar residencia isla '!$C30,"-")</f>
        <v>2.2489299935922562E-2</v>
      </c>
      <c r="AZ30" s="36">
        <f t="shared" si="65"/>
        <v>-0.32057685352320497</v>
      </c>
      <c r="BA30" s="267">
        <f>IFERROR('Turistas lugar residencia isla '!BA30/'Turistas lugar residencia isla '!$E30,"-")</f>
        <v>3.3024933711151318E-2</v>
      </c>
      <c r="BB30" s="36">
        <f t="shared" si="66"/>
        <v>-0.37771439678801655</v>
      </c>
      <c r="BC30" s="267">
        <f>IFERROR('Turistas lugar residencia isla '!BC30/'Turistas lugar residencia isla '!$G30,"-")</f>
        <v>2.2131762926834463E-2</v>
      </c>
      <c r="BD30" s="36">
        <f t="shared" si="67"/>
        <v>-0.21587878568764796</v>
      </c>
      <c r="BE30" s="267">
        <f>IFERROR('Turistas lugar residencia isla '!BE30/'Turistas lugar residencia isla '!$I30,"-")</f>
        <v>5.7074024148908711E-3</v>
      </c>
      <c r="BF30" s="36">
        <f t="shared" si="68"/>
        <v>-0.44008436979230325</v>
      </c>
      <c r="BG30" s="267">
        <f>IFERROR('Turistas lugar residencia isla '!BG30/'Turistas lugar residencia isla '!$K30,"-")</f>
        <v>1.4936014759605137E-2</v>
      </c>
      <c r="BH30" s="36">
        <f t="shared" si="69"/>
        <v>-6.3149552399706432E-2</v>
      </c>
      <c r="BI30" s="267">
        <f>IFERROR('Turistas lugar residencia isla '!BI30/'Turistas lugar residencia isla '!$M30,"-")</f>
        <v>3.3225597931480284E-2</v>
      </c>
      <c r="BJ30" s="36">
        <f t="shared" si="70"/>
        <v>10.869449318188815</v>
      </c>
      <c r="BK30" s="266">
        <f>IFERROR('Turistas lugar residencia isla '!BK30/'Turistas lugar residencia isla '!$C30,"-")</f>
        <v>5.3566133555892737E-2</v>
      </c>
      <c r="BL30" s="36">
        <f t="shared" si="71"/>
        <v>2.931650919045814E-2</v>
      </c>
      <c r="BM30" s="267">
        <f>IFERROR('Turistas lugar residencia isla '!BM30/'Turistas lugar residencia isla '!$E30,"-")</f>
        <v>5.4315129030912034E-2</v>
      </c>
      <c r="BN30" s="36">
        <f t="shared" si="72"/>
        <v>-1.6847417716113866E-2</v>
      </c>
      <c r="BO30" s="267">
        <f>IFERROR('Turistas lugar residencia isla '!BO30/'Turistas lugar residencia isla '!$G30,"-")</f>
        <v>3.30418993967211E-2</v>
      </c>
      <c r="BP30" s="36">
        <f t="shared" si="73"/>
        <v>6.317618698062466E-2</v>
      </c>
      <c r="BQ30" s="267">
        <f>IFERROR('Turistas lugar residencia isla '!BQ30/'Turistas lugar residencia isla '!$I30,"-")</f>
        <v>7.1309069702966507E-2</v>
      </c>
      <c r="BR30" s="36">
        <f t="shared" si="74"/>
        <v>7.1731329298934776E-2</v>
      </c>
      <c r="BS30" s="267">
        <f>IFERROR('Turistas lugar residencia isla '!BS30/'Turistas lugar residencia isla '!$K30,"-")</f>
        <v>6.8689497012062006E-2</v>
      </c>
      <c r="BT30" s="36">
        <f t="shared" si="75"/>
        <v>1.1583369027051926E-2</v>
      </c>
      <c r="BU30" s="267">
        <f>IFERROR('Turistas lugar residencia isla '!BU30/'Turistas lugar residencia isla '!$M30,"-")</f>
        <v>2.6761473820297348E-2</v>
      </c>
      <c r="BV30" s="36">
        <f t="shared" si="76"/>
        <v>1.3962508080155089E-2</v>
      </c>
      <c r="BW30" s="266">
        <f>IFERROR('Turistas lugar residencia isla '!BW30/'Turistas lugar residencia isla '!$C30,"-")</f>
        <v>0.34952795323938202</v>
      </c>
      <c r="BX30" s="36">
        <f t="shared" si="77"/>
        <v>0.18466881389511669</v>
      </c>
      <c r="BY30" s="267">
        <f>IFERROR('Turistas lugar residencia isla '!BY30/'Turistas lugar residencia isla '!$E30,"-")</f>
        <v>0.40385177092698177</v>
      </c>
      <c r="BZ30" s="36">
        <f t="shared" si="78"/>
        <v>0.11867038284375808</v>
      </c>
      <c r="CA30" s="267">
        <f>IFERROR('Turistas lugar residencia isla '!CA30/'Turistas lugar residencia isla '!$G30,"-")</f>
        <v>0.20818979058288561</v>
      </c>
      <c r="CB30" s="36">
        <f t="shared" si="79"/>
        <v>0.26360493417072717</v>
      </c>
      <c r="CC30" s="267">
        <f>IFERROR('Turistas lugar residencia isla '!CC30/'Turistas lugar residencia isla '!$I30,"-")</f>
        <v>0.2952983241078001</v>
      </c>
      <c r="CD30" s="36">
        <f t="shared" si="80"/>
        <v>0.50076840560885527</v>
      </c>
      <c r="CE30" s="267">
        <f>IFERROR('Turistas lugar residencia isla '!CE30/'Turistas lugar residencia isla '!$K30,"-")</f>
        <v>0.49006225789616825</v>
      </c>
      <c r="CF30" s="36">
        <f t="shared" si="81"/>
        <v>0.17893759110081553</v>
      </c>
      <c r="CG30" s="267">
        <f>IFERROR('Turistas lugar residencia isla '!CG30/'Turistas lugar residencia isla '!$M30,"-")</f>
        <v>8.1900452488687783E-2</v>
      </c>
      <c r="CH30" s="36">
        <f t="shared" si="82"/>
        <v>8.0355469789725849</v>
      </c>
      <c r="CI30" s="266">
        <f>IFERROR('Turistas lugar residencia isla '!CI30/'Turistas lugar residencia isla '!$C30,"-")</f>
        <v>4.75988318524165E-2</v>
      </c>
      <c r="CJ30" s="36">
        <f t="shared" si="83"/>
        <v>-0.19652667627602527</v>
      </c>
      <c r="CK30" s="267">
        <f>IFERROR('Turistas lugar residencia isla '!CK30/'Turistas lugar residencia isla '!$E30,"-")</f>
        <v>4.0958732109597565E-2</v>
      </c>
      <c r="CL30" s="36">
        <f t="shared" si="84"/>
        <v>-0.24007243934152156</v>
      </c>
      <c r="CM30" s="267">
        <f>IFERROR('Turistas lugar residencia isla '!CM30/'Turistas lugar residencia isla '!$G30,"-")</f>
        <v>8.0777074336952304E-2</v>
      </c>
      <c r="CN30" s="36">
        <f t="shared" si="85"/>
        <v>-0.14941061338695127</v>
      </c>
      <c r="CO30" s="267">
        <f>IFERROR('Turistas lugar residencia isla '!CO30/'Turistas lugar residencia isla '!$I30,"-")</f>
        <v>2.6137417424307606E-2</v>
      </c>
      <c r="CP30" s="36">
        <f t="shared" si="86"/>
        <v>-0.25213516179551065</v>
      </c>
      <c r="CQ30" s="267">
        <f>IFERROR('Turistas lugar residencia isla '!CQ30/'Turistas lugar residencia isla '!$K30,"-")</f>
        <v>2.8887075789984343E-2</v>
      </c>
      <c r="CR30" s="36">
        <f t="shared" si="87"/>
        <v>-0.32698980706493475</v>
      </c>
      <c r="CS30" s="267">
        <f>IFERROR('Turistas lugar residencia isla '!CS30/'Turistas lugar residencia isla '!$M30,"-")</f>
        <v>6.632191338073691E-2</v>
      </c>
      <c r="CT30" s="36">
        <f t="shared" si="88"/>
        <v>14.548343568196509</v>
      </c>
      <c r="CU30" s="266">
        <f>IFERROR('Turistas lugar residencia isla '!CU30/'Turistas lugar residencia isla '!$C30,"-")</f>
        <v>3.5494994583069962E-2</v>
      </c>
      <c r="CV30" s="36">
        <f t="shared" si="89"/>
        <v>6.1856505442836607E-3</v>
      </c>
      <c r="CW30" s="267">
        <f>IFERROR('Turistas lugar residencia isla '!CW30/'Turistas lugar residencia isla '!$E30,"-")</f>
        <v>2.8721374407762717E-2</v>
      </c>
      <c r="CX30" s="36">
        <f t="shared" si="90"/>
        <v>-2.4887507630079853E-2</v>
      </c>
      <c r="CY30" s="267">
        <f>IFERROR('Turistas lugar residencia isla '!CY30/'Turistas lugar residencia isla '!$G30,"-")</f>
        <v>1.7754929262487555E-2</v>
      </c>
      <c r="CZ30" s="36">
        <f t="shared" si="91"/>
        <v>-5.5966222110262476E-2</v>
      </c>
      <c r="DA30" s="267">
        <f>IFERROR('Turistas lugar residencia isla '!DA30/'Turistas lugar residencia isla '!$I30,"-")</f>
        <v>1.5143258668655176E-2</v>
      </c>
      <c r="DB30" s="36">
        <f t="shared" si="92"/>
        <v>2.6170294227859658E-2</v>
      </c>
      <c r="DC30" s="267">
        <f>IFERROR('Turistas lugar residencia isla '!DC30/'Turistas lugar residencia isla '!$K30,"-")</f>
        <v>8.8675237234191129E-2</v>
      </c>
      <c r="DD30" s="36">
        <f t="shared" si="93"/>
        <v>1.769346506675773E-2</v>
      </c>
      <c r="DE30" s="267">
        <f>IFERROR('Turistas lugar residencia isla '!DE30/'Turistas lugar residencia isla '!$M30,"-")</f>
        <v>9.049773755656109E-4</v>
      </c>
      <c r="DF30" s="36">
        <f t="shared" si="94"/>
        <v>-0.64267682781614666</v>
      </c>
      <c r="DG30" s="266">
        <f>IFERROR('Turistas lugar residencia isla '!DG30/'Turistas lugar residencia isla '!$C30,"-")</f>
        <v>9.3053311559540663E-2</v>
      </c>
      <c r="DH30" s="36">
        <f t="shared" si="95"/>
        <v>0.29650008258868521</v>
      </c>
      <c r="DI30" s="267">
        <f>IFERROR('Turistas lugar residencia isla '!DI30/'Turistas lugar residencia isla '!$E30,"-")</f>
        <v>6.0344664079599722E-2</v>
      </c>
      <c r="DJ30" s="36">
        <f t="shared" si="96"/>
        <v>0.58078366864489439</v>
      </c>
      <c r="DK30" s="267">
        <f>IFERROR('Turistas lugar residencia isla '!DK30/'Turistas lugar residencia isla '!$G30,"-")</f>
        <v>0.21928096396832919</v>
      </c>
      <c r="DL30" s="36">
        <f t="shared" si="97"/>
        <v>0.29234169084436656</v>
      </c>
      <c r="DM30" s="267">
        <f>IFERROR('Turistas lugar residencia isla '!DM30/'Turistas lugar residencia isla '!$I30,"-")</f>
        <v>2.8216747449833175E-2</v>
      </c>
      <c r="DN30" s="36">
        <f t="shared" si="98"/>
        <v>-0.31400380791863702</v>
      </c>
      <c r="DO30" s="267">
        <f>IFERROR('Turistas lugar residencia isla '!DO30/'Turistas lugar residencia isla '!$K30,"-")</f>
        <v>3.1110572081707057E-2</v>
      </c>
      <c r="DP30" s="36">
        <f t="shared" si="99"/>
        <v>-0.10738818159502383</v>
      </c>
      <c r="DQ30" s="267">
        <f>IFERROR('Turistas lugar residencia isla '!DQ30/'Turistas lugar residencia isla '!$M30,"-")</f>
        <v>2.1978021978021978E-3</v>
      </c>
      <c r="DR30" s="36">
        <f t="shared" si="100"/>
        <v>-0.70817854711660022</v>
      </c>
      <c r="DS30" s="266">
        <f>IFERROR('Turistas lugar residencia isla '!DS30/'Turistas lugar residencia isla '!$C30,"-")</f>
        <v>6.7860609155118018E-2</v>
      </c>
      <c r="DT30" s="36">
        <f t="shared" si="101"/>
        <v>-4.1206188446794689E-2</v>
      </c>
      <c r="DU30" s="267">
        <f>IFERROR('Turistas lugar residencia isla '!DU30/'Turistas lugar residencia isla '!$E30,"-")</f>
        <v>0.10909684051604777</v>
      </c>
      <c r="DV30" s="36">
        <f t="shared" si="102"/>
        <v>-4.4032879610701126E-2</v>
      </c>
      <c r="DW30" s="267">
        <f>IFERROR('Turistas lugar residencia isla '!DW30/'Turistas lugar residencia isla '!$G30,"-")</f>
        <v>8.874802323662058E-2</v>
      </c>
      <c r="DX30" s="36">
        <f t="shared" si="103"/>
        <v>1.2907821558543642E-2</v>
      </c>
      <c r="DY30" s="267">
        <f>IFERROR('Turistas lugar residencia isla '!DY30/'Turistas lugar residencia isla '!$I30,"-")</f>
        <v>7.8096767717325835E-2</v>
      </c>
      <c r="DZ30" s="36">
        <f t="shared" si="104"/>
        <v>-7.5678923651162466E-2</v>
      </c>
      <c r="EA30" s="267">
        <f>IFERROR('Turistas lugar residencia isla '!EA30/'Turistas lugar residencia isla '!$K30,"-")</f>
        <v>4.4006850573698797E-2</v>
      </c>
      <c r="EB30" s="36">
        <f t="shared" si="105"/>
        <v>2.3059648427754542E-2</v>
      </c>
      <c r="EC30" s="267">
        <f>IFERROR('Turistas lugar residencia isla '!EC30/'Turistas lugar residencia isla '!$M30,"-")</f>
        <v>0.17614738202973498</v>
      </c>
      <c r="ED30" s="36">
        <f t="shared" si="106"/>
        <v>1.838791965600584</v>
      </c>
    </row>
    <row r="31" spans="1:136" s="17" customFormat="1" outlineLevel="1" x14ac:dyDescent="0.25">
      <c r="A31" s="242"/>
      <c r="B31" s="34" t="s">
        <v>81</v>
      </c>
      <c r="C31" s="266">
        <f>IFERROR('Turistas lugar residencia isla '!C31/'Turistas lugar residencia isla '!$C31,"-")</f>
        <v>1</v>
      </c>
      <c r="D31" s="36">
        <f t="shared" si="41"/>
        <v>0</v>
      </c>
      <c r="E31" s="267">
        <f>IFERROR('Turistas lugar residencia isla '!E31/'Turistas lugar residencia isla '!$E31,"-")</f>
        <v>1</v>
      </c>
      <c r="F31" s="36">
        <f t="shared" si="42"/>
        <v>0</v>
      </c>
      <c r="G31" s="267">
        <f>IFERROR('Turistas lugar residencia isla '!G31/'Turistas lugar residencia isla '!$G31,"-")</f>
        <v>1</v>
      </c>
      <c r="H31" s="36">
        <f t="shared" si="43"/>
        <v>0</v>
      </c>
      <c r="I31" s="267">
        <f>IFERROR('Turistas lugar residencia isla '!I31/'Turistas lugar residencia isla '!$I31,"-")</f>
        <v>1</v>
      </c>
      <c r="J31" s="36">
        <f t="shared" si="44"/>
        <v>0</v>
      </c>
      <c r="K31" s="267">
        <f>IFERROR('Turistas lugar residencia isla '!K31/'Turistas lugar residencia isla '!$K31,"-")</f>
        <v>1</v>
      </c>
      <c r="L31" s="36">
        <f t="shared" si="45"/>
        <v>0</v>
      </c>
      <c r="M31" s="267">
        <f>IFERROR('Turistas lugar residencia isla '!M31/'Turistas lugar residencia isla '!$M31,"-")</f>
        <v>1</v>
      </c>
      <c r="N31" s="36">
        <f t="shared" si="46"/>
        <v>0</v>
      </c>
      <c r="O31" s="266">
        <f>IFERROR('Turistas lugar residencia isla '!O31/'Turistas lugar residencia isla '!$C31,"-")</f>
        <v>0.89986228140769497</v>
      </c>
      <c r="P31" s="36">
        <f t="shared" si="47"/>
        <v>3.7713766667919479E-3</v>
      </c>
      <c r="Q31" s="267">
        <f>IFERROR('Turistas lugar residencia isla '!Q31/'Turistas lugar residencia isla '!$E31,"-")</f>
        <v>0.88651811408351522</v>
      </c>
      <c r="R31" s="36">
        <f t="shared" si="48"/>
        <v>-1.9419087661946555E-2</v>
      </c>
      <c r="S31" s="267">
        <f>IFERROR('Turistas lugar residencia isla '!S31/'Turistas lugar residencia isla '!$G31,"-")</f>
        <v>0.90266733873041671</v>
      </c>
      <c r="T31" s="36">
        <f t="shared" si="49"/>
        <v>2.47337891787478E-2</v>
      </c>
      <c r="U31" s="267">
        <f>IFERROR('Turistas lugar residencia isla '!U31/'Turistas lugar residencia isla '!$I31,"-")</f>
        <v>0.94582214256736286</v>
      </c>
      <c r="V31" s="36">
        <f t="shared" si="50"/>
        <v>7.5734267462888027E-3</v>
      </c>
      <c r="W31" s="267">
        <f>IFERROR('Turistas lugar residencia isla '!W31/'Turistas lugar residencia isla '!$K31,"-")</f>
        <v>0.91379259651289291</v>
      </c>
      <c r="X31" s="36">
        <f t="shared" si="51"/>
        <v>1.5215062191352935E-2</v>
      </c>
      <c r="Y31" s="267">
        <f>IFERROR('Turistas lugar residencia isla '!Y31/'Turistas lugar residencia isla '!$M31,"-")</f>
        <v>0.81377274595523674</v>
      </c>
      <c r="Z31" s="36">
        <f t="shared" si="52"/>
        <v>1.3560701168294313</v>
      </c>
      <c r="AA31" s="266">
        <f>IFERROR('Turistas lugar residencia isla '!AA31/'Turistas lugar residencia isla '!$C31,"-")</f>
        <v>0.10013771859230503</v>
      </c>
      <c r="AB31" s="36">
        <f t="shared" si="53"/>
        <v>-3.2660467334115428E-2</v>
      </c>
      <c r="AC31" s="267">
        <f>IFERROR('Turistas lugar residencia isla '!AC31/'Turistas lugar residencia isla '!$E31,"-")</f>
        <v>0.11348014710357239</v>
      </c>
      <c r="AD31" s="36">
        <f t="shared" si="54"/>
        <v>0.18300186943150698</v>
      </c>
      <c r="AE31" s="267">
        <f>IFERROR('Turistas lugar residencia isla '!AE31/'Turistas lugar residencia isla '!$G31,"-")</f>
        <v>9.7332661269583287E-2</v>
      </c>
      <c r="AF31" s="36">
        <f t="shared" si="55"/>
        <v>-0.18292604043778238</v>
      </c>
      <c r="AG31" s="267">
        <f>IFERROR('Turistas lugar residencia isla '!AG31/'Turistas lugar residencia isla '!$I31,"-")</f>
        <v>5.4177857432637151E-2</v>
      </c>
      <c r="AH31" s="36">
        <f t="shared" si="56"/>
        <v>-0.11609034510699145</v>
      </c>
      <c r="AI31" s="267">
        <f>IFERROR('Turistas lugar residencia isla '!AI31/'Turistas lugar residencia isla '!$K31,"-")</f>
        <v>8.6211603808851761E-2</v>
      </c>
      <c r="AJ31" s="36">
        <f t="shared" si="57"/>
        <v>-0.13699995620836425</v>
      </c>
      <c r="AK31" s="267">
        <f>IFERROR('Turistas lugar residencia isla '!AK31/'Turistas lugar residencia isla '!$M31,"-")</f>
        <v>0.18622725404476329</v>
      </c>
      <c r="AL31" s="36">
        <f t="shared" si="58"/>
        <v>-0.7155124060508693</v>
      </c>
      <c r="AM31" s="266">
        <f>IFERROR('Turistas lugar residencia isla '!AM31/'Turistas lugar residencia isla '!$C31,"-")</f>
        <v>0.18544653059056712</v>
      </c>
      <c r="AN31" s="36">
        <f t="shared" si="59"/>
        <v>-0.14035145099711388</v>
      </c>
      <c r="AO31" s="267">
        <f>IFERROR('Turistas lugar residencia isla '!AO31/'Turistas lugar residencia isla '!$E31,"-")</f>
        <v>0.15069769868111041</v>
      </c>
      <c r="AP31" s="36">
        <f t="shared" si="60"/>
        <v>-3.7053038208165301E-2</v>
      </c>
      <c r="AQ31" s="267">
        <f>IFERROR('Turistas lugar residencia isla '!AQ31/'Turistas lugar residencia isla '!$G31,"-")</f>
        <v>0.20507288119901659</v>
      </c>
      <c r="AR31" s="36">
        <f t="shared" si="61"/>
        <v>-0.16281077542491984</v>
      </c>
      <c r="AS31" s="267">
        <f>IFERROR('Turistas lugar residencia isla '!AS31/'Turistas lugar residencia isla '!$I31,"-")</f>
        <v>0.35686004652619796</v>
      </c>
      <c r="AT31" s="36">
        <f t="shared" si="62"/>
        <v>-0.16976325461177533</v>
      </c>
      <c r="AU31" s="267">
        <f>IFERROR('Turistas lugar residencia isla '!AU31/'Turistas lugar residencia isla '!$K31,"-")</f>
        <v>0.13055860078882042</v>
      </c>
      <c r="AV31" s="36">
        <f t="shared" si="63"/>
        <v>-0.21666367913266182</v>
      </c>
      <c r="AW31" s="267">
        <f>IFERROR('Turistas lugar residencia isla '!AW31/'Turistas lugar residencia isla '!$M31,"-")</f>
        <v>0.58782647685237077</v>
      </c>
      <c r="AX31" s="36">
        <f t="shared" si="64"/>
        <v>2.4579959783550076</v>
      </c>
      <c r="AY31" s="266">
        <f>IFERROR('Turistas lugar residencia isla '!AY31/'Turistas lugar residencia isla '!$C31,"-")</f>
        <v>2.7585026662230953E-2</v>
      </c>
      <c r="AZ31" s="36">
        <f t="shared" si="65"/>
        <v>-0.28646448647008038</v>
      </c>
      <c r="BA31" s="267">
        <f>IFERROR('Turistas lugar residencia isla '!BA31/'Turistas lugar residencia isla '!$E31,"-")</f>
        <v>3.8081741595013083E-2</v>
      </c>
      <c r="BB31" s="36">
        <f t="shared" si="66"/>
        <v>-0.3576248010547427</v>
      </c>
      <c r="BC31" s="267">
        <f>IFERROR('Turistas lugar residencia isla '!BC31/'Turistas lugar residencia isla '!$G31,"-")</f>
        <v>2.2610144733729028E-2</v>
      </c>
      <c r="BD31" s="36">
        <f t="shared" si="67"/>
        <v>-0.22101005701913112</v>
      </c>
      <c r="BE31" s="267">
        <f>IFERROR('Turistas lugar residencia isla '!BE31/'Turistas lugar residencia isla '!$I31,"-")</f>
        <v>1.2206707783637773E-2</v>
      </c>
      <c r="BF31" s="36">
        <f t="shared" si="68"/>
        <v>0.16181936237271755</v>
      </c>
      <c r="BG31" s="267">
        <f>IFERROR('Turistas lugar residencia isla '!BG31/'Turistas lugar residencia isla '!$K31,"-")</f>
        <v>1.7611949075299168E-2</v>
      </c>
      <c r="BH31" s="36">
        <f t="shared" si="69"/>
        <v>-0.32067249672115106</v>
      </c>
      <c r="BI31" s="267">
        <f>IFERROR('Turistas lugar residencia isla '!BI31/'Turistas lugar residencia isla '!$M31,"-")</f>
        <v>2.4922467585846132E-2</v>
      </c>
      <c r="BJ31" s="36">
        <f t="shared" si="70"/>
        <v>-4.0471207629609873E-3</v>
      </c>
      <c r="BK31" s="266">
        <f>IFERROR('Turistas lugar residencia isla '!BK31/'Turistas lugar residencia isla '!$C31,"-")</f>
        <v>4.6007746763022966E-2</v>
      </c>
      <c r="BL31" s="36">
        <f t="shared" si="71"/>
        <v>-0.19132825236927109</v>
      </c>
      <c r="BM31" s="267">
        <f>IFERROR('Turistas lugar residencia isla '!BM31/'Turistas lugar residencia isla '!$E31,"-")</f>
        <v>4.8274662887646605E-2</v>
      </c>
      <c r="BN31" s="36">
        <f t="shared" si="72"/>
        <v>-0.13981523420270781</v>
      </c>
      <c r="BO31" s="267">
        <f>IFERROR('Turistas lugar residencia isla '!BO31/'Turistas lugar residencia isla '!$G31,"-")</f>
        <v>2.8558423256148869E-2</v>
      </c>
      <c r="BP31" s="36">
        <f t="shared" si="73"/>
        <v>9.2551585509035972E-2</v>
      </c>
      <c r="BQ31" s="267">
        <f>IFERROR('Turistas lugar residencia isla '!BQ31/'Turistas lugar residencia isla '!$I31,"-")</f>
        <v>5.4378135768170126E-2</v>
      </c>
      <c r="BR31" s="36">
        <f t="shared" si="74"/>
        <v>-0.26702929611883641</v>
      </c>
      <c r="BS31" s="267">
        <f>IFERROR('Turistas lugar residencia isla '!BS31/'Turistas lugar residencia isla '!$K31,"-")</f>
        <v>5.8380271928829747E-2</v>
      </c>
      <c r="BT31" s="36">
        <f t="shared" si="75"/>
        <v>-0.36529991259853711</v>
      </c>
      <c r="BU31" s="267">
        <f>IFERROR('Turistas lugar residencia isla '!BU31/'Turistas lugar residencia isla '!$M31,"-")</f>
        <v>3.6169338265515827E-2</v>
      </c>
      <c r="BV31" s="36">
        <f t="shared" si="76"/>
        <v>-0.12945569843227056</v>
      </c>
      <c r="BW31" s="266">
        <f>IFERROR('Turistas lugar residencia isla '!BW31/'Turistas lugar residencia isla '!$C31,"-")</f>
        <v>0.30616753573712641</v>
      </c>
      <c r="BX31" s="36">
        <f t="shared" si="77"/>
        <v>0.14215467174593388</v>
      </c>
      <c r="BY31" s="267">
        <f>IFERROR('Turistas lugar residencia isla '!BY31/'Turistas lugar residencia isla '!$E31,"-")</f>
        <v>0.32963893549873502</v>
      </c>
      <c r="BZ31" s="36">
        <f t="shared" si="78"/>
        <v>2.6669243621095795E-3</v>
      </c>
      <c r="CA31" s="267">
        <f>IFERROR('Turistas lugar residencia isla '!CA31/'Turistas lugar residencia isla '!$G31,"-")</f>
        <v>0.1535134189871725</v>
      </c>
      <c r="CB31" s="36">
        <f t="shared" si="79"/>
        <v>0.15454402171533399</v>
      </c>
      <c r="CC31" s="267">
        <f>IFERROR('Turistas lugar residencia isla '!CC31/'Turistas lugar residencia isla '!$I31,"-")</f>
        <v>0.29797821587950435</v>
      </c>
      <c r="CD31" s="36">
        <f t="shared" si="80"/>
        <v>0.55632752867502133</v>
      </c>
      <c r="CE31" s="267">
        <f>IFERROR('Turistas lugar residencia isla '!CE31/'Turistas lugar residencia isla '!$K31,"-")</f>
        <v>0.46529484158486539</v>
      </c>
      <c r="CF31" s="36">
        <f t="shared" si="81"/>
        <v>0.21137971265874977</v>
      </c>
      <c r="CG31" s="267">
        <f>IFERROR('Turistas lugar residencia isla '!CG31/'Turistas lugar residencia isla '!$M31,"-")</f>
        <v>2.9518364906774279E-2</v>
      </c>
      <c r="CH31" s="36">
        <f t="shared" si="82"/>
        <v>0.79151805457252533</v>
      </c>
      <c r="CI31" s="266">
        <f>IFERROR('Turistas lugar residencia isla '!CI31/'Turistas lugar residencia isla '!$C31,"-")</f>
        <v>4.1175424865914315E-2</v>
      </c>
      <c r="CJ31" s="36">
        <f t="shared" si="83"/>
        <v>-9.0095872036673574E-2</v>
      </c>
      <c r="CK31" s="267">
        <f>IFERROR('Turistas lugar residencia isla '!CK31/'Turistas lugar residencia isla '!$E31,"-")</f>
        <v>3.523878248319872E-2</v>
      </c>
      <c r="CL31" s="36">
        <f t="shared" si="84"/>
        <v>-0.19218556739174131</v>
      </c>
      <c r="CM31" s="267">
        <f>IFERROR('Turistas lugar residencia isla '!CM31/'Turistas lugar residencia isla '!$G31,"-")</f>
        <v>5.281186672564369E-2</v>
      </c>
      <c r="CN31" s="36">
        <f t="shared" si="85"/>
        <v>-9.2184277391023195E-2</v>
      </c>
      <c r="CO31" s="267">
        <f>IFERROR('Turistas lugar residencia isla '!CO31/'Turistas lugar residencia isla '!$I31,"-")</f>
        <v>3.2208864627251206E-2</v>
      </c>
      <c r="CP31" s="36">
        <f t="shared" si="86"/>
        <v>7.5185164812446414E-2</v>
      </c>
      <c r="CQ31" s="267">
        <f>IFERROR('Turistas lugar residencia isla '!CQ31/'Turistas lugar residencia isla '!$K31,"-")</f>
        <v>3.5240699437576919E-2</v>
      </c>
      <c r="CR31" s="36">
        <f t="shared" si="87"/>
        <v>-0.16535399818650132</v>
      </c>
      <c r="CS31" s="267">
        <f>IFERROR('Turistas lugar residencia isla '!CS31/'Turistas lugar residencia isla '!$M31,"-")</f>
        <v>3.2694391510667713E-2</v>
      </c>
      <c r="CT31" s="36">
        <f t="shared" si="88"/>
        <v>2.1440360055464018</v>
      </c>
      <c r="CU31" s="266">
        <f>IFERROR('Turistas lugar residencia isla '!CU31/'Turistas lugar residencia isla '!$C31,"-")</f>
        <v>3.8222626124634222E-2</v>
      </c>
      <c r="CV31" s="36">
        <f t="shared" si="89"/>
        <v>0.38152867170738691</v>
      </c>
      <c r="CW31" s="267">
        <f>IFERROR('Turistas lugar residencia isla '!CW31/'Turistas lugar residencia isla '!$E31,"-")</f>
        <v>2.9384199407064798E-2</v>
      </c>
      <c r="CX31" s="36">
        <f t="shared" si="90"/>
        <v>0.15207426729383644</v>
      </c>
      <c r="CY31" s="267">
        <f>IFERROR('Turistas lugar residencia isla '!CY31/'Turistas lugar residencia isla '!$G31,"-")</f>
        <v>2.1152006418894594E-2</v>
      </c>
      <c r="CZ31" s="36">
        <f t="shared" si="91"/>
        <v>0.39486926936464473</v>
      </c>
      <c r="DA31" s="267">
        <f>IFERROR('Turistas lugar residencia isla '!DA31/'Turistas lugar residencia isla '!$I31,"-")</f>
        <v>2.3093632689532632E-2</v>
      </c>
      <c r="DB31" s="36">
        <f t="shared" si="92"/>
        <v>0.83022229941024772</v>
      </c>
      <c r="DC31" s="267">
        <f>IFERROR('Turistas lugar residencia isla '!DC31/'Turistas lugar residencia isla '!$K31,"-")</f>
        <v>9.3755381662235321E-2</v>
      </c>
      <c r="DD31" s="36">
        <f t="shared" si="93"/>
        <v>0.47977448568595449</v>
      </c>
      <c r="DE31" s="267">
        <f>IFERROR('Turistas lugar residencia isla '!DE31/'Turistas lugar residencia isla '!$M31,"-")</f>
        <v>1.6814258491200538E-3</v>
      </c>
      <c r="DF31" s="36">
        <f t="shared" si="94"/>
        <v>-0.77445332240466036</v>
      </c>
      <c r="DG31" s="266">
        <f>IFERROR('Turistas lugar residencia isla '!DG31/'Turistas lugar residencia isla '!$C31,"-")</f>
        <v>0.1423487990746963</v>
      </c>
      <c r="DH31" s="36">
        <f t="shared" si="95"/>
        <v>0.16149952102972809</v>
      </c>
      <c r="DI31" s="267">
        <f>IFERROR('Turistas lugar residencia isla '!DI31/'Turistas lugar residencia isla '!$E31,"-")</f>
        <v>9.7610001651872266E-2</v>
      </c>
      <c r="DJ31" s="36">
        <f t="shared" si="96"/>
        <v>0.21644263548804643</v>
      </c>
      <c r="DK31" s="267">
        <f>IFERROR('Turistas lugar residencia isla '!DK31/'Turistas lugar residencia isla '!$G31,"-")</f>
        <v>0.31118523242776169</v>
      </c>
      <c r="DL31" s="36">
        <f t="shared" si="97"/>
        <v>0.13357197968734269</v>
      </c>
      <c r="DM31" s="267">
        <f>IFERROR('Turistas lugar residencia isla '!DM31/'Turistas lugar residencia isla '!$I31,"-")</f>
        <v>4.1565457635996693E-2</v>
      </c>
      <c r="DN31" s="36">
        <f t="shared" si="98"/>
        <v>-0.20042432045342595</v>
      </c>
      <c r="DO31" s="267">
        <f>IFERROR('Turistas lugar residencia isla '!DO31/'Turistas lugar residencia isla '!$K31,"-")</f>
        <v>4.4136980892736384E-2</v>
      </c>
      <c r="DP31" s="36">
        <f t="shared" si="99"/>
        <v>-3.0999951507829637E-2</v>
      </c>
      <c r="DQ31" s="267">
        <f>IFERROR('Turistas lugar residencia isla '!DQ31/'Turistas lugar residencia isla '!$M31,"-")</f>
        <v>1.7225273698763217E-2</v>
      </c>
      <c r="DR31" s="36">
        <f t="shared" si="100"/>
        <v>0.82293600048217774</v>
      </c>
      <c r="DS31" s="266">
        <f>IFERROR('Turistas lugar residencia isla '!DS31/'Turistas lugar residencia isla '!$C31,"-")</f>
        <v>6.2346615641202863E-2</v>
      </c>
      <c r="DT31" s="36">
        <f t="shared" si="101"/>
        <v>-0.13364569630070566</v>
      </c>
      <c r="DU31" s="267">
        <f>IFERROR('Turistas lugar residencia isla '!DU31/'Turistas lugar residencia isla '!$E31,"-")</f>
        <v>0.10794724441623703</v>
      </c>
      <c r="DV31" s="36">
        <f t="shared" si="102"/>
        <v>-2.1441724425287134E-2</v>
      </c>
      <c r="DW31" s="267">
        <f>IFERROR('Turistas lugar residencia isla '!DW31/'Turistas lugar residencia isla '!$G31,"-")</f>
        <v>8.027218581876909E-2</v>
      </c>
      <c r="DX31" s="36">
        <f t="shared" si="103"/>
        <v>5.630821765117533E-3</v>
      </c>
      <c r="DY31" s="267">
        <f>IFERROR('Turistas lugar residencia isla '!DY31/'Turistas lugar residencia isla '!$I31,"-")</f>
        <v>7.8806957361255897E-2</v>
      </c>
      <c r="DZ31" s="36">
        <f t="shared" si="104"/>
        <v>-4.1858369669812601E-2</v>
      </c>
      <c r="EA31" s="267">
        <f>IFERROR('Turistas lugar residencia isla '!EA31/'Turistas lugar residencia isla '!$K31,"-")</f>
        <v>3.8773170024823903E-2</v>
      </c>
      <c r="EB31" s="36">
        <f t="shared" si="105"/>
        <v>-0.20804148781616527</v>
      </c>
      <c r="EC31" s="267">
        <f>IFERROR('Turistas lugar residencia isla '!EC31/'Turistas lugar residencia isla '!$M31,"-")</f>
        <v>8.0409520606807908E-2</v>
      </c>
      <c r="ED31" s="36">
        <f t="shared" si="106"/>
        <v>0.41827847904470228</v>
      </c>
    </row>
    <row r="32" spans="1:136" s="17" customFormat="1" outlineLevel="1" x14ac:dyDescent="0.25">
      <c r="A32" s="242"/>
      <c r="B32" s="34" t="s">
        <v>83</v>
      </c>
      <c r="C32" s="266">
        <f>IFERROR('Turistas lugar residencia isla '!C32/'Turistas lugar residencia isla '!$C32,"-")</f>
        <v>1</v>
      </c>
      <c r="D32" s="36">
        <f t="shared" si="41"/>
        <v>0</v>
      </c>
      <c r="E32" s="267">
        <f>IFERROR('Turistas lugar residencia isla '!E32/'Turistas lugar residencia isla '!$E32,"-")</f>
        <v>1</v>
      </c>
      <c r="F32" s="36">
        <f t="shared" si="42"/>
        <v>0</v>
      </c>
      <c r="G32" s="267">
        <f>IFERROR('Turistas lugar residencia isla '!G32/'Turistas lugar residencia isla '!$G32,"-")</f>
        <v>1</v>
      </c>
      <c r="H32" s="36">
        <f t="shared" si="43"/>
        <v>0</v>
      </c>
      <c r="I32" s="267">
        <f>IFERROR('Turistas lugar residencia isla '!I32/'Turistas lugar residencia isla '!$I32,"-")</f>
        <v>1</v>
      </c>
      <c r="J32" s="36">
        <f t="shared" si="44"/>
        <v>0</v>
      </c>
      <c r="K32" s="267">
        <f>IFERROR('Turistas lugar residencia isla '!K32/'Turistas lugar residencia isla '!$K32,"-")</f>
        <v>1</v>
      </c>
      <c r="L32" s="36">
        <f t="shared" si="45"/>
        <v>0</v>
      </c>
      <c r="M32" s="267">
        <f>IFERROR('Turistas lugar residencia isla '!M32/'Turistas lugar residencia isla '!$M32,"-")</f>
        <v>1</v>
      </c>
      <c r="N32" s="36">
        <f t="shared" si="46"/>
        <v>0</v>
      </c>
      <c r="O32" s="266">
        <f>IFERROR('Turistas lugar residencia isla '!O32/'Turistas lugar residencia isla '!$C32,"-")</f>
        <v>0.90934577504158354</v>
      </c>
      <c r="P32" s="36">
        <f t="shared" si="47"/>
        <v>3.2263786018235985E-2</v>
      </c>
      <c r="Q32" s="267">
        <f>IFERROR('Turistas lugar residencia isla '!Q32/'Turistas lugar residencia isla '!$E32,"-")</f>
        <v>0.90030232661534415</v>
      </c>
      <c r="R32" s="36">
        <f t="shared" si="48"/>
        <v>1.7377292513623299E-2</v>
      </c>
      <c r="S32" s="267">
        <f>IFERROR('Turistas lugar residencia isla '!S32/'Turistas lugar residencia isla '!$G32,"-")</f>
        <v>0.90904518320980154</v>
      </c>
      <c r="T32" s="36">
        <f t="shared" si="49"/>
        <v>2.6863226529562967E-2</v>
      </c>
      <c r="U32" s="267">
        <f>IFERROR('Turistas lugar residencia isla '!U32/'Turistas lugar residencia isla '!$I32,"-")</f>
        <v>0.94198009060108878</v>
      </c>
      <c r="V32" s="36">
        <f t="shared" si="50"/>
        <v>2.3347765922476116E-2</v>
      </c>
      <c r="W32" s="267">
        <f>IFERROR('Turistas lugar residencia isla '!W32/'Turistas lugar residencia isla '!$K32,"-")</f>
        <v>0.91267786122937988</v>
      </c>
      <c r="X32" s="36">
        <f t="shared" si="51"/>
        <v>4.4333367657747758E-2</v>
      </c>
      <c r="Y32" s="267">
        <f>IFERROR('Turistas lugar residencia isla '!Y32/'Turistas lugar residencia isla '!$M32,"-")</f>
        <v>0.86364040943480191</v>
      </c>
      <c r="Z32" s="36">
        <f t="shared" si="52"/>
        <v>1.4600228567315119</v>
      </c>
      <c r="AA32" s="266">
        <f>IFERROR('Turistas lugar residencia isla '!AA32/'Turistas lugar residencia isla '!$C32,"-")</f>
        <v>9.0654224958416449E-2</v>
      </c>
      <c r="AB32" s="36">
        <f t="shared" si="53"/>
        <v>-0.2386870505747235</v>
      </c>
      <c r="AC32" s="267">
        <f>IFERROR('Turistas lugar residencia isla '!AC32/'Turistas lugar residencia isla '!$E32,"-")</f>
        <v>9.9697673384655905E-2</v>
      </c>
      <c r="AD32" s="36">
        <f t="shared" si="54"/>
        <v>-0.13363076179653433</v>
      </c>
      <c r="AE32" s="267">
        <f>IFERROR('Turistas lugar residencia isla '!AE32/'Turistas lugar residencia isla '!$G32,"-")</f>
        <v>9.0954816790198442E-2</v>
      </c>
      <c r="AF32" s="36">
        <f t="shared" si="55"/>
        <v>-0.20726780036481152</v>
      </c>
      <c r="AG32" s="267">
        <f>IFERROR('Turistas lugar residencia isla '!AG32/'Turistas lugar residencia isla '!$I32,"-")</f>
        <v>5.8019909398911267E-2</v>
      </c>
      <c r="AH32" s="36">
        <f t="shared" si="56"/>
        <v>-0.27029321622030145</v>
      </c>
      <c r="AI32" s="267">
        <f>IFERROR('Turistas lugar residencia isla '!AI32/'Turistas lugar residencia isla '!$K32,"-")</f>
        <v>8.7322138770620145E-2</v>
      </c>
      <c r="AJ32" s="36">
        <f t="shared" si="57"/>
        <v>-0.30733301076916142</v>
      </c>
      <c r="AK32" s="267">
        <f>IFERROR('Turistas lugar residencia isla '!AK32/'Turistas lugar residencia isla '!$M32,"-")</f>
        <v>0.13640409434801959</v>
      </c>
      <c r="AL32" s="36">
        <f t="shared" si="58"/>
        <v>-0.7898015037586279</v>
      </c>
      <c r="AM32" s="266">
        <f>IFERROR('Turistas lugar residencia isla '!AM32/'Turistas lugar residencia isla '!$C32,"-")</f>
        <v>0.1779969493888425</v>
      </c>
      <c r="AN32" s="36">
        <f t="shared" si="59"/>
        <v>-0.13728297102321685</v>
      </c>
      <c r="AO32" s="267">
        <f>IFERROR('Turistas lugar residencia isla '!AO32/'Turistas lugar residencia isla '!$E32,"-")</f>
        <v>0.14095636441985096</v>
      </c>
      <c r="AP32" s="36">
        <f t="shared" si="60"/>
        <v>-0.143636620226397</v>
      </c>
      <c r="AQ32" s="267">
        <f>IFERROR('Turistas lugar residencia isla '!AQ32/'Turistas lugar residencia isla '!$G32,"-")</f>
        <v>0.19935750823281548</v>
      </c>
      <c r="AR32" s="36">
        <f t="shared" si="61"/>
        <v>-0.14835163429686093</v>
      </c>
      <c r="AS32" s="267">
        <f>IFERROR('Turistas lugar residencia isla '!AS32/'Turistas lugar residencia isla '!$I32,"-")</f>
        <v>0.33773649548897938</v>
      </c>
      <c r="AT32" s="36">
        <f t="shared" si="62"/>
        <v>-0.17985644268639123</v>
      </c>
      <c r="AU32" s="267">
        <f>IFERROR('Turistas lugar residencia isla '!AU32/'Turistas lugar residencia isla '!$K32,"-")</f>
        <v>0.11508991162386877</v>
      </c>
      <c r="AV32" s="36">
        <f t="shared" si="63"/>
        <v>-0.33829048103394843</v>
      </c>
      <c r="AW32" s="267">
        <f>IFERROR('Turistas lugar residencia isla '!AW32/'Turistas lugar residencia isla '!$M32,"-")</f>
        <v>0.49417000445037829</v>
      </c>
      <c r="AX32" s="36">
        <f t="shared" si="64"/>
        <v>1.2992955980597811</v>
      </c>
      <c r="AY32" s="266">
        <f>IFERROR('Turistas lugar residencia isla '!AY32/'Turistas lugar residencia isla '!$C32,"-")</f>
        <v>2.8485944412619316E-2</v>
      </c>
      <c r="AZ32" s="36">
        <f t="shared" si="65"/>
        <v>-0.23550011194778853</v>
      </c>
      <c r="BA32" s="267">
        <f>IFERROR('Turistas lugar residencia isla '!BA32/'Turistas lugar residencia isla '!$E32,"-")</f>
        <v>3.9379409642303839E-2</v>
      </c>
      <c r="BB32" s="36">
        <f t="shared" si="66"/>
        <v>-0.30618891937023396</v>
      </c>
      <c r="BC32" s="267">
        <f>IFERROR('Turistas lugar residencia isla '!BC32/'Turistas lugar residencia isla '!$G32,"-")</f>
        <v>2.3108825008778505E-2</v>
      </c>
      <c r="BD32" s="36">
        <f t="shared" si="67"/>
        <v>-0.12661885927717798</v>
      </c>
      <c r="BE32" s="267">
        <f>IFERROR('Turistas lugar residencia isla '!BE32/'Turistas lugar residencia isla '!$I32,"-")</f>
        <v>1.5688644409760553E-2</v>
      </c>
      <c r="BF32" s="36">
        <f t="shared" si="68"/>
        <v>0.48585629563745614</v>
      </c>
      <c r="BG32" s="267">
        <f>IFERROR('Turistas lugar residencia isla '!BG32/'Turistas lugar residencia isla '!$K32,"-")</f>
        <v>2.0325372783487956E-2</v>
      </c>
      <c r="BH32" s="36">
        <f t="shared" si="69"/>
        <v>-0.25881129864499131</v>
      </c>
      <c r="BI32" s="267">
        <f>IFERROR('Turistas lugar residencia isla '!BI32/'Turistas lugar residencia isla '!$M32,"-")</f>
        <v>1.9581664441477527E-2</v>
      </c>
      <c r="BJ32" s="36">
        <f t="shared" si="70"/>
        <v>0.30106966893604414</v>
      </c>
      <c r="BK32" s="266">
        <f>IFERROR('Turistas lugar residencia isla '!BK32/'Turistas lugar residencia isla '!$C32,"-")</f>
        <v>5.6245815762411222E-2</v>
      </c>
      <c r="BL32" s="36">
        <f t="shared" si="71"/>
        <v>-7.2649055930606998E-2</v>
      </c>
      <c r="BM32" s="267">
        <f>IFERROR('Turistas lugar residencia isla '!BM32/'Turistas lugar residencia isla '!$E32,"-")</f>
        <v>5.876559085359389E-2</v>
      </c>
      <c r="BN32" s="36">
        <f t="shared" si="72"/>
        <v>-0.10128085407393428</v>
      </c>
      <c r="BO32" s="267">
        <f>IFERROR('Turistas lugar residencia isla '!BO32/'Turistas lugar residencia isla '!$G32,"-")</f>
        <v>3.491472985925919E-2</v>
      </c>
      <c r="BP32" s="36">
        <f t="shared" si="73"/>
        <v>0.30200927169671687</v>
      </c>
      <c r="BQ32" s="267">
        <f>IFERROR('Turistas lugar residencia isla '!BQ32/'Turistas lugar residencia isla '!$I32,"-")</f>
        <v>6.693250599566028E-2</v>
      </c>
      <c r="BR32" s="36">
        <f t="shared" si="74"/>
        <v>-0.24395903279413333</v>
      </c>
      <c r="BS32" s="267">
        <f>IFERROR('Turistas lugar residencia isla '!BS32/'Turistas lugar residencia isla '!$K32,"-")</f>
        <v>7.4503618833859697E-2</v>
      </c>
      <c r="BT32" s="36">
        <f t="shared" si="75"/>
        <v>-0.1945745711870549</v>
      </c>
      <c r="BU32" s="267">
        <f>IFERROR('Turistas lugar residencia isla '!BU32/'Turistas lugar residencia isla '!$M32,"-")</f>
        <v>1.8068535825545171E-2</v>
      </c>
      <c r="BV32" s="36">
        <f t="shared" si="76"/>
        <v>-0.17426791277258569</v>
      </c>
      <c r="BW32" s="266">
        <f>IFERROR('Turistas lugar residencia isla '!BW32/'Turistas lugar residencia isla '!$C32,"-")</f>
        <v>0.3236857180324248</v>
      </c>
      <c r="BX32" s="36">
        <f t="shared" si="77"/>
        <v>0.48106266995354385</v>
      </c>
      <c r="BY32" s="267">
        <f>IFERROR('Turistas lugar residencia isla '!BY32/'Turistas lugar residencia isla '!$E32,"-")</f>
        <v>0.37063567248862</v>
      </c>
      <c r="BZ32" s="36">
        <f t="shared" si="78"/>
        <v>0.3537504090551733</v>
      </c>
      <c r="CA32" s="267">
        <f>IFERROR('Turistas lugar residencia isla '!CA32/'Turistas lugar residencia isla '!$G32,"-")</f>
        <v>0.17559148152717541</v>
      </c>
      <c r="CB32" s="36">
        <f t="shared" si="79"/>
        <v>0.71240240543957389</v>
      </c>
      <c r="CC32" s="267">
        <f>IFERROR('Turistas lugar residencia isla '!CC32/'Turistas lugar residencia isla '!$I32,"-")</f>
        <v>0.30701587422437093</v>
      </c>
      <c r="CD32" s="36">
        <f t="shared" si="80"/>
        <v>0.9033397973391426</v>
      </c>
      <c r="CE32" s="267">
        <f>IFERROR('Turistas lugar residencia isla '!CE32/'Turistas lugar residencia isla '!$K32,"-")</f>
        <v>0.4747326157590831</v>
      </c>
      <c r="CF32" s="36">
        <f t="shared" si="81"/>
        <v>0.48324901582321012</v>
      </c>
      <c r="CG32" s="267">
        <f>IFERROR('Turistas lugar residencia isla '!CG32/'Turistas lugar residencia isla '!$M32,"-")</f>
        <v>0.21059190031152647</v>
      </c>
      <c r="CH32" s="36">
        <f t="shared" si="82"/>
        <v>27.184717400979082</v>
      </c>
      <c r="CI32" s="266">
        <f>IFERROR('Turistas lugar residencia isla '!CI32/'Turistas lugar residencia isla '!$C32,"-")</f>
        <v>3.667497187502157E-2</v>
      </c>
      <c r="CJ32" s="36">
        <f t="shared" si="83"/>
        <v>-0.22471131589651827</v>
      </c>
      <c r="CK32" s="267">
        <f>IFERROR('Turistas lugar residencia isla '!CK32/'Turistas lugar residencia isla '!$E32,"-")</f>
        <v>2.8709058512512011E-2</v>
      </c>
      <c r="CL32" s="36">
        <f t="shared" si="84"/>
        <v>-0.28572597933682486</v>
      </c>
      <c r="CM32" s="267">
        <f>IFERROR('Turistas lugar residencia isla '!CM32/'Turistas lugar residencia isla '!$G32,"-")</f>
        <v>5.3114708980649322E-2</v>
      </c>
      <c r="CN32" s="36">
        <f t="shared" si="85"/>
        <v>-0.12781492583949017</v>
      </c>
      <c r="CO32" s="267">
        <f>IFERROR('Turistas lugar residencia isla '!CO32/'Turistas lugar residencia isla '!$I32,"-")</f>
        <v>2.860310632304237E-2</v>
      </c>
      <c r="CP32" s="36">
        <f t="shared" si="86"/>
        <v>-8.7857246783880849E-2</v>
      </c>
      <c r="CQ32" s="267">
        <f>IFERROR('Turistas lugar residencia isla '!CQ32/'Turistas lugar residencia isla '!$K32,"-")</f>
        <v>3.4717298746203919E-2</v>
      </c>
      <c r="CR32" s="36">
        <f t="shared" si="87"/>
        <v>-0.23221828037809766</v>
      </c>
      <c r="CS32" s="267">
        <f>IFERROR('Turistas lugar residencia isla '!CS32/'Turistas lugar residencia isla '!$M32,"-")</f>
        <v>2.0160213618157542E-2</v>
      </c>
      <c r="CT32" s="36">
        <f t="shared" si="88"/>
        <v>1.6051167073339165</v>
      </c>
      <c r="CU32" s="266">
        <f>IFERROR('Turistas lugar residencia isla '!CU32/'Turistas lugar residencia isla '!$C32,"-")</f>
        <v>3.4177197716872915E-2</v>
      </c>
      <c r="CV32" s="36">
        <f t="shared" si="89"/>
        <v>0.24547807302524349</v>
      </c>
      <c r="CW32" s="267">
        <f>IFERROR('Turistas lugar residencia isla '!CW32/'Turistas lugar residencia isla '!$E32,"-")</f>
        <v>2.5855081583726347E-2</v>
      </c>
      <c r="CX32" s="36">
        <f t="shared" si="90"/>
        <v>9.9080880125554938E-3</v>
      </c>
      <c r="CY32" s="267">
        <f>IFERROR('Turistas lugar residencia isla '!CY32/'Turistas lugar residencia isla '!$G32,"-")</f>
        <v>2.1094513670744323E-2</v>
      </c>
      <c r="CZ32" s="36">
        <f t="shared" si="91"/>
        <v>0.68909262045527142</v>
      </c>
      <c r="DA32" s="267">
        <f>IFERROR('Turistas lugar residencia isla '!DA32/'Turistas lugar residencia isla '!$I32,"-")</f>
        <v>2.1703338535916859E-2</v>
      </c>
      <c r="DB32" s="36">
        <f t="shared" si="92"/>
        <v>0.29716154634886793</v>
      </c>
      <c r="DC32" s="267">
        <f>IFERROR('Turistas lugar residencia isla '!DC32/'Turistas lugar residencia isla '!$K32,"-")</f>
        <v>8.0167880527299548E-2</v>
      </c>
      <c r="DD32" s="36">
        <f t="shared" si="93"/>
        <v>0.18798865399542697</v>
      </c>
      <c r="DE32" s="267">
        <f>IFERROR('Turistas lugar residencia isla '!DE32/'Turistas lugar residencia isla '!$M32,"-")</f>
        <v>2.9817534490431687E-3</v>
      </c>
      <c r="DF32" s="36">
        <f t="shared" si="94"/>
        <v>0.86230381249072852</v>
      </c>
      <c r="DG32" s="266">
        <f>IFERROR('Turistas lugar residencia isla '!DG32/'Turistas lugar residencia isla '!$C32,"-")</f>
        <v>0.13109276756689603</v>
      </c>
      <c r="DH32" s="36">
        <f t="shared" si="95"/>
        <v>-8.0003968303846817E-2</v>
      </c>
      <c r="DI32" s="267">
        <f>IFERROR('Turistas lugar residencia isla '!DI32/'Turistas lugar residencia isla '!$E32,"-")</f>
        <v>8.1833385203095771E-2</v>
      </c>
      <c r="DJ32" s="36">
        <f t="shared" si="96"/>
        <v>-1.7722873503337677E-2</v>
      </c>
      <c r="DK32" s="267">
        <f>IFERROR('Turistas lugar residencia isla '!DK32/'Turistas lugar residencia isla '!$G32,"-")</f>
        <v>0.29435518311489878</v>
      </c>
      <c r="DL32" s="36">
        <f t="shared" si="97"/>
        <v>-2.5159422388365549E-2</v>
      </c>
      <c r="DM32" s="267">
        <f>IFERROR('Turistas lugar residencia isla '!DM32/'Turistas lugar residencia isla '!$I32,"-")</f>
        <v>3.8605390384102933E-2</v>
      </c>
      <c r="DN32" s="36">
        <f t="shared" si="98"/>
        <v>-0.23603952138572548</v>
      </c>
      <c r="DO32" s="267">
        <f>IFERROR('Turistas lugar residencia isla '!DO32/'Turistas lugar residencia isla '!$K32,"-")</f>
        <v>3.5945692848395695E-2</v>
      </c>
      <c r="DP32" s="36">
        <f t="shared" si="99"/>
        <v>-0.29753677829768677</v>
      </c>
      <c r="DQ32" s="267">
        <f>IFERROR('Turistas lugar residencia isla '!DQ32/'Turistas lugar residencia isla '!$M32,"-")</f>
        <v>3.1642189586114818E-2</v>
      </c>
      <c r="DR32" s="36" t="str">
        <f t="shared" si="100"/>
        <v>-</v>
      </c>
      <c r="DS32" s="266">
        <f>IFERROR('Turistas lugar residencia isla '!DS32/'Turistas lugar residencia isla '!$C32,"-")</f>
        <v>7.0712752520895303E-2</v>
      </c>
      <c r="DT32" s="36">
        <f t="shared" si="101"/>
        <v>-0.19265981263820253</v>
      </c>
      <c r="DU32" s="267">
        <f>IFERROR('Turistas lugar residencia isla '!DU32/'Turistas lugar residencia isla '!$E32,"-")</f>
        <v>0.10655303198711349</v>
      </c>
      <c r="DV32" s="36">
        <f t="shared" si="102"/>
        <v>-0.14581451997847861</v>
      </c>
      <c r="DW32" s="267">
        <f>IFERROR('Turistas lugar residencia isla '!DW32/'Turistas lugar residencia isla '!$G32,"-")</f>
        <v>8.0902240654449523E-2</v>
      </c>
      <c r="DX32" s="36">
        <f t="shared" si="103"/>
        <v>-0.11557147448950256</v>
      </c>
      <c r="DY32" s="267">
        <f>IFERROR('Turistas lugar residencia isla '!DY32/'Turistas lugar residencia isla '!$I32,"-")</f>
        <v>7.448418287715558E-2</v>
      </c>
      <c r="DZ32" s="36">
        <f t="shared" si="104"/>
        <v>-0.16893495243684331</v>
      </c>
      <c r="EA32" s="267">
        <f>IFERROR('Turistas lugar residencia isla '!EA32/'Turistas lugar residencia isla '!$K32,"-")</f>
        <v>4.4847758749464471E-2</v>
      </c>
      <c r="EB32" s="36">
        <f t="shared" si="105"/>
        <v>-0.20399446758880591</v>
      </c>
      <c r="EC32" s="267">
        <f>IFERROR('Turistas lugar residencia isla '!EC32/'Turistas lugar residencia isla '!$M32,"-")</f>
        <v>5.6608811748998664E-2</v>
      </c>
      <c r="ED32" s="36">
        <f t="shared" si="106"/>
        <v>-0.18597136934690106</v>
      </c>
    </row>
    <row r="33" spans="1:134" s="17" customFormat="1" ht="15.75" x14ac:dyDescent="0.25">
      <c r="A33" s="242"/>
      <c r="B33" s="249">
        <v>2022</v>
      </c>
      <c r="C33" s="270">
        <f>IFERROR('Turistas lugar residencia isla '!C33/'Turistas lugar residencia isla '!$C33,"-")</f>
        <v>1</v>
      </c>
      <c r="D33" s="271">
        <f t="shared" si="41"/>
        <v>0</v>
      </c>
      <c r="E33" s="270">
        <f>IFERROR('Turistas lugar residencia isla '!E33/'Turistas lugar residencia isla '!$E33,"-")</f>
        <v>1</v>
      </c>
      <c r="F33" s="271">
        <f t="shared" si="42"/>
        <v>0</v>
      </c>
      <c r="G33" s="270">
        <f>IFERROR('Turistas lugar residencia isla '!G33/'Turistas lugar residencia isla '!$G33,"-")</f>
        <v>1</v>
      </c>
      <c r="H33" s="271">
        <f t="shared" si="42"/>
        <v>0</v>
      </c>
      <c r="I33" s="270">
        <f>IFERROR('Turistas lugar residencia isla '!I33/'Turistas lugar residencia isla '!$I33,"-")</f>
        <v>1</v>
      </c>
      <c r="J33" s="271">
        <f t="shared" si="42"/>
        <v>0</v>
      </c>
      <c r="K33" s="270">
        <f>IFERROR('Turistas lugar residencia isla '!K33/'Turistas lugar residencia isla '!$K33,"-")</f>
        <v>1</v>
      </c>
      <c r="L33" s="271">
        <f t="shared" si="42"/>
        <v>0</v>
      </c>
      <c r="M33" s="270">
        <f>IFERROR('Turistas lugar residencia isla '!M33/'Turistas lugar residencia isla '!$M33,"-")</f>
        <v>1</v>
      </c>
      <c r="N33" s="271">
        <f t="shared" si="42"/>
        <v>0</v>
      </c>
      <c r="O33" s="270">
        <f>IFERROR('Turistas lugar residencia isla '!O33/'Turistas lugar residencia isla '!$C33,"-")</f>
        <v>0.868440609375837</v>
      </c>
      <c r="P33" s="271">
        <f t="shared" si="47"/>
        <v>0.10179701403434427</v>
      </c>
      <c r="Q33" s="270">
        <f>IFERROR('Turistas lugar residencia isla '!Q33/'Turistas lugar residencia isla '!$E33,"-")</f>
        <v>0.85966341681766612</v>
      </c>
      <c r="R33" s="271">
        <f t="shared" si="48"/>
        <v>8.4932319410777168E-2</v>
      </c>
      <c r="S33" s="270">
        <f>IFERROR('Turistas lugar residencia isla '!S33/'Turistas lugar residencia isla '!$G33,"-")</f>
        <v>0.85749711482380775</v>
      </c>
      <c r="T33" s="271">
        <f t="shared" si="49"/>
        <v>9.6714602642329117E-2</v>
      </c>
      <c r="U33" s="270">
        <f>IFERROR('Turistas lugar residencia isla '!U33/'Turistas lugar residencia isla '!$I33,"-")</f>
        <v>0.92085424314887787</v>
      </c>
      <c r="V33" s="271">
        <f t="shared" si="50"/>
        <v>7.4480697214345248E-2</v>
      </c>
      <c r="W33" s="270">
        <f>IFERROR('Turistas lugar residencia isla '!W33/'Turistas lugar residencia isla '!$K33,"-")</f>
        <v>0.87565118060272751</v>
      </c>
      <c r="X33" s="271">
        <f t="shared" si="51"/>
        <v>0.1528078348327786</v>
      </c>
      <c r="Y33" s="270">
        <f>IFERROR('Turistas lugar residencia isla '!Y33/'Turistas lugar residencia isla '!$M33,"-")</f>
        <v>0.68870207843958797</v>
      </c>
      <c r="Z33" s="271">
        <f t="shared" si="52"/>
        <v>0.5361550470019274</v>
      </c>
      <c r="AA33" s="270">
        <f>IFERROR('Turistas lugar residencia isla '!AA33/'Turistas lugar residencia isla '!$C33,"-")</f>
        <v>0.13155932221246444</v>
      </c>
      <c r="AB33" s="271">
        <f t="shared" si="53"/>
        <v>-0.37884042050214539</v>
      </c>
      <c r="AC33" s="270">
        <f>IFERROR('Turistas lugar residencia isla '!AC33/'Turistas lugar residencia isla '!$E33,"-")</f>
        <v>0.14033641515622394</v>
      </c>
      <c r="AD33" s="271">
        <f t="shared" si="54"/>
        <v>-0.32411777559373667</v>
      </c>
      <c r="AE33" s="270">
        <f>IFERROR('Turistas lugar residencia isla '!AE33/'Turistas lugar residencia isla '!$G33,"-")</f>
        <v>0.14250314370452485</v>
      </c>
      <c r="AF33" s="271">
        <f t="shared" si="55"/>
        <v>-0.34668623566906531</v>
      </c>
      <c r="AG33" s="270">
        <f>IFERROR('Turistas lugar residencia isla '!AG33/'Turistas lugar residencia isla '!$I33,"-")</f>
        <v>7.9146224632230491E-2</v>
      </c>
      <c r="AH33" s="271">
        <f t="shared" si="56"/>
        <v>-0.4464499653939642</v>
      </c>
      <c r="AI33" s="270">
        <f>IFERROR('Turistas lugar residencia isla '!AI33/'Turistas lugar residencia isla '!$K33,"-")</f>
        <v>0.12434846431276411</v>
      </c>
      <c r="AJ33" s="271">
        <f t="shared" si="57"/>
        <v>-0.48278570923880459</v>
      </c>
      <c r="AK33" s="270">
        <f>IFERROR('Turistas lugar residencia isla '!AK33/'Turistas lugar residencia isla '!$M33,"-")</f>
        <v>0.31131129346425912</v>
      </c>
      <c r="AL33" s="271">
        <f t="shared" si="58"/>
        <v>-0.43568810196235008</v>
      </c>
      <c r="AM33" s="270">
        <f>IFERROR('Turistas lugar residencia isla '!AM33/'Turistas lugar residencia isla '!$C33,"-")</f>
        <v>0.15562040072426098</v>
      </c>
      <c r="AN33" s="271">
        <f t="shared" si="59"/>
        <v>-0.19677210692244262</v>
      </c>
      <c r="AO33" s="270">
        <f>IFERROR('Turistas lugar residencia isla '!AO33/'Turistas lugar residencia isla '!$E33,"-")</f>
        <v>0.11195882150519133</v>
      </c>
      <c r="AP33" s="271">
        <f t="shared" si="60"/>
        <v>-0.21360521362750218</v>
      </c>
      <c r="AQ33" s="270">
        <f>IFERROR('Turistas lugar residencia isla '!AQ33/'Turistas lugar residencia isla '!$G33,"-")</f>
        <v>0.18638832816966078</v>
      </c>
      <c r="AR33" s="271">
        <f t="shared" si="61"/>
        <v>-0.18141799240212886</v>
      </c>
      <c r="AS33" s="270">
        <f>IFERROR('Turistas lugar residencia isla '!AS33/'Turistas lugar residencia isla '!$I33,"-")</f>
        <v>0.33482882953682186</v>
      </c>
      <c r="AT33" s="271">
        <f t="shared" si="62"/>
        <v>-0.15469165618098779</v>
      </c>
      <c r="AU33" s="270">
        <f>IFERROR('Turistas lugar residencia isla '!AU33/'Turistas lugar residencia isla '!$K33,"-")</f>
        <v>9.3712128017907625E-2</v>
      </c>
      <c r="AV33" s="271">
        <f t="shared" si="63"/>
        <v>-0.3185414649454954</v>
      </c>
      <c r="AW33" s="270">
        <f>IFERROR('Turistas lugar residencia isla '!AW33/'Turistas lugar residencia isla '!$M33,"-")</f>
        <v>0.37344607334043528</v>
      </c>
      <c r="AX33" s="271">
        <f t="shared" si="64"/>
        <v>0.34687277417706408</v>
      </c>
      <c r="AY33" s="270">
        <f>IFERROR('Turistas lugar residencia isla '!AY33/'Turistas lugar residencia isla '!$C33,"-")</f>
        <v>2.7878382881532215E-2</v>
      </c>
      <c r="AZ33" s="271">
        <f t="shared" si="65"/>
        <v>-0.2565240951124268</v>
      </c>
      <c r="BA33" s="270">
        <f>IFERROR('Turistas lugar residencia isla '!BA33/'Turistas lugar residencia isla '!$E33,"-")</f>
        <v>3.8742452267142694E-2</v>
      </c>
      <c r="BB33" s="271">
        <f t="shared" si="66"/>
        <v>-0.30377844123737474</v>
      </c>
      <c r="BC33" s="270">
        <f>IFERROR('Turistas lugar residencia isla '!BC33/'Turistas lugar residencia isla '!$G33,"-")</f>
        <v>2.7396764466211383E-2</v>
      </c>
      <c r="BD33" s="271">
        <f t="shared" si="67"/>
        <v>-0.14900164603594235</v>
      </c>
      <c r="BE33" s="270">
        <f>IFERROR('Turistas lugar residencia isla '!BE33/'Turistas lugar residencia isla '!$I33,"-")</f>
        <v>8.4588857828223288E-3</v>
      </c>
      <c r="BF33" s="271">
        <f t="shared" si="68"/>
        <v>-0.21318685394706094</v>
      </c>
      <c r="BG33" s="270">
        <f>IFERROR('Turistas lugar residencia isla '!BG33/'Turistas lugar residencia isla '!$K33,"-")</f>
        <v>1.7889512614554702E-2</v>
      </c>
      <c r="BH33" s="271">
        <f t="shared" si="69"/>
        <v>-0.17381739777084049</v>
      </c>
      <c r="BI33" s="270">
        <f>IFERROR('Turistas lugar residencia isla '!BI33/'Turistas lugar residencia isla '!$M33,"-")</f>
        <v>2.2714407334934992E-2</v>
      </c>
      <c r="BJ33" s="271">
        <f t="shared" si="70"/>
        <v>0.37062016435273026</v>
      </c>
      <c r="BK33" s="270">
        <f>IFERROR('Turistas lugar residencia isla '!BK33/'Turistas lugar residencia isla '!$C33,"-")</f>
        <v>5.3028575634913581E-2</v>
      </c>
      <c r="BL33" s="271">
        <f t="shared" si="71"/>
        <v>-0.22866505494501588</v>
      </c>
      <c r="BM33" s="270">
        <f>IFERROR('Turistas lugar residencia isla '!BM33/'Turistas lugar residencia isla '!$E33,"-")</f>
        <v>5.3527573756741206E-2</v>
      </c>
      <c r="BN33" s="271">
        <f t="shared" si="72"/>
        <v>-0.27058737220798368</v>
      </c>
      <c r="BO33" s="270">
        <f>IFERROR('Turistas lugar residencia isla '!BO33/'Turistas lugar residencia isla '!$G33,"-")</f>
        <v>3.525525019337919E-2</v>
      </c>
      <c r="BP33" s="271">
        <f t="shared" si="73"/>
        <v>-0.14482434815375922</v>
      </c>
      <c r="BQ33" s="270">
        <f>IFERROR('Turistas lugar residencia isla '!BQ33/'Turistas lugar residencia isla '!$I33,"-")</f>
        <v>6.8293235136723057E-2</v>
      </c>
      <c r="BR33" s="271">
        <f t="shared" si="74"/>
        <v>-0.13141444744353203</v>
      </c>
      <c r="BS33" s="270">
        <f>IFERROR('Turistas lugar residencia isla '!BS33/'Turistas lugar residencia isla '!$K33,"-")</f>
        <v>6.5777984831499978E-2</v>
      </c>
      <c r="BT33" s="271">
        <f t="shared" si="75"/>
        <v>-0.30371299401686602</v>
      </c>
      <c r="BU33" s="270">
        <f>IFERROR('Turistas lugar residencia isla '!BU33/'Turistas lugar residencia isla '!$M33,"-")</f>
        <v>2.9226524508471102E-2</v>
      </c>
      <c r="BV33" s="271">
        <f t="shared" si="76"/>
        <v>2.4912403846671927E-2</v>
      </c>
      <c r="BW33" s="270">
        <f>IFERROR('Turistas lugar residencia isla '!BW33/'Turistas lugar residencia isla '!$C33,"-")</f>
        <v>0.33901006767079989</v>
      </c>
      <c r="BX33" s="271">
        <f t="shared" si="77"/>
        <v>0.76146462444654706</v>
      </c>
      <c r="BY33" s="270">
        <f>IFERROR('Turistas lugar residencia isla '!BY33/'Turistas lugar residencia isla '!$E33,"-")</f>
        <v>0.38231837721727252</v>
      </c>
      <c r="BZ33" s="271">
        <f t="shared" si="78"/>
        <v>0.6832295321809867</v>
      </c>
      <c r="CA33" s="270">
        <f>IFERROR('Turistas lugar residencia isla '!CA33/'Turistas lugar residencia isla '!$G33,"-")</f>
        <v>0.20488060127485491</v>
      </c>
      <c r="CB33" s="271">
        <f t="shared" si="79"/>
        <v>0.95562412351939652</v>
      </c>
      <c r="CC33" s="270">
        <f>IFERROR('Turistas lugar residencia isla '!CC33/'Turistas lugar residencia isla '!$I33,"-")</f>
        <v>0.28297295476743795</v>
      </c>
      <c r="CD33" s="271">
        <f t="shared" si="80"/>
        <v>1.2074744625547775</v>
      </c>
      <c r="CE33" s="270">
        <f>IFERROR('Turistas lugar residencia isla '!CE33/'Turistas lugar residencia isla '!$K33,"-")</f>
        <v>0.46569581827627066</v>
      </c>
      <c r="CF33" s="271">
        <f t="shared" si="81"/>
        <v>0.62675310852451704</v>
      </c>
      <c r="CG33" s="270">
        <f>IFERROR('Turistas lugar residencia isla '!CG33/'Turistas lugar residencia isla '!$M33,"-")</f>
        <v>0.1114681904693984</v>
      </c>
      <c r="CH33" s="271">
        <f t="shared" si="82"/>
        <v>4.728810967580956</v>
      </c>
      <c r="CI33" s="270">
        <f>IFERROR('Turistas lugar residencia isla '!CI33/'Turistas lugar residencia isla '!$C33,"-")</f>
        <v>4.4897571610458591E-2</v>
      </c>
      <c r="CJ33" s="271">
        <f t="shared" si="83"/>
        <v>-4.4705948142519381E-2</v>
      </c>
      <c r="CK33" s="270">
        <f>IFERROR('Turistas lugar residencia isla '!CK33/'Turistas lugar residencia isla '!$E33,"-")</f>
        <v>3.6530388530134475E-2</v>
      </c>
      <c r="CL33" s="271">
        <f t="shared" si="84"/>
        <v>-0.13129567636188422</v>
      </c>
      <c r="CM33" s="270">
        <f>IFERROR('Turistas lugar residencia isla '!CM33/'Turistas lugar residencia isla '!$G33,"-")</f>
        <v>7.1165611181660621E-2</v>
      </c>
      <c r="CN33" s="271">
        <f t="shared" si="85"/>
        <v>5.588787171338927E-3</v>
      </c>
      <c r="CO33" s="270">
        <f>IFERROR('Turistas lugar residencia isla '!CO33/'Turistas lugar residencia isla '!$I33,"-")</f>
        <v>3.0751930064853172E-2</v>
      </c>
      <c r="CP33" s="271">
        <f t="shared" si="86"/>
        <v>0.10056399767101043</v>
      </c>
      <c r="CQ33" s="270">
        <f>IFERROR('Turistas lugar residencia isla '!CQ33/'Turistas lugar residencia isla '!$K33,"-")</f>
        <v>3.3406350544397813E-2</v>
      </c>
      <c r="CR33" s="271">
        <f t="shared" si="87"/>
        <v>-4.253116123221512E-2</v>
      </c>
      <c r="CS33" s="270">
        <f>IFERROR('Turistas lugar residencia isla '!CS33/'Turistas lugar residencia isla '!$M33,"-")</f>
        <v>3.9393628733546987E-2</v>
      </c>
      <c r="CT33" s="271">
        <f t="shared" si="88"/>
        <v>1.1632538092821925</v>
      </c>
      <c r="CU33" s="270">
        <f>IFERROR('Turistas lugar residencia isla '!CU33/'Turistas lugar residencia isla '!$C33,"-")</f>
        <v>3.9029558163728759E-2</v>
      </c>
      <c r="CV33" s="271">
        <f t="shared" si="89"/>
        <v>0.46247071504273762</v>
      </c>
      <c r="CW33" s="270">
        <f>IFERROR('Turistas lugar residencia isla '!CW33/'Turistas lugar residencia isla '!$E33,"-")</f>
        <v>3.0683079905152622E-2</v>
      </c>
      <c r="CX33" s="271">
        <f t="shared" si="90"/>
        <v>0.39343599914457794</v>
      </c>
      <c r="CY33" s="270">
        <f>IFERROR('Turistas lugar residencia isla '!CY33/'Turistas lugar residencia isla '!$G33,"-")</f>
        <v>2.0973110985179087E-2</v>
      </c>
      <c r="CZ33" s="271">
        <f t="shared" si="91"/>
        <v>0.54089808919081905</v>
      </c>
      <c r="DA33" s="270">
        <f>IFERROR('Turistas lugar residencia isla '!DA33/'Turistas lugar residencia isla '!$I33,"-")</f>
        <v>1.839502430590639E-2</v>
      </c>
      <c r="DB33" s="271">
        <f t="shared" si="92"/>
        <v>0.62022886759097973</v>
      </c>
      <c r="DC33" s="270">
        <f>IFERROR('Turistas lugar residencia isla '!DC33/'Turistas lugar residencia isla '!$K33,"-")</f>
        <v>9.584227998342465E-2</v>
      </c>
      <c r="DD33" s="271">
        <f t="shared" si="93"/>
        <v>0.38253108162521365</v>
      </c>
      <c r="DE33" s="270">
        <f>IFERROR('Turistas lugar residencia isla '!DE33/'Turistas lugar residencia isla '!$M33,"-")</f>
        <v>4.3146676413298802E-3</v>
      </c>
      <c r="DF33" s="271">
        <f t="shared" si="94"/>
        <v>0.89483273321095225</v>
      </c>
      <c r="DG33" s="270">
        <f>IFERROR('Turistas lugar residencia isla '!DG33/'Turistas lugar residencia isla '!$C33,"-")</f>
        <v>8.0471175996414679E-2</v>
      </c>
      <c r="DH33" s="271">
        <f t="shared" si="95"/>
        <v>0.19962146469336273</v>
      </c>
      <c r="DI33" s="270">
        <f>IFERROR('Turistas lugar residencia isla '!DI33/'Turistas lugar residencia isla '!$E33,"-")</f>
        <v>4.9500323954339912E-2</v>
      </c>
      <c r="DJ33" s="271">
        <f t="shared" si="96"/>
        <v>0.33636605271757047</v>
      </c>
      <c r="DK33" s="270">
        <f>IFERROR('Turistas lugar residencia isla '!DK33/'Turistas lugar residencia isla '!$G33,"-")</f>
        <v>0.19034484577233787</v>
      </c>
      <c r="DL33" s="271">
        <f t="shared" si="97"/>
        <v>0.24368645002644795</v>
      </c>
      <c r="DM33" s="270">
        <f>IFERROR('Turistas lugar residencia isla '!DM33/'Turistas lugar residencia isla '!$I33,"-")</f>
        <v>2.9689131386615473E-2</v>
      </c>
      <c r="DN33" s="271">
        <f t="shared" si="98"/>
        <v>-0.18875771488779369</v>
      </c>
      <c r="DO33" s="270">
        <f>IFERROR('Turistas lugar residencia isla '!DO33/'Turistas lugar residencia isla '!$K33,"-")</f>
        <v>2.8972765373295017E-2</v>
      </c>
      <c r="DP33" s="271">
        <f t="shared" si="99"/>
        <v>-3.8939204810382044E-3</v>
      </c>
      <c r="DQ33" s="270">
        <f>IFERROR('Turistas lugar residencia isla '!DQ33/'Turistas lugar residencia isla '!$M33,"-")</f>
        <v>1.050585912253567E-2</v>
      </c>
      <c r="DR33" s="271">
        <f t="shared" si="100"/>
        <v>1.4647020764153118</v>
      </c>
      <c r="DS33" s="270">
        <f>IFERROR('Turistas lugar residencia isla '!DS33/'Turistas lugar residencia isla '!$C33,"-")</f>
        <v>7.6620760364560475E-2</v>
      </c>
      <c r="DT33" s="271">
        <f t="shared" si="101"/>
        <v>-0.21163163327358703</v>
      </c>
      <c r="DU33" s="270">
        <f>IFERROR('Turistas lugar residencia isla '!DU33/'Turistas lugar residencia isla '!$E33,"-")</f>
        <v>0.10909027975675196</v>
      </c>
      <c r="DV33" s="271">
        <f t="shared" si="102"/>
        <v>-0.23547587781895674</v>
      </c>
      <c r="DW33" s="270">
        <f>IFERROR('Turistas lugar residencia isla '!DW33/'Turistas lugar residencia isla '!$G33,"-")</f>
        <v>9.1557033418406389E-2</v>
      </c>
      <c r="DX33" s="271">
        <f t="shared" si="103"/>
        <v>-0.17226178870530118</v>
      </c>
      <c r="DY33" s="270">
        <f>IFERROR('Turistas lugar residencia isla '!DY33/'Turistas lugar residencia isla '!$I33,"-")</f>
        <v>8.7639258435964512E-2</v>
      </c>
      <c r="DZ33" s="271">
        <f t="shared" si="104"/>
        <v>-0.15931546095770355</v>
      </c>
      <c r="EA33" s="270">
        <f>IFERROR('Turistas lugar residencia isla '!EA33/'Turistas lugar residencia isla '!$K33,"-")</f>
        <v>4.2485151253572592E-2</v>
      </c>
      <c r="EB33" s="271">
        <f t="shared" si="105"/>
        <v>-0.17874291769119255</v>
      </c>
      <c r="EC33" s="270">
        <f>IFERROR('Turistas lugar residencia isla '!EC33/'Turistas lugar residencia isla '!$M33,"-")</f>
        <v>8.71224108651176E-2</v>
      </c>
      <c r="ED33" s="271">
        <f t="shared" si="106"/>
        <v>0.20674572051845441</v>
      </c>
    </row>
    <row r="34" spans="1:134" s="17" customFormat="1" outlineLevel="1" x14ac:dyDescent="0.25">
      <c r="A34" s="242"/>
      <c r="B34" s="34" t="s">
        <v>61</v>
      </c>
      <c r="C34" s="266">
        <f>IFERROR('Turistas lugar residencia isla '!C34/'Turistas lugar residencia isla '!$C34,"-")</f>
        <v>1</v>
      </c>
      <c r="D34" s="36">
        <f>IFERROR(C34/C47-1,"-")</f>
        <v>0</v>
      </c>
      <c r="E34" s="267">
        <f>IFERROR('Turistas lugar residencia isla '!E34/'Turistas lugar residencia isla '!$E34,"-")</f>
        <v>1</v>
      </c>
      <c r="F34" s="36">
        <f>IFERROR(E34/E47-1,"-")</f>
        <v>0</v>
      </c>
      <c r="G34" s="267">
        <f>IFERROR('Turistas lugar residencia isla '!G34/'Turistas lugar residencia isla '!$G34,"-")</f>
        <v>1</v>
      </c>
      <c r="H34" s="36">
        <f>IFERROR(G34/G47-1,"-")</f>
        <v>0</v>
      </c>
      <c r="I34" s="267">
        <f>IFERROR('Turistas lugar residencia isla '!I34/'Turistas lugar residencia isla '!$I34,"-")</f>
        <v>1</v>
      </c>
      <c r="J34" s="36">
        <f>IFERROR(I34/I47-1,"-")</f>
        <v>0</v>
      </c>
      <c r="K34" s="267">
        <f>IFERROR('Turistas lugar residencia isla '!K34/'Turistas lugar residencia isla '!$K34,"-")</f>
        <v>1</v>
      </c>
      <c r="L34" s="36">
        <f>IFERROR(K34/K47-1,"-")</f>
        <v>0</v>
      </c>
      <c r="M34" s="267">
        <f>IFERROR('Turistas lugar residencia isla '!M34/'Turistas lugar residencia isla '!$M34,"-")</f>
        <v>1</v>
      </c>
      <c r="N34" s="36">
        <f>IFERROR(M34/M47-1,"-")</f>
        <v>0</v>
      </c>
      <c r="O34" s="266">
        <f>IFERROR('Turistas lugar residencia isla '!O34/'Turistas lugar residencia isla '!$C34,"-")</f>
        <v>0.73035751823165107</v>
      </c>
      <c r="P34" s="36">
        <f>IFERROR(O34/O47-1,"-")</f>
        <v>-0.192473028677981</v>
      </c>
      <c r="Q34" s="267">
        <f>IFERROR('Turistas lugar residencia isla '!Q34/'Turistas lugar residencia isla '!$E34,"-")</f>
        <v>0.75450006219236987</v>
      </c>
      <c r="R34" s="36">
        <f>IFERROR(Q34/Q47-1,"-")</f>
        <v>-0.15787065694981295</v>
      </c>
      <c r="S34" s="267">
        <f>IFERROR('Turistas lugar residencia isla '!S34/'Turistas lugar residencia isla '!$G34,"-")</f>
        <v>0.73312965253024898</v>
      </c>
      <c r="T34" s="36">
        <f>IFERROR(S34/S47-1,"-")</f>
        <v>-0.18921964358140486</v>
      </c>
      <c r="U34" s="267">
        <f>IFERROR('Turistas lugar residencia isla '!U34/'Turistas lugar residencia isla '!$I34,"-")</f>
        <v>0.82853341345122111</v>
      </c>
      <c r="V34" s="36">
        <f>IFERROR(U34/U47-1,"-")</f>
        <v>-0.10570511228213286</v>
      </c>
      <c r="W34" s="267">
        <f>IFERROR('Turistas lugar residencia isla '!W34/'Turistas lugar residencia isla '!$K34,"-")</f>
        <v>0.73413966225467819</v>
      </c>
      <c r="X34" s="36">
        <f>IFERROR(W34/W47-1,"-")</f>
        <v>-0.20721669372000506</v>
      </c>
      <c r="Y34" s="267">
        <f>IFERROR('Turistas lugar residencia isla '!Y34/'Turistas lugar residencia isla '!$M34,"-")</f>
        <v>0.8229835831548894</v>
      </c>
      <c r="Z34" s="36">
        <f>IFERROR(Y34/Y47-1,"-")</f>
        <v>-9.2562094309974752E-2</v>
      </c>
      <c r="AA34" s="266">
        <f>IFERROR('Turistas lugar residencia isla '!AA34/'Turistas lugar residencia isla '!$C34,"-")</f>
        <v>0.26964248176834887</v>
      </c>
      <c r="AB34" s="36">
        <f>IFERROR(AA34/AA47-1,"-")</f>
        <v>1.8216051819323682</v>
      </c>
      <c r="AC34" s="267">
        <f>IFERROR('Turistas lugar residencia isla '!AC34/'Turistas lugar residencia isla '!$E34,"-")</f>
        <v>0.2454999378076301</v>
      </c>
      <c r="AD34" s="36">
        <f>IFERROR(AC34/AC47-1,"-")</f>
        <v>1.3592436230718499</v>
      </c>
      <c r="AE34" s="267">
        <f>IFERROR('Turistas lugar residencia isla '!AE34/'Turistas lugar residencia isla '!$G34,"-")</f>
        <v>0.26687034746975097</v>
      </c>
      <c r="AF34" s="36">
        <f>IFERROR(AE34/AE47-1,"-")</f>
        <v>1.7864941926373512</v>
      </c>
      <c r="AG34" s="267">
        <f>IFERROR('Turistas lugar residencia isla '!AG34/'Turistas lugar residencia isla '!$I34,"-")</f>
        <v>0.17146658654877892</v>
      </c>
      <c r="AH34" s="36">
        <f>IFERROR(AG34/AG47-1,"-")</f>
        <v>1.3319987401487721</v>
      </c>
      <c r="AI34" s="267">
        <f>IFERROR('Turistas lugar residencia isla '!AI34/'Turistas lugar residencia isla '!$K34,"-")</f>
        <v>0.26591738931994524</v>
      </c>
      <c r="AJ34" s="36">
        <f>IFERROR(AI34/AI47-1,"-")</f>
        <v>2.5946143085613862</v>
      </c>
      <c r="AK34" s="267">
        <f>IFERROR('Turistas lugar residencia isla '!AK34/'Turistas lugar residencia isla '!$M34,"-")</f>
        <v>0.17701641684511063</v>
      </c>
      <c r="AL34" s="36">
        <f>IFERROR(AK34/AK47-1,"-")</f>
        <v>0.90199153522132081</v>
      </c>
      <c r="AM34" s="266">
        <f>IFERROR('Turistas lugar residencia isla '!AM34/'Turistas lugar residencia isla '!$C34,"-")</f>
        <v>0.22781883155733065</v>
      </c>
      <c r="AN34" s="36">
        <f>IFERROR(AM34/AM47-1,"-")</f>
        <v>0.18729573209399475</v>
      </c>
      <c r="AO34" s="267">
        <f>IFERROR('Turistas lugar residencia isla '!AO34/'Turistas lugar residencia isla '!$E34,"-")</f>
        <v>0.21172059633598095</v>
      </c>
      <c r="AP34" s="36">
        <f>IFERROR(AO34/AO47-1,"-")</f>
        <v>0.32833529633670611</v>
      </c>
      <c r="AQ34" s="267">
        <f>IFERROR('Turistas lugar residencia isla '!AQ34/'Turistas lugar residencia isla '!$G34,"-")</f>
        <v>0.28731117092214059</v>
      </c>
      <c r="AR34" s="36">
        <f>IFERROR(AQ34/AQ47-1,"-")</f>
        <v>0.26388032501237224</v>
      </c>
      <c r="AS34" s="267">
        <f>IFERROR('Turistas lugar residencia isla '!AS34/'Turistas lugar residencia isla '!$I34,"-")</f>
        <v>0.48641572599682392</v>
      </c>
      <c r="AT34" s="36">
        <f>IFERROR(AS34/AS47-1,"-")</f>
        <v>0.13929372266811657</v>
      </c>
      <c r="AU34" s="267">
        <f>IFERROR('Turistas lugar residencia isla '!AU34/'Turistas lugar residencia isla '!$K34,"-")</f>
        <v>0.35874030123231399</v>
      </c>
      <c r="AV34" s="36">
        <f>IFERROR(AU34/AU47-1,"-")</f>
        <v>0.8146710614965702</v>
      </c>
      <c r="AW34" s="267">
        <f>IFERROR('Turistas lugar residencia isla '!AW34/'Turistas lugar residencia isla '!$M34,"-")</f>
        <v>0.69117297168689029</v>
      </c>
      <c r="AX34" s="36">
        <f>IFERROR(AW34/AW47-1,"-")</f>
        <v>0.22843138752757119</v>
      </c>
      <c r="AY34" s="266">
        <f>IFERROR('Turistas lugar residencia isla '!AY34/'Turistas lugar residencia isla '!$C34,"-")</f>
        <v>4.8695891208382518E-2</v>
      </c>
      <c r="AZ34" s="36">
        <f>IFERROR(AY34/AY47-1,"-")</f>
        <v>0.90940513468910011</v>
      </c>
      <c r="BA34" s="267">
        <f>IFERROR('Turistas lugar residencia isla '!BA34/'Turistas lugar residencia isla '!$E34,"-")</f>
        <v>5.9438136361213284E-2</v>
      </c>
      <c r="BB34" s="36">
        <f>IFERROR(BA34/BA47-1,"-")</f>
        <v>0.51021579857143751</v>
      </c>
      <c r="BC34" s="267">
        <f>IFERROR('Turistas lugar residencia isla '!BC34/'Turistas lugar residencia isla '!$G34,"-")</f>
        <v>3.8966077447200605E-2</v>
      </c>
      <c r="BD34" s="36">
        <f>IFERROR(BC34/BC47-1,"-")</f>
        <v>1.5532673473969454</v>
      </c>
      <c r="BE34" s="267">
        <f>IFERROR('Turistas lugar residencia isla '!BE34/'Turistas lugar residencia isla '!$I34,"-")</f>
        <v>1.7168118803382121E-2</v>
      </c>
      <c r="BF34" s="36">
        <f>IFERROR(BE34/BE47-1,"-")</f>
        <v>1.0003675050431351</v>
      </c>
      <c r="BG34" s="267">
        <f>IFERROR('Turistas lugar residencia isla '!BG34/'Turistas lugar residencia isla '!$K34,"-")</f>
        <v>2.9666818804198997E-2</v>
      </c>
      <c r="BH34" s="36">
        <f>IFERROR(BG34/BG47-1,"-")</f>
        <v>0.84063262754747692</v>
      </c>
      <c r="BI34" s="267">
        <f>IFERROR('Turistas lugar residencia isla '!BI34/'Turistas lugar residencia isla '!$M34,"-")</f>
        <v>2.8907922912205567E-2</v>
      </c>
      <c r="BJ34" s="36">
        <f>IFERROR(BI34/BI47-1,"-")</f>
        <v>1.3163026722081912</v>
      </c>
      <c r="BK34" s="266">
        <f>IFERROR('Turistas lugar residencia isla '!BK34/'Turistas lugar residencia isla '!$C34,"-")</f>
        <v>9.6753068253480581E-2</v>
      </c>
      <c r="BL34" s="36">
        <f>IFERROR(BK34/BK47-1,"-")</f>
        <v>1.8135836059789012</v>
      </c>
      <c r="BM34" s="267">
        <f>IFERROR('Turistas lugar residencia isla '!BM34/'Turistas lugar residencia isla '!$E34,"-")</f>
        <v>0.11793450254988716</v>
      </c>
      <c r="BN34" s="36">
        <f>IFERROR(BM34/BM47-1,"-")</f>
        <v>2.2457686756103152</v>
      </c>
      <c r="BO34" s="267">
        <f>IFERROR('Turistas lugar residencia isla '!BO34/'Turistas lugar residencia isla '!$G34,"-")</f>
        <v>5.031400790475498E-2</v>
      </c>
      <c r="BP34" s="36">
        <f>IFERROR(BO34/BO47-1,"-")</f>
        <v>2.3199297881579324</v>
      </c>
      <c r="BQ34" s="267">
        <f>IFERROR('Turistas lugar residencia isla '!BQ34/'Turistas lugar residencia isla '!$I34,"-")</f>
        <v>7.116185244001888E-2</v>
      </c>
      <c r="BR34" s="36">
        <f>IFERROR(BQ34/BQ47-1,"-")</f>
        <v>0.45724973702551908</v>
      </c>
      <c r="BS34" s="267">
        <f>IFERROR('Turistas lugar residencia isla '!BS34/'Turistas lugar residencia isla '!$K34,"-")</f>
        <v>0.11513007759014149</v>
      </c>
      <c r="BT34" s="36">
        <f>IFERROR(BS34/BS47-1,"-")</f>
        <v>1.3152834096449419</v>
      </c>
      <c r="BU34" s="267">
        <f>IFERROR('Turistas lugar residencia isla '!BU34/'Turistas lugar residencia isla '!$M34,"-")</f>
        <v>1.9152985962407804E-2</v>
      </c>
      <c r="BV34" s="36">
        <f>IFERROR(BU34/BU47-1,"-")</f>
        <v>-4.4490408758243949E-2</v>
      </c>
      <c r="BW34" s="266">
        <f>IFERROR('Turistas lugar residencia isla '!BW34/'Turistas lugar residencia isla '!$C34,"-")</f>
        <v>2.357582911566386E-2</v>
      </c>
      <c r="BX34" s="36">
        <f>IFERROR(BW34/BW47-1,"-")</f>
        <v>-0.91513806836446776</v>
      </c>
      <c r="BY34" s="267">
        <f>IFERROR('Turistas lugar residencia isla '!BY34/'Turistas lugar residencia isla '!$E34,"-")</f>
        <v>2.6351795582564813E-2</v>
      </c>
      <c r="BZ34" s="36">
        <f>IFERROR(BY34/BY47-1,"-")</f>
        <v>-0.92169516713857924</v>
      </c>
      <c r="CA34" s="267">
        <f>IFERROR('Turistas lugar residencia isla '!CA34/'Turistas lugar residencia isla '!$G34,"-")</f>
        <v>1.663393225188526E-2</v>
      </c>
      <c r="CB34" s="36">
        <f>IFERROR(CA34/CA47-1,"-")</f>
        <v>-0.87745724680737092</v>
      </c>
      <c r="CC34" s="267">
        <f>IFERROR('Turistas lugar residencia isla '!CC34/'Turistas lugar residencia isla '!$I34,"-")</f>
        <v>1.5107944546976265E-2</v>
      </c>
      <c r="CD34" s="36">
        <f>IFERROR(CC34/CC47-1,"-")</f>
        <v>-0.92291697315587606</v>
      </c>
      <c r="CE34" s="267">
        <f>IFERROR('Turistas lugar residencia isla '!CE34/'Turistas lugar residencia isla '!$K34,"-")</f>
        <v>2.744180739388407E-2</v>
      </c>
      <c r="CF34" s="36">
        <f>IFERROR(CE34/CE47-1,"-")</f>
        <v>-0.93345309362549223</v>
      </c>
      <c r="CG34" s="267">
        <f>IFERROR('Turistas lugar residencia isla '!CG34/'Turistas lugar residencia isla '!$M34,"-")</f>
        <v>5.4722817035450866E-3</v>
      </c>
      <c r="CH34" s="36">
        <f>IFERROR(CG34/CG47-1,"-")</f>
        <v>-0.94087223032740808</v>
      </c>
      <c r="CI34" s="266">
        <f>IFERROR('Turistas lugar residencia isla '!CI34/'Turistas lugar residencia isla '!$C34,"-")</f>
        <v>1.4763190660220235E-2</v>
      </c>
      <c r="CJ34" s="36">
        <f>IFERROR(CI34/CI47-1,"-")</f>
        <v>-0.6423210728894595</v>
      </c>
      <c r="CK34" s="267">
        <f>IFERROR('Turistas lugar residencia isla '!CK34/'Turistas lugar residencia isla '!$E34,"-")</f>
        <v>1.435755281909128E-2</v>
      </c>
      <c r="CL34" s="36">
        <f>IFERROR(CK34/CK47-1,"-")</f>
        <v>-0.55973753149586547</v>
      </c>
      <c r="CM34" s="267">
        <f>IFERROR('Turistas lugar residencia isla '!CM34/'Turistas lugar residencia isla '!$G34,"-")</f>
        <v>1.8501006280158095E-2</v>
      </c>
      <c r="CN34" s="36">
        <f>IFERROR(CM34/CM47-1,"-")</f>
        <v>-0.59236723104906852</v>
      </c>
      <c r="CO34" s="267">
        <f>IFERROR('Turistas lugar residencia isla '!CO34/'Turistas lugar residencia isla '!$I34,"-")</f>
        <v>4.9787544529808145E-3</v>
      </c>
      <c r="CP34" s="36">
        <f>IFERROR(CO34/CO47-1,"-")</f>
        <v>-0.83875430665102901</v>
      </c>
      <c r="CQ34" s="267">
        <f>IFERROR('Turistas lugar residencia isla '!CQ34/'Turistas lugar residencia isla '!$K34,"-")</f>
        <v>6.5038795070743952E-3</v>
      </c>
      <c r="CR34" s="36">
        <f>IFERROR(CQ34/CQ47-1,"-")</f>
        <v>-0.83666798751113503</v>
      </c>
      <c r="CS34" s="267">
        <f>IFERROR('Turistas lugar residencia isla '!CS34/'Turistas lugar residencia isla '!$M34,"-")</f>
        <v>3.5688793718772305E-3</v>
      </c>
      <c r="CT34" s="36">
        <f>IFERROR(CS34/CS47-1,"-")</f>
        <v>-0.9431308856225411</v>
      </c>
      <c r="CU34" s="266">
        <f>IFERROR('Turistas lugar residencia isla '!CU34/'Turistas lugar residencia isla '!$C34,"-")</f>
        <v>3.5371828662904455E-2</v>
      </c>
      <c r="CV34" s="36">
        <f>IFERROR(CU34/CU47-1,"-")</f>
        <v>0.19471534250316225</v>
      </c>
      <c r="CW34" s="267">
        <f>IFERROR('Turistas lugar residencia isla '!CW34/'Turistas lugar residencia isla '!$E34,"-")</f>
        <v>3.511203511203511E-2</v>
      </c>
      <c r="CX34" s="36">
        <f>IFERROR(CW34/CW47-1,"-")</f>
        <v>0.44637127955715594</v>
      </c>
      <c r="CY34" s="267">
        <f>IFERROR('Turistas lugar residencia isla '!CY34/'Turistas lugar residencia isla '!$G34,"-")</f>
        <v>1.4645619650347955E-2</v>
      </c>
      <c r="CZ34" s="36">
        <f>IFERROR(CY34/CY47-1,"-")</f>
        <v>-0.17219460274824316</v>
      </c>
      <c r="DA34" s="267">
        <f>IFERROR('Turistas lugar residencia isla '!DA34/'Turistas lugar residencia isla '!$I34,"-")</f>
        <v>2.244731533542212E-2</v>
      </c>
      <c r="DB34" s="36">
        <f>IFERROR(DA34/DA47-1,"-")</f>
        <v>0.69767497791084687</v>
      </c>
      <c r="DC34" s="267">
        <f>IFERROR('Turistas lugar residencia isla '!DC34/'Turistas lugar residencia isla '!$K34,"-")</f>
        <v>7.3710634413509807E-2</v>
      </c>
      <c r="DD34" s="36">
        <f>IFERROR(DC34/DC47-1,"-")</f>
        <v>-1.5020635094436297E-2</v>
      </c>
      <c r="DE34" s="267">
        <f>IFERROR('Turistas lugar residencia isla '!DE34/'Turistas lugar residencia isla '!$M34,"-")</f>
        <v>8.3273852010468715E-4</v>
      </c>
      <c r="DF34" s="36">
        <f>IFERROR(DE34/DE47-1,"-")</f>
        <v>-0.88180922818142082</v>
      </c>
      <c r="DG34" s="266">
        <f>IFERROR('Turistas lugar residencia isla '!DG34/'Turistas lugar residencia isla '!$C34,"-")</f>
        <v>5.4476658635577185E-2</v>
      </c>
      <c r="DH34" s="36">
        <f>IFERROR(DG34/DG47-1,"-")</f>
        <v>-0.69402929359090026</v>
      </c>
      <c r="DI34" s="267">
        <f>IFERROR('Turistas lugar residencia isla '!DI34/'Turistas lugar residencia isla '!$E34,"-")</f>
        <v>2.1109867263713417E-2</v>
      </c>
      <c r="DJ34" s="36">
        <f>IFERROR(DI34/DI47-1,"-")</f>
        <v>-0.81655244169487373</v>
      </c>
      <c r="DK34" s="267">
        <f>IFERROR('Turistas lugar residencia isla '!DK34/'Turistas lugar residencia isla '!$G34,"-")</f>
        <v>0.11071506510511385</v>
      </c>
      <c r="DL34" s="36">
        <f>IFERROR(DK34/DK47-1,"-")</f>
        <v>-0.66997888158528407</v>
      </c>
      <c r="DM34" s="267">
        <f>IFERROR('Turistas lugar residencia isla '!DM34/'Turistas lugar residencia isla '!$I34,"-")</f>
        <v>3.8413665822567493E-2</v>
      </c>
      <c r="DN34" s="36">
        <f>IFERROR(DM34/DM47-1,"-")</f>
        <v>-0.42089835899691308</v>
      </c>
      <c r="DO34" s="267">
        <f>IFERROR('Turistas lugar residencia isla '!DO34/'Turistas lugar residencia isla '!$K34,"-")</f>
        <v>6.9602921040620722E-3</v>
      </c>
      <c r="DP34" s="36">
        <f>IFERROR(DO34/DO47-1,"-")</f>
        <v>-0.88028423135642864</v>
      </c>
      <c r="DQ34" s="267">
        <f>IFERROR('Turistas lugar residencia isla '!DQ34/'Turistas lugar residencia isla '!$M34,"-")</f>
        <v>3.5688793718772305E-3</v>
      </c>
      <c r="DR34" s="36">
        <f>IFERROR(DQ34/DQ47-1,"-")</f>
        <v>-0.95695480077753614</v>
      </c>
      <c r="DS34" s="266">
        <f>IFERROR('Turistas lugar residencia isla '!DS34/'Turistas lugar residencia isla '!$C34,"-")</f>
        <v>0.16330870106560161</v>
      </c>
      <c r="DT34" s="36">
        <f>IFERROR(DS34/DS47-1,"-")</f>
        <v>1.0615230250111214</v>
      </c>
      <c r="DU34" s="267">
        <f>IFERROR('Turistas lugar residencia isla '!DU34/'Turistas lugar residencia isla '!$E34,"-")</f>
        <v>0.21520336904952289</v>
      </c>
      <c r="DV34" s="36">
        <f>IFERROR(DU34/DU47-1,"-")</f>
        <v>0.8653981732896725</v>
      </c>
      <c r="DW34" s="267">
        <f>IFERROR('Turistas lugar residencia isla '!DW34/'Turistas lugar residencia isla '!$G34,"-")</f>
        <v>0.15971969641861256</v>
      </c>
      <c r="DX34" s="36">
        <f>IFERROR(DW34/DW47-1,"-")</f>
        <v>0.78439091442210018</v>
      </c>
      <c r="DY34" s="267">
        <f>IFERROR('Turistas lugar residencia isla '!DY34/'Turistas lugar residencia isla '!$I34,"-")</f>
        <v>0.14318211082020688</v>
      </c>
      <c r="DZ34" s="36">
        <f>IFERROR(DY34/DY47-1,"-")</f>
        <v>0.45415888252206149</v>
      </c>
      <c r="EA34" s="267">
        <f>IFERROR('Turistas lugar residencia isla '!EA34/'Turistas lugar residencia isla '!$K34,"-")</f>
        <v>9.5789593792788674E-2</v>
      </c>
      <c r="EB34" s="36">
        <f>IFERROR(EA34/EA47-1,"-")</f>
        <v>0.75368190786520239</v>
      </c>
      <c r="EC34" s="267">
        <f>IFERROR('Turistas lugar residencia isla '!EC34/'Turistas lugar residencia isla '!$M34,"-")</f>
        <v>6.0195098738995957E-2</v>
      </c>
      <c r="ED34" s="36">
        <f>IFERROR(EC34/EC47-1,"-")</f>
        <v>1.7647334083358279E-2</v>
      </c>
    </row>
    <row r="35" spans="1:134" s="17" customFormat="1" outlineLevel="1" x14ac:dyDescent="0.25">
      <c r="A35" s="242"/>
      <c r="B35" s="34" t="s">
        <v>63</v>
      </c>
      <c r="C35" s="266">
        <f>IFERROR('Turistas lugar residencia isla '!C35/'Turistas lugar residencia isla '!$C35,"-")</f>
        <v>1</v>
      </c>
      <c r="D35" s="36">
        <f t="shared" ref="D35:D46" si="107">IFERROR(C35/C48-1,"-")</f>
        <v>0</v>
      </c>
      <c r="E35" s="267">
        <f>IFERROR('Turistas lugar residencia isla '!E35/'Turistas lugar residencia isla '!$E35,"-")</f>
        <v>1</v>
      </c>
      <c r="F35" s="36">
        <f t="shared" ref="F35:F46" si="108">IFERROR(E35/E48-1,"-")</f>
        <v>0</v>
      </c>
      <c r="G35" s="267">
        <f>IFERROR('Turistas lugar residencia isla '!G35/'Turistas lugar residencia isla '!$G35,"-")</f>
        <v>1</v>
      </c>
      <c r="H35" s="36">
        <f t="shared" ref="H35:H46" si="109">IFERROR(G35/G48-1,"-")</f>
        <v>0</v>
      </c>
      <c r="I35" s="267">
        <f>IFERROR('Turistas lugar residencia isla '!I35/'Turistas lugar residencia isla '!$I35,"-")</f>
        <v>1</v>
      </c>
      <c r="J35" s="36">
        <f t="shared" ref="J35:J46" si="110">IFERROR(I35/I48-1,"-")</f>
        <v>0</v>
      </c>
      <c r="K35" s="267">
        <f>IFERROR('Turistas lugar residencia isla '!K35/'Turistas lugar residencia isla '!$K35,"-")</f>
        <v>1</v>
      </c>
      <c r="L35" s="36">
        <f t="shared" ref="L35:L46" si="111">IFERROR(K35/K48-1,"-")</f>
        <v>0</v>
      </c>
      <c r="M35" s="267">
        <f>IFERROR('Turistas lugar residencia isla '!M35/'Turistas lugar residencia isla '!$M35,"-")</f>
        <v>1</v>
      </c>
      <c r="N35" s="36">
        <f t="shared" ref="N35:N46" si="112">IFERROR(M35/M48-1,"-")</f>
        <v>0</v>
      </c>
      <c r="O35" s="266">
        <f>IFERROR('Turistas lugar residencia isla '!O35/'Turistas lugar residencia isla '!$C35,"-")</f>
        <v>0.73546588434661397</v>
      </c>
      <c r="P35" s="36">
        <f t="shared" ref="P35:P46" si="113">IFERROR(O35/O48-1,"-")</f>
        <v>-0.19488076426801115</v>
      </c>
      <c r="Q35" s="267">
        <f>IFERROR('Turistas lugar residencia isla '!Q35/'Turistas lugar residencia isla '!$E35,"-")</f>
        <v>0.78517977097908187</v>
      </c>
      <c r="R35" s="36">
        <f t="shared" ref="R35:R46" si="114">IFERROR(Q35/Q48-1,"-")</f>
        <v>-0.13310429414842817</v>
      </c>
      <c r="S35" s="267">
        <f>IFERROR('Turistas lugar residencia isla '!S35/'Turistas lugar residencia isla '!$G35,"-")</f>
        <v>0.67072021116138758</v>
      </c>
      <c r="T35" s="36">
        <f t="shared" ref="T35:T46" si="115">IFERROR(S35/S48-1,"-")</f>
        <v>-0.2568954115447587</v>
      </c>
      <c r="U35" s="267">
        <f>IFERROR('Turistas lugar residencia isla '!U35/'Turistas lugar residencia isla '!$I35,"-")</f>
        <v>0.83828715365239292</v>
      </c>
      <c r="V35" s="36">
        <f t="shared" ref="V35:V46" si="116">IFERROR(U35/U48-1,"-")</f>
        <v>-0.1106084605525024</v>
      </c>
      <c r="W35" s="267">
        <f>IFERROR('Turistas lugar residencia isla '!W35/'Turistas lugar residencia isla '!$K35,"-")</f>
        <v>0.73645299504326645</v>
      </c>
      <c r="X35" s="36">
        <f t="shared" ref="X35:X46" si="117">IFERROR(W35/W48-1,"-")</f>
        <v>-0.20689677456878997</v>
      </c>
      <c r="Y35" s="267">
        <f>IFERROR('Turistas lugar residencia isla '!Y35/'Turistas lugar residencia isla '!$M35,"-")</f>
        <v>0.7722803679035839</v>
      </c>
      <c r="Z35" s="36">
        <f t="shared" ref="Z35:Z46" si="118">IFERROR(Y35/Y48-1,"-")</f>
        <v>-0.14602099010046421</v>
      </c>
      <c r="AA35" s="266">
        <f>IFERROR('Turistas lugar residencia isla '!AA35/'Turistas lugar residencia isla '!$C35,"-")</f>
        <v>0.26453411565338608</v>
      </c>
      <c r="AB35" s="36">
        <f t="shared" ref="AB35:AB46" si="119">IFERROR(AA35/AA48-1,"-")</f>
        <v>2.0577352099185777</v>
      </c>
      <c r="AC35" s="267">
        <f>IFERROR('Turistas lugar residencia isla '!AC35/'Turistas lugar residencia isla '!$E35,"-")</f>
        <v>0.21482022902091819</v>
      </c>
      <c r="AD35" s="36">
        <f t="shared" ref="AD35:AD46" si="120">IFERROR(AC35/AC48-1,"-")</f>
        <v>1.2789525000096296</v>
      </c>
      <c r="AE35" s="267">
        <f>IFERROR('Turistas lugar residencia isla '!AE35/'Turistas lugar residencia isla '!$G35,"-")</f>
        <v>0.32927978883861236</v>
      </c>
      <c r="AF35" s="36">
        <f t="shared" ref="AF35:AF46" si="121">IFERROR(AE35/AE48-1,"-")</f>
        <v>2.3805057806275176</v>
      </c>
      <c r="AG35" s="267">
        <f>IFERROR('Turistas lugar residencia isla '!AG35/'Turistas lugar residencia isla '!$I35,"-")</f>
        <v>0.16171284634760705</v>
      </c>
      <c r="AH35" s="36">
        <f t="shared" ref="AH35:AH46" si="122">IFERROR(AG35/AG48-1,"-")</f>
        <v>1.81435800712259</v>
      </c>
      <c r="AI35" s="267">
        <f>IFERROR('Turistas lugar residencia isla '!AI35/'Turistas lugar residencia isla '!$K35,"-")</f>
        <v>0.2634629925228934</v>
      </c>
      <c r="AJ35" s="36">
        <f t="shared" ref="AJ35:AJ46" si="123">IFERROR(AI35/AI48-1,"-")</f>
        <v>2.6884818953205079</v>
      </c>
      <c r="AK35" s="267">
        <f>IFERROR('Turistas lugar residencia isla '!AK35/'Turistas lugar residencia isla '!$M35,"-")</f>
        <v>0.2277196320964161</v>
      </c>
      <c r="AL35" s="36">
        <f t="shared" ref="AL35:AL46" si="124">IFERROR(AK35/AK48-1,"-")</f>
        <v>1.379528853219115</v>
      </c>
      <c r="AM35" s="266">
        <f>IFERROR('Turistas lugar residencia isla '!AM35/'Turistas lugar residencia isla '!$C35,"-")</f>
        <v>0.19704990023597155</v>
      </c>
      <c r="AN35" s="36">
        <f t="shared" ref="AN35:AN46" si="125">IFERROR(AM35/AM48-1,"-")</f>
        <v>9.5378094450930817E-3</v>
      </c>
      <c r="AO35" s="267">
        <f>IFERROR('Turistas lugar residencia isla '!AO35/'Turistas lugar residencia isla '!$E35,"-")</f>
        <v>0.1726532317009502</v>
      </c>
      <c r="AP35" s="36">
        <f t="shared" ref="AP35:AP46" si="126">IFERROR(AO35/AO48-1,"-")</f>
        <v>8.2750911379609882E-2</v>
      </c>
      <c r="AQ35" s="267">
        <f>IFERROR('Turistas lugar residencia isla '!AQ35/'Turistas lugar residencia isla '!$G35,"-")</f>
        <v>0.24170437405731524</v>
      </c>
      <c r="AR35" s="36">
        <f t="shared" ref="AR35:AR46" si="127">IFERROR(AQ35/AQ48-1,"-")</f>
        <v>0.15430329425552536</v>
      </c>
      <c r="AS35" s="267">
        <f>IFERROR('Turistas lugar residencia isla '!AS35/'Turistas lugar residencia isla '!$I35,"-")</f>
        <v>0.45535264483627202</v>
      </c>
      <c r="AT35" s="36">
        <f t="shared" ref="AT35:AT46" si="128">IFERROR(AS35/AS48-1,"-")</f>
        <v>9.6189507763518201E-2</v>
      </c>
      <c r="AU35" s="267">
        <f>IFERROR('Turistas lugar residencia isla '!AU35/'Turistas lugar residencia isla '!$K35,"-")</f>
        <v>0.26883978828866673</v>
      </c>
      <c r="AV35" s="36">
        <f t="shared" ref="AV35:AV46" si="129">IFERROR(AU35/AU48-1,"-")</f>
        <v>0.79795595940511688</v>
      </c>
      <c r="AW35" s="267">
        <f>IFERROR('Turistas lugar residencia isla '!AW35/'Turistas lugar residencia isla '!$M35,"-")</f>
        <v>0.61179828734538533</v>
      </c>
      <c r="AX35" s="36">
        <f t="shared" ref="AX35:AX46" si="130">IFERROR(AW35/AW48-1,"-")</f>
        <v>0.1606248074174641</v>
      </c>
      <c r="AY35" s="266">
        <f>IFERROR('Turistas lugar residencia isla '!AY35/'Turistas lugar residencia isla '!$C35,"-")</f>
        <v>1.0404613744658753E-2</v>
      </c>
      <c r="AZ35" s="36">
        <f t="shared" ref="AZ35:AZ46" si="131">IFERROR(AY35/AY48-1,"-")</f>
        <v>-0.54073567307986625</v>
      </c>
      <c r="BA35" s="267">
        <f>IFERROR('Turistas lugar residencia isla '!BA35/'Turistas lugar residencia isla '!$E35,"-")</f>
        <v>1.4757578921722182E-2</v>
      </c>
      <c r="BB35" s="36">
        <f t="shared" ref="BB35:BB46" si="132">IFERROR(BA35/BA48-1,"-")</f>
        <v>-0.56588881266655677</v>
      </c>
      <c r="BC35" s="267">
        <f>IFERROR('Turistas lugar residencia isla '!BC35/'Turistas lugar residencia isla '!$G35,"-")</f>
        <v>5.0904977375565612E-3</v>
      </c>
      <c r="BD35" s="36">
        <f t="shared" ref="BD35:BD46" si="133">IFERROR(BC35/BC48-1,"-")</f>
        <v>-0.66475918418204771</v>
      </c>
      <c r="BE35" s="267">
        <f>IFERROR('Turistas lugar residencia isla '!BE35/'Turistas lugar residencia isla '!$I35,"-")</f>
        <v>3.9042821158690177E-3</v>
      </c>
      <c r="BF35" s="36">
        <f t="shared" ref="BF35:BF46" si="134">IFERROR(BE35/BE48-1,"-")</f>
        <v>-0.49731509045111055</v>
      </c>
      <c r="BG35" s="267">
        <f>IFERROR('Turistas lugar residencia isla '!BG35/'Turistas lugar residencia isla '!$K35,"-")</f>
        <v>5.7968579349743764E-3</v>
      </c>
      <c r="BH35" s="36">
        <f t="shared" ref="BH35:BH46" si="135">IFERROR(BG35/BG48-1,"-")</f>
        <v>-0.62686696008740506</v>
      </c>
      <c r="BI35" s="267">
        <f>IFERROR('Turistas lugar residencia isla '!BI35/'Turistas lugar residencia isla '!$M35,"-")</f>
        <v>6.6603235014272124E-3</v>
      </c>
      <c r="BJ35" s="36">
        <f t="shared" ref="BJ35:BJ46" si="136">IFERROR(BI35/BI48-1,"-")</f>
        <v>-0.58378181493815418</v>
      </c>
      <c r="BK35" s="266">
        <f>IFERROR('Turistas lugar residencia isla '!BK35/'Turistas lugar residencia isla '!$C35,"-")</f>
        <v>0.18805747136909046</v>
      </c>
      <c r="BL35" s="36">
        <f t="shared" ref="BL35:BL46" si="137">IFERROR(BK35/BK48-1,"-")</f>
        <v>2.7032330736434931</v>
      </c>
      <c r="BM35" s="267">
        <f>IFERROR('Turistas lugar residencia isla '!BM35/'Turistas lugar residencia isla '!$E35,"-")</f>
        <v>0.22651491420416972</v>
      </c>
      <c r="BN35" s="36">
        <f t="shared" ref="BN35:BN46" si="138">IFERROR(BM35/BM48-1,"-")</f>
        <v>3.3553269184869432</v>
      </c>
      <c r="BO35" s="267">
        <f>IFERROR('Turistas lugar residencia isla '!BO35/'Turistas lugar residencia isla '!$G35,"-")</f>
        <v>6.6647812971342382E-2</v>
      </c>
      <c r="BP35" s="36">
        <f t="shared" ref="BP35:BP46" si="139">IFERROR(BO35/BO48-1,"-")</f>
        <v>2.0949892694609997</v>
      </c>
      <c r="BQ35" s="267">
        <f>IFERROR('Turistas lugar residencia isla '!BQ35/'Turistas lugar residencia isla '!$I35,"-")</f>
        <v>0.11920654911838791</v>
      </c>
      <c r="BR35" s="36">
        <f t="shared" ref="BR35:BR46" si="140">IFERROR(BQ35/BQ48-1,"-")</f>
        <v>1.0329011209043548</v>
      </c>
      <c r="BS35" s="267">
        <f>IFERROR('Turistas lugar residencia isla '!BS35/'Turistas lugar residencia isla '!$K35,"-")</f>
        <v>0.30639334621523984</v>
      </c>
      <c r="BT35" s="36">
        <f t="shared" ref="BT35:BT46" si="141">IFERROR(BS35/BS48-1,"-")</f>
        <v>2.3052979521932375</v>
      </c>
      <c r="BU35" s="267">
        <f>IFERROR('Turistas lugar residencia isla '!BU35/'Turistas lugar residencia isla '!$M35,"-")</f>
        <v>4.1230574056454174E-2</v>
      </c>
      <c r="BV35" s="36">
        <f t="shared" ref="BV35:BV46" si="142">IFERROR(BU35/BU48-1,"-")</f>
        <v>0.30099945513837056</v>
      </c>
      <c r="BW35" s="266">
        <f>IFERROR('Turistas lugar residencia isla '!BW35/'Turistas lugar residencia isla '!$C35,"-")</f>
        <v>1.8121520786450313E-2</v>
      </c>
      <c r="BX35" s="36">
        <f t="shared" ref="BX35:BX46" si="143">IFERROR(BW35/BW48-1,"-")</f>
        <v>-0.93804894794745441</v>
      </c>
      <c r="BY35" s="267">
        <f>IFERROR('Turistas lugar residencia isla '!BY35/'Turistas lugar residencia isla '!$E35,"-")</f>
        <v>2.1649089833281124E-2</v>
      </c>
      <c r="BZ35" s="36">
        <f t="shared" ref="BZ35:BZ46" si="144">IFERROR(BY35/BY48-1,"-")</f>
        <v>-0.93784407252998303</v>
      </c>
      <c r="CA35" s="267">
        <f>IFERROR('Turistas lugar residencia isla '!CA35/'Turistas lugar residencia isla '!$G35,"-")</f>
        <v>1.7879587732528908E-2</v>
      </c>
      <c r="CB35" s="36">
        <f t="shared" ref="CB35:CB46" si="145">IFERROR(CA35/CA48-1,"-")</f>
        <v>-0.87820012247658574</v>
      </c>
      <c r="CC35" s="267">
        <f>IFERROR('Turistas lugar residencia isla '!CC35/'Turistas lugar residencia isla '!$I35,"-")</f>
        <v>9.3828715365239287E-3</v>
      </c>
      <c r="CD35" s="36">
        <f t="shared" ref="CD35:CD46" si="146">IFERROR(CC35/CC48-1,"-")</f>
        <v>-0.95913292990002086</v>
      </c>
      <c r="CE35" s="267">
        <f>IFERROR('Turistas lugar residencia isla '!CE35/'Turistas lugar residencia isla '!$K35,"-")</f>
        <v>2.1339158195412922E-2</v>
      </c>
      <c r="CF35" s="36">
        <f t="shared" ref="CF35:CF46" si="147">IFERROR(CE35/CE48-1,"-")</f>
        <v>-0.95068219227567319</v>
      </c>
      <c r="CG35" s="267">
        <f>IFERROR('Turistas lugar residencia isla '!CG35/'Turistas lugar residencia isla '!$M35,"-")</f>
        <v>1.5857913098636219E-4</v>
      </c>
      <c r="CH35" s="36">
        <f t="shared" ref="CH35:CH46" si="148">IFERROR(CG35/CG48-1,"-")</f>
        <v>-0.99831543895251007</v>
      </c>
      <c r="CI35" s="266">
        <f>IFERROR('Turistas lugar residencia isla '!CI35/'Turistas lugar residencia isla '!$C35,"-")</f>
        <v>1.3757413970608333E-2</v>
      </c>
      <c r="CJ35" s="36">
        <f t="shared" ref="CJ35:CJ46" si="149">IFERROR(CI35/CI48-1,"-")</f>
        <v>-0.64724722589860573</v>
      </c>
      <c r="CK35" s="267">
        <f>IFERROR('Turistas lugar residencia isla '!CK35/'Turistas lugar residencia isla '!$E35,"-")</f>
        <v>1.6184608958964185E-2</v>
      </c>
      <c r="CL35" s="36">
        <f t="shared" ref="CL35:CL46" si="150">IFERROR(CK35/CK48-1,"-")</f>
        <v>-0.43366397419913549</v>
      </c>
      <c r="CM35" s="267">
        <f>IFERROR('Turistas lugar residencia isla '!CM35/'Turistas lugar residencia isla '!$G35,"-")</f>
        <v>1.3637506284565108E-2</v>
      </c>
      <c r="CN35" s="36">
        <f t="shared" ref="CN35:CN46" si="151">IFERROR(CM35/CM48-1,"-")</f>
        <v>-0.73860355539298328</v>
      </c>
      <c r="CO35" s="267">
        <f>IFERROR('Turistas lugar residencia isla '!CO35/'Turistas lugar residencia isla '!$I35,"-")</f>
        <v>1.1146095717884131E-2</v>
      </c>
      <c r="CP35" s="36">
        <f t="shared" ref="CP35:CP46" si="152">IFERROR(CO35/CO48-1,"-")</f>
        <v>-0.66811545646263559</v>
      </c>
      <c r="CQ35" s="267">
        <f>IFERROR('Turistas lugar residencia isla '!CQ35/'Turistas lugar residencia isla '!$K35,"-")</f>
        <v>5.2087708980929175E-3</v>
      </c>
      <c r="CR35" s="36">
        <f t="shared" ref="CR35:CR46" si="153">IFERROR(CQ35/CQ48-1,"-")</f>
        <v>-0.86857127575754145</v>
      </c>
      <c r="CS35" s="267">
        <f>IFERROR('Turistas lugar residencia isla '!CS35/'Turistas lugar residencia isla '!$M35,"-")</f>
        <v>5.708848715509039E-3</v>
      </c>
      <c r="CT35" s="36">
        <f t="shared" ref="CT35:CT46" si="154">IFERROR(CS35/CS48-1,"-")</f>
        <v>-0.9258382771005168</v>
      </c>
      <c r="CU35" s="266">
        <f>IFERROR('Turistas lugar residencia isla '!CU35/'Turistas lugar residencia isla '!$C35,"-")</f>
        <v>1.0249728951612169E-2</v>
      </c>
      <c r="CV35" s="36">
        <f t="shared" ref="CV35:CV46" si="155">IFERROR(CU35/CU48-1,"-")</f>
        <v>-0.62940176093948474</v>
      </c>
      <c r="CW35" s="267">
        <f>IFERROR('Turistas lugar residencia isla '!CW35/'Turistas lugar residencia isla '!$E35,"-")</f>
        <v>1.0319863562006195E-2</v>
      </c>
      <c r="CX35" s="36">
        <f t="shared" ref="CX35:CX46" si="156">IFERROR(CW35/CW48-1,"-")</f>
        <v>-0.55266804346947773</v>
      </c>
      <c r="CY35" s="267">
        <f>IFERROR('Turistas lugar residencia isla '!CY35/'Turistas lugar residencia isla '!$G35,"-")</f>
        <v>6.0331825037707393E-3</v>
      </c>
      <c r="CZ35" s="36">
        <f t="shared" ref="CZ35:CZ46" si="157">IFERROR(CY35/CY48-1,"-")</f>
        <v>-0.64259205446469347</v>
      </c>
      <c r="DA35" s="267">
        <f>IFERROR('Turistas lugar residencia isla '!DA35/'Turistas lugar residencia isla '!$I35,"-")</f>
        <v>1.1272040302267002E-2</v>
      </c>
      <c r="DB35" s="36">
        <f t="shared" ref="DB35:DB46" si="158">IFERROR(DA35/DA48-1,"-")</f>
        <v>-0.12909231244895447</v>
      </c>
      <c r="DC35" s="267">
        <f>IFERROR('Turistas lugar residencia isla '!DC35/'Turistas lugar residencia isla '!$K35,"-")</f>
        <v>1.2769889943711669E-2</v>
      </c>
      <c r="DD35" s="36">
        <f t="shared" ref="DD35:DD46" si="159">IFERROR(DC35/DC48-1,"-")</f>
        <v>-0.81749080135874463</v>
      </c>
      <c r="DE35" s="267">
        <f>IFERROR('Turistas lugar residencia isla '!DE35/'Turistas lugar residencia isla '!$M35,"-")</f>
        <v>1.5857913098636219E-4</v>
      </c>
      <c r="DF35" s="36">
        <f t="shared" ref="DF35:DF46" si="160">IFERROR(DE35/DE48-1,"-")</f>
        <v>-0.97384588724206367</v>
      </c>
      <c r="DG35" s="266">
        <f>IFERROR('Turistas lugar residencia isla '!DG35/'Turistas lugar residencia isla '!$C35,"-")</f>
        <v>4.5025920425659852E-2</v>
      </c>
      <c r="DH35" s="36">
        <f t="shared" ref="DH35:DH46" si="161">IFERROR(DG35/DG48-1,"-")</f>
        <v>-0.73404852143707</v>
      </c>
      <c r="DI35" s="267">
        <f>IFERROR('Turistas lugar residencia isla '!DI35/'Turistas lugar residencia isla '!$E35,"-")</f>
        <v>1.9891406494726951E-2</v>
      </c>
      <c r="DJ35" s="36">
        <f t="shared" ref="DJ35:DJ46" si="162">IFERROR(DI35/DI48-1,"-")</f>
        <v>-0.83529515551281119</v>
      </c>
      <c r="DK35" s="267">
        <f>IFERROR('Turistas lugar residencia isla '!DK35/'Turistas lugar residencia isla '!$G35,"-")</f>
        <v>9.3482905982905984E-2</v>
      </c>
      <c r="DL35" s="36">
        <f t="shared" ref="DL35:DL46" si="163">IFERROR(DK35/DK48-1,"-")</f>
        <v>-0.7176535811003677</v>
      </c>
      <c r="DM35" s="267">
        <f>IFERROR('Turistas lugar residencia isla '!DM35/'Turistas lugar residencia isla '!$I35,"-")</f>
        <v>4.9496221662468511E-2</v>
      </c>
      <c r="DN35" s="36">
        <f t="shared" ref="DN35:DN46" si="164">IFERROR(DM35/DM48-1,"-")</f>
        <v>-0.25104019852495307</v>
      </c>
      <c r="DO35" s="267">
        <f>IFERROR('Turistas lugar residencia isla '!DO35/'Turistas lugar residencia isla '!$K35,"-")</f>
        <v>2.6883978828866673E-3</v>
      </c>
      <c r="DP35" s="36">
        <f t="shared" ref="DP35:DP46" si="165">IFERROR(DO35/DO48-1,"-")</f>
        <v>-0.95294614484363072</v>
      </c>
      <c r="DQ35" s="267">
        <f>IFERROR('Turistas lugar residencia isla '!DQ35/'Turistas lugar residencia isla '!$M35,"-")</f>
        <v>1.3320647002854425E-2</v>
      </c>
      <c r="DR35" s="36">
        <f t="shared" ref="DR35:DR46" si="166">IFERROR(DQ35/DQ48-1,"-")</f>
        <v>-0.85180548626448882</v>
      </c>
      <c r="DS35" s="266">
        <f>IFERROR('Turistas lugar residencia isla '!DS35/'Turistas lugar residencia isla '!$C35,"-")</f>
        <v>0.19400686959611513</v>
      </c>
      <c r="DT35" s="36">
        <f t="shared" ref="DT35:DT46" si="167">IFERROR(DS35/DS48-1,"-")</f>
        <v>1.6018607967512013</v>
      </c>
      <c r="DU35" s="267">
        <f>IFERROR('Turistas lugar residencia isla '!DU35/'Turistas lugar residencia isla '!$E35,"-")</f>
        <v>0.24590163934426229</v>
      </c>
      <c r="DV35" s="36">
        <f t="shared" ref="DV35:DV46" si="168">IFERROR(DU35/DU48-1,"-")</f>
        <v>1.3013756451056104</v>
      </c>
      <c r="DW35" s="267">
        <f>IFERROR('Turistas lugar residencia isla '!DW35/'Turistas lugar residencia isla '!$G35,"-")</f>
        <v>0.19306184012066366</v>
      </c>
      <c r="DX35" s="36">
        <f t="shared" ref="DX35:DX46" si="169">IFERROR(DW35/DW48-1,"-")</f>
        <v>1.1168341542841085</v>
      </c>
      <c r="DY35" s="267">
        <f>IFERROR('Turistas lugar residencia isla '!DY35/'Turistas lugar residencia isla '!$I35,"-")</f>
        <v>0.1418765743073048</v>
      </c>
      <c r="DZ35" s="36">
        <f t="shared" ref="DZ35:DZ46" si="170">IFERROR(DY35/DY48-1,"-")</f>
        <v>0.59462913450881616</v>
      </c>
      <c r="EA35" s="267">
        <f>IFERROR('Turistas lugar residencia isla '!EA35/'Turistas lugar residencia isla '!$K35,"-")</f>
        <v>8.4432496009409386E-2</v>
      </c>
      <c r="EB35" s="36">
        <f t="shared" ref="EB35:EB46" si="171">IFERROR(EA35/EA48-1,"-")</f>
        <v>0.58733682986340807</v>
      </c>
      <c r="EC35" s="267">
        <f>IFERROR('Turistas lugar residencia isla '!EC35/'Turistas lugar residencia isla '!$M35,"-")</f>
        <v>8.2143989850935614E-2</v>
      </c>
      <c r="ED35" s="36">
        <f t="shared" ref="ED35:ED46" si="172">IFERROR(EC35/EC48-1,"-")</f>
        <v>0.45048515412281231</v>
      </c>
    </row>
    <row r="36" spans="1:134" s="17" customFormat="1" outlineLevel="1" x14ac:dyDescent="0.25">
      <c r="A36" s="242"/>
      <c r="B36" s="34" t="s">
        <v>65</v>
      </c>
      <c r="C36" s="266">
        <f>IFERROR('Turistas lugar residencia isla '!C36/'Turistas lugar residencia isla '!$C36,"-")</f>
        <v>1</v>
      </c>
      <c r="D36" s="36">
        <f t="shared" si="107"/>
        <v>0</v>
      </c>
      <c r="E36" s="267">
        <f>IFERROR('Turistas lugar residencia isla '!E36/'Turistas lugar residencia isla '!$E36,"-")</f>
        <v>1</v>
      </c>
      <c r="F36" s="36">
        <f t="shared" si="108"/>
        <v>0</v>
      </c>
      <c r="G36" s="267">
        <f>IFERROR('Turistas lugar residencia isla '!G36/'Turistas lugar residencia isla '!$G36,"-")</f>
        <v>1</v>
      </c>
      <c r="H36" s="36">
        <f t="shared" si="109"/>
        <v>0</v>
      </c>
      <c r="I36" s="267">
        <f>IFERROR('Turistas lugar residencia isla '!I36/'Turistas lugar residencia isla '!$I36,"-")</f>
        <v>1</v>
      </c>
      <c r="J36" s="36">
        <f t="shared" si="110"/>
        <v>0</v>
      </c>
      <c r="K36" s="267">
        <f>IFERROR('Turistas lugar residencia isla '!K36/'Turistas lugar residencia isla '!$K36,"-")</f>
        <v>1</v>
      </c>
      <c r="L36" s="36">
        <f t="shared" si="111"/>
        <v>0</v>
      </c>
      <c r="M36" s="267">
        <f>IFERROR('Turistas lugar residencia isla '!M36/'Turistas lugar residencia isla '!$M36,"-")</f>
        <v>1</v>
      </c>
      <c r="N36" s="36">
        <f t="shared" si="112"/>
        <v>0</v>
      </c>
      <c r="O36" s="266">
        <f>IFERROR('Turistas lugar residencia isla '!O36/'Turistas lugar residencia isla '!$C36,"-")</f>
        <v>0.70926523698424371</v>
      </c>
      <c r="P36" s="36">
        <f t="shared" si="113"/>
        <v>-0.20574961593652585</v>
      </c>
      <c r="Q36" s="267">
        <f>IFERROR('Turistas lugar residencia isla '!Q36/'Turistas lugar residencia isla '!$E36,"-")</f>
        <v>0.73677647027607895</v>
      </c>
      <c r="R36" s="36">
        <f t="shared" si="114"/>
        <v>-0.16886589817064279</v>
      </c>
      <c r="S36" s="267">
        <f>IFERROR('Turistas lugar residencia isla '!S36/'Turistas lugar residencia isla '!$G36,"-")</f>
        <v>0.69519719836571336</v>
      </c>
      <c r="T36" s="36">
        <f t="shared" si="115"/>
        <v>-0.19358263257605679</v>
      </c>
      <c r="U36" s="267">
        <f>IFERROR('Turistas lugar residencia isla '!U36/'Turistas lugar residencia isla '!$I36,"-")</f>
        <v>0.83329362242871896</v>
      </c>
      <c r="V36" s="36">
        <f t="shared" si="116"/>
        <v>-0.11003588375469375</v>
      </c>
      <c r="W36" s="267">
        <f>IFERROR('Turistas lugar residencia isla '!W36/'Turistas lugar residencia isla '!$K36,"-")</f>
        <v>0.64522774090180823</v>
      </c>
      <c r="X36" s="36">
        <f t="shared" si="117"/>
        <v>-0.29856241686086049</v>
      </c>
      <c r="Y36" s="267">
        <f>IFERROR('Turistas lugar residencia isla '!Y36/'Turistas lugar residencia isla '!$M36,"-")</f>
        <v>0.78031475748194012</v>
      </c>
      <c r="Z36" s="36">
        <f t="shared" si="118"/>
        <v>-9.0027359574812782E-2</v>
      </c>
      <c r="AA36" s="266">
        <f>IFERROR('Turistas lugar residencia isla '!AA36/'Turistas lugar residencia isla '!$C36,"-")</f>
        <v>0.29073476301575635</v>
      </c>
      <c r="AB36" s="36">
        <f t="shared" si="119"/>
        <v>1.7171359363605943</v>
      </c>
      <c r="AC36" s="267">
        <f>IFERROR('Turistas lugar residencia isla '!AC36/'Turistas lugar residencia isla '!$E36,"-")</f>
        <v>0.26323679637024555</v>
      </c>
      <c r="AD36" s="36">
        <f t="shared" si="120"/>
        <v>1.3186792071618099</v>
      </c>
      <c r="AE36" s="267">
        <f>IFERROR('Turistas lugar residencia isla '!AE36/'Turistas lugar residencia isla '!$G36,"-")</f>
        <v>0.30480280163428669</v>
      </c>
      <c r="AF36" s="36">
        <f t="shared" si="121"/>
        <v>1.2100152783320719</v>
      </c>
      <c r="AG36" s="267">
        <f>IFERROR('Turistas lugar residencia isla '!AG36/'Turistas lugar residencia isla '!$I36,"-")</f>
        <v>0.16670637757128107</v>
      </c>
      <c r="AH36" s="36">
        <f t="shared" si="122"/>
        <v>1.6179883744767412</v>
      </c>
      <c r="AI36" s="267">
        <f>IFERROR('Turistas lugar residencia isla '!AI36/'Turistas lugar residencia isla '!$K36,"-")</f>
        <v>0.35477225909819182</v>
      </c>
      <c r="AJ36" s="36">
        <f t="shared" si="123"/>
        <v>3.4266155340999065</v>
      </c>
      <c r="AK36" s="267">
        <f>IFERROR('Turistas lugar residencia isla '!AK36/'Turistas lugar residencia isla '!$M36,"-")</f>
        <v>0.21981424148606812</v>
      </c>
      <c r="AL36" s="36">
        <f t="shared" si="124"/>
        <v>0.5427133405817719</v>
      </c>
      <c r="AM36" s="266">
        <f>IFERROR('Turistas lugar residencia isla '!AM36/'Turistas lugar residencia isla '!$C36,"-")</f>
        <v>0.26965387196778423</v>
      </c>
      <c r="AN36" s="36">
        <f t="shared" si="125"/>
        <v>0.28360599433007505</v>
      </c>
      <c r="AO36" s="267">
        <f>IFERROR('Turistas lugar residencia isla '!AO36/'Turistas lugar residencia isla '!$E36,"-")</f>
        <v>0.227602584342704</v>
      </c>
      <c r="AP36" s="36">
        <f t="shared" si="126"/>
        <v>0.31345395813474597</v>
      </c>
      <c r="AQ36" s="267">
        <f>IFERROR('Turistas lugar residencia isla '!AQ36/'Turistas lugar residencia isla '!$G36,"-")</f>
        <v>0.30321854415075461</v>
      </c>
      <c r="AR36" s="36">
        <f t="shared" si="127"/>
        <v>0.47570385236685864</v>
      </c>
      <c r="AS36" s="267">
        <f>IFERROR('Turistas lugar residencia isla '!AS36/'Turistas lugar residencia isla '!$I36,"-")</f>
        <v>0.54002859185132235</v>
      </c>
      <c r="AT36" s="36">
        <f t="shared" si="128"/>
        <v>0.32202877882721204</v>
      </c>
      <c r="AU36" s="267">
        <f>IFERROR('Turistas lugar residencia isla '!AU36/'Turistas lugar residencia isla '!$K36,"-")</f>
        <v>0.3413824673838407</v>
      </c>
      <c r="AV36" s="36">
        <f t="shared" si="129"/>
        <v>0.85198684431485772</v>
      </c>
      <c r="AW36" s="267">
        <f>IFERROR('Turistas lugar residencia isla '!AW36/'Turistas lugar residencia isla '!$M36,"-")</f>
        <v>0.65054179566563464</v>
      </c>
      <c r="AX36" s="36">
        <f t="shared" si="130"/>
        <v>0.55469377115449392</v>
      </c>
      <c r="AY36" s="266">
        <f>IFERROR('Turistas lugar residencia isla '!AY36/'Turistas lugar residencia isla '!$C36,"-")</f>
        <v>1.2259899645242737E-2</v>
      </c>
      <c r="AZ36" s="36">
        <f t="shared" si="131"/>
        <v>-0.49426057587112471</v>
      </c>
      <c r="BA36" s="267">
        <f>IFERROR('Turistas lugar residencia isla '!BA36/'Turistas lugar residencia isla '!$E36,"-")</f>
        <v>1.9528503389628134E-2</v>
      </c>
      <c r="BB36" s="36">
        <f t="shared" si="132"/>
        <v>-0.47769825151841172</v>
      </c>
      <c r="BC36" s="267">
        <f>IFERROR('Turistas lugar residencia isla '!BC36/'Turistas lugar residencia isla '!$G36,"-")</f>
        <v>5.9409655632452268E-3</v>
      </c>
      <c r="BD36" s="36">
        <f t="shared" si="133"/>
        <v>-0.63384632771320459</v>
      </c>
      <c r="BE36" s="267">
        <f>IFERROR('Turistas lugar residencia isla '!BE36/'Turistas lugar residencia isla '!$I36,"-")</f>
        <v>2.1046779445635772E-3</v>
      </c>
      <c r="BF36" s="36">
        <f t="shared" si="134"/>
        <v>-0.73465576904861152</v>
      </c>
      <c r="BG36" s="267">
        <f>IFERROR('Turistas lugar residencia isla '!BG36/'Turistas lugar residencia isla '!$K36,"-")</f>
        <v>3.8910505836575876E-3</v>
      </c>
      <c r="BH36" s="36">
        <f t="shared" si="135"/>
        <v>-0.75810027181385253</v>
      </c>
      <c r="BI36" s="267">
        <f>IFERROR('Turistas lugar residencia isla '!BI36/'Turistas lugar residencia isla '!$M36,"-")</f>
        <v>9.0299277605779152E-4</v>
      </c>
      <c r="BJ36" s="36">
        <f t="shared" si="136"/>
        <v>-0.94920775755745168</v>
      </c>
      <c r="BK36" s="266">
        <f>IFERROR('Turistas lugar residencia isla '!BK36/'Turistas lugar residencia isla '!$C36,"-")</f>
        <v>0.11856563009364314</v>
      </c>
      <c r="BL36" s="36">
        <f t="shared" si="137"/>
        <v>1.8253575044467332</v>
      </c>
      <c r="BM36" s="267">
        <f>IFERROR('Turistas lugar residencia isla '!BM36/'Turistas lugar residencia isla '!$E36,"-")</f>
        <v>0.147020974567839</v>
      </c>
      <c r="BN36" s="36">
        <f t="shared" si="138"/>
        <v>3.2840951282336954</v>
      </c>
      <c r="BO36" s="267">
        <f>IFERROR('Turistas lugar residencia isla '!BO36/'Turistas lugar residencia isla '!$G36,"-")</f>
        <v>6.1765196364545985E-2</v>
      </c>
      <c r="BP36" s="36">
        <f t="shared" si="139"/>
        <v>1.1944920269020183</v>
      </c>
      <c r="BQ36" s="267">
        <f>IFERROR('Turistas lugar residencia isla '!BQ36/'Turistas lugar residencia isla '!$I36,"-")</f>
        <v>7.0725121118259071E-2</v>
      </c>
      <c r="BR36" s="36">
        <f t="shared" si="140"/>
        <v>-9.6315225583735509E-2</v>
      </c>
      <c r="BS36" s="267">
        <f>IFERROR('Turistas lugar residencia isla '!BS36/'Turistas lugar residencia isla '!$K36,"-")</f>
        <v>0.15243762874799727</v>
      </c>
      <c r="BT36" s="36">
        <f t="shared" si="141"/>
        <v>2.3606935819366077</v>
      </c>
      <c r="BU36" s="267">
        <f>IFERROR('Turistas lugar residencia isla '!BU36/'Turistas lugar residencia isla '!$M36,"-")</f>
        <v>4.8503611971104234E-2</v>
      </c>
      <c r="BV36" s="36">
        <f t="shared" si="142"/>
        <v>0.44148234442990453</v>
      </c>
      <c r="BW36" s="266">
        <f>IFERROR('Turistas lugar residencia isla '!BW36/'Turistas lugar residencia isla '!$C36,"-")</f>
        <v>1.4880628975039152E-2</v>
      </c>
      <c r="BX36" s="36">
        <f t="shared" si="143"/>
        <v>-0.95225994959480575</v>
      </c>
      <c r="BY36" s="267">
        <f>IFERROR('Turistas lugar residencia isla '!BY36/'Turistas lugar residencia isla '!$E36,"-")</f>
        <v>1.4978043700332993E-2</v>
      </c>
      <c r="BZ36" s="36">
        <f t="shared" si="144"/>
        <v>-0.95722163637989499</v>
      </c>
      <c r="CA36" s="267">
        <f>IFERROR('Turistas lugar residencia isla '!CA36/'Turistas lugar residencia isla '!$G36,"-")</f>
        <v>2.4972900858834319E-2</v>
      </c>
      <c r="CB36" s="36">
        <f t="shared" si="145"/>
        <v>-0.84523879161607973</v>
      </c>
      <c r="CC36" s="267">
        <f>IFERROR('Turistas lugar residencia isla '!CC36/'Turistas lugar residencia isla '!$I36,"-")</f>
        <v>5.4403939321737748E-3</v>
      </c>
      <c r="CD36" s="36">
        <f t="shared" si="146"/>
        <v>-0.97692144499768263</v>
      </c>
      <c r="CE36" s="267">
        <f>IFERROR('Turistas lugar residencia isla '!CE36/'Turistas lugar residencia isla '!$K36,"-")</f>
        <v>1.1272602426184481E-2</v>
      </c>
      <c r="CF36" s="36">
        <f t="shared" si="147"/>
        <v>-0.97600480536660128</v>
      </c>
      <c r="CG36" s="267">
        <f>IFERROR('Turistas lugar residencia isla '!CG36/'Turistas lugar residencia isla '!$M36,"-")</f>
        <v>3.3539731682146541E-3</v>
      </c>
      <c r="CH36" s="36">
        <f t="shared" si="148"/>
        <v>-0.97597846919088005</v>
      </c>
      <c r="CI36" s="266">
        <f>IFERROR('Turistas lugar residencia isla '!CI36/'Turistas lugar residencia isla '!$C36,"-")</f>
        <v>6.5901754610246414E-3</v>
      </c>
      <c r="CJ36" s="36">
        <f t="shared" si="149"/>
        <v>-0.84218944379915717</v>
      </c>
      <c r="CK36" s="267">
        <f>IFERROR('Turistas lugar residencia isla '!CK36/'Turistas lugar residencia isla '!$E36,"-")</f>
        <v>5.5189248709818645E-3</v>
      </c>
      <c r="CL36" s="36">
        <f t="shared" si="150"/>
        <v>-0.80250727968545421</v>
      </c>
      <c r="CM36" s="267">
        <f>IFERROR('Turistas lugar residencia isla '!CM36/'Turistas lugar residencia isla '!$G36,"-")</f>
        <v>9.3179354623530389E-3</v>
      </c>
      <c r="CN36" s="36">
        <f t="shared" si="151"/>
        <v>-0.85015583798300687</v>
      </c>
      <c r="CO36" s="267">
        <f>IFERROR('Turistas lugar residencia isla '!CO36/'Turistas lugar residencia isla '!$I36,"-")</f>
        <v>4.1299340798983397E-3</v>
      </c>
      <c r="CP36" s="36">
        <f t="shared" si="152"/>
        <v>-0.87079283157595755</v>
      </c>
      <c r="CQ36" s="267">
        <f>IFERROR('Turistas lugar residencia isla '!CQ36/'Turistas lugar residencia isla '!$K36,"-")</f>
        <v>4.291599908445869E-3</v>
      </c>
      <c r="CR36" s="36">
        <f t="shared" si="153"/>
        <v>-0.89139127492391079</v>
      </c>
      <c r="CS36" s="267">
        <f>IFERROR('Turistas lugar residencia isla '!CS36/'Turistas lugar residencia isla '!$M36,"-")</f>
        <v>4.2569659442724455E-3</v>
      </c>
      <c r="CT36" s="36">
        <f t="shared" si="154"/>
        <v>-0.93786446290708159</v>
      </c>
      <c r="CU36" s="266">
        <f>IFERROR('Turistas lugar residencia isla '!CU36/'Turistas lugar residencia isla '!$C36,"-")</f>
        <v>5.8678768896417268E-3</v>
      </c>
      <c r="CV36" s="36">
        <f t="shared" si="155"/>
        <v>-0.79571200517057372</v>
      </c>
      <c r="CW36" s="267">
        <f>IFERROR('Turistas lugar residencia isla '!CW36/'Turistas lugar residencia isla '!$E36,"-")</f>
        <v>6.4210568210462081E-3</v>
      </c>
      <c r="CX36" s="36">
        <f t="shared" si="156"/>
        <v>-0.68282866879880255</v>
      </c>
      <c r="CY36" s="267">
        <f>IFERROR('Turistas lugar residencia isla '!CY36/'Turistas lugar residencia isla '!$G36,"-")</f>
        <v>3.0434420078379056E-3</v>
      </c>
      <c r="CZ36" s="36">
        <f t="shared" si="157"/>
        <v>-0.77737151008024341</v>
      </c>
      <c r="DA36" s="267">
        <f>IFERROR('Turistas lugar residencia isla '!DA36/'Turistas lugar residencia isla '!$I36,"-")</f>
        <v>3.5739814152966403E-3</v>
      </c>
      <c r="DB36" s="36">
        <f t="shared" si="158"/>
        <v>-0.77451027684103901</v>
      </c>
      <c r="DC36" s="267">
        <f>IFERROR('Turistas lugar residencia isla '!DC36/'Turistas lugar residencia isla '!$K36,"-")</f>
        <v>1.1730373083085374E-2</v>
      </c>
      <c r="DD36" s="36">
        <f t="shared" si="159"/>
        <v>-0.84775020275881086</v>
      </c>
      <c r="DE36" s="267">
        <f>IFERROR('Turistas lugar residencia isla '!DE36/'Turistas lugar residencia isla '!$M36,"-")</f>
        <v>0</v>
      </c>
      <c r="DF36" s="36">
        <f t="shared" si="160"/>
        <v>-1</v>
      </c>
      <c r="DG36" s="266">
        <f>IFERROR('Turistas lugar residencia isla '!DG36/'Turistas lugar residencia isla '!$C36,"-")</f>
        <v>3.7827990667646777E-2</v>
      </c>
      <c r="DH36" s="36">
        <f t="shared" si="161"/>
        <v>-0.74512956757673199</v>
      </c>
      <c r="DI36" s="267">
        <f>IFERROR('Turistas lugar residencia isla '!DI36/'Turistas lugar residencia isla '!$E36,"-")</f>
        <v>2.0908234607373601E-2</v>
      </c>
      <c r="DJ36" s="36">
        <f t="shared" si="162"/>
        <v>-0.84915598127630099</v>
      </c>
      <c r="DK36" s="267">
        <f>IFERROR('Turistas lugar residencia isla '!DK36/'Turistas lugar residencia isla '!$G36,"-")</f>
        <v>6.864420912198782E-2</v>
      </c>
      <c r="DL36" s="36">
        <f t="shared" si="163"/>
        <v>-0.75275590943052195</v>
      </c>
      <c r="DM36" s="267">
        <f>IFERROR('Turistas lugar residencia isla '!DM36/'Turistas lugar residencia isla '!$I36,"-")</f>
        <v>3.9075530140576603E-2</v>
      </c>
      <c r="DN36" s="36">
        <f t="shared" si="164"/>
        <v>-0.34353109363831302</v>
      </c>
      <c r="DO36" s="267">
        <f>IFERROR('Turistas lugar residencia isla '!DO36/'Turistas lugar residencia isla '!$K36,"-")</f>
        <v>7.0954451819638361E-3</v>
      </c>
      <c r="DP36" s="36">
        <f t="shared" si="165"/>
        <v>-0.80812379782277499</v>
      </c>
      <c r="DQ36" s="267">
        <f>IFERROR('Turistas lugar residencia isla '!DQ36/'Turistas lugar residencia isla '!$M36,"-")</f>
        <v>1.0964912280701754E-2</v>
      </c>
      <c r="DR36" s="36">
        <f t="shared" si="166"/>
        <v>-0.80120062341388065</v>
      </c>
      <c r="DS36" s="266">
        <f>IFERROR('Turistas lugar residencia isla '!DS36/'Turistas lugar residencia isla '!$C36,"-")</f>
        <v>0.1834446610629934</v>
      </c>
      <c r="DT36" s="36">
        <f t="shared" si="167"/>
        <v>2.0825658757976528</v>
      </c>
      <c r="DU36" s="267">
        <f>IFERROR('Turistas lugar residencia isla '!DU36/'Turistas lugar residencia isla '!$E36,"-")</f>
        <v>0.23639837085583135</v>
      </c>
      <c r="DV36" s="36">
        <f t="shared" si="168"/>
        <v>1.7530912055875323</v>
      </c>
      <c r="DW36" s="267">
        <f>IFERROR('Turistas lugar residencia isla '!DW36/'Turistas lugar residencia isla '!$G36,"-")</f>
        <v>0.18196031018093889</v>
      </c>
      <c r="DX36" s="36">
        <f t="shared" si="169"/>
        <v>1.2478047314871485</v>
      </c>
      <c r="DY36" s="267">
        <f>IFERROR('Turistas lugar residencia isla '!DY36/'Turistas lugar residencia isla '!$I36,"-")</f>
        <v>0.10801366055118736</v>
      </c>
      <c r="DZ36" s="36">
        <f t="shared" si="170"/>
        <v>0.42437944600822042</v>
      </c>
      <c r="EA36" s="267">
        <f>IFERROR('Turistas lugar residencia isla '!EA36/'Turistas lugar residencia isla '!$K36,"-")</f>
        <v>7.8336003662165254E-2</v>
      </c>
      <c r="EB36" s="36">
        <f t="shared" si="171"/>
        <v>1.0573704401703732</v>
      </c>
      <c r="EC36" s="267">
        <f>IFERROR('Turistas lugar residencia isla '!EC36/'Turistas lugar residencia isla '!$M36,"-")</f>
        <v>5.0309597523219812E-2</v>
      </c>
      <c r="ED36" s="36">
        <f t="shared" si="172"/>
        <v>-0.55580400532906005</v>
      </c>
    </row>
    <row r="37" spans="1:134" s="17" customFormat="1" outlineLevel="1" x14ac:dyDescent="0.25">
      <c r="A37" s="242"/>
      <c r="B37" s="34" t="s">
        <v>67</v>
      </c>
      <c r="C37" s="266">
        <f>IFERROR('Turistas lugar residencia isla '!C37/'Turistas lugar residencia isla '!$C37,"-")</f>
        <v>1</v>
      </c>
      <c r="D37" s="36" t="str">
        <f t="shared" si="107"/>
        <v>-</v>
      </c>
      <c r="E37" s="267">
        <f>IFERROR('Turistas lugar residencia isla '!E37/'Turistas lugar residencia isla '!$E37,"-")</f>
        <v>1</v>
      </c>
      <c r="F37" s="36" t="str">
        <f t="shared" si="108"/>
        <v>-</v>
      </c>
      <c r="G37" s="267">
        <f>IFERROR('Turistas lugar residencia isla '!G37/'Turistas lugar residencia isla '!$G37,"-")</f>
        <v>1</v>
      </c>
      <c r="H37" s="36" t="str">
        <f t="shared" si="109"/>
        <v>-</v>
      </c>
      <c r="I37" s="267">
        <f>IFERROR('Turistas lugar residencia isla '!I37/'Turistas lugar residencia isla '!$I37,"-")</f>
        <v>1</v>
      </c>
      <c r="J37" s="36" t="str">
        <f t="shared" si="110"/>
        <v>-</v>
      </c>
      <c r="K37" s="267">
        <f>IFERROR('Turistas lugar residencia isla '!K37/'Turistas lugar residencia isla '!$K37,"-")</f>
        <v>1</v>
      </c>
      <c r="L37" s="36" t="str">
        <f t="shared" si="111"/>
        <v>-</v>
      </c>
      <c r="M37" s="267">
        <f>IFERROR('Turistas lugar residencia isla '!M37/'Turistas lugar residencia isla '!$M37,"-")</f>
        <v>1</v>
      </c>
      <c r="N37" s="36" t="str">
        <f t="shared" si="112"/>
        <v>-</v>
      </c>
      <c r="O37" s="266">
        <f>IFERROR('Turistas lugar residencia isla '!O37/'Turistas lugar residencia isla '!$C37,"-")</f>
        <v>0.69251877527440786</v>
      </c>
      <c r="P37" s="36" t="str">
        <f t="shared" si="113"/>
        <v>-</v>
      </c>
      <c r="Q37" s="267">
        <f>IFERROR('Turistas lugar residencia isla '!Q37/'Turistas lugar residencia isla '!$E37,"-")</f>
        <v>0.70567207140287147</v>
      </c>
      <c r="R37" s="36" t="str">
        <f t="shared" si="114"/>
        <v>-</v>
      </c>
      <c r="S37" s="267">
        <f>IFERROR('Turistas lugar residencia isla '!S37/'Turistas lugar residencia isla '!$G37,"-")</f>
        <v>0.69608143272615952</v>
      </c>
      <c r="T37" s="36" t="str">
        <f t="shared" si="115"/>
        <v>-</v>
      </c>
      <c r="U37" s="267">
        <f>IFERROR('Turistas lugar residencia isla '!U37/'Turistas lugar residencia isla '!$I37,"-")</f>
        <v>0.84905451322204162</v>
      </c>
      <c r="V37" s="36" t="str">
        <f t="shared" si="116"/>
        <v>-</v>
      </c>
      <c r="W37" s="267">
        <f>IFERROR('Turistas lugar residencia isla '!W37/'Turistas lugar residencia isla '!$K37,"-")</f>
        <v>0.66593049984224995</v>
      </c>
      <c r="X37" s="36" t="str">
        <f t="shared" si="117"/>
        <v>-</v>
      </c>
      <c r="Y37" s="267">
        <f>IFERROR('Turistas lugar residencia isla '!Y37/'Turistas lugar residencia isla '!$M37,"-")</f>
        <v>0.78974424881120675</v>
      </c>
      <c r="Z37" s="36" t="str">
        <f t="shared" si="118"/>
        <v>-</v>
      </c>
      <c r="AA37" s="266">
        <f>IFERROR('Turistas lugar residencia isla '!AA37/'Turistas lugar residencia isla '!$C37,"-")</f>
        <v>0.30747544771808205</v>
      </c>
      <c r="AB37" s="36" t="str">
        <f t="shared" si="119"/>
        <v>-</v>
      </c>
      <c r="AC37" s="267">
        <f>IFERROR('Turistas lugar residencia isla '!AC37/'Turistas lugar residencia isla '!$E37,"-")</f>
        <v>0.2943395350456714</v>
      </c>
      <c r="AD37" s="36" t="str">
        <f t="shared" si="120"/>
        <v>-</v>
      </c>
      <c r="AE37" s="267">
        <f>IFERROR('Turistas lugar residencia isla '!AE37/'Turistas lugar residencia isla '!$G37,"-")</f>
        <v>0.30393770090310729</v>
      </c>
      <c r="AF37" s="36" t="str">
        <f t="shared" si="121"/>
        <v>-</v>
      </c>
      <c r="AG37" s="267">
        <f>IFERROR('Turistas lugar residencia isla '!AG37/'Turistas lugar residencia isla '!$I37,"-")</f>
        <v>0.15094548677795833</v>
      </c>
      <c r="AH37" s="36" t="str">
        <f t="shared" si="122"/>
        <v>-</v>
      </c>
      <c r="AI37" s="267">
        <f>IFERROR('Turistas lugar residencia isla '!AI37/'Turistas lugar residencia isla '!$K37,"-")</f>
        <v>0.33411457159597963</v>
      </c>
      <c r="AJ37" s="36" t="str">
        <f t="shared" si="123"/>
        <v>-</v>
      </c>
      <c r="AK37" s="267">
        <f>IFERROR('Turistas lugar residencia isla '!AK37/'Turistas lugar residencia isla '!$M37,"-")</f>
        <v>0.21012723300347</v>
      </c>
      <c r="AL37" s="36" t="str">
        <f t="shared" si="124"/>
        <v>-</v>
      </c>
      <c r="AM37" s="266">
        <f>IFERROR('Turistas lugar residencia isla '!AM37/'Turistas lugar residencia isla '!$C37,"-")</f>
        <v>0.20918544194107452</v>
      </c>
      <c r="AN37" s="36" t="str">
        <f t="shared" si="125"/>
        <v>-</v>
      </c>
      <c r="AO37" s="267">
        <f>IFERROR('Turistas lugar residencia isla '!AO37/'Turistas lugar residencia isla '!$E37,"-")</f>
        <v>0.17818219802922503</v>
      </c>
      <c r="AP37" s="36" t="str">
        <f t="shared" si="126"/>
        <v>-</v>
      </c>
      <c r="AQ37" s="267">
        <f>IFERROR('Turistas lugar residencia isla '!AQ37/'Turistas lugar residencia isla '!$G37,"-")</f>
        <v>0.30963952242461351</v>
      </c>
      <c r="AR37" s="36" t="str">
        <f t="shared" si="127"/>
        <v>-</v>
      </c>
      <c r="AS37" s="267">
        <f>IFERROR('Turistas lugar residencia isla '!AS37/'Turistas lugar residencia isla '!$I37,"-")</f>
        <v>0.44592997488550745</v>
      </c>
      <c r="AT37" s="36" t="str">
        <f t="shared" si="128"/>
        <v>-</v>
      </c>
      <c r="AU37" s="267">
        <f>IFERROR('Turistas lugar residencia isla '!AU37/'Turistas lugar residencia isla '!$K37,"-")</f>
        <v>0.27439491594176768</v>
      </c>
      <c r="AV37" s="36" t="str">
        <f t="shared" si="129"/>
        <v>-</v>
      </c>
      <c r="AW37" s="267">
        <f>IFERROR('Turistas lugar residencia isla '!AW37/'Turistas lugar residencia isla '!$M37,"-")</f>
        <v>0.67831898213597219</v>
      </c>
      <c r="AX37" s="36" t="str">
        <f t="shared" si="130"/>
        <v>-</v>
      </c>
      <c r="AY37" s="266">
        <f>IFERROR('Turistas lugar residencia isla '!AY37/'Turistas lugar residencia isla '!$C37,"-")</f>
        <v>2.5049104563835932E-2</v>
      </c>
      <c r="AZ37" s="36" t="str">
        <f t="shared" si="131"/>
        <v>-</v>
      </c>
      <c r="BA37" s="267">
        <f>IFERROR('Turistas lugar residencia isla '!BA37/'Turistas lugar residencia isla '!$E37,"-")</f>
        <v>3.7477222344734731E-2</v>
      </c>
      <c r="BB37" s="36" t="str">
        <f t="shared" si="132"/>
        <v>-</v>
      </c>
      <c r="BC37" s="267">
        <f>IFERROR('Turistas lugar residencia isla '!BC37/'Turistas lugar residencia isla '!$G37,"-")</f>
        <v>1.2532527169753558E-2</v>
      </c>
      <c r="BD37" s="36" t="str">
        <f t="shared" si="133"/>
        <v>-</v>
      </c>
      <c r="BE37" s="267">
        <f>IFERROR('Turistas lugar residencia isla '!BE37/'Turistas lugar residencia isla '!$I37,"-")</f>
        <v>4.099571576303738E-3</v>
      </c>
      <c r="BF37" s="36" t="str">
        <f t="shared" si="134"/>
        <v>-</v>
      </c>
      <c r="BG37" s="267">
        <f>IFERROR('Turistas lugar residencia isla '!BG37/'Turistas lugar residencia isla '!$K37,"-")</f>
        <v>1.4332717357010862E-2</v>
      </c>
      <c r="BH37" s="36" t="str">
        <f t="shared" si="135"/>
        <v>-</v>
      </c>
      <c r="BI37" s="267">
        <f>IFERROR('Turistas lugar residencia isla '!BI37/'Turistas lugar residencia isla '!$M37,"-")</f>
        <v>8.9962729726256261E-4</v>
      </c>
      <c r="BJ37" s="36" t="str">
        <f t="shared" si="136"/>
        <v>-</v>
      </c>
      <c r="BK37" s="266">
        <f>IFERROR('Turistas lugar residencia isla '!BK37/'Turistas lugar residencia isla '!$C37,"-")</f>
        <v>0.10273252455228192</v>
      </c>
      <c r="BL37" s="36" t="str">
        <f t="shared" si="137"/>
        <v>-</v>
      </c>
      <c r="BM37" s="267">
        <f>IFERROR('Turistas lugar residencia isla '!BM37/'Turistas lugar residencia isla '!$E37,"-")</f>
        <v>0.10595526874731601</v>
      </c>
      <c r="BN37" s="36" t="str">
        <f t="shared" si="138"/>
        <v>-</v>
      </c>
      <c r="BO37" s="267">
        <f>IFERROR('Turistas lugar residencia isla '!BO37/'Turistas lugar residencia isla '!$G37,"-")</f>
        <v>5.7764426756467167E-2</v>
      </c>
      <c r="BP37" s="36" t="str">
        <f t="shared" si="139"/>
        <v>-</v>
      </c>
      <c r="BQ37" s="267">
        <f>IFERROR('Turistas lugar residencia isla '!BQ37/'Turistas lugar residencia isla '!$I37,"-")</f>
        <v>8.8343920815482341E-2</v>
      </c>
      <c r="BR37" s="36" t="str">
        <f t="shared" si="140"/>
        <v>-</v>
      </c>
      <c r="BS37" s="267">
        <f>IFERROR('Turistas lugar residencia isla '!BS37/'Turistas lugar residencia isla '!$K37,"-")</f>
        <v>0.17505746608374273</v>
      </c>
      <c r="BT37" s="36" t="str">
        <f t="shared" si="141"/>
        <v>-</v>
      </c>
      <c r="BU37" s="267">
        <f>IFERROR('Turistas lugar residencia isla '!BU37/'Turistas lugar residencia isla '!$M37,"-")</f>
        <v>3.135843721886647E-2</v>
      </c>
      <c r="BV37" s="36" t="str">
        <f t="shared" si="142"/>
        <v>-</v>
      </c>
      <c r="BW37" s="266">
        <f>IFERROR('Turistas lugar residencia isla '!BW37/'Turistas lugar residencia isla '!$C37,"-")</f>
        <v>1.3454650491045638E-2</v>
      </c>
      <c r="BX37" s="36" t="str">
        <f t="shared" si="143"/>
        <v>-</v>
      </c>
      <c r="BY37" s="267">
        <f>IFERROR('Turistas lugar residencia isla '!BY37/'Turistas lugar residencia isla '!$E37,"-")</f>
        <v>1.6434731136619505E-2</v>
      </c>
      <c r="BZ37" s="36" t="str">
        <f t="shared" si="144"/>
        <v>-</v>
      </c>
      <c r="CA37" s="267">
        <f>IFERROR('Turistas lugar residencia isla '!CA37/'Turistas lugar residencia isla '!$G37,"-")</f>
        <v>1.0408694321138834E-2</v>
      </c>
      <c r="CB37" s="36" t="str">
        <f t="shared" si="145"/>
        <v>-</v>
      </c>
      <c r="CC37" s="267">
        <f>IFERROR('Turistas lugar residencia isla '!CC37/'Turistas lugar residencia isla '!$I37,"-")</f>
        <v>6.0200915940316147E-3</v>
      </c>
      <c r="CD37" s="36" t="str">
        <f t="shared" si="146"/>
        <v>-</v>
      </c>
      <c r="CE37" s="267">
        <f>IFERROR('Turistas lugar residencia isla '!CE37/'Turistas lugar residencia isla '!$K37,"-")</f>
        <v>1.2304502636679137E-2</v>
      </c>
      <c r="CF37" s="36" t="str">
        <f t="shared" si="147"/>
        <v>-</v>
      </c>
      <c r="CG37" s="267">
        <f>IFERROR('Turistas lugar residencia isla '!CG37/'Turistas lugar residencia isla '!$M37,"-")</f>
        <v>4.4981364863128136E-3</v>
      </c>
      <c r="CH37" s="36" t="str">
        <f t="shared" si="148"/>
        <v>-</v>
      </c>
      <c r="CI37" s="266">
        <f>IFERROR('Turistas lugar residencia isla '!CI37/'Turistas lugar residencia isla '!$C37,"-")</f>
        <v>1.1398035817446563E-2</v>
      </c>
      <c r="CJ37" s="36" t="str">
        <f t="shared" si="149"/>
        <v>-</v>
      </c>
      <c r="CK37" s="267">
        <f>IFERROR('Turistas lugar residencia isla '!CK37/'Turistas lugar residencia isla '!$E37,"-")</f>
        <v>7.6718624867976645E-3</v>
      </c>
      <c r="CL37" s="36" t="str">
        <f t="shared" si="150"/>
        <v>-</v>
      </c>
      <c r="CM37" s="267">
        <f>IFERROR('Turistas lugar residencia isla '!CM37/'Turistas lugar residencia isla '!$G37,"-")</f>
        <v>1.9363232818000918E-2</v>
      </c>
      <c r="CN37" s="36" t="str">
        <f t="shared" si="151"/>
        <v>-</v>
      </c>
      <c r="CO37" s="267">
        <f>IFERROR('Turistas lugar residencia isla '!CO37/'Turistas lugar residencia isla '!$I37,"-")</f>
        <v>7.0542177574235481E-3</v>
      </c>
      <c r="CP37" s="36" t="str">
        <f t="shared" si="152"/>
        <v>-</v>
      </c>
      <c r="CQ37" s="267">
        <f>IFERROR('Turistas lugar residencia isla '!CQ37/'Turistas lugar residencia isla '!$K37,"-")</f>
        <v>6.0846441609951774E-3</v>
      </c>
      <c r="CR37" s="36" t="str">
        <f t="shared" si="153"/>
        <v>-</v>
      </c>
      <c r="CS37" s="267">
        <f>IFERROR('Turistas lugar residencia isla '!CS37/'Turistas lugar residencia isla '!$M37,"-")</f>
        <v>6.1688728955147151E-3</v>
      </c>
      <c r="CT37" s="36" t="str">
        <f t="shared" si="154"/>
        <v>-</v>
      </c>
      <c r="CU37" s="266">
        <f>IFERROR('Turistas lugar residencia isla '!CU37/'Turistas lugar residencia isla '!$C37,"-")</f>
        <v>4.2114384748700171E-3</v>
      </c>
      <c r="CV37" s="36" t="str">
        <f t="shared" si="155"/>
        <v>-</v>
      </c>
      <c r="CW37" s="267">
        <f>IFERROR('Turistas lugar residencia isla '!CW37/'Turistas lugar residencia isla '!$E37,"-")</f>
        <v>4.271173063754222E-3</v>
      </c>
      <c r="CX37" s="36" t="str">
        <f t="shared" si="156"/>
        <v>-</v>
      </c>
      <c r="CY37" s="267">
        <f>IFERROR('Turistas lugar residencia isla '!CY37/'Turistas lugar residencia isla '!$G37,"-")</f>
        <v>2.6021735802847085E-3</v>
      </c>
      <c r="CZ37" s="36" t="str">
        <f t="shared" si="157"/>
        <v>-</v>
      </c>
      <c r="DA37" s="267">
        <f>IFERROR('Turistas lugar residencia isla '!DA37/'Turistas lugar residencia isla '!$I37,"-")</f>
        <v>3.5086423400797753E-3</v>
      </c>
      <c r="DB37" s="36" t="str">
        <f t="shared" si="158"/>
        <v>-</v>
      </c>
      <c r="DC37" s="267">
        <f>IFERROR('Turistas lugar residencia isla '!DC37/'Turistas lugar residencia isla '!$K37,"-")</f>
        <v>7.3917158696534006E-3</v>
      </c>
      <c r="DD37" s="36" t="str">
        <f t="shared" si="159"/>
        <v>-</v>
      </c>
      <c r="DE37" s="267">
        <f>IFERROR('Turistas lugar residencia isla '!DE37/'Turistas lugar residencia isla '!$M37,"-")</f>
        <v>1.2851818532322323E-4</v>
      </c>
      <c r="DF37" s="36" t="str">
        <f t="shared" si="160"/>
        <v>-</v>
      </c>
      <c r="DG37" s="266">
        <f>IFERROR('Turistas lugar residencia isla '!DG37/'Turistas lugar residencia isla '!$C37,"-")</f>
        <v>1.6129404968226457E-2</v>
      </c>
      <c r="DH37" s="36" t="str">
        <f t="shared" si="161"/>
        <v>-</v>
      </c>
      <c r="DI37" s="267">
        <f>IFERROR('Turistas lugar residencia isla '!DI37/'Turistas lugar residencia isla '!$E37,"-")</f>
        <v>7.4861593101126986E-3</v>
      </c>
      <c r="DJ37" s="36" t="str">
        <f t="shared" si="162"/>
        <v>-</v>
      </c>
      <c r="DK37" s="267">
        <f>IFERROR('Turistas lugar residencia isla '!DK37/'Turistas lugar residencia isla '!$G37,"-")</f>
        <v>2.8853512934333383E-2</v>
      </c>
      <c r="DL37" s="36" t="str">
        <f t="shared" si="163"/>
        <v>-</v>
      </c>
      <c r="DM37" s="267">
        <f>IFERROR('Turistas lugar residencia isla '!DM37/'Turistas lugar residencia isla '!$I37,"-")</f>
        <v>2.2344511744718569E-2</v>
      </c>
      <c r="DN37" s="36" t="str">
        <f t="shared" si="164"/>
        <v>-</v>
      </c>
      <c r="DO37" s="267">
        <f>IFERROR('Turistas lugar residencia isla '!DO37/'Turistas lugar residencia isla '!$K37,"-")</f>
        <v>4.6874295758777664E-3</v>
      </c>
      <c r="DP37" s="36" t="str">
        <f t="shared" si="165"/>
        <v>-</v>
      </c>
      <c r="DQ37" s="267">
        <f>IFERROR('Turistas lugar residencia isla '!DQ37/'Turistas lugar residencia isla '!$M37,"-")</f>
        <v>3.2129546330805811E-3</v>
      </c>
      <c r="DR37" s="36" t="str">
        <f t="shared" si="166"/>
        <v>-</v>
      </c>
      <c r="DS37" s="266">
        <f>IFERROR('Turistas lugar residencia isla '!DS37/'Turistas lugar residencia isla '!$C37,"-")</f>
        <v>0.19620450606585788</v>
      </c>
      <c r="DT37" s="36" t="str">
        <f t="shared" si="167"/>
        <v>-</v>
      </c>
      <c r="DU37" s="267">
        <f>IFERROR('Turistas lugar residencia isla '!DU37/'Turistas lugar residencia isla '!$E37,"-")</f>
        <v>0.2712310959969359</v>
      </c>
      <c r="DV37" s="36" t="str">
        <f t="shared" si="168"/>
        <v>-</v>
      </c>
      <c r="DW37" s="267">
        <f>IFERROR('Turistas lugar residencia isla '!DW37/'Turistas lugar residencia isla '!$G37,"-")</f>
        <v>0.20580131639369356</v>
      </c>
      <c r="DX37" s="36" t="str">
        <f t="shared" si="169"/>
        <v>-</v>
      </c>
      <c r="DY37" s="267">
        <f>IFERROR('Turistas lugar residencia isla '!DY37/'Turistas lugar residencia isla '!$I37,"-")</f>
        <v>0.16978135618259713</v>
      </c>
      <c r="DZ37" s="36" t="str">
        <f t="shared" si="170"/>
        <v>-</v>
      </c>
      <c r="EA37" s="267">
        <f>IFERROR('Turistas lugar residencia isla '!EA37/'Turistas lugar residencia isla '!$K37,"-")</f>
        <v>0.11759138234101051</v>
      </c>
      <c r="EB37" s="36" t="str">
        <f t="shared" si="171"/>
        <v>-</v>
      </c>
      <c r="EC37" s="267">
        <f>IFERROR('Turistas lugar residencia isla '!EC37/'Turistas lugar residencia isla '!$M37,"-")</f>
        <v>5.603392880092533E-2</v>
      </c>
      <c r="ED37" s="36" t="str">
        <f t="shared" si="172"/>
        <v>-</v>
      </c>
    </row>
    <row r="38" spans="1:134" s="17" customFormat="1" outlineLevel="1" x14ac:dyDescent="0.25">
      <c r="A38" s="242"/>
      <c r="B38" s="34" t="s">
        <v>69</v>
      </c>
      <c r="C38" s="266">
        <f>IFERROR('Turistas lugar residencia isla '!C38/'Turistas lugar residencia isla '!$C38,"-")</f>
        <v>1</v>
      </c>
      <c r="D38" s="36" t="str">
        <f t="shared" si="107"/>
        <v>-</v>
      </c>
      <c r="E38" s="267">
        <f>IFERROR('Turistas lugar residencia isla '!E38/'Turistas lugar residencia isla '!$E38,"-")</f>
        <v>1</v>
      </c>
      <c r="F38" s="36" t="str">
        <f t="shared" si="108"/>
        <v>-</v>
      </c>
      <c r="G38" s="267">
        <f>IFERROR('Turistas lugar residencia isla '!G38/'Turistas lugar residencia isla '!$G38,"-")</f>
        <v>1</v>
      </c>
      <c r="H38" s="36" t="str">
        <f t="shared" si="109"/>
        <v>-</v>
      </c>
      <c r="I38" s="267">
        <f>IFERROR('Turistas lugar residencia isla '!I38/'Turistas lugar residencia isla '!$I38,"-")</f>
        <v>1</v>
      </c>
      <c r="J38" s="36" t="str">
        <f t="shared" si="110"/>
        <v>-</v>
      </c>
      <c r="K38" s="267">
        <f>IFERROR('Turistas lugar residencia isla '!K38/'Turistas lugar residencia isla '!$K38,"-")</f>
        <v>1</v>
      </c>
      <c r="L38" s="36" t="str">
        <f t="shared" si="111"/>
        <v>-</v>
      </c>
      <c r="M38" s="267">
        <f>IFERROR('Turistas lugar residencia isla '!M38/'Turistas lugar residencia isla '!$M38,"-")</f>
        <v>1</v>
      </c>
      <c r="N38" s="36" t="str">
        <f t="shared" si="112"/>
        <v>-</v>
      </c>
      <c r="O38" s="266">
        <f>IFERROR('Turistas lugar residencia isla '!O38/'Turistas lugar residencia isla '!$C38,"-")</f>
        <v>0.67662420071264706</v>
      </c>
      <c r="P38" s="36" t="str">
        <f t="shared" si="113"/>
        <v>-</v>
      </c>
      <c r="Q38" s="267">
        <f>IFERROR('Turistas lugar residencia isla '!Q38/'Turistas lugar residencia isla '!$E38,"-")</f>
        <v>0.69228278939539767</v>
      </c>
      <c r="R38" s="36" t="str">
        <f t="shared" si="114"/>
        <v>-</v>
      </c>
      <c r="S38" s="267">
        <f>IFERROR('Turistas lugar residencia isla '!S38/'Turistas lugar residencia isla '!$G38,"-")</f>
        <v>0.68673776082307381</v>
      </c>
      <c r="T38" s="36" t="str">
        <f t="shared" si="115"/>
        <v>-</v>
      </c>
      <c r="U38" s="267">
        <f>IFERROR('Turistas lugar residencia isla '!U38/'Turistas lugar residencia isla '!$I38,"-")</f>
        <v>0.79260534749127087</v>
      </c>
      <c r="V38" s="36" t="str">
        <f t="shared" si="116"/>
        <v>-</v>
      </c>
      <c r="W38" s="267">
        <f>IFERROR('Turistas lugar residencia isla '!W38/'Turistas lugar residencia isla '!$K38,"-")</f>
        <v>0.63544672473773633</v>
      </c>
      <c r="X38" s="36" t="str">
        <f t="shared" si="117"/>
        <v>-</v>
      </c>
      <c r="Y38" s="267">
        <f>IFERROR('Turistas lugar residencia isla '!Y38/'Turistas lugar residencia isla '!$M38,"-")</f>
        <v>0.64164191196327303</v>
      </c>
      <c r="Z38" s="36" t="str">
        <f t="shared" si="118"/>
        <v>-</v>
      </c>
      <c r="AA38" s="266">
        <f>IFERROR('Turistas lugar residencia isla '!AA38/'Turistas lugar residencia isla '!$C38,"-")</f>
        <v>0.32337986690746978</v>
      </c>
      <c r="AB38" s="36" t="str">
        <f t="shared" si="119"/>
        <v>-</v>
      </c>
      <c r="AC38" s="267">
        <f>IFERROR('Turistas lugar residencia isla '!AC38/'Turistas lugar residencia isla '!$E38,"-")</f>
        <v>0.30770846093271503</v>
      </c>
      <c r="AD38" s="36" t="str">
        <f t="shared" si="120"/>
        <v>-</v>
      </c>
      <c r="AE38" s="267">
        <f>IFERROR('Turistas lugar residencia isla '!AE38/'Turistas lugar residencia isla '!$G38,"-")</f>
        <v>0.31326223917692619</v>
      </c>
      <c r="AF38" s="36" t="str">
        <f t="shared" si="121"/>
        <v>-</v>
      </c>
      <c r="AG38" s="267">
        <f>IFERROR('Turistas lugar residencia isla '!AG38/'Turistas lugar residencia isla '!$I38,"-")</f>
        <v>0.20739465250872913</v>
      </c>
      <c r="AH38" s="36" t="str">
        <f t="shared" si="122"/>
        <v>-</v>
      </c>
      <c r="AI38" s="267">
        <f>IFERROR('Turistas lugar residencia isla '!AI38/'Turistas lugar residencia isla '!$K38,"-")</f>
        <v>0.36452630727326663</v>
      </c>
      <c r="AJ38" s="36" t="str">
        <f t="shared" si="123"/>
        <v>-</v>
      </c>
      <c r="AK38" s="267">
        <f>IFERROR('Turistas lugar residencia isla '!AK38/'Turistas lugar residencia isla '!$M38,"-")</f>
        <v>0.35835808803672697</v>
      </c>
      <c r="AL38" s="36" t="str">
        <f t="shared" si="124"/>
        <v>-</v>
      </c>
      <c r="AM38" s="266">
        <f>IFERROR('Turistas lugar residencia isla '!AM38/'Turistas lugar residencia isla '!$C38,"-")</f>
        <v>0.20598021509575179</v>
      </c>
      <c r="AN38" s="36" t="str">
        <f t="shared" si="125"/>
        <v>-</v>
      </c>
      <c r="AO38" s="267">
        <f>IFERROR('Turistas lugar residencia isla '!AO38/'Turistas lugar residencia isla '!$E38,"-")</f>
        <v>0.17325225304051098</v>
      </c>
      <c r="AP38" s="36" t="str">
        <f t="shared" si="126"/>
        <v>-</v>
      </c>
      <c r="AQ38" s="267">
        <f>IFERROR('Turistas lugar residencia isla '!AQ38/'Turistas lugar residencia isla '!$G38,"-")</f>
        <v>0.29280099416218713</v>
      </c>
      <c r="AR38" s="36" t="str">
        <f t="shared" si="127"/>
        <v>-</v>
      </c>
      <c r="AS38" s="267">
        <f>IFERROR('Turistas lugar residencia isla '!AS38/'Turistas lugar residencia isla '!$I38,"-")</f>
        <v>0.39269144305734921</v>
      </c>
      <c r="AT38" s="36" t="str">
        <f t="shared" si="128"/>
        <v>-</v>
      </c>
      <c r="AU38" s="267">
        <f>IFERROR('Turistas lugar residencia isla '!AU38/'Turistas lugar residencia isla '!$K38,"-")</f>
        <v>0.21898007065613118</v>
      </c>
      <c r="AV38" s="36" t="str">
        <f t="shared" si="129"/>
        <v>-</v>
      </c>
      <c r="AW38" s="267">
        <f>IFERROR('Turistas lugar residencia isla '!AW38/'Turistas lugar residencia isla '!$M38,"-")</f>
        <v>0.4654334323521469</v>
      </c>
      <c r="AX38" s="36" t="str">
        <f t="shared" si="130"/>
        <v>-</v>
      </c>
      <c r="AY38" s="266">
        <f>IFERROR('Turistas lugar residencia isla '!AY38/'Turistas lugar residencia isla '!$C38,"-")</f>
        <v>4.4426546915930426E-2</v>
      </c>
      <c r="AZ38" s="36" t="str">
        <f t="shared" si="131"/>
        <v>-</v>
      </c>
      <c r="BA38" s="267">
        <f>IFERROR('Turistas lugar residencia isla '!BA38/'Turistas lugar residencia isla '!$E38,"-")</f>
        <v>6.1370198617551844E-2</v>
      </c>
      <c r="BB38" s="36" t="str">
        <f t="shared" si="132"/>
        <v>-</v>
      </c>
      <c r="BC38" s="267">
        <f>IFERROR('Turistas lugar residencia isla '!BC38/'Turistas lugar residencia isla '!$G38,"-")</f>
        <v>3.205017051037512E-2</v>
      </c>
      <c r="BD38" s="36" t="str">
        <f t="shared" si="133"/>
        <v>-</v>
      </c>
      <c r="BE38" s="267">
        <f>IFERROR('Turistas lugar residencia isla '!BE38/'Turistas lugar residencia isla '!$I38,"-")</f>
        <v>1.5425455589037164E-2</v>
      </c>
      <c r="BF38" s="36" t="str">
        <f t="shared" si="134"/>
        <v>-</v>
      </c>
      <c r="BG38" s="267">
        <f>IFERROR('Turistas lugar residencia isla '!BG38/'Turistas lugar residencia isla '!$K38,"-")</f>
        <v>2.4028478196380897E-2</v>
      </c>
      <c r="BH38" s="36" t="str">
        <f t="shared" si="135"/>
        <v>-</v>
      </c>
      <c r="BI38" s="267">
        <f>IFERROR('Turistas lugar residencia isla '!BI38/'Turistas lugar residencia isla '!$M38,"-")</f>
        <v>1.6473129894679989E-2</v>
      </c>
      <c r="BJ38" s="36" t="str">
        <f t="shared" si="136"/>
        <v>-</v>
      </c>
      <c r="BK38" s="266">
        <f>IFERROR('Turistas lugar residencia isla '!BK38/'Turistas lugar residencia isla '!$C38,"-")</f>
        <v>0.12828867086445062</v>
      </c>
      <c r="BL38" s="36" t="str">
        <f t="shared" si="137"/>
        <v>-</v>
      </c>
      <c r="BM38" s="267">
        <f>IFERROR('Turistas lugar residencia isla '!BM38/'Turistas lugar residencia isla '!$E38,"-")</f>
        <v>0.13717735584915566</v>
      </c>
      <c r="BN38" s="36" t="str">
        <f t="shared" si="138"/>
        <v>-</v>
      </c>
      <c r="BO38" s="267">
        <f>IFERROR('Turistas lugar residencia isla '!BO38/'Turistas lugar residencia isla '!$G38,"-")</f>
        <v>7.0891855962083111E-2</v>
      </c>
      <c r="BP38" s="36" t="str">
        <f t="shared" si="139"/>
        <v>-</v>
      </c>
      <c r="BQ38" s="267">
        <f>IFERROR('Turistas lugar residencia isla '!BQ38/'Turistas lugar residencia isla '!$I38,"-")</f>
        <v>0.10046874252642655</v>
      </c>
      <c r="BR38" s="36" t="str">
        <f t="shared" si="140"/>
        <v>-</v>
      </c>
      <c r="BS38" s="267">
        <f>IFERROR('Turistas lugar residencia isla '!BS38/'Turistas lugar residencia isla '!$K38,"-")</f>
        <v>0.2105660580890483</v>
      </c>
      <c r="BT38" s="36" t="str">
        <f t="shared" si="141"/>
        <v>-</v>
      </c>
      <c r="BU38" s="267">
        <f>IFERROR('Turistas lugar residencia isla '!BU38/'Turistas lugar residencia isla '!$M38,"-")</f>
        <v>2.7545233594382934E-2</v>
      </c>
      <c r="BV38" s="36" t="str">
        <f t="shared" si="142"/>
        <v>-</v>
      </c>
      <c r="BW38" s="266">
        <f>IFERROR('Turistas lugar residencia isla '!BW38/'Turistas lugar residencia isla '!$C38,"-")</f>
        <v>1.3846178877662258E-2</v>
      </c>
      <c r="BX38" s="36" t="str">
        <f t="shared" si="143"/>
        <v>-</v>
      </c>
      <c r="BY38" s="267">
        <f>IFERROR('Turistas lugar residencia isla '!BY38/'Turistas lugar residencia isla '!$E38,"-")</f>
        <v>1.6510630851343074E-2</v>
      </c>
      <c r="BZ38" s="36" t="str">
        <f t="shared" si="144"/>
        <v>-</v>
      </c>
      <c r="CA38" s="267">
        <f>IFERROR('Turistas lugar residencia isla '!CA38/'Turistas lugar residencia isla '!$G38,"-")</f>
        <v>1.5432633951794695E-2</v>
      </c>
      <c r="CB38" s="36" t="str">
        <f t="shared" si="145"/>
        <v>-</v>
      </c>
      <c r="CC38" s="267">
        <f>IFERROR('Turistas lugar residencia isla '!CC38/'Turistas lugar residencia isla '!$I38,"-")</f>
        <v>5.333142009853159E-3</v>
      </c>
      <c r="CD38" s="36" t="str">
        <f t="shared" si="146"/>
        <v>-</v>
      </c>
      <c r="CE38" s="267">
        <f>IFERROR('Turistas lugar residencia isla '!CE38/'Turistas lugar residencia isla '!$K38,"-")</f>
        <v>2.3920606240392654E-2</v>
      </c>
      <c r="CF38" s="36" t="str">
        <f t="shared" si="147"/>
        <v>-</v>
      </c>
      <c r="CG38" s="267">
        <f>IFERROR('Turistas lugar residencia isla '!CG38/'Turistas lugar residencia isla '!$M38,"-")</f>
        <v>1.2017283283823926E-2</v>
      </c>
      <c r="CH38" s="36" t="str">
        <f t="shared" si="148"/>
        <v>-</v>
      </c>
      <c r="CI38" s="266">
        <f>IFERROR('Turistas lugar residencia isla '!CI38/'Turistas lugar residencia isla '!$C38,"-")</f>
        <v>2.2888498397357675E-2</v>
      </c>
      <c r="CJ38" s="36" t="str">
        <f t="shared" si="149"/>
        <v>-</v>
      </c>
      <c r="CK38" s="267">
        <f>IFERROR('Turistas lugar residencia isla '!CK38/'Turistas lugar residencia isla '!$E38,"-")</f>
        <v>1.9179280776970863E-2</v>
      </c>
      <c r="CL38" s="36" t="str">
        <f t="shared" si="150"/>
        <v>-</v>
      </c>
      <c r="CM38" s="267">
        <f>IFERROR('Turistas lugar residencia isla '!CM38/'Turistas lugar residencia isla '!$G38,"-")</f>
        <v>3.7772383099242815E-2</v>
      </c>
      <c r="CN38" s="36" t="str">
        <f t="shared" si="151"/>
        <v>-</v>
      </c>
      <c r="CO38" s="267">
        <f>IFERROR('Turistas lugar residencia isla '!CO38/'Turistas lugar residencia isla '!$I38,"-")</f>
        <v>1.1527239680489788E-2</v>
      </c>
      <c r="CP38" s="36" t="str">
        <f t="shared" si="152"/>
        <v>-</v>
      </c>
      <c r="CQ38" s="267">
        <f>IFERROR('Turistas lugar residencia isla '!CQ38/'Turistas lugar residencia isla '!$K38,"-")</f>
        <v>9.0882122920093854E-3</v>
      </c>
      <c r="CR38" s="36" t="str">
        <f t="shared" si="153"/>
        <v>-</v>
      </c>
      <c r="CS38" s="267">
        <f>IFERROR('Turistas lugar residencia isla '!CS38/'Turistas lugar residencia isla '!$M38,"-")</f>
        <v>9.4517958412098299E-3</v>
      </c>
      <c r="CT38" s="36" t="str">
        <f t="shared" si="154"/>
        <v>-</v>
      </c>
      <c r="CU38" s="266">
        <f>IFERROR('Turistas lugar residencia isla '!CU38/'Turistas lugar residencia isla '!$C38,"-")</f>
        <v>3.9944029547192526E-3</v>
      </c>
      <c r="CV38" s="36" t="str">
        <f t="shared" si="155"/>
        <v>-</v>
      </c>
      <c r="CW38" s="267">
        <f>IFERROR('Turistas lugar residencia isla '!CW38/'Turistas lugar residencia isla '!$E38,"-")</f>
        <v>4.4010849593140253E-3</v>
      </c>
      <c r="CX38" s="36" t="str">
        <f t="shared" si="156"/>
        <v>-</v>
      </c>
      <c r="CY38" s="267">
        <f>IFERROR('Turistas lugar residencia isla '!CY38/'Turistas lugar residencia isla '!$G38,"-")</f>
        <v>1.8351540373388821E-3</v>
      </c>
      <c r="CZ38" s="36" t="str">
        <f t="shared" si="157"/>
        <v>-</v>
      </c>
      <c r="DA38" s="267">
        <f>IFERROR('Turistas lugar residencia isla '!DA38/'Turistas lugar residencia isla '!$I38,"-")</f>
        <v>0</v>
      </c>
      <c r="DB38" s="36" t="str">
        <f t="shared" si="158"/>
        <v>-</v>
      </c>
      <c r="DC38" s="267">
        <f>IFERROR('Turistas lugar residencia isla '!DC38/'Turistas lugar residencia isla '!$K38,"-")</f>
        <v>1.0166931851891804E-2</v>
      </c>
      <c r="DD38" s="36" t="str">
        <f t="shared" si="159"/>
        <v>-</v>
      </c>
      <c r="DE38" s="267">
        <f>IFERROR('Turistas lugar residencia isla '!DE38/'Turistas lugar residencia isla '!$M38,"-")</f>
        <v>1.2152308938698352E-3</v>
      </c>
      <c r="DF38" s="36" t="str">
        <f t="shared" si="160"/>
        <v>-</v>
      </c>
      <c r="DG38" s="266">
        <f>IFERROR('Turistas lugar residencia isla '!DG38/'Turistas lugar residencia isla '!$C38,"-")</f>
        <v>1.780397325133011E-2</v>
      </c>
      <c r="DH38" s="36" t="str">
        <f t="shared" si="161"/>
        <v>-</v>
      </c>
      <c r="DI38" s="267">
        <f>IFERROR('Turistas lugar residencia isla '!DI38/'Turistas lugar residencia isla '!$E38,"-")</f>
        <v>5.4947939452270542E-3</v>
      </c>
      <c r="DJ38" s="36" t="str">
        <f t="shared" si="162"/>
        <v>-</v>
      </c>
      <c r="DK38" s="267">
        <f>IFERROR('Turistas lugar residencia isla '!DK38/'Turistas lugar residencia isla '!$G38,"-")</f>
        <v>3.8220334084734985E-2</v>
      </c>
      <c r="DL38" s="36" t="str">
        <f t="shared" si="163"/>
        <v>-</v>
      </c>
      <c r="DM38" s="267">
        <f>IFERROR('Turistas lugar residencia isla '!DM38/'Turistas lugar residencia isla '!$I38,"-")</f>
        <v>1.7912660831300522E-2</v>
      </c>
      <c r="DN38" s="36" t="str">
        <f t="shared" si="164"/>
        <v>-</v>
      </c>
      <c r="DO38" s="267">
        <f>IFERROR('Turistas lugar residencia isla '!DO38/'Turistas lugar residencia isla '!$K38,"-")</f>
        <v>1.0814163587821257E-2</v>
      </c>
      <c r="DP38" s="36" t="str">
        <f t="shared" si="165"/>
        <v>-</v>
      </c>
      <c r="DQ38" s="267">
        <f>IFERROR('Turistas lugar residencia isla '!DQ38/'Turistas lugar residencia isla '!$M38,"-")</f>
        <v>8.7766675668376985E-3</v>
      </c>
      <c r="DR38" s="36" t="str">
        <f t="shared" si="166"/>
        <v>-</v>
      </c>
      <c r="DS38" s="266">
        <f>IFERROR('Turistas lugar residencia isla '!DS38/'Turistas lugar residencia isla '!$C38,"-")</f>
        <v>0.14876507053253282</v>
      </c>
      <c r="DT38" s="36" t="str">
        <f t="shared" si="167"/>
        <v>-</v>
      </c>
      <c r="DU38" s="267">
        <f>IFERROR('Turistas lugar residencia isla '!DU38/'Turistas lugar residencia isla '!$E38,"-")</f>
        <v>0.21008837168606176</v>
      </c>
      <c r="DV38" s="36" t="str">
        <f t="shared" si="168"/>
        <v>-</v>
      </c>
      <c r="DW38" s="267">
        <f>IFERROR('Turistas lugar residencia isla '!DW38/'Turistas lugar residencia isla '!$G38,"-")</f>
        <v>0.16176810588983295</v>
      </c>
      <c r="DX38" s="36" t="str">
        <f t="shared" si="169"/>
        <v>-</v>
      </c>
      <c r="DY38" s="267">
        <f>IFERROR('Turistas lugar residencia isla '!DY38/'Turistas lugar residencia isla '!$I38,"-")</f>
        <v>0.15561773568661214</v>
      </c>
      <c r="DZ38" s="36" t="str">
        <f t="shared" si="170"/>
        <v>-</v>
      </c>
      <c r="EA38" s="267">
        <f>IFERROR('Turistas lugar residencia isla '!EA38/'Turistas lugar residencia isla '!$K38,"-")</f>
        <v>7.9636471508319623E-2</v>
      </c>
      <c r="EB38" s="36" t="str">
        <f t="shared" si="171"/>
        <v>-</v>
      </c>
      <c r="EC38" s="267">
        <f>IFERROR('Turistas lugar residencia isla '!EC38/'Turistas lugar residencia isla '!$M38,"-")</f>
        <v>8.358088036726978E-2</v>
      </c>
      <c r="ED38" s="36" t="str">
        <f t="shared" si="172"/>
        <v>-</v>
      </c>
    </row>
    <row r="39" spans="1:134" s="17" customFormat="1" outlineLevel="1" x14ac:dyDescent="0.25">
      <c r="A39" s="242"/>
      <c r="B39" s="34" t="s">
        <v>71</v>
      </c>
      <c r="C39" s="266">
        <f>IFERROR('Turistas lugar residencia isla '!C39/'Turistas lugar residencia isla '!$C39,"-")</f>
        <v>1</v>
      </c>
      <c r="D39" s="36">
        <f t="shared" si="107"/>
        <v>0</v>
      </c>
      <c r="E39" s="267">
        <f>IFERROR('Turistas lugar residencia isla '!E39/'Turistas lugar residencia isla '!$E39,"-")</f>
        <v>1</v>
      </c>
      <c r="F39" s="36">
        <f t="shared" si="108"/>
        <v>0</v>
      </c>
      <c r="G39" s="267">
        <f>IFERROR('Turistas lugar residencia isla '!G39/'Turistas lugar residencia isla '!$G39,"-")</f>
        <v>1</v>
      </c>
      <c r="H39" s="36">
        <f t="shared" si="109"/>
        <v>0</v>
      </c>
      <c r="I39" s="267">
        <f>IFERROR('Turistas lugar residencia isla '!I39/'Turistas lugar residencia isla '!$I39,"-")</f>
        <v>1</v>
      </c>
      <c r="J39" s="36">
        <f t="shared" si="110"/>
        <v>0</v>
      </c>
      <c r="K39" s="267">
        <f>IFERROR('Turistas lugar residencia isla '!K39/'Turistas lugar residencia isla '!$K39,"-")</f>
        <v>1</v>
      </c>
      <c r="L39" s="36">
        <f t="shared" si="111"/>
        <v>0</v>
      </c>
      <c r="M39" s="267">
        <f>IFERROR('Turistas lugar residencia isla '!M39/'Turistas lugar residencia isla '!$M39,"-")</f>
        <v>1</v>
      </c>
      <c r="N39" s="36">
        <f t="shared" si="112"/>
        <v>0</v>
      </c>
      <c r="O39" s="266">
        <f>IFERROR('Turistas lugar residencia isla '!O39/'Turistas lugar residencia isla '!$C39,"-")</f>
        <v>0.64911146436367084</v>
      </c>
      <c r="P39" s="36">
        <f t="shared" si="113"/>
        <v>0.5497363942185729</v>
      </c>
      <c r="Q39" s="267">
        <f>IFERROR('Turistas lugar residencia isla '!Q39/'Turistas lugar residencia isla '!$E39,"-")</f>
        <v>0.64225390613759958</v>
      </c>
      <c r="R39" s="36">
        <f t="shared" si="114"/>
        <v>0.27870767279636022</v>
      </c>
      <c r="S39" s="267">
        <f>IFERROR('Turistas lugar residencia isla '!S39/'Turistas lugar residencia isla '!$G39,"-")</f>
        <v>0.65991743252494661</v>
      </c>
      <c r="T39" s="36">
        <f t="shared" si="115"/>
        <v>0.92827151246454509</v>
      </c>
      <c r="U39" s="267">
        <f>IFERROR('Turistas lugar residencia isla '!U39/'Turistas lugar residencia isla '!$I39,"-")</f>
        <v>0.8017541643356012</v>
      </c>
      <c r="V39" s="36">
        <f t="shared" si="116"/>
        <v>1.6337193247798512</v>
      </c>
      <c r="W39" s="267">
        <f>IFERROR('Turistas lugar residencia isla '!W39/'Turistas lugar residencia isla '!$K39,"-")</f>
        <v>0.54498558640570471</v>
      </c>
      <c r="X39" s="36">
        <f t="shared" si="117"/>
        <v>4.2351073028386699E-2</v>
      </c>
      <c r="Y39" s="267">
        <f>IFERROR('Turistas lugar residencia isla '!Y39/'Turistas lugar residencia isla '!$M39,"-")</f>
        <v>0.41861341371514693</v>
      </c>
      <c r="Z39" s="36">
        <f t="shared" si="118"/>
        <v>-0.16277317256970614</v>
      </c>
      <c r="AA39" s="266">
        <f>IFERROR('Turistas lugar residencia isla '!AA39/'Turistas lugar residencia isla '!$C39,"-")</f>
        <v>0.3508885356363291</v>
      </c>
      <c r="AB39" s="36">
        <f t="shared" si="119"/>
        <v>-0.39621398879410541</v>
      </c>
      <c r="AC39" s="267">
        <f>IFERROR('Turistas lugar residencia isla '!AC39/'Turistas lugar residencia isla '!$E39,"-")</f>
        <v>0.35774609386240036</v>
      </c>
      <c r="AD39" s="36">
        <f t="shared" si="120"/>
        <v>-0.28124759550673717</v>
      </c>
      <c r="AE39" s="267">
        <f>IFERROR('Turistas lugar residencia isla '!AE39/'Turistas lugar residencia isla '!$G39,"-")</f>
        <v>0.34008256747505344</v>
      </c>
      <c r="AF39" s="36">
        <f t="shared" si="121"/>
        <v>-0.48297440192790952</v>
      </c>
      <c r="AG39" s="267">
        <f>IFERROR('Turistas lugar residencia isla '!AG39/'Turistas lugar residencia isla '!$I39,"-")</f>
        <v>0.19824583566439877</v>
      </c>
      <c r="AH39" s="36">
        <f t="shared" si="122"/>
        <v>-0.71499245743306439</v>
      </c>
      <c r="AI39" s="267">
        <f>IFERROR('Turistas lugar residencia isla '!AI39/'Turistas lugar residencia isla '!$K39,"-")</f>
        <v>0.45501441359429523</v>
      </c>
      <c r="AJ39" s="36">
        <f t="shared" si="123"/>
        <v>-4.6405962999189754E-2</v>
      </c>
      <c r="AK39" s="267">
        <f>IFERROR('Turistas lugar residencia isla '!AK39/'Turistas lugar residencia isla '!$M39,"-")</f>
        <v>0.58129238884702339</v>
      </c>
      <c r="AL39" s="36">
        <f t="shared" si="124"/>
        <v>0.16258477769404678</v>
      </c>
      <c r="AM39" s="266">
        <f>IFERROR('Turistas lugar residencia isla '!AM39/'Turistas lugar residencia isla '!$C39,"-")</f>
        <v>0.19967732751257475</v>
      </c>
      <c r="AN39" s="36">
        <f t="shared" si="125"/>
        <v>1.3635489977672663</v>
      </c>
      <c r="AO39" s="267">
        <f>IFERROR('Turistas lugar residencia isla '!AO39/'Turistas lugar residencia isla '!$E39,"-")</f>
        <v>0.14517451730785833</v>
      </c>
      <c r="AP39" s="36">
        <f t="shared" si="126"/>
        <v>0.3508771642997468</v>
      </c>
      <c r="AQ39" s="267">
        <f>IFERROR('Turistas lugar residencia isla '!AQ39/'Turistas lugar residencia isla '!$G39,"-")</f>
        <v>0.23145862290728794</v>
      </c>
      <c r="AR39" s="36">
        <f t="shared" si="127"/>
        <v>2.488217599343951</v>
      </c>
      <c r="AS39" s="267">
        <f>IFERROR('Turistas lugar residencia isla '!AS39/'Turistas lugar residencia isla '!$I39,"-")</f>
        <v>0.41036978217321468</v>
      </c>
      <c r="AT39" s="36">
        <f t="shared" si="128"/>
        <v>9.9015624742536605</v>
      </c>
      <c r="AU39" s="267">
        <f>IFERROR('Turistas lugar residencia isla '!AU39/'Turistas lugar residencia isla '!$K39,"-")</f>
        <v>0.14620315581854043</v>
      </c>
      <c r="AV39" s="36">
        <f t="shared" si="129"/>
        <v>1.1334830886112939</v>
      </c>
      <c r="AW39" s="267">
        <f>IFERROR('Turistas lugar residencia isla '!AW39/'Turistas lugar residencia isla '!$M39,"-")</f>
        <v>0.21260361718161266</v>
      </c>
      <c r="AX39" s="36" t="str">
        <f t="shared" si="130"/>
        <v>-</v>
      </c>
      <c r="AY39" s="266">
        <f>IFERROR('Turistas lugar residencia isla '!AY39/'Turistas lugar residencia isla '!$C39,"-")</f>
        <v>5.1912309006358549E-2</v>
      </c>
      <c r="AZ39" s="36">
        <f t="shared" si="131"/>
        <v>1.9066584968124576</v>
      </c>
      <c r="BA39" s="267">
        <f>IFERROR('Turistas lugar residencia isla '!BA39/'Turistas lugar residencia isla '!$E39,"-")</f>
        <v>7.2777889678588906E-2</v>
      </c>
      <c r="BB39" s="36">
        <f t="shared" si="132"/>
        <v>0.87068548716444649</v>
      </c>
      <c r="BC39" s="267">
        <f>IFERROR('Turistas lugar residencia isla '!BC39/'Turistas lugar residencia isla '!$G39,"-")</f>
        <v>4.8140157251623343E-2</v>
      </c>
      <c r="BD39" s="36">
        <f t="shared" si="133"/>
        <v>33.259745244071944</v>
      </c>
      <c r="BE39" s="267">
        <f>IFERROR('Turistas lugar residencia isla '!BE39/'Turistas lugar residencia isla '!$I39,"-")</f>
        <v>1.7216798108678783E-2</v>
      </c>
      <c r="BF39" s="36" t="str">
        <f t="shared" si="134"/>
        <v>-</v>
      </c>
      <c r="BG39" s="267">
        <f>IFERROR('Turistas lugar residencia isla '!BG39/'Turistas lugar residencia isla '!$K39,"-")</f>
        <v>2.7670307995751781E-2</v>
      </c>
      <c r="BH39" s="36" t="str">
        <f t="shared" si="135"/>
        <v>-</v>
      </c>
      <c r="BI39" s="267">
        <f>IFERROR('Turistas lugar residencia isla '!BI39/'Turistas lugar residencia isla '!$M39,"-")</f>
        <v>1.9310474755086661E-2</v>
      </c>
      <c r="BJ39" s="36" t="str">
        <f t="shared" si="136"/>
        <v>-</v>
      </c>
      <c r="BK39" s="266">
        <f>IFERROR('Turistas lugar residencia isla '!BK39/'Turistas lugar residencia isla '!$C39,"-")</f>
        <v>7.5958527094998576E-2</v>
      </c>
      <c r="BL39" s="36">
        <f t="shared" si="137"/>
        <v>3.6170466874770755</v>
      </c>
      <c r="BM39" s="267">
        <f>IFERROR('Turistas lugar residencia isla '!BM39/'Turistas lugar residencia isla '!$E39,"-")</f>
        <v>8.1295139987914711E-2</v>
      </c>
      <c r="BN39" s="36">
        <f t="shared" si="138"/>
        <v>3.1980517334299741</v>
      </c>
      <c r="BO39" s="267">
        <f>IFERROR('Turistas lugar residencia isla '!BO39/'Turistas lugar residencia isla '!$G39,"-")</f>
        <v>3.8057797232537396E-2</v>
      </c>
      <c r="BP39" s="36">
        <f t="shared" si="139"/>
        <v>2.0470023909300252</v>
      </c>
      <c r="BQ39" s="267">
        <f>IFERROR('Turistas lugar residencia isla '!BQ39/'Turistas lugar residencia isla '!$I39,"-")</f>
        <v>8.3485228564725414E-2</v>
      </c>
      <c r="BR39" s="36">
        <f t="shared" si="140"/>
        <v>1.5504737326523612</v>
      </c>
      <c r="BS39" s="267">
        <f>IFERROR('Turistas lugar residencia isla '!BS39/'Turistas lugar residencia isla '!$K39,"-")</f>
        <v>0.12702928235472613</v>
      </c>
      <c r="BT39" s="36">
        <f t="shared" si="141"/>
        <v>1.0428382550106976</v>
      </c>
      <c r="BU39" s="267">
        <f>IFERROR('Turistas lugar residencia isla '!BU39/'Turistas lugar residencia isla '!$M39,"-")</f>
        <v>3.6925395629238883E-2</v>
      </c>
      <c r="BV39" s="36" t="str">
        <f t="shared" si="142"/>
        <v>-</v>
      </c>
      <c r="BW39" s="266">
        <f>IFERROR('Turistas lugar residencia isla '!BW39/'Turistas lugar residencia isla '!$C39,"-")</f>
        <v>3.9773536110847489E-2</v>
      </c>
      <c r="BX39" s="36">
        <f t="shared" si="143"/>
        <v>-0.59857584421856691</v>
      </c>
      <c r="BY39" s="267">
        <f>IFERROR('Turistas lugar residencia isla '!BY39/'Turistas lugar residencia isla '!$E39,"-")</f>
        <v>5.4930509596293843E-2</v>
      </c>
      <c r="BZ39" s="36">
        <f t="shared" si="144"/>
        <v>-0.63473122853137309</v>
      </c>
      <c r="CA39" s="267">
        <f>IFERROR('Turistas lugar residencia isla '!CA39/'Turistas lugar residencia isla '!$G39,"-")</f>
        <v>2.3535879509574094E-2</v>
      </c>
      <c r="CB39" s="36">
        <f t="shared" si="145"/>
        <v>-2.1121374942713933E-2</v>
      </c>
      <c r="CC39" s="267">
        <f>IFERROR('Turistas lugar residencia isla '!CC39/'Turistas lugar residencia isla '!$I39,"-")</f>
        <v>2.1367598491274297E-2</v>
      </c>
      <c r="CD39" s="36">
        <f t="shared" si="146"/>
        <v>-0.77095433897949839</v>
      </c>
      <c r="CE39" s="267">
        <f>IFERROR('Turistas lugar residencia isla '!CE39/'Turistas lugar residencia isla '!$K39,"-")</f>
        <v>4.652177211348809E-2</v>
      </c>
      <c r="CF39" s="36">
        <f t="shared" si="147"/>
        <v>-0.82290262596411301</v>
      </c>
      <c r="CG39" s="267">
        <f>IFERROR('Turistas lugar residencia isla '!CG39/'Turistas lugar residencia isla '!$M39,"-")</f>
        <v>8.0067822155237382E-3</v>
      </c>
      <c r="CH39" s="36" t="str">
        <f t="shared" si="148"/>
        <v>-</v>
      </c>
      <c r="CI39" s="266">
        <f>IFERROR('Turistas lugar residencia isla '!CI39/'Turistas lugar residencia isla '!$C39,"-")</f>
        <v>6.0942986618582141E-2</v>
      </c>
      <c r="CJ39" s="36">
        <f t="shared" si="149"/>
        <v>1.5698895669723356</v>
      </c>
      <c r="CK39" s="267">
        <f>IFERROR('Turistas lugar residencia isla '!CK39/'Turistas lugar residencia isla '!$E39,"-")</f>
        <v>5.1348085057405117E-2</v>
      </c>
      <c r="CL39" s="36">
        <f t="shared" si="150"/>
        <v>0.26865182564244017</v>
      </c>
      <c r="CM39" s="267">
        <f>IFERROR('Turistas lugar residencia isla '!CM39/'Turistas lugar residencia isla '!$G39,"-")</f>
        <v>9.5367508246374702E-2</v>
      </c>
      <c r="CN39" s="36">
        <f t="shared" si="151"/>
        <v>5.941237389977613</v>
      </c>
      <c r="CO39" s="267">
        <f>IFERROR('Turistas lugar residencia isla '!CO39/'Turistas lugar residencia isla '!$I39,"-")</f>
        <v>3.5552507624839837E-2</v>
      </c>
      <c r="CP39" s="36" t="str">
        <f t="shared" si="152"/>
        <v>-</v>
      </c>
      <c r="CQ39" s="267">
        <f>IFERROR('Turistas lugar residencia isla '!CQ39/'Turistas lugar residencia isla '!$K39,"-")</f>
        <v>3.8708086785009865E-2</v>
      </c>
      <c r="CR39" s="36" t="str">
        <f t="shared" si="153"/>
        <v>-</v>
      </c>
      <c r="CS39" s="267">
        <f>IFERROR('Turistas lugar residencia isla '!CS39/'Turistas lugar residencia isla '!$M39,"-")</f>
        <v>2.7599849284099472E-2</v>
      </c>
      <c r="CT39" s="36" t="str">
        <f t="shared" si="154"/>
        <v>-</v>
      </c>
      <c r="CU39" s="266">
        <f>IFERROR('Turistas lugar residencia isla '!CU39/'Turistas lugar residencia isla '!$C39,"-")</f>
        <v>6.0916294960614977E-3</v>
      </c>
      <c r="CV39" s="36">
        <f t="shared" si="155"/>
        <v>1.4820350862393195E-2</v>
      </c>
      <c r="CW39" s="267">
        <f>IFERROR('Turistas lugar residencia isla '!CW39/'Turistas lugar residencia isla '!$E39,"-")</f>
        <v>7.3878514085114954E-3</v>
      </c>
      <c r="CX39" s="36">
        <f t="shared" si="156"/>
        <v>-0.28225145299003573</v>
      </c>
      <c r="CY39" s="267">
        <f>IFERROR('Turistas lugar residencia isla '!CY39/'Turistas lugar residencia isla '!$G39,"-")</f>
        <v>2.2301516503122213E-3</v>
      </c>
      <c r="CZ39" s="36" t="str">
        <f t="shared" si="157"/>
        <v>-</v>
      </c>
      <c r="DA39" s="267">
        <f>IFERROR('Turistas lugar residencia isla '!DA39/'Turistas lugar residencia isla '!$I39,"-")</f>
        <v>2.2378228149645377E-3</v>
      </c>
      <c r="DB39" s="36" t="str">
        <f t="shared" si="158"/>
        <v>-</v>
      </c>
      <c r="DC39" s="267">
        <f>IFERROR('Turistas lugar residencia isla '!DC39/'Turistas lugar residencia isla '!$K39,"-")</f>
        <v>1.3048095888332575E-2</v>
      </c>
      <c r="DD39" s="36">
        <f t="shared" si="159"/>
        <v>-0.53264092909063321</v>
      </c>
      <c r="DE39" s="267">
        <f>IFERROR('Turistas lugar residencia isla '!DE39/'Turistas lugar residencia isla '!$M39,"-")</f>
        <v>0</v>
      </c>
      <c r="DF39" s="36" t="str">
        <f t="shared" si="160"/>
        <v>-</v>
      </c>
      <c r="DG39" s="266">
        <f>IFERROR('Turistas lugar residencia isla '!DG39/'Turistas lugar residencia isla '!$C39,"-")</f>
        <v>2.6819184777450888E-2</v>
      </c>
      <c r="DH39" s="36">
        <f t="shared" si="161"/>
        <v>4.3220305792194456</v>
      </c>
      <c r="DI39" s="267">
        <f>IFERROR('Turistas lugar residencia isla '!DI39/'Turistas lugar residencia isla '!$E39,"-")</f>
        <v>4.3377550139556296E-3</v>
      </c>
      <c r="DJ39" s="36">
        <f t="shared" si="162"/>
        <v>-0.36246123743605974</v>
      </c>
      <c r="DK39" s="267">
        <f>IFERROR('Turistas lugar residencia isla '!DK39/'Turistas lugar residencia isla '!$G39,"-")</f>
        <v>5.155280791651972E-2</v>
      </c>
      <c r="DL39" s="36">
        <f t="shared" si="163"/>
        <v>6.1781681457675832</v>
      </c>
      <c r="DM39" s="267">
        <f>IFERROR('Turistas lugar residencia isla '!DM39/'Turistas lugar residencia isla '!$I39,"-")</f>
        <v>3.3152262186208516E-2</v>
      </c>
      <c r="DN39" s="36">
        <f t="shared" si="164"/>
        <v>2.376005365962234</v>
      </c>
      <c r="DO39" s="267">
        <f>IFERROR('Turistas lugar residencia isla '!DO39/'Turistas lugar residencia isla '!$K39,"-")</f>
        <v>3.1425428614777727E-2</v>
      </c>
      <c r="DP39" s="36">
        <f t="shared" si="165"/>
        <v>7.2544125828149486</v>
      </c>
      <c r="DQ39" s="267">
        <f>IFERROR('Turistas lugar residencia isla '!DQ39/'Turistas lugar residencia isla '!$M39,"-")</f>
        <v>1.9781461944235116E-3</v>
      </c>
      <c r="DR39" s="36">
        <f t="shared" si="166"/>
        <v>-0.98615297663903545</v>
      </c>
      <c r="DS39" s="266">
        <f>IFERROR('Turistas lugar residencia isla '!DS39/'Turistas lugar residencia isla '!$C39,"-")</f>
        <v>0.12241980639650754</v>
      </c>
      <c r="DT39" s="36">
        <f t="shared" si="167"/>
        <v>-0.14407623444845974</v>
      </c>
      <c r="DU39" s="267">
        <f>IFERROR('Turistas lugar residencia isla '!DU39/'Turistas lugar residencia isla '!$E39,"-")</f>
        <v>0.1697119673121745</v>
      </c>
      <c r="DV39" s="36">
        <f t="shared" si="168"/>
        <v>0.55895672537401309</v>
      </c>
      <c r="DW39" s="267">
        <f>IFERROR('Turistas lugar residencia isla '!DW39/'Turistas lugar residencia isla '!$G39,"-")</f>
        <v>0.13042756674895753</v>
      </c>
      <c r="DX39" s="36">
        <f t="shared" si="169"/>
        <v>-0.35391448953822668</v>
      </c>
      <c r="DY39" s="267">
        <f>IFERROR('Turistas lugar residencia isla '!DY39/'Turistas lugar residencia isla '!$I39,"-")</f>
        <v>0.12827777878038657</v>
      </c>
      <c r="DZ39" s="36">
        <f t="shared" si="170"/>
        <v>0.78131188260945894</v>
      </c>
      <c r="EA39" s="267">
        <f>IFERROR('Turistas lugar residencia isla '!EA39/'Turistas lugar residencia isla '!$K39,"-")</f>
        <v>6.1011227431345773E-2</v>
      </c>
      <c r="EB39" s="36">
        <f t="shared" si="171"/>
        <v>-0.27156292097120505</v>
      </c>
      <c r="EC39" s="267">
        <f>IFERROR('Turistas lugar residencia isla '!EC39/'Turistas lugar residencia isla '!$M39,"-")</f>
        <v>9.8153730218538057E-2</v>
      </c>
      <c r="ED39" s="36">
        <f t="shared" si="172"/>
        <v>-0.72516955538809347</v>
      </c>
    </row>
    <row r="40" spans="1:134" s="17" customFormat="1" outlineLevel="1" x14ac:dyDescent="0.25">
      <c r="A40" s="242"/>
      <c r="B40" s="34" t="s">
        <v>73</v>
      </c>
      <c r="C40" s="266">
        <f>IFERROR('Turistas lugar residencia isla '!C40/'Turistas lugar residencia isla '!$C40,"-")</f>
        <v>1</v>
      </c>
      <c r="D40" s="36">
        <f t="shared" si="107"/>
        <v>0</v>
      </c>
      <c r="E40" s="267">
        <f>IFERROR('Turistas lugar residencia isla '!E40/'Turistas lugar residencia isla '!$E40,"-")</f>
        <v>1</v>
      </c>
      <c r="F40" s="36">
        <f t="shared" si="108"/>
        <v>0</v>
      </c>
      <c r="G40" s="267">
        <f>IFERROR('Turistas lugar residencia isla '!G40/'Turistas lugar residencia isla '!$G40,"-")</f>
        <v>1</v>
      </c>
      <c r="H40" s="36">
        <f t="shared" si="109"/>
        <v>0</v>
      </c>
      <c r="I40" s="267">
        <f>IFERROR('Turistas lugar residencia isla '!I40/'Turistas lugar residencia isla '!$I40,"-")</f>
        <v>1</v>
      </c>
      <c r="J40" s="36">
        <f t="shared" si="110"/>
        <v>0</v>
      </c>
      <c r="K40" s="267">
        <f>IFERROR('Turistas lugar residencia isla '!K40/'Turistas lugar residencia isla '!$K40,"-")</f>
        <v>1</v>
      </c>
      <c r="L40" s="36">
        <f t="shared" si="111"/>
        <v>0</v>
      </c>
      <c r="M40" s="267">
        <f>IFERROR('Turistas lugar residencia isla '!M40/'Turistas lugar residencia isla '!$M40,"-")</f>
        <v>1</v>
      </c>
      <c r="N40" s="36">
        <f t="shared" si="112"/>
        <v>0</v>
      </c>
      <c r="O40" s="266">
        <f>IFERROR('Turistas lugar residencia isla '!O40/'Turistas lugar residencia isla '!$C40,"-")</f>
        <v>0.70283318700760289</v>
      </c>
      <c r="P40" s="36">
        <f t="shared" si="113"/>
        <v>-2.9358993739810657E-2</v>
      </c>
      <c r="Q40" s="267">
        <f>IFERROR('Turistas lugar residencia isla '!Q40/'Turistas lugar residencia isla '!$E40,"-")</f>
        <v>0.68285979700081767</v>
      </c>
      <c r="R40" s="36">
        <f t="shared" si="114"/>
        <v>-5.8840383388089723E-2</v>
      </c>
      <c r="S40" s="267">
        <f>IFERROR('Turistas lugar residencia isla '!S40/'Turistas lugar residencia isla '!$G40,"-")</f>
        <v>0.71691017022660741</v>
      </c>
      <c r="T40" s="36">
        <f t="shared" si="115"/>
        <v>0.11053407384743807</v>
      </c>
      <c r="U40" s="267">
        <f>IFERROR('Turistas lugar residencia isla '!U40/'Turistas lugar residencia isla '!$I40,"-")</f>
        <v>0.80939923121239887</v>
      </c>
      <c r="V40" s="36">
        <f t="shared" si="116"/>
        <v>-2.0082868915635821E-2</v>
      </c>
      <c r="W40" s="267">
        <f>IFERROR('Turistas lugar residencia isla '!W40/'Turistas lugar residencia isla '!$K40,"-")</f>
        <v>0.624810465813322</v>
      </c>
      <c r="X40" s="36">
        <f t="shared" si="117"/>
        <v>-0.13758534282470414</v>
      </c>
      <c r="Y40" s="267">
        <f>IFERROR('Turistas lugar residencia isla '!Y40/'Turistas lugar residencia isla '!$M40,"-")</f>
        <v>0.40148279952550414</v>
      </c>
      <c r="Z40" s="36">
        <f t="shared" si="118"/>
        <v>-0.33234732376354381</v>
      </c>
      <c r="AA40" s="266">
        <f>IFERROR('Turistas lugar residencia isla '!AA40/'Turistas lugar residencia isla '!$C40,"-")</f>
        <v>0.29716681299239717</v>
      </c>
      <c r="AB40" s="36">
        <f t="shared" si="119"/>
        <v>7.7049561865204064E-2</v>
      </c>
      <c r="AC40" s="267">
        <f>IFERROR('Turistas lugar residencia isla '!AC40/'Turistas lugar residencia isla '!$E40,"-")</f>
        <v>0.31714020299918233</v>
      </c>
      <c r="AD40" s="36">
        <f t="shared" si="120"/>
        <v>0.15555462762745087</v>
      </c>
      <c r="AE40" s="267">
        <f>IFERROR('Turistas lugar residencia isla '!AE40/'Turistas lugar residencia isla '!$G40,"-")</f>
        <v>0.28308982977339259</v>
      </c>
      <c r="AF40" s="36">
        <f t="shared" si="121"/>
        <v>-0.20131653837298535</v>
      </c>
      <c r="AG40" s="267">
        <f>IFERROR('Turistas lugar residencia isla '!AG40/'Turistas lugar residencia isla '!$I40,"-")</f>
        <v>0.19060076878760118</v>
      </c>
      <c r="AH40" s="36">
        <f t="shared" si="122"/>
        <v>9.5445699615572588E-2</v>
      </c>
      <c r="AI40" s="267">
        <f>IFERROR('Turistas lugar residencia isla '!AI40/'Turistas lugar residencia isla '!$K40,"-")</f>
        <v>0.37518953418667794</v>
      </c>
      <c r="AJ40" s="36">
        <f t="shared" si="123"/>
        <v>0.3617981721897634</v>
      </c>
      <c r="AK40" s="267">
        <f>IFERROR('Turistas lugar residencia isla '!AK40/'Turistas lugar residencia isla '!$M40,"-")</f>
        <v>0.59851720047449586</v>
      </c>
      <c r="AL40" s="36">
        <f t="shared" si="124"/>
        <v>0.50214115920315971</v>
      </c>
      <c r="AM40" s="266">
        <f>IFERROR('Turistas lugar residencia isla '!AM40/'Turistas lugar residencia isla '!$C40,"-")</f>
        <v>0.19534568001633096</v>
      </c>
      <c r="AN40" s="36">
        <f t="shared" si="125"/>
        <v>-0.15271909149145546</v>
      </c>
      <c r="AO40" s="267">
        <f>IFERROR('Turistas lugar residencia isla '!AO40/'Turistas lugar residencia isla '!$E40,"-")</f>
        <v>0.11852035771007333</v>
      </c>
      <c r="AP40" s="36">
        <f t="shared" si="126"/>
        <v>-0.18607827505911756</v>
      </c>
      <c r="AQ40" s="267">
        <f>IFERROR('Turistas lugar residencia isla '!AQ40/'Turistas lugar residencia isla '!$G40,"-")</f>
        <v>0.22874878022335465</v>
      </c>
      <c r="AR40" s="36">
        <f t="shared" si="127"/>
        <v>-3.5330876886526141E-2</v>
      </c>
      <c r="AS40" s="267">
        <f>IFERROR('Turistas lugar residencia isla '!AS40/'Turistas lugar residencia isla '!$I40,"-")</f>
        <v>0.40389682757057449</v>
      </c>
      <c r="AT40" s="36">
        <f t="shared" si="128"/>
        <v>-0.18792464536259224</v>
      </c>
      <c r="AU40" s="267">
        <f>IFERROR('Turistas lugar residencia isla '!AU40/'Turistas lugar residencia isla '!$K40,"-")</f>
        <v>0.10728516520328643</v>
      </c>
      <c r="AV40" s="36">
        <f t="shared" si="129"/>
        <v>-0.27742542057376296</v>
      </c>
      <c r="AW40" s="267">
        <f>IFERROR('Turistas lugar residencia isla '!AW40/'Turistas lugar residencia isla '!$M40,"-")</f>
        <v>0.1771055753262159</v>
      </c>
      <c r="AX40" s="36">
        <f t="shared" si="130"/>
        <v>-0.57989996776182562</v>
      </c>
      <c r="AY40" s="266">
        <f>IFERROR('Turistas lugar residencia isla '!AY40/'Turistas lugar residencia isla '!$C40,"-")</f>
        <v>4.8782066495501521E-2</v>
      </c>
      <c r="AZ40" s="36">
        <f t="shared" si="131"/>
        <v>-9.7477833887465115E-2</v>
      </c>
      <c r="BA40" s="267">
        <f>IFERROR('Turistas lugar residencia isla '!BA40/'Turistas lugar residencia isla '!$E40,"-")</f>
        <v>7.3348544715899605E-2</v>
      </c>
      <c r="BB40" s="36">
        <f t="shared" si="132"/>
        <v>5.1704347616305268E-2</v>
      </c>
      <c r="BC40" s="267">
        <f>IFERROR('Turistas lugar residencia isla '!BC40/'Turistas lugar residencia isla '!$G40,"-")</f>
        <v>4.5822942643391519E-2</v>
      </c>
      <c r="BD40" s="36">
        <f t="shared" si="133"/>
        <v>-0.1977025880078167</v>
      </c>
      <c r="BE40" s="267">
        <f>IFERROR('Turistas lugar residencia isla '!BE40/'Turistas lugar residencia isla '!$I40,"-")</f>
        <v>1.5262417241998092E-2</v>
      </c>
      <c r="BF40" s="36">
        <f t="shared" si="134"/>
        <v>-0.32045904184437068</v>
      </c>
      <c r="BG40" s="267">
        <f>IFERROR('Turistas lugar residencia isla '!BG40/'Turistas lugar residencia isla '!$K40,"-")</f>
        <v>2.8491836806657497E-2</v>
      </c>
      <c r="BH40" s="36">
        <f t="shared" si="135"/>
        <v>-0.28854608109512392</v>
      </c>
      <c r="BI40" s="267">
        <f>IFERROR('Turistas lugar residencia isla '!BI40/'Turistas lugar residencia isla '!$M40,"-")</f>
        <v>2.6215895610913406E-2</v>
      </c>
      <c r="BJ40" s="36">
        <f t="shared" si="136"/>
        <v>-4.9673784104389052E-2</v>
      </c>
      <c r="BK40" s="266">
        <f>IFERROR('Turistas lugar residencia isla '!BK40/'Turistas lugar residencia isla '!$C40,"-")</f>
        <v>8.0954364628230302E-2</v>
      </c>
      <c r="BL40" s="36">
        <f t="shared" si="137"/>
        <v>2.6387543228314749</v>
      </c>
      <c r="BM40" s="267">
        <f>IFERROR('Turistas lugar residencia isla '!BM40/'Turistas lugar residencia isla '!$E40,"-")</f>
        <v>7.7047222353026801E-2</v>
      </c>
      <c r="BN40" s="36">
        <f t="shared" si="138"/>
        <v>2.4483567259517143</v>
      </c>
      <c r="BO40" s="267">
        <f>IFERROR('Turistas lugar residencia isla '!BO40/'Turistas lugar residencia isla '!$G40,"-")</f>
        <v>6.3096335248834443E-2</v>
      </c>
      <c r="BP40" s="36">
        <f t="shared" si="139"/>
        <v>2.8258378056517897</v>
      </c>
      <c r="BQ40" s="267">
        <f>IFERROR('Turistas lugar residencia isla '!BQ40/'Turistas lugar residencia isla '!$I40,"-")</f>
        <v>7.6066527516740493E-2</v>
      </c>
      <c r="BR40" s="36">
        <f t="shared" si="140"/>
        <v>2.2021845055329261</v>
      </c>
      <c r="BS40" s="267">
        <f>IFERROR('Turistas lugar residencia isla '!BS40/'Turistas lugar residencia isla '!$K40,"-")</f>
        <v>0.12272118198808138</v>
      </c>
      <c r="BT40" s="36">
        <f t="shared" si="141"/>
        <v>2.9814742820379401</v>
      </c>
      <c r="BU40" s="267">
        <f>IFERROR('Turistas lugar residencia isla '!BU40/'Turistas lugar residencia isla '!$M40,"-")</f>
        <v>2.0818505338078292E-2</v>
      </c>
      <c r="BV40" s="36">
        <f t="shared" si="142"/>
        <v>2.5991992882562278</v>
      </c>
      <c r="BW40" s="266">
        <f>IFERROR('Turistas lugar residencia isla '!BW40/'Turistas lugar residencia isla '!$C40,"-")</f>
        <v>0.10055316105069066</v>
      </c>
      <c r="BX40" s="36">
        <f t="shared" si="143"/>
        <v>-0.53407671950300872</v>
      </c>
      <c r="BY40" s="267">
        <f>IFERROR('Turistas lugar residencia isla '!BY40/'Turistas lugar residencia isla '!$E40,"-")</f>
        <v>0.11654259258466504</v>
      </c>
      <c r="BZ40" s="36">
        <f t="shared" si="144"/>
        <v>-0.55377355882851764</v>
      </c>
      <c r="CA40" s="267">
        <f>IFERROR('Turistas lugar residencia isla '!CA40/'Turistas lugar residencia isla '!$G40,"-")</f>
        <v>6.2628754201452891E-2</v>
      </c>
      <c r="CB40" s="36">
        <f t="shared" si="145"/>
        <v>-0.48017316113831476</v>
      </c>
      <c r="CC40" s="267">
        <f>IFERROR('Turistas lugar residencia isla '!CC40/'Turistas lugar residencia isla '!$I40,"-")</f>
        <v>5.5203483155618099E-2</v>
      </c>
      <c r="CD40" s="36">
        <f t="shared" si="146"/>
        <v>-0.49981815117669726</v>
      </c>
      <c r="CE40" s="267">
        <f>IFERROR('Turistas lugar residencia isla '!CE40/'Turistas lugar residencia isla '!$K40,"-")</f>
        <v>0.16014316442751861</v>
      </c>
      <c r="CF40" s="36">
        <f t="shared" si="147"/>
        <v>-0.52528783993644246</v>
      </c>
      <c r="CG40" s="267">
        <f>IFERROR('Turistas lugar residencia isla '!CG40/'Turistas lugar residencia isla '!$M40,"-")</f>
        <v>1.6725978647686834E-2</v>
      </c>
      <c r="CH40" s="36">
        <f t="shared" si="148"/>
        <v>4.4212139185448862E-2</v>
      </c>
      <c r="CI40" s="266">
        <f>IFERROR('Turistas lugar residencia isla '!CI40/'Turistas lugar residencia isla '!$C40,"-")</f>
        <v>4.3633834934618122E-2</v>
      </c>
      <c r="CJ40" s="36">
        <f t="shared" si="149"/>
        <v>-8.3001408412146982E-2</v>
      </c>
      <c r="CK40" s="267">
        <f>IFERROR('Turistas lugar residencia isla '!CK40/'Turistas lugar residencia isla '!$E40,"-")</f>
        <v>4.0300175087865001E-2</v>
      </c>
      <c r="CL40" s="36">
        <f t="shared" si="150"/>
        <v>-0.14992303059760581</v>
      </c>
      <c r="CM40" s="267">
        <f>IFERROR('Turistas lugar residencia isla '!CM40/'Turistas lugar residencia isla '!$G40,"-")</f>
        <v>7.3220481405182697E-2</v>
      </c>
      <c r="CN40" s="36">
        <f t="shared" si="151"/>
        <v>-8.2124745203669969E-2</v>
      </c>
      <c r="CO40" s="267">
        <f>IFERROR('Turistas lugar residencia isla '!CO40/'Turistas lugar residencia isla '!$I40,"-")</f>
        <v>2.1892501959747263E-2</v>
      </c>
      <c r="CP40" s="36">
        <f t="shared" si="152"/>
        <v>0.23728620566779468</v>
      </c>
      <c r="CQ40" s="267">
        <f>IFERROR('Turistas lugar residencia isla '!CQ40/'Turistas lugar residencia isla '!$K40,"-")</f>
        <v>2.8033428541203852E-2</v>
      </c>
      <c r="CR40" s="36">
        <f t="shared" si="153"/>
        <v>-6.1353902277418548E-2</v>
      </c>
      <c r="CS40" s="267">
        <f>IFERROR('Turistas lugar residencia isla '!CS40/'Turistas lugar residencia isla '!$M40,"-")</f>
        <v>3.5231316725978651E-2</v>
      </c>
      <c r="CT40" s="36">
        <f t="shared" si="154"/>
        <v>-0.57082718514017872</v>
      </c>
      <c r="CU40" s="266">
        <f>IFERROR('Turistas lugar residencia isla '!CU40/'Turistas lugar residencia isla '!$C40,"-")</f>
        <v>2.1245168346508182E-2</v>
      </c>
      <c r="CV40" s="36">
        <f t="shared" si="155"/>
        <v>-0.11847331373032499</v>
      </c>
      <c r="CW40" s="267">
        <f>IFERROR('Turistas lugar residencia isla '!CW40/'Turistas lugar residencia isla '!$E40,"-")</f>
        <v>1.6575555336755182E-2</v>
      </c>
      <c r="CX40" s="36">
        <f t="shared" si="156"/>
        <v>-0.29826655806681934</v>
      </c>
      <c r="CY40" s="267">
        <f>IFERROR('Turistas lugar residencia isla '!CY40/'Turistas lugar residencia isla '!$G40,"-")</f>
        <v>1.1574325056922911E-2</v>
      </c>
      <c r="CZ40" s="36">
        <f t="shared" si="157"/>
        <v>0.21499131138077265</v>
      </c>
      <c r="DA40" s="267">
        <f>IFERROR('Turistas lugar residencia isla '!DA40/'Turistas lugar residencia isla '!$I40,"-")</f>
        <v>7.8578781839990178E-3</v>
      </c>
      <c r="DB40" s="36">
        <f t="shared" si="158"/>
        <v>-0.35071997237794161</v>
      </c>
      <c r="DC40" s="267">
        <f>IFERROR('Turistas lugar residencia isla '!DC40/'Turistas lugar residencia isla '!$K40,"-")</f>
        <v>5.6992489156881411E-2</v>
      </c>
      <c r="DD40" s="36">
        <f t="shared" si="159"/>
        <v>4.4535071606677912E-2</v>
      </c>
      <c r="DE40" s="267">
        <f>IFERROR('Turistas lugar residencia isla '!DE40/'Turistas lugar residencia isla '!$M40,"-")</f>
        <v>4.1518386714116248E-3</v>
      </c>
      <c r="DF40" s="36" t="str">
        <f t="shared" si="160"/>
        <v>-</v>
      </c>
      <c r="DG40" s="266">
        <f>IFERROR('Turistas lugar residencia isla '!DG40/'Turistas lugar residencia isla '!$C40,"-")</f>
        <v>2.9792361298974172E-2</v>
      </c>
      <c r="DH40" s="36">
        <f t="shared" si="161"/>
        <v>5.2619676472633792</v>
      </c>
      <c r="DI40" s="267">
        <f>IFERROR('Turistas lugar residencia isla '!DI40/'Turistas lugar residencia isla '!$E40,"-")</f>
        <v>9.8973873808310894E-3</v>
      </c>
      <c r="DJ40" s="36">
        <f t="shared" si="162"/>
        <v>3.7908522233903224</v>
      </c>
      <c r="DK40" s="267">
        <f>IFERROR('Turistas lugar residencia isla '!DK40/'Turistas lugar residencia isla '!$G40,"-")</f>
        <v>5.4693429469803753E-2</v>
      </c>
      <c r="DL40" s="36">
        <f t="shared" si="163"/>
        <v>3.0207434711807784</v>
      </c>
      <c r="DM40" s="267">
        <f>IFERROR('Turistas lugar residencia isla '!DM40/'Turistas lugar residencia isla '!$I40,"-")</f>
        <v>4.5324468034869336E-2</v>
      </c>
      <c r="DN40" s="36">
        <f t="shared" si="164"/>
        <v>9.6883518757449618</v>
      </c>
      <c r="DO40" s="267">
        <f>IFERROR('Turistas lugar residencia isla '!DO40/'Turistas lugar residencia isla '!$K40,"-")</f>
        <v>2.4507211114637328E-2</v>
      </c>
      <c r="DP40" s="36">
        <f t="shared" si="165"/>
        <v>17.527774065969961</v>
      </c>
      <c r="DQ40" s="267">
        <f>IFERROR('Turistas lugar residencia isla '!DQ40/'Turistas lugar residencia isla '!$M40,"-")</f>
        <v>3.5587188612099642E-3</v>
      </c>
      <c r="DR40" s="36">
        <f t="shared" si="166"/>
        <v>-0.11130881771451173</v>
      </c>
      <c r="DS40" s="266">
        <f>IFERROR('Turistas lugar residencia isla '!DS40/'Turistas lugar residencia isla '!$C40,"-")</f>
        <v>0.11946154344048582</v>
      </c>
      <c r="DT40" s="36">
        <f t="shared" si="167"/>
        <v>0.67832352074198665</v>
      </c>
      <c r="DU40" s="267">
        <f>IFERROR('Turistas lugar residencia isla '!DU40/'Turistas lugar residencia isla '!$E40,"-")</f>
        <v>0.18275063463999966</v>
      </c>
      <c r="DV40" s="36">
        <f t="shared" si="168"/>
        <v>0.54552001421025254</v>
      </c>
      <c r="DW40" s="267">
        <f>IFERROR('Turistas lugar residencia isla '!DW40/'Turistas lugar residencia isla '!$G40,"-")</f>
        <v>0.1485078065705302</v>
      </c>
      <c r="DX40" s="36">
        <f t="shared" si="169"/>
        <v>0.7744791955151098</v>
      </c>
      <c r="DY40" s="267">
        <f>IFERROR('Turistas lugar residencia isla '!DY40/'Turistas lugar residencia isla '!$I40,"-")</f>
        <v>0.12981554764310876</v>
      </c>
      <c r="DZ40" s="36">
        <f t="shared" si="170"/>
        <v>0.18467801569169207</v>
      </c>
      <c r="EA40" s="267">
        <f>IFERROR('Turistas lugar residencia isla '!EA40/'Turistas lugar residencia isla '!$K40,"-")</f>
        <v>5.6622236327091929E-2</v>
      </c>
      <c r="EB40" s="36">
        <f t="shared" si="171"/>
        <v>0.14272702235536383</v>
      </c>
      <c r="EC40" s="267">
        <f>IFERROR('Turistas lugar residencia isla '!EC40/'Turistas lugar residencia isla '!$M40,"-")</f>
        <v>0.11737841043890866</v>
      </c>
      <c r="ED40" s="36">
        <f t="shared" si="172"/>
        <v>2.7419571271127268</v>
      </c>
    </row>
    <row r="41" spans="1:134" s="17" customFormat="1" outlineLevel="1" x14ac:dyDescent="0.25">
      <c r="A41" s="242"/>
      <c r="B41" s="34" t="s">
        <v>75</v>
      </c>
      <c r="C41" s="266">
        <f>IFERROR('Turistas lugar residencia isla '!C41/'Turistas lugar residencia isla '!$C41,"-")</f>
        <v>1</v>
      </c>
      <c r="D41" s="36">
        <f t="shared" si="107"/>
        <v>0</v>
      </c>
      <c r="E41" s="267">
        <f>IFERROR('Turistas lugar residencia isla '!E41/'Turistas lugar residencia isla '!$E41,"-")</f>
        <v>1</v>
      </c>
      <c r="F41" s="36">
        <f t="shared" si="108"/>
        <v>0</v>
      </c>
      <c r="G41" s="267">
        <f>IFERROR('Turistas lugar residencia isla '!G41/'Turistas lugar residencia isla '!$G41,"-")</f>
        <v>1</v>
      </c>
      <c r="H41" s="36">
        <f t="shared" si="109"/>
        <v>0</v>
      </c>
      <c r="I41" s="267">
        <f>IFERROR('Turistas lugar residencia isla '!I41/'Turistas lugar residencia isla '!$I41,"-")</f>
        <v>1</v>
      </c>
      <c r="J41" s="36">
        <f t="shared" si="110"/>
        <v>0</v>
      </c>
      <c r="K41" s="267">
        <f>IFERROR('Turistas lugar residencia isla '!K41/'Turistas lugar residencia isla '!$K41,"-")</f>
        <v>1</v>
      </c>
      <c r="L41" s="36">
        <f t="shared" si="111"/>
        <v>0</v>
      </c>
      <c r="M41" s="267">
        <f>IFERROR('Turistas lugar residencia isla '!M41/'Turistas lugar residencia isla '!$M41,"-")</f>
        <v>1</v>
      </c>
      <c r="N41" s="36">
        <f t="shared" si="112"/>
        <v>0</v>
      </c>
      <c r="O41" s="266">
        <f>IFERROR('Turistas lugar residencia isla '!O41/'Turistas lugar residencia isla '!$C41,"-")</f>
        <v>0.67625743129222493</v>
      </c>
      <c r="P41" s="36">
        <f t="shared" si="113"/>
        <v>0.15771443924535378</v>
      </c>
      <c r="Q41" s="267">
        <f>IFERROR('Turistas lugar residencia isla '!Q41/'Turistas lugar residencia isla '!$E41,"-")</f>
        <v>0.67999828571603493</v>
      </c>
      <c r="R41" s="36">
        <f t="shared" si="114"/>
        <v>0.20896632025759643</v>
      </c>
      <c r="S41" s="267">
        <f>IFERROR('Turistas lugar residencia isla '!S41/'Turistas lugar residencia isla '!$G41,"-")</f>
        <v>0.64742528557798917</v>
      </c>
      <c r="T41" s="36">
        <f t="shared" si="115"/>
        <v>0.17023786620731474</v>
      </c>
      <c r="U41" s="267">
        <f>IFERROR('Turistas lugar residencia isla '!U41/'Turistas lugar residencia isla '!$I41,"-")</f>
        <v>0.74987768299687296</v>
      </c>
      <c r="V41" s="36">
        <f t="shared" si="116"/>
        <v>4.6507519689143573E-2</v>
      </c>
      <c r="W41" s="267">
        <f>IFERROR('Turistas lugar residencia isla '!W41/'Turistas lugar residencia isla '!$K41,"-")</f>
        <v>0.63752205675267126</v>
      </c>
      <c r="X41" s="36">
        <f t="shared" si="117"/>
        <v>0.1755210932569391</v>
      </c>
      <c r="Y41" s="267">
        <f>IFERROR('Turistas lugar residencia isla '!Y41/'Turistas lugar residencia isla '!$M41,"-")</f>
        <v>0.34962126187661458</v>
      </c>
      <c r="Z41" s="36">
        <f t="shared" si="118"/>
        <v>0.4854066971983122</v>
      </c>
      <c r="AA41" s="266">
        <f>IFERROR('Turistas lugar residencia isla '!AA41/'Turistas lugar residencia isla '!$C41,"-")</f>
        <v>0.32374256870777507</v>
      </c>
      <c r="AB41" s="36">
        <f t="shared" si="119"/>
        <v>-0.22152665720911002</v>
      </c>
      <c r="AC41" s="267">
        <f>IFERROR('Turistas lugar residencia isla '!AC41/'Turistas lugar residencia isla '!$E41,"-")</f>
        <v>0.32000171428396501</v>
      </c>
      <c r="AD41" s="36">
        <f t="shared" si="120"/>
        <v>-0.26863010667686937</v>
      </c>
      <c r="AE41" s="267">
        <f>IFERROR('Turistas lugar residencia isla '!AE41/'Turistas lugar residencia isla '!$G41,"-")</f>
        <v>0.3525798715866017</v>
      </c>
      <c r="AF41" s="36">
        <f t="shared" si="121"/>
        <v>-0.2108026243429495</v>
      </c>
      <c r="AG41" s="267">
        <f>IFERROR('Turistas lugar residencia isla '!AG41/'Turistas lugar residencia isla '!$I41,"-")</f>
        <v>0.25012231700312704</v>
      </c>
      <c r="AH41" s="36">
        <f t="shared" si="122"/>
        <v>-0.11757061088432041</v>
      </c>
      <c r="AI41" s="267">
        <f>IFERROR('Turistas lugar residencia isla '!AI41/'Turistas lugar residencia isla '!$K41,"-")</f>
        <v>0.36248369093532129</v>
      </c>
      <c r="AJ41" s="36">
        <f t="shared" si="123"/>
        <v>-0.20797771790671404</v>
      </c>
      <c r="AK41" s="267">
        <f>IFERROR('Turistas lugar residencia isla '!AK41/'Turistas lugar residencia isla '!$M41,"-")</f>
        <v>0.65037873812338542</v>
      </c>
      <c r="AL41" s="36">
        <f t="shared" si="124"/>
        <v>-0.14941950893195399</v>
      </c>
      <c r="AM41" s="266">
        <f>IFERROR('Turistas lugar residencia isla '!AM41/'Turistas lugar residencia isla '!$C41,"-")</f>
        <v>0.13788304323715139</v>
      </c>
      <c r="AN41" s="36">
        <f t="shared" si="125"/>
        <v>-0.26298728834770591</v>
      </c>
      <c r="AO41" s="267">
        <f>IFERROR('Turistas lugar residencia isla '!AO41/'Turistas lugar residencia isla '!$E41,"-")</f>
        <v>9.8996837758328821E-2</v>
      </c>
      <c r="AP41" s="36">
        <f t="shared" si="126"/>
        <v>-2.4507110811277322E-2</v>
      </c>
      <c r="AQ41" s="267">
        <f>IFERROR('Turistas lugar residencia isla '!AQ41/'Turistas lugar residencia isla '!$G41,"-")</f>
        <v>0.14681416157396662</v>
      </c>
      <c r="AR41" s="36">
        <f t="shared" si="127"/>
        <v>-0.21910754423657863</v>
      </c>
      <c r="AS41" s="267">
        <f>IFERROR('Turistas lugar residencia isla '!AS41/'Turistas lugar residencia isla '!$I41,"-")</f>
        <v>0.28154892325583042</v>
      </c>
      <c r="AT41" s="36">
        <f t="shared" si="128"/>
        <v>-0.33733520522620952</v>
      </c>
      <c r="AU41" s="267">
        <f>IFERROR('Turistas lugar residencia isla '!AU41/'Turistas lugar residencia isla '!$K41,"-")</f>
        <v>6.355218613312795E-2</v>
      </c>
      <c r="AV41" s="36">
        <f t="shared" si="129"/>
        <v>-0.37882747293347452</v>
      </c>
      <c r="AW41" s="267">
        <f>IFERROR('Turistas lugar residencia isla '!AW41/'Turistas lugar residencia isla '!$M41,"-")</f>
        <v>0.1444459039362494</v>
      </c>
      <c r="AX41" s="36">
        <f t="shared" si="130"/>
        <v>0.13002112184188142</v>
      </c>
      <c r="AY41" s="266">
        <f>IFERROR('Turistas lugar residencia isla '!AY41/'Turistas lugar residencia isla '!$C41,"-")</f>
        <v>3.618420660334043E-2</v>
      </c>
      <c r="AZ41" s="36">
        <f t="shared" si="131"/>
        <v>-0.17213181675162403</v>
      </c>
      <c r="BA41" s="267">
        <f>IFERROR('Turistas lugar residencia isla '!BA41/'Turistas lugar residencia isla '!$E41,"-")</f>
        <v>5.6084636648329952E-2</v>
      </c>
      <c r="BB41" s="36">
        <f t="shared" si="132"/>
        <v>-0.16448961110336946</v>
      </c>
      <c r="BC41" s="267">
        <f>IFERROR('Turistas lugar residencia isla '!BC41/'Turistas lugar residencia isla '!$G41,"-")</f>
        <v>3.9282122688945618E-2</v>
      </c>
      <c r="BD41" s="36">
        <f t="shared" si="133"/>
        <v>-7.184820274907977E-2</v>
      </c>
      <c r="BE41" s="267">
        <f>IFERROR('Turistas lugar residencia isla '!BE41/'Turistas lugar residencia isla '!$I41,"-")</f>
        <v>7.2539300984917785E-3</v>
      </c>
      <c r="BF41" s="36">
        <f t="shared" si="134"/>
        <v>-0.48880730592695643</v>
      </c>
      <c r="BG41" s="267">
        <f>IFERROR('Turistas lugar residencia isla '!BG41/'Turistas lugar residencia isla '!$K41,"-")</f>
        <v>1.7898300408660615E-2</v>
      </c>
      <c r="BH41" s="36">
        <f t="shared" si="135"/>
        <v>-0.31257599880448095</v>
      </c>
      <c r="BI41" s="267">
        <f>IFERROR('Turistas lugar residencia isla '!BI41/'Turistas lugar residencia isla '!$M41,"-")</f>
        <v>1.4843031656377249E-2</v>
      </c>
      <c r="BJ41" s="36">
        <f t="shared" si="136"/>
        <v>1.0195917376506207</v>
      </c>
      <c r="BK41" s="266">
        <f>IFERROR('Turistas lugar residencia isla '!BK41/'Turistas lugar residencia isla '!$C41,"-")</f>
        <v>7.3908039808470924E-2</v>
      </c>
      <c r="BL41" s="36">
        <f t="shared" si="137"/>
        <v>0.36225742028957342</v>
      </c>
      <c r="BM41" s="267">
        <f>IFERROR('Turistas lugar residencia isla '!BM41/'Turistas lugar residencia isla '!$E41,"-")</f>
        <v>6.9431561804528766E-2</v>
      </c>
      <c r="BN41" s="36">
        <f t="shared" si="138"/>
        <v>0.13864458172083083</v>
      </c>
      <c r="BO41" s="267">
        <f>IFERROR('Turistas lugar residencia isla '!BO41/'Turistas lugar residencia isla '!$G41,"-")</f>
        <v>6.7847657357984578E-2</v>
      </c>
      <c r="BP41" s="36">
        <f t="shared" si="139"/>
        <v>0.86436428351530425</v>
      </c>
      <c r="BQ41" s="267">
        <f>IFERROR('Turistas lugar residencia isla '!BQ41/'Turistas lugar residencia isla '!$I41,"-")</f>
        <v>0.10100193579952775</v>
      </c>
      <c r="BR41" s="36">
        <f t="shared" si="140"/>
        <v>0.80506080588501949</v>
      </c>
      <c r="BS41" s="267">
        <f>IFERROR('Turistas lugar residencia isla '!BS41/'Turistas lugar residencia isla '!$K41,"-")</f>
        <v>7.945603880838932E-2</v>
      </c>
      <c r="BT41" s="36">
        <f t="shared" si="141"/>
        <v>0.13469000845700863</v>
      </c>
      <c r="BU41" s="267">
        <f>IFERROR('Turistas lugar residencia isla '!BU41/'Turistas lugar residencia isla '!$M41,"-")</f>
        <v>2.6927623801392356E-2</v>
      </c>
      <c r="BV41" s="36">
        <f t="shared" si="142"/>
        <v>1.4738891302663801</v>
      </c>
      <c r="BW41" s="266">
        <f>IFERROR('Turistas lugar residencia isla '!BW41/'Turistas lugar residencia isla '!$C41,"-")</f>
        <v>0.18266339898511058</v>
      </c>
      <c r="BX41" s="36">
        <f t="shared" si="143"/>
        <v>0.8909346680887309</v>
      </c>
      <c r="BY41" s="267">
        <f>IFERROR('Turistas lugar residencia isla '!BY41/'Turistas lugar residencia isla '!$E41,"-")</f>
        <v>0.19969571459620961</v>
      </c>
      <c r="BZ41" s="36">
        <f t="shared" si="144"/>
        <v>0.75032614981909074</v>
      </c>
      <c r="CA41" s="267">
        <f>IFERROR('Turistas lugar residencia isla '!CA41/'Turistas lugar residencia isla '!$G41,"-")</f>
        <v>0.11871277171810939</v>
      </c>
      <c r="CB41" s="36">
        <f t="shared" si="145"/>
        <v>0.95019096962177563</v>
      </c>
      <c r="CC41" s="267">
        <f>IFERROR('Turistas lugar residencia isla '!CC41/'Turistas lugar residencia isla '!$I41,"-")</f>
        <v>0.1206861097520333</v>
      </c>
      <c r="CD41" s="36">
        <f t="shared" si="146"/>
        <v>1.8131348637796094</v>
      </c>
      <c r="CE41" s="267">
        <f>IFERROR('Turistas lugar residencia isla '!CE41/'Turistas lugar residencia isla '!$K41,"-")</f>
        <v>0.26819286941827652</v>
      </c>
      <c r="CF41" s="36">
        <f t="shared" si="147"/>
        <v>0.59273066244254879</v>
      </c>
      <c r="CG41" s="267">
        <f>IFERROR('Turistas lugar residencia isla '!CG41/'Turistas lugar residencia isla '!$M41,"-")</f>
        <v>5.0746530058233721E-2</v>
      </c>
      <c r="CH41" s="36">
        <f t="shared" si="148"/>
        <v>3.5838189209744051</v>
      </c>
      <c r="CI41" s="266">
        <f>IFERROR('Turistas lugar residencia isla '!CI41/'Turistas lugar residencia isla '!$C41,"-")</f>
        <v>5.1495799121065215E-2</v>
      </c>
      <c r="CJ41" s="36">
        <f t="shared" si="149"/>
        <v>-5.015148354700294E-2</v>
      </c>
      <c r="CK41" s="267">
        <f>IFERROR('Turistas lugar residencia isla '!CK41/'Turistas lugar residencia isla '!$E41,"-")</f>
        <v>4.9276480330122115E-2</v>
      </c>
      <c r="CL41" s="36">
        <f t="shared" si="150"/>
        <v>1.2389693768654286E-2</v>
      </c>
      <c r="CM41" s="267">
        <f>IFERROR('Turistas lugar residencia isla '!CM41/'Turistas lugar residencia isla '!$G41,"-")</f>
        <v>8.743456847425285E-2</v>
      </c>
      <c r="CN41" s="36">
        <f t="shared" si="151"/>
        <v>-6.7938164435882631E-2</v>
      </c>
      <c r="CO41" s="267">
        <f>IFERROR('Turistas lugar residencia isla '!CO41/'Turistas lugar residencia isla '!$I41,"-")</f>
        <v>3.1830784176079756E-2</v>
      </c>
      <c r="CP41" s="36">
        <f t="shared" si="152"/>
        <v>0.46720141970205376</v>
      </c>
      <c r="CQ41" s="267">
        <f>IFERROR('Turistas lugar residencia isla '!CQ41/'Turistas lugar residencia isla '!$K41,"-")</f>
        <v>2.9330451825753091E-2</v>
      </c>
      <c r="CR41" s="36">
        <f t="shared" si="153"/>
        <v>-0.3184194534219198</v>
      </c>
      <c r="CS41" s="267">
        <f>IFERROR('Turistas lugar residencia isla '!CS41/'Turistas lugar residencia isla '!$M41,"-")</f>
        <v>3.3363982661237357E-2</v>
      </c>
      <c r="CT41" s="36">
        <f t="shared" si="154"/>
        <v>9.3382468370854621E-2</v>
      </c>
      <c r="CU41" s="266">
        <f>IFERROR('Turistas lugar residencia isla '!CU41/'Turistas lugar residencia isla '!$C41,"-")</f>
        <v>3.4311848923394332E-2</v>
      </c>
      <c r="CV41" s="36">
        <f t="shared" si="155"/>
        <v>1.2718834920737683</v>
      </c>
      <c r="CW41" s="267">
        <f>IFERROR('Turistas lugar residencia isla '!CW41/'Turistas lugar residencia isla '!$E41,"-")</f>
        <v>2.2983650016683656E-2</v>
      </c>
      <c r="CX41" s="36">
        <f t="shared" si="156"/>
        <v>0.72559111372891927</v>
      </c>
      <c r="CY41" s="267">
        <f>IFERROR('Turistas lugar residencia isla '!CY41/'Turistas lugar residencia isla '!$G41,"-")</f>
        <v>1.7689074546814162E-2</v>
      </c>
      <c r="CZ41" s="36">
        <f t="shared" si="157"/>
        <v>1.3183842928563281</v>
      </c>
      <c r="DA41" s="267">
        <f>IFERROR('Turistas lugar residencia isla '!DA41/'Turistas lugar residencia isla '!$I41,"-")</f>
        <v>8.8990051550412331E-3</v>
      </c>
      <c r="DB41" s="36">
        <f t="shared" si="158"/>
        <v>0.28536279420696697</v>
      </c>
      <c r="DC41" s="267">
        <f>IFERROR('Turistas lugar residencia isla '!DC41/'Turistas lugar residencia isla '!$K41,"-")</f>
        <v>9.5250685411793101E-2</v>
      </c>
      <c r="DD41" s="36">
        <f t="shared" si="159"/>
        <v>1.4050276240224586</v>
      </c>
      <c r="DE41" s="267">
        <f>IFERROR('Turistas lugar residencia isla '!DE41/'Turistas lugar residencia isla '!$M41,"-")</f>
        <v>2.3643767240246944E-3</v>
      </c>
      <c r="DF41" s="36">
        <f t="shared" si="160"/>
        <v>1.1178904505451199</v>
      </c>
      <c r="DG41" s="266">
        <f>IFERROR('Turistas lugar residencia isla '!DG41/'Turistas lugar residencia isla '!$C41,"-")</f>
        <v>1.554533908159067E-2</v>
      </c>
      <c r="DH41" s="36">
        <f t="shared" si="161"/>
        <v>3.970096660662116</v>
      </c>
      <c r="DI41" s="267">
        <f>IFERROR('Turistas lugar residencia isla '!DI41/'Turistas lugar residencia isla '!$E41,"-")</f>
        <v>5.7428512828048136E-3</v>
      </c>
      <c r="DJ41" s="36">
        <f t="shared" si="162"/>
        <v>1.8105762325941694</v>
      </c>
      <c r="DK41" s="267">
        <f>IFERROR('Turistas lugar residencia isla '!DK41/'Turistas lugar residencia isla '!$G41,"-")</f>
        <v>3.3108996673628842E-2</v>
      </c>
      <c r="DL41" s="36">
        <f t="shared" si="163"/>
        <v>2.8445698805651847</v>
      </c>
      <c r="DM41" s="267">
        <f>IFERROR('Turistas lugar residencia isla '!DM41/'Turistas lugar residencia isla '!$I41,"-")</f>
        <v>2.1237068079162147E-2</v>
      </c>
      <c r="DN41" s="36">
        <f t="shared" si="164"/>
        <v>34.718860769765918</v>
      </c>
      <c r="DO41" s="267">
        <f>IFERROR('Turistas lugar residencia isla '!DO41/'Turistas lugar residencia isla '!$K41,"-")</f>
        <v>1.0253875378628947E-2</v>
      </c>
      <c r="DP41" s="36">
        <f t="shared" si="165"/>
        <v>69.888116655075507</v>
      </c>
      <c r="DQ41" s="267">
        <f>IFERROR('Turistas lugar residencia isla '!DQ41/'Turistas lugar residencia isla '!$M41,"-")</f>
        <v>0</v>
      </c>
      <c r="DR41" s="36">
        <f t="shared" si="166"/>
        <v>-1</v>
      </c>
      <c r="DS41" s="266">
        <f>IFERROR('Turistas lugar residencia isla '!DS41/'Turistas lugar residencia isla '!$C41,"-")</f>
        <v>8.3466604652272167E-2</v>
      </c>
      <c r="DT41" s="36">
        <f t="shared" si="167"/>
        <v>0.14189986252376352</v>
      </c>
      <c r="DU41" s="267">
        <f>IFERROR('Turistas lugar residencia isla '!DU41/'Turistas lugar residencia isla '!$E41,"-")</f>
        <v>0.11865294015006107</v>
      </c>
      <c r="DV41" s="36">
        <f t="shared" si="168"/>
        <v>0.12627601082159434</v>
      </c>
      <c r="DW41" s="267">
        <f>IFERROR('Turistas lugar residencia isla '!DW41/'Turistas lugar residencia isla '!$G41,"-")</f>
        <v>0.10474201284133983</v>
      </c>
      <c r="DX41" s="36">
        <f t="shared" si="169"/>
        <v>0.3852607298325561</v>
      </c>
      <c r="DY41" s="267">
        <f>IFERROR('Turistas lugar residencia isla '!DY41/'Turistas lugar residencia isla '!$I41,"-")</f>
        <v>9.6407070986406856E-2</v>
      </c>
      <c r="DZ41" s="36">
        <f t="shared" si="170"/>
        <v>5.0635791890164095E-2</v>
      </c>
      <c r="EA41" s="267">
        <f>IFERROR('Turistas lugar residencia isla '!EA41/'Turistas lugar residencia isla '!$K41,"-")</f>
        <v>3.9136007540966647E-2</v>
      </c>
      <c r="EB41" s="36">
        <f t="shared" si="171"/>
        <v>-0.23484456749727167</v>
      </c>
      <c r="EC41" s="267">
        <f>IFERROR('Turistas lugar residencia isla '!EC41/'Turistas lugar residencia isla '!$M41,"-")</f>
        <v>6.9004772538202197E-2</v>
      </c>
      <c r="ED41" s="36">
        <f t="shared" si="172"/>
        <v>1.0101146341819387</v>
      </c>
    </row>
    <row r="42" spans="1:134" s="17" customFormat="1" outlineLevel="1" x14ac:dyDescent="0.25">
      <c r="A42" s="242"/>
      <c r="B42" s="34" t="s">
        <v>77</v>
      </c>
      <c r="C42" s="266">
        <f>IFERROR('Turistas lugar residencia isla '!C42/'Turistas lugar residencia isla '!$C42,"-")</f>
        <v>1</v>
      </c>
      <c r="D42" s="36">
        <f t="shared" si="107"/>
        <v>0</v>
      </c>
      <c r="E42" s="267">
        <f>IFERROR('Turistas lugar residencia isla '!E42/'Turistas lugar residencia isla '!$E42,"-")</f>
        <v>1</v>
      </c>
      <c r="F42" s="36">
        <f t="shared" si="108"/>
        <v>0</v>
      </c>
      <c r="G42" s="267">
        <f>IFERROR('Turistas lugar residencia isla '!G42/'Turistas lugar residencia isla '!$G42,"-")</f>
        <v>1</v>
      </c>
      <c r="H42" s="36">
        <f t="shared" si="109"/>
        <v>0</v>
      </c>
      <c r="I42" s="267">
        <f>IFERROR('Turistas lugar residencia isla '!I42/'Turistas lugar residencia isla '!$I42,"-")</f>
        <v>1</v>
      </c>
      <c r="J42" s="36">
        <f t="shared" si="110"/>
        <v>0</v>
      </c>
      <c r="K42" s="267">
        <f>IFERROR('Turistas lugar residencia isla '!K42/'Turistas lugar residencia isla '!$K42,"-")</f>
        <v>1</v>
      </c>
      <c r="L42" s="36">
        <f t="shared" si="111"/>
        <v>0</v>
      </c>
      <c r="M42" s="267">
        <f>IFERROR('Turistas lugar residencia isla '!M42/'Turistas lugar residencia isla '!$M42,"-")</f>
        <v>1</v>
      </c>
      <c r="N42" s="36">
        <f t="shared" si="112"/>
        <v>0</v>
      </c>
      <c r="O42" s="266">
        <f>IFERROR('Turistas lugar residencia isla '!O42/'Turistas lugar residencia isla '!$C42,"-")</f>
        <v>0.73868428838641409</v>
      </c>
      <c r="P42" s="36">
        <f t="shared" si="113"/>
        <v>0.61938713149438218</v>
      </c>
      <c r="Q42" s="267">
        <f>IFERROR('Turistas lugar residencia isla '!Q42/'Turistas lugar residencia isla '!$E42,"-")</f>
        <v>0.73798492710649866</v>
      </c>
      <c r="R42" s="36">
        <f t="shared" si="114"/>
        <v>0.57722236168776409</v>
      </c>
      <c r="S42" s="267">
        <f>IFERROR('Turistas lugar residencia isla '!S42/'Turistas lugar residencia isla '!$G42,"-")</f>
        <v>0.72787308879477419</v>
      </c>
      <c r="T42" s="36">
        <f t="shared" si="115"/>
        <v>0.82892159944628396</v>
      </c>
      <c r="U42" s="267">
        <f>IFERROR('Turistas lugar residencia isla '!U42/'Turistas lugar residencia isla '!$I42,"-")</f>
        <v>0.8295501583949314</v>
      </c>
      <c r="V42" s="36">
        <f t="shared" si="116"/>
        <v>0.62855243893771018</v>
      </c>
      <c r="W42" s="267">
        <f>IFERROR('Turistas lugar residencia isla '!W42/'Turistas lugar residencia isla '!$K42,"-")</f>
        <v>0.68718211905278881</v>
      </c>
      <c r="X42" s="36">
        <f t="shared" si="117"/>
        <v>0.59176127137715029</v>
      </c>
      <c r="Y42" s="267">
        <f>IFERROR('Turistas lugar residencia isla '!Y42/'Turistas lugar residencia isla '!$M42,"-")</f>
        <v>0.34360228198859005</v>
      </c>
      <c r="Z42" s="36">
        <f t="shared" si="118"/>
        <v>0.28656677922207807</v>
      </c>
      <c r="AA42" s="266">
        <f>IFERROR('Turistas lugar residencia isla '!AA42/'Turistas lugar residencia isla '!$C42,"-")</f>
        <v>0.26131571161358585</v>
      </c>
      <c r="AB42" s="36">
        <f t="shared" si="119"/>
        <v>-0.51950728448771444</v>
      </c>
      <c r="AC42" s="267">
        <f>IFERROR('Turistas lugar residencia isla '!AC42/'Turistas lugar residencia isla '!$E42,"-")</f>
        <v>0.26201507289350134</v>
      </c>
      <c r="AD42" s="36">
        <f t="shared" si="120"/>
        <v>-0.50758150788033851</v>
      </c>
      <c r="AE42" s="267">
        <f>IFERROR('Turistas lugar residencia isla '!AE42/'Turistas lugar residencia isla '!$G42,"-")</f>
        <v>0.27212691120522575</v>
      </c>
      <c r="AF42" s="36">
        <f t="shared" si="121"/>
        <v>-0.54799672407139166</v>
      </c>
      <c r="AG42" s="267">
        <f>IFERROR('Turistas lugar residencia isla '!AG42/'Turistas lugar residencia isla '!$I42,"-")</f>
        <v>0.17044984160506862</v>
      </c>
      <c r="AH42" s="36">
        <f t="shared" si="122"/>
        <v>-0.65261080460654397</v>
      </c>
      <c r="AI42" s="267">
        <f>IFERROR('Turistas lugar residencia isla '!AI42/'Turistas lugar residencia isla '!$K42,"-")</f>
        <v>0.31282446063046526</v>
      </c>
      <c r="AJ42" s="36">
        <f t="shared" si="123"/>
        <v>-0.4495320173015992</v>
      </c>
      <c r="AK42" s="267">
        <f>IFERROR('Turistas lugar residencia isla '!AK42/'Turistas lugar residencia isla '!$M42,"-")</f>
        <v>0.65639771801140989</v>
      </c>
      <c r="AL42" s="36">
        <f t="shared" si="124"/>
        <v>-0.10442068558435413</v>
      </c>
      <c r="AM42" s="266">
        <f>IFERROR('Turistas lugar residencia isla '!AM42/'Turistas lugar residencia isla '!$C42,"-")</f>
        <v>0.17616078189486142</v>
      </c>
      <c r="AN42" s="36">
        <f t="shared" si="125"/>
        <v>1.9753978467159103</v>
      </c>
      <c r="AO42" s="267">
        <f>IFERROR('Turistas lugar residencia isla '!AO42/'Turistas lugar residencia isla '!$E42,"-")</f>
        <v>0.12163639733135656</v>
      </c>
      <c r="AP42" s="36">
        <f t="shared" si="126"/>
        <v>2.844693307002681</v>
      </c>
      <c r="AQ42" s="267">
        <f>IFERROR('Turistas lugar residencia isla '!AQ42/'Turistas lugar residencia isla '!$G42,"-")</f>
        <v>0.19799624680824882</v>
      </c>
      <c r="AR42" s="36">
        <f t="shared" si="127"/>
        <v>1.7634933636864263</v>
      </c>
      <c r="AS42" s="267">
        <f>IFERROR('Turistas lugar residencia isla '!AS42/'Turistas lugar residencia isla '!$I42,"-")</f>
        <v>0.37748680042238647</v>
      </c>
      <c r="AT42" s="36">
        <f t="shared" si="128"/>
        <v>1.7462798097843417</v>
      </c>
      <c r="AU42" s="267">
        <f>IFERROR('Turistas lugar residencia isla '!AU42/'Turistas lugar residencia isla '!$K42,"-")</f>
        <v>8.6621530039543898E-2</v>
      </c>
      <c r="AV42" s="36">
        <f t="shared" si="129"/>
        <v>1.5897459034143178</v>
      </c>
      <c r="AW42" s="267">
        <f>IFERROR('Turistas lugar residencia isla '!AW42/'Turistas lugar residencia isla '!$M42,"-")</f>
        <v>0.15593588698723174</v>
      </c>
      <c r="AX42" s="36">
        <f t="shared" si="130"/>
        <v>2.0551237789436794E-2</v>
      </c>
      <c r="AY42" s="266">
        <f>IFERROR('Turistas lugar residencia isla '!AY42/'Turistas lugar residencia isla '!$C42,"-")</f>
        <v>3.6691439374564344E-2</v>
      </c>
      <c r="AZ42" s="36">
        <f t="shared" si="131"/>
        <v>-0.4416090480028263</v>
      </c>
      <c r="BA42" s="267">
        <f>IFERROR('Turistas lugar residencia isla '!BA42/'Turistas lugar residencia isla '!$E42,"-")</f>
        <v>4.9762169508277734E-2</v>
      </c>
      <c r="BB42" s="36">
        <f t="shared" si="132"/>
        <v>-0.57570738036012292</v>
      </c>
      <c r="BC42" s="267">
        <f>IFERROR('Turistas lugar residencia isla '!BC42/'Turistas lugar residencia isla '!$G42,"-")</f>
        <v>4.1936277777208077E-2</v>
      </c>
      <c r="BD42" s="36">
        <f t="shared" si="133"/>
        <v>2.0208875356585496</v>
      </c>
      <c r="BE42" s="267">
        <f>IFERROR('Turistas lugar residencia isla '!BE42/'Turistas lugar residencia isla '!$I42,"-")</f>
        <v>1.0576557550158395E-2</v>
      </c>
      <c r="BF42" s="36">
        <f t="shared" si="134"/>
        <v>0.13702364142529255</v>
      </c>
      <c r="BG42" s="267">
        <f>IFERROR('Turistas lugar residencia isla '!BG42/'Turistas lugar residencia isla '!$K42,"-")</f>
        <v>1.7501957455768078E-2</v>
      </c>
      <c r="BH42" s="36">
        <f t="shared" si="135"/>
        <v>1.0093914012312779</v>
      </c>
      <c r="BI42" s="267">
        <f>IFERROR('Turistas lugar residencia isla '!BI42/'Turistas lugar residencia isla '!$M42,"-")</f>
        <v>2.2439554468894323E-2</v>
      </c>
      <c r="BJ42" s="36">
        <f t="shared" si="136"/>
        <v>-0.15615145708055245</v>
      </c>
      <c r="BK42" s="266">
        <f>IFERROR('Turistas lugar residencia isla '!BK42/'Turistas lugar residencia isla '!$C42,"-")</f>
        <v>4.6144183177626336E-2</v>
      </c>
      <c r="BL42" s="36">
        <f t="shared" si="137"/>
        <v>0.20462632863340646</v>
      </c>
      <c r="BM42" s="267">
        <f>IFERROR('Turistas lugar residencia isla '!BM42/'Turistas lugar residencia isla '!$E42,"-")</f>
        <v>4.9413145539906105E-2</v>
      </c>
      <c r="BN42" s="36">
        <f t="shared" si="138"/>
        <v>0.70734263457457081</v>
      </c>
      <c r="BO42" s="267">
        <f>IFERROR('Turistas lugar residencia isla '!BO42/'Turistas lugar residencia isla '!$G42,"-")</f>
        <v>3.5886050637324772E-2</v>
      </c>
      <c r="BP42" s="36">
        <f t="shared" si="139"/>
        <v>0.63649646394055837</v>
      </c>
      <c r="BQ42" s="267">
        <f>IFERROR('Turistas lugar residencia isla '!BQ42/'Turistas lugar residencia isla '!$I42,"-")</f>
        <v>5.1193241816261878E-2</v>
      </c>
      <c r="BR42" s="36">
        <f t="shared" si="140"/>
        <v>-1.0517548965921941E-2</v>
      </c>
      <c r="BS42" s="267">
        <f>IFERROR('Turistas lugar residencia isla '!BS42/'Turistas lugar residencia isla '!$K42,"-")</f>
        <v>5.6789246165689582E-2</v>
      </c>
      <c r="BT42" s="36">
        <f t="shared" si="141"/>
        <v>-0.26046905282535249</v>
      </c>
      <c r="BU42" s="267">
        <f>IFERROR('Turistas lugar residencia isla '!BU42/'Turistas lugar residencia isla '!$M42,"-")</f>
        <v>1.6951915240423797E-2</v>
      </c>
      <c r="BV42" s="36">
        <f t="shared" si="142"/>
        <v>3.4512932698494536E-2</v>
      </c>
      <c r="BW42" s="266">
        <f>IFERROR('Turistas lugar residencia isla '!BW42/'Turistas lugar residencia isla '!$C42,"-")</f>
        <v>0.22676054219133157</v>
      </c>
      <c r="BX42" s="36">
        <f t="shared" si="143"/>
        <v>0.68460312478800867</v>
      </c>
      <c r="BY42" s="267">
        <f>IFERROR('Turistas lugar residencia isla '!BY42/'Turistas lugar residencia isla '!$E42,"-")</f>
        <v>0.26090313812700766</v>
      </c>
      <c r="BZ42" s="36">
        <f t="shared" si="144"/>
        <v>0.90348545195228747</v>
      </c>
      <c r="CA42" s="267">
        <f>IFERROR('Turistas lugar residencia isla '!CA42/'Turistas lugar residencia isla '!$G42,"-")</f>
        <v>0.14180091676323103</v>
      </c>
      <c r="CB42" s="36">
        <f t="shared" si="145"/>
        <v>0.64066444413233903</v>
      </c>
      <c r="CC42" s="267">
        <f>IFERROR('Turistas lugar residencia isla '!CC42/'Turistas lugar residencia isla '!$I42,"-")</f>
        <v>0.16526293558606125</v>
      </c>
      <c r="CD42" s="36">
        <f t="shared" si="146"/>
        <v>0.38202524339664734</v>
      </c>
      <c r="CE42" s="267">
        <f>IFERROR('Turistas lugar residencia isla '!CE42/'Turistas lugar residencia isla '!$K42,"-")</f>
        <v>0.3171802109446451</v>
      </c>
      <c r="CF42" s="36">
        <f t="shared" si="147"/>
        <v>0.59888005379712528</v>
      </c>
      <c r="CG42" s="267">
        <f>IFERROR('Turistas lugar residencia isla '!CG42/'Turistas lugar residencia isla '!$M42,"-")</f>
        <v>4.2923118717739746E-2</v>
      </c>
      <c r="CH42" s="36">
        <f t="shared" si="148"/>
        <v>4.6342667343267054</v>
      </c>
      <c r="CI42" s="266">
        <f>IFERROR('Turistas lugar residencia isla '!CI42/'Turistas lugar residencia isla '!$C42,"-")</f>
        <v>5.6174873252997547E-2</v>
      </c>
      <c r="CJ42" s="36">
        <f t="shared" si="149"/>
        <v>6.0235444028222842</v>
      </c>
      <c r="CK42" s="267">
        <f>IFERROR('Turistas lugar residencia isla '!CK42/'Turistas lugar residencia isla '!$E42,"-")</f>
        <v>5.0488015814183343E-2</v>
      </c>
      <c r="CL42" s="36">
        <f t="shared" si="150"/>
        <v>6.2873925315313306</v>
      </c>
      <c r="CM42" s="267">
        <f>IFERROR('Turistas lugar residencia isla '!CM42/'Turistas lugar residencia isla '!$G42,"-")</f>
        <v>0.10051068018909523</v>
      </c>
      <c r="CN42" s="36">
        <f t="shared" si="151"/>
        <v>4.6417964627353756</v>
      </c>
      <c r="CO42" s="267">
        <f>IFERROR('Turistas lugar residencia isla '!CO42/'Turistas lugar residencia isla '!$I42,"-")</f>
        <v>3.0732840549102428E-2</v>
      </c>
      <c r="CP42" s="36">
        <f t="shared" si="152"/>
        <v>8.2970416247145202</v>
      </c>
      <c r="CQ42" s="267">
        <f>IFERROR('Turistas lugar residencia isla '!CQ42/'Turistas lugar residencia isla '!$K42,"-")</f>
        <v>3.1839087266339001E-2</v>
      </c>
      <c r="CR42" s="36">
        <f t="shared" si="153"/>
        <v>11.794006566523889</v>
      </c>
      <c r="CS42" s="267">
        <f>IFERROR('Turistas lugar residencia isla '!CS42/'Turistas lugar residencia isla '!$M42,"-")</f>
        <v>3.4827492529204022E-2</v>
      </c>
      <c r="CT42" s="36">
        <f t="shared" si="154"/>
        <v>5.2126888596326246</v>
      </c>
      <c r="CU42" s="266">
        <f>IFERROR('Turistas lugar residencia isla '!CU42/'Turistas lugar residencia isla '!$C42,"-")</f>
        <v>3.3697652610411556E-2</v>
      </c>
      <c r="CV42" s="36">
        <f t="shared" si="155"/>
        <v>0.91836881314957619</v>
      </c>
      <c r="CW42" s="267">
        <f>IFERROR('Turistas lugar residencia isla '!CW42/'Turistas lugar residencia isla '!$E42,"-")</f>
        <v>2.5389177168272794E-2</v>
      </c>
      <c r="CX42" s="36">
        <f t="shared" si="156"/>
        <v>1.1544072767355313</v>
      </c>
      <c r="CY42" s="267">
        <f>IFERROR('Turistas lugar residencia isla '!CY42/'Turistas lugar residencia isla '!$G42,"-")</f>
        <v>1.9058215490632403E-2</v>
      </c>
      <c r="CZ42" s="36">
        <f t="shared" si="157"/>
        <v>0.37286208216687</v>
      </c>
      <c r="DA42" s="267">
        <f>IFERROR('Turistas lugar residencia isla '!DA42/'Turistas lugar residencia isla '!$I42,"-")</f>
        <v>1.3947201689545935E-2</v>
      </c>
      <c r="DB42" s="36">
        <f t="shared" si="158"/>
        <v>-4.7636747624075881E-2</v>
      </c>
      <c r="DC42" s="267">
        <f>IFERROR('Turistas lugar residencia isla '!DC42/'Turistas lugar residencia isla '!$K42,"-")</f>
        <v>8.722686089891632E-2</v>
      </c>
      <c r="DD42" s="36">
        <f t="shared" si="159"/>
        <v>1.0646952754432126</v>
      </c>
      <c r="DE42" s="267">
        <f>IFERROR('Turistas lugar residencia isla '!DE42/'Turistas lugar residencia isla '!$M42,"-")</f>
        <v>0</v>
      </c>
      <c r="DF42" s="36" t="str">
        <f t="shared" si="160"/>
        <v>-</v>
      </c>
      <c r="DG42" s="266">
        <f>IFERROR('Turistas lugar residencia isla '!DG42/'Turistas lugar residencia isla '!$C42,"-")</f>
        <v>2.0035052880203397E-2</v>
      </c>
      <c r="DH42" s="36">
        <f t="shared" si="161"/>
        <v>3.2144818702196947</v>
      </c>
      <c r="DI42" s="267">
        <f>IFERROR('Turistas lugar residencia isla '!DI42/'Turistas lugar residencia isla '!$E42,"-")</f>
        <v>6.2083024462564864E-3</v>
      </c>
      <c r="DJ42" s="36">
        <f t="shared" si="162"/>
        <v>1.4184334313133427</v>
      </c>
      <c r="DK42" s="267">
        <f>IFERROR('Turistas lugar residencia isla '!DK42/'Turistas lugar residencia isla '!$G42,"-")</f>
        <v>5.3995713567890728E-2</v>
      </c>
      <c r="DL42" s="36">
        <f t="shared" si="163"/>
        <v>2.1209201516751581</v>
      </c>
      <c r="DM42" s="267">
        <f>IFERROR('Turistas lugar residencia isla '!DM42/'Turistas lugar residencia isla '!$I42,"-")</f>
        <v>1.2147835269271384E-2</v>
      </c>
      <c r="DN42" s="36">
        <f t="shared" si="164"/>
        <v>78.009520591341072</v>
      </c>
      <c r="DO42" s="267">
        <f>IFERROR('Turistas lugar residencia isla '!DO42/'Turistas lugar residencia isla '!$K42,"-")</f>
        <v>1.3350177322463696E-2</v>
      </c>
      <c r="DP42" s="36">
        <f t="shared" si="165"/>
        <v>36.551823778536637</v>
      </c>
      <c r="DQ42" s="267">
        <f>IFERROR('Turistas lugar residencia isla '!DQ42/'Turistas lugar residencia isla '!$M42,"-")</f>
        <v>2.7166530834012495E-4</v>
      </c>
      <c r="DR42" s="36">
        <f t="shared" si="166"/>
        <v>-0.89500135832654171</v>
      </c>
      <c r="DS42" s="266">
        <f>IFERROR('Turistas lugar residencia isla '!DS42/'Turistas lugar residencia isla '!$C42,"-")</f>
        <v>9.2603039922171573E-2</v>
      </c>
      <c r="DT42" s="36">
        <f t="shared" si="167"/>
        <v>0.23863686348960811</v>
      </c>
      <c r="DU42" s="267">
        <f>IFERROR('Turistas lugar residencia isla '!DU42/'Turistas lugar residencia isla '!$E42,"-")</f>
        <v>0.12680998270323696</v>
      </c>
      <c r="DV42" s="36">
        <f t="shared" si="168"/>
        <v>0.38047470704334119</v>
      </c>
      <c r="DW42" s="267">
        <f>IFERROR('Turistas lugar residencia isla '!DW42/'Turistas lugar residencia isla '!$G42,"-")</f>
        <v>0.10661218044033348</v>
      </c>
      <c r="DX42" s="36">
        <f t="shared" si="169"/>
        <v>-8.2904200144066409E-2</v>
      </c>
      <c r="DY42" s="267">
        <f>IFERROR('Turistas lugar residencia isla '!DY42/'Turistas lugar residencia isla '!$I42,"-")</f>
        <v>0.10813938753959873</v>
      </c>
      <c r="DZ42" s="36">
        <f t="shared" si="170"/>
        <v>0.11375863271187669</v>
      </c>
      <c r="EA42" s="267">
        <f>IFERROR('Turistas lugar residencia isla '!EA42/'Turistas lugar residencia isla '!$K42,"-")</f>
        <v>4.3116664363777528E-2</v>
      </c>
      <c r="EB42" s="36">
        <f t="shared" si="171"/>
        <v>0.1948767561042255</v>
      </c>
      <c r="EC42" s="267">
        <f>IFERROR('Turistas lugar residencia isla '!EC42/'Turistas lugar residencia isla '!$M42,"-")</f>
        <v>6.2048356424884543E-2</v>
      </c>
      <c r="ED42" s="36">
        <f t="shared" si="172"/>
        <v>0.73361612710008739</v>
      </c>
    </row>
    <row r="43" spans="1:134" s="17" customFormat="1" outlineLevel="1" x14ac:dyDescent="0.25">
      <c r="A43" s="242"/>
      <c r="B43" s="34" t="s">
        <v>79</v>
      </c>
      <c r="C43" s="266">
        <f>IFERROR('Turistas lugar residencia isla '!C43/'Turistas lugar residencia isla '!$C43,"-")</f>
        <v>1</v>
      </c>
      <c r="D43" s="36">
        <f t="shared" si="107"/>
        <v>0</v>
      </c>
      <c r="E43" s="267">
        <f>IFERROR('Turistas lugar residencia isla '!E43/'Turistas lugar residencia isla '!$E43,"-")</f>
        <v>1</v>
      </c>
      <c r="F43" s="36">
        <f t="shared" si="108"/>
        <v>0</v>
      </c>
      <c r="G43" s="267">
        <f>IFERROR('Turistas lugar residencia isla '!G43/'Turistas lugar residencia isla '!$G43,"-")</f>
        <v>1</v>
      </c>
      <c r="H43" s="36">
        <f t="shared" si="109"/>
        <v>0</v>
      </c>
      <c r="I43" s="267">
        <f>IFERROR('Turistas lugar residencia isla '!I43/'Turistas lugar residencia isla '!$I43,"-")</f>
        <v>1</v>
      </c>
      <c r="J43" s="36">
        <f t="shared" si="110"/>
        <v>0</v>
      </c>
      <c r="K43" s="267">
        <f>IFERROR('Turistas lugar residencia isla '!K43/'Turistas lugar residencia isla '!$K43,"-")</f>
        <v>1</v>
      </c>
      <c r="L43" s="36">
        <f t="shared" si="111"/>
        <v>0</v>
      </c>
      <c r="M43" s="267">
        <f>IFERROR('Turistas lugar residencia isla '!M43/'Turistas lugar residencia isla '!$M43,"-")</f>
        <v>1</v>
      </c>
      <c r="N43" s="36">
        <f t="shared" si="112"/>
        <v>0</v>
      </c>
      <c r="O43" s="266">
        <f>IFERROR('Turistas lugar residencia isla '!O43/'Turistas lugar residencia isla '!$C43,"-")</f>
        <v>0.85992706250870965</v>
      </c>
      <c r="P43" s="36">
        <f t="shared" si="113"/>
        <v>0.35743690703836606</v>
      </c>
      <c r="Q43" s="267">
        <f>IFERROR('Turistas lugar residencia isla '!Q43/'Turistas lugar residencia isla '!$E43,"-")</f>
        <v>0.86812020287183345</v>
      </c>
      <c r="R43" s="36">
        <f t="shared" si="114"/>
        <v>0.32843848059289438</v>
      </c>
      <c r="S43" s="267">
        <f>IFERROR('Turistas lugar residencia isla '!S43/'Turistas lugar residencia isla '!$G43,"-")</f>
        <v>0.83595478004423696</v>
      </c>
      <c r="T43" s="36">
        <f t="shared" si="115"/>
        <v>0.51726038220017956</v>
      </c>
      <c r="U43" s="267">
        <f>IFERROR('Turistas lugar residencia isla '!U43/'Turistas lugar residencia isla '!$I43,"-")</f>
        <v>0.90995012277922704</v>
      </c>
      <c r="V43" s="36">
        <f t="shared" si="116"/>
        <v>0.37574592733641499</v>
      </c>
      <c r="W43" s="267">
        <f>IFERROR('Turistas lugar residencia isla '!W43/'Turistas lugar residencia isla '!$K43,"-")</f>
        <v>0.85240162117544493</v>
      </c>
      <c r="X43" s="36">
        <f t="shared" si="117"/>
        <v>0.3271658314064414</v>
      </c>
      <c r="Y43" s="267">
        <f>IFERROR('Turistas lugar residencia isla '!Y43/'Turistas lugar residencia isla '!$M43,"-")</f>
        <v>0.27659290855771795</v>
      </c>
      <c r="Z43" s="36">
        <f t="shared" si="118"/>
        <v>-0.23023061296714631</v>
      </c>
      <c r="AA43" s="266">
        <f>IFERROR('Turistas lugar residencia isla '!AA43/'Turistas lugar residencia isla '!$C43,"-")</f>
        <v>0.14007381393314677</v>
      </c>
      <c r="AB43" s="36">
        <f t="shared" si="119"/>
        <v>-0.61781386472415001</v>
      </c>
      <c r="AC43" s="267">
        <f>IFERROR('Turistas lugar residencia isla '!AC43/'Turistas lugar residencia isla '!$E43,"-")</f>
        <v>0.13187979712816661</v>
      </c>
      <c r="AD43" s="36">
        <f t="shared" si="120"/>
        <v>-0.61940638510990598</v>
      </c>
      <c r="AE43" s="267">
        <f>IFERROR('Turistas lugar residencia isla '!AE43/'Turistas lugar residencia isla '!$G43,"-")</f>
        <v>0.1640452199557631</v>
      </c>
      <c r="AF43" s="36">
        <f t="shared" si="121"/>
        <v>-0.63465420957930729</v>
      </c>
      <c r="AG43" s="267">
        <f>IFERROR('Turistas lugar residencia isla '!AG43/'Turistas lugar residencia isla '!$I43,"-")</f>
        <v>9.0055765912717814E-2</v>
      </c>
      <c r="AH43" s="36">
        <f t="shared" si="122"/>
        <v>-0.7340442100620499</v>
      </c>
      <c r="AI43" s="267">
        <f>IFERROR('Turistas lugar residencia isla '!AI43/'Turistas lugar residencia isla '!$K43,"-")</f>
        <v>0.14759837882455507</v>
      </c>
      <c r="AJ43" s="36">
        <f t="shared" si="123"/>
        <v>-0.58740039597419424</v>
      </c>
      <c r="AK43" s="267">
        <f>IFERROR('Turistas lugar residencia isla '!AK43/'Turistas lugar residencia isla '!$M43,"-")</f>
        <v>0.7234070914422821</v>
      </c>
      <c r="AL43" s="36">
        <f t="shared" si="124"/>
        <v>0.12912244938465745</v>
      </c>
      <c r="AM43" s="266">
        <f>IFERROR('Turistas lugar residencia isla '!AM43/'Turistas lugar residencia isla '!$C43,"-")</f>
        <v>0.1917128916709101</v>
      </c>
      <c r="AN43" s="36">
        <f t="shared" si="125"/>
        <v>1.5089403256983704</v>
      </c>
      <c r="AO43" s="267">
        <f>IFERROR('Turistas lugar residencia isla '!AO43/'Turistas lugar residencia isla '!$E43,"-")</f>
        <v>0.12359935870833023</v>
      </c>
      <c r="AP43" s="36">
        <f t="shared" si="126"/>
        <v>1.2759703712196346</v>
      </c>
      <c r="AQ43" s="267">
        <f>IFERROR('Turistas lugar residencia isla '!AQ43/'Turistas lugar residencia isla '!$G43,"-")</f>
        <v>0.22211299527593456</v>
      </c>
      <c r="AR43" s="36">
        <f t="shared" si="127"/>
        <v>1.1781582165446998</v>
      </c>
      <c r="AS43" s="267">
        <f>IFERROR('Turistas lugar residencia isla '!AS43/'Turistas lugar residencia isla '!$I43,"-")</f>
        <v>0.40371694235559458</v>
      </c>
      <c r="AT43" s="36">
        <f t="shared" si="128"/>
        <v>2.1198287701711314</v>
      </c>
      <c r="AU43" s="267">
        <f>IFERROR('Turistas lugar residencia isla '!AU43/'Turistas lugar residencia isla '!$K43,"-")</f>
        <v>0.12060970293907608</v>
      </c>
      <c r="AV43" s="36">
        <f t="shared" si="129"/>
        <v>1.9961724235491838</v>
      </c>
      <c r="AW43" s="267">
        <f>IFERROR('Turistas lugar residencia isla '!AW43/'Turistas lugar residencia isla '!$M43,"-")</f>
        <v>0.14882697947214077</v>
      </c>
      <c r="AX43" s="36">
        <f t="shared" si="130"/>
        <v>-0.16772315474980271</v>
      </c>
      <c r="AY43" s="266">
        <f>IFERROR('Turistas lugar residencia isla '!AY43/'Turistas lugar residencia isla '!$C43,"-")</f>
        <v>3.3100579590999643E-2</v>
      </c>
      <c r="AZ43" s="36">
        <f t="shared" si="131"/>
        <v>-0.23118185083830545</v>
      </c>
      <c r="BA43" s="267">
        <f>IFERROR('Turistas lugar residencia isla '!BA43/'Turistas lugar residencia isla '!$E43,"-")</f>
        <v>5.3070380450214713E-2</v>
      </c>
      <c r="BB43" s="36">
        <f t="shared" si="132"/>
        <v>-0.17350831532953137</v>
      </c>
      <c r="BC43" s="267">
        <f>IFERROR('Turistas lugar residencia isla '!BC43/'Turistas lugar residencia isla '!$G43,"-")</f>
        <v>2.822492558914284E-2</v>
      </c>
      <c r="BD43" s="36">
        <f t="shared" si="133"/>
        <v>0.49737559226720118</v>
      </c>
      <c r="BE43" s="267">
        <f>IFERROR('Turistas lugar residencia isla '!BE43/'Turistas lugar residencia isla '!$I43,"-")</f>
        <v>1.0193325756549697E-2</v>
      </c>
      <c r="BF43" s="36">
        <f t="shared" si="134"/>
        <v>-0.32507471260905352</v>
      </c>
      <c r="BG43" s="267">
        <f>IFERROR('Turistas lugar residencia isla '!BG43/'Turistas lugar residencia isla '!$K43,"-")</f>
        <v>1.5942795136473665E-2</v>
      </c>
      <c r="BH43" s="36">
        <f t="shared" si="135"/>
        <v>-0.5521064267833462</v>
      </c>
      <c r="BI43" s="267">
        <f>IFERROR('Turistas lugar residencia isla '!BI43/'Turistas lugar residencia isla '!$M43,"-")</f>
        <v>2.7992535323913621E-3</v>
      </c>
      <c r="BJ43" s="36">
        <f t="shared" si="136"/>
        <v>-0.69019424277556995</v>
      </c>
      <c r="BK43" s="266">
        <f>IFERROR('Turistas lugar residencia isla '!BK43/'Turistas lugar residencia isla '!$C43,"-")</f>
        <v>5.2040488107998668E-2</v>
      </c>
      <c r="BL43" s="36">
        <f t="shared" si="137"/>
        <v>-0.37660831532333183</v>
      </c>
      <c r="BM43" s="267">
        <f>IFERROR('Turistas lugar residencia isla '!BM43/'Turistas lugar residencia isla '!$E43,"-")</f>
        <v>5.5245879438913473E-2</v>
      </c>
      <c r="BN43" s="36">
        <f t="shared" si="138"/>
        <v>-0.25080436668923234</v>
      </c>
      <c r="BO43" s="267">
        <f>IFERROR('Turistas lugar residencia isla '!BO43/'Turistas lugar residencia isla '!$G43,"-")</f>
        <v>3.1078479560907677E-2</v>
      </c>
      <c r="BP43" s="36">
        <f t="shared" si="139"/>
        <v>-0.41929981816120776</v>
      </c>
      <c r="BQ43" s="267">
        <f>IFERROR('Turistas lugar residencia isla '!BQ43/'Turistas lugar residencia isla '!$I43,"-")</f>
        <v>6.6536330284953801E-2</v>
      </c>
      <c r="BR43" s="36">
        <f t="shared" si="140"/>
        <v>-0.39093340061633919</v>
      </c>
      <c r="BS43" s="267">
        <f>IFERROR('Turistas lugar residencia isla '!BS43/'Turistas lugar residencia isla '!$K43,"-")</f>
        <v>6.7902952060321084E-2</v>
      </c>
      <c r="BT43" s="36">
        <f t="shared" si="141"/>
        <v>-0.46026357215894076</v>
      </c>
      <c r="BU43" s="267">
        <f>IFERROR('Turistas lugar residencia isla '!BU43/'Turistas lugar residencia isla '!$M43,"-")</f>
        <v>2.6392961876832845E-2</v>
      </c>
      <c r="BV43" s="36">
        <f t="shared" si="142"/>
        <v>-0.5093589626099706</v>
      </c>
      <c r="BW43" s="266">
        <f>IFERROR('Turistas lugar residencia isla '!BW43/'Turistas lugar residencia isla '!$C43,"-")</f>
        <v>0.2950427572159649</v>
      </c>
      <c r="BX43" s="36">
        <f t="shared" si="143"/>
        <v>0.25383021465651323</v>
      </c>
      <c r="BY43" s="267">
        <f>IFERROR('Turistas lugar residencia isla '!BY43/'Turistas lugar residencia isla '!$E43,"-")</f>
        <v>0.36101051491177871</v>
      </c>
      <c r="BZ43" s="36">
        <f t="shared" si="144"/>
        <v>0.31789026933480047</v>
      </c>
      <c r="CA43" s="267">
        <f>IFERROR('Turistas lugar residencia isla '!CA43/'Turistas lugar residencia isla '!$G43,"-")</f>
        <v>0.1647586084487043</v>
      </c>
      <c r="CB43" s="36">
        <f t="shared" si="145"/>
        <v>0.59081463901219911</v>
      </c>
      <c r="CC43" s="267">
        <f>IFERROR('Turistas lugar residencia isla '!CC43/'Turistas lugar residencia isla '!$I43,"-")</f>
        <v>0.19676475264549487</v>
      </c>
      <c r="CD43" s="36">
        <f t="shared" si="146"/>
        <v>7.5547275185193108E-2</v>
      </c>
      <c r="CE43" s="267">
        <f>IFERROR('Turistas lugar residencia isla '!CE43/'Turistas lugar residencia isla '!$K43,"-")</f>
        <v>0.41568125539077933</v>
      </c>
      <c r="CF43" s="36">
        <f t="shared" si="147"/>
        <v>0.34495563165955057</v>
      </c>
      <c r="CG43" s="267">
        <f>IFERROR('Turistas lugar residencia isla '!CG43/'Turistas lugar residencia isla '!$M43,"-")</f>
        <v>9.0642495334577449E-3</v>
      </c>
      <c r="CH43" s="36">
        <f t="shared" si="148"/>
        <v>-0.68966357172859416</v>
      </c>
      <c r="CI43" s="266">
        <f>IFERROR('Turistas lugar residencia isla '!CI43/'Turistas lugar residencia isla '!$C43,"-")</f>
        <v>5.9241334400255218E-2</v>
      </c>
      <c r="CJ43" s="36">
        <f t="shared" si="149"/>
        <v>4.2465760667810404</v>
      </c>
      <c r="CK43" s="267">
        <f>IFERROR('Turistas lugar residencia isla '!CK43/'Turistas lugar residencia isla '!$E43,"-")</f>
        <v>5.3898205868605102E-2</v>
      </c>
      <c r="CL43" s="36">
        <f t="shared" si="150"/>
        <v>3.9915974790379236</v>
      </c>
      <c r="CM43" s="267">
        <f>IFERROR('Turistas lugar residencia isla '!CM43/'Turistas lugar residencia isla '!$G43,"-")</f>
        <v>9.4966003112967975E-2</v>
      </c>
      <c r="CN43" s="36">
        <f t="shared" si="151"/>
        <v>5.5696721225526336</v>
      </c>
      <c r="CO43" s="267">
        <f>IFERROR('Turistas lugar residencia isla '!CO43/'Turistas lugar residencia isla '!$I43,"-")</f>
        <v>3.4949386692733946E-2</v>
      </c>
      <c r="CP43" s="36">
        <f t="shared" si="152"/>
        <v>9.4374887133404393</v>
      </c>
      <c r="CQ43" s="267">
        <f>IFERROR('Turistas lugar residencia isla '!CQ43/'Turistas lugar residencia isla '!$K43,"-")</f>
        <v>4.292219656288547E-2</v>
      </c>
      <c r="CR43" s="36">
        <f t="shared" si="153"/>
        <v>2.1741841099391412</v>
      </c>
      <c r="CS43" s="267">
        <f>IFERROR('Turistas lugar residencia isla '!CS43/'Turistas lugar residencia isla '!$M43,"-")</f>
        <v>4.2655291922154091E-3</v>
      </c>
      <c r="CT43" s="36">
        <f t="shared" si="154"/>
        <v>-0.5279150366103923</v>
      </c>
      <c r="CU43" s="266">
        <f>IFERROR('Turistas lugar residencia isla '!CU43/'Turistas lugar residencia isla '!$C43,"-")</f>
        <v>3.527678472046325E-2</v>
      </c>
      <c r="CV43" s="36">
        <f t="shared" si="155"/>
        <v>0.59491785313086165</v>
      </c>
      <c r="CW43" s="267">
        <f>IFERROR('Turistas lugar residencia isla '!CW43/'Turistas lugar residencia isla '!$E43,"-")</f>
        <v>2.9454421548798015E-2</v>
      </c>
      <c r="CX43" s="36">
        <f t="shared" si="156"/>
        <v>0.97776047329059579</v>
      </c>
      <c r="CY43" s="267">
        <f>IFERROR('Turistas lugar residencia isla '!CY43/'Turistas lugar residencia isla '!$G43,"-")</f>
        <v>1.880751481390459E-2</v>
      </c>
      <c r="CZ43" s="36">
        <f t="shared" si="157"/>
        <v>0.86509293121282727</v>
      </c>
      <c r="DA43" s="267">
        <f>IFERROR('Turistas lugar residencia isla '!DA43/'Turistas lugar residencia isla '!$I43,"-")</f>
        <v>1.4757062013814871E-2</v>
      </c>
      <c r="DB43" s="36">
        <f t="shared" si="158"/>
        <v>-0.31979908691949788</v>
      </c>
      <c r="DC43" s="267">
        <f>IFERROR('Turistas lugar residencia isla '!DC43/'Turistas lugar residencia isla '!$K43,"-")</f>
        <v>8.7133542936108255E-2</v>
      </c>
      <c r="DD43" s="36">
        <f t="shared" si="159"/>
        <v>0.70079937184475716</v>
      </c>
      <c r="DE43" s="267">
        <f>IFERROR('Turistas lugar residencia isla '!DE43/'Turistas lugar residencia isla '!$M43,"-")</f>
        <v>2.5326579578778992E-3</v>
      </c>
      <c r="DF43" s="36">
        <f t="shared" si="160"/>
        <v>4.4099351284101473E-3</v>
      </c>
      <c r="DG43" s="266">
        <f>IFERROR('Turistas lugar residencia isla '!DG43/'Turistas lugar residencia isla '!$C43,"-")</f>
        <v>7.1772700063191461E-2</v>
      </c>
      <c r="DH43" s="36">
        <f t="shared" si="161"/>
        <v>1.468679656959639</v>
      </c>
      <c r="DI43" s="267">
        <f>IFERROR('Turistas lugar residencia isla '!DI43/'Turistas lugar residencia isla '!$E43,"-")</f>
        <v>3.8173891391052497E-2</v>
      </c>
      <c r="DJ43" s="36">
        <f t="shared" si="162"/>
        <v>1.950183633987133</v>
      </c>
      <c r="DK43" s="267">
        <f>IFERROR('Turistas lugar residencia isla '!DK43/'Turistas lugar residencia isla '!$G43,"-")</f>
        <v>0.16967723437372001</v>
      </c>
      <c r="DL43" s="36">
        <f t="shared" si="163"/>
        <v>0.72904420990255292</v>
      </c>
      <c r="DM43" s="267">
        <f>IFERROR('Turistas lugar residencia isla '!DM43/'Turistas lugar residencia isla '!$I43,"-")</f>
        <v>4.1132513234835147E-2</v>
      </c>
      <c r="DN43" s="36">
        <f t="shared" si="164"/>
        <v>0.76273416209674672</v>
      </c>
      <c r="DO43" s="267">
        <f>IFERROR('Turistas lugar residencia isla '!DO43/'Turistas lugar residencia isla '!$K43,"-")</f>
        <v>3.4853417174443298E-2</v>
      </c>
      <c r="DP43" s="36">
        <f t="shared" si="165"/>
        <v>19.154472556360371</v>
      </c>
      <c r="DQ43" s="267">
        <f>IFERROR('Turistas lugar residencia isla '!DQ43/'Turistas lugar residencia isla '!$M43,"-")</f>
        <v>7.5313249800053319E-3</v>
      </c>
      <c r="DR43" s="36" t="str">
        <f t="shared" si="166"/>
        <v>-</v>
      </c>
      <c r="DS43" s="266">
        <f>IFERROR('Turistas lugar residencia isla '!DS43/'Turistas lugar residencia isla '!$C43,"-")</f>
        <v>7.0777062114310799E-2</v>
      </c>
      <c r="DT43" s="36">
        <f t="shared" si="167"/>
        <v>-0.15335328414968985</v>
      </c>
      <c r="DU43" s="267">
        <f>IFERROR('Turistas lugar residencia isla '!DU43/'Turistas lugar residencia isla '!$E43,"-")</f>
        <v>0.11412195899752307</v>
      </c>
      <c r="DV43" s="36">
        <f t="shared" si="168"/>
        <v>6.9173808893282951E-2</v>
      </c>
      <c r="DW43" s="267">
        <f>IFERROR('Turistas lugar residencia isla '!DW43/'Turistas lugar residencia isla '!$G43,"-")</f>
        <v>8.7617077633052071E-2</v>
      </c>
      <c r="DX43" s="36">
        <f t="shared" si="169"/>
        <v>-0.293095804138781</v>
      </c>
      <c r="DY43" s="267">
        <f>IFERROR('Turistas lugar residencia isla '!DY43/'Turistas lugar residencia isla '!$I43,"-")</f>
        <v>8.4490952024826732E-2</v>
      </c>
      <c r="DZ43" s="36">
        <f t="shared" si="170"/>
        <v>-7.8601903936180051E-2</v>
      </c>
      <c r="EA43" s="267">
        <f>IFERROR('Turistas lugar residencia isla '!EA43/'Turistas lugar residencia isla '!$K43,"-")</f>
        <v>4.3014941153557217E-2</v>
      </c>
      <c r="EB43" s="36">
        <f t="shared" si="171"/>
        <v>1.9309661313804627E-2</v>
      </c>
      <c r="EC43" s="267">
        <f>IFERROR('Turistas lugar residencia isla '!EC43/'Turistas lugar residencia isla '!$M43,"-")</f>
        <v>6.2050119968008528E-2</v>
      </c>
      <c r="ED43" s="36">
        <f t="shared" si="172"/>
        <v>0.26195094413569464</v>
      </c>
    </row>
    <row r="44" spans="1:134" s="17" customFormat="1" outlineLevel="1" x14ac:dyDescent="0.25">
      <c r="A44" s="242"/>
      <c r="B44" s="34" t="s">
        <v>81</v>
      </c>
      <c r="C44" s="266">
        <f>IFERROR('Turistas lugar residencia isla '!C44/'Turistas lugar residencia isla '!$C44,"-")</f>
        <v>1</v>
      </c>
      <c r="D44" s="36">
        <f t="shared" si="107"/>
        <v>0</v>
      </c>
      <c r="E44" s="267">
        <f>IFERROR('Turistas lugar residencia isla '!E44/'Turistas lugar residencia isla '!$E44,"-")</f>
        <v>1</v>
      </c>
      <c r="F44" s="36">
        <f t="shared" si="108"/>
        <v>0</v>
      </c>
      <c r="G44" s="267">
        <f>IFERROR('Turistas lugar residencia isla '!G44/'Turistas lugar residencia isla '!$G44,"-")</f>
        <v>1</v>
      </c>
      <c r="H44" s="36">
        <f t="shared" si="109"/>
        <v>0</v>
      </c>
      <c r="I44" s="267">
        <f>IFERROR('Turistas lugar residencia isla '!I44/'Turistas lugar residencia isla '!$I44,"-")</f>
        <v>1</v>
      </c>
      <c r="J44" s="36">
        <f t="shared" si="110"/>
        <v>0</v>
      </c>
      <c r="K44" s="267">
        <f>IFERROR('Turistas lugar residencia isla '!K44/'Turistas lugar residencia isla '!$K44,"-")</f>
        <v>1</v>
      </c>
      <c r="L44" s="36">
        <f t="shared" si="111"/>
        <v>0</v>
      </c>
      <c r="M44" s="267">
        <f>IFERROR('Turistas lugar residencia isla '!M44/'Turistas lugar residencia isla '!$M44,"-")</f>
        <v>1</v>
      </c>
      <c r="N44" s="36">
        <f t="shared" si="112"/>
        <v>0</v>
      </c>
      <c r="O44" s="266">
        <f>IFERROR('Turistas lugar residencia isla '!O44/'Turistas lugar residencia isla '!$C44,"-")</f>
        <v>0.89648131270275278</v>
      </c>
      <c r="P44" s="36">
        <f t="shared" si="113"/>
        <v>0.10978870833207832</v>
      </c>
      <c r="Q44" s="267">
        <f>IFERROR('Turistas lugar residencia isla '!Q44/'Turistas lugar residencia isla '!$E44,"-")</f>
        <v>0.90407441438946723</v>
      </c>
      <c r="R44" s="36">
        <f t="shared" si="114"/>
        <v>9.9084086706834773E-2</v>
      </c>
      <c r="S44" s="267">
        <f>IFERROR('Turistas lugar residencia isla '!S44/'Turistas lugar residencia isla '!$G44,"-")</f>
        <v>0.8808798424162837</v>
      </c>
      <c r="T44" s="36">
        <f t="shared" si="115"/>
        <v>0.14729635595263479</v>
      </c>
      <c r="U44" s="267">
        <f>IFERROR('Turistas lugar residencia isla '!U44/'Turistas lugar residencia isla '!$I44,"-")</f>
        <v>0.9387128694150495</v>
      </c>
      <c r="V44" s="36">
        <f t="shared" si="116"/>
        <v>4.1186429989699791E-2</v>
      </c>
      <c r="W44" s="267">
        <f>IFERROR('Turistas lugar residencia isla '!W44/'Turistas lugar residencia isla '!$K44,"-")</f>
        <v>0.9000975562167699</v>
      </c>
      <c r="X44" s="36">
        <f t="shared" si="117"/>
        <v>0.10637616144438855</v>
      </c>
      <c r="Y44" s="267">
        <f>IFERROR('Turistas lugar residencia isla '!Y44/'Turistas lugar residencia isla '!$M44,"-")</f>
        <v>0.34539411206077875</v>
      </c>
      <c r="Z44" s="36">
        <f t="shared" si="118"/>
        <v>-0.54996290191548214</v>
      </c>
      <c r="AA44" s="266">
        <f>IFERROR('Turistas lugar residencia isla '!AA44/'Turistas lugar residencia isla '!$C44,"-")</f>
        <v>0.10351868729724728</v>
      </c>
      <c r="AB44" s="36">
        <f t="shared" si="119"/>
        <v>-0.46141637553212833</v>
      </c>
      <c r="AC44" s="267">
        <f>IFERROR('Turistas lugar residencia isla '!AC44/'Turistas lugar residencia isla '!$E44,"-")</f>
        <v>9.5925585610532813E-2</v>
      </c>
      <c r="AD44" s="36">
        <f t="shared" si="120"/>
        <v>-0.45932339345079787</v>
      </c>
      <c r="AE44" s="267">
        <f>IFERROR('Turistas lugar residencia isla '!AE44/'Turistas lugar residencia isla '!$G44,"-")</f>
        <v>0.11912344057780697</v>
      </c>
      <c r="AF44" s="36">
        <f t="shared" si="121"/>
        <v>-0.48700668937772018</v>
      </c>
      <c r="AG44" s="267">
        <f>IFERROR('Turistas lugar residencia isla '!AG44/'Turistas lugar residencia isla '!$I44,"-")</f>
        <v>6.1293433251608756E-2</v>
      </c>
      <c r="AH44" s="36">
        <f t="shared" si="122"/>
        <v>-0.37722578788931449</v>
      </c>
      <c r="AI44" s="267">
        <f>IFERROR('Turistas lugar residencia isla '!AI44/'Turistas lugar residencia isla '!$K44,"-")</f>
        <v>9.9897565972391592E-2</v>
      </c>
      <c r="AJ44" s="36">
        <f t="shared" si="123"/>
        <v>-0.46419898730547515</v>
      </c>
      <c r="AK44" s="267">
        <f>IFERROR('Turistas lugar residencia isla '!AK44/'Turistas lugar residencia isla '!$M44,"-")</f>
        <v>0.65460588793922125</v>
      </c>
      <c r="AL44" s="36">
        <f t="shared" si="124"/>
        <v>1.8152573372703107</v>
      </c>
      <c r="AM44" s="266">
        <f>IFERROR('Turistas lugar residencia isla '!AM44/'Turistas lugar residencia isla '!$C44,"-")</f>
        <v>0.21572365916939915</v>
      </c>
      <c r="AN44" s="36">
        <f t="shared" si="125"/>
        <v>-0.27191350711659312</v>
      </c>
      <c r="AO44" s="267">
        <f>IFERROR('Turistas lugar residencia isla '!AO44/'Turistas lugar residencia isla '!$E44,"-")</f>
        <v>0.156496364452612</v>
      </c>
      <c r="AP44" s="36">
        <f t="shared" si="126"/>
        <v>-0.27333939481055491</v>
      </c>
      <c r="AQ44" s="267">
        <f>IFERROR('Turistas lugar residencia isla '!AQ44/'Turistas lugar residencia isla '!$G44,"-")</f>
        <v>0.24495403808273145</v>
      </c>
      <c r="AR44" s="36">
        <f t="shared" si="127"/>
        <v>-0.30266261568555863</v>
      </c>
      <c r="AS44" s="267">
        <f>IFERROR('Turistas lugar residencia isla '!AS44/'Turistas lugar residencia isla '!$I44,"-")</f>
        <v>0.42982926076022765</v>
      </c>
      <c r="AT44" s="36">
        <f t="shared" si="128"/>
        <v>-0.30775875543015241</v>
      </c>
      <c r="AU44" s="267">
        <f>IFERROR('Turistas lugar residencia isla '!AU44/'Turistas lugar residencia isla '!$K44,"-")</f>
        <v>0.16666991854055899</v>
      </c>
      <c r="AV44" s="36">
        <f t="shared" si="129"/>
        <v>-0.40884263267645493</v>
      </c>
      <c r="AW44" s="267">
        <f>IFERROR('Turistas lugar residencia isla '!AW44/'Turistas lugar residencia isla '!$M44,"-")</f>
        <v>0.16999050332383667</v>
      </c>
      <c r="AX44" s="36">
        <f t="shared" si="130"/>
        <v>-0.72131970847772076</v>
      </c>
      <c r="AY44" s="266">
        <f>IFERROR('Turistas lugar residencia isla '!AY44/'Turistas lugar residencia isla '!$C44,"-")</f>
        <v>3.8659640815585379E-2</v>
      </c>
      <c r="AZ44" s="36">
        <f t="shared" si="131"/>
        <v>-0.30922227300817517</v>
      </c>
      <c r="BA44" s="267">
        <f>IFERROR('Turistas lugar residencia isla '!BA44/'Turistas lugar residencia isla '!$E44,"-")</f>
        <v>5.9282708388401495E-2</v>
      </c>
      <c r="BB44" s="36">
        <f t="shared" si="132"/>
        <v>-1.1767896641076137E-2</v>
      </c>
      <c r="BC44" s="267">
        <f>IFERROR('Turistas lugar residencia isla '!BC44/'Turistas lugar residencia isla '!$G44,"-")</f>
        <v>2.9024950755088642E-2</v>
      </c>
      <c r="BD44" s="36">
        <f t="shared" si="133"/>
        <v>-0.4568627026831521</v>
      </c>
      <c r="BE44" s="267">
        <f>IFERROR('Turistas lugar residencia isla '!BE44/'Turistas lugar residencia isla '!$I44,"-")</f>
        <v>1.0506545319324606E-2</v>
      </c>
      <c r="BF44" s="36">
        <f t="shared" si="134"/>
        <v>-0.65586189908702952</v>
      </c>
      <c r="BG44" s="267">
        <f>IFERROR('Turistas lugar residencia isla '!BG44/'Turistas lugar residencia isla '!$K44,"-")</f>
        <v>2.5925564606604556E-2</v>
      </c>
      <c r="BH44" s="36">
        <f t="shared" si="135"/>
        <v>-0.46573784110272309</v>
      </c>
      <c r="BI44" s="267">
        <f>IFERROR('Turistas lugar residencia isla '!BI44/'Turistas lugar residencia isla '!$M44,"-")</f>
        <v>2.5023741690408358E-2</v>
      </c>
      <c r="BJ44" s="36">
        <f t="shared" si="136"/>
        <v>-0.47732422463113522</v>
      </c>
      <c r="BK44" s="266">
        <f>IFERROR('Turistas lugar residencia isla '!BK44/'Turistas lugar residencia isla '!$C44,"-")</f>
        <v>5.6892981482063475E-2</v>
      </c>
      <c r="BL44" s="36">
        <f t="shared" si="137"/>
        <v>1.1601482911949015</v>
      </c>
      <c r="BM44" s="267">
        <f>IFERROR('Turistas lugar residencia isla '!BM44/'Turistas lugar residencia isla '!$E44,"-")</f>
        <v>5.6121271623430294E-2</v>
      </c>
      <c r="BN44" s="36">
        <f t="shared" si="138"/>
        <v>0.81533073925275668</v>
      </c>
      <c r="BO44" s="267">
        <f>IFERROR('Turistas lugar residencia isla '!BO44/'Turistas lugar residencia isla '!$G44,"-")</f>
        <v>2.6139198949441892E-2</v>
      </c>
      <c r="BP44" s="36">
        <f t="shared" si="139"/>
        <v>2.3501110479508425E-2</v>
      </c>
      <c r="BQ44" s="267">
        <f>IFERROR('Turistas lugar residencia isla '!BQ44/'Turistas lugar residencia isla '!$I44,"-")</f>
        <v>7.4188689234415087E-2</v>
      </c>
      <c r="BR44" s="36">
        <f t="shared" si="140"/>
        <v>3.6954642118642154</v>
      </c>
      <c r="BS44" s="267">
        <f>IFERROR('Turistas lugar residencia isla '!BS44/'Turistas lugar residencia isla '!$K44,"-")</f>
        <v>9.1980878981513095E-2</v>
      </c>
      <c r="BT44" s="36">
        <f t="shared" si="141"/>
        <v>3.3222225139242854</v>
      </c>
      <c r="BU44" s="267">
        <f>IFERROR('Turistas lugar residencia isla '!BU44/'Turistas lugar residencia isla '!$M44,"-")</f>
        <v>4.1547958214624883E-2</v>
      </c>
      <c r="BV44" s="36">
        <f t="shared" si="142"/>
        <v>1.6853307710225951</v>
      </c>
      <c r="BW44" s="266">
        <f>IFERROR('Turistas lugar residencia isla '!BW44/'Turistas lugar residencia isla '!$C44,"-")</f>
        <v>0.26806136096182925</v>
      </c>
      <c r="BX44" s="36">
        <f t="shared" si="143"/>
        <v>0.20082757600339152</v>
      </c>
      <c r="BY44" s="267">
        <f>IFERROR('Turistas lugar residencia isla '!BY44/'Turistas lugar residencia isla '!$E44,"-")</f>
        <v>0.32876215170700801</v>
      </c>
      <c r="BZ44" s="36">
        <f t="shared" si="144"/>
        <v>5.7686709272260828E-2</v>
      </c>
      <c r="CA44" s="267">
        <f>IFERROR('Turistas lugar residencia isla '!CA44/'Turistas lugar residencia isla '!$G44,"-")</f>
        <v>0.13296454366382141</v>
      </c>
      <c r="CB44" s="36">
        <f t="shared" si="145"/>
        <v>0.46747569459176819</v>
      </c>
      <c r="CC44" s="267">
        <f>IFERROR('Turistas lugar residencia isla '!CC44/'Turistas lugar residencia isla '!$I44,"-")</f>
        <v>0.19146240774471679</v>
      </c>
      <c r="CD44" s="36">
        <f t="shared" si="146"/>
        <v>1.3660613064430733</v>
      </c>
      <c r="CE44" s="267">
        <f>IFERROR('Turistas lugar residencia isla '!CE44/'Turistas lugar residencia isla '!$K44,"-")</f>
        <v>0.38410321447734258</v>
      </c>
      <c r="CF44" s="36">
        <f t="shared" si="147"/>
        <v>0.18553350687442527</v>
      </c>
      <c r="CG44" s="267">
        <f>IFERROR('Turistas lugar residencia isla '!CG44/'Turistas lugar residencia isla '!$M44,"-")</f>
        <v>1.647673314339981E-2</v>
      </c>
      <c r="CH44" s="36">
        <f t="shared" si="148"/>
        <v>0.79177934548304929</v>
      </c>
      <c r="CI44" s="266">
        <f>IFERROR('Turistas lugar residencia isla '!CI44/'Turistas lugar residencia isla '!$C44,"-")</f>
        <v>4.5252487158266727E-2</v>
      </c>
      <c r="CJ44" s="36">
        <f t="shared" si="149"/>
        <v>0.85961738594386183</v>
      </c>
      <c r="CK44" s="267">
        <f>IFERROR('Turistas lugar residencia isla '!CK44/'Turistas lugar residencia isla '!$E44,"-")</f>
        <v>4.3622372986603229E-2</v>
      </c>
      <c r="CL44" s="36">
        <f t="shared" si="150"/>
        <v>0.77476452735740664</v>
      </c>
      <c r="CM44" s="267">
        <f>IFERROR('Turistas lugar residencia isla '!CM44/'Turistas lugar residencia isla '!$G44,"-")</f>
        <v>5.8174655285620484E-2</v>
      </c>
      <c r="CN44" s="36">
        <f t="shared" si="151"/>
        <v>0.7796954044255604</v>
      </c>
      <c r="CO44" s="267">
        <f>IFERROR('Turistas lugar residencia isla '!CO44/'Turistas lugar residencia isla '!$I44,"-")</f>
        <v>2.9956574626724568E-2</v>
      </c>
      <c r="CP44" s="36">
        <f t="shared" si="152"/>
        <v>1.6219842673286307</v>
      </c>
      <c r="CQ44" s="267">
        <f>IFERROR('Turistas lugar residencia isla '!CQ44/'Turistas lugar residencia isla '!$K44,"-")</f>
        <v>4.2222330618018632E-2</v>
      </c>
      <c r="CR44" s="36">
        <f t="shared" si="153"/>
        <v>1.8842152234669673</v>
      </c>
      <c r="CS44" s="267">
        <f>IFERROR('Turistas lugar residencia isla '!CS44/'Turistas lugar residencia isla '!$M44,"-")</f>
        <v>1.0398860398860399E-2</v>
      </c>
      <c r="CT44" s="36">
        <f t="shared" si="154"/>
        <v>-0.30832434376123696</v>
      </c>
      <c r="CU44" s="266">
        <f>IFERROR('Turistas lugar residencia isla '!CU44/'Turistas lugar residencia isla '!$C44,"-")</f>
        <v>2.7666907612851861E-2</v>
      </c>
      <c r="CV44" s="36">
        <f t="shared" si="155"/>
        <v>0.32703461720187876</v>
      </c>
      <c r="CW44" s="267">
        <f>IFERROR('Turistas lugar residencia isla '!CW44/'Turistas lugar residencia isla '!$E44,"-")</f>
        <v>2.5505473250510821E-2</v>
      </c>
      <c r="CX44" s="36">
        <f t="shared" si="156"/>
        <v>0.15346465276917276</v>
      </c>
      <c r="CY44" s="267">
        <f>IFERROR('Turistas lugar residencia isla '!CY44/'Turistas lugar residencia isla '!$G44,"-")</f>
        <v>1.5164149704530531E-2</v>
      </c>
      <c r="CZ44" s="36">
        <f t="shared" si="157"/>
        <v>0.65353418656439</v>
      </c>
      <c r="DA44" s="267">
        <f>IFERROR('Turistas lugar residencia isla '!DA44/'Turistas lugar residencia isla '!$I44,"-")</f>
        <v>1.2617938649842748E-2</v>
      </c>
      <c r="DB44" s="36">
        <f t="shared" si="158"/>
        <v>0.88214622902724771</v>
      </c>
      <c r="DC44" s="267">
        <f>IFERROR('Turistas lugar residencia isla '!DC44/'Turistas lugar residencia isla '!$K44,"-")</f>
        <v>6.3357884981220428E-2</v>
      </c>
      <c r="DD44" s="36">
        <f t="shared" si="159"/>
        <v>0.26672844566112119</v>
      </c>
      <c r="DE44" s="267">
        <f>IFERROR('Turistas lugar residencia isla '!DE44/'Turistas lugar residencia isla '!$M44,"-")</f>
        <v>7.4548907882241219E-3</v>
      </c>
      <c r="DF44" s="36">
        <f t="shared" si="160"/>
        <v>6.2962081128747798</v>
      </c>
      <c r="DG44" s="266">
        <f>IFERROR('Turistas lugar residencia isla '!DG44/'Turistas lugar residencia isla '!$C44,"-")</f>
        <v>0.12255605490779443</v>
      </c>
      <c r="DH44" s="36">
        <f t="shared" si="161"/>
        <v>2.7735736894099725</v>
      </c>
      <c r="DI44" s="267">
        <f>IFERROR('Turistas lugar residencia isla '!DI44/'Turistas lugar residencia isla '!$E44,"-")</f>
        <v>8.0242174027968335E-2</v>
      </c>
      <c r="DJ44" s="36">
        <f t="shared" si="162"/>
        <v>4.0937850076151401</v>
      </c>
      <c r="DK44" s="267">
        <f>IFERROR('Turistas lugar residencia isla '!DK44/'Turistas lugar residencia isla '!$G44,"-")</f>
        <v>0.27451739986868023</v>
      </c>
      <c r="DL44" s="36">
        <f t="shared" si="163"/>
        <v>3.3023034934552324</v>
      </c>
      <c r="DM44" s="267">
        <f>IFERROR('Turistas lugar residencia isla '!DM44/'Turistas lugar residencia isla '!$I44,"-")</f>
        <v>5.1984394597354142E-2</v>
      </c>
      <c r="DN44" s="36">
        <f t="shared" si="164"/>
        <v>0.52930387513623689</v>
      </c>
      <c r="DO44" s="267">
        <f>IFERROR('Turistas lugar residencia isla '!DO44/'Turistas lugar residencia isla '!$K44,"-")</f>
        <v>4.5548997609872688E-2</v>
      </c>
      <c r="DP44" s="36">
        <f t="shared" si="165"/>
        <v>15.001796660325514</v>
      </c>
      <c r="DQ44" s="267">
        <f>IFERROR('Turistas lugar residencia isla '!DQ44/'Turistas lugar residencia isla '!$M44,"-")</f>
        <v>9.4491927825261154E-3</v>
      </c>
      <c r="DR44" s="36">
        <f t="shared" si="166"/>
        <v>2.7562218302959129E-2</v>
      </c>
      <c r="DS44" s="266">
        <f>IFERROR('Turistas lugar residencia isla '!DS44/'Turistas lugar residencia isla '!$C44,"-")</f>
        <v>7.1964339964591381E-2</v>
      </c>
      <c r="DT44" s="36">
        <f t="shared" si="167"/>
        <v>-0.2317352699363926</v>
      </c>
      <c r="DU44" s="267">
        <f>IFERROR('Turistas lugar residencia isla '!DU44/'Turistas lugar residencia isla '!$E44,"-")</f>
        <v>0.11031253540095913</v>
      </c>
      <c r="DV44" s="36">
        <f t="shared" si="168"/>
        <v>-5.8093945329739438E-2</v>
      </c>
      <c r="DW44" s="267">
        <f>IFERROR('Turistas lugar residencia isla '!DW44/'Turistas lugar residencia isla '!$G44,"-")</f>
        <v>7.9822718319107019E-2</v>
      </c>
      <c r="DX44" s="36">
        <f t="shared" si="169"/>
        <v>-0.35071711544330619</v>
      </c>
      <c r="DY44" s="267">
        <f>IFERROR('Turistas lugar residencia isla '!DY44/'Turistas lugar residencia isla '!$I44,"-")</f>
        <v>8.2249799890333597E-2</v>
      </c>
      <c r="DZ44" s="36">
        <f t="shared" si="170"/>
        <v>2.3195239669412393E-2</v>
      </c>
      <c r="EA44" s="267">
        <f>IFERROR('Turistas lugar residencia isla '!EA44/'Turistas lugar residencia isla '!$K44,"-")</f>
        <v>4.8958587385981168E-2</v>
      </c>
      <c r="EB44" s="36">
        <f t="shared" si="171"/>
        <v>-0.18282357818987305</v>
      </c>
      <c r="EC44" s="267">
        <f>IFERROR('Turistas lugar residencia isla '!EC44/'Turistas lugar residencia isla '!$M44,"-")</f>
        <v>5.6695156695156693E-2</v>
      </c>
      <c r="ED44" s="36">
        <f t="shared" si="172"/>
        <v>8.4967928822677452E-2</v>
      </c>
    </row>
    <row r="45" spans="1:134" s="17" customFormat="1" outlineLevel="1" x14ac:dyDescent="0.25">
      <c r="A45" s="242"/>
      <c r="B45" s="34" t="s">
        <v>83</v>
      </c>
      <c r="C45" s="266">
        <f>IFERROR('Turistas lugar residencia isla '!C45/'Turistas lugar residencia isla '!$C45,"-")</f>
        <v>1</v>
      </c>
      <c r="D45" s="36">
        <f t="shared" si="107"/>
        <v>0</v>
      </c>
      <c r="E45" s="267">
        <f>IFERROR('Turistas lugar residencia isla '!E45/'Turistas lugar residencia isla '!$E45,"-")</f>
        <v>1</v>
      </c>
      <c r="F45" s="36">
        <f t="shared" si="108"/>
        <v>0</v>
      </c>
      <c r="G45" s="267">
        <f>IFERROR('Turistas lugar residencia isla '!G45/'Turistas lugar residencia isla '!$G45,"-")</f>
        <v>1</v>
      </c>
      <c r="H45" s="36">
        <f t="shared" si="109"/>
        <v>0</v>
      </c>
      <c r="I45" s="267">
        <f>IFERROR('Turistas lugar residencia isla '!I45/'Turistas lugar residencia isla '!$I45,"-")</f>
        <v>1</v>
      </c>
      <c r="J45" s="36">
        <f t="shared" si="110"/>
        <v>0</v>
      </c>
      <c r="K45" s="267">
        <f>IFERROR('Turistas lugar residencia isla '!K45/'Turistas lugar residencia isla '!$K45,"-")</f>
        <v>1</v>
      </c>
      <c r="L45" s="36">
        <f t="shared" si="111"/>
        <v>0</v>
      </c>
      <c r="M45" s="267">
        <f>IFERROR('Turistas lugar residencia isla '!M45/'Turistas lugar residencia isla '!$M45,"-")</f>
        <v>1</v>
      </c>
      <c r="N45" s="36">
        <f t="shared" si="112"/>
        <v>0</v>
      </c>
      <c r="O45" s="266">
        <f>IFERROR('Turistas lugar residencia isla '!O45/'Turistas lugar residencia isla '!$C45,"-")</f>
        <v>0.88092383687043241</v>
      </c>
      <c r="P45" s="36">
        <f t="shared" si="113"/>
        <v>5.8942717677964662E-2</v>
      </c>
      <c r="Q45" s="267">
        <f>IFERROR('Turistas lugar residencia isla '!Q45/'Turistas lugar residencia isla '!$E45,"-")</f>
        <v>0.88492473071713329</v>
      </c>
      <c r="R45" s="36">
        <f t="shared" si="114"/>
        <v>4.407402903707891E-2</v>
      </c>
      <c r="S45" s="267">
        <f>IFERROR('Turistas lugar residencia isla '!S45/'Turistas lugar residencia isla '!$G45,"-")</f>
        <v>0.88526413228571343</v>
      </c>
      <c r="T45" s="36">
        <f t="shared" si="115"/>
        <v>7.3172351284660042E-2</v>
      </c>
      <c r="U45" s="267">
        <f>IFERROR('Turistas lugar residencia isla '!U45/'Turistas lugar residencia isla '!$I45,"-")</f>
        <v>0.92048873508016105</v>
      </c>
      <c r="V45" s="36">
        <f t="shared" si="116"/>
        <v>2.579540177354378E-2</v>
      </c>
      <c r="W45" s="267">
        <f>IFERROR('Turistas lugar residencia isla '!W45/'Turistas lugar residencia isla '!$K45,"-")</f>
        <v>0.87393344835505204</v>
      </c>
      <c r="X45" s="36">
        <f t="shared" si="117"/>
        <v>8.1235993352425817E-2</v>
      </c>
      <c r="Y45" s="267">
        <f>IFERROR('Turistas lugar residencia isla '!Y45/'Turistas lugar residencia isla '!$M45,"-")</f>
        <v>0.35107007525217482</v>
      </c>
      <c r="Z45" s="36">
        <f t="shared" si="118"/>
        <v>-0.58862937137940274</v>
      </c>
      <c r="AA45" s="266">
        <f>IFERROR('Turistas lugar residencia isla '!AA45/'Turistas lugar residencia isla '!$C45,"-")</f>
        <v>0.11907616312956758</v>
      </c>
      <c r="AB45" s="36">
        <f t="shared" si="119"/>
        <v>-0.29167717927954928</v>
      </c>
      <c r="AC45" s="267">
        <f>IFERROR('Turistas lugar residencia isla '!AC45/'Turistas lugar residencia isla '!$E45,"-")</f>
        <v>0.11507526928286671</v>
      </c>
      <c r="AD45" s="36">
        <f t="shared" si="120"/>
        <v>-0.24502142229884916</v>
      </c>
      <c r="AE45" s="267">
        <f>IFERROR('Turistas lugar residencia isla '!AE45/'Turistas lugar residencia isla '!$G45,"-")</f>
        <v>0.11473586771428662</v>
      </c>
      <c r="AF45" s="36">
        <f t="shared" si="121"/>
        <v>-0.34477596026000801</v>
      </c>
      <c r="AG45" s="267">
        <f>IFERROR('Turistas lugar residencia isla '!AG45/'Turistas lugar residencia isla '!$I45,"-")</f>
        <v>7.9511264919838967E-2</v>
      </c>
      <c r="AH45" s="36">
        <f t="shared" si="122"/>
        <v>-0.22566738123820074</v>
      </c>
      <c r="AI45" s="267">
        <f>IFERROR('Turistas lugar residencia isla '!AI45/'Turistas lugar residencia isla '!$K45,"-")</f>
        <v>0.12606655164494798</v>
      </c>
      <c r="AJ45" s="36">
        <f t="shared" si="123"/>
        <v>-0.34246975502366839</v>
      </c>
      <c r="AK45" s="267">
        <f>IFERROR('Turistas lugar residencia isla '!AK45/'Turistas lugar residencia isla '!$M45,"-")</f>
        <v>0.64892992474782518</v>
      </c>
      <c r="AL45" s="36">
        <f t="shared" si="124"/>
        <v>3.4270026751367055</v>
      </c>
      <c r="AM45" s="266">
        <f>IFERROR('Turistas lugar residencia isla '!AM45/'Turistas lugar residencia isla '!$C45,"-")</f>
        <v>0.20632135846437852</v>
      </c>
      <c r="AN45" s="36">
        <f t="shared" si="125"/>
        <v>-0.15692951834817548</v>
      </c>
      <c r="AO45" s="267">
        <f>IFERROR('Turistas lugar residencia isla '!AO45/'Turistas lugar residencia isla '!$E45,"-")</f>
        <v>0.16459877634785788</v>
      </c>
      <c r="AP45" s="36">
        <f t="shared" si="126"/>
        <v>-6.1343041553232669E-2</v>
      </c>
      <c r="AQ45" s="267">
        <f>IFERROR('Turistas lugar residencia isla '!AQ45/'Turistas lugar residencia isla '!$G45,"-")</f>
        <v>0.23408429612639681</v>
      </c>
      <c r="AR45" s="36">
        <f t="shared" si="127"/>
        <v>-0.30420614548157598</v>
      </c>
      <c r="AS45" s="267">
        <f>IFERROR('Turistas lugar residencia isla '!AS45/'Turistas lugar residencia isla '!$I45,"-")</f>
        <v>0.41180168090966879</v>
      </c>
      <c r="AT45" s="36">
        <f t="shared" si="128"/>
        <v>-0.2113540340983745</v>
      </c>
      <c r="AU45" s="267">
        <f>IFERROR('Turistas lugar residencia isla '!AU45/'Turistas lugar residencia isla '!$K45,"-")</f>
        <v>0.17392814871954917</v>
      </c>
      <c r="AV45" s="36">
        <f t="shared" si="129"/>
        <v>-5.673771551928386E-2</v>
      </c>
      <c r="AW45" s="267">
        <f>IFERROR('Turistas lugar residencia isla '!AW45/'Turistas lugar residencia isla '!$M45,"-")</f>
        <v>0.21492234616000427</v>
      </c>
      <c r="AX45" s="36">
        <f t="shared" si="130"/>
        <v>-0.69388894808081325</v>
      </c>
      <c r="AY45" s="266">
        <f>IFERROR('Turistas lugar residencia isla '!AY45/'Turistas lugar residencia isla '!$C45,"-")</f>
        <v>3.7260887617911423E-2</v>
      </c>
      <c r="AZ45" s="36">
        <f t="shared" si="131"/>
        <v>-0.37485037469229754</v>
      </c>
      <c r="BA45" s="267">
        <f>IFERROR('Turistas lugar residencia isla '!BA45/'Turistas lugar residencia isla '!$E45,"-")</f>
        <v>5.6758115777798629E-2</v>
      </c>
      <c r="BB45" s="36">
        <f t="shared" si="132"/>
        <v>-6.516296124000942E-2</v>
      </c>
      <c r="BC45" s="267">
        <f>IFERROR('Turistas lugar residencia isla '!BC45/'Turistas lugar residencia isla '!$G45,"-")</f>
        <v>2.6459038249501621E-2</v>
      </c>
      <c r="BD45" s="36">
        <f t="shared" si="133"/>
        <v>-0.55550238588513701</v>
      </c>
      <c r="BE45" s="267">
        <f>IFERROR('Turistas lugar residencia isla '!BE45/'Turistas lugar residencia isla '!$I45,"-")</f>
        <v>1.055865527226499E-2</v>
      </c>
      <c r="BF45" s="36">
        <f t="shared" si="134"/>
        <v>-0.69264378317955977</v>
      </c>
      <c r="BG45" s="267">
        <f>IFERROR('Turistas lugar residencia isla '!BG45/'Turistas lugar residencia isla '!$K45,"-")</f>
        <v>2.7422669485287623E-2</v>
      </c>
      <c r="BH45" s="36">
        <f t="shared" si="135"/>
        <v>-0.47350106890002841</v>
      </c>
      <c r="BI45" s="267">
        <f>IFERROR('Turistas lugar residencia isla '!BI45/'Turistas lugar residencia isla '!$M45,"-")</f>
        <v>1.5050434968244649E-2</v>
      </c>
      <c r="BJ45" s="36">
        <f t="shared" si="136"/>
        <v>-0.65525650725679607</v>
      </c>
      <c r="BK45" s="266">
        <f>IFERROR('Turistas lugar residencia isla '!BK45/'Turistas lugar residencia isla '!$C45,"-")</f>
        <v>6.0652136197321203E-2</v>
      </c>
      <c r="BL45" s="36">
        <f t="shared" si="137"/>
        <v>1.583105243683991E-2</v>
      </c>
      <c r="BM45" s="267">
        <f>IFERROR('Turistas lugar residencia isla '!BM45/'Turistas lugar residencia isla '!$E45,"-")</f>
        <v>6.5388159493408982E-2</v>
      </c>
      <c r="BN45" s="36">
        <f t="shared" si="138"/>
        <v>-7.0972836474506584E-3</v>
      </c>
      <c r="BO45" s="267">
        <f>IFERROR('Turistas lugar residencia isla '!BO45/'Turistas lugar residencia isla '!$G45,"-")</f>
        <v>2.6816037810360571E-2</v>
      </c>
      <c r="BP45" s="36">
        <f t="shared" si="139"/>
        <v>-0.26433982770962516</v>
      </c>
      <c r="BQ45" s="267">
        <f>IFERROR('Turistas lugar residencia isla '!BQ45/'Turistas lugar residencia isla '!$I45,"-")</f>
        <v>8.8530263436683382E-2</v>
      </c>
      <c r="BR45" s="36">
        <f t="shared" si="140"/>
        <v>0.67766110327378781</v>
      </c>
      <c r="BS45" s="267">
        <f>IFERROR('Turistas lugar residencia isla '!BS45/'Turistas lugar residencia isla '!$K45,"-")</f>
        <v>9.2502193460249793E-2</v>
      </c>
      <c r="BT45" s="36">
        <f t="shared" si="141"/>
        <v>9.2248291663340032E-2</v>
      </c>
      <c r="BU45" s="267">
        <f>IFERROR('Turistas lugar residencia isla '!BU45/'Turistas lugar residencia isla '!$M45,"-")</f>
        <v>2.1881838074398249E-2</v>
      </c>
      <c r="BV45" s="36">
        <f t="shared" si="142"/>
        <v>0.60165183198696948</v>
      </c>
      <c r="BW45" s="266">
        <f>IFERROR('Turistas lugar residencia isla '!BW45/'Turistas lugar residencia isla '!$C45,"-")</f>
        <v>0.21854964317112777</v>
      </c>
      <c r="BX45" s="36">
        <f t="shared" si="143"/>
        <v>-0.14779243249358587</v>
      </c>
      <c r="BY45" s="267">
        <f>IFERROR('Turistas lugar residencia isla '!BY45/'Turistas lugar residencia isla '!$E45,"-")</f>
        <v>0.27378434754992892</v>
      </c>
      <c r="BZ45" s="36">
        <f t="shared" si="144"/>
        <v>-0.20079213970250798</v>
      </c>
      <c r="CA45" s="267">
        <f>IFERROR('Turistas lugar residencia isla '!CA45/'Turistas lugar residencia isla '!$G45,"-")</f>
        <v>0.10254101545839692</v>
      </c>
      <c r="CB45" s="36">
        <f t="shared" si="145"/>
        <v>-9.4343836139855419E-2</v>
      </c>
      <c r="CC45" s="267">
        <f>IFERROR('Turistas lugar residencia isla '!CC45/'Turistas lugar residencia isla '!$I45,"-")</f>
        <v>0.16130376439014055</v>
      </c>
      <c r="CD45" s="36">
        <f t="shared" si="146"/>
        <v>0.12858904857049769</v>
      </c>
      <c r="CE45" s="267">
        <f>IFERROR('Turistas lugar residencia isla '!CE45/'Turistas lugar residencia isla '!$K45,"-")</f>
        <v>0.32006265346861146</v>
      </c>
      <c r="CF45" s="36">
        <f t="shared" si="147"/>
        <v>-5.3457742576705769E-2</v>
      </c>
      <c r="CG45" s="267">
        <f>IFERROR('Turistas lugar residencia isla '!CG45/'Turistas lugar residencia isla '!$M45,"-")</f>
        <v>7.4718471473554995E-3</v>
      </c>
      <c r="CH45" s="36">
        <f t="shared" si="148"/>
        <v>-0.57462905275142817</v>
      </c>
      <c r="CI45" s="266">
        <f>IFERROR('Turistas lugar residencia isla '!CI45/'Turistas lugar residencia isla '!$C45,"-")</f>
        <v>4.7304923478189674E-2</v>
      </c>
      <c r="CJ45" s="36">
        <f t="shared" si="149"/>
        <v>1.001246647918943</v>
      </c>
      <c r="CK45" s="267">
        <f>IFERROR('Turistas lugar residencia isla '!CK45/'Turistas lugar residencia isla '!$E45,"-")</f>
        <v>4.0193339925560762E-2</v>
      </c>
      <c r="CL45" s="36">
        <f t="shared" si="150"/>
        <v>0.72370927970289323</v>
      </c>
      <c r="CM45" s="267">
        <f>IFERROR('Turistas lugar residencia isla '!CM45/'Turistas lugar residencia isla '!$G45,"-")</f>
        <v>6.0898438363867852E-2</v>
      </c>
      <c r="CN45" s="36">
        <f t="shared" si="151"/>
        <v>0.9808769261472261</v>
      </c>
      <c r="CO45" s="267">
        <f>IFERROR('Turistas lugar residencia isla '!CO45/'Turistas lugar residencia isla '!$I45,"-")</f>
        <v>3.1358146761776964E-2</v>
      </c>
      <c r="CP45" s="36">
        <f t="shared" si="152"/>
        <v>1.8507341209926125</v>
      </c>
      <c r="CQ45" s="267">
        <f>IFERROR('Turistas lugar residencia isla '!CQ45/'Turistas lugar residencia isla '!$K45,"-")</f>
        <v>4.5217667807069713E-2</v>
      </c>
      <c r="CR45" s="36">
        <f t="shared" si="153"/>
        <v>1.6558346739612149</v>
      </c>
      <c r="CS45" s="267">
        <f>IFERROR('Turistas lugar residencia isla '!CS45/'Turistas lugar residencia isla '!$M45,"-")</f>
        <v>7.7386988311896245E-3</v>
      </c>
      <c r="CT45" s="36">
        <f t="shared" si="154"/>
        <v>0.3452898771719819</v>
      </c>
      <c r="CU45" s="266">
        <f>IFERROR('Turistas lugar residencia isla '!CU45/'Turistas lugar residencia isla '!$C45,"-")</f>
        <v>2.7441027230497222E-2</v>
      </c>
      <c r="CV45" s="36">
        <f t="shared" si="155"/>
        <v>0.28355571350655406</v>
      </c>
      <c r="CW45" s="267">
        <f>IFERROR('Turistas lugar residencia isla '!CW45/'Turistas lugar residencia isla '!$E45,"-")</f>
        <v>2.5601420456595955E-2</v>
      </c>
      <c r="CX45" s="36">
        <f t="shared" si="156"/>
        <v>0.21309894981048405</v>
      </c>
      <c r="CY45" s="267">
        <f>IFERROR('Turistas lugar residencia isla '!CY45/'Turistas lugar residencia isla '!$G45,"-")</f>
        <v>1.2488666053764766E-2</v>
      </c>
      <c r="CZ45" s="36">
        <f t="shared" si="157"/>
        <v>0.60059867700353342</v>
      </c>
      <c r="DA45" s="267">
        <f>IFERROR('Turistas lugar residencia isla '!DA45/'Turistas lugar residencia isla '!$I45,"-")</f>
        <v>1.6731407585281445E-2</v>
      </c>
      <c r="DB45" s="36">
        <f t="shared" si="158"/>
        <v>0.28657754397109292</v>
      </c>
      <c r="DC45" s="267">
        <f>IFERROR('Turistas lugar residencia isla '!DC45/'Turistas lugar residencia isla '!$K45,"-")</f>
        <v>6.7482025402919504E-2</v>
      </c>
      <c r="DD45" s="36">
        <f t="shared" si="159"/>
        <v>0.29497237245681829</v>
      </c>
      <c r="DE45" s="267">
        <f>IFERROR('Turistas lugar residencia isla '!DE45/'Turistas lugar residencia isla '!$M45,"-")</f>
        <v>1.6011101030047499E-3</v>
      </c>
      <c r="DF45" s="36" t="str">
        <f t="shared" si="160"/>
        <v>-</v>
      </c>
      <c r="DG45" s="266">
        <f>IFERROR('Turistas lugar residencia isla '!DG45/'Turistas lugar residencia isla '!$C45,"-")</f>
        <v>0.14249275328417069</v>
      </c>
      <c r="DH45" s="36">
        <f t="shared" si="161"/>
        <v>3.7964775875104495</v>
      </c>
      <c r="DI45" s="267">
        <f>IFERROR('Turistas lugar residencia isla '!DI45/'Turistas lugar residencia isla '!$E45,"-")</f>
        <v>8.3309875589751739E-2</v>
      </c>
      <c r="DJ45" s="36">
        <f t="shared" si="162"/>
        <v>9.0297566630988015</v>
      </c>
      <c r="DK45" s="267">
        <f>IFERROR('Turistas lugar residencia isla '!DK45/'Turistas lugar residencia isla '!$G45,"-")</f>
        <v>0.30195212414738709</v>
      </c>
      <c r="DL45" s="36">
        <f t="shared" si="163"/>
        <v>2.9766665132749859</v>
      </c>
      <c r="DM45" s="267">
        <f>IFERROR('Turistas lugar residencia isla '!DM45/'Turistas lugar residencia isla '!$I45,"-")</f>
        <v>5.0533229747863548E-2</v>
      </c>
      <c r="DN45" s="36">
        <f t="shared" si="164"/>
        <v>1.3101153104324013</v>
      </c>
      <c r="DO45" s="267">
        <f>IFERROR('Turistas lugar residencia isla '!DO45/'Turistas lugar residencia isla '!$K45,"-")</f>
        <v>5.1170925021934606E-2</v>
      </c>
      <c r="DP45" s="36">
        <f t="shared" si="165"/>
        <v>23.153924681695134</v>
      </c>
      <c r="DQ45" s="267">
        <f>IFERROR('Turistas lugar residencia isla '!DQ45/'Turistas lugar residencia isla '!$M45,"-")</f>
        <v>0</v>
      </c>
      <c r="DR45" s="36">
        <f t="shared" si="166"/>
        <v>-1</v>
      </c>
      <c r="DS45" s="266">
        <f>IFERROR('Turistas lugar residencia isla '!DS45/'Turistas lugar residencia isla '!$C45,"-")</f>
        <v>8.7587306599920853E-2</v>
      </c>
      <c r="DT45" s="36">
        <f t="shared" si="167"/>
        <v>-0.14751983826107729</v>
      </c>
      <c r="DU45" s="267">
        <f>IFERROR('Turistas lugar residencia isla '!DU45/'Turistas lugar residencia isla '!$E45,"-")</f>
        <v>0.12474226556090472</v>
      </c>
      <c r="DV45" s="36">
        <f t="shared" si="168"/>
        <v>-6.1061711781980388E-2</v>
      </c>
      <c r="DW45" s="267">
        <f>IFERROR('Turistas lugar residencia isla '!DW45/'Turistas lugar residencia isla '!$G45,"-")</f>
        <v>9.1474029071769547E-2</v>
      </c>
      <c r="DX45" s="36">
        <f t="shared" si="169"/>
        <v>-0.37497887508566541</v>
      </c>
      <c r="DY45" s="267">
        <f>IFERROR('Turistas lugar residencia isla '!DY45/'Turistas lugar residencia isla '!$I45,"-")</f>
        <v>8.9624973515078754E-2</v>
      </c>
      <c r="DZ45" s="36">
        <f t="shared" si="170"/>
        <v>0.10056709785023932</v>
      </c>
      <c r="EA45" s="267">
        <f>IFERROR('Turistas lugar residencia isla '!EA45/'Turistas lugar residencia isla '!$K45,"-")</f>
        <v>5.6341013879156535E-2</v>
      </c>
      <c r="EB45" s="36">
        <f t="shared" si="171"/>
        <v>-0.18901625763977947</v>
      </c>
      <c r="EC45" s="267">
        <f>IFERROR('Turistas lugar residencia isla '!EC45/'Turistas lugar residencia isla '!$M45,"-")</f>
        <v>6.9541548807172976E-2</v>
      </c>
      <c r="ED45" s="36">
        <f t="shared" si="172"/>
        <v>2.8855589115241553E-2</v>
      </c>
    </row>
    <row r="46" spans="1:134" s="17" customFormat="1" ht="15.75" x14ac:dyDescent="0.25">
      <c r="A46" s="242"/>
      <c r="B46" s="249">
        <v>2021</v>
      </c>
      <c r="C46" s="270">
        <f>IFERROR('Turistas lugar residencia isla '!C46/'Turistas lugar residencia isla '!$C46,"-")</f>
        <v>1</v>
      </c>
      <c r="D46" s="271">
        <f t="shared" si="107"/>
        <v>0</v>
      </c>
      <c r="E46" s="270">
        <f>IFERROR('Turistas lugar residencia isla '!E46/'Turistas lugar residencia isla '!$E46,"-")</f>
        <v>1</v>
      </c>
      <c r="F46" s="271">
        <f t="shared" si="108"/>
        <v>0</v>
      </c>
      <c r="G46" s="270">
        <f>IFERROR('Turistas lugar residencia isla '!G46/'Turistas lugar residencia isla '!$G46,"-")</f>
        <v>1</v>
      </c>
      <c r="H46" s="271">
        <f t="shared" si="109"/>
        <v>0</v>
      </c>
      <c r="I46" s="270">
        <f>IFERROR('Turistas lugar residencia isla '!I46/'Turistas lugar residencia isla '!$I46,"-")</f>
        <v>1</v>
      </c>
      <c r="J46" s="271">
        <f t="shared" si="110"/>
        <v>0</v>
      </c>
      <c r="K46" s="270">
        <f>IFERROR('Turistas lugar residencia isla '!K46/'Turistas lugar residencia isla '!$K46,"-")</f>
        <v>1</v>
      </c>
      <c r="L46" s="271">
        <f t="shared" si="111"/>
        <v>0</v>
      </c>
      <c r="M46" s="270">
        <f>IFERROR('Turistas lugar residencia isla '!M46/'Turistas lugar residencia isla '!$M46,"-")</f>
        <v>1</v>
      </c>
      <c r="N46" s="271">
        <f t="shared" si="112"/>
        <v>0</v>
      </c>
      <c r="O46" s="270">
        <f>IFERROR('Turistas lugar residencia isla '!O46/'Turistas lugar residencia isla '!$C46,"-")</f>
        <v>0.78820381459916244</v>
      </c>
      <c r="P46" s="271">
        <f t="shared" si="113"/>
        <v>-4.4032970894305135E-2</v>
      </c>
      <c r="Q46" s="270">
        <f>IFERROR('Turistas lugar residencia isla '!Q46/'Turistas lugar residencia isla '!$E46,"-")</f>
        <v>0.79236593973396074</v>
      </c>
      <c r="R46" s="271">
        <f t="shared" si="114"/>
        <v>-3.063268487145443E-2</v>
      </c>
      <c r="S46" s="270">
        <f>IFERROR('Turistas lugar residencia isla '!S46/'Turistas lugar residencia isla '!$G46,"-")</f>
        <v>0.78187808638439615</v>
      </c>
      <c r="T46" s="271">
        <f t="shared" si="115"/>
        <v>-4.5406375103876573E-2</v>
      </c>
      <c r="U46" s="270">
        <f>IFERROR('Turistas lugar residencia isla '!U46/'Turistas lugar residencia isla '!$I46,"-")</f>
        <v>0.85702260220797544</v>
      </c>
      <c r="V46" s="271">
        <f t="shared" si="116"/>
        <v>-1.2068174221616768E-2</v>
      </c>
      <c r="W46" s="270">
        <f>IFERROR('Turistas lugar residencia isla '!W46/'Turistas lugar residencia isla '!$K46,"-")</f>
        <v>0.75958121912811749</v>
      </c>
      <c r="X46" s="271">
        <f t="shared" si="117"/>
        <v>-8.691315809172806E-2</v>
      </c>
      <c r="Y46" s="270">
        <f>IFERROR('Turistas lugar residencia isla '!Y46/'Turistas lugar residencia isla '!$M46,"-")</f>
        <v>0.44832849378303924</v>
      </c>
      <c r="Z46" s="271">
        <f t="shared" si="118"/>
        <v>-0.41253851596353164</v>
      </c>
      <c r="AA46" s="270">
        <f>IFERROR('Turistas lugar residencia isla '!AA46/'Turistas lugar residencia isla '!$C46,"-")</f>
        <v>0.21179633471774997</v>
      </c>
      <c r="AB46" s="271">
        <f t="shared" si="119"/>
        <v>0.20687997294791849</v>
      </c>
      <c r="AC46" s="270">
        <f>IFERROR('Turistas lugar residencia isla '!AC46/'Turistas lugar residencia isla '!$E46,"-")</f>
        <v>0.20763442222423309</v>
      </c>
      <c r="AD46" s="271">
        <f t="shared" si="120"/>
        <v>0.13713575681052936</v>
      </c>
      <c r="AE46" s="270">
        <f>IFERROR('Turistas lugar residencia isla '!AE46/'Turistas lugar residencia isla '!$G46,"-")</f>
        <v>0.2181235900493598</v>
      </c>
      <c r="AF46" s="271">
        <f t="shared" si="121"/>
        <v>0.20556257007782985</v>
      </c>
      <c r="AG46" s="270">
        <f>IFERROR('Turistas lugar residencia isla '!AG46/'Turistas lugar residencia isla '!$I46,"-")</f>
        <v>0.14297935088841471</v>
      </c>
      <c r="AH46" s="271">
        <f t="shared" si="122"/>
        <v>7.9008905086988213E-2</v>
      </c>
      <c r="AI46" s="270">
        <f>IFERROR('Turistas lugar residencia isla '!AI46/'Turistas lugar residencia isla '!$K46,"-")</f>
        <v>0.24041962206759177</v>
      </c>
      <c r="AJ46" s="271">
        <f t="shared" si="123"/>
        <v>0.43004995791216949</v>
      </c>
      <c r="AK46" s="270">
        <f>IFERROR('Turistas lugar residencia isla '!AK46/'Turistas lugar residencia isla '!$M46,"-")</f>
        <v>0.5516653016653017</v>
      </c>
      <c r="AL46" s="271">
        <f t="shared" si="124"/>
        <v>1.3292974313095143</v>
      </c>
      <c r="AM46" s="270">
        <f>IFERROR('Turistas lugar residencia isla '!AM46/'Turistas lugar residencia isla '!$C46,"-")</f>
        <v>0.19374377068505852</v>
      </c>
      <c r="AN46" s="271">
        <f t="shared" si="125"/>
        <v>4.1751957519668981E-3</v>
      </c>
      <c r="AO46" s="270">
        <f>IFERROR('Turistas lugar residencia isla '!AO46/'Turistas lugar residencia isla '!$E46,"-")</f>
        <v>0.14236974029499594</v>
      </c>
      <c r="AP46" s="271">
        <f t="shared" si="126"/>
        <v>-2.746463126740184E-2</v>
      </c>
      <c r="AQ46" s="270">
        <f>IFERROR('Turistas lugar residencia isla '!AQ46/'Turistas lugar residencia isla '!$G46,"-")</f>
        <v>0.22769658560736916</v>
      </c>
      <c r="AR46" s="271">
        <f t="shared" si="127"/>
        <v>3.5948231766196326E-2</v>
      </c>
      <c r="AS46" s="270">
        <f>IFERROR('Turistas lugar residencia isla '!AS46/'Turistas lugar residencia isla '!$I46,"-")</f>
        <v>0.39610259615337667</v>
      </c>
      <c r="AT46" s="271">
        <f t="shared" si="128"/>
        <v>-5.1485328188933921E-2</v>
      </c>
      <c r="AU46" s="270">
        <f>IFERROR('Turistas lugar residencia isla '!AU46/'Turistas lugar residencia isla '!$K46,"-")</f>
        <v>0.13751699215332641</v>
      </c>
      <c r="AV46" s="271">
        <f t="shared" si="129"/>
        <v>-0.13119751582023254</v>
      </c>
      <c r="AW46" s="270">
        <f>IFERROR('Turistas lugar residencia isla '!AW46/'Turistas lugar residencia isla '!$M46,"-")</f>
        <v>0.27726900454173181</v>
      </c>
      <c r="AX46" s="271">
        <f t="shared" si="130"/>
        <v>-0.4135924807776421</v>
      </c>
      <c r="AY46" s="270">
        <f>IFERROR('Turistas lugar residencia isla '!AY46/'Turistas lugar residencia isla '!$C46,"-")</f>
        <v>3.7497358957110954E-2</v>
      </c>
      <c r="AZ46" s="271">
        <f t="shared" si="131"/>
        <v>0.11270119743852747</v>
      </c>
      <c r="BA46" s="270">
        <f>IFERROR('Turistas lugar residencia isla '!BA46/'Turistas lugar residencia isla '!$E46,"-")</f>
        <v>5.5646728802823273E-2</v>
      </c>
      <c r="BB46" s="271">
        <f t="shared" si="132"/>
        <v>0.12764634378017359</v>
      </c>
      <c r="BC46" s="270">
        <f>IFERROR('Turistas lugar residencia isla '!BC46/'Turistas lugar residencia isla '!$G46,"-")</f>
        <v>3.2193675038963115E-2</v>
      </c>
      <c r="BD46" s="271">
        <f t="shared" si="133"/>
        <v>0.34790766631293923</v>
      </c>
      <c r="BE46" s="270">
        <f>IFERROR('Turistas lugar residencia isla '!BE46/'Turistas lugar residencia isla '!$I46,"-")</f>
        <v>1.0750819079798636E-2</v>
      </c>
      <c r="BF46" s="271">
        <f t="shared" si="134"/>
        <v>-0.17465018603869109</v>
      </c>
      <c r="BG46" s="270">
        <f>IFERROR('Turistas lugar residencia isla '!BG46/'Turistas lugar residencia isla '!$K46,"-")</f>
        <v>2.1653218751261794E-2</v>
      </c>
      <c r="BH46" s="271">
        <f t="shared" si="135"/>
        <v>-2.4202593060912103E-2</v>
      </c>
      <c r="BI46" s="270">
        <f>IFERROR('Turistas lugar residencia isla '!BI46/'Turistas lugar residencia isla '!$M46,"-")</f>
        <v>1.6572357481448391E-2</v>
      </c>
      <c r="BJ46" s="271">
        <f t="shared" si="136"/>
        <v>-0.1305837649522591</v>
      </c>
      <c r="BK46" s="270">
        <f>IFERROR('Turistas lugar residencia isla '!BK46/'Turistas lugar residencia isla '!$C46,"-")</f>
        <v>6.8749090100064733E-2</v>
      </c>
      <c r="BL46" s="271">
        <f t="shared" si="137"/>
        <v>0.5562510594132406</v>
      </c>
      <c r="BM46" s="270">
        <f>IFERROR('Turistas lugar residencia isla '!BM46/'Turistas lugar residencia isla '!$E46,"-")</f>
        <v>7.3384490091394444E-2</v>
      </c>
      <c r="BN46" s="271">
        <f t="shared" si="138"/>
        <v>0.64902353834974158</v>
      </c>
      <c r="BO46" s="270">
        <f>IFERROR('Turistas lugar residencia isla '!BO46/'Turistas lugar residencia isla '!$G46,"-")</f>
        <v>4.1225741305036624E-2</v>
      </c>
      <c r="BP46" s="271">
        <f t="shared" si="139"/>
        <v>0.7769175337344898</v>
      </c>
      <c r="BQ46" s="270">
        <f>IFERROR('Turistas lugar residencia isla '!BQ46/'Turistas lugar residencia isla '!$I46,"-")</f>
        <v>7.8625801379862595E-2</v>
      </c>
      <c r="BR46" s="271">
        <f t="shared" si="140"/>
        <v>0.43262610450127292</v>
      </c>
      <c r="BS46" s="270">
        <f>IFERROR('Turistas lugar residencia isla '!BS46/'Turistas lugar residencia isla '!$K46,"-")</f>
        <v>9.446964292924534E-2</v>
      </c>
      <c r="BT46" s="271">
        <f t="shared" si="141"/>
        <v>0.41018711823648402</v>
      </c>
      <c r="BU46" s="270">
        <f>IFERROR('Turistas lugar residencia isla '!BU46/'Turistas lugar residencia isla '!$M46,"-")</f>
        <v>2.8516119425210335E-2</v>
      </c>
      <c r="BV46" s="271">
        <f t="shared" si="142"/>
        <v>0.22146348805250859</v>
      </c>
      <c r="BW46" s="270">
        <f>IFERROR('Turistas lugar residencia isla '!BW46/'Turistas lugar residencia isla '!$C46,"-")</f>
        <v>0.19245919728721034</v>
      </c>
      <c r="BX46" s="271">
        <f t="shared" si="143"/>
        <v>-0.24110021901904322</v>
      </c>
      <c r="BY46" s="270">
        <f>IFERROR('Turistas lugar residencia isla '!BY46/'Turistas lugar residencia isla '!$E46,"-")</f>
        <v>0.22713383404216814</v>
      </c>
      <c r="BZ46" s="271">
        <f t="shared" si="144"/>
        <v>-0.25092680314815785</v>
      </c>
      <c r="CA46" s="270">
        <f>IFERROR('Turistas lugar residencia isla '!CA46/'Turistas lugar residencia isla '!$G46,"-")</f>
        <v>0.10476481590242709</v>
      </c>
      <c r="CB46" s="271">
        <f t="shared" si="145"/>
        <v>-0.18641623934575124</v>
      </c>
      <c r="CC46" s="270">
        <f>IFERROR('Turistas lugar residencia isla '!CC46/'Turistas lugar residencia isla '!$I46,"-")</f>
        <v>0.1281885519255089</v>
      </c>
      <c r="CD46" s="271">
        <f t="shared" si="146"/>
        <v>-0.25520578807812766</v>
      </c>
      <c r="CE46" s="270">
        <f>IFERROR('Turistas lugar residencia isla '!CE46/'Turistas lugar residencia isla '!$K46,"-")</f>
        <v>0.28627320017766056</v>
      </c>
      <c r="CF46" s="271">
        <f t="shared" si="147"/>
        <v>-0.2404055751880132</v>
      </c>
      <c r="CG46" s="270">
        <f>IFERROR('Turistas lugar residencia isla '!CG46/'Turistas lugar residencia isla '!$M46,"-")</f>
        <v>1.9457474002928549E-2</v>
      </c>
      <c r="CH46" s="271">
        <f t="shared" si="148"/>
        <v>-0.72102609857066802</v>
      </c>
      <c r="CI46" s="270">
        <f>IFERROR('Turistas lugar residencia isla '!CI46/'Turistas lugar residencia isla '!$C46,"-")</f>
        <v>4.699869273043146E-2</v>
      </c>
      <c r="CJ46" s="271">
        <f t="shared" si="149"/>
        <v>0.24709254274296266</v>
      </c>
      <c r="CK46" s="270">
        <f>IFERROR('Turistas lugar residencia isla '!CK46/'Turistas lugar residencia isla '!$E46,"-")</f>
        <v>4.2051579042620579E-2</v>
      </c>
      <c r="CL46" s="271">
        <f t="shared" si="150"/>
        <v>0.40626504428685006</v>
      </c>
      <c r="CM46" s="270">
        <f>IFERROR('Turistas lugar residencia isla '!CM46/'Turistas lugar residencia isla '!$G46,"-")</f>
        <v>7.0770092198268464E-2</v>
      </c>
      <c r="CN46" s="271">
        <f t="shared" si="151"/>
        <v>0.38004115595412213</v>
      </c>
      <c r="CO46" s="270">
        <f>IFERROR('Turistas lugar residencia isla '!CO46/'Turistas lugar residencia isla '!$I46,"-")</f>
        <v>2.7941973506247466E-2</v>
      </c>
      <c r="CP46" s="271">
        <f t="shared" si="152"/>
        <v>0.11390055331147364</v>
      </c>
      <c r="CQ46" s="270">
        <f>IFERROR('Turistas lugar residencia isla '!CQ46/'Turistas lugar residencia isla '!$K46,"-")</f>
        <v>3.4890274431688177E-2</v>
      </c>
      <c r="CR46" s="271">
        <f t="shared" si="153"/>
        <v>1.8808056462602307E-2</v>
      </c>
      <c r="CS46" s="270">
        <f>IFERROR('Turistas lugar residencia isla '!CS46/'Turistas lugar residencia isla '!$M46,"-")</f>
        <v>1.8210359119450029E-2</v>
      </c>
      <c r="CT46" s="271">
        <f t="shared" si="154"/>
        <v>-0.65284135076721128</v>
      </c>
      <c r="CU46" s="270">
        <f>IFERROR('Turistas lugar residencia isla '!CU46/'Turistas lugar residencia isla '!$C46,"-")</f>
        <v>2.6687411763037048E-2</v>
      </c>
      <c r="CV46" s="271">
        <f t="shared" si="155"/>
        <v>4.34994728400111E-2</v>
      </c>
      <c r="CW46" s="270">
        <f>IFERROR('Turistas lugar residencia isla '!CW46/'Turistas lugar residencia isla '!$E46,"-")</f>
        <v>2.2019726721563659E-2</v>
      </c>
      <c r="CX46" s="271">
        <f t="shared" si="156"/>
        <v>4.3078190983996345E-2</v>
      </c>
      <c r="CY46" s="270">
        <f>IFERROR('Turistas lugar residencia isla '!CY46/'Turistas lugar residencia isla '!$G46,"-")</f>
        <v>1.3610965664960244E-2</v>
      </c>
      <c r="CZ46" s="271">
        <f t="shared" si="157"/>
        <v>-5.6981841053770466E-2</v>
      </c>
      <c r="DA46" s="270">
        <f>IFERROR('Turistas lugar residencia isla '!DA46/'Turistas lugar residencia isla '!$I46,"-")</f>
        <v>1.1353349316172127E-2</v>
      </c>
      <c r="DB46" s="271">
        <f t="shared" si="158"/>
        <v>-0.10610383368378229</v>
      </c>
      <c r="DC46" s="270">
        <f>IFERROR('Turistas lugar residencia isla '!DC46/'Turistas lugar residencia isla '!$K46,"-")</f>
        <v>6.932377959326505E-2</v>
      </c>
      <c r="DD46" s="271">
        <f t="shared" si="159"/>
        <v>7.3536459693074763E-2</v>
      </c>
      <c r="DE46" s="270">
        <f>IFERROR('Turistas lugar residencia isla '!DE46/'Turistas lugar residencia isla '!$M46,"-")</f>
        <v>2.2770704588886406E-3</v>
      </c>
      <c r="DF46" s="271">
        <f t="shared" si="160"/>
        <v>-0.46549335651457446</v>
      </c>
      <c r="DG46" s="270">
        <f>IFERROR('Turistas lugar residencia isla '!DG46/'Turistas lugar residencia isla '!$C46,"-")</f>
        <v>6.7080473603382929E-2</v>
      </c>
      <c r="DH46" s="271">
        <f t="shared" si="161"/>
        <v>-0.42429351988815178</v>
      </c>
      <c r="DI46" s="270">
        <f>IFERROR('Turistas lugar residencia isla '!DI46/'Turistas lugar residencia isla '!$E46,"-")</f>
        <v>3.7040991765451094E-2</v>
      </c>
      <c r="DJ46" s="271">
        <f t="shared" si="162"/>
        <v>-0.54179744370971317</v>
      </c>
      <c r="DK46" s="270">
        <f>IFERROR('Turistas lugar residencia isla '!DK46/'Turistas lugar residencia isla '!$G46,"-")</f>
        <v>0.15304890213147376</v>
      </c>
      <c r="DL46" s="271">
        <f t="shared" si="163"/>
        <v>-0.36317313311249555</v>
      </c>
      <c r="DM46" s="270">
        <f>IFERROR('Turistas lugar residencia isla '!DM46/'Turistas lugar residencia isla '!$I46,"-")</f>
        <v>3.6597120159372665E-2</v>
      </c>
      <c r="DN46" s="271">
        <f t="shared" si="164"/>
        <v>-0.16731760341815127</v>
      </c>
      <c r="DO46" s="270">
        <f>IFERROR('Turistas lugar residencia isla '!DO46/'Turistas lugar residencia isla '!$K46,"-")</f>
        <v>2.9086024038008588E-2</v>
      </c>
      <c r="DP46" s="271">
        <f t="shared" si="165"/>
        <v>-0.18837867803575958</v>
      </c>
      <c r="DQ46" s="270">
        <f>IFERROR('Turistas lugar residencia isla '!DQ46/'Turistas lugar residencia isla '!$M46,"-")</f>
        <v>4.262526989799717E-3</v>
      </c>
      <c r="DR46" s="271">
        <f t="shared" si="166"/>
        <v>-0.92131086386014416</v>
      </c>
      <c r="DS46" s="270">
        <f>IFERROR('Turistas lugar residencia isla '!DS46/'Turistas lugar residencia isla '!$C46,"-")</f>
        <v>9.7189034464583143E-2</v>
      </c>
      <c r="DT46" s="271">
        <f t="shared" si="167"/>
        <v>0.26641692057951416</v>
      </c>
      <c r="DU46" s="270">
        <f>IFERROR('Turistas lugar residencia isla '!DU46/'Turistas lugar residencia isla '!$E46,"-")</f>
        <v>0.14269043525472808</v>
      </c>
      <c r="DV46" s="271">
        <f t="shared" si="168"/>
        <v>0.3141977991266125</v>
      </c>
      <c r="DW46" s="270">
        <f>IFERROR('Turistas lugar residencia isla '!DW46/'Turistas lugar residencia isla '!$G46,"-")</f>
        <v>0.11061109922084947</v>
      </c>
      <c r="DX46" s="271">
        <f t="shared" si="169"/>
        <v>0.16535349660625998</v>
      </c>
      <c r="DY46" s="270">
        <f>IFERROR('Turistas lugar residencia isla '!DY46/'Turistas lugar residencia isla '!$I46,"-")</f>
        <v>0.10424749637456483</v>
      </c>
      <c r="DZ46" s="271">
        <f t="shared" si="170"/>
        <v>0.14248478547705079</v>
      </c>
      <c r="EA46" s="270">
        <f>IFERROR('Turistas lugar residencia isla '!EA46/'Turistas lugar residencia isla '!$K46,"-")</f>
        <v>5.1731853726160515E-2</v>
      </c>
      <c r="EB46" s="271">
        <f t="shared" si="171"/>
        <v>1.4171599663271639E-2</v>
      </c>
      <c r="EC46" s="270">
        <f>IFERROR('Turistas lugar residencia isla '!EC46/'Turistas lugar residencia isla '!$M46,"-")</f>
        <v>7.2196163105254008E-2</v>
      </c>
      <c r="ED46" s="271">
        <f t="shared" si="172"/>
        <v>0.2237635457571181</v>
      </c>
    </row>
    <row r="47" spans="1:134" s="17" customFormat="1" outlineLevel="1" x14ac:dyDescent="0.25">
      <c r="A47" s="242"/>
      <c r="B47" s="34" t="s">
        <v>61</v>
      </c>
      <c r="C47" s="266">
        <f>IFERROR('Turistas lugar residencia isla '!C47/'Turistas lugar residencia isla '!$C47,"-")</f>
        <v>1</v>
      </c>
      <c r="D47" s="36">
        <f>IFERROR(C47/C60-1,"-")</f>
        <v>0</v>
      </c>
      <c r="E47" s="267">
        <f>IFERROR('Turistas lugar residencia isla '!E47/'Turistas lugar residencia isla '!$E47,"-")</f>
        <v>1</v>
      </c>
      <c r="F47" s="36">
        <f>IFERROR(E47/E60-1,"-")</f>
        <v>0</v>
      </c>
      <c r="G47" s="267">
        <f>IFERROR('Turistas lugar residencia isla '!G47/'Turistas lugar residencia isla '!$G47,"-")</f>
        <v>1</v>
      </c>
      <c r="H47" s="36">
        <f>IFERROR(G47/G60-1,"-")</f>
        <v>0</v>
      </c>
      <c r="I47" s="267">
        <f>IFERROR('Turistas lugar residencia isla '!I47/'Turistas lugar residencia isla '!$I47,"-")</f>
        <v>1</v>
      </c>
      <c r="J47" s="36">
        <f>IFERROR(I47/I60-1,"-")</f>
        <v>0</v>
      </c>
      <c r="K47" s="267">
        <f>IFERROR('Turistas lugar residencia isla '!K47/'Turistas lugar residencia isla '!$K47,"-")</f>
        <v>1</v>
      </c>
      <c r="L47" s="36">
        <f>IFERROR(K47/K60-1,"-")</f>
        <v>0</v>
      </c>
      <c r="M47" s="267">
        <f>IFERROR('Turistas lugar residencia isla '!M47/'Turistas lugar residencia isla '!$M47,"-")</f>
        <v>1</v>
      </c>
      <c r="N47" s="36">
        <f>IFERROR(M47/M60-1,"-")</f>
        <v>0</v>
      </c>
      <c r="O47" s="266">
        <f>IFERROR('Turistas lugar residencia isla '!O47/'Turistas lugar residencia isla '!$C47,"-")</f>
        <v>0.90443730571124792</v>
      </c>
      <c r="P47" s="36">
        <f>IFERROR(O47/O60-1,"-")</f>
        <v>6.5768177993421606E-3</v>
      </c>
      <c r="Q47" s="267">
        <f>IFERROR('Turistas lugar residencia isla '!Q47/'Turistas lugar residencia isla '!$E47,"-")</f>
        <v>0.89594320447210107</v>
      </c>
      <c r="R47" s="36">
        <f>IFERROR(Q47/Q60-1,"-")</f>
        <v>-8.5024974793864727E-3</v>
      </c>
      <c r="S47" s="267">
        <f>IFERROR('Turistas lugar residencia isla '!S47/'Turistas lugar residencia isla '!$G47,"-")</f>
        <v>0.90422720127144263</v>
      </c>
      <c r="T47" s="36">
        <f>IFERROR(S47/S60-1,"-")</f>
        <v>4.919081391789315E-2</v>
      </c>
      <c r="U47" s="267">
        <f>IFERROR('Turistas lugar residencia isla '!U47/'Turistas lugar residencia isla '!$I47,"-")</f>
        <v>0.92646555943704278</v>
      </c>
      <c r="V47" s="36">
        <f>IFERROR(U47/U60-1,"-")</f>
        <v>-2.755905093304345E-2</v>
      </c>
      <c r="W47" s="267">
        <f>IFERROR('Turistas lugar residencia isla '!W47/'Turistas lugar residencia isla '!$K47,"-")</f>
        <v>0.92602815477978162</v>
      </c>
      <c r="X47" s="36">
        <f>IFERROR(W47/W60-1,"-")</f>
        <v>1.4850845997251838E-3</v>
      </c>
      <c r="Y47" s="267">
        <f>IFERROR('Turistas lugar residencia isla '!Y47/'Turistas lugar residencia isla '!$M47,"-")</f>
        <v>0.90693101753236116</v>
      </c>
      <c r="Z47" s="36">
        <f>IFERROR(Y47/Y60-1,"-")</f>
        <v>-9.9934890273124521E-3</v>
      </c>
      <c r="AA47" s="266">
        <f>IFERROR('Turistas lugar residencia isla '!AA47/'Turistas lugar residencia isla '!$C47,"-")</f>
        <v>9.5563505303631807E-2</v>
      </c>
      <c r="AB47" s="36">
        <f>IFERROR(AA47/AA60-1,"-")</f>
        <v>-5.8229209247487312E-2</v>
      </c>
      <c r="AC47" s="267">
        <f>IFERROR('Turistas lugar residencia isla '!AC47/'Turistas lugar residencia isla '!$E47,"-")</f>
        <v>0.10405874806942457</v>
      </c>
      <c r="AD47" s="36">
        <f>IFERROR(AC47/AC60-1,"-")</f>
        <v>7.9741999400960051E-2</v>
      </c>
      <c r="AE47" s="267">
        <f>IFERROR('Turistas lugar residencia isla '!AE47/'Turistas lugar residencia isla '!$G47,"-")</f>
        <v>9.577279872855736E-2</v>
      </c>
      <c r="AF47" s="36">
        <f>IFERROR(AE47/AE60-1,"-")</f>
        <v>-0.30683335759382302</v>
      </c>
      <c r="AG47" s="267">
        <f>IFERROR('Turistas lugar residencia isla '!AG47/'Turistas lugar residencia isla '!$I47,"-")</f>
        <v>7.3527735498622113E-2</v>
      </c>
      <c r="AH47" s="36">
        <f>IFERROR(AG47/AG60-1,"-")</f>
        <v>0.55520989526322784</v>
      </c>
      <c r="AI47" s="267">
        <f>IFERROR('Turistas lugar residencia isla '!AI47/'Turistas lugar residencia isla '!$K47,"-")</f>
        <v>7.3976612368843828E-2</v>
      </c>
      <c r="AJ47" s="36">
        <f>IFERROR(AI47/AI60-1,"-")</f>
        <v>-1.8216427180575701E-2</v>
      </c>
      <c r="AK47" s="267">
        <f>IFERROR('Turistas lugar residencia isla '!AK47/'Turistas lugar residencia isla '!$M47,"-")</f>
        <v>9.3068982467638867E-2</v>
      </c>
      <c r="AL47" s="36">
        <f>IFERROR(AK47/AK60-1,"-")</f>
        <v>0.10909842116976787</v>
      </c>
      <c r="AM47" s="266">
        <f>IFERROR('Turistas lugar residencia isla '!AM47/'Turistas lugar residencia isla '!$C47,"-")</f>
        <v>0.19188044343049562</v>
      </c>
      <c r="AN47" s="36">
        <f>IFERROR(AM47/AM60-1,"-")</f>
        <v>1.9076581765355538E-2</v>
      </c>
      <c r="AO47" s="267">
        <f>IFERROR('Turistas lugar residencia isla '!AO47/'Turistas lugar residencia isla '!$E47,"-")</f>
        <v>0.15938791728253079</v>
      </c>
      <c r="AP47" s="36">
        <f>IFERROR(AO47/AO60-1,"-")</f>
        <v>-1.9085872560643091E-2</v>
      </c>
      <c r="AQ47" s="267">
        <f>IFERROR('Turistas lugar residencia isla '!AQ47/'Turistas lugar residencia isla '!$G47,"-")</f>
        <v>0.22732466455582181</v>
      </c>
      <c r="AR47" s="36">
        <f>IFERROR(AQ47/AQ60-1,"-")</f>
        <v>0.16476495949720293</v>
      </c>
      <c r="AS47" s="267">
        <f>IFERROR('Turistas lugar residencia isla '!AS47/'Turistas lugar residencia isla '!$I47,"-")</f>
        <v>0.42694497153700189</v>
      </c>
      <c r="AT47" s="36">
        <f>IFERROR(AS47/AS60-1,"-")</f>
        <v>4.8116055328431662E-2</v>
      </c>
      <c r="AU47" s="267">
        <f>IFERROR('Turistas lugar residencia isla '!AU47/'Turistas lugar residencia isla '!$K47,"-")</f>
        <v>0.19768888634640963</v>
      </c>
      <c r="AV47" s="36">
        <f>IFERROR(AU47/AU60-1,"-")</f>
        <v>0.32690732452098792</v>
      </c>
      <c r="AW47" s="267">
        <f>IFERROR('Turistas lugar residencia isla '!AW47/'Turistas lugar residencia isla '!$M47,"-")</f>
        <v>0.56264678573379212</v>
      </c>
      <c r="AX47" s="36">
        <f>IFERROR(AW47/AW60-1,"-")</f>
        <v>0.13542088953661424</v>
      </c>
      <c r="AY47" s="266">
        <f>IFERROR('Turistas lugar residencia isla '!AY47/'Turistas lugar residencia isla '!$C47,"-")</f>
        <v>2.5503173906731666E-2</v>
      </c>
      <c r="AZ47" s="36">
        <f>IFERROR(AY47/AY60-1,"-")</f>
        <v>-1.1433363103626082E-2</v>
      </c>
      <c r="BA47" s="267">
        <f>IFERROR('Turistas lugar residencia isla '!BA47/'Turistas lugar residencia isla '!$E47,"-")</f>
        <v>3.9357379533069219E-2</v>
      </c>
      <c r="BB47" s="36">
        <f>IFERROR(BA47/BA60-1,"-")</f>
        <v>-1.2520721044624983E-2</v>
      </c>
      <c r="BC47" s="267">
        <f>IFERROR('Turistas lugar residencia isla '!BC47/'Turistas lugar residencia isla '!$G47,"-")</f>
        <v>1.5261260238543566E-2</v>
      </c>
      <c r="BD47" s="36">
        <f>IFERROR(BC47/BC60-1,"-")</f>
        <v>-0.16017128472941722</v>
      </c>
      <c r="BE47" s="267">
        <f>IFERROR('Turistas lugar residencia isla '!BE47/'Turistas lugar residencia isla '!$I47,"-")</f>
        <v>8.5824823489181381E-3</v>
      </c>
      <c r="BF47" s="36">
        <f>IFERROR(BE47/BE60-1,"-")</f>
        <v>8.5193230024350086E-2</v>
      </c>
      <c r="BG47" s="267">
        <f>IFERROR('Turistas lugar residencia isla '!BG47/'Turistas lugar residencia isla '!$K47,"-")</f>
        <v>1.6117729502452698E-2</v>
      </c>
      <c r="BH47" s="36">
        <f>IFERROR(BG47/BG60-1,"-")</f>
        <v>-5.5273818952327192E-3</v>
      </c>
      <c r="BI47" s="267">
        <f>IFERROR('Turistas lugar residencia isla '!BI47/'Turistas lugar residencia isla '!$M47,"-")</f>
        <v>1.2480200994046644E-2</v>
      </c>
      <c r="BJ47" s="36">
        <f>IFERROR(BI47/BI60-1,"-")</f>
        <v>-3.3692282886366387E-2</v>
      </c>
      <c r="BK47" s="266">
        <f>IFERROR('Turistas lugar residencia isla '!BK47/'Turistas lugar residencia isla '!$C47,"-")</f>
        <v>3.438784191373559E-2</v>
      </c>
      <c r="BL47" s="36">
        <f>IFERROR(BK47/BK60-1,"-")</f>
        <v>0.26330905265906424</v>
      </c>
      <c r="BM47" s="267">
        <f>IFERROR('Turistas lugar residencia isla '!BM47/'Turistas lugar residencia isla '!$E47,"-")</f>
        <v>3.6334845251321385E-2</v>
      </c>
      <c r="BN47" s="36">
        <f>IFERROR(BM47/BM60-1,"-")</f>
        <v>0.31136923088299784</v>
      </c>
      <c r="BO47" s="267">
        <f>IFERROR('Turistas lugar residencia isla '!BO47/'Turistas lugar residencia isla '!$G47,"-")</f>
        <v>1.5155142161205698E-2</v>
      </c>
      <c r="BP47" s="36">
        <f>IFERROR(BO47/BO60-1,"-")</f>
        <v>0.20276074625450535</v>
      </c>
      <c r="BQ47" s="267">
        <f>IFERROR('Turistas lugar residencia isla '!BQ47/'Turistas lugar residencia isla '!$I47,"-")</f>
        <v>4.8832983552477185E-2</v>
      </c>
      <c r="BR47" s="36">
        <f>IFERROR(BQ47/BQ60-1,"-")</f>
        <v>0.20281733895010512</v>
      </c>
      <c r="BS47" s="267">
        <f>IFERROR('Turistas lugar residencia isla '!BS47/'Turistas lugar residencia isla '!$K47,"-")</f>
        <v>4.9726127311471191E-2</v>
      </c>
      <c r="BT47" s="36">
        <f>IFERROR(BS47/BS60-1,"-")</f>
        <v>0.3366753096962718</v>
      </c>
      <c r="BU47" s="267">
        <f>IFERROR('Turistas lugar residencia isla '!BU47/'Turistas lugar residencia isla '!$M47,"-")</f>
        <v>2.0044786716915178E-2</v>
      </c>
      <c r="BV47" s="36">
        <f>IFERROR(BU47/BU60-1,"-")</f>
        <v>0.11326680044817028</v>
      </c>
      <c r="BW47" s="266">
        <f>IFERROR('Turistas lugar residencia isla '!BW47/'Turistas lugar residencia isla '!$C47,"-")</f>
        <v>0.27781395805268838</v>
      </c>
      <c r="BX47" s="36">
        <f>IFERROR(BW47/BW60-1,"-")</f>
        <v>-1.3628598816453508E-2</v>
      </c>
      <c r="BY47" s="267">
        <f>IFERROR('Turistas lugar residencia isla '!BY47/'Turistas lugar residencia isla '!$E47,"-")</f>
        <v>0.33652834211651594</v>
      </c>
      <c r="BZ47" s="36">
        <f>IFERROR(BY47/BY60-1,"-")</f>
        <v>-1.3285336917866264E-2</v>
      </c>
      <c r="CA47" s="267">
        <f>IFERROR('Turistas lugar residencia isla '!CA47/'Turistas lugar residencia isla '!$G47,"-")</f>
        <v>0.13573982808871471</v>
      </c>
      <c r="CB47" s="36">
        <f>IFERROR(CA47/CA60-1,"-")</f>
        <v>7.9881612978586425E-2</v>
      </c>
      <c r="CC47" s="267">
        <f>IFERROR('Turistas lugar residencia isla '!CC47/'Turistas lugar residencia isla '!$I47,"-")</f>
        <v>0.19599573557908287</v>
      </c>
      <c r="CD47" s="36">
        <f>IFERROR(CC47/CC60-1,"-")</f>
        <v>-0.20709812995277577</v>
      </c>
      <c r="CE47" s="267">
        <f>IFERROR('Turistas lugar residencia isla '!CE47/'Turistas lugar residencia isla '!$K47,"-")</f>
        <v>0.41236789039371879</v>
      </c>
      <c r="CF47" s="36">
        <f>IFERROR(CE47/CE60-1,"-")</f>
        <v>-9.3965543006499286E-2</v>
      </c>
      <c r="CG47" s="267">
        <f>IFERROR('Turistas lugar residencia isla '!CG47/'Turistas lugar residencia isla '!$M47,"-")</f>
        <v>9.2550111966792289E-2</v>
      </c>
      <c r="CH47" s="36">
        <f>IFERROR(CG47/CG60-1,"-")</f>
        <v>-0.46091931872820058</v>
      </c>
      <c r="CI47" s="266">
        <f>IFERROR('Turistas lugar residencia isla '!CI47/'Turistas lugar residencia isla '!$C47,"-")</f>
        <v>4.1274980272063048E-2</v>
      </c>
      <c r="CJ47" s="36">
        <f>IFERROR(CI47/CI60-1,"-")</f>
        <v>0.10462957429770725</v>
      </c>
      <c r="CK47" s="267">
        <f>IFERROR('Turistas lugar residencia isla '!CK47/'Turistas lugar residencia isla '!$E47,"-")</f>
        <v>3.261134856185554E-2</v>
      </c>
      <c r="CL47" s="36">
        <f>IFERROR(CK47/CK60-1,"-")</f>
        <v>0.12552657309300397</v>
      </c>
      <c r="CM47" s="267">
        <f>IFERROR('Turistas lugar residencia isla '!CM47/'Turistas lugar residencia isla '!$G47,"-")</f>
        <v>4.5386454891179616E-2</v>
      </c>
      <c r="CN47" s="36">
        <f>IFERROR(CM47/CM60-1,"-")</f>
        <v>-2.1096059342838425E-2</v>
      </c>
      <c r="CO47" s="267">
        <f>IFERROR('Turistas lugar residencia isla '!CO47/'Turistas lugar residencia isla '!$I47,"-")</f>
        <v>3.087682126310002E-2</v>
      </c>
      <c r="CP47" s="36">
        <f>IFERROR(CO47/CO60-1,"-")</f>
        <v>0.219153756777549</v>
      </c>
      <c r="CQ47" s="267">
        <f>IFERROR('Turistas lugar residencia isla '!CQ47/'Turistas lugar residencia isla '!$K47,"-")</f>
        <v>3.9819992467905171E-2</v>
      </c>
      <c r="CR47" s="36">
        <f>IFERROR(CQ47/CQ60-1,"-")</f>
        <v>7.2073281721789284E-2</v>
      </c>
      <c r="CS47" s="267">
        <f>IFERROR('Turistas lugar residencia isla '!CS47/'Turistas lugar residencia isla '!$M47,"-")</f>
        <v>6.2756021628707193E-2</v>
      </c>
      <c r="CT47" s="36">
        <f>IFERROR(CS47/CS60-1,"-")</f>
        <v>0.22832933767957941</v>
      </c>
      <c r="CU47" s="266">
        <f>IFERROR('Turistas lugar residencia isla '!CU47/'Turistas lugar residencia isla '!$C47,"-")</f>
        <v>2.9606909197963056E-2</v>
      </c>
      <c r="CV47" s="36">
        <f>IFERROR(CU47/CU60-1,"-")</f>
        <v>-2.8671857277157375E-2</v>
      </c>
      <c r="CW47" s="267">
        <f>IFERROR('Turistas lugar residencia isla '!CW47/'Turistas lugar residencia isla '!$E47,"-")</f>
        <v>2.4275948788740863E-2</v>
      </c>
      <c r="CX47" s="36">
        <f>IFERROR(CW47/CW60-1,"-")</f>
        <v>0.12679945936093473</v>
      </c>
      <c r="CY47" s="267">
        <f>IFERROR('Turistas lugar residencia isla '!CY47/'Turistas lugar residencia isla '!$G47,"-")</f>
        <v>1.7692104568259835E-2</v>
      </c>
      <c r="CZ47" s="36">
        <f>IFERROR(CY47/CY60-1,"-")</f>
        <v>0.144004011766528</v>
      </c>
      <c r="DA47" s="267">
        <f>IFERROR('Turistas lugar residencia isla '!DA47/'Turistas lugar residencia isla '!$I47,"-")</f>
        <v>1.3222386868802007E-2</v>
      </c>
      <c r="DB47" s="36">
        <f>IFERROR(DA47/DA60-1,"-")</f>
        <v>-0.1875886645926097</v>
      </c>
      <c r="DC47" s="267">
        <f>IFERROR('Turistas lugar residencia isla '!DC47/'Turistas lugar residencia isla '!$K47,"-")</f>
        <v>7.4834699121414508E-2</v>
      </c>
      <c r="DD47" s="36">
        <f>IFERROR(DC47/DC60-1,"-")</f>
        <v>-7.7528480145515943E-2</v>
      </c>
      <c r="DE47" s="267">
        <f>IFERROR('Turistas lugar residencia isla '!DE47/'Turistas lugar residencia isla '!$M47,"-")</f>
        <v>7.0457152220219565E-3</v>
      </c>
      <c r="DF47" s="36">
        <f>IFERROR(DE47/DE60-1,"-")</f>
        <v>1.4892689502476397</v>
      </c>
      <c r="DG47" s="266">
        <f>IFERROR('Turistas lugar residencia isla '!DG47/'Turistas lugar residencia isla '!$C47,"-")</f>
        <v>0.17804534059786395</v>
      </c>
      <c r="DH47" s="36">
        <f>IFERROR(DG47/DG60-1,"-")</f>
        <v>4.37955458824828E-2</v>
      </c>
      <c r="DI47" s="267">
        <f>IFERROR('Turistas lugar residencia isla '!DI47/'Turistas lugar residencia isla '!$E47,"-")</f>
        <v>0.11507303481576794</v>
      </c>
      <c r="DJ47" s="36">
        <f>IFERROR(DI47/DI60-1,"-")</f>
        <v>-1.3415091989908201E-2</v>
      </c>
      <c r="DK47" s="267">
        <f>IFERROR('Turistas lugar residencia isla '!DK47/'Turistas lugar residencia isla '!$G47,"-")</f>
        <v>0.33547872826121827</v>
      </c>
      <c r="DL47" s="36">
        <f>IFERROR(DK47/DK60-1,"-")</f>
        <v>5.0285906798280822E-2</v>
      </c>
      <c r="DM47" s="267">
        <f>IFERROR('Turistas lugar residencia isla '!DM47/'Turistas lugar residencia isla '!$I47,"-")</f>
        <v>6.6333201467068073E-2</v>
      </c>
      <c r="DN47" s="36">
        <f>IFERROR(DM47/DM60-1,"-")</f>
        <v>-8.2643365357846443E-2</v>
      </c>
      <c r="DO47" s="267">
        <f>IFERROR('Turistas lugar residencia isla '!DO47/'Turistas lugar residencia isla '!$K47,"-")</f>
        <v>5.8140144635289291E-2</v>
      </c>
      <c r="DP47" s="36">
        <f>IFERROR(DO47/DO60-1,"-")</f>
        <v>0.10919981607520723</v>
      </c>
      <c r="DQ47" s="267">
        <f>IFERROR('Turistas lugar residencia isla '!DQ47/'Turistas lugar residencia isla '!$M47,"-")</f>
        <v>8.2910044240537439E-2</v>
      </c>
      <c r="DR47" s="36">
        <f>IFERROR(DQ47/DQ60-1,"-")</f>
        <v>0.61304349375516676</v>
      </c>
      <c r="DS47" s="266">
        <f>IFERROR('Turistas lugar residencia isla '!DS47/'Turistas lugar residencia isla '!$C47,"-")</f>
        <v>7.9217500403479899E-2</v>
      </c>
      <c r="DT47" s="36">
        <f>IFERROR(DS47/DS60-1,"-")</f>
        <v>-4.0593916676622599E-2</v>
      </c>
      <c r="DU47" s="267">
        <f>IFERROR('Turistas lugar residencia isla '!DU47/'Turistas lugar residencia isla '!$E47,"-")</f>
        <v>0.11536591604461947</v>
      </c>
      <c r="DV47" s="36">
        <f>IFERROR(DU47/DU60-1,"-")</f>
        <v>-6.2518961128979811E-2</v>
      </c>
      <c r="DW47" s="267">
        <f>IFERROR('Turistas lugar residencia isla '!DW47/'Turistas lugar residencia isla '!$G47,"-")</f>
        <v>8.9509364303359498E-2</v>
      </c>
      <c r="DX47" s="36">
        <f>IFERROR(DW47/DW60-1,"-")</f>
        <v>-0.12800176730796098</v>
      </c>
      <c r="DY47" s="267">
        <f>IFERROR('Turistas lugar residencia isla '!DY47/'Turistas lugar residencia isla '!$I47,"-")</f>
        <v>9.8463869760830353E-2</v>
      </c>
      <c r="DZ47" s="36">
        <f>IFERROR(DY47/DY60-1,"-")</f>
        <v>3.0140533206605369E-2</v>
      </c>
      <c r="EA47" s="267">
        <f>IFERROR('Turistas lugar residencia isla '!EA47/'Turistas lugar residencia isla '!$K47,"-")</f>
        <v>5.4621988949749484E-2</v>
      </c>
      <c r="EB47" s="36">
        <f>IFERROR(EA47/EA60-1,"-")</f>
        <v>-0.17371063392087693</v>
      </c>
      <c r="EC47" s="267">
        <f>IFERROR('Turistas lugar residencia isla '!EC47/'Turistas lugar residencia isla '!$M47,"-")</f>
        <v>5.9151237096509914E-2</v>
      </c>
      <c r="ED47" s="36">
        <f>IFERROR(EC47/EC60-1,"-")</f>
        <v>-0.4457554131382736</v>
      </c>
    </row>
    <row r="48" spans="1:134" s="17" customFormat="1" outlineLevel="1" x14ac:dyDescent="0.25">
      <c r="A48" s="242"/>
      <c r="B48" s="34" t="s">
        <v>63</v>
      </c>
      <c r="C48" s="266">
        <f>IFERROR('Turistas lugar residencia isla '!C48/'Turistas lugar residencia isla '!$C48,"-")</f>
        <v>1</v>
      </c>
      <c r="D48" s="36">
        <f t="shared" ref="D48:D59" si="173">IFERROR(C48/C61-1,"-")</f>
        <v>0</v>
      </c>
      <c r="E48" s="267">
        <f>IFERROR('Turistas lugar residencia isla '!E48/'Turistas lugar residencia isla '!$E48,"-")</f>
        <v>1</v>
      </c>
      <c r="F48" s="36">
        <f t="shared" ref="F48:F59" si="174">IFERROR(E48/E61-1,"-")</f>
        <v>0</v>
      </c>
      <c r="G48" s="267">
        <f>IFERROR('Turistas lugar residencia isla '!G48/'Turistas lugar residencia isla '!$G48,"-")</f>
        <v>1</v>
      </c>
      <c r="H48" s="36">
        <f t="shared" ref="H48:H59" si="175">IFERROR(G48/G61-1,"-")</f>
        <v>0</v>
      </c>
      <c r="I48" s="267">
        <f>IFERROR('Turistas lugar residencia isla '!I48/'Turistas lugar residencia isla '!$I48,"-")</f>
        <v>1</v>
      </c>
      <c r="J48" s="36">
        <f t="shared" ref="J48:J59" si="176">IFERROR(I48/I61-1,"-")</f>
        <v>0</v>
      </c>
      <c r="K48" s="267">
        <f>IFERROR('Turistas lugar residencia isla '!K48/'Turistas lugar residencia isla '!$K48,"-")</f>
        <v>1</v>
      </c>
      <c r="L48" s="36">
        <f t="shared" ref="L48:L59" si="177">IFERROR(K48/K61-1,"-")</f>
        <v>0</v>
      </c>
      <c r="M48" s="267">
        <f>IFERROR('Turistas lugar residencia isla '!M48/'Turistas lugar residencia isla '!$M48,"-")</f>
        <v>1</v>
      </c>
      <c r="N48" s="36">
        <f t="shared" ref="N48:N59" si="178">IFERROR(M48/M61-1,"-")</f>
        <v>0</v>
      </c>
      <c r="O48" s="266">
        <f>IFERROR('Turistas lugar residencia isla '!O48/'Turistas lugar residencia isla '!$C48,"-")</f>
        <v>0.91348691188324638</v>
      </c>
      <c r="P48" s="36">
        <f t="shared" ref="P48:P59" si="179">IFERROR(O48/O61-1,"-")</f>
        <v>-2.2971593733264184E-3</v>
      </c>
      <c r="Q48" s="267">
        <f>IFERROR('Turistas lugar residencia isla '!Q48/'Turistas lugar residencia isla '!$E48,"-")</f>
        <v>0.90573729420862858</v>
      </c>
      <c r="R48" s="36">
        <f t="shared" ref="R48:R59" si="180">IFERROR(Q48/Q61-1,"-")</f>
        <v>8.9752454973555107E-3</v>
      </c>
      <c r="S48" s="267">
        <f>IFERROR('Turistas lugar residencia isla '!S48/'Turistas lugar residencia isla '!$G48,"-")</f>
        <v>0.90259193871440668</v>
      </c>
      <c r="T48" s="36">
        <f t="shared" ref="T48:T59" si="181">IFERROR(S48/S61-1,"-")</f>
        <v>-1.8021147616088751E-2</v>
      </c>
      <c r="U48" s="267">
        <f>IFERROR('Turistas lugar residencia isla '!U48/'Turistas lugar residencia isla '!$I48,"-")</f>
        <v>0.94254005853614098</v>
      </c>
      <c r="V48" s="36">
        <f t="shared" ref="V48:V59" si="182">IFERROR(U48/U61-1,"-")</f>
        <v>-2.7268948875857069E-3</v>
      </c>
      <c r="W48" s="267">
        <f>IFERROR('Turistas lugar residencia isla '!W48/'Turistas lugar residencia isla '!$K48,"-")</f>
        <v>0.9285714285714286</v>
      </c>
      <c r="X48" s="36">
        <f t="shared" ref="X48:X59" si="183">IFERROR(W48/W61-1,"-")</f>
        <v>-8.2102965037769149E-3</v>
      </c>
      <c r="Y48" s="267">
        <f>IFERROR('Turistas lugar residencia isla '!Y48/'Turistas lugar residencia isla '!$M48,"-")</f>
        <v>0.90433179147393428</v>
      </c>
      <c r="Z48" s="36">
        <f t="shared" ref="Z48:Z59" si="184">IFERROR(Y48/Y61-1,"-")</f>
        <v>2.228811210096926E-2</v>
      </c>
      <c r="AA48" s="266">
        <f>IFERROR('Turistas lugar residencia isla '!AA48/'Turistas lugar residencia isla '!$C48,"-")</f>
        <v>8.6513088116753636E-2</v>
      </c>
      <c r="AB48" s="36">
        <f t="shared" ref="AB48:AB59" si="185">IFERROR(AA48/AA61-1,"-")</f>
        <v>2.4917198603090052E-2</v>
      </c>
      <c r="AC48" s="267">
        <f>IFERROR('Turistas lugar residencia isla '!AC48/'Turistas lugar residencia isla '!$E48,"-")</f>
        <v>9.4262705791371457E-2</v>
      </c>
      <c r="AD48" s="36">
        <f t="shared" ref="AD48:AD59" si="186">IFERROR(AC48/AC61-1,"-")</f>
        <v>-7.8742501862495984E-2</v>
      </c>
      <c r="AE48" s="267">
        <f>IFERROR('Turistas lugar residencia isla '!AE48/'Turistas lugar residencia isla '!$G48,"-")</f>
        <v>9.740548018749097E-2</v>
      </c>
      <c r="AF48" s="36">
        <f t="shared" ref="AF48:AF59" si="187">IFERROR(AE48/AE61-1,"-")</f>
        <v>0.20486006105007415</v>
      </c>
      <c r="AG48" s="267">
        <f>IFERROR('Turistas lugar residencia isla '!AG48/'Turistas lugar residencia isla '!$I48,"-")</f>
        <v>5.7459941463859056E-2</v>
      </c>
      <c r="AH48" s="36">
        <f t="shared" ref="AH48:AH59" si="188">IFERROR(AG48/AG61-1,"-")</f>
        <v>4.6958973193376163E-2</v>
      </c>
      <c r="AI48" s="267">
        <f>IFERROR('Turistas lugar residencia isla '!AI48/'Turistas lugar residencia isla '!$K48,"-")</f>
        <v>7.1428571428571425E-2</v>
      </c>
      <c r="AJ48" s="36">
        <f t="shared" ref="AJ48:AJ59" si="189">IFERROR(AI48/AI61-1,"-")</f>
        <v>0.12059561515363426</v>
      </c>
      <c r="AK48" s="267">
        <f>IFERROR('Turistas lugar residencia isla '!AK48/'Turistas lugar residencia isla '!$M48,"-")</f>
        <v>9.5699462432804097E-2</v>
      </c>
      <c r="AL48" s="36">
        <f t="shared" ref="AL48:AL59" si="190">IFERROR(AK48/AK61-1,"-")</f>
        <v>-0.17060465891569787</v>
      </c>
      <c r="AM48" s="266">
        <f>IFERROR('Turistas lugar residencia isla '!AM48/'Turistas lugar residencia isla '!$C48,"-")</f>
        <v>0.19518823207253905</v>
      </c>
      <c r="AN48" s="36">
        <f t="shared" ref="AN48:AN59" si="191">IFERROR(AM48/AM61-1,"-")</f>
        <v>7.2997759721320943E-2</v>
      </c>
      <c r="AO48" s="267">
        <f>IFERROR('Turistas lugar residencia isla '!AO48/'Turistas lugar residencia isla '!$E48,"-")</f>
        <v>0.15945794169866867</v>
      </c>
      <c r="AP48" s="36">
        <f t="shared" ref="AP48:AP59" si="192">IFERROR(AO48/AO61-1,"-")</f>
        <v>-2.8464163236879725E-2</v>
      </c>
      <c r="AQ48" s="267">
        <f>IFERROR('Turistas lugar residencia isla '!AQ48/'Turistas lugar residencia isla '!$G48,"-")</f>
        <v>0.20939416465341015</v>
      </c>
      <c r="AR48" s="36">
        <f t="shared" ref="AR48:AR59" si="193">IFERROR(AQ48/AQ61-1,"-")</f>
        <v>-0.12525928934417285</v>
      </c>
      <c r="AS48" s="267">
        <f>IFERROR('Turistas lugar residencia isla '!AS48/'Turistas lugar residencia isla '!$I48,"-")</f>
        <v>0.41539591613615917</v>
      </c>
      <c r="AT48" s="36">
        <f t="shared" ref="AT48:AT59" si="194">IFERROR(AS48/AS61-1,"-")</f>
        <v>3.8411108526391846E-2</v>
      </c>
      <c r="AU48" s="267">
        <f>IFERROR('Turistas lugar residencia isla '!AU48/'Turistas lugar residencia isla '!$K48,"-")</f>
        <v>0.14952523552224092</v>
      </c>
      <c r="AV48" s="36">
        <f t="shared" ref="AV48:AV59" si="195">IFERROR(AU48/AU61-1,"-")</f>
        <v>-0.23424955141640258</v>
      </c>
      <c r="AW48" s="267">
        <f>IFERROR('Turistas lugar residencia isla '!AW48/'Turistas lugar residencia isla '!$M48,"-")</f>
        <v>0.5271283910488811</v>
      </c>
      <c r="AX48" s="36">
        <f t="shared" ref="AX48:AX59" si="196">IFERROR(AW48/AW61-1,"-")</f>
        <v>6.2183028188341316E-2</v>
      </c>
      <c r="AY48" s="266">
        <f>IFERROR('Turistas lugar residencia isla '!AY48/'Turistas lugar residencia isla '!$C48,"-")</f>
        <v>2.2654957362861144E-2</v>
      </c>
      <c r="AZ48" s="36">
        <f t="shared" ref="AZ48:AZ59" si="197">IFERROR(AY48/AY61-1,"-")</f>
        <v>8.917079747638379E-2</v>
      </c>
      <c r="BA48" s="267">
        <f>IFERROR('Turistas lugar residencia isla '!BA48/'Turistas lugar residencia isla '!$E48,"-")</f>
        <v>3.3994928839248741E-2</v>
      </c>
      <c r="BB48" s="36">
        <f t="shared" ref="BB48:BB59" si="198">IFERROR(BA48/BA61-1,"-")</f>
        <v>2.1477840715304897E-2</v>
      </c>
      <c r="BC48" s="267">
        <f>IFERROR('Turistas lugar residencia isla '!BC48/'Turistas lugar residencia isla '!$G48,"-")</f>
        <v>1.518460013628198E-2</v>
      </c>
      <c r="BD48" s="36">
        <f t="shared" ref="BD48:BD59" si="199">IFERROR(BC48/BC61-1,"-")</f>
        <v>0.10472145113488551</v>
      </c>
      <c r="BE48" s="267">
        <f>IFERROR('Turistas lugar residencia isla '!BE48/'Turistas lugar residencia isla '!$I48,"-")</f>
        <v>7.7668576114065758E-3</v>
      </c>
      <c r="BF48" s="36">
        <f t="shared" ref="BF48:BF59" si="200">IFERROR(BE48/BE61-1,"-")</f>
        <v>0.40185831526667704</v>
      </c>
      <c r="BG48" s="267">
        <f>IFERROR('Turistas lugar residencia isla '!BG48/'Turistas lugar residencia isla '!$K48,"-")</f>
        <v>1.5535632910803798E-2</v>
      </c>
      <c r="BH48" s="36">
        <f t="shared" ref="BH48:BH59" si="201">IFERROR(BG48/BG61-1,"-")</f>
        <v>0.40376165924525931</v>
      </c>
      <c r="BI48" s="267">
        <f>IFERROR('Turistas lugar residencia isla '!BI48/'Turistas lugar residencia isla '!$M48,"-")</f>
        <v>1.6002000250031255E-2</v>
      </c>
      <c r="BJ48" s="36">
        <f t="shared" ref="BJ48:BJ59" si="202">IFERROR(BI48/BI61-1,"-")</f>
        <v>0.27706285866378466</v>
      </c>
      <c r="BK48" s="266">
        <f>IFERROR('Turistas lugar residencia isla '!BK48/'Turistas lugar residencia isla '!$C48,"-")</f>
        <v>5.0781970140503931E-2</v>
      </c>
      <c r="BL48" s="36">
        <f t="shared" ref="BL48:BL59" si="203">IFERROR(BK48/BK61-1,"-")</f>
        <v>0.14128280395726489</v>
      </c>
      <c r="BM48" s="267">
        <f>IFERROR('Turistas lugar residencia isla '!BM48/'Turistas lugar residencia isla '!$E48,"-")</f>
        <v>5.200870530354168E-2</v>
      </c>
      <c r="BN48" s="36">
        <f t="shared" ref="BN48:BN59" si="204">IFERROR(BM48/BM61-1,"-")</f>
        <v>0.21648764139207999</v>
      </c>
      <c r="BO48" s="267">
        <f>IFERROR('Turistas lugar residencia isla '!BO48/'Turistas lugar residencia isla '!$G48,"-")</f>
        <v>2.1534101468128602E-2</v>
      </c>
      <c r="BP48" s="36">
        <f t="shared" ref="BP48:BP59" si="205">IFERROR(BO48/BO61-1,"-")</f>
        <v>3.5712816342667875E-3</v>
      </c>
      <c r="BQ48" s="267">
        <f>IFERROR('Turistas lugar residencia isla '!BQ48/'Turistas lugar residencia isla '!$I48,"-")</f>
        <v>5.8638636130692756E-2</v>
      </c>
      <c r="BR48" s="36">
        <f t="shared" ref="BR48:BR59" si="206">IFERROR(BQ48/BQ61-1,"-")</f>
        <v>9.7902145327475099E-2</v>
      </c>
      <c r="BS48" s="267">
        <f>IFERROR('Turistas lugar residencia isla '!BS48/'Turistas lugar residencia isla '!$K48,"-")</f>
        <v>9.2697648032587163E-2</v>
      </c>
      <c r="BT48" s="36">
        <f t="shared" ref="BT48:BT59" si="207">IFERROR(BS48/BS61-1,"-")</f>
        <v>0.35953888873333284</v>
      </c>
      <c r="BU48" s="267">
        <f>IFERROR('Turistas lugar residencia isla '!BU48/'Turistas lugar residencia isla '!$M48,"-")</f>
        <v>3.1691461432679084E-2</v>
      </c>
      <c r="BV48" s="36">
        <f t="shared" ref="BV48:BV59" si="208">IFERROR(BU48/BU61-1,"-")</f>
        <v>-0.21835829555381536</v>
      </c>
      <c r="BW48" s="266">
        <f>IFERROR('Turistas lugar residencia isla '!BW48/'Turistas lugar residencia isla '!$C48,"-")</f>
        <v>0.29251352779416928</v>
      </c>
      <c r="BX48" s="36">
        <f t="shared" ref="BX48:BX59" si="209">IFERROR(BW48/BW61-1,"-")</f>
        <v>-2.9492036421556178E-2</v>
      </c>
      <c r="BY48" s="267">
        <f>IFERROR('Turistas lugar residencia isla '!BY48/'Turistas lugar residencia isla '!$E48,"-")</f>
        <v>0.34830290069638647</v>
      </c>
      <c r="BZ48" s="36">
        <f t="shared" ref="BZ48:BZ59" si="210">IFERROR(BY48/BY61-1,"-")</f>
        <v>1.8075938579922957E-2</v>
      </c>
      <c r="CA48" s="267">
        <f>IFERROR('Turistas lugar residencia isla '!CA48/'Turistas lugar residencia isla '!$G48,"-")</f>
        <v>0.14679479237646864</v>
      </c>
      <c r="CB48" s="36">
        <f t="shared" ref="CB48:CB59" si="211">IFERROR(CA48/CA61-1,"-")</f>
        <v>0.13054958804766947</v>
      </c>
      <c r="CC48" s="267">
        <f>IFERROR('Turistas lugar residencia isla '!CC48/'Turistas lugar residencia isla '!$I48,"-")</f>
        <v>0.22959491623865436</v>
      </c>
      <c r="CD48" s="36">
        <f t="shared" ref="CD48:CD59" si="212">IFERROR(CC48/CC61-1,"-")</f>
        <v>-5.9605399312490759E-2</v>
      </c>
      <c r="CE48" s="267">
        <f>IFERROR('Turistas lugar residencia isla '!CE48/'Turistas lugar residencia isla '!$K48,"-")</f>
        <v>0.43268667404465855</v>
      </c>
      <c r="CF48" s="36">
        <f t="shared" ref="CF48:CF59" si="213">IFERROR(CE48/CE61-1,"-")</f>
        <v>4.9016226344040792E-3</v>
      </c>
      <c r="CG48" s="267">
        <f>IFERROR('Turistas lugar residencia isla '!CG48/'Turistas lugar residencia isla '!$M48,"-")</f>
        <v>9.4136767095886989E-2</v>
      </c>
      <c r="CH48" s="36">
        <f t="shared" ref="CH48:CH59" si="214">IFERROR(CG48/CG61-1,"-")</f>
        <v>-0.15711951466093621</v>
      </c>
      <c r="CI48" s="266">
        <f>IFERROR('Turistas lugar residencia isla '!CI48/'Turistas lugar residencia isla '!$C48,"-")</f>
        <v>3.9000158129596847E-2</v>
      </c>
      <c r="CJ48" s="36">
        <f t="shared" ref="CJ48:CJ59" si="215">IFERROR(CI48/CI61-1,"-")</f>
        <v>-2.6015550469003723E-2</v>
      </c>
      <c r="CK48" s="267">
        <f>IFERROR('Turistas lugar residencia isla '!CK48/'Turistas lugar residencia isla '!$E48,"-")</f>
        <v>2.8577749289526975E-2</v>
      </c>
      <c r="CL48" s="36">
        <f t="shared" ref="CL48:CL59" si="216">IFERROR(CK48/CK61-1,"-")</f>
        <v>-0.12705618469344804</v>
      </c>
      <c r="CM48" s="267">
        <f>IFERROR('Turistas lugar residencia isla '!CM48/'Turistas lugar residencia isla '!$G48,"-")</f>
        <v>5.2171735943339737E-2</v>
      </c>
      <c r="CN48" s="36">
        <f t="shared" ref="CN48:CN59" si="217">IFERROR(CM48/CM61-1,"-")</f>
        <v>0.17830840431883832</v>
      </c>
      <c r="CO48" s="267">
        <f>IFERROR('Turistas lugar residencia isla '!CO48/'Turistas lugar residencia isla '!$I48,"-")</f>
        <v>3.3584256739058641E-2</v>
      </c>
      <c r="CP48" s="36">
        <f t="shared" ref="CP48:CP59" si="218">IFERROR(CO48/CO61-1,"-")</f>
        <v>6.5870495237111193E-2</v>
      </c>
      <c r="CQ48" s="267">
        <f>IFERROR('Turistas lugar residencia isla '!CQ48/'Turistas lugar residencia isla '!$K48,"-")</f>
        <v>3.9631906404902953E-2</v>
      </c>
      <c r="CR48" s="36">
        <f t="shared" ref="CR48:CR59" si="219">IFERROR(CQ48/CQ61-1,"-")</f>
        <v>3.6861711137510911E-2</v>
      </c>
      <c r="CS48" s="267">
        <f>IFERROR('Turistas lugar residencia isla '!CS48/'Turistas lugar residencia isla '!$M48,"-")</f>
        <v>7.6978372296537062E-2</v>
      </c>
      <c r="CT48" s="36">
        <f t="shared" ref="CT48:CT59" si="220">IFERROR(CS48/CS61-1,"-")</f>
        <v>0.23603515217235405</v>
      </c>
      <c r="CU48" s="266">
        <f>IFERROR('Turistas lugar residencia isla '!CU48/'Turistas lugar residencia isla '!$C48,"-")</f>
        <v>2.7657252170425136E-2</v>
      </c>
      <c r="CV48" s="36">
        <f t="shared" ref="CV48:CV59" si="221">IFERROR(CU48/CU61-1,"-")</f>
        <v>-5.2895432942109522E-2</v>
      </c>
      <c r="CW48" s="267">
        <f>IFERROR('Turistas lugar residencia isla '!CW48/'Turistas lugar residencia isla '!$E48,"-")</f>
        <v>2.3069810710699922E-2</v>
      </c>
      <c r="CX48" s="36">
        <f t="shared" ref="CX48:CX59" si="222">IFERROR(CW48/CW61-1,"-")</f>
        <v>1.4297940452983937E-2</v>
      </c>
      <c r="CY48" s="267">
        <f>IFERROR('Turistas lugar residencia isla '!CY48/'Turistas lugar residencia isla '!$G48,"-")</f>
        <v>1.6880381589543456E-2</v>
      </c>
      <c r="CZ48" s="36">
        <f t="shared" ref="CZ48:CZ59" si="223">IFERROR(CY48/CY61-1,"-")</f>
        <v>0.23702418969669625</v>
      </c>
      <c r="DA48" s="267">
        <f>IFERROR('Turistas lugar residencia isla '!DA48/'Turistas lugar residencia isla '!$I48,"-")</f>
        <v>1.2942864626632805E-2</v>
      </c>
      <c r="DB48" s="36">
        <f t="shared" ref="DB48:DB59" si="224">IFERROR(DA48/DA61-1,"-")</f>
        <v>-0.13590272057644115</v>
      </c>
      <c r="DC48" s="267">
        <f>IFERROR('Turistas lugar residencia isla '!DC48/'Turistas lugar residencia isla '!$K48,"-")</f>
        <v>6.9968473034679665E-2</v>
      </c>
      <c r="DD48" s="36">
        <f t="shared" ref="DD48:DD59" si="225">IFERROR(DC48/DC61-1,"-")</f>
        <v>4.1263584174134671E-2</v>
      </c>
      <c r="DE48" s="267">
        <f>IFERROR('Turistas lugar residencia isla '!DE48/'Turistas lugar residencia isla '!$M48,"-")</f>
        <v>6.0632579072384049E-3</v>
      </c>
      <c r="DF48" s="36">
        <f t="shared" ref="DF48:DF59" si="226">IFERROR(DE48/DE61-1,"-")</f>
        <v>0.35421181119862188</v>
      </c>
      <c r="DG48" s="266">
        <f>IFERROR('Turistas lugar residencia isla '!DG48/'Turistas lugar residencia isla '!$C48,"-")</f>
        <v>0.16930126002290952</v>
      </c>
      <c r="DH48" s="36">
        <f t="shared" ref="DH48:DH59" si="227">IFERROR(DG48/DG61-1,"-")</f>
        <v>-2.4542589840075291E-2</v>
      </c>
      <c r="DI48" s="267">
        <f>IFERROR('Turistas lugar residencia isla '!DI48/'Turistas lugar residencia isla '!$E48,"-")</f>
        <v>0.12077001472943411</v>
      </c>
      <c r="DJ48" s="36">
        <f t="shared" ref="DJ48:DJ59" si="228">IFERROR(DI48/DI61-1,"-")</f>
        <v>8.0435493274169989E-2</v>
      </c>
      <c r="DK48" s="267">
        <f>IFERROR('Turistas lugar residencia isla '!DK48/'Turistas lugar residencia isla '!$G48,"-")</f>
        <v>0.33109294018047036</v>
      </c>
      <c r="DL48" s="36">
        <f t="shared" ref="DL48:DL59" si="229">IFERROR(DK48/DK61-1,"-")</f>
        <v>-3.9561489797208305E-2</v>
      </c>
      <c r="DM48" s="267">
        <f>IFERROR('Turistas lugar residencia isla '!DM48/'Turistas lugar residencia isla '!$I48,"-")</f>
        <v>6.6086619822569442E-2</v>
      </c>
      <c r="DN48" s="36">
        <f t="shared" ref="DN48:DN59" si="230">IFERROR(DM48/DM61-1,"-")</f>
        <v>-8.6449667158598809E-2</v>
      </c>
      <c r="DO48" s="267">
        <f>IFERROR('Turistas lugar residencia isla '!DO48/'Turistas lugar residencia isla '!$K48,"-")</f>
        <v>5.713448715206413E-2</v>
      </c>
      <c r="DP48" s="36">
        <f t="shared" ref="DP48:DP59" si="231">IFERROR(DO48/DO61-1,"-")</f>
        <v>0.10054684761808153</v>
      </c>
      <c r="DQ48" s="267">
        <f>IFERROR('Turistas lugar residencia isla '!DQ48/'Turistas lugar residencia isla '!$M48,"-")</f>
        <v>8.988623577947244E-2</v>
      </c>
      <c r="DR48" s="36">
        <f t="shared" ref="DR48:DR59" si="232">IFERROR(DQ48/DQ61-1,"-")</f>
        <v>0.39793090674051879</v>
      </c>
      <c r="DS48" s="266">
        <f>IFERROR('Turistas lugar residencia isla '!DS48/'Turistas lugar residencia isla '!$C48,"-")</f>
        <v>7.4564661506242261E-2</v>
      </c>
      <c r="DT48" s="36">
        <f t="shared" ref="DT48:DT59" si="233">IFERROR(DS48/DS61-1,"-")</f>
        <v>-2.0982342339081916E-2</v>
      </c>
      <c r="DU48" s="267">
        <f>IFERROR('Turistas lugar residencia isla '!DU48/'Turistas lugar residencia isla '!$E48,"-")</f>
        <v>0.10684984864041083</v>
      </c>
      <c r="DV48" s="36">
        <f t="shared" ref="DV48:DV59" si="234">IFERROR(DU48/DU61-1,"-")</f>
        <v>1.2054414777423306E-2</v>
      </c>
      <c r="DW48" s="267">
        <f>IFERROR('Turistas lugar residencia isla '!DW48/'Turistas lugar residencia isla '!$G48,"-")</f>
        <v>9.1203101447479812E-2</v>
      </c>
      <c r="DX48" s="36">
        <f t="shared" ref="DX48:DX59" si="235">IFERROR(DW48/DW61-1,"-")</f>
        <v>2.1733766807814803E-2</v>
      </c>
      <c r="DY48" s="267">
        <f>IFERROR('Turistas lugar residencia isla '!DY48/'Turistas lugar residencia isla '!$I48,"-")</f>
        <v>8.897151772597342E-2</v>
      </c>
      <c r="DZ48" s="36">
        <f t="shared" ref="DZ48:DZ59" si="236">IFERROR(DY48/DY61-1,"-")</f>
        <v>-3.0923591756646274E-2</v>
      </c>
      <c r="EA48" s="267">
        <f>IFERROR('Turistas lugar residencia isla '!EA48/'Turistas lugar residencia isla '!$K48,"-")</f>
        <v>5.3191291489579365E-2</v>
      </c>
      <c r="EB48" s="36">
        <f t="shared" ref="EB48:EB59" si="237">IFERROR(EA48/EA61-1,"-")</f>
        <v>5.3977074809634651E-3</v>
      </c>
      <c r="EC48" s="267">
        <f>IFERROR('Turistas lugar residencia isla '!EC48/'Turistas lugar residencia isla '!$M48,"-")</f>
        <v>5.6632079009876234E-2</v>
      </c>
      <c r="ED48" s="36">
        <f t="shared" ref="ED48:ED59" si="238">IFERROR(EC48/EC61-1,"-")</f>
        <v>-0.35296592358236611</v>
      </c>
    </row>
    <row r="49" spans="1:134" s="17" customFormat="1" outlineLevel="1" x14ac:dyDescent="0.25">
      <c r="A49" s="242"/>
      <c r="B49" s="34" t="s">
        <v>65</v>
      </c>
      <c r="C49" s="266">
        <f>IFERROR('Turistas lugar residencia isla '!C49/'Turistas lugar residencia isla '!$C49,"-")</f>
        <v>1</v>
      </c>
      <c r="D49" s="36">
        <f t="shared" si="173"/>
        <v>0</v>
      </c>
      <c r="E49" s="267">
        <f>IFERROR('Turistas lugar residencia isla '!E49/'Turistas lugar residencia isla '!$E49,"-")</f>
        <v>1</v>
      </c>
      <c r="F49" s="36">
        <f t="shared" si="174"/>
        <v>0</v>
      </c>
      <c r="G49" s="267">
        <f>IFERROR('Turistas lugar residencia isla '!G49/'Turistas lugar residencia isla '!$G49,"-")</f>
        <v>1</v>
      </c>
      <c r="H49" s="36">
        <f t="shared" si="175"/>
        <v>0</v>
      </c>
      <c r="I49" s="267">
        <f>IFERROR('Turistas lugar residencia isla '!I49/'Turistas lugar residencia isla '!$I49,"-")</f>
        <v>1</v>
      </c>
      <c r="J49" s="36">
        <f t="shared" si="176"/>
        <v>0</v>
      </c>
      <c r="K49" s="267">
        <f>IFERROR('Turistas lugar residencia isla '!K49/'Turistas lugar residencia isla '!$K49,"-")</f>
        <v>1</v>
      </c>
      <c r="L49" s="36">
        <f t="shared" si="177"/>
        <v>0</v>
      </c>
      <c r="M49" s="267">
        <f>IFERROR('Turistas lugar residencia isla '!M49/'Turistas lugar residencia isla '!$M49,"-")</f>
        <v>1</v>
      </c>
      <c r="N49" s="36">
        <f t="shared" si="178"/>
        <v>0</v>
      </c>
      <c r="O49" s="266">
        <f>IFERROR('Turistas lugar residencia isla '!O49/'Turistas lugar residencia isla '!$C49,"-")</f>
        <v>0.89299955179821644</v>
      </c>
      <c r="P49" s="36">
        <f t="shared" si="179"/>
        <v>1.0621011233613364E-2</v>
      </c>
      <c r="Q49" s="267">
        <f>IFERROR('Turistas lugar residencia isla '!Q49/'Turistas lugar residencia isla '!$E49,"-")</f>
        <v>0.88647123088128188</v>
      </c>
      <c r="R49" s="36">
        <f t="shared" si="180"/>
        <v>2.303306848104647E-2</v>
      </c>
      <c r="S49" s="267">
        <f>IFERROR('Turistas lugar residencia isla '!S49/'Turistas lugar residencia isla '!$G49,"-")</f>
        <v>0.86208113372667472</v>
      </c>
      <c r="T49" s="36">
        <f t="shared" si="181"/>
        <v>-1.1666013210920423E-2</v>
      </c>
      <c r="U49" s="267">
        <f>IFERROR('Turistas lugar residencia isla '!U49/'Turistas lugar residencia isla '!$I49,"-")</f>
        <v>0.93632272045340892</v>
      </c>
      <c r="V49" s="36">
        <f t="shared" si="182"/>
        <v>-4.8698239146443001E-3</v>
      </c>
      <c r="W49" s="267">
        <f>IFERROR('Turistas lugar residencia isla '!W49/'Turistas lugar residencia isla '!$K49,"-")</f>
        <v>0.91986479825364409</v>
      </c>
      <c r="X49" s="36">
        <f t="shared" si="183"/>
        <v>3.0243354823877855E-3</v>
      </c>
      <c r="Y49" s="267">
        <f>IFERROR('Turistas lugar residencia isla '!Y49/'Turistas lugar residencia isla '!$M49,"-")</f>
        <v>0.85751452606018563</v>
      </c>
      <c r="Z49" s="36">
        <f t="shared" si="184"/>
        <v>-1.8658362605155188E-2</v>
      </c>
      <c r="AA49" s="266">
        <f>IFERROR('Turistas lugar residencia isla '!AA49/'Turistas lugar residencia isla '!$C49,"-")</f>
        <v>0.10700044820178353</v>
      </c>
      <c r="AB49" s="36">
        <f t="shared" si="185"/>
        <v>-8.0636291343332278E-2</v>
      </c>
      <c r="AC49" s="267">
        <f>IFERROR('Turistas lugar residencia isla '!AC49/'Turistas lugar residencia isla '!$E49,"-")</f>
        <v>0.11352876911871813</v>
      </c>
      <c r="AD49" s="36">
        <f t="shared" si="186"/>
        <v>-0.14951580123875907</v>
      </c>
      <c r="AE49" s="267">
        <f>IFERROR('Turistas lugar residencia isla '!AE49/'Turistas lugar residencia isla '!$G49,"-")</f>
        <v>0.13791886627332525</v>
      </c>
      <c r="AF49" s="36">
        <f t="shared" si="187"/>
        <v>7.9658000995586287E-2</v>
      </c>
      <c r="AG49" s="267">
        <f>IFERROR('Turistas lugar residencia isla '!AG49/'Turistas lugar residencia isla '!$I49,"-")</f>
        <v>6.3677279546591095E-2</v>
      </c>
      <c r="AH49" s="36">
        <f t="shared" si="188"/>
        <v>7.7536542380380657E-2</v>
      </c>
      <c r="AI49" s="267">
        <f>IFERROR('Turistas lugar residencia isla '!AI49/'Turistas lugar residencia isla '!$K49,"-")</f>
        <v>8.0145261400102613E-2</v>
      </c>
      <c r="AJ49" s="36">
        <f t="shared" si="189"/>
        <v>-3.3292749162317059E-2</v>
      </c>
      <c r="AK49" s="267">
        <f>IFERROR('Turistas lugar residencia isla '!AK49/'Turistas lugar residencia isla '!$M49,"-")</f>
        <v>0.14248547393981442</v>
      </c>
      <c r="AL49" s="36">
        <f t="shared" si="190"/>
        <v>0.12921093607018963</v>
      </c>
      <c r="AM49" s="266">
        <f>IFERROR('Turistas lugar residencia isla '!AM49/'Turistas lugar residencia isla '!$C49,"-")</f>
        <v>0.21007526698916587</v>
      </c>
      <c r="AN49" s="36">
        <f t="shared" si="191"/>
        <v>8.2633469902452683E-2</v>
      </c>
      <c r="AO49" s="267">
        <f>IFERROR('Turistas lugar residencia isla '!AO49/'Turistas lugar residencia isla '!$E49,"-")</f>
        <v>0.17328554452409245</v>
      </c>
      <c r="AP49" s="36">
        <f t="shared" si="192"/>
        <v>0.1698950549731677</v>
      </c>
      <c r="AQ49" s="267">
        <f>IFERROR('Turistas lugar residencia isla '!AQ49/'Turistas lugar residencia isla '!$G49,"-")</f>
        <v>0.20547384467718713</v>
      </c>
      <c r="AR49" s="36">
        <f t="shared" si="193"/>
        <v>-0.11973304767195603</v>
      </c>
      <c r="AS49" s="267">
        <f>IFERROR('Turistas lugar residencia isla '!AS49/'Turistas lugar residencia isla '!$I49,"-")</f>
        <v>0.40848474745790964</v>
      </c>
      <c r="AT49" s="36">
        <f t="shared" si="194"/>
        <v>2.2942521166742447E-2</v>
      </c>
      <c r="AU49" s="267">
        <f>IFERROR('Turistas lugar residencia isla '!AU49/'Turistas lugar residencia isla '!$K49,"-")</f>
        <v>0.18433309525486133</v>
      </c>
      <c r="AV49" s="36">
        <f t="shared" si="195"/>
        <v>-4.0728041181752106E-2</v>
      </c>
      <c r="AW49" s="267">
        <f>IFERROR('Turistas lugar residencia isla '!AW49/'Turistas lugar residencia isla '!$M49,"-")</f>
        <v>0.418437256092273</v>
      </c>
      <c r="AX49" s="36">
        <f t="shared" si="196"/>
        <v>-0.18735890927257703</v>
      </c>
      <c r="AY49" s="266">
        <f>IFERROR('Turistas lugar residencia isla '!AY49/'Turistas lugar residencia isla '!$C49,"-")</f>
        <v>2.4241534395623078E-2</v>
      </c>
      <c r="AZ49" s="36">
        <f t="shared" si="197"/>
        <v>5.1035617143712075E-2</v>
      </c>
      <c r="BA49" s="267">
        <f>IFERROR('Turistas lugar residencia isla '!BA49/'Turistas lugar residencia isla '!$E49,"-")</f>
        <v>3.7389312684478856E-2</v>
      </c>
      <c r="BB49" s="36">
        <f t="shared" si="198"/>
        <v>7.3819280561016498E-2</v>
      </c>
      <c r="BC49" s="267">
        <f>IFERROR('Turistas lugar residencia isla '!BC49/'Turistas lugar residencia isla '!$G49,"-")</f>
        <v>1.6225333822657596E-2</v>
      </c>
      <c r="BD49" s="36">
        <f t="shared" si="199"/>
        <v>-7.0037583219861865E-2</v>
      </c>
      <c r="BE49" s="267">
        <f>IFERROR('Turistas lugar residencia isla '!BE49/'Turistas lugar residencia isla '!$I49,"-")</f>
        <v>7.9318775351447466E-3</v>
      </c>
      <c r="BF49" s="36">
        <f t="shared" si="200"/>
        <v>0.27999800518305418</v>
      </c>
      <c r="BG49" s="267">
        <f>IFERROR('Turistas lugar residencia isla '!BG49/'Turistas lugar residencia isla '!$K49,"-")</f>
        <v>1.6085386341002143E-2</v>
      </c>
      <c r="BH49" s="36">
        <f t="shared" si="201"/>
        <v>5.6916069750835296E-2</v>
      </c>
      <c r="BI49" s="267">
        <f>IFERROR('Turistas lugar residencia isla '!BI49/'Turistas lugar residencia isla '!$M49,"-")</f>
        <v>1.7778163212210561E-2</v>
      </c>
      <c r="BJ49" s="36">
        <f t="shared" si="202"/>
        <v>1.5125423242672298E-2</v>
      </c>
      <c r="BK49" s="266">
        <f>IFERROR('Turistas lugar residencia isla '!BK49/'Turistas lugar residencia isla '!$C49,"-")</f>
        <v>4.196482388760954E-2</v>
      </c>
      <c r="BL49" s="36">
        <f t="shared" si="203"/>
        <v>0.25799930298545348</v>
      </c>
      <c r="BM49" s="267">
        <f>IFERROR('Turistas lugar residencia isla '!BM49/'Turistas lugar residencia isla '!$E49,"-")</f>
        <v>3.4317859470234219E-2</v>
      </c>
      <c r="BN49" s="36">
        <f t="shared" si="204"/>
        <v>-2.4645346722917294E-2</v>
      </c>
      <c r="BO49" s="267">
        <f>IFERROR('Turistas lugar residencia isla '!BO49/'Turistas lugar residencia isla '!$G49,"-")</f>
        <v>2.8145555147785339E-2</v>
      </c>
      <c r="BP49" s="36">
        <f t="shared" si="205"/>
        <v>0.89590668610775337</v>
      </c>
      <c r="BQ49" s="267">
        <f>IFERROR('Turistas lugar residencia isla '!BQ49/'Turistas lugar residencia isla '!$I49,"-")</f>
        <v>7.8263043840640104E-2</v>
      </c>
      <c r="BR49" s="36">
        <f t="shared" si="206"/>
        <v>0.48520723701572899</v>
      </c>
      <c r="BS49" s="267">
        <f>IFERROR('Turistas lugar residencia isla '!BS49/'Turistas lugar residencia isla '!$K49,"-")</f>
        <v>4.5358978743951631E-2</v>
      </c>
      <c r="BT49" s="36">
        <f t="shared" si="207"/>
        <v>8.6256411407527489E-2</v>
      </c>
      <c r="BU49" s="267">
        <f>IFERROR('Turistas lugar residencia isla '!BU49/'Turistas lugar residencia isla '!$M49,"-")</f>
        <v>3.3648425982135112E-2</v>
      </c>
      <c r="BV49" s="36">
        <f t="shared" si="208"/>
        <v>0.95229943711596254</v>
      </c>
      <c r="BW49" s="266">
        <f>IFERROR('Turistas lugar residencia isla '!BW49/'Turistas lugar residencia isla '!$C49,"-")</f>
        <v>0.31170115759702022</v>
      </c>
      <c r="BX49" s="36">
        <f t="shared" si="209"/>
        <v>5.3694042244572637E-2</v>
      </c>
      <c r="BY49" s="267">
        <f>IFERROR('Turistas lugar residencia isla '!BY49/'Turistas lugar residencia isla '!$E49,"-")</f>
        <v>0.3501312914478476</v>
      </c>
      <c r="BZ49" s="36">
        <f t="shared" si="210"/>
        <v>1.5840590444836655E-2</v>
      </c>
      <c r="CA49" s="267">
        <f>IFERROR('Turistas lugar residencia isla '!CA49/'Turistas lugar residencia isla '!$G49,"-")</f>
        <v>0.16136408548118455</v>
      </c>
      <c r="CB49" s="36">
        <f t="shared" si="211"/>
        <v>0.32699132950894794</v>
      </c>
      <c r="CC49" s="267">
        <f>IFERROR('Turistas lugar residencia isla '!CC49/'Turistas lugar residencia isla '!$I49,"-")</f>
        <v>0.23573373340001111</v>
      </c>
      <c r="CD49" s="36">
        <f t="shared" si="212"/>
        <v>-0.10529049300117421</v>
      </c>
      <c r="CE49" s="267">
        <f>IFERROR('Turistas lugar residencia isla '!CE49/'Turistas lugar residencia isla '!$K49,"-")</f>
        <v>0.46978582997173235</v>
      </c>
      <c r="CF49" s="36">
        <f t="shared" si="213"/>
        <v>8.5658533914411361E-2</v>
      </c>
      <c r="CG49" s="267">
        <f>IFERROR('Turistas lugar residencia isla '!CG49/'Turistas lugar residencia isla '!$M49,"-")</f>
        <v>0.13962362327638539</v>
      </c>
      <c r="CH49" s="36">
        <f t="shared" si="214"/>
        <v>0.39236561820730098</v>
      </c>
      <c r="CI49" s="266">
        <f>IFERROR('Turistas lugar residencia isla '!CI49/'Turistas lugar residencia isla '!$C49,"-")</f>
        <v>4.1760042038236252E-2</v>
      </c>
      <c r="CJ49" s="36">
        <f t="shared" si="215"/>
        <v>0.17847956430731982</v>
      </c>
      <c r="CK49" s="267">
        <f>IFERROR('Turistas lugar residencia isla '!CK49/'Turistas lugar residencia isla '!$E49,"-")</f>
        <v>2.7944953425077624E-2</v>
      </c>
      <c r="CL49" s="36">
        <f t="shared" si="216"/>
        <v>2.1932426459193133E-2</v>
      </c>
      <c r="CM49" s="267">
        <f>IFERROR('Turistas lugar residencia isla '!CM49/'Turistas lugar residencia isla '!$G49,"-")</f>
        <v>6.2184174124156624E-2</v>
      </c>
      <c r="CN49" s="36">
        <f t="shared" si="217"/>
        <v>0.4253572727969972</v>
      </c>
      <c r="CO49" s="267">
        <f>IFERROR('Turistas lugar residencia isla '!CO49/'Turistas lugar residencia isla '!$I49,"-")</f>
        <v>3.1963660610101682E-2</v>
      </c>
      <c r="CP49" s="36">
        <f t="shared" si="218"/>
        <v>0.2406061193779423</v>
      </c>
      <c r="CQ49" s="267">
        <f>IFERROR('Turistas lugar residencia isla '!CQ49/'Turistas lugar residencia isla '!$K49,"-")</f>
        <v>3.9514319917108451E-2</v>
      </c>
      <c r="CR49" s="36">
        <f t="shared" si="219"/>
        <v>0.11067663477950895</v>
      </c>
      <c r="CS49" s="267">
        <f>IFERROR('Turistas lugar residencia isla '!CS49/'Turistas lugar residencia isla '!$M49,"-")</f>
        <v>6.8510970427543144E-2</v>
      </c>
      <c r="CT49" s="36">
        <f t="shared" si="220"/>
        <v>0.34007864548585376</v>
      </c>
      <c r="CU49" s="266">
        <f>IFERROR('Turistas lugar residencia isla '!CU49/'Turistas lugar residencia isla '!$C49,"-")</f>
        <v>2.8723552230963015E-2</v>
      </c>
      <c r="CV49" s="36">
        <f t="shared" si="221"/>
        <v>-5.3619286856757431E-2</v>
      </c>
      <c r="CW49" s="267">
        <f>IFERROR('Turistas lugar residencia isla '!CW49/'Turistas lugar residencia isla '!$E49,"-")</f>
        <v>2.0244757925403457E-2</v>
      </c>
      <c r="CX49" s="36">
        <f t="shared" si="222"/>
        <v>-9.5685226761479836E-2</v>
      </c>
      <c r="CY49" s="267">
        <f>IFERROR('Turistas lugar residencia isla '!CY49/'Turistas lugar residencia isla '!$G49,"-")</f>
        <v>1.3670496570025125E-2</v>
      </c>
      <c r="CZ49" s="36">
        <f t="shared" si="223"/>
        <v>7.7883092701392931E-2</v>
      </c>
      <c r="DA49" s="267">
        <f>IFERROR('Turistas lugar residencia isla '!DA49/'Turistas lugar residencia isla '!$I49,"-")</f>
        <v>1.5849863866199923E-2</v>
      </c>
      <c r="DB49" s="36">
        <f t="shared" si="224"/>
        <v>9.4427941560737194E-2</v>
      </c>
      <c r="DC49" s="267">
        <f>IFERROR('Turistas lugar residencia isla '!DC49/'Turistas lugar residencia isla '!$K49,"-")</f>
        <v>7.7046888046113454E-2</v>
      </c>
      <c r="DD49" s="36">
        <f t="shared" si="225"/>
        <v>-4.1609982627234032E-2</v>
      </c>
      <c r="DE49" s="267">
        <f>IFERROR('Turistas lugar residencia isla '!DE49/'Turistas lugar residencia isla '!$M49,"-")</f>
        <v>3.8158008845720231E-3</v>
      </c>
      <c r="DF49" s="36">
        <f t="shared" si="226"/>
        <v>-0.36558302099783635</v>
      </c>
      <c r="DG49" s="266">
        <f>IFERROR('Turistas lugar residencia isla '!DG49/'Turistas lugar residencia isla '!$C49,"-")</f>
        <v>0.14842047509389056</v>
      </c>
      <c r="DH49" s="36">
        <f t="shared" si="227"/>
        <v>-6.7511828783965E-2</v>
      </c>
      <c r="DI49" s="267">
        <f>IFERROR('Turistas lugar residencia isla '!DI49/'Turistas lugar residencia isla '!$E49,"-")</f>
        <v>0.13860831065281559</v>
      </c>
      <c r="DJ49" s="36">
        <f t="shared" si="228"/>
        <v>0.26750856679822643</v>
      </c>
      <c r="DK49" s="267">
        <f>IFERROR('Turistas lugar residencia isla '!DK49/'Turistas lugar residencia isla '!$G49,"-")</f>
        <v>0.27763741072184739</v>
      </c>
      <c r="DL49" s="36">
        <f t="shared" si="229"/>
        <v>-0.14131603046265817</v>
      </c>
      <c r="DM49" s="267">
        <f>IFERROR('Turistas lugar residencia isla '!DM49/'Turistas lugar residencia isla '!$I49,"-")</f>
        <v>5.9523809523809521E-2</v>
      </c>
      <c r="DN49" s="36">
        <f t="shared" si="230"/>
        <v>4.2887774024769731E-2</v>
      </c>
      <c r="DO49" s="267">
        <f>IFERROR('Turistas lugar residencia isla '!DO49/'Turistas lugar residencia isla '!$K49,"-")</f>
        <v>3.6979287172935506E-2</v>
      </c>
      <c r="DP49" s="36">
        <f t="shared" si="231"/>
        <v>-0.22388391918067752</v>
      </c>
      <c r="DQ49" s="267">
        <f>IFERROR('Turistas lugar residencia isla '!DQ49/'Turistas lugar residencia isla '!$M49,"-")</f>
        <v>5.5155667331541064E-2</v>
      </c>
      <c r="DR49" s="36">
        <f t="shared" si="232"/>
        <v>0.78164061739516733</v>
      </c>
      <c r="DS49" s="266">
        <f>IFERROR('Turistas lugar residencia isla '!DS49/'Turistas lugar residencia isla '!$C49,"-")</f>
        <v>5.9510378189573901E-2</v>
      </c>
      <c r="DT49" s="36">
        <f t="shared" si="233"/>
        <v>-0.11036254767451292</v>
      </c>
      <c r="DU49" s="267">
        <f>IFERROR('Turistas lugar residencia isla '!DU49/'Turistas lugar residencia isla '!$E49,"-")</f>
        <v>8.5866523555794078E-2</v>
      </c>
      <c r="DV49" s="36">
        <f t="shared" si="234"/>
        <v>-0.18563110965432728</v>
      </c>
      <c r="DW49" s="267">
        <f>IFERROR('Turistas lugar residencia isla '!DW49/'Turistas lugar residencia isla '!$G49,"-")</f>
        <v>8.0950230076503968E-2</v>
      </c>
      <c r="DX49" s="36">
        <f t="shared" si="235"/>
        <v>-1.1228005392562856E-2</v>
      </c>
      <c r="DY49" s="267">
        <f>IFERROR('Turistas lugar residencia isla '!DY49/'Turistas lugar residencia isla '!$I49,"-")</f>
        <v>7.5832083124965269E-2</v>
      </c>
      <c r="DZ49" s="36">
        <f t="shared" si="236"/>
        <v>-6.9385573165154701E-2</v>
      </c>
      <c r="EA49" s="267">
        <f>IFERROR('Turistas lugar residencia isla '!EA49/'Turistas lugar residencia isla '!$K49,"-")</f>
        <v>3.8075789431327771E-2</v>
      </c>
      <c r="EB49" s="36">
        <f t="shared" si="237"/>
        <v>-0.2608040706013971</v>
      </c>
      <c r="EC49" s="267">
        <f>IFERROR('Turistas lugar residencia isla '!EC49/'Turistas lugar residencia isla '!$M49,"-")</f>
        <v>0.11325990807388778</v>
      </c>
      <c r="ED49" s="36">
        <f t="shared" si="238"/>
        <v>-0.12089161190981967</v>
      </c>
    </row>
    <row r="50" spans="1:134" s="17" customFormat="1" outlineLevel="1" x14ac:dyDescent="0.25">
      <c r="A50" s="242"/>
      <c r="B50" s="34" t="s">
        <v>67</v>
      </c>
      <c r="C50" s="266" t="str">
        <f>IFERROR('Turistas lugar residencia isla '!C50/'Turistas lugar residencia isla '!$C50,"-")</f>
        <v>-</v>
      </c>
      <c r="D50" s="36" t="str">
        <f t="shared" si="173"/>
        <v>-</v>
      </c>
      <c r="E50" s="267" t="str">
        <f>IFERROR('Turistas lugar residencia isla '!E50/'Turistas lugar residencia isla '!$E50,"-")</f>
        <v>-</v>
      </c>
      <c r="F50" s="36" t="str">
        <f t="shared" si="174"/>
        <v>-</v>
      </c>
      <c r="G50" s="267" t="str">
        <f>IFERROR('Turistas lugar residencia isla '!G50/'Turistas lugar residencia isla '!$G50,"-")</f>
        <v>-</v>
      </c>
      <c r="H50" s="36" t="str">
        <f t="shared" si="175"/>
        <v>-</v>
      </c>
      <c r="I50" s="267" t="str">
        <f>IFERROR('Turistas lugar residencia isla '!I50/'Turistas lugar residencia isla '!$I50,"-")</f>
        <v>-</v>
      </c>
      <c r="J50" s="36" t="str">
        <f t="shared" si="176"/>
        <v>-</v>
      </c>
      <c r="K50" s="267" t="str">
        <f>IFERROR('Turistas lugar residencia isla '!K50/'Turistas lugar residencia isla '!$K50,"-")</f>
        <v>-</v>
      </c>
      <c r="L50" s="36" t="str">
        <f t="shared" si="177"/>
        <v>-</v>
      </c>
      <c r="M50" s="267" t="str">
        <f>IFERROR('Turistas lugar residencia isla '!M50/'Turistas lugar residencia isla '!$M50,"-")</f>
        <v>-</v>
      </c>
      <c r="N50" s="36" t="str">
        <f t="shared" si="178"/>
        <v>-</v>
      </c>
      <c r="O50" s="266" t="str">
        <f>IFERROR('Turistas lugar residencia isla '!O50/'Turistas lugar residencia isla '!$C50,"-")</f>
        <v>-</v>
      </c>
      <c r="P50" s="36" t="str">
        <f t="shared" si="179"/>
        <v>-</v>
      </c>
      <c r="Q50" s="267" t="str">
        <f>IFERROR('Turistas lugar residencia isla '!Q50/'Turistas lugar residencia isla '!$E50,"-")</f>
        <v>-</v>
      </c>
      <c r="R50" s="36" t="str">
        <f t="shared" si="180"/>
        <v>-</v>
      </c>
      <c r="S50" s="267" t="str">
        <f>IFERROR('Turistas lugar residencia isla '!S50/'Turistas lugar residencia isla '!$G50,"-")</f>
        <v>-</v>
      </c>
      <c r="T50" s="36" t="str">
        <f t="shared" si="181"/>
        <v>-</v>
      </c>
      <c r="U50" s="267" t="str">
        <f>IFERROR('Turistas lugar residencia isla '!U50/'Turistas lugar residencia isla '!$I50,"-")</f>
        <v>-</v>
      </c>
      <c r="V50" s="36" t="str">
        <f t="shared" si="182"/>
        <v>-</v>
      </c>
      <c r="W50" s="267" t="str">
        <f>IFERROR('Turistas lugar residencia isla '!W50/'Turistas lugar residencia isla '!$K50,"-")</f>
        <v>-</v>
      </c>
      <c r="X50" s="36" t="str">
        <f t="shared" si="183"/>
        <v>-</v>
      </c>
      <c r="Y50" s="267" t="str">
        <f>IFERROR('Turistas lugar residencia isla '!Y50/'Turistas lugar residencia isla '!$M50,"-")</f>
        <v>-</v>
      </c>
      <c r="Z50" s="36" t="str">
        <f t="shared" si="184"/>
        <v>-</v>
      </c>
      <c r="AA50" s="266" t="str">
        <f>IFERROR('Turistas lugar residencia isla '!AA50/'Turistas lugar residencia isla '!$C50,"-")</f>
        <v>-</v>
      </c>
      <c r="AB50" s="36" t="str">
        <f t="shared" si="185"/>
        <v>-</v>
      </c>
      <c r="AC50" s="267" t="str">
        <f>IFERROR('Turistas lugar residencia isla '!AC50/'Turistas lugar residencia isla '!$E50,"-")</f>
        <v>-</v>
      </c>
      <c r="AD50" s="36" t="str">
        <f t="shared" si="186"/>
        <v>-</v>
      </c>
      <c r="AE50" s="267" t="str">
        <f>IFERROR('Turistas lugar residencia isla '!AE50/'Turistas lugar residencia isla '!$G50,"-")</f>
        <v>-</v>
      </c>
      <c r="AF50" s="36" t="str">
        <f t="shared" si="187"/>
        <v>-</v>
      </c>
      <c r="AG50" s="267" t="str">
        <f>IFERROR('Turistas lugar residencia isla '!AG50/'Turistas lugar residencia isla '!$I50,"-")</f>
        <v>-</v>
      </c>
      <c r="AH50" s="36" t="str">
        <f t="shared" si="188"/>
        <v>-</v>
      </c>
      <c r="AI50" s="267" t="str">
        <f>IFERROR('Turistas lugar residencia isla '!AI50/'Turistas lugar residencia isla '!$K50,"-")</f>
        <v>-</v>
      </c>
      <c r="AJ50" s="36" t="str">
        <f t="shared" si="189"/>
        <v>-</v>
      </c>
      <c r="AK50" s="267" t="str">
        <f>IFERROR('Turistas lugar residencia isla '!AK50/'Turistas lugar residencia isla '!$M50,"-")</f>
        <v>-</v>
      </c>
      <c r="AL50" s="36" t="str">
        <f t="shared" si="190"/>
        <v>-</v>
      </c>
      <c r="AM50" s="266" t="str">
        <f>IFERROR('Turistas lugar residencia isla '!AM50/'Turistas lugar residencia isla '!$C50,"-")</f>
        <v>-</v>
      </c>
      <c r="AN50" s="36" t="str">
        <f t="shared" si="191"/>
        <v>-</v>
      </c>
      <c r="AO50" s="267" t="str">
        <f>IFERROR('Turistas lugar residencia isla '!AO50/'Turistas lugar residencia isla '!$E50,"-")</f>
        <v>-</v>
      </c>
      <c r="AP50" s="36" t="str">
        <f t="shared" si="192"/>
        <v>-</v>
      </c>
      <c r="AQ50" s="267" t="str">
        <f>IFERROR('Turistas lugar residencia isla '!AQ50/'Turistas lugar residencia isla '!$G50,"-")</f>
        <v>-</v>
      </c>
      <c r="AR50" s="36" t="str">
        <f t="shared" si="193"/>
        <v>-</v>
      </c>
      <c r="AS50" s="267" t="str">
        <f>IFERROR('Turistas lugar residencia isla '!AS50/'Turistas lugar residencia isla '!$I50,"-")</f>
        <v>-</v>
      </c>
      <c r="AT50" s="36" t="str">
        <f t="shared" si="194"/>
        <v>-</v>
      </c>
      <c r="AU50" s="267" t="str">
        <f>IFERROR('Turistas lugar residencia isla '!AU50/'Turistas lugar residencia isla '!$K50,"-")</f>
        <v>-</v>
      </c>
      <c r="AV50" s="36" t="str">
        <f t="shared" si="195"/>
        <v>-</v>
      </c>
      <c r="AW50" s="267" t="str">
        <f>IFERROR('Turistas lugar residencia isla '!AW50/'Turistas lugar residencia isla '!$M50,"-")</f>
        <v>-</v>
      </c>
      <c r="AX50" s="36" t="str">
        <f t="shared" si="196"/>
        <v>-</v>
      </c>
      <c r="AY50" s="266" t="str">
        <f>IFERROR('Turistas lugar residencia isla '!AY50/'Turistas lugar residencia isla '!$C50,"-")</f>
        <v>-</v>
      </c>
      <c r="AZ50" s="36" t="str">
        <f t="shared" si="197"/>
        <v>-</v>
      </c>
      <c r="BA50" s="267" t="str">
        <f>IFERROR('Turistas lugar residencia isla '!BA50/'Turistas lugar residencia isla '!$E50,"-")</f>
        <v>-</v>
      </c>
      <c r="BB50" s="36" t="str">
        <f t="shared" si="198"/>
        <v>-</v>
      </c>
      <c r="BC50" s="267" t="str">
        <f>IFERROR('Turistas lugar residencia isla '!BC50/'Turistas lugar residencia isla '!$G50,"-")</f>
        <v>-</v>
      </c>
      <c r="BD50" s="36" t="str">
        <f t="shared" si="199"/>
        <v>-</v>
      </c>
      <c r="BE50" s="267" t="str">
        <f>IFERROR('Turistas lugar residencia isla '!BE50/'Turistas lugar residencia isla '!$I50,"-")</f>
        <v>-</v>
      </c>
      <c r="BF50" s="36" t="str">
        <f t="shared" si="200"/>
        <v>-</v>
      </c>
      <c r="BG50" s="267" t="str">
        <f>IFERROR('Turistas lugar residencia isla '!BG50/'Turistas lugar residencia isla '!$K50,"-")</f>
        <v>-</v>
      </c>
      <c r="BH50" s="36" t="str">
        <f t="shared" si="201"/>
        <v>-</v>
      </c>
      <c r="BI50" s="267" t="str">
        <f>IFERROR('Turistas lugar residencia isla '!BI50/'Turistas lugar residencia isla '!$M50,"-")</f>
        <v>-</v>
      </c>
      <c r="BJ50" s="36" t="str">
        <f t="shared" si="202"/>
        <v>-</v>
      </c>
      <c r="BK50" s="266" t="str">
        <f>IFERROR('Turistas lugar residencia isla '!BK50/'Turistas lugar residencia isla '!$C50,"-")</f>
        <v>-</v>
      </c>
      <c r="BL50" s="36" t="str">
        <f t="shared" si="203"/>
        <v>-</v>
      </c>
      <c r="BM50" s="267" t="str">
        <f>IFERROR('Turistas lugar residencia isla '!BM50/'Turistas lugar residencia isla '!$E50,"-")</f>
        <v>-</v>
      </c>
      <c r="BN50" s="36" t="str">
        <f t="shared" si="204"/>
        <v>-</v>
      </c>
      <c r="BO50" s="267" t="str">
        <f>IFERROR('Turistas lugar residencia isla '!BO50/'Turistas lugar residencia isla '!$G50,"-")</f>
        <v>-</v>
      </c>
      <c r="BP50" s="36" t="str">
        <f t="shared" si="205"/>
        <v>-</v>
      </c>
      <c r="BQ50" s="267" t="str">
        <f>IFERROR('Turistas lugar residencia isla '!BQ50/'Turistas lugar residencia isla '!$I50,"-")</f>
        <v>-</v>
      </c>
      <c r="BR50" s="36" t="str">
        <f t="shared" si="206"/>
        <v>-</v>
      </c>
      <c r="BS50" s="267" t="str">
        <f>IFERROR('Turistas lugar residencia isla '!BS50/'Turistas lugar residencia isla '!$K50,"-")</f>
        <v>-</v>
      </c>
      <c r="BT50" s="36" t="str">
        <f t="shared" si="207"/>
        <v>-</v>
      </c>
      <c r="BU50" s="267" t="str">
        <f>IFERROR('Turistas lugar residencia isla '!BU50/'Turistas lugar residencia isla '!$M50,"-")</f>
        <v>-</v>
      </c>
      <c r="BV50" s="36" t="str">
        <f t="shared" si="208"/>
        <v>-</v>
      </c>
      <c r="BW50" s="266" t="str">
        <f>IFERROR('Turistas lugar residencia isla '!BW50/'Turistas lugar residencia isla '!$C50,"-")</f>
        <v>-</v>
      </c>
      <c r="BX50" s="36" t="str">
        <f t="shared" si="209"/>
        <v>-</v>
      </c>
      <c r="BY50" s="267" t="str">
        <f>IFERROR('Turistas lugar residencia isla '!BY50/'Turistas lugar residencia isla '!$E50,"-")</f>
        <v>-</v>
      </c>
      <c r="BZ50" s="36" t="str">
        <f t="shared" si="210"/>
        <v>-</v>
      </c>
      <c r="CA50" s="267" t="str">
        <f>IFERROR('Turistas lugar residencia isla '!CA50/'Turistas lugar residencia isla '!$G50,"-")</f>
        <v>-</v>
      </c>
      <c r="CB50" s="36" t="str">
        <f t="shared" si="211"/>
        <v>-</v>
      </c>
      <c r="CC50" s="267" t="str">
        <f>IFERROR('Turistas lugar residencia isla '!CC50/'Turistas lugar residencia isla '!$I50,"-")</f>
        <v>-</v>
      </c>
      <c r="CD50" s="36" t="str">
        <f t="shared" si="212"/>
        <v>-</v>
      </c>
      <c r="CE50" s="267" t="str">
        <f>IFERROR('Turistas lugar residencia isla '!CE50/'Turistas lugar residencia isla '!$K50,"-")</f>
        <v>-</v>
      </c>
      <c r="CF50" s="36" t="str">
        <f t="shared" si="213"/>
        <v>-</v>
      </c>
      <c r="CG50" s="267" t="str">
        <f>IFERROR('Turistas lugar residencia isla '!CG50/'Turistas lugar residencia isla '!$M50,"-")</f>
        <v>-</v>
      </c>
      <c r="CH50" s="36" t="str">
        <f t="shared" si="214"/>
        <v>-</v>
      </c>
      <c r="CI50" s="266" t="str">
        <f>IFERROR('Turistas lugar residencia isla '!CI50/'Turistas lugar residencia isla '!$C50,"-")</f>
        <v>-</v>
      </c>
      <c r="CJ50" s="36" t="str">
        <f t="shared" si="215"/>
        <v>-</v>
      </c>
      <c r="CK50" s="267" t="str">
        <f>IFERROR('Turistas lugar residencia isla '!CK50/'Turistas lugar residencia isla '!$E50,"-")</f>
        <v>-</v>
      </c>
      <c r="CL50" s="36" t="str">
        <f t="shared" si="216"/>
        <v>-</v>
      </c>
      <c r="CM50" s="267" t="str">
        <f>IFERROR('Turistas lugar residencia isla '!CM50/'Turistas lugar residencia isla '!$G50,"-")</f>
        <v>-</v>
      </c>
      <c r="CN50" s="36" t="str">
        <f t="shared" si="217"/>
        <v>-</v>
      </c>
      <c r="CO50" s="267" t="str">
        <f>IFERROR('Turistas lugar residencia isla '!CO50/'Turistas lugar residencia isla '!$I50,"-")</f>
        <v>-</v>
      </c>
      <c r="CP50" s="36" t="str">
        <f t="shared" si="218"/>
        <v>-</v>
      </c>
      <c r="CQ50" s="267" t="str">
        <f>IFERROR('Turistas lugar residencia isla '!CQ50/'Turistas lugar residencia isla '!$K50,"-")</f>
        <v>-</v>
      </c>
      <c r="CR50" s="36" t="str">
        <f t="shared" si="219"/>
        <v>-</v>
      </c>
      <c r="CS50" s="267" t="str">
        <f>IFERROR('Turistas lugar residencia isla '!CS50/'Turistas lugar residencia isla '!$M50,"-")</f>
        <v>-</v>
      </c>
      <c r="CT50" s="36" t="str">
        <f t="shared" si="220"/>
        <v>-</v>
      </c>
      <c r="CU50" s="266" t="str">
        <f>IFERROR('Turistas lugar residencia isla '!CU50/'Turistas lugar residencia isla '!$C50,"-")</f>
        <v>-</v>
      </c>
      <c r="CV50" s="36" t="str">
        <f t="shared" si="221"/>
        <v>-</v>
      </c>
      <c r="CW50" s="267" t="str">
        <f>IFERROR('Turistas lugar residencia isla '!CW50/'Turistas lugar residencia isla '!$E50,"-")</f>
        <v>-</v>
      </c>
      <c r="CX50" s="36" t="str">
        <f t="shared" si="222"/>
        <v>-</v>
      </c>
      <c r="CY50" s="267" t="str">
        <f>IFERROR('Turistas lugar residencia isla '!CY50/'Turistas lugar residencia isla '!$G50,"-")</f>
        <v>-</v>
      </c>
      <c r="CZ50" s="36" t="str">
        <f t="shared" si="223"/>
        <v>-</v>
      </c>
      <c r="DA50" s="267" t="str">
        <f>IFERROR('Turistas lugar residencia isla '!DA50/'Turistas lugar residencia isla '!$I50,"-")</f>
        <v>-</v>
      </c>
      <c r="DB50" s="36" t="str">
        <f t="shared" si="224"/>
        <v>-</v>
      </c>
      <c r="DC50" s="267" t="str">
        <f>IFERROR('Turistas lugar residencia isla '!DC50/'Turistas lugar residencia isla '!$K50,"-")</f>
        <v>-</v>
      </c>
      <c r="DD50" s="36" t="str">
        <f t="shared" si="225"/>
        <v>-</v>
      </c>
      <c r="DE50" s="267" t="str">
        <f>IFERROR('Turistas lugar residencia isla '!DE50/'Turistas lugar residencia isla '!$M50,"-")</f>
        <v>-</v>
      </c>
      <c r="DF50" s="36" t="str">
        <f t="shared" si="226"/>
        <v>-</v>
      </c>
      <c r="DG50" s="266" t="str">
        <f>IFERROR('Turistas lugar residencia isla '!DG50/'Turistas lugar residencia isla '!$C50,"-")</f>
        <v>-</v>
      </c>
      <c r="DH50" s="36" t="str">
        <f t="shared" si="227"/>
        <v>-</v>
      </c>
      <c r="DI50" s="267" t="str">
        <f>IFERROR('Turistas lugar residencia isla '!DI50/'Turistas lugar residencia isla '!$E50,"-")</f>
        <v>-</v>
      </c>
      <c r="DJ50" s="36" t="str">
        <f t="shared" si="228"/>
        <v>-</v>
      </c>
      <c r="DK50" s="267" t="str">
        <f>IFERROR('Turistas lugar residencia isla '!DK50/'Turistas lugar residencia isla '!$G50,"-")</f>
        <v>-</v>
      </c>
      <c r="DL50" s="36" t="str">
        <f t="shared" si="229"/>
        <v>-</v>
      </c>
      <c r="DM50" s="267" t="str">
        <f>IFERROR('Turistas lugar residencia isla '!DM50/'Turistas lugar residencia isla '!$I50,"-")</f>
        <v>-</v>
      </c>
      <c r="DN50" s="36" t="str">
        <f t="shared" si="230"/>
        <v>-</v>
      </c>
      <c r="DO50" s="267" t="str">
        <f>IFERROR('Turistas lugar residencia isla '!DO50/'Turistas lugar residencia isla '!$K50,"-")</f>
        <v>-</v>
      </c>
      <c r="DP50" s="36" t="str">
        <f t="shared" si="231"/>
        <v>-</v>
      </c>
      <c r="DQ50" s="267" t="str">
        <f>IFERROR('Turistas lugar residencia isla '!DQ50/'Turistas lugar residencia isla '!$M50,"-")</f>
        <v>-</v>
      </c>
      <c r="DR50" s="36" t="str">
        <f t="shared" si="232"/>
        <v>-</v>
      </c>
      <c r="DS50" s="266" t="str">
        <f>IFERROR('Turistas lugar residencia isla '!DS50/'Turistas lugar residencia isla '!$C50,"-")</f>
        <v>-</v>
      </c>
      <c r="DT50" s="36" t="str">
        <f t="shared" si="233"/>
        <v>-</v>
      </c>
      <c r="DU50" s="267" t="str">
        <f>IFERROR('Turistas lugar residencia isla '!DU50/'Turistas lugar residencia isla '!$E50,"-")</f>
        <v>-</v>
      </c>
      <c r="DV50" s="36" t="str">
        <f t="shared" si="234"/>
        <v>-</v>
      </c>
      <c r="DW50" s="267" t="str">
        <f>IFERROR('Turistas lugar residencia isla '!DW50/'Turistas lugar residencia isla '!$G50,"-")</f>
        <v>-</v>
      </c>
      <c r="DX50" s="36" t="str">
        <f t="shared" si="235"/>
        <v>-</v>
      </c>
      <c r="DY50" s="267" t="str">
        <f>IFERROR('Turistas lugar residencia isla '!DY50/'Turistas lugar residencia isla '!$I50,"-")</f>
        <v>-</v>
      </c>
      <c r="DZ50" s="36" t="str">
        <f t="shared" si="236"/>
        <v>-</v>
      </c>
      <c r="EA50" s="267" t="str">
        <f>IFERROR('Turistas lugar residencia isla '!EA50/'Turistas lugar residencia isla '!$K50,"-")</f>
        <v>-</v>
      </c>
      <c r="EB50" s="36" t="str">
        <f t="shared" si="237"/>
        <v>-</v>
      </c>
      <c r="EC50" s="267" t="str">
        <f>IFERROR('Turistas lugar residencia isla '!EC50/'Turistas lugar residencia isla '!$M50,"-")</f>
        <v>-</v>
      </c>
      <c r="ED50" s="36" t="str">
        <f t="shared" si="238"/>
        <v>-</v>
      </c>
    </row>
    <row r="51" spans="1:134" s="17" customFormat="1" outlineLevel="1" x14ac:dyDescent="0.25">
      <c r="A51" s="242"/>
      <c r="B51" s="34" t="s">
        <v>69</v>
      </c>
      <c r="C51" s="266" t="str">
        <f>IFERROR('Turistas lugar residencia isla '!C51/'Turistas lugar residencia isla '!$C51,"-")</f>
        <v>-</v>
      </c>
      <c r="D51" s="36" t="str">
        <f t="shared" si="173"/>
        <v>-</v>
      </c>
      <c r="E51" s="267" t="str">
        <f>IFERROR('Turistas lugar residencia isla '!E51/'Turistas lugar residencia isla '!$E51,"-")</f>
        <v>-</v>
      </c>
      <c r="F51" s="36" t="str">
        <f t="shared" si="174"/>
        <v>-</v>
      </c>
      <c r="G51" s="267" t="str">
        <f>IFERROR('Turistas lugar residencia isla '!G51/'Turistas lugar residencia isla '!$G51,"-")</f>
        <v>-</v>
      </c>
      <c r="H51" s="36" t="str">
        <f t="shared" si="175"/>
        <v>-</v>
      </c>
      <c r="I51" s="267" t="str">
        <f>IFERROR('Turistas lugar residencia isla '!I51/'Turistas lugar residencia isla '!$I51,"-")</f>
        <v>-</v>
      </c>
      <c r="J51" s="36" t="str">
        <f t="shared" si="176"/>
        <v>-</v>
      </c>
      <c r="K51" s="267" t="str">
        <f>IFERROR('Turistas lugar residencia isla '!K51/'Turistas lugar residencia isla '!$K51,"-")</f>
        <v>-</v>
      </c>
      <c r="L51" s="36" t="str">
        <f t="shared" si="177"/>
        <v>-</v>
      </c>
      <c r="M51" s="267" t="str">
        <f>IFERROR('Turistas lugar residencia isla '!M51/'Turistas lugar residencia isla '!$M51,"-")</f>
        <v>-</v>
      </c>
      <c r="N51" s="36" t="str">
        <f t="shared" si="178"/>
        <v>-</v>
      </c>
      <c r="O51" s="266" t="str">
        <f>IFERROR('Turistas lugar residencia isla '!O51/'Turistas lugar residencia isla '!$C51,"-")</f>
        <v>-</v>
      </c>
      <c r="P51" s="36" t="str">
        <f t="shared" si="179"/>
        <v>-</v>
      </c>
      <c r="Q51" s="267" t="str">
        <f>IFERROR('Turistas lugar residencia isla '!Q51/'Turistas lugar residencia isla '!$E51,"-")</f>
        <v>-</v>
      </c>
      <c r="R51" s="36" t="str">
        <f t="shared" si="180"/>
        <v>-</v>
      </c>
      <c r="S51" s="267" t="str">
        <f>IFERROR('Turistas lugar residencia isla '!S51/'Turistas lugar residencia isla '!$G51,"-")</f>
        <v>-</v>
      </c>
      <c r="T51" s="36" t="str">
        <f t="shared" si="181"/>
        <v>-</v>
      </c>
      <c r="U51" s="267" t="str">
        <f>IFERROR('Turistas lugar residencia isla '!U51/'Turistas lugar residencia isla '!$I51,"-")</f>
        <v>-</v>
      </c>
      <c r="V51" s="36" t="str">
        <f t="shared" si="182"/>
        <v>-</v>
      </c>
      <c r="W51" s="267" t="str">
        <f>IFERROR('Turistas lugar residencia isla '!W51/'Turistas lugar residencia isla '!$K51,"-")</f>
        <v>-</v>
      </c>
      <c r="X51" s="36" t="str">
        <f t="shared" si="183"/>
        <v>-</v>
      </c>
      <c r="Y51" s="267" t="str">
        <f>IFERROR('Turistas lugar residencia isla '!Y51/'Turistas lugar residencia isla '!$M51,"-")</f>
        <v>-</v>
      </c>
      <c r="Z51" s="36" t="str">
        <f t="shared" si="184"/>
        <v>-</v>
      </c>
      <c r="AA51" s="266" t="str">
        <f>IFERROR('Turistas lugar residencia isla '!AA51/'Turistas lugar residencia isla '!$C51,"-")</f>
        <v>-</v>
      </c>
      <c r="AB51" s="36" t="str">
        <f t="shared" si="185"/>
        <v>-</v>
      </c>
      <c r="AC51" s="267" t="str">
        <f>IFERROR('Turistas lugar residencia isla '!AC51/'Turistas lugar residencia isla '!$E51,"-")</f>
        <v>-</v>
      </c>
      <c r="AD51" s="36" t="str">
        <f t="shared" si="186"/>
        <v>-</v>
      </c>
      <c r="AE51" s="267" t="str">
        <f>IFERROR('Turistas lugar residencia isla '!AE51/'Turistas lugar residencia isla '!$G51,"-")</f>
        <v>-</v>
      </c>
      <c r="AF51" s="36" t="str">
        <f t="shared" si="187"/>
        <v>-</v>
      </c>
      <c r="AG51" s="267" t="str">
        <f>IFERROR('Turistas lugar residencia isla '!AG51/'Turistas lugar residencia isla '!$I51,"-")</f>
        <v>-</v>
      </c>
      <c r="AH51" s="36" t="str">
        <f t="shared" si="188"/>
        <v>-</v>
      </c>
      <c r="AI51" s="267" t="str">
        <f>IFERROR('Turistas lugar residencia isla '!AI51/'Turistas lugar residencia isla '!$K51,"-")</f>
        <v>-</v>
      </c>
      <c r="AJ51" s="36" t="str">
        <f t="shared" si="189"/>
        <v>-</v>
      </c>
      <c r="AK51" s="267" t="str">
        <f>IFERROR('Turistas lugar residencia isla '!AK51/'Turistas lugar residencia isla '!$M51,"-")</f>
        <v>-</v>
      </c>
      <c r="AL51" s="36" t="str">
        <f t="shared" si="190"/>
        <v>-</v>
      </c>
      <c r="AM51" s="266" t="str">
        <f>IFERROR('Turistas lugar residencia isla '!AM51/'Turistas lugar residencia isla '!$C51,"-")</f>
        <v>-</v>
      </c>
      <c r="AN51" s="36" t="str">
        <f t="shared" si="191"/>
        <v>-</v>
      </c>
      <c r="AO51" s="267" t="str">
        <f>IFERROR('Turistas lugar residencia isla '!AO51/'Turistas lugar residencia isla '!$E51,"-")</f>
        <v>-</v>
      </c>
      <c r="AP51" s="36" t="str">
        <f t="shared" si="192"/>
        <v>-</v>
      </c>
      <c r="AQ51" s="267" t="str">
        <f>IFERROR('Turistas lugar residencia isla '!AQ51/'Turistas lugar residencia isla '!$G51,"-")</f>
        <v>-</v>
      </c>
      <c r="AR51" s="36" t="str">
        <f t="shared" si="193"/>
        <v>-</v>
      </c>
      <c r="AS51" s="267" t="str">
        <f>IFERROR('Turistas lugar residencia isla '!AS51/'Turistas lugar residencia isla '!$I51,"-")</f>
        <v>-</v>
      </c>
      <c r="AT51" s="36" t="str">
        <f t="shared" si="194"/>
        <v>-</v>
      </c>
      <c r="AU51" s="267" t="str">
        <f>IFERROR('Turistas lugar residencia isla '!AU51/'Turistas lugar residencia isla '!$K51,"-")</f>
        <v>-</v>
      </c>
      <c r="AV51" s="36" t="str">
        <f t="shared" si="195"/>
        <v>-</v>
      </c>
      <c r="AW51" s="267" t="str">
        <f>IFERROR('Turistas lugar residencia isla '!AW51/'Turistas lugar residencia isla '!$M51,"-")</f>
        <v>-</v>
      </c>
      <c r="AX51" s="36" t="str">
        <f t="shared" si="196"/>
        <v>-</v>
      </c>
      <c r="AY51" s="266" t="str">
        <f>IFERROR('Turistas lugar residencia isla '!AY51/'Turistas lugar residencia isla '!$C51,"-")</f>
        <v>-</v>
      </c>
      <c r="AZ51" s="36" t="str">
        <f t="shared" si="197"/>
        <v>-</v>
      </c>
      <c r="BA51" s="267" t="str">
        <f>IFERROR('Turistas lugar residencia isla '!BA51/'Turistas lugar residencia isla '!$E51,"-")</f>
        <v>-</v>
      </c>
      <c r="BB51" s="36" t="str">
        <f t="shared" si="198"/>
        <v>-</v>
      </c>
      <c r="BC51" s="267" t="str">
        <f>IFERROR('Turistas lugar residencia isla '!BC51/'Turistas lugar residencia isla '!$G51,"-")</f>
        <v>-</v>
      </c>
      <c r="BD51" s="36" t="str">
        <f t="shared" si="199"/>
        <v>-</v>
      </c>
      <c r="BE51" s="267" t="str">
        <f>IFERROR('Turistas lugar residencia isla '!BE51/'Turistas lugar residencia isla '!$I51,"-")</f>
        <v>-</v>
      </c>
      <c r="BF51" s="36" t="str">
        <f t="shared" si="200"/>
        <v>-</v>
      </c>
      <c r="BG51" s="267" t="str">
        <f>IFERROR('Turistas lugar residencia isla '!BG51/'Turistas lugar residencia isla '!$K51,"-")</f>
        <v>-</v>
      </c>
      <c r="BH51" s="36" t="str">
        <f t="shared" si="201"/>
        <v>-</v>
      </c>
      <c r="BI51" s="267" t="str">
        <f>IFERROR('Turistas lugar residencia isla '!BI51/'Turistas lugar residencia isla '!$M51,"-")</f>
        <v>-</v>
      </c>
      <c r="BJ51" s="36" t="str">
        <f t="shared" si="202"/>
        <v>-</v>
      </c>
      <c r="BK51" s="266" t="str">
        <f>IFERROR('Turistas lugar residencia isla '!BK51/'Turistas lugar residencia isla '!$C51,"-")</f>
        <v>-</v>
      </c>
      <c r="BL51" s="36" t="str">
        <f t="shared" si="203"/>
        <v>-</v>
      </c>
      <c r="BM51" s="267" t="str">
        <f>IFERROR('Turistas lugar residencia isla '!BM51/'Turistas lugar residencia isla '!$E51,"-")</f>
        <v>-</v>
      </c>
      <c r="BN51" s="36" t="str">
        <f t="shared" si="204"/>
        <v>-</v>
      </c>
      <c r="BO51" s="267" t="str">
        <f>IFERROR('Turistas lugar residencia isla '!BO51/'Turistas lugar residencia isla '!$G51,"-")</f>
        <v>-</v>
      </c>
      <c r="BP51" s="36" t="str">
        <f t="shared" si="205"/>
        <v>-</v>
      </c>
      <c r="BQ51" s="267" t="str">
        <f>IFERROR('Turistas lugar residencia isla '!BQ51/'Turistas lugar residencia isla '!$I51,"-")</f>
        <v>-</v>
      </c>
      <c r="BR51" s="36" t="str">
        <f t="shared" si="206"/>
        <v>-</v>
      </c>
      <c r="BS51" s="267" t="str">
        <f>IFERROR('Turistas lugar residencia isla '!BS51/'Turistas lugar residencia isla '!$K51,"-")</f>
        <v>-</v>
      </c>
      <c r="BT51" s="36" t="str">
        <f t="shared" si="207"/>
        <v>-</v>
      </c>
      <c r="BU51" s="267" t="str">
        <f>IFERROR('Turistas lugar residencia isla '!BU51/'Turistas lugar residencia isla '!$M51,"-")</f>
        <v>-</v>
      </c>
      <c r="BV51" s="36" t="str">
        <f t="shared" si="208"/>
        <v>-</v>
      </c>
      <c r="BW51" s="266" t="str">
        <f>IFERROR('Turistas lugar residencia isla '!BW51/'Turistas lugar residencia isla '!$C51,"-")</f>
        <v>-</v>
      </c>
      <c r="BX51" s="36" t="str">
        <f t="shared" si="209"/>
        <v>-</v>
      </c>
      <c r="BY51" s="267" t="str">
        <f>IFERROR('Turistas lugar residencia isla '!BY51/'Turistas lugar residencia isla '!$E51,"-")</f>
        <v>-</v>
      </c>
      <c r="BZ51" s="36" t="str">
        <f t="shared" si="210"/>
        <v>-</v>
      </c>
      <c r="CA51" s="267" t="str">
        <f>IFERROR('Turistas lugar residencia isla '!CA51/'Turistas lugar residencia isla '!$G51,"-")</f>
        <v>-</v>
      </c>
      <c r="CB51" s="36" t="str">
        <f t="shared" si="211"/>
        <v>-</v>
      </c>
      <c r="CC51" s="267" t="str">
        <f>IFERROR('Turistas lugar residencia isla '!CC51/'Turistas lugar residencia isla '!$I51,"-")</f>
        <v>-</v>
      </c>
      <c r="CD51" s="36" t="str">
        <f t="shared" si="212"/>
        <v>-</v>
      </c>
      <c r="CE51" s="267" t="str">
        <f>IFERROR('Turistas lugar residencia isla '!CE51/'Turistas lugar residencia isla '!$K51,"-")</f>
        <v>-</v>
      </c>
      <c r="CF51" s="36" t="str">
        <f t="shared" si="213"/>
        <v>-</v>
      </c>
      <c r="CG51" s="267" t="str">
        <f>IFERROR('Turistas lugar residencia isla '!CG51/'Turistas lugar residencia isla '!$M51,"-")</f>
        <v>-</v>
      </c>
      <c r="CH51" s="36" t="str">
        <f t="shared" si="214"/>
        <v>-</v>
      </c>
      <c r="CI51" s="266" t="str">
        <f>IFERROR('Turistas lugar residencia isla '!CI51/'Turistas lugar residencia isla '!$C51,"-")</f>
        <v>-</v>
      </c>
      <c r="CJ51" s="36" t="str">
        <f t="shared" si="215"/>
        <v>-</v>
      </c>
      <c r="CK51" s="267" t="str">
        <f>IFERROR('Turistas lugar residencia isla '!CK51/'Turistas lugar residencia isla '!$E51,"-")</f>
        <v>-</v>
      </c>
      <c r="CL51" s="36" t="str">
        <f t="shared" si="216"/>
        <v>-</v>
      </c>
      <c r="CM51" s="267" t="str">
        <f>IFERROR('Turistas lugar residencia isla '!CM51/'Turistas lugar residencia isla '!$G51,"-")</f>
        <v>-</v>
      </c>
      <c r="CN51" s="36" t="str">
        <f t="shared" si="217"/>
        <v>-</v>
      </c>
      <c r="CO51" s="267" t="str">
        <f>IFERROR('Turistas lugar residencia isla '!CO51/'Turistas lugar residencia isla '!$I51,"-")</f>
        <v>-</v>
      </c>
      <c r="CP51" s="36" t="str">
        <f t="shared" si="218"/>
        <v>-</v>
      </c>
      <c r="CQ51" s="267" t="str">
        <f>IFERROR('Turistas lugar residencia isla '!CQ51/'Turistas lugar residencia isla '!$K51,"-")</f>
        <v>-</v>
      </c>
      <c r="CR51" s="36" t="str">
        <f t="shared" si="219"/>
        <v>-</v>
      </c>
      <c r="CS51" s="267" t="str">
        <f>IFERROR('Turistas lugar residencia isla '!CS51/'Turistas lugar residencia isla '!$M51,"-")</f>
        <v>-</v>
      </c>
      <c r="CT51" s="36" t="str">
        <f t="shared" si="220"/>
        <v>-</v>
      </c>
      <c r="CU51" s="266" t="str">
        <f>IFERROR('Turistas lugar residencia isla '!CU51/'Turistas lugar residencia isla '!$C51,"-")</f>
        <v>-</v>
      </c>
      <c r="CV51" s="36" t="str">
        <f t="shared" si="221"/>
        <v>-</v>
      </c>
      <c r="CW51" s="267" t="str">
        <f>IFERROR('Turistas lugar residencia isla '!CW51/'Turistas lugar residencia isla '!$E51,"-")</f>
        <v>-</v>
      </c>
      <c r="CX51" s="36" t="str">
        <f t="shared" si="222"/>
        <v>-</v>
      </c>
      <c r="CY51" s="267" t="str">
        <f>IFERROR('Turistas lugar residencia isla '!CY51/'Turistas lugar residencia isla '!$G51,"-")</f>
        <v>-</v>
      </c>
      <c r="CZ51" s="36" t="str">
        <f t="shared" si="223"/>
        <v>-</v>
      </c>
      <c r="DA51" s="267" t="str">
        <f>IFERROR('Turistas lugar residencia isla '!DA51/'Turistas lugar residencia isla '!$I51,"-")</f>
        <v>-</v>
      </c>
      <c r="DB51" s="36" t="str">
        <f t="shared" si="224"/>
        <v>-</v>
      </c>
      <c r="DC51" s="267" t="str">
        <f>IFERROR('Turistas lugar residencia isla '!DC51/'Turistas lugar residencia isla '!$K51,"-")</f>
        <v>-</v>
      </c>
      <c r="DD51" s="36" t="str">
        <f t="shared" si="225"/>
        <v>-</v>
      </c>
      <c r="DE51" s="267" t="str">
        <f>IFERROR('Turistas lugar residencia isla '!DE51/'Turistas lugar residencia isla '!$M51,"-")</f>
        <v>-</v>
      </c>
      <c r="DF51" s="36" t="str">
        <f t="shared" si="226"/>
        <v>-</v>
      </c>
      <c r="DG51" s="266" t="str">
        <f>IFERROR('Turistas lugar residencia isla '!DG51/'Turistas lugar residencia isla '!$C51,"-")</f>
        <v>-</v>
      </c>
      <c r="DH51" s="36" t="str">
        <f t="shared" si="227"/>
        <v>-</v>
      </c>
      <c r="DI51" s="267" t="str">
        <f>IFERROR('Turistas lugar residencia isla '!DI51/'Turistas lugar residencia isla '!$E51,"-")</f>
        <v>-</v>
      </c>
      <c r="DJ51" s="36" t="str">
        <f t="shared" si="228"/>
        <v>-</v>
      </c>
      <c r="DK51" s="267" t="str">
        <f>IFERROR('Turistas lugar residencia isla '!DK51/'Turistas lugar residencia isla '!$G51,"-")</f>
        <v>-</v>
      </c>
      <c r="DL51" s="36" t="str">
        <f t="shared" si="229"/>
        <v>-</v>
      </c>
      <c r="DM51" s="267" t="str">
        <f>IFERROR('Turistas lugar residencia isla '!DM51/'Turistas lugar residencia isla '!$I51,"-")</f>
        <v>-</v>
      </c>
      <c r="DN51" s="36" t="str">
        <f t="shared" si="230"/>
        <v>-</v>
      </c>
      <c r="DO51" s="267" t="str">
        <f>IFERROR('Turistas lugar residencia isla '!DO51/'Turistas lugar residencia isla '!$K51,"-")</f>
        <v>-</v>
      </c>
      <c r="DP51" s="36" t="str">
        <f t="shared" si="231"/>
        <v>-</v>
      </c>
      <c r="DQ51" s="267" t="str">
        <f>IFERROR('Turistas lugar residencia isla '!DQ51/'Turistas lugar residencia isla '!$M51,"-")</f>
        <v>-</v>
      </c>
      <c r="DR51" s="36" t="str">
        <f t="shared" si="232"/>
        <v>-</v>
      </c>
      <c r="DS51" s="266" t="str">
        <f>IFERROR('Turistas lugar residencia isla '!DS51/'Turistas lugar residencia isla '!$C51,"-")</f>
        <v>-</v>
      </c>
      <c r="DT51" s="36" t="str">
        <f t="shared" si="233"/>
        <v>-</v>
      </c>
      <c r="DU51" s="267" t="str">
        <f>IFERROR('Turistas lugar residencia isla '!DU51/'Turistas lugar residencia isla '!$E51,"-")</f>
        <v>-</v>
      </c>
      <c r="DV51" s="36" t="str">
        <f t="shared" si="234"/>
        <v>-</v>
      </c>
      <c r="DW51" s="267" t="str">
        <f>IFERROR('Turistas lugar residencia isla '!DW51/'Turistas lugar residencia isla '!$G51,"-")</f>
        <v>-</v>
      </c>
      <c r="DX51" s="36" t="str">
        <f t="shared" si="235"/>
        <v>-</v>
      </c>
      <c r="DY51" s="267" t="str">
        <f>IFERROR('Turistas lugar residencia isla '!DY51/'Turistas lugar residencia isla '!$I51,"-")</f>
        <v>-</v>
      </c>
      <c r="DZ51" s="36" t="str">
        <f t="shared" si="236"/>
        <v>-</v>
      </c>
      <c r="EA51" s="267" t="str">
        <f>IFERROR('Turistas lugar residencia isla '!EA51/'Turistas lugar residencia isla '!$K51,"-")</f>
        <v>-</v>
      </c>
      <c r="EB51" s="36" t="str">
        <f t="shared" si="237"/>
        <v>-</v>
      </c>
      <c r="EC51" s="267" t="str">
        <f>IFERROR('Turistas lugar residencia isla '!EC51/'Turistas lugar residencia isla '!$M51,"-")</f>
        <v>-</v>
      </c>
      <c r="ED51" s="36" t="str">
        <f t="shared" si="238"/>
        <v>-</v>
      </c>
    </row>
    <row r="52" spans="1:134" s="17" customFormat="1" outlineLevel="1" x14ac:dyDescent="0.25">
      <c r="A52" s="242"/>
      <c r="B52" s="34" t="s">
        <v>71</v>
      </c>
      <c r="C52" s="266">
        <f>IFERROR('Turistas lugar residencia isla '!C52/'Turistas lugar residencia isla '!$C52,"-")</f>
        <v>1</v>
      </c>
      <c r="D52" s="36">
        <f t="shared" si="173"/>
        <v>0</v>
      </c>
      <c r="E52" s="267">
        <f>IFERROR('Turistas lugar residencia isla '!E52/'Turistas lugar residencia isla '!$E52,"-")</f>
        <v>1</v>
      </c>
      <c r="F52" s="36">
        <f t="shared" si="174"/>
        <v>0</v>
      </c>
      <c r="G52" s="267">
        <f>IFERROR('Turistas lugar residencia isla '!G52/'Turistas lugar residencia isla '!$G52,"-")</f>
        <v>1</v>
      </c>
      <c r="H52" s="36">
        <f t="shared" si="175"/>
        <v>0</v>
      </c>
      <c r="I52" s="267">
        <f>IFERROR('Turistas lugar residencia isla '!I52/'Turistas lugar residencia isla '!$I52,"-")</f>
        <v>1</v>
      </c>
      <c r="J52" s="36">
        <f t="shared" si="176"/>
        <v>0</v>
      </c>
      <c r="K52" s="267">
        <f>IFERROR('Turistas lugar residencia isla '!K52/'Turistas lugar residencia isla '!$K52,"-")</f>
        <v>1</v>
      </c>
      <c r="L52" s="36">
        <f t="shared" si="177"/>
        <v>0</v>
      </c>
      <c r="M52" s="267">
        <f>IFERROR('Turistas lugar residencia isla '!M52/'Turistas lugar residencia isla '!$M52,"-")</f>
        <v>1</v>
      </c>
      <c r="N52" s="36">
        <f t="shared" si="178"/>
        <v>0</v>
      </c>
      <c r="O52" s="266">
        <f>IFERROR('Turistas lugar residencia isla '!O52/'Turistas lugar residencia isla '!$C52,"-")</f>
        <v>0.41885282347710096</v>
      </c>
      <c r="P52" s="36">
        <f t="shared" si="179"/>
        <v>-0.50243319314144186</v>
      </c>
      <c r="Q52" s="267">
        <f>IFERROR('Turistas lugar residencia isla '!Q52/'Turistas lugar residencia isla '!$E52,"-")</f>
        <v>0.50226796929518491</v>
      </c>
      <c r="R52" s="36">
        <f t="shared" si="180"/>
        <v>-0.38280924147410844</v>
      </c>
      <c r="S52" s="267">
        <f>IFERROR('Turistas lugar residencia isla '!S52/'Turistas lugar residencia isla '!$G52,"-")</f>
        <v>0.34223263075722093</v>
      </c>
      <c r="T52" s="36">
        <f t="shared" si="181"/>
        <v>-0.5785437580073669</v>
      </c>
      <c r="U52" s="267">
        <f>IFERROR('Turistas lugar residencia isla '!U52/'Turistas lugar residencia isla '!$I52,"-")</f>
        <v>0.30441898527004913</v>
      </c>
      <c r="V52" s="36">
        <f t="shared" si="182"/>
        <v>-0.66036582753316453</v>
      </c>
      <c r="W52" s="267">
        <f>IFERROR('Turistas lugar residencia isla '!W52/'Turistas lugar residencia isla '!$K52,"-")</f>
        <v>0.52284263959390864</v>
      </c>
      <c r="X52" s="36">
        <f t="shared" si="183"/>
        <v>-0.41355664533289005</v>
      </c>
      <c r="Y52" s="267">
        <f>IFERROR('Turistas lugar residencia isla '!Y52/'Turistas lugar residencia isla '!$M52,"-")</f>
        <v>0.5</v>
      </c>
      <c r="Z52" s="36">
        <f t="shared" si="184"/>
        <v>-0.34062522561547903</v>
      </c>
      <c r="AA52" s="266">
        <f>IFERROR('Turistas lugar residencia isla '!AA52/'Turistas lugar residencia isla '!$C52,"-")</f>
        <v>0.58114717652289904</v>
      </c>
      <c r="AB52" s="36">
        <f t="shared" si="185"/>
        <v>2.6735473484560499</v>
      </c>
      <c r="AC52" s="267">
        <f>IFERROR('Turistas lugar residencia isla '!AC52/'Turistas lugar residencia isla '!$E52,"-")</f>
        <v>0.49773203070481509</v>
      </c>
      <c r="AD52" s="36">
        <f t="shared" si="186"/>
        <v>1.6730608579003792</v>
      </c>
      <c r="AE52" s="267">
        <f>IFERROR('Turistas lugar residencia isla '!AE52/'Turistas lugar residencia isla '!$G52,"-")</f>
        <v>0.65776736924277912</v>
      </c>
      <c r="AF52" s="36">
        <f t="shared" si="187"/>
        <v>2.4992113995243828</v>
      </c>
      <c r="AG52" s="267">
        <f>IFERROR('Turistas lugar residencia isla '!AG52/'Turistas lugar residencia isla '!$I52,"-")</f>
        <v>0.69558101472995093</v>
      </c>
      <c r="AH52" s="36">
        <f t="shared" si="188"/>
        <v>5.7085567656163771</v>
      </c>
      <c r="AI52" s="267">
        <f>IFERROR('Turistas lugar residencia isla '!AI52/'Turistas lugar residencia isla '!$K52,"-")</f>
        <v>0.47715736040609136</v>
      </c>
      <c r="AJ52" s="36">
        <f t="shared" si="189"/>
        <v>3.3997266826101811</v>
      </c>
      <c r="AK52" s="267">
        <f>IFERROR('Turistas lugar residencia isla '!AK52/'Turistas lugar residencia isla '!$M52,"-")</f>
        <v>0.5</v>
      </c>
      <c r="AL52" s="36">
        <f t="shared" si="190"/>
        <v>1.068629671574179</v>
      </c>
      <c r="AM52" s="266">
        <f>IFERROR('Turistas lugar residencia isla '!AM52/'Turistas lugar residencia isla '!$C52,"-")</f>
        <v>8.4481991996442865E-2</v>
      </c>
      <c r="AN52" s="36">
        <f t="shared" si="191"/>
        <v>-0.48448617676098871</v>
      </c>
      <c r="AO52" s="267">
        <f>IFERROR('Turistas lugar residencia isla '!AO52/'Turistas lugar residencia isla '!$E52,"-")</f>
        <v>0.10746685275645498</v>
      </c>
      <c r="AP52" s="36">
        <f t="shared" si="192"/>
        <v>-3.9670227830687521E-2</v>
      </c>
      <c r="AQ52" s="267">
        <f>IFERROR('Turistas lugar residencia isla '!AQ52/'Turistas lugar residencia isla '!$G52,"-")</f>
        <v>6.6354410616705703E-2</v>
      </c>
      <c r="AR52" s="36">
        <f t="shared" si="193"/>
        <v>-0.68475289943083617</v>
      </c>
      <c r="AS52" s="267">
        <f>IFERROR('Turistas lugar residencia isla '!AS52/'Turistas lugar residencia isla '!$I52,"-")</f>
        <v>3.7643207855973811E-2</v>
      </c>
      <c r="AT52" s="36">
        <f t="shared" si="194"/>
        <v>-0.89753500884064441</v>
      </c>
      <c r="AU52" s="267">
        <f>IFERROR('Turistas lugar residencia isla '!AU52/'Turistas lugar residencia isla '!$K52,"-")</f>
        <v>6.8527918781725886E-2</v>
      </c>
      <c r="AV52" s="36">
        <f t="shared" si="195"/>
        <v>-0.23975793560173564</v>
      </c>
      <c r="AW52" s="267">
        <f>IFERROR('Turistas lugar residencia isla '!AW52/'Turistas lugar residencia isla '!$M52,"-")</f>
        <v>0</v>
      </c>
      <c r="AX52" s="36">
        <f t="shared" si="196"/>
        <v>-1</v>
      </c>
      <c r="AY52" s="266">
        <f>IFERROR('Turistas lugar residencia isla '!AY52/'Turistas lugar residencia isla '!$C52,"-")</f>
        <v>1.7859789536090114E-2</v>
      </c>
      <c r="AZ52" s="36">
        <f t="shared" si="197"/>
        <v>-0.33757074025552547</v>
      </c>
      <c r="BA52" s="267">
        <f>IFERROR('Turistas lugar residencia isla '!BA52/'Turistas lugar residencia isla '!$E52,"-")</f>
        <v>3.8904396371249129E-2</v>
      </c>
      <c r="BB52" s="36">
        <f t="shared" si="198"/>
        <v>0.19595172941943884</v>
      </c>
      <c r="BC52" s="267">
        <f>IFERROR('Turistas lugar residencia isla '!BC52/'Turistas lugar residencia isla '!$G52,"-")</f>
        <v>1.405152224824356E-3</v>
      </c>
      <c r="BD52" s="36">
        <f t="shared" si="199"/>
        <v>-0.96113406634011433</v>
      </c>
      <c r="BE52" s="267">
        <f>IFERROR('Turistas lugar residencia isla '!BE52/'Turistas lugar residencia isla '!$I52,"-")</f>
        <v>0</v>
      </c>
      <c r="BF52" s="36">
        <f t="shared" si="200"/>
        <v>-1</v>
      </c>
      <c r="BG52" s="267">
        <f>IFERROR('Turistas lugar residencia isla '!BG52/'Turistas lugar residencia isla '!$K52,"-")</f>
        <v>0</v>
      </c>
      <c r="BH52" s="36">
        <f t="shared" si="201"/>
        <v>-1</v>
      </c>
      <c r="BI52" s="267">
        <f>IFERROR('Turistas lugar residencia isla '!BI52/'Turistas lugar residencia isla '!$M52,"-")</f>
        <v>0</v>
      </c>
      <c r="BJ52" s="36">
        <f t="shared" si="202"/>
        <v>-1</v>
      </c>
      <c r="BK52" s="266">
        <f>IFERROR('Turistas lugar residencia isla '!BK52/'Turistas lugar residencia isla '!$C52,"-")</f>
        <v>1.6451756336149401E-2</v>
      </c>
      <c r="BL52" s="36">
        <f t="shared" si="203"/>
        <v>-0.55539440057973577</v>
      </c>
      <c r="BM52" s="267">
        <f>IFERROR('Turistas lugar residencia isla '!BM52/'Turistas lugar residencia isla '!$E52,"-")</f>
        <v>1.9364968597348219E-2</v>
      </c>
      <c r="BN52" s="36">
        <f t="shared" si="204"/>
        <v>-0.44613514041061031</v>
      </c>
      <c r="BO52" s="267">
        <f>IFERROR('Turistas lugar residencia isla '!BO52/'Turistas lugar residencia isla '!$G52,"-")</f>
        <v>1.249024199843872E-2</v>
      </c>
      <c r="BP52" s="36">
        <f t="shared" si="205"/>
        <v>-0.48893566377302267</v>
      </c>
      <c r="BQ52" s="267">
        <f>IFERROR('Turistas lugar residencia isla '!BQ52/'Turistas lugar residencia isla '!$I52,"-")</f>
        <v>3.2733224222585927E-2</v>
      </c>
      <c r="BR52" s="36">
        <f t="shared" si="206"/>
        <v>-0.3806322550240735</v>
      </c>
      <c r="BS52" s="267">
        <f>IFERROR('Turistas lugar residencia isla '!BS52/'Turistas lugar residencia isla '!$K52,"-")</f>
        <v>6.2182741116751268E-2</v>
      </c>
      <c r="BT52" s="36">
        <f t="shared" si="207"/>
        <v>0.39931906614785984</v>
      </c>
      <c r="BU52" s="267">
        <f>IFERROR('Turistas lugar residencia isla '!BU52/'Turistas lugar residencia isla '!$M52,"-")</f>
        <v>0</v>
      </c>
      <c r="BV52" s="36">
        <f t="shared" si="208"/>
        <v>-1</v>
      </c>
      <c r="BW52" s="266">
        <f>IFERROR('Turistas lugar residencia isla '!BW52/'Turistas lugar residencia isla '!$C52,"-")</f>
        <v>9.9081073069512374E-2</v>
      </c>
      <c r="BX52" s="36">
        <f t="shared" si="209"/>
        <v>-0.7349615207861484</v>
      </c>
      <c r="BY52" s="267">
        <f>IFERROR('Turistas lugar residencia isla '!BY52/'Turistas lugar residencia isla '!$E52,"-")</f>
        <v>0.1503838101884159</v>
      </c>
      <c r="BZ52" s="36">
        <f t="shared" si="210"/>
        <v>-0.63382369930573312</v>
      </c>
      <c r="CA52" s="267">
        <f>IFERROR('Turistas lugar residencia isla '!CA52/'Turistas lugar residencia isla '!$G52,"-")</f>
        <v>2.4043715846994537E-2</v>
      </c>
      <c r="CB52" s="36">
        <f t="shared" si="211"/>
        <v>-0.90250105985310303</v>
      </c>
      <c r="CC52" s="267">
        <f>IFERROR('Turistas lugar residencia isla '!CC52/'Turistas lugar residencia isla '!$I52,"-")</f>
        <v>9.3289689034369891E-2</v>
      </c>
      <c r="CD52" s="36">
        <f t="shared" si="212"/>
        <v>-0.65200757235406748</v>
      </c>
      <c r="CE52" s="267">
        <f>IFERROR('Turistas lugar residencia isla '!CE52/'Turistas lugar residencia isla '!$K52,"-")</f>
        <v>0.26269035532994922</v>
      </c>
      <c r="CF52" s="36">
        <f t="shared" si="213"/>
        <v>-0.47870337085995329</v>
      </c>
      <c r="CG52" s="267">
        <f>IFERROR('Turistas lugar residencia isla '!CG52/'Turistas lugar residencia isla '!$M52,"-")</f>
        <v>0</v>
      </c>
      <c r="CH52" s="36">
        <f t="shared" si="214"/>
        <v>-1</v>
      </c>
      <c r="CI52" s="266">
        <f>IFERROR('Turistas lugar residencia isla '!CI52/'Turistas lugar residencia isla '!$C52,"-")</f>
        <v>2.3714243367422557E-2</v>
      </c>
      <c r="CJ52" s="36">
        <f t="shared" si="215"/>
        <v>-0.32704066749563099</v>
      </c>
      <c r="CK52" s="267">
        <f>IFERROR('Turistas lugar residencia isla '!CK52/'Turistas lugar residencia isla '!$E52,"-")</f>
        <v>4.0474528960223306E-2</v>
      </c>
      <c r="CL52" s="36">
        <f t="shared" si="216"/>
        <v>0.56825419424068402</v>
      </c>
      <c r="CM52" s="267">
        <f>IFERROR('Turistas lugar residencia isla '!CM52/'Turistas lugar residencia isla '!$G52,"-")</f>
        <v>1.3739266198282592E-2</v>
      </c>
      <c r="CN52" s="36">
        <f t="shared" si="217"/>
        <v>-0.77816956053743802</v>
      </c>
      <c r="CO52" s="267">
        <f>IFERROR('Turistas lugar residencia isla '!CO52/'Turistas lugar residencia isla '!$I52,"-")</f>
        <v>0</v>
      </c>
      <c r="CP52" s="36">
        <f t="shared" si="218"/>
        <v>-1</v>
      </c>
      <c r="CQ52" s="267">
        <f>IFERROR('Turistas lugar residencia isla '!CQ52/'Turistas lugar residencia isla '!$K52,"-")</f>
        <v>0</v>
      </c>
      <c r="CR52" s="36">
        <f t="shared" si="219"/>
        <v>-1</v>
      </c>
      <c r="CS52" s="267">
        <f>IFERROR('Turistas lugar residencia isla '!CS52/'Turistas lugar residencia isla '!$M52,"-")</f>
        <v>0</v>
      </c>
      <c r="CT52" s="36">
        <f t="shared" si="220"/>
        <v>-1</v>
      </c>
      <c r="CU52" s="266">
        <f>IFERROR('Turistas lugar residencia isla '!CU52/'Turistas lugar residencia isla '!$C52,"-")</f>
        <v>6.0026678523788348E-3</v>
      </c>
      <c r="CV52" s="36">
        <f t="shared" si="221"/>
        <v>-0.87902303177209107</v>
      </c>
      <c r="CW52" s="267">
        <f>IFERROR('Turistas lugar residencia isla '!CW52/'Turistas lugar residencia isla '!$E52,"-")</f>
        <v>1.0293091416608514E-2</v>
      </c>
      <c r="CX52" s="36">
        <f t="shared" si="222"/>
        <v>-0.68392679529118117</v>
      </c>
      <c r="CY52" s="267">
        <f>IFERROR('Turistas lugar residencia isla '!CY52/'Turistas lugar residencia isla '!$G52,"-")</f>
        <v>0</v>
      </c>
      <c r="CZ52" s="36">
        <f t="shared" si="223"/>
        <v>-1</v>
      </c>
      <c r="DA52" s="267">
        <f>IFERROR('Turistas lugar residencia isla '!DA52/'Turistas lugar residencia isla '!$I52,"-")</f>
        <v>0</v>
      </c>
      <c r="DB52" s="36">
        <f t="shared" si="224"/>
        <v>-1</v>
      </c>
      <c r="DC52" s="267">
        <f>IFERROR('Turistas lugar residencia isla '!DC52/'Turistas lugar residencia isla '!$K52,"-")</f>
        <v>2.7918781725888325E-2</v>
      </c>
      <c r="DD52" s="36">
        <f t="shared" si="225"/>
        <v>-0.78373939664519421</v>
      </c>
      <c r="DE52" s="267">
        <f>IFERROR('Turistas lugar residencia isla '!DE52/'Turistas lugar residencia isla '!$M52,"-")</f>
        <v>0</v>
      </c>
      <c r="DF52" s="36">
        <f t="shared" si="226"/>
        <v>-1</v>
      </c>
      <c r="DG52" s="266">
        <f>IFERROR('Turistas lugar residencia isla '!DG52/'Turistas lugar residencia isla '!$C52,"-")</f>
        <v>5.0392767155772933E-3</v>
      </c>
      <c r="DH52" s="36">
        <f t="shared" si="227"/>
        <v>-0.8264566754334608</v>
      </c>
      <c r="DI52" s="267">
        <f>IFERROR('Turistas lugar residencia isla '!DI52/'Turistas lugar residencia isla '!$E52,"-")</f>
        <v>6.8039078855547802E-3</v>
      </c>
      <c r="DJ52" s="36">
        <f t="shared" si="228"/>
        <v>-0.5743487300832828</v>
      </c>
      <c r="DK52" s="267">
        <f>IFERROR('Turistas lugar residencia isla '!DK52/'Turistas lugar residencia isla '!$G52,"-")</f>
        <v>7.1818891491022639E-3</v>
      </c>
      <c r="DL52" s="36">
        <f t="shared" si="229"/>
        <v>-0.90581274469492468</v>
      </c>
      <c r="DM52" s="267">
        <f>IFERROR('Turistas lugar residencia isla '!DM52/'Turistas lugar residencia isla '!$I52,"-")</f>
        <v>9.8199672667757774E-3</v>
      </c>
      <c r="DN52" s="36">
        <f t="shared" si="230"/>
        <v>-0.32935326025429046</v>
      </c>
      <c r="DO52" s="267">
        <f>IFERROR('Turistas lugar residencia isla '!DO52/'Turistas lugar residencia isla '!$K52,"-")</f>
        <v>3.8071065989847717E-3</v>
      </c>
      <c r="DP52" s="36">
        <f t="shared" si="231"/>
        <v>-0.55455202312138729</v>
      </c>
      <c r="DQ52" s="267">
        <f>IFERROR('Turistas lugar residencia isla '!DQ52/'Turistas lugar residencia isla '!$M52,"-")</f>
        <v>0.14285714285714285</v>
      </c>
      <c r="DR52" s="36">
        <f t="shared" si="232"/>
        <v>21.889724310776941</v>
      </c>
      <c r="DS52" s="266">
        <f>IFERROR('Turistas lugar residencia isla '!DS52/'Turistas lugar residencia isla '!$C52,"-")</f>
        <v>0.14302653030976731</v>
      </c>
      <c r="DT52" s="36">
        <f t="shared" si="233"/>
        <v>0.6664777783078375</v>
      </c>
      <c r="DU52" s="267">
        <f>IFERROR('Turistas lugar residencia isla '!DU52/'Turistas lugar residencia isla '!$E52,"-")</f>
        <v>0.10886252616887648</v>
      </c>
      <c r="DV52" s="36">
        <f t="shared" si="234"/>
        <v>-0.10809300146070955</v>
      </c>
      <c r="DW52" s="267">
        <f>IFERROR('Turistas lugar residencia isla '!DW52/'Turistas lugar residencia isla '!$G52,"-")</f>
        <v>0.20187353629976582</v>
      </c>
      <c r="DX52" s="36">
        <f t="shared" si="235"/>
        <v>0.83940597757941959</v>
      </c>
      <c r="DY52" s="267">
        <f>IFERROR('Turistas lugar residencia isla '!DY52/'Turistas lugar residencia isla '!$I52,"-")</f>
        <v>7.2013093289689037E-2</v>
      </c>
      <c r="DZ52" s="36">
        <f t="shared" si="236"/>
        <v>-0.26929301489441648</v>
      </c>
      <c r="EA52" s="267">
        <f>IFERROR('Turistas lugar residencia isla '!EA52/'Turistas lugar residencia isla '!$K52,"-")</f>
        <v>8.3756345177664976E-2</v>
      </c>
      <c r="EB52" s="36">
        <f t="shared" si="237"/>
        <v>0.74286815728604472</v>
      </c>
      <c r="EC52" s="267">
        <f>IFERROR('Turistas lugar residencia isla '!EC52/'Turistas lugar residencia isla '!$M52,"-")</f>
        <v>0.35714285714285715</v>
      </c>
      <c r="ED52" s="36">
        <f t="shared" si="238"/>
        <v>1.5846162553769525</v>
      </c>
    </row>
    <row r="53" spans="1:134" s="17" customFormat="1" outlineLevel="1" x14ac:dyDescent="0.25">
      <c r="A53" s="242"/>
      <c r="B53" s="34" t="s">
        <v>73</v>
      </c>
      <c r="C53" s="266">
        <f>IFERROR('Turistas lugar residencia isla '!C53/'Turistas lugar residencia isla '!$C53,"-")</f>
        <v>1</v>
      </c>
      <c r="D53" s="36">
        <f t="shared" si="173"/>
        <v>0</v>
      </c>
      <c r="E53" s="267">
        <f>IFERROR('Turistas lugar residencia isla '!E53/'Turistas lugar residencia isla '!$E53,"-")</f>
        <v>1</v>
      </c>
      <c r="F53" s="36">
        <f t="shared" si="174"/>
        <v>0</v>
      </c>
      <c r="G53" s="267">
        <f>IFERROR('Turistas lugar residencia isla '!G53/'Turistas lugar residencia isla '!$G53,"-")</f>
        <v>1</v>
      </c>
      <c r="H53" s="36">
        <f t="shared" si="175"/>
        <v>0</v>
      </c>
      <c r="I53" s="267">
        <f>IFERROR('Turistas lugar residencia isla '!I53/'Turistas lugar residencia isla '!$I53,"-")</f>
        <v>1</v>
      </c>
      <c r="J53" s="36">
        <f t="shared" si="176"/>
        <v>0</v>
      </c>
      <c r="K53" s="267">
        <f>IFERROR('Turistas lugar residencia isla '!K53/'Turistas lugar residencia isla '!$K53,"-")</f>
        <v>1</v>
      </c>
      <c r="L53" s="36">
        <f t="shared" si="177"/>
        <v>0</v>
      </c>
      <c r="M53" s="267">
        <f>IFERROR('Turistas lugar residencia isla '!M53/'Turistas lugar residencia isla '!$M53,"-")</f>
        <v>1</v>
      </c>
      <c r="N53" s="36">
        <f t="shared" si="178"/>
        <v>0</v>
      </c>
      <c r="O53" s="266">
        <f>IFERROR('Turistas lugar residencia isla '!O53/'Turistas lugar residencia isla '!$C53,"-")</f>
        <v>0.7240917934382034</v>
      </c>
      <c r="P53" s="36">
        <f t="shared" si="179"/>
        <v>-0.11666385652329703</v>
      </c>
      <c r="Q53" s="267">
        <f>IFERROR('Turistas lugar residencia isla '!Q53/'Turistas lugar residencia isla '!$E53,"-")</f>
        <v>0.72555152701839387</v>
      </c>
      <c r="R53" s="36">
        <f t="shared" si="180"/>
        <v>-0.12891380819522835</v>
      </c>
      <c r="S53" s="267">
        <f>IFERROR('Turistas lugar residencia isla '!S53/'Turistas lugar residencia isla '!$G53,"-")</f>
        <v>0.64555441125986956</v>
      </c>
      <c r="T53" s="36">
        <f t="shared" si="181"/>
        <v>-0.14271959565730841</v>
      </c>
      <c r="U53" s="267">
        <f>IFERROR('Turistas lugar residencia isla '!U53/'Turistas lugar residencia isla '!$I53,"-")</f>
        <v>0.8259874284642087</v>
      </c>
      <c r="V53" s="36">
        <f t="shared" si="182"/>
        <v>-4.2463370725492333E-2</v>
      </c>
      <c r="W53" s="267">
        <f>IFERROR('Turistas lugar residencia isla '!W53/'Turistas lugar residencia isla '!$K53,"-")</f>
        <v>0.72448961832326786</v>
      </c>
      <c r="X53" s="36">
        <f t="shared" si="183"/>
        <v>-0.14475241978031472</v>
      </c>
      <c r="Y53" s="267">
        <f>IFERROR('Turistas lugar residencia isla '!Y53/'Turistas lugar residencia isla '!$M53,"-")</f>
        <v>0.60133481646273634</v>
      </c>
      <c r="Z53" s="36">
        <f t="shared" si="184"/>
        <v>-0.13267655836592784</v>
      </c>
      <c r="AA53" s="266">
        <f>IFERROR('Turistas lugar residencia isla '!AA53/'Turistas lugar residencia isla '!$C53,"-")</f>
        <v>0.27590820656179654</v>
      </c>
      <c r="AB53" s="36">
        <f t="shared" si="185"/>
        <v>0.53048289373269486</v>
      </c>
      <c r="AC53" s="267">
        <f>IFERROR('Turistas lugar residencia isla '!AC53/'Turistas lugar residencia isla '!$E53,"-")</f>
        <v>0.27444847298160607</v>
      </c>
      <c r="AD53" s="36">
        <f t="shared" si="186"/>
        <v>0.64268956490260876</v>
      </c>
      <c r="AE53" s="267">
        <f>IFERROR('Turistas lugar residencia isla '!AE53/'Turistas lugar residencia isla '!$G53,"-")</f>
        <v>0.35444558874013044</v>
      </c>
      <c r="AF53" s="36">
        <f t="shared" si="187"/>
        <v>0.43515329983012596</v>
      </c>
      <c r="AG53" s="267">
        <f>IFERROR('Turistas lugar residencia isla '!AG53/'Turistas lugar residencia isla '!$I53,"-")</f>
        <v>0.1739938080495356</v>
      </c>
      <c r="AH53" s="36">
        <f t="shared" si="188"/>
        <v>0.26648769774467951</v>
      </c>
      <c r="AI53" s="267">
        <f>IFERROR('Turistas lugar residencia isla '!AI53/'Turistas lugar residencia isla '!$K53,"-")</f>
        <v>0.27551038167673214</v>
      </c>
      <c r="AJ53" s="36">
        <f t="shared" si="189"/>
        <v>0.80202860183065483</v>
      </c>
      <c r="AK53" s="267">
        <f>IFERROR('Turistas lugar residencia isla '!AK53/'Turistas lugar residencia isla '!$M53,"-")</f>
        <v>0.39844271412680754</v>
      </c>
      <c r="AL53" s="36">
        <f t="shared" si="190"/>
        <v>0.29922362615273435</v>
      </c>
      <c r="AM53" s="266">
        <f>IFERROR('Turistas lugar residencia isla '!AM53/'Turistas lugar residencia isla '!$C53,"-")</f>
        <v>0.23055597978738238</v>
      </c>
      <c r="AN53" s="36">
        <f t="shared" si="191"/>
        <v>0.5854985227528815</v>
      </c>
      <c r="AO53" s="267">
        <f>IFERROR('Turistas lugar residencia isla '!AO53/'Turistas lugar residencia isla '!$E53,"-")</f>
        <v>0.14561640766952352</v>
      </c>
      <c r="AP53" s="36">
        <f t="shared" si="192"/>
        <v>0.45839110844747455</v>
      </c>
      <c r="AQ53" s="267">
        <f>IFERROR('Turistas lugar residencia isla '!AQ53/'Turistas lugar residencia isla '!$G53,"-")</f>
        <v>0.2371266735324408</v>
      </c>
      <c r="AR53" s="36">
        <f t="shared" si="193"/>
        <v>0.52848930863307975</v>
      </c>
      <c r="AS53" s="267">
        <f>IFERROR('Turistas lugar residencia isla '!AS53/'Turistas lugar residencia isla '!$I53,"-")</f>
        <v>0.49736373018106766</v>
      </c>
      <c r="AT53" s="36">
        <f t="shared" si="194"/>
        <v>0.55279534026203558</v>
      </c>
      <c r="AU53" s="267">
        <f>IFERROR('Turistas lugar residencia isla '!AU53/'Turistas lugar residencia isla '!$K53,"-")</f>
        <v>0.14847625180569818</v>
      </c>
      <c r="AV53" s="36">
        <f t="shared" si="195"/>
        <v>0.80644325111703297</v>
      </c>
      <c r="AW53" s="267">
        <f>IFERROR('Turistas lugar residencia isla '!AW53/'Turistas lugar residencia isla '!$M53,"-")</f>
        <v>0.42157953281423804</v>
      </c>
      <c r="AX53" s="36">
        <f t="shared" si="196"/>
        <v>0.57300793544473549</v>
      </c>
      <c r="AY53" s="266">
        <f>IFERROR('Turistas lugar residencia isla '!AY53/'Turistas lugar residencia isla '!$C53,"-")</f>
        <v>5.4050823710648808E-2</v>
      </c>
      <c r="AZ53" s="36">
        <f t="shared" si="197"/>
        <v>0.66965999452786473</v>
      </c>
      <c r="BA53" s="267">
        <f>IFERROR('Turistas lugar residencia isla '!BA53/'Turistas lugar residencia isla '!$E53,"-")</f>
        <v>6.9742551585095708E-2</v>
      </c>
      <c r="BB53" s="36">
        <f t="shared" si="198"/>
        <v>0.7130891877880996</v>
      </c>
      <c r="BC53" s="267">
        <f>IFERROR('Turistas lugar residencia isla '!BC53/'Turistas lugar residencia isla '!$G53,"-")</f>
        <v>5.7114658427737726E-2</v>
      </c>
      <c r="BD53" s="36">
        <f t="shared" si="199"/>
        <v>0.5587427306067374</v>
      </c>
      <c r="BE53" s="267">
        <f>IFERROR('Turistas lugar residencia isla '!BE53/'Turistas lugar residencia isla '!$I53,"-")</f>
        <v>2.2459893048128343E-2</v>
      </c>
      <c r="BF53" s="36">
        <f t="shared" si="200"/>
        <v>1.3373933153460715</v>
      </c>
      <c r="BG53" s="267">
        <f>IFERROR('Turistas lugar residencia isla '!BG53/'Turistas lugar residencia isla '!$K53,"-")</f>
        <v>4.004733974972588E-2</v>
      </c>
      <c r="BH53" s="36">
        <f t="shared" si="201"/>
        <v>0.72457364127967638</v>
      </c>
      <c r="BI53" s="267">
        <f>IFERROR('Turistas lugar residencia isla '!BI53/'Turistas lugar residencia isla '!$M53,"-")</f>
        <v>2.7586206896551724E-2</v>
      </c>
      <c r="BJ53" s="36">
        <f t="shared" si="202"/>
        <v>-0.42429126023553976</v>
      </c>
      <c r="BK53" s="266">
        <f>IFERROR('Turistas lugar residencia isla '!BK53/'Turistas lugar residencia isla '!$C53,"-")</f>
        <v>2.2247823690728356E-2</v>
      </c>
      <c r="BL53" s="36">
        <f t="shared" si="203"/>
        <v>-0.42650465147373728</v>
      </c>
      <c r="BM53" s="267">
        <f>IFERROR('Turistas lugar residencia isla '!BM53/'Turistas lugar residencia isla '!$E53,"-")</f>
        <v>2.2343170523276557E-2</v>
      </c>
      <c r="BN53" s="36">
        <f t="shared" si="204"/>
        <v>-0.36002424935361377</v>
      </c>
      <c r="BO53" s="267">
        <f>IFERROR('Turistas lugar residencia isla '!BO53/'Turistas lugar residencia isla '!$G53,"-")</f>
        <v>1.6492161574550863E-2</v>
      </c>
      <c r="BP53" s="36">
        <f t="shared" si="205"/>
        <v>-0.3189780663862356</v>
      </c>
      <c r="BQ53" s="267">
        <f>IFERROR('Turistas lugar residencia isla '!BQ53/'Turistas lugar residencia isla '!$I53,"-")</f>
        <v>2.3754573599774838E-2</v>
      </c>
      <c r="BR53" s="36">
        <f t="shared" si="206"/>
        <v>-0.58104218011294262</v>
      </c>
      <c r="BS53" s="267">
        <f>IFERROR('Turistas lugar residencia isla '!BS53/'Turistas lugar residencia isla '!$K53,"-")</f>
        <v>3.0823050281079765E-2</v>
      </c>
      <c r="BT53" s="36">
        <f t="shared" si="207"/>
        <v>-0.42165239215190109</v>
      </c>
      <c r="BU53" s="267">
        <f>IFERROR('Turistas lugar residencia isla '!BU53/'Turistas lugar residencia isla '!$M53,"-")</f>
        <v>5.7842046718576193E-3</v>
      </c>
      <c r="BV53" s="36">
        <f t="shared" si="208"/>
        <v>-0.88688495491444397</v>
      </c>
      <c r="BW53" s="266">
        <f>IFERROR('Turistas lugar residencia isla '!BW53/'Turistas lugar residencia isla '!$C53,"-")</f>
        <v>0.21581484604811452</v>
      </c>
      <c r="BX53" s="36">
        <f t="shared" si="209"/>
        <v>-0.36477782070195786</v>
      </c>
      <c r="BY53" s="267">
        <f>IFERROR('Turistas lugar residencia isla '!BY53/'Turistas lugar residencia isla '!$E53,"-")</f>
        <v>0.26117365945125237</v>
      </c>
      <c r="BZ53" s="36">
        <f t="shared" si="210"/>
        <v>-0.36177295032942347</v>
      </c>
      <c r="CA53" s="267">
        <f>IFERROR('Turistas lugar residencia isla '!CA53/'Turistas lugar residencia isla '!$G53,"-")</f>
        <v>0.12048003204027921</v>
      </c>
      <c r="CB53" s="36">
        <f t="shared" si="211"/>
        <v>-0.46624713281048968</v>
      </c>
      <c r="CC53" s="267">
        <f>IFERROR('Turistas lugar residencia isla '!CC53/'Turistas lugar residencia isla '!$I53,"-")</f>
        <v>0.11036682615629984</v>
      </c>
      <c r="CD53" s="36">
        <f t="shared" si="212"/>
        <v>-0.52037034414980199</v>
      </c>
      <c r="CE53" s="267">
        <f>IFERROR('Turistas lugar residencia isla '!CE53/'Turistas lugar residencia isla '!$K53,"-")</f>
        <v>0.33734792975616545</v>
      </c>
      <c r="CF53" s="36">
        <f t="shared" si="213"/>
        <v>-0.22412787723540317</v>
      </c>
      <c r="CG53" s="267">
        <f>IFERROR('Turistas lugar residencia isla '!CG53/'Turistas lugar residencia isla '!$M53,"-")</f>
        <v>1.6017797552836485E-2</v>
      </c>
      <c r="CH53" s="36">
        <f t="shared" si="214"/>
        <v>-0.78804043418235148</v>
      </c>
      <c r="CI53" s="266">
        <f>IFERROR('Turistas lugar residencia isla '!CI53/'Turistas lugar residencia isla '!$C53,"-")</f>
        <v>4.7583317286303363E-2</v>
      </c>
      <c r="CJ53" s="36">
        <f t="shared" si="215"/>
        <v>0.23152346152274617</v>
      </c>
      <c r="CK53" s="267">
        <f>IFERROR('Turistas lugar residencia isla '!CK53/'Turistas lugar residencia isla '!$E53,"-")</f>
        <v>4.740767782027562E-2</v>
      </c>
      <c r="CL53" s="36">
        <f t="shared" si="216"/>
        <v>0.4896253292330115</v>
      </c>
      <c r="CM53" s="267">
        <f>IFERROR('Turistas lugar residencia isla '!CM53/'Turistas lugar residencia isla '!$G53,"-")</f>
        <v>7.9771713010641954E-2</v>
      </c>
      <c r="CN53" s="36">
        <f t="shared" si="217"/>
        <v>0.31245953377695357</v>
      </c>
      <c r="CO53" s="267">
        <f>IFERROR('Turistas lugar residencia isla '!CO53/'Turistas lugar residencia isla '!$I53,"-")</f>
        <v>1.7693967539168777E-2</v>
      </c>
      <c r="CP53" s="36">
        <f t="shared" si="218"/>
        <v>-1.6447813454403049E-2</v>
      </c>
      <c r="CQ53" s="267">
        <f>IFERROR('Turistas lugar residencia isla '!CQ53/'Turistas lugar residencia isla '!$K53,"-")</f>
        <v>2.9865812694710826E-2</v>
      </c>
      <c r="CR53" s="36">
        <f t="shared" si="219"/>
        <v>-5.9737991439789639E-2</v>
      </c>
      <c r="CS53" s="267">
        <f>IFERROR('Turistas lugar residencia isla '!CS53/'Turistas lugar residencia isla '!$M53,"-")</f>
        <v>8.2091212458286988E-2</v>
      </c>
      <c r="CT53" s="36">
        <f t="shared" si="220"/>
        <v>-6.945012558203878E-2</v>
      </c>
      <c r="CU53" s="266">
        <f>IFERROR('Turistas lugar residencia isla '!CU53/'Turistas lugar residencia isla '!$C53,"-")</f>
        <v>2.4100425633636346E-2</v>
      </c>
      <c r="CV53" s="36">
        <f t="shared" si="221"/>
        <v>-0.53533733720372334</v>
      </c>
      <c r="CW53" s="267">
        <f>IFERROR('Turistas lugar residencia isla '!CW53/'Turistas lugar residencia isla '!$E53,"-")</f>
        <v>2.3620871325573098E-2</v>
      </c>
      <c r="CX53" s="36">
        <f t="shared" si="222"/>
        <v>-0.36173722722350055</v>
      </c>
      <c r="CY53" s="267">
        <f>IFERROR('Turistas lugar residencia isla '!CY53/'Turistas lugar residencia isla '!$G53,"-")</f>
        <v>9.5262615859938206E-3</v>
      </c>
      <c r="CZ53" s="36">
        <f t="shared" si="223"/>
        <v>-0.54558288036113656</v>
      </c>
      <c r="DA53" s="267">
        <f>IFERROR('Turistas lugar residencia isla '!DA53/'Turistas lugar residencia isla '!$I53,"-")</f>
        <v>1.2102448634956376E-2</v>
      </c>
      <c r="DB53" s="36">
        <f t="shared" si="224"/>
        <v>-0.42888475088998368</v>
      </c>
      <c r="DC53" s="267">
        <f>IFERROR('Turistas lugar residencia isla '!DC53/'Turistas lugar residencia isla '!$K53,"-")</f>
        <v>5.4562542423029395E-2</v>
      </c>
      <c r="DD53" s="36">
        <f t="shared" si="225"/>
        <v>-0.61158765865229725</v>
      </c>
      <c r="DE53" s="267">
        <f>IFERROR('Turistas lugar residencia isla '!DE53/'Turistas lugar residencia isla '!$M53,"-")</f>
        <v>0</v>
      </c>
      <c r="DF53" s="36">
        <f t="shared" si="226"/>
        <v>-1</v>
      </c>
      <c r="DG53" s="266">
        <f>IFERROR('Turistas lugar residencia isla '!DG53/'Turistas lugar residencia isla '!$C53,"-")</f>
        <v>4.7576677135970358E-3</v>
      </c>
      <c r="DH53" s="36">
        <f t="shared" si="227"/>
        <v>-0.88064020425573231</v>
      </c>
      <c r="DI53" s="267">
        <f>IFERROR('Turistas lugar residencia isla '!DI53/'Turistas lugar residencia isla '!$E53,"-")</f>
        <v>2.0658928556612933E-3</v>
      </c>
      <c r="DJ53" s="36">
        <f t="shared" si="228"/>
        <v>-0.90641816024434141</v>
      </c>
      <c r="DK53" s="267">
        <f>IFERROR('Turistas lugar residencia isla '!DK53/'Turistas lugar residencia isla '!$G53,"-")</f>
        <v>1.3602814967387572E-2</v>
      </c>
      <c r="DL53" s="36">
        <f t="shared" si="229"/>
        <v>-0.86396002179136999</v>
      </c>
      <c r="DM53" s="267">
        <f>IFERROR('Turistas lugar residencia isla '!DM53/'Turistas lugar residencia isla '!$I53,"-")</f>
        <v>4.2405478937986678E-3</v>
      </c>
      <c r="DN53" s="36">
        <f t="shared" si="230"/>
        <v>-0.80141545419335158</v>
      </c>
      <c r="DO53" s="267">
        <f>IFERROR('Turistas lugar residencia isla '!DO53/'Turistas lugar residencia isla '!$K53,"-")</f>
        <v>1.3227283011643489E-3</v>
      </c>
      <c r="DP53" s="36">
        <f t="shared" si="231"/>
        <v>-0.88445865752251807</v>
      </c>
      <c r="DQ53" s="267">
        <f>IFERROR('Turistas lugar residencia isla '!DQ53/'Turistas lugar residencia isla '!$M53,"-")</f>
        <v>4.0044493882091213E-3</v>
      </c>
      <c r="DR53" s="36">
        <f t="shared" si="232"/>
        <v>-0.16665897118391504</v>
      </c>
      <c r="DS53" s="266">
        <f>IFERROR('Turistas lugar residencia isla '!DS53/'Turistas lugar residencia isla '!$C53,"-")</f>
        <v>7.1179091494631433E-2</v>
      </c>
      <c r="DT53" s="36">
        <f t="shared" si="233"/>
        <v>-0.18660192920927809</v>
      </c>
      <c r="DU53" s="267">
        <f>IFERROR('Turistas lugar residencia isla '!DU53/'Turistas lugar residencia isla '!$E53,"-")</f>
        <v>0.11824540152162551</v>
      </c>
      <c r="DV53" s="36">
        <f t="shared" si="234"/>
        <v>-9.5115340195818243E-2</v>
      </c>
      <c r="DW53" s="267">
        <f>IFERROR('Turistas lugar residencia isla '!DW53/'Turistas lugar residencia isla '!$G53,"-")</f>
        <v>8.3690925735209976E-2</v>
      </c>
      <c r="DX53" s="36">
        <f t="shared" si="235"/>
        <v>-0.22944511333226092</v>
      </c>
      <c r="DY53" s="267">
        <f>IFERROR('Turistas lugar residencia isla '!DY53/'Turistas lugar residencia isla '!$I53,"-")</f>
        <v>0.10957875973355849</v>
      </c>
      <c r="DZ53" s="36">
        <f t="shared" si="236"/>
        <v>-0.17000031217332534</v>
      </c>
      <c r="EA53" s="267">
        <f>IFERROR('Turistas lugar residencia isla '!EA53/'Turistas lugar residencia isla '!$K53,"-")</f>
        <v>4.95500983344066E-2</v>
      </c>
      <c r="EB53" s="36">
        <f t="shared" si="237"/>
        <v>1.7095217712353117E-2</v>
      </c>
      <c r="EC53" s="267">
        <f>IFERROR('Turistas lugar residencia isla '!EC53/'Turistas lugar residencia isla '!$M53,"-")</f>
        <v>3.1368186874304781E-2</v>
      </c>
      <c r="ED53" s="36">
        <f t="shared" si="238"/>
        <v>-0.76888749690705105</v>
      </c>
    </row>
    <row r="54" spans="1:134" s="17" customFormat="1" outlineLevel="1" x14ac:dyDescent="0.25">
      <c r="A54" s="242"/>
      <c r="B54" s="34" t="s">
        <v>75</v>
      </c>
      <c r="C54" s="266">
        <f>IFERROR('Turistas lugar residencia isla '!C54/'Turistas lugar residencia isla '!$C54,"-")</f>
        <v>1</v>
      </c>
      <c r="D54" s="36">
        <f t="shared" si="173"/>
        <v>0</v>
      </c>
      <c r="E54" s="267">
        <f>IFERROR('Turistas lugar residencia isla '!E54/'Turistas lugar residencia isla '!$E54,"-")</f>
        <v>1</v>
      </c>
      <c r="F54" s="36">
        <f t="shared" si="174"/>
        <v>0</v>
      </c>
      <c r="G54" s="267">
        <f>IFERROR('Turistas lugar residencia isla '!G54/'Turistas lugar residencia isla '!$G54,"-")</f>
        <v>1</v>
      </c>
      <c r="H54" s="36">
        <f t="shared" si="175"/>
        <v>0</v>
      </c>
      <c r="I54" s="267">
        <f>IFERROR('Turistas lugar residencia isla '!I54/'Turistas lugar residencia isla '!$I54,"-")</f>
        <v>1</v>
      </c>
      <c r="J54" s="36">
        <f t="shared" si="176"/>
        <v>0</v>
      </c>
      <c r="K54" s="267">
        <f>IFERROR('Turistas lugar residencia isla '!K54/'Turistas lugar residencia isla '!$K54,"-")</f>
        <v>1</v>
      </c>
      <c r="L54" s="36">
        <f t="shared" si="177"/>
        <v>0</v>
      </c>
      <c r="M54" s="267">
        <f>IFERROR('Turistas lugar residencia isla '!M54/'Turistas lugar residencia isla '!$M54,"-")</f>
        <v>1</v>
      </c>
      <c r="N54" s="36">
        <f t="shared" si="178"/>
        <v>0</v>
      </c>
      <c r="O54" s="266">
        <f>IFERROR('Turistas lugar residencia isla '!O54/'Turistas lugar residencia isla '!$C54,"-")</f>
        <v>0.58413146486540979</v>
      </c>
      <c r="P54" s="36">
        <f t="shared" si="179"/>
        <v>-0.27233613027025227</v>
      </c>
      <c r="Q54" s="267">
        <f>IFERROR('Turistas lugar residencia isla '!Q54/'Turistas lugar residencia isla '!$E54,"-")</f>
        <v>0.56246255526055233</v>
      </c>
      <c r="R54" s="36">
        <f t="shared" si="180"/>
        <v>-0.2951593953410574</v>
      </c>
      <c r="S54" s="267">
        <f>IFERROR('Turistas lugar residencia isla '!S54/'Turistas lugar residencia isla '!$G54,"-")</f>
        <v>0.55324246828233625</v>
      </c>
      <c r="T54" s="36">
        <f t="shared" si="181"/>
        <v>-0.26340113780932894</v>
      </c>
      <c r="U54" s="267">
        <f>IFERROR('Turistas lugar residencia isla '!U54/'Turistas lugar residencia isla '!$I54,"-")</f>
        <v>0.71655259889543643</v>
      </c>
      <c r="V54" s="36">
        <f t="shared" si="182"/>
        <v>-0.1570815853162808</v>
      </c>
      <c r="W54" s="267">
        <f>IFERROR('Turistas lugar residencia isla '!W54/'Turistas lugar residencia isla '!$K54,"-")</f>
        <v>0.54233144807834177</v>
      </c>
      <c r="X54" s="36">
        <f t="shared" si="183"/>
        <v>-0.35828850499287912</v>
      </c>
      <c r="Y54" s="267">
        <f>IFERROR('Turistas lugar residencia isla '!Y54/'Turistas lugar residencia isla '!$M54,"-")</f>
        <v>0.23537073216113127</v>
      </c>
      <c r="Z54" s="36">
        <f t="shared" si="184"/>
        <v>-0.58544613159561165</v>
      </c>
      <c r="AA54" s="266">
        <f>IFERROR('Turistas lugar residencia isla '!AA54/'Turistas lugar residencia isla '!$C54,"-")</f>
        <v>0.41586853513459016</v>
      </c>
      <c r="AB54" s="36">
        <f t="shared" si="185"/>
        <v>1.1083218654414435</v>
      </c>
      <c r="AC54" s="267">
        <f>IFERROR('Turistas lugar residencia isla '!AC54/'Turistas lugar residencia isla '!$E54,"-")</f>
        <v>0.43753744473944767</v>
      </c>
      <c r="AD54" s="36">
        <f t="shared" si="186"/>
        <v>1.1660231925790634</v>
      </c>
      <c r="AE54" s="267">
        <f>IFERROR('Turistas lugar residencia isla '!AE54/'Turistas lugar residencia isla '!$G54,"-")</f>
        <v>0.44675753171766369</v>
      </c>
      <c r="AF54" s="36">
        <f t="shared" si="187"/>
        <v>0.79476200706074618</v>
      </c>
      <c r="AG54" s="267">
        <f>IFERROR('Turistas lugar residencia isla '!AG54/'Turistas lugar residencia isla '!$I54,"-")</f>
        <v>0.28344740110456357</v>
      </c>
      <c r="AH54" s="36">
        <f t="shared" si="188"/>
        <v>0.89072521310334452</v>
      </c>
      <c r="AI54" s="267">
        <f>IFERROR('Turistas lugar residencia isla '!AI54/'Turistas lugar residencia isla '!$K54,"-")</f>
        <v>0.45766855192165823</v>
      </c>
      <c r="AJ54" s="36">
        <f t="shared" si="189"/>
        <v>1.9552327629897963</v>
      </c>
      <c r="AK54" s="267">
        <f>IFERROR('Turistas lugar residencia isla '!AK54/'Turistas lugar residencia isla '!$M54,"-")</f>
        <v>0.76462926783886875</v>
      </c>
      <c r="AL54" s="36">
        <f t="shared" si="190"/>
        <v>0.76918286180762929</v>
      </c>
      <c r="AM54" s="266">
        <f>IFERROR('Turistas lugar residencia isla '!AM54/'Turistas lugar residencia isla '!$C54,"-")</f>
        <v>0.18708367041327434</v>
      </c>
      <c r="AN54" s="36">
        <f t="shared" si="191"/>
        <v>0.35630797978241802</v>
      </c>
      <c r="AO54" s="267">
        <f>IFERROR('Turistas lugar residencia isla '!AO54/'Turistas lugar residencia isla '!$E54,"-")</f>
        <v>0.10148391531655389</v>
      </c>
      <c r="AP54" s="36">
        <f t="shared" si="192"/>
        <v>9.0645577099196295E-2</v>
      </c>
      <c r="AQ54" s="267">
        <f>IFERROR('Turistas lugar residencia isla '!AQ54/'Turistas lugar residencia isla '!$G54,"-")</f>
        <v>0.18800816999882164</v>
      </c>
      <c r="AR54" s="36">
        <f t="shared" si="193"/>
        <v>0.32626665417424272</v>
      </c>
      <c r="AS54" s="267">
        <f>IFERROR('Turistas lugar residencia isla '!AS54/'Turistas lugar residencia isla '!$I54,"-")</f>
        <v>0.42487382078587849</v>
      </c>
      <c r="AT54" s="36">
        <f t="shared" si="194"/>
        <v>0.34270215668499171</v>
      </c>
      <c r="AU54" s="267">
        <f>IFERROR('Turistas lugar residencia isla '!AU54/'Turistas lugar residencia isla '!$K54,"-")</f>
        <v>0.1023100400676956</v>
      </c>
      <c r="AV54" s="36">
        <f t="shared" si="195"/>
        <v>0.25591847284463531</v>
      </c>
      <c r="AW54" s="267">
        <f>IFERROR('Turistas lugar residencia isla '!AW54/'Turistas lugar residencia isla '!$M54,"-")</f>
        <v>0.12782584426458274</v>
      </c>
      <c r="AX54" s="36">
        <f t="shared" si="196"/>
        <v>-0.38234234645569065</v>
      </c>
      <c r="AY54" s="266">
        <f>IFERROR('Turistas lugar residencia isla '!AY54/'Turistas lugar residencia isla '!$C54,"-")</f>
        <v>4.3707690832327215E-2</v>
      </c>
      <c r="AZ54" s="36">
        <f t="shared" si="197"/>
        <v>0.66506165036997045</v>
      </c>
      <c r="BA54" s="267">
        <f>IFERROR('Turistas lugar residencia isla '!BA54/'Turistas lugar residencia isla '!$E54,"-")</f>
        <v>6.7126199019972632E-2</v>
      </c>
      <c r="BB54" s="36">
        <f t="shared" si="198"/>
        <v>0.82784366690412514</v>
      </c>
      <c r="BC54" s="267">
        <f>IFERROR('Turistas lugar residencia isla '!BC54/'Turistas lugar residencia isla '!$G54,"-")</f>
        <v>4.2322950626497505E-2</v>
      </c>
      <c r="BD54" s="36">
        <f t="shared" si="199"/>
        <v>0.57869213461308533</v>
      </c>
      <c r="BE54" s="267">
        <f>IFERROR('Turistas lugar residencia isla '!BE54/'Turistas lugar residencia isla '!$I54,"-")</f>
        <v>1.4190206907486192E-2</v>
      </c>
      <c r="BF54" s="36">
        <f t="shared" si="200"/>
        <v>0.7200396612227884</v>
      </c>
      <c r="BG54" s="267">
        <f>IFERROR('Turistas lugar residencia isla '!BG54/'Turistas lugar residencia isla '!$K54,"-")</f>
        <v>2.6036769704771961E-2</v>
      </c>
      <c r="BH54" s="36">
        <f t="shared" si="201"/>
        <v>0.60225329738853239</v>
      </c>
      <c r="BI54" s="267">
        <f>IFERROR('Turistas lugar residencia isla '!BI54/'Turistas lugar residencia isla '!$M54,"-")</f>
        <v>7.3495208856637828E-3</v>
      </c>
      <c r="BJ54" s="36">
        <f t="shared" si="202"/>
        <v>-0.75987028365544196</v>
      </c>
      <c r="BK54" s="266">
        <f>IFERROR('Turistas lugar residencia isla '!BK54/'Turistas lugar residencia isla '!$C54,"-")</f>
        <v>5.4254092293922231E-2</v>
      </c>
      <c r="BL54" s="36">
        <f t="shared" si="203"/>
        <v>6.6471041143128407E-2</v>
      </c>
      <c r="BM54" s="267">
        <f>IFERROR('Turistas lugar residencia isla '!BM54/'Turistas lugar residencia isla '!$E54,"-")</f>
        <v>6.0977378647511779E-2</v>
      </c>
      <c r="BN54" s="36">
        <f t="shared" si="204"/>
        <v>0.41884252833690883</v>
      </c>
      <c r="BO54" s="267">
        <f>IFERROR('Turistas lugar residencia isla '!BO54/'Turistas lugar residencia isla '!$G54,"-")</f>
        <v>3.639184571271456E-2</v>
      </c>
      <c r="BP54" s="36">
        <f t="shared" si="205"/>
        <v>-0.12938815305318307</v>
      </c>
      <c r="BQ54" s="267">
        <f>IFERROR('Turistas lugar residencia isla '!BQ54/'Turistas lugar residencia isla '!$I54,"-")</f>
        <v>5.5954866157545649E-2</v>
      </c>
      <c r="BR54" s="36">
        <f t="shared" si="206"/>
        <v>-0.12968096331652668</v>
      </c>
      <c r="BS54" s="267">
        <f>IFERROR('Turistas lugar residencia isla '!BS54/'Turistas lugar residencia isla '!$K54,"-")</f>
        <v>7.0024445633778368E-2</v>
      </c>
      <c r="BT54" s="36">
        <f t="shared" si="207"/>
        <v>-2.1598501560015082E-3</v>
      </c>
      <c r="BU54" s="267">
        <f>IFERROR('Turistas lugar residencia isla '!BU54/'Turistas lugar residencia isla '!$M54,"-")</f>
        <v>1.0884733463578006E-2</v>
      </c>
      <c r="BV54" s="36">
        <f t="shared" si="208"/>
        <v>-0.80310015645003974</v>
      </c>
      <c r="BW54" s="266">
        <f>IFERROR('Turistas lugar residencia isla '!BW54/'Turistas lugar residencia isla '!$C54,"-")</f>
        <v>9.6599529358535843E-2</v>
      </c>
      <c r="BX54" s="36">
        <f t="shared" si="209"/>
        <v>-0.72178067293744996</v>
      </c>
      <c r="BY54" s="267">
        <f>IFERROR('Turistas lugar residencia isla '!BY54/'Turistas lugar residencia isla '!$E54,"-")</f>
        <v>0.11409057370070695</v>
      </c>
      <c r="BZ54" s="36">
        <f t="shared" si="210"/>
        <v>-0.71307102011825374</v>
      </c>
      <c r="CA54" s="267">
        <f>IFERROR('Turistas lugar residencia isla '!CA54/'Turistas lugar residencia isla '!$G54,"-")</f>
        <v>6.0872383047252447E-2</v>
      </c>
      <c r="CB54" s="36">
        <f t="shared" si="211"/>
        <v>-0.74972869297910893</v>
      </c>
      <c r="CC54" s="267">
        <f>IFERROR('Turistas lugar residencia isla '!CC54/'Turistas lugar residencia isla '!$I54,"-")</f>
        <v>4.290093280131068E-2</v>
      </c>
      <c r="CD54" s="36">
        <f t="shared" si="212"/>
        <v>-0.82390318757591885</v>
      </c>
      <c r="CE54" s="267">
        <f>IFERROR('Turistas lugar residencia isla '!CE54/'Turistas lugar residencia isla '!$K54,"-")</f>
        <v>0.16838557562958356</v>
      </c>
      <c r="CF54" s="36">
        <f t="shared" si="213"/>
        <v>-0.62776358264827103</v>
      </c>
      <c r="CG54" s="267">
        <f>IFERROR('Turistas lugar residencia isla '!CG54/'Turistas lugar residencia isla '!$M54,"-")</f>
        <v>1.107079728346823E-2</v>
      </c>
      <c r="CH54" s="36">
        <f t="shared" si="214"/>
        <v>-0.85804813463808782</v>
      </c>
      <c r="CI54" s="266">
        <f>IFERROR('Turistas lugar residencia isla '!CI54/'Turistas lugar residencia isla '!$C54,"-")</f>
        <v>5.4214749224818594E-2</v>
      </c>
      <c r="CJ54" s="36">
        <f t="shared" si="215"/>
        <v>0.25747841642396119</v>
      </c>
      <c r="CK54" s="267">
        <f>IFERROR('Turistas lugar residencia isla '!CK54/'Turistas lugar residencia isla '!$E54,"-")</f>
        <v>4.8673431420156781E-2</v>
      </c>
      <c r="CL54" s="36">
        <f t="shared" si="216"/>
        <v>0.24173927716209187</v>
      </c>
      <c r="CM54" s="267">
        <f>IFERROR('Turistas lugar residencia isla '!CM54/'Turistas lugar residencia isla '!$G54,"-")</f>
        <v>9.3807690796967672E-2</v>
      </c>
      <c r="CN54" s="36">
        <f t="shared" si="217"/>
        <v>0.35663557266221435</v>
      </c>
      <c r="CO54" s="267">
        <f>IFERROR('Turistas lugar residencia isla '!CO54/'Turistas lugar residencia isla '!$I54,"-")</f>
        <v>2.1694897339005894E-2</v>
      </c>
      <c r="CP54" s="36">
        <f t="shared" si="218"/>
        <v>-1.8614061565366935E-2</v>
      </c>
      <c r="CQ54" s="267">
        <f>IFERROR('Turistas lugar residencia isla '!CQ54/'Turistas lugar residencia isla '!$K54,"-")</f>
        <v>4.3032994373164768E-2</v>
      </c>
      <c r="CR54" s="36">
        <f t="shared" si="219"/>
        <v>0.51943542667889719</v>
      </c>
      <c r="CS54" s="267">
        <f>IFERROR('Turistas lugar residencia isla '!CS54/'Turistas lugar residencia isla '!$M54,"-")</f>
        <v>3.0514466461996466E-2</v>
      </c>
      <c r="CT54" s="36">
        <f t="shared" si="220"/>
        <v>-0.62068325273990776</v>
      </c>
      <c r="CU54" s="266">
        <f>IFERROR('Turistas lugar residencia isla '!CU54/'Turistas lugar residencia isla '!$C54,"-")</f>
        <v>1.5102820652160549E-2</v>
      </c>
      <c r="CV54" s="36">
        <f t="shared" si="221"/>
        <v>-0.66613060175786787</v>
      </c>
      <c r="CW54" s="267">
        <f>IFERROR('Turistas lugar residencia isla '!CW54/'Turistas lugar residencia isla '!$E54,"-")</f>
        <v>1.33192908991152E-2</v>
      </c>
      <c r="CX54" s="36">
        <f t="shared" si="222"/>
        <v>-0.60247185749096466</v>
      </c>
      <c r="CY54" s="267">
        <f>IFERROR('Turistas lugar residencia isla '!CY54/'Turistas lugar residencia isla '!$G54,"-")</f>
        <v>7.6299147649161398E-3</v>
      </c>
      <c r="CZ54" s="36">
        <f t="shared" si="223"/>
        <v>-0.6682126924390559</v>
      </c>
      <c r="DA54" s="267">
        <f>IFERROR('Turistas lugar residencia isla '!DA54/'Turistas lugar residencia isla '!$I54,"-")</f>
        <v>6.923341172740005E-3</v>
      </c>
      <c r="DB54" s="36">
        <f t="shared" si="224"/>
        <v>-0.55053966774316898</v>
      </c>
      <c r="DC54" s="267">
        <f>IFERROR('Turistas lugar residencia isla '!DC54/'Turistas lugar residencia isla '!$K54,"-")</f>
        <v>3.9604819695369796E-2</v>
      </c>
      <c r="DD54" s="36">
        <f t="shared" si="225"/>
        <v>-0.65654789678320524</v>
      </c>
      <c r="DE54" s="267">
        <f>IFERROR('Turistas lugar residencia isla '!DE54/'Turistas lugar residencia isla '!$M54,"-")</f>
        <v>1.1163829193413341E-3</v>
      </c>
      <c r="DF54" s="36">
        <f t="shared" si="226"/>
        <v>-0.80814887038721817</v>
      </c>
      <c r="DG54" s="266">
        <f>IFERROR('Turistas lugar residencia isla '!DG54/'Turistas lugar residencia isla '!$C54,"-")</f>
        <v>3.1277739937395342E-3</v>
      </c>
      <c r="DH54" s="36">
        <f t="shared" si="227"/>
        <v>-0.8702467694003807</v>
      </c>
      <c r="DI54" s="267">
        <f>IFERROR('Turistas lugar residencia isla '!DI54/'Turistas lugar residencia isla '!$E54,"-")</f>
        <v>2.0433003083869909E-3</v>
      </c>
      <c r="DJ54" s="36">
        <f t="shared" si="228"/>
        <v>-0.80117372297877154</v>
      </c>
      <c r="DK54" s="267">
        <f>IFERROR('Turistas lugar residencia isla '!DK54/'Turistas lugar residencia isla '!$G54,"-")</f>
        <v>8.6118857771318585E-3</v>
      </c>
      <c r="DL54" s="36">
        <f t="shared" si="229"/>
        <v>-0.87066797179709665</v>
      </c>
      <c r="DM54" s="267">
        <f>IFERROR('Turistas lugar residencia isla '!DM54/'Turistas lugar residencia isla '!$I54,"-")</f>
        <v>5.9456174193377902E-4</v>
      </c>
      <c r="DN54" s="36">
        <f t="shared" si="230"/>
        <v>-0.94059368352257433</v>
      </c>
      <c r="DO54" s="267">
        <f>IFERROR('Turistas lugar residencia isla '!DO54/'Turistas lugar residencia isla '!$K54,"-")</f>
        <v>1.4464872058206644E-4</v>
      </c>
      <c r="DP54" s="36">
        <f t="shared" si="231"/>
        <v>-0.9833253218243706</v>
      </c>
      <c r="DQ54" s="267">
        <f>IFERROR('Turistas lugar residencia isla '!DQ54/'Turistas lugar residencia isla '!$M54,"-")</f>
        <v>4.3724997674202248E-3</v>
      </c>
      <c r="DR54" s="36">
        <f t="shared" si="232"/>
        <v>-0.6129825874756647</v>
      </c>
      <c r="DS54" s="266">
        <f>IFERROR('Turistas lugar residencia isla '!DS54/'Turistas lugar residencia isla '!$C54,"-")</f>
        <v>7.3094504510928762E-2</v>
      </c>
      <c r="DT54" s="36">
        <f t="shared" si="233"/>
        <v>-9.6788624149171665E-2</v>
      </c>
      <c r="DU54" s="267">
        <f>IFERROR('Turistas lugar residencia isla '!DU54/'Turistas lugar residencia isla '!$E54,"-")</f>
        <v>0.10534978904816261</v>
      </c>
      <c r="DV54" s="36">
        <f t="shared" si="234"/>
        <v>-2.0781937437579723E-2</v>
      </c>
      <c r="DW54" s="267">
        <f>IFERROR('Turistas lugar residencia isla '!DW54/'Turistas lugar residencia isla '!$G54,"-")</f>
        <v>7.5611767940610392E-2</v>
      </c>
      <c r="DX54" s="36">
        <f t="shared" si="235"/>
        <v>-0.31778087168307478</v>
      </c>
      <c r="DY54" s="267">
        <f>IFERROR('Turistas lugar residencia isla '!DY54/'Turistas lugar residencia isla '!$I54,"-")</f>
        <v>9.1760695505113232E-2</v>
      </c>
      <c r="DZ54" s="36">
        <f t="shared" si="236"/>
        <v>-0.10456509555924576</v>
      </c>
      <c r="EA54" s="267">
        <f>IFERROR('Turistas lugar residencia isla '!EA54/'Turistas lugar residencia isla '!$K54,"-")</f>
        <v>5.1147787597818697E-2</v>
      </c>
      <c r="EB54" s="36">
        <f t="shared" si="237"/>
        <v>9.1286995939338977E-2</v>
      </c>
      <c r="EC54" s="267">
        <f>IFERROR('Turistas lugar residencia isla '!EC54/'Turistas lugar residencia isla '!$M54,"-")</f>
        <v>3.4328774769746023E-2</v>
      </c>
      <c r="ED54" s="36">
        <f t="shared" si="238"/>
        <v>-0.58965175055043884</v>
      </c>
    </row>
    <row r="55" spans="1:134" s="17" customFormat="1" outlineLevel="1" x14ac:dyDescent="0.25">
      <c r="A55" s="242"/>
      <c r="B55" s="34" t="s">
        <v>77</v>
      </c>
      <c r="C55" s="266">
        <f>IFERROR('Turistas lugar residencia isla '!C55/'Turistas lugar residencia isla '!$C55,"-")</f>
        <v>1</v>
      </c>
      <c r="D55" s="36">
        <f t="shared" si="173"/>
        <v>0</v>
      </c>
      <c r="E55" s="267">
        <f>IFERROR('Turistas lugar residencia isla '!E55/'Turistas lugar residencia isla '!$E55,"-")</f>
        <v>1</v>
      </c>
      <c r="F55" s="36">
        <f t="shared" si="174"/>
        <v>0</v>
      </c>
      <c r="G55" s="267">
        <f>IFERROR('Turistas lugar residencia isla '!G55/'Turistas lugar residencia isla '!$G55,"-")</f>
        <v>1</v>
      </c>
      <c r="H55" s="36">
        <f t="shared" si="175"/>
        <v>0</v>
      </c>
      <c r="I55" s="267">
        <f>IFERROR('Turistas lugar residencia isla '!I55/'Turistas lugar residencia isla '!$I55,"-")</f>
        <v>1</v>
      </c>
      <c r="J55" s="36">
        <f t="shared" si="176"/>
        <v>0</v>
      </c>
      <c r="K55" s="267">
        <f>IFERROR('Turistas lugar residencia isla '!K55/'Turistas lugar residencia isla '!$K55,"-")</f>
        <v>1</v>
      </c>
      <c r="L55" s="36">
        <f t="shared" si="177"/>
        <v>0</v>
      </c>
      <c r="M55" s="267">
        <f>IFERROR('Turistas lugar residencia isla '!M55/'Turistas lugar residencia isla '!$M55,"-")</f>
        <v>1</v>
      </c>
      <c r="N55" s="36">
        <f t="shared" si="178"/>
        <v>0</v>
      </c>
      <c r="O55" s="266">
        <f>IFERROR('Turistas lugar residencia isla '!O55/'Turistas lugar residencia isla '!$C55,"-")</f>
        <v>0.45615052387427019</v>
      </c>
      <c r="P55" s="36">
        <f t="shared" si="179"/>
        <v>-0.4531791883292059</v>
      </c>
      <c r="Q55" s="267">
        <f>IFERROR('Turistas lugar residencia isla '!Q55/'Turistas lugar residencia isla '!$E55,"-")</f>
        <v>0.46790163836936161</v>
      </c>
      <c r="R55" s="36">
        <f t="shared" si="180"/>
        <v>-0.4321572747808291</v>
      </c>
      <c r="S55" s="267">
        <f>IFERROR('Turistas lugar residencia isla '!S55/'Turistas lugar residencia isla '!$G55,"-")</f>
        <v>0.39797938250340625</v>
      </c>
      <c r="T55" s="36">
        <f t="shared" si="181"/>
        <v>-0.4974699951087822</v>
      </c>
      <c r="U55" s="267">
        <f>IFERROR('Turistas lugar residencia isla '!U55/'Turistas lugar residencia isla '!$I55,"-")</f>
        <v>0.5093788437884379</v>
      </c>
      <c r="V55" s="36">
        <f t="shared" si="182"/>
        <v>-0.42971543383013755</v>
      </c>
      <c r="W55" s="267">
        <f>IFERROR('Turistas lugar residencia isla '!W55/'Turistas lugar residencia isla '!$K55,"-")</f>
        <v>0.4317117971203413</v>
      </c>
      <c r="X55" s="36">
        <f t="shared" si="183"/>
        <v>-0.50225512919107695</v>
      </c>
      <c r="Y55" s="267">
        <f>IFERROR('Turistas lugar residencia isla '!Y55/'Turistas lugar residencia isla '!$M55,"-")</f>
        <v>0.26706913899669399</v>
      </c>
      <c r="Z55" s="36">
        <f t="shared" si="184"/>
        <v>-0.62166848461881852</v>
      </c>
      <c r="AA55" s="266">
        <f>IFERROR('Turistas lugar residencia isla '!AA55/'Turistas lugar residencia isla '!$C55,"-")</f>
        <v>0.54384947612572987</v>
      </c>
      <c r="AB55" s="36">
        <f t="shared" si="185"/>
        <v>2.2798860485497316</v>
      </c>
      <c r="AC55" s="267">
        <f>IFERROR('Turistas lugar residencia isla '!AC55/'Turistas lugar residencia isla '!$E55,"-")</f>
        <v>0.53209836163063839</v>
      </c>
      <c r="AD55" s="36">
        <f t="shared" si="186"/>
        <v>2.0232629369646897</v>
      </c>
      <c r="AE55" s="267">
        <f>IFERROR('Turistas lugar residencia isla '!AE55/'Turistas lugar residencia isla '!$G55,"-")</f>
        <v>0.60204632509833156</v>
      </c>
      <c r="AF55" s="36">
        <f t="shared" si="187"/>
        <v>1.8937784949205132</v>
      </c>
      <c r="AG55" s="267">
        <f>IFERROR('Turistas lugar residencia isla '!AG55/'Turistas lugar residencia isla '!$I55,"-")</f>
        <v>0.49065959409594095</v>
      </c>
      <c r="AH55" s="36">
        <f t="shared" si="188"/>
        <v>3.5942414409557095</v>
      </c>
      <c r="AI55" s="267">
        <f>IFERROR('Turistas lugar residencia isla '!AI55/'Turistas lugar residencia isla '!$K55,"-")</f>
        <v>0.56828820287965875</v>
      </c>
      <c r="AJ55" s="36">
        <f t="shared" si="189"/>
        <v>3.2836494248106236</v>
      </c>
      <c r="AK55" s="267">
        <f>IFERROR('Turistas lugar residencia isla '!AK55/'Turistas lugar residencia isla '!$M55,"-")</f>
        <v>0.73293086100330607</v>
      </c>
      <c r="AL55" s="36">
        <f t="shared" si="190"/>
        <v>1.4918232526314075</v>
      </c>
      <c r="AM55" s="266">
        <f>IFERROR('Turistas lugar residencia isla '!AM55/'Turistas lugar residencia isla '!$C55,"-")</f>
        <v>5.9205790610253536E-2</v>
      </c>
      <c r="AN55" s="36">
        <f t="shared" si="191"/>
        <v>-0.64281533375546496</v>
      </c>
      <c r="AO55" s="267">
        <f>IFERROR('Turistas lugar residencia isla '!AO55/'Turistas lugar residencia isla '!$E55,"-")</f>
        <v>3.1637477327465732E-2</v>
      </c>
      <c r="AP55" s="36">
        <f t="shared" si="192"/>
        <v>-0.71866161586806188</v>
      </c>
      <c r="AQ55" s="267">
        <f>IFERROR('Turistas lugar residencia isla '!AQ55/'Turistas lugar residencia isla '!$G55,"-")</f>
        <v>7.1647086043343022E-2</v>
      </c>
      <c r="AR55" s="36">
        <f t="shared" si="193"/>
        <v>-0.60122508348723458</v>
      </c>
      <c r="AS55" s="267">
        <f>IFERROR('Turistas lugar residencia isla '!AS55/'Turistas lugar residencia isla '!$I55,"-")</f>
        <v>0.13745387453874539</v>
      </c>
      <c r="AT55" s="36">
        <f t="shared" si="194"/>
        <v>-0.62404626549594389</v>
      </c>
      <c r="AU55" s="267">
        <f>IFERROR('Turistas lugar residencia isla '!AU55/'Turistas lugar residencia isla '!$K55,"-")</f>
        <v>3.3447887657759079E-2</v>
      </c>
      <c r="AV55" s="36">
        <f t="shared" si="195"/>
        <v>-0.61827140364460575</v>
      </c>
      <c r="AW55" s="267">
        <f>IFERROR('Turistas lugar residencia isla '!AW55/'Turistas lugar residencia isla '!$M55,"-")</f>
        <v>0.15279574529251114</v>
      </c>
      <c r="AX55" s="36">
        <f t="shared" si="196"/>
        <v>-0.52166908926969147</v>
      </c>
      <c r="AY55" s="266">
        <f>IFERROR('Turistas lugar residencia isla '!AY55/'Turistas lugar residencia isla '!$C55,"-")</f>
        <v>6.5709229784851636E-2</v>
      </c>
      <c r="AZ55" s="36">
        <f t="shared" si="197"/>
        <v>1.5101602045869882</v>
      </c>
      <c r="BA55" s="267">
        <f>IFERROR('Turistas lugar residencia isla '!BA55/'Turistas lugar residencia isla '!$E55,"-")</f>
        <v>0.11728266579445551</v>
      </c>
      <c r="BB55" s="36">
        <f t="shared" si="198"/>
        <v>2.2678641620357922</v>
      </c>
      <c r="BC55" s="267">
        <f>IFERROR('Turistas lugar residencia isla '!BC55/'Turistas lugar residencia isla '!$G55,"-")</f>
        <v>1.3882104938430295E-2</v>
      </c>
      <c r="BD55" s="36">
        <f t="shared" si="199"/>
        <v>-0.54214467885573803</v>
      </c>
      <c r="BE55" s="267">
        <f>IFERROR('Turistas lugar residencia isla '!BE55/'Turistas lugar residencia isla '!$I55,"-")</f>
        <v>9.3019680196801974E-3</v>
      </c>
      <c r="BF55" s="36">
        <f t="shared" si="200"/>
        <v>0.44458063028210937</v>
      </c>
      <c r="BG55" s="267">
        <f>IFERROR('Turistas lugar residencia isla '!BG55/'Turistas lugar residencia isla '!$K55,"-")</f>
        <v>8.7100788054749068E-3</v>
      </c>
      <c r="BH55" s="36">
        <f t="shared" si="201"/>
        <v>-0.50731995644362948</v>
      </c>
      <c r="BI55" s="267">
        <f>IFERROR('Turistas lugar residencia isla '!BI55/'Turistas lugar residencia isla '!$M55,"-")</f>
        <v>2.6591921805375882E-2</v>
      </c>
      <c r="BJ55" s="36">
        <f t="shared" si="202"/>
        <v>-3.565446456312138E-2</v>
      </c>
      <c r="BK55" s="266">
        <f>IFERROR('Turistas lugar residencia isla '!BK55/'Turistas lugar residencia isla '!$C55,"-")</f>
        <v>3.8305806606414458E-2</v>
      </c>
      <c r="BL55" s="36">
        <f t="shared" si="203"/>
        <v>6.5512563973750382E-2</v>
      </c>
      <c r="BM55" s="267">
        <f>IFERROR('Turistas lugar residencia isla '!BM55/'Turistas lugar residencia isla '!$E55,"-")</f>
        <v>2.8941551941165392E-2</v>
      </c>
      <c r="BN55" s="36">
        <f t="shared" si="204"/>
        <v>-0.18439657369922602</v>
      </c>
      <c r="BO55" s="267">
        <f>IFERROR('Turistas lugar residencia isla '!BO55/'Turistas lugar residencia isla '!$G55,"-")</f>
        <v>2.1928584282372297E-2</v>
      </c>
      <c r="BP55" s="36">
        <f t="shared" si="205"/>
        <v>-6.7739699092240868E-2</v>
      </c>
      <c r="BQ55" s="267">
        <f>IFERROR('Turistas lugar residencia isla '!BQ55/'Turistas lugar residencia isla '!$I55,"-")</f>
        <v>5.1737392373923739E-2</v>
      </c>
      <c r="BR55" s="36">
        <f t="shared" si="206"/>
        <v>-0.17754042724618768</v>
      </c>
      <c r="BS55" s="267">
        <f>IFERROR('Turistas lugar residencia isla '!BS55/'Turistas lugar residencia isla '!$K55,"-")</f>
        <v>7.6790898856431825E-2</v>
      </c>
      <c r="BT55" s="36">
        <f t="shared" si="207"/>
        <v>1.1122115580113059</v>
      </c>
      <c r="BU55" s="267">
        <f>IFERROR('Turistas lugar residencia isla '!BU55/'Turistas lugar residencia isla '!$M55,"-")</f>
        <v>1.6386373436826217E-2</v>
      </c>
      <c r="BV55" s="36">
        <f t="shared" si="208"/>
        <v>-0.17850166803407574</v>
      </c>
      <c r="BW55" s="266">
        <f>IFERROR('Turistas lugar residencia isla '!BW55/'Turistas lugar residencia isla '!$C55,"-")</f>
        <v>0.13460769415340318</v>
      </c>
      <c r="BX55" s="36">
        <f t="shared" si="209"/>
        <v>-0.62449282023237807</v>
      </c>
      <c r="BY55" s="267">
        <f>IFERROR('Turistas lugar residencia isla '!BY55/'Turistas lugar residencia isla '!$E55,"-")</f>
        <v>0.13706600061451241</v>
      </c>
      <c r="BZ55" s="36">
        <f t="shared" si="210"/>
        <v>-0.66465798105179397</v>
      </c>
      <c r="CA55" s="267">
        <f>IFERROR('Turistas lugar residencia isla '!CA55/'Turistas lugar residencia isla '!$G55,"-")</f>
        <v>8.6428957042597496E-2</v>
      </c>
      <c r="CB55" s="36">
        <f t="shared" si="211"/>
        <v>-0.64739406668250032</v>
      </c>
      <c r="CC55" s="267">
        <f>IFERROR('Turistas lugar residencia isla '!CC55/'Turistas lugar residencia isla '!$I55,"-")</f>
        <v>0.11958025830258302</v>
      </c>
      <c r="CD55" s="36">
        <f t="shared" si="212"/>
        <v>-0.48114191598189748</v>
      </c>
      <c r="CE55" s="267">
        <f>IFERROR('Turistas lugar residencia isla '!CE55/'Turistas lugar residencia isla '!$K55,"-")</f>
        <v>0.1983764887124489</v>
      </c>
      <c r="CF55" s="36">
        <f t="shared" si="213"/>
        <v>-0.60557471685099074</v>
      </c>
      <c r="CG55" s="267">
        <f>IFERROR('Turistas lugar residencia isla '!CG55/'Turistas lugar residencia isla '!$M55,"-")</f>
        <v>7.6182262469455227E-3</v>
      </c>
      <c r="CH55" s="36">
        <f t="shared" si="214"/>
        <v>-0.91447325363402543</v>
      </c>
      <c r="CI55" s="266">
        <f>IFERROR('Turistas lugar residencia isla '!CI55/'Turistas lugar residencia isla '!$C55,"-")</f>
        <v>7.9980804606894339E-3</v>
      </c>
      <c r="CJ55" s="36">
        <f t="shared" si="215"/>
        <v>-0.80040053021356483</v>
      </c>
      <c r="CK55" s="267">
        <f>IFERROR('Turistas lugar residencia isla '!CK55/'Turistas lugar residencia isla '!$E55,"-")</f>
        <v>6.9281317831762362E-3</v>
      </c>
      <c r="CL55" s="36">
        <f t="shared" si="216"/>
        <v>-0.77519535995106381</v>
      </c>
      <c r="CM55" s="267">
        <f>IFERROR('Turistas lugar residencia isla '!CM55/'Turistas lugar residencia isla '!$G55,"-")</f>
        <v>1.7815368004318877E-2</v>
      </c>
      <c r="CN55" s="36">
        <f t="shared" si="217"/>
        <v>-0.74005078347662812</v>
      </c>
      <c r="CO55" s="267">
        <f>IFERROR('Turistas lugar residencia isla '!CO55/'Turistas lugar residencia isla '!$I55,"-")</f>
        <v>3.3056580565805657E-3</v>
      </c>
      <c r="CP55" s="36">
        <f t="shared" si="218"/>
        <v>-0.87459826211165337</v>
      </c>
      <c r="CQ55" s="267">
        <f>IFERROR('Turistas lugar residencia isla '!CQ55/'Turistas lugar residencia isla '!$K55,"-")</f>
        <v>2.4885939444214021E-3</v>
      </c>
      <c r="CR55" s="36">
        <f t="shared" si="219"/>
        <v>-0.90085445092940619</v>
      </c>
      <c r="CS55" s="267">
        <f>IFERROR('Turistas lugar residencia isla '!CS55/'Turistas lugar residencia isla '!$M55,"-")</f>
        <v>5.6058645968089698E-3</v>
      </c>
      <c r="CT55" s="36">
        <f t="shared" si="220"/>
        <v>-0.94151390104782495</v>
      </c>
      <c r="CU55" s="266">
        <f>IFERROR('Turistas lugar residencia isla '!CU55/'Turistas lugar residencia isla '!$C55,"-")</f>
        <v>1.756578421178917E-2</v>
      </c>
      <c r="CV55" s="36">
        <f t="shared" si="221"/>
        <v>-0.62865492505120113</v>
      </c>
      <c r="CW55" s="267">
        <f>IFERROR('Turistas lugar residencia isla '!CW55/'Turistas lugar residencia isla '!$E55,"-")</f>
        <v>1.1784762074673169E-2</v>
      </c>
      <c r="CX55" s="36">
        <f t="shared" si="222"/>
        <v>-0.62959152531131424</v>
      </c>
      <c r="CY55" s="267">
        <f>IFERROR('Turistas lugar residencia isla '!CY55/'Turistas lugar residencia isla '!$G55,"-")</f>
        <v>1.3882104938430295E-2</v>
      </c>
      <c r="CZ55" s="36">
        <f t="shared" si="223"/>
        <v>-0.46787999253932577</v>
      </c>
      <c r="DA55" s="267">
        <f>IFERROR('Turistas lugar residencia isla '!DA55/'Turistas lugar residencia isla '!$I55,"-")</f>
        <v>1.4644833948339483E-2</v>
      </c>
      <c r="DB55" s="36">
        <f t="shared" si="224"/>
        <v>-0.14798922252817692</v>
      </c>
      <c r="DC55" s="267">
        <f>IFERROR('Turistas lugar residencia isla '!DC55/'Turistas lugar residencia isla '!$K55,"-")</f>
        <v>4.2246844818391895E-2</v>
      </c>
      <c r="DD55" s="36">
        <f t="shared" si="225"/>
        <v>-0.65976310102389668</v>
      </c>
      <c r="DE55" s="267">
        <f>IFERROR('Turistas lugar residencia isla '!DE55/'Turistas lugar residencia isla '!$M55,"-")</f>
        <v>0</v>
      </c>
      <c r="DF55" s="36">
        <f t="shared" si="226"/>
        <v>-1</v>
      </c>
      <c r="DG55" s="266">
        <f>IFERROR('Turistas lugar residencia isla '!DG55/'Turistas lugar residencia isla '!$C55,"-")</f>
        <v>4.7538590738222825E-3</v>
      </c>
      <c r="DH55" s="36">
        <f t="shared" si="227"/>
        <v>-0.84207239564747882</v>
      </c>
      <c r="DI55" s="267">
        <f>IFERROR('Turistas lugar residencia isla '!DI55/'Turistas lugar residencia isla '!$E55,"-")</f>
        <v>2.5670760112198069E-3</v>
      </c>
      <c r="DJ55" s="36">
        <f t="shared" si="228"/>
        <v>-0.83544483135612335</v>
      </c>
      <c r="DK55" s="267">
        <f>IFERROR('Turistas lugar residencia isla '!DK55/'Turistas lugar residencia isla '!$G55,"-")</f>
        <v>1.73012159695622E-2</v>
      </c>
      <c r="DL55" s="36">
        <f t="shared" si="229"/>
        <v>-0.78007637688168219</v>
      </c>
      <c r="DM55" s="267">
        <f>IFERROR('Turistas lugar residencia isla '!DM55/'Turistas lugar residencia isla '!$I55,"-")</f>
        <v>1.5375153751537516E-4</v>
      </c>
      <c r="DN55" s="36">
        <f t="shared" si="230"/>
        <v>-0.98792744808182031</v>
      </c>
      <c r="DO55" s="267">
        <f>IFERROR('Turistas lugar residencia isla '!DO55/'Turistas lugar residencia isla '!$K55,"-")</f>
        <v>3.5551342063162882E-4</v>
      </c>
      <c r="DP55" s="36">
        <f t="shared" si="231"/>
        <v>-0.96181691836979022</v>
      </c>
      <c r="DQ55" s="267">
        <f>IFERROR('Turistas lugar residencia isla '!DQ55/'Turistas lugar residencia isla '!$M55,"-")</f>
        <v>2.5873221216041399E-3</v>
      </c>
      <c r="DR55" s="36">
        <f t="shared" si="232"/>
        <v>-0.60428970508277557</v>
      </c>
      <c r="DS55" s="266">
        <f>IFERROR('Turistas lugar residencia isla '!DS55/'Turistas lugar residencia isla '!$C55,"-")</f>
        <v>7.4762057106294494E-2</v>
      </c>
      <c r="DT55" s="36">
        <f t="shared" si="233"/>
        <v>-8.2333545217343929E-2</v>
      </c>
      <c r="DU55" s="267">
        <f>IFERROR('Turistas lugar residencia isla '!DU55/'Turistas lugar residencia isla '!$E55,"-")</f>
        <v>9.1859692942027699E-2</v>
      </c>
      <c r="DV55" s="36">
        <f t="shared" si="234"/>
        <v>-0.21882573508784542</v>
      </c>
      <c r="DW55" s="267">
        <f>IFERROR('Turistas lugar residencia isla '!DW55/'Turistas lugar residencia isla '!$G55,"-")</f>
        <v>0.1162497750584848</v>
      </c>
      <c r="DX55" s="36">
        <f t="shared" si="235"/>
        <v>6.6820051557842985E-2</v>
      </c>
      <c r="DY55" s="267">
        <f>IFERROR('Turistas lugar residencia isla '!DY55/'Turistas lugar residencia isla '!$I55,"-")</f>
        <v>9.7094095940959413E-2</v>
      </c>
      <c r="DZ55" s="36">
        <f t="shared" si="236"/>
        <v>-0.10259610965440102</v>
      </c>
      <c r="EA55" s="267">
        <f>IFERROR('Turistas lugar residencia isla '!EA55/'Turistas lugar residencia isla '!$K55,"-")</f>
        <v>3.6084612194110327E-2</v>
      </c>
      <c r="EB55" s="36">
        <f t="shared" si="237"/>
        <v>-0.19705686834883496</v>
      </c>
      <c r="EC55" s="267">
        <f>IFERROR('Turistas lugar residencia isla '!EC55/'Turistas lugar residencia isla '!$M55,"-")</f>
        <v>3.5791289348857266E-2</v>
      </c>
      <c r="ED55" s="36">
        <f t="shared" si="238"/>
        <v>-0.715046792532259</v>
      </c>
    </row>
    <row r="56" spans="1:134" s="17" customFormat="1" outlineLevel="1" x14ac:dyDescent="0.25">
      <c r="A56" s="242"/>
      <c r="B56" s="34" t="s">
        <v>79</v>
      </c>
      <c r="C56" s="266">
        <f>IFERROR('Turistas lugar residencia isla '!C56/'Turistas lugar residencia isla '!$C56,"-")</f>
        <v>1</v>
      </c>
      <c r="D56" s="36">
        <f t="shared" si="173"/>
        <v>0</v>
      </c>
      <c r="E56" s="267">
        <f>IFERROR('Turistas lugar residencia isla '!E56/'Turistas lugar residencia isla '!$E56,"-")</f>
        <v>1</v>
      </c>
      <c r="F56" s="36">
        <f t="shared" si="174"/>
        <v>0</v>
      </c>
      <c r="G56" s="267">
        <f>IFERROR('Turistas lugar residencia isla '!G56/'Turistas lugar residencia isla '!$G56,"-")</f>
        <v>1</v>
      </c>
      <c r="H56" s="36">
        <f t="shared" si="175"/>
        <v>0</v>
      </c>
      <c r="I56" s="267">
        <f>IFERROR('Turistas lugar residencia isla '!I56/'Turistas lugar residencia isla '!$I56,"-")</f>
        <v>1</v>
      </c>
      <c r="J56" s="36">
        <f t="shared" si="176"/>
        <v>0</v>
      </c>
      <c r="K56" s="267">
        <f>IFERROR('Turistas lugar residencia isla '!K56/'Turistas lugar residencia isla '!$K56,"-")</f>
        <v>1</v>
      </c>
      <c r="L56" s="36">
        <f t="shared" si="177"/>
        <v>0</v>
      </c>
      <c r="M56" s="267">
        <f>IFERROR('Turistas lugar residencia isla '!M56/'Turistas lugar residencia isla '!$M56,"-")</f>
        <v>1</v>
      </c>
      <c r="N56" s="36">
        <f t="shared" si="178"/>
        <v>0</v>
      </c>
      <c r="O56" s="266">
        <f>IFERROR('Turistas lugar residencia isla '!O56/'Turistas lugar residencia isla '!$C56,"-")</f>
        <v>0.63349320918707352</v>
      </c>
      <c r="P56" s="36">
        <f t="shared" si="179"/>
        <v>-0.28372922834248582</v>
      </c>
      <c r="Q56" s="267">
        <f>IFERROR('Turistas lugar residencia isla '!Q56/'Turistas lugar residencia isla '!$E56,"-")</f>
        <v>0.65348920221310014</v>
      </c>
      <c r="R56" s="36">
        <f t="shared" si="180"/>
        <v>-0.24107281127386715</v>
      </c>
      <c r="S56" s="267">
        <f>IFERROR('Turistas lugar residencia isla '!S56/'Turistas lugar residencia isla '!$G56,"-")</f>
        <v>0.5509632953257626</v>
      </c>
      <c r="T56" s="36">
        <f t="shared" si="181"/>
        <v>-0.35727079289721919</v>
      </c>
      <c r="U56" s="267">
        <f>IFERROR('Turistas lugar residencia isla '!U56/'Turistas lugar residencia isla '!$I56,"-")</f>
        <v>0.6614230903383328</v>
      </c>
      <c r="V56" s="36">
        <f t="shared" si="182"/>
        <v>-0.29967154722401146</v>
      </c>
      <c r="W56" s="267">
        <f>IFERROR('Turistas lugar residencia isla '!W56/'Turistas lugar residencia isla '!$K56,"-")</f>
        <v>0.64227212681638046</v>
      </c>
      <c r="X56" s="36">
        <f t="shared" si="183"/>
        <v>-0.29938134889623069</v>
      </c>
      <c r="Y56" s="267">
        <f>IFERROR('Turistas lugar residencia isla '!Y56/'Turistas lugar residencia isla '!$M56,"-")</f>
        <v>0.3593191847026686</v>
      </c>
      <c r="Z56" s="36">
        <f t="shared" si="184"/>
        <v>-0.55660023463801811</v>
      </c>
      <c r="AA56" s="266">
        <f>IFERROR('Turistas lugar residencia isla '!AA56/'Turistas lugar residencia isla '!$C56,"-")</f>
        <v>0.36650679081292648</v>
      </c>
      <c r="AB56" s="36">
        <f t="shared" si="185"/>
        <v>2.1713678687631983</v>
      </c>
      <c r="AC56" s="267">
        <f>IFERROR('Turistas lugar residencia isla '!AC56/'Turistas lugar residencia isla '!$E56,"-")</f>
        <v>0.34651079778689986</v>
      </c>
      <c r="AD56" s="36">
        <f t="shared" si="186"/>
        <v>1.494133986475132</v>
      </c>
      <c r="AE56" s="267">
        <f>IFERROR('Turistas lugar residencia isla '!AE56/'Turistas lugar residencia isla '!$G56,"-")</f>
        <v>0.44901357633508338</v>
      </c>
      <c r="AF56" s="36">
        <f t="shared" si="187"/>
        <v>2.1448948123295111</v>
      </c>
      <c r="AG56" s="267">
        <f>IFERROR('Turistas lugar residencia isla '!AG56/'Turistas lugar residencia isla '!$I56,"-")</f>
        <v>0.33861178932682245</v>
      </c>
      <c r="AH56" s="36">
        <f t="shared" si="188"/>
        <v>5.0952901002006756</v>
      </c>
      <c r="AI56" s="267">
        <f>IFERROR('Turistas lugar residencia isla '!AI56/'Turistas lugar residencia isla '!$K56,"-")</f>
        <v>0.35772787318361954</v>
      </c>
      <c r="AJ56" s="36">
        <f t="shared" si="189"/>
        <v>3.295556985324998</v>
      </c>
      <c r="AK56" s="267">
        <f>IFERROR('Turistas lugar residencia isla '!AK56/'Turistas lugar residencia isla '!$M56,"-")</f>
        <v>0.64068081529733134</v>
      </c>
      <c r="AL56" s="36">
        <f t="shared" si="190"/>
        <v>2.378636552544954</v>
      </c>
      <c r="AM56" s="266">
        <f>IFERROR('Turistas lugar residencia isla '!AM56/'Turistas lugar residencia isla '!$C56,"-")</f>
        <v>7.6411897767056813E-2</v>
      </c>
      <c r="AN56" s="36">
        <f t="shared" si="191"/>
        <v>-0.5705399186029283</v>
      </c>
      <c r="AO56" s="267">
        <f>IFERROR('Turistas lugar residencia isla '!AO56/'Turistas lugar residencia isla '!$E56,"-")</f>
        <v>5.430622483986753E-2</v>
      </c>
      <c r="AP56" s="36">
        <f t="shared" si="192"/>
        <v>-0.48492205465083693</v>
      </c>
      <c r="AQ56" s="267">
        <f>IFERROR('Turistas lugar residencia isla '!AQ56/'Turistas lugar residencia isla '!$G56,"-")</f>
        <v>0.10197284732983325</v>
      </c>
      <c r="AR56" s="36">
        <f t="shared" si="193"/>
        <v>-0.42579286187345156</v>
      </c>
      <c r="AS56" s="267">
        <f>IFERROR('Turistas lugar residencia isla '!AS56/'Turistas lugar residencia isla '!$I56,"-")</f>
        <v>0.12940355772584583</v>
      </c>
      <c r="AT56" s="36">
        <f t="shared" si="194"/>
        <v>-0.69335159516435807</v>
      </c>
      <c r="AU56" s="267">
        <f>IFERROR('Turistas lugar residencia isla '!AU56/'Turistas lugar residencia isla '!$K56,"-")</f>
        <v>4.0254593491053203E-2</v>
      </c>
      <c r="AV56" s="36">
        <f t="shared" si="195"/>
        <v>-0.64724465054896807</v>
      </c>
      <c r="AW56" s="267">
        <f>IFERROR('Turistas lugar residencia isla '!AW56/'Turistas lugar residencia isla '!$M56,"-")</f>
        <v>0.17881907963857954</v>
      </c>
      <c r="AX56" s="36">
        <f t="shared" si="196"/>
        <v>-0.54837263056549213</v>
      </c>
      <c r="AY56" s="266">
        <f>IFERROR('Turistas lugar residencia isla '!AY56/'Turistas lugar residencia isla '!$C56,"-")</f>
        <v>4.3053847814456404E-2</v>
      </c>
      <c r="AZ56" s="36">
        <f t="shared" si="197"/>
        <v>0.78754843108601924</v>
      </c>
      <c r="BA56" s="267">
        <f>IFERROR('Turistas lugar residencia isla '!BA56/'Turistas lugar residencia isla '!$E56,"-")</f>
        <v>6.4211632657108289E-2</v>
      </c>
      <c r="BB56" s="36">
        <f t="shared" si="198"/>
        <v>0.78740193648651524</v>
      </c>
      <c r="BC56" s="267">
        <f>IFERROR('Turistas lugar residencia isla '!BC56/'Turistas lugar residencia isla '!$G56,"-")</f>
        <v>1.8849596410481763E-2</v>
      </c>
      <c r="BD56" s="36">
        <f t="shared" si="199"/>
        <v>-0.1507314696388582</v>
      </c>
      <c r="BE56" s="267">
        <f>IFERROR('Turistas lugar residencia isla '!BE56/'Turistas lugar residencia isla '!$I56,"-")</f>
        <v>1.5102895012207882E-2</v>
      </c>
      <c r="BF56" s="36">
        <f t="shared" si="200"/>
        <v>1.2964776374195335</v>
      </c>
      <c r="BG56" s="267">
        <f>IFERROR('Turistas lugar residencia isla '!BG56/'Turistas lugar residencia isla '!$K56,"-")</f>
        <v>3.5595052239702177E-2</v>
      </c>
      <c r="BH56" s="36">
        <f t="shared" si="201"/>
        <v>1.2677230006304421</v>
      </c>
      <c r="BI56" s="267">
        <f>IFERROR('Turistas lugar residencia isla '!BI56/'Turistas lugar residencia isla '!$M56,"-")</f>
        <v>9.0355116621138893E-3</v>
      </c>
      <c r="BJ56" s="36">
        <f t="shared" si="202"/>
        <v>-0.56066617303221633</v>
      </c>
      <c r="BK56" s="266">
        <f>IFERROR('Turistas lugar residencia isla '!BK56/'Turistas lugar residencia isla '!$C56,"-")</f>
        <v>8.3479599403046709E-2</v>
      </c>
      <c r="BL56" s="36">
        <f t="shared" si="203"/>
        <v>1.2094271870119355</v>
      </c>
      <c r="BM56" s="267">
        <f>IFERROR('Turistas lugar residencia isla '!BM56/'Turistas lugar residencia isla '!$E56,"-")</f>
        <v>7.3740258195014577E-2</v>
      </c>
      <c r="BN56" s="36">
        <f t="shared" si="204"/>
        <v>0.88611772866618543</v>
      </c>
      <c r="BO56" s="267">
        <f>IFERROR('Turistas lugar residencia isla '!BO56/'Turistas lugar residencia isla '!$G56,"-")</f>
        <v>5.3518976802275832E-2</v>
      </c>
      <c r="BP56" s="36">
        <f t="shared" si="205"/>
        <v>1.355645168550649</v>
      </c>
      <c r="BQ56" s="267">
        <f>IFERROR('Turistas lugar residencia isla '!BQ56/'Turistas lugar residencia isla '!$I56,"-")</f>
        <v>0.10924311126613184</v>
      </c>
      <c r="BR56" s="36">
        <f t="shared" si="206"/>
        <v>0.9476841312833455</v>
      </c>
      <c r="BS56" s="267">
        <f>IFERROR('Turistas lugar residencia isla '!BS56/'Turistas lugar residencia isla '!$K56,"-")</f>
        <v>0.12580761378647773</v>
      </c>
      <c r="BT56" s="36">
        <f t="shared" si="207"/>
        <v>1.4355879567543468</v>
      </c>
      <c r="BU56" s="267">
        <f>IFERROR('Turistas lugar residencia isla '!BU56/'Turistas lugar residencia isla '!$M56,"-")</f>
        <v>5.3792813616305946E-2</v>
      </c>
      <c r="BV56" s="36">
        <f t="shared" si="208"/>
        <v>1.4411975749651731</v>
      </c>
      <c r="BW56" s="266">
        <f>IFERROR('Turistas lugar residencia isla '!BW56/'Turistas lugar residencia isla '!$C56,"-")</f>
        <v>0.2353131658234858</v>
      </c>
      <c r="BX56" s="36">
        <f t="shared" si="209"/>
        <v>-0.29769476666981787</v>
      </c>
      <c r="BY56" s="267">
        <f>IFERROR('Turistas lugar residencia isla '!BY56/'Turistas lugar residencia isla '!$E56,"-")</f>
        <v>0.27393063239930987</v>
      </c>
      <c r="BZ56" s="36">
        <f t="shared" si="210"/>
        <v>-0.30108058729716047</v>
      </c>
      <c r="CA56" s="267">
        <f>IFERROR('Turistas lugar residencia isla '!CA56/'Turistas lugar residencia isla '!$G56,"-")</f>
        <v>0.10356870273145685</v>
      </c>
      <c r="CB56" s="36">
        <f t="shared" si="211"/>
        <v>-0.48299018976755725</v>
      </c>
      <c r="CC56" s="267">
        <f>IFERROR('Turistas lugar residencia isla '!CC56/'Turistas lugar residencia isla '!$I56,"-")</f>
        <v>0.18294384373910011</v>
      </c>
      <c r="CD56" s="36">
        <f t="shared" si="212"/>
        <v>-0.19814352428966941</v>
      </c>
      <c r="CE56" s="267">
        <f>IFERROR('Turistas lugar residencia isla '!CE56/'Turistas lugar residencia isla '!$K56,"-")</f>
        <v>0.30906689083703615</v>
      </c>
      <c r="CF56" s="36">
        <f t="shared" si="213"/>
        <v>-0.37625370226183408</v>
      </c>
      <c r="CG56" s="267">
        <f>IFERROR('Turistas lugar residencia isla '!CG56/'Turistas lugar residencia isla '!$M56,"-")</f>
        <v>2.9207816768228621E-2</v>
      </c>
      <c r="CH56" s="36">
        <f t="shared" si="214"/>
        <v>-0.72470509318376519</v>
      </c>
      <c r="CI56" s="266">
        <f>IFERROR('Turistas lugar residencia isla '!CI56/'Turistas lugar residencia isla '!$C56,"-")</f>
        <v>1.1291427713274701E-2</v>
      </c>
      <c r="CJ56" s="36">
        <f t="shared" si="215"/>
        <v>-0.73447774395327681</v>
      </c>
      <c r="CK56" s="267">
        <f>IFERROR('Turistas lugar residencia isla '!CK56/'Turistas lugar residencia isla '!$E56,"-")</f>
        <v>1.0797786899875067E-2</v>
      </c>
      <c r="CL56" s="36">
        <f t="shared" si="216"/>
        <v>-0.68195949361088992</v>
      </c>
      <c r="CM56" s="267">
        <f>IFERROR('Turistas lugar residencia isla '!CM56/'Turistas lugar residencia isla '!$G56,"-")</f>
        <v>1.4455211971228347E-2</v>
      </c>
      <c r="CN56" s="36">
        <f t="shared" si="217"/>
        <v>-0.78458497332226285</v>
      </c>
      <c r="CO56" s="267">
        <f>IFERROR('Turistas lugar residencia isla '!CO56/'Turistas lugar residencia isla '!$I56,"-")</f>
        <v>3.3484478549005931E-3</v>
      </c>
      <c r="CP56" s="36">
        <f t="shared" si="218"/>
        <v>-0.87885384701131608</v>
      </c>
      <c r="CQ56" s="267">
        <f>IFERROR('Turistas lugar residencia isla '!CQ56/'Turistas lugar residencia isla '!$K56,"-")</f>
        <v>1.3522276930467154E-2</v>
      </c>
      <c r="CR56" s="36">
        <f t="shared" si="219"/>
        <v>-0.55176034183160505</v>
      </c>
      <c r="CS56" s="267">
        <f>IFERROR('Turistas lugar residencia isla '!CS56/'Turistas lugar residencia isla '!$M56,"-")</f>
        <v>9.0355116621138893E-3</v>
      </c>
      <c r="CT56" s="36">
        <f t="shared" si="220"/>
        <v>-0.89032974304518919</v>
      </c>
      <c r="CU56" s="266">
        <f>IFERROR('Turistas lugar residencia isla '!CU56/'Turistas lugar residencia isla '!$C56,"-")</f>
        <v>2.2118245558048075E-2</v>
      </c>
      <c r="CV56" s="36">
        <f t="shared" si="221"/>
        <v>-0.44143159462354653</v>
      </c>
      <c r="CW56" s="267">
        <f>IFERROR('Turistas lugar residencia isla '!CW56/'Turistas lugar residencia isla '!$E56,"-")</f>
        <v>1.489281535685248E-2</v>
      </c>
      <c r="CX56" s="36">
        <f t="shared" si="222"/>
        <v>-0.45791918401031739</v>
      </c>
      <c r="CY56" s="267">
        <f>IFERROR('Turistas lugar residencia isla '!CY56/'Turistas lugar residencia isla '!$G56,"-")</f>
        <v>1.0083955871128895E-2</v>
      </c>
      <c r="CZ56" s="36">
        <f t="shared" si="223"/>
        <v>-0.48966176934011996</v>
      </c>
      <c r="DA56" s="267">
        <f>IFERROR('Turistas lugar residencia isla '!DA56/'Turistas lugar residencia isla '!$I56,"-")</f>
        <v>2.1695151726543425E-2</v>
      </c>
      <c r="DB56" s="36">
        <f t="shared" si="224"/>
        <v>9.3620127480616988E-2</v>
      </c>
      <c r="DC56" s="267">
        <f>IFERROR('Turistas lugar residencia isla '!DC56/'Turistas lugar residencia isla '!$K56,"-")</f>
        <v>5.1230935510988354E-2</v>
      </c>
      <c r="DD56" s="36">
        <f t="shared" si="225"/>
        <v>-0.51586784654562323</v>
      </c>
      <c r="DE56" s="267">
        <f>IFERROR('Turistas lugar residencia isla '!DE56/'Turistas lugar residencia isla '!$M56,"-")</f>
        <v>2.5215381382643412E-3</v>
      </c>
      <c r="DF56" s="36" t="str">
        <f t="shared" si="226"/>
        <v>-</v>
      </c>
      <c r="DG56" s="266">
        <f>IFERROR('Turistas lugar residencia isla '!DG56/'Turistas lugar residencia isla '!$C56,"-")</f>
        <v>2.9073314498643716E-2</v>
      </c>
      <c r="DH56" s="36">
        <f t="shared" si="227"/>
        <v>-0.7168189888234926</v>
      </c>
      <c r="DI56" s="267">
        <f>IFERROR('Turistas lugar residencia isla '!DI56/'Turistas lugar residencia isla '!$E56,"-")</f>
        <v>1.2939496698197394E-2</v>
      </c>
      <c r="DJ56" s="36">
        <f t="shared" si="228"/>
        <v>-0.81950328961396335</v>
      </c>
      <c r="DK56" s="267">
        <f>IFERROR('Turistas lugar residencia isla '!DK56/'Turistas lugar residencia isla '!$G56,"-")</f>
        <v>9.8133543030274994E-2</v>
      </c>
      <c r="DL56" s="36">
        <f t="shared" si="229"/>
        <v>-0.5527293340792645</v>
      </c>
      <c r="DM56" s="267">
        <f>IFERROR('Turistas lugar residencia isla '!DM56/'Turistas lugar residencia isla '!$I56,"-")</f>
        <v>2.3334495988838508E-2</v>
      </c>
      <c r="DN56" s="36">
        <f t="shared" si="230"/>
        <v>-0.5020006470258489</v>
      </c>
      <c r="DO56" s="267">
        <f>IFERROR('Turistas lugar residencia isla '!DO56/'Turistas lugar residencia isla '!$K56,"-")</f>
        <v>1.7293142788519275E-3</v>
      </c>
      <c r="DP56" s="36">
        <f t="shared" si="231"/>
        <v>-0.95196869040760834</v>
      </c>
      <c r="DQ56" s="267">
        <f>IFERROR('Turistas lugar residencia isla '!DQ56/'Turistas lugar residencia isla '!$M56,"-")</f>
        <v>0</v>
      </c>
      <c r="DR56" s="36">
        <f t="shared" si="232"/>
        <v>-1</v>
      </c>
      <c r="DS56" s="266">
        <f>IFERROR('Turistas lugar residencia isla '!DS56/'Turistas lugar residencia isla '!$C56,"-")</f>
        <v>8.3596925127415733E-2</v>
      </c>
      <c r="DT56" s="36">
        <f t="shared" si="233"/>
        <v>0.16960809284664125</v>
      </c>
      <c r="DU56" s="267">
        <f>IFERROR('Turistas lugar residencia isla '!DU56/'Turistas lugar residencia isla '!$E56,"-")</f>
        <v>0.10673845360620303</v>
      </c>
      <c r="DV56" s="36">
        <f t="shared" si="234"/>
        <v>-0.15124366858667659</v>
      </c>
      <c r="DW56" s="267">
        <f>IFERROR('Turistas lugar residencia isla '!DW56/'Turistas lugar residencia isla '!$G56,"-")</f>
        <v>0.12394476952610033</v>
      </c>
      <c r="DX56" s="36">
        <f t="shared" si="235"/>
        <v>0.15881499095306428</v>
      </c>
      <c r="DY56" s="267">
        <f>IFERROR('Turistas lugar residencia isla '!DY56/'Turistas lugar residencia isla '!$I56,"-")</f>
        <v>9.1698639693058942E-2</v>
      </c>
      <c r="DZ56" s="36">
        <f t="shared" si="236"/>
        <v>-5.5053811121656082E-2</v>
      </c>
      <c r="EA56" s="267">
        <f>IFERROR('Turistas lugar residencia isla '!EA56/'Turistas lugar residencia isla '!$K56,"-")</f>
        <v>4.2200072054761617E-2</v>
      </c>
      <c r="EB56" s="36">
        <f t="shared" si="237"/>
        <v>-0.15357104875168337</v>
      </c>
      <c r="EC56" s="267">
        <f>IFERROR('Turistas lugar residencia isla '!EC56/'Turistas lugar residencia isla '!$M56,"-")</f>
        <v>4.9169993696154657E-2</v>
      </c>
      <c r="ED56" s="36">
        <f t="shared" si="238"/>
        <v>-0.38365224270180764</v>
      </c>
    </row>
    <row r="57" spans="1:134" s="17" customFormat="1" outlineLevel="1" x14ac:dyDescent="0.25">
      <c r="A57" s="242"/>
      <c r="B57" s="34" t="s">
        <v>81</v>
      </c>
      <c r="C57" s="266">
        <f>IFERROR('Turistas lugar residencia isla '!C57/'Turistas lugar residencia isla '!$C57,"-")</f>
        <v>1</v>
      </c>
      <c r="D57" s="36">
        <f t="shared" si="173"/>
        <v>0</v>
      </c>
      <c r="E57" s="267">
        <f>IFERROR('Turistas lugar residencia isla '!E57/'Turistas lugar residencia isla '!$E57,"-")</f>
        <v>1</v>
      </c>
      <c r="F57" s="36">
        <f t="shared" si="174"/>
        <v>0</v>
      </c>
      <c r="G57" s="267">
        <f>IFERROR('Turistas lugar residencia isla '!G57/'Turistas lugar residencia isla '!$G57,"-")</f>
        <v>1</v>
      </c>
      <c r="H57" s="36">
        <f t="shared" si="175"/>
        <v>0</v>
      </c>
      <c r="I57" s="267">
        <f>IFERROR('Turistas lugar residencia isla '!I57/'Turistas lugar residencia isla '!$I57,"-")</f>
        <v>1</v>
      </c>
      <c r="J57" s="36">
        <f t="shared" si="176"/>
        <v>0</v>
      </c>
      <c r="K57" s="267">
        <f>IFERROR('Turistas lugar residencia isla '!K57/'Turistas lugar residencia isla '!$K57,"-")</f>
        <v>1</v>
      </c>
      <c r="L57" s="36">
        <f t="shared" si="177"/>
        <v>0</v>
      </c>
      <c r="M57" s="267">
        <f>IFERROR('Turistas lugar residencia isla '!M57/'Turistas lugar residencia isla '!$M57,"-")</f>
        <v>1</v>
      </c>
      <c r="N57" s="36">
        <f t="shared" si="178"/>
        <v>0</v>
      </c>
      <c r="O57" s="266">
        <f>IFERROR('Turistas lugar residencia isla '!O57/'Turistas lugar residencia isla '!$C57,"-")</f>
        <v>0.80779458826003991</v>
      </c>
      <c r="P57" s="36">
        <f t="shared" si="179"/>
        <v>-0.10401672720223054</v>
      </c>
      <c r="Q57" s="267">
        <f>IFERROR('Turistas lugar residencia isla '!Q57/'Turistas lugar residencia isla '!$E57,"-")</f>
        <v>0.82257074351638426</v>
      </c>
      <c r="R57" s="36">
        <f t="shared" si="180"/>
        <v>-7.1252323594093614E-2</v>
      </c>
      <c r="S57" s="267">
        <f>IFERROR('Turistas lugar residencia isla '!S57/'Turistas lugar residencia isla '!$G57,"-")</f>
        <v>0.76778753618969053</v>
      </c>
      <c r="T57" s="36">
        <f t="shared" si="181"/>
        <v>-0.13996510128382733</v>
      </c>
      <c r="U57" s="267">
        <f>IFERROR('Turistas lugar residencia isla '!U57/'Turistas lugar residencia isla '!$I57,"-")</f>
        <v>0.90158000755382095</v>
      </c>
      <c r="V57" s="36">
        <f t="shared" si="182"/>
        <v>-4.398766718093361E-2</v>
      </c>
      <c r="W57" s="267">
        <f>IFERROR('Turistas lugar residencia isla '!W57/'Turistas lugar residencia isla '!$K57,"-")</f>
        <v>0.81355472721111488</v>
      </c>
      <c r="X57" s="36">
        <f t="shared" si="183"/>
        <v>-0.11283165790339333</v>
      </c>
      <c r="Y57" s="267">
        <f>IFERROR('Turistas lugar residencia isla '!Y57/'Turistas lugar residencia isla '!$M57,"-")</f>
        <v>0.76747920011677129</v>
      </c>
      <c r="Z57" s="36">
        <f t="shared" si="184"/>
        <v>-0.14220527505064673</v>
      </c>
      <c r="AA57" s="266">
        <f>IFERROR('Turistas lugar residencia isla '!AA57/'Turistas lugar residencia isla '!$C57,"-")</f>
        <v>0.19220541173996003</v>
      </c>
      <c r="AB57" s="36">
        <f t="shared" si="185"/>
        <v>0.9527769890539044</v>
      </c>
      <c r="AC57" s="267">
        <f>IFERROR('Turistas lugar residencia isla '!AC57/'Turistas lugar residencia isla '!$E57,"-")</f>
        <v>0.17741767342731052</v>
      </c>
      <c r="AD57" s="36">
        <f t="shared" si="186"/>
        <v>0.5519025410199736</v>
      </c>
      <c r="AE57" s="267">
        <f>IFERROR('Turistas lugar residencia isla '!AE57/'Turistas lugar residencia isla '!$G57,"-")</f>
        <v>0.23221246381030941</v>
      </c>
      <c r="AF57" s="36">
        <f t="shared" si="187"/>
        <v>1.1649488649217474</v>
      </c>
      <c r="AG57" s="267">
        <f>IFERROR('Turistas lugar residencia isla '!AG57/'Turistas lugar residencia isla '!$I57,"-")</f>
        <v>9.8419992446179022E-2</v>
      </c>
      <c r="AH57" s="36">
        <f t="shared" si="188"/>
        <v>0.72877233645100525</v>
      </c>
      <c r="AI57" s="267">
        <f>IFERROR('Turistas lugar residencia isla '!AI57/'Turistas lugar residencia isla '!$K57,"-")</f>
        <v>0.18644527278888512</v>
      </c>
      <c r="AJ57" s="36">
        <f t="shared" si="189"/>
        <v>1.2469803148393455</v>
      </c>
      <c r="AK57" s="267">
        <f>IFERROR('Turistas lugar residencia isla '!AK57/'Turistas lugar residencia isla '!$M57,"-")</f>
        <v>0.23252079988322871</v>
      </c>
      <c r="AL57" s="36">
        <f t="shared" si="190"/>
        <v>1.2084255829833017</v>
      </c>
      <c r="AM57" s="266">
        <f>IFERROR('Turistas lugar residencia isla '!AM57/'Turistas lugar residencia isla '!$C57,"-")</f>
        <v>0.29628850593708839</v>
      </c>
      <c r="AN57" s="36">
        <f t="shared" si="191"/>
        <v>0.423406739221728</v>
      </c>
      <c r="AO57" s="267">
        <f>IFERROR('Turistas lugar residencia isla '!AO57/'Turistas lugar residencia isla '!$E57,"-")</f>
        <v>0.21536376588326595</v>
      </c>
      <c r="AP57" s="36">
        <f t="shared" si="192"/>
        <v>0.58075214539500331</v>
      </c>
      <c r="AQ57" s="267">
        <f>IFERROR('Turistas lugar residencia isla '!AQ57/'Turistas lugar residencia isla '!$G57,"-")</f>
        <v>0.35127048053439436</v>
      </c>
      <c r="AR57" s="36">
        <f t="shared" si="193"/>
        <v>0.50724139655658984</v>
      </c>
      <c r="AS57" s="267">
        <f>IFERROR('Turistas lugar residencia isla '!AS57/'Turistas lugar residencia isla '!$I57,"-")</f>
        <v>0.62092408409920685</v>
      </c>
      <c r="AT57" s="36">
        <f t="shared" si="194"/>
        <v>0.3732511887161607</v>
      </c>
      <c r="AU57" s="267">
        <f>IFERROR('Turistas lugar residencia isla '!AU57/'Turistas lugar residencia isla '!$K57,"-")</f>
        <v>0.28193832599118945</v>
      </c>
      <c r="AV57" s="36">
        <f t="shared" si="195"/>
        <v>0.6977698680975446</v>
      </c>
      <c r="AW57" s="267">
        <f>IFERROR('Turistas lugar residencia isla '!AW57/'Turistas lugar residencia isla '!$M57,"-")</f>
        <v>0.60998394394978839</v>
      </c>
      <c r="AX57" s="36">
        <f t="shared" si="196"/>
        <v>0.21089050248887453</v>
      </c>
      <c r="AY57" s="266">
        <f>IFERROR('Turistas lugar residencia isla '!AY57/'Turistas lugar residencia isla '!$C57,"-")</f>
        <v>5.596538409531393E-2</v>
      </c>
      <c r="AZ57" s="36">
        <f t="shared" si="197"/>
        <v>1.3106755907684127</v>
      </c>
      <c r="BA57" s="267">
        <f>IFERROR('Turistas lugar residencia isla '!BA57/'Turistas lugar residencia isla '!$E57,"-")</f>
        <v>5.9988648604820866E-2</v>
      </c>
      <c r="BB57" s="36">
        <f t="shared" si="198"/>
        <v>0.6025107019583682</v>
      </c>
      <c r="BC57" s="267">
        <f>IFERROR('Turistas lugar residencia isla '!BC57/'Turistas lugar residencia isla '!$G57,"-")</f>
        <v>5.3439435845180905E-2</v>
      </c>
      <c r="BD57" s="36">
        <f t="shared" si="199"/>
        <v>2.1517925154713722</v>
      </c>
      <c r="BE57" s="267">
        <f>IFERROR('Turistas lugar residencia isla '!BE57/'Turistas lugar residencia isla '!$I57,"-")</f>
        <v>3.0530026438373412E-2</v>
      </c>
      <c r="BF57" s="36">
        <f t="shared" si="200"/>
        <v>2.92974214297874</v>
      </c>
      <c r="BG57" s="267">
        <f>IFERROR('Turistas lugar residencia isla '!BG57/'Turistas lugar residencia isla '!$K57,"-")</f>
        <v>4.8525923415791254E-2</v>
      </c>
      <c r="BH57" s="36">
        <f t="shared" si="201"/>
        <v>1.630320467954788</v>
      </c>
      <c r="BI57" s="267">
        <f>IFERROR('Turistas lugar residencia isla '!BI57/'Turistas lugar residencia isla '!$M57,"-")</f>
        <v>4.7876222449277479E-2</v>
      </c>
      <c r="BJ57" s="36">
        <f t="shared" si="202"/>
        <v>1.4153431884376548</v>
      </c>
      <c r="BK57" s="266">
        <f>IFERROR('Turistas lugar residencia isla '!BK57/'Turistas lugar residencia isla '!$C57,"-")</f>
        <v>2.6337535119217537E-2</v>
      </c>
      <c r="BL57" s="36">
        <f t="shared" si="203"/>
        <v>-0.14787500667580089</v>
      </c>
      <c r="BM57" s="267">
        <f>IFERROR('Turistas lugar residencia isla '!BM57/'Turistas lugar residencia isla '!$E57,"-")</f>
        <v>3.091517727867675E-2</v>
      </c>
      <c r="BN57" s="36">
        <f t="shared" si="204"/>
        <v>-0.13509877915836044</v>
      </c>
      <c r="BO57" s="267">
        <f>IFERROR('Turistas lugar residencia isla '!BO57/'Turistas lugar residencia isla '!$G57,"-")</f>
        <v>2.5539003995018357E-2</v>
      </c>
      <c r="BP57" s="36">
        <f t="shared" si="205"/>
        <v>0.76727903903102046</v>
      </c>
      <c r="BQ57" s="267">
        <f>IFERROR('Turistas lugar residencia isla '!BQ57/'Turistas lugar residencia isla '!$I57,"-")</f>
        <v>1.5800075538209744E-2</v>
      </c>
      <c r="BR57" s="36">
        <f t="shared" si="206"/>
        <v>-0.6473706390525491</v>
      </c>
      <c r="BS57" s="267">
        <f>IFERROR('Turistas lugar residencia isla '!BS57/'Turistas lugar residencia isla '!$K57,"-")</f>
        <v>2.1280921721450356E-2</v>
      </c>
      <c r="BT57" s="36">
        <f t="shared" si="207"/>
        <v>-0.51151999260236714</v>
      </c>
      <c r="BU57" s="267">
        <f>IFERROR('Turistas lugar residencia isla '!BU57/'Turistas lugar residencia isla '!$M57,"-")</f>
        <v>1.5472193840315283E-2</v>
      </c>
      <c r="BV57" s="36">
        <f t="shared" si="208"/>
        <v>0.38427053893382723</v>
      </c>
      <c r="BW57" s="266">
        <f>IFERROR('Turistas lugar residencia isla '!BW57/'Turistas lugar residencia isla '!$C57,"-")</f>
        <v>0.22323051728541596</v>
      </c>
      <c r="BX57" s="36">
        <f t="shared" si="209"/>
        <v>-0.21768881117454164</v>
      </c>
      <c r="BY57" s="267">
        <f>IFERROR('Turistas lugar residencia isla '!BY57/'Turistas lugar residencia isla '!$E57,"-")</f>
        <v>0.31083131595102687</v>
      </c>
      <c r="BZ57" s="36">
        <f t="shared" si="210"/>
        <v>-0.13950949776500854</v>
      </c>
      <c r="CA57" s="267">
        <f>IFERROR('Turistas lugar residencia isla '!CA57/'Turistas lugar residencia isla '!$G57,"-")</f>
        <v>9.0607663318614848E-2</v>
      </c>
      <c r="CB57" s="36">
        <f t="shared" si="211"/>
        <v>-0.3247448911955948</v>
      </c>
      <c r="CC57" s="267">
        <f>IFERROR('Turistas lugar residencia isla '!CC57/'Turistas lugar residencia isla '!$I57,"-")</f>
        <v>8.0920307188719634E-2</v>
      </c>
      <c r="CD57" s="36">
        <f t="shared" si="212"/>
        <v>-0.60970934982484781</v>
      </c>
      <c r="CE57" s="267">
        <f>IFERROR('Turistas lugar residencia isla '!CE57/'Turistas lugar residencia isla '!$K57,"-")</f>
        <v>0.32399186716367334</v>
      </c>
      <c r="CF57" s="36">
        <f t="shared" si="213"/>
        <v>-0.24995266858954024</v>
      </c>
      <c r="CG57" s="267">
        <f>IFERROR('Turistas lugar residencia isla '!CG57/'Turistas lugar residencia isla '!$M57,"-")</f>
        <v>9.1957378484892709E-3</v>
      </c>
      <c r="CH57" s="36">
        <f t="shared" si="214"/>
        <v>-0.89625806451612899</v>
      </c>
      <c r="CI57" s="266">
        <f>IFERROR('Turistas lugar residencia isla '!CI57/'Turistas lugar residencia isla '!$C57,"-")</f>
        <v>2.4334299894329343E-2</v>
      </c>
      <c r="CJ57" s="36">
        <f t="shared" si="215"/>
        <v>-0.32410670655486917</v>
      </c>
      <c r="CK57" s="267">
        <f>IFERROR('Turistas lugar residencia isla '!CK57/'Turistas lugar residencia isla '!$E57,"-")</f>
        <v>2.4579245479712276E-2</v>
      </c>
      <c r="CL57" s="36">
        <f t="shared" si="216"/>
        <v>-4.909543806901584E-2</v>
      </c>
      <c r="CM57" s="267">
        <f>IFERROR('Turistas lugar residencia isla '!CM57/'Turistas lugar residencia isla '!$G57,"-")</f>
        <v>3.268798421401653E-2</v>
      </c>
      <c r="CN57" s="36">
        <f t="shared" si="217"/>
        <v>-0.28321232756514336</v>
      </c>
      <c r="CO57" s="267">
        <f>IFERROR('Turistas lugar residencia isla '!CO57/'Turistas lugar residencia isla '!$I57,"-")</f>
        <v>1.1425154223844896E-2</v>
      </c>
      <c r="CP57" s="36">
        <f t="shared" si="218"/>
        <v>-0.54484470603046709</v>
      </c>
      <c r="CQ57" s="267">
        <f>IFERROR('Turistas lugar residencia isla '!CQ57/'Turistas lugar residencia isla '!$K57,"-")</f>
        <v>1.4639105388004066E-2</v>
      </c>
      <c r="CR57" s="36">
        <f t="shared" si="219"/>
        <v>-0.62781378032986268</v>
      </c>
      <c r="CS57" s="267">
        <f>IFERROR('Turistas lugar residencia isla '!CS57/'Turistas lugar residencia isla '!$M57,"-")</f>
        <v>1.5034301561815793E-2</v>
      </c>
      <c r="CT57" s="36">
        <f t="shared" si="220"/>
        <v>-0.76990914395265486</v>
      </c>
      <c r="CU57" s="266">
        <f>IFERROR('Turistas lugar residencia isla '!CU57/'Turistas lugar residencia isla '!$C57,"-")</f>
        <v>2.0848670603023884E-2</v>
      </c>
      <c r="CV57" s="36">
        <f t="shared" si="221"/>
        <v>-0.26281303591582872</v>
      </c>
      <c r="CW57" s="267">
        <f>IFERROR('Turistas lugar residencia isla '!CW57/'Turistas lugar residencia isla '!$E57,"-")</f>
        <v>2.2112054486696859E-2</v>
      </c>
      <c r="CX57" s="36">
        <f t="shared" si="222"/>
        <v>-6.0288758092416295E-2</v>
      </c>
      <c r="CY57" s="267">
        <f>IFERROR('Turistas lugar residencia isla '!CY57/'Turistas lugar residencia isla '!$G57,"-")</f>
        <v>9.1707506429229944E-3</v>
      </c>
      <c r="CZ57" s="36">
        <f t="shared" si="223"/>
        <v>-0.24406519766487145</v>
      </c>
      <c r="DA57" s="267">
        <f>IFERROR('Turistas lugar residencia isla '!DA57/'Turistas lugar residencia isla '!$I57,"-")</f>
        <v>6.7040161148180788E-3</v>
      </c>
      <c r="DB57" s="36">
        <f t="shared" si="224"/>
        <v>-0.5475229242149553</v>
      </c>
      <c r="DC57" s="267">
        <f>IFERROR('Turistas lugar residencia isla '!DC57/'Turistas lugar residencia isla '!$K57,"-")</f>
        <v>5.0016943409013893E-2</v>
      </c>
      <c r="DD57" s="36">
        <f t="shared" si="225"/>
        <v>-0.3424558969697864</v>
      </c>
      <c r="DE57" s="267">
        <f>IFERROR('Turistas lugar residencia isla '!DE57/'Turistas lugar residencia isla '!$M57,"-")</f>
        <v>1.0217486498321413E-3</v>
      </c>
      <c r="DF57" s="36">
        <f t="shared" si="226"/>
        <v>-0.22415219189412738</v>
      </c>
      <c r="DG57" s="266">
        <f>IFERROR('Turistas lugar residencia isla '!DG57/'Turistas lugar residencia isla '!$C57,"-")</f>
        <v>3.247745108349985E-2</v>
      </c>
      <c r="DH57" s="36">
        <f t="shared" si="227"/>
        <v>-0.81005541839750528</v>
      </c>
      <c r="DI57" s="267">
        <f>IFERROR('Turistas lugar residencia isla '!DI57/'Turistas lugar residencia isla '!$E57,"-")</f>
        <v>1.575295657512191E-2</v>
      </c>
      <c r="DJ57" s="36">
        <f t="shared" si="228"/>
        <v>-0.86581709692228226</v>
      </c>
      <c r="DK57" s="267">
        <f>IFERROR('Turistas lugar residencia isla '!DK57/'Turistas lugar residencia isla '!$G57,"-")</f>
        <v>6.3807074579067397E-2</v>
      </c>
      <c r="DL57" s="36">
        <f t="shared" si="229"/>
        <v>-0.80756231406406043</v>
      </c>
      <c r="DM57" s="267">
        <f>IFERROR('Turistas lugar residencia isla '!DM57/'Turistas lugar residencia isla '!$I57,"-")</f>
        <v>3.3992194384993075E-2</v>
      </c>
      <c r="DN57" s="36">
        <f t="shared" si="230"/>
        <v>-0.48303835086491531</v>
      </c>
      <c r="DO57" s="267">
        <f>IFERROR('Turistas lugar residencia isla '!DO57/'Turistas lugar residencia isla '!$K57,"-")</f>
        <v>2.8464927143341239E-3</v>
      </c>
      <c r="DP57" s="36">
        <f t="shared" si="231"/>
        <v>-0.95252537187189468</v>
      </c>
      <c r="DQ57" s="267">
        <f>IFERROR('Turistas lugar residencia isla '!DQ57/'Turistas lugar residencia isla '!$M57,"-")</f>
        <v>9.1957378484892709E-3</v>
      </c>
      <c r="DR57" s="36">
        <f t="shared" si="232"/>
        <v>-0.91623421081354617</v>
      </c>
      <c r="DS57" s="266">
        <f>IFERROR('Turistas lugar residencia isla '!DS57/'Turistas lugar residencia isla '!$C57,"-")</f>
        <v>9.3671279115771972E-2</v>
      </c>
      <c r="DT57" s="36">
        <f t="shared" si="233"/>
        <v>0.39016654563479691</v>
      </c>
      <c r="DU57" s="267">
        <f>IFERROR('Turistas lugar residencia isla '!DU57/'Turistas lugar residencia isla '!$E57,"-")</f>
        <v>0.11711628230224827</v>
      </c>
      <c r="DV57" s="36">
        <f t="shared" si="234"/>
        <v>2.9032805806260331E-2</v>
      </c>
      <c r="DW57" s="267">
        <f>IFERROR('Turistas lugar residencia isla '!DW57/'Turistas lugar residencia isla '!$G57,"-")</f>
        <v>0.1229398159380206</v>
      </c>
      <c r="DX57" s="36">
        <f t="shared" si="235"/>
        <v>0.44504236820390042</v>
      </c>
      <c r="DY57" s="267">
        <f>IFERROR('Turistas lugar residencia isla '!DY57/'Turistas lugar residencia isla '!$I57,"-")</f>
        <v>8.0385244869696587E-2</v>
      </c>
      <c r="DZ57" s="36">
        <f t="shared" si="236"/>
        <v>-0.11713077810490802</v>
      </c>
      <c r="EA57" s="267">
        <f>IFERROR('Turistas lugar residencia isla '!EA57/'Turistas lugar residencia isla '!$K57,"-")</f>
        <v>5.991189427312775E-2</v>
      </c>
      <c r="EB57" s="36">
        <f t="shared" si="237"/>
        <v>0.11300928186212933</v>
      </c>
      <c r="EC57" s="267">
        <f>IFERROR('Turistas lugar residencia isla '!EC57/'Turistas lugar residencia isla '!$M57,"-")</f>
        <v>5.2255145234272368E-2</v>
      </c>
      <c r="ED57" s="36">
        <f t="shared" si="238"/>
        <v>-0.39575014800166275</v>
      </c>
    </row>
    <row r="58" spans="1:134" s="17" customFormat="1" outlineLevel="1" x14ac:dyDescent="0.25">
      <c r="A58" s="242"/>
      <c r="B58" s="34" t="s">
        <v>83</v>
      </c>
      <c r="C58" s="266">
        <f>IFERROR('Turistas lugar residencia isla '!C58/'Turistas lugar residencia isla '!$C58,"-")</f>
        <v>1</v>
      </c>
      <c r="D58" s="36">
        <f t="shared" si="173"/>
        <v>0</v>
      </c>
      <c r="E58" s="267">
        <f>IFERROR('Turistas lugar residencia isla '!E58/'Turistas lugar residencia isla '!$E58,"-")</f>
        <v>1</v>
      </c>
      <c r="F58" s="36">
        <f t="shared" si="174"/>
        <v>0</v>
      </c>
      <c r="G58" s="267">
        <f>IFERROR('Turistas lugar residencia isla '!G58/'Turistas lugar residencia isla '!$G58,"-")</f>
        <v>1</v>
      </c>
      <c r="H58" s="36">
        <f t="shared" si="175"/>
        <v>0</v>
      </c>
      <c r="I58" s="267">
        <f>IFERROR('Turistas lugar residencia isla '!I58/'Turistas lugar residencia isla '!$I58,"-")</f>
        <v>1</v>
      </c>
      <c r="J58" s="36">
        <f t="shared" si="176"/>
        <v>0</v>
      </c>
      <c r="K58" s="267">
        <f>IFERROR('Turistas lugar residencia isla '!K58/'Turistas lugar residencia isla '!$K58,"-")</f>
        <v>1</v>
      </c>
      <c r="L58" s="36">
        <f t="shared" si="177"/>
        <v>0</v>
      </c>
      <c r="M58" s="267">
        <f>IFERROR('Turistas lugar residencia isla '!M58/'Turistas lugar residencia isla '!$M58,"-")</f>
        <v>1</v>
      </c>
      <c r="N58" s="36">
        <f t="shared" si="178"/>
        <v>0</v>
      </c>
      <c r="O58" s="266">
        <f>IFERROR('Turistas lugar residencia isla '!O58/'Turistas lugar residencia isla '!$C58,"-")</f>
        <v>0.83188998060453201</v>
      </c>
      <c r="P58" s="36">
        <f t="shared" si="179"/>
        <v>-8.0474033189710581E-2</v>
      </c>
      <c r="Q58" s="267">
        <f>IFERROR('Turistas lugar residencia isla '!Q58/'Turistas lugar residencia isla '!$E58,"-")</f>
        <v>0.84756895211087224</v>
      </c>
      <c r="R58" s="36">
        <f t="shared" si="180"/>
        <v>-5.0597066480002728E-2</v>
      </c>
      <c r="S58" s="267">
        <f>IFERROR('Turistas lugar residencia isla '!S58/'Turistas lugar residencia isla '!$G58,"-")</f>
        <v>0.8249039692701664</v>
      </c>
      <c r="T58" s="36">
        <f t="shared" si="181"/>
        <v>-8.9775071330713163E-2</v>
      </c>
      <c r="U58" s="267">
        <f>IFERROR('Turistas lugar residencia isla '!U58/'Turistas lugar residencia isla '!$I58,"-")</f>
        <v>0.89734145180285152</v>
      </c>
      <c r="V58" s="36">
        <f t="shared" si="182"/>
        <v>-5.3421213298518233E-2</v>
      </c>
      <c r="W58" s="267">
        <f>IFERROR('Turistas lugar residencia isla '!W58/'Turistas lugar residencia isla '!$K58,"-")</f>
        <v>0.80827261923216043</v>
      </c>
      <c r="X58" s="36">
        <f t="shared" si="183"/>
        <v>-0.11730818096487172</v>
      </c>
      <c r="Y58" s="267">
        <f>IFERROR('Turistas lugar residencia isla '!Y58/'Turistas lugar residencia isla '!$M58,"-")</f>
        <v>0.85341551104262969</v>
      </c>
      <c r="Z58" s="36">
        <f t="shared" si="184"/>
        <v>-5.7407809837381585E-2</v>
      </c>
      <c r="AA58" s="266">
        <f>IFERROR('Turistas lugar residencia isla '!AA58/'Turistas lugar residencia isla '!$C58,"-")</f>
        <v>0.16811001939546802</v>
      </c>
      <c r="AB58" s="36">
        <f t="shared" si="185"/>
        <v>0.76390470179884562</v>
      </c>
      <c r="AC58" s="267">
        <f>IFERROR('Turistas lugar residencia isla '!AC58/'Turistas lugar residencia isla '!$E58,"-")</f>
        <v>0.1524219000137218</v>
      </c>
      <c r="AD58" s="36">
        <f t="shared" si="186"/>
        <v>0.42103644582389155</v>
      </c>
      <c r="AE58" s="267">
        <f>IFERROR('Turistas lugar residencia isla '!AE58/'Turistas lugar residencia isla '!$G58,"-")</f>
        <v>0.17510936833119931</v>
      </c>
      <c r="AF58" s="36">
        <f t="shared" si="187"/>
        <v>0.86810970506073337</v>
      </c>
      <c r="AG58" s="267">
        <f>IFERROR('Turistas lugar residencia isla '!AG58/'Turistas lugar residencia isla '!$I58,"-")</f>
        <v>0.10268360520183417</v>
      </c>
      <c r="AH58" s="36">
        <f t="shared" si="188"/>
        <v>0.97407358920212572</v>
      </c>
      <c r="AI58" s="267">
        <f>IFERROR('Turistas lugar residencia isla '!AI58/'Turistas lugar residencia isla '!$K58,"-")</f>
        <v>0.1917273807678396</v>
      </c>
      <c r="AJ58" s="36">
        <f t="shared" si="189"/>
        <v>1.274093122969266</v>
      </c>
      <c r="AK58" s="267">
        <f>IFERROR('Turistas lugar residencia isla '!AK58/'Turistas lugar residencia isla '!$M58,"-")</f>
        <v>0.14658448895737031</v>
      </c>
      <c r="AL58" s="36">
        <f t="shared" si="190"/>
        <v>0.54938932301220444</v>
      </c>
      <c r="AM58" s="266">
        <f>IFERROR('Turistas lugar residencia isla '!AM58/'Turistas lugar residencia isla '!$C58,"-")</f>
        <v>0.24472610885407106</v>
      </c>
      <c r="AN58" s="36">
        <f t="shared" si="191"/>
        <v>0.27351164905621439</v>
      </c>
      <c r="AO58" s="267">
        <f>IFERROR('Turistas lugar residencia isla '!AO58/'Turistas lugar residencia isla '!$E58,"-")</f>
        <v>0.17535562365640581</v>
      </c>
      <c r="AP58" s="36">
        <f t="shared" si="192"/>
        <v>0.24287599555782302</v>
      </c>
      <c r="AQ58" s="267">
        <f>IFERROR('Turistas lugar residencia isla '!AQ58/'Turistas lugar residencia isla '!$G58,"-")</f>
        <v>0.33642765685019205</v>
      </c>
      <c r="AR58" s="36">
        <f t="shared" si="193"/>
        <v>0.38231490648560063</v>
      </c>
      <c r="AS58" s="267">
        <f>IFERROR('Turistas lugar residencia isla '!AS58/'Turistas lugar residencia isla '!$I58,"-")</f>
        <v>0.52216292064446612</v>
      </c>
      <c r="AT58" s="36">
        <f t="shared" si="194"/>
        <v>0.22147636684560457</v>
      </c>
      <c r="AU58" s="267">
        <f>IFERROR('Turistas lugar residencia isla '!AU58/'Turistas lugar residencia isla '!$K58,"-")</f>
        <v>0.18439001705161989</v>
      </c>
      <c r="AV58" s="36">
        <f t="shared" si="195"/>
        <v>9.5756504097574968E-3</v>
      </c>
      <c r="AW58" s="267">
        <f>IFERROR('Turistas lugar residencia isla '!AW58/'Turistas lugar residencia isla '!$M58,"-")</f>
        <v>0.70210580380071907</v>
      </c>
      <c r="AX58" s="36">
        <f t="shared" si="196"/>
        <v>0.24963854976358313</v>
      </c>
      <c r="AY58" s="266">
        <f>IFERROR('Turistas lugar residencia isla '!AY58/'Turistas lugar residencia isla '!$C58,"-")</f>
        <v>5.960315116492533E-2</v>
      </c>
      <c r="AZ58" s="36">
        <f t="shared" si="197"/>
        <v>1.3472407438653495</v>
      </c>
      <c r="BA58" s="267">
        <f>IFERROR('Turistas lugar residencia isla '!BA58/'Turistas lugar residencia isla '!$E58,"-")</f>
        <v>6.0714449069203674E-2</v>
      </c>
      <c r="BB58" s="36">
        <f t="shared" si="198"/>
        <v>0.54886153173983177</v>
      </c>
      <c r="BC58" s="267">
        <f>IFERROR('Turistas lugar residencia isla '!BC58/'Turistas lugar residencia isla '!$G58,"-")</f>
        <v>5.9525714895433207E-2</v>
      </c>
      <c r="BD58" s="36">
        <f t="shared" si="199"/>
        <v>2.3448940787984913</v>
      </c>
      <c r="BE58" s="267">
        <f>IFERROR('Turistas lugar residencia isla '!BE58/'Turistas lugar residencia isla '!$I58,"-")</f>
        <v>3.435315342403969E-2</v>
      </c>
      <c r="BF58" s="36">
        <f t="shared" si="200"/>
        <v>3.6854979678607149</v>
      </c>
      <c r="BG58" s="267">
        <f>IFERROR('Turistas lugar residencia isla '!BG58/'Turistas lugar residencia isla '!$K58,"-")</f>
        <v>5.208494807006666E-2</v>
      </c>
      <c r="BH58" s="36">
        <f t="shared" si="201"/>
        <v>1.9486052861901704</v>
      </c>
      <c r="BI58" s="267">
        <f>IFERROR('Turistas lugar residencia isla '!BI58/'Turistas lugar residencia isla '!$M58,"-")</f>
        <v>4.3656908063687723E-2</v>
      </c>
      <c r="BJ58" s="36">
        <f t="shared" si="202"/>
        <v>1.6549230991127901</v>
      </c>
      <c r="BK58" s="266">
        <f>IFERROR('Turistas lugar residencia isla '!BK58/'Turistas lugar residencia isla '!$C58,"-")</f>
        <v>5.9706912927917501E-2</v>
      </c>
      <c r="BL58" s="36">
        <f t="shared" si="203"/>
        <v>0.83656170410235409</v>
      </c>
      <c r="BM58" s="267">
        <f>IFERROR('Turistas lugar residencia isla '!BM58/'Turistas lugar residencia isla '!$E58,"-")</f>
        <v>6.5855555047340253E-2</v>
      </c>
      <c r="BN58" s="36">
        <f t="shared" si="204"/>
        <v>1.1276329233288225</v>
      </c>
      <c r="BO58" s="267">
        <f>IFERROR('Turistas lugar residencia isla '!BO58/'Turistas lugar residencia isla '!$G58,"-")</f>
        <v>3.6451664532650446E-2</v>
      </c>
      <c r="BP58" s="36">
        <f t="shared" si="205"/>
        <v>1.0229387400505647</v>
      </c>
      <c r="BQ58" s="267">
        <f>IFERROR('Turistas lugar residencia isla '!BQ58/'Turistas lugar residencia isla '!$I58,"-")</f>
        <v>5.2770051867999698E-2</v>
      </c>
      <c r="BR58" s="36">
        <f t="shared" si="206"/>
        <v>1.1383033172021495E-2</v>
      </c>
      <c r="BS58" s="267">
        <f>IFERROR('Turistas lugar residencia isla '!BS58/'Turistas lugar residencia isla '!$K58,"-")</f>
        <v>8.4689712189324654E-2</v>
      </c>
      <c r="BT58" s="36">
        <f t="shared" si="207"/>
        <v>0.84509876777850357</v>
      </c>
      <c r="BU58" s="267">
        <f>IFERROR('Turistas lugar residencia isla '!BU58/'Turistas lugar residencia isla '!$M58,"-")</f>
        <v>1.3662044170518747E-2</v>
      </c>
      <c r="BV58" s="36">
        <f t="shared" si="208"/>
        <v>-4.4867128511863585E-2</v>
      </c>
      <c r="BW58" s="266">
        <f>IFERROR('Turistas lugar residencia isla '!BW58/'Turistas lugar residencia isla '!$C58,"-")</f>
        <v>0.25645118807218625</v>
      </c>
      <c r="BX58" s="36">
        <f t="shared" si="209"/>
        <v>-0.13319894594155435</v>
      </c>
      <c r="BY58" s="267">
        <f>IFERROR('Turistas lugar residencia isla '!BY58/'Turistas lugar residencia isla '!$E58,"-")</f>
        <v>0.34256963820152769</v>
      </c>
      <c r="BZ58" s="36">
        <f t="shared" si="210"/>
        <v>-3.2058820298094703E-2</v>
      </c>
      <c r="CA58" s="267">
        <f>IFERROR('Turistas lugar residencia isla '!CA58/'Turistas lugar residencia isla '!$G58,"-")</f>
        <v>0.11322289799402475</v>
      </c>
      <c r="CB58" s="36">
        <f t="shared" si="211"/>
        <v>-0.17358370166633419</v>
      </c>
      <c r="CC58" s="267">
        <f>IFERROR('Turistas lugar residencia isla '!CC58/'Turistas lugar residencia isla '!$I58,"-")</f>
        <v>0.14292515472700393</v>
      </c>
      <c r="CD58" s="36">
        <f t="shared" si="212"/>
        <v>-0.30525502520741243</v>
      </c>
      <c r="CE58" s="267">
        <f>IFERROR('Turistas lugar residencia isla '!CE58/'Turistas lugar residencia isla '!$K58,"-")</f>
        <v>0.33813878985170259</v>
      </c>
      <c r="CF58" s="36">
        <f t="shared" si="213"/>
        <v>-0.22862435970004569</v>
      </c>
      <c r="CG58" s="267">
        <f>IFERROR('Turistas lugar residencia isla '!CG58/'Turistas lugar residencia isla '!$M58,"-")</f>
        <v>1.7565485362095533E-2</v>
      </c>
      <c r="CH58" s="36">
        <f t="shared" si="214"/>
        <v>-0.71592066819907885</v>
      </c>
      <c r="CI58" s="266">
        <f>IFERROR('Turistas lugar residencia isla '!CI58/'Turistas lugar residencia isla '!$C58,"-")</f>
        <v>2.3637727777023953E-2</v>
      </c>
      <c r="CJ58" s="36">
        <f t="shared" si="215"/>
        <v>-0.39592493707072107</v>
      </c>
      <c r="CK58" s="267">
        <f>IFERROR('Turistas lugar residencia isla '!CK58/'Turistas lugar residencia isla '!$E58,"-")</f>
        <v>2.331793440973334E-2</v>
      </c>
      <c r="CL58" s="36">
        <f t="shared" si="216"/>
        <v>-0.31750558806465812</v>
      </c>
      <c r="CM58" s="267">
        <f>IFERROR('Turistas lugar residencia isla '!CM58/'Turistas lugar residencia isla '!$G58,"-")</f>
        <v>3.0743171148100726E-2</v>
      </c>
      <c r="CN58" s="36">
        <f t="shared" si="217"/>
        <v>-0.40814069526240515</v>
      </c>
      <c r="CO58" s="267">
        <f>IFERROR('Turistas lugar residencia isla '!CO58/'Turistas lugar residencia isla '!$I58,"-")</f>
        <v>1.1000025057004686E-2</v>
      </c>
      <c r="CP58" s="36">
        <f t="shared" si="218"/>
        <v>-0.64123502270584587</v>
      </c>
      <c r="CQ58" s="267">
        <f>IFERROR('Turistas lugar residencia isla '!CQ58/'Turistas lugar residencia isla '!$K58,"-")</f>
        <v>1.70257841161577E-2</v>
      </c>
      <c r="CR58" s="36">
        <f t="shared" si="219"/>
        <v>-0.54713213494679702</v>
      </c>
      <c r="CS58" s="267">
        <f>IFERROR('Turistas lugar residencia isla '!CS58/'Turistas lugar residencia isla '!$M58,"-")</f>
        <v>5.7524396507447357E-3</v>
      </c>
      <c r="CT58" s="36">
        <f t="shared" si="220"/>
        <v>-0.92986684030339883</v>
      </c>
      <c r="CU58" s="266">
        <f>IFERROR('Turistas lugar residencia isla '!CU58/'Turistas lugar residencia isla '!$C58,"-")</f>
        <v>2.1378914013425176E-2</v>
      </c>
      <c r="CV58" s="36">
        <f t="shared" si="221"/>
        <v>-0.27250570552196174</v>
      </c>
      <c r="CW58" s="267">
        <f>IFERROR('Turistas lugar residencia isla '!CW58/'Turistas lugar residencia isla '!$E58,"-")</f>
        <v>2.1104148561496592E-2</v>
      </c>
      <c r="CX58" s="36">
        <f t="shared" si="222"/>
        <v>-2.1650192593721473E-2</v>
      </c>
      <c r="CY58" s="267">
        <f>IFERROR('Turistas lugar residencia isla '!CY58/'Turistas lugar residencia isla '!$G58,"-")</f>
        <v>7.802496798975672E-3</v>
      </c>
      <c r="CZ58" s="36">
        <f t="shared" si="223"/>
        <v>-0.48552533646209828</v>
      </c>
      <c r="DA58" s="267">
        <f>IFERROR('Turistas lugar residencia isla '!DA58/'Turistas lugar residencia isla '!$I58,"-")</f>
        <v>1.3004585431857476E-2</v>
      </c>
      <c r="DB58" s="36">
        <f t="shared" si="224"/>
        <v>-0.30785658034489027</v>
      </c>
      <c r="DC58" s="267">
        <f>IFERROR('Turistas lugar residencia isla '!DC58/'Turistas lugar residencia isla '!$K58,"-")</f>
        <v>5.2110783857799825E-2</v>
      </c>
      <c r="DD58" s="36">
        <f t="shared" si="225"/>
        <v>-0.26628507885463837</v>
      </c>
      <c r="DE58" s="267">
        <f>IFERROR('Turistas lugar residencia isla '!DE58/'Turistas lugar residencia isla '!$M58,"-")</f>
        <v>0</v>
      </c>
      <c r="DF58" s="36" t="str">
        <f t="shared" si="226"/>
        <v>-</v>
      </c>
      <c r="DG58" s="266">
        <f>IFERROR('Turistas lugar residencia isla '!DG58/'Turistas lugar residencia isla '!$C58,"-")</f>
        <v>2.9707790912065896E-2</v>
      </c>
      <c r="DH58" s="36">
        <f t="shared" si="227"/>
        <v>-0.82327086633335544</v>
      </c>
      <c r="DI58" s="267">
        <f>IFERROR('Turistas lugar residencia isla '!DI58/'Turistas lugar residencia isla '!$E58,"-")</f>
        <v>8.3062708685907698E-3</v>
      </c>
      <c r="DJ58" s="36">
        <f t="shared" si="228"/>
        <v>-0.93179952109771835</v>
      </c>
      <c r="DK58" s="267">
        <f>IFERROR('Turistas lugar residencia isla '!DK58/'Turistas lugar residencia isla '!$G58,"-")</f>
        <v>7.5930964575330773E-2</v>
      </c>
      <c r="DL58" s="36">
        <f t="shared" si="229"/>
        <v>-0.75842898537446601</v>
      </c>
      <c r="DM58" s="267">
        <f>IFERROR('Turistas lugar residencia isla '!DM58/'Turistas lugar residencia isla '!$I58,"-")</f>
        <v>2.1874765090581071E-2</v>
      </c>
      <c r="DN58" s="36">
        <f t="shared" si="230"/>
        <v>-0.69152083401976205</v>
      </c>
      <c r="DO58" s="267">
        <f>IFERROR('Turistas lugar residencia isla '!DO58/'Turistas lugar residencia isla '!$K58,"-")</f>
        <v>2.1185345941197747E-3</v>
      </c>
      <c r="DP58" s="36">
        <f t="shared" si="231"/>
        <v>-0.95739481889768507</v>
      </c>
      <c r="DQ58" s="267">
        <f>IFERROR('Turistas lugar residencia isla '!DQ58/'Turistas lugar residencia isla '!$M58,"-")</f>
        <v>5.1361068310220854E-4</v>
      </c>
      <c r="DR58" s="36">
        <f t="shared" si="232"/>
        <v>-0.99391564929607246</v>
      </c>
      <c r="DS58" s="266">
        <f>IFERROR('Turistas lugar residencia isla '!DS58/'Turistas lugar residencia isla '!$C58,"-")</f>
        <v>0.10274409954743909</v>
      </c>
      <c r="DT58" s="36">
        <f t="shared" si="233"/>
        <v>0.35360499436958959</v>
      </c>
      <c r="DU58" s="267">
        <f>IFERROR('Turistas lugar residencia isla '!DU58/'Turistas lugar residencia isla '!$E58,"-")</f>
        <v>0.13285459452042264</v>
      </c>
      <c r="DV58" s="36">
        <f t="shared" si="234"/>
        <v>0.17937642459985459</v>
      </c>
      <c r="DW58" s="267">
        <f>IFERROR('Turistas lugar residencia isla '!DW58/'Turistas lugar residencia isla '!$G58,"-")</f>
        <v>0.14635349978659837</v>
      </c>
      <c r="DX58" s="36">
        <f t="shared" si="235"/>
        <v>0.70022774641271868</v>
      </c>
      <c r="DY58" s="267">
        <f>IFERROR('Turistas lugar residencia isla '!DY58/'Turistas lugar residencia isla '!$I58,"-")</f>
        <v>8.1435265228394602E-2</v>
      </c>
      <c r="DZ58" s="36">
        <f t="shared" si="236"/>
        <v>-0.12803746629821333</v>
      </c>
      <c r="EA58" s="267">
        <f>IFERROR('Turistas lugar residencia isla '!EA58/'Turistas lugar residencia isla '!$K58,"-")</f>
        <v>6.9472433214488705E-2</v>
      </c>
      <c r="EB58" s="36">
        <f t="shared" si="237"/>
        <v>0.39571689462832227</v>
      </c>
      <c r="EC58" s="267">
        <f>IFERROR('Turistas lugar residencia isla '!EC58/'Turistas lugar residencia isla '!$M58,"-")</f>
        <v>6.7591165896250638E-2</v>
      </c>
      <c r="ED58" s="36">
        <f t="shared" si="238"/>
        <v>-0.12550081719295392</v>
      </c>
    </row>
    <row r="59" spans="1:134" s="17" customFormat="1" ht="15.75" x14ac:dyDescent="0.25">
      <c r="A59" s="242"/>
      <c r="B59" s="249">
        <v>2020</v>
      </c>
      <c r="C59" s="270">
        <f>IFERROR('Turistas lugar residencia isla '!C59/'Turistas lugar residencia isla '!$C59,"-")</f>
        <v>1</v>
      </c>
      <c r="D59" s="271">
        <f t="shared" si="173"/>
        <v>0</v>
      </c>
      <c r="E59" s="270">
        <f>IFERROR('Turistas lugar residencia isla '!E59/'Turistas lugar residencia isla '!$E59,"-")</f>
        <v>1</v>
      </c>
      <c r="F59" s="271">
        <f t="shared" si="174"/>
        <v>0</v>
      </c>
      <c r="G59" s="270">
        <f>IFERROR('Turistas lugar residencia isla '!G59/'Turistas lugar residencia isla '!$G59,"-")</f>
        <v>1</v>
      </c>
      <c r="H59" s="271">
        <f t="shared" si="175"/>
        <v>0</v>
      </c>
      <c r="I59" s="270">
        <f>IFERROR('Turistas lugar residencia isla '!I59/'Turistas lugar residencia isla '!$I59,"-")</f>
        <v>1</v>
      </c>
      <c r="J59" s="271">
        <f t="shared" si="176"/>
        <v>0</v>
      </c>
      <c r="K59" s="270">
        <f>IFERROR('Turistas lugar residencia isla '!K59/'Turistas lugar residencia isla '!$K59,"-")</f>
        <v>1</v>
      </c>
      <c r="L59" s="271">
        <f t="shared" si="177"/>
        <v>0</v>
      </c>
      <c r="M59" s="270">
        <f>IFERROR('Turistas lugar residencia isla '!M59/'Turistas lugar residencia isla '!$M59,"-")</f>
        <v>1</v>
      </c>
      <c r="N59" s="271">
        <f t="shared" si="178"/>
        <v>0</v>
      </c>
      <c r="O59" s="270">
        <f>IFERROR('Turistas lugar residencia isla '!O59/'Turistas lugar residencia isla '!$C59,"-")</f>
        <v>0.82450941361076591</v>
      </c>
      <c r="P59" s="271">
        <f t="shared" si="179"/>
        <v>-5.2057880935837741E-2</v>
      </c>
      <c r="Q59" s="270">
        <f>IFERROR('Turistas lugar residencia isla '!Q59/'Turistas lugar residencia isla '!$E59,"-")</f>
        <v>0.81740525739604386</v>
      </c>
      <c r="R59" s="271">
        <f t="shared" si="180"/>
        <v>-4.6380476166466122E-2</v>
      </c>
      <c r="S59" s="270">
        <f>IFERROR('Turistas lugar residencia isla '!S59/'Turistas lugar residencia isla '!$G59,"-")</f>
        <v>0.81906904256717428</v>
      </c>
      <c r="T59" s="271">
        <f t="shared" si="181"/>
        <v>-3.3470723432303284E-2</v>
      </c>
      <c r="U59" s="270">
        <f>IFERROR('Turistas lugar residencia isla '!U59/'Turistas lugar residencia isla '!$I59,"-")</f>
        <v>0.86749164248528432</v>
      </c>
      <c r="V59" s="271">
        <f t="shared" si="182"/>
        <v>-5.5273345396224527E-2</v>
      </c>
      <c r="W59" s="270">
        <f>IFERROR('Turistas lugar residencia isla '!W59/'Turistas lugar residencia isla '!$K59,"-")</f>
        <v>0.83188277857630599</v>
      </c>
      <c r="X59" s="271">
        <f t="shared" si="183"/>
        <v>-7.4682514267260469E-2</v>
      </c>
      <c r="Y59" s="270">
        <f>IFERROR('Turistas lugar residencia isla '!Y59/'Turistas lugar residencia isla '!$M59,"-")</f>
        <v>0.76316236207105614</v>
      </c>
      <c r="Z59" s="271">
        <f t="shared" si="184"/>
        <v>-7.2950447306933008E-2</v>
      </c>
      <c r="AA59" s="270">
        <f>IFERROR('Turistas lugar residencia isla '!AA59/'Turistas lugar residencia isla '!$C59,"-")</f>
        <v>0.17549080228783429</v>
      </c>
      <c r="AB59" s="271">
        <f t="shared" si="185"/>
        <v>0.34774010588143334</v>
      </c>
      <c r="AC59" s="270">
        <f>IFERROR('Turistas lugar residencia isla '!AC59/'Turistas lugar residencia isla '!$E59,"-")</f>
        <v>0.18259422499087707</v>
      </c>
      <c r="AD59" s="271">
        <f t="shared" si="186"/>
        <v>0.27831997664107466</v>
      </c>
      <c r="AE59" s="270">
        <f>IFERROR('Turistas lugar residencia isla '!AE59/'Turistas lugar residencia isla '!$G59,"-")</f>
        <v>0.18093095743282572</v>
      </c>
      <c r="AF59" s="271">
        <f t="shared" si="187"/>
        <v>0.18591521879282391</v>
      </c>
      <c r="AG59" s="270">
        <f>IFERROR('Turistas lugar residencia isla '!AG59/'Turistas lugar residencia isla '!$I59,"-")</f>
        <v>0.13250988959807325</v>
      </c>
      <c r="AH59" s="271">
        <f t="shared" si="188"/>
        <v>0.62085015746548389</v>
      </c>
      <c r="AI59" s="270">
        <f>IFERROR('Turistas lugar residencia isla '!AI59/'Turistas lugar residencia isla '!$K59,"-")</f>
        <v>0.16811973647312103</v>
      </c>
      <c r="AJ59" s="271">
        <f t="shared" si="189"/>
        <v>0.66494479450359556</v>
      </c>
      <c r="AK59" s="270">
        <f>IFERROR('Turistas lugar residencia isla '!AK59/'Turistas lugar residencia isla '!$M59,"-")</f>
        <v>0.23683763792894386</v>
      </c>
      <c r="AL59" s="271">
        <f t="shared" si="190"/>
        <v>0.33970339884160539</v>
      </c>
      <c r="AM59" s="270">
        <f>IFERROR('Turistas lugar residencia isla '!AM59/'Turistas lugar residencia isla '!$C59,"-")</f>
        <v>0.19293821586578361</v>
      </c>
      <c r="AN59" s="271">
        <f t="shared" si="191"/>
        <v>9.9955542365655958E-2</v>
      </c>
      <c r="AO59" s="270">
        <f>IFERROR('Turistas lugar residencia isla '!AO59/'Turistas lugar residencia isla '!$E59,"-")</f>
        <v>0.14639029578999402</v>
      </c>
      <c r="AP59" s="271">
        <f t="shared" si="192"/>
        <v>0.1619408019438886</v>
      </c>
      <c r="AQ59" s="270">
        <f>IFERROR('Turistas lugar residencia isla '!AQ59/'Turistas lugar residencia isla '!$G59,"-")</f>
        <v>0.2197953320690238</v>
      </c>
      <c r="AR59" s="271">
        <f t="shared" si="193"/>
        <v>7.3574645699065799E-2</v>
      </c>
      <c r="AS59" s="270">
        <f>IFERROR('Turistas lugar residencia isla '!AS59/'Turistas lugar residencia isla '!$I59,"-")</f>
        <v>0.41760302494538121</v>
      </c>
      <c r="AT59" s="271">
        <f t="shared" si="194"/>
        <v>8.9767997845204173E-2</v>
      </c>
      <c r="AU59" s="270">
        <f>IFERROR('Turistas lugar residencia isla '!AU59/'Turistas lugar residencia isla '!$K59,"-")</f>
        <v>0.15828337816408938</v>
      </c>
      <c r="AV59" s="271">
        <f t="shared" si="195"/>
        <v>0.21925554314217677</v>
      </c>
      <c r="AW59" s="270">
        <f>IFERROR('Turistas lugar residencia isla '!AW59/'Turistas lugar residencia isla '!$M59,"-")</f>
        <v>0.4728264823572208</v>
      </c>
      <c r="AX59" s="271">
        <f t="shared" si="196"/>
        <v>0.10420959777480809</v>
      </c>
      <c r="AY59" s="270">
        <f>IFERROR('Turistas lugar residencia isla '!AY59/'Turistas lugar residencia isla '!$C59,"-")</f>
        <v>3.3699396606592165E-2</v>
      </c>
      <c r="AZ59" s="271">
        <f t="shared" si="197"/>
        <v>0.27316375633178525</v>
      </c>
      <c r="BA59" s="270">
        <f>IFERROR('Turistas lugar residencia isla '!BA59/'Turistas lugar residencia isla '!$E59,"-")</f>
        <v>4.9347678117130665E-2</v>
      </c>
      <c r="BB59" s="271">
        <f t="shared" si="198"/>
        <v>0.31437601033682472</v>
      </c>
      <c r="BC59" s="270">
        <f>IFERROR('Turistas lugar residencia isla '!BC59/'Turistas lugar residencia isla '!$G59,"-")</f>
        <v>2.3884184238691628E-2</v>
      </c>
      <c r="BD59" s="271">
        <f t="shared" si="199"/>
        <v>-1.378197575238771E-2</v>
      </c>
      <c r="BE59" s="270">
        <f>IFERROR('Turistas lugar residencia isla '!BE59/'Turistas lugar residencia isla '!$I59,"-")</f>
        <v>1.3025772706241402E-2</v>
      </c>
      <c r="BF59" s="271">
        <f t="shared" si="200"/>
        <v>0.6908566172319246</v>
      </c>
      <c r="BG59" s="270">
        <f>IFERROR('Turistas lugar residencia isla '!BG59/'Turistas lugar residencia isla '!$K59,"-")</f>
        <v>2.219028109449921E-2</v>
      </c>
      <c r="BH59" s="271">
        <f t="shared" si="201"/>
        <v>0.28683523383594234</v>
      </c>
      <c r="BI59" s="270">
        <f>IFERROR('Turistas lugar residencia isla '!BI59/'Turistas lugar residencia isla '!$M59,"-")</f>
        <v>1.9061476900691161E-2</v>
      </c>
      <c r="BJ59" s="271">
        <f t="shared" si="202"/>
        <v>-0.10185791318487269</v>
      </c>
      <c r="BK59" s="270">
        <f>IFERROR('Turistas lugar residencia isla '!BK59/'Turistas lugar residencia isla '!$C59,"-")</f>
        <v>4.4176092079889394E-2</v>
      </c>
      <c r="BL59" s="271">
        <f t="shared" si="203"/>
        <v>0.14484953312430293</v>
      </c>
      <c r="BM59" s="270">
        <f>IFERROR('Turistas lugar residencia isla '!BM59/'Turistas lugar residencia isla '!$E59,"-")</f>
        <v>4.4501784471090017E-2</v>
      </c>
      <c r="BN59" s="271">
        <f t="shared" si="204"/>
        <v>0.19531168790600906</v>
      </c>
      <c r="BO59" s="270">
        <f>IFERROR('Turistas lugar residencia isla '!BO59/'Turistas lugar residencia isla '!$G59,"-")</f>
        <v>2.3200706010477495E-2</v>
      </c>
      <c r="BP59" s="271">
        <f t="shared" si="205"/>
        <v>3.7660258672210789E-2</v>
      </c>
      <c r="BQ59" s="270">
        <f>IFERROR('Turistas lugar residencia isla '!BQ59/'Turistas lugar residencia isla '!$I59,"-")</f>
        <v>5.4882290035636258E-2</v>
      </c>
      <c r="BR59" s="271">
        <f t="shared" si="206"/>
        <v>-2.6771117423315172E-2</v>
      </c>
      <c r="BS59" s="270">
        <f>IFERROR('Turistas lugar residencia isla '!BS59/'Turistas lugar residencia isla '!$K59,"-")</f>
        <v>6.6990856537808105E-2</v>
      </c>
      <c r="BT59" s="271">
        <f t="shared" si="207"/>
        <v>0.30202307155921004</v>
      </c>
      <c r="BU59" s="270">
        <f>IFERROR('Turistas lugar residencia isla '!BU59/'Turistas lugar residencia isla '!$M59,"-")</f>
        <v>2.3345863142152701E-2</v>
      </c>
      <c r="BV59" s="271">
        <f t="shared" si="208"/>
        <v>-0.29735473818241176</v>
      </c>
      <c r="BW59" s="270">
        <f>IFERROR('Turistas lugar residencia isla '!BW59/'Turistas lugar residencia isla '!$C59,"-")</f>
        <v>0.25360291584013483</v>
      </c>
      <c r="BX59" s="271">
        <f t="shared" si="209"/>
        <v>-0.22391691843976147</v>
      </c>
      <c r="BY59" s="270">
        <f>IFERROR('Turistas lugar residencia isla '!BY59/'Turistas lugar residencia isla '!$E59,"-")</f>
        <v>0.30321981215821359</v>
      </c>
      <c r="BZ59" s="271">
        <f t="shared" si="210"/>
        <v>-0.20556154539020843</v>
      </c>
      <c r="CA59" s="270">
        <f>IFERROR('Turistas lugar residencia isla '!CA59/'Turistas lugar residencia isla '!$G59,"-")</f>
        <v>0.12876955142047056</v>
      </c>
      <c r="CB59" s="271">
        <f t="shared" si="211"/>
        <v>-0.28725607387485552</v>
      </c>
      <c r="CC59" s="270">
        <f>IFERROR('Turistas lugar residencia isla '!CC59/'Turistas lugar residencia isla '!$I59,"-")</f>
        <v>0.17211271230845127</v>
      </c>
      <c r="CD59" s="271">
        <f t="shared" si="212"/>
        <v>-0.29235972164937751</v>
      </c>
      <c r="CE59" s="270">
        <f>IFERROR('Turistas lugar residencia isla '!CE59/'Turistas lugar residencia isla '!$K59,"-")</f>
        <v>0.37687638406313778</v>
      </c>
      <c r="CF59" s="271">
        <f t="shared" si="213"/>
        <v>-0.18681638337490469</v>
      </c>
      <c r="CG59" s="270">
        <f>IFERROR('Turistas lugar residencia isla '!CG59/'Turistas lugar residencia isla '!$M59,"-")</f>
        <v>6.9746574511943743E-2</v>
      </c>
      <c r="CH59" s="271">
        <f t="shared" si="214"/>
        <v>-0.34646101945948993</v>
      </c>
      <c r="CI59" s="270">
        <f>IFERROR('Turistas lugar residencia isla '!CI59/'Turistas lugar residencia isla '!$C59,"-")</f>
        <v>3.768661195508273E-2</v>
      </c>
      <c r="CJ59" s="271">
        <f t="shared" si="215"/>
        <v>-2.4479866583980603E-2</v>
      </c>
      <c r="CK59" s="270">
        <f>IFERROR('Turistas lugar residencia isla '!CK59/'Turistas lugar residencia isla '!$E59,"-")</f>
        <v>2.9903025189640491E-2</v>
      </c>
      <c r="CL59" s="271">
        <f t="shared" si="216"/>
        <v>-3.7015718795567976E-2</v>
      </c>
      <c r="CM59" s="270">
        <f>IFERROR('Turistas lugar residencia isla '!CM59/'Turistas lugar residencia isla '!$G59,"-")</f>
        <v>5.1281146140413465E-2</v>
      </c>
      <c r="CN59" s="271">
        <f t="shared" si="217"/>
        <v>-7.8598817398504273E-2</v>
      </c>
      <c r="CO59" s="270">
        <f>IFERROR('Turistas lugar residencia isla '!CO59/'Turistas lugar residencia isla '!$I59,"-")</f>
        <v>2.5084800813842678E-2</v>
      </c>
      <c r="CP59" s="271">
        <f t="shared" si="218"/>
        <v>-1.9219482329779103E-2</v>
      </c>
      <c r="CQ59" s="270">
        <f>IFERROR('Turistas lugar residencia isla '!CQ59/'Turistas lugar residencia isla '!$K59,"-")</f>
        <v>3.4246170522866201E-2</v>
      </c>
      <c r="CR59" s="271">
        <f t="shared" si="219"/>
        <v>8.1608895260145919E-2</v>
      </c>
      <c r="CS59" s="270">
        <f>IFERROR('Turistas lugar residencia isla '!CS59/'Turistas lugar residencia isla '!$M59,"-")</f>
        <v>5.2455438341214987E-2</v>
      </c>
      <c r="CT59" s="271">
        <f t="shared" si="220"/>
        <v>-0.2578674028853627</v>
      </c>
      <c r="CU59" s="270">
        <f>IFERROR('Turistas lugar residencia isla '!CU59/'Turistas lugar residencia isla '!$C59,"-")</f>
        <v>2.5574916382472144E-2</v>
      </c>
      <c r="CV59" s="271">
        <f t="shared" si="221"/>
        <v>-0.33901166485975764</v>
      </c>
      <c r="CW59" s="270">
        <f>IFERROR('Turistas lugar residencia isla '!CW59/'Turistas lugar residencia isla '!$E59,"-")</f>
        <v>2.1110331815864324E-2</v>
      </c>
      <c r="CX59" s="271">
        <f t="shared" si="222"/>
        <v>-0.23188212012609954</v>
      </c>
      <c r="CY59" s="270">
        <f>IFERROR('Turistas lugar residencia isla '!CY59/'Turistas lugar residencia isla '!$G59,"-")</f>
        <v>1.4433407814935125E-2</v>
      </c>
      <c r="CZ59" s="271">
        <f t="shared" si="223"/>
        <v>-0.20851704124739734</v>
      </c>
      <c r="DA59" s="270">
        <f>IFERROR('Turistas lugar residencia isla '!DA59/'Turistas lugar residencia isla '!$I59,"-")</f>
        <v>1.2700971034432041E-2</v>
      </c>
      <c r="DB59" s="271">
        <f t="shared" si="224"/>
        <v>-0.28012791929127157</v>
      </c>
      <c r="DC59" s="270">
        <f>IFERROR('Turistas lugar residencia isla '!DC59/'Turistas lugar residencia isla '!$K59,"-")</f>
        <v>6.4575151563166094E-2</v>
      </c>
      <c r="DD59" s="271">
        <f t="shared" si="225"/>
        <v>-0.36488390664711878</v>
      </c>
      <c r="DE59" s="270">
        <f>IFERROR('Turistas lugar residencia isla '!DE59/'Turistas lugar residencia isla '!$M59,"-")</f>
        <v>4.2601349985853442E-3</v>
      </c>
      <c r="DF59" s="271">
        <f t="shared" si="226"/>
        <v>-0.11958917840420247</v>
      </c>
      <c r="DG59" s="270">
        <f>IFERROR('Turistas lugar residencia isla '!DG59/'Turistas lugar residencia isla '!$C59,"-")</f>
        <v>0.11651853144044955</v>
      </c>
      <c r="DH59" s="271">
        <f t="shared" si="227"/>
        <v>0.14636943203618502</v>
      </c>
      <c r="DI59" s="270">
        <f>IFERROR('Turistas lugar residencia isla '!DI59/'Turistas lugar residencia isla '!$E59,"-")</f>
        <v>8.0839775459446303E-2</v>
      </c>
      <c r="DJ59" s="271">
        <f t="shared" si="228"/>
        <v>0.19684698210076457</v>
      </c>
      <c r="DK59" s="270">
        <f>IFERROR('Turistas lugar residencia isla '!DK59/'Turistas lugar residencia isla '!$G59,"-")</f>
        <v>0.24033047298946617</v>
      </c>
      <c r="DL59" s="271">
        <f t="shared" si="229"/>
        <v>8.9273471412858907E-2</v>
      </c>
      <c r="DM59" s="270">
        <f>IFERROR('Turistas lugar residencia isla '!DM59/'Turistas lugar residencia isla '!$I59,"-")</f>
        <v>4.3950875279222194E-2</v>
      </c>
      <c r="DN59" s="271">
        <f t="shared" si="230"/>
        <v>5.7805370576731852E-2</v>
      </c>
      <c r="DO59" s="270">
        <f>IFERROR('Turistas lugar residencia isla '!DO59/'Turistas lugar residencia isla '!$K59,"-")</f>
        <v>3.5836939285449308E-2</v>
      </c>
      <c r="DP59" s="271">
        <f t="shared" si="231"/>
        <v>0.14616253508039834</v>
      </c>
      <c r="DQ59" s="270">
        <f>IFERROR('Turistas lugar residencia isla '!DQ59/'Turistas lugar residencia isla '!$M59,"-")</f>
        <v>5.4169192837799605E-2</v>
      </c>
      <c r="DR59" s="271">
        <f t="shared" si="232"/>
        <v>8.9916760991450628E-2</v>
      </c>
      <c r="DS59" s="270">
        <f>IFERROR('Turistas lugar residencia isla '!DS59/'Turistas lugar residencia isla '!$C59,"-")</f>
        <v>7.6743316427033609E-2</v>
      </c>
      <c r="DT59" s="271">
        <f t="shared" si="233"/>
        <v>9.3805944629579141E-3</v>
      </c>
      <c r="DU59" s="270">
        <f>IFERROR('Turistas lugar residencia isla '!DU59/'Turistas lugar residencia isla '!$E59,"-")</f>
        <v>0.10857607230019488</v>
      </c>
      <c r="DV59" s="271">
        <f t="shared" si="234"/>
        <v>-4.7476511690785261E-2</v>
      </c>
      <c r="DW59" s="270">
        <f>IFERROR('Turistas lugar residencia isla '!DW59/'Turistas lugar residencia isla '!$G59,"-")</f>
        <v>9.491634902454138E-2</v>
      </c>
      <c r="DX59" s="271">
        <f t="shared" si="235"/>
        <v>-2.5977666791981768E-2</v>
      </c>
      <c r="DY59" s="270">
        <f>IFERROR('Turistas lugar residencia isla '!DY59/'Turistas lugar residencia isla '!$I59,"-")</f>
        <v>9.1246288528066238E-2</v>
      </c>
      <c r="DZ59" s="271">
        <f t="shared" si="236"/>
        <v>-7.0714216137213848E-2</v>
      </c>
      <c r="EA59" s="270">
        <f>IFERROR('Turistas lugar residencia isla '!EA59/'Turistas lugar residencia isla '!$K59,"-")</f>
        <v>5.1008974953880279E-2</v>
      </c>
      <c r="EB59" s="271">
        <f t="shared" si="237"/>
        <v>2.1370596957815513E-2</v>
      </c>
      <c r="EC59" s="270">
        <f>IFERROR('Turistas lugar residencia isla '!EC59/'Turistas lugar residencia isla '!$M59,"-")</f>
        <v>5.8995190170162887E-2</v>
      </c>
      <c r="ED59" s="271">
        <f t="shared" si="238"/>
        <v>-0.41051120925478757</v>
      </c>
    </row>
    <row r="60" spans="1:134" s="17" customFormat="1" outlineLevel="1" x14ac:dyDescent="0.25">
      <c r="A60" s="242"/>
      <c r="B60" s="34" t="s">
        <v>61</v>
      </c>
      <c r="C60" s="266">
        <f>IFERROR('Turistas lugar residencia isla '!C60/'Turistas lugar residencia isla '!$C60,"-")</f>
        <v>1</v>
      </c>
      <c r="D60" s="36">
        <f>IFERROR(C60/C73-1,"-")</f>
        <v>0</v>
      </c>
      <c r="E60" s="267">
        <f>IFERROR('Turistas lugar residencia isla '!E60/'Turistas lugar residencia isla '!$E60,"-")</f>
        <v>1</v>
      </c>
      <c r="F60" s="36">
        <f>IFERROR(E60/E73-1,"-")</f>
        <v>0</v>
      </c>
      <c r="G60" s="267">
        <f>IFERROR('Turistas lugar residencia isla '!G60/'Turistas lugar residencia isla '!$G60,"-")</f>
        <v>1</v>
      </c>
      <c r="H60" s="36">
        <f>IFERROR(G60/G73-1,"-")</f>
        <v>0</v>
      </c>
      <c r="I60" s="267">
        <f>IFERROR('Turistas lugar residencia isla '!I60/'Turistas lugar residencia isla '!$I60,"-")</f>
        <v>1</v>
      </c>
      <c r="J60" s="36">
        <f>IFERROR(I60/I73-1,"-")</f>
        <v>0</v>
      </c>
      <c r="K60" s="267">
        <f>IFERROR('Turistas lugar residencia isla '!K60/'Turistas lugar residencia isla '!$K60,"-")</f>
        <v>1</v>
      </c>
      <c r="L60" s="36">
        <f>IFERROR(K60/K73-1,"-")</f>
        <v>0</v>
      </c>
      <c r="M60" s="267">
        <f>IFERROR('Turistas lugar residencia isla '!M60/'Turistas lugar residencia isla '!$M60,"-")</f>
        <v>1</v>
      </c>
      <c r="N60" s="36">
        <f>IFERROR(M60/M73-1,"-")</f>
        <v>0</v>
      </c>
      <c r="O60" s="266">
        <f>IFERROR('Turistas lugar residencia isla '!O60/'Turistas lugar residencia isla '!$C60,"-")</f>
        <v>0.89852785174270189</v>
      </c>
      <c r="P60" s="36">
        <f>IFERROR(O60/O73-1,"-")</f>
        <v>-2.7587746723648277E-2</v>
      </c>
      <c r="Q60" s="267">
        <f>IFERROR('Turistas lugar residencia isla '!Q60/'Turistas lugar residencia isla '!$E60,"-")</f>
        <v>0.90362628467989925</v>
      </c>
      <c r="R60" s="36">
        <f>IFERROR(Q60/Q73-1,"-")</f>
        <v>-3.9825049687929326E-3</v>
      </c>
      <c r="S60" s="267">
        <f>IFERROR('Turistas lugar residencia isla '!S60/'Turistas lugar residencia isla '!$G60,"-")</f>
        <v>0.86183293760919744</v>
      </c>
      <c r="T60" s="36">
        <f>IFERROR(S60/S73-1,"-")</f>
        <v>-6.5317889000772622E-2</v>
      </c>
      <c r="U60" s="267">
        <f>IFERROR('Turistas lugar residencia isla '!U60/'Turistas lugar residencia isla '!$I60,"-")</f>
        <v>0.95272166430874128</v>
      </c>
      <c r="V60" s="36">
        <f>IFERROR(U60/U73-1,"-")</f>
        <v>6.1079423477474748E-3</v>
      </c>
      <c r="W60" s="267">
        <f>IFERROR('Turistas lugar residencia isla '!W60/'Turistas lugar residencia isla '!$K60,"-")</f>
        <v>0.92465496393278568</v>
      </c>
      <c r="X60" s="36">
        <f>IFERROR(W60/W73-1,"-")</f>
        <v>-3.4517867029756344E-3</v>
      </c>
      <c r="Y60" s="267">
        <f>IFERROR('Turistas lugar residencia isla '!Y60/'Turistas lugar residencia isla '!$M60,"-")</f>
        <v>0.91608591204243273</v>
      </c>
      <c r="Z60" s="36">
        <f>IFERROR(Y60/Y73-1,"-")</f>
        <v>2.2704625905085818E-2</v>
      </c>
      <c r="AA60" s="266">
        <f>IFERROR('Turistas lugar residencia isla '!AA60/'Turistas lugar residencia isla '!$C60,"-")</f>
        <v>0.10147214825729807</v>
      </c>
      <c r="AB60" s="36">
        <f>IFERROR(AA60/AA73-1,"-")</f>
        <v>0.33550192305112914</v>
      </c>
      <c r="AC60" s="267">
        <f>IFERROR('Turistas lugar residencia isla '!AC60/'Turistas lugar residencia isla '!$E60,"-")</f>
        <v>9.6373715320100806E-2</v>
      </c>
      <c r="AD60" s="36">
        <f>IFERROR(AC60/AC73-1,"-")</f>
        <v>3.8950633452965677E-2</v>
      </c>
      <c r="AE60" s="267">
        <f>IFERROR('Turistas lugar residencia isla '!AE60/'Turistas lugar residencia isla '!$G60,"-")</f>
        <v>0.13816706239080254</v>
      </c>
      <c r="AF60" s="36">
        <f>IFERROR(AE60/AE73-1,"-")</f>
        <v>0.77268316794799619</v>
      </c>
      <c r="AG60" s="267">
        <f>IFERROR('Turistas lugar residencia isla '!AG60/'Turistas lugar residencia isla '!$I60,"-")</f>
        <v>4.7278335691258666E-2</v>
      </c>
      <c r="AH60" s="36">
        <f>IFERROR(AG60/AG73-1,"-")</f>
        <v>-0.1090923625581427</v>
      </c>
      <c r="AI60" s="267">
        <f>IFERROR('Turistas lugar residencia isla '!AI60/'Turistas lugar residencia isla '!$K60,"-")</f>
        <v>7.5349205687361878E-2</v>
      </c>
      <c r="AJ60" s="36">
        <f>IFERROR(AI60/AI73-1,"-")</f>
        <v>4.4452948852822471E-2</v>
      </c>
      <c r="AK60" s="267">
        <f>IFERROR('Turistas lugar residencia isla '!AK60/'Turistas lugar residencia isla '!$M60,"-")</f>
        <v>8.3914087957567246E-2</v>
      </c>
      <c r="AL60" s="36">
        <f>IFERROR(AK60/AK73-1,"-")</f>
        <v>-0.19508196240893239</v>
      </c>
      <c r="AM60" s="266">
        <f>IFERROR('Turistas lugar residencia isla '!AM60/'Turistas lugar residencia isla '!$C60,"-")</f>
        <v>0.18828854166985115</v>
      </c>
      <c r="AN60" s="36">
        <f>IFERROR(AM60/AM73-1,"-")</f>
        <v>-6.1905933072392005E-2</v>
      </c>
      <c r="AO60" s="267">
        <f>IFERROR('Turistas lugar residencia isla '!AO60/'Turistas lugar residencia isla '!$E60,"-")</f>
        <v>0.16248916477389061</v>
      </c>
      <c r="AP60" s="36">
        <f>IFERROR(AO60/AO73-1,"-")</f>
        <v>8.887125252780903E-2</v>
      </c>
      <c r="AQ60" s="267">
        <f>IFERROR('Turistas lugar residencia isla '!AQ60/'Turistas lugar residencia isla '!$G60,"-")</f>
        <v>0.19516784283582125</v>
      </c>
      <c r="AR60" s="36">
        <f>IFERROR(AQ60/AQ73-1,"-")</f>
        <v>-0.12024921817163359</v>
      </c>
      <c r="AS60" s="267">
        <f>IFERROR('Turistas lugar residencia isla '!AS60/'Turistas lugar residencia isla '!$I60,"-")</f>
        <v>0.40734513069091077</v>
      </c>
      <c r="AT60" s="36">
        <f>IFERROR(AS60/AS73-1,"-")</f>
        <v>0.14574526215696104</v>
      </c>
      <c r="AU60" s="267">
        <f>IFERROR('Turistas lugar residencia isla '!AU60/'Turistas lugar residencia isla '!$K60,"-")</f>
        <v>0.14898469749405829</v>
      </c>
      <c r="AV60" s="36">
        <f>IFERROR(AU60/AU73-1,"-")</f>
        <v>-4.1510650543493455E-2</v>
      </c>
      <c r="AW60" s="267">
        <f>IFERROR('Turistas lugar residencia isla '!AW60/'Turistas lugar residencia isla '!$M60,"-")</f>
        <v>0.49554028018933</v>
      </c>
      <c r="AX60" s="36">
        <f>IFERROR(AW60/AW73-1,"-")</f>
        <v>0.11380668590068499</v>
      </c>
      <c r="AY60" s="266">
        <f>IFERROR('Turistas lugar residencia isla '!AY60/'Turistas lugar residencia isla '!$C60,"-")</f>
        <v>2.5798133332518104E-2</v>
      </c>
      <c r="AZ60" s="36">
        <f>IFERROR(AY60/AY73-1,"-")</f>
        <v>1.6769837143827848E-2</v>
      </c>
      <c r="BA60" s="267">
        <f>IFERROR('Turistas lugar residencia isla '!BA60/'Turistas lugar residencia isla '!$E60,"-")</f>
        <v>3.9856410531170054E-2</v>
      </c>
      <c r="BB60" s="36">
        <f>IFERROR(BA60/BA73-1,"-")</f>
        <v>2.6314283466715382E-2</v>
      </c>
      <c r="BC60" s="267">
        <f>IFERROR('Turistas lugar residencia isla '!BC60/'Turistas lugar residencia isla '!$G60,"-")</f>
        <v>1.8171872384271322E-2</v>
      </c>
      <c r="BD60" s="36">
        <f>IFERROR(BC60/BC73-1,"-")</f>
        <v>1.5205795348294249E-2</v>
      </c>
      <c r="BE60" s="267">
        <f>IFERROR('Turistas lugar residencia isla '!BE60/'Turistas lugar residencia isla '!$I60,"-")</f>
        <v>7.9087135004754505E-3</v>
      </c>
      <c r="BF60" s="36">
        <f>IFERROR(BE60/BE73-1,"-")</f>
        <v>-5.3426174090917766E-2</v>
      </c>
      <c r="BG60" s="267">
        <f>IFERROR('Turistas lugar residencia isla '!BG60/'Turistas lugar residencia isla '!$K60,"-")</f>
        <v>1.62073135137389E-2</v>
      </c>
      <c r="BH60" s="36">
        <f>IFERROR(BG60/BG73-1,"-")</f>
        <v>-7.6490574269565736E-2</v>
      </c>
      <c r="BI60" s="267">
        <f>IFERROR('Turistas lugar residencia isla '!BI60/'Turistas lugar residencia isla '!$M60,"-")</f>
        <v>1.2915348571700402E-2</v>
      </c>
      <c r="BJ60" s="36">
        <f>IFERROR(BI60/BI73-1,"-")</f>
        <v>0.60929088964748312</v>
      </c>
      <c r="BK60" s="266">
        <f>IFERROR('Turistas lugar residencia isla '!BK60/'Turistas lugar residencia isla '!$C60,"-")</f>
        <v>2.7220450800502588E-2</v>
      </c>
      <c r="BL60" s="36">
        <f>IFERROR(BK60/BK73-1,"-")</f>
        <v>3.6974064252267125E-2</v>
      </c>
      <c r="BM60" s="267">
        <f>IFERROR('Turistas lugar residencia isla '!BM60/'Turistas lugar residencia isla '!$E60,"-")</f>
        <v>2.7707562748636148E-2</v>
      </c>
      <c r="BN60" s="36">
        <f>IFERROR(BM60/BM73-1,"-")</f>
        <v>5.2519732831484811E-2</v>
      </c>
      <c r="BO60" s="267">
        <f>IFERROR('Turistas lugar residencia isla '!BO60/'Turistas lugar residencia isla '!$G60,"-")</f>
        <v>1.2600296616263908E-2</v>
      </c>
      <c r="BP60" s="36">
        <f>IFERROR(BO60/BO73-1,"-")</f>
        <v>-5.5650523682071462E-4</v>
      </c>
      <c r="BQ60" s="267">
        <f>IFERROR('Turistas lugar residencia isla '!BQ60/'Turistas lugar residencia isla '!$I60,"-")</f>
        <v>4.0598835726047729E-2</v>
      </c>
      <c r="BR60" s="36">
        <f>IFERROR(BQ60/BQ73-1,"-")</f>
        <v>-9.6718813636638923E-2</v>
      </c>
      <c r="BS60" s="267">
        <f>IFERROR('Turistas lugar residencia isla '!BS60/'Turistas lugar residencia isla '!$K60,"-")</f>
        <v>3.7201350956927823E-2</v>
      </c>
      <c r="BT60" s="36">
        <f>IFERROR(BS60/BS73-1,"-")</f>
        <v>9.1071103675786746E-2</v>
      </c>
      <c r="BU60" s="267">
        <f>IFERROR('Turistas lugar residencia isla '!BU60/'Turistas lugar residencia isla '!$M60,"-")</f>
        <v>1.8005375448945128E-2</v>
      </c>
      <c r="BV60" s="36">
        <f>IFERROR(BU60/BU73-1,"-")</f>
        <v>0.23347875602834867</v>
      </c>
      <c r="BW60" s="266">
        <f>IFERROR('Turistas lugar residencia isla '!BW60/'Turistas lugar residencia isla '!$C60,"-")</f>
        <v>0.28165248680095506</v>
      </c>
      <c r="BX60" s="36">
        <f>IFERROR(BW60/BW73-1,"-")</f>
        <v>2.5748844210008892E-2</v>
      </c>
      <c r="BY60" s="267">
        <f>IFERROR('Turistas lugar residencia isla '!BY60/'Turistas lugar residencia isla '!$E60,"-")</f>
        <v>0.34105943157399238</v>
      </c>
      <c r="BZ60" s="36">
        <f>IFERROR(BY60/BY73-1,"-")</f>
        <v>-1.0970636398377476E-2</v>
      </c>
      <c r="CA60" s="267">
        <f>IFERROR('Turistas lugar residencia isla '!CA60/'Turistas lugar residencia isla '!$G60,"-")</f>
        <v>0.12569880481093659</v>
      </c>
      <c r="CB60" s="36">
        <f>IFERROR(CA60/CA73-1,"-")</f>
        <v>-0.18391331709040404</v>
      </c>
      <c r="CC60" s="267">
        <f>IFERROR('Turistas lugar residencia isla '!CC60/'Turistas lugar residencia isla '!$I60,"-")</f>
        <v>0.24718788412922976</v>
      </c>
      <c r="CD60" s="36">
        <f>IFERROR(CC60/CC73-1,"-")</f>
        <v>-5.6258320509057769E-2</v>
      </c>
      <c r="CE60" s="267">
        <f>IFERROR('Turistas lugar residencia isla '!CE60/'Turistas lugar residencia isla '!$K60,"-")</f>
        <v>0.45513488721177503</v>
      </c>
      <c r="CF60" s="36">
        <f>IFERROR(CE60/CE73-1,"-")</f>
        <v>6.9290141250092363E-2</v>
      </c>
      <c r="CG60" s="267">
        <f>IFERROR('Turistas lugar residencia isla '!CG60/'Turistas lugar residencia isla '!$M60,"-")</f>
        <v>0.17168137383155341</v>
      </c>
      <c r="CH60" s="36">
        <f>IFERROR(CG60/CG73-1,"-")</f>
        <v>-2.1677237068604804E-2</v>
      </c>
      <c r="CI60" s="266">
        <f>IFERROR('Turistas lugar residencia isla '!CI60/'Turistas lugar residencia isla '!$C60,"-")</f>
        <v>3.7365449226094215E-2</v>
      </c>
      <c r="CJ60" s="36">
        <f>IFERROR(CI60/CI73-1,"-")</f>
        <v>-6.1459698702639676E-2</v>
      </c>
      <c r="CK60" s="267">
        <f>IFERROR('Turistas lugar residencia isla '!CK60/'Turistas lugar residencia isla '!$E60,"-")</f>
        <v>2.8974303531757499E-2</v>
      </c>
      <c r="CL60" s="36">
        <f>IFERROR(CK60/CK73-1,"-")</f>
        <v>-4.644828998711914E-2</v>
      </c>
      <c r="CM60" s="267">
        <f>IFERROR('Turistas lugar residencia isla '!CM60/'Turistas lugar residencia isla '!$G60,"-")</f>
        <v>4.6364564495174683E-2</v>
      </c>
      <c r="CN60" s="36">
        <f>IFERROR(CM60/CM73-1,"-")</f>
        <v>-2.3230456733374982E-2</v>
      </c>
      <c r="CO60" s="267">
        <f>IFERROR('Turistas lugar residencia isla '!CO60/'Turistas lugar residencia isla '!$I60,"-")</f>
        <v>2.5326437368091471E-2</v>
      </c>
      <c r="CP60" s="36">
        <f>IFERROR(CO60/CO73-1,"-")</f>
        <v>-8.058643343218741E-2</v>
      </c>
      <c r="CQ60" s="267">
        <f>IFERROR('Turistas lugar residencia isla '!CQ60/'Turistas lugar residencia isla '!$K60,"-")</f>
        <v>3.7142976274861357E-2</v>
      </c>
      <c r="CR60" s="36">
        <f>IFERROR(CQ60/CQ73-1,"-")</f>
        <v>-0.14167250282721622</v>
      </c>
      <c r="CS60" s="267">
        <f>IFERROR('Turistas lugar residencia isla '!CS60/'Turistas lugar residencia isla '!$M60,"-")</f>
        <v>5.1090550151035842E-2</v>
      </c>
      <c r="CT60" s="36">
        <f>IFERROR(CS60/CS73-1,"-")</f>
        <v>1.2435665285818853E-2</v>
      </c>
      <c r="CU60" s="266">
        <f>IFERROR('Turistas lugar residencia isla '!CU60/'Turistas lugar residencia isla '!$C60,"-")</f>
        <v>3.0480851831357934E-2</v>
      </c>
      <c r="CV60" s="36">
        <f>IFERROR(CU60/CU73-1,"-")</f>
        <v>-1.657362806315188E-2</v>
      </c>
      <c r="CW60" s="267">
        <f>IFERROR('Turistas lugar residencia isla '!CW60/'Turistas lugar residencia isla '!$E60,"-")</f>
        <v>2.1544160841636354E-2</v>
      </c>
      <c r="CX60" s="36">
        <f>IFERROR(CW60/CW73-1,"-")</f>
        <v>-9.566176548948313E-3</v>
      </c>
      <c r="CY60" s="267">
        <f>IFERROR('Turistas lugar residencia isla '!CY60/'Turistas lugar residencia isla '!$G60,"-")</f>
        <v>1.5465072138112832E-2</v>
      </c>
      <c r="CZ60" s="36">
        <f>IFERROR(CY60/CY73-1,"-")</f>
        <v>-2.5533805814644706E-2</v>
      </c>
      <c r="DA60" s="267">
        <f>IFERROR('Turistas lugar residencia isla '!DA60/'Turistas lugar residencia isla '!$I60,"-")</f>
        <v>1.6275482988148526E-2</v>
      </c>
      <c r="DB60" s="36">
        <f>IFERROR(DA60/DA73-1,"-")</f>
        <v>-0.16908877745732531</v>
      </c>
      <c r="DC60" s="267">
        <f>IFERROR('Turistas lugar residencia isla '!DC60/'Turistas lugar residencia isla '!$K60,"-")</f>
        <v>8.1124129591794186E-2</v>
      </c>
      <c r="DD60" s="36">
        <f>IFERROR(DC60/DC73-1,"-")</f>
        <v>-5.196809326256302E-2</v>
      </c>
      <c r="DE60" s="267">
        <f>IFERROR('Turistas lugar residencia isla '!DE60/'Turistas lugar residencia isla '!$M60,"-")</f>
        <v>2.8304355065052445E-3</v>
      </c>
      <c r="DF60" s="36">
        <f>IFERROR(DE60/DE73-1,"-")</f>
        <v>-0.50129712645908464</v>
      </c>
      <c r="DG60" s="266">
        <f>IFERROR('Turistas lugar residencia isla '!DG60/'Turistas lugar residencia isla '!$C60,"-")</f>
        <v>0.17057491891032597</v>
      </c>
      <c r="DH60" s="36">
        <f>IFERROR(DG60/DG73-1,"-")</f>
        <v>-0.13945143624314182</v>
      </c>
      <c r="DI60" s="267">
        <f>IFERROR('Turistas lugar residencia isla '!DI60/'Turistas lugar residencia isla '!$E60,"-")</f>
        <v>0.11663774083861302</v>
      </c>
      <c r="DJ60" s="36">
        <f>IFERROR(DI60/DI73-1,"-")</f>
        <v>-0.12262062124182316</v>
      </c>
      <c r="DK60" s="267">
        <f>IFERROR('Turistas lugar residencia isla '!DK60/'Turistas lugar residencia isla '!$G60,"-")</f>
        <v>0.3194165760863158</v>
      </c>
      <c r="DL60" s="36">
        <f>IFERROR(DK60/DK73-1,"-")</f>
        <v>-7.1802326259729043E-2</v>
      </c>
      <c r="DM60" s="267">
        <f>IFERROR('Turistas lugar residencia isla '!DM60/'Turistas lugar residencia isla '!$I60,"-")</f>
        <v>7.2309066029640282E-2</v>
      </c>
      <c r="DN60" s="36">
        <f>IFERROR(DM60/DM73-1,"-")</f>
        <v>-0.22336690066508968</v>
      </c>
      <c r="DO60" s="267">
        <f>IFERROR('Turistas lugar residencia isla '!DO60/'Turistas lugar residencia isla '!$K60,"-")</f>
        <v>5.241629487553684E-2</v>
      </c>
      <c r="DP60" s="36">
        <f>IFERROR(DO60/DO73-1,"-")</f>
        <v>-0.33238303496338784</v>
      </c>
      <c r="DQ60" s="267">
        <f>IFERROR('Turistas lugar residencia isla '!DQ60/'Turistas lugar residencia isla '!$M60,"-")</f>
        <v>5.13997573912423E-2</v>
      </c>
      <c r="DR60" s="36">
        <f>IFERROR(DQ60/DQ73-1,"-")</f>
        <v>-0.44790613531524448</v>
      </c>
      <c r="DS60" s="266">
        <f>IFERROR('Turistas lugar residencia isla '!DS60/'Turistas lugar residencia isla '!$C60,"-")</f>
        <v>8.2569312182252289E-2</v>
      </c>
      <c r="DT60" s="36">
        <f>IFERROR(DS60/DS73-1,"-")</f>
        <v>0.15458179466866584</v>
      </c>
      <c r="DU60" s="267">
        <f>IFERROR('Turistas lugar residencia isla '!DU60/'Turistas lugar residencia isla '!$E60,"-")</f>
        <v>0.12305946601709526</v>
      </c>
      <c r="DV60" s="36">
        <f>IFERROR(DU60/DU73-1,"-")</f>
        <v>7.9273286501471807E-2</v>
      </c>
      <c r="DW60" s="267">
        <f>IFERROR('Turistas lugar residencia isla '!DW60/'Turistas lugar residencia isla '!$G60,"-")</f>
        <v>0.10264856159974724</v>
      </c>
      <c r="DX60" s="36">
        <f>IFERROR(DW60/DW73-1,"-")</f>
        <v>0.19111604837744478</v>
      </c>
      <c r="DY60" s="267">
        <f>IFERROR('Turistas lugar residencia isla '!DY60/'Turistas lugar residencia isla '!$I60,"-")</f>
        <v>9.5582948720922142E-2</v>
      </c>
      <c r="DZ60" s="36">
        <f>IFERROR(DY60/DY73-1,"-")</f>
        <v>0.15952868621214011</v>
      </c>
      <c r="EA60" s="267">
        <f>IFERROR('Turistas lugar residencia isla '!EA60/'Turistas lugar residencia isla '!$K60,"-")</f>
        <v>6.6105157820122593E-2</v>
      </c>
      <c r="EB60" s="36">
        <f>IFERROR(EA60/EA73-1,"-")</f>
        <v>3.0799915519488685E-2</v>
      </c>
      <c r="EC60" s="267">
        <f>IFERROR('Turistas lugar residencia isla '!EC60/'Turistas lugar residencia isla '!$M60,"-")</f>
        <v>0.10672406821587423</v>
      </c>
      <c r="ED60" s="36">
        <f>IFERROR(EC60/EC73-1,"-")</f>
        <v>0.11835331499585222</v>
      </c>
    </row>
    <row r="61" spans="1:134" s="17" customFormat="1" outlineLevel="1" x14ac:dyDescent="0.25">
      <c r="A61" s="242"/>
      <c r="B61" s="34" t="s">
        <v>63</v>
      </c>
      <c r="C61" s="266">
        <f>IFERROR('Turistas lugar residencia isla '!C61/'Turistas lugar residencia isla '!$C61,"-")</f>
        <v>1</v>
      </c>
      <c r="D61" s="36">
        <f t="shared" ref="D61:D72" si="239">IFERROR(C61/C74-1,"-")</f>
        <v>0</v>
      </c>
      <c r="E61" s="267">
        <f>IFERROR('Turistas lugar residencia isla '!E61/'Turistas lugar residencia isla '!$E61,"-")</f>
        <v>1</v>
      </c>
      <c r="F61" s="36">
        <f t="shared" ref="F61:F72" si="240">IFERROR(E61/E74-1,"-")</f>
        <v>0</v>
      </c>
      <c r="G61" s="267">
        <f>IFERROR('Turistas lugar residencia isla '!G61/'Turistas lugar residencia isla '!$G61,"-")</f>
        <v>1</v>
      </c>
      <c r="H61" s="36">
        <f t="shared" ref="H61:H72" si="241">IFERROR(G61/G74-1,"-")</f>
        <v>0</v>
      </c>
      <c r="I61" s="267">
        <f>IFERROR('Turistas lugar residencia isla '!I61/'Turistas lugar residencia isla '!$I61,"-")</f>
        <v>1</v>
      </c>
      <c r="J61" s="36">
        <f t="shared" ref="J61:J72" si="242">IFERROR(I61/I74-1,"-")</f>
        <v>0</v>
      </c>
      <c r="K61" s="267">
        <f>IFERROR('Turistas lugar residencia isla '!K61/'Turistas lugar residencia isla '!$K61,"-")</f>
        <v>1</v>
      </c>
      <c r="L61" s="36">
        <f t="shared" ref="L61:L72" si="243">IFERROR(K61/K74-1,"-")</f>
        <v>0</v>
      </c>
      <c r="M61" s="267">
        <f>IFERROR('Turistas lugar residencia isla '!M61/'Turistas lugar residencia isla '!$M61,"-")</f>
        <v>1</v>
      </c>
      <c r="N61" s="36">
        <f t="shared" ref="N61:N72" si="244">IFERROR(M61/M74-1,"-")</f>
        <v>0</v>
      </c>
      <c r="O61" s="266">
        <f>IFERROR('Turistas lugar residencia isla '!O61/'Turistas lugar residencia isla '!$C61,"-")</f>
        <v>0.91559016842075969</v>
      </c>
      <c r="P61" s="36">
        <f t="shared" ref="P61:P72" si="245">IFERROR(O61/O74-1,"-")</f>
        <v>-9.352912211182618E-3</v>
      </c>
      <c r="Q61" s="267">
        <f>IFERROR('Turistas lugar residencia isla '!Q61/'Turistas lugar residencia isla '!$E61,"-")</f>
        <v>0.8976803923094886</v>
      </c>
      <c r="R61" s="36">
        <f t="shared" ref="R61:R72" si="246">IFERROR(Q61/Q74-1,"-")</f>
        <v>-5.5251655662840182E-3</v>
      </c>
      <c r="S61" s="267">
        <f>IFERROR('Turistas lugar residencia isla '!S61/'Turistas lugar residencia isla '!$G61,"-")</f>
        <v>0.91915618806170818</v>
      </c>
      <c r="T61" s="36">
        <f t="shared" ref="T61:T72" si="247">IFERROR(S61/S74-1,"-")</f>
        <v>-2.4848064873282949E-3</v>
      </c>
      <c r="U61" s="267">
        <f>IFERROR('Turistas lugar residencia isla '!U61/'Turistas lugar residencia isla '!$I61,"-")</f>
        <v>0.94511729405346423</v>
      </c>
      <c r="V61" s="36">
        <f t="shared" ref="V61:V72" si="248">IFERROR(U61/U74-1,"-")</f>
        <v>-8.5312204405272318E-3</v>
      </c>
      <c r="W61" s="267">
        <f>IFERROR('Turistas lugar residencia isla '!W61/'Turistas lugar residencia isla '!$K61,"-")</f>
        <v>0.93625838753725754</v>
      </c>
      <c r="X61" s="36">
        <f t="shared" ref="X61:X72" si="249">IFERROR(W61/W74-1,"-")</f>
        <v>5.419316632486737E-4</v>
      </c>
      <c r="Y61" s="267">
        <f>IFERROR('Turistas lugar residencia isla '!Y61/'Turistas lugar residencia isla '!$M61,"-")</f>
        <v>0.88461538461538458</v>
      </c>
      <c r="Z61" s="36">
        <f t="shared" ref="Z61:Z72" si="250">IFERROR(Y61/Y74-1,"-")</f>
        <v>-2.5171614859219593E-3</v>
      </c>
      <c r="AA61" s="266">
        <f>IFERROR('Turistas lugar residencia isla '!AA61/'Turistas lugar residencia isla '!$C61,"-")</f>
        <v>8.4409831579240327E-2</v>
      </c>
      <c r="AB61" s="36">
        <f t="shared" ref="AB61:AB72" si="251">IFERROR(AA61/AA74-1,"-")</f>
        <v>0.11408105957150205</v>
      </c>
      <c r="AC61" s="267">
        <f>IFERROR('Turistas lugar residencia isla '!AC61/'Turistas lugar residencia isla '!$E61,"-")</f>
        <v>0.1023196076905114</v>
      </c>
      <c r="AD61" s="36">
        <f t="shared" ref="AD61:AD72" si="252">IFERROR(AC61/AC74-1,"-")</f>
        <v>5.1240884127945918E-2</v>
      </c>
      <c r="AE61" s="267">
        <f>IFERROR('Turistas lugar residencia isla '!AE61/'Turistas lugar residencia isla '!$G61,"-")</f>
        <v>8.0843811938291793E-2</v>
      </c>
      <c r="AF61" s="36">
        <f t="shared" ref="AF61:AF72" si="253">IFERROR(AE61/AE74-1,"-")</f>
        <v>2.914694036530241E-2</v>
      </c>
      <c r="AG61" s="267">
        <f>IFERROR('Turistas lugar residencia isla '!AG61/'Turistas lugar residencia isla '!$I61,"-")</f>
        <v>5.4882705946535736E-2</v>
      </c>
      <c r="AH61" s="36">
        <f t="shared" ref="AH61:AH72" si="254">IFERROR(AG61/AG74-1,"-")</f>
        <v>0.17395351820341265</v>
      </c>
      <c r="AI61" s="267">
        <f>IFERROR('Turistas lugar residencia isla '!AI61/'Turistas lugar residencia isla '!$K61,"-")</f>
        <v>6.3741612462742445E-2</v>
      </c>
      <c r="AJ61" s="36">
        <f t="shared" ref="AJ61:AJ72" si="255">IFERROR(AI61/AI74-1,"-")</f>
        <v>-7.9556818891193259E-3</v>
      </c>
      <c r="AK61" s="267">
        <f>IFERROR('Turistas lugar residencia isla '!AK61/'Turistas lugar residencia isla '!$M61,"-")</f>
        <v>0.11538461538461539</v>
      </c>
      <c r="AL61" s="36">
        <f t="shared" ref="AL61:AL72" si="256">IFERROR(AK61/AK74-1,"-")</f>
        <v>1.9728625915550024E-2</v>
      </c>
      <c r="AM61" s="266">
        <f>IFERROR('Turistas lugar residencia isla '!AM61/'Turistas lugar residencia isla '!$C61,"-")</f>
        <v>0.18190926337370297</v>
      </c>
      <c r="AN61" s="36">
        <f t="shared" ref="AN61:AN72" si="257">IFERROR(AM61/AM74-1,"-")</f>
        <v>-8.0502699526407318E-2</v>
      </c>
      <c r="AO61" s="267">
        <f>IFERROR('Turistas lugar residencia isla '!AO61/'Turistas lugar residencia isla '!$E61,"-")</f>
        <v>0.16412975792013701</v>
      </c>
      <c r="AP61" s="36">
        <f t="shared" ref="AP61:AP72" si="258">IFERROR(AO61/AO74-1,"-")</f>
        <v>0.11230110177559904</v>
      </c>
      <c r="AQ61" s="267">
        <f>IFERROR('Turistas lugar residencia isla '!AQ61/'Turistas lugar residencia isla '!$G61,"-")</f>
        <v>0.23937855195560659</v>
      </c>
      <c r="AR61" s="36">
        <f t="shared" ref="AR61:AR72" si="259">IFERROR(AQ61/AQ74-1,"-")</f>
        <v>0.14432732280930294</v>
      </c>
      <c r="AS61" s="267">
        <f>IFERROR('Turistas lugar residencia isla '!AS61/'Turistas lugar residencia isla '!$I61,"-")</f>
        <v>0.40003030854094684</v>
      </c>
      <c r="AT61" s="36">
        <f t="shared" ref="AT61:AT72" si="260">IFERROR(AS61/AS74-1,"-")</f>
        <v>-6.8950017374471706E-3</v>
      </c>
      <c r="AU61" s="267">
        <f>IFERROR('Turistas lugar residencia isla '!AU61/'Turistas lugar residencia isla '!$K61,"-")</f>
        <v>0.19526627218934911</v>
      </c>
      <c r="AV61" s="36">
        <f t="shared" ref="AV61:AV72" si="261">IFERROR(AU61/AU74-1,"-")</f>
        <v>0.25659919516729213</v>
      </c>
      <c r="AW61" s="267">
        <f>IFERROR('Turistas lugar residencia isla '!AW61/'Turistas lugar residencia isla '!$M61,"-")</f>
        <v>0.49626888875069958</v>
      </c>
      <c r="AX61" s="36">
        <f t="shared" ref="AX61:AX72" si="262">IFERROR(AW61/AW74-1,"-")</f>
        <v>0.20972486394285506</v>
      </c>
      <c r="AY61" s="266">
        <f>IFERROR('Turistas lugar residencia isla '!AY61/'Turistas lugar residencia isla '!$C61,"-")</f>
        <v>2.0800188010322015E-2</v>
      </c>
      <c r="AZ61" s="36">
        <f t="shared" ref="AZ61:AZ72" si="263">IFERROR(AY61/AY74-1,"-")</f>
        <v>-0.18498154786839982</v>
      </c>
      <c r="BA61" s="267">
        <f>IFERROR('Turistas lugar residencia isla '!BA61/'Turistas lugar residencia isla '!$E61,"-")</f>
        <v>3.3280143224099008E-2</v>
      </c>
      <c r="BB61" s="36">
        <f t="shared" ref="BB61:BB72" si="264">IFERROR(BA61/BA74-1,"-")</f>
        <v>-0.12825853211896587</v>
      </c>
      <c r="BC61" s="267">
        <f>IFERROR('Turistas lugar residencia isla '!BC61/'Turistas lugar residencia isla '!$G61,"-")</f>
        <v>1.374518447223304E-2</v>
      </c>
      <c r="BD61" s="36">
        <f t="shared" ref="BD61:BD72" si="265">IFERROR(BC61/BC74-1,"-")</f>
        <v>-0.30810672548837048</v>
      </c>
      <c r="BE61" s="267">
        <f>IFERROR('Turistas lugar residencia isla '!BE61/'Turistas lugar residencia isla '!$I61,"-")</f>
        <v>5.5404012850821362E-3</v>
      </c>
      <c r="BF61" s="36">
        <f t="shared" ref="BF61:BF72" si="266">IFERROR(BE61/BE74-1,"-")</f>
        <v>-2.8993771682771174E-2</v>
      </c>
      <c r="BG61" s="267">
        <f>IFERROR('Turistas lugar residencia isla '!BG61/'Turistas lugar residencia isla '!$K61,"-")</f>
        <v>1.1067144346396112E-2</v>
      </c>
      <c r="BH61" s="36">
        <f t="shared" ref="BH61:BH72" si="267">IFERROR(BG61/BG74-1,"-")</f>
        <v>-0.39338892581301887</v>
      </c>
      <c r="BI61" s="267">
        <f>IFERROR('Turistas lugar residencia isla '!BI61/'Turistas lugar residencia isla '!$M61,"-")</f>
        <v>1.2530315278900566E-2</v>
      </c>
      <c r="BJ61" s="36">
        <f t="shared" ref="BJ61:BJ72" si="268">IFERROR(BI61/BI74-1,"-")</f>
        <v>-0.24664752229153342</v>
      </c>
      <c r="BK61" s="266">
        <f>IFERROR('Turistas lugar residencia isla '!BK61/'Turistas lugar residencia isla '!$C61,"-")</f>
        <v>4.4495518520408242E-2</v>
      </c>
      <c r="BL61" s="36">
        <f t="shared" ref="BL61:BL72" si="269">IFERROR(BK61/BK74-1,"-")</f>
        <v>0.22226278221936191</v>
      </c>
      <c r="BM61" s="267">
        <f>IFERROR('Turistas lugar residencia isla '!BM61/'Turistas lugar residencia isla '!$E61,"-")</f>
        <v>4.2753171946757998E-2</v>
      </c>
      <c r="BN61" s="36">
        <f t="shared" ref="BN61:BN72" si="270">IFERROR(BM61/BM74-1,"-")</f>
        <v>0.30584229672330387</v>
      </c>
      <c r="BO61" s="267">
        <f>IFERROR('Turistas lugar residencia isla '!BO61/'Turistas lugar residencia isla '!$G61,"-")</f>
        <v>2.1457470796754339E-2</v>
      </c>
      <c r="BP61" s="36">
        <f t="shared" ref="BP61:BP72" si="271">IFERROR(BO61/BO74-1,"-")</f>
        <v>-3.8234210218814901E-3</v>
      </c>
      <c r="BQ61" s="267">
        <f>IFERROR('Turistas lugar residencia isla '!BQ61/'Turistas lugar residencia isla '!$I61,"-")</f>
        <v>5.3409710856519368E-2</v>
      </c>
      <c r="BR61" s="36">
        <f t="shared" ref="BR61:BR72" si="272">IFERROR(BQ61/BQ74-1,"-")</f>
        <v>-1.7480359151687441E-2</v>
      </c>
      <c r="BS61" s="267">
        <f>IFERROR('Turistas lugar residencia isla '!BS61/'Turistas lugar residencia isla '!$K61,"-")</f>
        <v>6.8183152979869904E-2</v>
      </c>
      <c r="BT61" s="36">
        <f t="shared" ref="BT61:BT72" si="273">IFERROR(BS61/BS74-1,"-")</f>
        <v>0.32238794887267952</v>
      </c>
      <c r="BU61" s="267">
        <f>IFERROR('Turistas lugar residencia isla '!BU61/'Turistas lugar residencia isla '!$M61,"-")</f>
        <v>4.054474224239786E-2</v>
      </c>
      <c r="BV61" s="36">
        <f t="shared" ref="BV61:BV72" si="274">IFERROR(BU61/BU74-1,"-")</f>
        <v>0.96537100723016911</v>
      </c>
      <c r="BW61" s="266">
        <f>IFERROR('Turistas lugar residencia isla '!BW61/'Turistas lugar residencia isla '!$C61,"-")</f>
        <v>0.30140250134127428</v>
      </c>
      <c r="BX61" s="36">
        <f t="shared" ref="BX61:BX72" si="275">IFERROR(BW61/BW74-1,"-")</f>
        <v>2.6764035899493166E-2</v>
      </c>
      <c r="BY61" s="267">
        <f>IFERROR('Turistas lugar residencia isla '!BY61/'Turistas lugar residencia isla '!$E61,"-")</f>
        <v>0.34211878259515838</v>
      </c>
      <c r="BZ61" s="36">
        <f t="shared" ref="BZ61:BZ72" si="276">IFERROR(BY61/BY74-1,"-")</f>
        <v>-2.7993441515230533E-2</v>
      </c>
      <c r="CA61" s="267">
        <f>IFERROR('Turistas lugar residencia isla '!CA61/'Turistas lugar residencia isla '!$G61,"-")</f>
        <v>0.12984374496121531</v>
      </c>
      <c r="CB61" s="36">
        <f t="shared" ref="CB61:CB72" si="277">IFERROR(CA61/CA74-1,"-")</f>
        <v>-9.4792588705032377E-2</v>
      </c>
      <c r="CC61" s="267">
        <f>IFERROR('Turistas lugar residencia isla '!CC61/'Turistas lugar residencia isla '!$I61,"-")</f>
        <v>0.24414742074316542</v>
      </c>
      <c r="CD61" s="36">
        <f t="shared" ref="CD61:CD72" si="278">IFERROR(CC61/CC74-1,"-")</f>
        <v>5.3601964428236837E-2</v>
      </c>
      <c r="CE61" s="267">
        <f>IFERROR('Turistas lugar residencia isla '!CE61/'Turistas lugar residencia isla '!$K61,"-")</f>
        <v>0.43057615223104823</v>
      </c>
      <c r="CF61" s="36">
        <f t="shared" ref="CF61:CF72" si="279">IFERROR(CE61/CE74-1,"-")</f>
        <v>-4.0142806374334206E-2</v>
      </c>
      <c r="CG61" s="267">
        <f>IFERROR('Turistas lugar residencia isla '!CG61/'Turistas lugar residencia isla '!$M61,"-")</f>
        <v>0.11168459672905914</v>
      </c>
      <c r="CH61" s="36">
        <f t="shared" ref="CH61:CH72" si="280">IFERROR(CG61/CG74-1,"-")</f>
        <v>-0.35090478640312217</v>
      </c>
      <c r="CI61" s="266">
        <f>IFERROR('Turistas lugar residencia isla '!CI61/'Turistas lugar residencia isla '!$C61,"-")</f>
        <v>4.0041869403948528E-2</v>
      </c>
      <c r="CJ61" s="36">
        <f t="shared" ref="CJ61:CJ72" si="281">IFERROR(CI61/CI74-1,"-")</f>
        <v>9.5806358566148386E-3</v>
      </c>
      <c r="CK61" s="267">
        <f>IFERROR('Turistas lugar residencia isla '!CK61/'Turistas lugar residencia isla '!$E61,"-")</f>
        <v>3.2737214913987699E-2</v>
      </c>
      <c r="CL61" s="36">
        <f t="shared" ref="CL61:CL72" si="282">IFERROR(CK61/CK74-1,"-")</f>
        <v>-3.1585690096267549E-2</v>
      </c>
      <c r="CM61" s="267">
        <f>IFERROR('Turistas lugar residencia isla '!CM61/'Turistas lugar residencia isla '!$G61,"-")</f>
        <v>4.4276808815175518E-2</v>
      </c>
      <c r="CN61" s="36">
        <f t="shared" ref="CN61:CN72" si="283">IFERROR(CM61/CM74-1,"-")</f>
        <v>-6.5944164071160105E-2</v>
      </c>
      <c r="CO61" s="267">
        <f>IFERROR('Turistas lugar residencia isla '!CO61/'Turistas lugar residencia isla '!$I61,"-")</f>
        <v>3.1508759168333636E-2</v>
      </c>
      <c r="CP61" s="36">
        <f t="shared" ref="CP61:CP72" si="284">IFERROR(CO61/CO74-1,"-")</f>
        <v>-6.39419149234286E-2</v>
      </c>
      <c r="CQ61" s="267">
        <f>IFERROR('Turistas lugar residencia isla '!CQ61/'Turistas lugar residencia isla '!$K61,"-")</f>
        <v>3.8222943309791944E-2</v>
      </c>
      <c r="CR61" s="36">
        <f t="shared" ref="CR61:CR72" si="285">IFERROR(CQ61/CQ74-1,"-")</f>
        <v>-0.22190475510372687</v>
      </c>
      <c r="CS61" s="267">
        <f>IFERROR('Turistas lugar residencia isla '!CS61/'Turistas lugar residencia isla '!$M61,"-")</f>
        <v>6.2278465269572786E-2</v>
      </c>
      <c r="CT61" s="36">
        <f t="shared" ref="CT61:CT72" si="286">IFERROR(CS61/CS74-1,"-")</f>
        <v>-0.17122525999704952</v>
      </c>
      <c r="CU61" s="266">
        <f>IFERROR('Turistas lugar residencia isla '!CU61/'Turistas lugar residencia isla '!$C61,"-")</f>
        <v>2.9201899275325346E-2</v>
      </c>
      <c r="CV61" s="36">
        <f t="shared" ref="CV61:CV72" si="287">IFERROR(CU61/CU74-1,"-")</f>
        <v>8.2378198203348019E-2</v>
      </c>
      <c r="CW61" s="267">
        <f>IFERROR('Turistas lugar residencia isla '!CW61/'Turistas lugar residencia isla '!$E61,"-")</f>
        <v>2.2744609636491008E-2</v>
      </c>
      <c r="CX61" s="36">
        <f t="shared" ref="CX61:CX72" si="288">IFERROR(CW61/CW74-1,"-")</f>
        <v>0.21546682106059412</v>
      </c>
      <c r="CY61" s="267">
        <f>IFERROR('Turistas lugar residencia isla '!CY61/'Turistas lugar residencia isla '!$G61,"-")</f>
        <v>1.364595917375094E-2</v>
      </c>
      <c r="CZ61" s="36">
        <f t="shared" ref="CZ61:CZ72" si="289">IFERROR(CY61/CY74-1,"-")</f>
        <v>-0.17828665362155216</v>
      </c>
      <c r="DA61" s="267">
        <f>IFERROR('Turistas lugar residencia isla '!DA61/'Turistas lugar residencia isla '!$I61,"-")</f>
        <v>1.4978480935927744E-2</v>
      </c>
      <c r="DB61" s="36">
        <f t="shared" ref="DB61:DB72" si="290">IFERROR(DA61/DA74-1,"-")</f>
        <v>0.10926455179687533</v>
      </c>
      <c r="DC61" s="267">
        <f>IFERROR('Turistas lugar residencia isla '!DC61/'Turistas lugar residencia isla '!$K61,"-")</f>
        <v>6.7195736121103564E-2</v>
      </c>
      <c r="DD61" s="36">
        <f t="shared" ref="DD61:DD72" si="291">IFERROR(DC61/DC74-1,"-")</f>
        <v>-7.5821385005391262E-3</v>
      </c>
      <c r="DE61" s="267">
        <f>IFERROR('Turistas lugar residencia isla '!DE61/'Turistas lugar residencia isla '!$M61,"-")</f>
        <v>4.4773334991605003E-3</v>
      </c>
      <c r="DF61" s="36">
        <f t="shared" ref="DF61:DF72" si="292">IFERROR(DE61/DE74-1,"-")</f>
        <v>2.8373605960251758</v>
      </c>
      <c r="DG61" s="266">
        <f>IFERROR('Turistas lugar residencia isla '!DG61/'Turistas lugar residencia isla '!$C61,"-")</f>
        <v>0.17356089385302106</v>
      </c>
      <c r="DH61" s="36">
        <f t="shared" ref="DH61:DH72" si="293">IFERROR(DG61/DG74-1,"-")</f>
        <v>-7.300505474111485E-2</v>
      </c>
      <c r="DI61" s="267">
        <f>IFERROR('Turistas lugar residencia isla '!DI61/'Turistas lugar residencia isla '!$E61,"-")</f>
        <v>0.11177901455592745</v>
      </c>
      <c r="DJ61" s="36">
        <f t="shared" ref="DJ61:DJ72" si="294">IFERROR(DI61/DI74-1,"-")</f>
        <v>-0.16195577494733115</v>
      </c>
      <c r="DK61" s="267">
        <f>IFERROR('Turistas lugar residencia isla '!DK61/'Turistas lugar residencia isla '!$G61,"-")</f>
        <v>0.34473101261897732</v>
      </c>
      <c r="DL61" s="36">
        <f t="shared" ref="DL61:DL72" si="295">IFERROR(DK61/DK74-1,"-")</f>
        <v>-1.9056867868100569E-2</v>
      </c>
      <c r="DM61" s="267">
        <f>IFERROR('Turistas lugar residencia isla '!DM61/'Turistas lugar residencia isla '!$I61,"-")</f>
        <v>7.2340425531914887E-2</v>
      </c>
      <c r="DN61" s="36">
        <f t="shared" ref="DN61:DN72" si="296">IFERROR(DM61/DM74-1,"-")</f>
        <v>-0.14356913607875144</v>
      </c>
      <c r="DO61" s="267">
        <f>IFERROR('Turistas lugar residencia isla '!DO61/'Turistas lugar residencia isla '!$K61,"-")</f>
        <v>5.1914634325399736E-2</v>
      </c>
      <c r="DP61" s="36">
        <f t="shared" ref="DP61:DP72" si="297">IFERROR(DO61/DO74-1,"-")</f>
        <v>-0.24744411595947624</v>
      </c>
      <c r="DQ61" s="267">
        <f>IFERROR('Turistas lugar residencia isla '!DQ61/'Turistas lugar residencia isla '!$M61,"-")</f>
        <v>6.4299483862943846E-2</v>
      </c>
      <c r="DR61" s="36">
        <f t="shared" ref="DR61:DR72" si="298">IFERROR(DQ61/DQ74-1,"-")</f>
        <v>-0.35967569617624129</v>
      </c>
      <c r="DS61" s="266">
        <f>IFERROR('Turistas lugar residencia isla '!DS61/'Turistas lugar residencia isla '!$C61,"-")</f>
        <v>7.6162734065893287E-2</v>
      </c>
      <c r="DT61" s="36">
        <f t="shared" ref="DT61:DT72" si="299">IFERROR(DS61/DS74-1,"-")</f>
        <v>8.8761025770401014E-2</v>
      </c>
      <c r="DU61" s="267">
        <f>IFERROR('Turistas lugar residencia isla '!DU61/'Turistas lugar residencia isla '!$E61,"-")</f>
        <v>0.10557717755117926</v>
      </c>
      <c r="DV61" s="36">
        <f t="shared" ref="DV61:DV72" si="300">IFERROR(DU61/DU74-1,"-")</f>
        <v>-2.574075528773978E-2</v>
      </c>
      <c r="DW61" s="267">
        <f>IFERROR('Turistas lugar residencia isla '!DW61/'Turistas lugar residencia isla '!$G61,"-")</f>
        <v>8.9263078514498051E-2</v>
      </c>
      <c r="DX61" s="36">
        <f t="shared" ref="DX61:DX72" si="301">IFERROR(DW61/DW74-1,"-")</f>
        <v>4.3191570377953958E-4</v>
      </c>
      <c r="DY61" s="267">
        <f>IFERROR('Turistas lugar residencia isla '!DY61/'Turistas lugar residencia isla '!$I61,"-")</f>
        <v>9.1810632236164147E-2</v>
      </c>
      <c r="DZ61" s="36">
        <f t="shared" ref="DZ61:DZ72" si="302">IFERROR(DY61/DY74-1,"-")</f>
        <v>9.7553652104869215E-3</v>
      </c>
      <c r="EA61" s="267">
        <f>IFERROR('Turistas lugar residencia isla '!EA61/'Turistas lugar residencia isla '!$K61,"-")</f>
        <v>5.2905721878808348E-2</v>
      </c>
      <c r="EB61" s="36">
        <f t="shared" ref="EB61:EB72" si="303">IFERROR(EA61/EA74-1,"-")</f>
        <v>-5.9005828766105828E-2</v>
      </c>
      <c r="EC61" s="267">
        <f>IFERROR('Turistas lugar residencia isla '!EC61/'Turistas lugar residencia isla '!$M61,"-")</f>
        <v>8.7525651389838935E-2</v>
      </c>
      <c r="ED61" s="36">
        <f t="shared" ref="ED61:ED72" si="304">IFERROR(EC61/EC74-1,"-")</f>
        <v>0.10489134731604266</v>
      </c>
    </row>
    <row r="62" spans="1:134" s="17" customFormat="1" outlineLevel="1" x14ac:dyDescent="0.25">
      <c r="A62" s="242"/>
      <c r="B62" s="34" t="s">
        <v>65</v>
      </c>
      <c r="C62" s="266">
        <f>IFERROR('Turistas lugar residencia isla '!C62/'Turistas lugar residencia isla '!$C62,"-")</f>
        <v>1</v>
      </c>
      <c r="D62" s="36">
        <f t="shared" si="239"/>
        <v>0</v>
      </c>
      <c r="E62" s="267">
        <f>IFERROR('Turistas lugar residencia isla '!E62/'Turistas lugar residencia isla '!$E62,"-")</f>
        <v>1</v>
      </c>
      <c r="F62" s="36">
        <f t="shared" si="240"/>
        <v>0</v>
      </c>
      <c r="G62" s="267">
        <f>IFERROR('Turistas lugar residencia isla '!G62/'Turistas lugar residencia isla '!$G62,"-")</f>
        <v>1</v>
      </c>
      <c r="H62" s="36">
        <f t="shared" si="241"/>
        <v>0</v>
      </c>
      <c r="I62" s="267">
        <f>IFERROR('Turistas lugar residencia isla '!I62/'Turistas lugar residencia isla '!$I62,"-")</f>
        <v>1</v>
      </c>
      <c r="J62" s="36">
        <f t="shared" si="242"/>
        <v>0</v>
      </c>
      <c r="K62" s="267">
        <f>IFERROR('Turistas lugar residencia isla '!K62/'Turistas lugar residencia isla '!$K62,"-")</f>
        <v>1</v>
      </c>
      <c r="L62" s="36">
        <f t="shared" si="243"/>
        <v>0</v>
      </c>
      <c r="M62" s="267">
        <f>IFERROR('Turistas lugar residencia isla '!M62/'Turistas lugar residencia isla '!$M62,"-")</f>
        <v>1</v>
      </c>
      <c r="N62" s="36">
        <f t="shared" si="244"/>
        <v>0</v>
      </c>
      <c r="O62" s="266">
        <f>IFERROR('Turistas lugar residencia isla '!O62/'Turistas lugar residencia isla '!$C62,"-")</f>
        <v>0.88361467045710596</v>
      </c>
      <c r="P62" s="36">
        <f t="shared" si="245"/>
        <v>-2.7448222676506151E-2</v>
      </c>
      <c r="Q62" s="267">
        <f>IFERROR('Turistas lugar residencia isla '!Q62/'Turistas lugar residencia isla '!$E62,"-")</f>
        <v>0.86651278261950471</v>
      </c>
      <c r="R62" s="36">
        <f t="shared" si="246"/>
        <v>-2.0793315500180154E-2</v>
      </c>
      <c r="S62" s="267">
        <f>IFERROR('Turistas lugar residencia isla '!S62/'Turistas lugar residencia isla '!$G62,"-")</f>
        <v>0.87225689417746544</v>
      </c>
      <c r="T62" s="36">
        <f t="shared" si="247"/>
        <v>-3.3063849894692243E-2</v>
      </c>
      <c r="U62" s="267">
        <f>IFERROR('Turistas lugar residencia isla '!U62/'Turistas lugar residencia isla '!$I62,"-")</f>
        <v>0.9409047609597333</v>
      </c>
      <c r="V62" s="36">
        <f t="shared" si="248"/>
        <v>-1.4715600951402563E-2</v>
      </c>
      <c r="W62" s="267">
        <f>IFERROR('Turistas lugar residencia isla '!W62/'Turistas lugar residencia isla '!$K62,"-")</f>
        <v>0.91709120677640432</v>
      </c>
      <c r="X62" s="36">
        <f t="shared" si="249"/>
        <v>-1.43545850200818E-2</v>
      </c>
      <c r="Y62" s="267">
        <f>IFERROR('Turistas lugar residencia isla '!Y62/'Turistas lugar residencia isla '!$M62,"-")</f>
        <v>0.8738185494061157</v>
      </c>
      <c r="Z62" s="36">
        <f t="shared" si="250"/>
        <v>-2.0688606294720802E-2</v>
      </c>
      <c r="AA62" s="266">
        <f>IFERROR('Turistas lugar residencia isla '!AA62/'Turistas lugar residencia isla '!$C62,"-")</f>
        <v>0.11638532954289407</v>
      </c>
      <c r="AB62" s="36">
        <f t="shared" si="251"/>
        <v>0.2726962683027967</v>
      </c>
      <c r="AC62" s="267">
        <f>IFERROR('Turistas lugar residencia isla '!AC62/'Turistas lugar residencia isla '!$E62,"-")</f>
        <v>0.13348721738049529</v>
      </c>
      <c r="AD62" s="36">
        <f t="shared" si="252"/>
        <v>0.15988153194910026</v>
      </c>
      <c r="AE62" s="267">
        <f>IFERROR('Turistas lugar residencia isla '!AE62/'Turistas lugar residencia isla '!$G62,"-")</f>
        <v>0.12774310582253451</v>
      </c>
      <c r="AF62" s="36">
        <f t="shared" si="253"/>
        <v>0.30457901610313098</v>
      </c>
      <c r="AG62" s="267">
        <f>IFERROR('Turistas lugar residencia isla '!AG62/'Turistas lugar residencia isla '!$I62,"-")</f>
        <v>5.9095239040266728E-2</v>
      </c>
      <c r="AH62" s="36">
        <f t="shared" si="254"/>
        <v>0.31198945263667066</v>
      </c>
      <c r="AI62" s="267">
        <f>IFERROR('Turistas lugar residencia isla '!AI62/'Turistas lugar residencia isla '!$K62,"-")</f>
        <v>8.2905410433876614E-2</v>
      </c>
      <c r="AJ62" s="36">
        <f t="shared" si="255"/>
        <v>0.19198135041679665</v>
      </c>
      <c r="AK62" s="267">
        <f>IFERROR('Turistas lugar residencia isla '!AK62/'Turistas lugar residencia isla '!$M62,"-")</f>
        <v>0.12618145059388425</v>
      </c>
      <c r="AL62" s="36">
        <f t="shared" si="256"/>
        <v>0.17106054212938648</v>
      </c>
      <c r="AM62" s="266">
        <f>IFERROR('Turistas lugar residencia isla '!AM62/'Turistas lugar residencia isla '!$C62,"-")</f>
        <v>0.19404098693539748</v>
      </c>
      <c r="AN62" s="36">
        <f t="shared" si="257"/>
        <v>-1.5719601487656165E-2</v>
      </c>
      <c r="AO62" s="267">
        <f>IFERROR('Turistas lugar residencia isla '!AO62/'Turistas lugar residencia isla '!$E62,"-")</f>
        <v>0.14812058892587324</v>
      </c>
      <c r="AP62" s="36">
        <f t="shared" si="258"/>
        <v>-0.14495035170557369</v>
      </c>
      <c r="AQ62" s="267">
        <f>IFERROR('Turistas lugar residencia isla '!AQ62/'Turistas lugar residencia isla '!$G62,"-")</f>
        <v>0.23342219554394267</v>
      </c>
      <c r="AR62" s="36">
        <f t="shared" si="259"/>
        <v>0.1302936370885841</v>
      </c>
      <c r="AS62" s="267">
        <f>IFERROR('Turistas lugar residencia isla '!AS62/'Turistas lugar residencia isla '!$I62,"-")</f>
        <v>0.39932326499831311</v>
      </c>
      <c r="AT62" s="36">
        <f t="shared" si="260"/>
        <v>-9.6834622547840143E-2</v>
      </c>
      <c r="AU62" s="267">
        <f>IFERROR('Turistas lugar residencia isla '!AU62/'Turistas lugar residencia isla '!$K62,"-")</f>
        <v>0.19215936998924274</v>
      </c>
      <c r="AV62" s="36">
        <f t="shared" si="261"/>
        <v>0.11866095994203407</v>
      </c>
      <c r="AW62" s="267">
        <f>IFERROR('Turistas lugar residencia isla '!AW62/'Turistas lugar residencia isla '!$M62,"-")</f>
        <v>0.51491028556987617</v>
      </c>
      <c r="AX62" s="36">
        <f t="shared" si="262"/>
        <v>0.32324797575535502</v>
      </c>
      <c r="AY62" s="266">
        <f>IFERROR('Turistas lugar residencia isla '!AY62/'Turistas lugar residencia isla '!$C62,"-")</f>
        <v>2.3064427123318354E-2</v>
      </c>
      <c r="AZ62" s="36">
        <f t="shared" si="263"/>
        <v>7.4636853730693398E-2</v>
      </c>
      <c r="BA62" s="267">
        <f>IFERROR('Turistas lugar residencia isla '!BA62/'Turistas lugar residencia isla '!$E62,"-")</f>
        <v>3.4818999212739801E-2</v>
      </c>
      <c r="BB62" s="36">
        <f t="shared" si="264"/>
        <v>0.10925376074129023</v>
      </c>
      <c r="BC62" s="267">
        <f>IFERROR('Turistas lugar residencia isla '!BC62/'Turistas lugar residencia isla '!$G62,"-")</f>
        <v>1.7447300589668445E-2</v>
      </c>
      <c r="BD62" s="36">
        <f t="shared" si="265"/>
        <v>-2.7505126036933114E-2</v>
      </c>
      <c r="BE62" s="267">
        <f>IFERROR('Turistas lugar residencia isla '!BE62/'Turistas lugar residencia isla '!$I62,"-")</f>
        <v>6.1967889817222009E-3</v>
      </c>
      <c r="BF62" s="36">
        <f t="shared" si="266"/>
        <v>0.16864642030153099</v>
      </c>
      <c r="BG62" s="267">
        <f>IFERROR('Turistas lugar residencia isla '!BG62/'Turistas lugar residencia isla '!$K62,"-")</f>
        <v>1.5219170945895661E-2</v>
      </c>
      <c r="BH62" s="36">
        <f t="shared" si="267"/>
        <v>3.8240281312454494E-2</v>
      </c>
      <c r="BI62" s="267">
        <f>IFERROR('Turistas lugar residencia isla '!BI62/'Turistas lugar residencia isla '!$M62,"-")</f>
        <v>1.7513267626990143E-2</v>
      </c>
      <c r="BJ62" s="36">
        <f t="shared" si="268"/>
        <v>1.8794017597063117E-2</v>
      </c>
      <c r="BK62" s="266">
        <f>IFERROR('Turistas lugar residencia isla '!BK62/'Turistas lugar residencia isla '!$C62,"-")</f>
        <v>3.3358384053170487E-2</v>
      </c>
      <c r="BL62" s="36">
        <f t="shared" si="269"/>
        <v>-0.19600371092012936</v>
      </c>
      <c r="BM62" s="267">
        <f>IFERROR('Turistas lugar residencia isla '!BM62/'Turistas lugar residencia isla '!$E62,"-")</f>
        <v>3.5185006146154163E-2</v>
      </c>
      <c r="BN62" s="36">
        <f t="shared" si="270"/>
        <v>-0.1562039210084426</v>
      </c>
      <c r="BO62" s="267">
        <f>IFERROR('Turistas lugar residencia isla '!BO62/'Turistas lugar residencia isla '!$G62,"-")</f>
        <v>1.4845432717771265E-2</v>
      </c>
      <c r="BP62" s="36">
        <f t="shared" si="271"/>
        <v>-0.33441218306374154</v>
      </c>
      <c r="BQ62" s="267">
        <f>IFERROR('Turistas lugar residencia isla '!BQ62/'Turistas lugar residencia isla '!$I62,"-")</f>
        <v>5.2695032646014009E-2</v>
      </c>
      <c r="BR62" s="36">
        <f t="shared" si="272"/>
        <v>-6.9370909936311231E-2</v>
      </c>
      <c r="BS62" s="267">
        <f>IFERROR('Turistas lugar residencia isla '!BS62/'Turistas lugar residencia isla '!$K62,"-")</f>
        <v>4.1757156291650596E-2</v>
      </c>
      <c r="BT62" s="36">
        <f t="shared" si="273"/>
        <v>-0.19101746423538646</v>
      </c>
      <c r="BU62" s="267">
        <f>IFERROR('Turistas lugar residencia isla '!BU62/'Turistas lugar residencia isla '!$M62,"-")</f>
        <v>1.7235279251958554E-2</v>
      </c>
      <c r="BV62" s="36">
        <f t="shared" si="274"/>
        <v>-0.51193387360886944</v>
      </c>
      <c r="BW62" s="266">
        <f>IFERROR('Turistas lugar residencia isla '!BW62/'Turistas lugar residencia isla '!$C62,"-")</f>
        <v>0.29581751922316685</v>
      </c>
      <c r="BX62" s="36">
        <f t="shared" si="275"/>
        <v>-7.047527525750219E-3</v>
      </c>
      <c r="BY62" s="267">
        <f>IFERROR('Turistas lugar residencia isla '!BY62/'Turistas lugar residencia isla '!$E62,"-")</f>
        <v>0.34467149151278265</v>
      </c>
      <c r="BZ62" s="36">
        <f t="shared" si="276"/>
        <v>1.1496474606715879E-3</v>
      </c>
      <c r="CA62" s="267">
        <f>IFERROR('Turistas lugar residencia isla '!CA62/'Turistas lugar residencia isla '!$G62,"-")</f>
        <v>0.12160146181278909</v>
      </c>
      <c r="CB62" s="36">
        <f t="shared" si="277"/>
        <v>-0.12510976416539454</v>
      </c>
      <c r="CC62" s="267">
        <f>IFERROR('Turistas lugar residencia isla '!CC62/'Turistas lugar residencia isla '!$I62,"-")</f>
        <v>0.26347516323007003</v>
      </c>
      <c r="CD62" s="36">
        <f t="shared" si="278"/>
        <v>0.16085530003409931</v>
      </c>
      <c r="CE62" s="267">
        <f>IFERROR('Turistas lugar residencia isla '!CE62/'Turistas lugar residencia isla '!$K62,"-")</f>
        <v>0.43271969527830212</v>
      </c>
      <c r="CF62" s="36">
        <f t="shared" si="279"/>
        <v>-3.6186397813808835E-3</v>
      </c>
      <c r="CG62" s="267">
        <f>IFERROR('Turistas lugar residencia isla '!CG62/'Turistas lugar residencia isla '!$M62,"-")</f>
        <v>0.10027798837503159</v>
      </c>
      <c r="CH62" s="36">
        <f t="shared" si="280"/>
        <v>-0.27809237312507784</v>
      </c>
      <c r="CI62" s="266">
        <f>IFERROR('Turistas lugar residencia isla '!CI62/'Turistas lugar residencia isla '!$C62,"-")</f>
        <v>3.5435524978985729E-2</v>
      </c>
      <c r="CJ62" s="36">
        <f t="shared" si="281"/>
        <v>-0.10165010579435207</v>
      </c>
      <c r="CK62" s="267">
        <f>IFERROR('Turistas lugar residencia isla '!CK62/'Turistas lugar residencia isla '!$E62,"-")</f>
        <v>2.7345206690330512E-2</v>
      </c>
      <c r="CL62" s="36">
        <f t="shared" si="282"/>
        <v>-9.3693353692568482E-2</v>
      </c>
      <c r="CM62" s="267">
        <f>IFERROR('Turistas lugar residencia isla '!CM62/'Turistas lugar residencia isla '!$G62,"-")</f>
        <v>4.3627078846085944E-2</v>
      </c>
      <c r="CN62" s="36">
        <f t="shared" si="283"/>
        <v>-4.6633155524346881E-2</v>
      </c>
      <c r="CO62" s="267">
        <f>IFERROR('Turistas lugar residencia isla '!CO62/'Turistas lugar residencia isla '!$I62,"-")</f>
        <v>2.5764551787096392E-2</v>
      </c>
      <c r="CP62" s="36">
        <f t="shared" si="284"/>
        <v>-0.12013898162030456</v>
      </c>
      <c r="CQ62" s="267">
        <f>IFERROR('Turistas lugar residencia isla '!CQ62/'Turistas lugar residencia isla '!$K62,"-")</f>
        <v>3.5576799474991039E-2</v>
      </c>
      <c r="CR62" s="36">
        <f t="shared" si="285"/>
        <v>-0.18418952904836694</v>
      </c>
      <c r="CS62" s="267">
        <f>IFERROR('Turistas lugar residencia isla '!CS62/'Turistas lugar residencia isla '!$M62,"-")</f>
        <v>5.1124589335355068E-2</v>
      </c>
      <c r="CT62" s="36">
        <f t="shared" si="286"/>
        <v>-0.45288181536999295</v>
      </c>
      <c r="CU62" s="266">
        <f>IFERROR('Turistas lugar residencia isla '!CU62/'Turistas lugar residencia isla '!$C62,"-")</f>
        <v>3.035094844184073E-2</v>
      </c>
      <c r="CV62" s="36">
        <f t="shared" si="287"/>
        <v>3.2203144366592218E-2</v>
      </c>
      <c r="CW62" s="267">
        <f>IFERROR('Turistas lugar residencia isla '!CW62/'Turistas lugar residencia isla '!$E62,"-")</f>
        <v>2.2386848611245392E-2</v>
      </c>
      <c r="CX62" s="36">
        <f t="shared" si="288"/>
        <v>0.14466434157963337</v>
      </c>
      <c r="CY62" s="267">
        <f>IFERROR('Turistas lugar residencia isla '!CY62/'Turistas lugar residencia isla '!$G62,"-")</f>
        <v>1.2682726598637053E-2</v>
      </c>
      <c r="CZ62" s="36">
        <f t="shared" si="289"/>
        <v>-0.21665094818320341</v>
      </c>
      <c r="DA62" s="267">
        <f>IFERROR('Turistas lugar residencia isla '!DA62/'Turistas lugar residencia isla '!$I62,"-")</f>
        <v>1.4482327492111374E-2</v>
      </c>
      <c r="DB62" s="36">
        <f t="shared" si="290"/>
        <v>6.0558232148166802E-3</v>
      </c>
      <c r="DC62" s="267">
        <f>IFERROR('Turistas lugar residencia isla '!DC62/'Turistas lugar residencia isla '!$K62,"-")</f>
        <v>8.0391997672640672E-2</v>
      </c>
      <c r="DD62" s="36">
        <f t="shared" si="291"/>
        <v>0.10000837614657865</v>
      </c>
      <c r="DE62" s="267">
        <f>IFERROR('Turistas lugar residencia isla '!DE62/'Turistas lugar residencia isla '!$M62,"-")</f>
        <v>6.0146575688653017E-3</v>
      </c>
      <c r="DF62" s="36">
        <f t="shared" si="292"/>
        <v>-0.13873512731499249</v>
      </c>
      <c r="DG62" s="266">
        <f>IFERROR('Turistas lugar residencia isla '!DG62/'Turistas lugar residencia isla '!$C62,"-")</f>
        <v>0.15916606738328815</v>
      </c>
      <c r="DH62" s="36">
        <f t="shared" si="293"/>
        <v>-6.8954197473258927E-2</v>
      </c>
      <c r="DI62" s="267">
        <f>IFERROR('Turistas lugar residencia isla '!DI62/'Turistas lugar residencia isla '!$E62,"-")</f>
        <v>0.10935493004433518</v>
      </c>
      <c r="DJ62" s="36">
        <f t="shared" si="294"/>
        <v>1.010531895794764E-2</v>
      </c>
      <c r="DK62" s="267">
        <f>IFERROR('Turistas lugar residencia isla '!DK62/'Turistas lugar residencia isla '!$G62,"-")</f>
        <v>0.32332897849652203</v>
      </c>
      <c r="DL62" s="36">
        <f t="shared" si="295"/>
        <v>-7.2223311391295453E-2</v>
      </c>
      <c r="DM62" s="267">
        <f>IFERROR('Turistas lugar residencia isla '!DM62/'Turistas lugar residencia isla '!$I62,"-")</f>
        <v>5.7075949115878467E-2</v>
      </c>
      <c r="DN62" s="36">
        <f t="shared" si="296"/>
        <v>-0.15371424120765076</v>
      </c>
      <c r="DO62" s="267">
        <f>IFERROR('Turistas lugar residencia isla '!DO62/'Turistas lugar residencia isla '!$K62,"-")</f>
        <v>4.7646593192473968E-2</v>
      </c>
      <c r="DP62" s="36">
        <f t="shared" si="297"/>
        <v>-0.26665954671791825</v>
      </c>
      <c r="DQ62" s="267">
        <f>IFERROR('Turistas lugar residencia isla '!DQ62/'Turistas lugar residencia isla '!$M62,"-")</f>
        <v>3.0957796310336114E-2</v>
      </c>
      <c r="DR62" s="36">
        <f t="shared" si="298"/>
        <v>-0.76648618091271525</v>
      </c>
      <c r="DS62" s="266">
        <f>IFERROR('Turistas lugar residencia isla '!DS62/'Turistas lugar residencia isla '!$C62,"-")</f>
        <v>6.6892842734998917E-2</v>
      </c>
      <c r="DT62" s="36">
        <f t="shared" si="299"/>
        <v>9.7801925173437443E-3</v>
      </c>
      <c r="DU62" s="267">
        <f>IFERROR('Turistas lugar residencia isla '!DU62/'Turistas lugar residencia isla '!$E62,"-")</f>
        <v>0.10543934643592116</v>
      </c>
      <c r="DV62" s="36">
        <f t="shared" si="300"/>
        <v>3.733451488600692E-2</v>
      </c>
      <c r="DW62" s="267">
        <f>IFERROR('Turistas lugar residencia isla '!DW62/'Turistas lugar residencia isla '!$G62,"-")</f>
        <v>8.1869460824123441E-2</v>
      </c>
      <c r="DX62" s="36">
        <f t="shared" si="301"/>
        <v>-5.0770792377080154E-2</v>
      </c>
      <c r="DY62" s="267">
        <f>IFERROR('Turistas lugar residencia isla '!DY62/'Turistas lugar residencia isla '!$I62,"-")</f>
        <v>8.1486038619539986E-2</v>
      </c>
      <c r="DZ62" s="36">
        <f t="shared" si="302"/>
        <v>3.1864060438438147E-2</v>
      </c>
      <c r="EA62" s="267">
        <f>IFERROR('Turistas lugar residencia isla '!EA62/'Turistas lugar residencia isla '!$K62,"-")</f>
        <v>5.1509739051601076E-2</v>
      </c>
      <c r="EB62" s="36">
        <f t="shared" si="303"/>
        <v>-5.1599172031253637E-3</v>
      </c>
      <c r="EC62" s="267">
        <f>IFERROR('Turistas lugar residencia isla '!EC62/'Turistas lugar residencia isla '!$M62,"-")</f>
        <v>0.12883497599191307</v>
      </c>
      <c r="ED62" s="36">
        <f t="shared" si="304"/>
        <v>0.71371352608423222</v>
      </c>
    </row>
    <row r="63" spans="1:134" s="17" customFormat="1" outlineLevel="1" x14ac:dyDescent="0.25">
      <c r="A63" s="242"/>
      <c r="B63" s="34" t="s">
        <v>67</v>
      </c>
      <c r="C63" s="266">
        <f>IFERROR('Turistas lugar residencia isla '!C63/'Turistas lugar residencia isla '!$C63,"-")</f>
        <v>1</v>
      </c>
      <c r="D63" s="36">
        <f t="shared" si="239"/>
        <v>0</v>
      </c>
      <c r="E63" s="267">
        <f>IFERROR('Turistas lugar residencia isla '!E63/'Turistas lugar residencia isla '!$E63,"-")</f>
        <v>1</v>
      </c>
      <c r="F63" s="36">
        <f t="shared" si="240"/>
        <v>0</v>
      </c>
      <c r="G63" s="267">
        <f>IFERROR('Turistas lugar residencia isla '!G63/'Turistas lugar residencia isla '!$G63,"-")</f>
        <v>1</v>
      </c>
      <c r="H63" s="36">
        <f t="shared" si="241"/>
        <v>0</v>
      </c>
      <c r="I63" s="267">
        <f>IFERROR('Turistas lugar residencia isla '!I63/'Turistas lugar residencia isla '!$I63,"-")</f>
        <v>1</v>
      </c>
      <c r="J63" s="36">
        <f t="shared" si="242"/>
        <v>0</v>
      </c>
      <c r="K63" s="267">
        <f>IFERROR('Turistas lugar residencia isla '!K63/'Turistas lugar residencia isla '!$K63,"-")</f>
        <v>1</v>
      </c>
      <c r="L63" s="36">
        <f t="shared" si="243"/>
        <v>0</v>
      </c>
      <c r="M63" s="267">
        <f>IFERROR('Turistas lugar residencia isla '!M63/'Turistas lugar residencia isla '!$M63,"-")</f>
        <v>1</v>
      </c>
      <c r="N63" s="36">
        <f t="shared" si="244"/>
        <v>0</v>
      </c>
      <c r="O63" s="266">
        <f>IFERROR('Turistas lugar residencia isla '!O63/'Turistas lugar residencia isla '!$C63,"-")</f>
        <v>0.88098045679530779</v>
      </c>
      <c r="P63" s="36">
        <f t="shared" si="245"/>
        <v>-1.224993209444325E-2</v>
      </c>
      <c r="Q63" s="267">
        <f>IFERROR('Turistas lugar residencia isla '!Q63/'Turistas lugar residencia isla '!$E63,"-")</f>
        <v>0.85674152081091182</v>
      </c>
      <c r="R63" s="36">
        <f t="shared" si="246"/>
        <v>-1.8041885223997411E-2</v>
      </c>
      <c r="S63" s="267">
        <f>IFERROR('Turistas lugar residencia isla '!S63/'Turistas lugar residencia isla '!$G63,"-")</f>
        <v>0.87009890742868412</v>
      </c>
      <c r="T63" s="36">
        <f t="shared" si="247"/>
        <v>1.0023698863655728E-2</v>
      </c>
      <c r="U63" s="267">
        <f>IFERROR('Turistas lugar residencia isla '!U63/'Turistas lugar residencia isla '!$I63,"-")</f>
        <v>0.92647698502102416</v>
      </c>
      <c r="V63" s="36">
        <f t="shared" si="248"/>
        <v>-1.6940653185109067E-2</v>
      </c>
      <c r="W63" s="267">
        <f>IFERROR('Turistas lugar residencia isla '!W63/'Turistas lugar residencia isla '!$K63,"-")</f>
        <v>0.90814562108608277</v>
      </c>
      <c r="X63" s="36">
        <f t="shared" si="249"/>
        <v>-2.3027411188476732E-2</v>
      </c>
      <c r="Y63" s="267">
        <f>IFERROR('Turistas lugar residencia isla '!Y63/'Turistas lugar residencia isla '!$M63,"-")</f>
        <v>0.88589911015276213</v>
      </c>
      <c r="Z63" s="36">
        <f t="shared" si="250"/>
        <v>1.8017352361428873E-2</v>
      </c>
      <c r="AA63" s="266">
        <f>IFERROR('Turistas lugar residencia isla '!AA63/'Turistas lugar residencia isla '!$C63,"-")</f>
        <v>0.11901954320469224</v>
      </c>
      <c r="AB63" s="36">
        <f t="shared" si="251"/>
        <v>0.10107698866796988</v>
      </c>
      <c r="AC63" s="267">
        <f>IFERROR('Turistas lugar residencia isla '!AC63/'Turistas lugar residencia isla '!$E63,"-")</f>
        <v>0.14325847918908813</v>
      </c>
      <c r="AD63" s="36">
        <f t="shared" si="252"/>
        <v>0.12344395974716194</v>
      </c>
      <c r="AE63" s="267">
        <f>IFERROR('Turistas lugar residencia isla '!AE63/'Turistas lugar residencia isla '!$G63,"-")</f>
        <v>0.12989801230259329</v>
      </c>
      <c r="AF63" s="36">
        <f t="shared" si="253"/>
        <v>-6.2352928916991512E-2</v>
      </c>
      <c r="AG63" s="267">
        <f>IFERROR('Turistas lugar residencia isla '!AG63/'Turistas lugar residencia isla '!$I63,"-")</f>
        <v>7.3523014978975898E-2</v>
      </c>
      <c r="AH63" s="36">
        <f t="shared" si="254"/>
        <v>0.27726537454826383</v>
      </c>
      <c r="AI63" s="267">
        <f>IFERROR('Turistas lugar residencia isla '!AI63/'Turistas lugar residencia isla '!$K63,"-")</f>
        <v>9.1854378913917192E-2</v>
      </c>
      <c r="AJ63" s="36">
        <f t="shared" si="255"/>
        <v>0.30383791886903033</v>
      </c>
      <c r="AK63" s="267">
        <f>IFERROR('Turistas lugar residencia isla '!AK63/'Turistas lugar residencia isla '!$M63,"-")</f>
        <v>0.11410088984723783</v>
      </c>
      <c r="AL63" s="36">
        <f t="shared" si="256"/>
        <v>-0.12081266112433553</v>
      </c>
      <c r="AM63" s="266">
        <f>IFERROR('Turistas lugar residencia isla '!AM63/'Turistas lugar residencia isla '!$C63,"-")</f>
        <v>0.18332585091969208</v>
      </c>
      <c r="AN63" s="36">
        <f t="shared" si="257"/>
        <v>-4.2423049851867622E-2</v>
      </c>
      <c r="AO63" s="267">
        <f>IFERROR('Turistas lugar residencia isla '!AO63/'Turistas lugar residencia isla '!$E63,"-")</f>
        <v>0.11900714113080643</v>
      </c>
      <c r="AP63" s="36">
        <f t="shared" si="258"/>
        <v>-0.20237696509955339</v>
      </c>
      <c r="AQ63" s="267">
        <f>IFERROR('Turistas lugar residencia isla '!AQ63/'Turistas lugar residencia isla '!$G63,"-")</f>
        <v>0.23120189005288821</v>
      </c>
      <c r="AR63" s="36">
        <f t="shared" si="259"/>
        <v>4.3109131831677638E-2</v>
      </c>
      <c r="AS63" s="267">
        <f>IFERROR('Turistas lugar residencia isla '!AS63/'Turistas lugar residencia isla '!$I63,"-")</f>
        <v>0.36966171828818079</v>
      </c>
      <c r="AT63" s="36">
        <f t="shared" si="260"/>
        <v>-0.11098353492719326</v>
      </c>
      <c r="AU63" s="267">
        <f>IFERROR('Turistas lugar residencia isla '!AU63/'Turistas lugar residencia isla '!$K63,"-")</f>
        <v>0.11393977630308129</v>
      </c>
      <c r="AV63" s="36">
        <f t="shared" si="261"/>
        <v>-0.20530585288589387</v>
      </c>
      <c r="AW63" s="267">
        <f>IFERROR('Turistas lugar residencia isla '!AW63/'Turistas lugar residencia isla '!$M63,"-")</f>
        <v>0.46378352112248306</v>
      </c>
      <c r="AX63" s="36">
        <f t="shared" si="262"/>
        <v>0.54267615597833085</v>
      </c>
      <c r="AY63" s="266">
        <f>IFERROR('Turistas lugar residencia isla '!AY63/'Turistas lugar residencia isla '!$C63,"-")</f>
        <v>3.7658974423041426E-2</v>
      </c>
      <c r="AZ63" s="36">
        <f t="shared" si="263"/>
        <v>9.3010539282839311E-2</v>
      </c>
      <c r="BA63" s="267">
        <f>IFERROR('Turistas lugar residencia isla '!BA63/'Turistas lugar residencia isla '!$E63,"-")</f>
        <v>5.0617954666110306E-2</v>
      </c>
      <c r="BB63" s="36">
        <f t="shared" si="264"/>
        <v>7.3887794924030414E-2</v>
      </c>
      <c r="BC63" s="267">
        <f>IFERROR('Turistas lugar residencia isla '!BC63/'Turistas lugar residencia isla '!$G63,"-")</f>
        <v>3.5444652191457184E-2</v>
      </c>
      <c r="BD63" s="36">
        <f t="shared" si="265"/>
        <v>5.1981393182235269E-2</v>
      </c>
      <c r="BE63" s="267">
        <f>IFERROR('Turistas lugar residencia isla '!BE63/'Turistas lugar residencia isla '!$I63,"-")</f>
        <v>1.2491774389631827E-2</v>
      </c>
      <c r="BF63" s="36">
        <f t="shared" si="266"/>
        <v>0.5007348098316331</v>
      </c>
      <c r="BG63" s="267">
        <f>IFERROR('Turistas lugar residencia isla '!BG63/'Turistas lugar residencia isla '!$K63,"-")</f>
        <v>2.5508614512259713E-2</v>
      </c>
      <c r="BH63" s="36">
        <f t="shared" si="267"/>
        <v>0.27702681141392183</v>
      </c>
      <c r="BI63" s="267">
        <f>IFERROR('Turistas lugar residencia isla '!BI63/'Turistas lugar residencia isla '!$M63,"-")</f>
        <v>1.6521395814984664E-2</v>
      </c>
      <c r="BJ63" s="36">
        <f t="shared" si="268"/>
        <v>-0.41001883978503539</v>
      </c>
      <c r="BK63" s="266">
        <f>IFERROR('Turistas lugar residencia isla '!BK63/'Turistas lugar residencia isla '!$C63,"-")</f>
        <v>5.0427706585141945E-2</v>
      </c>
      <c r="BL63" s="36">
        <f t="shared" si="269"/>
        <v>-1.9228237089872313E-2</v>
      </c>
      <c r="BM63" s="267">
        <f>IFERROR('Turistas lugar residencia isla '!BM63/'Turistas lugar residencia isla '!$E63,"-")</f>
        <v>4.5699518898072083E-2</v>
      </c>
      <c r="BN63" s="36">
        <f t="shared" si="270"/>
        <v>6.0266590494752359E-2</v>
      </c>
      <c r="BO63" s="267">
        <f>IFERROR('Turistas lugar residencia isla '!BO63/'Turistas lugar residencia isla '!$G63,"-")</f>
        <v>2.6936949979516213E-2</v>
      </c>
      <c r="BP63" s="36">
        <f t="shared" si="271"/>
        <v>-0.13617816191635135</v>
      </c>
      <c r="BQ63" s="267">
        <f>IFERROR('Turistas lugar residencia isla '!BQ63/'Turistas lugar residencia isla '!$I63,"-")</f>
        <v>7.3991456518587087E-2</v>
      </c>
      <c r="BR63" s="36">
        <f t="shared" si="272"/>
        <v>-6.7168407546953635E-3</v>
      </c>
      <c r="BS63" s="267">
        <f>IFERROR('Turistas lugar residencia isla '!BS63/'Turistas lugar residencia isla '!$K63,"-")</f>
        <v>7.0302520484780515E-2</v>
      </c>
      <c r="BT63" s="36">
        <f t="shared" si="273"/>
        <v>3.7034184493496047E-2</v>
      </c>
      <c r="BU63" s="267">
        <f>IFERROR('Turistas lugar residencia isla '!BU63/'Turistas lugar residencia isla '!$M63,"-")</f>
        <v>4.9655298083639568E-2</v>
      </c>
      <c r="BV63" s="36">
        <f t="shared" si="274"/>
        <v>-0.23726776729311772</v>
      </c>
      <c r="BW63" s="266">
        <f>IFERROR('Turistas lugar residencia isla '!BW63/'Turistas lugar residencia isla '!$C63,"-")</f>
        <v>0.34699485043367101</v>
      </c>
      <c r="BX63" s="36">
        <f t="shared" si="275"/>
        <v>1.0993420344222793E-2</v>
      </c>
      <c r="BY63" s="267">
        <f>IFERROR('Turistas lugar residencia isla '!BY63/'Turistas lugar residencia isla '!$E63,"-")</f>
        <v>0.40747412192184623</v>
      </c>
      <c r="BZ63" s="36">
        <f t="shared" si="276"/>
        <v>5.6960961535969412E-2</v>
      </c>
      <c r="CA63" s="267">
        <f>IFERROR('Turistas lugar residencia isla '!CA63/'Turistas lugar residencia isla '!$G63,"-")</f>
        <v>0.20707106487970012</v>
      </c>
      <c r="CB63" s="36">
        <f t="shared" si="277"/>
        <v>-3.3247725548930962E-2</v>
      </c>
      <c r="CC63" s="267">
        <f>IFERROR('Turistas lugar residencia isla '!CC63/'Turistas lugar residencia isla '!$I63,"-")</f>
        <v>0.26638708885889872</v>
      </c>
      <c r="CD63" s="36">
        <f t="shared" si="278"/>
        <v>7.1579804990669738E-2</v>
      </c>
      <c r="CE63" s="267">
        <f>IFERROR('Turistas lugar residencia isla '!CE63/'Turistas lugar residencia isla '!$K63,"-")</f>
        <v>0.48386531451537529</v>
      </c>
      <c r="CF63" s="36">
        <f t="shared" si="279"/>
        <v>2.618484397189258E-3</v>
      </c>
      <c r="CG63" s="267">
        <f>IFERROR('Turistas lugar residencia isla '!CG63/'Turistas lugar residencia isla '!$M63,"-")</f>
        <v>0.15804658790658122</v>
      </c>
      <c r="CH63" s="36">
        <f t="shared" si="280"/>
        <v>-0.4425573089531587</v>
      </c>
      <c r="CI63" s="266">
        <f>IFERROR('Turistas lugar residencia isla '!CI63/'Turistas lugar residencia isla '!$C63,"-")</f>
        <v>3.6979512157377326E-2</v>
      </c>
      <c r="CJ63" s="36">
        <f t="shared" si="281"/>
        <v>-8.2110754273603148E-2</v>
      </c>
      <c r="CK63" s="267">
        <f>IFERROR('Turistas lugar residencia isla '!CK63/'Turistas lugar residencia isla '!$E63,"-")</f>
        <v>3.193574841405751E-2</v>
      </c>
      <c r="CL63" s="36">
        <f t="shared" si="282"/>
        <v>-3.1084025626546774E-2</v>
      </c>
      <c r="CM63" s="267">
        <f>IFERROR('Turistas lugar residencia isla '!CM63/'Turistas lugar residencia isla '!$G63,"-")</f>
        <v>5.5189174703601143E-2</v>
      </c>
      <c r="CN63" s="36">
        <f t="shared" si="283"/>
        <v>-4.8313022621919721E-3</v>
      </c>
      <c r="CO63" s="267">
        <f>IFERROR('Turistas lugar residencia isla '!CO63/'Turistas lugar residencia isla '!$I63,"-")</f>
        <v>2.7091535707514026E-2</v>
      </c>
      <c r="CP63" s="36">
        <f t="shared" si="284"/>
        <v>-6.6090067957316867E-2</v>
      </c>
      <c r="CQ63" s="267">
        <f>IFERROR('Turistas lugar residencia isla '!CQ63/'Turistas lugar residencia isla '!$K63,"-")</f>
        <v>2.5777331214755273E-2</v>
      </c>
      <c r="CR63" s="36">
        <f t="shared" si="285"/>
        <v>-0.12788169047099796</v>
      </c>
      <c r="CS63" s="267">
        <f>IFERROR('Turistas lugar residencia isla '!CS63/'Turistas lugar residencia isla '!$M63,"-")</f>
        <v>6.6784098156528082E-2</v>
      </c>
      <c r="CT63" s="36">
        <f t="shared" si="286"/>
        <v>2.0728555531389636E-2</v>
      </c>
      <c r="CU63" s="266">
        <f>IFERROR('Turistas lugar residencia isla '!CU63/'Turistas lugar residencia isla '!$C63,"-")</f>
        <v>3.9065453252915522E-2</v>
      </c>
      <c r="CV63" s="36">
        <f t="shared" si="287"/>
        <v>0.13989361578672876</v>
      </c>
      <c r="CW63" s="267">
        <f>IFERROR('Turistas lugar residencia isla '!CW63/'Turistas lugar residencia isla '!$E63,"-")</f>
        <v>2.620549187456233E-2</v>
      </c>
      <c r="CX63" s="36">
        <f t="shared" si="288"/>
        <v>0.2570995939696914</v>
      </c>
      <c r="CY63" s="267">
        <f>IFERROR('Turistas lugar residencia isla '!CY63/'Turistas lugar residencia isla '!$G63,"-")</f>
        <v>2.1672770732518706E-2</v>
      </c>
      <c r="CZ63" s="36">
        <f t="shared" si="289"/>
        <v>0.32535389838334616</v>
      </c>
      <c r="DA63" s="267">
        <f>IFERROR('Turistas lugar residencia isla '!DA63/'Turistas lugar residencia isla '!$I63,"-")</f>
        <v>1.6205846596549146E-2</v>
      </c>
      <c r="DB63" s="36">
        <f t="shared" si="290"/>
        <v>0.32906643912009725</v>
      </c>
      <c r="DC63" s="267">
        <f>IFERROR('Turistas lugar residencia isla '!DC63/'Turistas lugar residencia isla '!$K63,"-")</f>
        <v>0.10184363024581737</v>
      </c>
      <c r="DD63" s="36">
        <f t="shared" si="291"/>
        <v>0.10807350282929851</v>
      </c>
      <c r="DE63" s="267">
        <f>IFERROR('Turistas lugar residencia isla '!DE63/'Turistas lugar residencia isla '!$M63,"-")</f>
        <v>6.1347830048288634E-3</v>
      </c>
      <c r="DF63" s="36" t="str">
        <f t="shared" si="292"/>
        <v>-</v>
      </c>
      <c r="DG63" s="266">
        <f>IFERROR('Turistas lugar residencia isla '!DG63/'Turistas lugar residencia isla '!$C63,"-")</f>
        <v>7.9561565487508132E-2</v>
      </c>
      <c r="DH63" s="36">
        <f t="shared" si="293"/>
        <v>4.1933820698499824E-2</v>
      </c>
      <c r="DI63" s="267">
        <f>IFERROR('Turistas lugar residencia isla '!DI63/'Turistas lugar residencia isla '!$E63,"-")</f>
        <v>5.031429651495465E-2</v>
      </c>
      <c r="DJ63" s="36">
        <f t="shared" si="294"/>
        <v>-0.1281014146584567</v>
      </c>
      <c r="DK63" s="267">
        <f>IFERROR('Turistas lugar residencia isla '!DK63/'Turistas lugar residencia isla '!$G63,"-")</f>
        <v>0.18302956749946866</v>
      </c>
      <c r="DL63" s="36">
        <f t="shared" si="295"/>
        <v>0.17966626787479067</v>
      </c>
      <c r="DM63" s="267">
        <f>IFERROR('Turistas lugar residencia isla '!DM63/'Turistas lugar residencia isla '!$I63,"-")</f>
        <v>3.3800287756945761E-2</v>
      </c>
      <c r="DN63" s="36">
        <f t="shared" si="296"/>
        <v>-0.11576571295109983</v>
      </c>
      <c r="DO63" s="267">
        <f>IFERROR('Turistas lugar residencia isla '!DO63/'Turistas lugar residencia isla '!$K63,"-")</f>
        <v>2.6704209116116772E-2</v>
      </c>
      <c r="DP63" s="36">
        <f t="shared" si="297"/>
        <v>0.39152797720210053</v>
      </c>
      <c r="DQ63" s="267">
        <f>IFERROR('Turistas lugar residencia isla '!DQ63/'Turistas lugar residencia isla '!$M63,"-")</f>
        <v>6.4415221550703075E-2</v>
      </c>
      <c r="DR63" s="36">
        <f t="shared" si="298"/>
        <v>0.42153735328619901</v>
      </c>
      <c r="DS63" s="266">
        <f>IFERROR('Turistas lugar residencia isla '!DS63/'Turistas lugar residencia isla '!$C63,"-")</f>
        <v>6.2342879388596804E-2</v>
      </c>
      <c r="DT63" s="36">
        <f t="shared" si="299"/>
        <v>-4.978459379918021E-2</v>
      </c>
      <c r="DU63" s="267">
        <f>IFERROR('Turistas lugar residencia isla '!DU63/'Turistas lugar residencia isla '!$E63,"-")</f>
        <v>9.5999355501066932E-2</v>
      </c>
      <c r="DV63" s="36">
        <f t="shared" si="300"/>
        <v>-5.7084617070209065E-2</v>
      </c>
      <c r="DW63" s="267">
        <f>IFERROR('Turistas lugar residencia isla '!DW63/'Turistas lugar residencia isla '!$G63,"-")</f>
        <v>8.9879161058010706E-2</v>
      </c>
      <c r="DX63" s="36">
        <f t="shared" si="301"/>
        <v>-0.1640688832326952</v>
      </c>
      <c r="DY63" s="267">
        <f>IFERROR('Turistas lugar residencia isla '!DY63/'Turistas lugar residencia isla '!$I63,"-")</f>
        <v>8.8914665566200826E-2</v>
      </c>
      <c r="DZ63" s="36">
        <f t="shared" si="302"/>
        <v>0.14375804692272753</v>
      </c>
      <c r="EA63" s="267">
        <f>IFERROR('Turistas lugar residencia isla '!EA63/'Turistas lugar residencia isla '!$K63,"-")</f>
        <v>4.2788266816213352E-2</v>
      </c>
      <c r="EB63" s="36">
        <f t="shared" si="303"/>
        <v>-0.13628257499475926</v>
      </c>
      <c r="EC63" s="267">
        <f>IFERROR('Turistas lugar residencia isla '!EC63/'Turistas lugar residencia isla '!$M63,"-")</f>
        <v>5.1143438515503993E-2</v>
      </c>
      <c r="ED63" s="36">
        <f t="shared" si="304"/>
        <v>-0.28035551538390591</v>
      </c>
    </row>
    <row r="64" spans="1:134" s="17" customFormat="1" outlineLevel="1" x14ac:dyDescent="0.25">
      <c r="A64" s="242"/>
      <c r="B64" s="34" t="s">
        <v>69</v>
      </c>
      <c r="C64" s="266">
        <f>IFERROR('Turistas lugar residencia isla '!C64/'Turistas lugar residencia isla '!$C64,"-")</f>
        <v>1</v>
      </c>
      <c r="D64" s="36">
        <f t="shared" si="239"/>
        <v>0</v>
      </c>
      <c r="E64" s="267">
        <f>IFERROR('Turistas lugar residencia isla '!E64/'Turistas lugar residencia isla '!$E64,"-")</f>
        <v>1</v>
      </c>
      <c r="F64" s="36">
        <f t="shared" si="240"/>
        <v>0</v>
      </c>
      <c r="G64" s="267">
        <f>IFERROR('Turistas lugar residencia isla '!G64/'Turistas lugar residencia isla '!$G64,"-")</f>
        <v>1</v>
      </c>
      <c r="H64" s="36">
        <f t="shared" si="241"/>
        <v>0</v>
      </c>
      <c r="I64" s="267">
        <f>IFERROR('Turistas lugar residencia isla '!I64/'Turistas lugar residencia isla '!$I64,"-")</f>
        <v>1</v>
      </c>
      <c r="J64" s="36">
        <f t="shared" si="242"/>
        <v>0</v>
      </c>
      <c r="K64" s="267">
        <f>IFERROR('Turistas lugar residencia isla '!K64/'Turistas lugar residencia isla '!$K64,"-")</f>
        <v>1</v>
      </c>
      <c r="L64" s="36">
        <f t="shared" si="243"/>
        <v>0</v>
      </c>
      <c r="M64" s="267">
        <f>IFERROR('Turistas lugar residencia isla '!M64/'Turistas lugar residencia isla '!$M64,"-")</f>
        <v>1</v>
      </c>
      <c r="N64" s="36">
        <f t="shared" si="244"/>
        <v>0</v>
      </c>
      <c r="O64" s="266">
        <f>IFERROR('Turistas lugar residencia isla '!O64/'Turistas lugar residencia isla '!$C64,"-")</f>
        <v>0.85525077789128379</v>
      </c>
      <c r="P64" s="36">
        <f t="shared" si="245"/>
        <v>-3.1474010076289027E-2</v>
      </c>
      <c r="Q64" s="267">
        <f>IFERROR('Turistas lugar residencia isla '!Q64/'Turistas lugar residencia isla '!$E64,"-")</f>
        <v>0.83455656770661257</v>
      </c>
      <c r="R64" s="36">
        <f t="shared" si="246"/>
        <v>-2.9285166005769248E-2</v>
      </c>
      <c r="S64" s="267">
        <f>IFERROR('Turistas lugar residencia isla '!S64/'Turistas lugar residencia isla '!$G64,"-")</f>
        <v>0.80574545454545454</v>
      </c>
      <c r="T64" s="36">
        <f t="shared" si="247"/>
        <v>-4.0612934697949021E-2</v>
      </c>
      <c r="U64" s="267">
        <f>IFERROR('Turistas lugar residencia isla '!U64/'Turistas lugar residencia isla '!$I64,"-")</f>
        <v>0.91020873405998437</v>
      </c>
      <c r="V64" s="36">
        <f t="shared" si="248"/>
        <v>-2.2869098616459582E-2</v>
      </c>
      <c r="W64" s="267">
        <f>IFERROR('Turistas lugar residencia isla '!W64/'Turistas lugar residencia isla '!$K64,"-")</f>
        <v>0.90364394920739444</v>
      </c>
      <c r="X64" s="36">
        <f t="shared" si="249"/>
        <v>-2.5769219526562193E-2</v>
      </c>
      <c r="Y64" s="267">
        <f>IFERROR('Turistas lugar residencia isla '!Y64/'Turistas lugar residencia isla '!$M64,"-")</f>
        <v>0.75230112613770761</v>
      </c>
      <c r="Z64" s="36">
        <f t="shared" si="250"/>
        <v>-2.1836187538474383E-2</v>
      </c>
      <c r="AA64" s="266">
        <f>IFERROR('Turistas lugar residencia isla '!AA64/'Turistas lugar residencia isla '!$C64,"-")</f>
        <v>0.14474922210871624</v>
      </c>
      <c r="AB64" s="36">
        <f t="shared" si="251"/>
        <v>0.23762567586930095</v>
      </c>
      <c r="AC64" s="267">
        <f>IFERROR('Turistas lugar residencia isla '!AC64/'Turistas lugar residencia isla '!$E64,"-")</f>
        <v>0.16544343229338745</v>
      </c>
      <c r="AD64" s="36">
        <f t="shared" si="252"/>
        <v>0.17949793496096911</v>
      </c>
      <c r="AE64" s="267">
        <f>IFERROR('Turistas lugar residencia isla '!AE64/'Turistas lugar residencia isla '!$G64,"-")</f>
        <v>0.19425454545454546</v>
      </c>
      <c r="AF64" s="36">
        <f t="shared" si="253"/>
        <v>0.21298714174811395</v>
      </c>
      <c r="AG64" s="267">
        <f>IFERROR('Turistas lugar residencia isla '!AG64/'Turistas lugar residencia isla '!$I64,"-")</f>
        <v>8.9791265940015672E-2</v>
      </c>
      <c r="AH64" s="36">
        <f t="shared" si="254"/>
        <v>0.31116252077321116</v>
      </c>
      <c r="AI64" s="267">
        <f>IFERROR('Turistas lugar residencia isla '!AI64/'Turistas lugar residencia isla '!$K64,"-")</f>
        <v>9.636038315404577E-2</v>
      </c>
      <c r="AJ64" s="36">
        <f t="shared" si="255"/>
        <v>0.32995417988179754</v>
      </c>
      <c r="AK64" s="267">
        <f>IFERROR('Turistas lugar residencia isla '!AK64/'Turistas lugar residencia isla '!$M64,"-")</f>
        <v>0.24769887386229239</v>
      </c>
      <c r="AL64" s="36">
        <f t="shared" si="256"/>
        <v>7.2731750175841547E-2</v>
      </c>
      <c r="AM64" s="266">
        <f>IFERROR('Turistas lugar residencia isla '!AM64/'Turistas lugar residencia isla '!$C64,"-")</f>
        <v>0.15660450102858944</v>
      </c>
      <c r="AN64" s="36">
        <f t="shared" si="257"/>
        <v>-0.16864526164352855</v>
      </c>
      <c r="AO64" s="267">
        <f>IFERROR('Turistas lugar residencia isla '!AO64/'Turistas lugar residencia isla '!$E64,"-")</f>
        <v>0.10293812243356776</v>
      </c>
      <c r="AP64" s="36">
        <f t="shared" si="258"/>
        <v>-0.24047005244924269</v>
      </c>
      <c r="AQ64" s="267">
        <f>IFERROR('Turistas lugar residencia isla '!AQ64/'Turistas lugar residencia isla '!$G64,"-")</f>
        <v>0.17991578947368422</v>
      </c>
      <c r="AR64" s="36">
        <f t="shared" si="259"/>
        <v>-0.12065494943226307</v>
      </c>
      <c r="AS64" s="267">
        <f>IFERROR('Turistas lugar residencia isla '!AS64/'Turistas lugar residencia isla '!$I64,"-")</f>
        <v>0.34557953978770395</v>
      </c>
      <c r="AT64" s="36">
        <f t="shared" si="260"/>
        <v>-0.11174485967778514</v>
      </c>
      <c r="AU64" s="267">
        <f>IFERROR('Turistas lugar residencia isla '!AU64/'Turistas lugar residencia isla '!$K64,"-")</f>
        <v>9.0888610655009722E-2</v>
      </c>
      <c r="AV64" s="36">
        <f t="shared" si="261"/>
        <v>-0.16906627333298019</v>
      </c>
      <c r="AW64" s="267">
        <f>IFERROR('Turistas lugar residencia isla '!AW64/'Turistas lugar residencia isla '!$M64,"-")</f>
        <v>0.30004627963181985</v>
      </c>
      <c r="AX64" s="36">
        <f t="shared" si="262"/>
        <v>-9.0567337756799149E-2</v>
      </c>
      <c r="AY64" s="266">
        <f>IFERROR('Turistas lugar residencia isla '!AY64/'Turistas lugar residencia isla '!$C64,"-")</f>
        <v>2.583527747525147E-2</v>
      </c>
      <c r="AZ64" s="36">
        <f t="shared" si="263"/>
        <v>2.9310802342476627E-2</v>
      </c>
      <c r="BA64" s="267">
        <f>IFERROR('Turistas lugar residencia isla '!BA64/'Turistas lugar residencia isla '!$E64,"-")</f>
        <v>3.2977769386888185E-2</v>
      </c>
      <c r="BB64" s="36">
        <f t="shared" si="264"/>
        <v>-5.5878159793502524E-2</v>
      </c>
      <c r="BC64" s="267">
        <f>IFERROR('Turistas lugar residencia isla '!BC64/'Turistas lugar residencia isla '!$G64,"-")</f>
        <v>3.3756937799043062E-2</v>
      </c>
      <c r="BD64" s="36">
        <f t="shared" si="265"/>
        <v>6.7620717273539022E-2</v>
      </c>
      <c r="BE64" s="267">
        <f>IFERROR('Turistas lugar residencia isla '!BE64/'Turistas lugar residencia isla '!$I64,"-")</f>
        <v>7.3448742608819544E-3</v>
      </c>
      <c r="BF64" s="36">
        <f t="shared" si="266"/>
        <v>0.17612190970242825</v>
      </c>
      <c r="BG64" s="267">
        <f>IFERROR('Turistas lugar residencia isla '!BG64/'Turistas lugar residencia isla '!$K64,"-")</f>
        <v>1.3516967693580739E-2</v>
      </c>
      <c r="BH64" s="36">
        <f t="shared" si="267"/>
        <v>0.10642237924625553</v>
      </c>
      <c r="BI64" s="267">
        <f>IFERROR('Turistas lugar residencia isla '!BI64/'Turistas lugar residencia isla '!$M64,"-")</f>
        <v>2.9824651617216022E-2</v>
      </c>
      <c r="BJ64" s="36">
        <f t="shared" si="268"/>
        <v>0.41945333545919938</v>
      </c>
      <c r="BK64" s="266">
        <f>IFERROR('Turistas lugar residencia isla '!BK64/'Turistas lugar residencia isla '!$C64,"-")</f>
        <v>4.6027149508031252E-2</v>
      </c>
      <c r="BL64" s="36">
        <f t="shared" si="269"/>
        <v>-0.12932111880323682</v>
      </c>
      <c r="BM64" s="267">
        <f>IFERROR('Turistas lugar residencia isla '!BM64/'Turistas lugar residencia isla '!$E64,"-")</f>
        <v>4.2795110209090478E-2</v>
      </c>
      <c r="BN64" s="36">
        <f t="shared" si="270"/>
        <v>-4.2980166112586149E-2</v>
      </c>
      <c r="BO64" s="267">
        <f>IFERROR('Turistas lugar residencia isla '!BO64/'Turistas lugar residencia isla '!$G64,"-")</f>
        <v>3.5307177033492822E-2</v>
      </c>
      <c r="BP64" s="36">
        <f t="shared" si="271"/>
        <v>-0.1756320507567205</v>
      </c>
      <c r="BQ64" s="267">
        <f>IFERROR('Turistas lugar residencia isla '!BQ64/'Turistas lugar residencia isla '!$I64,"-")</f>
        <v>6.7379069601766761E-2</v>
      </c>
      <c r="BR64" s="36">
        <f t="shared" si="272"/>
        <v>-0.1999023365344671</v>
      </c>
      <c r="BS64" s="267">
        <f>IFERROR('Turistas lugar residencia isla '!BS64/'Turistas lugar residencia isla '!$K64,"-")</f>
        <v>5.0242395622582002E-2</v>
      </c>
      <c r="BT64" s="36">
        <f t="shared" si="273"/>
        <v>-0.14547212936223131</v>
      </c>
      <c r="BU64" s="267">
        <f>IFERROR('Turistas lugar residencia isla '!BU64/'Turistas lugar residencia isla '!$M64,"-")</f>
        <v>7.87782177199568E-2</v>
      </c>
      <c r="BV64" s="36">
        <f t="shared" si="274"/>
        <v>-0.12375154400859423</v>
      </c>
      <c r="BW64" s="266">
        <f>IFERROR('Turistas lugar residencia isla '!BW64/'Turistas lugar residencia isla '!$C64,"-")</f>
        <v>0.38741940839925593</v>
      </c>
      <c r="BX64" s="36">
        <f t="shared" si="275"/>
        <v>4.0876132362948736E-2</v>
      </c>
      <c r="BY64" s="267">
        <f>IFERROR('Turistas lugar residencia isla '!BY64/'Turistas lugar residencia isla '!$E64,"-")</f>
        <v>0.43844102515693584</v>
      </c>
      <c r="BZ64" s="36">
        <f t="shared" si="276"/>
        <v>5.8356715772854839E-2</v>
      </c>
      <c r="CA64" s="267">
        <f>IFERROR('Turistas lugar residencia isla '!CA64/'Turistas lugar residencia isla '!$G64,"-")</f>
        <v>0.25545645933014355</v>
      </c>
      <c r="CB64" s="36">
        <f t="shared" si="277"/>
        <v>6.2240269441714791E-2</v>
      </c>
      <c r="CC64" s="267">
        <f>IFERROR('Turistas lugar residencia isla '!CC64/'Turistas lugar residencia isla '!$I64,"-")</f>
        <v>0.28444824392676499</v>
      </c>
      <c r="CD64" s="36">
        <f t="shared" si="278"/>
        <v>5.4664740155645264E-2</v>
      </c>
      <c r="CE64" s="267">
        <f>IFERROR('Turistas lugar residencia isla '!CE64/'Turistas lugar residencia isla '!$K64,"-")</f>
        <v>0.51510044579999226</v>
      </c>
      <c r="CF64" s="36">
        <f t="shared" si="279"/>
        <v>9.5343850272038289E-3</v>
      </c>
      <c r="CG64" s="267">
        <f>IFERROR('Turistas lugar residencia isla '!CG64/'Turistas lugar residencia isla '!$M64,"-")</f>
        <v>0.10346068802385971</v>
      </c>
      <c r="CH64" s="36">
        <f t="shared" si="280"/>
        <v>-0.25269979652635588</v>
      </c>
      <c r="CI64" s="266">
        <f>IFERROR('Turistas lugar residencia isla '!CI64/'Turistas lugar residencia isla '!$C64,"-")</f>
        <v>3.9325605545096121E-2</v>
      </c>
      <c r="CJ64" s="36">
        <f t="shared" si="281"/>
        <v>-0.16092984207516792</v>
      </c>
      <c r="CK64" s="267">
        <f>IFERROR('Turistas lugar residencia isla '!CK64/'Turistas lugar residencia isla '!$E64,"-")</f>
        <v>2.9735214990324256E-2</v>
      </c>
      <c r="CL64" s="36">
        <f t="shared" si="282"/>
        <v>-0.18388667404411219</v>
      </c>
      <c r="CM64" s="267">
        <f>IFERROR('Turistas lugar residencia isla '!CM64/'Turistas lugar residencia isla '!$G64,"-")</f>
        <v>7.1203827751196172E-2</v>
      </c>
      <c r="CN64" s="36">
        <f t="shared" si="283"/>
        <v>2.2588939008203468E-3</v>
      </c>
      <c r="CO64" s="267">
        <f>IFERROR('Turistas lugar residencia isla '!CO64/'Turistas lugar residencia isla '!$I64,"-")</f>
        <v>2.5888722661537366E-2</v>
      </c>
      <c r="CP64" s="36">
        <f t="shared" si="284"/>
        <v>-9.7267075912074286E-2</v>
      </c>
      <c r="CQ64" s="267">
        <f>IFERROR('Turistas lugar residencia isla '!CQ64/'Turistas lugar residencia isla '!$K64,"-")</f>
        <v>2.4915410642879113E-2</v>
      </c>
      <c r="CR64" s="36">
        <f t="shared" si="285"/>
        <v>-0.43552883257705288</v>
      </c>
      <c r="CS64" s="267">
        <f>IFERROR('Turistas lugar residencia isla '!CS64/'Turistas lugar residencia isla '!$M64,"-")</f>
        <v>7.6618501568365305E-2</v>
      </c>
      <c r="CT64" s="36">
        <f t="shared" si="286"/>
        <v>0.11786196825516004</v>
      </c>
      <c r="CU64" s="266">
        <f>IFERROR('Turistas lugar residencia isla '!CU64/'Turistas lugar residencia isla '!$C64,"-")</f>
        <v>5.0200605427837858E-2</v>
      </c>
      <c r="CV64" s="36">
        <f t="shared" si="287"/>
        <v>0.11861032773989311</v>
      </c>
      <c r="CW64" s="267">
        <f>IFERROR('Turistas lugar residencia isla '!CW64/'Turistas lugar residencia isla '!$E64,"-")</f>
        <v>3.3086326520979849E-2</v>
      </c>
      <c r="CX64" s="36">
        <f t="shared" si="288"/>
        <v>6.5317072484008198E-2</v>
      </c>
      <c r="CY64" s="267">
        <f>IFERROR('Turistas lugar residencia isla '!CY64/'Turistas lugar residencia isla '!$G64,"-")</f>
        <v>2.3341626794258372E-2</v>
      </c>
      <c r="CZ64" s="36">
        <f t="shared" si="289"/>
        <v>-9.521293381364504E-2</v>
      </c>
      <c r="DA64" s="267">
        <f>IFERROR('Turistas lugar residencia isla '!DA64/'Turistas lugar residencia isla '!$I64,"-")</f>
        <v>1.9462848186934532E-2</v>
      </c>
      <c r="DB64" s="36">
        <f t="shared" si="290"/>
        <v>0.10845290201626279</v>
      </c>
      <c r="DC64" s="267">
        <f>IFERROR('Turistas lugar residencia isla '!DC64/'Turistas lugar residencia isla '!$K64,"-")</f>
        <v>0.13252260409581451</v>
      </c>
      <c r="DD64" s="36">
        <f t="shared" si="291"/>
        <v>0.20873038775695507</v>
      </c>
      <c r="DE64" s="267">
        <f>IFERROR('Turistas lugar residencia isla '!DE64/'Turistas lugar residencia isla '!$M64,"-")</f>
        <v>1.0027253560960559E-2</v>
      </c>
      <c r="DF64" s="36" t="str">
        <f t="shared" si="292"/>
        <v>-</v>
      </c>
      <c r="DG64" s="266">
        <f>IFERROR('Turistas lugar residencia isla '!DG64/'Turistas lugar residencia isla '!$C64,"-")</f>
        <v>2.7785516822807763E-2</v>
      </c>
      <c r="DH64" s="36">
        <f t="shared" si="293"/>
        <v>6.0636908664386535E-3</v>
      </c>
      <c r="DI64" s="267">
        <f>IFERROR('Turistas lugar residencia isla '!DI64/'Turistas lugar residencia isla '!$E64,"-")</f>
        <v>1.3815075282012555E-2</v>
      </c>
      <c r="DJ64" s="36">
        <f t="shared" si="294"/>
        <v>0.25170517640546985</v>
      </c>
      <c r="DK64" s="267">
        <f>IFERROR('Turistas lugar residencia isla '!DK64/'Turistas lugar residencia isla '!$G64,"-")</f>
        <v>7.5804784688995222E-2</v>
      </c>
      <c r="DL64" s="36">
        <f t="shared" si="295"/>
        <v>-5.2679365116639842E-2</v>
      </c>
      <c r="DM64" s="267">
        <f>IFERROR('Turistas lugar residencia isla '!DM64/'Turistas lugar residencia isla '!$I64,"-")</f>
        <v>1.2125097955403577E-2</v>
      </c>
      <c r="DN64" s="36">
        <f t="shared" si="296"/>
        <v>0.21714048621679338</v>
      </c>
      <c r="DO64" s="267">
        <f>IFERROR('Turistas lugar residencia isla '!DO64/'Turistas lugar residencia isla '!$K64,"-")</f>
        <v>1.0674938588776585E-2</v>
      </c>
      <c r="DP64" s="36">
        <f t="shared" si="297"/>
        <v>0.37676992892633643</v>
      </c>
      <c r="DQ64" s="267">
        <f>IFERROR('Turistas lugar residencia isla '!DQ64/'Turistas lugar residencia isla '!$M64,"-")</f>
        <v>3.2395742273872577E-3</v>
      </c>
      <c r="DR64" s="36">
        <f t="shared" si="298"/>
        <v>-0.33743410711580613</v>
      </c>
      <c r="DS64" s="266">
        <f>IFERROR('Turistas lugar residencia isla '!DS64/'Turistas lugar residencia isla '!$C64,"-")</f>
        <v>7.687076170026351E-2</v>
      </c>
      <c r="DT64" s="36">
        <f t="shared" si="299"/>
        <v>4.1298038613417409E-2</v>
      </c>
      <c r="DU64" s="267">
        <f>IFERROR('Turistas lugar residencia isla '!DU64/'Turistas lugar residencia isla '!$E64,"-")</f>
        <v>0.10996365695945627</v>
      </c>
      <c r="DV64" s="36">
        <f t="shared" si="300"/>
        <v>-6.233872770629667E-2</v>
      </c>
      <c r="DW64" s="267">
        <f>IFERROR('Turistas lugar residencia isla '!DW64/'Turistas lugar residencia isla '!$G64,"-")</f>
        <v>0.10557703349282296</v>
      </c>
      <c r="DX64" s="36">
        <f t="shared" si="301"/>
        <v>-0.10567791666915383</v>
      </c>
      <c r="DY64" s="267">
        <f>IFERROR('Turistas lugar residencia isla '!DY64/'Turistas lugar residencia isla '!$I64,"-")</f>
        <v>0.10187361971931325</v>
      </c>
      <c r="DZ64" s="36">
        <f t="shared" si="302"/>
        <v>0.24944124482762953</v>
      </c>
      <c r="EA64" s="267">
        <f>IFERROR('Turistas lugar residencia isla '!EA64/'Turistas lugar residencia isla '!$K64,"-")</f>
        <v>4.4138098353269414E-2</v>
      </c>
      <c r="EB64" s="36">
        <f t="shared" si="303"/>
        <v>-0.10468496233901392</v>
      </c>
      <c r="EC64" s="267">
        <f>IFERROR('Turistas lugar residencia isla '!EC64/'Turistas lugar residencia isla '!$M64,"-")</f>
        <v>0.13714197562606056</v>
      </c>
      <c r="ED64" s="36">
        <f t="shared" si="304"/>
        <v>0.32484984283524554</v>
      </c>
    </row>
    <row r="65" spans="1:134" s="17" customFormat="1" outlineLevel="1" x14ac:dyDescent="0.25">
      <c r="A65" s="242"/>
      <c r="B65" s="34" t="s">
        <v>71</v>
      </c>
      <c r="C65" s="266">
        <f>IFERROR('Turistas lugar residencia isla '!C65/'Turistas lugar residencia isla '!$C65,"-")</f>
        <v>1</v>
      </c>
      <c r="D65" s="36">
        <f t="shared" si="239"/>
        <v>0</v>
      </c>
      <c r="E65" s="267">
        <f>IFERROR('Turistas lugar residencia isla '!E65/'Turistas lugar residencia isla '!$E65,"-")</f>
        <v>1</v>
      </c>
      <c r="F65" s="36">
        <f t="shared" si="240"/>
        <v>0</v>
      </c>
      <c r="G65" s="267">
        <f>IFERROR('Turistas lugar residencia isla '!G65/'Turistas lugar residencia isla '!$G65,"-")</f>
        <v>1</v>
      </c>
      <c r="H65" s="36">
        <f t="shared" si="241"/>
        <v>0</v>
      </c>
      <c r="I65" s="267">
        <f>IFERROR('Turistas lugar residencia isla '!I65/'Turistas lugar residencia isla '!$I65,"-")</f>
        <v>1</v>
      </c>
      <c r="J65" s="36">
        <f t="shared" si="242"/>
        <v>0</v>
      </c>
      <c r="K65" s="267">
        <f>IFERROR('Turistas lugar residencia isla '!K65/'Turistas lugar residencia isla '!$K65,"-")</f>
        <v>1</v>
      </c>
      <c r="L65" s="36">
        <f t="shared" si="243"/>
        <v>0</v>
      </c>
      <c r="M65" s="267">
        <f>IFERROR('Turistas lugar residencia isla '!M65/'Turistas lugar residencia isla '!$M65,"-")</f>
        <v>1</v>
      </c>
      <c r="N65" s="36">
        <f t="shared" si="244"/>
        <v>0</v>
      </c>
      <c r="O65" s="266">
        <f>IFERROR('Turistas lugar residencia isla '!O65/'Turistas lugar residencia isla '!$C65,"-")</f>
        <v>0.84180218154336606</v>
      </c>
      <c r="P65" s="36">
        <f t="shared" si="245"/>
        <v>-1.9368826093205005E-2</v>
      </c>
      <c r="Q65" s="267">
        <f>IFERROR('Turistas lugar residencia isla '!Q65/'Turistas lugar residencia isla '!$E65,"-")</f>
        <v>0.81379697015361974</v>
      </c>
      <c r="R65" s="36">
        <f t="shared" si="246"/>
        <v>-2.1752999499216052E-2</v>
      </c>
      <c r="S65" s="267">
        <f>IFERROR('Turistas lugar residencia isla '!S65/'Turistas lugar residencia isla '!$G65,"-")</f>
        <v>0.81202411225221094</v>
      </c>
      <c r="T65" s="36">
        <f t="shared" si="247"/>
        <v>-1.2874448635651459E-2</v>
      </c>
      <c r="U65" s="267">
        <f>IFERROR('Turistas lugar residencia isla '!U65/'Turistas lugar residencia isla '!$I65,"-")</f>
        <v>0.89631435806058335</v>
      </c>
      <c r="V65" s="36">
        <f t="shared" si="248"/>
        <v>-2.9666747598955712E-2</v>
      </c>
      <c r="W65" s="267">
        <f>IFERROR('Turistas lugar residencia isla '!W65/'Turistas lugar residencia isla '!$K65,"-")</f>
        <v>0.89154840861091555</v>
      </c>
      <c r="X65" s="36">
        <f t="shared" si="249"/>
        <v>-5.5411989150313534E-3</v>
      </c>
      <c r="Y65" s="267">
        <f>IFERROR('Turistas lugar residencia isla '!Y65/'Turistas lugar residencia isla '!$M65,"-")</f>
        <v>0.75829409832475636</v>
      </c>
      <c r="Z65" s="36">
        <f t="shared" si="250"/>
        <v>-1.8642488855182382E-2</v>
      </c>
      <c r="AA65" s="266">
        <f>IFERROR('Turistas lugar residencia isla '!AA65/'Turistas lugar residencia isla '!$C65,"-")</f>
        <v>0.15819781845663392</v>
      </c>
      <c r="AB65" s="36">
        <f t="shared" si="251"/>
        <v>0.1174378809557346</v>
      </c>
      <c r="AC65" s="267">
        <f>IFERROR('Turistas lugar residencia isla '!AC65/'Turistas lugar residencia isla '!$E65,"-")</f>
        <v>0.18620302984638024</v>
      </c>
      <c r="AD65" s="36">
        <f t="shared" si="252"/>
        <v>0.10763214838695245</v>
      </c>
      <c r="AE65" s="267">
        <f>IFERROR('Turistas lugar residencia isla '!AE65/'Turistas lugar residencia isla '!$G65,"-")</f>
        <v>0.18797588774778903</v>
      </c>
      <c r="AF65" s="36">
        <f t="shared" si="253"/>
        <v>5.9704607666910325E-2</v>
      </c>
      <c r="AG65" s="267">
        <f>IFERROR('Turistas lugar residencia isla '!AG65/'Turistas lugar residencia isla '!$I65,"-")</f>
        <v>0.10368564193941668</v>
      </c>
      <c r="AH65" s="36">
        <f t="shared" si="254"/>
        <v>0.35924248891905042</v>
      </c>
      <c r="AI65" s="267">
        <f>IFERROR('Turistas lugar residencia isla '!AI65/'Turistas lugar residencia isla '!$K65,"-")</f>
        <v>0.10845159138908445</v>
      </c>
      <c r="AJ65" s="36">
        <f t="shared" si="255"/>
        <v>4.800532731170315E-2</v>
      </c>
      <c r="AK65" s="267">
        <f>IFERROR('Turistas lugar residencia isla '!AK65/'Turistas lugar residencia isla '!$M65,"-")</f>
        <v>0.24170590167524361</v>
      </c>
      <c r="AL65" s="36">
        <f t="shared" si="256"/>
        <v>6.3374307324766788E-2</v>
      </c>
      <c r="AM65" s="266">
        <f>IFERROR('Turistas lugar residencia isla '!AM65/'Turistas lugar residencia isla '!$C65,"-")</f>
        <v>0.16387919816705651</v>
      </c>
      <c r="AN65" s="36">
        <f t="shared" si="257"/>
        <v>-0.17167879998055857</v>
      </c>
      <c r="AO65" s="267">
        <f>IFERROR('Turistas lugar residencia isla '!AO65/'Turistas lugar residencia isla '!$E65,"-")</f>
        <v>0.11190619709070924</v>
      </c>
      <c r="AP65" s="36">
        <f t="shared" si="258"/>
        <v>-0.17129718041663644</v>
      </c>
      <c r="AQ65" s="267">
        <f>IFERROR('Turistas lugar residencia isla '!AQ65/'Turistas lugar residencia isla '!$G65,"-")</f>
        <v>0.2104838093575038</v>
      </c>
      <c r="AR65" s="36">
        <f t="shared" si="259"/>
        <v>-1.4648284680231494E-2</v>
      </c>
      <c r="AS65" s="267">
        <f>IFERROR('Turistas lugar residencia isla '!AS65/'Turistas lugar residencia isla '!$I65,"-")</f>
        <v>0.36737628559817437</v>
      </c>
      <c r="AT65" s="36">
        <f t="shared" si="260"/>
        <v>-0.13213446282477859</v>
      </c>
      <c r="AU65" s="267">
        <f>IFERROR('Turistas lugar residencia isla '!AU65/'Turistas lugar residencia isla '!$K65,"-")</f>
        <v>9.0139604200888429E-2</v>
      </c>
      <c r="AV65" s="36">
        <f t="shared" si="261"/>
        <v>-0.12812100551549044</v>
      </c>
      <c r="AW65" s="267">
        <f>IFERROR('Turistas lugar residencia isla '!AW65/'Turistas lugar residencia isla '!$M65,"-")</f>
        <v>0.33849775539253257</v>
      </c>
      <c r="AX65" s="36">
        <f t="shared" si="262"/>
        <v>-4.086529885559842E-2</v>
      </c>
      <c r="AY65" s="266">
        <f>IFERROR('Turistas lugar residencia isla '!AY65/'Turistas lugar residencia isla '!$C65,"-")</f>
        <v>2.6961051724948486E-2</v>
      </c>
      <c r="AZ65" s="36">
        <f t="shared" si="263"/>
        <v>5.222721003765507E-2</v>
      </c>
      <c r="BA65" s="267">
        <f>IFERROR('Turistas lugar residencia isla '!BA65/'Turistas lugar residencia isla '!$E65,"-")</f>
        <v>3.2530072422015582E-2</v>
      </c>
      <c r="BB65" s="36">
        <f t="shared" si="264"/>
        <v>3.03685141806187E-2</v>
      </c>
      <c r="BC65" s="267">
        <f>IFERROR('Turistas lugar residencia isla '!BC65/'Turistas lugar residencia isla '!$G65,"-")</f>
        <v>3.6153826564949927E-2</v>
      </c>
      <c r="BD65" s="36">
        <f t="shared" si="265"/>
        <v>0.10955762041349093</v>
      </c>
      <c r="BE65" s="267">
        <f>IFERROR('Turistas lugar residencia isla '!BE65/'Turistas lugar residencia isla '!$I65,"-")</f>
        <v>6.6960517677951796E-3</v>
      </c>
      <c r="BF65" s="36">
        <f t="shared" si="266"/>
        <v>-0.19874408509983343</v>
      </c>
      <c r="BG65" s="267">
        <f>IFERROR('Turistas lugar residencia isla '!BG65/'Turistas lugar residencia isla '!$K65,"-")</f>
        <v>1.6562303160546889E-2</v>
      </c>
      <c r="BH65" s="36">
        <f t="shared" si="267"/>
        <v>-5.0584953613210248E-2</v>
      </c>
      <c r="BI65" s="267">
        <f>IFERROR('Turistas lugar residencia isla '!BI65/'Turistas lugar residencia isla '!$M65,"-")</f>
        <v>2.228183510347093E-2</v>
      </c>
      <c r="BJ65" s="36">
        <f t="shared" si="268"/>
        <v>-0.19419572454164091</v>
      </c>
      <c r="BK65" s="266">
        <f>IFERROR('Turistas lugar residencia isla '!BK65/'Turistas lugar residencia isla '!$C65,"-")</f>
        <v>3.7003034504291855E-2</v>
      </c>
      <c r="BL65" s="36">
        <f t="shared" si="269"/>
        <v>4.3454331766473731E-2</v>
      </c>
      <c r="BM65" s="267">
        <f>IFERROR('Turistas lugar residencia isla '!BM65/'Turistas lugar residencia isla '!$E65,"-")</f>
        <v>3.4963345773018586E-2</v>
      </c>
      <c r="BN65" s="36">
        <f t="shared" si="270"/>
        <v>0.24865871670325013</v>
      </c>
      <c r="BO65" s="267">
        <f>IFERROR('Turistas lugar residencia isla '!BO65/'Turistas lugar residencia isla '!$G65,"-")</f>
        <v>2.4439666619373475E-2</v>
      </c>
      <c r="BP65" s="36">
        <f t="shared" si="271"/>
        <v>-7.0173347150427334E-3</v>
      </c>
      <c r="BQ65" s="267">
        <f>IFERROR('Turistas lugar residencia isla '!BQ65/'Turistas lugar residencia isla '!$I65,"-")</f>
        <v>5.2849416987089309E-2</v>
      </c>
      <c r="BR65" s="36">
        <f t="shared" si="272"/>
        <v>-9.9031920124055706E-2</v>
      </c>
      <c r="BS65" s="267">
        <f>IFERROR('Turistas lugar residencia isla '!BS65/'Turistas lugar residencia isla '!$K65,"-")</f>
        <v>4.4437857398693298E-2</v>
      </c>
      <c r="BT65" s="36">
        <f t="shared" si="273"/>
        <v>-4.4890378859080649E-2</v>
      </c>
      <c r="BU65" s="267">
        <f>IFERROR('Turistas lugar residencia isla '!BU65/'Turistas lugar residencia isla '!$M65,"-")</f>
        <v>6.1206613380050366E-2</v>
      </c>
      <c r="BV65" s="36">
        <f t="shared" si="274"/>
        <v>0.11192970361658516</v>
      </c>
      <c r="BW65" s="266">
        <f>IFERROR('Turistas lugar residencia isla '!BW65/'Turistas lugar residencia isla '!$C65,"-")</f>
        <v>0.37383655899099405</v>
      </c>
      <c r="BX65" s="36">
        <f t="shared" si="275"/>
        <v>6.5120077296179746E-2</v>
      </c>
      <c r="BY65" s="267">
        <f>IFERROR('Turistas lugar residencia isla '!BY65/'Turistas lugar residencia isla '!$E65,"-")</f>
        <v>0.41068690110007</v>
      </c>
      <c r="BZ65" s="36">
        <f t="shared" si="276"/>
        <v>3.1914001533716929E-2</v>
      </c>
      <c r="CA65" s="267">
        <f>IFERROR('Turistas lugar residencia isla '!CA65/'Turistas lugar residencia isla '!$G65,"-")</f>
        <v>0.24660489448161205</v>
      </c>
      <c r="CB65" s="36">
        <f t="shared" si="277"/>
        <v>-3.0948595961809877E-2</v>
      </c>
      <c r="CC65" s="267">
        <f>IFERROR('Turistas lugar residencia isla '!CC65/'Turistas lugar residencia isla '!$I65,"-")</f>
        <v>0.2680796523805058</v>
      </c>
      <c r="CD65" s="36">
        <f t="shared" si="278"/>
        <v>0.15163534668319678</v>
      </c>
      <c r="CE65" s="267">
        <f>IFERROR('Turistas lugar residencia isla '!CE65/'Turistas lugar residencia isla '!$K65,"-")</f>
        <v>0.50391723377013675</v>
      </c>
      <c r="CF65" s="36">
        <f t="shared" si="279"/>
        <v>5.8737393581407726E-2</v>
      </c>
      <c r="CG65" s="267">
        <f>IFERROR('Turistas lugar residencia isla '!CG65/'Turistas lugar residencia isla '!$M65,"-")</f>
        <v>9.0441256980181753E-2</v>
      </c>
      <c r="CH65" s="36">
        <f t="shared" si="280"/>
        <v>-0.16478641005057504</v>
      </c>
      <c r="CI65" s="266">
        <f>IFERROR('Turistas lugar residencia isla '!CI65/'Turistas lugar residencia isla '!$C65,"-")</f>
        <v>3.5238746566113782E-2</v>
      </c>
      <c r="CJ65" s="36">
        <f t="shared" si="281"/>
        <v>-1.1874744397784798E-2</v>
      </c>
      <c r="CK65" s="267">
        <f>IFERROR('Turistas lugar residencia isla '!CK65/'Turistas lugar residencia isla '!$E65,"-")</f>
        <v>2.5808653411458101E-2</v>
      </c>
      <c r="CL65" s="36">
        <f t="shared" si="282"/>
        <v>-8.513146083916634E-2</v>
      </c>
      <c r="CM65" s="267">
        <f>IFERROR('Turistas lugar residencia isla '!CM65/'Turistas lugar residencia isla '!$G65,"-")</f>
        <v>6.1935892258832004E-2</v>
      </c>
      <c r="CN65" s="36">
        <f t="shared" si="283"/>
        <v>0.11731770690766563</v>
      </c>
      <c r="CO65" s="267">
        <f>IFERROR('Turistas lugar residencia isla '!CO65/'Turistas lugar residencia isla '!$I65,"-")</f>
        <v>2.1557410359811183E-2</v>
      </c>
      <c r="CP65" s="36">
        <f t="shared" si="284"/>
        <v>-2.6961039131150111E-2</v>
      </c>
      <c r="CQ65" s="267">
        <f>IFERROR('Turistas lugar residencia isla '!CQ65/'Turistas lugar residencia isla '!$K65,"-")</f>
        <v>2.4771408927917134E-2</v>
      </c>
      <c r="CR65" s="36">
        <f t="shared" si="285"/>
        <v>-0.16153012143003831</v>
      </c>
      <c r="CS65" s="267">
        <f>IFERROR('Turistas lugar residencia isla '!CS65/'Turistas lugar residencia isla '!$M65,"-")</f>
        <v>8.0148910544180441E-2</v>
      </c>
      <c r="CT65" s="36">
        <f t="shared" si="286"/>
        <v>-0.10917059519014127</v>
      </c>
      <c r="CU65" s="266">
        <f>IFERROR('Turistas lugar residencia isla '!CU65/'Turistas lugar residencia isla '!$C65,"-")</f>
        <v>4.9618269826950764E-2</v>
      </c>
      <c r="CV65" s="36">
        <f t="shared" si="287"/>
        <v>-7.8606573982937245E-2</v>
      </c>
      <c r="CW65" s="267">
        <f>IFERROR('Turistas lugar residencia isla '!CW65/'Turistas lugar residencia isla '!$E65,"-")</f>
        <v>3.2565529957185028E-2</v>
      </c>
      <c r="CX65" s="36">
        <f t="shared" si="288"/>
        <v>-0.16973072909987863</v>
      </c>
      <c r="CY65" s="267">
        <f>IFERROR('Turistas lugar residencia isla '!CY65/'Turistas lugar residencia isla '!$G65,"-")</f>
        <v>2.3839406870609463E-2</v>
      </c>
      <c r="CZ65" s="36">
        <f t="shared" si="289"/>
        <v>-8.8251708876949886E-2</v>
      </c>
      <c r="DA65" s="267">
        <f>IFERROR('Turistas lugar residencia isla '!DA65/'Turistas lugar residencia isla '!$I65,"-")</f>
        <v>2.4145800118790833E-2</v>
      </c>
      <c r="DB65" s="36">
        <f t="shared" si="290"/>
        <v>3.4772741873227098E-2</v>
      </c>
      <c r="DC65" s="267">
        <f>IFERROR('Turistas lugar residencia isla '!DC65/'Turistas lugar residencia isla '!$K65,"-")</f>
        <v>0.12909786291534411</v>
      </c>
      <c r="DD65" s="36">
        <f t="shared" si="291"/>
        <v>-9.1297790471795537E-2</v>
      </c>
      <c r="DE65" s="267">
        <f>IFERROR('Turistas lugar residencia isla '!DE65/'Turistas lugar residencia isla '!$M65,"-")</f>
        <v>9.6901346764480447E-3</v>
      </c>
      <c r="DF65" s="36" t="str">
        <f t="shared" si="292"/>
        <v>-</v>
      </c>
      <c r="DG65" s="266">
        <f>IFERROR('Turistas lugar residencia isla '!DG65/'Turistas lugar residencia isla '!$C65,"-")</f>
        <v>2.9037571615986631E-2</v>
      </c>
      <c r="DH65" s="36">
        <f t="shared" si="293"/>
        <v>1.6585459219607301E-2</v>
      </c>
      <c r="DI65" s="267">
        <f>IFERROR('Turistas lugar residencia isla '!DI65/'Turistas lugar residencia isla '!$E65,"-")</f>
        <v>1.5984700073574387E-2</v>
      </c>
      <c r="DJ65" s="36">
        <f t="shared" si="294"/>
        <v>0.11989497625084322</v>
      </c>
      <c r="DK65" s="267">
        <f>IFERROR('Turistas lugar residencia isla '!DK65/'Turistas lugar residencia isla '!$G65,"-")</f>
        <v>7.6251177782385826E-2</v>
      </c>
      <c r="DL65" s="36">
        <f t="shared" si="295"/>
        <v>-4.6842865161414449E-2</v>
      </c>
      <c r="DM65" s="267">
        <f>IFERROR('Turistas lugar residencia isla '!DM65/'Turistas lugar residencia isla '!$I65,"-")</f>
        <v>1.4642533370846228E-2</v>
      </c>
      <c r="DN65" s="36">
        <f t="shared" si="296"/>
        <v>5.6160401062318455E-2</v>
      </c>
      <c r="DO65" s="267">
        <f>IFERROR('Turistas lugar residencia isla '!DO65/'Turistas lugar residencia isla '!$K65,"-")</f>
        <v>8.5466918621166649E-3</v>
      </c>
      <c r="DP65" s="36">
        <f t="shared" si="297"/>
        <v>3.2701317905289899</v>
      </c>
      <c r="DQ65" s="267">
        <f>IFERROR('Turistas lugar residencia isla '!DQ65/'Turistas lugar residencia isla '!$M65,"-")</f>
        <v>6.2411036899156901E-3</v>
      </c>
      <c r="DR65" s="36">
        <f t="shared" si="298"/>
        <v>5.0488776962662874</v>
      </c>
      <c r="DS65" s="266">
        <f>IFERROR('Turistas lugar residencia isla '!DS65/'Turistas lugar residencia isla '!$C65,"-")</f>
        <v>8.5825645065005451E-2</v>
      </c>
      <c r="DT65" s="36">
        <f t="shared" si="299"/>
        <v>4.4623670176284991E-2</v>
      </c>
      <c r="DU65" s="267">
        <f>IFERROR('Turistas lugar residencia isla '!DU65/'Turistas lugar residencia isla '!$E65,"-")</f>
        <v>0.12205591653296222</v>
      </c>
      <c r="DV65" s="36">
        <f t="shared" si="300"/>
        <v>2.4247099230196856E-3</v>
      </c>
      <c r="DW65" s="267">
        <f>IFERROR('Turistas lugar residencia isla '!DW65/'Turistas lugar residencia isla '!$G65,"-")</f>
        <v>0.10974930970128892</v>
      </c>
      <c r="DX65" s="36">
        <f t="shared" si="301"/>
        <v>1.3434093152608684E-2</v>
      </c>
      <c r="DY65" s="267">
        <f>IFERROR('Turistas lugar residencia isla '!DY65/'Turistas lugar residencia isla '!$I65,"-")</f>
        <v>9.8552627465691336E-2</v>
      </c>
      <c r="DZ65" s="36">
        <f t="shared" si="302"/>
        <v>0.11271786506760462</v>
      </c>
      <c r="EA65" s="267">
        <f>IFERROR('Turistas lugar residencia isla '!EA65/'Turistas lugar residencia isla '!$K65,"-")</f>
        <v>4.8056615658231133E-2</v>
      </c>
      <c r="EB65" s="36">
        <f t="shared" si="303"/>
        <v>-0.11269819175061302</v>
      </c>
      <c r="EC65" s="267">
        <f>IFERROR('Turistas lugar residencia isla '!EC65/'Turistas lugar residencia isla '!$M65,"-")</f>
        <v>0.13818022555567722</v>
      </c>
      <c r="ED65" s="36">
        <f t="shared" si="304"/>
        <v>0.270628791352584</v>
      </c>
    </row>
    <row r="66" spans="1:134" s="17" customFormat="1" outlineLevel="1" x14ac:dyDescent="0.25">
      <c r="A66" s="242"/>
      <c r="B66" s="34" t="s">
        <v>73</v>
      </c>
      <c r="C66" s="266">
        <f>IFERROR('Turistas lugar residencia isla '!C66/'Turistas lugar residencia isla '!$C66,"-")</f>
        <v>1</v>
      </c>
      <c r="D66" s="36">
        <f t="shared" si="239"/>
        <v>0</v>
      </c>
      <c r="E66" s="267">
        <f>IFERROR('Turistas lugar residencia isla '!E66/'Turistas lugar residencia isla '!$E66,"-")</f>
        <v>1</v>
      </c>
      <c r="F66" s="36">
        <f t="shared" si="240"/>
        <v>0</v>
      </c>
      <c r="G66" s="267">
        <f>IFERROR('Turistas lugar residencia isla '!G66/'Turistas lugar residencia isla '!$G66,"-")</f>
        <v>1</v>
      </c>
      <c r="H66" s="36">
        <f t="shared" si="241"/>
        <v>0</v>
      </c>
      <c r="I66" s="267">
        <f>IFERROR('Turistas lugar residencia isla '!I66/'Turistas lugar residencia isla '!$I66,"-")</f>
        <v>1</v>
      </c>
      <c r="J66" s="36">
        <f t="shared" si="242"/>
        <v>0</v>
      </c>
      <c r="K66" s="267">
        <f>IFERROR('Turistas lugar residencia isla '!K66/'Turistas lugar residencia isla '!$K66,"-")</f>
        <v>1</v>
      </c>
      <c r="L66" s="36">
        <f t="shared" si="243"/>
        <v>0</v>
      </c>
      <c r="M66" s="267">
        <f>IFERROR('Turistas lugar residencia isla '!M66/'Turistas lugar residencia isla '!$M66,"-")</f>
        <v>1</v>
      </c>
      <c r="N66" s="36">
        <f t="shared" si="244"/>
        <v>0</v>
      </c>
      <c r="O66" s="266">
        <f>IFERROR('Turistas lugar residencia isla '!O66/'Turistas lugar residencia isla '!$C66,"-")</f>
        <v>0.8197239508260884</v>
      </c>
      <c r="P66" s="36">
        <f t="shared" si="245"/>
        <v>-3.7402506829387283E-2</v>
      </c>
      <c r="Q66" s="267">
        <f>IFERROR('Turistas lugar residencia isla '!Q66/'Turistas lugar residencia isla '!$E66,"-")</f>
        <v>0.83292736567795911</v>
      </c>
      <c r="R66" s="36">
        <f t="shared" si="246"/>
        <v>-1.3835222269535929E-3</v>
      </c>
      <c r="S66" s="267">
        <f>IFERROR('Turistas lugar residencia isla '!S66/'Turistas lugar residencia isla '!$G66,"-")</f>
        <v>0.75302597375340674</v>
      </c>
      <c r="T66" s="36">
        <f t="shared" si="247"/>
        <v>-6.6961579644430724E-2</v>
      </c>
      <c r="U66" s="267">
        <f>IFERROR('Turistas lugar residencia isla '!U66/'Turistas lugar residencia isla '!$I66,"-")</f>
        <v>0.8626170563208958</v>
      </c>
      <c r="V66" s="36">
        <f t="shared" si="248"/>
        <v>-6.1536273174047307E-2</v>
      </c>
      <c r="W66" s="267">
        <f>IFERROR('Turistas lugar residencia isla '!W66/'Turistas lugar residencia isla '!$K66,"-")</f>
        <v>0.84711098292399734</v>
      </c>
      <c r="X66" s="36">
        <f t="shared" si="249"/>
        <v>-3.2779920183339084E-2</v>
      </c>
      <c r="Y66" s="267">
        <f>IFERROR('Turistas lugar residencia isla '!Y66/'Turistas lugar residencia isla '!$M66,"-")</f>
        <v>0.69332245342037269</v>
      </c>
      <c r="Z66" s="36">
        <f t="shared" si="250"/>
        <v>-9.9690410272520902E-2</v>
      </c>
      <c r="AA66" s="266">
        <f>IFERROR('Turistas lugar residencia isla '!AA66/'Turistas lugar residencia isla '!$C66,"-")</f>
        <v>0.18027526324641499</v>
      </c>
      <c r="AB66" s="36">
        <f t="shared" si="251"/>
        <v>0.21458818500640398</v>
      </c>
      <c r="AC66" s="267">
        <f>IFERROR('Turistas lugar residencia isla '!AC66/'Turistas lugar residencia isla '!$E66,"-")</f>
        <v>0.16707263432204092</v>
      </c>
      <c r="AD66" s="36">
        <f t="shared" si="252"/>
        <v>6.9425462635130941E-3</v>
      </c>
      <c r="AE66" s="267">
        <f>IFERROR('Turistas lugar residencia isla '!AE66/'Turistas lugar residencia isla '!$G66,"-")</f>
        <v>0.24697402624659326</v>
      </c>
      <c r="AF66" s="36">
        <f t="shared" si="253"/>
        <v>0.28011290145538181</v>
      </c>
      <c r="AG66" s="267">
        <f>IFERROR('Turistas lugar residencia isla '!AG66/'Turistas lugar residencia isla '!$I66,"-")</f>
        <v>0.13738294367910417</v>
      </c>
      <c r="AH66" s="36">
        <f t="shared" si="254"/>
        <v>0.69986247872035445</v>
      </c>
      <c r="AI66" s="267">
        <f>IFERROR('Turistas lugar residencia isla '!AI66/'Turistas lugar residencia isla '!$K66,"-")</f>
        <v>0.15288901707600264</v>
      </c>
      <c r="AJ66" s="36">
        <f t="shared" si="255"/>
        <v>0.2312300532943472</v>
      </c>
      <c r="AK66" s="267">
        <f>IFERROR('Turistas lugar residencia isla '!AK66/'Turistas lugar residencia isla '!$M66,"-")</f>
        <v>0.30667754657962737</v>
      </c>
      <c r="AL66" s="36">
        <f t="shared" si="256"/>
        <v>0.33392219954228497</v>
      </c>
      <c r="AM66" s="266">
        <f>IFERROR('Turistas lugar residencia isla '!AM66/'Turistas lugar residencia isla '!$C66,"-")</f>
        <v>0.14541544913398649</v>
      </c>
      <c r="AN66" s="36">
        <f t="shared" si="257"/>
        <v>-0.22162948235120306</v>
      </c>
      <c r="AO66" s="267">
        <f>IFERROR('Turistas lugar residencia isla '!AO66/'Turistas lugar residencia isla '!$E66,"-")</f>
        <v>9.9847295301010844E-2</v>
      </c>
      <c r="AP66" s="36">
        <f t="shared" si="258"/>
        <v>-0.18397114963127881</v>
      </c>
      <c r="AQ66" s="267">
        <f>IFERROR('Turistas lugar residencia isla '!AQ66/'Turistas lugar residencia isla '!$G66,"-")</f>
        <v>0.1551379340327228</v>
      </c>
      <c r="AR66" s="36">
        <f t="shared" si="259"/>
        <v>-0.22372425503753857</v>
      </c>
      <c r="AS66" s="267">
        <f>IFERROR('Turistas lugar residencia isla '!AS66/'Turistas lugar residencia isla '!$I66,"-")</f>
        <v>0.32030217845523484</v>
      </c>
      <c r="AT66" s="36">
        <f t="shared" si="260"/>
        <v>-0.22707171982528485</v>
      </c>
      <c r="AU66" s="267">
        <f>IFERROR('Turistas lugar residencia isla '!AU66/'Turistas lugar residencia isla '!$K66,"-")</f>
        <v>8.2192591277852958E-2</v>
      </c>
      <c r="AV66" s="36">
        <f t="shared" si="261"/>
        <v>-3.6776836687379744E-2</v>
      </c>
      <c r="AW66" s="267">
        <f>IFERROR('Turistas lugar residencia isla '!AW66/'Turistas lugar residencia isla '!$M66,"-")</f>
        <v>0.2680085225984859</v>
      </c>
      <c r="AX66" s="36">
        <f t="shared" si="262"/>
        <v>9.9650783852744951E-2</v>
      </c>
      <c r="AY66" s="266">
        <f>IFERROR('Turistas lugar residencia isla '!AY66/'Turistas lugar residencia isla '!$C66,"-")</f>
        <v>3.2372353585637018E-2</v>
      </c>
      <c r="AZ66" s="36">
        <f t="shared" si="263"/>
        <v>-4.806790098094782E-2</v>
      </c>
      <c r="BA66" s="267">
        <f>IFERROR('Turistas lugar residencia isla '!BA66/'Turistas lugar residencia isla '!$E66,"-")</f>
        <v>4.0711570700615797E-2</v>
      </c>
      <c r="BB66" s="36">
        <f t="shared" si="264"/>
        <v>1.796941647758965E-2</v>
      </c>
      <c r="BC66" s="267">
        <f>IFERROR('Turistas lugar residencia isla '!BC66/'Turistas lugar residencia isla '!$G66,"-")</f>
        <v>3.6641491444522063E-2</v>
      </c>
      <c r="BD66" s="36">
        <f t="shared" si="265"/>
        <v>-9.0951977130254491E-2</v>
      </c>
      <c r="BE66" s="267">
        <f>IFERROR('Turistas lugar residencia isla '!BE66/'Turistas lugar residencia isla '!$I66,"-")</f>
        <v>9.6089489520949367E-3</v>
      </c>
      <c r="BF66" s="36">
        <f t="shared" si="266"/>
        <v>-0.10703087616735907</v>
      </c>
      <c r="BG66" s="267">
        <f>IFERROR('Turistas lugar residencia isla '!BG66/'Turistas lugar residencia isla '!$K66,"-")</f>
        <v>2.322158868206391E-2</v>
      </c>
      <c r="BH66" s="36">
        <f t="shared" si="267"/>
        <v>-0.24601666644129638</v>
      </c>
      <c r="BI66" s="267">
        <f>IFERROR('Turistas lugar residencia isla '!BI66/'Turistas lugar residencia isla '!$M66,"-")</f>
        <v>4.7916949997733355E-2</v>
      </c>
      <c r="BJ66" s="36">
        <f t="shared" si="268"/>
        <v>0.29023677186778452</v>
      </c>
      <c r="BK66" s="266">
        <f>IFERROR('Turistas lugar residencia isla '!BK66/'Turistas lugar residencia isla '!$C66,"-")</f>
        <v>3.8793381232994494E-2</v>
      </c>
      <c r="BL66" s="36">
        <f t="shared" si="269"/>
        <v>5.5733624327023445E-3</v>
      </c>
      <c r="BM66" s="267">
        <f>IFERROR('Turistas lugar residencia isla '!BM66/'Turistas lugar residencia isla '!$E66,"-")</f>
        <v>3.4912526764818166E-2</v>
      </c>
      <c r="BN66" s="36">
        <f t="shared" si="270"/>
        <v>0.22596476762466944</v>
      </c>
      <c r="BO66" s="267">
        <f>IFERROR('Turistas lugar residencia isla '!BO66/'Turistas lugar residencia isla '!$G66,"-")</f>
        <v>2.4216784747353302E-2</v>
      </c>
      <c r="BP66" s="36">
        <f t="shared" si="271"/>
        <v>-4.2054427495551439E-2</v>
      </c>
      <c r="BQ66" s="267">
        <f>IFERROR('Turistas lugar residencia isla '!BQ66/'Turistas lugar residencia isla '!$I66,"-")</f>
        <v>5.6699200903276119E-2</v>
      </c>
      <c r="BR66" s="36">
        <f t="shared" si="272"/>
        <v>-0.10052235995025449</v>
      </c>
      <c r="BS66" s="267">
        <f>IFERROR('Turistas lugar residencia isla '!BS66/'Turistas lugar residencia isla '!$K66,"-")</f>
        <v>5.3295025107418334E-2</v>
      </c>
      <c r="BT66" s="36">
        <f t="shared" si="273"/>
        <v>-4.1837509279873286E-2</v>
      </c>
      <c r="BU66" s="267">
        <f>IFERROR('Turistas lugar residencia isla '!BU66/'Turistas lugar residencia isla '!$M66,"-")</f>
        <v>5.1135590915272679E-2</v>
      </c>
      <c r="BV66" s="36">
        <f t="shared" si="274"/>
        <v>-0.42258882342999993</v>
      </c>
      <c r="BW66" s="266">
        <f>IFERROR('Turistas lugar residencia isla '!BW66/'Turistas lugar residencia isla '!$C66,"-")</f>
        <v>0.33974702565738907</v>
      </c>
      <c r="BX66" s="36">
        <f t="shared" si="275"/>
        <v>2.6464026515816252E-2</v>
      </c>
      <c r="BY66" s="267">
        <f>IFERROR('Turistas lugar residencia isla '!BY66/'Turistas lugar residencia isla '!$E66,"-")</f>
        <v>0.40921747140936476</v>
      </c>
      <c r="BZ66" s="36">
        <f t="shared" si="276"/>
        <v>3.4046733623652292E-2</v>
      </c>
      <c r="CA66" s="267">
        <f>IFERROR('Turistas lugar residencia isla '!CA66/'Turistas lugar residencia isla '!$G66,"-")</f>
        <v>0.2257225008919764</v>
      </c>
      <c r="CB66" s="36">
        <f t="shared" si="277"/>
        <v>-3.3519910881819492E-2</v>
      </c>
      <c r="CC66" s="267">
        <f>IFERROR('Turistas lugar residencia isla '!CC66/'Turistas lugar residencia isla '!$I66,"-")</f>
        <v>0.23010842805510451</v>
      </c>
      <c r="CD66" s="36">
        <f t="shared" si="278"/>
        <v>0.14734290697655528</v>
      </c>
      <c r="CE66" s="267">
        <f>IFERROR('Turistas lugar residencia isla '!CE66/'Turistas lugar residencia isla '!$K66,"-")</f>
        <v>0.43479836413521766</v>
      </c>
      <c r="CF66" s="36">
        <f t="shared" si="279"/>
        <v>-4.1096983340739968E-2</v>
      </c>
      <c r="CG66" s="267">
        <f>IFERROR('Turistas lugar residencia isla '!CG66/'Turistas lugar residencia isla '!$M66,"-")</f>
        <v>7.5570062106169816E-2</v>
      </c>
      <c r="CH66" s="36">
        <f t="shared" si="280"/>
        <v>-0.11911298877932364</v>
      </c>
      <c r="CI66" s="266">
        <f>IFERROR('Turistas lugar residencia isla '!CI66/'Turistas lugar residencia isla '!$C66,"-")</f>
        <v>3.8637767588664412E-2</v>
      </c>
      <c r="CJ66" s="36">
        <f t="shared" si="281"/>
        <v>-0.11831932814620827</v>
      </c>
      <c r="CK66" s="267">
        <f>IFERROR('Turistas lugar residencia isla '!CK66/'Turistas lugar residencia isla '!$E66,"-")</f>
        <v>3.1825236111341644E-2</v>
      </c>
      <c r="CL66" s="36">
        <f t="shared" si="282"/>
        <v>-0.14577058459521153</v>
      </c>
      <c r="CM66" s="267">
        <f>IFERROR('Turistas lugar residencia isla '!CM66/'Turistas lugar residencia isla '!$G66,"-")</f>
        <v>6.0780321951014751E-2</v>
      </c>
      <c r="CN66" s="36">
        <f t="shared" si="283"/>
        <v>-3.1743382019369992E-2</v>
      </c>
      <c r="CO66" s="267">
        <f>IFERROR('Turistas lugar residencia isla '!CO66/'Turistas lugar residencia isla '!$I66,"-")</f>
        <v>1.7989861423940309E-2</v>
      </c>
      <c r="CP66" s="36">
        <f t="shared" si="284"/>
        <v>-0.13161474422083874</v>
      </c>
      <c r="CQ66" s="267">
        <f>IFERROR('Turistas lugar residencia isla '!CQ66/'Turistas lugar residencia isla '!$K66,"-")</f>
        <v>3.1763287703651111E-2</v>
      </c>
      <c r="CR66" s="36">
        <f t="shared" si="285"/>
        <v>-0.16042255182665122</v>
      </c>
      <c r="CS66" s="267">
        <f>IFERROR('Turistas lugar residencia isla '!CS66/'Turistas lugar residencia isla '!$M66,"-")</f>
        <v>8.8217960922979288E-2</v>
      </c>
      <c r="CT66" s="36">
        <f t="shared" si="286"/>
        <v>-0.36670467170901955</v>
      </c>
      <c r="CU66" s="266">
        <f>IFERROR('Turistas lugar residencia isla '!CU66/'Turistas lugar residencia isla '!$C66,"-")</f>
        <v>5.1866499211714719E-2</v>
      </c>
      <c r="CV66" s="36">
        <f t="shared" si="287"/>
        <v>0.31700272762671555</v>
      </c>
      <c r="CW66" s="267">
        <f>IFERROR('Turistas lugar residencia isla '!CW66/'Turistas lugar residencia isla '!$E66,"-")</f>
        <v>3.700806679170747E-2</v>
      </c>
      <c r="CX66" s="36">
        <f t="shared" si="288"/>
        <v>0.34735369689578599</v>
      </c>
      <c r="CY66" s="267">
        <f>IFERROR('Turistas lugar residencia isla '!CY66/'Turistas lugar residencia isla '!$G66,"-")</f>
        <v>2.0963694311439185E-2</v>
      </c>
      <c r="CZ66" s="36">
        <f t="shared" si="289"/>
        <v>4.1773043455229697E-2</v>
      </c>
      <c r="DA66" s="267">
        <f>IFERROR('Turistas lugar residencia isla '!DA66/'Turistas lugar residencia isla '!$I66,"-")</f>
        <v>2.1190904381936805E-2</v>
      </c>
      <c r="DB66" s="36">
        <f t="shared" si="290"/>
        <v>0.17821767056766014</v>
      </c>
      <c r="DC66" s="267">
        <f>IFERROR('Turistas lugar residencia isla '!DC66/'Turistas lugar residencia isla '!$K66,"-")</f>
        <v>0.14047582070567005</v>
      </c>
      <c r="DD66" s="36">
        <f t="shared" si="291"/>
        <v>0.29493593303321464</v>
      </c>
      <c r="DE66" s="267">
        <f>IFERROR('Turistas lugar residencia isla '!DE66/'Turistas lugar residencia isla '!$M66,"-")</f>
        <v>7.1626093657917401E-3</v>
      </c>
      <c r="DF66" s="36" t="str">
        <f t="shared" si="292"/>
        <v>-</v>
      </c>
      <c r="DG66" s="266">
        <f>IFERROR('Turistas lugar residencia isla '!DG66/'Turistas lugar residencia isla '!$C66,"-")</f>
        <v>3.9859884845903193E-2</v>
      </c>
      <c r="DH66" s="36">
        <f t="shared" si="293"/>
        <v>1.7824668842312485E-2</v>
      </c>
      <c r="DI66" s="267">
        <f>IFERROR('Turistas lugar residencia isla '!DI66/'Turistas lugar residencia isla '!$E66,"-")</f>
        <v>2.2075788006041795E-2</v>
      </c>
      <c r="DJ66" s="36">
        <f t="shared" si="294"/>
        <v>-9.14639187179489E-3</v>
      </c>
      <c r="DK66" s="267">
        <f>IFERROR('Turistas lugar residencia isla '!DK66/'Turistas lugar residencia isla '!$G66,"-")</f>
        <v>9.9991305103904013E-2</v>
      </c>
      <c r="DL66" s="36">
        <f t="shared" si="295"/>
        <v>0.12383559050891102</v>
      </c>
      <c r="DM66" s="267">
        <f>IFERROR('Turistas lugar residencia isla '!DM66/'Turistas lugar residencia isla '!$I66,"-")</f>
        <v>2.1353866568889355E-2</v>
      </c>
      <c r="DN66" s="36">
        <f t="shared" si="296"/>
        <v>9.1075420283547759E-2</v>
      </c>
      <c r="DO66" s="267">
        <f>IFERROR('Turistas lugar residencia isla '!DO66/'Turistas lugar residencia isla '!$K66,"-")</f>
        <v>1.1448095312049341E-2</v>
      </c>
      <c r="DP66" s="36">
        <f t="shared" si="297"/>
        <v>-0.27309230193582357</v>
      </c>
      <c r="DQ66" s="267">
        <f>IFERROR('Turistas lugar residencia isla '!DQ66/'Turistas lugar residencia isla '!$M66,"-")</f>
        <v>4.8052948909742058E-3</v>
      </c>
      <c r="DR66" s="36">
        <f t="shared" si="298"/>
        <v>0.44485360356433401</v>
      </c>
      <c r="DS66" s="266">
        <f>IFERROR('Turistas lugar residencia isla '!DS66/'Turistas lugar residencia isla '!$C66,"-")</f>
        <v>8.7508311183276719E-2</v>
      </c>
      <c r="DT66" s="36">
        <f t="shared" si="299"/>
        <v>4.0535083793807436E-2</v>
      </c>
      <c r="DU66" s="267">
        <f>IFERROR('Turistas lugar residencia isla '!DU66/'Turistas lugar residencia isla '!$E66,"-")</f>
        <v>0.13067455640944778</v>
      </c>
      <c r="DV66" s="36">
        <f t="shared" si="300"/>
        <v>-4.2222588707950814E-3</v>
      </c>
      <c r="DW66" s="267">
        <f>IFERROR('Turistas lugar residencia isla '!DW66/'Turistas lugar residencia isla '!$G66,"-")</f>
        <v>0.10861124519906815</v>
      </c>
      <c r="DX66" s="36">
        <f t="shared" si="301"/>
        <v>-5.1418602852948525E-2</v>
      </c>
      <c r="DY66" s="267">
        <f>IFERROR('Turistas lugar residencia isla '!DY66/'Turistas lugar residencia isla '!$I66,"-")</f>
        <v>0.13202265174398639</v>
      </c>
      <c r="DZ66" s="36">
        <f t="shared" si="302"/>
        <v>0.18991985231712882</v>
      </c>
      <c r="EA66" s="267">
        <f>IFERROR('Turistas lugar residencia isla '!EA66/'Turistas lugar residencia isla '!$K66,"-")</f>
        <v>4.8717266064680256E-2</v>
      </c>
      <c r="EB66" s="36">
        <f t="shared" si="303"/>
        <v>-0.19879249188509773</v>
      </c>
      <c r="EC66" s="267">
        <f>IFERROR('Turistas lugar residencia isla '!EC66/'Turistas lugar residencia isla '!$M66,"-")</f>
        <v>0.13572691418468652</v>
      </c>
      <c r="ED66" s="36">
        <f t="shared" si="304"/>
        <v>-0.15023937042886992</v>
      </c>
    </row>
    <row r="67" spans="1:134" s="17" customFormat="1" outlineLevel="1" x14ac:dyDescent="0.25">
      <c r="A67" s="242"/>
      <c r="B67" s="34" t="s">
        <v>75</v>
      </c>
      <c r="C67" s="266">
        <f>IFERROR('Turistas lugar residencia isla '!C67/'Turistas lugar residencia isla '!$C67,"-")</f>
        <v>1</v>
      </c>
      <c r="D67" s="36">
        <f t="shared" si="239"/>
        <v>0</v>
      </c>
      <c r="E67" s="267">
        <f>IFERROR('Turistas lugar residencia isla '!E67/'Turistas lugar residencia isla '!$E67,"-")</f>
        <v>1</v>
      </c>
      <c r="F67" s="36">
        <f t="shared" si="240"/>
        <v>0</v>
      </c>
      <c r="G67" s="267">
        <f>IFERROR('Turistas lugar residencia isla '!G67/'Turistas lugar residencia isla '!$G67,"-")</f>
        <v>1</v>
      </c>
      <c r="H67" s="36">
        <f t="shared" si="241"/>
        <v>0</v>
      </c>
      <c r="I67" s="267">
        <f>IFERROR('Turistas lugar residencia isla '!I67/'Turistas lugar residencia isla '!$I67,"-")</f>
        <v>1</v>
      </c>
      <c r="J67" s="36">
        <f t="shared" si="242"/>
        <v>0</v>
      </c>
      <c r="K67" s="267">
        <f>IFERROR('Turistas lugar residencia isla '!K67/'Turistas lugar residencia isla '!$K67,"-")</f>
        <v>1</v>
      </c>
      <c r="L67" s="36">
        <f t="shared" si="243"/>
        <v>0</v>
      </c>
      <c r="M67" s="267">
        <f>IFERROR('Turistas lugar residencia isla '!M67/'Turistas lugar residencia isla '!$M67,"-")</f>
        <v>1</v>
      </c>
      <c r="N67" s="36">
        <f t="shared" si="244"/>
        <v>0</v>
      </c>
      <c r="O67" s="266">
        <f>IFERROR('Turistas lugar residencia isla '!O67/'Turistas lugar residencia isla '!$C67,"-")</f>
        <v>0.80274902900202338</v>
      </c>
      <c r="P67" s="36">
        <f t="shared" si="245"/>
        <v>-2.3060497484693188E-2</v>
      </c>
      <c r="Q67" s="267">
        <f>IFERROR('Turistas lugar residencia isla '!Q67/'Turistas lugar residencia isla '!$E67,"-")</f>
        <v>0.79799964920113531</v>
      </c>
      <c r="R67" s="36">
        <f t="shared" si="246"/>
        <v>-3.8507129426182951E-3</v>
      </c>
      <c r="S67" s="267">
        <f>IFERROR('Turistas lugar residencia isla '!S67/'Turistas lugar residencia isla '!$G67,"-")</f>
        <v>0.75107700633282759</v>
      </c>
      <c r="T67" s="36">
        <f t="shared" si="247"/>
        <v>-5.1024004147730451E-2</v>
      </c>
      <c r="U67" s="267">
        <f>IFERROR('Turistas lugar residencia isla '!U67/'Turistas lugar residencia isla '!$I67,"-")</f>
        <v>0.85008535394769147</v>
      </c>
      <c r="V67" s="36">
        <f t="shared" si="248"/>
        <v>-2.443279984145319E-2</v>
      </c>
      <c r="W67" s="267">
        <f>IFERROR('Turistas lugar residencia isla '!W67/'Turistas lugar residencia isla '!$K67,"-")</f>
        <v>0.84513282417096747</v>
      </c>
      <c r="X67" s="36">
        <f t="shared" si="249"/>
        <v>-8.0151786946309755E-3</v>
      </c>
      <c r="Y67" s="267">
        <f>IFERROR('Turistas lugar residencia isla '!Y67/'Turistas lugar residencia isla '!$M67,"-")</f>
        <v>0.56776875118080483</v>
      </c>
      <c r="Z67" s="36">
        <f t="shared" si="250"/>
        <v>-0.11716081667075162</v>
      </c>
      <c r="AA67" s="266">
        <f>IFERROR('Turistas lugar residencia isla '!AA67/'Turistas lugar residencia isla '!$C67,"-")</f>
        <v>0.19725097099797662</v>
      </c>
      <c r="AB67" s="36">
        <f t="shared" si="251"/>
        <v>0.10627327425417077</v>
      </c>
      <c r="AC67" s="267">
        <f>IFERROR('Turistas lugar residencia isla '!AC67/'Turistas lugar residencia isla '!$E67,"-")</f>
        <v>0.20200035079886469</v>
      </c>
      <c r="AD67" s="36">
        <f t="shared" si="252"/>
        <v>1.5507813239673984E-2</v>
      </c>
      <c r="AE67" s="267">
        <f>IFERROR('Turistas lugar residencia isla '!AE67/'Turistas lugar residencia isla '!$G67,"-")</f>
        <v>0.24892299366717235</v>
      </c>
      <c r="AF67" s="36">
        <f t="shared" si="253"/>
        <v>0.19364907511377782</v>
      </c>
      <c r="AG67" s="267">
        <f>IFERROR('Turistas lugar residencia isla '!AG67/'Turistas lugar residencia isla '!$I67,"-")</f>
        <v>0.14991464605230856</v>
      </c>
      <c r="AH67" s="36">
        <f t="shared" si="254"/>
        <v>0.16552167447595312</v>
      </c>
      <c r="AI67" s="267">
        <f>IFERROR('Turistas lugar residencia isla '!AI67/'Turistas lugar residencia isla '!$K67,"-")</f>
        <v>0.15486717582903248</v>
      </c>
      <c r="AJ67" s="36">
        <f t="shared" si="255"/>
        <v>4.6127330500169039E-2</v>
      </c>
      <c r="AK67" s="267">
        <f>IFERROR('Turistas lugar residencia isla '!AK67/'Turistas lugar residencia isla '!$M67,"-")</f>
        <v>0.43219346306442469</v>
      </c>
      <c r="AL67" s="36">
        <f t="shared" si="256"/>
        <v>0.21090136950058636</v>
      </c>
      <c r="AM67" s="266">
        <f>IFERROR('Turistas lugar residencia isla '!AM67/'Turistas lugar residencia isla '!$C67,"-")</f>
        <v>0.13793598002961446</v>
      </c>
      <c r="AN67" s="36">
        <f t="shared" si="257"/>
        <v>-0.20132444002763883</v>
      </c>
      <c r="AO67" s="267">
        <f>IFERROR('Turistas lugar residencia isla '!AO67/'Turistas lugar residencia isla '!$E67,"-")</f>
        <v>9.3049398858309151E-2</v>
      </c>
      <c r="AP67" s="36">
        <f t="shared" si="258"/>
        <v>-0.20716657835329444</v>
      </c>
      <c r="AQ67" s="267">
        <f>IFERROR('Turistas lugar residencia isla '!AQ67/'Turistas lugar residencia isla '!$G67,"-")</f>
        <v>0.14175744327665304</v>
      </c>
      <c r="AR67" s="36">
        <f t="shared" si="259"/>
        <v>-0.19262915561569405</v>
      </c>
      <c r="AS67" s="267">
        <f>IFERROR('Turistas lugar residencia isla '!AS67/'Turistas lugar residencia isla '!$I67,"-")</f>
        <v>0.31643191952178951</v>
      </c>
      <c r="AT67" s="36">
        <f t="shared" si="260"/>
        <v>-0.14567597184513648</v>
      </c>
      <c r="AU67" s="267">
        <f>IFERROR('Turistas lugar residencia isla '!AU67/'Turistas lugar residencia isla '!$K67,"-")</f>
        <v>8.1462326002710181E-2</v>
      </c>
      <c r="AV67" s="36">
        <f t="shared" si="261"/>
        <v>-0.17482966938684907</v>
      </c>
      <c r="AW67" s="267">
        <f>IFERROR('Turistas lugar residencia isla '!AW67/'Turistas lugar residencia isla '!$M67,"-")</f>
        <v>0.20695257887776308</v>
      </c>
      <c r="AX67" s="36">
        <f t="shared" si="262"/>
        <v>6.7447627842758928E-2</v>
      </c>
      <c r="AY67" s="266">
        <f>IFERROR('Turistas lugar residencia isla '!AY67/'Turistas lugar residencia isla '!$C67,"-")</f>
        <v>2.6249893403415742E-2</v>
      </c>
      <c r="AZ67" s="36">
        <f t="shared" si="263"/>
        <v>1.7883801264762189E-2</v>
      </c>
      <c r="BA67" s="267">
        <f>IFERROR('Turistas lugar residencia isla '!BA67/'Turistas lugar residencia isla '!$E67,"-")</f>
        <v>3.6724256146952836E-2</v>
      </c>
      <c r="BB67" s="36">
        <f t="shared" si="264"/>
        <v>0.14878335067725756</v>
      </c>
      <c r="BC67" s="267">
        <f>IFERROR('Turistas lugar residencia isla '!BC67/'Turistas lugar residencia isla '!$G67,"-")</f>
        <v>2.6808868998938955E-2</v>
      </c>
      <c r="BD67" s="36">
        <f t="shared" si="265"/>
        <v>-7.1862615745729608E-2</v>
      </c>
      <c r="BE67" s="267">
        <f>IFERROR('Turistas lugar residencia isla '!BE67/'Turistas lugar residencia isla '!$I67,"-")</f>
        <v>8.24993006114654E-3</v>
      </c>
      <c r="BF67" s="36">
        <f t="shared" si="266"/>
        <v>-9.8621013541178359E-2</v>
      </c>
      <c r="BG67" s="267">
        <f>IFERROR('Turistas lugar residencia isla '!BG67/'Turistas lugar residencia isla '!$K67,"-")</f>
        <v>1.6250095878852962E-2</v>
      </c>
      <c r="BH67" s="36">
        <f t="shared" si="267"/>
        <v>-0.22069020471588607</v>
      </c>
      <c r="BI67" s="267">
        <f>IFERROR('Turistas lugar residencia isla '!BI67/'Turistas lugar residencia isla '!$M67,"-")</f>
        <v>3.0606461364065748E-2</v>
      </c>
      <c r="BJ67" s="36">
        <f t="shared" si="268"/>
        <v>0.70026468734158498</v>
      </c>
      <c r="BK67" s="266">
        <f>IFERROR('Turistas lugar residencia isla '!BK67/'Turistas lugar residencia isla '!$C67,"-")</f>
        <v>5.0872541495143073E-2</v>
      </c>
      <c r="BL67" s="36">
        <f t="shared" si="269"/>
        <v>1.0277164752567902E-2</v>
      </c>
      <c r="BM67" s="267">
        <f>IFERROR('Turistas lugar residencia isla '!BM67/'Turistas lugar residencia isla '!$E67,"-")</f>
        <v>4.2976847274930639E-2</v>
      </c>
      <c r="BN67" s="36">
        <f t="shared" si="270"/>
        <v>4.9702578688631593E-2</v>
      </c>
      <c r="BO67" s="267">
        <f>IFERROR('Turistas lugar residencia isla '!BO67/'Turistas lugar residencia isla '!$G67,"-")</f>
        <v>4.1800310712906748E-2</v>
      </c>
      <c r="BP67" s="36">
        <f t="shared" si="271"/>
        <v>-1.3714063102358565E-2</v>
      </c>
      <c r="BQ67" s="267">
        <f>IFERROR('Turistas lugar residencia isla '!BQ67/'Turistas lugar residencia isla '!$I67,"-")</f>
        <v>6.4292361535343387E-2</v>
      </c>
      <c r="BR67" s="36">
        <f t="shared" si="272"/>
        <v>-8.4747029001920327E-2</v>
      </c>
      <c r="BS67" s="267">
        <f>IFERROR('Turistas lugar residencia isla '!BS67/'Turistas lugar residencia isla '!$K67,"-")</f>
        <v>7.017601531139625E-2</v>
      </c>
      <c r="BT67" s="36">
        <f t="shared" si="273"/>
        <v>-3.0839507468937266E-2</v>
      </c>
      <c r="BU67" s="267">
        <f>IFERROR('Turistas lugar residencia isla '!BU67/'Turistas lugar residencia isla '!$M67,"-")</f>
        <v>5.5280559229170606E-2</v>
      </c>
      <c r="BV67" s="36">
        <f t="shared" si="274"/>
        <v>-0.44533590535938761</v>
      </c>
      <c r="BW67" s="266">
        <f>IFERROR('Turistas lugar residencia isla '!BW67/'Turistas lugar residencia isla '!$C67,"-")</f>
        <v>0.34720639424455968</v>
      </c>
      <c r="BX67" s="36">
        <f t="shared" si="275"/>
        <v>6.0134338237031182E-2</v>
      </c>
      <c r="BY67" s="267">
        <f>IFERROR('Turistas lugar residencia isla '!BY67/'Turistas lugar residencia isla '!$E67,"-")</f>
        <v>0.39762652677233151</v>
      </c>
      <c r="BZ67" s="36">
        <f t="shared" si="276"/>
        <v>4.8777536980685543E-2</v>
      </c>
      <c r="CA67" s="267">
        <f>IFERROR('Turistas lugar residencia isla '!CA67/'Turistas lugar residencia isla '!$G67,"-")</f>
        <v>0.24322557696224931</v>
      </c>
      <c r="CB67" s="36">
        <f t="shared" si="277"/>
        <v>-2.7265843434576831E-2</v>
      </c>
      <c r="CC67" s="267">
        <f>IFERROR('Turistas lugar residencia isla '!CC67/'Turistas lugar residencia isla '!$I67,"-")</f>
        <v>0.24362129109978134</v>
      </c>
      <c r="CD67" s="36">
        <f t="shared" si="278"/>
        <v>8.8202123070174387E-2</v>
      </c>
      <c r="CE67" s="267">
        <f>IFERROR('Turistas lugar residencia isla '!CE67/'Turistas lugar residencia isla '!$K67,"-")</f>
        <v>0.45236190705777934</v>
      </c>
      <c r="CF67" s="36">
        <f t="shared" si="279"/>
        <v>8.676446264515314E-2</v>
      </c>
      <c r="CG67" s="267">
        <f>IFERROR('Turistas lugar residencia isla '!CG67/'Turistas lugar residencia isla '!$M67,"-")</f>
        <v>7.7989797846211975E-2</v>
      </c>
      <c r="CH67" s="36">
        <f t="shared" si="280"/>
        <v>-0.13108586625193375</v>
      </c>
      <c r="CI67" s="266">
        <f>IFERROR('Turistas lugar residencia isla '!CI67/'Turistas lugar residencia isla '!$C67,"-")</f>
        <v>4.3113860656945058E-2</v>
      </c>
      <c r="CJ67" s="36">
        <f t="shared" si="281"/>
        <v>-0.11135401543588719</v>
      </c>
      <c r="CK67" s="267">
        <f>IFERROR('Turistas lugar residencia isla '!CK67/'Turistas lugar residencia isla '!$E67,"-")</f>
        <v>3.9197786778071883E-2</v>
      </c>
      <c r="CL67" s="36">
        <f t="shared" si="282"/>
        <v>-2.9276347478143783E-2</v>
      </c>
      <c r="CM67" s="267">
        <f>IFERROR('Turistas lugar residencia isla '!CM67/'Turistas lugar residencia isla '!$G67,"-")</f>
        <v>6.9147302847796285E-2</v>
      </c>
      <c r="CN67" s="36">
        <f t="shared" si="283"/>
        <v>1.9170517454728087E-2</v>
      </c>
      <c r="CO67" s="267">
        <f>IFERROR('Turistas lugar residencia isla '!CO67/'Turistas lugar residencia isla '!$I67,"-")</f>
        <v>2.2106386987376752E-2</v>
      </c>
      <c r="CP67" s="36">
        <f t="shared" si="284"/>
        <v>-0.18917883157264948</v>
      </c>
      <c r="CQ67" s="267">
        <f>IFERROR('Turistas lugar residencia isla '!CQ67/'Turistas lugar residencia isla '!$K67,"-")</f>
        <v>2.8321700032507498E-2</v>
      </c>
      <c r="CR67" s="36">
        <f t="shared" si="285"/>
        <v>-0.36664150088870995</v>
      </c>
      <c r="CS67" s="267">
        <f>IFERROR('Turistas lugar residencia isla '!CS67/'Turistas lugar residencia isla '!$M67,"-")</f>
        <v>8.0445871906291322E-2</v>
      </c>
      <c r="CT67" s="36">
        <f t="shared" si="286"/>
        <v>-0.29052861035551814</v>
      </c>
      <c r="CU67" s="266">
        <f>IFERROR('Turistas lugar residencia isla '!CU67/'Turistas lugar residencia isla '!$C67,"-")</f>
        <v>4.5235714119589737E-2</v>
      </c>
      <c r="CV67" s="36">
        <f t="shared" si="287"/>
        <v>0.18980038533903953</v>
      </c>
      <c r="CW67" s="267">
        <f>IFERROR('Turistas lugar residencia isla '!CW67/'Turistas lugar residencia isla '!$E67,"-")</f>
        <v>3.3505277928373253E-2</v>
      </c>
      <c r="CX67" s="36">
        <f t="shared" si="288"/>
        <v>0.20506911516456383</v>
      </c>
      <c r="CY67" s="267">
        <f>IFERROR('Turistas lugar residencia isla '!CY67/'Turistas lugar residencia isla '!$G67,"-")</f>
        <v>2.2996403391695879E-2</v>
      </c>
      <c r="CZ67" s="36">
        <f t="shared" si="289"/>
        <v>0.10442397464189246</v>
      </c>
      <c r="DA67" s="267">
        <f>IFERROR('Turistas lugar residencia isla '!DA67/'Turistas lugar residencia isla '!$I67,"-")</f>
        <v>1.5403675643580184E-2</v>
      </c>
      <c r="DB67" s="36">
        <f t="shared" si="290"/>
        <v>8.1595455736959366E-2</v>
      </c>
      <c r="DC67" s="267">
        <f>IFERROR('Turistas lugar residencia isla '!DC67/'Turistas lugar residencia isla '!$K67,"-")</f>
        <v>0.11531395302118831</v>
      </c>
      <c r="DD67" s="36">
        <f t="shared" si="291"/>
        <v>0.11739538241459524</v>
      </c>
      <c r="DE67" s="267">
        <f>IFERROR('Turistas lugar residencia isla '!DE67/'Turistas lugar residencia isla '!$M67,"-")</f>
        <v>5.8190062346495375E-3</v>
      </c>
      <c r="DF67" s="36">
        <f t="shared" si="292"/>
        <v>0.17443453889825977</v>
      </c>
      <c r="DG67" s="266">
        <f>IFERROR('Turistas lugar residencia isla '!DG67/'Turistas lugar residencia isla '!$C67,"-")</f>
        <v>2.4105557752091233E-2</v>
      </c>
      <c r="DH67" s="36">
        <f t="shared" si="293"/>
        <v>-6.9120501237617038E-2</v>
      </c>
      <c r="DI67" s="267">
        <f>IFERROR('Turistas lugar residencia isla '!DI67/'Turistas lugar residencia isla '!$E67,"-")</f>
        <v>1.0276812195044168E-2</v>
      </c>
      <c r="DJ67" s="36">
        <f t="shared" si="294"/>
        <v>0.12668969186916357</v>
      </c>
      <c r="DK67" s="267">
        <f>IFERROR('Turistas lugar residencia isla '!DK67/'Turistas lugar residencia isla '!$G67,"-")</f>
        <v>6.6587417647398617E-2</v>
      </c>
      <c r="DL67" s="36">
        <f t="shared" si="295"/>
        <v>-3.7827148137082101E-2</v>
      </c>
      <c r="DM67" s="267">
        <f>IFERROR('Turistas lugar residencia isla '!DM67/'Turistas lugar residencia isla '!$I67,"-")</f>
        <v>1.0008392662415145E-2</v>
      </c>
      <c r="DN67" s="36">
        <f t="shared" si="296"/>
        <v>2.3708517758106673E-2</v>
      </c>
      <c r="DO67" s="267">
        <f>IFERROR('Turistas lugar residencia isla '!DO67/'Turistas lugar residencia isla '!$K67,"-")</f>
        <v>8.6747533630649083E-3</v>
      </c>
      <c r="DP67" s="36">
        <f t="shared" si="297"/>
        <v>-0.14039999195609365</v>
      </c>
      <c r="DQ67" s="267">
        <f>IFERROR('Turistas lugar residencia isla '!DQ67/'Turistas lugar residencia isla '!$M67,"-")</f>
        <v>1.129794067636501E-2</v>
      </c>
      <c r="DR67" s="36">
        <f t="shared" si="298"/>
        <v>-4.5324012847156592E-2</v>
      </c>
      <c r="DS67" s="266">
        <f>IFERROR('Turistas lugar residencia isla '!DS67/'Turistas lugar residencia isla '!$C67,"-")</f>
        <v>8.0927351520648727E-2</v>
      </c>
      <c r="DT67" s="36">
        <f t="shared" si="299"/>
        <v>1.9161853898950643E-2</v>
      </c>
      <c r="DU67" s="267">
        <f>IFERROR('Turistas lugar residencia isla '!DU67/'Turistas lugar residencia isla '!$E67,"-")</f>
        <v>0.10758562681378958</v>
      </c>
      <c r="DV67" s="36">
        <f t="shared" si="300"/>
        <v>-3.2106351946401102E-2</v>
      </c>
      <c r="DW67" s="267">
        <f>IFERROR('Turistas lugar residencia isla '!DW67/'Turistas lugar residencia isla '!$G67,"-")</f>
        <v>0.11083208429987748</v>
      </c>
      <c r="DX67" s="36">
        <f t="shared" si="301"/>
        <v>2.5173243254690503E-2</v>
      </c>
      <c r="DY67" s="267">
        <f>IFERROR('Turistas lugar residencia isla '!DY67/'Turistas lugar residencia isla '!$I67,"-")</f>
        <v>0.10247612087717596</v>
      </c>
      <c r="DZ67" s="36">
        <f t="shared" si="302"/>
        <v>0.14543412758127294</v>
      </c>
      <c r="EA67" s="267">
        <f>IFERROR('Turistas lugar residencia isla '!EA67/'Turistas lugar residencia isla '!$K67,"-")</f>
        <v>4.6869235854673223E-2</v>
      </c>
      <c r="EB67" s="36">
        <f t="shared" si="303"/>
        <v>-0.19107746387479962</v>
      </c>
      <c r="EC67" s="267">
        <f>IFERROR('Turistas lugar residencia isla '!EC67/'Turistas lugar residencia isla '!$M67,"-")</f>
        <v>8.3657661061779715E-2</v>
      </c>
      <c r="ED67" s="36">
        <f t="shared" si="304"/>
        <v>-0.15119999152724484</v>
      </c>
    </row>
    <row r="68" spans="1:134" s="17" customFormat="1" outlineLevel="1" x14ac:dyDescent="0.25">
      <c r="A68" s="242"/>
      <c r="B68" s="34" t="s">
        <v>77</v>
      </c>
      <c r="C68" s="266">
        <f>IFERROR('Turistas lugar residencia isla '!C68/'Turistas lugar residencia isla '!$C68,"-")</f>
        <v>1</v>
      </c>
      <c r="D68" s="36">
        <f t="shared" si="239"/>
        <v>0</v>
      </c>
      <c r="E68" s="267">
        <f>IFERROR('Turistas lugar residencia isla '!E68/'Turistas lugar residencia isla '!$E68,"-")</f>
        <v>1</v>
      </c>
      <c r="F68" s="36">
        <f t="shared" si="240"/>
        <v>0</v>
      </c>
      <c r="G68" s="267">
        <f>IFERROR('Turistas lugar residencia isla '!G68/'Turistas lugar residencia isla '!$G68,"-")</f>
        <v>1</v>
      </c>
      <c r="H68" s="36">
        <f t="shared" si="241"/>
        <v>0</v>
      </c>
      <c r="I68" s="267">
        <f>IFERROR('Turistas lugar residencia isla '!I68/'Turistas lugar residencia isla '!$I68,"-")</f>
        <v>1</v>
      </c>
      <c r="J68" s="36">
        <f t="shared" si="242"/>
        <v>0</v>
      </c>
      <c r="K68" s="267">
        <f>IFERROR('Turistas lugar residencia isla '!K68/'Turistas lugar residencia isla '!$K68,"-")</f>
        <v>1</v>
      </c>
      <c r="L68" s="36">
        <f t="shared" si="243"/>
        <v>0</v>
      </c>
      <c r="M68" s="267">
        <f>IFERROR('Turistas lugar residencia isla '!M68/'Turistas lugar residencia isla '!$M68,"-")</f>
        <v>1</v>
      </c>
      <c r="N68" s="36">
        <f t="shared" si="244"/>
        <v>0</v>
      </c>
      <c r="O68" s="266">
        <f>IFERROR('Turistas lugar residencia isla '!O68/'Turistas lugar residencia isla '!$C68,"-")</f>
        <v>0.83418647231168164</v>
      </c>
      <c r="P68" s="36">
        <f t="shared" si="245"/>
        <v>-3.1995099290154205E-2</v>
      </c>
      <c r="Q68" s="267">
        <f>IFERROR('Turistas lugar residencia isla '!Q68/'Turistas lugar residencia isla '!$E68,"-")</f>
        <v>0.82399864890188579</v>
      </c>
      <c r="R68" s="36">
        <f t="shared" si="246"/>
        <v>-2.8426337666446755E-2</v>
      </c>
      <c r="S68" s="267">
        <f>IFERROR('Turistas lugar residencia isla '!S68/'Turistas lugar residencia isla '!$G68,"-")</f>
        <v>0.79195148275684846</v>
      </c>
      <c r="T68" s="36">
        <f t="shared" si="247"/>
        <v>-4.9069625608312961E-2</v>
      </c>
      <c r="U68" s="267">
        <f>IFERROR('Turistas lugar residencia isla '!U68/'Turistas lugar residencia isla '!$I68,"-")</f>
        <v>0.8932011735992107</v>
      </c>
      <c r="V68" s="36">
        <f t="shared" si="248"/>
        <v>-2.5780470521873933E-2</v>
      </c>
      <c r="W68" s="267">
        <f>IFERROR('Turistas lugar residencia isla '!W68/'Turistas lugar residencia isla '!$K68,"-")</f>
        <v>0.86733550145626537</v>
      </c>
      <c r="X68" s="36">
        <f t="shared" si="249"/>
        <v>-1.391728215049215E-2</v>
      </c>
      <c r="Y68" s="267">
        <f>IFERROR('Turistas lugar residencia isla '!Y68/'Turistas lugar residencia isla '!$M68,"-")</f>
        <v>0.70591301051833599</v>
      </c>
      <c r="Z68" s="36">
        <f t="shared" si="250"/>
        <v>3.5925481350714827E-2</v>
      </c>
      <c r="AA68" s="266">
        <f>IFERROR('Turistas lugar residencia isla '!AA68/'Turistas lugar residencia isla '!$C68,"-")</f>
        <v>0.16581352768831831</v>
      </c>
      <c r="AB68" s="36">
        <f t="shared" si="251"/>
        <v>0.19944845659599642</v>
      </c>
      <c r="AC68" s="267">
        <f>IFERROR('Turistas lugar residencia isla '!AC68/'Turistas lugar residencia isla '!$E68,"-")</f>
        <v>0.17600135109811424</v>
      </c>
      <c r="AD68" s="36">
        <f t="shared" si="252"/>
        <v>0.15872106859896595</v>
      </c>
      <c r="AE68" s="267">
        <f>IFERROR('Turistas lugar residencia isla '!AE68/'Turistas lugar residencia isla '!$G68,"-")</f>
        <v>0.20804851724315157</v>
      </c>
      <c r="AF68" s="36">
        <f t="shared" si="253"/>
        <v>0.24443976404167533</v>
      </c>
      <c r="AG68" s="267">
        <f>IFERROR('Turistas lugar residencia isla '!AG68/'Turistas lugar residencia isla '!$I68,"-")</f>
        <v>0.10679882640078932</v>
      </c>
      <c r="AH68" s="36">
        <f t="shared" si="254"/>
        <v>0.28422135053558084</v>
      </c>
      <c r="AI68" s="267">
        <f>IFERROR('Turistas lugar residencia isla '!AI68/'Turistas lugar residencia isla '!$K68,"-")</f>
        <v>0.13266449854373466</v>
      </c>
      <c r="AJ68" s="36">
        <f t="shared" si="255"/>
        <v>0.10165251245074525</v>
      </c>
      <c r="AK68" s="267">
        <f>IFERROR('Turistas lugar residencia isla '!AK68/'Turistas lugar residencia isla '!$M68,"-")</f>
        <v>0.29413436937363785</v>
      </c>
      <c r="AL68" s="36">
        <f t="shared" si="256"/>
        <v>-7.6697655071526594E-2</v>
      </c>
      <c r="AM68" s="266">
        <f>IFERROR('Turistas lugar residencia isla '!AM68/'Turistas lugar residencia isla '!$C68,"-")</f>
        <v>0.16575680930748629</v>
      </c>
      <c r="AN68" s="36">
        <f t="shared" si="257"/>
        <v>-0.19563814435042026</v>
      </c>
      <c r="AO68" s="267">
        <f>IFERROR('Turistas lugar residencia isla '!AO68/'Turistas lugar residencia isla '!$E68,"-")</f>
        <v>0.11245346924516647</v>
      </c>
      <c r="AP68" s="36">
        <f t="shared" si="258"/>
        <v>-0.18119359121590273</v>
      </c>
      <c r="AQ68" s="267">
        <f>IFERROR('Turistas lugar residencia isla '!AQ68/'Turistas lugar residencia isla '!$G68,"-")</f>
        <v>0.17966798581487384</v>
      </c>
      <c r="AR68" s="36">
        <f t="shared" si="259"/>
        <v>-0.25172201983627274</v>
      </c>
      <c r="AS68" s="267">
        <f>IFERROR('Turistas lugar residencia isla '!AS68/'Turistas lugar residencia isla '!$I68,"-")</f>
        <v>0.36561380277301758</v>
      </c>
      <c r="AT68" s="36">
        <f t="shared" si="260"/>
        <v>-0.10715956814939454</v>
      </c>
      <c r="AU68" s="267">
        <f>IFERROR('Turistas lugar residencia isla '!AU68/'Turistas lugar residencia isla '!$K68,"-")</f>
        <v>8.7622169198502131E-2</v>
      </c>
      <c r="AV68" s="36">
        <f t="shared" si="261"/>
        <v>-0.28783932056800832</v>
      </c>
      <c r="AW68" s="267">
        <f>IFERROR('Turistas lugar residencia isla '!AW68/'Turistas lugar residencia isla '!$M68,"-")</f>
        <v>0.31943523168767174</v>
      </c>
      <c r="AX68" s="36">
        <f t="shared" si="262"/>
        <v>-1.9218385547606909E-3</v>
      </c>
      <c r="AY68" s="266">
        <f>IFERROR('Turistas lugar residencia isla '!AY68/'Turistas lugar residencia isla '!$C68,"-")</f>
        <v>2.6177305203379707E-2</v>
      </c>
      <c r="AZ68" s="36">
        <f t="shared" si="263"/>
        <v>-1.4611846412485585E-2</v>
      </c>
      <c r="BA68" s="267">
        <f>IFERROR('Turistas lugar residencia isla '!BA68/'Turistas lugar residencia isla '!$E68,"-")</f>
        <v>3.5889700421755454E-2</v>
      </c>
      <c r="BB68" s="36">
        <f t="shared" si="264"/>
        <v>-1.0033485900803885E-2</v>
      </c>
      <c r="BC68" s="267">
        <f>IFERROR('Turistas lugar residencia isla '!BC68/'Turistas lugar residencia isla '!$G68,"-")</f>
        <v>3.0319850610748489E-2</v>
      </c>
      <c r="BD68" s="36">
        <f t="shared" si="265"/>
        <v>-1.3359998333928313E-4</v>
      </c>
      <c r="BE68" s="267">
        <f>IFERROR('Turistas lugar residencia isla '!BE68/'Turistas lugar residencia isla '!$I68,"-")</f>
        <v>6.4392169081373008E-3</v>
      </c>
      <c r="BF68" s="36">
        <f t="shared" si="266"/>
        <v>-6.4235670217049901E-4</v>
      </c>
      <c r="BG68" s="267">
        <f>IFERROR('Turistas lugar residencia isla '!BG68/'Turistas lugar residencia isla '!$K68,"-")</f>
        <v>1.7678976283678788E-2</v>
      </c>
      <c r="BH68" s="36">
        <f t="shared" si="267"/>
        <v>8.4673257761823439E-2</v>
      </c>
      <c r="BI68" s="267">
        <f>IFERROR('Turistas lugar residencia isla '!BI68/'Turistas lugar residencia isla '!$M68,"-")</f>
        <v>2.7575097128778547E-2</v>
      </c>
      <c r="BJ68" s="36">
        <f t="shared" si="268"/>
        <v>0.44762756365443779</v>
      </c>
      <c r="BK68" s="266">
        <f>IFERROR('Turistas lugar residencia isla '!BK68/'Turistas lugar residencia isla '!$C68,"-")</f>
        <v>3.5950591200497706E-2</v>
      </c>
      <c r="BL68" s="36">
        <f t="shared" si="269"/>
        <v>-6.4715932030481316E-3</v>
      </c>
      <c r="BM68" s="267">
        <f>IFERROR('Turistas lugar residencia isla '!BM68/'Turistas lugar residencia isla '!$E68,"-")</f>
        <v>3.5484833692315164E-2</v>
      </c>
      <c r="BN68" s="36">
        <f t="shared" si="270"/>
        <v>-2.1320621158376407E-2</v>
      </c>
      <c r="BO68" s="267">
        <f>IFERROR('Turistas lugar residencia isla '!BO68/'Turistas lugar residencia isla '!$G68,"-")</f>
        <v>2.3521954395161981E-2</v>
      </c>
      <c r="BP68" s="36">
        <f t="shared" si="271"/>
        <v>-1.0305588854875203E-2</v>
      </c>
      <c r="BQ68" s="267">
        <f>IFERROR('Turistas lugar residencia isla '!BQ68/'Turistas lugar residencia isla '!$I68,"-")</f>
        <v>6.2905696629796962E-2</v>
      </c>
      <c r="BR68" s="36">
        <f t="shared" si="272"/>
        <v>8.1266967521008482E-2</v>
      </c>
      <c r="BS68" s="267">
        <f>IFERROR('Turistas lugar residencia isla '!BS68/'Turistas lugar residencia isla '!$K68,"-")</f>
        <v>3.6355685378756358E-2</v>
      </c>
      <c r="BT68" s="36">
        <f t="shared" si="273"/>
        <v>-5.9432443651099232E-2</v>
      </c>
      <c r="BU68" s="267">
        <f>IFERROR('Turistas lugar residencia isla '!BU68/'Turistas lugar residencia isla '!$M68,"-")</f>
        <v>1.9946934520989293E-2</v>
      </c>
      <c r="BV68" s="36">
        <f t="shared" si="274"/>
        <v>5.9663044159190104E-2</v>
      </c>
      <c r="BW68" s="266">
        <f>IFERROR('Turistas lugar residencia isla '!BW68/'Turistas lugar residencia isla '!$C68,"-")</f>
        <v>0.35846902910539163</v>
      </c>
      <c r="BX68" s="36">
        <f t="shared" si="275"/>
        <v>3.3462612063951624E-2</v>
      </c>
      <c r="BY68" s="267">
        <f>IFERROR('Turistas lugar residencia isla '!BY68/'Turistas lugar residencia isla '!$E68,"-")</f>
        <v>0.40873494184957004</v>
      </c>
      <c r="BZ68" s="36">
        <f t="shared" si="276"/>
        <v>1.3205235288505257E-2</v>
      </c>
      <c r="CA68" s="267">
        <f>IFERROR('Turistas lugar residencia isla '!CA68/'Turistas lugar residencia isla '!$G68,"-")</f>
        <v>0.2451148686847921</v>
      </c>
      <c r="CB68" s="36">
        <f t="shared" si="277"/>
        <v>3.0254493610055055E-2</v>
      </c>
      <c r="CC68" s="267">
        <f>IFERROR('Turistas lugar residencia isla '!CC68/'Turistas lugar residencia isla '!$I68,"-")</f>
        <v>0.23046814145505531</v>
      </c>
      <c r="CD68" s="36">
        <f t="shared" si="278"/>
        <v>-1.8156969733471473E-2</v>
      </c>
      <c r="CE68" s="267">
        <f>IFERROR('Turistas lugar residencia isla '!CE68/'Turistas lugar residencia isla '!$K68,"-")</f>
        <v>0.50295074171881771</v>
      </c>
      <c r="CF68" s="36">
        <f t="shared" si="279"/>
        <v>7.4333047577006317E-2</v>
      </c>
      <c r="CG68" s="267">
        <f>IFERROR('Turistas lugar residencia isla '!CG68/'Turistas lugar residencia isla '!$M68,"-")</f>
        <v>8.9074196910831044E-2</v>
      </c>
      <c r="CH68" s="36">
        <f t="shared" si="280"/>
        <v>-0.23946967815949827</v>
      </c>
      <c r="CI68" s="266">
        <f>IFERROR('Turistas lugar residencia isla '!CI68/'Turistas lugar residencia isla '!$C68,"-")</f>
        <v>4.0070649833123889E-2</v>
      </c>
      <c r="CJ68" s="36">
        <f t="shared" si="281"/>
        <v>6.0403468022918849E-2</v>
      </c>
      <c r="CK68" s="267">
        <f>IFERROR('Turistas lugar residencia isla '!CK68/'Turistas lugar residencia isla '!$E68,"-")</f>
        <v>3.0818455444994806E-2</v>
      </c>
      <c r="CL68" s="36">
        <f t="shared" si="282"/>
        <v>8.0910807663628681E-2</v>
      </c>
      <c r="CM68" s="267">
        <f>IFERROR('Turistas lugar residencia isla '!CM68/'Turistas lugar residencia isla '!$G68,"-")</f>
        <v>6.8534032310565179E-2</v>
      </c>
      <c r="CN68" s="36">
        <f t="shared" si="283"/>
        <v>0.21266482163304401</v>
      </c>
      <c r="CO68" s="267">
        <f>IFERROR('Turistas lugar residencia isla '!CO68/'Turistas lugar residencia isla '!$I68,"-")</f>
        <v>2.6360544217687076E-2</v>
      </c>
      <c r="CP68" s="36">
        <f t="shared" si="284"/>
        <v>2.9390041238382514E-2</v>
      </c>
      <c r="CQ68" s="267">
        <f>IFERROR('Turistas lugar residencia isla '!CQ68/'Turistas lugar residencia isla '!$K68,"-")</f>
        <v>2.510041013187056E-2</v>
      </c>
      <c r="CR68" s="36">
        <f t="shared" si="285"/>
        <v>-0.21849829325483505</v>
      </c>
      <c r="CS68" s="267">
        <f>IFERROR('Turistas lugar residencia isla '!CS68/'Turistas lugar residencia isla '!$M68,"-")</f>
        <v>9.5849521463091059E-2</v>
      </c>
      <c r="CT68" s="36">
        <f t="shared" si="286"/>
        <v>0.13908942778801059</v>
      </c>
      <c r="CU68" s="266">
        <f>IFERROR('Turistas lugar residencia isla '!CU68/'Turistas lugar residencia isla '!$C68,"-")</f>
        <v>4.7303129613907348E-2</v>
      </c>
      <c r="CV68" s="36">
        <f t="shared" si="287"/>
        <v>6.4367405885939144E-2</v>
      </c>
      <c r="CW68" s="267">
        <f>IFERROR('Turistas lugar residencia isla '!CW68/'Turistas lugar residencia isla '!$E68,"-")</f>
        <v>3.1815584361502031E-2</v>
      </c>
      <c r="CX68" s="36">
        <f t="shared" si="288"/>
        <v>1.9228527166953002E-2</v>
      </c>
      <c r="CY68" s="267">
        <f>IFERROR('Turistas lugar residencia isla '!CY68/'Turistas lugar residencia isla '!$G68,"-")</f>
        <v>2.6088297270905073E-2</v>
      </c>
      <c r="CZ68" s="36">
        <f t="shared" si="289"/>
        <v>-1.1673160805013016E-2</v>
      </c>
      <c r="DA68" s="267">
        <f>IFERROR('Turistas lugar residencia isla '!DA68/'Turistas lugar residencia isla '!$I68,"-")</f>
        <v>1.7188554811237471E-2</v>
      </c>
      <c r="DB68" s="36">
        <f t="shared" si="290"/>
        <v>-1.9879299231633007E-2</v>
      </c>
      <c r="DC68" s="267">
        <f>IFERROR('Turistas lugar residencia isla '!DC68/'Turistas lugar residencia isla '!$K68,"-")</f>
        <v>0.1241689097964625</v>
      </c>
      <c r="DD68" s="36">
        <f t="shared" si="291"/>
        <v>9.3029778699810439E-2</v>
      </c>
      <c r="DE68" s="267">
        <f>IFERROR('Turistas lugar residencia isla '!DE68/'Turistas lugar residencia isla '!$M68,"-")</f>
        <v>1.1229034397801574E-2</v>
      </c>
      <c r="DF68" s="36" t="str">
        <f t="shared" si="292"/>
        <v>-</v>
      </c>
      <c r="DG68" s="266">
        <f>IFERROR('Turistas lugar residencia isla '!DG68/'Turistas lugar residencia isla '!$C68,"-")</f>
        <v>3.0101508177195313E-2</v>
      </c>
      <c r="DH68" s="36">
        <f t="shared" si="293"/>
        <v>-4.0927360647684541E-3</v>
      </c>
      <c r="DI68" s="267">
        <f>IFERROR('Turistas lugar residencia isla '!DI68/'Turistas lugar residencia isla '!$E68,"-")</f>
        <v>1.5600093466376396E-2</v>
      </c>
      <c r="DJ68" s="36">
        <f t="shared" si="294"/>
        <v>7.691636517230438E-2</v>
      </c>
      <c r="DK68" s="267">
        <f>IFERROR('Turistas lugar residencia isla '!DK68/'Turistas lugar residencia isla '!$G68,"-")</f>
        <v>7.8669202172311589E-2</v>
      </c>
      <c r="DL68" s="36">
        <f t="shared" si="295"/>
        <v>-1.4982587917380497E-2</v>
      </c>
      <c r="DM68" s="267">
        <f>IFERROR('Turistas lugar residencia isla '!DM68/'Turistas lugar residencia isla '!$I68,"-")</f>
        <v>1.2735628602586072E-2</v>
      </c>
      <c r="DN68" s="36">
        <f t="shared" si="296"/>
        <v>0.20365634413346334</v>
      </c>
      <c r="DO68" s="267">
        <f>IFERROR('Turistas lugar residencia isla '!DO68/'Turistas lugar residencia isla '!$K68,"-")</f>
        <v>9.3107576825426485E-3</v>
      </c>
      <c r="DP68" s="36">
        <f t="shared" si="297"/>
        <v>0.20266436909130259</v>
      </c>
      <c r="DQ68" s="267">
        <f>IFERROR('Turistas lugar residencia isla '!DQ68/'Turistas lugar residencia isla '!$M68,"-")</f>
        <v>6.5384250923907891E-3</v>
      </c>
      <c r="DR68" s="36">
        <f t="shared" si="298"/>
        <v>1.0791257733075228</v>
      </c>
      <c r="DS68" s="266">
        <f>IFERROR('Turistas lugar residencia isla '!DS68/'Turistas lugar residencia isla '!$C68,"-")</f>
        <v>8.1469750492297821E-2</v>
      </c>
      <c r="DT68" s="36">
        <f t="shared" si="299"/>
        <v>-1.7123521049854373E-2</v>
      </c>
      <c r="DU68" s="267">
        <f>IFERROR('Turistas lugar residencia isla '!DU68/'Turistas lugar residencia isla '!$E68,"-")</f>
        <v>0.1175918064228058</v>
      </c>
      <c r="DV68" s="36">
        <f t="shared" si="300"/>
        <v>-3.9116976036303819E-2</v>
      </c>
      <c r="DW68" s="267">
        <f>IFERROR('Turistas lugar residencia isla '!DW68/'Turistas lugar residencia isla '!$G68,"-")</f>
        <v>0.1089684946291823</v>
      </c>
      <c r="DX68" s="36">
        <f t="shared" si="301"/>
        <v>-8.769630040129428E-3</v>
      </c>
      <c r="DY68" s="267">
        <f>IFERROR('Turistas lugar residencia isla '!DY68/'Turistas lugar residencia isla '!$I68,"-")</f>
        <v>0.10819442280729086</v>
      </c>
      <c r="DZ68" s="36">
        <f t="shared" si="302"/>
        <v>2.5335602839984706E-2</v>
      </c>
      <c r="EA68" s="267">
        <f>IFERROR('Turistas lugar residencia isla '!EA68/'Turistas lugar residencia isla '!$K68,"-")</f>
        <v>4.4940433228323723E-2</v>
      </c>
      <c r="EB68" s="36">
        <f t="shared" si="303"/>
        <v>-0.17967889879916654</v>
      </c>
      <c r="EC68" s="267">
        <f>IFERROR('Turistas lugar residencia isla '!EC68/'Turistas lugar residencia isla '!$M68,"-")</f>
        <v>0.12560409362266653</v>
      </c>
      <c r="ED68" s="36">
        <f t="shared" si="304"/>
        <v>0.22248426757627215</v>
      </c>
    </row>
    <row r="69" spans="1:134" s="17" customFormat="1" outlineLevel="1" x14ac:dyDescent="0.25">
      <c r="A69" s="242"/>
      <c r="B69" s="34" t="s">
        <v>79</v>
      </c>
      <c r="C69" s="266">
        <f>IFERROR('Turistas lugar residencia isla '!C69/'Turistas lugar residencia isla '!$C69,"-")</f>
        <v>1</v>
      </c>
      <c r="D69" s="36">
        <f t="shared" si="239"/>
        <v>0</v>
      </c>
      <c r="E69" s="267">
        <f>IFERROR('Turistas lugar residencia isla '!E69/'Turistas lugar residencia isla '!$E69,"-")</f>
        <v>1</v>
      </c>
      <c r="F69" s="36">
        <f t="shared" si="240"/>
        <v>0</v>
      </c>
      <c r="G69" s="267">
        <f>IFERROR('Turistas lugar residencia isla '!G69/'Turistas lugar residencia isla '!$G69,"-")</f>
        <v>1</v>
      </c>
      <c r="H69" s="36">
        <f t="shared" si="241"/>
        <v>0</v>
      </c>
      <c r="I69" s="267">
        <f>IFERROR('Turistas lugar residencia isla '!I69/'Turistas lugar residencia isla '!$I69,"-")</f>
        <v>1</v>
      </c>
      <c r="J69" s="36">
        <f t="shared" si="242"/>
        <v>0</v>
      </c>
      <c r="K69" s="267">
        <f>IFERROR('Turistas lugar residencia isla '!K69/'Turistas lugar residencia isla '!$K69,"-")</f>
        <v>1</v>
      </c>
      <c r="L69" s="36">
        <f t="shared" si="243"/>
        <v>0</v>
      </c>
      <c r="M69" s="267">
        <f>IFERROR('Turistas lugar residencia isla '!M69/'Turistas lugar residencia isla '!$M69,"-")</f>
        <v>1</v>
      </c>
      <c r="N69" s="36">
        <f t="shared" si="244"/>
        <v>0</v>
      </c>
      <c r="O69" s="266">
        <f>IFERROR('Turistas lugar residencia isla '!O69/'Turistas lugar residencia isla '!$C69,"-")</f>
        <v>0.88443258367378852</v>
      </c>
      <c r="P69" s="36">
        <f t="shared" si="245"/>
        <v>-1.4310381974841913E-2</v>
      </c>
      <c r="Q69" s="267">
        <f>IFERROR('Turistas lugar residencia isla '!Q69/'Turistas lugar residencia isla '!$E69,"-")</f>
        <v>0.86106969406378564</v>
      </c>
      <c r="R69" s="36">
        <f t="shared" si="246"/>
        <v>-1.9631347462910176E-2</v>
      </c>
      <c r="S69" s="267">
        <f>IFERROR('Turistas lugar residencia isla '!S69/'Turistas lugar residencia isla '!$G69,"-")</f>
        <v>0.85722461222717761</v>
      </c>
      <c r="T69" s="36">
        <f t="shared" si="247"/>
        <v>-3.6380043758938774E-2</v>
      </c>
      <c r="U69" s="267">
        <f>IFERROR('Turistas lugar residencia isla '!U69/'Turistas lugar residencia isla '!$I69,"-")</f>
        <v>0.94444697729552296</v>
      </c>
      <c r="V69" s="36">
        <f t="shared" si="248"/>
        <v>1.1244693387171711E-2</v>
      </c>
      <c r="W69" s="267">
        <f>IFERROR('Turistas lugar residencia isla '!W69/'Turistas lugar residencia isla '!$K69,"-")</f>
        <v>0.9167214229945656</v>
      </c>
      <c r="X69" s="36">
        <f t="shared" si="249"/>
        <v>-3.2459138930942544E-3</v>
      </c>
      <c r="Y69" s="267">
        <f>IFERROR('Turistas lugar residencia isla '!Y69/'Turistas lugar residencia isla '!$M69,"-")</f>
        <v>0.81037296988492613</v>
      </c>
      <c r="Z69" s="36">
        <f t="shared" si="250"/>
        <v>-2.5545125540781588E-2</v>
      </c>
      <c r="AA69" s="266">
        <f>IFERROR('Turistas lugar residencia isla '!AA69/'Turistas lugar residencia isla '!$C69,"-")</f>
        <v>0.11556741632621145</v>
      </c>
      <c r="AB69" s="36">
        <f t="shared" si="251"/>
        <v>0.12499445776230123</v>
      </c>
      <c r="AC69" s="267">
        <f>IFERROR('Turistas lugar residencia isla '!AC69/'Turistas lugar residencia isla '!$E69,"-")</f>
        <v>0.1389303059362143</v>
      </c>
      <c r="AD69" s="36">
        <f t="shared" si="252"/>
        <v>0.14169409834144076</v>
      </c>
      <c r="AE69" s="267">
        <f>IFERROR('Turistas lugar residencia isla '!AE69/'Turistas lugar residencia isla '!$G69,"-")</f>
        <v>0.14277538777282237</v>
      </c>
      <c r="AF69" s="36">
        <f t="shared" si="253"/>
        <v>0.29311309806935215</v>
      </c>
      <c r="AG69" s="267">
        <f>IFERROR('Turistas lugar residencia isla '!AG69/'Turistas lugar residencia isla '!$I69,"-")</f>
        <v>5.5553022704477067E-2</v>
      </c>
      <c r="AH69" s="36">
        <f t="shared" si="254"/>
        <v>-0.15898772145979234</v>
      </c>
      <c r="AI69" s="267">
        <f>IFERROR('Turistas lugar residencia isla '!AI69/'Turistas lugar residencia isla '!$K69,"-")</f>
        <v>8.3278577005434409E-2</v>
      </c>
      <c r="AJ69" s="36">
        <f t="shared" si="255"/>
        <v>3.7179804935622451E-2</v>
      </c>
      <c r="AK69" s="267">
        <f>IFERROR('Turistas lugar residencia isla '!AK69/'Turistas lugar residencia isla '!$M69,"-")</f>
        <v>0.18962703011507387</v>
      </c>
      <c r="AL69" s="36">
        <f t="shared" si="256"/>
        <v>0.12616308485859618</v>
      </c>
      <c r="AM69" s="266">
        <f>IFERROR('Turistas lugar residencia isla '!AM69/'Turistas lugar residencia isla '!$C69,"-")</f>
        <v>0.17792549546975853</v>
      </c>
      <c r="AN69" s="36">
        <f t="shared" si="257"/>
        <v>-0.11621638898194386</v>
      </c>
      <c r="AO69" s="267">
        <f>IFERROR('Turistas lugar residencia isla '!AO69/'Turistas lugar residencia isla '!$E69,"-")</f>
        <v>0.10543302296326085</v>
      </c>
      <c r="AP69" s="36">
        <f t="shared" si="258"/>
        <v>-0.20509128986755909</v>
      </c>
      <c r="AQ69" s="267">
        <f>IFERROR('Turistas lugar residencia isla '!AQ69/'Turistas lugar residencia isla '!$G69,"-")</f>
        <v>0.17758895798916322</v>
      </c>
      <c r="AR69" s="36">
        <f t="shared" si="259"/>
        <v>-0.20931440657601652</v>
      </c>
      <c r="AS69" s="267">
        <f>IFERROR('Turistas lugar residencia isla '!AS69/'Turistas lugar residencia isla '!$I69,"-")</f>
        <v>0.42199325248472691</v>
      </c>
      <c r="AT69" s="36">
        <f t="shared" si="260"/>
        <v>2.3290542467265585E-2</v>
      </c>
      <c r="AU69" s="267">
        <f>IFERROR('Turistas lugar residencia isla '!AU69/'Turistas lugar residencia isla '!$K69,"-")</f>
        <v>0.11411476410973941</v>
      </c>
      <c r="AV69" s="36">
        <f t="shared" si="261"/>
        <v>-0.15396907016655903</v>
      </c>
      <c r="AW69" s="267">
        <f>IFERROR('Turistas lugar residencia isla '!AW69/'Turistas lugar residencia isla '!$M69,"-")</f>
        <v>0.39594385048559538</v>
      </c>
      <c r="AX69" s="36">
        <f t="shared" si="262"/>
        <v>-7.1376534485218857E-2</v>
      </c>
      <c r="AY69" s="266">
        <f>IFERROR('Turistas lugar residencia isla '!AY69/'Turistas lugar residencia isla '!$C69,"-")</f>
        <v>2.4085416129564208E-2</v>
      </c>
      <c r="AZ69" s="36">
        <f t="shared" si="263"/>
        <v>-1.1620057727057653E-2</v>
      </c>
      <c r="BA69" s="267">
        <f>IFERROR('Turistas lugar residencia isla '!BA69/'Turistas lugar residencia isla '!$E69,"-")</f>
        <v>3.5924562543178558E-2</v>
      </c>
      <c r="BB69" s="36">
        <f t="shared" si="264"/>
        <v>-8.3165160771387914E-3</v>
      </c>
      <c r="BC69" s="267">
        <f>IFERROR('Turistas lugar residencia isla '!BC69/'Turistas lugar residencia isla '!$G69,"-")</f>
        <v>2.2195095822597107E-2</v>
      </c>
      <c r="BD69" s="36">
        <f t="shared" si="265"/>
        <v>4.054923391332288E-4</v>
      </c>
      <c r="BE69" s="267">
        <f>IFERROR('Turistas lugar residencia isla '!BE69/'Turistas lugar residencia isla '!$I69,"-")</f>
        <v>6.5765478252940643E-3</v>
      </c>
      <c r="BF69" s="36">
        <f t="shared" si="266"/>
        <v>-3.2313300956588686E-2</v>
      </c>
      <c r="BG69" s="267">
        <f>IFERROR('Turistas lugar residencia isla '!BG69/'Turistas lugar residencia isla '!$K69,"-")</f>
        <v>1.5696384536297649E-2</v>
      </c>
      <c r="BH69" s="36">
        <f t="shared" si="267"/>
        <v>-9.8390179821088553E-2</v>
      </c>
      <c r="BI69" s="267">
        <f>IFERROR('Turistas lugar residencia isla '!BI69/'Turistas lugar residencia isla '!$M69,"-")</f>
        <v>2.0566391904023505E-2</v>
      </c>
      <c r="BJ69" s="36">
        <f t="shared" si="268"/>
        <v>0.18650623272384048</v>
      </c>
      <c r="BK69" s="266">
        <f>IFERROR('Turistas lugar residencia isla '!BK69/'Turistas lugar residencia isla '!$C69,"-")</f>
        <v>3.7783367514340152E-2</v>
      </c>
      <c r="BL69" s="36">
        <f t="shared" si="269"/>
        <v>0.20789744890344952</v>
      </c>
      <c r="BM69" s="267">
        <f>IFERROR('Turistas lugar residencia isla '!BM69/'Turistas lugar residencia isla '!$E69,"-")</f>
        <v>3.9096317835452303E-2</v>
      </c>
      <c r="BN69" s="36">
        <f t="shared" si="270"/>
        <v>0.26051463753228576</v>
      </c>
      <c r="BO69" s="267">
        <f>IFERROR('Turistas lugar residencia isla '!BO69/'Turistas lugar residencia isla '!$G69,"-")</f>
        <v>2.2719456018583776E-2</v>
      </c>
      <c r="BP69" s="36">
        <f t="shared" si="271"/>
        <v>3.5312663203921124E-2</v>
      </c>
      <c r="BQ69" s="267">
        <f>IFERROR('Turistas lugar residencia isla '!BQ69/'Turistas lugar residencia isla '!$I69,"-")</f>
        <v>5.6088720707577276E-2</v>
      </c>
      <c r="BR69" s="36">
        <f t="shared" si="272"/>
        <v>0.27722980889349635</v>
      </c>
      <c r="BS69" s="267">
        <f>IFERROR('Turistas lugar residencia isla '!BS69/'Turistas lugar residencia isla '!$K69,"-")</f>
        <v>5.1653898779384824E-2</v>
      </c>
      <c r="BT69" s="36">
        <f t="shared" si="273"/>
        <v>0.34587580879566904</v>
      </c>
      <c r="BU69" s="267">
        <f>IFERROR('Turistas lugar residencia isla '!BU69/'Turistas lugar residencia isla '!$M69,"-")</f>
        <v>2.2035419897168042E-2</v>
      </c>
      <c r="BV69" s="36">
        <f t="shared" si="274"/>
        <v>-0.42722297067669079</v>
      </c>
      <c r="BW69" s="266">
        <f>IFERROR('Turistas lugar residencia isla '!BW69/'Turistas lugar residencia isla '!$C69,"-")</f>
        <v>0.33505825480992185</v>
      </c>
      <c r="BX69" s="36">
        <f t="shared" si="275"/>
        <v>-6.2358555490256151E-3</v>
      </c>
      <c r="BY69" s="267">
        <f>IFERROR('Turistas lugar residencia isla '!BY69/'Turistas lugar residencia isla '!$E69,"-")</f>
        <v>0.39193450263453666</v>
      </c>
      <c r="BZ69" s="36">
        <f t="shared" si="276"/>
        <v>-1.7892984133993539E-2</v>
      </c>
      <c r="CA69" s="267">
        <f>IFERROR('Turistas lugar residencia isla '!CA69/'Turistas lugar residencia isla '!$G69,"-")</f>
        <v>0.20032250971194018</v>
      </c>
      <c r="CB69" s="36">
        <f t="shared" si="277"/>
        <v>-5.4174090858545298E-3</v>
      </c>
      <c r="CC69" s="267">
        <f>IFERROR('Turistas lugar residencia isla '!CC69/'Turistas lugar residencia isla '!$I69,"-")</f>
        <v>0.22815036017142337</v>
      </c>
      <c r="CD69" s="36">
        <f t="shared" si="278"/>
        <v>-8.5774650518842477E-2</v>
      </c>
      <c r="CE69" s="267">
        <f>IFERROR('Turistas lugar residencia isla '!CE69/'Turistas lugar residencia isla '!$K69,"-")</f>
        <v>0.49550096242298686</v>
      </c>
      <c r="CF69" s="36">
        <f t="shared" si="279"/>
        <v>2.7336292849517774E-2</v>
      </c>
      <c r="CG69" s="267">
        <f>IFERROR('Turistas lugar residencia isla '!CG69/'Turistas lugar residencia isla '!$M69,"-")</f>
        <v>0.10609646617154983</v>
      </c>
      <c r="CH69" s="36">
        <f t="shared" si="280"/>
        <v>-0.21664599102537474</v>
      </c>
      <c r="CI69" s="266">
        <f>IFERROR('Turistas lugar residencia isla '!CI69/'Turistas lugar residencia isla '!$C69,"-")</f>
        <v>4.2525353171478715E-2</v>
      </c>
      <c r="CJ69" s="36">
        <f t="shared" si="281"/>
        <v>4.9003503747290011E-2</v>
      </c>
      <c r="CK69" s="267">
        <f>IFERROR('Turistas lugar residencia isla '!CK69/'Turistas lugar residencia isla '!$E69,"-")</f>
        <v>3.3950980088883392E-2</v>
      </c>
      <c r="CL69" s="36">
        <f t="shared" si="282"/>
        <v>-3.6872165219528297E-2</v>
      </c>
      <c r="CM69" s="267">
        <f>IFERROR('Turistas lugar residencia isla '!CM69/'Turistas lugar residencia isla '!$G69,"-")</f>
        <v>6.7104009382100704E-2</v>
      </c>
      <c r="CN69" s="36">
        <f t="shared" si="283"/>
        <v>0.21052525976168956</v>
      </c>
      <c r="CO69" s="267">
        <f>IFERROR('Turistas lugar residencia isla '!CO69/'Turistas lugar residencia isla '!$I69,"-")</f>
        <v>2.7639737394000181E-2</v>
      </c>
      <c r="CP69" s="36">
        <f t="shared" si="284"/>
        <v>2.8798101749799132E-2</v>
      </c>
      <c r="CQ69" s="267">
        <f>IFERROR('Turistas lugar residencia isla '!CQ69/'Turistas lugar residencia isla '!$K69,"-")</f>
        <v>3.0167515711845148E-2</v>
      </c>
      <c r="CR69" s="36">
        <f t="shared" si="285"/>
        <v>-0.15856834781696738</v>
      </c>
      <c r="CS69" s="267">
        <f>IFERROR('Turistas lugar residencia isla '!CS69/'Turistas lugar residencia isla '!$M69,"-")</f>
        <v>8.2387986615522726E-2</v>
      </c>
      <c r="CT69" s="36">
        <f t="shared" si="286"/>
        <v>0.35043602767149462</v>
      </c>
      <c r="CU69" s="266">
        <f>IFERROR('Turistas lugar residencia isla '!CU69/'Turistas lugar residencia isla '!$C69,"-")</f>
        <v>3.9598096392761836E-2</v>
      </c>
      <c r="CV69" s="36">
        <f t="shared" si="287"/>
        <v>8.9512082131703918E-2</v>
      </c>
      <c r="CW69" s="267">
        <f>IFERROR('Turistas lugar residencia isla '!CW69/'Turistas lugar residencia isla '!$E69,"-")</f>
        <v>2.7473422629174786E-2</v>
      </c>
      <c r="CX69" s="36">
        <f t="shared" si="288"/>
        <v>3.4536757045696476E-2</v>
      </c>
      <c r="CY69" s="267">
        <f>IFERROR('Turistas lugar residencia isla '!CY69/'Turistas lugar residencia isla '!$G69,"-")</f>
        <v>1.9759358138013858E-2</v>
      </c>
      <c r="CZ69" s="36">
        <f t="shared" si="289"/>
        <v>0.13411124739835723</v>
      </c>
      <c r="DA69" s="267">
        <f>IFERROR('Turistas lugar residencia isla '!DA69/'Turistas lugar residencia isla '!$I69,"-")</f>
        <v>1.9837922859487555E-2</v>
      </c>
      <c r="DB69" s="36">
        <f t="shared" si="290"/>
        <v>0.29162209501483161</v>
      </c>
      <c r="DC69" s="267">
        <f>IFERROR('Turistas lugar residencia isla '!DC69/'Turistas lugar residencia isla '!$K69,"-")</f>
        <v>0.10582014672119108</v>
      </c>
      <c r="DD69" s="36">
        <f t="shared" si="291"/>
        <v>4.3487876177262574E-2</v>
      </c>
      <c r="DE69" s="267">
        <f>IFERROR('Turistas lugar residencia isla '!DE69/'Turistas lugar residencia isla '!$M69,"-")</f>
        <v>0</v>
      </c>
      <c r="DF69" s="36">
        <f t="shared" si="292"/>
        <v>-1</v>
      </c>
      <c r="DG69" s="266">
        <f>IFERROR('Turistas lugar residencia isla '!DG69/'Turistas lugar residencia isla '!$C69,"-")</f>
        <v>0.10266689273357472</v>
      </c>
      <c r="DH69" s="36">
        <f t="shared" si="293"/>
        <v>-8.3945819343312911E-3</v>
      </c>
      <c r="DI69" s="267">
        <f>IFERROR('Turistas lugar residencia isla '!DI69/'Turistas lugar residencia isla '!$E69,"-")</f>
        <v>7.168826883616379E-2</v>
      </c>
      <c r="DJ69" s="36">
        <f t="shared" si="294"/>
        <v>4.9350527630416696E-2</v>
      </c>
      <c r="DK69" s="267">
        <f>IFERROR('Turistas lugar residencia isla '!DK69/'Turistas lugar residencia isla '!$G69,"-")</f>
        <v>0.21940527404868093</v>
      </c>
      <c r="DL69" s="36">
        <f t="shared" si="295"/>
        <v>-2.4391105187634654E-2</v>
      </c>
      <c r="DM69" s="267">
        <f>IFERROR('Turistas lugar residencia isla '!DM69/'Turistas lugar residencia isla '!$I69,"-")</f>
        <v>4.6856478526488554E-2</v>
      </c>
      <c r="DN69" s="36">
        <f t="shared" si="296"/>
        <v>7.0881168803507144E-2</v>
      </c>
      <c r="DO69" s="267">
        <f>IFERROR('Turistas lugar residencia isla '!DO69/'Turistas lugar residencia isla '!$K69,"-")</f>
        <v>3.6003896073778033E-2</v>
      </c>
      <c r="DP69" s="36">
        <f t="shared" si="297"/>
        <v>1.2181412348971188E-2</v>
      </c>
      <c r="DQ69" s="267">
        <f>IFERROR('Turistas lugar residencia isla '!DQ69/'Turistas lugar residencia isla '!$M69,"-")</f>
        <v>0.10352566718354689</v>
      </c>
      <c r="DR69" s="36">
        <f t="shared" si="298"/>
        <v>0.86112433294808644</v>
      </c>
      <c r="DS69" s="266">
        <f>IFERROR('Turistas lugar residencia isla '!DS69/'Turistas lugar residencia isla '!$C69,"-")</f>
        <v>7.1474304631352223E-2</v>
      </c>
      <c r="DT69" s="36">
        <f t="shared" si="299"/>
        <v>0.13720732599202612</v>
      </c>
      <c r="DU69" s="267">
        <f>IFERROR('Turistas lugar residencia isla '!DU69/'Turistas lugar residencia isla '!$E69,"-")</f>
        <v>0.12575865375692147</v>
      </c>
      <c r="DV69" s="36">
        <f t="shared" si="300"/>
        <v>8.2043171261050096E-2</v>
      </c>
      <c r="DW69" s="267">
        <f>IFERROR('Turistas lugar residencia isla '!DW69/'Turistas lugar residencia isla '!$G69,"-")</f>
        <v>0.10695820341792635</v>
      </c>
      <c r="DX69" s="36">
        <f t="shared" si="301"/>
        <v>6.8267569201345246E-2</v>
      </c>
      <c r="DY69" s="267">
        <f>IFERROR('Turistas lugar residencia isla '!DY69/'Turistas lugar residencia isla '!$I69,"-")</f>
        <v>9.7041123370110324E-2</v>
      </c>
      <c r="DZ69" s="36">
        <f t="shared" si="302"/>
        <v>-3.2176778735571343E-2</v>
      </c>
      <c r="EA69" s="267">
        <f>IFERROR('Turistas lugar residencia isla '!EA69/'Turistas lugar residencia isla '!$K69,"-")</f>
        <v>4.9856602840114096E-2</v>
      </c>
      <c r="EB69" s="36">
        <f t="shared" si="303"/>
        <v>-4.6706195605123013E-2</v>
      </c>
      <c r="EC69" s="267">
        <f>IFERROR('Turistas lugar residencia isla '!EC69/'Turistas lugar residencia isla '!$M69,"-")</f>
        <v>7.9776381294376891E-2</v>
      </c>
      <c r="ED69" s="36">
        <f t="shared" si="304"/>
        <v>-0.11329522745599829</v>
      </c>
    </row>
    <row r="70" spans="1:134" s="17" customFormat="1" outlineLevel="1" x14ac:dyDescent="0.25">
      <c r="A70" s="242"/>
      <c r="B70" s="34" t="s">
        <v>81</v>
      </c>
      <c r="C70" s="266">
        <f>IFERROR('Turistas lugar residencia isla '!C70/'Turistas lugar residencia isla '!$C70,"-")</f>
        <v>1</v>
      </c>
      <c r="D70" s="36">
        <f t="shared" si="239"/>
        <v>0</v>
      </c>
      <c r="E70" s="267">
        <f>IFERROR('Turistas lugar residencia isla '!E70/'Turistas lugar residencia isla '!$E70,"-")</f>
        <v>1</v>
      </c>
      <c r="F70" s="36">
        <f t="shared" si="240"/>
        <v>0</v>
      </c>
      <c r="G70" s="267">
        <f>IFERROR('Turistas lugar residencia isla '!G70/'Turistas lugar residencia isla '!$G70,"-")</f>
        <v>1</v>
      </c>
      <c r="H70" s="36">
        <f t="shared" si="241"/>
        <v>0</v>
      </c>
      <c r="I70" s="267">
        <f>IFERROR('Turistas lugar residencia isla '!I70/'Turistas lugar residencia isla '!$I70,"-")</f>
        <v>1</v>
      </c>
      <c r="J70" s="36">
        <f t="shared" si="242"/>
        <v>0</v>
      </c>
      <c r="K70" s="267">
        <f>IFERROR('Turistas lugar residencia isla '!K70/'Turistas lugar residencia isla '!$K70,"-")</f>
        <v>1</v>
      </c>
      <c r="L70" s="36">
        <f t="shared" si="243"/>
        <v>0</v>
      </c>
      <c r="M70" s="267">
        <f>IFERROR('Turistas lugar residencia isla '!M70/'Turistas lugar residencia isla '!$M70,"-")</f>
        <v>1</v>
      </c>
      <c r="N70" s="36">
        <f t="shared" si="244"/>
        <v>0</v>
      </c>
      <c r="O70" s="266">
        <f>IFERROR('Turistas lugar residencia isla '!O70/'Turistas lugar residencia isla '!$C70,"-")</f>
        <v>0.90157329136027919</v>
      </c>
      <c r="P70" s="36">
        <f t="shared" si="245"/>
        <v>-1.0428129609248438E-2</v>
      </c>
      <c r="Q70" s="267">
        <f>IFERROR('Turistas lugar residencia isla '!Q70/'Turistas lugar residencia isla '!$E70,"-")</f>
        <v>0.88567730979375525</v>
      </c>
      <c r="R70" s="36">
        <f t="shared" si="246"/>
        <v>-1.2796634112930971E-2</v>
      </c>
      <c r="S70" s="267">
        <f>IFERROR('Turistas lugar residencia isla '!S70/'Turistas lugar residencia isla '!$G70,"-")</f>
        <v>0.89273997757046197</v>
      </c>
      <c r="T70" s="36">
        <f t="shared" si="247"/>
        <v>-1.5482611887753017E-2</v>
      </c>
      <c r="U70" s="267">
        <f>IFERROR('Turistas lugar residencia isla '!U70/'Turistas lugar residencia isla '!$I70,"-")</f>
        <v>0.94306315578091271</v>
      </c>
      <c r="V70" s="36">
        <f t="shared" si="248"/>
        <v>-7.2471901953196083E-3</v>
      </c>
      <c r="W70" s="267">
        <f>IFERROR('Turistas lugar residencia isla '!W70/'Turistas lugar residencia isla '!$K70,"-")</f>
        <v>0.91702407379469386</v>
      </c>
      <c r="X70" s="36">
        <f t="shared" si="249"/>
        <v>-1.2284991265352208E-2</v>
      </c>
      <c r="Y70" s="267">
        <f>IFERROR('Turistas lugar residencia isla '!Y70/'Turistas lugar residencia isla '!$M70,"-")</f>
        <v>0.894711960559195</v>
      </c>
      <c r="Z70" s="36">
        <f t="shared" si="250"/>
        <v>-1.7764247750005735E-2</v>
      </c>
      <c r="AA70" s="266">
        <f>IFERROR('Turistas lugar residencia isla '!AA70/'Turistas lugar residencia isla '!$C70,"-")</f>
        <v>9.8426708639720861E-2</v>
      </c>
      <c r="AB70" s="36">
        <f t="shared" si="251"/>
        <v>0.10683948807043997</v>
      </c>
      <c r="AC70" s="267">
        <f>IFERROR('Turistas lugar residencia isla '!AC70/'Turistas lugar residencia isla '!$E70,"-")</f>
        <v>0.11432269020624478</v>
      </c>
      <c r="AD70" s="36">
        <f t="shared" si="252"/>
        <v>0.11163329800912147</v>
      </c>
      <c r="AE70" s="267">
        <f>IFERROR('Turistas lugar residencia isla '!AE70/'Turistas lugar residencia isla '!$G70,"-")</f>
        <v>0.10726002242953797</v>
      </c>
      <c r="AF70" s="36">
        <f t="shared" si="253"/>
        <v>0.1506029262299986</v>
      </c>
      <c r="AG70" s="267">
        <f>IFERROR('Turistas lugar residencia isla '!AG70/'Turistas lugar residencia isla '!$I70,"-")</f>
        <v>5.6930568803654803E-2</v>
      </c>
      <c r="AH70" s="36">
        <f t="shared" si="254"/>
        <v>0.13728027818577848</v>
      </c>
      <c r="AI70" s="267">
        <f>IFERROR('Turistas lugar residencia isla '!AI70/'Turistas lugar residencia isla '!$K70,"-")</f>
        <v>8.2975926205306152E-2</v>
      </c>
      <c r="AJ70" s="36">
        <f t="shared" si="255"/>
        <v>0.15936460235325334</v>
      </c>
      <c r="AK70" s="267">
        <f>IFERROR('Turistas lugar residencia isla '!AK70/'Turistas lugar residencia isla '!$M70,"-")</f>
        <v>0.10528803944080503</v>
      </c>
      <c r="AL70" s="36">
        <f t="shared" si="256"/>
        <v>0.1815950226244345</v>
      </c>
      <c r="AM70" s="266">
        <f>IFERROR('Turistas lugar residencia isla '!AM70/'Turistas lugar residencia isla '!$C70,"-")</f>
        <v>0.2081544914555408</v>
      </c>
      <c r="AN70" s="36">
        <f t="shared" si="257"/>
        <v>-3.7908723967723268E-2</v>
      </c>
      <c r="AO70" s="267">
        <f>IFERROR('Turistas lugar residencia isla '!AO70/'Turistas lugar residencia isla '!$E70,"-")</f>
        <v>0.13624132442942227</v>
      </c>
      <c r="AP70" s="36">
        <f t="shared" si="258"/>
        <v>-0.18129201989459631</v>
      </c>
      <c r="AQ70" s="267">
        <f>IFERROR('Turistas lugar residencia isla '!AQ70/'Turistas lugar residencia isla '!$G70,"-")</f>
        <v>0.23305522349432484</v>
      </c>
      <c r="AR70" s="36">
        <f t="shared" si="259"/>
        <v>-4.6889704432953705E-2</v>
      </c>
      <c r="AS70" s="267">
        <f>IFERROR('Turistas lugar residencia isla '!AS70/'Turistas lugar residencia isla '!$I70,"-")</f>
        <v>0.45215623274260758</v>
      </c>
      <c r="AT70" s="36">
        <f t="shared" si="260"/>
        <v>1.3723738322709567E-2</v>
      </c>
      <c r="AU70" s="267">
        <f>IFERROR('Turistas lugar residencia isla '!AU70/'Turistas lugar residencia isla '!$K70,"-")</f>
        <v>0.16606392379146101</v>
      </c>
      <c r="AV70" s="36">
        <f t="shared" si="261"/>
        <v>-0.1129149536445111</v>
      </c>
      <c r="AW70" s="267">
        <f>IFERROR('Turistas lugar residencia isla '!AW70/'Turistas lugar residencia isla '!$M70,"-")</f>
        <v>0.50374822718984269</v>
      </c>
      <c r="AX70" s="36">
        <f t="shared" si="262"/>
        <v>-6.3288437119858543E-2</v>
      </c>
      <c r="AY70" s="266">
        <f>IFERROR('Turistas lugar residencia isla '!AY70/'Turistas lugar residencia isla '!$C70,"-")</f>
        <v>2.4220355431505081E-2</v>
      </c>
      <c r="AZ70" s="36">
        <f t="shared" si="263"/>
        <v>4.059089082615408E-2</v>
      </c>
      <c r="BA70" s="267">
        <f>IFERROR('Turistas lugar residencia isla '!BA70/'Turistas lugar residencia isla '!$E70,"-")</f>
        <v>3.7434164109800321E-2</v>
      </c>
      <c r="BB70" s="36">
        <f t="shared" si="264"/>
        <v>0.17035105217617885</v>
      </c>
      <c r="BC70" s="267">
        <f>IFERROR('Turistas lugar residencia isla '!BC70/'Turistas lugar residencia isla '!$G70,"-")</f>
        <v>1.6955251839345355E-2</v>
      </c>
      <c r="BD70" s="36">
        <f t="shared" si="265"/>
        <v>-0.1718961388659761</v>
      </c>
      <c r="BE70" s="267">
        <f>IFERROR('Turistas lugar residencia isla '!BE70/'Turistas lugar residencia isla '!$I70,"-")</f>
        <v>7.76896430543702E-3</v>
      </c>
      <c r="BF70" s="36">
        <f t="shared" si="266"/>
        <v>0.3487335277020871</v>
      </c>
      <c r="BG70" s="267">
        <f>IFERROR('Turistas lugar residencia isla '!BG70/'Turistas lugar residencia isla '!$K70,"-")</f>
        <v>1.8448673462790145E-2</v>
      </c>
      <c r="BH70" s="36">
        <f t="shared" si="267"/>
        <v>6.7084738666069788E-2</v>
      </c>
      <c r="BI70" s="267">
        <f>IFERROR('Turistas lugar residencia isla '!BI70/'Turistas lugar residencia isla '!$M70,"-")</f>
        <v>1.9821705949888566E-2</v>
      </c>
      <c r="BJ70" s="36">
        <f t="shared" si="268"/>
        <v>0.80364131099425218</v>
      </c>
      <c r="BK70" s="266">
        <f>IFERROR('Turistas lugar residencia isla '!BK70/'Turistas lugar residencia isla '!$C70,"-")</f>
        <v>3.0908065513338571E-2</v>
      </c>
      <c r="BL70" s="36">
        <f t="shared" si="269"/>
        <v>0.40121557118057782</v>
      </c>
      <c r="BM70" s="267">
        <f>IFERROR('Turistas lugar residencia isla '!BM70/'Turistas lugar residencia isla '!$E70,"-")</f>
        <v>3.5744171165110673E-2</v>
      </c>
      <c r="BN70" s="36">
        <f t="shared" si="270"/>
        <v>0.49429184991232522</v>
      </c>
      <c r="BO70" s="267">
        <f>IFERROR('Turistas lugar residencia isla '!BO70/'Turistas lugar residencia isla '!$G70,"-")</f>
        <v>1.4451030896072366E-2</v>
      </c>
      <c r="BP70" s="36">
        <f t="shared" si="271"/>
        <v>9.822483567455631E-2</v>
      </c>
      <c r="BQ70" s="267">
        <f>IFERROR('Turistas lugar residencia isla '!BQ70/'Turistas lugar residencia isla '!$I70,"-")</f>
        <v>4.4806466188061653E-2</v>
      </c>
      <c r="BR70" s="36">
        <f t="shared" si="272"/>
        <v>0.61518056345562044</v>
      </c>
      <c r="BS70" s="267">
        <f>IFERROR('Turistas lugar residencia isla '!BS70/'Turistas lugar residencia isla '!$K70,"-")</f>
        <v>4.3565594086079441E-2</v>
      </c>
      <c r="BT70" s="36">
        <f t="shared" si="273"/>
        <v>0.5535672374404621</v>
      </c>
      <c r="BU70" s="267">
        <f>IFERROR('Turistas lugar residencia isla '!BU70/'Turistas lugar residencia isla '!$M70,"-")</f>
        <v>1.1177145944485717E-2</v>
      </c>
      <c r="BV70" s="36">
        <f t="shared" si="274"/>
        <v>3.4841628959276782E-3</v>
      </c>
      <c r="BW70" s="266">
        <f>IFERROR('Turistas lugar residencia isla '!BW70/'Turistas lugar residencia isla '!$C70,"-")</f>
        <v>0.28534746846784648</v>
      </c>
      <c r="BX70" s="36">
        <f t="shared" si="275"/>
        <v>-5.2221035843072028E-2</v>
      </c>
      <c r="BY70" s="267">
        <f>IFERROR('Turistas lugar residencia isla '!BY70/'Turistas lugar residencia isla '!$E70,"-")</f>
        <v>0.36122573711585476</v>
      </c>
      <c r="BZ70" s="36">
        <f t="shared" si="276"/>
        <v>-2.7505703034483853E-2</v>
      </c>
      <c r="CA70" s="267">
        <f>IFERROR('Turistas lugar residencia isla '!CA70/'Turistas lugar residencia isla '!$G70,"-")</f>
        <v>0.13418286235411558</v>
      </c>
      <c r="CB70" s="36">
        <f t="shared" si="277"/>
        <v>-1.3484731046214948E-2</v>
      </c>
      <c r="CC70" s="267">
        <f>IFERROR('Turistas lugar residencia isla '!CC70/'Turistas lugar residencia isla '!$I70,"-")</f>
        <v>0.20733345047442139</v>
      </c>
      <c r="CD70" s="36">
        <f t="shared" si="278"/>
        <v>-0.16505346471213012</v>
      </c>
      <c r="CE70" s="267">
        <f>IFERROR('Turistas lugar residencia isla '!CE70/'Turistas lugar residencia isla '!$K70,"-")</f>
        <v>0.43196189573051141</v>
      </c>
      <c r="CF70" s="36">
        <f t="shared" si="279"/>
        <v>-3.8588968981558169E-2</v>
      </c>
      <c r="CG70" s="267">
        <f>IFERROR('Turistas lugar residencia isla '!CG70/'Turistas lugar residencia isla '!$M70,"-")</f>
        <v>8.8640507867900314E-2</v>
      </c>
      <c r="CH70" s="36">
        <f t="shared" si="280"/>
        <v>-0.54380061676802027</v>
      </c>
      <c r="CI70" s="266">
        <f>IFERROR('Turistas lugar residencia isla '!CI70/'Turistas lugar residencia isla '!$C70,"-")</f>
        <v>3.6003168148471661E-2</v>
      </c>
      <c r="CJ70" s="36">
        <f t="shared" si="281"/>
        <v>0.1512805308316747</v>
      </c>
      <c r="CK70" s="267">
        <f>IFERROR('Turistas lugar residencia isla '!CK70/'Turistas lugar residencia isla '!$E70,"-")</f>
        <v>2.5848278012043251E-2</v>
      </c>
      <c r="CL70" s="36">
        <f t="shared" si="282"/>
        <v>0.17982238269304296</v>
      </c>
      <c r="CM70" s="267">
        <f>IFERROR('Turistas lugar residencia isla '!CM70/'Turistas lugar residencia isla '!$G70,"-")</f>
        <v>4.5603440839012604E-2</v>
      </c>
      <c r="CN70" s="36">
        <f t="shared" si="283"/>
        <v>0.1662433590665271</v>
      </c>
      <c r="CO70" s="267">
        <f>IFERROR('Turistas lugar residencia isla '!CO70/'Turistas lugar residencia isla '!$I70,"-")</f>
        <v>2.5101661730006525E-2</v>
      </c>
      <c r="CP70" s="36">
        <f t="shared" si="284"/>
        <v>8.3108163949771274E-2</v>
      </c>
      <c r="CQ70" s="267">
        <f>IFERROR('Turistas lugar residencia isla '!CQ70/'Turistas lugar residencia isla '!$K70,"-")</f>
        <v>3.9332744240177589E-2</v>
      </c>
      <c r="CR70" s="36">
        <f t="shared" si="285"/>
        <v>0.26062648201058503</v>
      </c>
      <c r="CS70" s="267">
        <f>IFERROR('Turistas lugar residencia isla '!CS70/'Turistas lugar residencia isla '!$M70,"-")</f>
        <v>6.5340717228337952E-2</v>
      </c>
      <c r="CT70" s="36">
        <f t="shared" si="286"/>
        <v>0.63456985556785228</v>
      </c>
      <c r="CU70" s="266">
        <f>IFERROR('Turistas lugar residencia isla '!CU70/'Turistas lugar residencia isla '!$C70,"-")</f>
        <v>2.828138805862471E-2</v>
      </c>
      <c r="CV70" s="36">
        <f t="shared" si="287"/>
        <v>2.1030121891804532E-2</v>
      </c>
      <c r="CW70" s="267">
        <f>IFERROR('Turistas lugar residencia isla '!CW70/'Turistas lugar residencia isla '!$E70,"-")</f>
        <v>2.3530690600029533E-2</v>
      </c>
      <c r="CX70" s="36">
        <f t="shared" si="288"/>
        <v>0.10042484312620381</v>
      </c>
      <c r="CY70" s="267">
        <f>IFERROR('Turistas lugar residencia isla '!CY70/'Turistas lugar residencia isla '!$G70,"-")</f>
        <v>1.213166878227327E-2</v>
      </c>
      <c r="CZ70" s="36">
        <f t="shared" si="289"/>
        <v>0.16917498044065682</v>
      </c>
      <c r="DA70" s="267">
        <f>IFERROR('Turistas lugar residencia isla '!DA70/'Turistas lugar residencia isla '!$I70,"-")</f>
        <v>1.4816255836136352E-2</v>
      </c>
      <c r="DB70" s="36">
        <f t="shared" si="290"/>
        <v>0.12772853248286142</v>
      </c>
      <c r="DC70" s="267">
        <f>IFERROR('Turistas lugar residencia isla '!DC70/'Turistas lugar residencia isla '!$K70,"-")</f>
        <v>7.6066294532209741E-2</v>
      </c>
      <c r="DD70" s="36">
        <f t="shared" si="291"/>
        <v>4.5636655563631834E-2</v>
      </c>
      <c r="DE70" s="267">
        <f>IFERROR('Turistas lugar residencia isla '!DE70/'Turistas lugar residencia isla '!$M70,"-")</f>
        <v>1.3169446883230904E-3</v>
      </c>
      <c r="DF70" s="36">
        <f t="shared" si="292"/>
        <v>0.66268382352941169</v>
      </c>
      <c r="DG70" s="266">
        <f>IFERROR('Turistas lugar residencia isla '!DG70/'Turistas lugar residencia isla '!$C70,"-")</f>
        <v>0.17098382491092493</v>
      </c>
      <c r="DH70" s="36">
        <f t="shared" si="293"/>
        <v>4.5118151174519117E-3</v>
      </c>
      <c r="DI70" s="267">
        <f>IFERROR('Turistas lugar residencia isla '!DI70/'Turistas lugar residencia isla '!$E70,"-")</f>
        <v>0.11739913367351962</v>
      </c>
      <c r="DJ70" s="36">
        <f t="shared" si="294"/>
        <v>1.9320149827793731E-2</v>
      </c>
      <c r="DK70" s="267">
        <f>IFERROR('Turistas lugar residencia isla '!DK70/'Turistas lugar residencia isla '!$G70,"-")</f>
        <v>0.33157265568194422</v>
      </c>
      <c r="DL70" s="36">
        <f t="shared" si="295"/>
        <v>1.2762116374994026E-2</v>
      </c>
      <c r="DM70" s="267">
        <f>IFERROR('Turistas lugar residencia isla '!DM70/'Turistas lugar residencia isla '!$I70,"-")</f>
        <v>6.575380290175209E-2</v>
      </c>
      <c r="DN70" s="36">
        <f t="shared" si="296"/>
        <v>-6.3346949918468787E-2</v>
      </c>
      <c r="DO70" s="267">
        <f>IFERROR('Turistas lugar residencia isla '!DO70/'Turistas lugar residencia isla '!$K70,"-")</f>
        <v>5.9958188754067977E-2</v>
      </c>
      <c r="DP70" s="36">
        <f t="shared" si="297"/>
        <v>-9.1712504953051943E-2</v>
      </c>
      <c r="DQ70" s="267">
        <f>IFERROR('Turistas lugar residencia isla '!DQ70/'Turistas lugar residencia isla '!$M70,"-")</f>
        <v>0.10977915850611197</v>
      </c>
      <c r="DR70" s="36">
        <f t="shared" si="298"/>
        <v>2.1657300376912421</v>
      </c>
      <c r="DS70" s="266">
        <f>IFERROR('Turistas lugar residencia isla '!DS70/'Turistas lugar residencia isla '!$C70,"-")</f>
        <v>6.7381336006038406E-2</v>
      </c>
      <c r="DT70" s="36">
        <f t="shared" si="299"/>
        <v>1.3660069920474083E-2</v>
      </c>
      <c r="DU70" s="267">
        <f>IFERROR('Turistas lugar residencia isla '!DU70/'Turistas lugar residencia isla '!$E70,"-")</f>
        <v>0.11381200059067714</v>
      </c>
      <c r="DV70" s="36">
        <f t="shared" si="300"/>
        <v>5.3455328803995172E-3</v>
      </c>
      <c r="DW70" s="267">
        <f>IFERROR('Turistas lugar residencia isla '!DW70/'Turistas lugar residencia isla '!$G70,"-")</f>
        <v>8.5076962892670957E-2</v>
      </c>
      <c r="DX70" s="36">
        <f t="shared" si="301"/>
        <v>-8.4200522381418064E-2</v>
      </c>
      <c r="DY70" s="267">
        <f>IFERROR('Turistas lugar residencia isla '!DY70/'Turistas lugar residencia isla '!$I70,"-")</f>
        <v>9.1050002510166178E-2</v>
      </c>
      <c r="DZ70" s="36">
        <f t="shared" si="302"/>
        <v>8.8046196516659903E-2</v>
      </c>
      <c r="EA70" s="267">
        <f>IFERROR('Turistas lugar residencia isla '!EA70/'Turistas lugar residencia isla '!$K70,"-")</f>
        <v>5.38287463091877E-2</v>
      </c>
      <c r="EB70" s="36">
        <f t="shared" si="303"/>
        <v>4.4577111224812116E-2</v>
      </c>
      <c r="EC70" s="267">
        <f>IFERROR('Turistas lugar residencia isla '!EC70/'Turistas lugar residencia isla '!$M70,"-")</f>
        <v>8.6479367866549611E-2</v>
      </c>
      <c r="ED70" s="36">
        <f t="shared" si="304"/>
        <v>0.13033094182351035</v>
      </c>
    </row>
    <row r="71" spans="1:134" s="17" customFormat="1" outlineLevel="1" x14ac:dyDescent="0.25">
      <c r="A71" s="242"/>
      <c r="B71" s="34" t="s">
        <v>83</v>
      </c>
      <c r="C71" s="266">
        <f>IFERROR('Turistas lugar residencia isla '!C71/'Turistas lugar residencia isla '!$C71,"-")</f>
        <v>1</v>
      </c>
      <c r="D71" s="36">
        <f t="shared" si="239"/>
        <v>0</v>
      </c>
      <c r="E71" s="267">
        <f>IFERROR('Turistas lugar residencia isla '!E71/'Turistas lugar residencia isla '!$E71,"-")</f>
        <v>1</v>
      </c>
      <c r="F71" s="36">
        <f t="shared" si="240"/>
        <v>0</v>
      </c>
      <c r="G71" s="267">
        <f>IFERROR('Turistas lugar residencia isla '!G71/'Turistas lugar residencia isla '!$G71,"-")</f>
        <v>1</v>
      </c>
      <c r="H71" s="36">
        <f t="shared" si="241"/>
        <v>0</v>
      </c>
      <c r="I71" s="267">
        <f>IFERROR('Turistas lugar residencia isla '!I71/'Turistas lugar residencia isla '!$I71,"-")</f>
        <v>1</v>
      </c>
      <c r="J71" s="36">
        <f t="shared" si="242"/>
        <v>0</v>
      </c>
      <c r="K71" s="267">
        <f>IFERROR('Turistas lugar residencia isla '!K71/'Turistas lugar residencia isla '!$K71,"-")</f>
        <v>1</v>
      </c>
      <c r="L71" s="36">
        <f t="shared" si="243"/>
        <v>0</v>
      </c>
      <c r="M71" s="267">
        <f>IFERROR('Turistas lugar residencia isla '!M71/'Turistas lugar residencia isla '!$M71,"-")</f>
        <v>1</v>
      </c>
      <c r="N71" s="36">
        <f t="shared" si="244"/>
        <v>0</v>
      </c>
      <c r="O71" s="266">
        <f>IFERROR('Turistas lugar residencia isla '!O71/'Turistas lugar residencia isla '!$C71,"-")</f>
        <v>0.90469438670693036</v>
      </c>
      <c r="P71" s="36">
        <f t="shared" si="245"/>
        <v>-1.8552464537683333E-2</v>
      </c>
      <c r="Q71" s="267">
        <f>IFERROR('Turistas lugar residencia isla '!Q71/'Turistas lugar residencia isla '!$E71,"-")</f>
        <v>0.89273892273371613</v>
      </c>
      <c r="R71" s="36">
        <f t="shared" si="246"/>
        <v>-1.6920030670454889E-2</v>
      </c>
      <c r="S71" s="267">
        <f>IFERROR('Turistas lugar residencia isla '!S71/'Turistas lugar residencia isla '!$G71,"-")</f>
        <v>0.90626387312435364</v>
      </c>
      <c r="T71" s="36">
        <f t="shared" si="247"/>
        <v>-1.910425237185287E-2</v>
      </c>
      <c r="U71" s="267">
        <f>IFERROR('Turistas lugar residencia isla '!U71/'Turistas lugar residencia isla '!$I71,"-")</f>
        <v>0.94798390203713911</v>
      </c>
      <c r="V71" s="36">
        <f t="shared" si="248"/>
        <v>9.1964320503787889E-3</v>
      </c>
      <c r="W71" s="267">
        <f>IFERROR('Turistas lugar residencia isla '!W71/'Turistas lugar residencia isla '!$K71,"-")</f>
        <v>0.91569062021633374</v>
      </c>
      <c r="X71" s="36">
        <f t="shared" si="249"/>
        <v>-6.5194089122779797E-3</v>
      </c>
      <c r="Y71" s="267">
        <f>IFERROR('Turistas lugar residencia isla '!Y71/'Turistas lugar residencia isla '!$M71,"-")</f>
        <v>0.90539208785020409</v>
      </c>
      <c r="Z71" s="36">
        <f t="shared" si="250"/>
        <v>-2.4384153609294801E-3</v>
      </c>
      <c r="AA71" s="266">
        <f>IFERROR('Turistas lugar residencia isla '!AA71/'Turistas lugar residencia isla '!$C71,"-")</f>
        <v>9.5305613293069594E-2</v>
      </c>
      <c r="AB71" s="36">
        <f t="shared" si="251"/>
        <v>0.21867911348254143</v>
      </c>
      <c r="AC71" s="267">
        <f>IFERROR('Turistas lugar residencia isla '!AC71/'Turistas lugar residencia isla '!$E71,"-")</f>
        <v>0.10726107726628384</v>
      </c>
      <c r="AD71" s="36">
        <f t="shared" si="252"/>
        <v>0.1672016267526919</v>
      </c>
      <c r="AE71" s="267">
        <f>IFERROR('Turistas lugar residencia isla '!AE71/'Turistas lugar residencia isla '!$G71,"-")</f>
        <v>9.3736126875646419E-2</v>
      </c>
      <c r="AF71" s="36">
        <f t="shared" si="253"/>
        <v>0.23198524575153789</v>
      </c>
      <c r="AG71" s="267">
        <f>IFERROR('Turistas lugar residencia isla '!AG71/'Turistas lugar residencia isla '!$I71,"-")</f>
        <v>5.2016097962860885E-2</v>
      </c>
      <c r="AH71" s="36">
        <f t="shared" si="254"/>
        <v>-0.14250551174971104</v>
      </c>
      <c r="AI71" s="267">
        <f>IFERROR('Turistas lugar residencia isla '!AI71/'Turistas lugar residencia isla '!$K71,"-")</f>
        <v>8.4309379783666302E-2</v>
      </c>
      <c r="AJ71" s="36">
        <f t="shared" si="255"/>
        <v>7.6742046866139946E-2</v>
      </c>
      <c r="AK71" s="267">
        <f>IFERROR('Turistas lugar residencia isla '!AK71/'Turistas lugar residencia isla '!$M71,"-")</f>
        <v>9.4607912149795859E-2</v>
      </c>
      <c r="AL71" s="36">
        <f t="shared" si="256"/>
        <v>2.3952848302243979E-2</v>
      </c>
      <c r="AM71" s="266">
        <f>IFERROR('Turistas lugar residencia isla '!AM71/'Turistas lugar residencia isla '!$C71,"-")</f>
        <v>0.192166368509809</v>
      </c>
      <c r="AN71" s="36">
        <f t="shared" si="257"/>
        <v>-7.2393067547901202E-2</v>
      </c>
      <c r="AO71" s="267">
        <f>IFERROR('Turistas lugar residencia isla '!AO71/'Turistas lugar residencia isla '!$E71,"-")</f>
        <v>0.1410885915273497</v>
      </c>
      <c r="AP71" s="36">
        <f t="shared" si="258"/>
        <v>-0.14087506421917395</v>
      </c>
      <c r="AQ71" s="267">
        <f>IFERROR('Turistas lugar residencia isla '!AQ71/'Turistas lugar residencia isla '!$G71,"-")</f>
        <v>0.24337989503819082</v>
      </c>
      <c r="AR71" s="36">
        <f t="shared" si="259"/>
        <v>2.5145248708777546E-2</v>
      </c>
      <c r="AS71" s="267">
        <f>IFERROR('Turistas lugar residencia isla '!AS71/'Turistas lugar residencia isla '!$I71,"-")</f>
        <v>0.4274850785635117</v>
      </c>
      <c r="AT71" s="36">
        <f t="shared" si="260"/>
        <v>9.8413502991046231E-2</v>
      </c>
      <c r="AU71" s="267">
        <f>IFERROR('Turistas lugar residencia isla '!AU71/'Turistas lugar residencia isla '!$K71,"-")</f>
        <v>0.18264110963530206</v>
      </c>
      <c r="AV71" s="36">
        <f t="shared" si="261"/>
        <v>4.3141132423193396E-2</v>
      </c>
      <c r="AW71" s="267">
        <f>IFERROR('Turistas lugar residencia isla '!AW71/'Turistas lugar residencia isla '!$M71,"-")</f>
        <v>0.56184710685625794</v>
      </c>
      <c r="AX71" s="36">
        <f t="shared" si="262"/>
        <v>-5.5845570911846609E-2</v>
      </c>
      <c r="AY71" s="266">
        <f>IFERROR('Turistas lugar residencia isla '!AY71/'Turistas lugar residencia isla '!$C71,"-")</f>
        <v>2.5392858112531336E-2</v>
      </c>
      <c r="AZ71" s="36">
        <f t="shared" si="263"/>
        <v>2.3793246323709827E-2</v>
      </c>
      <c r="BA71" s="267">
        <f>IFERROR('Turistas lugar residencia isla '!BA71/'Turistas lugar residencia isla '!$E71,"-")</f>
        <v>3.9199404094569582E-2</v>
      </c>
      <c r="BB71" s="36">
        <f t="shared" si="264"/>
        <v>8.9301898047769113E-2</v>
      </c>
      <c r="BC71" s="267">
        <f>IFERROR('Turistas lugar residencia isla '!BC71/'Turistas lugar residencia isla '!$G71,"-")</f>
        <v>1.7795993981613686E-2</v>
      </c>
      <c r="BD71" s="36">
        <f t="shared" si="265"/>
        <v>-3.0725219394321268E-2</v>
      </c>
      <c r="BE71" s="267">
        <f>IFERROR('Turistas lugar residencia isla '!BE71/'Turistas lugar residencia isla '!$I71,"-")</f>
        <v>7.3318041454032493E-3</v>
      </c>
      <c r="BF71" s="36">
        <f t="shared" si="266"/>
        <v>-9.8019542893666878E-2</v>
      </c>
      <c r="BG71" s="267">
        <f>IFERROR('Turistas lugar residencia isla '!BG71/'Turistas lugar residencia isla '!$K71,"-")</f>
        <v>1.7664265988400402E-2</v>
      </c>
      <c r="BH71" s="36">
        <f t="shared" si="267"/>
        <v>2.3255219702750241E-2</v>
      </c>
      <c r="BI71" s="267">
        <f>IFERROR('Turistas lugar residencia isla '!BI71/'Turistas lugar residencia isla '!$M71,"-")</f>
        <v>1.6443756159369282E-2</v>
      </c>
      <c r="BJ71" s="36">
        <f t="shared" si="268"/>
        <v>-5.6177975616502951E-2</v>
      </c>
      <c r="BK71" s="266">
        <f>IFERROR('Turistas lugar residencia isla '!BK71/'Turistas lugar residencia isla '!$C71,"-")</f>
        <v>3.251015895330351E-2</v>
      </c>
      <c r="BL71" s="36">
        <f t="shared" si="269"/>
        <v>0.13879203509459126</v>
      </c>
      <c r="BM71" s="267">
        <f>IFERROR('Turistas lugar residencia isla '!BM71/'Turistas lugar residencia isla '!$E71,"-")</f>
        <v>3.0952498584344561E-2</v>
      </c>
      <c r="BN71" s="36">
        <f t="shared" si="270"/>
        <v>7.8378990107528024E-2</v>
      </c>
      <c r="BO71" s="267">
        <f>IFERROR('Turistas lugar residencia isla '!BO71/'Turistas lugar residencia isla '!$G71,"-")</f>
        <v>1.8019163809053017E-2</v>
      </c>
      <c r="BP71" s="36">
        <f t="shared" si="271"/>
        <v>3.3281581640742353E-2</v>
      </c>
      <c r="BQ71" s="267">
        <f>IFERROR('Turistas lugar residencia isla '!BQ71/'Turistas lugar residencia isla '!$I71,"-")</f>
        <v>5.2176129257869686E-2</v>
      </c>
      <c r="BR71" s="36">
        <f t="shared" si="272"/>
        <v>0.12574748433308147</v>
      </c>
      <c r="BS71" s="267">
        <f>IFERROR('Turistas lugar residencia isla '!BS71/'Turistas lugar residencia isla '!$K71,"-")</f>
        <v>4.5899825889153326E-2</v>
      </c>
      <c r="BT71" s="36">
        <f t="shared" si="273"/>
        <v>0.17893419689525003</v>
      </c>
      <c r="BU71" s="267">
        <f>IFERROR('Turistas lugar residencia isla '!BU71/'Turistas lugar residencia isla '!$M71,"-")</f>
        <v>1.4303815289314374E-2</v>
      </c>
      <c r="BV71" s="36">
        <f t="shared" si="274"/>
        <v>-1.7626584447121285E-3</v>
      </c>
      <c r="BW71" s="266">
        <f>IFERROR('Turistas lugar residencia isla '!BW71/'Turistas lugar residencia isla '!$C71,"-")</f>
        <v>0.29585934035434913</v>
      </c>
      <c r="BX71" s="36">
        <f t="shared" si="275"/>
        <v>5.4488135765029533E-4</v>
      </c>
      <c r="BY71" s="267">
        <f>IFERROR('Turistas lugar residencia isla '!BY71/'Turistas lugar residencia isla '!$E71,"-")</f>
        <v>0.35391575995044255</v>
      </c>
      <c r="BZ71" s="36">
        <f t="shared" si="276"/>
        <v>1.8435458280689598E-2</v>
      </c>
      <c r="CA71" s="267">
        <f>IFERROR('Turistas lugar residencia isla '!CA71/'Turistas lugar residencia isla '!$G71,"-")</f>
        <v>0.13700467696767396</v>
      </c>
      <c r="CB71" s="36">
        <f t="shared" si="277"/>
        <v>-1.7540221627337038E-2</v>
      </c>
      <c r="CC71" s="267">
        <f>IFERROR('Turistas lugar residencia isla '!CC71/'Turistas lugar residencia isla '!$I71,"-")</f>
        <v>0.20572319327631478</v>
      </c>
      <c r="CD71" s="36">
        <f t="shared" si="278"/>
        <v>-0.137541975073875</v>
      </c>
      <c r="CE71" s="267">
        <f>IFERROR('Turistas lugar residencia isla '!CE71/'Turistas lugar residencia isla '!$K71,"-")</f>
        <v>0.43835813861093043</v>
      </c>
      <c r="CF71" s="36">
        <f t="shared" si="279"/>
        <v>-9.36133099982428E-3</v>
      </c>
      <c r="CG71" s="267">
        <f>IFERROR('Turistas lugar residencia isla '!CG71/'Turistas lugar residencia isla '!$M71,"-")</f>
        <v>6.1833028297902298E-2</v>
      </c>
      <c r="CH71" s="36">
        <f t="shared" si="280"/>
        <v>-0.2609799275703103</v>
      </c>
      <c r="CI71" s="266">
        <f>IFERROR('Turistas lugar residencia isla '!CI71/'Turistas lugar residencia isla '!$C71,"-")</f>
        <v>3.9130447898974602E-2</v>
      </c>
      <c r="CJ71" s="36">
        <f t="shared" si="281"/>
        <v>0.14391547188058507</v>
      </c>
      <c r="CK71" s="267">
        <f>IFERROR('Turistas lugar residencia isla '!CK71/'Turistas lugar residencia isla '!$E71,"-")</f>
        <v>3.4165751399503667E-2</v>
      </c>
      <c r="CL71" s="36">
        <f t="shared" si="282"/>
        <v>0.30486348071409308</v>
      </c>
      <c r="CM71" s="267">
        <f>IFERROR('Turistas lugar residencia isla '!CM71/'Turistas lugar residencia isla '!$G71,"-")</f>
        <v>5.1943377255395072E-2</v>
      </c>
      <c r="CN71" s="36">
        <f t="shared" si="283"/>
        <v>0.16944568396491388</v>
      </c>
      <c r="CO71" s="267">
        <f>IFERROR('Turistas lugar residencia isla '!CO71/'Turistas lugar residencia isla '!$I71,"-")</f>
        <v>3.0660810706686345E-2</v>
      </c>
      <c r="CP71" s="36">
        <f t="shared" si="284"/>
        <v>0.22334634480396609</v>
      </c>
      <c r="CQ71" s="267">
        <f>IFERROR('Turistas lugar residencia isla '!CQ71/'Turistas lugar residencia isla '!$K71,"-")</f>
        <v>3.7595478571122526E-2</v>
      </c>
      <c r="CR71" s="36">
        <f t="shared" si="285"/>
        <v>0.11314089849601716</v>
      </c>
      <c r="CS71" s="267">
        <f>IFERROR('Turistas lugar residencia isla '!CS71/'Turistas lugar residencia isla '!$M71,"-")</f>
        <v>8.2021680979867659E-2</v>
      </c>
      <c r="CT71" s="36">
        <f t="shared" si="286"/>
        <v>1.0742102733993693</v>
      </c>
      <c r="CU71" s="266">
        <f>IFERROR('Turistas lugar residencia isla '!CU71/'Turistas lugar residencia isla '!$C71,"-")</f>
        <v>2.9387053858290522E-2</v>
      </c>
      <c r="CV71" s="36">
        <f t="shared" si="287"/>
        <v>-2.778385353600199E-2</v>
      </c>
      <c r="CW71" s="267">
        <f>IFERROR('Turistas lugar residencia isla '!CW71/'Turistas lugar residencia isla '!$E71,"-")</f>
        <v>2.1571168514302869E-2</v>
      </c>
      <c r="CX71" s="36">
        <f t="shared" si="288"/>
        <v>3.1008449209957156E-3</v>
      </c>
      <c r="CY71" s="267">
        <f>IFERROR('Turistas lugar residencia isla '!CY71/'Turistas lugar residencia isla '!$G71,"-")</f>
        <v>1.5165949563618998E-2</v>
      </c>
      <c r="CZ71" s="36">
        <f t="shared" si="289"/>
        <v>6.6698027570677887E-2</v>
      </c>
      <c r="DA71" s="267">
        <f>IFERROR('Turistas lugar residencia isla '!DA71/'Turistas lugar residencia isla '!$I71,"-")</f>
        <v>1.8788859451033386E-2</v>
      </c>
      <c r="DB71" s="36">
        <f t="shared" si="290"/>
        <v>-2.6752993566072303E-2</v>
      </c>
      <c r="DC71" s="267">
        <f>IFERROR('Turistas lugar residencia isla '!DC71/'Turistas lugar residencia isla '!$K71,"-")</f>
        <v>7.1023203094265241E-2</v>
      </c>
      <c r="DD71" s="36">
        <f t="shared" si="291"/>
        <v>-9.1771882570932606E-2</v>
      </c>
      <c r="DE71" s="267">
        <f>IFERROR('Turistas lugar residencia isla '!DE71/'Turistas lugar residencia isla '!$M71,"-")</f>
        <v>0</v>
      </c>
      <c r="DF71" s="36">
        <f t="shared" si="292"/>
        <v>-1</v>
      </c>
      <c r="DG71" s="266">
        <f>IFERROR('Turistas lugar residencia isla '!DG71/'Turistas lugar residencia isla '!$C71,"-")</f>
        <v>0.16809786986282774</v>
      </c>
      <c r="DH71" s="36">
        <f t="shared" si="293"/>
        <v>-3.6558085780537208E-2</v>
      </c>
      <c r="DI71" s="267">
        <f>IFERROR('Turistas lugar residencia isla '!DI71/'Turistas lugar residencia isla '!$E71,"-")</f>
        <v>0.1217919727586089</v>
      </c>
      <c r="DJ71" s="36">
        <f t="shared" si="294"/>
        <v>-2.2054088982484066E-2</v>
      </c>
      <c r="DK71" s="267">
        <f>IFERROR('Turistas lugar residencia isla '!DK71/'Turistas lugar residencia isla '!$G71,"-")</f>
        <v>0.31432150373269535</v>
      </c>
      <c r="DL71" s="36">
        <f t="shared" si="295"/>
        <v>-5.5938686535061732E-2</v>
      </c>
      <c r="DM71" s="267">
        <f>IFERROR('Turistas lugar residencia isla '!DM71/'Turistas lugar residencia isla '!$I71,"-")</f>
        <v>7.0911644943900135E-2</v>
      </c>
      <c r="DN71" s="36">
        <f t="shared" si="296"/>
        <v>-0.13759836848568918</v>
      </c>
      <c r="DO71" s="267">
        <f>IFERROR('Turistas lugar residencia isla '!DO71/'Turistas lugar residencia isla '!$K71,"-")</f>
        <v>4.9724811379916099E-2</v>
      </c>
      <c r="DP71" s="36">
        <f t="shared" si="297"/>
        <v>-0.13395841701810318</v>
      </c>
      <c r="DQ71" s="267">
        <f>IFERROR('Turistas lugar residencia isla '!DQ71/'Turistas lugar residencia isla '!$M71,"-")</f>
        <v>8.4415035900323801E-2</v>
      </c>
      <c r="DR71" s="36">
        <f t="shared" si="298"/>
        <v>0.98938488319153728</v>
      </c>
      <c r="DS71" s="266">
        <f>IFERROR('Turistas lugar residencia isla '!DS71/'Turistas lugar residencia isla '!$C71,"-")</f>
        <v>7.5904048799177032E-2</v>
      </c>
      <c r="DT71" s="36">
        <f t="shared" si="299"/>
        <v>-8.057547263911724E-3</v>
      </c>
      <c r="DU71" s="267">
        <f>IFERROR('Turistas lugar residencia isla '!DU71/'Turistas lugar residencia isla '!$E71,"-")</f>
        <v>0.11264816876893083</v>
      </c>
      <c r="DV71" s="36">
        <f t="shared" si="300"/>
        <v>-4.2155039693010044E-2</v>
      </c>
      <c r="DW71" s="267">
        <f>IFERROR('Turistas lugar residencia isla '!DW71/'Turistas lugar residencia isla '!$G71,"-")</f>
        <v>8.6078762151357138E-2</v>
      </c>
      <c r="DX71" s="36">
        <f t="shared" si="301"/>
        <v>-0.12728435112676317</v>
      </c>
      <c r="DY71" s="267">
        <f>IFERROR('Turistas lugar residencia isla '!DY71/'Turistas lugar residencia isla '!$I71,"-")</f>
        <v>9.3393078350136619E-2</v>
      </c>
      <c r="DZ71" s="36">
        <f t="shared" si="302"/>
        <v>9.173263585575242E-3</v>
      </c>
      <c r="EA71" s="267">
        <f>IFERROR('Turistas lugar residencia isla '!EA71/'Turistas lugar residencia isla '!$K71,"-")</f>
        <v>4.9775447644050431E-2</v>
      </c>
      <c r="EB71" s="36">
        <f t="shared" si="303"/>
        <v>-0.13546761184129419</v>
      </c>
      <c r="EC71" s="267">
        <f>IFERROR('Turistas lugar residencia isla '!EC71/'Turistas lugar residencia isla '!$M71,"-")</f>
        <v>7.7291285372377866E-2</v>
      </c>
      <c r="ED71" s="36">
        <f t="shared" si="304"/>
        <v>-0.2891939923322866</v>
      </c>
    </row>
    <row r="72" spans="1:134" s="17" customFormat="1" ht="15.75" x14ac:dyDescent="0.25">
      <c r="A72" s="242"/>
      <c r="B72" s="249">
        <v>2019</v>
      </c>
      <c r="C72" s="270">
        <f>IFERROR('Turistas lugar residencia isla '!C72/'Turistas lugar residencia isla '!$C72,"-")</f>
        <v>1</v>
      </c>
      <c r="D72" s="271">
        <f t="shared" si="239"/>
        <v>0</v>
      </c>
      <c r="E72" s="270">
        <f>IFERROR('Turistas lugar residencia isla '!E72/'Turistas lugar residencia isla '!$E72,"-")</f>
        <v>1</v>
      </c>
      <c r="F72" s="271">
        <f t="shared" si="240"/>
        <v>0</v>
      </c>
      <c r="G72" s="270">
        <f>IFERROR('Turistas lugar residencia isla '!G72/'Turistas lugar residencia isla '!$G72,"-")</f>
        <v>1</v>
      </c>
      <c r="H72" s="271">
        <f t="shared" si="241"/>
        <v>0</v>
      </c>
      <c r="I72" s="270">
        <f>IFERROR('Turistas lugar residencia isla '!I72/'Turistas lugar residencia isla '!$I72,"-")</f>
        <v>1</v>
      </c>
      <c r="J72" s="271">
        <f t="shared" si="242"/>
        <v>0</v>
      </c>
      <c r="K72" s="270">
        <f>IFERROR('Turistas lugar residencia isla '!K72/'Turistas lugar residencia isla '!$K72,"-")</f>
        <v>1</v>
      </c>
      <c r="L72" s="271">
        <f t="shared" si="243"/>
        <v>0</v>
      </c>
      <c r="M72" s="270">
        <f>IFERROR('Turistas lugar residencia isla '!M72/'Turistas lugar residencia isla '!$M72,"-")</f>
        <v>1</v>
      </c>
      <c r="N72" s="271">
        <f t="shared" si="244"/>
        <v>0</v>
      </c>
      <c r="O72" s="270">
        <f>IFERROR('Turistas lugar residencia isla '!O72/'Turistas lugar residencia isla '!$C72,"-")</f>
        <v>0.86978877404956656</v>
      </c>
      <c r="P72" s="271">
        <f t="shared" si="245"/>
        <v>-2.0964497406125937E-2</v>
      </c>
      <c r="Q72" s="270">
        <f>IFERROR('Turistas lugar residencia isla '!Q72/'Turistas lugar residencia isla '!$E72,"-")</f>
        <v>0.85716078264640494</v>
      </c>
      <c r="R72" s="271">
        <f t="shared" si="246"/>
        <v>-1.4425893077406604E-2</v>
      </c>
      <c r="S72" s="270">
        <f>IFERROR('Turistas lugar residencia isla '!S72/'Turistas lugar residencia isla '!$G72,"-")</f>
        <v>0.84743324638424011</v>
      </c>
      <c r="T72" s="271">
        <f t="shared" si="247"/>
        <v>-2.8981993898821612E-2</v>
      </c>
      <c r="U72" s="270">
        <f>IFERROR('Turistas lugar residencia isla '!U72/'Turistas lugar residencia isla '!$I72,"-")</f>
        <v>0.91824618079513798</v>
      </c>
      <c r="V72" s="271">
        <f t="shared" si="248"/>
        <v>-1.4154105442753973E-2</v>
      </c>
      <c r="W72" s="270">
        <f>IFERROR('Turistas lugar residencia isla '!W72/'Turistas lugar residencia isla '!$K72,"-")</f>
        <v>0.89902416349298253</v>
      </c>
      <c r="X72" s="271">
        <f t="shared" si="249"/>
        <v>-1.2622153509031064E-2</v>
      </c>
      <c r="Y72" s="270">
        <f>IFERROR('Turistas lugar residencia isla '!Y72/'Turistas lugar residencia isla '!$M72,"-")</f>
        <v>0.82321636405959031</v>
      </c>
      <c r="Z72" s="271">
        <f t="shared" si="250"/>
        <v>-1.624148882819576E-2</v>
      </c>
      <c r="AA72" s="270">
        <f>IFERROR('Turistas lugar residencia isla '!AA72/'Turistas lugar residencia isla '!$C72,"-")</f>
        <v>0.13021115979409237</v>
      </c>
      <c r="AB72" s="271">
        <f t="shared" si="251"/>
        <v>0.16690958439964176</v>
      </c>
      <c r="AC72" s="270">
        <f>IFERROR('Turistas lugar residencia isla '!AC72/'Turistas lugar residencia isla '!$E72,"-")</f>
        <v>0.14283921735359509</v>
      </c>
      <c r="AD72" s="271">
        <f t="shared" si="252"/>
        <v>9.6290214592218426E-2</v>
      </c>
      <c r="AE72" s="270">
        <f>IFERROR('Turistas lugar residencia isla '!AE72/'Turistas lugar residencia isla '!$G72,"-")</f>
        <v>0.15256651956705672</v>
      </c>
      <c r="AF72" s="271">
        <f t="shared" si="253"/>
        <v>0.19872645921489074</v>
      </c>
      <c r="AG72" s="270">
        <f>IFERROR('Turistas lugar residencia isla '!AG72/'Turistas lugar residencia isla '!$I72,"-")</f>
        <v>8.1753324937376304E-2</v>
      </c>
      <c r="AH72" s="271">
        <f t="shared" si="254"/>
        <v>0.19223307847055038</v>
      </c>
      <c r="AI72" s="270">
        <f>IFERROR('Turistas lugar residencia isla '!AI72/'Turistas lugar residencia isla '!$K72,"-")</f>
        <v>0.10097616271009517</v>
      </c>
      <c r="AJ72" s="271">
        <f t="shared" si="255"/>
        <v>0.12843769156615337</v>
      </c>
      <c r="AK72" s="270">
        <f>IFERROR('Turistas lugar residencia isla '!AK72/'Turistas lugar residencia isla '!$M72,"-")</f>
        <v>0.17678363594040969</v>
      </c>
      <c r="AL72" s="271">
        <f t="shared" si="256"/>
        <v>8.3246518132252145E-2</v>
      </c>
      <c r="AM72" s="270">
        <f>IFERROR('Turistas lugar residencia isla '!AM72/'Turistas lugar residencia isla '!$C72,"-")</f>
        <v>0.17540546725264425</v>
      </c>
      <c r="AN72" s="271">
        <f t="shared" si="257"/>
        <v>-0.1095733170893326</v>
      </c>
      <c r="AO72" s="270">
        <f>IFERROR('Turistas lugar residencia isla '!AO72/'Turistas lugar residencia isla '!$E72,"-")</f>
        <v>0.12598774011988209</v>
      </c>
      <c r="AP72" s="271">
        <f t="shared" si="258"/>
        <v>-0.12979688665059963</v>
      </c>
      <c r="AQ72" s="270">
        <f>IFERROR('Turistas lugar residencia isla '!AQ72/'Turistas lugar residencia isla '!$G72,"-")</f>
        <v>0.20473223072989258</v>
      </c>
      <c r="AR72" s="271">
        <f t="shared" si="259"/>
        <v>-5.665547707259988E-2</v>
      </c>
      <c r="AS72" s="270">
        <f>IFERROR('Turistas lugar residencia isla '!AS72/'Turistas lugar residencia isla '!$I72,"-")</f>
        <v>0.38320360459391972</v>
      </c>
      <c r="AT72" s="271">
        <f t="shared" si="260"/>
        <v>-5.6610713688880487E-2</v>
      </c>
      <c r="AU72" s="270">
        <f>IFERROR('Turistas lugar residencia isla '!AU72/'Turistas lugar residencia isla '!$K72,"-")</f>
        <v>0.12981969124878692</v>
      </c>
      <c r="AV72" s="271">
        <f t="shared" si="261"/>
        <v>-5.5676345521022519E-2</v>
      </c>
      <c r="AW72" s="270">
        <f>IFERROR('Turistas lugar residencia isla '!AW72/'Turistas lugar residencia isla '!$M72,"-")</f>
        <v>0.42820356145251398</v>
      </c>
      <c r="AX72" s="271">
        <f t="shared" si="262"/>
        <v>8.1397145881609845E-2</v>
      </c>
      <c r="AY72" s="270">
        <f>IFERROR('Turistas lugar residencia isla '!AY72/'Turistas lugar residencia isla '!$C72,"-")</f>
        <v>2.6469019746278525E-2</v>
      </c>
      <c r="AZ72" s="271">
        <f t="shared" si="263"/>
        <v>6.6464543707389634E-3</v>
      </c>
      <c r="BA72" s="270">
        <f>IFERROR('Turistas lugar residencia isla '!BA72/'Turistas lugar residencia isla '!$E72,"-")</f>
        <v>3.7544566949669698E-2</v>
      </c>
      <c r="BB72" s="271">
        <f t="shared" si="264"/>
        <v>3.8675052311271552E-2</v>
      </c>
      <c r="BC72" s="270">
        <f>IFERROR('Turistas lugar residencia isla '!BC72/'Turistas lugar residencia isla '!$G72,"-")</f>
        <v>2.4217955514362982E-2</v>
      </c>
      <c r="BD72" s="271">
        <f t="shared" si="265"/>
        <v>-4.874939325988481E-2</v>
      </c>
      <c r="BE72" s="270">
        <f>IFERROR('Turistas lugar residencia isla '!BE72/'Turistas lugar residencia isla '!$I72,"-")</f>
        <v>7.7036530321333181E-3</v>
      </c>
      <c r="BF72" s="271">
        <f t="shared" si="266"/>
        <v>2.9777226956218428E-2</v>
      </c>
      <c r="BG72" s="270">
        <f>IFERROR('Turistas lugar residencia isla '!BG72/'Turistas lugar residencia isla '!$K72,"-")</f>
        <v>1.7244073297831564E-2</v>
      </c>
      <c r="BH72" s="271">
        <f t="shared" si="267"/>
        <v>-5.9591593293869094E-2</v>
      </c>
      <c r="BI72" s="270">
        <f>IFERROR('Turistas lugar residencia isla '!BI72/'Turistas lugar residencia isla '!$M72,"-")</f>
        <v>2.1223230912476722E-2</v>
      </c>
      <c r="BJ72" s="271">
        <f t="shared" si="268"/>
        <v>0.15706265084489379</v>
      </c>
      <c r="BK72" s="270">
        <f>IFERROR('Turistas lugar residencia isla '!BK72/'Turistas lugar residencia isla '!$C72,"-")</f>
        <v>3.8586810582288932E-2</v>
      </c>
      <c r="BL72" s="271">
        <f t="shared" si="269"/>
        <v>3.1848309345226866E-2</v>
      </c>
      <c r="BM72" s="270">
        <f>IFERROR('Turistas lugar residencia isla '!BM72/'Turistas lugar residencia isla '!$E72,"-")</f>
        <v>3.723027635498978E-2</v>
      </c>
      <c r="BN72" s="271">
        <f t="shared" si="270"/>
        <v>0.1027666396791771</v>
      </c>
      <c r="BO72" s="270">
        <f>IFERROR('Turistas lugar residencia isla '!BO72/'Turistas lugar residencia isla '!$G72,"-")</f>
        <v>2.2358672616184704E-2</v>
      </c>
      <c r="BP72" s="271">
        <f t="shared" si="271"/>
        <v>-7.2776092906256529E-2</v>
      </c>
      <c r="BQ72" s="270">
        <f>IFERROR('Turistas lugar residencia isla '!BQ72/'Turistas lugar residencia isla '!$I72,"-")</f>
        <v>5.6391965978580427E-2</v>
      </c>
      <c r="BR72" s="271">
        <f t="shared" si="272"/>
        <v>-1.0668811857550087E-2</v>
      </c>
      <c r="BS72" s="270">
        <f>IFERROR('Turistas lugar residencia isla '!BS72/'Turistas lugar residencia isla '!$K72,"-")</f>
        <v>5.1451359043572578E-2</v>
      </c>
      <c r="BT72" s="271">
        <f t="shared" si="273"/>
        <v>5.4608658925416664E-2</v>
      </c>
      <c r="BU72" s="270">
        <f>IFERROR('Turistas lugar residencia isla '!BU72/'Turistas lugar residencia isla '!$M72,"-")</f>
        <v>3.3225675046554937E-2</v>
      </c>
      <c r="BV72" s="271">
        <f t="shared" si="274"/>
        <v>-0.18168979722593381</v>
      </c>
      <c r="BW72" s="270">
        <f>IFERROR('Turistas lugar residencia isla '!BW72/'Turistas lugar residencia isla '!$C72,"-")</f>
        <v>0.32677289566767925</v>
      </c>
      <c r="BX72" s="271">
        <f t="shared" si="275"/>
        <v>1.664889094823252E-2</v>
      </c>
      <c r="BY72" s="270">
        <f>IFERROR('Turistas lugar residencia isla '!BY72/'Turistas lugar residencia isla '!$E72,"-")</f>
        <v>0.38167816575186764</v>
      </c>
      <c r="BZ72" s="271">
        <f t="shared" si="276"/>
        <v>1.3244793377416908E-2</v>
      </c>
      <c r="CA72" s="270">
        <f>IFERROR('Turistas lugar residencia isla '!CA72/'Turistas lugar residencia isla '!$G72,"-")</f>
        <v>0.18066734306741891</v>
      </c>
      <c r="CB72" s="271">
        <f t="shared" si="277"/>
        <v>-4.9991649565315766E-2</v>
      </c>
      <c r="CC72" s="270">
        <f>IFERROR('Turistas lugar residencia isla '!CC72/'Turistas lugar residencia isla '!$I72,"-")</f>
        <v>0.24322062716612725</v>
      </c>
      <c r="CD72" s="271">
        <f t="shared" si="278"/>
        <v>2.2464056290850909E-2</v>
      </c>
      <c r="CE72" s="270">
        <f>IFERROR('Turistas lugar residencia isla '!CE72/'Turistas lugar residencia isla '!$K72,"-")</f>
        <v>0.46345791572543488</v>
      </c>
      <c r="CF72" s="271">
        <f t="shared" si="279"/>
        <v>1.3589907663391187E-2</v>
      </c>
      <c r="CG72" s="270">
        <f>IFERROR('Turistas lugar residencia isla '!CG72/'Turistas lugar residencia isla '!$M72,"-")</f>
        <v>0.10672136871508379</v>
      </c>
      <c r="CH72" s="271">
        <f t="shared" si="280"/>
        <v>-0.28832489967623942</v>
      </c>
      <c r="CI72" s="270">
        <f>IFERROR('Turistas lugar residencia isla '!CI72/'Turistas lugar residencia isla '!$C72,"-")</f>
        <v>3.863232614493968E-2</v>
      </c>
      <c r="CJ72" s="271">
        <f t="shared" si="281"/>
        <v>-2.9671618719739556E-2</v>
      </c>
      <c r="CK72" s="270">
        <f>IFERROR('Turistas lugar residencia isla '!CK72/'Turistas lugar residencia isla '!$E72,"-")</f>
        <v>3.105245409846142E-2</v>
      </c>
      <c r="CL72" s="271">
        <f t="shared" si="282"/>
        <v>-2.194453238979821E-2</v>
      </c>
      <c r="CM72" s="270">
        <f>IFERROR('Turistas lugar residencia isla '!CM72/'Turistas lugar residencia isla '!$G72,"-")</f>
        <v>5.5655611376171268E-2</v>
      </c>
      <c r="CN72" s="271">
        <f t="shared" si="283"/>
        <v>4.6370923425483213E-2</v>
      </c>
      <c r="CO72" s="270">
        <f>IFERROR('Turistas lugar residencia isla '!CO72/'Turistas lugar residencia isla '!$I72,"-")</f>
        <v>2.557636531507575E-2</v>
      </c>
      <c r="CP72" s="271">
        <f t="shared" si="284"/>
        <v>-3.8268993650313887E-2</v>
      </c>
      <c r="CQ72" s="270">
        <f>IFERROR('Turistas lugar residencia isla '!CQ72/'Turistas lugar residencia isla '!$K72,"-")</f>
        <v>3.1662249333322463E-2</v>
      </c>
      <c r="CR72" s="271">
        <f t="shared" si="285"/>
        <v>-0.1646265656268997</v>
      </c>
      <c r="CS72" s="270">
        <f>IFERROR('Turistas lugar residencia isla '!CS72/'Turistas lugar residencia isla '!$M72,"-")</f>
        <v>7.068202979515828E-2</v>
      </c>
      <c r="CT72" s="271">
        <f t="shared" si="286"/>
        <v>-2.4427182265140623E-2</v>
      </c>
      <c r="CU72" s="270">
        <f>IFERROR('Turistas lugar residencia isla '!CU72/'Turistas lugar residencia isla '!$C72,"-")</f>
        <v>3.8691933008236666E-2</v>
      </c>
      <c r="CV72" s="271">
        <f t="shared" si="287"/>
        <v>7.4340078233037676E-2</v>
      </c>
      <c r="CW72" s="270">
        <f>IFERROR('Turistas lugar residencia isla '!CW72/'Turistas lugar residencia isla '!$E72,"-")</f>
        <v>2.7483192839268294E-2</v>
      </c>
      <c r="CX72" s="271">
        <f t="shared" si="288"/>
        <v>8.6683771622039885E-2</v>
      </c>
      <c r="CY72" s="270">
        <f>IFERROR('Turistas lugar residencia isla '!CY72/'Turistas lugar residencia isla '!$G72,"-")</f>
        <v>1.8235904709410982E-2</v>
      </c>
      <c r="CZ72" s="271">
        <f t="shared" si="289"/>
        <v>-4.7345407598896605E-3</v>
      </c>
      <c r="DA72" s="270">
        <f>IFERROR('Turistas lugar residencia isla '!DA72/'Turistas lugar residencia isla '!$I72,"-")</f>
        <v>1.7643372169577242E-2</v>
      </c>
      <c r="DB72" s="271">
        <f t="shared" si="290"/>
        <v>7.2321357216751592E-2</v>
      </c>
      <c r="DC72" s="270">
        <f>IFERROR('Turistas lugar residencia isla '!DC72/'Turistas lugar residencia isla '!$K72,"-")</f>
        <v>0.10167456349950661</v>
      </c>
      <c r="DD72" s="271">
        <f t="shared" si="291"/>
        <v>6.9096026610368844E-2</v>
      </c>
      <c r="DE72" s="270">
        <f>IFERROR('Turistas lugar residencia isla '!DE72/'Turistas lugar residencia isla '!$M72,"-")</f>
        <v>4.8388035381750462E-3</v>
      </c>
      <c r="DF72" s="271">
        <f t="shared" si="292"/>
        <v>1.2452826937503456</v>
      </c>
      <c r="DG72" s="270">
        <f>IFERROR('Turistas lugar residencia isla '!DG72/'Turistas lugar residencia isla '!$C72,"-")</f>
        <v>0.10164134543738571</v>
      </c>
      <c r="DH72" s="271">
        <f t="shared" si="293"/>
        <v>-3.3712105497331724E-2</v>
      </c>
      <c r="DI72" s="270">
        <f>IFERROR('Turistas lugar residencia isla '!DI72/'Turistas lugar residencia isla '!$E72,"-")</f>
        <v>6.7543952291672538E-2</v>
      </c>
      <c r="DJ72" s="271">
        <f t="shared" si="294"/>
        <v>-3.3673335544417426E-2</v>
      </c>
      <c r="DK72" s="270">
        <f>IFERROR('Turistas lugar residencia isla '!DK72/'Turistas lugar residencia isla '!$G72,"-")</f>
        <v>0.22063373367364014</v>
      </c>
      <c r="DL72" s="271">
        <f t="shared" si="295"/>
        <v>1.3736852651990983E-3</v>
      </c>
      <c r="DM72" s="270">
        <f>IFERROR('Turistas lugar residencia isla '!DM72/'Turistas lugar residencia isla '!$I72,"-")</f>
        <v>4.154911338298415E-2</v>
      </c>
      <c r="DN72" s="271">
        <f t="shared" si="296"/>
        <v>-7.6054743465743146E-2</v>
      </c>
      <c r="DO72" s="270">
        <f>IFERROR('Turistas lugar residencia isla '!DO72/'Turistas lugar residencia isla '!$K72,"-")</f>
        <v>3.1266891203118499E-2</v>
      </c>
      <c r="DP72" s="271">
        <f t="shared" si="297"/>
        <v>-0.13901525864611242</v>
      </c>
      <c r="DQ72" s="270">
        <f>IFERROR('Turistas lugar residencia isla '!DQ72/'Turistas lugar residencia isla '!$M72,"-")</f>
        <v>4.9700302607076349E-2</v>
      </c>
      <c r="DR72" s="271">
        <f t="shared" si="298"/>
        <v>-5.9607067627650778E-2</v>
      </c>
      <c r="DS72" s="270">
        <f>IFERROR('Turistas lugar residencia isla '!DS72/'Turistas lugar residencia isla '!$C72,"-")</f>
        <v>7.6030108809318833E-2</v>
      </c>
      <c r="DT72" s="271">
        <f t="shared" si="299"/>
        <v>3.7836872869351668E-2</v>
      </c>
      <c r="DU72" s="270">
        <f>IFERROR('Turistas lugar residencia isla '!DU72/'Turistas lugar residencia isla '!$E72,"-")</f>
        <v>0.11398781618805411</v>
      </c>
      <c r="DV72" s="271">
        <f t="shared" si="300"/>
        <v>-3.7421256476932729E-3</v>
      </c>
      <c r="DW72" s="270">
        <f>IFERROR('Turistas lugar residencia isla '!DW72/'Turistas lugar residencia isla '!$G72,"-")</f>
        <v>9.7447815916013966E-2</v>
      </c>
      <c r="DX72" s="271">
        <f t="shared" si="301"/>
        <v>-3.0013416640946922E-2</v>
      </c>
      <c r="DY72" s="270">
        <f>IFERROR('Turistas lugar residencia isla '!DY72/'Turistas lugar residencia isla '!$I72,"-")</f>
        <v>9.8189695906872099E-2</v>
      </c>
      <c r="DZ72" s="271">
        <f t="shared" si="302"/>
        <v>8.5438681554629969E-2</v>
      </c>
      <c r="EA72" s="270">
        <f>IFERROR('Turistas lugar residencia isla '!EA72/'Turistas lugar residencia isla '!$K72,"-")</f>
        <v>4.9941691199856468E-2</v>
      </c>
      <c r="EB72" s="271">
        <f t="shared" si="303"/>
        <v>-8.9710489316277897E-2</v>
      </c>
      <c r="EC72" s="270">
        <f>IFERROR('Turistas lugar residencia isla '!EC72/'Turistas lugar residencia isla '!$M72,"-")</f>
        <v>0.10007856145251397</v>
      </c>
      <c r="ED72" s="271">
        <f t="shared" si="304"/>
        <v>5.9882341466126254E-2</v>
      </c>
    </row>
    <row r="73" spans="1:134" s="17" customFormat="1" outlineLevel="1" x14ac:dyDescent="0.25">
      <c r="A73" s="242"/>
      <c r="B73" s="34" t="s">
        <v>61</v>
      </c>
      <c r="C73" s="266">
        <f>IFERROR('Turistas lugar residencia isla '!C73/'Turistas lugar residencia isla '!$C73,"-")</f>
        <v>1</v>
      </c>
      <c r="D73" s="36">
        <f>IFERROR(C73/C86-1,"-")</f>
        <v>0</v>
      </c>
      <c r="E73" s="267">
        <f>IFERROR('Turistas lugar residencia isla '!E73/'Turistas lugar residencia isla '!$E73,"-")</f>
        <v>1</v>
      </c>
      <c r="F73" s="36">
        <f>IFERROR(E73/E86-1,"-")</f>
        <v>0</v>
      </c>
      <c r="G73" s="267">
        <f>IFERROR('Turistas lugar residencia isla '!G73/'Turistas lugar residencia isla '!$G73,"-")</f>
        <v>1</v>
      </c>
      <c r="H73" s="36">
        <f>IFERROR(G73/G86-1,"-")</f>
        <v>0</v>
      </c>
      <c r="I73" s="267">
        <f>IFERROR('Turistas lugar residencia isla '!I73/'Turistas lugar residencia isla '!$I73,"-")</f>
        <v>1</v>
      </c>
      <c r="J73" s="36">
        <f>IFERROR(I73/I86-1,"-")</f>
        <v>0</v>
      </c>
      <c r="K73" s="267">
        <f>IFERROR('Turistas lugar residencia isla '!K73/'Turistas lugar residencia isla '!$K73,"-")</f>
        <v>1</v>
      </c>
      <c r="L73" s="36">
        <f>IFERROR(K73/K86-1,"-")</f>
        <v>0</v>
      </c>
      <c r="M73" s="267">
        <f>IFERROR('Turistas lugar residencia isla '!M73/'Turistas lugar residencia isla '!$M73,"-")</f>
        <v>1</v>
      </c>
      <c r="N73" s="36">
        <f>IFERROR(M73/M86-1,"-")</f>
        <v>0</v>
      </c>
      <c r="O73" s="266">
        <f>IFERROR('Turistas lugar residencia isla '!O73/'Turistas lugar residencia isla '!$C73,"-")</f>
        <v>0.92401946675938018</v>
      </c>
      <c r="P73" s="36">
        <f>IFERROR(O73/O86-1,"-")</f>
        <v>5.0289155624152482E-3</v>
      </c>
      <c r="Q73" s="267">
        <f>IFERROR('Turistas lugar residencia isla '!Q73/'Turistas lugar residencia isla '!$E73,"-")</f>
        <v>0.90723936997872412</v>
      </c>
      <c r="R73" s="36">
        <f>IFERROR(Q73/Q86-1,"-")</f>
        <v>-6.7164816495303148E-3</v>
      </c>
      <c r="S73" s="267">
        <f>IFERROR('Turistas lugar residencia isla '!S73/'Turistas lugar residencia isla '!$G73,"-")</f>
        <v>0.92205994687097403</v>
      </c>
      <c r="T73" s="36">
        <f>IFERROR(S73/S86-1,"-")</f>
        <v>8.7717805019742467E-3</v>
      </c>
      <c r="U73" s="267">
        <f>IFERROR('Turistas lugar residencia isla '!U73/'Turistas lugar residencia isla '!$I73,"-")</f>
        <v>0.94693782268090487</v>
      </c>
      <c r="V73" s="36">
        <f>IFERROR(U73/U86-1,"-")</f>
        <v>-2.6639202141444107E-3</v>
      </c>
      <c r="W73" s="267">
        <f>IFERROR('Turistas lugar residencia isla '!W73/'Turistas lugar residencia isla '!$K73,"-")</f>
        <v>0.92785773091059598</v>
      </c>
      <c r="X73" s="36">
        <f>IFERROR(W73/W86-1,"-")</f>
        <v>1.1710326697529361E-3</v>
      </c>
      <c r="Y73" s="267">
        <f>IFERROR('Turistas lugar residencia isla '!Y73/'Turistas lugar residencia isla '!$M73,"-")</f>
        <v>0.89574828238574133</v>
      </c>
      <c r="Z73" s="36">
        <f>IFERROR(Y73/Y86-1,"-")</f>
        <v>-7.2312106414289534E-3</v>
      </c>
      <c r="AA73" s="266">
        <f>IFERROR('Turistas lugar residencia isla '!AA73/'Turistas lugar residencia isla '!$C73,"-")</f>
        <v>7.598053324061986E-2</v>
      </c>
      <c r="AB73" s="36">
        <f>IFERROR(AA73/AA86-1,"-")</f>
        <v>-5.7361405922648157E-2</v>
      </c>
      <c r="AC73" s="267">
        <f>IFERROR('Turistas lugar residencia isla '!AC73/'Turistas lugar residencia isla '!$E73,"-")</f>
        <v>9.2760630021275922E-2</v>
      </c>
      <c r="AD73" s="36">
        <f>IFERROR(AC73/AC86-1,"-")</f>
        <v>7.0817791744156589E-2</v>
      </c>
      <c r="AE73" s="267">
        <f>IFERROR('Turistas lugar residencia isla '!AE73/'Turistas lugar residencia isla '!$G73,"-")</f>
        <v>7.794233334473441E-2</v>
      </c>
      <c r="AF73" s="36">
        <f>IFERROR(AE73/AE86-1,"-")</f>
        <v>-9.3249178431205393E-2</v>
      </c>
      <c r="AG73" s="267">
        <f>IFERROR('Turistas lugar residencia isla '!AG73/'Turistas lugar residencia isla '!$I73,"-")</f>
        <v>5.3067606230218403E-2</v>
      </c>
      <c r="AH73" s="36">
        <f>IFERROR(AG73/AG86-1,"-")</f>
        <v>5.0160092858973382E-2</v>
      </c>
      <c r="AI73" s="267">
        <f>IFERROR('Turistas lugar residencia isla '!AI73/'Turistas lugar residencia isla '!$K73,"-")</f>
        <v>7.2142269089404049E-2</v>
      </c>
      <c r="AJ73" s="36">
        <f>IFERROR(AI73/AI86-1,"-")</f>
        <v>-1.4820662686132136E-2</v>
      </c>
      <c r="AK73" s="267">
        <f>IFERROR('Turistas lugar residencia isla '!AK73/'Turistas lugar residencia isla '!$M73,"-")</f>
        <v>0.10425171761425869</v>
      </c>
      <c r="AL73" s="36">
        <f>IFERROR(AK73/AK86-1,"-")</f>
        <v>6.676263311470243E-2</v>
      </c>
      <c r="AM73" s="266">
        <f>IFERROR('Turistas lugar residencia isla '!AM73/'Turistas lugar residencia isla '!$C73,"-")</f>
        <v>0.20071392444312436</v>
      </c>
      <c r="AN73" s="36">
        <f>IFERROR(AM73/AM86-1,"-")</f>
        <v>3.0097898514333865E-2</v>
      </c>
      <c r="AO73" s="267">
        <f>IFERROR('Turistas lugar residencia isla '!AO73/'Turistas lugar residencia isla '!$E73,"-")</f>
        <v>0.14922716014099266</v>
      </c>
      <c r="AP73" s="36">
        <f>IFERROR(AO73/AO86-1,"-")</f>
        <v>-0.15740599605551941</v>
      </c>
      <c r="AQ73" s="267">
        <f>IFERROR('Turistas lugar residencia isla '!AQ73/'Turistas lugar residencia isla '!$G73,"-")</f>
        <v>0.22184446648652961</v>
      </c>
      <c r="AR73" s="36">
        <f>IFERROR(AQ73/AQ86-1,"-")</f>
        <v>-6.068197759904248E-2</v>
      </c>
      <c r="AS73" s="267">
        <f>IFERROR('Turistas lugar residencia isla '!AS73/'Turistas lugar residencia isla '!$I73,"-")</f>
        <v>0.3555285316424085</v>
      </c>
      <c r="AT73" s="36">
        <f>IFERROR(AS73/AS86-1,"-")</f>
        <v>-0.23519159617270502</v>
      </c>
      <c r="AU73" s="267">
        <f>IFERROR('Turistas lugar residencia isla '!AU73/'Turistas lugar residencia isla '!$K73,"-")</f>
        <v>0.15543698798378644</v>
      </c>
      <c r="AV73" s="36">
        <f>IFERROR(AU73/AU86-1,"-")</f>
        <v>-0.25616110269300385</v>
      </c>
      <c r="AW73" s="267">
        <f>IFERROR('Turistas lugar residencia isla '!AW73/'Turistas lugar residencia isla '!$M73,"-")</f>
        <v>0.4449069003285871</v>
      </c>
      <c r="AX73" s="36">
        <f>IFERROR(AW73/AW86-1,"-")</f>
        <v>-0.10582005565843766</v>
      </c>
      <c r="AY73" s="266">
        <f>IFERROR('Turistas lugar residencia isla '!AY73/'Turistas lugar residencia isla '!$C73,"-")</f>
        <v>2.5372638319982748E-2</v>
      </c>
      <c r="AZ73" s="36">
        <f>IFERROR(AY73/AY86-1,"-")</f>
        <v>-1.8578255723722403E-3</v>
      </c>
      <c r="BA73" s="267">
        <f>IFERROR('Turistas lugar residencia isla '!BA73/'Turistas lugar residencia isla '!$E73,"-")</f>
        <v>3.8834508272204755E-2</v>
      </c>
      <c r="BB73" s="36">
        <f>IFERROR(BA73/BA86-1,"-")</f>
        <v>0.13563566124623572</v>
      </c>
      <c r="BC73" s="267">
        <f>IFERROR('Turistas lugar residencia isla '!BC73/'Turistas lugar residencia isla '!$G73,"-")</f>
        <v>1.789969331098722E-2</v>
      </c>
      <c r="BD73" s="36">
        <f>IFERROR(BC73/BC86-1,"-")</f>
        <v>-9.4943094535403283E-2</v>
      </c>
      <c r="BE73" s="267">
        <f>IFERROR('Turistas lugar residencia isla '!BE73/'Turistas lugar residencia isla '!$I73,"-")</f>
        <v>8.3550942187525443E-3</v>
      </c>
      <c r="BF73" s="36">
        <f>IFERROR(BE73/BE86-1,"-")</f>
        <v>0.14306811651894824</v>
      </c>
      <c r="BG73" s="267">
        <f>IFERROR('Turistas lugar residencia isla '!BG73/'Turistas lugar residencia isla '!$K73,"-")</f>
        <v>1.7549700157007058E-2</v>
      </c>
      <c r="BH73" s="36">
        <f>IFERROR(BG73/BG86-1,"-")</f>
        <v>9.4615121633011778E-2</v>
      </c>
      <c r="BI73" s="267">
        <f>IFERROR('Turistas lugar residencia isla '!BI73/'Turistas lugar residencia isla '!$M73,"-")</f>
        <v>8.0254903913173359E-3</v>
      </c>
      <c r="BJ73" s="36">
        <f>IFERROR(BI73/BI86-1,"-")</f>
        <v>-9.3406210437973924E-2</v>
      </c>
      <c r="BK73" s="266">
        <f>IFERROR('Turistas lugar residencia isla '!BK73/'Turistas lugar residencia isla '!$C73,"-")</f>
        <v>2.6249885835023742E-2</v>
      </c>
      <c r="BL73" s="36">
        <f>IFERROR(BK73/BK86-1,"-")</f>
        <v>-5.415831131095783E-2</v>
      </c>
      <c r="BM73" s="267">
        <f>IFERROR('Turistas lugar residencia isla '!BM73/'Turistas lugar residencia isla '!$E73,"-")</f>
        <v>2.6324981740814837E-2</v>
      </c>
      <c r="BN73" s="36">
        <f>IFERROR(BM73/BM86-1,"-")</f>
        <v>6.9535088742949114E-3</v>
      </c>
      <c r="BO73" s="267">
        <f>IFERROR('Turistas lugar residencia isla '!BO73/'Turistas lugar residencia isla '!$G73,"-")</f>
        <v>1.2607312651776859E-2</v>
      </c>
      <c r="BP73" s="36">
        <f>IFERROR(BO73/BO86-1,"-")</f>
        <v>-0.21642068808831738</v>
      </c>
      <c r="BQ73" s="267">
        <f>IFERROR('Turistas lugar residencia isla '!BQ73/'Turistas lugar residencia isla '!$I73,"-")</f>
        <v>4.4945955189767586E-2</v>
      </c>
      <c r="BR73" s="36">
        <f>IFERROR(BQ73/BQ86-1,"-")</f>
        <v>0.29772998903264614</v>
      </c>
      <c r="BS73" s="267">
        <f>IFERROR('Turistas lugar residencia isla '!BS73/'Turistas lugar residencia isla '!$K73,"-")</f>
        <v>3.4096174696220581E-2</v>
      </c>
      <c r="BT73" s="36">
        <f>IFERROR(BS73/BS86-1,"-")</f>
        <v>2.0241265931278507E-2</v>
      </c>
      <c r="BU73" s="267">
        <f>IFERROR('Turistas lugar residencia isla '!BU73/'Turistas lugar residencia isla '!$M73,"-")</f>
        <v>1.4597231902817883E-2</v>
      </c>
      <c r="BV73" s="36">
        <f>IFERROR(BU73/BU86-1,"-")</f>
        <v>9.065459469164483E-2</v>
      </c>
      <c r="BW73" s="266">
        <f>IFERROR('Turistas lugar residencia isla '!BW73/'Turistas lugar residencia isla '!$C73,"-")</f>
        <v>0.27458230968602521</v>
      </c>
      <c r="BX73" s="36">
        <f>IFERROR(BW73/BW86-1,"-")</f>
        <v>2.1825678667928283E-3</v>
      </c>
      <c r="BY73" s="267">
        <f>IFERROR('Turistas lugar residencia isla '!BY73/'Turistas lugar residencia isla '!$E73,"-")</f>
        <v>0.34484257406878155</v>
      </c>
      <c r="BZ73" s="36">
        <f>IFERROR(BY73/BY86-1,"-")</f>
        <v>7.6788843595761325E-2</v>
      </c>
      <c r="CA73" s="267">
        <f>IFERROR('Turistas lugar residencia isla '!CA73/'Turistas lugar residencia isla '!$G73,"-")</f>
        <v>0.15402629088711792</v>
      </c>
      <c r="CB73" s="36">
        <f>IFERROR(CA73/CA86-1,"-")</f>
        <v>9.1387143882431854E-2</v>
      </c>
      <c r="CC73" s="267">
        <f>IFERROR('Turistas lugar residencia isla '!CC73/'Turistas lugar residencia isla '!$I73,"-")</f>
        <v>0.26192324605453882</v>
      </c>
      <c r="CD73" s="36">
        <f>IFERROR(CC73/CC86-1,"-")</f>
        <v>0.43695557004878216</v>
      </c>
      <c r="CE73" s="267">
        <f>IFERROR('Turistas lugar residencia isla '!CE73/'Turistas lugar residencia isla '!$K73,"-")</f>
        <v>0.42564208688923577</v>
      </c>
      <c r="CF73" s="36">
        <f>IFERROR(CE73/CE86-1,"-")</f>
        <v>5.0668925073585447E-2</v>
      </c>
      <c r="CG73" s="267">
        <f>IFERROR('Turistas lugar residencia isla '!CG73/'Turistas lugar residencia isla '!$M73,"-")</f>
        <v>0.17548541272528129</v>
      </c>
      <c r="CH73" s="36">
        <f>IFERROR(CG73/CG86-1,"-")</f>
        <v>1.4426488790858505E-2</v>
      </c>
      <c r="CI73" s="266">
        <f>IFERROR('Turistas lugar residencia isla '!CI73/'Turistas lugar residencia isla '!$C73,"-")</f>
        <v>3.9812301266598051E-2</v>
      </c>
      <c r="CJ73" s="36">
        <f>IFERROR(CI73/CI86-1,"-")</f>
        <v>4.757292739114849E-2</v>
      </c>
      <c r="CK73" s="267">
        <f>IFERROR('Turistas lugar residencia isla '!CK73/'Turistas lugar residencia isla '!$E73,"-")</f>
        <v>3.0385665745768634E-2</v>
      </c>
      <c r="CL73" s="36">
        <f>IFERROR(CK73/CK86-1,"-")</f>
        <v>0.17288233203009651</v>
      </c>
      <c r="CM73" s="267">
        <f>IFERROR('Turistas lugar residencia isla '!CM73/'Turistas lugar residencia isla '!$G73,"-")</f>
        <v>4.7467250401888018E-2</v>
      </c>
      <c r="CN73" s="36">
        <f>IFERROR(CM73/CM86-1,"-")</f>
        <v>6.298105490942274E-2</v>
      </c>
      <c r="CO73" s="267">
        <f>IFERROR('Turistas lugar residencia isla '!CO73/'Turistas lugar residencia isla '!$I73,"-")</f>
        <v>2.7546295039603905E-2</v>
      </c>
      <c r="CP73" s="36">
        <f>IFERROR(CO73/CO86-1,"-")</f>
        <v>3.161803675746433E-2</v>
      </c>
      <c r="CQ73" s="267">
        <f>IFERROR('Turistas lugar residencia isla '!CQ73/'Turistas lugar residencia isla '!$K73,"-")</f>
        <v>4.3273664652717481E-2</v>
      </c>
      <c r="CR73" s="36">
        <f>IFERROR(CQ73/CQ86-1,"-")</f>
        <v>0.16604385888773909</v>
      </c>
      <c r="CS73" s="267">
        <f>IFERROR('Turistas lugar residencia isla '!CS73/'Turistas lugar residencia isla '!$M73,"-")</f>
        <v>5.0463009061037539E-2</v>
      </c>
      <c r="CT73" s="36">
        <f>IFERROR(CS73/CS86-1,"-")</f>
        <v>7.6052793213899461E-2</v>
      </c>
      <c r="CU73" s="266">
        <f>IFERROR('Turistas lugar residencia isla '!CU73/'Turistas lugar residencia isla '!$C73,"-")</f>
        <v>3.0994543873504438E-2</v>
      </c>
      <c r="CV73" s="36">
        <f>IFERROR(CU73/CU86-1,"-")</f>
        <v>9.1771166223532985E-2</v>
      </c>
      <c r="CW73" s="267">
        <f>IFERROR('Turistas lugar residencia isla '!CW73/'Turistas lugar residencia isla '!$E73,"-")</f>
        <v>2.1752246673652789E-2</v>
      </c>
      <c r="CX73" s="36">
        <f>IFERROR(CW73/CW86-1,"-")</f>
        <v>0.19481697610104076</v>
      </c>
      <c r="CY73" s="267">
        <f>IFERROR('Turistas lugar residencia isla '!CY73/'Turistas lugar residencia isla '!$G73,"-")</f>
        <v>1.5870301330505866E-2</v>
      </c>
      <c r="CZ73" s="36">
        <f>IFERROR(CY73/CY86-1,"-")</f>
        <v>-1.6509099538594141E-2</v>
      </c>
      <c r="DA73" s="267">
        <f>IFERROR('Turistas lugar residencia isla '!DA73/'Turistas lugar residencia isla '!$I73,"-")</f>
        <v>1.958751133285197E-2</v>
      </c>
      <c r="DB73" s="36">
        <f>IFERROR(DA73/DA86-1,"-")</f>
        <v>0.1911919809966709</v>
      </c>
      <c r="DC73" s="267">
        <f>IFERROR('Turistas lugar residencia isla '!DC73/'Turistas lugar residencia isla '!$K73,"-")</f>
        <v>8.5571096305160535E-2</v>
      </c>
      <c r="DD73" s="36">
        <f>IFERROR(DC73/DC86-1,"-")</f>
        <v>0.23525969874025576</v>
      </c>
      <c r="DE73" s="267">
        <f>IFERROR('Turistas lugar residencia isla '!DE73/'Turistas lugar residencia isla '!$M73,"-")</f>
        <v>5.6755949417504727E-3</v>
      </c>
      <c r="DF73" s="36">
        <f>IFERROR(DE73/DE86-1,"-")</f>
        <v>2.4745626065980795</v>
      </c>
      <c r="DG73" s="266">
        <f>IFERROR('Turistas lugar residencia isla '!DG73/'Turistas lugar residencia isla '!$C73,"-")</f>
        <v>0.19821649363477492</v>
      </c>
      <c r="DH73" s="36">
        <f>IFERROR(DG73/DG86-1,"-")</f>
        <v>6.3067370315030846E-3</v>
      </c>
      <c r="DI73" s="267">
        <f>IFERROR('Turistas lugar residencia isla '!DI73/'Turistas lugar residencia isla '!$E73,"-")</f>
        <v>0.13293877615826744</v>
      </c>
      <c r="DJ73" s="36">
        <f>IFERROR(DI73/DI86-1,"-")</f>
        <v>-0.15323943978378918</v>
      </c>
      <c r="DK73" s="267">
        <f>IFERROR('Turistas lugar residencia isla '!DK73/'Turistas lugar residencia isla '!$G73,"-")</f>
        <v>0.34412559428121903</v>
      </c>
      <c r="DL73" s="36">
        <f>IFERROR(DK73/DK86-1,"-")</f>
        <v>6.971583764177347E-2</v>
      </c>
      <c r="DM73" s="267">
        <f>IFERROR('Turistas lugar residencia isla '!DM73/'Turistas lugar residencia isla '!$I73,"-")</f>
        <v>9.3105825764526404E-2</v>
      </c>
      <c r="DN73" s="36">
        <f>IFERROR(DM73/DM86-1,"-")</f>
        <v>4.565317463805707E-2</v>
      </c>
      <c r="DO73" s="267">
        <f>IFERROR('Turistas lugar residencia isla '!DO73/'Turistas lugar residencia isla '!$K73,"-")</f>
        <v>7.8512526823913659E-2</v>
      </c>
      <c r="DP73" s="36">
        <f>IFERROR(DO73/DO86-1,"-")</f>
        <v>6.6945591957990214E-2</v>
      </c>
      <c r="DQ73" s="267">
        <f>IFERROR('Turistas lugar residencia isla '!DQ73/'Turistas lugar residencia isla '!$M73,"-")</f>
        <v>9.3099671412924426E-2</v>
      </c>
      <c r="DR73" s="36">
        <f>IFERROR(DQ73/DQ86-1,"-")</f>
        <v>0.16469714177618977</v>
      </c>
      <c r="DS73" s="266">
        <f>IFERROR('Turistas lugar residencia isla '!DS73/'Turistas lugar residencia isla '!$C73,"-")</f>
        <v>7.1514476118989451E-2</v>
      </c>
      <c r="DT73" s="36">
        <f>IFERROR(DS73/DS86-1,"-")</f>
        <v>-0.10769436175976466</v>
      </c>
      <c r="DU73" s="267">
        <f>IFERROR('Turistas lugar residencia isla '!DU73/'Turistas lugar residencia isla '!$E73,"-")</f>
        <v>0.11402067257311613</v>
      </c>
      <c r="DV73" s="36">
        <f>IFERROR(DU73/DU86-1,"-")</f>
        <v>5.8382095193245664E-2</v>
      </c>
      <c r="DW73" s="267">
        <f>IFERROR('Turistas lugar residencia isla '!DW73/'Turistas lugar residencia isla '!$G73,"-")</f>
        <v>8.6178472483496943E-2</v>
      </c>
      <c r="DX73" s="36">
        <f>IFERROR(DW73/DW86-1,"-")</f>
        <v>-4.0198496318909926E-2</v>
      </c>
      <c r="DY73" s="267">
        <f>IFERROR('Turistas lugar residencia isla '!DY73/'Turistas lugar residencia isla '!$I73,"-")</f>
        <v>8.2432586496126475E-2</v>
      </c>
      <c r="DZ73" s="36">
        <f>IFERROR(DY73/DY86-1,"-")</f>
        <v>5.5920221860680019E-2</v>
      </c>
      <c r="EA73" s="267">
        <f>IFERROR('Turistas lugar residencia isla '!EA73/'Turistas lugar residencia isla '!$K73,"-")</f>
        <v>6.412996045581533E-2</v>
      </c>
      <c r="EB73" s="36">
        <f>IFERROR(EA73/EA86-1,"-")</f>
        <v>7.1713706365968299E-2</v>
      </c>
      <c r="EC73" s="267">
        <f>IFERROR('Turistas lugar residencia isla '!EC73/'Turistas lugar residencia isla '!$M73,"-")</f>
        <v>9.5429652494274625E-2</v>
      </c>
      <c r="ED73" s="36">
        <f>IFERROR(EC73/EC86-1,"-")</f>
        <v>0.34385155456567684</v>
      </c>
    </row>
    <row r="74" spans="1:134" s="17" customFormat="1" outlineLevel="1" x14ac:dyDescent="0.25">
      <c r="A74" s="242"/>
      <c r="B74" s="34" t="s">
        <v>63</v>
      </c>
      <c r="C74" s="266">
        <f>IFERROR('Turistas lugar residencia isla '!C74/'Turistas lugar residencia isla '!$C74,"-")</f>
        <v>1</v>
      </c>
      <c r="D74" s="36">
        <f t="shared" ref="D74:D85" si="305">IFERROR(C74/C87-1,"-")</f>
        <v>0</v>
      </c>
      <c r="E74" s="267">
        <f>IFERROR('Turistas lugar residencia isla '!E74/'Turistas lugar residencia isla '!$E74,"-")</f>
        <v>1</v>
      </c>
      <c r="F74" s="36">
        <f t="shared" ref="F74:F85" si="306">IFERROR(E74/E87-1,"-")</f>
        <v>0</v>
      </c>
      <c r="G74" s="267">
        <f>IFERROR('Turistas lugar residencia isla '!G74/'Turistas lugar residencia isla '!$G74,"-")</f>
        <v>1</v>
      </c>
      <c r="H74" s="36">
        <f t="shared" ref="H74:H85" si="307">IFERROR(G74/G87-1,"-")</f>
        <v>0</v>
      </c>
      <c r="I74" s="267">
        <f>IFERROR('Turistas lugar residencia isla '!I74/'Turistas lugar residencia isla '!$I74,"-")</f>
        <v>1</v>
      </c>
      <c r="J74" s="36">
        <f t="shared" ref="J74:J85" si="308">IFERROR(I74/I87-1,"-")</f>
        <v>0</v>
      </c>
      <c r="K74" s="267">
        <f>IFERROR('Turistas lugar residencia isla '!K74/'Turistas lugar residencia isla '!$K74,"-")</f>
        <v>1</v>
      </c>
      <c r="L74" s="36">
        <f t="shared" ref="L74:L85" si="309">IFERROR(K74/K87-1,"-")</f>
        <v>0</v>
      </c>
      <c r="M74" s="267">
        <f>IFERROR('Turistas lugar residencia isla '!M74/'Turistas lugar residencia isla '!$M74,"-")</f>
        <v>1</v>
      </c>
      <c r="N74" s="36">
        <f t="shared" ref="N74:N85" si="310">IFERROR(M74/M87-1,"-")</f>
        <v>0</v>
      </c>
      <c r="O74" s="266">
        <f>IFERROR('Turistas lugar residencia isla '!O74/'Turistas lugar residencia isla '!$C74,"-")</f>
        <v>0.92423445211393174</v>
      </c>
      <c r="P74" s="36">
        <f t="shared" ref="P74:P85" si="311">IFERROR(O74/O87-1,"-")</f>
        <v>4.9339630389435563E-3</v>
      </c>
      <c r="Q74" s="267">
        <f>IFERROR('Turistas lugar residencia isla '!Q74/'Turistas lugar residencia isla '!$E74,"-")</f>
        <v>0.90266778125225755</v>
      </c>
      <c r="R74" s="36">
        <f t="shared" ref="R74:R85" si="312">IFERROR(Q74/Q87-1,"-")</f>
        <v>-5.7662333988063308E-3</v>
      </c>
      <c r="S74" s="267">
        <f>IFERROR('Turistas lugar residencia isla '!S74/'Turistas lugar residencia isla '!$G74,"-")</f>
        <v>0.92144580256965469</v>
      </c>
      <c r="T74" s="36">
        <f t="shared" ref="T74:T85" si="313">IFERROR(S74/S87-1,"-")</f>
        <v>9.7945815723710083E-3</v>
      </c>
      <c r="U74" s="267">
        <f>IFERROR('Turistas lugar residencia isla '!U74/'Turistas lugar residencia isla '!$I74,"-")</f>
        <v>0.95324967718438569</v>
      </c>
      <c r="V74" s="36">
        <f t="shared" ref="V74:V85" si="314">IFERROR(U74/U87-1,"-")</f>
        <v>-4.5968939209308779E-3</v>
      </c>
      <c r="W74" s="267">
        <f>IFERROR('Turistas lugar residencia isla '!W74/'Turistas lugar residencia isla '!$K74,"-")</f>
        <v>0.93575127429279292</v>
      </c>
      <c r="X74" s="36">
        <f t="shared" ref="X74:X85" si="315">IFERROR(W74/W87-1,"-")</f>
        <v>5.4808399603227809E-3</v>
      </c>
      <c r="Y74" s="267">
        <f>IFERROR('Turistas lugar residencia isla '!Y74/'Turistas lugar residencia isla '!$M74,"-")</f>
        <v>0.88684772354897967</v>
      </c>
      <c r="Z74" s="36">
        <f t="shared" ref="Z74:Z85" si="316">IFERROR(Y74/Y87-1,"-")</f>
        <v>-4.5728009345010645E-2</v>
      </c>
      <c r="AA74" s="266">
        <f>IFERROR('Turistas lugar residencia isla '!AA74/'Turistas lugar residencia isla '!$C74,"-")</f>
        <v>7.5766328539600206E-2</v>
      </c>
      <c r="AB74" s="36">
        <f t="shared" ref="AB74:AB85" si="317">IFERROR(AA74/AA87-1,"-")</f>
        <v>-5.649791514892144E-2</v>
      </c>
      <c r="AC74" s="267">
        <f>IFERROR('Turistas lugar residencia isla '!AC74/'Turistas lugar residencia isla '!$E74,"-")</f>
        <v>9.7332218747742449E-2</v>
      </c>
      <c r="AD74" s="36">
        <f t="shared" ref="AD74:AD85" si="318">IFERROR(AC74/AC87-1,"-")</f>
        <v>5.6844177326855538E-2</v>
      </c>
      <c r="AE74" s="267">
        <f>IFERROR('Turistas lugar residencia isla '!AE74/'Turistas lugar residencia isla '!$G74,"-")</f>
        <v>7.8554197430345321E-2</v>
      </c>
      <c r="AF74" s="36">
        <f t="shared" ref="AF74:AF85" si="319">IFERROR(AE74/AE87-1,"-")</f>
        <v>-0.10215394235963193</v>
      </c>
      <c r="AG74" s="267">
        <f>IFERROR('Turistas lugar residencia isla '!AG74/'Turistas lugar residencia isla '!$I74,"-")</f>
        <v>4.6750322815614344E-2</v>
      </c>
      <c r="AH74" s="36">
        <f t="shared" ref="AH74:AH85" si="320">IFERROR(AG74/AG87-1,"-")</f>
        <v>0.10395329065937209</v>
      </c>
      <c r="AI74" s="267">
        <f>IFERROR('Turistas lugar residencia isla '!AI74/'Turistas lugar residencia isla '!$K74,"-")</f>
        <v>6.425278719818045E-2</v>
      </c>
      <c r="AJ74" s="36">
        <f t="shared" ref="AJ74:AJ85" si="321">IFERROR(AI74/AI87-1,"-")</f>
        <v>-7.3492774214966805E-2</v>
      </c>
      <c r="AK74" s="267">
        <f>IFERROR('Turistas lugar residencia isla '!AK74/'Turistas lugar residencia isla '!$M74,"-")</f>
        <v>0.1131522764510203</v>
      </c>
      <c r="AL74" s="36">
        <f t="shared" ref="AL74:AL85" si="322">IFERROR(AK74/AK87-1,"-")</f>
        <v>0.60092519691141622</v>
      </c>
      <c r="AM74" s="266">
        <f>IFERROR('Turistas lugar residencia isla '!AM74/'Turistas lugar residencia isla '!$C74,"-")</f>
        <v>0.19783556001742419</v>
      </c>
      <c r="AN74" s="36">
        <f t="shared" ref="AN74:AN85" si="323">IFERROR(AM74/AM87-1,"-")</f>
        <v>6.6821798867527704E-2</v>
      </c>
      <c r="AO74" s="267">
        <f>IFERROR('Turistas lugar residencia isla '!AO74/'Turistas lugar residencia isla '!$E74,"-")</f>
        <v>0.1475587479488529</v>
      </c>
      <c r="AP74" s="36">
        <f t="shared" ref="AP74:AP85" si="324">IFERROR(AO74/AO87-1,"-")</f>
        <v>0.10117311222106662</v>
      </c>
      <c r="AQ74" s="267">
        <f>IFERROR('Turistas lugar residencia isla '!AQ74/'Turistas lugar residencia isla '!$G74,"-")</f>
        <v>0.20918713307302367</v>
      </c>
      <c r="AR74" s="36">
        <f t="shared" ref="AR74:AR85" si="325">IFERROR(AQ74/AQ87-1,"-")</f>
        <v>8.1019201706497457E-2</v>
      </c>
      <c r="AS74" s="267">
        <f>IFERROR('Turistas lugar residencia isla '!AS74/'Turistas lugar residencia isla '!$I74,"-")</f>
        <v>0.40280766811243918</v>
      </c>
      <c r="AT74" s="36">
        <f t="shared" ref="AT74:AT85" si="326">IFERROR(AS74/AS87-1,"-")</f>
        <v>3.3835366046761628E-2</v>
      </c>
      <c r="AU74" s="267">
        <f>IFERROR('Turistas lugar residencia isla '!AU74/'Turistas lugar residencia isla '!$K74,"-")</f>
        <v>0.15539264463984728</v>
      </c>
      <c r="AV74" s="36">
        <f t="shared" ref="AV74:AV85" si="327">IFERROR(AU74/AU87-1,"-")</f>
        <v>5.1518672469981652E-2</v>
      </c>
      <c r="AW74" s="267">
        <f>IFERROR('Turistas lugar residencia isla '!AW74/'Turistas lugar residencia isla '!$M74,"-")</f>
        <v>0.41023285834864209</v>
      </c>
      <c r="AX74" s="36">
        <f t="shared" ref="AX74:AX85" si="328">IFERROR(AW74/AW87-1,"-")</f>
        <v>0.37170991798579589</v>
      </c>
      <c r="AY74" s="266">
        <f>IFERROR('Turistas lugar residencia isla '!AY74/'Turistas lugar residencia isla '!$C74,"-")</f>
        <v>2.5521125265227037E-2</v>
      </c>
      <c r="AZ74" s="36">
        <f t="shared" ref="AZ74:AZ85" si="329">IFERROR(AY74/AY87-1,"-")</f>
        <v>9.0081804283506095E-2</v>
      </c>
      <c r="BA74" s="267">
        <f>IFERROR('Turistas lugar residencia isla '!BA74/'Turistas lugar residencia isla '!$E74,"-")</f>
        <v>3.8176620535207491E-2</v>
      </c>
      <c r="BB74" s="36">
        <f t="shared" ref="BB74:BB85" si="330">IFERROR(BA74/BA87-1,"-")</f>
        <v>1.2406406777763834E-2</v>
      </c>
      <c r="BC74" s="267">
        <f>IFERROR('Turistas lugar residencia isla '!BC74/'Turistas lugar residencia isla '!$G74,"-")</f>
        <v>1.9866047233852692E-2</v>
      </c>
      <c r="BD74" s="36">
        <f t="shared" ref="BD74:BD85" si="331">IFERROR(BC74/BC87-1,"-")</f>
        <v>5.926425592933926E-2</v>
      </c>
      <c r="BE74" s="267">
        <f>IFERROR('Turistas lugar residencia isla '!BE74/'Turistas lugar residencia isla '!$I74,"-")</f>
        <v>5.7058349612069438E-3</v>
      </c>
      <c r="BF74" s="36">
        <f t="shared" ref="BF74:BF85" si="332">IFERROR(BE74/BE87-1,"-")</f>
        <v>-5.9906631791543985E-2</v>
      </c>
      <c r="BG74" s="267">
        <f>IFERROR('Turistas lugar residencia isla '!BG74/'Turistas lugar residencia isla '!$K74,"-")</f>
        <v>1.8244217452226711E-2</v>
      </c>
      <c r="BH74" s="36">
        <f t="shared" ref="BH74:BH85" si="333">IFERROR(BG74/BG87-1,"-")</f>
        <v>0.36602921801797139</v>
      </c>
      <c r="BI74" s="267">
        <f>IFERROR('Turistas lugar residencia isla '!BI74/'Turistas lugar residencia isla '!$M74,"-")</f>
        <v>1.6632739188719527E-2</v>
      </c>
      <c r="BJ74" s="36">
        <f t="shared" ref="BJ74:BJ85" si="334">IFERROR(BI74/BI87-1,"-")</f>
        <v>7.4366139278831955E-2</v>
      </c>
      <c r="BK74" s="266">
        <f>IFERROR('Turistas lugar residencia isla '!BK74/'Turistas lugar residencia isla '!$C74,"-")</f>
        <v>3.6404216153595147E-2</v>
      </c>
      <c r="BL74" s="36">
        <f t="shared" ref="BL74:BL85" si="335">IFERROR(BK74/BK87-1,"-")</f>
        <v>-0.17294438395655598</v>
      </c>
      <c r="BM74" s="267">
        <f>IFERROR('Turistas lugar residencia isla '!BM74/'Turistas lugar residencia isla '!$E74,"-")</f>
        <v>3.2739919708556511E-2</v>
      </c>
      <c r="BN74" s="36">
        <f t="shared" ref="BN74:BN85" si="336">IFERROR(BM74/BM87-1,"-")</f>
        <v>-0.19117054732414651</v>
      </c>
      <c r="BO74" s="267">
        <f>IFERROR('Turistas lugar residencia isla '!BO74/'Turistas lugar residencia isla '!$G74,"-")</f>
        <v>2.1539826622671142E-2</v>
      </c>
      <c r="BP74" s="36">
        <f t="shared" ref="BP74:BP85" si="337">IFERROR(BO74/BO87-1,"-")</f>
        <v>-6.4863847540802322E-2</v>
      </c>
      <c r="BQ74" s="267">
        <f>IFERROR('Turistas lugar residencia isla '!BQ74/'Turistas lugar residencia isla '!$I74,"-")</f>
        <v>5.43599421691002E-2</v>
      </c>
      <c r="BR74" s="36">
        <f t="shared" ref="BR74:BR85" si="338">IFERROR(BQ74/BQ87-1,"-")</f>
        <v>-4.9678935182883799E-2</v>
      </c>
      <c r="BS74" s="267">
        <f>IFERROR('Turistas lugar residencia isla '!BS74/'Turistas lugar residencia isla '!$K74,"-")</f>
        <v>5.156062790650448E-2</v>
      </c>
      <c r="BT74" s="36">
        <f t="shared" ref="BT74:BT85" si="339">IFERROR(BS74/BS87-1,"-")</f>
        <v>-0.26853826383703261</v>
      </c>
      <c r="BU74" s="267">
        <f>IFERROR('Turistas lugar residencia isla '!BU74/'Turistas lugar residencia isla '!$M74,"-")</f>
        <v>2.0629561590784967E-2</v>
      </c>
      <c r="BV74" s="36">
        <f t="shared" ref="BV74:BV85" si="340">IFERROR(BU74/BU87-1,"-")</f>
        <v>-0.48433556985638226</v>
      </c>
      <c r="BW74" s="266">
        <f>IFERROR('Turistas lugar residencia isla '!BW74/'Turistas lugar residencia isla '!$C74,"-")</f>
        <v>0.29354602499028087</v>
      </c>
      <c r="BX74" s="36">
        <f t="shared" ref="BX74:BX85" si="341">IFERROR(BW74/BW87-1,"-")</f>
        <v>-1.4506673820396832E-2</v>
      </c>
      <c r="BY74" s="267">
        <f>IFERROR('Turistas lugar residencia isla '!BY74/'Turistas lugar residencia isla '!$E74,"-")</f>
        <v>0.35197168126980194</v>
      </c>
      <c r="BZ74" s="36">
        <f t="shared" ref="BZ74:BZ85" si="342">IFERROR(BY74/BY87-1,"-")</f>
        <v>-2.3462482571097176E-2</v>
      </c>
      <c r="CA74" s="267">
        <f>IFERROR('Turistas lugar residencia isla '!CA74/'Turistas lugar residencia isla '!$G74,"-")</f>
        <v>0.14344087702006772</v>
      </c>
      <c r="CB74" s="36">
        <f t="shared" ref="CB74:CB85" si="343">IFERROR(CA74/CA87-1,"-")</f>
        <v>-8.8356542964407203E-2</v>
      </c>
      <c r="CC74" s="267">
        <f>IFERROR('Turistas lugar residencia isla '!CC74/'Turistas lugar residencia isla '!$I74,"-")</f>
        <v>0.23172642894193735</v>
      </c>
      <c r="CD74" s="36">
        <f t="shared" ref="CD74:CD85" si="344">IFERROR(CC74/CC87-1,"-")</f>
        <v>-2.8045752604296315E-2</v>
      </c>
      <c r="CE74" s="267">
        <f>IFERROR('Turistas lugar residencia isla '!CE74/'Turistas lugar residencia isla '!$K74,"-")</f>
        <v>0.44858355502304897</v>
      </c>
      <c r="CF74" s="36">
        <f t="shared" ref="CF74:CF85" si="345">IFERROR(CE74/CE87-1,"-")</f>
        <v>3.1154224026425092E-2</v>
      </c>
      <c r="CG74" s="267">
        <f>IFERROR('Turistas lugar residencia isla '!CG74/'Turistas lugar residencia isla '!$M74,"-")</f>
        <v>0.17206196315972394</v>
      </c>
      <c r="CH74" s="36">
        <f t="shared" ref="CH74:CH85" si="346">IFERROR(CG74/CG87-1,"-")</f>
        <v>-0.33987995649268277</v>
      </c>
      <c r="CI74" s="266">
        <f>IFERROR('Turistas lugar residencia isla '!CI74/'Turistas lugar residencia isla '!$C74,"-")</f>
        <v>3.9661883342258807E-2</v>
      </c>
      <c r="CJ74" s="36">
        <f t="shared" ref="CJ74:CJ85" si="347">IFERROR(CI74/CI87-1,"-")</f>
        <v>-6.2099866559842676E-3</v>
      </c>
      <c r="CK74" s="267">
        <f>IFERROR('Turistas lugar residencia isla '!CK74/'Turistas lugar residencia isla '!$E74,"-")</f>
        <v>3.3804968162069002E-2</v>
      </c>
      <c r="CL74" s="36">
        <f t="shared" ref="CL74:CL85" si="348">IFERROR(CK74/CK87-1,"-")</f>
        <v>4.024038828921217E-3</v>
      </c>
      <c r="CM74" s="267">
        <f>IFERROR('Turistas lugar residencia isla '!CM74/'Turistas lugar residencia isla '!$G74,"-")</f>
        <v>4.740274308242607E-2</v>
      </c>
      <c r="CN74" s="36">
        <f t="shared" ref="CN74:CN85" si="349">IFERROR(CM74/CM87-1,"-")</f>
        <v>1.662781321972151E-2</v>
      </c>
      <c r="CO74" s="267">
        <f>IFERROR('Turistas lugar residencia isla '!CO74/'Turistas lugar residencia isla '!$I74,"-")</f>
        <v>3.3661115341743091E-2</v>
      </c>
      <c r="CP74" s="36">
        <f t="shared" ref="CP74:CP85" si="350">IFERROR(CO74/CO87-1,"-")</f>
        <v>-0.26071183954481936</v>
      </c>
      <c r="CQ74" s="267">
        <f>IFERROR('Turistas lugar residencia isla '!CQ74/'Turistas lugar residencia isla '!$K74,"-")</f>
        <v>4.9123733322502694E-2</v>
      </c>
      <c r="CR74" s="36">
        <f t="shared" ref="CR74:CR85" si="351">IFERROR(CQ74/CQ87-1,"-")</f>
        <v>7.0104861741489E-2</v>
      </c>
      <c r="CS74" s="267">
        <f>IFERROR('Turistas lugar residencia isla '!CS74/'Turistas lugar residencia isla '!$M74,"-")</f>
        <v>7.5145226155602998E-2</v>
      </c>
      <c r="CT74" s="36">
        <f t="shared" ref="CT74:CT85" si="352">IFERROR(CS74/CS87-1,"-")</f>
        <v>1.4387169090722907E-2</v>
      </c>
      <c r="CU74" s="266">
        <f>IFERROR('Turistas lugar residencia isla '!CU74/'Turistas lugar residencia isla '!$C74,"-")</f>
        <v>2.6979386062836366E-2</v>
      </c>
      <c r="CV74" s="36">
        <f t="shared" ref="CV74:CV85" si="353">IFERROR(CU74/CU87-1,"-")</f>
        <v>4.6329665246171992E-2</v>
      </c>
      <c r="CW74" s="267">
        <f>IFERROR('Turistas lugar residencia isla '!CW74/'Turistas lugar residencia isla '!$E74,"-")</f>
        <v>1.8712653642527631E-2</v>
      </c>
      <c r="CX74" s="36">
        <f t="shared" ref="CX74:CX85" si="354">IFERROR(CW74/CW87-1,"-")</f>
        <v>2.9362918521684378E-2</v>
      </c>
      <c r="CY74" s="267">
        <f>IFERROR('Turistas lugar residencia isla '!CY74/'Turistas lugar residencia isla '!$G74,"-")</f>
        <v>1.6606714779421588E-2</v>
      </c>
      <c r="CZ74" s="36">
        <f t="shared" ref="CZ74:CZ85" si="355">IFERROR(CY74/CY87-1,"-")</f>
        <v>0.2414577616179665</v>
      </c>
      <c r="DA74" s="267">
        <f>IFERROR('Turistas lugar residencia isla '!DA74/'Turistas lugar residencia isla '!$I74,"-")</f>
        <v>1.3503073646105795E-2</v>
      </c>
      <c r="DB74" s="36">
        <f t="shared" ref="DB74:DB85" si="356">IFERROR(DA74/DA87-1,"-")</f>
        <v>-4.7394684575465251E-2</v>
      </c>
      <c r="DC74" s="267">
        <f>IFERROR('Turistas lugar residencia isla '!DC74/'Turistas lugar residencia isla '!$K74,"-")</f>
        <v>6.7709116016489657E-2</v>
      </c>
      <c r="DD74" s="36">
        <f t="shared" ref="DD74:DD85" si="357">IFERROR(DC74/DC87-1,"-")</f>
        <v>-4.0495190637406253E-2</v>
      </c>
      <c r="DE74" s="267">
        <f>IFERROR('Turistas lugar residencia isla '!DE74/'Turistas lugar residencia isla '!$M74,"-")</f>
        <v>1.166774241596743E-3</v>
      </c>
      <c r="DF74" s="36">
        <f t="shared" ref="DF74:DF85" si="358">IFERROR(DE74/DE87-1,"-")</f>
        <v>-0.69376606946344732</v>
      </c>
      <c r="DG74" s="266">
        <f>IFERROR('Turistas lugar residencia isla '!DG74/'Turistas lugar residencia isla '!$C74,"-")</f>
        <v>0.18722960113288439</v>
      </c>
      <c r="DH74" s="36">
        <f t="shared" ref="DH74:DH85" si="359">IFERROR(DG74/DG87-1,"-")</f>
        <v>-1.8483235593065306E-2</v>
      </c>
      <c r="DI74" s="267">
        <f>IFERROR('Turistas lugar residencia isla '!DI74/'Turistas lugar residencia isla '!$E74,"-")</f>
        <v>0.13338080642331548</v>
      </c>
      <c r="DJ74" s="36">
        <f t="shared" ref="DJ74:DJ85" si="360">IFERROR(DI74/DI87-1,"-")</f>
        <v>-0.10618823376779218</v>
      </c>
      <c r="DK74" s="267">
        <f>IFERROR('Turistas lugar residencia isla '!DK74/'Turistas lugar residencia isla '!$G74,"-")</f>
        <v>0.35142813209749263</v>
      </c>
      <c r="DL74" s="36">
        <f t="shared" ref="DL74:DL85" si="361">IFERROR(DK74/DK87-1,"-")</f>
        <v>-8.5683248715630045E-3</v>
      </c>
      <c r="DM74" s="267">
        <f>IFERROR('Turistas lugar residencia isla '!DM74/'Turistas lugar residencia isla '!$I74,"-")</f>
        <v>8.4467326645255997E-2</v>
      </c>
      <c r="DN74" s="36">
        <f t="shared" ref="DN74:DN85" si="362">IFERROR(DM74/DM87-1,"-")</f>
        <v>-4.6198105178840154E-2</v>
      </c>
      <c r="DO74" s="267">
        <f>IFERROR('Turistas lugar residencia isla '!DO74/'Turistas lugar residencia isla '!$K74,"-")</f>
        <v>6.8984424182117254E-2</v>
      </c>
      <c r="DP74" s="36">
        <f t="shared" ref="DP74:DP85" si="363">IFERROR(DO74/DO87-1,"-")</f>
        <v>-1.5630778459796435E-2</v>
      </c>
      <c r="DQ74" s="267">
        <f>IFERROR('Turistas lugar residencia isla '!DQ74/'Turistas lugar residencia isla '!$M74,"-")</f>
        <v>0.10041705972891117</v>
      </c>
      <c r="DR74" s="36">
        <f t="shared" ref="DR74:DR85" si="364">IFERROR(DQ74/DQ87-1,"-")</f>
        <v>-0.33786054223275286</v>
      </c>
      <c r="DS74" s="266">
        <f>IFERROR('Turistas lugar residencia isla '!DS74/'Turistas lugar residencia isla '!$C74,"-")</f>
        <v>6.9953582340992582E-2</v>
      </c>
      <c r="DT74" s="36">
        <f t="shared" ref="DT74:DT85" si="365">IFERROR(DS74/DS87-1,"-")</f>
        <v>5.4262345692018155E-2</v>
      </c>
      <c r="DU74" s="267">
        <f>IFERROR('Turistas lugar residencia isla '!DU74/'Turistas lugar residencia isla '!$E74,"-")</f>
        <v>0.1083666160975056</v>
      </c>
      <c r="DV74" s="36">
        <f t="shared" ref="DV74:DV85" si="366">IFERROR(DU74/DU87-1,"-")</f>
        <v>9.7653572882730577E-2</v>
      </c>
      <c r="DW74" s="267">
        <f>IFERROR('Turistas lugar residencia isla '!DW74/'Turistas lugar residencia isla '!$G74,"-")</f>
        <v>8.9224541034062924E-2</v>
      </c>
      <c r="DX74" s="36">
        <f t="shared" ref="DX74:DX85" si="367">IFERROR(DW74/DW87-1,"-")</f>
        <v>0.10210467502665588</v>
      </c>
      <c r="DY74" s="267">
        <f>IFERROR('Turistas lugar residencia isla '!DY74/'Turistas lugar residencia isla '!$I74,"-")</f>
        <v>9.0923638932114914E-2</v>
      </c>
      <c r="DZ74" s="36">
        <f t="shared" ref="DZ74:DZ85" si="368">IFERROR(DY74/DY87-1,"-")</f>
        <v>0.12191153496056484</v>
      </c>
      <c r="EA74" s="267">
        <f>IFERROR('Turistas lugar residencia isla '!EA74/'Turistas lugar residencia isla '!$K74,"-")</f>
        <v>5.6223219543894566E-2</v>
      </c>
      <c r="EB74" s="36">
        <f t="shared" ref="EB74:EB85" si="369">IFERROR(EA74/EA87-1,"-")</f>
        <v>-2.8149792434797538E-2</v>
      </c>
      <c r="EC74" s="267">
        <f>IFERROR('Turistas lugar residencia isla '!EC74/'Turistas lugar residencia isla '!$M74,"-")</f>
        <v>7.9216523509259715E-2</v>
      </c>
      <c r="ED74" s="36">
        <f t="shared" ref="ED74:ED85" si="370">IFERROR(EC74/EC87-1,"-")</f>
        <v>-5.7415213663767339E-3</v>
      </c>
    </row>
    <row r="75" spans="1:134" s="17" customFormat="1" outlineLevel="1" x14ac:dyDescent="0.25">
      <c r="A75" s="242"/>
      <c r="B75" s="34" t="s">
        <v>65</v>
      </c>
      <c r="C75" s="266">
        <f>IFERROR('Turistas lugar residencia isla '!C75/'Turistas lugar residencia isla '!$C75,"-")</f>
        <v>1</v>
      </c>
      <c r="D75" s="36">
        <f t="shared" si="305"/>
        <v>0</v>
      </c>
      <c r="E75" s="267">
        <f>IFERROR('Turistas lugar residencia isla '!E75/'Turistas lugar residencia isla '!$E75,"-")</f>
        <v>1</v>
      </c>
      <c r="F75" s="36">
        <f t="shared" si="306"/>
        <v>0</v>
      </c>
      <c r="G75" s="267">
        <f>IFERROR('Turistas lugar residencia isla '!G75/'Turistas lugar residencia isla '!$G75,"-")</f>
        <v>1</v>
      </c>
      <c r="H75" s="36">
        <f t="shared" si="307"/>
        <v>0</v>
      </c>
      <c r="I75" s="267">
        <f>IFERROR('Turistas lugar residencia isla '!I75/'Turistas lugar residencia isla '!$I75,"-")</f>
        <v>1</v>
      </c>
      <c r="J75" s="36">
        <f t="shared" si="308"/>
        <v>0</v>
      </c>
      <c r="K75" s="267">
        <f>IFERROR('Turistas lugar residencia isla '!K75/'Turistas lugar residencia isla '!$K75,"-")</f>
        <v>1</v>
      </c>
      <c r="L75" s="36">
        <f t="shared" si="309"/>
        <v>0</v>
      </c>
      <c r="M75" s="267">
        <f>IFERROR('Turistas lugar residencia isla '!M75/'Turistas lugar residencia isla '!$M75,"-")</f>
        <v>1</v>
      </c>
      <c r="N75" s="36">
        <f t="shared" si="310"/>
        <v>0</v>
      </c>
      <c r="O75" s="266">
        <f>IFERROR('Turistas lugar residencia isla '!O75/'Turistas lugar residencia isla '!$C75,"-")</f>
        <v>0.90855283087225769</v>
      </c>
      <c r="P75" s="36">
        <f t="shared" si="311"/>
        <v>-1.2900199927260325E-2</v>
      </c>
      <c r="Q75" s="267">
        <f>IFERROR('Turistas lugar residencia isla '!Q75/'Turistas lugar residencia isla '!$E75,"-")</f>
        <v>0.88491305904648787</v>
      </c>
      <c r="R75" s="36">
        <f t="shared" si="312"/>
        <v>-1.7752359738984591E-2</v>
      </c>
      <c r="S75" s="267">
        <f>IFERROR('Turistas lugar residencia isla '!S75/'Turistas lugar residencia isla '!$G75,"-")</f>
        <v>0.90208323898374165</v>
      </c>
      <c r="T75" s="36">
        <f t="shared" si="313"/>
        <v>-1.3969102801061672E-2</v>
      </c>
      <c r="U75" s="267">
        <f>IFERROR('Turistas lugar residencia isla '!U75/'Turistas lugar residencia isla '!$I75,"-")</f>
        <v>0.95495753496988522</v>
      </c>
      <c r="V75" s="36">
        <f t="shared" si="314"/>
        <v>-1.2682083695979673E-2</v>
      </c>
      <c r="W75" s="267">
        <f>IFERROR('Turistas lugar residencia isla '!W75/'Turistas lugar residencia isla '!$K75,"-")</f>
        <v>0.93044739298573143</v>
      </c>
      <c r="X75" s="36">
        <f t="shared" si="315"/>
        <v>-1.7134557391814798E-2</v>
      </c>
      <c r="Y75" s="267">
        <f>IFERROR('Turistas lugar residencia isla '!Y75/'Turistas lugar residencia isla '!$M75,"-")</f>
        <v>0.89227854901184656</v>
      </c>
      <c r="Z75" s="36">
        <f t="shared" si="316"/>
        <v>-2.59371377356169E-2</v>
      </c>
      <c r="AA75" s="266">
        <f>IFERROR('Turistas lugar residencia isla '!AA75/'Turistas lugar residencia isla '!$C75,"-")</f>
        <v>9.1447843795518985E-2</v>
      </c>
      <c r="AB75" s="36">
        <f t="shared" si="317"/>
        <v>0.14922509737124234</v>
      </c>
      <c r="AC75" s="267">
        <f>IFERROR('Turistas lugar residencia isla '!AC75/'Turistas lugar residencia isla '!$E75,"-")</f>
        <v>0.11508694095351213</v>
      </c>
      <c r="AD75" s="36">
        <f t="shared" si="318"/>
        <v>0.1613947968532885</v>
      </c>
      <c r="AE75" s="267">
        <f>IFERROR('Turistas lugar residencia isla '!AE75/'Turistas lugar residencia isla '!$G75,"-")</f>
        <v>9.7919025406458041E-2</v>
      </c>
      <c r="AF75" s="36">
        <f t="shared" si="319"/>
        <v>0.15010428431041589</v>
      </c>
      <c r="AG75" s="267">
        <f>IFERROR('Turistas lugar residencia isla '!AG75/'Turistas lugar residencia isla '!$I75,"-")</f>
        <v>4.5042465030114824E-2</v>
      </c>
      <c r="AH75" s="36">
        <f t="shared" si="320"/>
        <v>0.37443918053559244</v>
      </c>
      <c r="AI75" s="267">
        <f>IFERROR('Turistas lugar residencia isla '!AI75/'Turistas lugar residencia isla '!$K75,"-")</f>
        <v>6.9552607014268575E-2</v>
      </c>
      <c r="AJ75" s="36">
        <f t="shared" si="321"/>
        <v>0.30414722352334911</v>
      </c>
      <c r="AK75" s="267">
        <f>IFERROR('Turistas lugar residencia isla '!AK75/'Turistas lugar residencia isla '!$M75,"-")</f>
        <v>0.10774972433486951</v>
      </c>
      <c r="AL75" s="36">
        <f t="shared" si="322"/>
        <v>0.28287797003258053</v>
      </c>
      <c r="AM75" s="266">
        <f>IFERROR('Turistas lugar residencia isla '!AM75/'Turistas lugar residencia isla '!$C75,"-")</f>
        <v>0.19713994836092838</v>
      </c>
      <c r="AN75" s="36">
        <f t="shared" si="323"/>
        <v>-4.5729988392086085E-2</v>
      </c>
      <c r="AO75" s="267">
        <f>IFERROR('Turistas lugar residencia isla '!AO75/'Turistas lugar residencia isla '!$E75,"-")</f>
        <v>0.17323039571015605</v>
      </c>
      <c r="AP75" s="36">
        <f t="shared" si="324"/>
        <v>-4.4220159170441864E-2</v>
      </c>
      <c r="AQ75" s="267">
        <f>IFERROR('Turistas lugar residencia isla '!AQ75/'Turistas lugar residencia isla '!$G75,"-")</f>
        <v>0.20651465060459218</v>
      </c>
      <c r="AR75" s="36">
        <f t="shared" si="325"/>
        <v>-0.13813943787231131</v>
      </c>
      <c r="AS75" s="267">
        <f>IFERROR('Turistas lugar residencia isla '!AS75/'Turistas lugar residencia isla '!$I75,"-")</f>
        <v>0.44213748109433593</v>
      </c>
      <c r="AT75" s="36">
        <f t="shared" si="326"/>
        <v>-6.5790396187490829E-2</v>
      </c>
      <c r="AU75" s="267">
        <f>IFERROR('Turistas lugar residencia isla '!AU75/'Turistas lugar residencia isla '!$K75,"-")</f>
        <v>0.17177623683157756</v>
      </c>
      <c r="AV75" s="36">
        <f t="shared" si="327"/>
        <v>-0.18304503049575882</v>
      </c>
      <c r="AW75" s="267">
        <f>IFERROR('Turistas lugar residencia isla '!AW75/'Turistas lugar residencia isla '!$M75,"-")</f>
        <v>0.38912607085300688</v>
      </c>
      <c r="AX75" s="36">
        <f t="shared" si="328"/>
        <v>-4.1578132519996092E-2</v>
      </c>
      <c r="AY75" s="266">
        <f>IFERROR('Turistas lugar residencia isla '!AY75/'Turistas lugar residencia isla '!$C75,"-")</f>
        <v>2.1462531313018188E-2</v>
      </c>
      <c r="AZ75" s="36">
        <f t="shared" si="329"/>
        <v>-0.10342238006977977</v>
      </c>
      <c r="BA75" s="267">
        <f>IFERROR('Turistas lugar residencia isla '!BA75/'Turistas lugar residencia isla '!$E75,"-")</f>
        <v>3.13895705789368E-2</v>
      </c>
      <c r="BB75" s="36">
        <f t="shared" si="330"/>
        <v>-0.16433296209742065</v>
      </c>
      <c r="BC75" s="267">
        <f>IFERROR('Turistas lugar residencia isla '!BC75/'Turistas lugar residencia isla '!$G75,"-")</f>
        <v>1.7940763552375345E-2</v>
      </c>
      <c r="BD75" s="36">
        <f t="shared" si="331"/>
        <v>-1.5201055826844168E-2</v>
      </c>
      <c r="BE75" s="267">
        <f>IFERROR('Turistas lugar residencia isla '!BE75/'Turistas lugar residencia isla '!$I75,"-")</f>
        <v>5.302535372609384E-3</v>
      </c>
      <c r="BF75" s="36">
        <f t="shared" si="332"/>
        <v>0.29855093798426235</v>
      </c>
      <c r="BG75" s="267">
        <f>IFERROR('Turistas lugar residencia isla '!BG75/'Turistas lugar residencia isla '!$K75,"-")</f>
        <v>1.4658621149486599E-2</v>
      </c>
      <c r="BH75" s="36">
        <f t="shared" si="333"/>
        <v>3.9569755350609581E-2</v>
      </c>
      <c r="BI75" s="267">
        <f>IFERROR('Turistas lugar residencia isla '!BI75/'Turistas lugar residencia isla '!$M75,"-")</f>
        <v>1.7190194803358875E-2</v>
      </c>
      <c r="BJ75" s="36">
        <f t="shared" si="334"/>
        <v>0.11806560698723745</v>
      </c>
      <c r="BK75" s="266">
        <f>IFERROR('Turistas lugar residencia isla '!BK75/'Turistas lugar residencia isla '!$C75,"-")</f>
        <v>4.1490718932729549E-2</v>
      </c>
      <c r="BL75" s="36">
        <f t="shared" si="335"/>
        <v>0.31985522212294359</v>
      </c>
      <c r="BM75" s="267">
        <f>IFERROR('Turistas lugar residencia isla '!BM75/'Turistas lugar residencia isla '!$E75,"-")</f>
        <v>4.1698470782424918E-2</v>
      </c>
      <c r="BN75" s="36">
        <f t="shared" si="336"/>
        <v>0.41240357660591753</v>
      </c>
      <c r="BO75" s="267">
        <f>IFERROR('Turistas lugar residencia isla '!BO75/'Turistas lugar residencia isla '!$G75,"-")</f>
        <v>2.2304243467234273E-2</v>
      </c>
      <c r="BP75" s="36">
        <f t="shared" si="337"/>
        <v>0.25933481330272845</v>
      </c>
      <c r="BQ75" s="267">
        <f>IFERROR('Turistas lugar residencia isla '!BQ75/'Turistas lugar residencia isla '!$I75,"-")</f>
        <v>5.6623023295357934E-2</v>
      </c>
      <c r="BR75" s="36">
        <f t="shared" si="338"/>
        <v>0.30668924830563093</v>
      </c>
      <c r="BS75" s="267">
        <f>IFERROR('Turistas lugar residencia isla '!BS75/'Turistas lugar residencia isla '!$K75,"-")</f>
        <v>5.1616882250966799E-2</v>
      </c>
      <c r="BT75" s="36">
        <f t="shared" si="339"/>
        <v>0.3346588101077872</v>
      </c>
      <c r="BU75" s="267">
        <f>IFERROR('Turistas lugar residencia isla '!BU75/'Turistas lugar residencia isla '!$M75,"-")</f>
        <v>3.531341004834742E-2</v>
      </c>
      <c r="BV75" s="36">
        <f t="shared" si="340"/>
        <v>-0.19916601139872137</v>
      </c>
      <c r="BW75" s="266">
        <f>IFERROR('Turistas lugar residencia isla '!BW75/'Turistas lugar residencia isla '!$C75,"-")</f>
        <v>0.29791709817293222</v>
      </c>
      <c r="BX75" s="36">
        <f t="shared" si="341"/>
        <v>-2.297276253477154E-2</v>
      </c>
      <c r="BY75" s="267">
        <f>IFERROR('Turistas lugar residencia isla '!BY75/'Turistas lugar residencia isla '!$E75,"-")</f>
        <v>0.34427569583329692</v>
      </c>
      <c r="BZ75" s="36">
        <f t="shared" si="342"/>
        <v>-3.6490012504572067E-2</v>
      </c>
      <c r="CA75" s="267">
        <f>IFERROR('Turistas lugar residencia isla '!CA75/'Turistas lugar residencia isla '!$G75,"-")</f>
        <v>0.13899053484896517</v>
      </c>
      <c r="CB75" s="36">
        <f t="shared" si="343"/>
        <v>-1.8324141744971212E-2</v>
      </c>
      <c r="CC75" s="267">
        <f>IFERROR('Turistas lugar residencia isla '!CC75/'Turistas lugar residencia isla '!$I75,"-")</f>
        <v>0.22696641280126009</v>
      </c>
      <c r="CD75" s="36">
        <f t="shared" si="344"/>
        <v>-2.6310121908938777E-2</v>
      </c>
      <c r="CE75" s="267">
        <f>IFERROR('Turistas lugar residencia isla '!CE75/'Turistas lugar residencia isla '!$K75,"-")</f>
        <v>0.43429123883184423</v>
      </c>
      <c r="CF75" s="36">
        <f t="shared" si="345"/>
        <v>-1.5272382961794895E-2</v>
      </c>
      <c r="CG75" s="267">
        <f>IFERROR('Turistas lugar residencia isla '!CG75/'Turistas lugar residencia isla '!$M75,"-")</f>
        <v>0.13890695241595746</v>
      </c>
      <c r="CH75" s="36">
        <f t="shared" si="346"/>
        <v>-0.18867767001515878</v>
      </c>
      <c r="CI75" s="266">
        <f>IFERROR('Turistas lugar residencia isla '!CI75/'Turistas lugar residencia isla '!$C75,"-")</f>
        <v>3.9445126233714364E-2</v>
      </c>
      <c r="CJ75" s="36">
        <f t="shared" si="347"/>
        <v>4.9014485411278619E-2</v>
      </c>
      <c r="CK75" s="267">
        <f>IFERROR('Turistas lugar residencia isla '!CK75/'Turistas lugar residencia isla '!$E75,"-")</f>
        <v>3.017213522789796E-2</v>
      </c>
      <c r="CL75" s="36">
        <f t="shared" si="348"/>
        <v>-1.190063080338799E-2</v>
      </c>
      <c r="CM75" s="267">
        <f>IFERROR('Turistas lugar residencia isla '!CM75/'Turistas lugar residencia isla '!$G75,"-")</f>
        <v>4.576106154612563E-2</v>
      </c>
      <c r="CN75" s="36">
        <f t="shared" si="349"/>
        <v>9.1095436523927598E-2</v>
      </c>
      <c r="CO75" s="267">
        <f>IFERROR('Turistas lugar residencia isla '!CO75/'Turistas lugar residencia isla '!$I75,"-")</f>
        <v>2.9282524454308703E-2</v>
      </c>
      <c r="CP75" s="36">
        <f t="shared" si="350"/>
        <v>-1.7422956967095282E-2</v>
      </c>
      <c r="CQ75" s="267">
        <f>IFERROR('Turistas lugar residencia isla '!CQ75/'Turistas lugar residencia isla '!$K75,"-")</f>
        <v>4.3609147886384848E-2</v>
      </c>
      <c r="CR75" s="36">
        <f t="shared" si="351"/>
        <v>0.13545638893760059</v>
      </c>
      <c r="CS75" s="267">
        <f>IFERROR('Turistas lugar residencia isla '!CS75/'Turistas lugar residencia isla '!$M75,"-")</f>
        <v>9.3443410896547827E-2</v>
      </c>
      <c r="CT75" s="36">
        <f t="shared" si="352"/>
        <v>0.45452483722953807</v>
      </c>
      <c r="CU75" s="266">
        <f>IFERROR('Turistas lugar residencia isla '!CU75/'Turistas lugar residencia isla '!$C75,"-")</f>
        <v>2.9404045712789879E-2</v>
      </c>
      <c r="CV75" s="36">
        <f t="shared" si="353"/>
        <v>-6.8706840763055332E-4</v>
      </c>
      <c r="CW75" s="267">
        <f>IFERROR('Turistas lugar residencia isla '!CW75/'Turistas lugar residencia isla '!$E75,"-")</f>
        <v>1.9557566177305398E-2</v>
      </c>
      <c r="CX75" s="36">
        <f t="shared" si="354"/>
        <v>2.4481613896337517E-2</v>
      </c>
      <c r="CY75" s="267">
        <f>IFERROR('Turistas lugar residencia isla '!CY75/'Turistas lugar residencia isla '!$G75,"-")</f>
        <v>1.6190389927992391E-2</v>
      </c>
      <c r="CZ75" s="36">
        <f t="shared" si="355"/>
        <v>-4.7571866345562652E-3</v>
      </c>
      <c r="DA75" s="267">
        <f>IFERROR('Turistas lugar residencia isla '!DA75/'Turistas lugar residencia isla '!$I75,"-")</f>
        <v>1.4395152990450962E-2</v>
      </c>
      <c r="DB75" s="36">
        <f t="shared" si="356"/>
        <v>-1.371323526064383E-2</v>
      </c>
      <c r="DC75" s="267">
        <f>IFERROR('Turistas lugar residencia isla '!DC75/'Turistas lugar residencia isla '!$K75,"-")</f>
        <v>7.3083077743699154E-2</v>
      </c>
      <c r="DD75" s="36">
        <f t="shared" si="357"/>
        <v>-4.2902077892946422E-2</v>
      </c>
      <c r="DE75" s="267">
        <f>IFERROR('Turistas lugar residencia isla '!DE75/'Turistas lugar residencia isla '!$M75,"-")</f>
        <v>6.9835166388645424E-3</v>
      </c>
      <c r="DF75" s="36">
        <f t="shared" si="358"/>
        <v>2.2153580819361585</v>
      </c>
      <c r="DG75" s="266">
        <f>IFERROR('Turistas lugar residencia isla '!DG75/'Turistas lugar residencia isla '!$C75,"-")</f>
        <v>0.17095406794309312</v>
      </c>
      <c r="DH75" s="36">
        <f t="shared" si="359"/>
        <v>-3.8570866473485066E-2</v>
      </c>
      <c r="DI75" s="267">
        <f>IFERROR('Turistas lugar residencia isla '!DI75/'Turistas lugar residencia isla '!$E75,"-")</f>
        <v>0.10826091892788835</v>
      </c>
      <c r="DJ75" s="36">
        <f t="shared" si="360"/>
        <v>-8.145349590084261E-2</v>
      </c>
      <c r="DK75" s="267">
        <f>IFERROR('Turistas lugar residencia isla '!DK75/'Turistas lugar residencia isla '!$G75,"-")</f>
        <v>0.34849870929758614</v>
      </c>
      <c r="DL75" s="36">
        <f t="shared" si="361"/>
        <v>1.1048265620474673E-2</v>
      </c>
      <c r="DM75" s="267">
        <f>IFERROR('Turistas lugar residencia isla '!DM75/'Turistas lugar residencia isla '!$I75,"-")</f>
        <v>6.7442880283517845E-2</v>
      </c>
      <c r="DN75" s="36">
        <f t="shared" si="362"/>
        <v>-6.4914868644810886E-3</v>
      </c>
      <c r="DO75" s="267">
        <f>IFERROR('Turistas lugar residencia isla '!DO75/'Turistas lugar residencia isla '!$K75,"-")</f>
        <v>6.4971996266168827E-2</v>
      </c>
      <c r="DP75" s="36">
        <f t="shared" si="363"/>
        <v>0.11512785667019765</v>
      </c>
      <c r="DQ75" s="267">
        <f>IFERROR('Turistas lugar residencia isla '!DQ75/'Turistas lugar residencia isla '!$M75,"-")</f>
        <v>0.1325737227515621</v>
      </c>
      <c r="DR75" s="36">
        <f t="shared" si="364"/>
        <v>-2.6438676490522339E-2</v>
      </c>
      <c r="DS75" s="266">
        <f>IFERROR('Turistas lugar residencia isla '!DS75/'Turistas lugar residencia isla '!$C75,"-")</f>
        <v>6.6244954328364858E-2</v>
      </c>
      <c r="DT75" s="36">
        <f t="shared" si="365"/>
        <v>7.2346239078515451E-2</v>
      </c>
      <c r="DU75" s="267">
        <f>IFERROR('Turistas lugar residencia isla '!DU75/'Turistas lugar residencia isla '!$E75,"-")</f>
        <v>0.1016444983974219</v>
      </c>
      <c r="DV75" s="36">
        <f t="shared" si="366"/>
        <v>6.8850312858464546E-2</v>
      </c>
      <c r="DW75" s="267">
        <f>IFERROR('Turistas lugar residencia isla '!DW75/'Turistas lugar residencia isla '!$G75,"-")</f>
        <v>8.62483583171052E-2</v>
      </c>
      <c r="DX75" s="36">
        <f t="shared" si="367"/>
        <v>0.18901447723721732</v>
      </c>
      <c r="DY75" s="267">
        <f>IFERROR('Turistas lugar residencia isla '!DY75/'Turistas lugar residencia isla '!$I75,"-")</f>
        <v>7.8969741988025671E-2</v>
      </c>
      <c r="DZ75" s="36">
        <f t="shared" si="368"/>
        <v>0.34121660902360107</v>
      </c>
      <c r="EA75" s="267">
        <f>IFERROR('Turistas lugar residencia isla '!EA75/'Turistas lugar residencia isla '!$K75,"-")</f>
        <v>5.177690358714495E-2</v>
      </c>
      <c r="EB75" s="36">
        <f t="shared" si="369"/>
        <v>7.6627408138823627E-2</v>
      </c>
      <c r="EC75" s="267">
        <f>IFERROR('Turistas lugar residencia isla '!EC75/'Turistas lugar residencia isla '!$M75,"-")</f>
        <v>7.5178828917979015E-2</v>
      </c>
      <c r="ED75" s="36">
        <f t="shared" si="370"/>
        <v>8.1684860813290072E-2</v>
      </c>
    </row>
    <row r="76" spans="1:134" s="17" customFormat="1" outlineLevel="1" x14ac:dyDescent="0.25">
      <c r="A76" s="242"/>
      <c r="B76" s="34" t="s">
        <v>67</v>
      </c>
      <c r="C76" s="266">
        <f>IFERROR('Turistas lugar residencia isla '!C76/'Turistas lugar residencia isla '!$C76,"-")</f>
        <v>1</v>
      </c>
      <c r="D76" s="36">
        <f t="shared" si="305"/>
        <v>0</v>
      </c>
      <c r="E76" s="267">
        <f>IFERROR('Turistas lugar residencia isla '!E76/'Turistas lugar residencia isla '!$E76,"-")</f>
        <v>1</v>
      </c>
      <c r="F76" s="36">
        <f t="shared" si="306"/>
        <v>0</v>
      </c>
      <c r="G76" s="267">
        <f>IFERROR('Turistas lugar residencia isla '!G76/'Turistas lugar residencia isla '!$G76,"-")</f>
        <v>1</v>
      </c>
      <c r="H76" s="36">
        <f t="shared" si="307"/>
        <v>0</v>
      </c>
      <c r="I76" s="267">
        <f>IFERROR('Turistas lugar residencia isla '!I76/'Turistas lugar residencia isla '!$I76,"-")</f>
        <v>1</v>
      </c>
      <c r="J76" s="36">
        <f t="shared" si="308"/>
        <v>0</v>
      </c>
      <c r="K76" s="267">
        <f>IFERROR('Turistas lugar residencia isla '!K76/'Turistas lugar residencia isla '!$K76,"-")</f>
        <v>1</v>
      </c>
      <c r="L76" s="36">
        <f t="shared" si="309"/>
        <v>0</v>
      </c>
      <c r="M76" s="267">
        <f>IFERROR('Turistas lugar residencia isla '!M76/'Turistas lugar residencia isla '!$M76,"-")</f>
        <v>1</v>
      </c>
      <c r="N76" s="36">
        <f t="shared" si="310"/>
        <v>0</v>
      </c>
      <c r="O76" s="266">
        <f>IFERROR('Turistas lugar residencia isla '!O76/'Turistas lugar residencia isla '!$C76,"-")</f>
        <v>0.89190624776503924</v>
      </c>
      <c r="P76" s="36">
        <f t="shared" si="311"/>
        <v>-4.5916086237602904E-3</v>
      </c>
      <c r="Q76" s="267">
        <f>IFERROR('Turistas lugar residencia isla '!Q76/'Turistas lugar residencia isla '!$E76,"-")</f>
        <v>0.87248275452802349</v>
      </c>
      <c r="R76" s="36">
        <f t="shared" si="312"/>
        <v>3.6740832559380987E-3</v>
      </c>
      <c r="S76" s="267">
        <f>IFERROR('Turistas lugar residencia isla '!S76/'Turistas lugar residencia isla '!$G76,"-")</f>
        <v>0.86146385318245866</v>
      </c>
      <c r="T76" s="36">
        <f t="shared" si="313"/>
        <v>-3.6154556083588529E-2</v>
      </c>
      <c r="U76" s="267">
        <f>IFERROR('Turistas lugar residencia isla '!U76/'Turistas lugar residencia isla '!$I76,"-")</f>
        <v>0.94244257787976538</v>
      </c>
      <c r="V76" s="36">
        <f t="shared" si="314"/>
        <v>1.3776196821417841E-3</v>
      </c>
      <c r="W76" s="267">
        <f>IFERROR('Turistas lugar residencia isla '!W76/'Turistas lugar residencia isla '!$K76,"-")</f>
        <v>0.92955076886121468</v>
      </c>
      <c r="X76" s="36">
        <f t="shared" si="315"/>
        <v>-1.848276728696141E-3</v>
      </c>
      <c r="Y76" s="267">
        <f>IFERROR('Turistas lugar residencia isla '!Y76/'Turistas lugar residencia isla '!$M76,"-")</f>
        <v>0.87022004889975546</v>
      </c>
      <c r="Z76" s="36">
        <f t="shared" si="316"/>
        <v>-3.2380246283860714E-3</v>
      </c>
      <c r="AA76" s="266">
        <f>IFERROR('Turistas lugar residencia isla '!AA76/'Turistas lugar residencia isla '!$C76,"-")</f>
        <v>0.10809375223496077</v>
      </c>
      <c r="AB76" s="36">
        <f t="shared" si="317"/>
        <v>3.9560014651390807E-2</v>
      </c>
      <c r="AC76" s="267">
        <f>IFERROR('Turistas lugar residencia isla '!AC76/'Turistas lugar residencia isla '!$E76,"-")</f>
        <v>0.12751724547197649</v>
      </c>
      <c r="AD76" s="36">
        <f t="shared" si="318"/>
        <v>-2.4447797143572925E-2</v>
      </c>
      <c r="AE76" s="267">
        <f>IFERROR('Turistas lugar residencia isla '!AE76/'Turistas lugar residencia isla '!$G76,"-")</f>
        <v>0.13853614681754134</v>
      </c>
      <c r="AF76" s="36">
        <f t="shared" si="319"/>
        <v>0.30421331579819433</v>
      </c>
      <c r="AG76" s="267">
        <f>IFERROR('Turistas lugar residencia isla '!AG76/'Turistas lugar residencia isla '!$I76,"-")</f>
        <v>5.7562834195657352E-2</v>
      </c>
      <c r="AH76" s="36">
        <f t="shared" si="320"/>
        <v>-2.1937846717860476E-2</v>
      </c>
      <c r="AI76" s="267">
        <f>IFERROR('Turistas lugar residencia isla '!AI76/'Turistas lugar residencia isla '!$K76,"-")</f>
        <v>7.0449231138785359E-2</v>
      </c>
      <c r="AJ76" s="36">
        <f t="shared" si="321"/>
        <v>2.4993452225947399E-2</v>
      </c>
      <c r="AK76" s="267">
        <f>IFERROR('Turistas lugar residencia isla '!AK76/'Turistas lugar residencia isla '!$M76,"-")</f>
        <v>0.12977995110024451</v>
      </c>
      <c r="AL76" s="36">
        <f t="shared" si="322"/>
        <v>2.2267670716071608E-2</v>
      </c>
      <c r="AM76" s="266">
        <f>IFERROR('Turistas lugar residencia isla '!AM76/'Turistas lugar residencia isla '!$C76,"-")</f>
        <v>0.19144764385915147</v>
      </c>
      <c r="AN76" s="36">
        <f t="shared" si="323"/>
        <v>-5.5921365144255164E-2</v>
      </c>
      <c r="AO76" s="267">
        <f>IFERROR('Turistas lugar residencia isla '!AO76/'Turistas lugar residencia isla '!$E76,"-")</f>
        <v>0.14920223705131588</v>
      </c>
      <c r="AP76" s="36">
        <f t="shared" si="324"/>
        <v>-6.2132736552021006E-2</v>
      </c>
      <c r="AQ76" s="267">
        <f>IFERROR('Turistas lugar residencia isla '!AQ76/'Turistas lugar residencia isla '!$G76,"-")</f>
        <v>0.22164688525629389</v>
      </c>
      <c r="AR76" s="36">
        <f t="shared" si="325"/>
        <v>-0.16384184481110287</v>
      </c>
      <c r="AS76" s="267">
        <f>IFERROR('Turistas lugar residencia isla '!AS76/'Turistas lugar residencia isla '!$I76,"-")</f>
        <v>0.41580975472474185</v>
      </c>
      <c r="AT76" s="36">
        <f t="shared" si="326"/>
        <v>-2.4823101632551081E-2</v>
      </c>
      <c r="AU76" s="267">
        <f>IFERROR('Turistas lugar residencia isla '!AU76/'Turistas lugar residencia isla '!$K76,"-")</f>
        <v>0.14337563289832717</v>
      </c>
      <c r="AV76" s="36">
        <f t="shared" si="327"/>
        <v>-0.23473784919960028</v>
      </c>
      <c r="AW76" s="267">
        <f>IFERROR('Turistas lugar residencia isla '!AW76/'Turistas lugar residencia isla '!$M76,"-")</f>
        <v>0.30063569682151592</v>
      </c>
      <c r="AX76" s="36">
        <f t="shared" si="328"/>
        <v>-0.19147694493384892</v>
      </c>
      <c r="AY76" s="266">
        <f>IFERROR('Turistas lugar residencia isla '!AY76/'Turistas lugar residencia isla '!$C76,"-")</f>
        <v>3.4454356174598952E-2</v>
      </c>
      <c r="AZ76" s="36">
        <f t="shared" si="329"/>
        <v>0.25774144704669699</v>
      </c>
      <c r="BA76" s="267">
        <f>IFERROR('Turistas lugar residencia isla '!BA76/'Turistas lugar residencia isla '!$E76,"-")</f>
        <v>4.7135236013825028E-2</v>
      </c>
      <c r="BB76" s="36">
        <f t="shared" si="330"/>
        <v>0.28881375026526257</v>
      </c>
      <c r="BC76" s="267">
        <f>IFERROR('Turistas lugar residencia isla '!BC76/'Turistas lugar residencia isla '!$G76,"-")</f>
        <v>3.3693231098163627E-2</v>
      </c>
      <c r="BD76" s="36">
        <f t="shared" si="331"/>
        <v>0.21246029050463733</v>
      </c>
      <c r="BE76" s="267">
        <f>IFERROR('Turistas lugar residencia isla '!BE76/'Turistas lugar residencia isla '!$I76,"-")</f>
        <v>8.323772000086594E-3</v>
      </c>
      <c r="BF76" s="36">
        <f t="shared" si="332"/>
        <v>-3.779642606398903E-2</v>
      </c>
      <c r="BG76" s="267">
        <f>IFERROR('Turistas lugar residencia isla '!BG76/'Turistas lugar residencia isla '!$K76,"-")</f>
        <v>1.9975003096463276E-2</v>
      </c>
      <c r="BH76" s="36">
        <f t="shared" si="333"/>
        <v>0.26578349710471771</v>
      </c>
      <c r="BI76" s="267">
        <f>IFERROR('Turistas lugar residencia isla '!BI76/'Turistas lugar residencia isla '!$M76,"-")</f>
        <v>2.8003259983700082E-2</v>
      </c>
      <c r="BJ76" s="36">
        <f t="shared" si="334"/>
        <v>0.24618385495330131</v>
      </c>
      <c r="BK76" s="266">
        <f>IFERROR('Turistas lugar residencia isla '!BK76/'Turistas lugar residencia isla '!$C76,"-")</f>
        <v>5.1416352399373526E-2</v>
      </c>
      <c r="BL76" s="36">
        <f t="shared" si="335"/>
        <v>-0.1111109752001268</v>
      </c>
      <c r="BM76" s="267">
        <f>IFERROR('Turistas lugar residencia isla '!BM76/'Turistas lugar residencia isla '!$E76,"-")</f>
        <v>4.3101913526056981E-2</v>
      </c>
      <c r="BN76" s="36">
        <f t="shared" si="336"/>
        <v>-0.1034097437624375</v>
      </c>
      <c r="BO76" s="267">
        <f>IFERROR('Turistas lugar residencia isla '!BO76/'Turistas lugar residencia isla '!$G76,"-")</f>
        <v>3.1183455652469577E-2</v>
      </c>
      <c r="BP76" s="36">
        <f t="shared" si="337"/>
        <v>-0.18911957340581775</v>
      </c>
      <c r="BQ76" s="267">
        <f>IFERROR('Turistas lugar residencia isla '!BQ76/'Turistas lugar residencia isla '!$I76,"-")</f>
        <v>7.4491806117810061E-2</v>
      </c>
      <c r="BR76" s="36">
        <f t="shared" si="338"/>
        <v>-1.3610677153547801E-2</v>
      </c>
      <c r="BS76" s="267">
        <f>IFERROR('Turistas lugar residencia isla '!BS76/'Turistas lugar residencia isla '!$K76,"-")</f>
        <v>6.7791902654701183E-2</v>
      </c>
      <c r="BT76" s="36">
        <f t="shared" si="339"/>
        <v>-0.11490447158837602</v>
      </c>
      <c r="BU76" s="267">
        <f>IFERROR('Turistas lugar residencia isla '!BU76/'Turistas lugar residencia isla '!$M76,"-")</f>
        <v>6.5101874490627543E-2</v>
      </c>
      <c r="BV76" s="36">
        <f t="shared" si="340"/>
        <v>-6.6611678989797918E-2</v>
      </c>
      <c r="BW76" s="266">
        <f>IFERROR('Turistas lugar residencia isla '!BW76/'Turistas lugar residencia isla '!$C76,"-")</f>
        <v>0.34322167034037299</v>
      </c>
      <c r="BX76" s="36">
        <f t="shared" si="341"/>
        <v>3.3387380930702593E-2</v>
      </c>
      <c r="BY76" s="267">
        <f>IFERROR('Turistas lugar residencia isla '!BY76/'Turistas lugar residencia isla '!$E76,"-")</f>
        <v>0.38551482670628368</v>
      </c>
      <c r="BZ76" s="36">
        <f t="shared" si="342"/>
        <v>2.0095845594688466E-2</v>
      </c>
      <c r="CA76" s="267">
        <f>IFERROR('Turistas lugar residencia isla '!CA76/'Turistas lugar residencia isla '!$G76,"-")</f>
        <v>0.21419247758923246</v>
      </c>
      <c r="CB76" s="36">
        <f t="shared" si="343"/>
        <v>8.9498460619140241E-2</v>
      </c>
      <c r="CC76" s="267">
        <f>IFERROR('Turistas lugar residencia isla '!CC76/'Turistas lugar residencia isla '!$I76,"-")</f>
        <v>0.24859286039010239</v>
      </c>
      <c r="CD76" s="36">
        <f t="shared" si="344"/>
        <v>0.10934120111432089</v>
      </c>
      <c r="CE76" s="267">
        <f>IFERROR('Turistas lugar residencia isla '!CE76/'Turistas lugar residencia isla '!$K76,"-")</f>
        <v>0.48260162967800535</v>
      </c>
      <c r="CF76" s="36">
        <f t="shared" si="345"/>
        <v>9.4036947522042835E-2</v>
      </c>
      <c r="CG76" s="267">
        <f>IFERROR('Turistas lugar residencia isla '!CG76/'Turistas lugar residencia isla '!$M76,"-")</f>
        <v>0.28352078239608802</v>
      </c>
      <c r="CH76" s="36">
        <f t="shared" si="346"/>
        <v>0.25302926250155533</v>
      </c>
      <c r="CI76" s="266">
        <f>IFERROR('Turistas lugar residencia isla '!CI76/'Turistas lugar residencia isla '!$C76,"-")</f>
        <v>4.0287553568745187E-2</v>
      </c>
      <c r="CJ76" s="36">
        <f t="shared" si="347"/>
        <v>6.4422630196763642E-2</v>
      </c>
      <c r="CK76" s="267">
        <f>IFERROR('Turistas lugar residencia isla '!CK76/'Turistas lugar residencia isla '!$E76,"-")</f>
        <v>3.2960286814043574E-2</v>
      </c>
      <c r="CL76" s="36">
        <f t="shared" si="348"/>
        <v>0.1447731741144016</v>
      </c>
      <c r="CM76" s="267">
        <f>IFERROR('Turistas lugar residencia isla '!CM76/'Turistas lugar residencia isla '!$G76,"-")</f>
        <v>5.5457104739182174E-2</v>
      </c>
      <c r="CN76" s="36">
        <f t="shared" si="349"/>
        <v>5.7396728083148885E-2</v>
      </c>
      <c r="CO76" s="267">
        <f>IFERROR('Turistas lugar residencia isla '!CO76/'Turistas lugar residencia isla '!$I76,"-")</f>
        <v>2.9008724265581366E-2</v>
      </c>
      <c r="CP76" s="36">
        <f t="shared" si="350"/>
        <v>-1.9836034159416482E-2</v>
      </c>
      <c r="CQ76" s="267">
        <f>IFERROR('Turistas lugar residencia isla '!CQ76/'Turistas lugar residencia isla '!$K76,"-")</f>
        <v>2.9557149452207498E-2</v>
      </c>
      <c r="CR76" s="36">
        <f t="shared" si="351"/>
        <v>-9.9672940403509047E-3</v>
      </c>
      <c r="CS76" s="267">
        <f>IFERROR('Turistas lugar residencia isla '!CS76/'Turistas lugar residencia isla '!$M76,"-")</f>
        <v>6.54278728606357E-2</v>
      </c>
      <c r="CT76" s="36">
        <f t="shared" si="352"/>
        <v>0.18034674621685842</v>
      </c>
      <c r="CU76" s="266">
        <f>IFERROR('Turistas lugar residencia isla '!CU76/'Turistas lugar residencia isla '!$C76,"-")</f>
        <v>3.4271139615036292E-2</v>
      </c>
      <c r="CV76" s="36">
        <f t="shared" si="353"/>
        <v>0.1806826154326695</v>
      </c>
      <c r="CW76" s="267">
        <f>IFERROR('Turistas lugar residencia isla '!CW76/'Turistas lugar residencia isla '!$E76,"-")</f>
        <v>2.0845995019225298E-2</v>
      </c>
      <c r="CX76" s="36">
        <f t="shared" si="354"/>
        <v>0.19782866284765976</v>
      </c>
      <c r="CY76" s="267">
        <f>IFERROR('Turistas lugar residencia isla '!CY76/'Turistas lugar residencia isla '!$G76,"-")</f>
        <v>1.6352440475675925E-2</v>
      </c>
      <c r="CZ76" s="36">
        <f t="shared" si="355"/>
        <v>3.7205203337995263E-2</v>
      </c>
      <c r="DA76" s="267">
        <f>IFERROR('Turistas lugar residencia isla '!DA76/'Turistas lugar residencia isla '!$I76,"-")</f>
        <v>1.2193405927305003E-2</v>
      </c>
      <c r="DB76" s="36">
        <f t="shared" si="356"/>
        <v>-5.0533741871548687E-2</v>
      </c>
      <c r="DC76" s="267">
        <f>IFERROR('Turistas lugar residencia isla '!DC76/'Turistas lugar residencia isla '!$K76,"-")</f>
        <v>9.19105366077025E-2</v>
      </c>
      <c r="DD76" s="36">
        <f t="shared" si="357"/>
        <v>0.22399197746611788</v>
      </c>
      <c r="DE76" s="267">
        <f>IFERROR('Turistas lugar residencia isla '!DE76/'Turistas lugar residencia isla '!$M76,"-")</f>
        <v>0</v>
      </c>
      <c r="DF76" s="36">
        <f t="shared" si="358"/>
        <v>-1</v>
      </c>
      <c r="DG76" s="266">
        <f>IFERROR('Turistas lugar residencia isla '!DG76/'Turistas lugar residencia isla '!$C76,"-")</f>
        <v>7.6359519104746032E-2</v>
      </c>
      <c r="DH76" s="36">
        <f t="shared" si="359"/>
        <v>-0.151458543566938</v>
      </c>
      <c r="DI76" s="267">
        <f>IFERROR('Turistas lugar residencia isla '!DI76/'Turistas lugar residencia isla '!$E76,"-")</f>
        <v>5.7706592671262734E-2</v>
      </c>
      <c r="DJ76" s="36">
        <f t="shared" si="360"/>
        <v>-1.9835875500252231E-2</v>
      </c>
      <c r="DK76" s="267">
        <f>IFERROR('Turistas lugar residencia isla '!DK76/'Turistas lugar residencia isla '!$G76,"-")</f>
        <v>0.15515368412559827</v>
      </c>
      <c r="DL76" s="36">
        <f t="shared" si="361"/>
        <v>-0.16673810357209007</v>
      </c>
      <c r="DM76" s="267">
        <f>IFERROR('Turistas lugar residencia isla '!DM76/'Turistas lugar residencia isla '!$I76,"-")</f>
        <v>3.822548871041067E-2</v>
      </c>
      <c r="DN76" s="36">
        <f t="shared" si="362"/>
        <v>-1.6559290846080876E-2</v>
      </c>
      <c r="DO76" s="267">
        <f>IFERROR('Turistas lugar residencia isla '!DO76/'Turistas lugar residencia isla '!$K76,"-")</f>
        <v>1.9190565733223738E-2</v>
      </c>
      <c r="DP76" s="36">
        <f t="shared" si="363"/>
        <v>-0.36583027493746634</v>
      </c>
      <c r="DQ76" s="267">
        <f>IFERROR('Turistas lugar residencia isla '!DQ76/'Turistas lugar residencia isla '!$M76,"-")</f>
        <v>4.5313773431132846E-2</v>
      </c>
      <c r="DR76" s="36">
        <f t="shared" si="364"/>
        <v>-0.2189208474558485</v>
      </c>
      <c r="DS76" s="266">
        <f>IFERROR('Turistas lugar residencia isla '!DS76/'Turistas lugar residencia isla '!$C76,"-")</f>
        <v>6.5609207114266863E-2</v>
      </c>
      <c r="DT76" s="36">
        <f t="shared" si="365"/>
        <v>0.10627641815507061</v>
      </c>
      <c r="DU76" s="267">
        <f>IFERROR('Turistas lugar residencia isla '!DU76/'Turistas lugar residencia isla '!$E76,"-")</f>
        <v>0.10181120940330973</v>
      </c>
      <c r="DV76" s="36">
        <f t="shared" si="366"/>
        <v>-8.1795268589029968E-3</v>
      </c>
      <c r="DW76" s="267">
        <f>IFERROR('Turistas lugar residencia isla '!DW76/'Turistas lugar residencia isla '!$G76,"-")</f>
        <v>0.10751981742896413</v>
      </c>
      <c r="DX76" s="36">
        <f t="shared" si="367"/>
        <v>0.22527663017025668</v>
      </c>
      <c r="DY76" s="267">
        <f>IFERROR('Turistas lugar residencia isla '!DY76/'Turistas lugar residencia isla '!$I76,"-")</f>
        <v>7.7739051371419912E-2</v>
      </c>
      <c r="DZ76" s="36">
        <f t="shared" si="368"/>
        <v>1.4950979645878659E-2</v>
      </c>
      <c r="EA76" s="267">
        <f>IFERROR('Turistas lugar residencia isla '!EA76/'Turistas lugar residencia isla '!$K76,"-")</f>
        <v>4.9539659126309428E-2</v>
      </c>
      <c r="EB76" s="36">
        <f t="shared" si="369"/>
        <v>-4.0733543501183189E-2</v>
      </c>
      <c r="EC76" s="267">
        <f>IFERROR('Turistas lugar residencia isla '!EC76/'Turistas lugar residencia isla '!$M76,"-")</f>
        <v>7.1067644661776688E-2</v>
      </c>
      <c r="ED76" s="36">
        <f t="shared" si="370"/>
        <v>0.19051273356771903</v>
      </c>
    </row>
    <row r="77" spans="1:134" s="17" customFormat="1" outlineLevel="1" x14ac:dyDescent="0.25">
      <c r="A77" s="242"/>
      <c r="B77" s="34" t="s">
        <v>69</v>
      </c>
      <c r="C77" s="266">
        <f>IFERROR('Turistas lugar residencia isla '!C77/'Turistas lugar residencia isla '!$C77,"-")</f>
        <v>1</v>
      </c>
      <c r="D77" s="36">
        <f t="shared" si="305"/>
        <v>0</v>
      </c>
      <c r="E77" s="267">
        <f>IFERROR('Turistas lugar residencia isla '!E77/'Turistas lugar residencia isla '!$E77,"-")</f>
        <v>1</v>
      </c>
      <c r="F77" s="36">
        <f t="shared" si="306"/>
        <v>0</v>
      </c>
      <c r="G77" s="267">
        <f>IFERROR('Turistas lugar residencia isla '!G77/'Turistas lugar residencia isla '!$G77,"-")</f>
        <v>1</v>
      </c>
      <c r="H77" s="36">
        <f t="shared" si="307"/>
        <v>0</v>
      </c>
      <c r="I77" s="267">
        <f>IFERROR('Turistas lugar residencia isla '!I77/'Turistas lugar residencia isla '!$I77,"-")</f>
        <v>1</v>
      </c>
      <c r="J77" s="36">
        <f t="shared" si="308"/>
        <v>0</v>
      </c>
      <c r="K77" s="267">
        <f>IFERROR('Turistas lugar residencia isla '!K77/'Turistas lugar residencia isla '!$K77,"-")</f>
        <v>1</v>
      </c>
      <c r="L77" s="36">
        <f t="shared" si="309"/>
        <v>0</v>
      </c>
      <c r="M77" s="267">
        <f>IFERROR('Turistas lugar residencia isla '!M77/'Turistas lugar residencia isla '!$M77,"-")</f>
        <v>1</v>
      </c>
      <c r="N77" s="36">
        <f t="shared" si="310"/>
        <v>0</v>
      </c>
      <c r="O77" s="266">
        <f>IFERROR('Turistas lugar residencia isla '!O77/'Turistas lugar residencia isla '!$C77,"-")</f>
        <v>0.88304370433946777</v>
      </c>
      <c r="P77" s="36">
        <f t="shared" si="311"/>
        <v>5.4757161629075402E-3</v>
      </c>
      <c r="Q77" s="267">
        <f>IFERROR('Turistas lugar residencia isla '!Q77/'Turistas lugar residencia isla '!$E77,"-")</f>
        <v>0.85973402123941645</v>
      </c>
      <c r="R77" s="36">
        <f t="shared" si="312"/>
        <v>1.9598183997475926E-2</v>
      </c>
      <c r="S77" s="267">
        <f>IFERROR('Turistas lugar residencia isla '!S77/'Turistas lugar residencia isla '!$G77,"-")</f>
        <v>0.83985440672141609</v>
      </c>
      <c r="T77" s="36">
        <f t="shared" si="313"/>
        <v>-1.7263611440162085E-2</v>
      </c>
      <c r="U77" s="267">
        <f>IFERROR('Turistas lugar residencia isla '!U77/'Turistas lugar residencia isla '!$I77,"-")</f>
        <v>0.93151156387665202</v>
      </c>
      <c r="V77" s="36">
        <f t="shared" si="314"/>
        <v>-7.2811205307456994E-3</v>
      </c>
      <c r="W77" s="267">
        <f>IFERROR('Turistas lugar residencia isla '!W77/'Turistas lugar residencia isla '!$K77,"-")</f>
        <v>0.92754608796927873</v>
      </c>
      <c r="X77" s="36">
        <f t="shared" si="315"/>
        <v>1.94147142612624E-2</v>
      </c>
      <c r="Y77" s="267">
        <f>IFERROR('Turistas lugar residencia isla '!Y77/'Turistas lugar residencia isla '!$M77,"-")</f>
        <v>0.76909523390009693</v>
      </c>
      <c r="Z77" s="36">
        <f t="shared" si="316"/>
        <v>3.6058476336030543E-2</v>
      </c>
      <c r="AA77" s="266">
        <f>IFERROR('Turistas lugar residencia isla '!AA77/'Turistas lugar residencia isla '!$C77,"-")</f>
        <v>0.11695719063605015</v>
      </c>
      <c r="AB77" s="36">
        <f t="shared" si="317"/>
        <v>-3.9486378899231234E-2</v>
      </c>
      <c r="AC77" s="267">
        <f>IFERROR('Turistas lugar residencia isla '!AC77/'Turistas lugar residencia isla '!$E77,"-")</f>
        <v>0.14026597876058355</v>
      </c>
      <c r="AD77" s="36">
        <f t="shared" si="318"/>
        <v>-0.1053971399621304</v>
      </c>
      <c r="AE77" s="267">
        <f>IFERROR('Turistas lugar residencia isla '!AE77/'Turistas lugar residencia isla '!$G77,"-")</f>
        <v>0.16014559327858391</v>
      </c>
      <c r="AF77" s="36">
        <f t="shared" si="319"/>
        <v>0.10147479729349307</v>
      </c>
      <c r="AG77" s="267">
        <f>IFERROR('Turistas lugar residencia isla '!AG77/'Turistas lugar residencia isla '!$I77,"-")</f>
        <v>6.8482178614337211E-2</v>
      </c>
      <c r="AH77" s="36">
        <f t="shared" si="320"/>
        <v>0.11070957710576157</v>
      </c>
      <c r="AI77" s="267">
        <f>IFERROR('Turistas lugar residencia isla '!AI77/'Turistas lugar residencia isla '!$K77,"-")</f>
        <v>7.245391203072124E-2</v>
      </c>
      <c r="AJ77" s="36">
        <f t="shared" si="321"/>
        <v>-0.19605786410803916</v>
      </c>
      <c r="AK77" s="267">
        <f>IFERROR('Turistas lugar residencia isla '!AK77/'Turistas lugar residencia isla '!$M77,"-")</f>
        <v>0.2309047660999031</v>
      </c>
      <c r="AL77" s="36">
        <f t="shared" si="322"/>
        <v>-0.1037123428034058</v>
      </c>
      <c r="AM77" s="266">
        <f>IFERROR('Turistas lugar residencia isla '!AM77/'Turistas lugar residencia isla '!$C77,"-")</f>
        <v>0.18837265706596595</v>
      </c>
      <c r="AN77" s="36">
        <f t="shared" si="323"/>
        <v>5.6889975358662692E-3</v>
      </c>
      <c r="AO77" s="267">
        <f>IFERROR('Turistas lugar residencia isla '!AO77/'Turistas lugar residencia isla '!$E77,"-")</f>
        <v>0.13552872110640335</v>
      </c>
      <c r="AP77" s="36">
        <f t="shared" si="324"/>
        <v>0.16788832897796202</v>
      </c>
      <c r="AQ77" s="267">
        <f>IFERROR('Turistas lugar residencia isla '!AQ77/'Turistas lugar residencia isla '!$G77,"-")</f>
        <v>0.20460203802537363</v>
      </c>
      <c r="AR77" s="36">
        <f t="shared" si="325"/>
        <v>-3.5583696570214096E-2</v>
      </c>
      <c r="AS77" s="267">
        <f>IFERROR('Turistas lugar residencia isla '!AS77/'Turistas lugar residencia isla '!$I77,"-")</f>
        <v>0.38905436523828596</v>
      </c>
      <c r="AT77" s="36">
        <f t="shared" si="326"/>
        <v>-9.2822435795191227E-3</v>
      </c>
      <c r="AU77" s="267">
        <f>IFERROR('Turistas lugar residencia isla '!AU77/'Turistas lugar residencia isla '!$K77,"-")</f>
        <v>0.10938129929997598</v>
      </c>
      <c r="AV77" s="36">
        <f t="shared" si="327"/>
        <v>-1.6312828428722836E-2</v>
      </c>
      <c r="AW77" s="267">
        <f>IFERROR('Turistas lugar residencia isla '!AW77/'Turistas lugar residencia isla '!$M77,"-")</f>
        <v>0.32992687868910225</v>
      </c>
      <c r="AX77" s="36">
        <f t="shared" si="328"/>
        <v>0.10981763318984217</v>
      </c>
      <c r="AY77" s="266">
        <f>IFERROR('Turistas lugar residencia isla '!AY77/'Turistas lugar residencia isla '!$C77,"-")</f>
        <v>2.5099588400759296E-2</v>
      </c>
      <c r="AZ77" s="36">
        <f t="shared" si="329"/>
        <v>-0.10835295813371359</v>
      </c>
      <c r="BA77" s="267">
        <f>IFERROR('Turistas lugar residencia isla '!BA77/'Turistas lugar residencia isla '!$E77,"-")</f>
        <v>3.4929569450141432E-2</v>
      </c>
      <c r="BB77" s="36">
        <f t="shared" si="330"/>
        <v>-0.12148917980083951</v>
      </c>
      <c r="BC77" s="267">
        <f>IFERROR('Turistas lugar residencia isla '!BC77/'Turistas lugar residencia isla '!$G77,"-")</f>
        <v>3.1618848578782374E-2</v>
      </c>
      <c r="BD77" s="36">
        <f t="shared" si="331"/>
        <v>-3.1132878584494872E-2</v>
      </c>
      <c r="BE77" s="267">
        <f>IFERROR('Turistas lugar residencia isla '!BE77/'Turistas lugar residencia isla '!$I77,"-")</f>
        <v>6.2449939927913499E-3</v>
      </c>
      <c r="BF77" s="36">
        <f t="shared" si="332"/>
        <v>-0.18800322391442892</v>
      </c>
      <c r="BG77" s="267">
        <f>IFERROR('Turistas lugar residencia isla '!BG77/'Turistas lugar residencia isla '!$K77,"-")</f>
        <v>1.2216824195827548E-2</v>
      </c>
      <c r="BH77" s="36">
        <f t="shared" si="333"/>
        <v>-7.5239697908479619E-2</v>
      </c>
      <c r="BI77" s="267">
        <f>IFERROR('Turistas lugar residencia isla '!BI77/'Turistas lugar residencia isla '!$M77,"-")</f>
        <v>2.1011364637476874E-2</v>
      </c>
      <c r="BJ77" s="36">
        <f t="shared" si="334"/>
        <v>-0.19442115543264782</v>
      </c>
      <c r="BK77" s="266">
        <f>IFERROR('Turistas lugar residencia isla '!BK77/'Turistas lugar residencia isla '!$C77,"-")</f>
        <v>5.2863518918439989E-2</v>
      </c>
      <c r="BL77" s="36">
        <f t="shared" si="335"/>
        <v>0.25911899902933722</v>
      </c>
      <c r="BM77" s="267">
        <f>IFERROR('Turistas lugar residencia isla '!BM77/'Turistas lugar residencia isla '!$E77,"-")</f>
        <v>4.4717056735654861E-2</v>
      </c>
      <c r="BN77" s="36">
        <f t="shared" si="336"/>
        <v>0.32113069627075896</v>
      </c>
      <c r="BO77" s="267">
        <f>IFERROR('Turistas lugar residencia isla '!BO77/'Turistas lugar residencia isla '!$G77,"-")</f>
        <v>4.2829390766468661E-2</v>
      </c>
      <c r="BP77" s="36">
        <f t="shared" si="337"/>
        <v>0.12541629357338624</v>
      </c>
      <c r="BQ77" s="267">
        <f>IFERROR('Turistas lugar residencia isla '!BQ77/'Turistas lugar residencia isla '!$I77,"-")</f>
        <v>8.4213556267521028E-2</v>
      </c>
      <c r="BR77" s="36">
        <f t="shared" si="338"/>
        <v>0.4145406436818313</v>
      </c>
      <c r="BS77" s="267">
        <f>IFERROR('Turistas lugar residencia isla '!BS77/'Turistas lugar residencia isla '!$K77,"-")</f>
        <v>5.8795502579786045E-2</v>
      </c>
      <c r="BT77" s="36">
        <f t="shared" si="339"/>
        <v>0.27005385818817529</v>
      </c>
      <c r="BU77" s="267">
        <f>IFERROR('Turistas lugar residencia isla '!BU77/'Turistas lugar residencia isla '!$M77,"-")</f>
        <v>8.9903973218218663E-2</v>
      </c>
      <c r="BV77" s="36">
        <f t="shared" si="340"/>
        <v>0.14613674633633877</v>
      </c>
      <c r="BW77" s="266">
        <f>IFERROR('Turistas lugar residencia isla '!BW77/'Turistas lugar residencia isla '!$C77,"-")</f>
        <v>0.37220510332939843</v>
      </c>
      <c r="BX77" s="36">
        <f t="shared" si="341"/>
        <v>-4.7437361495482167E-2</v>
      </c>
      <c r="BY77" s="267">
        <f>IFERROR('Turistas lugar residencia isla '!BY77/'Turistas lugar residencia isla '!$E77,"-")</f>
        <v>0.41426583175859427</v>
      </c>
      <c r="BZ77" s="36">
        <f t="shared" si="342"/>
        <v>-6.4138291854057838E-2</v>
      </c>
      <c r="CA77" s="267">
        <f>IFERROR('Turistas lugar residencia isla '!CA77/'Turistas lugar residencia isla '!$G77,"-")</f>
        <v>0.24048839672064465</v>
      </c>
      <c r="CB77" s="36">
        <f t="shared" si="343"/>
        <v>-0.13176796821823211</v>
      </c>
      <c r="CC77" s="267">
        <f>IFERROR('Turistas lugar residencia isla '!CC77/'Turistas lugar residencia isla '!$I77,"-")</f>
        <v>0.26970489587505003</v>
      </c>
      <c r="CD77" s="36">
        <f t="shared" si="344"/>
        <v>2.7312729250673407E-2</v>
      </c>
      <c r="CE77" s="267">
        <f>IFERROR('Turistas lugar residencia isla '!CE77/'Turistas lugar residencia isla '!$K77,"-")</f>
        <v>0.51023566253873753</v>
      </c>
      <c r="CF77" s="36">
        <f t="shared" si="345"/>
        <v>-2.9665099776158721E-2</v>
      </c>
      <c r="CG77" s="267">
        <f>IFERROR('Turistas lugar residencia isla '!CG77/'Turistas lugar residencia isla '!$M77,"-")</f>
        <v>0.13844595189851114</v>
      </c>
      <c r="CH77" s="36">
        <f t="shared" si="346"/>
        <v>-2.0334596977499397E-2</v>
      </c>
      <c r="CI77" s="266">
        <f>IFERROR('Turistas lugar residencia isla '!CI77/'Turistas lugar residencia isla '!$C77,"-")</f>
        <v>4.6868077923728393E-2</v>
      </c>
      <c r="CJ77" s="36">
        <f t="shared" si="347"/>
        <v>0.15103599376790822</v>
      </c>
      <c r="CK77" s="267">
        <f>IFERROR('Turistas lugar residencia isla '!CK77/'Turistas lugar residencia isla '!$E77,"-")</f>
        <v>3.6435154340233734E-2</v>
      </c>
      <c r="CL77" s="36">
        <f t="shared" si="348"/>
        <v>0.19187910738627734</v>
      </c>
      <c r="CM77" s="267">
        <f>IFERROR('Turistas lugar residencia isla '!CM77/'Turistas lugar residencia isla '!$G77,"-")</f>
        <v>7.1043348364880882E-2</v>
      </c>
      <c r="CN77" s="36">
        <f t="shared" si="349"/>
        <v>0.11009462675027359</v>
      </c>
      <c r="CO77" s="267">
        <f>IFERROR('Turistas lugar residencia isla '!CO77/'Turistas lugar residencia isla '!$I77,"-")</f>
        <v>2.8678163796555866E-2</v>
      </c>
      <c r="CP77" s="36">
        <f t="shared" si="350"/>
        <v>-0.18176339852512757</v>
      </c>
      <c r="CQ77" s="267">
        <f>IFERROR('Turistas lugar residencia isla '!CQ77/'Turistas lugar residencia isla '!$K77,"-")</f>
        <v>4.413938581952493E-2</v>
      </c>
      <c r="CR77" s="36">
        <f t="shared" si="351"/>
        <v>0.46650098018500774</v>
      </c>
      <c r="CS77" s="267">
        <f>IFERROR('Turistas lugar residencia isla '!CS77/'Turistas lugar residencia isla '!$M77,"-")</f>
        <v>6.8540216720993752E-2</v>
      </c>
      <c r="CT77" s="36">
        <f t="shared" si="352"/>
        <v>-0.29592676777692317</v>
      </c>
      <c r="CU77" s="266">
        <f>IFERROR('Turistas lugar residencia isla '!CU77/'Turistas lugar residencia isla '!$C77,"-")</f>
        <v>4.4877652371819371E-2</v>
      </c>
      <c r="CV77" s="36">
        <f t="shared" si="353"/>
        <v>0.16082237444043046</v>
      </c>
      <c r="CW77" s="267">
        <f>IFERROR('Turistas lugar residencia isla '!CW77/'Turistas lugar residencia isla '!$E77,"-")</f>
        <v>3.1057726732785947E-2</v>
      </c>
      <c r="CX77" s="36">
        <f t="shared" si="354"/>
        <v>0.10993997604820183</v>
      </c>
      <c r="CY77" s="267">
        <f>IFERROR('Turistas lugar residencia isla '!CY77/'Turistas lugar residencia isla '!$G77,"-")</f>
        <v>2.5797922700909609E-2</v>
      </c>
      <c r="CZ77" s="36">
        <f t="shared" si="355"/>
        <v>0.38185723025245877</v>
      </c>
      <c r="DA77" s="267">
        <f>IFERROR('Turistas lugar residencia isla '!DA77/'Turistas lugar residencia isla '!$I77,"-")</f>
        <v>1.7558570284341209E-2</v>
      </c>
      <c r="DB77" s="36">
        <f t="shared" si="356"/>
        <v>-0.18137904799779958</v>
      </c>
      <c r="DC77" s="267">
        <f>IFERROR('Turistas lugar residencia isla '!DC77/'Turistas lugar residencia isla '!$K77,"-")</f>
        <v>0.10963785260808835</v>
      </c>
      <c r="DD77" s="36">
        <f t="shared" si="357"/>
        <v>0.11883342835507271</v>
      </c>
      <c r="DE77" s="267">
        <f>IFERROR('Turistas lugar residencia isla '!DE77/'Turistas lugar residencia isla '!$M77,"-")</f>
        <v>0</v>
      </c>
      <c r="DF77" s="36" t="str">
        <f t="shared" si="358"/>
        <v>-</v>
      </c>
      <c r="DG77" s="266">
        <f>IFERROR('Turistas lugar residencia isla '!DG77/'Turistas lugar residencia isla '!$C77,"-")</f>
        <v>2.76180495082557E-2</v>
      </c>
      <c r="DH77" s="36">
        <f t="shared" si="359"/>
        <v>3.2795169083156273E-2</v>
      </c>
      <c r="DI77" s="267">
        <f>IFERROR('Turistas lugar residencia isla '!DI77/'Turistas lugar residencia isla '!$E77,"-")</f>
        <v>1.1037004194298693E-2</v>
      </c>
      <c r="DJ77" s="36">
        <f t="shared" si="360"/>
        <v>4.3264829469923161E-2</v>
      </c>
      <c r="DK77" s="267">
        <f>IFERROR('Turistas lugar residencia isla '!DK77/'Turistas lugar residencia isla '!$G77,"-")</f>
        <v>8.0020197911479851E-2</v>
      </c>
      <c r="DL77" s="36">
        <f t="shared" si="361"/>
        <v>4.5844780682656072E-2</v>
      </c>
      <c r="DM77" s="267">
        <f>IFERROR('Turistas lugar residencia isla '!DM77/'Turistas lugar residencia isla '!$I77,"-")</f>
        <v>9.9619543452142568E-3</v>
      </c>
      <c r="DN77" s="36">
        <f t="shared" si="362"/>
        <v>-5.7448833219941653E-2</v>
      </c>
      <c r="DO77" s="267">
        <f>IFERROR('Turistas lugar residencia isla '!DO77/'Turistas lugar residencia isla '!$K77,"-")</f>
        <v>7.7536110896185501E-3</v>
      </c>
      <c r="DP77" s="36">
        <f t="shared" si="363"/>
        <v>-0.16217404184636219</v>
      </c>
      <c r="DQ77" s="267">
        <f>IFERROR('Turistas lugar residencia isla '!DQ77/'Turistas lugar residencia isla '!$M77,"-")</f>
        <v>4.8894370540040529E-3</v>
      </c>
      <c r="DR77" s="36">
        <f t="shared" si="364"/>
        <v>0.13319570913417511</v>
      </c>
      <c r="DS77" s="266">
        <f>IFERROR('Turistas lugar residencia isla '!DS77/'Turistas lugar residencia isla '!$C77,"-")</f>
        <v>7.382205559766912E-2</v>
      </c>
      <c r="DT77" s="36">
        <f t="shared" si="365"/>
        <v>8.4040764468858331E-2</v>
      </c>
      <c r="DU77" s="267">
        <f>IFERROR('Turistas lugar residencia isla '!DU77/'Turistas lugar residencia isla '!$E77,"-")</f>
        <v>0.11727439343896928</v>
      </c>
      <c r="DV77" s="36">
        <f t="shared" si="366"/>
        <v>0.15349953165879837</v>
      </c>
      <c r="DW77" s="267">
        <f>IFERROR('Turistas lugar residencia isla '!DW77/'Turistas lugar residencia isla '!$G77,"-")</f>
        <v>0.11805258470148469</v>
      </c>
      <c r="DX77" s="36">
        <f t="shared" si="367"/>
        <v>0.13486309770692473</v>
      </c>
      <c r="DY77" s="267">
        <f>IFERROR('Turistas lugar residencia isla '!DY77/'Turistas lugar residencia isla '!$I77,"-")</f>
        <v>8.1535342410893066E-2</v>
      </c>
      <c r="DZ77" s="36">
        <f t="shared" si="368"/>
        <v>3.4770649460109659E-3</v>
      </c>
      <c r="EA77" s="267">
        <f>IFERROR('Turistas lugar residencia isla '!EA77/'Turistas lugar residencia isla '!$K77,"-")</f>
        <v>4.9298957904896093E-2</v>
      </c>
      <c r="EB77" s="36">
        <f t="shared" si="369"/>
        <v>8.7849150238314966E-3</v>
      </c>
      <c r="EC77" s="267">
        <f>IFERROR('Turistas lugar residencia isla '!EC77/'Turistas lugar residencia isla '!$M77,"-")</f>
        <v>0.1035151088009867</v>
      </c>
      <c r="ED77" s="36">
        <f t="shared" si="370"/>
        <v>0.28317677237857741</v>
      </c>
    </row>
    <row r="78" spans="1:134" s="17" customFormat="1" outlineLevel="1" x14ac:dyDescent="0.25">
      <c r="A78" s="242"/>
      <c r="B78" s="34" t="s">
        <v>71</v>
      </c>
      <c r="C78" s="266">
        <f>IFERROR('Turistas lugar residencia isla '!C78/'Turistas lugar residencia isla '!$C78,"-")</f>
        <v>1</v>
      </c>
      <c r="D78" s="36">
        <f t="shared" si="305"/>
        <v>0</v>
      </c>
      <c r="E78" s="267">
        <f>IFERROR('Turistas lugar residencia isla '!E78/'Turistas lugar residencia isla '!$E78,"-")</f>
        <v>1</v>
      </c>
      <c r="F78" s="36">
        <f t="shared" si="306"/>
        <v>0</v>
      </c>
      <c r="G78" s="267">
        <f>IFERROR('Turistas lugar residencia isla '!G78/'Turistas lugar residencia isla '!$G78,"-")</f>
        <v>1</v>
      </c>
      <c r="H78" s="36">
        <f t="shared" si="307"/>
        <v>0</v>
      </c>
      <c r="I78" s="267">
        <f>IFERROR('Turistas lugar residencia isla '!I78/'Turistas lugar residencia isla '!$I78,"-")</f>
        <v>1</v>
      </c>
      <c r="J78" s="36">
        <f t="shared" si="308"/>
        <v>0</v>
      </c>
      <c r="K78" s="267">
        <f>IFERROR('Turistas lugar residencia isla '!K78/'Turistas lugar residencia isla '!$K78,"-")</f>
        <v>1</v>
      </c>
      <c r="L78" s="36">
        <f t="shared" si="309"/>
        <v>0</v>
      </c>
      <c r="M78" s="267">
        <f>IFERROR('Turistas lugar residencia isla '!M78/'Turistas lugar residencia isla '!$M78,"-")</f>
        <v>1</v>
      </c>
      <c r="N78" s="36">
        <f t="shared" si="310"/>
        <v>0</v>
      </c>
      <c r="O78" s="266">
        <f>IFERROR('Turistas lugar residencia isla '!O78/'Turistas lugar residencia isla '!$C78,"-")</f>
        <v>0.85842894244291679</v>
      </c>
      <c r="P78" s="36">
        <f t="shared" si="311"/>
        <v>-2.0380943084697289E-2</v>
      </c>
      <c r="Q78" s="267">
        <f>IFERROR('Turistas lugar residencia isla '!Q78/'Turistas lugar residencia isla '!$E78,"-")</f>
        <v>0.83189314123837943</v>
      </c>
      <c r="R78" s="36">
        <f t="shared" si="312"/>
        <v>-1.9026824158889899E-2</v>
      </c>
      <c r="S78" s="267">
        <f>IFERROR('Turistas lugar residencia isla '!S78/'Turistas lugar residencia isla '!$G78,"-")</f>
        <v>0.82261482455790713</v>
      </c>
      <c r="T78" s="36">
        <f t="shared" si="313"/>
        <v>-1.8166046977940997E-2</v>
      </c>
      <c r="U78" s="267">
        <f>IFERROR('Turistas lugar residencia isla '!U78/'Turistas lugar residencia isla '!$I78,"-")</f>
        <v>0.92371806886211039</v>
      </c>
      <c r="V78" s="36">
        <f t="shared" si="314"/>
        <v>9.278589489067901E-3</v>
      </c>
      <c r="W78" s="267">
        <f>IFERROR('Turistas lugar residencia isla '!W78/'Turistas lugar residencia isla '!$K78,"-")</f>
        <v>0.89651618311208425</v>
      </c>
      <c r="X78" s="36">
        <f t="shared" si="315"/>
        <v>-2.4429484985169392E-2</v>
      </c>
      <c r="Y78" s="267">
        <f>IFERROR('Turistas lugar residencia isla '!Y78/'Turistas lugar residencia isla '!$M78,"-")</f>
        <v>0.77269913330581919</v>
      </c>
      <c r="Z78" s="36">
        <f t="shared" si="316"/>
        <v>-1.3943254877370248E-2</v>
      </c>
      <c r="AA78" s="266">
        <f>IFERROR('Turistas lugar residencia isla '!AA78/'Turistas lugar residencia isla '!$C78,"-")</f>
        <v>0.14157191299200339</v>
      </c>
      <c r="AB78" s="36">
        <f t="shared" si="317"/>
        <v>0.14437175420378345</v>
      </c>
      <c r="AC78" s="267">
        <f>IFERROR('Turistas lugar residencia isla '!AC78/'Turistas lugar residencia isla '!$E78,"-")</f>
        <v>0.1681090875861162</v>
      </c>
      <c r="AD78" s="36">
        <f t="shared" si="318"/>
        <v>0.10618773316331898</v>
      </c>
      <c r="AE78" s="267">
        <f>IFERROR('Turistas lugar residencia isla '!AE78/'Turistas lugar residencia isla '!$G78,"-")</f>
        <v>0.17738517544209281</v>
      </c>
      <c r="AF78" s="36">
        <f t="shared" si="319"/>
        <v>9.3833596093669591E-2</v>
      </c>
      <c r="AG78" s="267">
        <f>IFERROR('Turistas lugar residencia isla '!AG78/'Turistas lugar residencia isla '!$I78,"-")</f>
        <v>7.62819311378896E-2</v>
      </c>
      <c r="AH78" s="36">
        <f t="shared" si="320"/>
        <v>-0.10023259475533652</v>
      </c>
      <c r="AI78" s="267">
        <f>IFERROR('Turistas lugar residencia isla '!AI78/'Turistas lugar residencia isla '!$K78,"-")</f>
        <v>0.10348381688791569</v>
      </c>
      <c r="AJ78" s="36">
        <f t="shared" si="321"/>
        <v>0.27704273892595022</v>
      </c>
      <c r="AK78" s="267">
        <f>IFERROR('Turistas lugar residencia isla '!AK78/'Turistas lugar residencia isla '!$M78,"-")</f>
        <v>0.22730086669418076</v>
      </c>
      <c r="AL78" s="36">
        <f t="shared" si="322"/>
        <v>5.049710140389374E-2</v>
      </c>
      <c r="AM78" s="266">
        <f>IFERROR('Turistas lugar residencia isla '!AM78/'Turistas lugar residencia isla '!$C78,"-")</f>
        <v>0.19784498834897637</v>
      </c>
      <c r="AN78" s="36">
        <f t="shared" si="323"/>
        <v>1.2044457571306788E-2</v>
      </c>
      <c r="AO78" s="267">
        <f>IFERROR('Turistas lugar residencia isla '!AO78/'Turistas lugar residencia isla '!$E78,"-")</f>
        <v>0.13503778971932412</v>
      </c>
      <c r="AP78" s="36">
        <f t="shared" si="324"/>
        <v>-2.4214515636281186E-2</v>
      </c>
      <c r="AQ78" s="267">
        <f>IFERROR('Turistas lugar residencia isla '!AQ78/'Turistas lugar residencia isla '!$G78,"-")</f>
        <v>0.21361287151075506</v>
      </c>
      <c r="AR78" s="36">
        <f t="shared" si="325"/>
        <v>-2.1473738997382918E-2</v>
      </c>
      <c r="AS78" s="267">
        <f>IFERROR('Turistas lugar residencia isla '!AS78/'Turistas lugar residencia isla '!$I78,"-")</f>
        <v>0.42331014409666712</v>
      </c>
      <c r="AT78" s="36">
        <f t="shared" si="326"/>
        <v>5.7762253399581187E-2</v>
      </c>
      <c r="AU78" s="267">
        <f>IFERROR('Turistas lugar residencia isla '!AU78/'Turistas lugar residencia isla '!$K78,"-")</f>
        <v>0.10338545230600794</v>
      </c>
      <c r="AV78" s="36">
        <f t="shared" si="327"/>
        <v>-5.1250001416021096E-2</v>
      </c>
      <c r="AW78" s="267">
        <f>IFERROR('Turistas lugar residencia isla '!AW78/'Turistas lugar residencia isla '!$M78,"-")</f>
        <v>0.35291993396615767</v>
      </c>
      <c r="AX78" s="36">
        <f t="shared" si="328"/>
        <v>5.3532182328221101E-2</v>
      </c>
      <c r="AY78" s="266">
        <f>IFERROR('Turistas lugar residencia isla '!AY78/'Turistas lugar residencia isla '!$C78,"-")</f>
        <v>2.5622842165413738E-2</v>
      </c>
      <c r="AZ78" s="36">
        <f t="shared" si="329"/>
        <v>0.14556211334266433</v>
      </c>
      <c r="BA78" s="267">
        <f>IFERROR('Turistas lugar residencia isla '!BA78/'Turistas lugar residencia isla '!$E78,"-")</f>
        <v>3.1571298981204324E-2</v>
      </c>
      <c r="BB78" s="36">
        <f t="shared" si="330"/>
        <v>0.11867644015416845</v>
      </c>
      <c r="BC78" s="267">
        <f>IFERROR('Turistas lugar residencia isla '!BC78/'Turistas lugar residencia isla '!$G78,"-")</f>
        <v>3.2584000956594521E-2</v>
      </c>
      <c r="BD78" s="36">
        <f t="shared" si="331"/>
        <v>0.12616169293802959</v>
      </c>
      <c r="BE78" s="267">
        <f>IFERROR('Turistas lugar residencia isla '!BE78/'Turistas lugar residencia isla '!$I78,"-")</f>
        <v>8.3569451947565123E-3</v>
      </c>
      <c r="BF78" s="36">
        <f t="shared" si="332"/>
        <v>0.35632604897992493</v>
      </c>
      <c r="BG78" s="267">
        <f>IFERROR('Turistas lugar residencia isla '!BG78/'Turistas lugar residencia isla '!$K78,"-")</f>
        <v>1.7444744765293556E-2</v>
      </c>
      <c r="BH78" s="36">
        <f t="shared" si="333"/>
        <v>0.402906976606765</v>
      </c>
      <c r="BI78" s="267">
        <f>IFERROR('Turistas lugar residencia isla '!BI78/'Turistas lugar residencia isla '!$M78,"-")</f>
        <v>2.7651671481634339E-2</v>
      </c>
      <c r="BJ78" s="36">
        <f t="shared" si="334"/>
        <v>-0.12694455908653191</v>
      </c>
      <c r="BK78" s="266">
        <f>IFERROR('Turistas lugar residencia isla '!BK78/'Turistas lugar residencia isla '!$C78,"-")</f>
        <v>3.5462054617808783E-2</v>
      </c>
      <c r="BL78" s="36">
        <f t="shared" si="335"/>
        <v>0.21384328987846235</v>
      </c>
      <c r="BM78" s="267">
        <f>IFERROR('Turistas lugar residencia isla '!BM78/'Turistas lugar residencia isla '!$E78,"-")</f>
        <v>2.8000722139136597E-2</v>
      </c>
      <c r="BN78" s="36">
        <f t="shared" si="336"/>
        <v>9.4553508047752866E-2</v>
      </c>
      <c r="BO78" s="267">
        <f>IFERROR('Turistas lugar residencia isla '!BO78/'Turistas lugar residencia isla '!$G78,"-")</f>
        <v>2.4612379927458249E-2</v>
      </c>
      <c r="BP78" s="36">
        <f t="shared" si="337"/>
        <v>0.1414255759324814</v>
      </c>
      <c r="BQ78" s="267">
        <f>IFERROR('Turistas lugar residencia isla '!BQ78/'Turistas lugar residencia isla '!$I78,"-")</f>
        <v>5.8658478771374707E-2</v>
      </c>
      <c r="BR78" s="36">
        <f t="shared" si="338"/>
        <v>0.42941621634262295</v>
      </c>
      <c r="BS78" s="267">
        <f>IFERROR('Turistas lugar residencia isla '!BS78/'Turistas lugar residencia isla '!$K78,"-")</f>
        <v>4.6526447242370331E-2</v>
      </c>
      <c r="BT78" s="36">
        <f t="shared" si="339"/>
        <v>0.36682666765674332</v>
      </c>
      <c r="BU78" s="267">
        <f>IFERROR('Turistas lugar residencia isla '!BU78/'Turistas lugar residencia isla '!$M78,"-")</f>
        <v>5.5045398266611638E-2</v>
      </c>
      <c r="BV78" s="36">
        <f t="shared" si="340"/>
        <v>-0.32374836267010976</v>
      </c>
      <c r="BW78" s="266">
        <f>IFERROR('Turistas lugar residencia isla '!BW78/'Turistas lugar residencia isla '!$C78,"-")</f>
        <v>0.35098067059254268</v>
      </c>
      <c r="BX78" s="36">
        <f t="shared" si="341"/>
        <v>-0.10847309002078676</v>
      </c>
      <c r="BY78" s="267">
        <f>IFERROR('Turistas lugar residencia isla '!BY78/'Turistas lugar residencia isla '!$E78,"-")</f>
        <v>0.397985588420811</v>
      </c>
      <c r="BZ78" s="36">
        <f t="shared" si="342"/>
        <v>-9.3185021442456994E-2</v>
      </c>
      <c r="CA78" s="267">
        <f>IFERROR('Turistas lugar residencia isla '!CA78/'Turistas lugar residencia isla '!$G78,"-")</f>
        <v>0.254480715320127</v>
      </c>
      <c r="CB78" s="36">
        <f t="shared" si="343"/>
        <v>-8.8453102117236559E-2</v>
      </c>
      <c r="CC78" s="267">
        <f>IFERROR('Turistas lugar residencia isla '!CC78/'Turistas lugar residencia isla '!$I78,"-")</f>
        <v>0.23278171615051321</v>
      </c>
      <c r="CD78" s="36">
        <f t="shared" si="344"/>
        <v>-9.4233587718199452E-2</v>
      </c>
      <c r="CE78" s="267">
        <f>IFERROR('Turistas lugar residencia isla '!CE78/'Turistas lugar residencia isla '!$K78,"-")</f>
        <v>0.47596055152593403</v>
      </c>
      <c r="CF78" s="36">
        <f t="shared" si="345"/>
        <v>-0.11465754970308994</v>
      </c>
      <c r="CG78" s="267">
        <f>IFERROR('Turistas lugar residencia isla '!CG78/'Turistas lugar residencia isla '!$M78,"-")</f>
        <v>0.10828518365662403</v>
      </c>
      <c r="CH78" s="36">
        <f t="shared" si="346"/>
        <v>-0.17150463683720296</v>
      </c>
      <c r="CI78" s="266">
        <f>IFERROR('Turistas lugar residencia isla '!CI78/'Turistas lugar residencia isla '!$C78,"-")</f>
        <v>3.5662226389140766E-2</v>
      </c>
      <c r="CJ78" s="36">
        <f t="shared" si="347"/>
        <v>-9.5519781489106226E-4</v>
      </c>
      <c r="CK78" s="267">
        <f>IFERROR('Turistas lugar residencia isla '!CK78/'Turistas lugar residencia isla '!$E78,"-")</f>
        <v>2.8210231641729835E-2</v>
      </c>
      <c r="CL78" s="36">
        <f t="shared" si="348"/>
        <v>5.3185727669951222E-2</v>
      </c>
      <c r="CM78" s="267">
        <f>IFERROR('Turistas lugar residencia isla '!CM78/'Turistas lugar residencia isla '!$G78,"-")</f>
        <v>5.5432659731356373E-2</v>
      </c>
      <c r="CN78" s="36">
        <f t="shared" si="349"/>
        <v>-1.0303359649461719E-2</v>
      </c>
      <c r="CO78" s="267">
        <f>IFERROR('Turistas lugar residencia isla '!CO78/'Turistas lugar residencia isla '!$I78,"-")</f>
        <v>2.2154724761033261E-2</v>
      </c>
      <c r="CP78" s="36">
        <f t="shared" si="350"/>
        <v>-0.23342651703858663</v>
      </c>
      <c r="CQ78" s="267">
        <f>IFERROR('Turistas lugar residencia isla '!CQ78/'Turistas lugar residencia isla '!$K78,"-")</f>
        <v>2.9543588339947996E-2</v>
      </c>
      <c r="CR78" s="36">
        <f t="shared" si="351"/>
        <v>0.22344718302264899</v>
      </c>
      <c r="CS78" s="267">
        <f>IFERROR('Turistas lugar residencia isla '!CS78/'Turistas lugar residencia isla '!$M78,"-")</f>
        <v>8.9971110193974413E-2</v>
      </c>
      <c r="CT78" s="36">
        <f t="shared" si="352"/>
        <v>-0.12817764116897634</v>
      </c>
      <c r="CU78" s="266">
        <f>IFERROR('Turistas lugar residencia isla '!CU78/'Turistas lugar residencia isla '!$C78,"-")</f>
        <v>5.3851339097824115E-2</v>
      </c>
      <c r="CV78" s="36">
        <f t="shared" si="353"/>
        <v>0.13925035227543048</v>
      </c>
      <c r="CW78" s="267">
        <f>IFERROR('Turistas lugar residencia isla '!CW78/'Turistas lugar residencia isla '!$E78,"-")</f>
        <v>3.9222853474848829E-2</v>
      </c>
      <c r="CX78" s="36">
        <f t="shared" si="354"/>
        <v>0.16415049112113889</v>
      </c>
      <c r="CY78" s="267">
        <f>IFERROR('Turistas lugar residencia isla '!CY78/'Turistas lugar residencia isla '!$G78,"-")</f>
        <v>2.6146916975566981E-2</v>
      </c>
      <c r="CZ78" s="36">
        <f t="shared" si="355"/>
        <v>-5.0799967118859923E-2</v>
      </c>
      <c r="DA78" s="267">
        <f>IFERROR('Turistas lugar residencia isla '!DA78/'Turistas lugar residencia isla '!$I78,"-")</f>
        <v>2.3334399082720527E-2</v>
      </c>
      <c r="DB78" s="36">
        <f t="shared" si="356"/>
        <v>-0.13504707063657784</v>
      </c>
      <c r="DC78" s="267">
        <f>IFERROR('Turistas lugar residencia isla '!DC78/'Turistas lugar residencia isla '!$K78,"-")</f>
        <v>0.14206839332147256</v>
      </c>
      <c r="DD78" s="36">
        <f t="shared" si="357"/>
        <v>0.22240354274269936</v>
      </c>
      <c r="DE78" s="267">
        <f>IFERROR('Turistas lugar residencia isla '!DE78/'Turistas lugar residencia isla '!$M78,"-")</f>
        <v>0</v>
      </c>
      <c r="DF78" s="36" t="str">
        <f t="shared" si="358"/>
        <v>-</v>
      </c>
      <c r="DG78" s="266">
        <f>IFERROR('Turistas lugar residencia isla '!DG78/'Turistas lugar residencia isla '!$C78,"-")</f>
        <v>2.8563827421137455E-2</v>
      </c>
      <c r="DH78" s="36">
        <f t="shared" si="359"/>
        <v>2.8613404759690431E-2</v>
      </c>
      <c r="DI78" s="267">
        <f>IFERROR('Turistas lugar residencia isla '!DI78/'Turistas lugar residencia isla '!$E78,"-")</f>
        <v>1.4273392070288209E-2</v>
      </c>
      <c r="DJ78" s="36">
        <f t="shared" si="360"/>
        <v>0.39237638010670106</v>
      </c>
      <c r="DK78" s="267">
        <f>IFERROR('Turistas lugar residencia isla '!DK78/'Turistas lugar residencia isla '!$G78,"-")</f>
        <v>7.9998538536144664E-2</v>
      </c>
      <c r="DL78" s="36">
        <f t="shared" si="361"/>
        <v>4.2217274339080513E-2</v>
      </c>
      <c r="DM78" s="267">
        <f>IFERROR('Turistas lugar residencia isla '!DM78/'Turistas lugar residencia isla '!$I78,"-")</f>
        <v>1.3863929528240521E-2</v>
      </c>
      <c r="DN78" s="36">
        <f t="shared" si="362"/>
        <v>0.22425582507970421</v>
      </c>
      <c r="DO78" s="267">
        <f>IFERROR('Turistas lugar residencia isla '!DO78/'Turistas lugar residencia isla '!$K78,"-")</f>
        <v>2.0015054057752838E-3</v>
      </c>
      <c r="DP78" s="36">
        <f t="shared" si="363"/>
        <v>-0.83666930159446951</v>
      </c>
      <c r="DQ78" s="267">
        <f>IFERROR('Turistas lugar residencia isla '!DQ78/'Turistas lugar residencia isla '!$M78,"-")</f>
        <v>1.0317787866281469E-3</v>
      </c>
      <c r="DR78" s="36">
        <f t="shared" si="364"/>
        <v>-0.18558261108818275</v>
      </c>
      <c r="DS78" s="266">
        <f>IFERROR('Turistas lugar residencia isla '!DS78/'Turistas lugar residencia isla '!$C78,"-")</f>
        <v>8.2159391477815147E-2</v>
      </c>
      <c r="DT78" s="36">
        <f t="shared" si="365"/>
        <v>6.7728224107534096E-2</v>
      </c>
      <c r="DU78" s="267">
        <f>IFERROR('Turistas lugar residencia isla '!DU78/'Turistas lugar residencia isla '!$E78,"-")</f>
        <v>0.12176068219860163</v>
      </c>
      <c r="DV78" s="36">
        <f t="shared" si="366"/>
        <v>7.3260111634311231E-2</v>
      </c>
      <c r="DW78" s="267">
        <f>IFERROR('Turistas lugar residencia isla '!DW78/'Turistas lugar residencia isla '!$G78,"-")</f>
        <v>0.1082944716808163</v>
      </c>
      <c r="DX78" s="36">
        <f t="shared" si="367"/>
        <v>5.5920922806257156E-2</v>
      </c>
      <c r="DY78" s="267">
        <f>IFERROR('Turistas lugar residencia isla '!DY78/'Turistas lugar residencia isla '!$I78,"-")</f>
        <v>8.8569286572660222E-2</v>
      </c>
      <c r="DZ78" s="36">
        <f t="shared" si="368"/>
        <v>0.14232085053690713</v>
      </c>
      <c r="EA78" s="267">
        <f>IFERROR('Turistas lugar residencia isla '!EA78/'Turistas lugar residencia isla '!$K78,"-")</f>
        <v>5.4160394142602986E-2</v>
      </c>
      <c r="EB78" s="36">
        <f t="shared" si="369"/>
        <v>0.13710941678278088</v>
      </c>
      <c r="EC78" s="267">
        <f>IFERROR('Turistas lugar residencia isla '!EC78/'Turistas lugar residencia isla '!$M78,"-")</f>
        <v>0.10874948411060668</v>
      </c>
      <c r="ED78" s="36">
        <f t="shared" si="370"/>
        <v>0.28759389186958306</v>
      </c>
    </row>
    <row r="79" spans="1:134" s="17" customFormat="1" outlineLevel="1" x14ac:dyDescent="0.25">
      <c r="A79" s="242"/>
      <c r="B79" s="34" t="s">
        <v>73</v>
      </c>
      <c r="C79" s="266">
        <f>IFERROR('Turistas lugar residencia isla '!C79/'Turistas lugar residencia isla '!$C79,"-")</f>
        <v>1</v>
      </c>
      <c r="D79" s="36">
        <f t="shared" si="305"/>
        <v>0</v>
      </c>
      <c r="E79" s="267">
        <f>IFERROR('Turistas lugar residencia isla '!E79/'Turistas lugar residencia isla '!$E79,"-")</f>
        <v>1</v>
      </c>
      <c r="F79" s="36">
        <f t="shared" si="306"/>
        <v>0</v>
      </c>
      <c r="G79" s="267">
        <f>IFERROR('Turistas lugar residencia isla '!G79/'Turistas lugar residencia isla '!$G79,"-")</f>
        <v>1</v>
      </c>
      <c r="H79" s="36">
        <f t="shared" si="307"/>
        <v>0</v>
      </c>
      <c r="I79" s="267">
        <f>IFERROR('Turistas lugar residencia isla '!I79/'Turistas lugar residencia isla '!$I79,"-")</f>
        <v>1</v>
      </c>
      <c r="J79" s="36">
        <f t="shared" si="308"/>
        <v>0</v>
      </c>
      <c r="K79" s="267">
        <f>IFERROR('Turistas lugar residencia isla '!K79/'Turistas lugar residencia isla '!$K79,"-")</f>
        <v>1</v>
      </c>
      <c r="L79" s="36">
        <f t="shared" si="309"/>
        <v>0</v>
      </c>
      <c r="M79" s="267">
        <f>IFERROR('Turistas lugar residencia isla '!M79/'Turistas lugar residencia isla '!$M79,"-")</f>
        <v>1</v>
      </c>
      <c r="N79" s="36">
        <f t="shared" si="310"/>
        <v>0</v>
      </c>
      <c r="O79" s="266">
        <f>IFERROR('Turistas lugar residencia isla '!O79/'Turistas lugar residencia isla '!$C79,"-")</f>
        <v>0.85157499021327587</v>
      </c>
      <c r="P79" s="36">
        <f t="shared" si="311"/>
        <v>-1.5211202077648811E-2</v>
      </c>
      <c r="Q79" s="267">
        <f>IFERROR('Turistas lugar residencia isla '!Q79/'Turistas lugar residencia isla '!$E79,"-")</f>
        <v>0.8340813357450495</v>
      </c>
      <c r="R79" s="36">
        <f t="shared" si="312"/>
        <v>-1.86512254663731E-2</v>
      </c>
      <c r="S79" s="267">
        <f>IFERROR('Turistas lugar residencia isla '!S79/'Turistas lugar residencia isla '!$G79,"-")</f>
        <v>0.80706855937018962</v>
      </c>
      <c r="T79" s="36">
        <f t="shared" si="313"/>
        <v>-3.4899699137782014E-2</v>
      </c>
      <c r="U79" s="267">
        <f>IFERROR('Turistas lugar residencia isla '!U79/'Turistas lugar residencia isla '!$I79,"-")</f>
        <v>0.91917996579198269</v>
      </c>
      <c r="V79" s="36">
        <f t="shared" si="314"/>
        <v>7.9964714763203215E-3</v>
      </c>
      <c r="W79" s="267">
        <f>IFERROR('Turistas lugar residencia isla '!W79/'Turistas lugar residencia isla '!$K79,"-")</f>
        <v>0.8758203025360779</v>
      </c>
      <c r="X79" s="36">
        <f t="shared" si="315"/>
        <v>-1.1098413702500864E-2</v>
      </c>
      <c r="Y79" s="267">
        <f>IFERROR('Turistas lugar residencia isla '!Y79/'Turistas lugar residencia isla '!$M79,"-")</f>
        <v>0.77009337824585344</v>
      </c>
      <c r="Z79" s="36">
        <f t="shared" si="316"/>
        <v>9.1281980346689329E-2</v>
      </c>
      <c r="AA79" s="266">
        <f>IFERROR('Turistas lugar residencia isla '!AA79/'Turistas lugar residencia isla '!$C79,"-")</f>
        <v>0.14842500978672413</v>
      </c>
      <c r="AB79" s="36">
        <f t="shared" si="317"/>
        <v>9.7238262933636355E-2</v>
      </c>
      <c r="AC79" s="267">
        <f>IFERROR('Turistas lugar residencia isla '!AC79/'Turistas lugar residencia isla '!$E79,"-")</f>
        <v>0.16592072203324959</v>
      </c>
      <c r="AD79" s="36">
        <f t="shared" si="318"/>
        <v>0.10564900548602063</v>
      </c>
      <c r="AE79" s="267">
        <f>IFERROR('Turistas lugar residencia isla '!AE79/'Turistas lugar residencia isla '!$G79,"-")</f>
        <v>0.19293144062981035</v>
      </c>
      <c r="AF79" s="36">
        <f t="shared" si="319"/>
        <v>0.17823286410473194</v>
      </c>
      <c r="AG79" s="267">
        <f>IFERROR('Turistas lugar residencia isla '!AG79/'Turistas lugar residencia isla '!$I79,"-")</f>
        <v>8.0820034208017325E-2</v>
      </c>
      <c r="AH79" s="36">
        <f t="shared" si="320"/>
        <v>-8.2757099273686463E-2</v>
      </c>
      <c r="AI79" s="267">
        <f>IFERROR('Turistas lugar residencia isla '!AI79/'Turistas lugar residencia isla '!$K79,"-")</f>
        <v>0.12417583266987703</v>
      </c>
      <c r="AJ79" s="36">
        <f t="shared" si="321"/>
        <v>8.5923981603646116E-2</v>
      </c>
      <c r="AK79" s="267">
        <f>IFERROR('Turistas lugar residencia isla '!AK79/'Turistas lugar residencia isla '!$M79,"-")</f>
        <v>0.22990662175414658</v>
      </c>
      <c r="AL79" s="36">
        <f t="shared" si="322"/>
        <v>-0.21897493712816618</v>
      </c>
      <c r="AM79" s="266">
        <f>IFERROR('Turistas lugar residencia isla '!AM79/'Turistas lugar residencia isla '!$C79,"-")</f>
        <v>0.18682034562824792</v>
      </c>
      <c r="AN79" s="36">
        <f t="shared" si="323"/>
        <v>6.987034610921361E-2</v>
      </c>
      <c r="AO79" s="267">
        <f>IFERROR('Turistas lugar residencia isla '!AO79/'Turistas lugar residencia isla '!$E79,"-")</f>
        <v>0.12235755544169183</v>
      </c>
      <c r="AP79" s="36">
        <f t="shared" si="324"/>
        <v>-5.6707771808073848E-2</v>
      </c>
      <c r="AQ79" s="267">
        <f>IFERROR('Turistas lugar residencia isla '!AQ79/'Turistas lugar residencia isla '!$G79,"-")</f>
        <v>0.19984900344944417</v>
      </c>
      <c r="AR79" s="36">
        <f t="shared" si="325"/>
        <v>4.6051772129129587E-2</v>
      </c>
      <c r="AS79" s="267">
        <f>IFERROR('Turistas lugar residencia isla '!AS79/'Turistas lugar residencia isla '!$I79,"-")</f>
        <v>0.41440090454813316</v>
      </c>
      <c r="AT79" s="36">
        <f t="shared" si="326"/>
        <v>0.12234906727517925</v>
      </c>
      <c r="AU79" s="267">
        <f>IFERROR('Turistas lugar residencia isla '!AU79/'Turistas lugar residencia isla '!$K79,"-")</f>
        <v>8.5330787722322277E-2</v>
      </c>
      <c r="AV79" s="36">
        <f t="shared" si="327"/>
        <v>1.3401332396166143E-2</v>
      </c>
      <c r="AW79" s="267">
        <f>IFERROR('Turistas lugar residencia isla '!AW79/'Turistas lugar residencia isla '!$M79,"-")</f>
        <v>0.24372148552423997</v>
      </c>
      <c r="AX79" s="36">
        <f t="shared" si="328"/>
        <v>5.6368404494862911E-2</v>
      </c>
      <c r="AY79" s="266">
        <f>IFERROR('Turistas lugar residencia isla '!AY79/'Turistas lugar residencia isla '!$C79,"-")</f>
        <v>3.4006998628364468E-2</v>
      </c>
      <c r="AZ79" s="36">
        <f t="shared" si="329"/>
        <v>-1.1992403216064096E-2</v>
      </c>
      <c r="BA79" s="267">
        <f>IFERROR('Turistas lugar residencia isla '!BA79/'Turistas lugar residencia isla '!$E79,"-")</f>
        <v>3.9992921242651157E-2</v>
      </c>
      <c r="BB79" s="36">
        <f t="shared" si="330"/>
        <v>-4.5449797929350333E-2</v>
      </c>
      <c r="BC79" s="267">
        <f>IFERROR('Turistas lugar residencia isla '!BC79/'Turistas lugar residencia isla '!$G79,"-")</f>
        <v>4.0307542090955412E-2</v>
      </c>
      <c r="BD79" s="36">
        <f t="shared" si="331"/>
        <v>-2.8302717409299349E-2</v>
      </c>
      <c r="BE79" s="267">
        <f>IFERROR('Turistas lugar residencia isla '!BE79/'Turistas lugar residencia isla '!$I79,"-")</f>
        <v>1.0760673236777931E-2</v>
      </c>
      <c r="BF79" s="36">
        <f t="shared" si="332"/>
        <v>5.1280944066713463E-2</v>
      </c>
      <c r="BG79" s="267">
        <f>IFERROR('Turistas lugar residencia isla '!BG79/'Turistas lugar residencia isla '!$K79,"-")</f>
        <v>3.0798543745603795E-2</v>
      </c>
      <c r="BH79" s="36">
        <f t="shared" si="333"/>
        <v>0.16617195640612059</v>
      </c>
      <c r="BI79" s="267">
        <f>IFERROR('Turistas lugar residencia isla '!BI79/'Turistas lugar residencia isla '!$M79,"-")</f>
        <v>3.7138105999232507E-2</v>
      </c>
      <c r="BJ79" s="36">
        <f t="shared" si="334"/>
        <v>-0.29121011468350022</v>
      </c>
      <c r="BK79" s="266">
        <f>IFERROR('Turistas lugar residencia isla '!BK79/'Turistas lugar residencia isla '!$C79,"-")</f>
        <v>3.8578369994949749E-2</v>
      </c>
      <c r="BL79" s="36">
        <f t="shared" si="335"/>
        <v>-5.0525703330946636E-2</v>
      </c>
      <c r="BM79" s="267">
        <f>IFERROR('Turistas lugar residencia isla '!BM79/'Turistas lugar residencia isla '!$E79,"-")</f>
        <v>2.847759388099045E-2</v>
      </c>
      <c r="BN79" s="36">
        <f t="shared" si="336"/>
        <v>-1.2365069896707603E-2</v>
      </c>
      <c r="BO79" s="267">
        <f>IFERROR('Turistas lugar residencia isla '!BO79/'Turistas lugar residencia isla '!$G79,"-")</f>
        <v>2.5279917191997715E-2</v>
      </c>
      <c r="BP79" s="36">
        <f t="shared" si="337"/>
        <v>-0.1256075018794649</v>
      </c>
      <c r="BQ79" s="267">
        <f>IFERROR('Turistas lugar residencia isla '!BQ79/'Turistas lugar residencia isla '!$I79,"-")</f>
        <v>6.303569803040393E-2</v>
      </c>
      <c r="BR79" s="36">
        <f t="shared" si="338"/>
        <v>-5.5180234318626398E-2</v>
      </c>
      <c r="BS79" s="267">
        <f>IFERROR('Turistas lugar residencia isla '!BS79/'Turistas lugar residencia isla '!$K79,"-")</f>
        <v>5.5622115897443827E-2</v>
      </c>
      <c r="BT79" s="36">
        <f t="shared" si="339"/>
        <v>-9.727994062849521E-3</v>
      </c>
      <c r="BU79" s="267">
        <f>IFERROR('Turistas lugar residencia isla '!BU79/'Turistas lugar residencia isla '!$M79,"-")</f>
        <v>8.8560098921246749E-2</v>
      </c>
      <c r="BV79" s="36">
        <f t="shared" si="340"/>
        <v>7.4535353456127718E-2</v>
      </c>
      <c r="BW79" s="266">
        <f>IFERROR('Turistas lugar residencia isla '!BW79/'Turistas lugar residencia isla '!$C79,"-")</f>
        <v>0.33098775688283127</v>
      </c>
      <c r="BX79" s="36">
        <f t="shared" si="341"/>
        <v>-6.9005013692768458E-2</v>
      </c>
      <c r="BY79" s="267">
        <f>IFERROR('Turistas lugar residencia isla '!BY79/'Turistas lugar residencia isla '!$E79,"-")</f>
        <v>0.3957436913661796</v>
      </c>
      <c r="BZ79" s="36">
        <f t="shared" si="342"/>
        <v>-3.4028792444287803E-2</v>
      </c>
      <c r="CA79" s="267">
        <f>IFERROR('Turistas lugar residencia isla '!CA79/'Turistas lugar residencia isla '!$G79,"-")</f>
        <v>0.23355111339947657</v>
      </c>
      <c r="CB79" s="36">
        <f t="shared" si="343"/>
        <v>-7.447685887221045E-2</v>
      </c>
      <c r="CC79" s="267">
        <f>IFERROR('Turistas lugar residencia isla '!CC79/'Turistas lugar residencia isla '!$I79,"-")</f>
        <v>0.20055767692108681</v>
      </c>
      <c r="CD79" s="36">
        <f t="shared" si="344"/>
        <v>-0.10103786857220554</v>
      </c>
      <c r="CE79" s="267">
        <f>IFERROR('Turistas lugar residencia isla '!CE79/'Turistas lugar residencia isla '!$K79,"-")</f>
        <v>0.45343309655028485</v>
      </c>
      <c r="CF79" s="36">
        <f t="shared" si="345"/>
        <v>-6.8826500574651894E-2</v>
      </c>
      <c r="CG79" s="267">
        <f>IFERROR('Turistas lugar residencia isla '!CG79/'Turistas lugar residencia isla '!$M79,"-")</f>
        <v>8.5788598473542824E-2</v>
      </c>
      <c r="CH79" s="36">
        <f t="shared" si="346"/>
        <v>-9.0804858052812354E-2</v>
      </c>
      <c r="CI79" s="266">
        <f>IFERROR('Turistas lugar residencia isla '!CI79/'Turistas lugar residencia isla '!$C79,"-")</f>
        <v>4.382285879923619E-2</v>
      </c>
      <c r="CJ79" s="36">
        <f t="shared" si="347"/>
        <v>-1.316374397342901E-2</v>
      </c>
      <c r="CK79" s="267">
        <f>IFERROR('Turistas lugar residencia isla '!CK79/'Turistas lugar residencia isla '!$E79,"-")</f>
        <v>3.7256076104872617E-2</v>
      </c>
      <c r="CL79" s="36">
        <f t="shared" si="348"/>
        <v>0.12956731155295476</v>
      </c>
      <c r="CM79" s="267">
        <f>IFERROR('Turistas lugar residencia isla '!CM79/'Turistas lugar residencia isla '!$G79,"-")</f>
        <v>6.2772947607398294E-2</v>
      </c>
      <c r="CN79" s="36">
        <f t="shared" si="349"/>
        <v>-4.8838246297493781E-2</v>
      </c>
      <c r="CO79" s="267">
        <f>IFERROR('Turistas lugar residencia isla '!CO79/'Turistas lugar residencia isla '!$I79,"-")</f>
        <v>2.0716451948275944E-2</v>
      </c>
      <c r="CP79" s="36">
        <f t="shared" si="350"/>
        <v>-0.48893611533346815</v>
      </c>
      <c r="CQ79" s="267">
        <f>IFERROR('Turistas lugar residencia isla '!CQ79/'Turistas lugar residencia isla '!$K79,"-")</f>
        <v>3.7832468907731905E-2</v>
      </c>
      <c r="CR79" s="36">
        <f t="shared" si="351"/>
        <v>0.19822678865137111</v>
      </c>
      <c r="CS79" s="267">
        <f>IFERROR('Turistas lugar residencia isla '!CS79/'Turistas lugar residencia isla '!$M79,"-")</f>
        <v>0.13929987634844157</v>
      </c>
      <c r="CT79" s="36">
        <f t="shared" si="352"/>
        <v>0.1920096732440697</v>
      </c>
      <c r="CU79" s="266">
        <f>IFERROR('Turistas lugar residencia isla '!CU79/'Turistas lugar residencia isla '!$C79,"-")</f>
        <v>3.9382226113669441E-2</v>
      </c>
      <c r="CV79" s="36">
        <f t="shared" si="353"/>
        <v>-5.9759383009306388E-2</v>
      </c>
      <c r="CW79" s="267">
        <f>IFERROR('Turistas lugar residencia isla '!CW79/'Turistas lugar residencia isla '!$E79,"-")</f>
        <v>2.7467224736141379E-2</v>
      </c>
      <c r="CX79" s="36">
        <f t="shared" si="354"/>
        <v>-9.7643430878635917E-2</v>
      </c>
      <c r="CY79" s="267">
        <f>IFERROR('Turistas lugar residencia isla '!CY79/'Turistas lugar residencia isla '!$G79,"-")</f>
        <v>2.012309153432237E-2</v>
      </c>
      <c r="CZ79" s="36">
        <f t="shared" si="355"/>
        <v>-7.586460540288853E-2</v>
      </c>
      <c r="DA79" s="267">
        <f>IFERROR('Turistas lugar residencia isla '!DA79/'Turistas lugar residencia isla '!$I79,"-")</f>
        <v>1.798555980893337E-2</v>
      </c>
      <c r="DB79" s="36">
        <f t="shared" si="356"/>
        <v>-9.5928143064515359E-2</v>
      </c>
      <c r="DC79" s="267">
        <f>IFERROR('Turistas lugar residencia isla '!DC79/'Turistas lugar residencia isla '!$K79,"-")</f>
        <v>0.10848090405262303</v>
      </c>
      <c r="DD79" s="36">
        <f t="shared" si="357"/>
        <v>1.8413046987150627E-2</v>
      </c>
      <c r="DE79" s="267">
        <f>IFERROR('Turistas lugar residencia isla '!DE79/'Turistas lugar residencia isla '!$M79,"-")</f>
        <v>0</v>
      </c>
      <c r="DF79" s="36" t="str">
        <f t="shared" si="358"/>
        <v>-</v>
      </c>
      <c r="DG79" s="266">
        <f>IFERROR('Turistas lugar residencia isla '!DG79/'Turistas lugar residencia isla '!$C79,"-")</f>
        <v>3.916183805138105E-2</v>
      </c>
      <c r="DH79" s="36">
        <f t="shared" si="359"/>
        <v>3.792934459265318E-2</v>
      </c>
      <c r="DI79" s="267">
        <f>IFERROR('Turistas lugar residencia isla '!DI79/'Turistas lugar residencia isla '!$E79,"-")</f>
        <v>2.2279565644156629E-2</v>
      </c>
      <c r="DJ79" s="36">
        <f t="shared" si="360"/>
        <v>6.2903871223413788E-2</v>
      </c>
      <c r="DK79" s="267">
        <f>IFERROR('Turistas lugar residencia isla '!DK79/'Turistas lugar residencia isla '!$G79,"-")</f>
        <v>8.8973250134056131E-2</v>
      </c>
      <c r="DL79" s="36">
        <f t="shared" si="361"/>
        <v>-6.0136703916287337E-2</v>
      </c>
      <c r="DM79" s="267">
        <f>IFERROR('Turistas lugar residencia isla '!DM79/'Turistas lugar residencia isla '!$I79,"-")</f>
        <v>1.9571393665288445E-2</v>
      </c>
      <c r="DN79" s="36">
        <f t="shared" si="362"/>
        <v>0.34609891565686257</v>
      </c>
      <c r="DO79" s="267">
        <f>IFERROR('Turistas lugar residencia isla '!DO79/'Turistas lugar residencia isla '!$K79,"-")</f>
        <v>1.5749035733885742E-2</v>
      </c>
      <c r="DP79" s="36">
        <f t="shared" si="363"/>
        <v>0.29848722631496427</v>
      </c>
      <c r="DQ79" s="267">
        <f>IFERROR('Turistas lugar residencia isla '!DQ79/'Turistas lugar residencia isla '!$M79,"-")</f>
        <v>3.3258005372447021E-3</v>
      </c>
      <c r="DR79" s="36" t="str">
        <f t="shared" si="364"/>
        <v>-</v>
      </c>
      <c r="DS79" s="266">
        <f>IFERROR('Turistas lugar residencia isla '!DS79/'Turistas lugar residencia isla '!$C79,"-")</f>
        <v>8.4099337491072415E-2</v>
      </c>
      <c r="DT79" s="36">
        <f t="shared" si="365"/>
        <v>8.2431167538022931E-2</v>
      </c>
      <c r="DU79" s="267">
        <f>IFERROR('Turistas lugar residencia isla '!DU79/'Turistas lugar residencia isla '!$E79,"-")</f>
        <v>0.13122863768903265</v>
      </c>
      <c r="DV79" s="36">
        <f t="shared" si="366"/>
        <v>7.6580706105119578E-2</v>
      </c>
      <c r="DW79" s="267">
        <f>IFERROR('Turistas lugar residencia isla '!DW79/'Turistas lugar residencia isla '!$G79,"-")</f>
        <v>0.11449860341529654</v>
      </c>
      <c r="DX79" s="36">
        <f t="shared" si="367"/>
        <v>3.0777797005381302E-3</v>
      </c>
      <c r="DY79" s="267">
        <f>IFERROR('Turistas lugar residencia isla '!DY79/'Turistas lugar residencia isla '!$I79,"-")</f>
        <v>0.11095087747876373</v>
      </c>
      <c r="DZ79" s="36">
        <f t="shared" si="368"/>
        <v>0.16349142791502702</v>
      </c>
      <c r="EA79" s="267">
        <f>IFERROR('Turistas lugar residencia isla '!EA79/'Turistas lugar residencia isla '!$K79,"-")</f>
        <v>6.08048047119569E-2</v>
      </c>
      <c r="EB79" s="36">
        <f t="shared" si="369"/>
        <v>7.291118811322117E-2</v>
      </c>
      <c r="EC79" s="267">
        <f>IFERROR('Turistas lugar residencia isla '!EC79/'Turistas lugar residencia isla '!$M79,"-")</f>
        <v>0.15972370272459813</v>
      </c>
      <c r="ED79" s="36">
        <f t="shared" si="370"/>
        <v>0.33585010568949092</v>
      </c>
    </row>
    <row r="80" spans="1:134" s="17" customFormat="1" outlineLevel="1" x14ac:dyDescent="0.25">
      <c r="A80" s="242"/>
      <c r="B80" s="34" t="s">
        <v>75</v>
      </c>
      <c r="C80" s="266">
        <f>IFERROR('Turistas lugar residencia isla '!C80/'Turistas lugar residencia isla '!$C80,"-")</f>
        <v>1</v>
      </c>
      <c r="D80" s="36">
        <f t="shared" si="305"/>
        <v>0</v>
      </c>
      <c r="E80" s="267">
        <f>IFERROR('Turistas lugar residencia isla '!E80/'Turistas lugar residencia isla '!$E80,"-")</f>
        <v>1</v>
      </c>
      <c r="F80" s="36">
        <f t="shared" si="306"/>
        <v>0</v>
      </c>
      <c r="G80" s="267">
        <f>IFERROR('Turistas lugar residencia isla '!G80/'Turistas lugar residencia isla '!$G80,"-")</f>
        <v>1</v>
      </c>
      <c r="H80" s="36">
        <f t="shared" si="307"/>
        <v>0</v>
      </c>
      <c r="I80" s="267">
        <f>IFERROR('Turistas lugar residencia isla '!I80/'Turistas lugar residencia isla '!$I80,"-")</f>
        <v>1</v>
      </c>
      <c r="J80" s="36">
        <f t="shared" si="308"/>
        <v>0</v>
      </c>
      <c r="K80" s="267">
        <f>IFERROR('Turistas lugar residencia isla '!K80/'Turistas lugar residencia isla '!$K80,"-")</f>
        <v>1</v>
      </c>
      <c r="L80" s="36">
        <f t="shared" si="309"/>
        <v>0</v>
      </c>
      <c r="M80" s="267">
        <f>IFERROR('Turistas lugar residencia isla '!M80/'Turistas lugar residencia isla '!$M80,"-")</f>
        <v>1</v>
      </c>
      <c r="N80" s="36">
        <f t="shared" si="310"/>
        <v>0</v>
      </c>
      <c r="O80" s="266">
        <f>IFERROR('Turistas lugar residencia isla '!O80/'Turistas lugar residencia isla '!$C80,"-")</f>
        <v>0.82169778879367794</v>
      </c>
      <c r="P80" s="36">
        <f t="shared" si="311"/>
        <v>-1.900492961606437E-2</v>
      </c>
      <c r="Q80" s="267">
        <f>IFERROR('Turistas lugar residencia isla '!Q80/'Turistas lugar residencia isla '!$E80,"-")</f>
        <v>0.80108439525005426</v>
      </c>
      <c r="R80" s="36">
        <f t="shared" si="312"/>
        <v>-4.8691929685039326E-2</v>
      </c>
      <c r="S80" s="267">
        <f>IFERROR('Turistas lugar residencia isla '!S80/'Turistas lugar residencia isla '!$G80,"-")</f>
        <v>0.79146048963892912</v>
      </c>
      <c r="T80" s="36">
        <f t="shared" si="313"/>
        <v>2.355365166782919E-2</v>
      </c>
      <c r="U80" s="267">
        <f>IFERROR('Turistas lugar residencia isla '!U80/'Turistas lugar residencia isla '!$I80,"-")</f>
        <v>0.87137549705395756</v>
      </c>
      <c r="V80" s="36">
        <f t="shared" si="314"/>
        <v>-2.0327330420539025E-2</v>
      </c>
      <c r="W80" s="267">
        <f>IFERROR('Turistas lugar residencia isla '!W80/'Turistas lugar residencia isla '!$K80,"-")</f>
        <v>0.85196144741291846</v>
      </c>
      <c r="X80" s="36">
        <f t="shared" si="315"/>
        <v>-2.4191553538125077E-2</v>
      </c>
      <c r="Y80" s="267">
        <f>IFERROR('Turistas lugar residencia isla '!Y80/'Turistas lugar residencia isla '!$M80,"-")</f>
        <v>0.64311684608255504</v>
      </c>
      <c r="Z80" s="36">
        <f t="shared" si="316"/>
        <v>-2.5268864942208813E-2</v>
      </c>
      <c r="AA80" s="266">
        <f>IFERROR('Turistas lugar residencia isla '!AA80/'Turistas lugar residencia isla '!$C80,"-")</f>
        <v>0.17830221120632206</v>
      </c>
      <c r="AB80" s="36">
        <f t="shared" si="317"/>
        <v>9.8032486717931855E-2</v>
      </c>
      <c r="AC80" s="267">
        <f>IFERROR('Turistas lugar residencia isla '!AC80/'Turistas lugar residencia isla '!$E80,"-")</f>
        <v>0.19891560474994574</v>
      </c>
      <c r="AD80" s="36">
        <f t="shared" si="318"/>
        <v>0.25965511114306428</v>
      </c>
      <c r="AE80" s="267">
        <f>IFERROR('Turistas lugar residencia isla '!AE80/'Turistas lugar residencia isla '!$G80,"-")</f>
        <v>0.20853951036107091</v>
      </c>
      <c r="AF80" s="36">
        <f t="shared" si="319"/>
        <v>-8.0320266736180645E-2</v>
      </c>
      <c r="AG80" s="267">
        <f>IFERROR('Turistas lugar residencia isla '!AG80/'Turistas lugar residencia isla '!$I80,"-")</f>
        <v>0.12862450294604244</v>
      </c>
      <c r="AH80" s="36">
        <f t="shared" si="320"/>
        <v>0.16355678764194836</v>
      </c>
      <c r="AI80" s="267">
        <f>IFERROR('Turistas lugar residencia isla '!AI80/'Turistas lugar residencia isla '!$K80,"-")</f>
        <v>0.14803855258708151</v>
      </c>
      <c r="AJ80" s="36">
        <f t="shared" si="321"/>
        <v>0.16641720127074611</v>
      </c>
      <c r="AK80" s="267">
        <f>IFERROR('Turistas lugar residencia isla '!AK80/'Turistas lugar residencia isla '!$M80,"-")</f>
        <v>0.35691879945818777</v>
      </c>
      <c r="AL80" s="36">
        <f t="shared" si="322"/>
        <v>4.9006383632271833E-2</v>
      </c>
      <c r="AM80" s="266">
        <f>IFERROR('Turistas lugar residencia isla '!AM80/'Turistas lugar residencia isla '!$C80,"-")</f>
        <v>0.17270589829290364</v>
      </c>
      <c r="AN80" s="36">
        <f t="shared" si="323"/>
        <v>6.1832225935734009E-2</v>
      </c>
      <c r="AO80" s="267">
        <f>IFERROR('Turistas lugar residencia isla '!AO80/'Turistas lugar residencia isla '!$E80,"-")</f>
        <v>0.11736311350882088</v>
      </c>
      <c r="AP80" s="36">
        <f t="shared" si="324"/>
        <v>8.4854040267957398E-2</v>
      </c>
      <c r="AQ80" s="267">
        <f>IFERROR('Turistas lugar residencia isla '!AQ80/'Turistas lugar residencia isla '!$G80,"-")</f>
        <v>0.17557909635039651</v>
      </c>
      <c r="AR80" s="36">
        <f t="shared" si="325"/>
        <v>1.6236473219341629E-2</v>
      </c>
      <c r="AS80" s="267">
        <f>IFERROR('Turistas lugar residencia isla '!AS80/'Turistas lugar residencia isla '!$I80,"-")</f>
        <v>0.37038864540098104</v>
      </c>
      <c r="AT80" s="36">
        <f t="shared" si="326"/>
        <v>8.6009325844028206E-2</v>
      </c>
      <c r="AU80" s="267">
        <f>IFERROR('Turistas lugar residencia isla '!AU80/'Turistas lugar residencia isla '!$K80,"-")</f>
        <v>9.8721831094167919E-2</v>
      </c>
      <c r="AV80" s="36">
        <f t="shared" si="327"/>
        <v>2.6256820199286324E-3</v>
      </c>
      <c r="AW80" s="267">
        <f>IFERROR('Turistas lugar residencia isla '!AW80/'Turistas lugar residencia isla '!$M80,"-")</f>
        <v>0.19387609610037784</v>
      </c>
      <c r="AX80" s="36">
        <f t="shared" si="328"/>
        <v>-0.1806043363506542</v>
      </c>
      <c r="AY80" s="266">
        <f>IFERROR('Turistas lugar residencia isla '!AY80/'Turistas lugar residencia isla '!$C80,"-")</f>
        <v>2.5788693533386794E-2</v>
      </c>
      <c r="AZ80" s="36">
        <f t="shared" si="329"/>
        <v>9.1850750981481433E-3</v>
      </c>
      <c r="BA80" s="267">
        <f>IFERROR('Turistas lugar residencia isla '!BA80/'Turistas lugar residencia isla '!$E80,"-")</f>
        <v>3.1967956469165656E-2</v>
      </c>
      <c r="BB80" s="36">
        <f t="shared" si="330"/>
        <v>-4.818707332191019E-2</v>
      </c>
      <c r="BC80" s="267">
        <f>IFERROR('Turistas lugar residencia isla '!BC80/'Turistas lugar residencia isla '!$G80,"-")</f>
        <v>2.8884591283303441E-2</v>
      </c>
      <c r="BD80" s="36">
        <f t="shared" si="331"/>
        <v>7.4902805476649181E-2</v>
      </c>
      <c r="BE80" s="267">
        <f>IFERROR('Turistas lugar residencia isla '!BE80/'Turistas lugar residencia isla '!$I80,"-")</f>
        <v>9.152565330546928E-3</v>
      </c>
      <c r="BF80" s="36">
        <f t="shared" si="332"/>
        <v>0.29759280983464542</v>
      </c>
      <c r="BG80" s="267">
        <f>IFERROR('Turistas lugar residencia isla '!BG80/'Turistas lugar residencia isla '!$K80,"-")</f>
        <v>2.0851907645955667E-2</v>
      </c>
      <c r="BH80" s="36">
        <f t="shared" si="333"/>
        <v>8.1292375547929785E-2</v>
      </c>
      <c r="BI80" s="267">
        <f>IFERROR('Turistas lugar residencia isla '!BI80/'Turistas lugar residencia isla '!$M80,"-")</f>
        <v>1.8000998075140801E-2</v>
      </c>
      <c r="BJ80" s="36">
        <f t="shared" si="334"/>
        <v>-0.52426847182944947</v>
      </c>
      <c r="BK80" s="266">
        <f>IFERROR('Turistas lugar residencia isla '!BK80/'Turistas lugar residencia isla '!$C80,"-")</f>
        <v>5.035503450936904E-2</v>
      </c>
      <c r="BL80" s="36">
        <f t="shared" si="335"/>
        <v>6.3568129230911818E-2</v>
      </c>
      <c r="BM80" s="267">
        <f>IFERROR('Turistas lugar residencia isla '!BM80/'Turistas lugar residencia isla '!$E80,"-")</f>
        <v>4.094192788267758E-2</v>
      </c>
      <c r="BN80" s="36">
        <f t="shared" si="336"/>
        <v>-6.1885203957073309E-2</v>
      </c>
      <c r="BO80" s="267">
        <f>IFERROR('Turistas lugar residencia isla '!BO80/'Turistas lugar residencia isla '!$G80,"-")</f>
        <v>4.2381533741005638E-2</v>
      </c>
      <c r="BP80" s="36">
        <f t="shared" si="337"/>
        <v>3.9306171073823393E-2</v>
      </c>
      <c r="BQ80" s="267">
        <f>IFERROR('Turistas lugar residencia isla '!BQ80/'Turistas lugar residencia isla '!$I80,"-")</f>
        <v>7.0245455161137393E-2</v>
      </c>
      <c r="BR80" s="36">
        <f t="shared" si="338"/>
        <v>-4.4961304181666439E-2</v>
      </c>
      <c r="BS80" s="267">
        <f>IFERROR('Turistas lugar residencia isla '!BS80/'Turistas lugar residencia isla '!$K80,"-")</f>
        <v>7.2409075537245987E-2</v>
      </c>
      <c r="BT80" s="36">
        <f t="shared" si="339"/>
        <v>0.27788970620815512</v>
      </c>
      <c r="BU80" s="267">
        <f>IFERROR('Turistas lugar residencia isla '!BU80/'Turistas lugar residencia isla '!$M80,"-")</f>
        <v>9.9664931917017183E-2</v>
      </c>
      <c r="BV80" s="36">
        <f t="shared" si="340"/>
        <v>0.15988621196190755</v>
      </c>
      <c r="BW80" s="266">
        <f>IFERROR('Turistas lugar residencia isla '!BW80/'Turistas lugar residencia isla '!$C80,"-")</f>
        <v>0.32751169518945361</v>
      </c>
      <c r="BX80" s="36">
        <f t="shared" si="341"/>
        <v>-7.7821130208841294E-2</v>
      </c>
      <c r="BY80" s="267">
        <f>IFERROR('Turistas lugar residencia isla '!BY80/'Turistas lugar residencia isla '!$E80,"-")</f>
        <v>0.37913333643382013</v>
      </c>
      <c r="BZ80" s="36">
        <f t="shared" si="342"/>
        <v>-8.4669080478605552E-2</v>
      </c>
      <c r="CA80" s="267">
        <f>IFERROR('Turistas lugar residencia isla '!CA80/'Turistas lugar residencia isla '!$G80,"-")</f>
        <v>0.25004321614555197</v>
      </c>
      <c r="CB80" s="36">
        <f t="shared" si="343"/>
        <v>1.4326603719438502E-2</v>
      </c>
      <c r="CC80" s="267">
        <f>IFERROR('Turistas lugar residencia isla '!CC80/'Turistas lugar residencia isla '!$I80,"-")</f>
        <v>0.22387503749068779</v>
      </c>
      <c r="CD80" s="36">
        <f t="shared" si="344"/>
        <v>-1.8234154112724221E-2</v>
      </c>
      <c r="CE80" s="267">
        <f>IFERROR('Turistas lugar residencia isla '!CE80/'Turistas lugar residencia isla '!$K80,"-")</f>
        <v>0.4162465029052787</v>
      </c>
      <c r="CF80" s="36">
        <f t="shared" si="345"/>
        <v>-0.13836000802376269</v>
      </c>
      <c r="CG80" s="267">
        <f>IFERROR('Turistas lugar residencia isla '!CG80/'Turistas lugar residencia isla '!$M80,"-")</f>
        <v>8.9755471590504024E-2</v>
      </c>
      <c r="CH80" s="36">
        <f t="shared" si="346"/>
        <v>0.11989237886382353</v>
      </c>
      <c r="CI80" s="266">
        <f>IFERROR('Turistas lugar residencia isla '!CI80/'Turistas lugar residencia isla '!$C80,"-")</f>
        <v>4.8516351174526171E-2</v>
      </c>
      <c r="CJ80" s="36">
        <f t="shared" si="347"/>
        <v>-2.3699648800048601E-2</v>
      </c>
      <c r="CK80" s="267">
        <f>IFERROR('Turistas lugar residencia isla '!CK80/'Turistas lugar residencia isla '!$E80,"-")</f>
        <v>4.0379964654450748E-2</v>
      </c>
      <c r="CL80" s="36">
        <f t="shared" si="348"/>
        <v>2.7210733452982749E-2</v>
      </c>
      <c r="CM80" s="267">
        <f>IFERROR('Turistas lugar residencia isla '!CM80/'Turistas lugar residencia isla '!$G80,"-")</f>
        <v>6.7846647507508809E-2</v>
      </c>
      <c r="CN80" s="36">
        <f t="shared" si="349"/>
        <v>4.6068771032176992E-2</v>
      </c>
      <c r="CO80" s="267">
        <f>IFERROR('Turistas lugar residencia isla '!CO80/'Turistas lugar residencia isla '!$I80,"-")</f>
        <v>2.7264195667527743E-2</v>
      </c>
      <c r="CP80" s="36">
        <f t="shared" si="350"/>
        <v>-0.52711371542101926</v>
      </c>
      <c r="CQ80" s="267">
        <f>IFERROR('Turistas lugar residencia isla '!CQ80/'Turistas lugar residencia isla '!$K80,"-")</f>
        <v>4.4716696897961691E-2</v>
      </c>
      <c r="CR80" s="36">
        <f t="shared" si="351"/>
        <v>0.3089919287282834</v>
      </c>
      <c r="CS80" s="267">
        <f>IFERROR('Turistas lugar residencia isla '!CS80/'Turistas lugar residencia isla '!$M80,"-")</f>
        <v>0.11338846510301562</v>
      </c>
      <c r="CT80" s="36">
        <f t="shared" si="352"/>
        <v>4.367891881705499E-2</v>
      </c>
      <c r="CU80" s="266">
        <f>IFERROR('Turistas lugar residencia isla '!CU80/'Turistas lugar residencia isla '!$C80,"-")</f>
        <v>3.8019582677055193E-2</v>
      </c>
      <c r="CV80" s="36">
        <f t="shared" si="353"/>
        <v>0.12783139070453142</v>
      </c>
      <c r="CW80" s="267">
        <f>IFERROR('Turistas lugar residencia isla '!CW80/'Turistas lugar residencia isla '!$E80,"-")</f>
        <v>2.780361516758131E-2</v>
      </c>
      <c r="CX80" s="36">
        <f t="shared" si="354"/>
        <v>7.0502908037639145E-2</v>
      </c>
      <c r="CY80" s="267">
        <f>IFERROR('Turistas lugar residencia isla '!CY80/'Turistas lugar residencia isla '!$G80,"-")</f>
        <v>2.0822079128762504E-2</v>
      </c>
      <c r="CZ80" s="36">
        <f t="shared" si="355"/>
        <v>0.18297559075096848</v>
      </c>
      <c r="DA80" s="267">
        <f>IFERROR('Turistas lugar residencia isla '!DA80/'Turistas lugar residencia isla '!$I80,"-")</f>
        <v>1.4241623854719956E-2</v>
      </c>
      <c r="DB80" s="36">
        <f t="shared" si="356"/>
        <v>-3.7945268046324032E-2</v>
      </c>
      <c r="DC80" s="267">
        <f>IFERROR('Turistas lugar residencia isla '!DC80/'Turistas lugar residencia isla '!$K80,"-")</f>
        <v>0.10319888092968918</v>
      </c>
      <c r="DD80" s="36">
        <f t="shared" si="357"/>
        <v>0.21192940299199603</v>
      </c>
      <c r="DE80" s="267">
        <f>IFERROR('Turistas lugar residencia isla '!DE80/'Turistas lugar residencia isla '!$M80,"-")</f>
        <v>4.9547301632565767E-3</v>
      </c>
      <c r="DF80" s="36">
        <f t="shared" si="358"/>
        <v>-0.64557004760050674</v>
      </c>
      <c r="DG80" s="266">
        <f>IFERROR('Turistas lugar residencia isla '!DG80/'Turistas lugar residencia isla '!$C80,"-")</f>
        <v>2.5895465292919119E-2</v>
      </c>
      <c r="DH80" s="36">
        <f t="shared" si="359"/>
        <v>-0.12001478357212603</v>
      </c>
      <c r="DI80" s="267">
        <f>IFERROR('Turistas lugar residencia isla '!DI80/'Turistas lugar residencia isla '!$E80,"-")</f>
        <v>9.1212445353920559E-3</v>
      </c>
      <c r="DJ80" s="36">
        <f t="shared" si="360"/>
        <v>-0.58702111482808284</v>
      </c>
      <c r="DK80" s="267">
        <f>IFERROR('Turistas lugar residencia isla '!DK80/'Turistas lugar residencia isla '!$G80,"-")</f>
        <v>6.9205255083299125E-2</v>
      </c>
      <c r="DL80" s="36">
        <f t="shared" si="361"/>
        <v>1.9874760035588857E-2</v>
      </c>
      <c r="DM80" s="267">
        <f>IFERROR('Turistas lugar residencia isla '!DM80/'Turistas lugar residencia isla '!$I80,"-")</f>
        <v>9.7766038758114928E-3</v>
      </c>
      <c r="DN80" s="36">
        <f t="shared" si="362"/>
        <v>4.1822743456679357E-2</v>
      </c>
      <c r="DO80" s="267">
        <f>IFERROR('Turistas lugar residencia isla '!DO80/'Turistas lugar residencia isla '!$K80,"-")</f>
        <v>1.0091616195775817E-2</v>
      </c>
      <c r="DP80" s="36">
        <f t="shared" si="363"/>
        <v>0.53681287915520137</v>
      </c>
      <c r="DQ80" s="267">
        <f>IFERROR('Turistas lugar residencia isla '!DQ80/'Turistas lugar residencia isla '!$M80,"-")</f>
        <v>1.1834319526627219E-2</v>
      </c>
      <c r="DR80" s="36">
        <f t="shared" si="364"/>
        <v>10.738856015779092</v>
      </c>
      <c r="DS80" s="266">
        <f>IFERROR('Turistas lugar residencia isla '!DS80/'Turistas lugar residencia isla '!$C80,"-")</f>
        <v>7.9405789385708928E-2</v>
      </c>
      <c r="DT80" s="36">
        <f t="shared" si="365"/>
        <v>5.1287237795526464E-2</v>
      </c>
      <c r="DU80" s="267">
        <f>IFERROR('Turistas lugar residencia isla '!DU80/'Turistas lugar residencia isla '!$E80,"-")</f>
        <v>0.11115438873903202</v>
      </c>
      <c r="DV80" s="36">
        <f t="shared" si="366"/>
        <v>6.0300294646469244E-3</v>
      </c>
      <c r="DW80" s="267">
        <f>IFERROR('Turistas lugar residencia isla '!DW80/'Turistas lugar residencia isla '!$G80,"-")</f>
        <v>0.10811059011646751</v>
      </c>
      <c r="DX80" s="36">
        <f t="shared" si="367"/>
        <v>1.8732259985686062E-2</v>
      </c>
      <c r="DY80" s="267">
        <f>IFERROR('Turistas lugar residencia isla '!DY80/'Turistas lugar residencia isla '!$I80,"-")</f>
        <v>8.9464874853665374E-2</v>
      </c>
      <c r="DZ80" s="36">
        <f t="shared" si="368"/>
        <v>6.7796943884413041E-2</v>
      </c>
      <c r="EA80" s="267">
        <f>IFERROR('Turistas lugar residencia isla '!EA80/'Turistas lugar residencia isla '!$K80,"-")</f>
        <v>5.7940326497986291E-2</v>
      </c>
      <c r="EB80" s="36">
        <f t="shared" si="369"/>
        <v>0.10735514249124312</v>
      </c>
      <c r="EC80" s="267">
        <f>IFERROR('Turistas lugar residencia isla '!EC80/'Turistas lugar residencia isla '!$M80,"-")</f>
        <v>9.8559920153988734E-2</v>
      </c>
      <c r="ED80" s="36">
        <f t="shared" si="370"/>
        <v>0.19614441433213581</v>
      </c>
    </row>
    <row r="81" spans="1:134" s="17" customFormat="1" outlineLevel="1" x14ac:dyDescent="0.25">
      <c r="A81" s="242"/>
      <c r="B81" s="34" t="s">
        <v>77</v>
      </c>
      <c r="C81" s="266">
        <f>IFERROR('Turistas lugar residencia isla '!C81/'Turistas lugar residencia isla '!$C81,"-")</f>
        <v>1</v>
      </c>
      <c r="D81" s="36">
        <f t="shared" si="305"/>
        <v>0</v>
      </c>
      <c r="E81" s="267">
        <f>IFERROR('Turistas lugar residencia isla '!E81/'Turistas lugar residencia isla '!$E81,"-")</f>
        <v>1</v>
      </c>
      <c r="F81" s="36">
        <f t="shared" si="306"/>
        <v>0</v>
      </c>
      <c r="G81" s="267">
        <f>IFERROR('Turistas lugar residencia isla '!G81/'Turistas lugar residencia isla '!$G81,"-")</f>
        <v>1</v>
      </c>
      <c r="H81" s="36">
        <f t="shared" si="307"/>
        <v>0</v>
      </c>
      <c r="I81" s="267">
        <f>IFERROR('Turistas lugar residencia isla '!I81/'Turistas lugar residencia isla '!$I81,"-")</f>
        <v>1</v>
      </c>
      <c r="J81" s="36">
        <f t="shared" si="308"/>
        <v>0</v>
      </c>
      <c r="K81" s="267">
        <f>IFERROR('Turistas lugar residencia isla '!K81/'Turistas lugar residencia isla '!$K81,"-")</f>
        <v>1</v>
      </c>
      <c r="L81" s="36">
        <f t="shared" si="309"/>
        <v>0</v>
      </c>
      <c r="M81" s="267">
        <f>IFERROR('Turistas lugar residencia isla '!M81/'Turistas lugar residencia isla '!$M81,"-")</f>
        <v>1</v>
      </c>
      <c r="N81" s="36">
        <f t="shared" si="310"/>
        <v>0</v>
      </c>
      <c r="O81" s="266">
        <f>IFERROR('Turistas lugar residencia isla '!O81/'Turistas lugar residencia isla '!$C81,"-")</f>
        <v>0.86175852178017487</v>
      </c>
      <c r="P81" s="36">
        <f t="shared" si="311"/>
        <v>-1.481877172092283E-2</v>
      </c>
      <c r="Q81" s="267">
        <f>IFERROR('Turistas lugar residencia isla '!Q81/'Turistas lugar residencia isla '!$E81,"-")</f>
        <v>0.84810723144015909</v>
      </c>
      <c r="R81" s="36">
        <f t="shared" si="312"/>
        <v>-1.7345463126679062E-2</v>
      </c>
      <c r="S81" s="267">
        <f>IFERROR('Turistas lugar residencia isla '!S81/'Turistas lugar residencia isla '!$G81,"-")</f>
        <v>0.83281752700712941</v>
      </c>
      <c r="T81" s="36">
        <f t="shared" si="313"/>
        <v>-6.0381649987747421E-3</v>
      </c>
      <c r="U81" s="267">
        <f>IFERROR('Turistas lugar residencia isla '!U81/'Turistas lugar residencia isla '!$I81,"-")</f>
        <v>0.91683768039189728</v>
      </c>
      <c r="V81" s="36">
        <f t="shared" si="314"/>
        <v>-8.7854385676879865E-3</v>
      </c>
      <c r="W81" s="267">
        <f>IFERROR('Turistas lugar residencia isla '!W81/'Turistas lugar residencia isla '!$K81,"-")</f>
        <v>0.87957682023652983</v>
      </c>
      <c r="X81" s="36">
        <f t="shared" si="315"/>
        <v>-2.2799870024404867E-2</v>
      </c>
      <c r="Y81" s="267">
        <f>IFERROR('Turistas lugar residencia isla '!Y81/'Turistas lugar residencia isla '!$M81,"-")</f>
        <v>0.68143222965991279</v>
      </c>
      <c r="Z81" s="36">
        <f t="shared" si="316"/>
        <v>-9.8370768363011396E-2</v>
      </c>
      <c r="AA81" s="266">
        <f>IFERROR('Turistas lugar residencia isla '!AA81/'Turistas lugar residencia isla '!$C81,"-")</f>
        <v>0.13824147821982513</v>
      </c>
      <c r="AB81" s="36">
        <f t="shared" si="317"/>
        <v>0.10346720773728801</v>
      </c>
      <c r="AC81" s="267">
        <f>IFERROR('Turistas lugar residencia isla '!AC81/'Turistas lugar residencia isla '!$E81,"-")</f>
        <v>0.15189276855984088</v>
      </c>
      <c r="AD81" s="36">
        <f t="shared" si="318"/>
        <v>0.10931882023840789</v>
      </c>
      <c r="AE81" s="267">
        <f>IFERROR('Turistas lugar residencia isla '!AE81/'Turistas lugar residencia isla '!$G81,"-")</f>
        <v>0.16718247299287053</v>
      </c>
      <c r="AF81" s="36">
        <f t="shared" si="319"/>
        <v>3.1224232017282638E-2</v>
      </c>
      <c r="AG81" s="267">
        <f>IFERROR('Turistas lugar residencia isla '!AG81/'Turistas lugar residencia isla '!$I81,"-")</f>
        <v>8.3162319608102747E-2</v>
      </c>
      <c r="AH81" s="36">
        <f t="shared" si="320"/>
        <v>0.1082973768858071</v>
      </c>
      <c r="AI81" s="267">
        <f>IFERROR('Turistas lugar residencia isla '!AI81/'Turistas lugar residencia isla '!$K81,"-")</f>
        <v>0.12042317976347017</v>
      </c>
      <c r="AJ81" s="36">
        <f t="shared" si="321"/>
        <v>0.20542468014529236</v>
      </c>
      <c r="AK81" s="267">
        <f>IFERROR('Turistas lugar residencia isla '!AK81/'Turistas lugar residencia isla '!$M81,"-")</f>
        <v>0.31856777034008715</v>
      </c>
      <c r="AL81" s="36">
        <f t="shared" si="322"/>
        <v>0.30419847341225625</v>
      </c>
      <c r="AM81" s="266">
        <f>IFERROR('Turistas lugar residencia isla '!AM81/'Turistas lugar residencia isla '!$C81,"-")</f>
        <v>0.20607243884486021</v>
      </c>
      <c r="AN81" s="36">
        <f t="shared" si="323"/>
        <v>2.25288874545575E-2</v>
      </c>
      <c r="AO81" s="267">
        <f>IFERROR('Turistas lugar residencia isla '!AO81/'Turistas lugar residencia isla '!$E81,"-")</f>
        <v>0.13733828660691172</v>
      </c>
      <c r="AP81" s="36">
        <f t="shared" si="324"/>
        <v>7.315519068940568E-2</v>
      </c>
      <c r="AQ81" s="267">
        <f>IFERROR('Turistas lugar residencia isla '!AQ81/'Turistas lugar residencia isla '!$G81,"-")</f>
        <v>0.24010861013919119</v>
      </c>
      <c r="AR81" s="36">
        <f t="shared" si="325"/>
        <v>6.2236669401338318E-2</v>
      </c>
      <c r="AS81" s="267">
        <f>IFERROR('Turistas lugar residencia isla '!AS81/'Turistas lugar residencia isla '!$I81,"-")</f>
        <v>0.40949512335054505</v>
      </c>
      <c r="AT81" s="36">
        <f t="shared" si="326"/>
        <v>-3.6400199479817541E-2</v>
      </c>
      <c r="AU81" s="267">
        <f>IFERROR('Turistas lugar residencia isla '!AU81/'Turistas lugar residencia isla '!$K81,"-")</f>
        <v>0.12303707818913594</v>
      </c>
      <c r="AV81" s="36">
        <f t="shared" si="327"/>
        <v>-2.353940843326674E-2</v>
      </c>
      <c r="AW81" s="267">
        <f>IFERROR('Turistas lugar residencia isla '!AW81/'Turistas lugar residencia isla '!$M81,"-")</f>
        <v>0.3200503167258188</v>
      </c>
      <c r="AX81" s="36">
        <f t="shared" si="328"/>
        <v>-1.3820611736061639E-2</v>
      </c>
      <c r="AY81" s="266">
        <f>IFERROR('Turistas lugar residencia isla '!AY81/'Turistas lugar residencia isla '!$C81,"-")</f>
        <v>2.6565475856469026E-2</v>
      </c>
      <c r="AZ81" s="36">
        <f t="shared" si="329"/>
        <v>8.8798155441938142E-4</v>
      </c>
      <c r="BA81" s="267">
        <f>IFERROR('Turistas lugar residencia isla '!BA81/'Turistas lugar residencia isla '!$E81,"-")</f>
        <v>3.6253448890049278E-2</v>
      </c>
      <c r="BB81" s="36">
        <f t="shared" si="330"/>
        <v>-4.6761965218313994E-2</v>
      </c>
      <c r="BC81" s="267">
        <f>IFERROR('Turistas lugar residencia isla '!BC81/'Turistas lugar residencia isla '!$G81,"-")</f>
        <v>3.0323901883534912E-2</v>
      </c>
      <c r="BD81" s="36">
        <f t="shared" si="331"/>
        <v>1.7301465088837009E-2</v>
      </c>
      <c r="BE81" s="267">
        <f>IFERROR('Turistas lugar residencia isla '!BE81/'Turistas lugar residencia isla '!$I81,"-")</f>
        <v>6.443355840946202E-3</v>
      </c>
      <c r="BF81" s="36">
        <f t="shared" si="332"/>
        <v>0.27468537661976655</v>
      </c>
      <c r="BG81" s="267">
        <f>IFERROR('Turistas lugar residencia isla '!BG81/'Turistas lugar residencia isla '!$K81,"-")</f>
        <v>1.6298895687866955E-2</v>
      </c>
      <c r="BH81" s="36">
        <f t="shared" si="333"/>
        <v>0.24370390308912526</v>
      </c>
      <c r="BI81" s="267">
        <f>IFERROR('Turistas lugar residencia isla '!BI81/'Turistas lugar residencia isla '!$M81,"-")</f>
        <v>1.9048474774248619E-2</v>
      </c>
      <c r="BJ81" s="36">
        <f t="shared" si="334"/>
        <v>-6.5485755095934794E-2</v>
      </c>
      <c r="BK81" s="266">
        <f>IFERROR('Turistas lugar residencia isla '!BK81/'Turistas lugar residencia isla '!$C81,"-")</f>
        <v>3.6184764275033914E-2</v>
      </c>
      <c r="BL81" s="36">
        <f t="shared" si="335"/>
        <v>0.11054431444894219</v>
      </c>
      <c r="BM81" s="267">
        <f>IFERROR('Turistas lugar residencia isla '!BM81/'Turistas lugar residencia isla '!$E81,"-")</f>
        <v>3.6257874089791725E-2</v>
      </c>
      <c r="BN81" s="36">
        <f t="shared" si="336"/>
        <v>0.17592340811440432</v>
      </c>
      <c r="BO81" s="267">
        <f>IFERROR('Turistas lugar residencia isla '!BO81/'Turistas lugar residencia isla '!$G81,"-")</f>
        <v>2.3766886152207255E-2</v>
      </c>
      <c r="BP81" s="36">
        <f t="shared" si="337"/>
        <v>4.5793596541882087E-2</v>
      </c>
      <c r="BQ81" s="267">
        <f>IFERROR('Turistas lugar residencia isla '!BQ81/'Turistas lugar residencia isla '!$I81,"-")</f>
        <v>5.817776600909131E-2</v>
      </c>
      <c r="BR81" s="36">
        <f t="shared" si="338"/>
        <v>0.40733919589506185</v>
      </c>
      <c r="BS81" s="267">
        <f>IFERROR('Turistas lugar residencia isla '!BS81/'Turistas lugar residencia isla '!$K81,"-")</f>
        <v>3.8652923049867907E-2</v>
      </c>
      <c r="BT81" s="36">
        <f t="shared" si="339"/>
        <v>-2.8433672258018072E-2</v>
      </c>
      <c r="BU81" s="267">
        <f>IFERROR('Turistas lugar residencia isla '!BU81/'Turistas lugar residencia isla '!$M81,"-")</f>
        <v>1.8823846533986253E-2</v>
      </c>
      <c r="BV81" s="36">
        <f t="shared" si="340"/>
        <v>-0.73355466720424212</v>
      </c>
      <c r="BW81" s="266">
        <f>IFERROR('Turistas lugar residencia isla '!BW81/'Turistas lugar residencia isla '!$C81,"-")</f>
        <v>0.34686211665604916</v>
      </c>
      <c r="BX81" s="36">
        <f t="shared" si="341"/>
        <v>-7.1348827758126676E-2</v>
      </c>
      <c r="BY81" s="267">
        <f>IFERROR('Turistas lugar residencia isla '!BY81/'Turistas lugar residencia isla '!$E81,"-")</f>
        <v>0.40340784632166332</v>
      </c>
      <c r="BZ81" s="36">
        <f t="shared" si="342"/>
        <v>-7.3612806577759593E-2</v>
      </c>
      <c r="CA81" s="267">
        <f>IFERROR('Turistas lugar residencia isla '!CA81/'Turistas lugar residencia isla '!$G81,"-")</f>
        <v>0.23791681589846728</v>
      </c>
      <c r="CB81" s="36">
        <f t="shared" si="343"/>
        <v>-0.12120290666969924</v>
      </c>
      <c r="CC81" s="267">
        <f>IFERROR('Turistas lugar residencia isla '!CC81/'Turistas lugar residencia isla '!$I81,"-")</f>
        <v>0.23473012930844256</v>
      </c>
      <c r="CD81" s="36">
        <f t="shared" si="344"/>
        <v>-5.9355985941523026E-2</v>
      </c>
      <c r="CE81" s="267">
        <f>IFERROR('Turistas lugar residencia isla '!CE81/'Turistas lugar residencia isla '!$K81,"-")</f>
        <v>0.46815160610868861</v>
      </c>
      <c r="CF81" s="36">
        <f t="shared" si="345"/>
        <v>-3.0610537420168171E-2</v>
      </c>
      <c r="CG81" s="267">
        <f>IFERROR('Turistas lugar residencia isla '!CG81/'Turistas lugar residencia isla '!$M81,"-")</f>
        <v>0.11712116447279752</v>
      </c>
      <c r="CH81" s="36">
        <f t="shared" si="346"/>
        <v>0.21164390759380192</v>
      </c>
      <c r="CI81" s="266">
        <f>IFERROR('Turistas lugar residencia isla '!CI81/'Turistas lugar residencia isla '!$C81,"-")</f>
        <v>3.7788116543822761E-2</v>
      </c>
      <c r="CJ81" s="36">
        <f t="shared" si="347"/>
        <v>-3.062888767702765E-2</v>
      </c>
      <c r="CK81" s="267">
        <f>IFERROR('Turistas lugar residencia isla '!CK81/'Turistas lugar residencia isla '!$E81,"-")</f>
        <v>2.8511561940627095E-2</v>
      </c>
      <c r="CL81" s="36">
        <f t="shared" si="348"/>
        <v>-2.6542174987856715E-2</v>
      </c>
      <c r="CM81" s="267">
        <f>IFERROR('Turistas lugar residencia isla '!CM81/'Turistas lugar residencia isla '!$G81,"-")</f>
        <v>5.6515230827157432E-2</v>
      </c>
      <c r="CN81" s="36">
        <f t="shared" si="349"/>
        <v>1.4902381412930543E-2</v>
      </c>
      <c r="CO81" s="267">
        <f>IFERROR('Turistas lugar residencia isla '!CO81/'Turistas lugar residencia isla '!$I81,"-")</f>
        <v>2.5607926210335849E-2</v>
      </c>
      <c r="CP81" s="36">
        <f t="shared" si="350"/>
        <v>-0.23700879587431578</v>
      </c>
      <c r="CQ81" s="267">
        <f>IFERROR('Turistas lugar residencia isla '!CQ81/'Turistas lugar residencia isla '!$K81,"-")</f>
        <v>3.2118176985703496E-2</v>
      </c>
      <c r="CR81" s="36">
        <f t="shared" si="351"/>
        <v>5.6623253077716429E-2</v>
      </c>
      <c r="CS81" s="267">
        <f>IFERROR('Turistas lugar residencia isla '!CS81/'Turistas lugar residencia isla '!$M81,"-")</f>
        <v>8.4145738802282224E-2</v>
      </c>
      <c r="CT81" s="36">
        <f t="shared" si="352"/>
        <v>-7.606658557383339E-2</v>
      </c>
      <c r="CU81" s="266">
        <f>IFERROR('Turistas lugar residencia isla '!CU81/'Turistas lugar residencia isla '!$C81,"-")</f>
        <v>4.4442482316088973E-2</v>
      </c>
      <c r="CV81" s="36">
        <f t="shared" si="353"/>
        <v>0.13037421334940702</v>
      </c>
      <c r="CW81" s="267">
        <f>IFERROR('Turistas lugar residencia isla '!CW81/'Turistas lugar residencia isla '!$E81,"-")</f>
        <v>3.1215358983266106E-2</v>
      </c>
      <c r="CX81" s="36">
        <f t="shared" si="354"/>
        <v>9.9150717558527335E-2</v>
      </c>
      <c r="CY81" s="267">
        <f>IFERROR('Turistas lugar residencia isla '!CY81/'Turistas lugar residencia isla '!$G81,"-")</f>
        <v>2.6396427008047802E-2</v>
      </c>
      <c r="CZ81" s="36">
        <f t="shared" si="355"/>
        <v>0.3734312739156247</v>
      </c>
      <c r="DA81" s="267">
        <f>IFERROR('Turistas lugar residencia isla '!DA81/'Turistas lugar residencia isla '!$I81,"-")</f>
        <v>1.7537181693808201E-2</v>
      </c>
      <c r="DB81" s="36">
        <f t="shared" si="356"/>
        <v>3.1791244080477066E-2</v>
      </c>
      <c r="DC81" s="267">
        <f>IFERROR('Turistas lugar residencia isla '!DC81/'Turistas lugar residencia isla '!$K81,"-")</f>
        <v>0.11360066506528751</v>
      </c>
      <c r="DD81" s="36">
        <f t="shared" si="357"/>
        <v>8.2558995048128025E-2</v>
      </c>
      <c r="DE81" s="267">
        <f>IFERROR('Turistas lugar residencia isla '!DE81/'Turistas lugar residencia isla '!$M81,"-")</f>
        <v>0</v>
      </c>
      <c r="DF81" s="36">
        <f t="shared" si="358"/>
        <v>-1</v>
      </c>
      <c r="DG81" s="266">
        <f>IFERROR('Turistas lugar residencia isla '!DG81/'Turistas lugar residencia isla '!$C81,"-")</f>
        <v>3.0225211992381807E-2</v>
      </c>
      <c r="DH81" s="36">
        <f t="shared" si="359"/>
        <v>2.5938817588878393E-2</v>
      </c>
      <c r="DI81" s="267">
        <f>IFERROR('Turistas lugar residencia isla '!DI81/'Turistas lugar residencia isla '!$E81,"-")</f>
        <v>1.4485891356921124E-2</v>
      </c>
      <c r="DJ81" s="36">
        <f t="shared" si="360"/>
        <v>0.21176013700424545</v>
      </c>
      <c r="DK81" s="267">
        <f>IFERROR('Turistas lugar residencia isla '!DK81/'Turistas lugar residencia isla '!$G81,"-")</f>
        <v>7.9865798520232775E-2</v>
      </c>
      <c r="DL81" s="36">
        <f t="shared" si="361"/>
        <v>2.0027384867071563E-2</v>
      </c>
      <c r="DM81" s="267">
        <f>IFERROR('Turistas lugar residencia isla '!DM81/'Turistas lugar residencia isla '!$I81,"-")</f>
        <v>1.0580784677170219E-2</v>
      </c>
      <c r="DN81" s="36">
        <f t="shared" si="362"/>
        <v>0.2976951274516948</v>
      </c>
      <c r="DO81" s="267">
        <f>IFERROR('Turistas lugar residencia isla '!DO81/'Turistas lugar residencia isla '!$K81,"-")</f>
        <v>7.741775612407624E-3</v>
      </c>
      <c r="DP81" s="36">
        <f t="shared" si="363"/>
        <v>-0.25190709735574701</v>
      </c>
      <c r="DQ81" s="267">
        <f>IFERROR('Turistas lugar residencia isla '!DQ81/'Turistas lugar residencia isla '!$M81,"-")</f>
        <v>3.1447953636731208E-3</v>
      </c>
      <c r="DR81" s="36">
        <f t="shared" si="364"/>
        <v>-0.50771538892606416</v>
      </c>
      <c r="DS81" s="266">
        <f>IFERROR('Turistas lugar residencia isla '!DS81/'Turistas lugar residencia isla '!$C81,"-")</f>
        <v>8.2889103806125575E-2</v>
      </c>
      <c r="DT81" s="36">
        <f t="shared" si="365"/>
        <v>8.2804484476472595E-2</v>
      </c>
      <c r="DU81" s="267">
        <f>IFERROR('Turistas lugar residencia isla '!DU81/'Turistas lugar residencia isla '!$E81,"-")</f>
        <v>0.12237889887754809</v>
      </c>
      <c r="DV81" s="36">
        <f t="shared" si="366"/>
        <v>-5.035582149386042E-3</v>
      </c>
      <c r="DW81" s="267">
        <f>IFERROR('Turistas lugar residencia isla '!DW81/'Turistas lugar residencia isla '!$G81,"-")</f>
        <v>0.10993256253195091</v>
      </c>
      <c r="DX81" s="36">
        <f t="shared" si="367"/>
        <v>-2.1367870951062518E-2</v>
      </c>
      <c r="DY81" s="267">
        <f>IFERROR('Turistas lugar residencia isla '!DY81/'Turistas lugar residencia isla '!$I81,"-")</f>
        <v>0.10552098503905732</v>
      </c>
      <c r="DZ81" s="36">
        <f t="shared" si="368"/>
        <v>9.1344112573159775E-2</v>
      </c>
      <c r="EA81" s="267">
        <f>IFERROR('Turistas lugar residencia isla '!EA81/'Turistas lugar residencia isla '!$K81,"-")</f>
        <v>5.4783953701224214E-2</v>
      </c>
      <c r="EB81" s="36">
        <f t="shared" si="369"/>
        <v>-0.17167976181460753</v>
      </c>
      <c r="EC81" s="267">
        <f>IFERROR('Turistas lugar residencia isla '!EC81/'Turistas lugar residencia isla '!$M81,"-")</f>
        <v>0.1027449570960061</v>
      </c>
      <c r="ED81" s="36">
        <f t="shared" si="370"/>
        <v>-8.2659096006615695E-2</v>
      </c>
    </row>
    <row r="82" spans="1:134" s="17" customFormat="1" outlineLevel="1" x14ac:dyDescent="0.25">
      <c r="A82" s="242"/>
      <c r="B82" s="34" t="s">
        <v>79</v>
      </c>
      <c r="C82" s="266">
        <f>IFERROR('Turistas lugar residencia isla '!C82/'Turistas lugar residencia isla '!$C82,"-")</f>
        <v>1</v>
      </c>
      <c r="D82" s="36">
        <f t="shared" si="305"/>
        <v>0</v>
      </c>
      <c r="E82" s="267">
        <f>IFERROR('Turistas lugar residencia isla '!E82/'Turistas lugar residencia isla '!$E82,"-")</f>
        <v>1</v>
      </c>
      <c r="F82" s="36">
        <f t="shared" si="306"/>
        <v>0</v>
      </c>
      <c r="G82" s="267">
        <f>IFERROR('Turistas lugar residencia isla '!G82/'Turistas lugar residencia isla '!$G82,"-")</f>
        <v>1</v>
      </c>
      <c r="H82" s="36">
        <f t="shared" si="307"/>
        <v>0</v>
      </c>
      <c r="I82" s="267">
        <f>IFERROR('Turistas lugar residencia isla '!I82/'Turistas lugar residencia isla '!$I82,"-")</f>
        <v>1</v>
      </c>
      <c r="J82" s="36">
        <f t="shared" si="308"/>
        <v>0</v>
      </c>
      <c r="K82" s="267">
        <f>IFERROR('Turistas lugar residencia isla '!K82/'Turistas lugar residencia isla '!$K82,"-")</f>
        <v>1</v>
      </c>
      <c r="L82" s="36">
        <f t="shared" si="309"/>
        <v>0</v>
      </c>
      <c r="M82" s="267">
        <f>IFERROR('Turistas lugar residencia isla '!M82/'Turistas lugar residencia isla '!$M82,"-")</f>
        <v>1</v>
      </c>
      <c r="N82" s="36">
        <f t="shared" si="310"/>
        <v>0</v>
      </c>
      <c r="O82" s="266">
        <f>IFERROR('Turistas lugar residencia isla '!O82/'Turistas lugar residencia isla '!$C82,"-")</f>
        <v>0.8972729016318145</v>
      </c>
      <c r="P82" s="36">
        <f t="shared" si="311"/>
        <v>-2.0680945573886667E-2</v>
      </c>
      <c r="Q82" s="267">
        <f>IFERROR('Turistas lugar residencia isla '!Q82/'Turistas lugar residencia isla '!$E82,"-")</f>
        <v>0.87831214496243715</v>
      </c>
      <c r="R82" s="36">
        <f t="shared" si="312"/>
        <v>-2.1228473769406286E-2</v>
      </c>
      <c r="S82" s="267">
        <f>IFERROR('Turistas lugar residencia isla '!S82/'Turistas lugar residencia isla '!$G82,"-")</f>
        <v>0.88958785740706725</v>
      </c>
      <c r="T82" s="36">
        <f t="shared" si="313"/>
        <v>-1.8000544223696235E-2</v>
      </c>
      <c r="U82" s="267">
        <f>IFERROR('Turistas lugar residencia isla '!U82/'Turistas lugar residencia isla '!$I82,"-")</f>
        <v>0.93394505155037266</v>
      </c>
      <c r="V82" s="36">
        <f t="shared" si="314"/>
        <v>-1.9697489929888845E-2</v>
      </c>
      <c r="W82" s="267">
        <f>IFERROR('Turistas lugar residencia isla '!W82/'Turistas lugar residencia isla '!$K82,"-")</f>
        <v>0.91970671178793006</v>
      </c>
      <c r="X82" s="36">
        <f t="shared" si="315"/>
        <v>-1.2387078772023496E-2</v>
      </c>
      <c r="Y82" s="267">
        <f>IFERROR('Turistas lugar residencia isla '!Y82/'Turistas lugar residencia isla '!$M82,"-")</f>
        <v>0.83161672348824689</v>
      </c>
      <c r="Z82" s="36">
        <f t="shared" si="316"/>
        <v>-4.0971836701621855E-2</v>
      </c>
      <c r="AA82" s="266">
        <f>IFERROR('Turistas lugar residencia isla '!AA82/'Turistas lugar residencia isla '!$C82,"-")</f>
        <v>0.10272709836818553</v>
      </c>
      <c r="AB82" s="36">
        <f t="shared" si="317"/>
        <v>0.22616075491305843</v>
      </c>
      <c r="AC82" s="267">
        <f>IFERROR('Turistas lugar residencia isla '!AC82/'Turistas lugar residencia isla '!$E82,"-")</f>
        <v>0.12168785503756288</v>
      </c>
      <c r="AD82" s="36">
        <f t="shared" si="318"/>
        <v>0.18559965326599359</v>
      </c>
      <c r="AE82" s="267">
        <f>IFERROR('Turistas lugar residencia isla '!AE82/'Turistas lugar residencia isla '!$G82,"-")</f>
        <v>0.11041214259293276</v>
      </c>
      <c r="AF82" s="36">
        <f t="shared" si="319"/>
        <v>0.17327982472652237</v>
      </c>
      <c r="AG82" s="267">
        <f>IFERROR('Turistas lugar residencia isla '!AG82/'Turistas lugar residencia isla '!$I82,"-")</f>
        <v>6.6054948449627365E-2</v>
      </c>
      <c r="AH82" s="36">
        <f t="shared" si="320"/>
        <v>0.39683739867124213</v>
      </c>
      <c r="AI82" s="267">
        <f>IFERROR('Turistas lugar residencia isla '!AI82/'Turistas lugar residencia isla '!$K82,"-")</f>
        <v>8.0293288212069935E-2</v>
      </c>
      <c r="AJ82" s="36">
        <f t="shared" si="321"/>
        <v>0.16776786070107685</v>
      </c>
      <c r="AK82" s="267">
        <f>IFERROR('Turistas lugar residencia isla '!AK82/'Turistas lugar residencia isla '!$M82,"-")</f>
        <v>0.16838327651175308</v>
      </c>
      <c r="AL82" s="36">
        <f t="shared" si="322"/>
        <v>0.26742390356685131</v>
      </c>
      <c r="AM82" s="266">
        <f>IFERROR('Turistas lugar residencia isla '!AM82/'Turistas lugar residencia isla '!$C82,"-")</f>
        <v>0.20132246542205162</v>
      </c>
      <c r="AN82" s="36">
        <f t="shared" si="323"/>
        <v>-5.3080724609765872E-2</v>
      </c>
      <c r="AO82" s="267">
        <f>IFERROR('Turistas lugar residencia isla '!AO82/'Turistas lugar residencia isla '!$E82,"-")</f>
        <v>0.1326353851949798</v>
      </c>
      <c r="AP82" s="36">
        <f t="shared" si="324"/>
        <v>-9.633099134209544E-2</v>
      </c>
      <c r="AQ82" s="267">
        <f>IFERROR('Turistas lugar residencia isla '!AQ82/'Turistas lugar residencia isla '!$G82,"-")</f>
        <v>0.22460123147069408</v>
      </c>
      <c r="AR82" s="36">
        <f t="shared" si="325"/>
        <v>-1.136011689063654E-2</v>
      </c>
      <c r="AS82" s="267">
        <f>IFERROR('Turistas lugar residencia isla '!AS82/'Turistas lugar residencia isla '!$I82,"-")</f>
        <v>0.41238850059852494</v>
      </c>
      <c r="AT82" s="36">
        <f t="shared" si="326"/>
        <v>-1.0739506961071621E-2</v>
      </c>
      <c r="AU82" s="267">
        <f>IFERROR('Turistas lugar residencia isla '!AU82/'Turistas lugar residencia isla '!$K82,"-")</f>
        <v>0.13488249670990787</v>
      </c>
      <c r="AV82" s="36">
        <f t="shared" si="327"/>
        <v>-0.19672191555609908</v>
      </c>
      <c r="AW82" s="267">
        <f>IFERROR('Turistas lugar residencia isla '!AW82/'Turistas lugar residencia isla '!$M82,"-")</f>
        <v>0.42637717566840122</v>
      </c>
      <c r="AX82" s="36">
        <f t="shared" si="328"/>
        <v>9.7198085488964248E-2</v>
      </c>
      <c r="AY82" s="266">
        <f>IFERROR('Turistas lugar residencia isla '!AY82/'Turistas lugar residencia isla '!$C82,"-")</f>
        <v>2.4368580441015253E-2</v>
      </c>
      <c r="AZ82" s="36">
        <f t="shared" si="329"/>
        <v>0.11921802104910939</v>
      </c>
      <c r="BA82" s="267">
        <f>IFERROR('Turistas lugar residencia isla '!BA82/'Turistas lugar residencia isla '!$E82,"-")</f>
        <v>3.6225835284731812E-2</v>
      </c>
      <c r="BB82" s="36">
        <f t="shared" si="330"/>
        <v>5.7590284420073523E-2</v>
      </c>
      <c r="BC82" s="267">
        <f>IFERROR('Turistas lugar residencia isla '!BC82/'Turistas lugar residencia isla '!$G82,"-")</f>
        <v>2.2186099529202766E-2</v>
      </c>
      <c r="BD82" s="36">
        <f t="shared" si="331"/>
        <v>0.16133210902843365</v>
      </c>
      <c r="BE82" s="267">
        <f>IFERROR('Turistas lugar residencia isla '!BE82/'Turistas lugar residencia isla '!$I82,"-")</f>
        <v>6.7961539946711971E-3</v>
      </c>
      <c r="BF82" s="36">
        <f t="shared" si="332"/>
        <v>0.52353128918092318</v>
      </c>
      <c r="BG82" s="267">
        <f>IFERROR('Turistas lugar residencia isla '!BG82/'Turistas lugar residencia isla '!$K82,"-")</f>
        <v>1.740928746004888E-2</v>
      </c>
      <c r="BH82" s="36">
        <f t="shared" si="333"/>
        <v>0.23911275753887518</v>
      </c>
      <c r="BI82" s="267">
        <f>IFERROR('Turistas lugar residencia isla '!BI82/'Turistas lugar residencia isla '!$M82,"-")</f>
        <v>1.7333572582092231E-2</v>
      </c>
      <c r="BJ82" s="36">
        <f t="shared" si="334"/>
        <v>9.6343389231123844E-3</v>
      </c>
      <c r="BK82" s="266">
        <f>IFERROR('Turistas lugar residencia isla '!BK82/'Turistas lugar residencia isla '!$C82,"-")</f>
        <v>3.1280277600255348E-2</v>
      </c>
      <c r="BL82" s="36">
        <f t="shared" si="335"/>
        <v>-4.3411800581865556E-2</v>
      </c>
      <c r="BM82" s="267">
        <f>IFERROR('Turistas lugar residencia isla '!BM82/'Turistas lugar residencia isla '!$E82,"-")</f>
        <v>3.1016155363329467E-2</v>
      </c>
      <c r="BN82" s="36">
        <f t="shared" si="336"/>
        <v>2.6860325019331777E-2</v>
      </c>
      <c r="BO82" s="267">
        <f>IFERROR('Turistas lugar residencia isla '!BO82/'Turistas lugar residencia isla '!$G82,"-")</f>
        <v>2.1944536009320326E-2</v>
      </c>
      <c r="BP82" s="36">
        <f t="shared" si="337"/>
        <v>6.0438170256665646E-2</v>
      </c>
      <c r="BQ82" s="267">
        <f>IFERROR('Turistas lugar residencia isla '!BQ82/'Turistas lugar residencia isla '!$I82,"-")</f>
        <v>4.3914353013862609E-2</v>
      </c>
      <c r="BR82" s="36">
        <f t="shared" si="338"/>
        <v>-0.16902394122984454</v>
      </c>
      <c r="BS82" s="267">
        <f>IFERROR('Turistas lugar residencia isla '!BS82/'Turistas lugar residencia isla '!$K82,"-")</f>
        <v>3.8379394623049443E-2</v>
      </c>
      <c r="BT82" s="36">
        <f t="shared" si="339"/>
        <v>2.8275365845966682E-3</v>
      </c>
      <c r="BU82" s="267">
        <f>IFERROR('Turistas lugar residencia isla '!BU82/'Turistas lugar residencia isla '!$M82,"-")</f>
        <v>3.8471200430647765E-2</v>
      </c>
      <c r="BV82" s="36">
        <f t="shared" si="340"/>
        <v>-8.7424097030974979E-2</v>
      </c>
      <c r="BW82" s="266">
        <f>IFERROR('Turistas lugar residencia isla '!BW82/'Turistas lugar residencia isla '!$C82,"-")</f>
        <v>0.33716074048438499</v>
      </c>
      <c r="BX82" s="36">
        <f t="shared" si="341"/>
        <v>3.1873797089904787E-2</v>
      </c>
      <c r="BY82" s="267">
        <f>IFERROR('Turistas lugar residencia isla '!BY82/'Turistas lugar residencia isla '!$E82,"-")</f>
        <v>0.39907514792462306</v>
      </c>
      <c r="BZ82" s="36">
        <f t="shared" si="342"/>
        <v>1.4690119919489542E-2</v>
      </c>
      <c r="CA82" s="267">
        <f>IFERROR('Turistas lugar residencia isla '!CA82/'Turistas lugar residencia isla '!$G82,"-")</f>
        <v>0.20141364984864535</v>
      </c>
      <c r="CB82" s="36">
        <f t="shared" si="343"/>
        <v>2.1353128375479757E-2</v>
      </c>
      <c r="CC82" s="267">
        <f>IFERROR('Turistas lugar residencia isla '!CC82/'Turistas lugar residencia isla '!$I82,"-")</f>
        <v>0.24955593311966637</v>
      </c>
      <c r="CD82" s="36">
        <f t="shared" si="344"/>
        <v>9.8464107289490288E-2</v>
      </c>
      <c r="CE82" s="267">
        <f>IFERROR('Turistas lugar residencia isla '!CE82/'Turistas lugar residencia isla '!$K82,"-")</f>
        <v>0.48231622485429593</v>
      </c>
      <c r="CF82" s="36">
        <f t="shared" si="345"/>
        <v>5.3266738071533926E-2</v>
      </c>
      <c r="CG82" s="267">
        <f>IFERROR('Turistas lugar residencia isla '!CG82/'Turistas lugar residencia isla '!$M82,"-")</f>
        <v>0.13543872241162749</v>
      </c>
      <c r="CH82" s="36">
        <f t="shared" si="346"/>
        <v>-0.18214599185673752</v>
      </c>
      <c r="CI82" s="266">
        <f>IFERROR('Turistas lugar residencia isla '!CI82/'Turistas lugar residencia isla '!$C82,"-")</f>
        <v>4.0538809469718683E-2</v>
      </c>
      <c r="CJ82" s="36">
        <f t="shared" si="347"/>
        <v>-0.11821168649977709</v>
      </c>
      <c r="CK82" s="267">
        <f>IFERROR('Turistas lugar residencia isla '!CK82/'Turistas lugar residencia isla '!$E82,"-")</f>
        <v>3.5250751626986182E-2</v>
      </c>
      <c r="CL82" s="36">
        <f t="shared" si="348"/>
        <v>-5.5345798382007705E-2</v>
      </c>
      <c r="CM82" s="267">
        <f>IFERROR('Turistas lugar residencia isla '!CM82/'Turistas lugar residencia isla '!$G82,"-")</f>
        <v>5.5433795239688888E-2</v>
      </c>
      <c r="CN82" s="36">
        <f t="shared" si="349"/>
        <v>-2.3975772755720937E-2</v>
      </c>
      <c r="CO82" s="267">
        <f>IFERROR('Turistas lugar residencia isla '!CO82/'Turistas lugar residencia isla '!$I82,"-")</f>
        <v>2.6866046260184576E-2</v>
      </c>
      <c r="CP82" s="36">
        <f t="shared" si="350"/>
        <v>-0.36941715438114642</v>
      </c>
      <c r="CQ82" s="267">
        <f>IFERROR('Turistas lugar residencia isla '!CQ82/'Turistas lugar residencia isla '!$K82,"-")</f>
        <v>3.5852603872908444E-2</v>
      </c>
      <c r="CR82" s="36">
        <f t="shared" si="351"/>
        <v>-0.13062152255286064</v>
      </c>
      <c r="CS82" s="267">
        <f>IFERROR('Turistas lugar residencia isla '!CS82/'Turistas lugar residencia isla '!$M82,"-")</f>
        <v>6.1008433518751119E-2</v>
      </c>
      <c r="CT82" s="36">
        <f t="shared" si="352"/>
        <v>-7.4554647249157613E-2</v>
      </c>
      <c r="CU82" s="266">
        <f>IFERROR('Turistas lugar residencia isla '!CU82/'Turistas lugar residencia isla '!$C82,"-")</f>
        <v>3.6344797861521179E-2</v>
      </c>
      <c r="CV82" s="36">
        <f t="shared" si="353"/>
        <v>5.030023585154586E-3</v>
      </c>
      <c r="CW82" s="267">
        <f>IFERROR('Turistas lugar residencia isla '!CW82/'Turistas lugar residencia isla '!$E82,"-")</f>
        <v>2.6556255678754255E-2</v>
      </c>
      <c r="CX82" s="36">
        <f t="shared" si="354"/>
        <v>6.1170785074922573E-2</v>
      </c>
      <c r="CY82" s="267">
        <f>IFERROR('Turistas lugar residencia isla '!CY82/'Turistas lugar residencia isla '!$G82,"-")</f>
        <v>1.742276887152092E-2</v>
      </c>
      <c r="CZ82" s="36">
        <f t="shared" si="355"/>
        <v>-0.10509687423921421</v>
      </c>
      <c r="DA82" s="267">
        <f>IFERROR('Turistas lugar residencia isla '!DA82/'Turistas lugar residencia isla '!$I82,"-")</f>
        <v>1.5358921882843572E-2</v>
      </c>
      <c r="DB82" s="36">
        <f t="shared" si="356"/>
        <v>-0.13658335048984904</v>
      </c>
      <c r="DC82" s="267">
        <f>IFERROR('Turistas lugar residencia isla '!DC82/'Turistas lugar residencia isla '!$K82,"-")</f>
        <v>0.10141003948110547</v>
      </c>
      <c r="DD82" s="36">
        <f t="shared" si="357"/>
        <v>9.4050504481265396E-2</v>
      </c>
      <c r="DE82" s="267">
        <f>IFERROR('Turistas lugar residencia isla '!DE82/'Turistas lugar residencia isla '!$M82,"-")</f>
        <v>3.2298582451103537E-4</v>
      </c>
      <c r="DF82" s="36" t="str">
        <f t="shared" si="358"/>
        <v>-</v>
      </c>
      <c r="DG82" s="266">
        <f>IFERROR('Turistas lugar residencia isla '!DG82/'Turistas lugar residencia isla '!$C82,"-")</f>
        <v>0.10353603445798805</v>
      </c>
      <c r="DH82" s="36">
        <f t="shared" si="359"/>
        <v>-9.7334258764560477E-2</v>
      </c>
      <c r="DI82" s="267">
        <f>IFERROR('Turistas lugar residencia isla '!DI82/'Turistas lugar residencia isla '!$E82,"-")</f>
        <v>6.8316798770803627E-2</v>
      </c>
      <c r="DJ82" s="36">
        <f t="shared" si="360"/>
        <v>-0.1118070162235546</v>
      </c>
      <c r="DK82" s="267">
        <f>IFERROR('Turistas lugar residencia isla '!DK82/'Turistas lugar residencia isla '!$G82,"-")</f>
        <v>0.22489060443721989</v>
      </c>
      <c r="DL82" s="36">
        <f t="shared" si="361"/>
        <v>-7.5623003763423458E-2</v>
      </c>
      <c r="DM82" s="267">
        <f>IFERROR('Turistas lugar residencia isla '!DM82/'Turistas lugar residencia isla '!$I82,"-")</f>
        <v>4.3755068154612504E-2</v>
      </c>
      <c r="DN82" s="36">
        <f t="shared" si="362"/>
        <v>-6.2402116175819256E-3</v>
      </c>
      <c r="DO82" s="267">
        <f>IFERROR('Turistas lugar residencia isla '!DO82/'Turistas lugar residencia isla '!$K82,"-")</f>
        <v>3.5570595976687346E-2</v>
      </c>
      <c r="DP82" s="36">
        <f t="shared" si="363"/>
        <v>-3.4538463865891877E-2</v>
      </c>
      <c r="DQ82" s="267">
        <f>IFERROR('Turistas lugar residencia isla '!DQ82/'Turistas lugar residencia isla '!$M82,"-")</f>
        <v>5.5625336443567201E-2</v>
      </c>
      <c r="DR82" s="36">
        <f t="shared" si="364"/>
        <v>-0.10871493466462445</v>
      </c>
      <c r="DS82" s="266">
        <f>IFERROR('Turistas lugar residencia isla '!DS82/'Turistas lugar residencia isla '!$C82,"-")</f>
        <v>6.2850724751533471E-2</v>
      </c>
      <c r="DT82" s="36">
        <f t="shared" si="365"/>
        <v>-3.8114906559754136E-3</v>
      </c>
      <c r="DU82" s="267">
        <f>IFERROR('Turistas lugar residencia isla '!DU82/'Turistas lugar residencia isla '!$E82,"-")</f>
        <v>0.11622332370561338</v>
      </c>
      <c r="DV82" s="36">
        <f t="shared" si="366"/>
        <v>-2.7995078932066764E-2</v>
      </c>
      <c r="DW82" s="267">
        <f>IFERROR('Turistas lugar residencia isla '!DW82/'Turistas lugar residencia isla '!$G82,"-")</f>
        <v>0.10012304641794012</v>
      </c>
      <c r="DX82" s="36">
        <f t="shared" si="367"/>
        <v>-3.5849945810696782E-2</v>
      </c>
      <c r="DY82" s="267">
        <f>IFERROR('Turistas lugar residencia isla '!DY82/'Turistas lugar residencia isla '!$I82,"-")</f>
        <v>0.10026740549098351</v>
      </c>
      <c r="DZ82" s="36">
        <f t="shared" si="368"/>
        <v>1.9717935706191403E-2</v>
      </c>
      <c r="EA82" s="267">
        <f>IFERROR('Turistas lugar residencia isla '!EA82/'Turistas lugar residencia isla '!$K82,"-")</f>
        <v>5.2299304380522653E-2</v>
      </c>
      <c r="EB82" s="36">
        <f t="shared" si="369"/>
        <v>-0.13541218244956832</v>
      </c>
      <c r="EC82" s="267">
        <f>IFERROR('Turistas lugar residencia isla '!EC82/'Turistas lugar residencia isla '!$M82,"-")</f>
        <v>8.9969495783240622E-2</v>
      </c>
      <c r="ED82" s="36">
        <f t="shared" si="370"/>
        <v>-0.23002576615310277</v>
      </c>
    </row>
    <row r="83" spans="1:134" s="17" customFormat="1" outlineLevel="1" x14ac:dyDescent="0.25">
      <c r="A83" s="242"/>
      <c r="B83" s="34" t="s">
        <v>81</v>
      </c>
      <c r="C83" s="266">
        <f>IFERROR('Turistas lugar residencia isla '!C83/'Turistas lugar residencia isla '!$C83,"-")</f>
        <v>1</v>
      </c>
      <c r="D83" s="36">
        <f t="shared" si="305"/>
        <v>0</v>
      </c>
      <c r="E83" s="267">
        <f>IFERROR('Turistas lugar residencia isla '!E83/'Turistas lugar residencia isla '!$E83,"-")</f>
        <v>1</v>
      </c>
      <c r="F83" s="36">
        <f t="shared" si="306"/>
        <v>0</v>
      </c>
      <c r="G83" s="267">
        <f>IFERROR('Turistas lugar residencia isla '!G83/'Turistas lugar residencia isla '!$G83,"-")</f>
        <v>1</v>
      </c>
      <c r="H83" s="36">
        <f t="shared" si="307"/>
        <v>0</v>
      </c>
      <c r="I83" s="267">
        <f>IFERROR('Turistas lugar residencia isla '!I83/'Turistas lugar residencia isla '!$I83,"-")</f>
        <v>1</v>
      </c>
      <c r="J83" s="36">
        <f t="shared" si="308"/>
        <v>0</v>
      </c>
      <c r="K83" s="267">
        <f>IFERROR('Turistas lugar residencia isla '!K83/'Turistas lugar residencia isla '!$K83,"-")</f>
        <v>1</v>
      </c>
      <c r="L83" s="36">
        <f t="shared" si="309"/>
        <v>0</v>
      </c>
      <c r="M83" s="267">
        <f>IFERROR('Turistas lugar residencia isla '!M83/'Turistas lugar residencia isla '!$M83,"-")</f>
        <v>1</v>
      </c>
      <c r="N83" s="36">
        <f t="shared" si="310"/>
        <v>0</v>
      </c>
      <c r="O83" s="266">
        <f>IFERROR('Turistas lugar residencia isla '!O83/'Turistas lugar residencia isla '!$C83,"-")</f>
        <v>0.91107409005500084</v>
      </c>
      <c r="P83" s="36">
        <f t="shared" si="311"/>
        <v>-1.159274849959202E-2</v>
      </c>
      <c r="Q83" s="267">
        <f>IFERROR('Turistas lugar residencia isla '!Q83/'Turistas lugar residencia isla '!$E83,"-")</f>
        <v>0.89715791132652212</v>
      </c>
      <c r="R83" s="36">
        <f t="shared" si="312"/>
        <v>-7.6313258630394953E-3</v>
      </c>
      <c r="S83" s="267">
        <f>IFERROR('Turistas lugar residencia isla '!S83/'Turistas lugar residencia isla '!$G83,"-")</f>
        <v>0.90677928937571872</v>
      </c>
      <c r="T83" s="36">
        <f t="shared" si="313"/>
        <v>-1.9608414877737235E-2</v>
      </c>
      <c r="U83" s="267">
        <f>IFERROR('Turistas lugar residencia isla '!U83/'Turistas lugar residencia isla '!$I83,"-")</f>
        <v>0.94994760676271073</v>
      </c>
      <c r="V83" s="36">
        <f t="shared" si="314"/>
        <v>-6.2227089202109287E-3</v>
      </c>
      <c r="W83" s="267">
        <f>IFERROR('Turistas lugar residencia isla '!W83/'Turistas lugar residencia isla '!$K83,"-")</f>
        <v>0.9284298260988102</v>
      </c>
      <c r="X83" s="36">
        <f t="shared" si="315"/>
        <v>-3.2225190467457532E-3</v>
      </c>
      <c r="Y83" s="267">
        <f>IFERROR('Turistas lugar residencia isla '!Y83/'Turistas lugar residencia isla '!$M83,"-")</f>
        <v>0.91089329472042768</v>
      </c>
      <c r="Z83" s="36">
        <f t="shared" si="316"/>
        <v>-5.0536294635028511E-3</v>
      </c>
      <c r="AA83" s="266">
        <f>IFERROR('Turistas lugar residencia isla '!AA83/'Turistas lugar residencia isla '!$C83,"-")</f>
        <v>8.8925909944999118E-2</v>
      </c>
      <c r="AB83" s="36">
        <f t="shared" si="317"/>
        <v>0.13657598620170708</v>
      </c>
      <c r="AC83" s="267">
        <f>IFERROR('Turistas lugar residencia isla '!AC83/'Turistas lugar residencia isla '!$E83,"-")</f>
        <v>0.10284208867347792</v>
      </c>
      <c r="AD83" s="36">
        <f t="shared" si="318"/>
        <v>7.1908933085304438E-2</v>
      </c>
      <c r="AE83" s="267">
        <f>IFERROR('Turistas lugar residencia isla '!AE83/'Turistas lugar residencia isla '!$G83,"-")</f>
        <v>9.3220710624281292E-2</v>
      </c>
      <c r="AF83" s="36">
        <f t="shared" si="319"/>
        <v>0.24150368518372711</v>
      </c>
      <c r="AG83" s="267">
        <f>IFERROR('Turistas lugar residencia isla '!AG83/'Turistas lugar residencia isla '!$I83,"-")</f>
        <v>5.005852110129972E-2</v>
      </c>
      <c r="AH83" s="36">
        <f t="shared" si="320"/>
        <v>0.13514505114092334</v>
      </c>
      <c r="AI83" s="267">
        <f>IFERROR('Turistas lugar residencia isla '!AI83/'Turistas lugar residencia isla '!$K83,"-")</f>
        <v>7.1570173901189846E-2</v>
      </c>
      <c r="AJ83" s="36">
        <f t="shared" si="321"/>
        <v>4.3830762680214796E-2</v>
      </c>
      <c r="AK83" s="267">
        <f>IFERROR('Turistas lugar residencia isla '!AK83/'Turistas lugar residencia isla '!$M83,"-")</f>
        <v>8.910670527957229E-2</v>
      </c>
      <c r="AL83" s="36">
        <f t="shared" si="322"/>
        <v>5.5019127031414428E-2</v>
      </c>
      <c r="AM83" s="266">
        <f>IFERROR('Turistas lugar residencia isla '!AM83/'Turistas lugar residencia isla '!$C83,"-")</f>
        <v>0.2163562820296871</v>
      </c>
      <c r="AN83" s="36">
        <f t="shared" si="323"/>
        <v>7.7707331575436189E-3</v>
      </c>
      <c r="AO83" s="267">
        <f>IFERROR('Turistas lugar residencia isla '!AO83/'Turistas lugar residencia isla '!$E83,"-")</f>
        <v>0.16641015812729959</v>
      </c>
      <c r="AP83" s="36">
        <f t="shared" si="324"/>
        <v>-2.9901532821851151E-2</v>
      </c>
      <c r="AQ83" s="267">
        <f>IFERROR('Turistas lugar residencia isla '!AQ83/'Turistas lugar residencia isla '!$G83,"-")</f>
        <v>0.24452072816574735</v>
      </c>
      <c r="AR83" s="36">
        <f t="shared" si="325"/>
        <v>9.4313166125820747E-2</v>
      </c>
      <c r="AS83" s="267">
        <f>IFERROR('Turistas lugar residencia isla '!AS83/'Turistas lugar residencia isla '!$I83,"-")</f>
        <v>0.44603496559204359</v>
      </c>
      <c r="AT83" s="36">
        <f t="shared" si="326"/>
        <v>3.6268689441979474E-2</v>
      </c>
      <c r="AU83" s="267">
        <f>IFERROR('Turistas lugar residencia isla '!AU83/'Turistas lugar residencia isla '!$K83,"-")</f>
        <v>0.18720180717025958</v>
      </c>
      <c r="AV83" s="36">
        <f t="shared" si="327"/>
        <v>7.0293288275202759E-3</v>
      </c>
      <c r="AW83" s="267">
        <f>IFERROR('Turistas lugar residencia isla '!AW83/'Turistas lugar residencia isla '!$M83,"-")</f>
        <v>0.53778371822479643</v>
      </c>
      <c r="AX83" s="36">
        <f t="shared" si="328"/>
        <v>0.12638935201080859</v>
      </c>
      <c r="AY83" s="266">
        <f>IFERROR('Turistas lugar residencia isla '!AY83/'Turistas lugar residencia isla '!$C83,"-")</f>
        <v>2.3275578947530344E-2</v>
      </c>
      <c r="AZ83" s="36">
        <f t="shared" si="329"/>
        <v>3.9251412403487063E-2</v>
      </c>
      <c r="BA83" s="267">
        <f>IFERROR('Turistas lugar residencia isla '!BA83/'Turistas lugar residencia isla '!$E83,"-")</f>
        <v>3.1985415008765394E-2</v>
      </c>
      <c r="BB83" s="36">
        <f t="shared" si="330"/>
        <v>-7.5699842996995725E-2</v>
      </c>
      <c r="BC83" s="267">
        <f>IFERROR('Turistas lugar residencia isla '!BC83/'Turistas lugar residencia isla '!$G83,"-")</f>
        <v>2.0474789015144133E-2</v>
      </c>
      <c r="BD83" s="36">
        <f t="shared" si="331"/>
        <v>0.21300139092312098</v>
      </c>
      <c r="BE83" s="267">
        <f>IFERROR('Turistas lugar residencia isla '!BE83/'Turistas lugar residencia isla '!$I83,"-")</f>
        <v>5.7601921698153674E-3</v>
      </c>
      <c r="BF83" s="36">
        <f t="shared" si="332"/>
        <v>-6.5040377973454966E-2</v>
      </c>
      <c r="BG83" s="267">
        <f>IFERROR('Turistas lugar residencia isla '!BG83/'Turistas lugar residencia isla '!$K83,"-")</f>
        <v>1.7288855134271971E-2</v>
      </c>
      <c r="BH83" s="36">
        <f t="shared" si="333"/>
        <v>0.21800637425372837</v>
      </c>
      <c r="BI83" s="267">
        <f>IFERROR('Turistas lugar residencia isla '!BI83/'Turistas lugar residencia isla '!$M83,"-")</f>
        <v>1.0989826984480582E-2</v>
      </c>
      <c r="BJ83" s="36">
        <f t="shared" si="334"/>
        <v>-0.14883016073720123</v>
      </c>
      <c r="BK83" s="266">
        <f>IFERROR('Turistas lugar residencia isla '!BK83/'Turistas lugar residencia isla '!$C83,"-")</f>
        <v>2.2058037427672417E-2</v>
      </c>
      <c r="BL83" s="36">
        <f t="shared" si="335"/>
        <v>3.8778275837784149E-2</v>
      </c>
      <c r="BM83" s="267">
        <f>IFERROR('Turistas lugar residencia isla '!BM83/'Turistas lugar residencia isla '!$E83,"-")</f>
        <v>2.3920475218551111E-2</v>
      </c>
      <c r="BN83" s="36">
        <f t="shared" si="336"/>
        <v>1.0971435386402106E-2</v>
      </c>
      <c r="BO83" s="267">
        <f>IFERROR('Turistas lugar residencia isla '!BO83/'Turistas lugar residencia isla '!$G83,"-")</f>
        <v>1.3158535872298127E-2</v>
      </c>
      <c r="BP83" s="36">
        <f t="shared" si="337"/>
        <v>0.22215077911471059</v>
      </c>
      <c r="BQ83" s="267">
        <f>IFERROR('Turistas lugar residencia isla '!BQ83/'Turistas lugar residencia isla '!$I83,"-")</f>
        <v>2.774084037527039E-2</v>
      </c>
      <c r="BR83" s="36">
        <f t="shared" si="338"/>
        <v>-7.6548773647971746E-2</v>
      </c>
      <c r="BS83" s="267">
        <f>IFERROR('Turistas lugar residencia isla '!BS83/'Turistas lugar residencia isla '!$K83,"-")</f>
        <v>2.8042297131506688E-2</v>
      </c>
      <c r="BT83" s="36">
        <f t="shared" si="339"/>
        <v>8.5175510071564986E-2</v>
      </c>
      <c r="BU83" s="267">
        <f>IFERROR('Turistas lugar residencia isla '!BU83/'Turistas lugar residencia isla '!$M83,"-")</f>
        <v>1.1138338159946536E-2</v>
      </c>
      <c r="BV83" s="36">
        <f t="shared" si="340"/>
        <v>3.2298677666505737E-2</v>
      </c>
      <c r="BW83" s="266">
        <f>IFERROR('Turistas lugar residencia isla '!BW83/'Turistas lugar residencia isla '!$C83,"-")</f>
        <v>0.30106963676037046</v>
      </c>
      <c r="BX83" s="36">
        <f t="shared" si="341"/>
        <v>8.9519956097931175E-2</v>
      </c>
      <c r="BY83" s="267">
        <f>IFERROR('Turistas lugar residencia isla '!BY83/'Turistas lugar residencia isla '!$E83,"-")</f>
        <v>0.37144252490013679</v>
      </c>
      <c r="BZ83" s="36">
        <f t="shared" si="342"/>
        <v>8.6272195009322372E-2</v>
      </c>
      <c r="CA83" s="267">
        <f>IFERROR('Turistas lugar residencia isla '!CA83/'Turistas lugar residencia isla '!$G83,"-")</f>
        <v>0.13601701522209445</v>
      </c>
      <c r="CB83" s="36">
        <f t="shared" si="343"/>
        <v>0.23215754859865823</v>
      </c>
      <c r="CC83" s="267">
        <f>IFERROR('Turistas lugar residencia isla '!CC83/'Turistas lugar residencia isla '!$I83,"-")</f>
        <v>0.24831943329513631</v>
      </c>
      <c r="CD83" s="36">
        <f t="shared" si="344"/>
        <v>3.0523445589812237E-2</v>
      </c>
      <c r="CE83" s="267">
        <f>IFERROR('Turistas lugar residencia isla '!CE83/'Turistas lugar residencia isla '!$K83,"-")</f>
        <v>0.44929991626258498</v>
      </c>
      <c r="CF83" s="36">
        <f t="shared" si="345"/>
        <v>4.5372246522048298E-2</v>
      </c>
      <c r="CG83" s="267">
        <f>IFERROR('Turistas lugar residencia isla '!CG83/'Turistas lugar residencia isla '!$M83,"-")</f>
        <v>0.1943021212346229</v>
      </c>
      <c r="CH83" s="36">
        <f t="shared" si="346"/>
        <v>1.0573826020587767</v>
      </c>
      <c r="CI83" s="266">
        <f>IFERROR('Turistas lugar residencia isla '!CI83/'Turistas lugar residencia isla '!$C83,"-")</f>
        <v>3.1272280894443075E-2</v>
      </c>
      <c r="CJ83" s="36">
        <f t="shared" si="347"/>
        <v>-0.18164958398263653</v>
      </c>
      <c r="CK83" s="267">
        <f>IFERROR('Turistas lugar residencia isla '!CK83/'Turistas lugar residencia isla '!$E83,"-")</f>
        <v>2.1908618103211774E-2</v>
      </c>
      <c r="CL83" s="36">
        <f t="shared" si="348"/>
        <v>-0.24087764547006574</v>
      </c>
      <c r="CM83" s="267">
        <f>IFERROR('Turistas lugar residencia isla '!CM83/'Turistas lugar residencia isla '!$G83,"-")</f>
        <v>3.9102851462763363E-2</v>
      </c>
      <c r="CN83" s="36">
        <f t="shared" si="349"/>
        <v>-0.1125508991512304</v>
      </c>
      <c r="CO83" s="267">
        <f>IFERROR('Turistas lugar residencia isla '!CO83/'Turistas lugar residencia isla '!$I83,"-")</f>
        <v>2.317558168749119E-2</v>
      </c>
      <c r="CP83" s="36">
        <f t="shared" si="350"/>
        <v>-0.24398400529011655</v>
      </c>
      <c r="CQ83" s="267">
        <f>IFERROR('Turistas lugar residencia isla '!CQ83/'Turistas lugar residencia isla '!$K83,"-")</f>
        <v>3.1200950322291678E-2</v>
      </c>
      <c r="CR83" s="36">
        <f t="shared" si="351"/>
        <v>-0.22886065766090791</v>
      </c>
      <c r="CS83" s="267">
        <f>IFERROR('Turistas lugar residencia isla '!CS83/'Turistas lugar residencia isla '!$M83,"-")</f>
        <v>3.9974258062919238E-2</v>
      </c>
      <c r="CT83" s="36">
        <f t="shared" si="352"/>
        <v>-0.17910124240998504</v>
      </c>
      <c r="CU83" s="266">
        <f>IFERROR('Turistas lugar residencia isla '!CU83/'Turistas lugar residencia isla '!$C83,"-")</f>
        <v>2.7698877292889112E-2</v>
      </c>
      <c r="CV83" s="36">
        <f t="shared" si="353"/>
        <v>9.2636247297943397E-2</v>
      </c>
      <c r="CW83" s="267">
        <f>IFERROR('Turistas lugar residencia isla '!CW83/'Turistas lugar residencia isla '!$E83,"-")</f>
        <v>2.1383278237504206E-2</v>
      </c>
      <c r="CX83" s="36">
        <f t="shared" si="354"/>
        <v>0.11067034769252349</v>
      </c>
      <c r="CY83" s="267">
        <f>IFERROR('Turistas lugar residencia isla '!CY83/'Turistas lugar residencia isla '!$G83,"-")</f>
        <v>1.0376264447346366E-2</v>
      </c>
      <c r="CZ83" s="36">
        <f t="shared" si="355"/>
        <v>-0.29292004844885866</v>
      </c>
      <c r="DA83" s="267">
        <f>IFERROR('Turistas lugar residencia isla '!DA83/'Turistas lugar residencia isla '!$I83,"-")</f>
        <v>1.3138140438387392E-2</v>
      </c>
      <c r="DB83" s="36">
        <f t="shared" si="356"/>
        <v>-0.16736311995823783</v>
      </c>
      <c r="DC83" s="267">
        <f>IFERROR('Turistas lugar residencia isla '!DC83/'Turistas lugar residencia isla '!$K83,"-")</f>
        <v>7.2746392475316932E-2</v>
      </c>
      <c r="DD83" s="36">
        <f t="shared" si="357"/>
        <v>0.26665271116215417</v>
      </c>
      <c r="DE83" s="267">
        <f>IFERROR('Turistas lugar residencia isla '!DE83/'Turistas lugar residencia isla '!$M83,"-")</f>
        <v>7.9205960248508701E-4</v>
      </c>
      <c r="DF83" s="36" t="str">
        <f t="shared" si="358"/>
        <v>-</v>
      </c>
      <c r="DG83" s="266">
        <f>IFERROR('Turistas lugar residencia isla '!DG83/'Turistas lugar residencia isla '!$C83,"-")</f>
        <v>0.17021584249950583</v>
      </c>
      <c r="DH83" s="36">
        <f t="shared" si="359"/>
        <v>-3.108079214860382E-2</v>
      </c>
      <c r="DI83" s="267">
        <f>IFERROR('Turistas lugar residencia isla '!DI83/'Turistas lugar residencia isla '!$E83,"-")</f>
        <v>0.11517395559516143</v>
      </c>
      <c r="DJ83" s="36">
        <f t="shared" si="360"/>
        <v>7.3245257080251314E-2</v>
      </c>
      <c r="DK83" s="267">
        <f>IFERROR('Turistas lugar residencia isla '!DK83/'Turistas lugar residencia isla '!$G83,"-")</f>
        <v>0.3273944101194769</v>
      </c>
      <c r="DL83" s="36">
        <f t="shared" si="361"/>
        <v>-7.8904010654084922E-2</v>
      </c>
      <c r="DM83" s="267">
        <f>IFERROR('Turistas lugar residencia isla '!DM83/'Turistas lugar residencia isla '!$I83,"-")</f>
        <v>7.0200810103622183E-2</v>
      </c>
      <c r="DN83" s="36">
        <f t="shared" si="362"/>
        <v>1.4747911429109806E-2</v>
      </c>
      <c r="DO83" s="267">
        <f>IFERROR('Turistas lugar residencia isla '!DO83/'Turistas lugar residencia isla '!$K83,"-")</f>
        <v>6.6012346400264849E-2</v>
      </c>
      <c r="DP83" s="36">
        <f t="shared" si="363"/>
        <v>0.24554438363814923</v>
      </c>
      <c r="DQ83" s="267">
        <f>IFERROR('Turistas lugar residencia isla '!DQ83/'Turistas lugar residencia isla '!$M83,"-")</f>
        <v>3.4677359471300212E-2</v>
      </c>
      <c r="DR83" s="36">
        <f t="shared" si="364"/>
        <v>-0.78751798965035058</v>
      </c>
      <c r="DS83" s="266">
        <f>IFERROR('Turistas lugar residencia isla '!DS83/'Turistas lugar residencia isla '!$C83,"-")</f>
        <v>6.647330599825714E-2</v>
      </c>
      <c r="DT83" s="36">
        <f t="shared" si="365"/>
        <v>-0.28706423926449032</v>
      </c>
      <c r="DU83" s="267">
        <f>IFERROR('Turistas lugar residencia isla '!DU83/'Turistas lugar residencia isla '!$E83,"-")</f>
        <v>0.11320684965356755</v>
      </c>
      <c r="DV83" s="36">
        <f t="shared" si="366"/>
        <v>-0.21505563698129682</v>
      </c>
      <c r="DW83" s="267">
        <f>IFERROR('Turistas lugar residencia isla '!DW83/'Turistas lugar residencia isla '!$G83,"-")</f>
        <v>9.2899117079540808E-2</v>
      </c>
      <c r="DX83" s="36">
        <f t="shared" si="367"/>
        <v>-0.29477512018068552</v>
      </c>
      <c r="DY83" s="267">
        <f>IFERROR('Turistas lugar residencia isla '!DY83/'Turistas lugar residencia isla '!$I83,"-")</f>
        <v>8.3682110926594319E-2</v>
      </c>
      <c r="DZ83" s="36">
        <f t="shared" si="368"/>
        <v>-0.18897256884048297</v>
      </c>
      <c r="EA83" s="267">
        <f>IFERROR('Turistas lugar residencia isla '!EA83/'Turistas lugar residencia isla '!$K83,"-")</f>
        <v>5.1531615742634027E-2</v>
      </c>
      <c r="EB83" s="36">
        <f t="shared" si="369"/>
        <v>-0.51071829867870611</v>
      </c>
      <c r="EC83" s="267">
        <f>IFERROR('Turistas lugar residencia isla '!EC83/'Turistas lugar residencia isla '!$M83,"-")</f>
        <v>7.6508007227543876E-2</v>
      </c>
      <c r="ED83" s="36">
        <f t="shared" si="370"/>
        <v>-0.22041223271600285</v>
      </c>
    </row>
    <row r="84" spans="1:134" s="17" customFormat="1" outlineLevel="1" x14ac:dyDescent="0.25">
      <c r="A84" s="242"/>
      <c r="B84" s="34" t="s">
        <v>83</v>
      </c>
      <c r="C84" s="266">
        <f>IFERROR('Turistas lugar residencia isla '!C84/'Turistas lugar residencia isla '!$C84,"-")</f>
        <v>1</v>
      </c>
      <c r="D84" s="36">
        <f t="shared" si="305"/>
        <v>0</v>
      </c>
      <c r="E84" s="267">
        <f>IFERROR('Turistas lugar residencia isla '!E84/'Turistas lugar residencia isla '!$E84,"-")</f>
        <v>1</v>
      </c>
      <c r="F84" s="36">
        <f t="shared" si="306"/>
        <v>0</v>
      </c>
      <c r="G84" s="267">
        <f>IFERROR('Turistas lugar residencia isla '!G84/'Turistas lugar residencia isla '!$G84,"-")</f>
        <v>1</v>
      </c>
      <c r="H84" s="36">
        <f t="shared" si="307"/>
        <v>0</v>
      </c>
      <c r="I84" s="267">
        <f>IFERROR('Turistas lugar residencia isla '!I84/'Turistas lugar residencia isla '!$I84,"-")</f>
        <v>1</v>
      </c>
      <c r="J84" s="36">
        <f t="shared" si="308"/>
        <v>0</v>
      </c>
      <c r="K84" s="267">
        <f>IFERROR('Turistas lugar residencia isla '!K84/'Turistas lugar residencia isla '!$K84,"-")</f>
        <v>1</v>
      </c>
      <c r="L84" s="36">
        <f t="shared" si="309"/>
        <v>0</v>
      </c>
      <c r="M84" s="267">
        <f>IFERROR('Turistas lugar residencia isla '!M84/'Turistas lugar residencia isla '!$M84,"-")</f>
        <v>1</v>
      </c>
      <c r="N84" s="36">
        <f t="shared" si="310"/>
        <v>0</v>
      </c>
      <c r="O84" s="266">
        <f>IFERROR('Turistas lugar residencia isla '!O84/'Turistas lugar residencia isla '!$C84,"-")</f>
        <v>0.92179597382224687</v>
      </c>
      <c r="P84" s="36">
        <f t="shared" si="311"/>
        <v>5.6540574534902355E-4</v>
      </c>
      <c r="Q84" s="267">
        <f>IFERROR('Turistas lugar residencia isla '!Q84/'Turistas lugar residencia isla '!$E84,"-")</f>
        <v>0.9081040714750388</v>
      </c>
      <c r="R84" s="36">
        <f t="shared" si="312"/>
        <v>4.3004155259862564E-4</v>
      </c>
      <c r="S84" s="267">
        <f>IFERROR('Turistas lugar residencia isla '!S84/'Turistas lugar residencia isla '!$G84,"-")</f>
        <v>0.92391457024433332</v>
      </c>
      <c r="T84" s="36">
        <f t="shared" si="313"/>
        <v>5.6108822987044338E-3</v>
      </c>
      <c r="U84" s="267">
        <f>IFERROR('Turistas lugar residencia isla '!U84/'Turistas lugar residencia isla '!$I84,"-")</f>
        <v>0.93934527702513315</v>
      </c>
      <c r="V84" s="36">
        <f t="shared" si="314"/>
        <v>-8.282582560298235E-3</v>
      </c>
      <c r="W84" s="267">
        <f>IFERROR('Turistas lugar residencia isla '!W84/'Turistas lugar residencia isla '!$K84,"-")</f>
        <v>0.92169955651954993</v>
      </c>
      <c r="X84" s="36">
        <f t="shared" si="315"/>
        <v>2.1069812920369024E-3</v>
      </c>
      <c r="Y84" s="267">
        <f>IFERROR('Turistas lugar residencia isla '!Y84/'Turistas lugar residencia isla '!$M84,"-")</f>
        <v>0.90760520632697139</v>
      </c>
      <c r="Z84" s="36">
        <f t="shared" si="316"/>
        <v>9.0165863104587629E-3</v>
      </c>
      <c r="AA84" s="266">
        <f>IFERROR('Turistas lugar residencia isla '!AA84/'Turistas lugar residencia isla '!$C84,"-")</f>
        <v>7.8204026177753086E-2</v>
      </c>
      <c r="AB84" s="36">
        <f t="shared" si="317"/>
        <v>-6.6166370242140005E-3</v>
      </c>
      <c r="AC84" s="267">
        <f>IFERROR('Turistas lugar residencia isla '!AC84/'Turistas lugar residencia isla '!$E84,"-")</f>
        <v>9.1895928524961215E-2</v>
      </c>
      <c r="AD84" s="36">
        <f t="shared" si="318"/>
        <v>-4.2298227084981432E-3</v>
      </c>
      <c r="AE84" s="267">
        <f>IFERROR('Turistas lugar residencia isla '!AE84/'Turistas lugar residencia isla '!$G84,"-")</f>
        <v>7.6085429755666706E-2</v>
      </c>
      <c r="AF84" s="36">
        <f t="shared" si="319"/>
        <v>-6.3454221828875501E-2</v>
      </c>
      <c r="AG84" s="267">
        <f>IFERROR('Turistas lugar residencia isla '!AG84/'Turistas lugar residencia isla '!$I84,"-")</f>
        <v>6.0660562459123608E-2</v>
      </c>
      <c r="AH84" s="36">
        <f t="shared" si="320"/>
        <v>0.1486667504173147</v>
      </c>
      <c r="AI84" s="267">
        <f>IFERROR('Turistas lugar residencia isla '!AI84/'Turistas lugar residencia isla '!$K84,"-")</f>
        <v>7.8300443480450066E-2</v>
      </c>
      <c r="AJ84" s="36">
        <f t="shared" si="321"/>
        <v>-2.4152044764028213E-2</v>
      </c>
      <c r="AK84" s="267">
        <f>IFERROR('Turistas lugar residencia isla '!AK84/'Turistas lugar residencia isla '!$M84,"-")</f>
        <v>9.2394793673028663E-2</v>
      </c>
      <c r="AL84" s="36">
        <f t="shared" si="322"/>
        <v>-8.0696078487457523E-2</v>
      </c>
      <c r="AM84" s="266">
        <f>IFERROR('Turistas lugar residencia isla '!AM84/'Turistas lugar residencia isla '!$C84,"-")</f>
        <v>0.20716357520294015</v>
      </c>
      <c r="AN84" s="36">
        <f t="shared" si="323"/>
        <v>2.8302301810545494E-4</v>
      </c>
      <c r="AO84" s="267">
        <f>IFERROR('Turistas lugar residencia isla '!AO84/'Turistas lugar residencia isla '!$E84,"-")</f>
        <v>0.16422360200628985</v>
      </c>
      <c r="AP84" s="36">
        <f t="shared" si="324"/>
        <v>4.1891365290634752E-2</v>
      </c>
      <c r="AQ84" s="267">
        <f>IFERROR('Turistas lugar residencia isla '!AQ84/'Turistas lugar residencia isla '!$G84,"-")</f>
        <v>0.23741015757985531</v>
      </c>
      <c r="AR84" s="36">
        <f t="shared" si="325"/>
        <v>2.2543248662741044E-2</v>
      </c>
      <c r="AS84" s="267">
        <f>IFERROR('Turistas lugar residencia isla '!AS84/'Turistas lugar residencia isla '!$I84,"-")</f>
        <v>0.38918410725964681</v>
      </c>
      <c r="AT84" s="36">
        <f t="shared" si="326"/>
        <v>-6.4328451636973649E-2</v>
      </c>
      <c r="AU84" s="267">
        <f>IFERROR('Turistas lugar residencia isla '!AU84/'Turistas lugar residencia isla '!$K84,"-")</f>
        <v>0.17508763096229449</v>
      </c>
      <c r="AV84" s="36">
        <f t="shared" si="327"/>
        <v>6.0860405113846383E-2</v>
      </c>
      <c r="AW84" s="267">
        <f>IFERROR('Turistas lugar residencia isla '!AW84/'Turistas lugar residencia isla '!$M84,"-")</f>
        <v>0.59507967081071611</v>
      </c>
      <c r="AX84" s="36">
        <f t="shared" si="328"/>
        <v>0.30170875803941355</v>
      </c>
      <c r="AY84" s="266">
        <f>IFERROR('Turistas lugar residencia isla '!AY84/'Turistas lugar residencia isla '!$C84,"-")</f>
        <v>2.4802720865480733E-2</v>
      </c>
      <c r="AZ84" s="36">
        <f t="shared" si="329"/>
        <v>-8.7711595233158191E-2</v>
      </c>
      <c r="BA84" s="267">
        <f>IFERROR('Turistas lugar residencia isla '!BA84/'Turistas lugar residencia isla '!$E84,"-")</f>
        <v>3.5985803536028149E-2</v>
      </c>
      <c r="BB84" s="36">
        <f t="shared" si="330"/>
        <v>-0.1638655613155251</v>
      </c>
      <c r="BC84" s="267">
        <f>IFERROR('Turistas lugar residencia isla '!BC84/'Turistas lugar residencia isla '!$G84,"-")</f>
        <v>1.8360112465211728E-2</v>
      </c>
      <c r="BD84" s="36">
        <f t="shared" si="331"/>
        <v>-0.11651750614461809</v>
      </c>
      <c r="BE84" s="267">
        <f>IFERROR('Turistas lugar residencia isla '!BE84/'Turistas lugar residencia isla '!$I84,"-")</f>
        <v>8.1285620853966175E-3</v>
      </c>
      <c r="BF84" s="36">
        <f t="shared" si="332"/>
        <v>0.17684933062227626</v>
      </c>
      <c r="BG84" s="267">
        <f>IFERROR('Turistas lugar residencia isla '!BG84/'Turistas lugar residencia isla '!$K84,"-")</f>
        <v>1.7262815423049364E-2</v>
      </c>
      <c r="BH84" s="36">
        <f t="shared" si="333"/>
        <v>3.9143277673735266E-2</v>
      </c>
      <c r="BI84" s="267">
        <f>IFERROR('Turistas lugar residencia isla '!BI84/'Turistas lugar residencia isla '!$M84,"-")</f>
        <v>1.7422517947819998E-2</v>
      </c>
      <c r="BJ84" s="36">
        <f t="shared" si="334"/>
        <v>0.90640868499387173</v>
      </c>
      <c r="BK84" s="266">
        <f>IFERROR('Turistas lugar residencia isla '!BK84/'Turistas lugar residencia isla '!$C84,"-")</f>
        <v>2.8547933205910703E-2</v>
      </c>
      <c r="BL84" s="36">
        <f t="shared" si="335"/>
        <v>0.18809747607199823</v>
      </c>
      <c r="BM84" s="267">
        <f>IFERROR('Turistas lugar residencia isla '!BM84/'Turistas lugar residencia isla '!$E84,"-")</f>
        <v>2.870280195393848E-2</v>
      </c>
      <c r="BN84" s="36">
        <f t="shared" si="336"/>
        <v>0.25187087909318606</v>
      </c>
      <c r="BO84" s="267">
        <f>IFERROR('Turistas lugar residencia isla '!BO84/'Turistas lugar residencia isla '!$G84,"-")</f>
        <v>1.7438773833982874E-2</v>
      </c>
      <c r="BP84" s="36">
        <f t="shared" si="337"/>
        <v>0.36049490034942111</v>
      </c>
      <c r="BQ84" s="267">
        <f>IFERROR('Turistas lugar residencia isla '!BQ84/'Turistas lugar residencia isla '!$I84,"-")</f>
        <v>4.6347986545828272E-2</v>
      </c>
      <c r="BR84" s="36">
        <f t="shared" si="338"/>
        <v>0.26348159495146684</v>
      </c>
      <c r="BS84" s="267">
        <f>IFERROR('Turistas lugar residencia isla '!BS84/'Turistas lugar residencia isla '!$K84,"-")</f>
        <v>3.8933323004822121E-2</v>
      </c>
      <c r="BT84" s="36">
        <f t="shared" si="339"/>
        <v>1.3772758637633498E-2</v>
      </c>
      <c r="BU84" s="267">
        <f>IFERROR('Turistas lugar residencia isla '!BU84/'Turistas lugar residencia isla '!$M84,"-")</f>
        <v>1.4329072550049612E-2</v>
      </c>
      <c r="BV84" s="36">
        <f t="shared" si="340"/>
        <v>0.2555957938725566</v>
      </c>
      <c r="BW84" s="266">
        <f>IFERROR('Turistas lugar residencia isla '!BW84/'Turistas lugar residencia isla '!$C84,"-")</f>
        <v>0.29569821990683154</v>
      </c>
      <c r="BX84" s="36">
        <f t="shared" si="341"/>
        <v>1.3702958993388359E-2</v>
      </c>
      <c r="BY84" s="267">
        <f>IFERROR('Turistas lugar residencia isla '!BY84/'Turistas lugar residencia isla '!$E84,"-")</f>
        <v>0.34750926735005755</v>
      </c>
      <c r="BZ84" s="36">
        <f t="shared" si="342"/>
        <v>-3.8564667782422957E-2</v>
      </c>
      <c r="CA84" s="267">
        <f>IFERROR('Turistas lugar residencia isla '!CA84/'Turistas lugar residencia isla '!$G84,"-")</f>
        <v>0.13945067267242961</v>
      </c>
      <c r="CB84" s="36">
        <f t="shared" si="343"/>
        <v>7.4652886974453603E-2</v>
      </c>
      <c r="CC84" s="267">
        <f>IFERROR('Turistas lugar residencia isla '!CC84/'Turistas lugar residencia isla '!$I84,"-")</f>
        <v>0.23853125291974211</v>
      </c>
      <c r="CD84" s="36">
        <f t="shared" si="344"/>
        <v>-2.3023476417713074E-2</v>
      </c>
      <c r="CE84" s="267">
        <f>IFERROR('Turistas lugar residencia isla '!CE84/'Turistas lugar residencia isla '!$K84,"-")</f>
        <v>0.44250053256385924</v>
      </c>
      <c r="CF84" s="36">
        <f t="shared" si="345"/>
        <v>4.606419747844881E-2</v>
      </c>
      <c r="CG84" s="267">
        <f>IFERROR('Turistas lugar residencia isla '!CG84/'Turistas lugar residencia isla '!$M84,"-")</f>
        <v>8.3668942975544267E-2</v>
      </c>
      <c r="CH84" s="36">
        <f t="shared" si="346"/>
        <v>-0.48256426205837077</v>
      </c>
      <c r="CI84" s="266">
        <f>IFERROR('Turistas lugar residencia isla '!CI84/'Turistas lugar residencia isla '!$C84,"-")</f>
        <v>3.4207464503163469E-2</v>
      </c>
      <c r="CJ84" s="36">
        <f t="shared" si="347"/>
        <v>-0.1118041783894993</v>
      </c>
      <c r="CK84" s="267">
        <f>IFERROR('Turistas lugar residencia isla '!CK84/'Turistas lugar residencia isla '!$E84,"-")</f>
        <v>2.6183391522924902E-2</v>
      </c>
      <c r="CL84" s="36">
        <f t="shared" si="348"/>
        <v>-9.0424051736875621E-2</v>
      </c>
      <c r="CM84" s="267">
        <f>IFERROR('Turistas lugar residencia isla '!CM84/'Turistas lugar residencia isla '!$G84,"-")</f>
        <v>4.4417092617149281E-2</v>
      </c>
      <c r="CN84" s="36">
        <f t="shared" si="349"/>
        <v>-4.4251045158690716E-2</v>
      </c>
      <c r="CO84" s="267">
        <f>IFERROR('Turistas lugar residencia isla '!CO84/'Turistas lugar residencia isla '!$I84,"-")</f>
        <v>2.5063066429972906E-2</v>
      </c>
      <c r="CP84" s="36">
        <f t="shared" si="350"/>
        <v>-0.16016400043552992</v>
      </c>
      <c r="CQ84" s="267">
        <f>IFERROR('Turistas lugar residencia isla '!CQ84/'Turistas lugar residencia isla '!$K84,"-")</f>
        <v>3.3774231655595795E-2</v>
      </c>
      <c r="CR84" s="36">
        <f t="shared" si="351"/>
        <v>-0.1672522834463932</v>
      </c>
      <c r="CS84" s="267">
        <f>IFERROR('Turistas lugar residencia isla '!CS84/'Turistas lugar residencia isla '!$M84,"-")</f>
        <v>3.9543570886593125E-2</v>
      </c>
      <c r="CT84" s="36">
        <f t="shared" si="352"/>
        <v>-0.34320270323755508</v>
      </c>
      <c r="CU84" s="266">
        <f>IFERROR('Turistas lugar residencia isla '!CU84/'Turistas lugar residencia isla '!$C84,"-")</f>
        <v>3.0226872866875133E-2</v>
      </c>
      <c r="CV84" s="36">
        <f t="shared" si="353"/>
        <v>0.12720761532050706</v>
      </c>
      <c r="CW84" s="267">
        <f>IFERROR('Turistas lugar residencia isla '!CW84/'Turistas lugar residencia isla '!$E84,"-")</f>
        <v>2.1504486436756832E-2</v>
      </c>
      <c r="CX84" s="36">
        <f t="shared" si="354"/>
        <v>0.10249743200949268</v>
      </c>
      <c r="CY84" s="267">
        <f>IFERROR('Turistas lugar residencia isla '!CY84/'Turistas lugar residencia isla '!$G84,"-")</f>
        <v>1.4217659704647879E-2</v>
      </c>
      <c r="CZ84" s="36">
        <f t="shared" si="355"/>
        <v>0.28023930646147499</v>
      </c>
      <c r="DA84" s="267">
        <f>IFERROR('Turistas lugar residencia isla '!DA84/'Turistas lugar residencia isla '!$I84,"-")</f>
        <v>1.9305334952816968E-2</v>
      </c>
      <c r="DB84" s="36">
        <f t="shared" si="356"/>
        <v>-2.4332647955925046E-2</v>
      </c>
      <c r="DC84" s="267">
        <f>IFERROR('Turistas lugar residencia isla '!DC84/'Turistas lugar residencia isla '!$K84,"-")</f>
        <v>7.8199740496155856E-2</v>
      </c>
      <c r="DD84" s="36">
        <f t="shared" si="357"/>
        <v>0.13277118753892569</v>
      </c>
      <c r="DE84" s="267">
        <f>IFERROR('Turistas lugar residencia isla '!DE84/'Turistas lugar residencia isla '!$M84,"-")</f>
        <v>1.4299889102900834E-3</v>
      </c>
      <c r="DF84" s="36">
        <f t="shared" si="358"/>
        <v>0.63884255376666133</v>
      </c>
      <c r="DG84" s="266">
        <f>IFERROR('Turistas lugar residencia isla '!DG84/'Turistas lugar residencia isla '!$C84,"-")</f>
        <v>0.17447639279739355</v>
      </c>
      <c r="DH84" s="36">
        <f t="shared" si="359"/>
        <v>-9.0045449354279272E-2</v>
      </c>
      <c r="DI84" s="267">
        <f>IFERROR('Turistas lugar residencia isla '!DI84/'Turistas lugar residencia isla '!$E84,"-")</f>
        <v>0.12453855718041597</v>
      </c>
      <c r="DJ84" s="36">
        <f t="shared" si="360"/>
        <v>-4.1692092628041966E-2</v>
      </c>
      <c r="DK84" s="267">
        <f>IFERROR('Turistas lugar residencia isla '!DK84/'Turistas lugar residencia isla '!$G84,"-")</f>
        <v>0.33294606955035344</v>
      </c>
      <c r="DL84" s="36">
        <f t="shared" si="361"/>
        <v>-7.4879751221496038E-2</v>
      </c>
      <c r="DM84" s="267">
        <f>IFERROR('Turistas lugar residencia isla '!DM84/'Turistas lugar residencia isla '!$I84,"-")</f>
        <v>8.2225777819303E-2</v>
      </c>
      <c r="DN84" s="36">
        <f t="shared" si="362"/>
        <v>1.4481023518647218E-2</v>
      </c>
      <c r="DO84" s="267">
        <f>IFERROR('Turistas lugar residencia isla '!DO84/'Turistas lugar residencia isla '!$K84,"-")</f>
        <v>5.741619381451285E-2</v>
      </c>
      <c r="DP84" s="36">
        <f t="shared" si="363"/>
        <v>-0.30629859055744879</v>
      </c>
      <c r="DQ84" s="267">
        <f>IFERROR('Turistas lugar residencia isla '!DQ84/'Turistas lugar residencia isla '!$M84,"-")</f>
        <v>4.243273215432207E-2</v>
      </c>
      <c r="DR84" s="36">
        <f t="shared" si="364"/>
        <v>-0.52100946466544173</v>
      </c>
      <c r="DS84" s="266">
        <f>IFERROR('Turistas lugar residencia isla '!DS84/'Turistas lugar residencia isla '!$C84,"-")</f>
        <v>7.6520617289652107E-2</v>
      </c>
      <c r="DT84" s="36">
        <f t="shared" si="365"/>
        <v>0.14503473354710117</v>
      </c>
      <c r="DU84" s="267">
        <f>IFERROR('Turistas lugar residencia isla '!DU84/'Turistas lugar residencia isla '!$E84,"-")</f>
        <v>0.11760584795771856</v>
      </c>
      <c r="DV84" s="36">
        <f t="shared" si="366"/>
        <v>9.630197172949595E-2</v>
      </c>
      <c r="DW84" s="267">
        <f>IFERROR('Turistas lugar residencia isla '!DW84/'Turistas lugar residencia isla '!$G84,"-")</f>
        <v>9.8633228661011665E-2</v>
      </c>
      <c r="DX84" s="36">
        <f t="shared" si="367"/>
        <v>0.1759588779276875</v>
      </c>
      <c r="DY84" s="267">
        <f>IFERROR('Turistas lugar residencia isla '!DY84/'Turistas lugar residencia isla '!$I84,"-")</f>
        <v>9.2544146500981028E-2</v>
      </c>
      <c r="DZ84" s="36">
        <f t="shared" si="368"/>
        <v>0.17270814021309233</v>
      </c>
      <c r="EA84" s="267">
        <f>IFERROR('Turistas lugar residencia isla '!EA84/'Turistas lugar residencia isla '!$K84,"-")</f>
        <v>5.7574994674361404E-2</v>
      </c>
      <c r="EB84" s="36">
        <f t="shared" si="369"/>
        <v>-9.1234624905273121E-3</v>
      </c>
      <c r="EC84" s="267">
        <f>IFERROR('Turistas lugar residencia isla '!EC84/'Turistas lugar residencia isla '!$M84,"-")</f>
        <v>0.10873752407634389</v>
      </c>
      <c r="ED84" s="36">
        <f t="shared" si="370"/>
        <v>5.4446487090798579E-2</v>
      </c>
    </row>
    <row r="85" spans="1:134" s="17" customFormat="1" ht="15.75" x14ac:dyDescent="0.25">
      <c r="A85" s="242"/>
      <c r="B85" s="249">
        <v>2018</v>
      </c>
      <c r="C85" s="270">
        <f>IFERROR('Turistas lugar residencia isla '!C85/'Turistas lugar residencia isla '!$C85,"-")</f>
        <v>1</v>
      </c>
      <c r="D85" s="271">
        <f t="shared" si="305"/>
        <v>0</v>
      </c>
      <c r="E85" s="270">
        <f>IFERROR('Turistas lugar residencia isla '!E85/'Turistas lugar residencia isla '!$E85,"-")</f>
        <v>1</v>
      </c>
      <c r="F85" s="271">
        <f t="shared" si="306"/>
        <v>0</v>
      </c>
      <c r="G85" s="270">
        <f>IFERROR('Turistas lugar residencia isla '!G85/'Turistas lugar residencia isla '!$G85,"-")</f>
        <v>1</v>
      </c>
      <c r="H85" s="271">
        <f t="shared" si="307"/>
        <v>0</v>
      </c>
      <c r="I85" s="270">
        <f>IFERROR('Turistas lugar residencia isla '!I85/'Turistas lugar residencia isla '!$I85,"-")</f>
        <v>1</v>
      </c>
      <c r="J85" s="271">
        <f t="shared" si="308"/>
        <v>0</v>
      </c>
      <c r="K85" s="270">
        <f>IFERROR('Turistas lugar residencia isla '!K85/'Turistas lugar residencia isla '!$K85,"-")</f>
        <v>1</v>
      </c>
      <c r="L85" s="271">
        <f t="shared" si="309"/>
        <v>0</v>
      </c>
      <c r="M85" s="270">
        <f>IFERROR('Turistas lugar residencia isla '!M85/'Turistas lugar residencia isla '!$M85,"-")</f>
        <v>1</v>
      </c>
      <c r="N85" s="271">
        <f t="shared" si="310"/>
        <v>0</v>
      </c>
      <c r="O85" s="270">
        <f>IFERROR('Turistas lugar residencia isla '!O85/'Turistas lugar residencia isla '!$C85,"-")</f>
        <v>0.88841392548598364</v>
      </c>
      <c r="P85" s="271">
        <f t="shared" si="311"/>
        <v>-8.2110488649409508E-3</v>
      </c>
      <c r="Q85" s="270">
        <f>IFERROR('Turistas lugar residencia isla '!Q85/'Turistas lugar residencia isla '!$E85,"-")</f>
        <v>0.86970708404956709</v>
      </c>
      <c r="R85" s="271">
        <f t="shared" si="312"/>
        <v>-1.1301917728103739E-2</v>
      </c>
      <c r="S85" s="270">
        <f>IFERROR('Turistas lugar residencia isla '!S85/'Turistas lugar residencia isla '!$G85,"-")</f>
        <v>0.87272660348168563</v>
      </c>
      <c r="T85" s="271">
        <f t="shared" si="313"/>
        <v>-8.531788383514316E-3</v>
      </c>
      <c r="U85" s="270">
        <f>IFERROR('Turistas lugar residencia isla '!U85/'Turistas lugar residencia isla '!$I85,"-")</f>
        <v>0.93142973548369057</v>
      </c>
      <c r="V85" s="271">
        <f t="shared" si="314"/>
        <v>-6.7010567333372073E-3</v>
      </c>
      <c r="W85" s="270">
        <f>IFERROR('Turistas lugar residencia isla '!W85/'Turistas lugar residencia isla '!$K85,"-")</f>
        <v>0.91051684690720425</v>
      </c>
      <c r="X85" s="271">
        <f t="shared" si="315"/>
        <v>-6.9955709284618139E-3</v>
      </c>
      <c r="Y85" s="270">
        <f>IFERROR('Turistas lugar residencia isla '!Y85/'Turistas lugar residencia isla '!$M85,"-")</f>
        <v>0.83680736147229451</v>
      </c>
      <c r="Z85" s="271">
        <f t="shared" si="316"/>
        <v>-1.7041627105672807E-2</v>
      </c>
      <c r="AA85" s="270">
        <f>IFERROR('Turistas lugar residencia isla '!AA85/'Turistas lugar residencia isla '!$C85,"-")</f>
        <v>0.11158633156748313</v>
      </c>
      <c r="AB85" s="271">
        <f t="shared" si="317"/>
        <v>7.0567645577976013E-2</v>
      </c>
      <c r="AC85" s="270">
        <f>IFERROR('Turistas lugar residencia isla '!AC85/'Turistas lugar residencia isla '!$E85,"-")</f>
        <v>0.13029325214466708</v>
      </c>
      <c r="AD85" s="271">
        <f t="shared" si="318"/>
        <v>8.2605778117565976E-2</v>
      </c>
      <c r="AE85" s="270">
        <f>IFERROR('Turistas lugar residencia isla '!AE85/'Turistas lugar residencia isla '!$G85,"-")</f>
        <v>0.12727383999430578</v>
      </c>
      <c r="AF85" s="271">
        <f t="shared" si="319"/>
        <v>6.2706739123042032E-2</v>
      </c>
      <c r="AG85" s="270">
        <f>IFERROR('Turistas lugar residencia isla '!AG85/'Turistas lugar residencia isla '!$I85,"-")</f>
        <v>6.8571595951903222E-2</v>
      </c>
      <c r="AH85" s="271">
        <f t="shared" si="320"/>
        <v>0.10091196568125937</v>
      </c>
      <c r="AI85" s="270">
        <f>IFERROR('Turistas lugar residencia isla '!AI85/'Turistas lugar residencia isla '!$K85,"-")</f>
        <v>8.9483153092795781E-2</v>
      </c>
      <c r="AJ85" s="271">
        <f t="shared" si="321"/>
        <v>7.721459421513166E-2</v>
      </c>
      <c r="AK85" s="270">
        <f>IFERROR('Turistas lugar residencia isla '!AK85/'Turistas lugar residencia isla '!$M85,"-")</f>
        <v>0.16319797292791891</v>
      </c>
      <c r="AL85" s="271">
        <f t="shared" si="322"/>
        <v>9.7555699099285187E-2</v>
      </c>
      <c r="AM85" s="270">
        <f>IFERROR('Turistas lugar residencia isla '!AM85/'Turistas lugar residencia isla '!$C85,"-")</f>
        <v>0.1969903537473415</v>
      </c>
      <c r="AN85" s="271">
        <f t="shared" si="323"/>
        <v>7.2971024229482317E-3</v>
      </c>
      <c r="AO85" s="270">
        <f>IFERROR('Turistas lugar residencia isla '!AO85/'Turistas lugar residencia isla '!$E85,"-")</f>
        <v>0.14477969359929882</v>
      </c>
      <c r="AP85" s="271">
        <f t="shared" si="324"/>
        <v>-1.0689351535942082E-2</v>
      </c>
      <c r="AQ85" s="270">
        <f>IFERROR('Turistas lugar residencia isla '!AQ85/'Turistas lugar residencia isla '!$G85,"-")</f>
        <v>0.21702805894771574</v>
      </c>
      <c r="AR85" s="271">
        <f t="shared" si="325"/>
        <v>-1.6143383598322902E-2</v>
      </c>
      <c r="AS85" s="270">
        <f>IFERROR('Turistas lugar residencia isla '!AS85/'Turistas lugar residencia isla '!$I85,"-")</f>
        <v>0.40619880907524253</v>
      </c>
      <c r="AT85" s="271">
        <f t="shared" si="326"/>
        <v>-1.6004672168748679E-2</v>
      </c>
      <c r="AU85" s="270">
        <f>IFERROR('Turistas lugar residencia isla '!AU85/'Turistas lugar residencia isla '!$K85,"-")</f>
        <v>0.13747372591276857</v>
      </c>
      <c r="AV85" s="271">
        <f t="shared" si="327"/>
        <v>-8.7769179462346192E-2</v>
      </c>
      <c r="AW85" s="270">
        <f>IFERROR('Turistas lugar residencia isla '!AW85/'Turistas lugar residencia isla '!$M85,"-")</f>
        <v>0.39597252783890113</v>
      </c>
      <c r="AX85" s="271">
        <f t="shared" si="328"/>
        <v>3.6500471122413947E-2</v>
      </c>
      <c r="AY85" s="270">
        <f>IFERROR('Turistas lugar residencia isla '!AY85/'Turistas lugar residencia isla '!$C85,"-")</f>
        <v>2.6294256172416042E-2</v>
      </c>
      <c r="AZ85" s="271">
        <f t="shared" si="329"/>
        <v>2.2048733442235458E-2</v>
      </c>
      <c r="BA85" s="270">
        <f>IFERROR('Turistas lugar residencia isla '!BA85/'Turistas lugar residencia isla '!$E85,"-")</f>
        <v>3.6146595478658221E-2</v>
      </c>
      <c r="BB85" s="271">
        <f t="shared" si="330"/>
        <v>-1.3285352135950057E-2</v>
      </c>
      <c r="BC85" s="270">
        <f>IFERROR('Turistas lugar residencia isla '!BC85/'Turistas lugar residencia isla '!$G85,"-")</f>
        <v>2.5459069715978017E-2</v>
      </c>
      <c r="BD85" s="271">
        <f t="shared" si="331"/>
        <v>3.7166010628978619E-2</v>
      </c>
      <c r="BE85" s="270">
        <f>IFERROR('Turistas lugar residencia isla '!BE85/'Turistas lugar residencia isla '!$I85,"-")</f>
        <v>7.4808927896993045E-3</v>
      </c>
      <c r="BF85" s="271">
        <f t="shared" si="332"/>
        <v>0.12247662643961355</v>
      </c>
      <c r="BG85" s="270">
        <f>IFERROR('Turistas lugar residencia isla '!BG85/'Turistas lugar residencia isla '!$K85,"-")</f>
        <v>1.8336791945778703E-2</v>
      </c>
      <c r="BH85" s="271">
        <f t="shared" si="333"/>
        <v>0.15439487612881386</v>
      </c>
      <c r="BI85" s="270">
        <f>IFERROR('Turistas lugar residencia isla '!BI85/'Turistas lugar residencia isla '!$M85,"-")</f>
        <v>1.8342335133693405E-2</v>
      </c>
      <c r="BJ85" s="271">
        <f t="shared" si="334"/>
        <v>-6.2162431315792466E-2</v>
      </c>
      <c r="BK85" s="270">
        <f>IFERROR('Turistas lugar residencia isla '!BK85/'Turistas lugar residencia isla '!$C85,"-")</f>
        <v>3.7395817033198137E-2</v>
      </c>
      <c r="BL85" s="271">
        <f t="shared" si="335"/>
        <v>3.9277322493038946E-2</v>
      </c>
      <c r="BM85" s="270">
        <f>IFERROR('Turistas lugar residencia isla '!BM85/'Turistas lugar residencia isla '!$E85,"-")</f>
        <v>3.3760793095646252E-2</v>
      </c>
      <c r="BN85" s="271">
        <f t="shared" si="336"/>
        <v>5.1998429850298011E-2</v>
      </c>
      <c r="BO85" s="270">
        <f>IFERROR('Turistas lugar residencia isla '!BO85/'Turistas lugar residencia isla '!$G85,"-")</f>
        <v>2.411356355798127E-2</v>
      </c>
      <c r="BP85" s="271">
        <f t="shared" si="337"/>
        <v>1.6098656853937188E-2</v>
      </c>
      <c r="BQ85" s="270">
        <f>IFERROR('Turistas lugar residencia isla '!BQ85/'Turistas lugar residencia isla '!$I85,"-")</f>
        <v>5.7000089206184781E-2</v>
      </c>
      <c r="BR85" s="271">
        <f t="shared" si="338"/>
        <v>0.10534784536690833</v>
      </c>
      <c r="BS85" s="270">
        <f>IFERROR('Turistas lugar residencia isla '!BS85/'Turistas lugar residencia isla '!$K85,"-")</f>
        <v>4.8787157784194984E-2</v>
      </c>
      <c r="BT85" s="271">
        <f t="shared" si="339"/>
        <v>4.8874551113543552E-2</v>
      </c>
      <c r="BU85" s="270">
        <f>IFERROR('Turistas lugar residencia isla '!BU85/'Turistas lugar residencia isla '!$M85,"-")</f>
        <v>4.0602787224111488E-2</v>
      </c>
      <c r="BV85" s="271">
        <f t="shared" si="340"/>
        <v>-7.6892813607982724E-2</v>
      </c>
      <c r="BW85" s="270">
        <f>IFERROR('Turistas lugar residencia isla '!BW85/'Turistas lugar residencia isla '!$C85,"-")</f>
        <v>0.32142158278744282</v>
      </c>
      <c r="BX85" s="271">
        <f t="shared" si="341"/>
        <v>-2.5180996999367711E-2</v>
      </c>
      <c r="BY85" s="270">
        <f>IFERROR('Turistas lugar residencia isla '!BY85/'Turistas lugar residencia isla '!$E85,"-")</f>
        <v>0.3766889978083498</v>
      </c>
      <c r="BZ85" s="271">
        <f t="shared" si="342"/>
        <v>-2.4857585722943054E-2</v>
      </c>
      <c r="CA85" s="270">
        <f>IFERROR('Turistas lugar residencia isla '!CA85/'Turistas lugar residencia isla '!$G85,"-")</f>
        <v>0.19017447897668802</v>
      </c>
      <c r="CB85" s="271">
        <f t="shared" si="343"/>
        <v>-1.9606180433129006E-2</v>
      </c>
      <c r="CC85" s="270">
        <f>IFERROR('Turistas lugar residencia isla '!CC85/'Turistas lugar residencia isla '!$I85,"-")</f>
        <v>0.23787694605954979</v>
      </c>
      <c r="CD85" s="271">
        <f t="shared" si="344"/>
        <v>2.0711858715013465E-2</v>
      </c>
      <c r="CE85" s="270">
        <f>IFERROR('Turistas lugar residencia isla '!CE85/'Turistas lugar residencia isla '!$K85,"-")</f>
        <v>0.45724401182509333</v>
      </c>
      <c r="CF85" s="271">
        <f t="shared" si="345"/>
        <v>-9.3340303208524489E-3</v>
      </c>
      <c r="CG85" s="270">
        <f>IFERROR('Turistas lugar residencia isla '!CG85/'Turistas lugar residencia isla '!$M85,"-")</f>
        <v>0.14995799159831966</v>
      </c>
      <c r="CH85" s="271">
        <f t="shared" si="346"/>
        <v>-3.4580163296945909E-2</v>
      </c>
      <c r="CI85" s="270">
        <f>IFERROR('Turistas lugar residencia isla '!CI85/'Turistas lugar residencia isla '!$C85,"-")</f>
        <v>3.9813661941916843E-2</v>
      </c>
      <c r="CJ85" s="271">
        <f t="shared" si="347"/>
        <v>-1.922037191719117E-2</v>
      </c>
      <c r="CK85" s="270">
        <f>IFERROR('Turistas lugar residencia isla '!CK85/'Turistas lugar residencia isla '!$E85,"-")</f>
        <v>3.1749174895300714E-2</v>
      </c>
      <c r="CL85" s="271">
        <f t="shared" si="348"/>
        <v>2.0112404111375826E-2</v>
      </c>
      <c r="CM85" s="270">
        <f>IFERROR('Turistas lugar residencia isla '!CM85/'Turistas lugar residencia isla '!$G85,"-")</f>
        <v>5.3189179984065908E-2</v>
      </c>
      <c r="CN85" s="271">
        <f t="shared" si="349"/>
        <v>9.1735689893388539E-3</v>
      </c>
      <c r="CO85" s="270">
        <f>IFERROR('Turistas lugar residencia isla '!CO85/'Turistas lugar residencia isla '!$I85,"-")</f>
        <v>2.6594094550567257E-2</v>
      </c>
      <c r="CP85" s="271">
        <f t="shared" si="350"/>
        <v>-0.26049092635239923</v>
      </c>
      <c r="CQ85" s="270">
        <f>IFERROR('Turistas lugar residencia isla '!CQ85/'Turistas lugar residencia isla '!$K85,"-")</f>
        <v>3.7901910727006972E-2</v>
      </c>
      <c r="CR85" s="271">
        <f t="shared" si="351"/>
        <v>7.1672446724069028E-2</v>
      </c>
      <c r="CS85" s="270">
        <f>IFERROR('Turistas lugar residencia isla '!CS85/'Turistas lugar residencia isla '!$M85,"-")</f>
        <v>7.2451823698072945E-2</v>
      </c>
      <c r="CT85" s="271">
        <f t="shared" si="352"/>
        <v>1.7014568300703248E-2</v>
      </c>
      <c r="CU85" s="270">
        <f>IFERROR('Turistas lugar residencia isla '!CU85/'Turistas lugar residencia isla '!$C85,"-")</f>
        <v>3.6014604492716228E-2</v>
      </c>
      <c r="CV85" s="271">
        <f t="shared" si="353"/>
        <v>8.167699649679272E-2</v>
      </c>
      <c r="CW85" s="270">
        <f>IFERROR('Turistas lugar residencia isla '!CW85/'Turistas lugar residencia isla '!$E85,"-")</f>
        <v>2.5290883656287119E-2</v>
      </c>
      <c r="CX85" s="271">
        <f t="shared" si="354"/>
        <v>8.1182609026585251E-2</v>
      </c>
      <c r="CY85" s="270">
        <f>IFERROR('Turistas lugar residencia isla '!CY85/'Turistas lugar residencia isla '!$G85,"-")</f>
        <v>1.8322654061896388E-2</v>
      </c>
      <c r="CZ85" s="271">
        <f t="shared" si="355"/>
        <v>5.796601798258072E-2</v>
      </c>
      <c r="DA85" s="270">
        <f>IFERROR('Turistas lugar residencia isla '!DA85/'Turistas lugar residencia isla '!$I85,"-")</f>
        <v>1.6453437256319547E-2</v>
      </c>
      <c r="DB85" s="271">
        <f t="shared" si="356"/>
        <v>-5.6372285653276344E-2</v>
      </c>
      <c r="DC85" s="270">
        <f>IFERROR('Turistas lugar residencia isla '!DC85/'Turistas lugar residencia isla '!$K85,"-")</f>
        <v>9.5103303135333619E-2</v>
      </c>
      <c r="DD85" s="271">
        <f t="shared" si="357"/>
        <v>0.1206144858721383</v>
      </c>
      <c r="DE85" s="270">
        <f>IFERROR('Turistas lugar residencia isla '!DE85/'Turistas lugar residencia isla '!$M85,"-")</f>
        <v>2.1550976862039074E-3</v>
      </c>
      <c r="DF85" s="271">
        <f t="shared" si="358"/>
        <v>-2.6667792885100017E-3</v>
      </c>
      <c r="DG85" s="270">
        <f>IFERROR('Turistas lugar residencia isla '!DG85/'Turistas lugar residencia isla '!$C85,"-")</f>
        <v>0.10518743535506957</v>
      </c>
      <c r="DH85" s="271">
        <f t="shared" si="359"/>
        <v>-3.2947697453803881E-2</v>
      </c>
      <c r="DI85" s="270">
        <f>IFERROR('Turistas lugar residencia isla '!DI85/'Turistas lugar residencia isla '!$E85,"-")</f>
        <v>6.989763894151263E-2</v>
      </c>
      <c r="DJ85" s="271">
        <f t="shared" si="360"/>
        <v>-5.9698928426647146E-2</v>
      </c>
      <c r="DK85" s="270">
        <f>IFERROR('Turistas lugar residencia isla '!DK85/'Turistas lugar residencia isla '!$G85,"-")</f>
        <v>0.22033106813188177</v>
      </c>
      <c r="DL85" s="271">
        <f t="shared" si="361"/>
        <v>-1.8579891418967542E-2</v>
      </c>
      <c r="DM85" s="270">
        <f>IFERROR('Turistas lugar residencia isla '!DM85/'Turistas lugar residencia isla '!$I85,"-")</f>
        <v>4.4969237180605241E-2</v>
      </c>
      <c r="DN85" s="271">
        <f t="shared" si="362"/>
        <v>5.8802035146083842E-3</v>
      </c>
      <c r="DO85" s="270">
        <f>IFERROR('Turistas lugar residencia isla '!DO85/'Turistas lugar residencia isla '!$K85,"-")</f>
        <v>3.6315267508634022E-2</v>
      </c>
      <c r="DP85" s="271">
        <f t="shared" si="363"/>
        <v>-3.6253453403659486E-2</v>
      </c>
      <c r="DQ85" s="270">
        <f>IFERROR('Turistas lugar residencia isla '!DQ85/'Turistas lugar residencia isla '!$M85,"-")</f>
        <v>5.2850570114022805E-2</v>
      </c>
      <c r="DR85" s="271">
        <f t="shared" si="364"/>
        <v>-0.32116438031478767</v>
      </c>
      <c r="DS85" s="270">
        <f>IFERROR('Turistas lugar residencia isla '!DS85/'Turistas lugar residencia isla '!$C85,"-")</f>
        <v>7.3258245873568897E-2</v>
      </c>
      <c r="DT85" s="271">
        <f t="shared" si="365"/>
        <v>1.7072874201716104E-2</v>
      </c>
      <c r="DU85" s="270">
        <f>IFERROR('Turistas lugar residencia isla '!DU85/'Turistas lugar residencia isla '!$E85,"-")</f>
        <v>0.1144159751431431</v>
      </c>
      <c r="DV85" s="271">
        <f t="shared" si="366"/>
        <v>2.0934619884019456E-2</v>
      </c>
      <c r="DW85" s="270">
        <f>IFERROR('Turistas lugar residencia isla '!DW85/'Turistas lugar residencia isla '!$G85,"-")</f>
        <v>0.10046305545645098</v>
      </c>
      <c r="DX85" s="271">
        <f t="shared" si="367"/>
        <v>1.7917082044819344E-2</v>
      </c>
      <c r="DY85" s="270">
        <f>IFERROR('Turistas lugar residencia isla '!DY85/'Turistas lugar residencia isla '!$I85,"-")</f>
        <v>9.0460840925844804E-2</v>
      </c>
      <c r="DZ85" s="271">
        <f t="shared" si="368"/>
        <v>7.7667693579916541E-2</v>
      </c>
      <c r="EA85" s="270">
        <f>IFERROR('Turistas lugar residencia isla '!EA85/'Turistas lugar residencia isla '!$K85,"-")</f>
        <v>5.4863524860728166E-2</v>
      </c>
      <c r="EB85" s="271">
        <f t="shared" si="369"/>
        <v>-7.8843756990787495E-2</v>
      </c>
      <c r="EC85" s="270">
        <f>IFERROR('Turistas lugar residencia isla '!EC85/'Turistas lugar residencia isla '!$M85,"-")</f>
        <v>9.4424218176968722E-2</v>
      </c>
      <c r="ED85" s="271">
        <f t="shared" si="370"/>
        <v>6.8336593436813198E-2</v>
      </c>
    </row>
    <row r="86" spans="1:134" s="17" customFormat="1" outlineLevel="1" x14ac:dyDescent="0.25">
      <c r="A86" s="242"/>
      <c r="B86" s="34" t="s">
        <v>61</v>
      </c>
      <c r="C86" s="266">
        <f>IFERROR('Turistas lugar residencia isla '!C86/'Turistas lugar residencia isla '!$C86,"-")</f>
        <v>1</v>
      </c>
      <c r="D86" s="36">
        <f>IFERROR(C86/C99-1,"-")</f>
        <v>0</v>
      </c>
      <c r="E86" s="267">
        <f>IFERROR('Turistas lugar residencia isla '!E86/'Turistas lugar residencia isla '!$E86,"-")</f>
        <v>1</v>
      </c>
      <c r="F86" s="36">
        <f>IFERROR(E86/E99-1,"-")</f>
        <v>0</v>
      </c>
      <c r="G86" s="267">
        <f>IFERROR('Turistas lugar residencia isla '!G86/'Turistas lugar residencia isla '!$G86,"-")</f>
        <v>1</v>
      </c>
      <c r="H86" s="36">
        <f>IFERROR(G86/G99-1,"-")</f>
        <v>0</v>
      </c>
      <c r="I86" s="267">
        <f>IFERROR('Turistas lugar residencia isla '!I86/'Turistas lugar residencia isla '!$I86,"-")</f>
        <v>1</v>
      </c>
      <c r="J86" s="36">
        <f>IFERROR(I86/I99-1,"-")</f>
        <v>0</v>
      </c>
      <c r="K86" s="267">
        <f>IFERROR('Turistas lugar residencia isla '!K86/'Turistas lugar residencia isla '!$K86,"-")</f>
        <v>1</v>
      </c>
      <c r="L86" s="36">
        <f>IFERROR(K86/K99-1,"-")</f>
        <v>0</v>
      </c>
      <c r="M86" s="267">
        <f>IFERROR('Turistas lugar residencia isla '!M86/'Turistas lugar residencia isla '!$M86,"-")</f>
        <v>1</v>
      </c>
      <c r="N86" s="36">
        <f>IFERROR(M86/M99-1,"-")</f>
        <v>0</v>
      </c>
      <c r="O86" s="266">
        <f>IFERROR('Turistas lugar residencia isla '!O86/'Turistas lugar residencia isla '!$C86,"-")</f>
        <v>0.91939590239779112</v>
      </c>
      <c r="P86" s="36">
        <f>IFERROR(O86/O99-1,"-")</f>
        <v>2.3490657541072046E-3</v>
      </c>
      <c r="Q86" s="267">
        <f>IFERROR('Turistas lugar residencia isla '!Q86/'Turistas lugar residencia isla '!$E86,"-")</f>
        <v>0.91337402988963545</v>
      </c>
      <c r="R86" s="36">
        <f>IFERROR(Q86/Q99-1,"-")</f>
        <v>5.3797933467651937E-3</v>
      </c>
      <c r="S86" s="267">
        <f>IFERROR('Turistas lugar residencia isla '!S86/'Turistas lugar residencia isla '!$G86,"-")</f>
        <v>0.91404216958978413</v>
      </c>
      <c r="T86" s="36">
        <f>IFERROR(S86/S99-1,"-")</f>
        <v>-5.1623077498043068E-3</v>
      </c>
      <c r="U86" s="267">
        <f>IFERROR('Turistas lugar residencia isla '!U86/'Turistas lugar residencia isla '!$I86,"-")</f>
        <v>0.94946712735412919</v>
      </c>
      <c r="V86" s="36">
        <f>IFERROR(U86/U99-1,"-")</f>
        <v>-5.5832862356886004E-4</v>
      </c>
      <c r="W86" s="267">
        <f>IFERROR('Turistas lugar residencia isla '!W86/'Turistas lugar residencia isla '!$K86,"-")</f>
        <v>0.9267724500941088</v>
      </c>
      <c r="X86" s="36">
        <f>IFERROR(W86/W99-1,"-")</f>
        <v>1.2332940755752864E-2</v>
      </c>
      <c r="Y86" s="267">
        <f>IFERROR('Turistas lugar residencia isla '!Y86/'Turistas lugar residencia isla '!$M86,"-")</f>
        <v>0.90227280710998703</v>
      </c>
      <c r="Z86" s="36">
        <f>IFERROR(Y86/Y99-1,"-")</f>
        <v>4.0071792585074428E-2</v>
      </c>
      <c r="AA86" s="266">
        <f>IFERROR('Turistas lugar residencia isla '!AA86/'Turistas lugar residencia isla '!$C86,"-")</f>
        <v>8.0604097602208921E-2</v>
      </c>
      <c r="AB86" s="36">
        <f>IFERROR(AA86/AA99-1,"-")</f>
        <v>-2.6035431819667054E-2</v>
      </c>
      <c r="AC86" s="267">
        <f>IFERROR('Turistas lugar residencia isla '!AC86/'Turistas lugar residencia isla '!$E86,"-")</f>
        <v>8.6625970110364589E-2</v>
      </c>
      <c r="AD86" s="36">
        <f>IFERROR(AC86/AC99-1,"-")</f>
        <v>-5.33851646733291E-2</v>
      </c>
      <c r="AE86" s="267">
        <f>IFERROR('Turistas lugar residencia isla '!AE86/'Turistas lugar residencia isla '!$G86,"-")</f>
        <v>8.595783041021593E-2</v>
      </c>
      <c r="AF86" s="36">
        <f>IFERROR(AE86/AE99-1,"-")</f>
        <v>5.8401342306475534E-2</v>
      </c>
      <c r="AG86" s="267">
        <f>IFERROR('Turistas lugar residencia isla '!AG86/'Turistas lugar residencia isla '!$I86,"-")</f>
        <v>5.0532872645870842E-2</v>
      </c>
      <c r="AH86" s="36">
        <f>IFERROR(AG86/AG99-1,"-")</f>
        <v>1.0607694071266716E-2</v>
      </c>
      <c r="AI86" s="267">
        <f>IFERROR('Turistas lugar residencia isla '!AI86/'Turistas lugar residencia isla '!$K86,"-")</f>
        <v>7.3227549905891171E-2</v>
      </c>
      <c r="AJ86" s="36">
        <f>IFERROR(AI86/AI99-1,"-")</f>
        <v>-0.13363662878421956</v>
      </c>
      <c r="AK86" s="267">
        <f>IFERROR('Turistas lugar residencia isla '!AK86/'Turistas lugar residencia isla '!$M86,"-")</f>
        <v>9.7727192890012998E-2</v>
      </c>
      <c r="AL86" s="36">
        <f>IFERROR(AK86/AK99-1,"-")</f>
        <v>-0.26219205367804754</v>
      </c>
      <c r="AM86" s="266">
        <f>IFERROR('Turistas lugar residencia isla '!AM86/'Turistas lugar residencia isla '!$C86,"-")</f>
        <v>0.19484936794124663</v>
      </c>
      <c r="AN86" s="36">
        <f>IFERROR(AM86/AM99-1,"-")</f>
        <v>-9.5860523905451522E-2</v>
      </c>
      <c r="AO86" s="267">
        <f>IFERROR('Turistas lugar residencia isla '!AO86/'Turistas lugar residencia isla '!$E86,"-")</f>
        <v>0.17710446483408088</v>
      </c>
      <c r="AP86" s="36">
        <f>IFERROR(AO86/AO99-1,"-")</f>
        <v>4.1491410357226144E-3</v>
      </c>
      <c r="AQ86" s="267">
        <f>IFERROR('Turistas lugar residencia isla '!AQ86/'Turistas lugar residencia isla '!$G86,"-")</f>
        <v>0.23617609925068916</v>
      </c>
      <c r="AR86" s="36">
        <f>IFERROR(AQ86/AQ99-1,"-")</f>
        <v>-2.9416175149181045E-2</v>
      </c>
      <c r="AS86" s="267">
        <f>IFERROR('Turistas lugar residencia isla '!AS86/'Turistas lugar residencia isla '!$I86,"-")</f>
        <v>0.46485960387366781</v>
      </c>
      <c r="AT86" s="36">
        <f>IFERROR(AS86/AS99-1,"-")</f>
        <v>3.3686749287393569E-2</v>
      </c>
      <c r="AU86" s="267">
        <f>IFERROR('Turistas lugar residencia isla '!AU86/'Turistas lugar residencia isla '!$K86,"-")</f>
        <v>0.20896593139526917</v>
      </c>
      <c r="AV86" s="36">
        <f>IFERROR(AU86/AU99-1,"-")</f>
        <v>7.7637771088342467E-2</v>
      </c>
      <c r="AW86" s="267">
        <f>IFERROR('Turistas lugar residencia isla '!AW86/'Turistas lugar residencia isla '!$M86,"-")</f>
        <v>0.49755857659746372</v>
      </c>
      <c r="AX86" s="36">
        <f>IFERROR(AW86/AW99-1,"-")</f>
        <v>0.2467356674569976</v>
      </c>
      <c r="AY86" s="266">
        <f>IFERROR('Turistas lugar residencia isla '!AY86/'Turistas lugar residencia isla '!$C86,"-")</f>
        <v>2.5419863993355829E-2</v>
      </c>
      <c r="AZ86" s="36">
        <f>IFERROR(AY86/AY99-1,"-")</f>
        <v>-2.5870267619286125E-2</v>
      </c>
      <c r="BA86" s="267">
        <f>IFERROR('Turistas lugar residencia isla '!BA86/'Turistas lugar residencia isla '!$E86,"-")</f>
        <v>3.419627403175076E-2</v>
      </c>
      <c r="BB86" s="36">
        <f>IFERROR(BA86/BA99-1,"-")</f>
        <v>-6.730593331746737E-2</v>
      </c>
      <c r="BC86" s="267">
        <f>IFERROR('Turistas lugar residencia isla '!BC86/'Turistas lugar residencia isla '!$G86,"-")</f>
        <v>1.9777423058054779E-2</v>
      </c>
      <c r="BD86" s="36">
        <f>IFERROR(BC86/BC99-1,"-")</f>
        <v>-2.8484945002731243E-2</v>
      </c>
      <c r="BE86" s="267">
        <f>IFERROR('Turistas lugar residencia isla '!BE86/'Turistas lugar residencia isla '!$I86,"-")</f>
        <v>7.3093581196165261E-3</v>
      </c>
      <c r="BF86" s="36">
        <f>IFERROR(BE86/BE99-1,"-")</f>
        <v>2.3142385917662711E-3</v>
      </c>
      <c r="BG86" s="267">
        <f>IFERROR('Turistas lugar residencia isla '!BG86/'Turistas lugar residencia isla '!$K86,"-")</f>
        <v>1.6032758738820797E-2</v>
      </c>
      <c r="BH86" s="36">
        <f>IFERROR(BG86/BG99-1,"-")</f>
        <v>2.5748978866070971E-2</v>
      </c>
      <c r="BI86" s="267">
        <f>IFERROR('Turistas lugar residencia isla '!BI86/'Turistas lugar residencia isla '!$M86,"-")</f>
        <v>8.8523553588365483E-3</v>
      </c>
      <c r="BJ86" s="36">
        <f>IFERROR(BI86/BI99-1,"-")</f>
        <v>-0.64301522063140781</v>
      </c>
      <c r="BK86" s="266">
        <f>IFERROR('Turistas lugar residencia isla '!BK86/'Turistas lugar residencia isla '!$C86,"-")</f>
        <v>2.7752938096233287E-2</v>
      </c>
      <c r="BL86" s="36">
        <f>IFERROR(BK86/BK99-1,"-")</f>
        <v>-0.12927146277797286</v>
      </c>
      <c r="BM86" s="267">
        <f>IFERROR('Turistas lugar residencia isla '!BM86/'Turistas lugar residencia isla '!$E86,"-")</f>
        <v>2.6143194803744579E-2</v>
      </c>
      <c r="BN86" s="36">
        <f>IFERROR(BM86/BM99-1,"-")</f>
        <v>-0.16403544784658686</v>
      </c>
      <c r="BO86" s="267">
        <f>IFERROR('Turistas lugar residencia isla '!BO86/'Turistas lugar residencia isla '!$G86,"-")</f>
        <v>1.6089389370195408E-2</v>
      </c>
      <c r="BP86" s="36">
        <f>IFERROR(BO86/BO99-1,"-")</f>
        <v>1.2722063409673412E-2</v>
      </c>
      <c r="BQ86" s="267">
        <f>IFERROR('Turistas lugar residencia isla '!BQ86/'Turistas lugar residencia isla '!$I86,"-")</f>
        <v>3.4634288773176307E-2</v>
      </c>
      <c r="BR86" s="36">
        <f>IFERROR(BQ86/BQ99-1,"-")</f>
        <v>-0.13406698411466689</v>
      </c>
      <c r="BS86" s="267">
        <f>IFERROR('Turistas lugar residencia isla '!BS86/'Turistas lugar residencia isla '!$K86,"-")</f>
        <v>3.341971731078483E-2</v>
      </c>
      <c r="BT86" s="36">
        <f>IFERROR(BS86/BS99-1,"-")</f>
        <v>-0.30324378622771797</v>
      </c>
      <c r="BU86" s="267">
        <f>IFERROR('Turistas lugar residencia isla '!BU86/'Turistas lugar residencia isla '!$M86,"-")</f>
        <v>1.3383918221098114E-2</v>
      </c>
      <c r="BV86" s="36">
        <f>IFERROR(BU86/BU99-1,"-")</f>
        <v>-0.42172108444118361</v>
      </c>
      <c r="BW86" s="266">
        <f>IFERROR('Turistas lugar residencia isla '!BW86/'Turistas lugar residencia isla '!$C86,"-")</f>
        <v>0.27398432031250608</v>
      </c>
      <c r="BX86" s="36">
        <f>IFERROR(BW86/BW99-1,"-")</f>
        <v>6.722050077285413E-2</v>
      </c>
      <c r="BY86" s="267">
        <f>IFERROR('Turistas lugar residencia isla '!BY86/'Turistas lugar residencia isla '!$E86,"-")</f>
        <v>0.32025087938061825</v>
      </c>
      <c r="BZ86" s="36">
        <f>IFERROR(BY86/BY99-1,"-")</f>
        <v>9.1375909617141815E-3</v>
      </c>
      <c r="CA86" s="267">
        <f>IFERROR('Turistas lugar residencia isla '!CA86/'Turistas lugar residencia isla '!$G86,"-")</f>
        <v>0.14112892180422293</v>
      </c>
      <c r="CB86" s="36">
        <f>IFERROR(CA86/CA99-1,"-")</f>
        <v>0.36191350626321106</v>
      </c>
      <c r="CC86" s="267">
        <f>IFERROR('Turistas lugar residencia isla '!CC86/'Turistas lugar residencia isla '!$I86,"-")</f>
        <v>0.18227650980582996</v>
      </c>
      <c r="CD86" s="36">
        <f>IFERROR(CC86/CC99-1,"-")</f>
        <v>-0.10967839286221137</v>
      </c>
      <c r="CE86" s="267">
        <f>IFERROR('Turistas lugar residencia isla '!CE86/'Turistas lugar residencia isla '!$K86,"-")</f>
        <v>0.4051153286554327</v>
      </c>
      <c r="CF86" s="36">
        <f>IFERROR(CE86/CE99-1,"-")</f>
        <v>2.578138607666669E-2</v>
      </c>
      <c r="CG86" s="267">
        <f>IFERROR('Turistas lugar residencia isla '!CG86/'Turistas lugar residencia isla '!$M86,"-")</f>
        <v>0.1729897776372642</v>
      </c>
      <c r="CH86" s="36">
        <f>IFERROR(CG86/CG99-1,"-")</f>
        <v>0.2092964644265356</v>
      </c>
      <c r="CI86" s="266">
        <f>IFERROR('Turistas lugar residencia isla '!CI86/'Turistas lugar residencia isla '!$C86,"-")</f>
        <v>3.8004324305846361E-2</v>
      </c>
      <c r="CJ86" s="36">
        <f>IFERROR(CI86/CI99-1,"-")</f>
        <v>3.0460207903140191E-3</v>
      </c>
      <c r="CK86" s="267">
        <f>IFERROR('Turistas lugar residencia isla '!CK86/'Turistas lugar residencia isla '!$E86,"-")</f>
        <v>2.5906832182538943E-2</v>
      </c>
      <c r="CL86" s="36">
        <f>IFERROR(CK86/CK99-1,"-")</f>
        <v>-3.0618906702773341E-2</v>
      </c>
      <c r="CM86" s="267">
        <f>IFERROR('Turistas lugar residencia isla '!CM86/'Turistas lugar residencia isla '!$G86,"-")</f>
        <v>4.4654841384668638E-2</v>
      </c>
      <c r="CN86" s="36">
        <f>IFERROR(CM86/CM99-1,"-")</f>
        <v>-0.13821221400965999</v>
      </c>
      <c r="CO86" s="267">
        <f>IFERROR('Turistas lugar residencia isla '!CO86/'Turistas lugar residencia isla '!$I86,"-")</f>
        <v>2.6702029295829481E-2</v>
      </c>
      <c r="CP86" s="36">
        <f>IFERROR(CO86/CO99-1,"-")</f>
        <v>9.6090419271045668E-2</v>
      </c>
      <c r="CQ86" s="267">
        <f>IFERROR('Turistas lugar residencia isla '!CQ86/'Turistas lugar residencia isla '!$K86,"-")</f>
        <v>3.7111523998758653E-2</v>
      </c>
      <c r="CR86" s="36">
        <f>IFERROR(CQ86/CQ99-1,"-")</f>
        <v>6.2141853836347627E-2</v>
      </c>
      <c r="CS86" s="267">
        <f>IFERROR('Turistas lugar residencia isla '!CS86/'Turistas lugar residencia isla '!$M86,"-")</f>
        <v>4.6896406365265042E-2</v>
      </c>
      <c r="CT86" s="36">
        <f>IFERROR(CS86/CS99-1,"-")</f>
        <v>-0.28313074540151839</v>
      </c>
      <c r="CU86" s="266">
        <f>IFERROR('Turistas lugar residencia isla '!CU86/'Turistas lugar residencia isla '!$C86,"-")</f>
        <v>2.8389231033381684E-2</v>
      </c>
      <c r="CV86" s="36">
        <f>IFERROR(CU86/CU99-1,"-")</f>
        <v>3.3850641079752997E-2</v>
      </c>
      <c r="CW86" s="267">
        <f>IFERROR('Turistas lugar residencia isla '!CW86/'Turistas lugar residencia isla '!$E86,"-")</f>
        <v>1.8205505201838789E-2</v>
      </c>
      <c r="CX86" s="36">
        <f>IFERROR(CW86/CW99-1,"-")</f>
        <v>-0.16117894345900674</v>
      </c>
      <c r="CY86" s="267">
        <f>IFERROR('Turistas lugar residencia isla '!CY86/'Turistas lugar residencia isla '!$G86,"-")</f>
        <v>1.6136703779425204E-2</v>
      </c>
      <c r="CZ86" s="36">
        <f>IFERROR(CY86/CY99-1,"-")</f>
        <v>0.18680516490392973</v>
      </c>
      <c r="DA86" s="267">
        <f>IFERROR('Turistas lugar residencia isla '!DA86/'Turistas lugar residencia isla '!$I86,"-")</f>
        <v>1.6443622560708551E-2</v>
      </c>
      <c r="DB86" s="36">
        <f>IFERROR(DA86/DA99-1,"-")</f>
        <v>0.32762641850462737</v>
      </c>
      <c r="DC86" s="267">
        <f>IFERROR('Turistas lugar residencia isla '!DC86/'Turistas lugar residencia isla '!$K86,"-")</f>
        <v>6.9273770035910481E-2</v>
      </c>
      <c r="DD86" s="36">
        <f>IFERROR(DC86/DC99-1,"-")</f>
        <v>-4.1859940467734669E-2</v>
      </c>
      <c r="DE86" s="267">
        <f>IFERROR('Turistas lugar residencia isla '!DE86/'Turistas lugar residencia isla '!$M86,"-")</f>
        <v>1.6334703340710297E-3</v>
      </c>
      <c r="DF86" s="36">
        <f>IFERROR(DE86/DE99-1,"-")</f>
        <v>4.3795623002072572</v>
      </c>
      <c r="DG86" s="266">
        <f>IFERROR('Turistas lugar residencia isla '!DG86/'Turistas lugar residencia isla '!$C86,"-")</f>
        <v>0.19697422897067382</v>
      </c>
      <c r="DH86" s="36">
        <f>IFERROR(DG86/DG99-1,"-")</f>
        <v>-6.129660685953775E-2</v>
      </c>
      <c r="DI86" s="267">
        <f>IFERROR('Turistas lugar residencia isla '!DI86/'Turistas lugar residencia isla '!$E86,"-")</f>
        <v>0.1569968919245873</v>
      </c>
      <c r="DJ86" s="36">
        <f>IFERROR(DI86/DI99-1,"-")</f>
        <v>4.177967734114052E-2</v>
      </c>
      <c r="DK86" s="267">
        <f>IFERROR('Turistas lugar residencia isla '!DK86/'Turistas lugar residencia isla '!$G86,"-")</f>
        <v>0.321698139049578</v>
      </c>
      <c r="DL86" s="36">
        <f>IFERROR(DK86/DK99-1,"-")</f>
        <v>-0.13734064204995189</v>
      </c>
      <c r="DM86" s="267">
        <f>IFERROR('Turistas lugar residencia isla '!DM86/'Turistas lugar residencia isla '!$I86,"-")</f>
        <v>8.9040829237432478E-2</v>
      </c>
      <c r="DN86" s="36">
        <f>IFERROR(DM86/DM99-1,"-")</f>
        <v>3.5030983601877175E-2</v>
      </c>
      <c r="DO86" s="267">
        <f>IFERROR('Turistas lugar residencia isla '!DO86/'Turistas lugar residencia isla '!$K86,"-")</f>
        <v>7.3586251647408285E-2</v>
      </c>
      <c r="DP86" s="36">
        <f>IFERROR(DO86/DO99-1,"-")</f>
        <v>-0.17689228478380259</v>
      </c>
      <c r="DQ86" s="267">
        <f>IFERROR('Turistas lugar residencia isla '!DQ86/'Turistas lugar residencia isla '!$M86,"-")</f>
        <v>7.9934661186637154E-2</v>
      </c>
      <c r="DR86" s="36">
        <f>IFERROR(DQ86/DQ99-1,"-")</f>
        <v>0.24763736575667461</v>
      </c>
      <c r="DS86" s="266">
        <f>IFERROR('Turistas lugar residencia isla '!DS86/'Turistas lugar residencia isla '!$C86,"-")</f>
        <v>8.0145718074837058E-2</v>
      </c>
      <c r="DT86" s="36">
        <f>IFERROR(DS86/DS99-1,"-")</f>
        <v>0.23013894194699192</v>
      </c>
      <c r="DU86" s="267">
        <f>IFERROR('Turistas lugar residencia isla '!DU86/'Turistas lugar residencia isla '!$E86,"-")</f>
        <v>0.10773110494872606</v>
      </c>
      <c r="DV86" s="36">
        <f>IFERROR(DU86/DU99-1,"-")</f>
        <v>6.6151074966926515E-2</v>
      </c>
      <c r="DW86" s="267">
        <f>IFERROR('Turistas lugar residencia isla '!DW86/'Turistas lugar residencia isla '!$G86,"-")</f>
        <v>8.978780732576469E-2</v>
      </c>
      <c r="DX86" s="36">
        <f>IFERROR(DW86/DW99-1,"-")</f>
        <v>0.20382531215425925</v>
      </c>
      <c r="DY86" s="267">
        <f>IFERROR('Turistas lugar residencia isla '!DY86/'Turistas lugar residencia isla '!$I86,"-")</f>
        <v>7.8067059224293148E-2</v>
      </c>
      <c r="DZ86" s="36">
        <f>IFERROR(DY86/DY99-1,"-")</f>
        <v>-2.7070578668591527E-2</v>
      </c>
      <c r="EA86" s="267">
        <f>IFERROR('Turistas lugar residencia isla '!EA86/'Turistas lugar residencia isla '!$K86,"-")</f>
        <v>5.9838705127016688E-2</v>
      </c>
      <c r="EB86" s="36">
        <f>IFERROR(EA86/EA99-1,"-")</f>
        <v>0.15355083692691873</v>
      </c>
      <c r="EC86" s="267">
        <f>IFERROR('Turistas lugar residencia isla '!EC86/'Turistas lugar residencia isla '!$M86,"-")</f>
        <v>7.1012049039238412E-2</v>
      </c>
      <c r="ED86" s="36">
        <f>IFERROR(EC86/EC99-1,"-")</f>
        <v>-0.15368028406794276</v>
      </c>
    </row>
    <row r="87" spans="1:134" s="17" customFormat="1" outlineLevel="1" x14ac:dyDescent="0.25">
      <c r="A87" s="242"/>
      <c r="B87" s="34" t="s">
        <v>63</v>
      </c>
      <c r="C87" s="266">
        <f>IFERROR('Turistas lugar residencia isla '!C87/'Turistas lugar residencia isla '!$C87,"-")</f>
        <v>1</v>
      </c>
      <c r="D87" s="36">
        <f t="shared" ref="D87:D98" si="371">IFERROR(C87/C100-1,"-")</f>
        <v>0</v>
      </c>
      <c r="E87" s="267">
        <f>IFERROR('Turistas lugar residencia isla '!E87/'Turistas lugar residencia isla '!$E87,"-")</f>
        <v>1</v>
      </c>
      <c r="F87" s="36">
        <f t="shared" ref="F87:F98" si="372">IFERROR(E87/E100-1,"-")</f>
        <v>0</v>
      </c>
      <c r="G87" s="267">
        <f>IFERROR('Turistas lugar residencia isla '!G87/'Turistas lugar residencia isla '!$G87,"-")</f>
        <v>1</v>
      </c>
      <c r="H87" s="36">
        <f t="shared" ref="H87:H98" si="373">IFERROR(G87/G100-1,"-")</f>
        <v>0</v>
      </c>
      <c r="I87" s="267">
        <f>IFERROR('Turistas lugar residencia isla '!I87/'Turistas lugar residencia isla '!$I87,"-")</f>
        <v>1</v>
      </c>
      <c r="J87" s="36">
        <f t="shared" ref="J87:J98" si="374">IFERROR(I87/I100-1,"-")</f>
        <v>0</v>
      </c>
      <c r="K87" s="267">
        <f>IFERROR('Turistas lugar residencia isla '!K87/'Turistas lugar residencia isla '!$K87,"-")</f>
        <v>1</v>
      </c>
      <c r="L87" s="36">
        <f t="shared" ref="L87:L98" si="375">IFERROR(K87/K100-1,"-")</f>
        <v>0</v>
      </c>
      <c r="M87" s="267">
        <f>IFERROR('Turistas lugar residencia isla '!M87/'Turistas lugar residencia isla '!$M87,"-")</f>
        <v>1</v>
      </c>
      <c r="N87" s="36">
        <f t="shared" ref="N87:N98" si="376">IFERROR(M87/M100-1,"-")</f>
        <v>0</v>
      </c>
      <c r="O87" s="266">
        <f>IFERROR('Turistas lugar residencia isla '!O87/'Turistas lugar residencia isla '!$C87,"-")</f>
        <v>0.91969670257638159</v>
      </c>
      <c r="P87" s="36">
        <f t="shared" ref="P87:P98" si="377">IFERROR(O87/O100-1,"-")</f>
        <v>-3.5308254561242647E-3</v>
      </c>
      <c r="Q87" s="267">
        <f>IFERROR('Turistas lugar residencia isla '!Q87/'Turistas lugar residencia isla '!$E87,"-")</f>
        <v>0.90790296163249806</v>
      </c>
      <c r="R87" s="36">
        <f t="shared" ref="R87:R98" si="378">IFERROR(Q87/Q100-1,"-")</f>
        <v>-1.2668874225973736E-2</v>
      </c>
      <c r="S87" s="267">
        <f>IFERROR('Turistas lugar residencia isla '!S87/'Turistas lugar residencia isla '!$G87,"-")</f>
        <v>0.91250816689356096</v>
      </c>
      <c r="T87" s="36">
        <f t="shared" ref="T87:T98" si="379">IFERROR(S87/S100-1,"-")</f>
        <v>4.5322043118947164E-3</v>
      </c>
      <c r="U87" s="267">
        <f>IFERROR('Turistas lugar residencia isla '!U87/'Turistas lugar residencia isla '!$I87,"-")</f>
        <v>0.95765190138824519</v>
      </c>
      <c r="V87" s="36">
        <f t="shared" ref="V87:V98" si="380">IFERROR(U87/U100-1,"-")</f>
        <v>-1.2144506512945519E-3</v>
      </c>
      <c r="W87" s="267">
        <f>IFERROR('Turistas lugar residencia isla '!W87/'Turistas lugar residencia isla '!$K87,"-")</f>
        <v>0.93065052769152579</v>
      </c>
      <c r="X87" s="36">
        <f t="shared" ref="X87:X98" si="381">IFERROR(W87/W100-1,"-")</f>
        <v>9.3270987001150552E-3</v>
      </c>
      <c r="Y87" s="267">
        <f>IFERROR('Turistas lugar residencia isla '!Y87/'Turistas lugar residencia isla '!$M87,"-")</f>
        <v>0.92934481178711814</v>
      </c>
      <c r="Z87" s="36">
        <f t="shared" ref="Z87:Z98" si="382">IFERROR(Y87/Y100-1,"-")</f>
        <v>8.0474674170652349E-2</v>
      </c>
      <c r="AA87" s="266">
        <f>IFERROR('Turistas lugar residencia isla '!AA87/'Turistas lugar residencia isla '!$C87,"-")</f>
        <v>8.03032974236184E-2</v>
      </c>
      <c r="AB87" s="36">
        <f t="shared" ref="AB87:AB98" si="383">IFERROR(AA87/AA100-1,"-")</f>
        <v>4.2297563777092595E-2</v>
      </c>
      <c r="AC87" s="267">
        <f>IFERROR('Turistas lugar residencia isla '!AC87/'Turistas lugar residencia isla '!$E87,"-")</f>
        <v>9.2097038367501952E-2</v>
      </c>
      <c r="AD87" s="36">
        <f t="shared" ref="AD87:AD98" si="384">IFERROR(AC87/AC100-1,"-")</f>
        <v>0.14484229770260582</v>
      </c>
      <c r="AE87" s="267">
        <f>IFERROR('Turistas lugar residencia isla '!AE87/'Turistas lugar residencia isla '!$G87,"-")</f>
        <v>8.7491833106439029E-2</v>
      </c>
      <c r="AF87" s="36">
        <f t="shared" ref="AF87:AF98" si="385">IFERROR(AE87/AE100-1,"-")</f>
        <v>-4.4941230190040593E-2</v>
      </c>
      <c r="AG87" s="267">
        <f>IFERROR('Turistas lugar residencia isla '!AG87/'Turistas lugar residencia isla '!$I87,"-")</f>
        <v>4.2348098611754842E-2</v>
      </c>
      <c r="AH87" s="36">
        <f t="shared" ref="AH87:AH98" si="386">IFERROR(AG87/AG100-1,"-")</f>
        <v>2.8274199664284572E-2</v>
      </c>
      <c r="AI87" s="267">
        <f>IFERROR('Turistas lugar residencia isla '!AI87/'Turistas lugar residencia isla '!$K87,"-")</f>
        <v>6.9349472308474241E-2</v>
      </c>
      <c r="AJ87" s="36">
        <f t="shared" ref="AJ87:AJ98" si="387">IFERROR(AI87/AI100-1,"-")</f>
        <v>-0.11032851604762295</v>
      </c>
      <c r="AK87" s="267">
        <f>IFERROR('Turistas lugar residencia isla '!AK87/'Turistas lugar residencia isla '!$M87,"-")</f>
        <v>7.0679302611589376E-2</v>
      </c>
      <c r="AL87" s="36">
        <f t="shared" ref="AL87:AL98" si="388">IFERROR(AK87/AK100-1,"-")</f>
        <v>-0.49469155032998746</v>
      </c>
      <c r="AM87" s="266">
        <f>IFERROR('Turistas lugar residencia isla '!AM87/'Turistas lugar residencia isla '!$C87,"-")</f>
        <v>0.18544386722078068</v>
      </c>
      <c r="AN87" s="36">
        <f t="shared" ref="AN87:AN98" si="389">IFERROR(AM87/AM100-1,"-")</f>
        <v>-7.7456963542401391E-2</v>
      </c>
      <c r="AO87" s="267">
        <f>IFERROR('Turistas lugar residencia isla '!AO87/'Turistas lugar residencia isla '!$E87,"-")</f>
        <v>0.13400140841727132</v>
      </c>
      <c r="AP87" s="36">
        <f t="shared" ref="AP87:AP98" si="390">IFERROR(AO87/AO100-1,"-")</f>
        <v>-0.11595085119057602</v>
      </c>
      <c r="AQ87" s="267">
        <f>IFERROR('Turistas lugar residencia isla '!AQ87/'Turistas lugar residencia isla '!$G87,"-")</f>
        <v>0.19350917425222491</v>
      </c>
      <c r="AR87" s="36">
        <f t="shared" ref="AR87:AR98" si="391">IFERROR(AQ87/AQ100-1,"-")</f>
        <v>-0.11904593588155554</v>
      </c>
      <c r="AS87" s="267">
        <f>IFERROR('Turistas lugar residencia isla '!AS87/'Turistas lugar residencia isla '!$I87,"-")</f>
        <v>0.3896245778984308</v>
      </c>
      <c r="AT87" s="36">
        <f t="shared" ref="AT87:AT98" si="392">IFERROR(AS87/AS100-1,"-")</f>
        <v>-1.4219334549744111E-2</v>
      </c>
      <c r="AU87" s="267">
        <f>IFERROR('Turistas lugar residencia isla '!AU87/'Turistas lugar residencia isla '!$K87,"-")</f>
        <v>0.14777925367205819</v>
      </c>
      <c r="AV87" s="36">
        <f t="shared" ref="AV87:AV98" si="393">IFERROR(AU87/AU100-1,"-")</f>
        <v>-8.0983445942331422E-2</v>
      </c>
      <c r="AW87" s="267">
        <f>IFERROR('Turistas lugar residencia isla '!AW87/'Turistas lugar residencia isla '!$M87,"-")</f>
        <v>0.29906677277002097</v>
      </c>
      <c r="AX87" s="36">
        <f t="shared" ref="AX87:AX98" si="394">IFERROR(AW87/AW100-1,"-")</f>
        <v>-0.2550042906309965</v>
      </c>
      <c r="AY87" s="266">
        <f>IFERROR('Turistas lugar residencia isla '!AY87/'Turistas lugar residencia isla '!$C87,"-")</f>
        <v>2.3412119315212015E-2</v>
      </c>
      <c r="AZ87" s="36">
        <f t="shared" ref="AZ87:AZ98" si="395">IFERROR(AY87/AY100-1,"-")</f>
        <v>5.1331176955712543E-2</v>
      </c>
      <c r="BA87" s="267">
        <f>IFERROR('Turistas lugar residencia isla '!BA87/'Turistas lugar residencia isla '!$E87,"-")</f>
        <v>3.7708789948015159E-2</v>
      </c>
      <c r="BB87" s="36">
        <f t="shared" ref="BB87:BB98" si="396">IFERROR(BA87/BA100-1,"-")</f>
        <v>0.14268355130277333</v>
      </c>
      <c r="BC87" s="267">
        <f>IFERROR('Turistas lugar residencia isla '!BC87/'Turistas lugar residencia isla '!$G87,"-")</f>
        <v>1.8754571508148674E-2</v>
      </c>
      <c r="BD87" s="36">
        <f t="shared" ref="BD87:BD98" si="397">IFERROR(BC87/BC100-1,"-")</f>
        <v>-8.8295655187201616E-3</v>
      </c>
      <c r="BE87" s="267">
        <f>IFERROR('Turistas lugar residencia isla '!BE87/'Turistas lugar residencia isla '!$I87,"-")</f>
        <v>6.0694343287205632E-3</v>
      </c>
      <c r="BF87" s="36">
        <f t="shared" ref="BF87:BF98" si="398">IFERROR(BE87/BE100-1,"-")</f>
        <v>-0.19769664967225054</v>
      </c>
      <c r="BG87" s="267">
        <f>IFERROR('Turistas lugar residencia isla '!BG87/'Turistas lugar residencia isla '!$K87,"-")</f>
        <v>1.3355656827529651E-2</v>
      </c>
      <c r="BH87" s="36">
        <f t="shared" ref="BH87:BH98" si="399">IFERROR(BG87/BG100-1,"-")</f>
        <v>-3.9761324266625264E-2</v>
      </c>
      <c r="BI87" s="267">
        <f>IFERROR('Turistas lugar residencia isla '!BI87/'Turistas lugar residencia isla '!$M87,"-")</f>
        <v>1.5481443970194603E-2</v>
      </c>
      <c r="BJ87" s="36">
        <f t="shared" ref="BJ87:BJ98" si="400">IFERROR(BI87/BI100-1,"-")</f>
        <v>-0.39213424713254774</v>
      </c>
      <c r="BK87" s="266">
        <f>IFERROR('Turistas lugar residencia isla '!BK87/'Turistas lugar residencia isla '!$C87,"-")</f>
        <v>4.4016648273001856E-2</v>
      </c>
      <c r="BL87" s="36">
        <f t="shared" ref="BL87:BL98" si="401">IFERROR(BK87/BK100-1,"-")</f>
        <v>1.0170604804305983E-2</v>
      </c>
      <c r="BM87" s="267">
        <f>IFERROR('Turistas lugar residencia isla '!BM87/'Turistas lugar residencia isla '!$E87,"-")</f>
        <v>4.0478149751153242E-2</v>
      </c>
      <c r="BN87" s="36">
        <f t="shared" ref="BN87:BN98" si="402">IFERROR(BM87/BM100-1,"-")</f>
        <v>5.0496991534231261E-2</v>
      </c>
      <c r="BO87" s="267">
        <f>IFERROR('Turistas lugar residencia isla '!BO87/'Turistas lugar residencia isla '!$G87,"-")</f>
        <v>2.3033893584400777E-2</v>
      </c>
      <c r="BP87" s="36">
        <f t="shared" ref="BP87:BP98" si="403">IFERROR(BO87/BO100-1,"-")</f>
        <v>0.20493272197105461</v>
      </c>
      <c r="BQ87" s="267">
        <f>IFERROR('Turistas lugar residencia isla '!BQ87/'Turistas lugar residencia isla '!$I87,"-")</f>
        <v>5.720165971440553E-2</v>
      </c>
      <c r="BR87" s="36">
        <f t="shared" ref="BR87:BR98" si="404">IFERROR(BQ87/BQ100-1,"-")</f>
        <v>-9.9624345958153171E-2</v>
      </c>
      <c r="BS87" s="267">
        <f>IFERROR('Turistas lugar residencia isla '!BS87/'Turistas lugar residencia isla '!$K87,"-")</f>
        <v>7.0489849786232614E-2</v>
      </c>
      <c r="BT87" s="36">
        <f t="shared" ref="BT87:BT98" si="405">IFERROR(BS87/BS100-1,"-")</f>
        <v>-2.5352028773287349E-2</v>
      </c>
      <c r="BU87" s="267">
        <f>IFERROR('Turistas lugar residencia isla '!BU87/'Turistas lugar residencia isla '!$M87,"-")</f>
        <v>4.0005787455689792E-2</v>
      </c>
      <c r="BV87" s="36">
        <f t="shared" ref="BV87:BV98" si="406">IFERROR(BU87/BU100-1,"-")</f>
        <v>0.35964392969695469</v>
      </c>
      <c r="BW87" s="266">
        <f>IFERROR('Turistas lugar residencia isla '!BW87/'Turistas lugar residencia isla '!$C87,"-")</f>
        <v>0.29786708564354397</v>
      </c>
      <c r="BX87" s="36">
        <f t="shared" ref="BX87:BX98" si="407">IFERROR(BW87/BW100-1,"-")</f>
        <v>2.088085128461703E-2</v>
      </c>
      <c r="BY87" s="267">
        <f>IFERROR('Turistas lugar residencia isla '!BY87/'Turistas lugar residencia isla '!$E87,"-")</f>
        <v>0.36042822215013093</v>
      </c>
      <c r="BZ87" s="36">
        <f t="shared" ref="BZ87:BZ98" si="408">IFERROR(BY87/BY100-1,"-")</f>
        <v>1.5316238443473518E-2</v>
      </c>
      <c r="CA87" s="267">
        <f>IFERROR('Turistas lugar residencia isla '!CA87/'Turistas lugar residencia isla '!$G87,"-")</f>
        <v>0.15734317612117457</v>
      </c>
      <c r="CB87" s="36">
        <f t="shared" ref="CB87:CB98" si="409">IFERROR(CA87/CA100-1,"-")</f>
        <v>0.2076629714332292</v>
      </c>
      <c r="CC87" s="267">
        <f>IFERROR('Turistas lugar residencia isla '!CC87/'Turistas lugar residencia isla '!$I87,"-")</f>
        <v>0.23841289809971528</v>
      </c>
      <c r="CD87" s="36">
        <f t="shared" ref="CD87:CD98" si="410">IFERROR(CC87/CC100-1,"-")</f>
        <v>4.7847067186693515E-2</v>
      </c>
      <c r="CE87" s="267">
        <f>IFERROR('Turistas lugar residencia isla '!CE87/'Turistas lugar residencia isla '!$K87,"-")</f>
        <v>0.43503051684299093</v>
      </c>
      <c r="CF87" s="36">
        <f t="shared" ref="CF87:CF98" si="411">IFERROR(CE87/CE100-1,"-")</f>
        <v>-1.4809274026167385E-2</v>
      </c>
      <c r="CG87" s="267">
        <f>IFERROR('Turistas lugar residencia isla '!CG87/'Turistas lugar residencia isla '!$M87,"-")</f>
        <v>0.26065253562902407</v>
      </c>
      <c r="CH87" s="36">
        <f t="shared" ref="CH87:CH98" si="412">IFERROR(CG87/CG100-1,"-")</f>
        <v>0.78879580070319322</v>
      </c>
      <c r="CI87" s="266">
        <f>IFERROR('Turistas lugar residencia isla '!CI87/'Turistas lugar residencia isla '!$C87,"-")</f>
        <v>3.9909722184468394E-2</v>
      </c>
      <c r="CJ87" s="36">
        <f t="shared" ref="CJ87:CJ98" si="413">IFERROR(CI87/CI100-1,"-")</f>
        <v>-2.4181030909958712E-2</v>
      </c>
      <c r="CK87" s="267">
        <f>IFERROR('Turistas lugar residencia isla '!CK87/'Turistas lugar residencia isla '!$E87,"-")</f>
        <v>3.3669480863723761E-2</v>
      </c>
      <c r="CL87" s="36">
        <f t="shared" ref="CL87:CL98" si="414">IFERROR(CK87/CK100-1,"-")</f>
        <v>-4.1996462916766175E-2</v>
      </c>
      <c r="CM87" s="267">
        <f>IFERROR('Turistas lugar residencia isla '!CM87/'Turistas lugar residencia isla '!$G87,"-")</f>
        <v>4.6627430870987807E-2</v>
      </c>
      <c r="CN87" s="36">
        <f t="shared" ref="CN87:CN98" si="415">IFERROR(CM87/CM100-1,"-")</f>
        <v>-2.3435675225840225E-3</v>
      </c>
      <c r="CO87" s="267">
        <f>IFERROR('Turistas lugar residencia isla '!CO87/'Turistas lugar residencia isla '!$I87,"-")</f>
        <v>4.5531792800547352E-2</v>
      </c>
      <c r="CP87" s="36">
        <f t="shared" ref="CP87:CP98" si="416">IFERROR(CO87/CO100-1,"-")</f>
        <v>0.42751363678049348</v>
      </c>
      <c r="CQ87" s="267">
        <f>IFERROR('Turistas lugar residencia isla '!CQ87/'Turistas lugar residencia isla '!$K87,"-")</f>
        <v>4.5905532325643969E-2</v>
      </c>
      <c r="CR87" s="36">
        <f t="shared" ref="CR87:CR98" si="417">IFERROR(CQ87/CQ100-1,"-")</f>
        <v>0.20004125518165439</v>
      </c>
      <c r="CS87" s="267">
        <f>IFERROR('Turistas lugar residencia isla '!CS87/'Turistas lugar residencia isla '!$M87,"-")</f>
        <v>7.4079432829342401E-2</v>
      </c>
      <c r="CT87" s="36">
        <f t="shared" ref="CT87:CT98" si="418">IFERROR(CS87/CS100-1,"-")</f>
        <v>-0.12024982601747136</v>
      </c>
      <c r="CU87" s="266">
        <f>IFERROR('Turistas lugar residencia isla '!CU87/'Turistas lugar residencia isla '!$C87,"-")</f>
        <v>2.5784785578538361E-2</v>
      </c>
      <c r="CV87" s="36">
        <f t="shared" ref="CV87:CV98" si="419">IFERROR(CU87/CU100-1,"-")</f>
        <v>-4.6972394537062367E-2</v>
      </c>
      <c r="CW87" s="267">
        <f>IFERROR('Turistas lugar residencia isla '!CW87/'Turistas lugar residencia isla '!$E87,"-")</f>
        <v>1.8178868993456398E-2</v>
      </c>
      <c r="CX87" s="36">
        <f t="shared" ref="CX87:CX98" si="420">IFERROR(CW87/CW100-1,"-")</f>
        <v>-3.1603275904623529E-2</v>
      </c>
      <c r="CY87" s="267">
        <f>IFERROR('Turistas lugar residencia isla '!CY87/'Turistas lugar residencia isla '!$G87,"-")</f>
        <v>1.3376785979233315E-2</v>
      </c>
      <c r="CZ87" s="36">
        <f t="shared" ref="CZ87:CZ98" si="421">IFERROR(CY87/CY100-1,"-")</f>
        <v>2.6158732059328837E-2</v>
      </c>
      <c r="DA87" s="267">
        <f>IFERROR('Turistas lugar residencia isla '!DA87/'Turistas lugar residencia isla '!$I87,"-")</f>
        <v>1.4174887991348297E-2</v>
      </c>
      <c r="DB87" s="36">
        <f t="shared" ref="DB87:DB98" si="422">IFERROR(DA87/DA100-1,"-")</f>
        <v>-0.15289046286195407</v>
      </c>
      <c r="DC87" s="267">
        <f>IFERROR('Turistas lugar residencia isla '!DC87/'Turistas lugar residencia isla '!$K87,"-")</f>
        <v>7.0566729166755646E-2</v>
      </c>
      <c r="DD87" s="36">
        <f t="shared" ref="DD87:DD98" si="423">IFERROR(DC87/DC100-1,"-")</f>
        <v>-2.267904843247992E-2</v>
      </c>
      <c r="DE87" s="267">
        <f>IFERROR('Turistas lugar residencia isla '!DE87/'Turistas lugar residencia isla '!$M87,"-")</f>
        <v>3.8100749957799803E-3</v>
      </c>
      <c r="DF87" s="36">
        <f t="shared" ref="DF87:DF98" si="424">IFERROR(DE87/DE100-1,"-")</f>
        <v>-0.71288590846563848</v>
      </c>
      <c r="DG87" s="266">
        <f>IFERROR('Turistas lugar residencia isla '!DG87/'Turistas lugar residencia isla '!$C87,"-")</f>
        <v>0.19075537771992596</v>
      </c>
      <c r="DH87" s="36">
        <f t="shared" ref="DH87:DH98" si="425">IFERROR(DG87/DG100-1,"-")</f>
        <v>-2.139579702348049E-2</v>
      </c>
      <c r="DI87" s="267">
        <f>IFERROR('Turistas lugar residencia isla '!DI87/'Turistas lugar residencia isla '!$E87,"-")</f>
        <v>0.14922695299209546</v>
      </c>
      <c r="DJ87" s="36">
        <f t="shared" ref="DJ87:DJ98" si="426">IFERROR(DI87/DI100-1,"-")</f>
        <v>-5.0654084357620643E-2</v>
      </c>
      <c r="DK87" s="267">
        <f>IFERROR('Turistas lugar residencia isla '!DK87/'Turistas lugar residencia isla '!$G87,"-")</f>
        <v>0.3544653059949554</v>
      </c>
      <c r="DL87" s="36">
        <f t="shared" ref="DL87:DL98" si="427">IFERROR(DK87/DK100-1,"-")</f>
        <v>-2.5537980480878075E-2</v>
      </c>
      <c r="DM87" s="267">
        <f>IFERROR('Turistas lugar residencia isla '!DM87/'Turistas lugar residencia isla '!$I87,"-")</f>
        <v>8.8558564523604583E-2</v>
      </c>
      <c r="DN87" s="36">
        <f t="shared" ref="DN87:DN98" si="428">IFERROR(DM87/DM100-1,"-")</f>
        <v>-0.1643477607607251</v>
      </c>
      <c r="DO87" s="267">
        <f>IFERROR('Turistas lugar residencia isla '!DO87/'Turistas lugar residencia isla '!$K87,"-")</f>
        <v>7.0079826423443084E-2</v>
      </c>
      <c r="DP87" s="36">
        <f t="shared" ref="DP87:DP98" si="429">IFERROR(DO87/DO100-1,"-")</f>
        <v>8.6732514390026605E-3</v>
      </c>
      <c r="DQ87" s="267">
        <f>IFERROR('Turistas lugar residencia isla '!DQ87/'Turistas lugar residencia isla '!$M87,"-")</f>
        <v>0.15165545347126769</v>
      </c>
      <c r="DR87" s="36">
        <f t="shared" ref="DR87:DR98" si="430">IFERROR(DQ87/DQ100-1,"-")</f>
        <v>3.5384236534935889</v>
      </c>
      <c r="DS87" s="266">
        <f>IFERROR('Turistas lugar residencia isla '!DS87/'Turistas lugar residencia isla '!$C87,"-")</f>
        <v>6.6353107105494719E-2</v>
      </c>
      <c r="DT87" s="36">
        <f t="shared" ref="DT87:DT98" si="431">IFERROR(DS87/DS100-1,"-")</f>
        <v>0.16913541585055558</v>
      </c>
      <c r="DU87" s="267">
        <f>IFERROR('Turistas lugar residencia isla '!DU87/'Turistas lugar residencia isla '!$E87,"-")</f>
        <v>9.872569886772746E-2</v>
      </c>
      <c r="DV87" s="36">
        <f t="shared" ref="DV87:DV98" si="432">IFERROR(DU87/DU100-1,"-")</f>
        <v>3.6706327277780115E-2</v>
      </c>
      <c r="DW87" s="267">
        <f>IFERROR('Turistas lugar residencia isla '!DW87/'Turistas lugar residencia isla '!$G87,"-")</f>
        <v>8.0958318257659964E-2</v>
      </c>
      <c r="DX87" s="36">
        <f t="shared" ref="DX87:DX98" si="433">IFERROR(DW87/DW100-1,"-")</f>
        <v>0.10189932852179462</v>
      </c>
      <c r="DY87" s="267">
        <f>IFERROR('Turistas lugar residencia isla '!DY87/'Turistas lugar residencia isla '!$I87,"-")</f>
        <v>8.1043501291134218E-2</v>
      </c>
      <c r="DZ87" s="36">
        <f t="shared" ref="DZ87:DZ98" si="434">IFERROR(DY87/DY100-1,"-")</f>
        <v>0.11220237582601089</v>
      </c>
      <c r="EA87" s="267">
        <f>IFERROR('Turistas lugar residencia isla '!EA87/'Turistas lugar residencia isla '!$K87,"-")</f>
        <v>5.7851733843584628E-2</v>
      </c>
      <c r="EB87" s="36">
        <f t="shared" ref="EB87:EB98" si="435">IFERROR(EA87/EA100-1,"-")</f>
        <v>0.42210844726835806</v>
      </c>
      <c r="EC87" s="267">
        <f>IFERROR('Turistas lugar residencia isla '!EC87/'Turistas lugar residencia isla '!$M87,"-")</f>
        <v>7.9673973329475026E-2</v>
      </c>
      <c r="ED87" s="36">
        <f t="shared" ref="ED87:ED98" si="436">IFERROR(EC87/EC100-1,"-")</f>
        <v>-0.27839973201128632</v>
      </c>
    </row>
    <row r="88" spans="1:134" s="17" customFormat="1" outlineLevel="1" x14ac:dyDescent="0.25">
      <c r="A88" s="242"/>
      <c r="B88" s="34" t="s">
        <v>65</v>
      </c>
      <c r="C88" s="266">
        <f>IFERROR('Turistas lugar residencia isla '!C88/'Turistas lugar residencia isla '!$C88,"-")</f>
        <v>1</v>
      </c>
      <c r="D88" s="36">
        <f t="shared" si="371"/>
        <v>0</v>
      </c>
      <c r="E88" s="267">
        <f>IFERROR('Turistas lugar residencia isla '!E88/'Turistas lugar residencia isla '!$E88,"-")</f>
        <v>1</v>
      </c>
      <c r="F88" s="36">
        <f t="shared" si="372"/>
        <v>0</v>
      </c>
      <c r="G88" s="267">
        <f>IFERROR('Turistas lugar residencia isla '!G88/'Turistas lugar residencia isla '!$G88,"-")</f>
        <v>1</v>
      </c>
      <c r="H88" s="36">
        <f t="shared" si="373"/>
        <v>0</v>
      </c>
      <c r="I88" s="267">
        <f>IFERROR('Turistas lugar residencia isla '!I88/'Turistas lugar residencia isla '!$I88,"-")</f>
        <v>1</v>
      </c>
      <c r="J88" s="36">
        <f t="shared" si="374"/>
        <v>0</v>
      </c>
      <c r="K88" s="267">
        <f>IFERROR('Turistas lugar residencia isla '!K88/'Turistas lugar residencia isla '!$K88,"-")</f>
        <v>1</v>
      </c>
      <c r="L88" s="36">
        <f t="shared" si="375"/>
        <v>0</v>
      </c>
      <c r="M88" s="267">
        <f>IFERROR('Turistas lugar residencia isla '!M88/'Turistas lugar residencia isla '!$M88,"-")</f>
        <v>1</v>
      </c>
      <c r="N88" s="36">
        <f t="shared" si="376"/>
        <v>0</v>
      </c>
      <c r="O88" s="266">
        <f>IFERROR('Turistas lugar residencia isla '!O88/'Turistas lugar residencia isla '!$C88,"-")</f>
        <v>0.9204265169593856</v>
      </c>
      <c r="P88" s="36">
        <f t="shared" si="377"/>
        <v>1.433475850904431E-2</v>
      </c>
      <c r="Q88" s="267">
        <f>IFERROR('Turistas lugar residencia isla '!Q88/'Turistas lugar residencia isla '!$E88,"-")</f>
        <v>0.90090627126509304</v>
      </c>
      <c r="R88" s="36">
        <f t="shared" si="378"/>
        <v>2.7558478258677965E-3</v>
      </c>
      <c r="S88" s="267">
        <f>IFERROR('Turistas lugar residencia isla '!S88/'Turistas lugar residencia isla '!$G88,"-")</f>
        <v>0.91486305504860899</v>
      </c>
      <c r="T88" s="36">
        <f t="shared" si="379"/>
        <v>2.2721946321876185E-2</v>
      </c>
      <c r="U88" s="267">
        <f>IFERROR('Turistas lugar residencia isla '!U88/'Turistas lugar residencia isla '!$I88,"-")</f>
        <v>0.96722395005726758</v>
      </c>
      <c r="V88" s="36">
        <f t="shared" si="380"/>
        <v>2.189588350683902E-2</v>
      </c>
      <c r="W88" s="267">
        <f>IFERROR('Turistas lugar residencia isla '!W88/'Turistas lugar residencia isla '!$K88,"-")</f>
        <v>0.94666813243188774</v>
      </c>
      <c r="X88" s="36">
        <f t="shared" si="381"/>
        <v>2.3281710251612298E-2</v>
      </c>
      <c r="Y88" s="267">
        <f>IFERROR('Turistas lugar residencia isla '!Y88/'Turistas lugar residencia isla '!$M88,"-")</f>
        <v>0.91603795153177869</v>
      </c>
      <c r="Z88" s="36">
        <f t="shared" si="382"/>
        <v>5.4256621346729705E-2</v>
      </c>
      <c r="AA88" s="266">
        <f>IFERROR('Turistas lugar residencia isla '!AA88/'Turistas lugar residencia isla '!$C88,"-")</f>
        <v>7.9573483040614401E-2</v>
      </c>
      <c r="AB88" s="36">
        <f t="shared" si="383"/>
        <v>-0.14049982864343658</v>
      </c>
      <c r="AC88" s="267">
        <f>IFERROR('Turistas lugar residencia isla '!AC88/'Turistas lugar residencia isla '!$E88,"-")</f>
        <v>9.9093728734906947E-2</v>
      </c>
      <c r="AD88" s="36">
        <f t="shared" si="384"/>
        <v>-2.4376739430969185E-2</v>
      </c>
      <c r="AE88" s="267">
        <f>IFERROR('Turistas lugar residencia isla '!AE88/'Turistas lugar residencia isla '!$G88,"-")</f>
        <v>8.513925801534486E-2</v>
      </c>
      <c r="AF88" s="36">
        <f t="shared" si="385"/>
        <v>-0.19270644600594855</v>
      </c>
      <c r="AG88" s="267">
        <f>IFERROR('Turistas lugar residencia isla '!AG88/'Turistas lugar residencia isla '!$I88,"-")</f>
        <v>3.2771522864011082E-2</v>
      </c>
      <c r="AH88" s="36">
        <f t="shared" si="386"/>
        <v>-0.3874538140877527</v>
      </c>
      <c r="AI88" s="267">
        <f>IFERROR('Turistas lugar residencia isla '!AI88/'Turistas lugar residencia isla '!$K88,"-")</f>
        <v>5.3331867568112278E-2</v>
      </c>
      <c r="AJ88" s="36">
        <f t="shared" si="387"/>
        <v>-0.28767816085518694</v>
      </c>
      <c r="AK88" s="267">
        <f>IFERROR('Turistas lugar residencia isla '!AK88/'Turistas lugar residencia isla '!$M88,"-")</f>
        <v>8.3990626428898027E-2</v>
      </c>
      <c r="AL88" s="36">
        <f t="shared" si="388"/>
        <v>-0.35936531466932709</v>
      </c>
      <c r="AM88" s="266">
        <f>IFERROR('Turistas lugar residencia isla '!AM88/'Turistas lugar residencia isla '!$C88,"-")</f>
        <v>0.20658717759426809</v>
      </c>
      <c r="AN88" s="36">
        <f t="shared" si="389"/>
        <v>-4.4097811066113324E-2</v>
      </c>
      <c r="AO88" s="267">
        <f>IFERROR('Turistas lugar residencia isla '!AO88/'Turistas lugar residencia isla '!$E88,"-")</f>
        <v>0.18124508208899104</v>
      </c>
      <c r="AP88" s="36">
        <f t="shared" si="390"/>
        <v>9.1993516618843696E-2</v>
      </c>
      <c r="AQ88" s="267">
        <f>IFERROR('Turistas lugar residencia isla '!AQ88/'Turistas lugar residencia isla '!$G88,"-")</f>
        <v>0.23961492111295385</v>
      </c>
      <c r="AR88" s="36">
        <f t="shared" si="391"/>
        <v>0.1211640716025626</v>
      </c>
      <c r="AS88" s="267">
        <f>IFERROR('Turistas lugar residencia isla '!AS88/'Turistas lugar residencia isla '!$I88,"-")</f>
        <v>0.47327439076838107</v>
      </c>
      <c r="AT88" s="36">
        <f t="shared" si="392"/>
        <v>0.18030022770868781</v>
      </c>
      <c r="AU88" s="267">
        <f>IFERROR('Turistas lugar residencia isla '!AU88/'Turistas lugar residencia isla '!$K88,"-")</f>
        <v>0.21026402096044267</v>
      </c>
      <c r="AV88" s="36">
        <f t="shared" si="393"/>
        <v>0.25307762335605655</v>
      </c>
      <c r="AW88" s="267">
        <f>IFERROR('Turistas lugar residencia isla '!AW88/'Turistas lugar residencia isla '!$M88,"-")</f>
        <v>0.40600708733424784</v>
      </c>
      <c r="AX88" s="36">
        <f t="shared" si="394"/>
        <v>-0.16862384337584657</v>
      </c>
      <c r="AY88" s="266">
        <f>IFERROR('Turistas lugar residencia isla '!AY88/'Turistas lugar residencia isla '!$C88,"-")</f>
        <v>2.39382858058498E-2</v>
      </c>
      <c r="AZ88" s="36">
        <f t="shared" si="395"/>
        <v>1.5511355270748428E-2</v>
      </c>
      <c r="BA88" s="267">
        <f>IFERROR('Turistas lugar residencia isla '!BA88/'Turistas lugar residencia isla '!$E88,"-")</f>
        <v>3.7562293539446921E-2</v>
      </c>
      <c r="BB88" s="36">
        <f t="shared" si="396"/>
        <v>6.9082079578983713E-2</v>
      </c>
      <c r="BC88" s="267">
        <f>IFERROR('Turistas lugar residencia isla '!BC88/'Turistas lugar residencia isla '!$G88,"-")</f>
        <v>1.8217691700957842E-2</v>
      </c>
      <c r="BD88" s="36">
        <f t="shared" si="397"/>
        <v>-0.10981384334422029</v>
      </c>
      <c r="BE88" s="267">
        <f>IFERROR('Turistas lugar residencia isla '!BE88/'Turistas lugar residencia isla '!$I88,"-")</f>
        <v>4.0834250066774415E-3</v>
      </c>
      <c r="BF88" s="36">
        <f t="shared" si="398"/>
        <v>-0.48570931049889288</v>
      </c>
      <c r="BG88" s="267">
        <f>IFERROR('Turistas lugar residencia isla '!BG88/'Turistas lugar residencia isla '!$K88,"-")</f>
        <v>1.4100661426556001E-2</v>
      </c>
      <c r="BH88" s="36">
        <f t="shared" si="399"/>
        <v>-5.8355415534893096E-3</v>
      </c>
      <c r="BI88" s="267">
        <f>IFERROR('Turistas lugar residencia isla '!BI88/'Turistas lugar residencia isla '!$M88,"-")</f>
        <v>1.5374942844078646E-2</v>
      </c>
      <c r="BJ88" s="36">
        <f t="shared" si="400"/>
        <v>-1.6777092603744936E-2</v>
      </c>
      <c r="BK88" s="266">
        <f>IFERROR('Turistas lugar residencia isla '!BK88/'Turistas lugar residencia isla '!$C88,"-")</f>
        <v>3.1435810714142642E-2</v>
      </c>
      <c r="BL88" s="36">
        <f t="shared" si="401"/>
        <v>-5.3049076193240063E-2</v>
      </c>
      <c r="BM88" s="267">
        <f>IFERROR('Turistas lugar residencia isla '!BM88/'Turistas lugar residencia isla '!$E88,"-")</f>
        <v>2.9523056634158776E-2</v>
      </c>
      <c r="BN88" s="36">
        <f t="shared" si="402"/>
        <v>8.2753281416809932E-2</v>
      </c>
      <c r="BO88" s="267">
        <f>IFERROR('Turistas lugar residencia isla '!BO88/'Turistas lugar residencia isla '!$G88,"-")</f>
        <v>1.7711130695052587E-2</v>
      </c>
      <c r="BP88" s="36">
        <f t="shared" si="403"/>
        <v>1.9360926346999596E-2</v>
      </c>
      <c r="BQ88" s="267">
        <f>IFERROR('Turistas lugar residencia isla '!BQ88/'Turistas lugar residencia isla '!$I88,"-")</f>
        <v>4.3333197520971693E-2</v>
      </c>
      <c r="BR88" s="36">
        <f t="shared" si="404"/>
        <v>-0.20118938135908659</v>
      </c>
      <c r="BS88" s="267">
        <f>IFERROR('Turistas lugar residencia isla '!BS88/'Turistas lugar residencia isla '!$K88,"-")</f>
        <v>3.8674215357555101E-2</v>
      </c>
      <c r="BT88" s="36">
        <f t="shared" si="405"/>
        <v>-0.17119815095699742</v>
      </c>
      <c r="BU88" s="267">
        <f>IFERROR('Turistas lugar residencia isla '!BU88/'Turistas lugar residencia isla '!$M88,"-")</f>
        <v>4.4095793324188386E-2</v>
      </c>
      <c r="BV88" s="36">
        <f t="shared" si="406"/>
        <v>0.62126435209730668</v>
      </c>
      <c r="BW88" s="266">
        <f>IFERROR('Turistas lugar residencia isla '!BW88/'Turistas lugar residencia isla '!$C88,"-")</f>
        <v>0.30492199884400339</v>
      </c>
      <c r="BX88" s="36">
        <f t="shared" si="407"/>
        <v>-1.2533503934957224E-2</v>
      </c>
      <c r="BY88" s="267">
        <f>IFERROR('Turistas lugar residencia isla '!BY88/'Turistas lugar residencia isla '!$E88,"-")</f>
        <v>0.35731409150019899</v>
      </c>
      <c r="BZ88" s="36">
        <f t="shared" si="408"/>
        <v>-4.0760919456344857E-2</v>
      </c>
      <c r="CA88" s="267">
        <f>IFERROR('Turistas lugar residencia isla '!CA88/'Turistas lugar residencia isla '!$G88,"-")</f>
        <v>0.14158495768249496</v>
      </c>
      <c r="CB88" s="36">
        <f t="shared" si="409"/>
        <v>-0.15903275100211367</v>
      </c>
      <c r="CC88" s="267">
        <f>IFERROR('Turistas lugar residencia isla '!CC88/'Turistas lugar residencia isla '!$I88,"-")</f>
        <v>0.23309928336343841</v>
      </c>
      <c r="CD88" s="36">
        <f t="shared" si="410"/>
        <v>-9.864875453105848E-2</v>
      </c>
      <c r="CE88" s="267">
        <f>IFERROR('Turistas lugar residencia isla '!CE88/'Turistas lugar residencia isla '!$K88,"-")</f>
        <v>0.44102676853734951</v>
      </c>
      <c r="CF88" s="36">
        <f t="shared" si="411"/>
        <v>-9.5472909688189334E-2</v>
      </c>
      <c r="CG88" s="267">
        <f>IFERROR('Turistas lugar residencia isla '!CG88/'Turistas lugar residencia isla '!$M88,"-")</f>
        <v>0.1712105624142661</v>
      </c>
      <c r="CH88" s="36">
        <f t="shared" si="412"/>
        <v>-0.23132980481154997</v>
      </c>
      <c r="CI88" s="266">
        <f>IFERROR('Turistas lugar residencia isla '!CI88/'Turistas lugar residencia isla '!$C88,"-")</f>
        <v>3.7602079649309547E-2</v>
      </c>
      <c r="CJ88" s="36">
        <f t="shared" si="413"/>
        <v>9.7917076406265569E-2</v>
      </c>
      <c r="CK88" s="267">
        <f>IFERROR('Turistas lugar residencia isla '!CK88/'Turistas lugar residencia isla '!$E88,"-")</f>
        <v>3.0535527264256668E-2</v>
      </c>
      <c r="CL88" s="36">
        <f t="shared" si="414"/>
        <v>0.16292658250067582</v>
      </c>
      <c r="CM88" s="267">
        <f>IFERROR('Turistas lugar residencia isla '!CM88/'Turistas lugar residencia isla '!$G88,"-")</f>
        <v>4.1940475612210204E-2</v>
      </c>
      <c r="CN88" s="36">
        <f t="shared" si="415"/>
        <v>-8.0111345163871639E-2</v>
      </c>
      <c r="CO88" s="267">
        <f>IFERROR('Turistas lugar residencia isla '!CO88/'Turistas lugar residencia isla '!$I88,"-")</f>
        <v>2.9801759222791126E-2</v>
      </c>
      <c r="CP88" s="36">
        <f t="shared" si="416"/>
        <v>0.15374979961817892</v>
      </c>
      <c r="CQ88" s="267">
        <f>IFERROR('Turistas lugar residencia isla '!CQ88/'Turistas lugar residencia isla '!$K88,"-")</f>
        <v>3.8406713204712437E-2</v>
      </c>
      <c r="CR88" s="36">
        <f t="shared" si="417"/>
        <v>0.36652794849441372</v>
      </c>
      <c r="CS88" s="267">
        <f>IFERROR('Turistas lugar residencia isla '!CS88/'Turistas lugar residencia isla '!$M88,"-")</f>
        <v>6.4243255601280289E-2</v>
      </c>
      <c r="CT88" s="36">
        <f t="shared" si="418"/>
        <v>0.16770745915481333</v>
      </c>
      <c r="CU88" s="266">
        <f>IFERROR('Turistas lugar residencia isla '!CU88/'Turistas lugar residencia isla '!$C88,"-")</f>
        <v>2.9424262193761052E-2</v>
      </c>
      <c r="CV88" s="36">
        <f t="shared" si="419"/>
        <v>1.3939637449627007E-3</v>
      </c>
      <c r="CW88" s="267">
        <f>IFERROR('Turistas lugar residencia isla '!CW88/'Turistas lugar residencia isla '!$E88,"-")</f>
        <v>1.9090207097932688E-2</v>
      </c>
      <c r="CX88" s="36">
        <f t="shared" si="420"/>
        <v>-5.7689917988708039E-3</v>
      </c>
      <c r="CY88" s="267">
        <f>IFERROR('Turistas lugar residencia isla '!CY88/'Turistas lugar residencia isla '!$G88,"-")</f>
        <v>1.6267778787815705E-2</v>
      </c>
      <c r="CZ88" s="36">
        <f t="shared" si="421"/>
        <v>-4.4900860421456246E-3</v>
      </c>
      <c r="DA88" s="267">
        <f>IFERROR('Turistas lugar residencia isla '!DA88/'Turistas lugar residencia isla '!$I88,"-")</f>
        <v>1.4595301797702961E-2</v>
      </c>
      <c r="DB88" s="36">
        <f t="shared" si="422"/>
        <v>-6.5672704600279741E-2</v>
      </c>
      <c r="DC88" s="267">
        <f>IFERROR('Turistas lugar residencia isla '!DC88/'Turistas lugar residencia isla '!$K88,"-")</f>
        <v>7.6359039190897593E-2</v>
      </c>
      <c r="DD88" s="36">
        <f t="shared" si="423"/>
        <v>6.2299061333259687E-3</v>
      </c>
      <c r="DE88" s="267">
        <f>IFERROR('Turistas lugar residencia isla '!DE88/'Turistas lugar residencia isla '!$M88,"-")</f>
        <v>2.1719250114311845E-3</v>
      </c>
      <c r="DF88" s="36">
        <f t="shared" si="424"/>
        <v>-0.6219318416823667</v>
      </c>
      <c r="DG88" s="266">
        <f>IFERROR('Turistas lugar residencia isla '!DG88/'Turistas lugar residencia isla '!$C88,"-")</f>
        <v>0.17781244813752925</v>
      </c>
      <c r="DH88" s="36">
        <f t="shared" si="425"/>
        <v>5.7850248705423768E-2</v>
      </c>
      <c r="DI88" s="267">
        <f>IFERROR('Turistas lugar residencia isla '!DI88/'Turistas lugar residencia isla '!$E88,"-")</f>
        <v>0.11786111911019972</v>
      </c>
      <c r="DJ88" s="36">
        <f t="shared" si="426"/>
        <v>-0.12826841450471316</v>
      </c>
      <c r="DK88" s="267">
        <f>IFERROR('Turistas lugar residencia isla '!DK88/'Turistas lugar residencia isla '!$G88,"-")</f>
        <v>0.3446904773470082</v>
      </c>
      <c r="DL88" s="36">
        <f t="shared" si="427"/>
        <v>6.3156594956070844E-2</v>
      </c>
      <c r="DM88" s="267">
        <f>IFERROR('Turistas lugar residencia isla '!DM88/'Turistas lugar residencia isla '!$I88,"-")</f>
        <v>6.7883545426971434E-2</v>
      </c>
      <c r="DN88" s="36">
        <f t="shared" si="428"/>
        <v>-0.11506528229388491</v>
      </c>
      <c r="DO88" s="267">
        <f>IFERROR('Turistas lugar residencia isla '!DO88/'Turistas lugar residencia isla '!$K88,"-")</f>
        <v>5.826416753696477E-2</v>
      </c>
      <c r="DP88" s="36">
        <f t="shared" si="429"/>
        <v>3.8352949007692372E-2</v>
      </c>
      <c r="DQ88" s="267">
        <f>IFERROR('Turistas lugar residencia isla '!DQ88/'Turistas lugar residencia isla '!$M88,"-")</f>
        <v>0.1361739826245999</v>
      </c>
      <c r="DR88" s="36">
        <f t="shared" si="430"/>
        <v>12.505046678686973</v>
      </c>
      <c r="DS88" s="266">
        <f>IFERROR('Turistas lugar residencia isla '!DS88/'Turistas lugar residencia isla '!$C88,"-")</f>
        <v>6.1775713770666298E-2</v>
      </c>
      <c r="DT88" s="36">
        <f t="shared" si="431"/>
        <v>0.14517261364636447</v>
      </c>
      <c r="DU88" s="267">
        <f>IFERROR('Turistas lugar residencia isla '!DU88/'Turistas lugar residencia isla '!$E88,"-")</f>
        <v>9.5097037606314008E-2</v>
      </c>
      <c r="DV88" s="36">
        <f t="shared" si="432"/>
        <v>0.1389333142101703</v>
      </c>
      <c r="DW88" s="267">
        <f>IFERROR('Turistas lugar residencia isla '!DW88/'Turistas lugar residencia isla '!$G88,"-")</f>
        <v>7.2537685594469006E-2</v>
      </c>
      <c r="DX88" s="36">
        <f t="shared" si="433"/>
        <v>3.2181259169849818E-2</v>
      </c>
      <c r="DY88" s="267">
        <f>IFERROR('Turistas lugar residencia isla '!DY88/'Turistas lugar residencia isla '!$I88,"-")</f>
        <v>5.8879185850162746E-2</v>
      </c>
      <c r="DZ88" s="36">
        <f t="shared" si="434"/>
        <v>-6.7822800795777849E-2</v>
      </c>
      <c r="EA88" s="267">
        <f>IFERROR('Turistas lugar residencia isla '!EA88/'Turistas lugar residencia isla '!$K88,"-")</f>
        <v>4.8091756902838088E-2</v>
      </c>
      <c r="EB88" s="36">
        <f t="shared" si="435"/>
        <v>0.35381990310700706</v>
      </c>
      <c r="EC88" s="267">
        <f>IFERROR('Turistas lugar residencia isla '!EC88/'Turistas lugar residencia isla '!$M88,"-")</f>
        <v>6.9501600365797903E-2</v>
      </c>
      <c r="ED88" s="36">
        <f t="shared" si="436"/>
        <v>0.73344924907585485</v>
      </c>
    </row>
    <row r="89" spans="1:134" s="17" customFormat="1" outlineLevel="1" x14ac:dyDescent="0.25">
      <c r="A89" s="242"/>
      <c r="B89" s="34" t="s">
        <v>67</v>
      </c>
      <c r="C89" s="266">
        <f>IFERROR('Turistas lugar residencia isla '!C89/'Turistas lugar residencia isla '!$C89,"-")</f>
        <v>1</v>
      </c>
      <c r="D89" s="36">
        <f t="shared" si="371"/>
        <v>0</v>
      </c>
      <c r="E89" s="267">
        <f>IFERROR('Turistas lugar residencia isla '!E89/'Turistas lugar residencia isla '!$E89,"-")</f>
        <v>1</v>
      </c>
      <c r="F89" s="36">
        <f t="shared" si="372"/>
        <v>0</v>
      </c>
      <c r="G89" s="267">
        <f>IFERROR('Turistas lugar residencia isla '!G89/'Turistas lugar residencia isla '!$G89,"-")</f>
        <v>1</v>
      </c>
      <c r="H89" s="36">
        <f t="shared" si="373"/>
        <v>0</v>
      </c>
      <c r="I89" s="267">
        <f>IFERROR('Turistas lugar residencia isla '!I89/'Turistas lugar residencia isla '!$I89,"-")</f>
        <v>1</v>
      </c>
      <c r="J89" s="36">
        <f t="shared" si="374"/>
        <v>0</v>
      </c>
      <c r="K89" s="267">
        <f>IFERROR('Turistas lugar residencia isla '!K89/'Turistas lugar residencia isla '!$K89,"-")</f>
        <v>1</v>
      </c>
      <c r="L89" s="36">
        <f t="shared" si="375"/>
        <v>0</v>
      </c>
      <c r="M89" s="267">
        <f>IFERROR('Turistas lugar residencia isla '!M89/'Turistas lugar residencia isla '!$M89,"-")</f>
        <v>1</v>
      </c>
      <c r="N89" s="36">
        <f t="shared" si="376"/>
        <v>0</v>
      </c>
      <c r="O89" s="266">
        <f>IFERROR('Turistas lugar residencia isla '!O89/'Turistas lugar residencia isla '!$C89,"-")</f>
        <v>0.89602042286573491</v>
      </c>
      <c r="P89" s="36">
        <f t="shared" si="377"/>
        <v>-1.5360250773662765E-3</v>
      </c>
      <c r="Q89" s="267">
        <f>IFERROR('Turistas lugar residencia isla '!Q89/'Turistas lugar residencia isla '!$E89,"-")</f>
        <v>0.86928891468201763</v>
      </c>
      <c r="R89" s="36">
        <f t="shared" si="378"/>
        <v>-2.3959855994180601E-2</v>
      </c>
      <c r="S89" s="267">
        <f>IFERROR('Turistas lugar residencia isla '!S89/'Turistas lugar residencia isla '!$G89,"-")</f>
        <v>0.89377800001010144</v>
      </c>
      <c r="T89" s="36">
        <f t="shared" si="379"/>
        <v>3.8250216749451837E-2</v>
      </c>
      <c r="U89" s="267">
        <f>IFERROR('Turistas lugar residencia isla '!U89/'Turistas lugar residencia isla '!$I89,"-")</f>
        <v>0.94114603657600859</v>
      </c>
      <c r="V89" s="36">
        <f t="shared" si="380"/>
        <v>-1.3525484464069648E-2</v>
      </c>
      <c r="W89" s="267">
        <f>IFERROR('Turistas lugar residencia isla '!W89/'Turistas lugar residencia isla '!$K89,"-")</f>
        <v>0.93127201725880004</v>
      </c>
      <c r="X89" s="36">
        <f t="shared" si="381"/>
        <v>1.3151947143162923E-2</v>
      </c>
      <c r="Y89" s="267">
        <f>IFERROR('Turistas lugar residencia isla '!Y89/'Turistas lugar residencia isla '!$M89,"-")</f>
        <v>0.87304699657640839</v>
      </c>
      <c r="Z89" s="36">
        <f t="shared" si="382"/>
        <v>5.9528676773823674E-2</v>
      </c>
      <c r="AA89" s="266">
        <f>IFERROR('Turistas lugar residencia isla '!AA89/'Turistas lugar residencia isla '!$C89,"-")</f>
        <v>0.10398029042239497</v>
      </c>
      <c r="AB89" s="36">
        <f t="shared" si="383"/>
        <v>1.3441763822194419E-2</v>
      </c>
      <c r="AC89" s="267">
        <f>IFERROR('Turistas lugar residencia isla '!AC89/'Turistas lugar residencia isla '!$E89,"-")</f>
        <v>0.13071288763287567</v>
      </c>
      <c r="AD89" s="36">
        <f t="shared" si="384"/>
        <v>0.19512465080495733</v>
      </c>
      <c r="AE89" s="267">
        <f>IFERROR('Turistas lugar residencia isla '!AE89/'Turistas lugar residencia isla '!$G89,"-")</f>
        <v>0.10622199998989854</v>
      </c>
      <c r="AF89" s="36">
        <f t="shared" si="385"/>
        <v>-0.23663513302323624</v>
      </c>
      <c r="AG89" s="267">
        <f>IFERROR('Turistas lugar residencia isla '!AG89/'Turistas lugar residencia isla '!$I89,"-")</f>
        <v>5.8853963423991441E-2</v>
      </c>
      <c r="AH89" s="36">
        <f t="shared" si="386"/>
        <v>0.28082689709011821</v>
      </c>
      <c r="AI89" s="267">
        <f>IFERROR('Turistas lugar residencia isla '!AI89/'Turistas lugar residencia isla '!$K89,"-")</f>
        <v>6.8731396269696057E-2</v>
      </c>
      <c r="AJ89" s="36">
        <f t="shared" si="387"/>
        <v>-0.14954314129414614</v>
      </c>
      <c r="AK89" s="267">
        <f>IFERROR('Turistas lugar residencia isla '!AK89/'Turistas lugar residencia isla '!$M89,"-")</f>
        <v>0.12695300342359167</v>
      </c>
      <c r="AL89" s="36">
        <f t="shared" si="388"/>
        <v>-0.27885400827490503</v>
      </c>
      <c r="AM89" s="266">
        <f>IFERROR('Turistas lugar residencia isla '!AM89/'Turistas lugar residencia isla '!$C89,"-")</f>
        <v>0.20278781532685003</v>
      </c>
      <c r="AN89" s="36">
        <f t="shared" si="389"/>
        <v>-1.9744504741848523E-2</v>
      </c>
      <c r="AO89" s="267">
        <f>IFERROR('Turistas lugar residencia isla '!AO89/'Turistas lugar residencia isla '!$E89,"-")</f>
        <v>0.15908673099729292</v>
      </c>
      <c r="AP89" s="36">
        <f t="shared" si="390"/>
        <v>9.5458544914860832E-2</v>
      </c>
      <c r="AQ89" s="267">
        <f>IFERROR('Turistas lugar residencia isla '!AQ89/'Turistas lugar residencia isla '!$G89,"-")</f>
        <v>0.26507770555227256</v>
      </c>
      <c r="AR89" s="36">
        <f t="shared" si="391"/>
        <v>6.0722549794669956E-2</v>
      </c>
      <c r="AS89" s="267">
        <f>IFERROR('Turistas lugar residencia isla '!AS89/'Turistas lugar residencia isla '!$I89,"-")</f>
        <v>0.42639418081052999</v>
      </c>
      <c r="AT89" s="36">
        <f t="shared" si="392"/>
        <v>-4.0341708077050287E-2</v>
      </c>
      <c r="AU89" s="267">
        <f>IFERROR('Turistas lugar residencia isla '!AU89/'Turistas lugar residencia isla '!$K89,"-")</f>
        <v>0.18735492503891424</v>
      </c>
      <c r="AV89" s="36">
        <f t="shared" si="393"/>
        <v>0.16526846263170647</v>
      </c>
      <c r="AW89" s="267">
        <f>IFERROR('Turistas lugar residencia isla '!AW89/'Turistas lugar residencia isla '!$M89,"-")</f>
        <v>0.37183317771553065</v>
      </c>
      <c r="AX89" s="36">
        <f t="shared" si="394"/>
        <v>-0.18739222006588008</v>
      </c>
      <c r="AY89" s="266">
        <f>IFERROR('Turistas lugar residencia isla '!AY89/'Turistas lugar residencia isla '!$C89,"-")</f>
        <v>2.7393830628306984E-2</v>
      </c>
      <c r="AZ89" s="36">
        <f t="shared" si="395"/>
        <v>-1.9624045445378435E-2</v>
      </c>
      <c r="BA89" s="267">
        <f>IFERROR('Turistas lugar residencia isla '!BA89/'Turistas lugar residencia isla '!$E89,"-")</f>
        <v>3.657257381380645E-2</v>
      </c>
      <c r="BB89" s="36">
        <f t="shared" si="396"/>
        <v>-0.11711703007728924</v>
      </c>
      <c r="BC89" s="267">
        <f>IFERROR('Turistas lugar residencia isla '!BC89/'Turistas lugar residencia isla '!$G89,"-")</f>
        <v>2.778914193069382E-2</v>
      </c>
      <c r="BD89" s="36">
        <f t="shared" si="397"/>
        <v>-7.2220046598130749E-2</v>
      </c>
      <c r="BE89" s="267">
        <f>IFERROR('Turistas lugar residencia isla '!BE89/'Turistas lugar residencia isla '!$I89,"-")</f>
        <v>8.6507390177706263E-3</v>
      </c>
      <c r="BF89" s="36">
        <f t="shared" si="398"/>
        <v>0.16565627516945747</v>
      </c>
      <c r="BG89" s="267">
        <f>IFERROR('Turistas lugar residencia isla '!BG89/'Turistas lugar residencia isla '!$K89,"-")</f>
        <v>1.5780742237636199E-2</v>
      </c>
      <c r="BH89" s="36">
        <f t="shared" si="399"/>
        <v>0.37343248778529103</v>
      </c>
      <c r="BI89" s="267">
        <f>IFERROR('Turistas lugar residencia isla '!BI89/'Turistas lugar residencia isla '!$M89,"-")</f>
        <v>2.2471210706504825E-2</v>
      </c>
      <c r="BJ89" s="36">
        <f t="shared" si="400"/>
        <v>0.15341707379901415</v>
      </c>
      <c r="BK89" s="266">
        <f>IFERROR('Turistas lugar residencia isla '!BK89/'Turistas lugar residencia isla '!$C89,"-")</f>
        <v>5.7843387605049507E-2</v>
      </c>
      <c r="BL89" s="36">
        <f t="shared" si="401"/>
        <v>-0.14095735293037892</v>
      </c>
      <c r="BM89" s="267">
        <f>IFERROR('Turistas lugar residencia isla '!BM89/'Turistas lugar residencia isla '!$E89,"-")</f>
        <v>4.8073145147627616E-2</v>
      </c>
      <c r="BN89" s="36">
        <f t="shared" si="402"/>
        <v>-6.8963212312422861E-2</v>
      </c>
      <c r="BO89" s="267">
        <f>IFERROR('Turistas lugar residencia isla '!BO89/'Turistas lugar residencia isla '!$G89,"-")</f>
        <v>3.8456293467884907E-2</v>
      </c>
      <c r="BP89" s="36">
        <f t="shared" si="403"/>
        <v>-0.14530572462210933</v>
      </c>
      <c r="BQ89" s="267">
        <f>IFERROR('Turistas lugar residencia isla '!BQ89/'Turistas lugar residencia isla '!$I89,"-")</f>
        <v>7.5519680102423353E-2</v>
      </c>
      <c r="BR89" s="36">
        <f t="shared" si="404"/>
        <v>-8.3336637976590522E-2</v>
      </c>
      <c r="BS89" s="267">
        <f>IFERROR('Turistas lugar residencia isla '!BS89/'Turistas lugar residencia isla '!$K89,"-")</f>
        <v>7.6592752396297009E-2</v>
      </c>
      <c r="BT89" s="36">
        <f t="shared" si="405"/>
        <v>-0.25982195105722783</v>
      </c>
      <c r="BU89" s="267">
        <f>IFERROR('Turistas lugar residencia isla '!BU89/'Turistas lugar residencia isla '!$M89,"-")</f>
        <v>6.9747899159663868E-2</v>
      </c>
      <c r="BV89" s="36">
        <f t="shared" si="406"/>
        <v>-0.15494184428738389</v>
      </c>
      <c r="BW89" s="266">
        <f>IFERROR('Turistas lugar residencia isla '!BW89/'Turistas lugar residencia isla '!$C89,"-")</f>
        <v>0.3321326316480237</v>
      </c>
      <c r="BX89" s="36">
        <f t="shared" si="407"/>
        <v>2.2534991143361438E-3</v>
      </c>
      <c r="BY89" s="267">
        <f>IFERROR('Turistas lugar residencia isla '!BY89/'Turistas lugar residencia isla '!$E89,"-")</f>
        <v>0.37792020070578652</v>
      </c>
      <c r="BZ89" s="36">
        <f t="shared" si="408"/>
        <v>-4.490403761621109E-2</v>
      </c>
      <c r="CA89" s="267">
        <f>IFERROR('Turistas lugar residencia isla '!CA89/'Turistas lugar residencia isla '!$G89,"-")</f>
        <v>0.19659732008020567</v>
      </c>
      <c r="CB89" s="36">
        <f t="shared" si="409"/>
        <v>5.1996120421629266E-2</v>
      </c>
      <c r="CC89" s="267">
        <f>IFERROR('Turistas lugar residencia isla '!CC89/'Turistas lugar residencia isla '!$I89,"-")</f>
        <v>0.22409053241725238</v>
      </c>
      <c r="CD89" s="36">
        <f t="shared" si="410"/>
        <v>-3.9156355450218228E-2</v>
      </c>
      <c r="CE89" s="267">
        <f>IFERROR('Turistas lugar residencia isla '!CE89/'Turistas lugar residencia isla '!$K89,"-")</f>
        <v>0.44112004697015211</v>
      </c>
      <c r="CF89" s="36">
        <f t="shared" si="411"/>
        <v>1.6201243453583203E-2</v>
      </c>
      <c r="CG89" s="267">
        <f>IFERROR('Turistas lugar residencia isla '!CG89/'Turistas lugar residencia isla '!$M89,"-")</f>
        <v>0.22626828509181451</v>
      </c>
      <c r="CH89" s="36">
        <f t="shared" si="412"/>
        <v>1.0270757558785046</v>
      </c>
      <c r="CI89" s="266">
        <f>IFERROR('Turistas lugar residencia isla '!CI89/'Turistas lugar residencia isla '!$C89,"-")</f>
        <v>3.7849208036189387E-2</v>
      </c>
      <c r="CJ89" s="36">
        <f t="shared" si="413"/>
        <v>-0.16950997166094817</v>
      </c>
      <c r="CK89" s="267">
        <f>IFERROR('Turistas lugar residencia isla '!CK89/'Turistas lugar residencia isla '!$E89,"-")</f>
        <v>2.8791980419651E-2</v>
      </c>
      <c r="CL89" s="36">
        <f t="shared" si="414"/>
        <v>-0.21485339662228131</v>
      </c>
      <c r="CM89" s="267">
        <f>IFERROR('Turistas lugar residencia isla '!CM89/'Turistas lugar residencia isla '!$G89,"-")</f>
        <v>5.2446828391189498E-2</v>
      </c>
      <c r="CN89" s="36">
        <f t="shared" si="415"/>
        <v>-0.1647066179146216</v>
      </c>
      <c r="CO89" s="267">
        <f>IFERROR('Turistas lugar residencia isla '!CO89/'Turistas lugar residencia isla '!$I89,"-")</f>
        <v>2.9595787313710962E-2</v>
      </c>
      <c r="CP89" s="36">
        <f t="shared" si="416"/>
        <v>-5.5012754910195083E-2</v>
      </c>
      <c r="CQ89" s="267">
        <f>IFERROR('Turistas lugar residencia isla '!CQ89/'Turistas lugar residencia isla '!$K89,"-")</f>
        <v>2.9854720227204458E-2</v>
      </c>
      <c r="CR89" s="36">
        <f t="shared" si="417"/>
        <v>-0.28084574385369832</v>
      </c>
      <c r="CS89" s="267">
        <f>IFERROR('Turistas lugar residencia isla '!CS89/'Turistas lugar residencia isla '!$M89,"-")</f>
        <v>5.5431061313414257E-2</v>
      </c>
      <c r="CT89" s="36">
        <f t="shared" si="418"/>
        <v>-0.13482280717825768</v>
      </c>
      <c r="CU89" s="266">
        <f>IFERROR('Turistas lugar residencia isla '!CU89/'Turistas lugar residencia isla '!$C89,"-")</f>
        <v>2.902654715761813E-2</v>
      </c>
      <c r="CV89" s="36">
        <f t="shared" si="419"/>
        <v>-4.6966240894522948E-2</v>
      </c>
      <c r="CW89" s="267">
        <f>IFERROR('Turistas lugar residencia isla '!CW89/'Turistas lugar residencia isla '!$E89,"-")</f>
        <v>1.740315260921127E-2</v>
      </c>
      <c r="CX89" s="36">
        <f t="shared" si="420"/>
        <v>-0.20610604632354057</v>
      </c>
      <c r="CY89" s="267">
        <f>IFERROR('Turistas lugar residencia isla '!CY89/'Turistas lugar residencia isla '!$G89,"-")</f>
        <v>1.5765868145521767E-2</v>
      </c>
      <c r="CZ89" s="36">
        <f t="shared" si="421"/>
        <v>-0.10069930262848037</v>
      </c>
      <c r="DA89" s="267">
        <f>IFERROR('Turistas lugar residencia isla '!DA89/'Turistas lugar residencia isla '!$I89,"-")</f>
        <v>1.2842379413608801E-2</v>
      </c>
      <c r="DB89" s="36">
        <f t="shared" si="422"/>
        <v>-4.4979281845846097E-2</v>
      </c>
      <c r="DC89" s="267">
        <f>IFERROR('Turistas lugar residencia isla '!DC89/'Turistas lugar residencia isla '!$K89,"-")</f>
        <v>7.5090799857997215E-2</v>
      </c>
      <c r="DD89" s="36">
        <f t="shared" si="423"/>
        <v>-1.3537142301590088E-2</v>
      </c>
      <c r="DE89" s="267">
        <f>IFERROR('Turistas lugar residencia isla '!DE89/'Turistas lugar residencia isla '!$M89,"-")</f>
        <v>2.8011204481792715E-4</v>
      </c>
      <c r="DF89" s="36">
        <f t="shared" si="424"/>
        <v>-0.20283224400871469</v>
      </c>
      <c r="DG89" s="266">
        <f>IFERROR('Turistas lugar residencia isla '!DG89/'Turistas lugar residencia isla '!$C89,"-")</f>
        <v>8.9989143754663117E-2</v>
      </c>
      <c r="DH89" s="36">
        <f t="shared" si="425"/>
        <v>0.22640527220362405</v>
      </c>
      <c r="DI89" s="267">
        <f>IFERROR('Turistas lugar residencia isla '!DI89/'Turistas lugar residencia isla '!$E89,"-")</f>
        <v>5.8874418302868201E-2</v>
      </c>
      <c r="DJ89" s="36">
        <f t="shared" si="426"/>
        <v>9.1110736627563194E-2</v>
      </c>
      <c r="DK89" s="267">
        <f>IFERROR('Turistas lugar residencia isla '!DK89/'Turistas lugar residencia isla '!$G89,"-")</f>
        <v>0.18620038284568491</v>
      </c>
      <c r="DL89" s="36">
        <f t="shared" si="427"/>
        <v>0.18240087887762302</v>
      </c>
      <c r="DM89" s="267">
        <f>IFERROR('Turistas lugar residencia isla '!DM89/'Turistas lugar residencia isla '!$I89,"-")</f>
        <v>3.8869134005340394E-2</v>
      </c>
      <c r="DN89" s="36">
        <f t="shared" si="428"/>
        <v>0.4538193451297583</v>
      </c>
      <c r="DO89" s="267">
        <f>IFERROR('Turistas lugar residencia isla '!DO89/'Turistas lugar residencia isla '!$K89,"-")</f>
        <v>3.0260930118244628E-2</v>
      </c>
      <c r="DP89" s="36">
        <f t="shared" si="429"/>
        <v>-5.9074836342052794E-2</v>
      </c>
      <c r="DQ89" s="267">
        <f>IFERROR('Turistas lugar residencia isla '!DQ89/'Turistas lugar residencia isla '!$M89,"-")</f>
        <v>5.8014316837846247E-2</v>
      </c>
      <c r="DR89" s="36">
        <f t="shared" si="430"/>
        <v>2.6689399930068047</v>
      </c>
      <c r="DS89" s="266">
        <f>IFERROR('Turistas lugar residencia isla '!DS89/'Turistas lugar residencia isla '!$C89,"-")</f>
        <v>5.930634155944757E-2</v>
      </c>
      <c r="DT89" s="36">
        <f t="shared" si="431"/>
        <v>-3.2187958110967085E-2</v>
      </c>
      <c r="DU89" s="267">
        <f>IFERROR('Turistas lugar residencia isla '!DU89/'Turistas lugar residencia isla '!$E89,"-")</f>
        <v>0.10265084474499046</v>
      </c>
      <c r="DV89" s="36">
        <f t="shared" si="432"/>
        <v>-4.9623482980839961E-2</v>
      </c>
      <c r="DW89" s="267">
        <f>IFERROR('Turistas lugar residencia isla '!DW89/'Turistas lugar residencia isla '!$G89,"-")</f>
        <v>8.7751463450358849E-2</v>
      </c>
      <c r="DX89" s="36">
        <f t="shared" si="433"/>
        <v>-1.1931517070004949E-2</v>
      </c>
      <c r="DY89" s="267">
        <f>IFERROR('Turistas lugar residencia isla '!DY89/'Turistas lugar residencia isla '!$I89,"-")</f>
        <v>7.659389756788397E-2</v>
      </c>
      <c r="DZ89" s="36">
        <f t="shared" si="434"/>
        <v>0.11894516737317073</v>
      </c>
      <c r="EA89" s="267">
        <f>IFERROR('Turistas lugar residencia isla '!EA89/'Turistas lugar residencia isla '!$K89,"-")</f>
        <v>5.1643272618039818E-2</v>
      </c>
      <c r="EB89" s="36">
        <f t="shared" si="435"/>
        <v>0.16496682969494225</v>
      </c>
      <c r="EC89" s="267">
        <f>IFERROR('Turistas lugar residencia isla '!EC89/'Turistas lugar residencia isla '!$M89,"-")</f>
        <v>5.9694989106753811E-2</v>
      </c>
      <c r="ED89" s="36">
        <f t="shared" si="436"/>
        <v>-0.1766463349535351</v>
      </c>
    </row>
    <row r="90" spans="1:134" s="17" customFormat="1" outlineLevel="1" x14ac:dyDescent="0.25">
      <c r="A90" s="242"/>
      <c r="B90" s="34" t="s">
        <v>69</v>
      </c>
      <c r="C90" s="266">
        <f>IFERROR('Turistas lugar residencia isla '!C90/'Turistas lugar residencia isla '!$C90,"-")</f>
        <v>1</v>
      </c>
      <c r="D90" s="36">
        <f t="shared" si="371"/>
        <v>0</v>
      </c>
      <c r="E90" s="267">
        <f>IFERROR('Turistas lugar residencia isla '!E90/'Turistas lugar residencia isla '!$E90,"-")</f>
        <v>1</v>
      </c>
      <c r="F90" s="36">
        <f t="shared" si="372"/>
        <v>0</v>
      </c>
      <c r="G90" s="267">
        <f>IFERROR('Turistas lugar residencia isla '!G90/'Turistas lugar residencia isla '!$G90,"-")</f>
        <v>1</v>
      </c>
      <c r="H90" s="36">
        <f t="shared" si="373"/>
        <v>0</v>
      </c>
      <c r="I90" s="267">
        <f>IFERROR('Turistas lugar residencia isla '!I90/'Turistas lugar residencia isla '!$I90,"-")</f>
        <v>1</v>
      </c>
      <c r="J90" s="36">
        <f t="shared" si="374"/>
        <v>0</v>
      </c>
      <c r="K90" s="267">
        <f>IFERROR('Turistas lugar residencia isla '!K90/'Turistas lugar residencia isla '!$K90,"-")</f>
        <v>1</v>
      </c>
      <c r="L90" s="36">
        <f t="shared" si="375"/>
        <v>0</v>
      </c>
      <c r="M90" s="267">
        <f>IFERROR('Turistas lugar residencia isla '!M90/'Turistas lugar residencia isla '!$M90,"-")</f>
        <v>1</v>
      </c>
      <c r="N90" s="36">
        <f t="shared" si="376"/>
        <v>0</v>
      </c>
      <c r="O90" s="266">
        <f>IFERROR('Turistas lugar residencia isla '!O90/'Turistas lugar residencia isla '!$C90,"-")</f>
        <v>0.87823474017784908</v>
      </c>
      <c r="P90" s="36">
        <f t="shared" si="377"/>
        <v>9.4515223531332904E-3</v>
      </c>
      <c r="Q90" s="267">
        <f>IFERROR('Turistas lugar residencia isla '!Q90/'Turistas lugar residencia isla '!$E90,"-")</f>
        <v>0.84320866271918027</v>
      </c>
      <c r="R90" s="36">
        <f t="shared" si="378"/>
        <v>-9.6226812168604958E-3</v>
      </c>
      <c r="S90" s="267">
        <f>IFERROR('Turistas lugar residencia isla '!S90/'Turistas lugar residencia isla '!$G90,"-")</f>
        <v>0.85460802764431076</v>
      </c>
      <c r="T90" s="36">
        <f t="shared" si="379"/>
        <v>5.4416491990955773E-2</v>
      </c>
      <c r="U90" s="267">
        <f>IFERROR('Turistas lugar residencia isla '!U90/'Turistas lugar residencia isla '!$I90,"-")</f>
        <v>0.93834375787702751</v>
      </c>
      <c r="V90" s="36">
        <f t="shared" si="380"/>
        <v>-5.3837528949648439E-3</v>
      </c>
      <c r="W90" s="267">
        <f>IFERROR('Turistas lugar residencia isla '!W90/'Turistas lugar residencia isla '!$K90,"-")</f>
        <v>0.90988100818364392</v>
      </c>
      <c r="X90" s="36">
        <f t="shared" si="381"/>
        <v>1.9674981062136609E-3</v>
      </c>
      <c r="Y90" s="267">
        <f>IFERROR('Turistas lugar residencia isla '!Y90/'Turistas lugar residencia isla '!$M90,"-")</f>
        <v>0.74232801667717074</v>
      </c>
      <c r="Z90" s="36">
        <f t="shared" si="382"/>
        <v>5.0832811330369543E-2</v>
      </c>
      <c r="AA90" s="266">
        <f>IFERROR('Turistas lugar residencia isla '!AA90/'Turistas lugar residencia isla '!$C90,"-")</f>
        <v>0.12176525982215093</v>
      </c>
      <c r="AB90" s="36">
        <f t="shared" si="383"/>
        <v>-6.3252346726435538E-2</v>
      </c>
      <c r="AC90" s="267">
        <f>IFERROR('Turistas lugar residencia isla '!AC90/'Turistas lugar residencia isla '!$E90,"-")</f>
        <v>0.1567913372808197</v>
      </c>
      <c r="AD90" s="36">
        <f t="shared" si="384"/>
        <v>5.513353439278279E-2</v>
      </c>
      <c r="AE90" s="267">
        <f>IFERROR('Turistas lugar residencia isla '!AE90/'Turistas lugar residencia isla '!$G90,"-")</f>
        <v>0.14539197235568921</v>
      </c>
      <c r="AF90" s="36">
        <f t="shared" si="385"/>
        <v>-0.23274675096362618</v>
      </c>
      <c r="AG90" s="267">
        <f>IFERROR('Turistas lugar residencia isla '!AG90/'Turistas lugar residencia isla '!$I90,"-")</f>
        <v>6.1656242122972486E-2</v>
      </c>
      <c r="AH90" s="36">
        <f t="shared" si="386"/>
        <v>8.9774079523538663E-2</v>
      </c>
      <c r="AI90" s="267">
        <f>IFERROR('Turistas lugar residencia isla '!AI90/'Turistas lugar residencia isla '!$K90,"-")</f>
        <v>9.0123292207261646E-2</v>
      </c>
      <c r="AJ90" s="36">
        <f t="shared" si="387"/>
        <v>-1.9393510492866972E-2</v>
      </c>
      <c r="AK90" s="267">
        <f>IFERROR('Turistas lugar residencia isla '!AK90/'Turistas lugar residencia isla '!$M90,"-")</f>
        <v>0.25762350317544963</v>
      </c>
      <c r="AL90" s="36">
        <f t="shared" si="388"/>
        <v>-0.12247966709573777</v>
      </c>
      <c r="AM90" s="266">
        <f>IFERROR('Turistas lugar residencia isla '!AM90/'Turistas lugar residencia isla '!$C90,"-")</f>
        <v>0.18730706761982643</v>
      </c>
      <c r="AN90" s="36">
        <f t="shared" si="389"/>
        <v>-8.31977855788264E-2</v>
      </c>
      <c r="AO90" s="267">
        <f>IFERROR('Turistas lugar residencia isla '!AO90/'Turistas lugar residencia isla '!$E90,"-")</f>
        <v>0.11604595897024395</v>
      </c>
      <c r="AP90" s="36">
        <f t="shared" si="390"/>
        <v>-8.9637263542905909E-2</v>
      </c>
      <c r="AQ90" s="267">
        <f>IFERROR('Turistas lugar residencia isla '!AQ90/'Turistas lugar residencia isla '!$G90,"-")</f>
        <v>0.2121511605493816</v>
      </c>
      <c r="AR90" s="36">
        <f t="shared" si="391"/>
        <v>-6.2287310621237935E-2</v>
      </c>
      <c r="AS90" s="267">
        <f>IFERROR('Turistas lugar residencia isla '!AS90/'Turistas lugar residencia isla '!$I90,"-")</f>
        <v>0.39269949762883155</v>
      </c>
      <c r="AT90" s="36">
        <f t="shared" si="392"/>
        <v>-6.3685744836644353E-2</v>
      </c>
      <c r="AU90" s="267">
        <f>IFERROR('Turistas lugar residencia isla '!AU90/'Turistas lugar residencia isla '!$K90,"-")</f>
        <v>0.11119520764437488</v>
      </c>
      <c r="AV90" s="36">
        <f t="shared" si="393"/>
        <v>-0.1721664016877299</v>
      </c>
      <c r="AW90" s="267">
        <f>IFERROR('Turistas lugar residencia isla '!AW90/'Turistas lugar residencia isla '!$M90,"-")</f>
        <v>0.29728026373200173</v>
      </c>
      <c r="AX90" s="36">
        <f t="shared" si="394"/>
        <v>-8.2549229861478723E-2</v>
      </c>
      <c r="AY90" s="266">
        <f>IFERROR('Turistas lugar residencia isla '!AY90/'Turistas lugar residencia isla '!$C90,"-")</f>
        <v>2.8149690653628941E-2</v>
      </c>
      <c r="AZ90" s="36">
        <f t="shared" si="395"/>
        <v>3.5087078352564749E-2</v>
      </c>
      <c r="BA90" s="267">
        <f>IFERROR('Turistas lugar residencia isla '!BA90/'Turistas lugar residencia isla '!$E90,"-")</f>
        <v>3.9759976367989204E-2</v>
      </c>
      <c r="BB90" s="36">
        <f t="shared" si="396"/>
        <v>-1.4486111081161712E-2</v>
      </c>
      <c r="BC90" s="267">
        <f>IFERROR('Turistas lugar residencia isla '!BC90/'Turistas lugar residencia isla '!$G90,"-")</f>
        <v>3.2634865896354864E-2</v>
      </c>
      <c r="BD90" s="36">
        <f t="shared" si="397"/>
        <v>9.1551135125859107E-2</v>
      </c>
      <c r="BE90" s="267">
        <f>IFERROR('Turistas lugar residencia isla '!BE90/'Turistas lugar residencia isla '!$I90,"-")</f>
        <v>7.690909836978504E-3</v>
      </c>
      <c r="BF90" s="36">
        <f t="shared" si="398"/>
        <v>3.7554279012871117E-2</v>
      </c>
      <c r="BG90" s="267">
        <f>IFERROR('Turistas lugar residencia isla '!BG90/'Turistas lugar residencia isla '!$K90,"-")</f>
        <v>1.3210800861798338E-2</v>
      </c>
      <c r="BH90" s="36">
        <f t="shared" si="399"/>
        <v>0.11199856219847892</v>
      </c>
      <c r="BI90" s="267">
        <f>IFERROR('Turistas lugar residencia isla '!BI90/'Turistas lugar residencia isla '!$M90,"-")</f>
        <v>2.6082319290250643E-2</v>
      </c>
      <c r="BJ90" s="36">
        <f t="shared" si="400"/>
        <v>0.24960898172392576</v>
      </c>
      <c r="BK90" s="266">
        <f>IFERROR('Turistas lugar residencia isla '!BK90/'Turistas lugar residencia isla '!$C90,"-")</f>
        <v>4.1984529626820664E-2</v>
      </c>
      <c r="BL90" s="36">
        <f t="shared" si="401"/>
        <v>-9.2590778847879807E-2</v>
      </c>
      <c r="BM90" s="267">
        <f>IFERROR('Turistas lugar residencia isla '!BM90/'Turistas lugar residencia isla '!$E90,"-")</f>
        <v>3.3847564712469851E-2</v>
      </c>
      <c r="BN90" s="36">
        <f t="shared" si="402"/>
        <v>-5.9398051843186694E-2</v>
      </c>
      <c r="BO90" s="267">
        <f>IFERROR('Turistas lugar residencia isla '!BO90/'Turistas lugar residencia isla '!$G90,"-")</f>
        <v>3.8056487195931854E-2</v>
      </c>
      <c r="BP90" s="36">
        <f t="shared" si="403"/>
        <v>7.6750086717790378E-2</v>
      </c>
      <c r="BQ90" s="267">
        <f>IFERROR('Turistas lugar residencia isla '!BQ90/'Turistas lugar residencia isla '!$I90,"-")</f>
        <v>5.9534207549050068E-2</v>
      </c>
      <c r="BR90" s="36">
        <f t="shared" si="404"/>
        <v>-0.21994347726391927</v>
      </c>
      <c r="BS90" s="267">
        <f>IFERROR('Turistas lugar residencia isla '!BS90/'Turistas lugar residencia isla '!$K90,"-")</f>
        <v>4.6293708098066114E-2</v>
      </c>
      <c r="BT90" s="36">
        <f t="shared" si="405"/>
        <v>-0.21414533220414</v>
      </c>
      <c r="BU90" s="267">
        <f>IFERROR('Turistas lugar residencia isla '!BU90/'Turistas lugar residencia isla '!$M90,"-")</f>
        <v>7.8440878460270522E-2</v>
      </c>
      <c r="BV90" s="36">
        <f t="shared" si="406"/>
        <v>0.41660064037262567</v>
      </c>
      <c r="BW90" s="266">
        <f>IFERROR('Turistas lugar residencia isla '!BW90/'Turistas lugar residencia isla '!$C90,"-")</f>
        <v>0.39074081670234762</v>
      </c>
      <c r="BX90" s="36">
        <f t="shared" si="407"/>
        <v>6.4855067540555478E-2</v>
      </c>
      <c r="BY90" s="267">
        <f>IFERROR('Turistas lugar residencia isla '!BY90/'Turistas lugar residencia isla '!$E90,"-")</f>
        <v>0.44265710216876608</v>
      </c>
      <c r="BZ90" s="36">
        <f t="shared" si="408"/>
        <v>3.657434490461875E-2</v>
      </c>
      <c r="CA90" s="267">
        <f>IFERROR('Turistas lugar residencia isla '!CA90/'Turistas lugar residencia isla '!$G90,"-")</f>
        <v>0.27698632153333402</v>
      </c>
      <c r="CB90" s="36">
        <f t="shared" si="409"/>
        <v>7.773116184440676E-2</v>
      </c>
      <c r="CC90" s="267">
        <f>IFERROR('Turistas lugar residencia isla '!CC90/'Turistas lugar residencia isla '!$I90,"-")</f>
        <v>0.26253436582234702</v>
      </c>
      <c r="CD90" s="36">
        <f t="shared" si="410"/>
        <v>9.058300191072588E-2</v>
      </c>
      <c r="CE90" s="267">
        <f>IFERROR('Turistas lugar residencia isla '!CE90/'Turistas lugar residencia isla '!$K90,"-")</f>
        <v>0.52583459836499136</v>
      </c>
      <c r="CF90" s="36">
        <f t="shared" si="411"/>
        <v>8.3809751040593738E-2</v>
      </c>
      <c r="CG90" s="267">
        <f>IFERROR('Turistas lugar residencia isla '!CG90/'Turistas lugar residencia isla '!$M90,"-")</f>
        <v>0.14131962961167402</v>
      </c>
      <c r="CH90" s="36">
        <f t="shared" si="412"/>
        <v>0.41384093710331138</v>
      </c>
      <c r="CI90" s="266">
        <f>IFERROR('Turistas lugar residencia isla '!CI90/'Turistas lugar residencia isla '!$C90,"-")</f>
        <v>4.0718168830069394E-2</v>
      </c>
      <c r="CJ90" s="36">
        <f t="shared" si="413"/>
        <v>-7.734757525224123E-2</v>
      </c>
      <c r="CK90" s="267">
        <f>IFERROR('Turistas lugar residencia isla '!CK90/'Turistas lugar residencia isla '!$E90,"-")</f>
        <v>3.0569505006370942E-2</v>
      </c>
      <c r="CL90" s="36">
        <f t="shared" si="414"/>
        <v>-0.10253961030024838</v>
      </c>
      <c r="CM90" s="267">
        <f>IFERROR('Turistas lugar residencia isla '!CM90/'Turistas lugar residencia isla '!$G90,"-")</f>
        <v>6.399756079610569E-2</v>
      </c>
      <c r="CN90" s="36">
        <f t="shared" si="415"/>
        <v>3.7583412470776345E-4</v>
      </c>
      <c r="CO90" s="267">
        <f>IFERROR('Turistas lugar residencia isla '!CO90/'Turistas lugar residencia isla '!$I90,"-")</f>
        <v>3.504874231348664E-2</v>
      </c>
      <c r="CP90" s="36">
        <f t="shared" si="416"/>
        <v>0.14447107255041169</v>
      </c>
      <c r="CQ90" s="267">
        <f>IFERROR('Turistas lugar residencia isla '!CQ90/'Turistas lugar residencia isla '!$K90,"-")</f>
        <v>3.0098435947827656E-2</v>
      </c>
      <c r="CR90" s="36">
        <f t="shared" si="417"/>
        <v>-0.28708867108560088</v>
      </c>
      <c r="CS90" s="267">
        <f>IFERROR('Turistas lugar residencia isla '!CS90/'Turistas lugar residencia isla '!$M90,"-")</f>
        <v>9.7348135938333247E-2</v>
      </c>
      <c r="CT90" s="36">
        <f t="shared" si="418"/>
        <v>2.3737269731891386E-2</v>
      </c>
      <c r="CU90" s="266">
        <f>IFERROR('Turistas lugar residencia isla '!CU90/'Turistas lugar residencia isla '!$C90,"-")</f>
        <v>3.866022344155147E-2</v>
      </c>
      <c r="CV90" s="36">
        <f t="shared" si="419"/>
        <v>7.7543820820974663E-2</v>
      </c>
      <c r="CW90" s="267">
        <f>IFERROR('Turistas lugar residencia isla '!CW90/'Turistas lugar residencia isla '!$E90,"-")</f>
        <v>2.79814471079445E-2</v>
      </c>
      <c r="CX90" s="36">
        <f t="shared" si="420"/>
        <v>0.13310645905877716</v>
      </c>
      <c r="CY90" s="267">
        <f>IFERROR('Turistas lugar residencia isla '!CY90/'Turistas lugar residencia isla '!$G90,"-")</f>
        <v>1.8669021760081866E-2</v>
      </c>
      <c r="CZ90" s="36">
        <f t="shared" si="421"/>
        <v>3.1639029030402277E-2</v>
      </c>
      <c r="DA90" s="267">
        <f>IFERROR('Turistas lugar residencia isla '!DA90/'Turistas lugar residencia isla '!$I90,"-")</f>
        <v>2.1448962723707582E-2</v>
      </c>
      <c r="DB90" s="36">
        <f t="shared" si="422"/>
        <v>0.33186020831062812</v>
      </c>
      <c r="DC90" s="267">
        <f>IFERROR('Turistas lugar residencia isla '!DC90/'Turistas lugar residencia isla '!$K90,"-")</f>
        <v>9.7993007564387599E-2</v>
      </c>
      <c r="DD90" s="36">
        <f t="shared" si="423"/>
        <v>1.9697602410186921E-3</v>
      </c>
      <c r="DE90" s="267">
        <f>IFERROR('Turistas lugar residencia isla '!DE90/'Turistas lugar residencia isla '!$M90,"-")</f>
        <v>0</v>
      </c>
      <c r="DF90" s="36">
        <f t="shared" si="424"/>
        <v>-1</v>
      </c>
      <c r="DG90" s="266">
        <f>IFERROR('Turistas lugar residencia isla '!DG90/'Turistas lugar residencia isla '!$C90,"-")</f>
        <v>2.6741071545457639E-2</v>
      </c>
      <c r="DH90" s="36">
        <f t="shared" si="425"/>
        <v>8.9089800795619567E-2</v>
      </c>
      <c r="DI90" s="267">
        <f>IFERROR('Turistas lugar residencia isla '!DI90/'Turistas lugar residencia isla '!$E90,"-")</f>
        <v>1.0579292891438247E-2</v>
      </c>
      <c r="DJ90" s="36">
        <f t="shared" si="426"/>
        <v>-1.0340695270028788E-2</v>
      </c>
      <c r="DK90" s="267">
        <f>IFERROR('Turistas lugar residencia isla '!DK90/'Turistas lugar residencia isla '!$G90,"-")</f>
        <v>7.651249916765672E-2</v>
      </c>
      <c r="DL90" s="36">
        <f t="shared" si="427"/>
        <v>0.19691246869380863</v>
      </c>
      <c r="DM90" s="267">
        <f>IFERROR('Turistas lugar residencia isla '!DM90/'Turistas lugar residencia isla '!$I90,"-")</f>
        <v>1.0569139051884332E-2</v>
      </c>
      <c r="DN90" s="36">
        <f t="shared" si="428"/>
        <v>-0.31134076648817754</v>
      </c>
      <c r="DO90" s="267">
        <f>IFERROR('Turistas lugar residencia isla '!DO90/'Turistas lugar residencia isla '!$K90,"-")</f>
        <v>9.2544412287076903E-3</v>
      </c>
      <c r="DP90" s="36">
        <f t="shared" si="429"/>
        <v>-0.10629698695751788</v>
      </c>
      <c r="DQ90" s="267">
        <f>IFERROR('Turistas lugar residencia isla '!DQ90/'Turistas lugar residencia isla '!$M90,"-")</f>
        <v>4.3147331167886754E-3</v>
      </c>
      <c r="DR90" s="36">
        <f t="shared" si="430"/>
        <v>-0.49604427815212027</v>
      </c>
      <c r="DS90" s="266">
        <f>IFERROR('Turistas lugar residencia isla '!DS90/'Turistas lugar residencia isla '!$C90,"-")</f>
        <v>6.8098966401728744E-2</v>
      </c>
      <c r="DT90" s="36">
        <f t="shared" si="431"/>
        <v>3.0277499738261326E-2</v>
      </c>
      <c r="DU90" s="267">
        <f>IFERROR('Turistas lugar residencia isla '!DU90/'Turistas lugar residencia isla '!$E90,"-")</f>
        <v>0.10166834941867899</v>
      </c>
      <c r="DV90" s="36">
        <f t="shared" si="432"/>
        <v>-7.6275901009623559E-2</v>
      </c>
      <c r="DW90" s="267">
        <f>IFERROR('Turistas lugar residencia isla '!DW90/'Turistas lugar residencia isla '!$G90,"-")</f>
        <v>0.10402363504463112</v>
      </c>
      <c r="DX90" s="36">
        <f t="shared" si="433"/>
        <v>0.13826942988731616</v>
      </c>
      <c r="DY90" s="267">
        <f>IFERROR('Turistas lugar residencia isla '!DY90/'Turistas lugar residencia isla '!$I90,"-")</f>
        <v>8.1252821074968784E-2</v>
      </c>
      <c r="DZ90" s="36">
        <f t="shared" si="434"/>
        <v>2.0899964936266224E-2</v>
      </c>
      <c r="EA90" s="267">
        <f>IFERROR('Turistas lugar residencia isla '!EA90/'Turistas lugar residencia isla '!$K90,"-")</f>
        <v>4.8869642250480572E-2</v>
      </c>
      <c r="EB90" s="36">
        <f t="shared" si="435"/>
        <v>2.4875871182601816E-2</v>
      </c>
      <c r="EC90" s="267">
        <f>IFERROR('Turistas lugar residencia isla '!EC90/'Turistas lugar residencia isla '!$M90,"-")</f>
        <v>8.0670965239734327E-2</v>
      </c>
      <c r="ED90" s="36">
        <f t="shared" si="436"/>
        <v>9.1027774823295715E-3</v>
      </c>
    </row>
    <row r="91" spans="1:134" s="17" customFormat="1" outlineLevel="1" x14ac:dyDescent="0.25">
      <c r="A91" s="242"/>
      <c r="B91" s="34" t="s">
        <v>71</v>
      </c>
      <c r="C91" s="266">
        <f>IFERROR('Turistas lugar residencia isla '!C91/'Turistas lugar residencia isla '!$C91,"-")</f>
        <v>1</v>
      </c>
      <c r="D91" s="36">
        <f t="shared" si="371"/>
        <v>0</v>
      </c>
      <c r="E91" s="267">
        <f>IFERROR('Turistas lugar residencia isla '!E91/'Turistas lugar residencia isla '!$E91,"-")</f>
        <v>1</v>
      </c>
      <c r="F91" s="36">
        <f t="shared" si="372"/>
        <v>0</v>
      </c>
      <c r="G91" s="267">
        <f>IFERROR('Turistas lugar residencia isla '!G91/'Turistas lugar residencia isla '!$G91,"-")</f>
        <v>1</v>
      </c>
      <c r="H91" s="36">
        <f t="shared" si="373"/>
        <v>0</v>
      </c>
      <c r="I91" s="267">
        <f>IFERROR('Turistas lugar residencia isla '!I91/'Turistas lugar residencia isla '!$I91,"-")</f>
        <v>1</v>
      </c>
      <c r="J91" s="36">
        <f t="shared" si="374"/>
        <v>0</v>
      </c>
      <c r="K91" s="267">
        <f>IFERROR('Turistas lugar residencia isla '!K91/'Turistas lugar residencia isla '!$K91,"-")</f>
        <v>1</v>
      </c>
      <c r="L91" s="36">
        <f t="shared" si="375"/>
        <v>0</v>
      </c>
      <c r="M91" s="267">
        <f>IFERROR('Turistas lugar residencia isla '!M91/'Turistas lugar residencia isla '!$M91,"-")</f>
        <v>1</v>
      </c>
      <c r="N91" s="36">
        <f t="shared" si="376"/>
        <v>0</v>
      </c>
      <c r="O91" s="266">
        <f>IFERROR('Turistas lugar residencia isla '!O91/'Turistas lugar residencia isla '!$C91,"-")</f>
        <v>0.87628852907986665</v>
      </c>
      <c r="P91" s="36">
        <f t="shared" si="377"/>
        <v>1.2397465741846192E-2</v>
      </c>
      <c r="Q91" s="267">
        <f>IFERROR('Turistas lugar residencia isla '!Q91/'Turistas lugar residencia isla '!$E91,"-")</f>
        <v>0.84802842903945275</v>
      </c>
      <c r="R91" s="36">
        <f t="shared" si="378"/>
        <v>-3.6910297289727279E-3</v>
      </c>
      <c r="S91" s="267">
        <f>IFERROR('Turistas lugar residencia isla '!S91/'Turistas lugar residencia isla '!$G91,"-")</f>
        <v>0.8378349740563773</v>
      </c>
      <c r="T91" s="36">
        <f t="shared" si="379"/>
        <v>2.1540457150045045E-2</v>
      </c>
      <c r="U91" s="267">
        <f>IFERROR('Turistas lugar residencia isla '!U91/'Turistas lugar residencia isla '!$I91,"-")</f>
        <v>0.91522606194363909</v>
      </c>
      <c r="V91" s="36">
        <f t="shared" si="380"/>
        <v>-9.4655000147101376E-3</v>
      </c>
      <c r="W91" s="267">
        <f>IFERROR('Turistas lugar residencia isla '!W91/'Turistas lugar residencia isla '!$K91,"-")</f>
        <v>0.91896605044326851</v>
      </c>
      <c r="X91" s="36">
        <f t="shared" si="381"/>
        <v>2.7526889802886201E-2</v>
      </c>
      <c r="Y91" s="267">
        <f>IFERROR('Turistas lugar residencia isla '!Y91/'Turistas lugar residencia isla '!$M91,"-")</f>
        <v>0.78362542229729726</v>
      </c>
      <c r="Z91" s="36">
        <f t="shared" si="382"/>
        <v>0.11547625339490519</v>
      </c>
      <c r="AA91" s="266">
        <f>IFERROR('Turistas lugar residencia isla '!AA91/'Turistas lugar residencia isla '!$C91,"-")</f>
        <v>0.12371147092013339</v>
      </c>
      <c r="AB91" s="36">
        <f t="shared" si="383"/>
        <v>-7.9816632806559151E-2</v>
      </c>
      <c r="AC91" s="267">
        <f>IFERROR('Turistas lugar residencia isla '!AC91/'Turistas lugar residencia isla '!$E91,"-")</f>
        <v>0.15197157096054723</v>
      </c>
      <c r="AD91" s="36">
        <f t="shared" si="384"/>
        <v>2.1109298068384241E-2</v>
      </c>
      <c r="AE91" s="267">
        <f>IFERROR('Turistas lugar residencia isla '!AE91/'Turistas lugar residencia isla '!$G91,"-")</f>
        <v>0.16216833719093646</v>
      </c>
      <c r="AF91" s="36">
        <f t="shared" si="385"/>
        <v>-9.8222249442471599E-2</v>
      </c>
      <c r="AG91" s="267">
        <f>IFERROR('Turistas lugar residencia isla '!AG91/'Turistas lugar residencia isla '!$I91,"-")</f>
        <v>8.4779611589894305E-2</v>
      </c>
      <c r="AH91" s="36">
        <f t="shared" si="386"/>
        <v>0.11510917446857505</v>
      </c>
      <c r="AI91" s="267">
        <f>IFERROR('Turistas lugar residencia isla '!AI91/'Turistas lugar residencia isla '!$K91,"-")</f>
        <v>8.1033949556731502E-2</v>
      </c>
      <c r="AJ91" s="36">
        <f t="shared" si="387"/>
        <v>-0.23301475331587274</v>
      </c>
      <c r="AK91" s="267">
        <f>IFERROR('Turistas lugar residencia isla '!AK91/'Turistas lugar residencia isla '!$M91,"-")</f>
        <v>0.21637457770270271</v>
      </c>
      <c r="AL91" s="36">
        <f t="shared" si="388"/>
        <v>-0.27268314360579782</v>
      </c>
      <c r="AM91" s="266">
        <f>IFERROR('Turistas lugar residencia isla '!AM91/'Turistas lugar residencia isla '!$C91,"-")</f>
        <v>0.19549041237156972</v>
      </c>
      <c r="AN91" s="36">
        <f t="shared" si="389"/>
        <v>-3.6910058750946328E-3</v>
      </c>
      <c r="AO91" s="267">
        <f>IFERROR('Turistas lugar residencia isla '!AO91/'Turistas lugar residencia isla '!$E91,"-")</f>
        <v>0.13838880766644968</v>
      </c>
      <c r="AP91" s="36">
        <f t="shared" si="390"/>
        <v>2.2517703322333604E-2</v>
      </c>
      <c r="AQ91" s="267">
        <f>IFERROR('Turistas lugar residencia isla '!AQ91/'Turistas lugar residencia isla '!$G91,"-")</f>
        <v>0.21830060165363691</v>
      </c>
      <c r="AR91" s="36">
        <f t="shared" si="391"/>
        <v>-3.1593254336955812E-2</v>
      </c>
      <c r="AS91" s="267">
        <f>IFERROR('Turistas lugar residencia isla '!AS91/'Turistas lugar residencia isla '!$I91,"-")</f>
        <v>0.40019403484684296</v>
      </c>
      <c r="AT91" s="36">
        <f t="shared" si="392"/>
        <v>-2.8779468614245185E-2</v>
      </c>
      <c r="AU91" s="267">
        <f>IFERROR('Turistas lugar residencia isla '!AU91/'Turistas lugar residencia isla '!$K91,"-")</f>
        <v>0.10897017387121161</v>
      </c>
      <c r="AV91" s="36">
        <f t="shared" si="393"/>
        <v>0.11716622255651776</v>
      </c>
      <c r="AW91" s="267">
        <f>IFERROR('Turistas lugar residencia isla '!AW91/'Turistas lugar residencia isla '!$M91,"-")</f>
        <v>0.33498733108108109</v>
      </c>
      <c r="AX91" s="36">
        <f t="shared" si="394"/>
        <v>0.12688705459433414</v>
      </c>
      <c r="AY91" s="266">
        <f>IFERROR('Turistas lugar residencia isla '!AY91/'Turistas lugar residencia isla '!$C91,"-")</f>
        <v>2.2367047466896585E-2</v>
      </c>
      <c r="AZ91" s="36">
        <f t="shared" si="395"/>
        <v>-0.13808912501251924</v>
      </c>
      <c r="BA91" s="267">
        <f>IFERROR('Turistas lugar residencia isla '!BA91/'Turistas lugar residencia isla '!$E91,"-")</f>
        <v>2.8222011162453178E-2</v>
      </c>
      <c r="BB91" s="36">
        <f t="shared" si="396"/>
        <v>-0.15374448905701354</v>
      </c>
      <c r="BC91" s="267">
        <f>IFERROR('Turistas lugar residencia isla '!BC91/'Turistas lugar residencia isla '!$G91,"-")</f>
        <v>2.8933679027552887E-2</v>
      </c>
      <c r="BD91" s="36">
        <f t="shared" si="397"/>
        <v>-0.15118669100355142</v>
      </c>
      <c r="BE91" s="267">
        <f>IFERROR('Turistas lugar residencia isla '!BE91/'Turistas lugar residencia isla '!$I91,"-")</f>
        <v>6.1614574172940651E-3</v>
      </c>
      <c r="BF91" s="36">
        <f t="shared" si="398"/>
        <v>-0.1102205793831077</v>
      </c>
      <c r="BG91" s="267">
        <f>IFERROR('Turistas lugar residencia isla '!BG91/'Turistas lugar residencia isla '!$K91,"-")</f>
        <v>1.2434712390900968E-2</v>
      </c>
      <c r="BH91" s="36">
        <f t="shared" si="399"/>
        <v>-0.15886872744861025</v>
      </c>
      <c r="BI91" s="267">
        <f>IFERROR('Turistas lugar residencia isla '!BI91/'Turistas lugar residencia isla '!$M91,"-")</f>
        <v>3.16722972972973E-2</v>
      </c>
      <c r="BJ91" s="36">
        <f t="shared" si="400"/>
        <v>-0.24147237515293074</v>
      </c>
      <c r="BK91" s="266">
        <f>IFERROR('Turistas lugar residencia isla '!BK91/'Turistas lugar residencia isla '!$C91,"-")</f>
        <v>2.9214689337170922E-2</v>
      </c>
      <c r="BL91" s="36">
        <f t="shared" si="401"/>
        <v>-0.14955539549912988</v>
      </c>
      <c r="BM91" s="267">
        <f>IFERROR('Turistas lugar residencia isla '!BM91/'Turistas lugar residencia isla '!$E91,"-")</f>
        <v>2.5581866882943644E-2</v>
      </c>
      <c r="BN91" s="36">
        <f t="shared" si="402"/>
        <v>-4.3250220264775541E-3</v>
      </c>
      <c r="BO91" s="267">
        <f>IFERROR('Turistas lugar residencia isla '!BO91/'Turistas lugar residencia isla '!$G91,"-")</f>
        <v>2.1562842507144016E-2</v>
      </c>
      <c r="BP91" s="36">
        <f t="shared" si="403"/>
        <v>-2.2840085637101049E-2</v>
      </c>
      <c r="BQ91" s="267">
        <f>IFERROR('Turistas lugar residencia isla '!BQ91/'Turistas lugar residencia isla '!$I91,"-")</f>
        <v>4.1036668047226492E-2</v>
      </c>
      <c r="BR91" s="36">
        <f t="shared" si="404"/>
        <v>-0.26855882149191979</v>
      </c>
      <c r="BS91" s="267">
        <f>IFERROR('Turistas lugar residencia isla '!BS91/'Turistas lugar residencia isla '!$K91,"-")</f>
        <v>3.4039756717751356E-2</v>
      </c>
      <c r="BT91" s="36">
        <f t="shared" si="405"/>
        <v>-0.29849908233515388</v>
      </c>
      <c r="BU91" s="267">
        <f>IFERROR('Turistas lugar residencia isla '!BU91/'Turistas lugar residencia isla '!$M91,"-")</f>
        <v>8.1397804054054057E-2</v>
      </c>
      <c r="BV91" s="36">
        <f t="shared" si="406"/>
        <v>1.2274674936986361</v>
      </c>
      <c r="BW91" s="266">
        <f>IFERROR('Turistas lugar residencia isla '!BW91/'Turistas lugar residencia isla '!$C91,"-")</f>
        <v>0.39368488675313917</v>
      </c>
      <c r="BX91" s="36">
        <f t="shared" si="407"/>
        <v>4.5932789123179107E-2</v>
      </c>
      <c r="BY91" s="267">
        <f>IFERROR('Turistas lugar residencia isla '!BY91/'Turistas lugar residencia isla '!$E91,"-")</f>
        <v>0.43888290095723903</v>
      </c>
      <c r="BZ91" s="36">
        <f t="shared" si="408"/>
        <v>1.093770328891952E-2</v>
      </c>
      <c r="CA91" s="267">
        <f>IFERROR('Turistas lugar residencia isla '!CA91/'Turistas lugar residencia isla '!$G91,"-")</f>
        <v>0.27917457226962827</v>
      </c>
      <c r="CB91" s="36">
        <f t="shared" si="409"/>
        <v>7.8767830324662169E-2</v>
      </c>
      <c r="CC91" s="267">
        <f>IFERROR('Turistas lugar residencia isla '!CC91/'Turistas lugar residencia isla '!$I91,"-")</f>
        <v>0.25699972199685689</v>
      </c>
      <c r="CD91" s="36">
        <f t="shared" si="410"/>
        <v>7.7223534955617845E-2</v>
      </c>
      <c r="CE91" s="267">
        <f>IFERROR('Turistas lugar residencia isla '!CE91/'Turistas lugar residencia isla '!$K91,"-")</f>
        <v>0.53760050855611297</v>
      </c>
      <c r="CF91" s="36">
        <f t="shared" si="411"/>
        <v>5.3318123008806229E-2</v>
      </c>
      <c r="CG91" s="267">
        <f>IFERROR('Turistas lugar residencia isla '!CG91/'Turistas lugar residencia isla '!$M91,"-")</f>
        <v>0.13070101351351351</v>
      </c>
      <c r="CH91" s="36">
        <f t="shared" si="412"/>
        <v>-5.7451881481853651E-2</v>
      </c>
      <c r="CI91" s="266">
        <f>IFERROR('Turistas lugar residencia isla '!CI91/'Turistas lugar residencia isla '!$C91,"-")</f>
        <v>3.5696323439289621E-2</v>
      </c>
      <c r="CJ91" s="36">
        <f t="shared" si="413"/>
        <v>-3.6667363519981011E-2</v>
      </c>
      <c r="CK91" s="267">
        <f>IFERROR('Turistas lugar residencia isla '!CK91/'Turistas lugar residencia isla '!$E91,"-")</f>
        <v>2.6785619003916464E-2</v>
      </c>
      <c r="CL91" s="36">
        <f t="shared" si="414"/>
        <v>-6.0528562389868701E-2</v>
      </c>
      <c r="CM91" s="267">
        <f>IFERROR('Turistas lugar residencia isla '!CM91/'Turistas lugar residencia isla '!$G91,"-")</f>
        <v>5.6009748312091684E-2</v>
      </c>
      <c r="CN91" s="36">
        <f t="shared" si="415"/>
        <v>4.9453398333735077E-2</v>
      </c>
      <c r="CO91" s="267">
        <f>IFERROR('Turistas lugar residencia isla '!CO91/'Turistas lugar residencia isla '!$I91,"-")</f>
        <v>2.890097981924122E-2</v>
      </c>
      <c r="CP91" s="36">
        <f t="shared" si="416"/>
        <v>2.6707664323672997E-3</v>
      </c>
      <c r="CQ91" s="267">
        <f>IFERROR('Turistas lugar residencia isla '!CQ91/'Turistas lugar residencia isla '!$K91,"-")</f>
        <v>2.4147824891760015E-2</v>
      </c>
      <c r="CR91" s="36">
        <f t="shared" si="417"/>
        <v>-0.27992915950232222</v>
      </c>
      <c r="CS91" s="267">
        <f>IFERROR('Turistas lugar residencia isla '!CS91/'Turistas lugar residencia isla '!$M91,"-")</f>
        <v>0.10319890202702703</v>
      </c>
      <c r="CT91" s="36">
        <f t="shared" si="418"/>
        <v>0.38383228148223125</v>
      </c>
      <c r="CU91" s="266">
        <f>IFERROR('Turistas lugar residencia isla '!CU91/'Turistas lugar residencia isla '!$C91,"-")</f>
        <v>4.7269100237947316E-2</v>
      </c>
      <c r="CV91" s="36">
        <f t="shared" si="419"/>
        <v>2.2850026453914873E-2</v>
      </c>
      <c r="CW91" s="267">
        <f>IFERROR('Turistas lugar residencia isla '!CW91/'Turistas lugar residencia isla '!$E91,"-")</f>
        <v>3.3692253513611575E-2</v>
      </c>
      <c r="CX91" s="36">
        <f t="shared" si="420"/>
        <v>0.12587948848536645</v>
      </c>
      <c r="CY91" s="267">
        <f>IFERROR('Turistas lugar residencia isla '!CY91/'Turistas lugar residencia isla '!$G91,"-")</f>
        <v>2.754626640309138E-2</v>
      </c>
      <c r="CZ91" s="36">
        <f t="shared" si="421"/>
        <v>3.1918057262285915E-2</v>
      </c>
      <c r="DA91" s="267">
        <f>IFERROR('Turistas lugar residencia isla '!DA91/'Turistas lugar residencia isla '!$I91,"-")</f>
        <v>2.6977651951411857E-2</v>
      </c>
      <c r="DB91" s="36">
        <f t="shared" si="422"/>
        <v>0.2235361077626894</v>
      </c>
      <c r="DC91" s="267">
        <f>IFERROR('Turistas lugar residencia isla '!DC91/'Turistas lugar residencia isla '!$K91,"-")</f>
        <v>0.11622053467115662</v>
      </c>
      <c r="DD91" s="36">
        <f t="shared" si="423"/>
        <v>-4.4027162539426512E-2</v>
      </c>
      <c r="DE91" s="267">
        <f>IFERROR('Turistas lugar residencia isla '!DE91/'Turistas lugar residencia isla '!$M91,"-")</f>
        <v>0</v>
      </c>
      <c r="DF91" s="36" t="str">
        <f t="shared" si="424"/>
        <v>-</v>
      </c>
      <c r="DG91" s="266">
        <f>IFERROR('Turistas lugar residencia isla '!DG91/'Turistas lugar residencia isla '!$C91,"-")</f>
        <v>2.7769254502191396E-2</v>
      </c>
      <c r="DH91" s="36">
        <f t="shared" si="425"/>
        <v>-2.6993119151893175E-2</v>
      </c>
      <c r="DI91" s="267">
        <f>IFERROR('Turistas lugar residencia isla '!DI91/'Turistas lugar residencia isla '!$E91,"-")</f>
        <v>1.0251101838710022E-2</v>
      </c>
      <c r="DJ91" s="36">
        <f t="shared" si="426"/>
        <v>-6.8694749953014611E-2</v>
      </c>
      <c r="DK91" s="267">
        <f>IFERROR('Turistas lugar residencia isla '!DK91/'Turistas lugar residencia isla '!$G91,"-")</f>
        <v>7.6758023980053047E-2</v>
      </c>
      <c r="DL91" s="36">
        <f t="shared" si="427"/>
        <v>-3.9347387330631034E-2</v>
      </c>
      <c r="DM91" s="267">
        <f>IFERROR('Turistas lugar residencia isla '!DM91/'Turistas lugar residencia isla '!$I91,"-")</f>
        <v>1.1324372932706219E-2</v>
      </c>
      <c r="DN91" s="36">
        <f t="shared" si="428"/>
        <v>-0.24647144455780445</v>
      </c>
      <c r="DO91" s="267">
        <f>IFERROR('Turistas lugar residencia isla '!DO91/'Turistas lugar residencia isla '!$K91,"-")</f>
        <v>1.2254312418390489E-2</v>
      </c>
      <c r="DP91" s="36">
        <f t="shared" si="429"/>
        <v>0.3517586952483811</v>
      </c>
      <c r="DQ91" s="267">
        <f>IFERROR('Turistas lugar residencia isla '!DQ91/'Turistas lugar residencia isla '!$M91,"-")</f>
        <v>1.266891891891892E-3</v>
      </c>
      <c r="DR91" s="36">
        <f t="shared" si="430"/>
        <v>-0.92675938562734916</v>
      </c>
      <c r="DS91" s="266">
        <f>IFERROR('Turistas lugar residencia isla '!DS91/'Turistas lugar residencia isla '!$C91,"-")</f>
        <v>7.6947850232664289E-2</v>
      </c>
      <c r="DT91" s="36">
        <f t="shared" si="431"/>
        <v>4.7309038613687404E-2</v>
      </c>
      <c r="DU91" s="267">
        <f>IFERROR('Turistas lugar residencia isla '!DU91/'Turistas lugar residencia isla '!$E91,"-")</f>
        <v>0.11344936877714579</v>
      </c>
      <c r="DV91" s="36">
        <f t="shared" si="432"/>
        <v>-3.9674583376620665E-2</v>
      </c>
      <c r="DW91" s="267">
        <f>IFERROR('Turistas lugar residencia isla '!DW91/'Turistas lugar residencia isla '!$G91,"-")</f>
        <v>0.10255926304879785</v>
      </c>
      <c r="DX91" s="36">
        <f t="shared" si="433"/>
        <v>4.0312724201692962E-2</v>
      </c>
      <c r="DY91" s="267">
        <f>IFERROR('Turistas lugar residencia isla '!DY91/'Turistas lugar residencia isla '!$I91,"-")</f>
        <v>7.7534509267717031E-2</v>
      </c>
      <c r="DZ91" s="36">
        <f t="shared" si="434"/>
        <v>1.5895421265524234E-2</v>
      </c>
      <c r="EA91" s="267">
        <f>IFERROR('Turistas lugar residencia isla '!EA91/'Turistas lugar residencia isla '!$K91,"-")</f>
        <v>4.7629887980207543E-2</v>
      </c>
      <c r="EB91" s="36">
        <f t="shared" si="435"/>
        <v>0.14355078528620435</v>
      </c>
      <c r="EC91" s="267">
        <f>IFERROR('Turistas lugar residencia isla '!EC91/'Turistas lugar residencia isla '!$M91,"-")</f>
        <v>8.4459459459459457E-2</v>
      </c>
      <c r="ED91" s="36">
        <f t="shared" si="436"/>
        <v>0.18155264639639634</v>
      </c>
    </row>
    <row r="92" spans="1:134" s="17" customFormat="1" outlineLevel="1" x14ac:dyDescent="0.25">
      <c r="A92" s="242"/>
      <c r="B92" s="34" t="s">
        <v>73</v>
      </c>
      <c r="C92" s="266">
        <f>IFERROR('Turistas lugar residencia isla '!C92/'Turistas lugar residencia isla '!$C92,"-")</f>
        <v>1</v>
      </c>
      <c r="D92" s="36">
        <f t="shared" si="371"/>
        <v>0</v>
      </c>
      <c r="E92" s="267">
        <f>IFERROR('Turistas lugar residencia isla '!E92/'Turistas lugar residencia isla '!$E92,"-")</f>
        <v>1</v>
      </c>
      <c r="F92" s="36">
        <f t="shared" si="372"/>
        <v>0</v>
      </c>
      <c r="G92" s="267">
        <f>IFERROR('Turistas lugar residencia isla '!G92/'Turistas lugar residencia isla '!$G92,"-")</f>
        <v>1</v>
      </c>
      <c r="H92" s="36">
        <f t="shared" si="373"/>
        <v>0</v>
      </c>
      <c r="I92" s="267">
        <f>IFERROR('Turistas lugar residencia isla '!I92/'Turistas lugar residencia isla '!$I92,"-")</f>
        <v>1</v>
      </c>
      <c r="J92" s="36">
        <f t="shared" si="374"/>
        <v>0</v>
      </c>
      <c r="K92" s="267">
        <f>IFERROR('Turistas lugar residencia isla '!K92/'Turistas lugar residencia isla '!$K92,"-")</f>
        <v>1</v>
      </c>
      <c r="L92" s="36">
        <f t="shared" si="375"/>
        <v>0</v>
      </c>
      <c r="M92" s="267">
        <f>IFERROR('Turistas lugar residencia isla '!M92/'Turistas lugar residencia isla '!$M92,"-")</f>
        <v>1</v>
      </c>
      <c r="N92" s="36">
        <f t="shared" si="376"/>
        <v>0</v>
      </c>
      <c r="O92" s="266">
        <f>IFERROR('Turistas lugar residencia isla '!O92/'Turistas lugar residencia isla '!$C92,"-")</f>
        <v>0.86472855094399748</v>
      </c>
      <c r="P92" s="36">
        <f t="shared" si="377"/>
        <v>1.9830381561637189E-2</v>
      </c>
      <c r="Q92" s="267">
        <f>IFERROR('Turistas lugar residencia isla '!Q92/'Turistas lugar residencia isla '!$E92,"-")</f>
        <v>0.84993363969036972</v>
      </c>
      <c r="R92" s="36">
        <f t="shared" si="378"/>
        <v>-1.3667936802576053E-3</v>
      </c>
      <c r="S92" s="267">
        <f>IFERROR('Turistas lugar residencia isla '!S92/'Turistas lugar residencia isla '!$G92,"-")</f>
        <v>0.83625355690922154</v>
      </c>
      <c r="T92" s="36">
        <f t="shared" si="379"/>
        <v>4.2800392455326186E-2</v>
      </c>
      <c r="U92" s="267">
        <f>IFERROR('Turistas lugar residencia isla '!U92/'Turistas lugar residencia isla '!$I92,"-")</f>
        <v>0.91188807878041855</v>
      </c>
      <c r="V92" s="36">
        <f t="shared" si="380"/>
        <v>1.1188173269566226E-2</v>
      </c>
      <c r="W92" s="267">
        <f>IFERROR('Turistas lugar residencia isla '!W92/'Turistas lugar residencia isla '!$K92,"-")</f>
        <v>0.88564960828427464</v>
      </c>
      <c r="X92" s="36">
        <f t="shared" si="381"/>
        <v>2.4467272449830491E-2</v>
      </c>
      <c r="Y92" s="267">
        <f>IFERROR('Turistas lugar residencia isla '!Y92/'Turistas lugar residencia isla '!$M92,"-")</f>
        <v>0.70567771860505069</v>
      </c>
      <c r="Z92" s="36">
        <f t="shared" si="382"/>
        <v>8.7333426815474402E-2</v>
      </c>
      <c r="AA92" s="266">
        <f>IFERROR('Turistas lugar residencia isla '!AA92/'Turistas lugar residencia isla '!$C92,"-")</f>
        <v>0.13527144905600255</v>
      </c>
      <c r="AB92" s="36">
        <f t="shared" si="383"/>
        <v>-0.11055896016298095</v>
      </c>
      <c r="AC92" s="267">
        <f>IFERROR('Turistas lugar residencia isla '!AC92/'Turistas lugar residencia isla '!$E92,"-")</f>
        <v>0.1500663603096303</v>
      </c>
      <c r="AD92" s="36">
        <f t="shared" si="384"/>
        <v>7.8252976529473717E-3</v>
      </c>
      <c r="AE92" s="267">
        <f>IFERROR('Turistas lugar residencia isla '!AE92/'Turistas lugar residencia isla '!$G92,"-")</f>
        <v>0.16374644309077843</v>
      </c>
      <c r="AF92" s="36">
        <f t="shared" si="385"/>
        <v>-0.17329914370657673</v>
      </c>
      <c r="AG92" s="267">
        <f>IFERROR('Turistas lugar residencia isla '!AG92/'Turistas lugar residencia isla '!$I92,"-")</f>
        <v>8.8111921219581474E-2</v>
      </c>
      <c r="AH92" s="36">
        <f t="shared" si="386"/>
        <v>-0.10274272023942699</v>
      </c>
      <c r="AI92" s="267">
        <f>IFERROR('Turistas lugar residencia isla '!AI92/'Turistas lugar residencia isla '!$K92,"-")</f>
        <v>0.11435039171572531</v>
      </c>
      <c r="AJ92" s="36">
        <f t="shared" si="387"/>
        <v>-0.15609994874379829</v>
      </c>
      <c r="AK92" s="267">
        <f>IFERROR('Turistas lugar residencia isla '!AK92/'Turistas lugar residencia isla '!$M92,"-")</f>
        <v>0.29436522934203746</v>
      </c>
      <c r="AL92" s="36">
        <f t="shared" si="388"/>
        <v>-0.16135630446452021</v>
      </c>
      <c r="AM92" s="266">
        <f>IFERROR('Turistas lugar residencia isla '!AM92/'Turistas lugar residencia isla '!$C92,"-")</f>
        <v>0.17461961284155181</v>
      </c>
      <c r="AN92" s="36">
        <f t="shared" si="389"/>
        <v>1.1261860958502012E-2</v>
      </c>
      <c r="AO92" s="267">
        <f>IFERROR('Turistas lugar residencia isla '!AO92/'Turistas lugar residencia isla '!$E92,"-")</f>
        <v>0.12971330811897291</v>
      </c>
      <c r="AP92" s="36">
        <f t="shared" si="390"/>
        <v>4.1369325703221715E-2</v>
      </c>
      <c r="AQ92" s="267">
        <f>IFERROR('Turistas lugar residencia isla '!AQ92/'Turistas lugar residencia isla '!$G92,"-")</f>
        <v>0.19105077661947104</v>
      </c>
      <c r="AR92" s="36">
        <f t="shared" si="391"/>
        <v>-6.2551183657614806E-2</v>
      </c>
      <c r="AS92" s="267">
        <f>IFERROR('Turistas lugar residencia isla '!AS92/'Turistas lugar residencia isla '!$I92,"-")</f>
        <v>0.36922639901524479</v>
      </c>
      <c r="AT92" s="36">
        <f t="shared" si="392"/>
        <v>5.6410635801281028E-2</v>
      </c>
      <c r="AU92" s="267">
        <f>IFERROR('Turistas lugar residencia isla '!AU92/'Turistas lugar residencia isla '!$K92,"-")</f>
        <v>8.420236385574846E-2</v>
      </c>
      <c r="AV92" s="36">
        <f t="shared" si="393"/>
        <v>-0.28196347543508005</v>
      </c>
      <c r="AW92" s="267">
        <f>IFERROR('Turistas lugar residencia isla '!AW92/'Turistas lugar residencia isla '!$M92,"-")</f>
        <v>0.23071637175742998</v>
      </c>
      <c r="AX92" s="36">
        <f t="shared" si="394"/>
        <v>-0.18028325581803617</v>
      </c>
      <c r="AY92" s="266">
        <f>IFERROR('Turistas lugar residencia isla '!AY92/'Turistas lugar residencia isla '!$C92,"-")</f>
        <v>3.4419774442079866E-2</v>
      </c>
      <c r="AZ92" s="36">
        <f t="shared" si="395"/>
        <v>4.7928186999917077E-3</v>
      </c>
      <c r="BA92" s="267">
        <f>IFERROR('Turistas lugar residencia isla '!BA92/'Turistas lugar residencia isla '!$E92,"-")</f>
        <v>4.189713768421699E-2</v>
      </c>
      <c r="BB92" s="36">
        <f t="shared" si="396"/>
        <v>-0.10835034973333957</v>
      </c>
      <c r="BC92" s="267">
        <f>IFERROR('Turistas lugar residencia isla '!BC92/'Turistas lugar residencia isla '!$G92,"-")</f>
        <v>4.1481583630129173E-2</v>
      </c>
      <c r="BD92" s="36">
        <f t="shared" si="397"/>
        <v>0.11048117350224751</v>
      </c>
      <c r="BE92" s="267">
        <f>IFERROR('Turistas lugar residencia isla '!BE92/'Turistas lugar residencia isla '!$I92,"-")</f>
        <v>1.023577312754474E-2</v>
      </c>
      <c r="BF92" s="36">
        <f t="shared" si="398"/>
        <v>3.1337232993756237E-2</v>
      </c>
      <c r="BG92" s="267">
        <f>IFERROR('Turistas lugar residencia isla '!BG92/'Turistas lugar residencia isla '!$K92,"-")</f>
        <v>2.6409950587834383E-2</v>
      </c>
      <c r="BH92" s="36">
        <f t="shared" si="399"/>
        <v>0.27499756679674592</v>
      </c>
      <c r="BI92" s="267">
        <f>IFERROR('Turistas lugar residencia isla '!BI92/'Turistas lugar residencia isla '!$M92,"-")</f>
        <v>5.2396495447517608E-2</v>
      </c>
      <c r="BJ92" s="36">
        <f t="shared" si="400"/>
        <v>0.44703512959314584</v>
      </c>
      <c r="BK92" s="266">
        <f>IFERROR('Turistas lugar residencia isla '!BK92/'Turistas lugar residencia isla '!$C92,"-")</f>
        <v>4.0631294738878582E-2</v>
      </c>
      <c r="BL92" s="36">
        <f t="shared" si="401"/>
        <v>-0.14823875582449031</v>
      </c>
      <c r="BM92" s="267">
        <f>IFERROR('Turistas lugar residencia isla '!BM92/'Turistas lugar residencia isla '!$E92,"-")</f>
        <v>2.8834129912772632E-2</v>
      </c>
      <c r="BN92" s="36">
        <f t="shared" si="402"/>
        <v>-8.2124116326632524E-2</v>
      </c>
      <c r="BO92" s="267">
        <f>IFERROR('Turistas lugar residencia isla '!BO92/'Turistas lugar residencia isla '!$G92,"-")</f>
        <v>2.8911406772514275E-2</v>
      </c>
      <c r="BP92" s="36">
        <f t="shared" si="403"/>
        <v>2.5771552097215933E-2</v>
      </c>
      <c r="BQ92" s="267">
        <f>IFERROR('Turistas lugar residencia isla '!BQ92/'Turistas lugar residencia isla '!$I92,"-")</f>
        <v>6.6717166934949348E-2</v>
      </c>
      <c r="BR92" s="36">
        <f t="shared" si="404"/>
        <v>-0.29488724371346364</v>
      </c>
      <c r="BS92" s="267">
        <f>IFERROR('Turistas lugar residencia isla '!BS92/'Turistas lugar residencia isla '!$K92,"-")</f>
        <v>5.6168522955271735E-2</v>
      </c>
      <c r="BT92" s="36">
        <f t="shared" si="405"/>
        <v>-0.18452705362343569</v>
      </c>
      <c r="BU92" s="267">
        <f>IFERROR('Turistas lugar residencia isla '!BU92/'Turistas lugar residencia isla '!$M92,"-")</f>
        <v>8.2417110462119914E-2</v>
      </c>
      <c r="BV92" s="36">
        <f t="shared" si="406"/>
        <v>1.0948578860280347</v>
      </c>
      <c r="BW92" s="266">
        <f>IFERROR('Turistas lugar residencia isla '!BW92/'Turistas lugar residencia isla '!$C92,"-")</f>
        <v>0.35552045043302111</v>
      </c>
      <c r="BX92" s="36">
        <f t="shared" si="407"/>
        <v>4.4467044391731436E-2</v>
      </c>
      <c r="BY92" s="267">
        <f>IFERROR('Turistas lugar residencia isla '!BY92/'Turistas lugar residencia isla '!$E92,"-")</f>
        <v>0.40968476934997583</v>
      </c>
      <c r="BZ92" s="36">
        <f t="shared" si="408"/>
        <v>-1.813119027543586E-2</v>
      </c>
      <c r="CA92" s="267">
        <f>IFERROR('Turistas lugar residencia isla '!CA92/'Turistas lugar residencia isla '!$G92,"-")</f>
        <v>0.25234497444859622</v>
      </c>
      <c r="CB92" s="36">
        <f t="shared" si="409"/>
        <v>0.16529089097696326</v>
      </c>
      <c r="CC92" s="267">
        <f>IFERROR('Turistas lugar residencia isla '!CC92/'Turistas lugar residencia isla '!$I92,"-")</f>
        <v>0.22309913833917241</v>
      </c>
      <c r="CD92" s="36">
        <f t="shared" si="410"/>
        <v>-1.401074340158015E-3</v>
      </c>
      <c r="CE92" s="267">
        <f>IFERROR('Turistas lugar residencia isla '!CE92/'Turistas lugar residencia isla '!$K92,"-")</f>
        <v>0.48694802507815188</v>
      </c>
      <c r="CF92" s="36">
        <f t="shared" si="411"/>
        <v>0.12189269236683087</v>
      </c>
      <c r="CG92" s="267">
        <f>IFERROR('Turistas lugar residencia isla '!CG92/'Turistas lugar residencia isla '!$M92,"-")</f>
        <v>9.435663975261982E-2</v>
      </c>
      <c r="CH92" s="36">
        <f t="shared" si="412"/>
        <v>3.0824972799633512</v>
      </c>
      <c r="CI92" s="266">
        <f>IFERROR('Turistas lugar residencia isla '!CI92/'Turistas lugar residencia isla '!$C92,"-")</f>
        <v>4.4407426796098826E-2</v>
      </c>
      <c r="CJ92" s="36">
        <f t="shared" si="413"/>
        <v>-0.10445289099075272</v>
      </c>
      <c r="CK92" s="267">
        <f>IFERROR('Turistas lugar residencia isla '!CK92/'Turistas lugar residencia isla '!$E92,"-")</f>
        <v>3.2982608228678392E-2</v>
      </c>
      <c r="CL92" s="36">
        <f t="shared" si="414"/>
        <v>-0.15902350188677594</v>
      </c>
      <c r="CM92" s="267">
        <f>IFERROR('Turistas lugar residencia isla '!CM92/'Turistas lugar residencia isla '!$G92,"-")</f>
        <v>6.5996080438524146E-2</v>
      </c>
      <c r="CN92" s="36">
        <f t="shared" si="415"/>
        <v>-0.14344656947912215</v>
      </c>
      <c r="CO92" s="267">
        <f>IFERROR('Turistas lugar residencia isla '!CO92/'Turistas lugar residencia isla '!$I92,"-")</f>
        <v>4.0535934097149888E-2</v>
      </c>
      <c r="CP92" s="36">
        <f t="shared" si="416"/>
        <v>0.3462369141422148</v>
      </c>
      <c r="CQ92" s="267">
        <f>IFERROR('Turistas lugar residencia isla '!CQ92/'Turistas lugar residencia isla '!$K92,"-")</f>
        <v>3.1573713145166056E-2</v>
      </c>
      <c r="CR92" s="36">
        <f t="shared" si="417"/>
        <v>-0.16463850828259674</v>
      </c>
      <c r="CS92" s="267">
        <f>IFERROR('Turistas lugar residencia isla '!CS92/'Turistas lugar residencia isla '!$M92,"-")</f>
        <v>0.11686136402679952</v>
      </c>
      <c r="CT92" s="36">
        <f t="shared" si="418"/>
        <v>-0.11086723032364731</v>
      </c>
      <c r="CU92" s="266">
        <f>IFERROR('Turistas lugar residencia isla '!CU92/'Turistas lugar residencia isla '!$C92,"-")</f>
        <v>4.1885263625086773E-2</v>
      </c>
      <c r="CV92" s="36">
        <f t="shared" si="419"/>
        <v>0.10351026365087512</v>
      </c>
      <c r="CW92" s="267">
        <f>IFERROR('Turistas lugar residencia isla '!CW92/'Turistas lugar residencia isla '!$E92,"-")</f>
        <v>3.043943566885822E-2</v>
      </c>
      <c r="CX92" s="36">
        <f t="shared" si="420"/>
        <v>0.12024960818576913</v>
      </c>
      <c r="CY92" s="267">
        <f>IFERROR('Turistas lugar residencia isla '!CY92/'Turistas lugar residencia isla '!$G92,"-")</f>
        <v>2.1775046872969613E-2</v>
      </c>
      <c r="CZ92" s="36">
        <f t="shared" si="421"/>
        <v>-7.8266104128149938E-2</v>
      </c>
      <c r="DA92" s="267">
        <f>IFERROR('Turistas lugar residencia isla '!DA92/'Turistas lugar residencia isla '!$I92,"-")</f>
        <v>1.9893949436606381E-2</v>
      </c>
      <c r="DB92" s="36">
        <f t="shared" si="422"/>
        <v>3.3862477626511955E-2</v>
      </c>
      <c r="DC92" s="267">
        <f>IFERROR('Turistas lugar residencia isla '!DC92/'Turistas lugar residencia isla '!$K92,"-")</f>
        <v>0.10651955449073479</v>
      </c>
      <c r="DD92" s="36">
        <f t="shared" si="423"/>
        <v>0.14627609773847716</v>
      </c>
      <c r="DE92" s="267">
        <f>IFERROR('Turistas lugar residencia isla '!DE92/'Turistas lugar residencia isla '!$M92,"-")</f>
        <v>0</v>
      </c>
      <c r="DF92" s="36" t="str">
        <f t="shared" si="424"/>
        <v>-</v>
      </c>
      <c r="DG92" s="266">
        <f>IFERROR('Turistas lugar residencia isla '!DG92/'Turistas lugar residencia isla '!$C92,"-")</f>
        <v>3.7730735965221744E-2</v>
      </c>
      <c r="DH92" s="36">
        <f t="shared" si="425"/>
        <v>1.2165843360140816E-2</v>
      </c>
      <c r="DI92" s="267">
        <f>IFERROR('Turistas lugar residencia isla '!DI92/'Turistas lugar residencia isla '!$E92,"-")</f>
        <v>2.0961035374264473E-2</v>
      </c>
      <c r="DJ92" s="36">
        <f t="shared" si="426"/>
        <v>-1.8135809628921251E-2</v>
      </c>
      <c r="DK92" s="267">
        <f>IFERROR('Turistas lugar residencia isla '!DK92/'Turistas lugar residencia isla '!$G92,"-")</f>
        <v>9.4666161030860577E-2</v>
      </c>
      <c r="DL92" s="36">
        <f t="shared" si="427"/>
        <v>9.0492490602547937E-2</v>
      </c>
      <c r="DM92" s="267">
        <f>IFERROR('Turistas lugar residencia isla '!DM92/'Turistas lugar residencia isla '!$I92,"-")</f>
        <v>1.4539342865258972E-2</v>
      </c>
      <c r="DN92" s="36">
        <f t="shared" si="428"/>
        <v>-0.22638338960649507</v>
      </c>
      <c r="DO92" s="267">
        <f>IFERROR('Turistas lugar residencia isla '!DO92/'Turistas lugar residencia isla '!$K92,"-")</f>
        <v>1.2128756767658504E-2</v>
      </c>
      <c r="DP92" s="36">
        <f t="shared" si="429"/>
        <v>-0.11437178442839158</v>
      </c>
      <c r="DQ92" s="267">
        <f>IFERROR('Turistas lugar residencia isla '!DQ92/'Turistas lugar residencia isla '!$M92,"-")</f>
        <v>0</v>
      </c>
      <c r="DR92" s="36">
        <f t="shared" si="430"/>
        <v>-1</v>
      </c>
      <c r="DS92" s="266">
        <f>IFERROR('Turistas lugar residencia isla '!DS92/'Turistas lugar residencia isla '!$C92,"-")</f>
        <v>7.7694859509963465E-2</v>
      </c>
      <c r="DT92" s="36">
        <f t="shared" si="431"/>
        <v>4.9779037805684379E-2</v>
      </c>
      <c r="DU92" s="267">
        <f>IFERROR('Turistas lugar residencia isla '!DU92/'Turistas lugar residencia isla '!$E92,"-")</f>
        <v>0.12189391556513667</v>
      </c>
      <c r="DV92" s="36">
        <f t="shared" si="432"/>
        <v>8.1179102279321791E-2</v>
      </c>
      <c r="DW92" s="267">
        <f>IFERROR('Turistas lugar residencia isla '!DW92/'Turistas lugar residencia isla '!$G92,"-")</f>
        <v>0.11414728322411777</v>
      </c>
      <c r="DX92" s="36">
        <f t="shared" si="433"/>
        <v>3.8429167079082616E-2</v>
      </c>
      <c r="DY92" s="267">
        <f>IFERROR('Turistas lugar residencia isla '!DY92/'Turistas lugar residencia isla '!$I92,"-")</f>
        <v>9.536028785152921E-2</v>
      </c>
      <c r="DZ92" s="36">
        <f t="shared" si="434"/>
        <v>5.9613191768061347E-2</v>
      </c>
      <c r="EA92" s="267">
        <f>IFERROR('Turistas lugar residencia isla '!EA92/'Turistas lugar residencia isla '!$K92,"-")</f>
        <v>5.6672728726863041E-2</v>
      </c>
      <c r="EB92" s="36">
        <f t="shared" si="435"/>
        <v>1.3925656306860379E-2</v>
      </c>
      <c r="EC92" s="267">
        <f>IFERROR('Turistas lugar residencia isla '!EC92/'Turistas lugar residencia isla '!$M92,"-")</f>
        <v>0.11956708469335166</v>
      </c>
      <c r="ED92" s="36">
        <f t="shared" si="436"/>
        <v>-1.3153395939145107E-2</v>
      </c>
    </row>
    <row r="93" spans="1:134" s="17" customFormat="1" outlineLevel="1" x14ac:dyDescent="0.25">
      <c r="A93" s="242"/>
      <c r="B93" s="34" t="s">
        <v>75</v>
      </c>
      <c r="C93" s="266">
        <f>IFERROR('Turistas lugar residencia isla '!C93/'Turistas lugar residencia isla '!$C93,"-")</f>
        <v>1</v>
      </c>
      <c r="D93" s="36">
        <f t="shared" si="371"/>
        <v>0</v>
      </c>
      <c r="E93" s="267">
        <f>IFERROR('Turistas lugar residencia isla '!E93/'Turistas lugar residencia isla '!$E93,"-")</f>
        <v>1</v>
      </c>
      <c r="F93" s="36">
        <f t="shared" si="372"/>
        <v>0</v>
      </c>
      <c r="G93" s="267">
        <f>IFERROR('Turistas lugar residencia isla '!G93/'Turistas lugar residencia isla '!$G93,"-")</f>
        <v>1</v>
      </c>
      <c r="H93" s="36">
        <f t="shared" si="373"/>
        <v>0</v>
      </c>
      <c r="I93" s="267">
        <f>IFERROR('Turistas lugar residencia isla '!I93/'Turistas lugar residencia isla '!$I93,"-")</f>
        <v>1</v>
      </c>
      <c r="J93" s="36">
        <f t="shared" si="374"/>
        <v>0</v>
      </c>
      <c r="K93" s="267">
        <f>IFERROR('Turistas lugar residencia isla '!K93/'Turistas lugar residencia isla '!$K93,"-")</f>
        <v>1</v>
      </c>
      <c r="L93" s="36">
        <f t="shared" si="375"/>
        <v>0</v>
      </c>
      <c r="M93" s="267">
        <f>IFERROR('Turistas lugar residencia isla '!M93/'Turistas lugar residencia isla '!$M93,"-")</f>
        <v>1</v>
      </c>
      <c r="N93" s="36">
        <f t="shared" si="376"/>
        <v>0</v>
      </c>
      <c r="O93" s="266">
        <f>IFERROR('Turistas lugar residencia isla '!O93/'Turistas lugar residencia isla '!$C93,"-")</f>
        <v>0.83761663396747454</v>
      </c>
      <c r="P93" s="36">
        <f t="shared" si="377"/>
        <v>2.0100740140571727E-3</v>
      </c>
      <c r="Q93" s="267">
        <f>IFERROR('Turistas lugar residencia isla '!Q93/'Turistas lugar residencia isla '!$E93,"-")</f>
        <v>0.84208724833463244</v>
      </c>
      <c r="R93" s="36">
        <f t="shared" si="378"/>
        <v>7.5561928449086047E-3</v>
      </c>
      <c r="S93" s="267">
        <f>IFERROR('Turistas lugar residencia isla '!S93/'Turistas lugar residencia isla '!$G93,"-")</f>
        <v>0.77324768305919678</v>
      </c>
      <c r="T93" s="36">
        <f t="shared" si="379"/>
        <v>-3.1504285109336561E-2</v>
      </c>
      <c r="U93" s="267">
        <f>IFERROR('Turistas lugar residencia isla '!U93/'Turistas lugar residencia isla '!$I93,"-")</f>
        <v>0.88945575814420585</v>
      </c>
      <c r="V93" s="36">
        <f t="shared" si="380"/>
        <v>4.6941452418014507E-4</v>
      </c>
      <c r="W93" s="267">
        <f>IFERROR('Turistas lugar residencia isla '!W93/'Turistas lugar residencia isla '!$K93,"-")</f>
        <v>0.87308267365587389</v>
      </c>
      <c r="X93" s="36">
        <f t="shared" si="381"/>
        <v>3.6696101353418831E-2</v>
      </c>
      <c r="Y93" s="267">
        <f>IFERROR('Turistas lugar residencia isla '!Y93/'Turistas lugar residencia isla '!$M93,"-")</f>
        <v>0.65978896431211775</v>
      </c>
      <c r="Z93" s="36">
        <f t="shared" si="382"/>
        <v>-2.0552903138530976E-3</v>
      </c>
      <c r="AA93" s="266">
        <f>IFERROR('Turistas lugar residencia isla '!AA93/'Turistas lugar residencia isla '!$C93,"-")</f>
        <v>0.16238336603252543</v>
      </c>
      <c r="AB93" s="36">
        <f t="shared" si="383"/>
        <v>-1.0241719068613597E-2</v>
      </c>
      <c r="AC93" s="267">
        <f>IFERROR('Turistas lugar residencia isla '!AC93/'Turistas lugar residencia isla '!$E93,"-")</f>
        <v>0.15791275166536761</v>
      </c>
      <c r="AD93" s="36">
        <f t="shared" si="384"/>
        <v>-3.8454186430491477E-2</v>
      </c>
      <c r="AE93" s="267">
        <f>IFERROR('Turistas lugar residencia isla '!AE93/'Turistas lugar residencia isla '!$G93,"-")</f>
        <v>0.22675231694080319</v>
      </c>
      <c r="AF93" s="36">
        <f t="shared" si="385"/>
        <v>0.12476753408842689</v>
      </c>
      <c r="AG93" s="267">
        <f>IFERROR('Turistas lugar residencia isla '!AG93/'Turistas lugar residencia isla '!$I93,"-")</f>
        <v>0.11054424185579415</v>
      </c>
      <c r="AH93" s="36">
        <f t="shared" si="386"/>
        <v>-3.8047889958884307E-3</v>
      </c>
      <c r="AI93" s="267">
        <f>IFERROR('Turistas lugar residencia isla '!AI93/'Turistas lugar residencia isla '!$K93,"-")</f>
        <v>0.12691732634412611</v>
      </c>
      <c r="AJ93" s="36">
        <f t="shared" si="387"/>
        <v>-0.19581968749910028</v>
      </c>
      <c r="AK93" s="267">
        <f>IFERROR('Turistas lugar residencia isla '!AK93/'Turistas lugar residencia isla '!$M93,"-")</f>
        <v>0.34024464009678068</v>
      </c>
      <c r="AL93" s="36">
        <f t="shared" si="388"/>
        <v>4.1093289959726054E-3</v>
      </c>
      <c r="AM93" s="266">
        <f>IFERROR('Turistas lugar residencia isla '!AM93/'Turistas lugar residencia isla '!$C93,"-")</f>
        <v>0.16264895157114628</v>
      </c>
      <c r="AN93" s="36">
        <f t="shared" si="389"/>
        <v>-5.0692804719664641E-2</v>
      </c>
      <c r="AO93" s="267">
        <f>IFERROR('Turistas lugar residencia isla '!AO93/'Turistas lugar residencia isla '!$E93,"-")</f>
        <v>0.10818332158290378</v>
      </c>
      <c r="AP93" s="36">
        <f t="shared" si="390"/>
        <v>-5.144390416234268E-2</v>
      </c>
      <c r="AQ93" s="267">
        <f>IFERROR('Turistas lugar residencia isla '!AQ93/'Turistas lugar residencia isla '!$G93,"-")</f>
        <v>0.17277385822827085</v>
      </c>
      <c r="AR93" s="36">
        <f t="shared" si="391"/>
        <v>-0.1090505635022877</v>
      </c>
      <c r="AS93" s="267">
        <f>IFERROR('Turistas lugar residencia isla '!AS93/'Turistas lugar residencia isla '!$I93,"-")</f>
        <v>0.34105475578040845</v>
      </c>
      <c r="AT93" s="36">
        <f t="shared" si="392"/>
        <v>-2.5247521704703124E-2</v>
      </c>
      <c r="AU93" s="267">
        <f>IFERROR('Turistas lugar residencia isla '!AU93/'Turistas lugar residencia isla '!$K93,"-")</f>
        <v>9.8463297783554768E-2</v>
      </c>
      <c r="AV93" s="36">
        <f t="shared" si="393"/>
        <v>-2.407853423768147E-2</v>
      </c>
      <c r="AW93" s="267">
        <f>IFERROR('Turistas lugar residencia isla '!AW93/'Turistas lugar residencia isla '!$M93,"-")</f>
        <v>0.23660864305396867</v>
      </c>
      <c r="AX93" s="36">
        <f t="shared" si="394"/>
        <v>-0.17107797471081754</v>
      </c>
      <c r="AY93" s="266">
        <f>IFERROR('Turistas lugar residencia isla '!AY93/'Turistas lugar residencia isla '!$C93,"-")</f>
        <v>2.5553978323429646E-2</v>
      </c>
      <c r="AZ93" s="36">
        <f t="shared" si="395"/>
        <v>-0.11787603645149858</v>
      </c>
      <c r="BA93" s="267">
        <f>IFERROR('Turistas lugar residencia isla '!BA93/'Turistas lugar residencia isla '!$E93,"-")</f>
        <v>3.3586386119735329E-2</v>
      </c>
      <c r="BB93" s="36">
        <f t="shared" si="396"/>
        <v>-0.11977843408199929</v>
      </c>
      <c r="BC93" s="267">
        <f>IFERROR('Turistas lugar residencia isla '!BC93/'Turistas lugar residencia isla '!$G93,"-")</f>
        <v>2.6871816815563162E-2</v>
      </c>
      <c r="BD93" s="36">
        <f t="shared" si="397"/>
        <v>-0.23309120124306626</v>
      </c>
      <c r="BE93" s="267">
        <f>IFERROR('Turistas lugar residencia isla '!BE93/'Turistas lugar residencia isla '!$I93,"-")</f>
        <v>7.053495720058171E-3</v>
      </c>
      <c r="BF93" s="36">
        <f t="shared" si="398"/>
        <v>-0.18324820959455157</v>
      </c>
      <c r="BG93" s="267">
        <f>IFERROR('Turistas lugar residencia isla '!BG93/'Turistas lugar residencia isla '!$K93,"-")</f>
        <v>1.9284245517211987E-2</v>
      </c>
      <c r="BH93" s="36">
        <f t="shared" si="399"/>
        <v>0.15545737201860144</v>
      </c>
      <c r="BI93" s="267">
        <f>IFERROR('Turistas lugar residencia isla '!BI93/'Turistas lugar residencia isla '!$M93,"-")</f>
        <v>3.783856441965186E-2</v>
      </c>
      <c r="BJ93" s="36">
        <f t="shared" si="400"/>
        <v>0.55348328367348465</v>
      </c>
      <c r="BK93" s="266">
        <f>IFERROR('Turistas lugar residencia isla '!BK93/'Turistas lugar residencia isla '!$C93,"-")</f>
        <v>4.7345377437909696E-2</v>
      </c>
      <c r="BL93" s="36">
        <f t="shared" si="401"/>
        <v>-3.3809868016271727E-2</v>
      </c>
      <c r="BM93" s="267">
        <f>IFERROR('Turistas lugar residencia isla '!BM93/'Turistas lugar residencia isla '!$E93,"-")</f>
        <v>4.3642769579347027E-2</v>
      </c>
      <c r="BN93" s="36">
        <f t="shared" si="402"/>
        <v>0.19240270820569161</v>
      </c>
      <c r="BO93" s="267">
        <f>IFERROR('Turistas lugar residencia isla '!BO93/'Turistas lugar residencia isla '!$G93,"-")</f>
        <v>4.0778679969942389E-2</v>
      </c>
      <c r="BP93" s="36">
        <f t="shared" si="403"/>
        <v>0.11803135539086207</v>
      </c>
      <c r="BQ93" s="267">
        <f>IFERROR('Turistas lugar residencia isla '!BQ93/'Turistas lugar residencia isla '!$I93,"-")</f>
        <v>7.3552470144622711E-2</v>
      </c>
      <c r="BR93" s="36">
        <f t="shared" si="404"/>
        <v>-0.15089627307881537</v>
      </c>
      <c r="BS93" s="267">
        <f>IFERROR('Turistas lugar residencia isla '!BS93/'Turistas lugar residencia isla '!$K93,"-")</f>
        <v>5.6663008697443326E-2</v>
      </c>
      <c r="BT93" s="36">
        <f t="shared" si="405"/>
        <v>-5.2077358757996239E-2</v>
      </c>
      <c r="BU93" s="267">
        <f>IFERROR('Turistas lugar residencia isla '!BU93/'Turistas lugar residencia isla '!$M93,"-")</f>
        <v>8.592647355333019E-2</v>
      </c>
      <c r="BV93" s="36">
        <f t="shared" si="406"/>
        <v>4.2486033076279295E-2</v>
      </c>
      <c r="BW93" s="266">
        <f>IFERROR('Turistas lugar residencia isla '!BW93/'Turistas lugar residencia isla '!$C93,"-")</f>
        <v>0.35514985857746184</v>
      </c>
      <c r="BX93" s="36">
        <f t="shared" si="407"/>
        <v>1.7281763278009565E-2</v>
      </c>
      <c r="BY93" s="267">
        <f>IFERROR('Turistas lugar residencia isla '!BY93/'Turistas lugar residencia isla '!$E93,"-")</f>
        <v>0.41420357200657032</v>
      </c>
      <c r="BZ93" s="36">
        <f t="shared" si="408"/>
        <v>-5.7126887691205663E-4</v>
      </c>
      <c r="CA93" s="267">
        <f>IFERROR('Turistas lugar residencia isla '!CA93/'Turistas lugar residencia isla '!$G93,"-")</f>
        <v>0.24651154295733488</v>
      </c>
      <c r="CB93" s="36">
        <f t="shared" si="409"/>
        <v>2.0961317485916009E-2</v>
      </c>
      <c r="CC93" s="267">
        <f>IFERROR('Turistas lugar residencia isla '!CC93/'Turistas lugar residencia isla '!$I93,"-")</f>
        <v>0.22803302684496995</v>
      </c>
      <c r="CD93" s="36">
        <f t="shared" si="410"/>
        <v>-1.1115914103422275E-3</v>
      </c>
      <c r="CE93" s="267">
        <f>IFERROR('Turistas lugar residencia isla '!CE93/'Turistas lugar residencia isla '!$K93,"-")</f>
        <v>0.48308633162509723</v>
      </c>
      <c r="CF93" s="36">
        <f t="shared" si="411"/>
        <v>4.1641837914149216E-2</v>
      </c>
      <c r="CG93" s="267">
        <f>IFERROR('Turistas lugar residencia isla '!CG93/'Turistas lugar residencia isla '!$M93,"-")</f>
        <v>8.0146515222797227E-2</v>
      </c>
      <c r="CH93" s="36">
        <f t="shared" si="412"/>
        <v>0.57694701761002576</v>
      </c>
      <c r="CI93" s="266">
        <f>IFERROR('Turistas lugar residencia isla '!CI93/'Turistas lugar residencia isla '!$C93,"-")</f>
        <v>4.9694083500938707E-2</v>
      </c>
      <c r="CJ93" s="36">
        <f t="shared" si="413"/>
        <v>-3.0361657814565901E-2</v>
      </c>
      <c r="CK93" s="267">
        <f>IFERROR('Turistas lugar residencia isla '!CK93/'Turistas lugar residencia isla '!$E93,"-")</f>
        <v>3.9310302491401106E-2</v>
      </c>
      <c r="CL93" s="36">
        <f t="shared" si="414"/>
        <v>-8.5450664767226958E-2</v>
      </c>
      <c r="CM93" s="267">
        <f>IFERROR('Turistas lugar residencia isla '!CM93/'Turistas lugar residencia isla '!$G93,"-")</f>
        <v>6.4858687484344993E-2</v>
      </c>
      <c r="CN93" s="36">
        <f t="shared" si="415"/>
        <v>-0.20230136433807122</v>
      </c>
      <c r="CO93" s="267">
        <f>IFERROR('Turistas lugar residencia isla '!CO93/'Turistas lugar residencia isla '!$I93,"-")</f>
        <v>5.7654866627822703E-2</v>
      </c>
      <c r="CP93" s="36">
        <f t="shared" si="416"/>
        <v>1.0318510318326566</v>
      </c>
      <c r="CQ93" s="267">
        <f>IFERROR('Turistas lugar residencia isla '!CQ93/'Turistas lugar residencia isla '!$K93,"-")</f>
        <v>3.4161170834265585E-2</v>
      </c>
      <c r="CR93" s="36">
        <f t="shared" si="417"/>
        <v>-8.8149872289370435E-2</v>
      </c>
      <c r="CS93" s="267">
        <f>IFERROR('Turistas lugar residencia isla '!CS93/'Turistas lugar residencia isla '!$M93,"-")</f>
        <v>0.10864305396868069</v>
      </c>
      <c r="CT93" s="36">
        <f t="shared" si="418"/>
        <v>2.5071488553162213E-2</v>
      </c>
      <c r="CU93" s="266">
        <f>IFERROR('Turistas lugar residencia isla '!CU93/'Turistas lugar residencia isla '!$C93,"-")</f>
        <v>3.371034268988133E-2</v>
      </c>
      <c r="CV93" s="36">
        <f t="shared" si="419"/>
        <v>7.6563075134793657E-2</v>
      </c>
      <c r="CW93" s="267">
        <f>IFERROR('Turistas lugar residencia isla '!CW93/'Turistas lugar residencia isla '!$E93,"-")</f>
        <v>2.5972479811893916E-2</v>
      </c>
      <c r="CX93" s="36">
        <f t="shared" si="420"/>
        <v>6.8442121503586417E-2</v>
      </c>
      <c r="CY93" s="267">
        <f>IFERROR('Turistas lugar residencia isla '!CY93/'Turistas lugar residencia isla '!$G93,"-")</f>
        <v>1.7601444435167403E-2</v>
      </c>
      <c r="CZ93" s="36">
        <f t="shared" si="421"/>
        <v>0.36482918320135593</v>
      </c>
      <c r="DA93" s="267">
        <f>IFERROR('Turistas lugar residencia isla '!DA93/'Turistas lugar residencia isla '!$I93,"-")</f>
        <v>1.4803340581048883E-2</v>
      </c>
      <c r="DB93" s="36">
        <f t="shared" si="422"/>
        <v>4.7889491300060483E-2</v>
      </c>
      <c r="DC93" s="267">
        <f>IFERROR('Turistas lugar residencia isla '!DC93/'Turistas lugar residencia isla '!$K93,"-")</f>
        <v>8.5152551522318945E-2</v>
      </c>
      <c r="DD93" s="36">
        <f t="shared" si="423"/>
        <v>2.8204163519755854E-2</v>
      </c>
      <c r="DE93" s="267">
        <f>IFERROR('Turistas lugar residencia isla '!DE93/'Turistas lugar residencia isla '!$M93,"-")</f>
        <v>1.3979434101754151E-2</v>
      </c>
      <c r="DF93" s="36" t="str">
        <f t="shared" si="424"/>
        <v>-</v>
      </c>
      <c r="DG93" s="266">
        <f>IFERROR('Turistas lugar residencia isla '!DG93/'Turistas lugar residencia isla '!$C93,"-")</f>
        <v>2.9427159467560877E-2</v>
      </c>
      <c r="DH93" s="36">
        <f t="shared" si="425"/>
        <v>0.21853332546981741</v>
      </c>
      <c r="DI93" s="267">
        <f>IFERROR('Turistas lugar residencia isla '!DI93/'Turistas lugar residencia isla '!$E93,"-")</f>
        <v>2.2086467039580036E-2</v>
      </c>
      <c r="DJ93" s="36">
        <f t="shared" si="426"/>
        <v>1.7786975931013562</v>
      </c>
      <c r="DK93" s="267">
        <f>IFERROR('Turistas lugar residencia isla '!DK93/'Turistas lugar residencia isla '!$G93,"-")</f>
        <v>6.7856621023628619E-2</v>
      </c>
      <c r="DL93" s="36">
        <f t="shared" si="427"/>
        <v>-3.1505956535451074E-2</v>
      </c>
      <c r="DM93" s="267">
        <f>IFERROR('Turistas lugar residencia isla '!DM93/'Turistas lugar residencia isla '!$I93,"-")</f>
        <v>9.3841336611385079E-3</v>
      </c>
      <c r="DN93" s="36">
        <f t="shared" si="428"/>
        <v>8.8469272637632823E-2</v>
      </c>
      <c r="DO93" s="267">
        <f>IFERROR('Turistas lugar residencia isla '!DO93/'Turistas lugar residencia isla '!$K93,"-")</f>
        <v>6.5665874698572681E-3</v>
      </c>
      <c r="DP93" s="36">
        <f t="shared" si="429"/>
        <v>3.272348865514485E-2</v>
      </c>
      <c r="DQ93" s="267">
        <f>IFERROR('Turistas lugar residencia isla '!DQ93/'Turistas lugar residencia isla '!$M93,"-")</f>
        <v>1.0081322669534243E-3</v>
      </c>
      <c r="DR93" s="36">
        <f t="shared" si="430"/>
        <v>-0.88589940838075787</v>
      </c>
      <c r="DS93" s="266">
        <f>IFERROR('Turistas lugar residencia isla '!DS93/'Turistas lugar residencia isla '!$C93,"-")</f>
        <v>7.5531963607032029E-2</v>
      </c>
      <c r="DT93" s="36">
        <f t="shared" si="431"/>
        <v>5.4994014216253717E-2</v>
      </c>
      <c r="DU93" s="267">
        <f>IFERROR('Turistas lugar residencia isla '!DU93/'Turistas lugar residencia isla '!$E93,"-")</f>
        <v>0.11048814198735418</v>
      </c>
      <c r="DV93" s="36">
        <f t="shared" si="432"/>
        <v>-6.8414681440295277E-3</v>
      </c>
      <c r="DW93" s="267">
        <f>IFERROR('Turistas lugar residencia isla '!DW93/'Turistas lugar residencia isla '!$G93,"-")</f>
        <v>0.1061226726225265</v>
      </c>
      <c r="DX93" s="36">
        <f t="shared" si="433"/>
        <v>5.1800305658129986E-2</v>
      </c>
      <c r="DY93" s="267">
        <f>IFERROR('Turistas lugar residencia isla '!DY93/'Turistas lugar residencia isla '!$I93,"-")</f>
        <v>8.3784539154243706E-2</v>
      </c>
      <c r="DZ93" s="36">
        <f t="shared" si="434"/>
        <v>5.4485039210746988E-2</v>
      </c>
      <c r="EA93" s="267">
        <f>IFERROR('Turistas lugar residencia isla '!EA93/'Turistas lugar residencia isla '!$K93,"-")</f>
        <v>5.2323165599463026E-2</v>
      </c>
      <c r="EB93" s="36">
        <f t="shared" si="435"/>
        <v>0.23364023349060781</v>
      </c>
      <c r="EC93" s="267">
        <f>IFERROR('Turistas lugar residencia isla '!EC93/'Turistas lugar residencia isla '!$M93,"-")</f>
        <v>8.2398010618993212E-2</v>
      </c>
      <c r="ED93" s="36">
        <f t="shared" si="436"/>
        <v>-0.20218404053455752</v>
      </c>
    </row>
    <row r="94" spans="1:134" s="17" customFormat="1" outlineLevel="1" x14ac:dyDescent="0.25">
      <c r="A94" s="242"/>
      <c r="B94" s="34" t="s">
        <v>77</v>
      </c>
      <c r="C94" s="266">
        <f>IFERROR('Turistas lugar residencia isla '!C94/'Turistas lugar residencia isla '!$C94,"-")</f>
        <v>1</v>
      </c>
      <c r="D94" s="36">
        <f t="shared" si="371"/>
        <v>0</v>
      </c>
      <c r="E94" s="267">
        <f>IFERROR('Turistas lugar residencia isla '!E94/'Turistas lugar residencia isla '!$E94,"-")</f>
        <v>1</v>
      </c>
      <c r="F94" s="36">
        <f t="shared" si="372"/>
        <v>0</v>
      </c>
      <c r="G94" s="267">
        <f>IFERROR('Turistas lugar residencia isla '!G94/'Turistas lugar residencia isla '!$G94,"-")</f>
        <v>1</v>
      </c>
      <c r="H94" s="36">
        <f t="shared" si="373"/>
        <v>0</v>
      </c>
      <c r="I94" s="267">
        <f>IFERROR('Turistas lugar residencia isla '!I94/'Turistas lugar residencia isla '!$I94,"-")</f>
        <v>1</v>
      </c>
      <c r="J94" s="36">
        <f t="shared" si="374"/>
        <v>0</v>
      </c>
      <c r="K94" s="267">
        <f>IFERROR('Turistas lugar residencia isla '!K94/'Turistas lugar residencia isla '!$K94,"-")</f>
        <v>1</v>
      </c>
      <c r="L94" s="36">
        <f t="shared" si="375"/>
        <v>0</v>
      </c>
      <c r="M94" s="267">
        <f>IFERROR('Turistas lugar residencia isla '!M94/'Turistas lugar residencia isla '!$M94,"-")</f>
        <v>1</v>
      </c>
      <c r="N94" s="36">
        <f t="shared" si="376"/>
        <v>0</v>
      </c>
      <c r="O94" s="266">
        <f>IFERROR('Turistas lugar residencia isla '!O94/'Turistas lugar residencia isla '!$C94,"-")</f>
        <v>0.87472080977984312</v>
      </c>
      <c r="P94" s="36">
        <f t="shared" si="377"/>
        <v>1.6170881890788413E-2</v>
      </c>
      <c r="Q94" s="267">
        <f>IFERROR('Turistas lugar residencia isla '!Q94/'Turistas lugar residencia isla '!$E94,"-")</f>
        <v>0.86307771410563683</v>
      </c>
      <c r="R94" s="36">
        <f t="shared" si="378"/>
        <v>1.1362864208325885E-2</v>
      </c>
      <c r="S94" s="267">
        <f>IFERROR('Turistas lugar residencia isla '!S94/'Turistas lugar residencia isla '!$G94,"-")</f>
        <v>0.83787676516382825</v>
      </c>
      <c r="T94" s="36">
        <f t="shared" si="379"/>
        <v>2.0695561276743879E-2</v>
      </c>
      <c r="U94" s="267">
        <f>IFERROR('Turistas lugar residencia isla '!U94/'Turistas lugar residencia isla '!$I94,"-")</f>
        <v>0.92496389385872257</v>
      </c>
      <c r="V94" s="36">
        <f t="shared" si="380"/>
        <v>1.2335008840610895E-2</v>
      </c>
      <c r="W94" s="267">
        <f>IFERROR('Turistas lugar residencia isla '!W94/'Turistas lugar residencia isla '!$K94,"-")</f>
        <v>0.90009895952275065</v>
      </c>
      <c r="X94" s="36">
        <f t="shared" si="381"/>
        <v>1.8633115343335227E-2</v>
      </c>
      <c r="Y94" s="267">
        <f>IFERROR('Turistas lugar residencia isla '!Y94/'Turistas lugar residencia isla '!$M94,"-")</f>
        <v>0.75577876775657726</v>
      </c>
      <c r="Z94" s="36">
        <f t="shared" si="382"/>
        <v>-0.11989831920213467</v>
      </c>
      <c r="AA94" s="266">
        <f>IFERROR('Turistas lugar residencia isla '!AA94/'Turistas lugar residencia isla '!$C94,"-")</f>
        <v>0.12527919022015693</v>
      </c>
      <c r="AB94" s="36">
        <f t="shared" si="383"/>
        <v>-0.10000556784816506</v>
      </c>
      <c r="AC94" s="267">
        <f>IFERROR('Turistas lugar residencia isla '!AC94/'Turistas lugar residencia isla '!$E94,"-")</f>
        <v>0.13692435915510479</v>
      </c>
      <c r="AD94" s="36">
        <f t="shared" si="384"/>
        <v>-6.6136278175577545E-2</v>
      </c>
      <c r="AE94" s="267">
        <f>IFERROR('Turistas lugar residencia isla '!AE94/'Turistas lugar residencia isla '!$G94,"-")</f>
        <v>0.16212038837162301</v>
      </c>
      <c r="AF94" s="36">
        <f t="shared" si="385"/>
        <v>-9.4865712269685654E-2</v>
      </c>
      <c r="AG94" s="267">
        <f>IFERROR('Turistas lugar residencia isla '!AG94/'Turistas lugar residencia isla '!$I94,"-")</f>
        <v>7.5036106141277398E-2</v>
      </c>
      <c r="AH94" s="36">
        <f t="shared" si="386"/>
        <v>-0.13058592431100802</v>
      </c>
      <c r="AI94" s="267">
        <f>IFERROR('Turistas lugar residencia isla '!AI94/'Turistas lugar residencia isla '!$K94,"-")</f>
        <v>9.990104047724932E-2</v>
      </c>
      <c r="AJ94" s="36">
        <f t="shared" si="387"/>
        <v>-0.14146193859546408</v>
      </c>
      <c r="AK94" s="267">
        <f>IFERROR('Turistas lugar residencia isla '!AK94/'Turistas lugar residencia isla '!$M94,"-")</f>
        <v>0.24426325964528872</v>
      </c>
      <c r="AL94" s="36">
        <f t="shared" si="388"/>
        <v>0.72917847653384249</v>
      </c>
      <c r="AM94" s="266">
        <f>IFERROR('Turistas lugar residencia isla '!AM94/'Turistas lugar residencia isla '!$C94,"-")</f>
        <v>0.20153214385742069</v>
      </c>
      <c r="AN94" s="36">
        <f t="shared" si="389"/>
        <v>2.9508372915674208E-3</v>
      </c>
      <c r="AO94" s="267">
        <f>IFERROR('Turistas lugar residencia isla '!AO94/'Turistas lugar residencia isla '!$E94,"-")</f>
        <v>0.12797616579451498</v>
      </c>
      <c r="AP94" s="36">
        <f t="shared" si="390"/>
        <v>-8.1622257640180718E-2</v>
      </c>
      <c r="AQ94" s="267">
        <f>IFERROR('Turistas lugar residencia isla '!AQ94/'Turistas lugar residencia isla '!$G94,"-")</f>
        <v>0.22604059627739367</v>
      </c>
      <c r="AR94" s="36">
        <f t="shared" si="391"/>
        <v>-7.804016738252828E-2</v>
      </c>
      <c r="AS94" s="267">
        <f>IFERROR('Turistas lugar residencia isla '!AS94/'Turistas lugar residencia isla '!$I94,"-")</f>
        <v>0.42496389385872257</v>
      </c>
      <c r="AT94" s="36">
        <f t="shared" si="392"/>
        <v>2.7880381975686985E-2</v>
      </c>
      <c r="AU94" s="267">
        <f>IFERROR('Turistas lugar residencia isla '!AU94/'Turistas lugar residencia isla '!$K94,"-")</f>
        <v>0.12600311702464373</v>
      </c>
      <c r="AV94" s="36">
        <f t="shared" si="393"/>
        <v>-0.13167038934509356</v>
      </c>
      <c r="AW94" s="267">
        <f>IFERROR('Turistas lugar residencia isla '!AW94/'Turistas lugar residencia isla '!$M94,"-")</f>
        <v>0.32453559720938052</v>
      </c>
      <c r="AX94" s="36">
        <f t="shared" si="394"/>
        <v>-0.38140929773004462</v>
      </c>
      <c r="AY94" s="266">
        <f>IFERROR('Turistas lugar residencia isla '!AY94/'Turistas lugar residencia isla '!$C94,"-")</f>
        <v>2.6541907132516241E-2</v>
      </c>
      <c r="AZ94" s="36">
        <f t="shared" si="395"/>
        <v>4.8068546751386165E-2</v>
      </c>
      <c r="BA94" s="267">
        <f>IFERROR('Turistas lugar residencia isla '!BA94/'Turistas lugar residencia isla '!$E94,"-")</f>
        <v>3.8031895043248221E-2</v>
      </c>
      <c r="BB94" s="36">
        <f t="shared" si="396"/>
        <v>0.16652655078831247</v>
      </c>
      <c r="BC94" s="267">
        <f>IFERROR('Turistas lugar residencia isla '!BC94/'Turistas lugar residencia isla '!$G94,"-")</f>
        <v>2.9808176754062617E-2</v>
      </c>
      <c r="BD94" s="36">
        <f t="shared" si="397"/>
        <v>-6.1864620593446329E-2</v>
      </c>
      <c r="BE94" s="267">
        <f>IFERROR('Turistas lugar residencia isla '!BE94/'Turistas lugar residencia isla '!$I94,"-")</f>
        <v>5.0548597788364121E-3</v>
      </c>
      <c r="BF94" s="36">
        <f t="shared" si="398"/>
        <v>-0.31451757378855816</v>
      </c>
      <c r="BG94" s="267">
        <f>IFERROR('Turistas lugar residencia isla '!BG94/'Turistas lugar residencia isla '!$K94,"-")</f>
        <v>1.3105125462245138E-2</v>
      </c>
      <c r="BH94" s="36">
        <f t="shared" si="399"/>
        <v>8.8188208968408732E-2</v>
      </c>
      <c r="BI94" s="267">
        <f>IFERROR('Turistas lugar residencia isla '!BI94/'Turistas lugar residencia isla '!$M94,"-")</f>
        <v>2.0383289905018073E-2</v>
      </c>
      <c r="BJ94" s="36">
        <f t="shared" si="400"/>
        <v>4.7033174104092135E-2</v>
      </c>
      <c r="BK94" s="266">
        <f>IFERROR('Turistas lugar residencia isla '!BK94/'Turistas lugar residencia isla '!$C94,"-")</f>
        <v>3.2582908943159988E-2</v>
      </c>
      <c r="BL94" s="36">
        <f t="shared" si="401"/>
        <v>-4.0459949486429947E-2</v>
      </c>
      <c r="BM94" s="267">
        <f>IFERROR('Turistas lugar residencia isla '!BM94/'Turistas lugar residencia isla '!$E94,"-")</f>
        <v>3.0833533748538353E-2</v>
      </c>
      <c r="BN94" s="36">
        <f t="shared" si="402"/>
        <v>4.1674185007247067E-2</v>
      </c>
      <c r="BO94" s="267">
        <f>IFERROR('Turistas lugar residencia isla '!BO94/'Turistas lugar residencia isla '!$G94,"-")</f>
        <v>2.2726172956878909E-2</v>
      </c>
      <c r="BP94" s="36">
        <f t="shared" si="403"/>
        <v>8.6395225142323895E-2</v>
      </c>
      <c r="BQ94" s="267">
        <f>IFERROR('Turistas lugar residencia isla '!BQ94/'Turistas lugar residencia isla '!$I94,"-")</f>
        <v>4.1338837274471345E-2</v>
      </c>
      <c r="BR94" s="36">
        <f t="shared" si="404"/>
        <v>-0.25994698481173051</v>
      </c>
      <c r="BS94" s="267">
        <f>IFERROR('Turistas lugar residencia isla '!BS94/'Turistas lugar residencia isla '!$K94,"-")</f>
        <v>3.9784132020817556E-2</v>
      </c>
      <c r="BT94" s="36">
        <f t="shared" si="405"/>
        <v>2.2789304062101001E-2</v>
      </c>
      <c r="BU94" s="267">
        <f>IFERROR('Turistas lugar residencia isla '!BU94/'Turistas lugar residencia isla '!$M94,"-")</f>
        <v>7.064806253677397E-2</v>
      </c>
      <c r="BV94" s="36">
        <f t="shared" si="406"/>
        <v>0.9865943853124195</v>
      </c>
      <c r="BW94" s="266">
        <f>IFERROR('Turistas lugar residencia isla '!BW94/'Turistas lugar residencia isla '!$C94,"-")</f>
        <v>0.37351174157103917</v>
      </c>
      <c r="BX94" s="36">
        <f t="shared" si="407"/>
        <v>-1.4812144713693964E-3</v>
      </c>
      <c r="BY94" s="267">
        <f>IFERROR('Turistas lugar residencia isla '!BY94/'Turistas lugar residencia isla '!$E94,"-")</f>
        <v>0.43546353963659884</v>
      </c>
      <c r="BZ94" s="36">
        <f t="shared" si="408"/>
        <v>1.4063604580917932E-2</v>
      </c>
      <c r="CA94" s="267">
        <f>IFERROR('Turistas lugar residencia isla '!CA94/'Turistas lugar residencia isla '!$G94,"-")</f>
        <v>0.27073008969209794</v>
      </c>
      <c r="CB94" s="36">
        <f t="shared" si="409"/>
        <v>7.8632778162408323E-2</v>
      </c>
      <c r="CC94" s="267">
        <f>IFERROR('Turistas lugar residencia isla '!CC94/'Turistas lugar residencia isla '!$I94,"-")</f>
        <v>0.24954193701364488</v>
      </c>
      <c r="CD94" s="36">
        <f t="shared" si="410"/>
        <v>6.4308808415437291E-2</v>
      </c>
      <c r="CE94" s="267">
        <f>IFERROR('Turistas lugar residencia isla '!CE94/'Turistas lugar residencia isla '!$K94,"-")</f>
        <v>0.48293449039852243</v>
      </c>
      <c r="CF94" s="36">
        <f t="shared" si="411"/>
        <v>-1.8554817645253685E-2</v>
      </c>
      <c r="CG94" s="267">
        <f>IFERROR('Turistas lugar residencia isla '!CG94/'Turistas lugar residencia isla '!$M94,"-")</f>
        <v>9.6663024291838276E-2</v>
      </c>
      <c r="CH94" s="36">
        <f t="shared" si="412"/>
        <v>0.28550982476069264</v>
      </c>
      <c r="CI94" s="266">
        <f>IFERROR('Turistas lugar residencia isla '!CI94/'Turistas lugar residencia isla '!$C94,"-")</f>
        <v>3.8982094745188385E-2</v>
      </c>
      <c r="CJ94" s="36">
        <f t="shared" si="413"/>
        <v>-6.6198750742357593E-2</v>
      </c>
      <c r="CK94" s="267">
        <f>IFERROR('Turistas lugar residencia isla '!CK94/'Turistas lugar residencia isla '!$E94,"-")</f>
        <v>2.9288954496073244E-2</v>
      </c>
      <c r="CL94" s="36">
        <f t="shared" si="414"/>
        <v>-0.10673234919743568</v>
      </c>
      <c r="CM94" s="267">
        <f>IFERROR('Turistas lugar residencia isla '!CM94/'Turistas lugar residencia isla '!$G94,"-")</f>
        <v>5.5685385966360482E-2</v>
      </c>
      <c r="CN94" s="36">
        <f t="shared" si="415"/>
        <v>-0.19065312290398273</v>
      </c>
      <c r="CO94" s="267">
        <f>IFERROR('Turistas lugar residencia isla '!CO94/'Turistas lugar residencia isla '!$I94,"-")</f>
        <v>3.3562544459054558E-2</v>
      </c>
      <c r="CP94" s="36">
        <f t="shared" si="416"/>
        <v>0.22621614495016451</v>
      </c>
      <c r="CQ94" s="267">
        <f>IFERROR('Turistas lugar residencia isla '!CQ94/'Turistas lugar residencia isla '!$K94,"-")</f>
        <v>3.0396999963941875E-2</v>
      </c>
      <c r="CR94" s="36">
        <f t="shared" si="417"/>
        <v>0.21896555824571706</v>
      </c>
      <c r="CS94" s="267">
        <f>IFERROR('Turistas lugar residencia isla '!CS94/'Turistas lugar residencia isla '!$M94,"-")</f>
        <v>9.107337984365807E-2</v>
      </c>
      <c r="CT94" s="36">
        <f t="shared" si="418"/>
        <v>0.35006386337805306</v>
      </c>
      <c r="CU94" s="266">
        <f>IFERROR('Turistas lugar residencia isla '!CU94/'Turistas lugar residencia isla '!$C94,"-")</f>
        <v>3.9316610190886822E-2</v>
      </c>
      <c r="CV94" s="36">
        <f t="shared" si="419"/>
        <v>2.6438358478374946E-2</v>
      </c>
      <c r="CW94" s="267">
        <f>IFERROR('Turistas lugar residencia isla '!CW94/'Turistas lugar residencia isla '!$E94,"-")</f>
        <v>2.8399525637942329E-2</v>
      </c>
      <c r="CX94" s="36">
        <f t="shared" si="420"/>
        <v>7.5996313166727392E-2</v>
      </c>
      <c r="CY94" s="267">
        <f>IFERROR('Turistas lugar residencia isla '!CY94/'Turistas lugar residencia isla '!$G94,"-")</f>
        <v>1.9219328632871541E-2</v>
      </c>
      <c r="CZ94" s="36">
        <f t="shared" si="421"/>
        <v>-0.13217339173110809</v>
      </c>
      <c r="DA94" s="267">
        <f>IFERROR('Turistas lugar residencia isla '!DA94/'Turistas lugar residencia isla '!$I94,"-")</f>
        <v>1.6996831281929685E-2</v>
      </c>
      <c r="DB94" s="36">
        <f t="shared" si="422"/>
        <v>4.3612655495604002E-2</v>
      </c>
      <c r="DC94" s="267">
        <f>IFERROR('Turistas lugar residencia isla '!DC94/'Turistas lugar residencia isla '!$K94,"-")</f>
        <v>0.10493715869982412</v>
      </c>
      <c r="DD94" s="36">
        <f t="shared" si="423"/>
        <v>0.11449415206498559</v>
      </c>
      <c r="DE94" s="267">
        <f>IFERROR('Turistas lugar residencia isla '!DE94/'Turistas lugar residencia isla '!$M94,"-")</f>
        <v>3.8244935698075145E-3</v>
      </c>
      <c r="DF94" s="36" t="str">
        <f t="shared" si="424"/>
        <v>-</v>
      </c>
      <c r="DG94" s="266">
        <f>IFERROR('Turistas lugar residencia isla '!DG94/'Turistas lugar residencia isla '!$C94,"-")</f>
        <v>2.9461027767148849E-2</v>
      </c>
      <c r="DH94" s="36">
        <f t="shared" si="425"/>
        <v>0.13881407107281629</v>
      </c>
      <c r="DI94" s="267">
        <f>IFERROR('Turistas lugar residencia isla '!DI94/'Turistas lugar residencia isla '!$E94,"-")</f>
        <v>1.1954421435857459E-2</v>
      </c>
      <c r="DJ94" s="36">
        <f t="shared" si="426"/>
        <v>-0.10849606240572307</v>
      </c>
      <c r="DK94" s="267">
        <f>IFERROR('Turistas lugar residencia isla '!DK94/'Turistas lugar residencia isla '!$G94,"-")</f>
        <v>7.8297700341291104E-2</v>
      </c>
      <c r="DL94" s="36">
        <f t="shared" si="427"/>
        <v>0.21460508692272318</v>
      </c>
      <c r="DM94" s="267">
        <f>IFERROR('Turistas lugar residencia isla '!DM94/'Turistas lugar residencia isla '!$I94,"-")</f>
        <v>8.1535211571209937E-3</v>
      </c>
      <c r="DN94" s="36">
        <f t="shared" si="428"/>
        <v>-0.21242067393883979</v>
      </c>
      <c r="DO94" s="267">
        <f>IFERROR('Turistas lugar residencia isla '!DO94/'Turistas lugar residencia isla '!$K94,"-")</f>
        <v>1.0348682075505716E-2</v>
      </c>
      <c r="DP94" s="36">
        <f t="shared" si="429"/>
        <v>2.0837582114599407E-2</v>
      </c>
      <c r="DQ94" s="267">
        <f>IFERROR('Turistas lugar residencia isla '!DQ94/'Turistas lugar residencia isla '!$M94,"-")</f>
        <v>6.3881650836345293E-3</v>
      </c>
      <c r="DR94" s="36">
        <f t="shared" si="430"/>
        <v>0.56976207947040924</v>
      </c>
      <c r="DS94" s="266">
        <f>IFERROR('Turistas lugar residencia isla '!DS94/'Turistas lugar residencia isla '!$C94,"-")</f>
        <v>7.6550388361387139E-2</v>
      </c>
      <c r="DT94" s="36">
        <f t="shared" si="431"/>
        <v>0.11086921636548763</v>
      </c>
      <c r="DU94" s="267">
        <f>IFERROR('Turistas lugar residencia isla '!DU94/'Turistas lugar residencia isla '!$E94,"-")</f>
        <v>0.12299826675402005</v>
      </c>
      <c r="DV94" s="36">
        <f t="shared" si="432"/>
        <v>6.4602966714750298E-2</v>
      </c>
      <c r="DW94" s="267">
        <f>IFERROR('Turistas lugar residencia isla '!DW94/'Turistas lugar residencia isla '!$G94,"-")</f>
        <v>0.11233287695018403</v>
      </c>
      <c r="DX94" s="36">
        <f t="shared" si="433"/>
        <v>0.19030809229259549</v>
      </c>
      <c r="DY94" s="267">
        <f>IFERROR('Turistas lugar residencia isla '!DY94/'Turistas lugar residencia isla '!$I94,"-")</f>
        <v>9.6689012955099046E-2</v>
      </c>
      <c r="DZ94" s="36">
        <f t="shared" si="434"/>
        <v>0.14389191519446132</v>
      </c>
      <c r="EA94" s="267">
        <f>IFERROR('Turistas lugar residencia isla '!EA94/'Turistas lugar residencia isla '!$K94,"-")</f>
        <v>6.6138615448102345E-2</v>
      </c>
      <c r="EB94" s="36">
        <f t="shared" si="435"/>
        <v>0.35911520025743693</v>
      </c>
      <c r="EC94" s="267">
        <f>IFERROR('Turistas lugar residencia isla '!EC94/'Turistas lugar residencia isla '!$M94,"-")</f>
        <v>0.11200302597293435</v>
      </c>
      <c r="ED94" s="36">
        <f t="shared" si="436"/>
        <v>-0.13259666767809275</v>
      </c>
    </row>
    <row r="95" spans="1:134" s="17" customFormat="1" outlineLevel="1" x14ac:dyDescent="0.25">
      <c r="A95" s="242"/>
      <c r="B95" s="34" t="s">
        <v>79</v>
      </c>
      <c r="C95" s="266">
        <f>IFERROR('Turistas lugar residencia isla '!C95/'Turistas lugar residencia isla '!$C95,"-")</f>
        <v>1</v>
      </c>
      <c r="D95" s="36">
        <f t="shared" si="371"/>
        <v>0</v>
      </c>
      <c r="E95" s="267">
        <f>IFERROR('Turistas lugar residencia isla '!E95/'Turistas lugar residencia isla '!$E95,"-")</f>
        <v>1</v>
      </c>
      <c r="F95" s="36">
        <f t="shared" si="372"/>
        <v>0</v>
      </c>
      <c r="G95" s="267">
        <f>IFERROR('Turistas lugar residencia isla '!G95/'Turistas lugar residencia isla '!$G95,"-")</f>
        <v>1</v>
      </c>
      <c r="H95" s="36">
        <f t="shared" si="373"/>
        <v>0</v>
      </c>
      <c r="I95" s="267">
        <f>IFERROR('Turistas lugar residencia isla '!I95/'Turistas lugar residencia isla '!$I95,"-")</f>
        <v>1</v>
      </c>
      <c r="J95" s="36">
        <f t="shared" si="374"/>
        <v>0</v>
      </c>
      <c r="K95" s="267">
        <f>IFERROR('Turistas lugar residencia isla '!K95/'Turistas lugar residencia isla '!$K95,"-")</f>
        <v>1</v>
      </c>
      <c r="L95" s="36">
        <f t="shared" si="375"/>
        <v>0</v>
      </c>
      <c r="M95" s="267">
        <f>IFERROR('Turistas lugar residencia isla '!M95/'Turistas lugar residencia isla '!$M95,"-")</f>
        <v>1</v>
      </c>
      <c r="N95" s="36">
        <f t="shared" si="376"/>
        <v>0</v>
      </c>
      <c r="O95" s="266">
        <f>IFERROR('Turistas lugar residencia isla '!O95/'Turistas lugar residencia isla '!$C95,"-")</f>
        <v>0.9162212228757477</v>
      </c>
      <c r="P95" s="36">
        <f t="shared" si="377"/>
        <v>4.8514690556307194E-3</v>
      </c>
      <c r="Q95" s="267">
        <f>IFERROR('Turistas lugar residencia isla '!Q95/'Turistas lugar residencia isla '!$E95,"-")</f>
        <v>0.89736176566655779</v>
      </c>
      <c r="R95" s="36">
        <f t="shared" si="378"/>
        <v>4.6248690645716017E-3</v>
      </c>
      <c r="S95" s="267">
        <f>IFERROR('Turistas lugar residencia isla '!S95/'Turistas lugar residencia isla '!$G95,"-")</f>
        <v>0.90589445052575712</v>
      </c>
      <c r="T95" s="36">
        <f t="shared" si="379"/>
        <v>1.3854884586532723E-3</v>
      </c>
      <c r="U95" s="267">
        <f>IFERROR('Turistas lugar residencia isla '!U95/'Turistas lugar residencia isla '!$I95,"-")</f>
        <v>0.95271106822278462</v>
      </c>
      <c r="V95" s="36">
        <f t="shared" si="380"/>
        <v>2.5981439571243214E-3</v>
      </c>
      <c r="W95" s="267">
        <f>IFERROR('Turistas lugar residencia isla '!W95/'Turistas lugar residencia isla '!$K95,"-")</f>
        <v>0.93124208079860549</v>
      </c>
      <c r="X95" s="36">
        <f t="shared" si="381"/>
        <v>1.0322709956325893E-2</v>
      </c>
      <c r="Y95" s="267">
        <f>IFERROR('Turistas lugar residencia isla '!Y95/'Turistas lugar residencia isla '!$M95,"-")</f>
        <v>0.86714525736978765</v>
      </c>
      <c r="Z95" s="36">
        <f t="shared" si="382"/>
        <v>-4.991187964871413E-3</v>
      </c>
      <c r="AA95" s="266">
        <f>IFERROR('Turistas lugar residencia isla '!AA95/'Turistas lugar residencia isla '!$C95,"-")</f>
        <v>8.3779470152320637E-2</v>
      </c>
      <c r="AB95" s="36">
        <f t="shared" si="383"/>
        <v>-5.0144535439979321E-2</v>
      </c>
      <c r="AC95" s="267">
        <f>IFERROR('Turistas lugar residencia isla '!AC95/'Turistas lugar residencia isla '!$E95,"-")</f>
        <v>0.10263823433344221</v>
      </c>
      <c r="AD95" s="36">
        <f t="shared" si="384"/>
        <v>-3.869159606878847E-2</v>
      </c>
      <c r="AE95" s="267">
        <f>IFERROR('Turistas lugar residencia isla '!AE95/'Turistas lugar residencia isla '!$G95,"-")</f>
        <v>9.4105549474242878E-2</v>
      </c>
      <c r="AF95" s="36">
        <f t="shared" si="385"/>
        <v>-1.3143707861290155E-2</v>
      </c>
      <c r="AG95" s="267">
        <f>IFERROR('Turistas lugar residencia isla '!AG95/'Turistas lugar residencia isla '!$I95,"-")</f>
        <v>4.7288931777215375E-2</v>
      </c>
      <c r="AH95" s="36">
        <f t="shared" si="386"/>
        <v>-4.9617670876719311E-2</v>
      </c>
      <c r="AI95" s="267">
        <f>IFERROR('Turistas lugar residencia isla '!AI95/'Turistas lugar residencia isla '!$K95,"-")</f>
        <v>6.8757919201394485E-2</v>
      </c>
      <c r="AJ95" s="36">
        <f t="shared" si="387"/>
        <v>-0.1215587432927101</v>
      </c>
      <c r="AK95" s="267">
        <f>IFERROR('Turistas lugar residencia isla '!AK95/'Turistas lugar residencia isla '!$M95,"-")</f>
        <v>0.13285474263021232</v>
      </c>
      <c r="AL95" s="36">
        <f t="shared" si="388"/>
        <v>3.3849246438575564E-2</v>
      </c>
      <c r="AM95" s="266">
        <f>IFERROR('Turistas lugar residencia isla '!AM95/'Turistas lugar residencia isla '!$C95,"-")</f>
        <v>0.21260784383028297</v>
      </c>
      <c r="AN95" s="36">
        <f t="shared" si="389"/>
        <v>1.2517000346584872E-2</v>
      </c>
      <c r="AO95" s="267">
        <f>IFERROR('Turistas lugar residencia isla '!AO95/'Turistas lugar residencia isla '!$E95,"-")</f>
        <v>0.1467742989127899</v>
      </c>
      <c r="AP95" s="36">
        <f t="shared" si="390"/>
        <v>-1.790488568886639E-3</v>
      </c>
      <c r="AQ95" s="267">
        <f>IFERROR('Turistas lugar residencia isla '!AQ95/'Turistas lugar residencia isla '!$G95,"-")</f>
        <v>0.22718204606949755</v>
      </c>
      <c r="AR95" s="36">
        <f t="shared" si="391"/>
        <v>-8.7134914073784153E-2</v>
      </c>
      <c r="AS95" s="267">
        <f>IFERROR('Turistas lugar residencia isla '!AS95/'Turistas lugar residencia isla '!$I95,"-")</f>
        <v>0.4168654297835151</v>
      </c>
      <c r="AT95" s="36">
        <f t="shared" si="392"/>
        <v>-1.0319776360511623E-2</v>
      </c>
      <c r="AU95" s="267">
        <f>IFERROR('Turistas lugar residencia isla '!AU95/'Turistas lugar residencia isla '!$K95,"-")</f>
        <v>0.16791507115905607</v>
      </c>
      <c r="AV95" s="36">
        <f t="shared" si="393"/>
        <v>0.12313271519924318</v>
      </c>
      <c r="AW95" s="267">
        <f>IFERROR('Turistas lugar residencia isla '!AW95/'Turistas lugar residencia isla '!$M95,"-")</f>
        <v>0.38860546815335267</v>
      </c>
      <c r="AX95" s="36">
        <f t="shared" si="394"/>
        <v>-1.8758721620481755E-2</v>
      </c>
      <c r="AY95" s="266">
        <f>IFERROR('Turistas lugar residencia isla '!AY95/'Turistas lugar residencia isla '!$C95,"-")</f>
        <v>2.1772862822717183E-2</v>
      </c>
      <c r="AZ95" s="36">
        <f t="shared" si="395"/>
        <v>-7.9225657718180797E-2</v>
      </c>
      <c r="BA95" s="267">
        <f>IFERROR('Turistas lugar residencia isla '!BA95/'Turistas lugar residencia isla '!$E95,"-")</f>
        <v>3.4253184639074237E-2</v>
      </c>
      <c r="BB95" s="36">
        <f t="shared" si="396"/>
        <v>2.6486826157191334E-2</v>
      </c>
      <c r="BC95" s="267">
        <f>IFERROR('Turistas lugar residencia isla '!BC95/'Turistas lugar residencia isla '!$G95,"-")</f>
        <v>1.9104009401551447E-2</v>
      </c>
      <c r="BD95" s="36">
        <f t="shared" si="397"/>
        <v>-0.16904702696510343</v>
      </c>
      <c r="BE95" s="267">
        <f>IFERROR('Turistas lugar residencia isla '!BE95/'Turistas lugar residencia isla '!$I95,"-")</f>
        <v>4.4607905613313183E-3</v>
      </c>
      <c r="BF95" s="36">
        <f t="shared" si="398"/>
        <v>-0.39615258716551605</v>
      </c>
      <c r="BG95" s="267">
        <f>IFERROR('Turistas lugar residencia isla '!BG95/'Turistas lugar residencia isla '!$K95,"-")</f>
        <v>1.4049800838647803E-2</v>
      </c>
      <c r="BH95" s="36">
        <f t="shared" si="399"/>
        <v>-6.0296806122849267E-2</v>
      </c>
      <c r="BI95" s="267">
        <f>IFERROR('Turistas lugar residencia isla '!BI95/'Turistas lugar residencia isla '!$M95,"-")</f>
        <v>1.7168168626851995E-2</v>
      </c>
      <c r="BJ95" s="36">
        <f t="shared" si="400"/>
        <v>-0.53445679750028385</v>
      </c>
      <c r="BK95" s="266">
        <f>IFERROR('Turistas lugar residencia isla '!BK95/'Turistas lugar residencia isla '!$C95,"-")</f>
        <v>3.2699836376073065E-2</v>
      </c>
      <c r="BL95" s="36">
        <f t="shared" si="401"/>
        <v>5.5007372645212937E-2</v>
      </c>
      <c r="BM95" s="267">
        <f>IFERROR('Turistas lugar residencia isla '!BM95/'Turistas lugar residencia isla '!$E95,"-")</f>
        <v>3.0204843451075544E-2</v>
      </c>
      <c r="BN95" s="36">
        <f t="shared" si="402"/>
        <v>0.1083525498106348</v>
      </c>
      <c r="BO95" s="267">
        <f>IFERROR('Turistas lugar residencia isla '!BO95/'Turistas lugar residencia isla '!$G95,"-")</f>
        <v>2.0693838287628715E-2</v>
      </c>
      <c r="BP95" s="36">
        <f t="shared" si="403"/>
        <v>0.12905104701833836</v>
      </c>
      <c r="BQ95" s="267">
        <f>IFERROR('Turistas lugar residencia isla '!BQ95/'Turistas lugar residencia isla '!$I95,"-")</f>
        <v>5.2846712670465923E-2</v>
      </c>
      <c r="BR95" s="36">
        <f t="shared" si="404"/>
        <v>0.20296704261813714</v>
      </c>
      <c r="BS95" s="267">
        <f>IFERROR('Turistas lugar residencia isla '!BS95/'Turistas lugar residencia isla '!$K95,"-")</f>
        <v>3.8271181457343068E-2</v>
      </c>
      <c r="BT95" s="36">
        <f t="shared" si="405"/>
        <v>-0.11721373942190105</v>
      </c>
      <c r="BU95" s="267">
        <f>IFERROR('Turistas lugar residencia isla '!BU95/'Turistas lugar residencia isla '!$M95,"-")</f>
        <v>4.2156712998319842E-2</v>
      </c>
      <c r="BV95" s="36">
        <f t="shared" si="406"/>
        <v>0.14436232280258676</v>
      </c>
      <c r="BW95" s="266">
        <f>IFERROR('Turistas lugar residencia isla '!BW95/'Turistas lugar residencia isla '!$C95,"-")</f>
        <v>0.32674610154385864</v>
      </c>
      <c r="BX95" s="36">
        <f t="shared" si="407"/>
        <v>-4.1411747033572199E-2</v>
      </c>
      <c r="BY95" s="267">
        <f>IFERROR('Turistas lugar residencia isla '!BY95/'Turistas lugar residencia isla '!$E95,"-")</f>
        <v>0.39329755960991086</v>
      </c>
      <c r="BZ95" s="36">
        <f t="shared" si="408"/>
        <v>-4.5637555140088382E-2</v>
      </c>
      <c r="CA95" s="267">
        <f>IFERROR('Turistas lugar residencia isla '!CA95/'Turistas lugar residencia isla '!$G95,"-")</f>
        <v>0.19720275412384081</v>
      </c>
      <c r="CB95" s="36">
        <f t="shared" si="409"/>
        <v>7.2742193857308513E-2</v>
      </c>
      <c r="CC95" s="267">
        <f>IFERROR('Turistas lugar residencia isla '!CC95/'Turistas lugar residencia isla '!$I95,"-")</f>
        <v>0.22718624255776268</v>
      </c>
      <c r="CD95" s="36">
        <f t="shared" si="410"/>
        <v>-3.9949952415519352E-2</v>
      </c>
      <c r="CE95" s="267">
        <f>IFERROR('Turistas lugar residencia isla '!CE95/'Turistas lugar residencia isla '!$K95,"-")</f>
        <v>0.45792410167379538</v>
      </c>
      <c r="CF95" s="36">
        <f t="shared" si="411"/>
        <v>-4.5493239274243313E-2</v>
      </c>
      <c r="CG95" s="267">
        <f>IFERROR('Turistas lugar residencia isla '!CG95/'Turistas lugar residencia isla '!$M95,"-")</f>
        <v>0.16560256606079121</v>
      </c>
      <c r="CH95" s="36">
        <f t="shared" si="412"/>
        <v>0.30698247430262104</v>
      </c>
      <c r="CI95" s="266">
        <f>IFERROR('Turistas lugar residencia isla '!CI95/'Turistas lugar residencia isla '!$C95,"-")</f>
        <v>4.5973402968793639E-2</v>
      </c>
      <c r="CJ95" s="36">
        <f t="shared" si="413"/>
        <v>2.160945970640582E-2</v>
      </c>
      <c r="CK95" s="267">
        <f>IFERROR('Turistas lugar residencia isla '!CK95/'Turistas lugar residencia isla '!$E95,"-")</f>
        <v>3.7316037515748218E-2</v>
      </c>
      <c r="CL95" s="36">
        <f t="shared" si="414"/>
        <v>3.9821575100916773E-2</v>
      </c>
      <c r="CM95" s="267">
        <f>IFERROR('Turistas lugar residencia isla '!CM95/'Turistas lugar residencia isla '!$G95,"-")</f>
        <v>5.6795511517374386E-2</v>
      </c>
      <c r="CN95" s="36">
        <f t="shared" si="415"/>
        <v>-0.12668079365067608</v>
      </c>
      <c r="CO95" s="267">
        <f>IFERROR('Turistas lugar residencia isla '!CO95/'Turistas lugar residencia isla '!$I95,"-")</f>
        <v>4.260510168781749E-2</v>
      </c>
      <c r="CP95" s="36">
        <f t="shared" si="416"/>
        <v>0.453766930839546</v>
      </c>
      <c r="CQ95" s="267">
        <f>IFERROR('Turistas lugar residencia isla '!CQ95/'Turistas lugar residencia isla '!$K95,"-")</f>
        <v>4.1239350642986651E-2</v>
      </c>
      <c r="CR95" s="36">
        <f t="shared" si="417"/>
        <v>0.1460785582374764</v>
      </c>
      <c r="CS95" s="267">
        <f>IFERROR('Turistas lugar residencia isla '!CS95/'Turistas lugar residencia isla '!$M95,"-")</f>
        <v>6.592332365969146E-2</v>
      </c>
      <c r="CT95" s="36">
        <f t="shared" si="418"/>
        <v>-0.22531006006343268</v>
      </c>
      <c r="CU95" s="266">
        <f>IFERROR('Turistas lugar residencia isla '!CU95/'Turistas lugar residencia isla '!$C95,"-")</f>
        <v>3.6162897633517058E-2</v>
      </c>
      <c r="CV95" s="36">
        <f t="shared" si="419"/>
        <v>0.12270765279720508</v>
      </c>
      <c r="CW95" s="267">
        <f>IFERROR('Turistas lugar residencia isla '!CW95/'Turistas lugar residencia isla '!$E95,"-")</f>
        <v>2.5025430451215528E-2</v>
      </c>
      <c r="CX95" s="36">
        <f t="shared" si="420"/>
        <v>0.22542546783954776</v>
      </c>
      <c r="CY95" s="267">
        <f>IFERROR('Turistas lugar residencia isla '!CY95/'Turistas lugar residencia isla '!$G95,"-")</f>
        <v>1.946888816229049E-2</v>
      </c>
      <c r="CZ95" s="36">
        <f t="shared" si="421"/>
        <v>0.12990322068033011</v>
      </c>
      <c r="DA95" s="267">
        <f>IFERROR('Turistas lugar residencia isla '!DA95/'Turistas lugar residencia isla '!$I95,"-")</f>
        <v>1.7788540320084482E-2</v>
      </c>
      <c r="DB95" s="36">
        <f t="shared" si="422"/>
        <v>3.401034199323294E-2</v>
      </c>
      <c r="DC95" s="267">
        <f>IFERROR('Turistas lugar residencia isla '!DC95/'Turistas lugar residencia isla '!$K95,"-")</f>
        <v>9.2692283460157232E-2</v>
      </c>
      <c r="DD95" s="36">
        <f t="shared" si="423"/>
        <v>8.848050819433162E-2</v>
      </c>
      <c r="DE95" s="267">
        <f>IFERROR('Turistas lugar residencia isla '!DE95/'Turistas lugar residencia isla '!$M95,"-")</f>
        <v>0</v>
      </c>
      <c r="DF95" s="36">
        <f t="shared" si="424"/>
        <v>-1</v>
      </c>
      <c r="DG95" s="266">
        <f>IFERROR('Turistas lugar residencia isla '!DG95/'Turistas lugar residencia isla '!$C95,"-")</f>
        <v>0.11470030347699112</v>
      </c>
      <c r="DH95" s="36">
        <f t="shared" si="425"/>
        <v>2.5575499921488554E-3</v>
      </c>
      <c r="DI95" s="267">
        <f>IFERROR('Turistas lugar residencia isla '!DI95/'Turistas lugar residencia isla '!$E95,"-")</f>
        <v>7.6916616116840086E-2</v>
      </c>
      <c r="DJ95" s="36">
        <f t="shared" si="426"/>
        <v>-3.6678880100936118E-2</v>
      </c>
      <c r="DK95" s="267">
        <f>IFERROR('Turistas lugar residencia isla '!DK95/'Turistas lugar residencia isla '!$G95,"-")</f>
        <v>0.24328883707926399</v>
      </c>
      <c r="DL95" s="36">
        <f t="shared" si="427"/>
        <v>1.9483797149896454E-2</v>
      </c>
      <c r="DM95" s="267">
        <f>IFERROR('Turistas lugar residencia isla '!DM95/'Turistas lugar residencia isla '!$I95,"-")</f>
        <v>4.4029823571181473E-2</v>
      </c>
      <c r="DN95" s="36">
        <f t="shared" si="428"/>
        <v>-7.0154945971008242E-2</v>
      </c>
      <c r="DO95" s="267">
        <f>IFERROR('Turistas lugar residencia isla '!DO95/'Turistas lugar residencia isla '!$K95,"-")</f>
        <v>3.6843100056703229E-2</v>
      </c>
      <c r="DP95" s="36">
        <f t="shared" si="429"/>
        <v>-9.3132757205774741E-2</v>
      </c>
      <c r="DQ95" s="267">
        <f>IFERROR('Turistas lugar residencia isla '!DQ95/'Turistas lugar residencia isla '!$M95,"-")</f>
        <v>6.2410264243164808E-2</v>
      </c>
      <c r="DR95" s="36">
        <f t="shared" si="430"/>
        <v>2.1048499357236721</v>
      </c>
      <c r="DS95" s="266">
        <f>IFERROR('Turistas lugar residencia isla '!DS95/'Turistas lugar residencia isla '!$C95,"-")</f>
        <v>6.3091196256539583E-2</v>
      </c>
      <c r="DT95" s="36">
        <f t="shared" si="431"/>
        <v>0.1762770279269652</v>
      </c>
      <c r="DU95" s="267">
        <f>IFERROR('Turistas lugar residencia isla '!DU95/'Turistas lugar residencia isla '!$E95,"-")</f>
        <v>0.11957071531893051</v>
      </c>
      <c r="DV95" s="36">
        <f t="shared" si="432"/>
        <v>9.5378320546057438E-2</v>
      </c>
      <c r="DW95" s="267">
        <f>IFERROR('Turistas lugar residencia isla '!DW95/'Turistas lugar residencia isla '!$G95,"-")</f>
        <v>0.10384591691189363</v>
      </c>
      <c r="DX95" s="36">
        <f t="shared" si="433"/>
        <v>0.15811836198856866</v>
      </c>
      <c r="DY95" s="267">
        <f>IFERROR('Turistas lugar residencia isla '!DY95/'Turistas lugar residencia isla '!$I95,"-")</f>
        <v>9.8328569087631781E-2</v>
      </c>
      <c r="DZ95" s="36">
        <f t="shared" si="434"/>
        <v>0.10125478716029557</v>
      </c>
      <c r="EA95" s="267">
        <f>IFERROR('Turistas lugar residencia isla '!EA95/'Turistas lugar residencia isla '!$K95,"-")</f>
        <v>6.0490447955533468E-2</v>
      </c>
      <c r="EB95" s="36">
        <f t="shared" si="435"/>
        <v>9.3260992950465527E-2</v>
      </c>
      <c r="EC95" s="267">
        <f>IFERROR('Turistas lugar residencia isla '!EC95/'Turistas lugar residencia isla '!$M95,"-")</f>
        <v>0.11684741102795174</v>
      </c>
      <c r="ED95" s="36">
        <f t="shared" si="436"/>
        <v>-0.27932823265900775</v>
      </c>
    </row>
    <row r="96" spans="1:134" s="17" customFormat="1" outlineLevel="1" x14ac:dyDescent="0.25">
      <c r="A96" s="242"/>
      <c r="B96" s="34" t="s">
        <v>81</v>
      </c>
      <c r="C96" s="266">
        <f>IFERROR('Turistas lugar residencia isla '!C96/'Turistas lugar residencia isla '!$C96,"-")</f>
        <v>1</v>
      </c>
      <c r="D96" s="36">
        <f t="shared" si="371"/>
        <v>0</v>
      </c>
      <c r="E96" s="267">
        <f>IFERROR('Turistas lugar residencia isla '!E96/'Turistas lugar residencia isla '!$E96,"-")</f>
        <v>1</v>
      </c>
      <c r="F96" s="36">
        <f t="shared" si="372"/>
        <v>0</v>
      </c>
      <c r="G96" s="267">
        <f>IFERROR('Turistas lugar residencia isla '!G96/'Turistas lugar residencia isla '!$G96,"-")</f>
        <v>1</v>
      </c>
      <c r="H96" s="36">
        <f t="shared" si="373"/>
        <v>0</v>
      </c>
      <c r="I96" s="267">
        <f>IFERROR('Turistas lugar residencia isla '!I96/'Turistas lugar residencia isla '!$I96,"-")</f>
        <v>1</v>
      </c>
      <c r="J96" s="36">
        <f t="shared" si="374"/>
        <v>0</v>
      </c>
      <c r="K96" s="267">
        <f>IFERROR('Turistas lugar residencia isla '!K96/'Turistas lugar residencia isla '!$K96,"-")</f>
        <v>1</v>
      </c>
      <c r="L96" s="36">
        <f t="shared" si="375"/>
        <v>0</v>
      </c>
      <c r="M96" s="267">
        <f>IFERROR('Turistas lugar residencia isla '!M96/'Turistas lugar residencia isla '!$M96,"-")</f>
        <v>1</v>
      </c>
      <c r="N96" s="36">
        <f t="shared" si="376"/>
        <v>0</v>
      </c>
      <c r="O96" s="266">
        <f>IFERROR('Turistas lugar residencia isla '!O96/'Turistas lugar residencia isla '!$C96,"-")</f>
        <v>0.92175981982324096</v>
      </c>
      <c r="P96" s="36">
        <f t="shared" si="377"/>
        <v>4.2242785722121923E-3</v>
      </c>
      <c r="Q96" s="267">
        <f>IFERROR('Turistas lugar residencia isla '!Q96/'Turistas lugar residencia isla '!$E96,"-")</f>
        <v>0.90405706539130637</v>
      </c>
      <c r="R96" s="36">
        <f t="shared" si="378"/>
        <v>-8.6154679689010027E-4</v>
      </c>
      <c r="S96" s="267">
        <f>IFERROR('Turistas lugar residencia isla '!S96/'Turistas lugar residencia isla '!$G96,"-")</f>
        <v>0.92491541455105009</v>
      </c>
      <c r="T96" s="36">
        <f t="shared" si="379"/>
        <v>1.0436776386945734E-2</v>
      </c>
      <c r="U96" s="267">
        <f>IFERROR('Turistas lugar residencia isla '!U96/'Turistas lugar residencia isla '!$I96,"-")</f>
        <v>0.95589586851048369</v>
      </c>
      <c r="V96" s="36">
        <f t="shared" si="380"/>
        <v>-4.2021358884776205E-3</v>
      </c>
      <c r="W96" s="267">
        <f>IFERROR('Turistas lugar residencia isla '!W96/'Turistas lugar residencia isla '!$K96,"-")</f>
        <v>0.93143138146632209</v>
      </c>
      <c r="X96" s="36">
        <f t="shared" si="381"/>
        <v>4.0944037416239532E-3</v>
      </c>
      <c r="Y96" s="267">
        <f>IFERROR('Turistas lugar residencia isla '!Y96/'Turistas lugar residencia isla '!$M96,"-")</f>
        <v>0.9155199935341779</v>
      </c>
      <c r="Z96" s="36">
        <f t="shared" si="382"/>
        <v>-1.6881485463815071E-2</v>
      </c>
      <c r="AA96" s="266">
        <f>IFERROR('Turistas lugar residencia isla '!AA96/'Turistas lugar residencia isla '!$C96,"-")</f>
        <v>7.8240180176759003E-2</v>
      </c>
      <c r="AB96" s="36">
        <f t="shared" si="383"/>
        <v>-4.7217556686553919E-2</v>
      </c>
      <c r="AC96" s="267">
        <f>IFERROR('Turistas lugar residencia isla '!AC96/'Turistas lugar residencia isla '!$E96,"-")</f>
        <v>9.5942934608693631E-2</v>
      </c>
      <c r="AD96" s="36">
        <f t="shared" si="384"/>
        <v>8.1917974360605772E-3</v>
      </c>
      <c r="AE96" s="267">
        <f>IFERROR('Turistas lugar residencia isla '!AE96/'Turistas lugar residencia isla '!$G96,"-")</f>
        <v>7.5086938312620297E-2</v>
      </c>
      <c r="AF96" s="36">
        <f t="shared" si="385"/>
        <v>-0.11284616768667266</v>
      </c>
      <c r="AG96" s="267">
        <f>IFERROR('Turistas lugar residencia isla '!AG96/'Turistas lugar residencia isla '!$I96,"-")</f>
        <v>4.4098788124906488E-2</v>
      </c>
      <c r="AH96" s="36">
        <f t="shared" si="386"/>
        <v>0.10067853514923852</v>
      </c>
      <c r="AI96" s="267">
        <f>IFERROR('Turistas lugar residencia isla '!AI96/'Turistas lugar residencia isla '!$K96,"-")</f>
        <v>6.8564921115584987E-2</v>
      </c>
      <c r="AJ96" s="36">
        <f t="shared" si="387"/>
        <v>-5.2535231409644223E-2</v>
      </c>
      <c r="AK96" s="267">
        <f>IFERROR('Turistas lugar residencia isla '!AK96/'Turistas lugar residencia isla '!$M96,"-")</f>
        <v>8.445980077185751E-2</v>
      </c>
      <c r="AL96" s="36">
        <f t="shared" si="388"/>
        <v>0.22834039328146405</v>
      </c>
      <c r="AM96" s="266">
        <f>IFERROR('Turistas lugar residencia isla '!AM96/'Turistas lugar residencia isla '!$C96,"-")</f>
        <v>0.214687998878277</v>
      </c>
      <c r="AN96" s="36">
        <f t="shared" si="389"/>
        <v>-4.7979815622374744E-2</v>
      </c>
      <c r="AO96" s="267">
        <f>IFERROR('Turistas lugar residencia isla '!AO96/'Turistas lugar residencia isla '!$E96,"-")</f>
        <v>0.17153945064088019</v>
      </c>
      <c r="AP96" s="36">
        <f t="shared" si="390"/>
        <v>2.1490260668854955E-3</v>
      </c>
      <c r="AQ96" s="267">
        <f>IFERROR('Turistas lugar residencia isla '!AQ96/'Turistas lugar residencia isla '!$G96,"-")</f>
        <v>0.22344675704800313</v>
      </c>
      <c r="AR96" s="36">
        <f t="shared" si="391"/>
        <v>-7.0841837474977853E-2</v>
      </c>
      <c r="AS96" s="267">
        <f>IFERROR('Turistas lugar residencia isla '!AS96/'Turistas lugar residencia isla '!$I96,"-")</f>
        <v>0.43042404941543594</v>
      </c>
      <c r="AT96" s="36">
        <f t="shared" si="392"/>
        <v>-5.9240503946979439E-2</v>
      </c>
      <c r="AU96" s="267">
        <f>IFERROR('Turistas lugar residencia isla '!AU96/'Turistas lugar residencia isla '!$K96,"-")</f>
        <v>0.18589508945903077</v>
      </c>
      <c r="AV96" s="36">
        <f t="shared" si="393"/>
        <v>-0.16928193722340712</v>
      </c>
      <c r="AW96" s="267">
        <f>IFERROR('Turistas lugar residencia isla '!AW96/'Turistas lugar residencia isla '!$M96,"-")</f>
        <v>0.47744034268856966</v>
      </c>
      <c r="AX96" s="36">
        <f t="shared" si="394"/>
        <v>-0.103552703509317</v>
      </c>
      <c r="AY96" s="266">
        <f>IFERROR('Turistas lugar residencia isla '!AY96/'Turistas lugar residencia isla '!$C96,"-")</f>
        <v>2.2396485267891703E-2</v>
      </c>
      <c r="AZ96" s="36">
        <f t="shared" si="395"/>
        <v>-0.12443035183502393</v>
      </c>
      <c r="BA96" s="267">
        <f>IFERROR('Turistas lugar residencia isla '!BA96/'Turistas lugar residencia isla '!$E96,"-")</f>
        <v>3.4605008737071362E-2</v>
      </c>
      <c r="BB96" s="36">
        <f t="shared" si="396"/>
        <v>-3.7121091660009875E-2</v>
      </c>
      <c r="BC96" s="267">
        <f>IFERROR('Turistas lugar residencia isla '!BC96/'Turistas lugar residencia isla '!$G96,"-")</f>
        <v>1.6879443971257416E-2</v>
      </c>
      <c r="BD96" s="36">
        <f t="shared" si="397"/>
        <v>-0.26316112641943512</v>
      </c>
      <c r="BE96" s="267">
        <f>IFERROR('Turistas lugar residencia isla '!BE96/'Turistas lugar residencia isla '!$I96,"-")</f>
        <v>6.1608993951311258E-3</v>
      </c>
      <c r="BF96" s="36">
        <f t="shared" si="398"/>
        <v>-0.31689809852473183</v>
      </c>
      <c r="BG96" s="267">
        <f>IFERROR('Turistas lugar residencia isla '!BG96/'Turistas lugar residencia isla '!$K96,"-")</f>
        <v>1.4194388058818527E-2</v>
      </c>
      <c r="BH96" s="36">
        <f t="shared" si="399"/>
        <v>-4.9409906126879122E-2</v>
      </c>
      <c r="BI96" s="267">
        <f>IFERROR('Turistas lugar residencia isla '!BI96/'Turistas lugar residencia isla '!$M96,"-")</f>
        <v>1.2911438443353337E-2</v>
      </c>
      <c r="BJ96" s="36">
        <f t="shared" si="400"/>
        <v>-1.529174653474763E-2</v>
      </c>
      <c r="BK96" s="266">
        <f>IFERROR('Turistas lugar residencia isla '!BK96/'Turistas lugar residencia isla '!$C96,"-")</f>
        <v>2.1234596391498859E-2</v>
      </c>
      <c r="BL96" s="36">
        <f t="shared" si="401"/>
        <v>7.9423730644361257E-3</v>
      </c>
      <c r="BM96" s="267">
        <f>IFERROR('Turistas lugar residencia isla '!BM96/'Turistas lugar residencia isla '!$E96,"-")</f>
        <v>2.366088138722584E-2</v>
      </c>
      <c r="BN96" s="36">
        <f t="shared" si="402"/>
        <v>9.6847627733368302E-2</v>
      </c>
      <c r="BO96" s="267">
        <f>IFERROR('Turistas lugar residencia isla '!BO96/'Turistas lugar residencia isla '!$G96,"-")</f>
        <v>1.0766704155627815E-2</v>
      </c>
      <c r="BP96" s="36">
        <f t="shared" si="403"/>
        <v>-0.30111691157915976</v>
      </c>
      <c r="BQ96" s="267">
        <f>IFERROR('Turistas lugar residencia isla '!BQ96/'Turistas lugar residencia isla '!$I96,"-")</f>
        <v>3.0040395836450295E-2</v>
      </c>
      <c r="BR96" s="36">
        <f t="shared" si="404"/>
        <v>0.4274806926380712</v>
      </c>
      <c r="BS96" s="267">
        <f>IFERROR('Turistas lugar residencia isla '!BS96/'Turistas lugar residencia isla '!$K96,"-")</f>
        <v>2.584125505159747E-2</v>
      </c>
      <c r="BT96" s="36">
        <f t="shared" si="405"/>
        <v>-4.1880801111933041E-2</v>
      </c>
      <c r="BU96" s="267">
        <f>IFERROR('Turistas lugar residencia isla '!BU96/'Turistas lugar residencia isla '!$M96,"-")</f>
        <v>1.0789840577074619E-2</v>
      </c>
      <c r="BV96" s="36">
        <f t="shared" si="406"/>
        <v>-0.32021161191682312</v>
      </c>
      <c r="BW96" s="266">
        <f>IFERROR('Turistas lugar residencia isla '!BW96/'Turistas lugar residencia isla '!$C96,"-")</f>
        <v>0.27633237470806721</v>
      </c>
      <c r="BX96" s="36">
        <f t="shared" si="407"/>
        <v>-3.7165919936535508E-2</v>
      </c>
      <c r="BY96" s="267">
        <f>IFERROR('Turistas lugar residencia isla '!BY96/'Turistas lugar residencia isla '!$E96,"-")</f>
        <v>0.34194240320857067</v>
      </c>
      <c r="BZ96" s="36">
        <f t="shared" si="408"/>
        <v>-1.3458534771474961E-2</v>
      </c>
      <c r="CA96" s="267">
        <f>IFERROR('Turistas lugar residencia isla '!CA96/'Turistas lugar residencia isla '!$G96,"-")</f>
        <v>0.11038930482289995</v>
      </c>
      <c r="CB96" s="36">
        <f t="shared" si="409"/>
        <v>-0.25645216359195888</v>
      </c>
      <c r="CC96" s="267">
        <f>IFERROR('Turistas lugar residencia isla '!CC96/'Turistas lugar residencia isla '!$I96,"-")</f>
        <v>0.24096437044478167</v>
      </c>
      <c r="CD96" s="36">
        <f t="shared" si="410"/>
        <v>1.8368245377199388E-2</v>
      </c>
      <c r="CE96" s="267">
        <f>IFERROR('Turistas lugar residencia isla '!CE96/'Turistas lugar residencia isla '!$K96,"-")</f>
        <v>0.42979897137828654</v>
      </c>
      <c r="CF96" s="36">
        <f t="shared" si="411"/>
        <v>3.8756780312098948E-2</v>
      </c>
      <c r="CG96" s="267">
        <f>IFERROR('Turistas lugar residencia isla '!CG96/'Turistas lugar residencia isla '!$M96,"-")</f>
        <v>9.4441413590349757E-2</v>
      </c>
      <c r="CH96" s="36">
        <f t="shared" si="412"/>
        <v>-0.36740524492548887</v>
      </c>
      <c r="CI96" s="266">
        <f>IFERROR('Turistas lugar residencia isla '!CI96/'Turistas lugar residencia isla '!$C96,"-")</f>
        <v>3.8213802159024687E-2</v>
      </c>
      <c r="CJ96" s="36">
        <f t="shared" si="413"/>
        <v>0.14346686941976583</v>
      </c>
      <c r="CK96" s="267">
        <f>IFERROR('Turistas lugar residencia isla '!CK96/'Turistas lugar residencia isla '!$E96,"-")</f>
        <v>2.8860457042894076E-2</v>
      </c>
      <c r="CL96" s="36">
        <f t="shared" si="414"/>
        <v>-3.9887227024785199E-3</v>
      </c>
      <c r="CM96" s="267">
        <f>IFERROR('Turistas lugar residencia isla '!CM96/'Turistas lugar residencia isla '!$G96,"-")</f>
        <v>4.4062077955079125E-2</v>
      </c>
      <c r="CN96" s="36">
        <f t="shared" si="415"/>
        <v>0.16366341221634273</v>
      </c>
      <c r="CO96" s="267">
        <f>IFERROR('Turistas lugar residencia isla '!CO96/'Turistas lugar residencia isla '!$I96,"-")</f>
        <v>3.065488276658046E-2</v>
      </c>
      <c r="CP96" s="36">
        <f t="shared" si="416"/>
        <v>0.28817888467637309</v>
      </c>
      <c r="CQ96" s="267">
        <f>IFERROR('Turistas lugar residencia isla '!CQ96/'Turistas lugar residencia isla '!$K96,"-")</f>
        <v>4.0460846191104752E-2</v>
      </c>
      <c r="CR96" s="36">
        <f t="shared" si="417"/>
        <v>0.23201173900661587</v>
      </c>
      <c r="CS96" s="267">
        <f>IFERROR('Turistas lugar residencia isla '!CS96/'Turistas lugar residencia isla '!$M96,"-")</f>
        <v>4.8695722454587705E-2</v>
      </c>
      <c r="CT96" s="36">
        <f t="shared" si="418"/>
        <v>2.7163984144653597E-2</v>
      </c>
      <c r="CU96" s="266">
        <f>IFERROR('Turistas lugar residencia isla '!CU96/'Turistas lugar residencia isla '!$C96,"-")</f>
        <v>2.535050192723114E-2</v>
      </c>
      <c r="CV96" s="36">
        <f t="shared" si="419"/>
        <v>-6.8629965714675278E-2</v>
      </c>
      <c r="CW96" s="267">
        <f>IFERROR('Turistas lugar residencia isla '!CW96/'Turistas lugar residencia isla '!$E96,"-")</f>
        <v>1.9252587666474665E-2</v>
      </c>
      <c r="CX96" s="36">
        <f t="shared" si="420"/>
        <v>3.0488327403216831E-2</v>
      </c>
      <c r="CY96" s="267">
        <f>IFERROR('Turistas lugar residencia isla '!CY96/'Turistas lugar residencia isla '!$G96,"-")</f>
        <v>1.4674810712117719E-2</v>
      </c>
      <c r="CZ96" s="36">
        <f t="shared" si="421"/>
        <v>7.0046548465026559E-2</v>
      </c>
      <c r="DA96" s="267">
        <f>IFERROR('Turistas lugar residencia isla '!DA96/'Turistas lugar residencia isla '!$I96,"-")</f>
        <v>1.5778955692820656E-2</v>
      </c>
      <c r="DB96" s="36">
        <f t="shared" si="422"/>
        <v>5.3788146476036358E-2</v>
      </c>
      <c r="DC96" s="267">
        <f>IFERROR('Turistas lugar residencia isla '!DC96/'Turistas lugar residencia isla '!$K96,"-")</f>
        <v>5.7431995237725499E-2</v>
      </c>
      <c r="DD96" s="36">
        <f t="shared" si="423"/>
        <v>-0.16236196317023699</v>
      </c>
      <c r="DE96" s="267">
        <f>IFERROR('Turistas lugar residencia isla '!DE96/'Turistas lugar residencia isla '!$M96,"-")</f>
        <v>0</v>
      </c>
      <c r="DF96" s="36" t="str">
        <f t="shared" si="424"/>
        <v>-</v>
      </c>
      <c r="DG96" s="266">
        <f>IFERROR('Turistas lugar residencia isla '!DG96/'Turistas lugar residencia isla '!$C96,"-")</f>
        <v>0.17567599147607357</v>
      </c>
      <c r="DH96" s="36">
        <f t="shared" si="425"/>
        <v>-6.5592605472205801E-2</v>
      </c>
      <c r="DI96" s="267">
        <f>IFERROR('Turistas lugar residencia isla '!DI96/'Turistas lugar residencia isla '!$E96,"-")</f>
        <v>0.10731373359011208</v>
      </c>
      <c r="DJ96" s="36">
        <f t="shared" si="426"/>
        <v>-0.27273816845526122</v>
      </c>
      <c r="DK96" s="267">
        <f>IFERROR('Turistas lugar residencia isla '!DK96/'Turistas lugar residencia isla '!$G96,"-")</f>
        <v>0.35544005609226992</v>
      </c>
      <c r="DL96" s="36">
        <f t="shared" si="427"/>
        <v>6.3126069515298422E-2</v>
      </c>
      <c r="DM96" s="267">
        <f>IFERROR('Turistas lugar residencia isla '!DM96/'Turistas lugar residencia isla '!$I96,"-")</f>
        <v>6.9180541603436854E-2</v>
      </c>
      <c r="DN96" s="36">
        <f t="shared" si="428"/>
        <v>-0.15081434803439375</v>
      </c>
      <c r="DO96" s="267">
        <f>IFERROR('Turistas lugar residencia isla '!DO96/'Turistas lugar residencia isla '!$K96,"-")</f>
        <v>5.2998790944283607E-2</v>
      </c>
      <c r="DP96" s="36">
        <f t="shared" si="429"/>
        <v>-0.23800362998847979</v>
      </c>
      <c r="DQ96" s="267">
        <f>IFERROR('Turistas lugar residencia isla '!DQ96/'Turistas lugar residencia isla '!$M96,"-")</f>
        <v>0.16320139015174476</v>
      </c>
      <c r="DR96" s="36">
        <f t="shared" si="430"/>
        <v>2.4394567102980536</v>
      </c>
      <c r="DS96" s="266">
        <f>IFERROR('Turistas lugar residencia isla '!DS96/'Turistas lugar residencia isla '!$C96,"-")</f>
        <v>9.3238843748950209E-2</v>
      </c>
      <c r="DT96" s="36">
        <f t="shared" si="431"/>
        <v>0.55725205284436696</v>
      </c>
      <c r="DU96" s="267">
        <f>IFERROR('Turistas lugar residencia isla '!DU96/'Turistas lugar residencia isla '!$E96,"-")</f>
        <v>0.14422276913767723</v>
      </c>
      <c r="DV96" s="36">
        <f t="shared" si="432"/>
        <v>0.41525541014860834</v>
      </c>
      <c r="DW96" s="267">
        <f>IFERROR('Turistas lugar residencia isla '!DW96/'Turistas lugar residencia isla '!$G96,"-")</f>
        <v>0.13172977831318497</v>
      </c>
      <c r="DX96" s="36">
        <f t="shared" si="433"/>
        <v>0.63251329141396817</v>
      </c>
      <c r="DY96" s="267">
        <f>IFERROR('Turistas lugar residencia isla '!DY96/'Turistas lugar residencia isla '!$I96,"-")</f>
        <v>0.10318037061576933</v>
      </c>
      <c r="DZ96" s="36">
        <f t="shared" si="434"/>
        <v>0.28714996080508914</v>
      </c>
      <c r="EA96" s="267">
        <f>IFERROR('Turistas lugar residencia isla '!EA96/'Turistas lugar residencia isla '!$K96,"-")</f>
        <v>0.10532095437755815</v>
      </c>
      <c r="EB96" s="36">
        <f t="shared" si="435"/>
        <v>0.87020411086323812</v>
      </c>
      <c r="EC96" s="267">
        <f>IFERROR('Turistas lugar residencia isla '!EC96/'Turistas lugar residencia isla '!$M96,"-")</f>
        <v>9.8139055585864096E-2</v>
      </c>
      <c r="ED96" s="36">
        <f t="shared" si="436"/>
        <v>-0.21470691113446527</v>
      </c>
    </row>
    <row r="97" spans="1:134" s="17" customFormat="1" outlineLevel="1" x14ac:dyDescent="0.25">
      <c r="A97" s="242"/>
      <c r="B97" s="34" t="s">
        <v>83</v>
      </c>
      <c r="C97" s="266">
        <f>IFERROR('Turistas lugar residencia isla '!C97/'Turistas lugar residencia isla '!$C97,"-")</f>
        <v>1</v>
      </c>
      <c r="D97" s="36">
        <f t="shared" si="371"/>
        <v>0</v>
      </c>
      <c r="E97" s="267">
        <f>IFERROR('Turistas lugar residencia isla '!E97/'Turistas lugar residencia isla '!$E97,"-")</f>
        <v>1</v>
      </c>
      <c r="F97" s="36">
        <f t="shared" si="372"/>
        <v>0</v>
      </c>
      <c r="G97" s="267">
        <f>IFERROR('Turistas lugar residencia isla '!G97/'Turistas lugar residencia isla '!$G97,"-")</f>
        <v>1</v>
      </c>
      <c r="H97" s="36">
        <f t="shared" si="373"/>
        <v>0</v>
      </c>
      <c r="I97" s="267">
        <f>IFERROR('Turistas lugar residencia isla '!I97/'Turistas lugar residencia isla '!$I97,"-")</f>
        <v>1</v>
      </c>
      <c r="J97" s="36">
        <f t="shared" si="374"/>
        <v>0</v>
      </c>
      <c r="K97" s="267">
        <f>IFERROR('Turistas lugar residencia isla '!K97/'Turistas lugar residencia isla '!$K97,"-")</f>
        <v>1</v>
      </c>
      <c r="L97" s="36">
        <f t="shared" si="375"/>
        <v>0</v>
      </c>
      <c r="M97" s="267">
        <f>IFERROR('Turistas lugar residencia isla '!M97/'Turistas lugar residencia isla '!$M97,"-")</f>
        <v>1</v>
      </c>
      <c r="N97" s="36">
        <f t="shared" si="376"/>
        <v>0</v>
      </c>
      <c r="O97" s="266">
        <f>IFERROR('Turistas lugar residencia isla '!O97/'Turistas lugar residencia isla '!$C97,"-")</f>
        <v>0.92127507959919464</v>
      </c>
      <c r="P97" s="36">
        <f t="shared" si="377"/>
        <v>2.5675815767993715E-3</v>
      </c>
      <c r="Q97" s="267">
        <f>IFERROR('Turistas lugar residencia isla '!Q97/'Turistas lugar residencia isla '!$E97,"-")</f>
        <v>0.90771371685892577</v>
      </c>
      <c r="R97" s="36">
        <f t="shared" si="378"/>
        <v>1.187053670234306E-3</v>
      </c>
      <c r="S97" s="267">
        <f>IFERROR('Turistas lugar residencia isla '!S97/'Turistas lugar residencia isla '!$G97,"-")</f>
        <v>0.91875951872395878</v>
      </c>
      <c r="T97" s="36">
        <f t="shared" si="379"/>
        <v>2.0706539571824223E-4</v>
      </c>
      <c r="U97" s="267">
        <f>IFERROR('Turistas lugar residencia isla '!U97/'Turistas lugar residencia isla '!$I97,"-")</f>
        <v>0.94719046021216735</v>
      </c>
      <c r="V97" s="36">
        <f t="shared" si="380"/>
        <v>1.4110035268334098E-2</v>
      </c>
      <c r="W97" s="267">
        <f>IFERROR('Turistas lugar residencia isla '!W97/'Turistas lugar residencia isla '!$K97,"-")</f>
        <v>0.91976163595945015</v>
      </c>
      <c r="X97" s="36">
        <f t="shared" si="381"/>
        <v>1.3171929690214412E-3</v>
      </c>
      <c r="Y97" s="267">
        <f>IFERROR('Turistas lugar residencia isla '!Y97/'Turistas lugar residencia isla '!$M97,"-")</f>
        <v>0.89949483352468429</v>
      </c>
      <c r="Z97" s="36">
        <f t="shared" si="382"/>
        <v>9.2468154068110486E-3</v>
      </c>
      <c r="AA97" s="266">
        <f>IFERROR('Turistas lugar residencia isla '!AA97/'Turistas lugar residencia isla '!$C97,"-")</f>
        <v>7.8724920400805351E-2</v>
      </c>
      <c r="AB97" s="36">
        <f t="shared" si="383"/>
        <v>-2.9097996297308693E-2</v>
      </c>
      <c r="AC97" s="267">
        <f>IFERROR('Turistas lugar residencia isla '!AC97/'Turistas lugar residencia isla '!$E97,"-")</f>
        <v>9.2286283141074218E-2</v>
      </c>
      <c r="AD97" s="36">
        <f t="shared" si="384"/>
        <v>-1.1527403812431891E-2</v>
      </c>
      <c r="AE97" s="267">
        <f>IFERROR('Turistas lugar residencia isla '!AE97/'Turistas lugar residencia isla '!$G97,"-")</f>
        <v>8.1240481276041235E-2</v>
      </c>
      <c r="AF97" s="36">
        <f t="shared" si="385"/>
        <v>-2.3357769642993187E-3</v>
      </c>
      <c r="AG97" s="267">
        <f>IFERROR('Turistas lugar residencia isla '!AG97/'Turistas lugar residencia isla '!$I97,"-")</f>
        <v>5.2809539787832642E-2</v>
      </c>
      <c r="AH97" s="36">
        <f t="shared" si="386"/>
        <v>-0.19971571529266052</v>
      </c>
      <c r="AI97" s="267">
        <f>IFERROR('Turistas lugar residencia isla '!AI97/'Turistas lugar residencia isla '!$K97,"-")</f>
        <v>8.023836404054982E-2</v>
      </c>
      <c r="AJ97" s="36">
        <f t="shared" si="387"/>
        <v>-1.4854948019291103E-2</v>
      </c>
      <c r="AK97" s="267">
        <f>IFERROR('Turistas lugar residencia isla '!AK97/'Turistas lugar residencia isla '!$M97,"-")</f>
        <v>0.10050516647531572</v>
      </c>
      <c r="AL97" s="36">
        <f t="shared" si="388"/>
        <v>-7.57841684710161E-2</v>
      </c>
      <c r="AM97" s="266">
        <f>IFERROR('Turistas lugar residencia isla '!AM97/'Turistas lugar residencia isla '!$C97,"-")</f>
        <v>0.20710495973217213</v>
      </c>
      <c r="AN97" s="36">
        <f t="shared" si="389"/>
        <v>2.9855821526068471E-2</v>
      </c>
      <c r="AO97" s="267">
        <f>IFERROR('Turistas lugar residencia isla '!AO97/'Turistas lugar residencia isla '!$E97,"-")</f>
        <v>0.15762065746699017</v>
      </c>
      <c r="AP97" s="36">
        <f t="shared" si="390"/>
        <v>0.11097083063379176</v>
      </c>
      <c r="AQ97" s="267">
        <f>IFERROR('Turistas lugar residencia isla '!AQ97/'Turistas lugar residencia isla '!$G97,"-")</f>
        <v>0.23217615283298279</v>
      </c>
      <c r="AR97" s="36">
        <f t="shared" si="391"/>
        <v>7.7030204495955434E-2</v>
      </c>
      <c r="AS97" s="267">
        <f>IFERROR('Turistas lugar residencia isla '!AS97/'Turistas lugar residencia isla '!$I97,"-")</f>
        <v>0.41594094417055982</v>
      </c>
      <c r="AT97" s="36">
        <f t="shared" si="392"/>
        <v>5.9934128108910967E-2</v>
      </c>
      <c r="AU97" s="267">
        <f>IFERROR('Turistas lugar residencia isla '!AU97/'Turistas lugar residencia isla '!$K97,"-")</f>
        <v>0.16504304441780437</v>
      </c>
      <c r="AV97" s="36">
        <f t="shared" si="393"/>
        <v>2.4972635605095439E-2</v>
      </c>
      <c r="AW97" s="267">
        <f>IFERROR('Turistas lugar residencia isla '!AW97/'Turistas lugar residencia isla '!$M97,"-")</f>
        <v>0.45715269804822045</v>
      </c>
      <c r="AX97" s="36">
        <f t="shared" si="394"/>
        <v>0.36096893090072513</v>
      </c>
      <c r="AY97" s="266">
        <f>IFERROR('Turistas lugar residencia isla '!AY97/'Turistas lugar residencia isla '!$C97,"-")</f>
        <v>2.7187368310155922E-2</v>
      </c>
      <c r="AZ97" s="36">
        <f t="shared" si="395"/>
        <v>7.0843535890345644E-2</v>
      </c>
      <c r="BA97" s="267">
        <f>IFERROR('Turistas lugar residencia isla '!BA97/'Turistas lugar residencia isla '!$E97,"-")</f>
        <v>4.3038298473444189E-2</v>
      </c>
      <c r="BB97" s="36">
        <f t="shared" si="396"/>
        <v>0.1174975782799712</v>
      </c>
      <c r="BC97" s="267">
        <f>IFERROR('Turistas lugar residencia isla '!BC97/'Turistas lugar residencia isla '!$G97,"-")</f>
        <v>2.0781523791253653E-2</v>
      </c>
      <c r="BD97" s="36">
        <f t="shared" si="397"/>
        <v>-8.1107980412135072E-3</v>
      </c>
      <c r="BE97" s="267">
        <f>IFERROR('Turistas lugar residencia isla '!BE97/'Turistas lugar residencia isla '!$I97,"-")</f>
        <v>6.9070541775288442E-3</v>
      </c>
      <c r="BF97" s="36">
        <f t="shared" si="398"/>
        <v>-2.8381958989661671E-2</v>
      </c>
      <c r="BG97" s="267">
        <f>IFERROR('Turistas lugar residencia isla '!BG97/'Turistas lugar residencia isla '!$K97,"-")</f>
        <v>1.6612545925037924E-2</v>
      </c>
      <c r="BH97" s="36">
        <f t="shared" si="399"/>
        <v>0.24341948674347669</v>
      </c>
      <c r="BI97" s="267">
        <f>IFERROR('Turistas lugar residencia isla '!BI97/'Turistas lugar residencia isla '!$M97,"-")</f>
        <v>9.1389207807118251E-3</v>
      </c>
      <c r="BJ97" s="36">
        <f t="shared" si="400"/>
        <v>-0.48427579502058837</v>
      </c>
      <c r="BK97" s="266">
        <f>IFERROR('Turistas lugar residencia isla '!BK97/'Turistas lugar residencia isla '!$C97,"-")</f>
        <v>2.4028275272744298E-2</v>
      </c>
      <c r="BL97" s="36">
        <f t="shared" si="401"/>
        <v>-0.2118288420469322</v>
      </c>
      <c r="BM97" s="267">
        <f>IFERROR('Turistas lugar residencia isla '!BM97/'Turistas lugar residencia isla '!$E97,"-")</f>
        <v>2.292792526233204E-2</v>
      </c>
      <c r="BN97" s="36">
        <f t="shared" si="402"/>
        <v>-0.19628355684215715</v>
      </c>
      <c r="BO97" s="267">
        <f>IFERROR('Turistas lugar residencia isla '!BO97/'Turistas lugar residencia isla '!$G97,"-")</f>
        <v>1.2817963396631629E-2</v>
      </c>
      <c r="BP97" s="36">
        <f t="shared" si="403"/>
        <v>-0.32031653992654374</v>
      </c>
      <c r="BQ97" s="267">
        <f>IFERROR('Turistas lugar residencia isla '!BQ97/'Turistas lugar residencia isla '!$I97,"-")</f>
        <v>3.6682755594559018E-2</v>
      </c>
      <c r="BR97" s="36">
        <f t="shared" si="404"/>
        <v>-0.18628900134030835</v>
      </c>
      <c r="BS97" s="267">
        <f>IFERROR('Turistas lugar residencia isla '!BS97/'Turistas lugar residencia isla '!$K97,"-")</f>
        <v>3.8404388629600751E-2</v>
      </c>
      <c r="BT97" s="36">
        <f t="shared" si="405"/>
        <v>-0.10148147647551609</v>
      </c>
      <c r="BU97" s="267">
        <f>IFERROR('Turistas lugar residencia isla '!BU97/'Turistas lugar residencia isla '!$M97,"-")</f>
        <v>1.1412169919632606E-2</v>
      </c>
      <c r="BV97" s="36">
        <f t="shared" si="406"/>
        <v>-0.33177355824428156</v>
      </c>
      <c r="BW97" s="266">
        <f>IFERROR('Turistas lugar residencia isla '!BW97/'Turistas lugar residencia isla '!$C97,"-")</f>
        <v>0.29170105234817623</v>
      </c>
      <c r="BX97" s="36">
        <f t="shared" si="407"/>
        <v>-5.1454409200788143E-2</v>
      </c>
      <c r="BY97" s="267">
        <f>IFERROR('Turistas lugar residencia isla '!BY97/'Turistas lugar residencia isla '!$E97,"-")</f>
        <v>0.36144840500974501</v>
      </c>
      <c r="BZ97" s="36">
        <f t="shared" si="408"/>
        <v>-6.4059174361283611E-2</v>
      </c>
      <c r="CA97" s="267">
        <f>IFERROR('Turistas lugar residencia isla '!CA97/'Turistas lugar residencia isla '!$G97,"-")</f>
        <v>0.12976345605420087</v>
      </c>
      <c r="CB97" s="36">
        <f t="shared" si="409"/>
        <v>-0.16514221865156808</v>
      </c>
      <c r="CC97" s="267">
        <f>IFERROR('Turistas lugar residencia isla '!CC97/'Turistas lugar residencia isla '!$I97,"-")</f>
        <v>0.24415249206308237</v>
      </c>
      <c r="CD97" s="36">
        <f t="shared" si="410"/>
        <v>-6.499082483479246E-2</v>
      </c>
      <c r="CE97" s="267">
        <f>IFERROR('Turistas lugar residencia isla '!CE97/'Turistas lugar residencia isla '!$K97,"-")</f>
        <v>0.42301469989175849</v>
      </c>
      <c r="CF97" s="36">
        <f t="shared" si="411"/>
        <v>-6.0799075688766413E-2</v>
      </c>
      <c r="CG97" s="267">
        <f>IFERROR('Turistas lugar residencia isla '!CG97/'Turistas lugar residencia isla '!$M97,"-")</f>
        <v>0.161699196326062</v>
      </c>
      <c r="CH97" s="36">
        <f t="shared" si="412"/>
        <v>-0.41677958608477117</v>
      </c>
      <c r="CI97" s="266">
        <f>IFERROR('Turistas lugar residencia isla '!CI97/'Turistas lugar residencia isla '!$C97,"-")</f>
        <v>3.8513426511214123E-2</v>
      </c>
      <c r="CJ97" s="36">
        <f t="shared" si="413"/>
        <v>0.10027089509749731</v>
      </c>
      <c r="CK97" s="267">
        <f>IFERROR('Turistas lugar residencia isla '!CK97/'Turistas lugar residencia isla '!$E97,"-")</f>
        <v>2.8786371905417298E-2</v>
      </c>
      <c r="CL97" s="36">
        <f t="shared" si="414"/>
        <v>3.0379392074766143E-2</v>
      </c>
      <c r="CM97" s="267">
        <f>IFERROR('Turistas lugar residencia isla '!CM97/'Turistas lugar residencia isla '!$G97,"-")</f>
        <v>4.6473597896347384E-2</v>
      </c>
      <c r="CN97" s="36">
        <f t="shared" si="415"/>
        <v>5.6844513452390721E-2</v>
      </c>
      <c r="CO97" s="267">
        <f>IFERROR('Turistas lugar residencia isla '!CO97/'Turistas lugar residencia isla '!$I97,"-")</f>
        <v>2.9842810314121261E-2</v>
      </c>
      <c r="CP97" s="36">
        <f t="shared" si="416"/>
        <v>0.11035855914112824</v>
      </c>
      <c r="CQ97" s="267">
        <f>IFERROR('Turistas lugar residencia isla '!CQ97/'Turistas lugar residencia isla '!$K97,"-")</f>
        <v>4.055757942558301E-2</v>
      </c>
      <c r="CR97" s="36">
        <f t="shared" si="417"/>
        <v>9.3855159701814683E-2</v>
      </c>
      <c r="CS97" s="267">
        <f>IFERROR('Turistas lugar residencia isla '!CS97/'Turistas lugar residencia isla '!$M97,"-")</f>
        <v>6.0206659012629164E-2</v>
      </c>
      <c r="CT97" s="36">
        <f t="shared" si="418"/>
        <v>0.18524074587275829</v>
      </c>
      <c r="CU97" s="266">
        <f>IFERROR('Turistas lugar residencia isla '!CU97/'Turistas lugar residencia isla '!$C97,"-")</f>
        <v>2.6815710305754553E-2</v>
      </c>
      <c r="CV97" s="36">
        <f t="shared" si="419"/>
        <v>4.7167046335559792E-2</v>
      </c>
      <c r="CW97" s="267">
        <f>IFERROR('Turistas lugar residencia isla '!CW97/'Turistas lugar residencia isla '!$E97,"-")</f>
        <v>1.950524854970517E-2</v>
      </c>
      <c r="CX97" s="36">
        <f t="shared" si="420"/>
        <v>3.2227931603880489E-2</v>
      </c>
      <c r="CY97" s="267">
        <f>IFERROR('Turistas lugar residencia isla '!CY97/'Turistas lugar residencia isla '!$G97,"-")</f>
        <v>1.1105470385802216E-2</v>
      </c>
      <c r="CZ97" s="36">
        <f t="shared" si="421"/>
        <v>-0.26196720699320086</v>
      </c>
      <c r="DA97" s="267">
        <f>IFERROR('Turistas lugar residencia isla '!DA97/'Turistas lugar residencia isla '!$I97,"-")</f>
        <v>1.9786800196164467E-2</v>
      </c>
      <c r="DB97" s="36">
        <f t="shared" si="422"/>
        <v>0.20873128309723721</v>
      </c>
      <c r="DC97" s="267">
        <f>IFERROR('Turistas lugar residencia isla '!DC97/'Turistas lugar residencia isla '!$K97,"-")</f>
        <v>6.9034012655330407E-2</v>
      </c>
      <c r="DD97" s="36">
        <f t="shared" si="423"/>
        <v>0.10668129885069089</v>
      </c>
      <c r="DE97" s="267">
        <f>IFERROR('Turistas lugar residencia isla '!DE97/'Turistas lugar residencia isla '!$M97,"-")</f>
        <v>8.7256027554535019E-4</v>
      </c>
      <c r="DF97" s="36" t="str">
        <f t="shared" si="424"/>
        <v>-</v>
      </c>
      <c r="DG97" s="266">
        <f>IFERROR('Turistas lugar residencia isla '!DG97/'Turistas lugar residencia isla '!$C97,"-")</f>
        <v>0.19174187619984079</v>
      </c>
      <c r="DH97" s="36">
        <f t="shared" si="425"/>
        <v>3.5908569345258101E-2</v>
      </c>
      <c r="DI97" s="267">
        <f>IFERROR('Turistas lugar residencia isla '!DI97/'Turistas lugar residencia isla '!$E97,"-")</f>
        <v>0.12995672499661168</v>
      </c>
      <c r="DJ97" s="36">
        <f t="shared" si="426"/>
        <v>-2.7996244385122715E-2</v>
      </c>
      <c r="DK97" s="267">
        <f>IFERROR('Turistas lugar residencia isla '!DK97/'Turistas lugar residencia isla '!$G97,"-")</f>
        <v>0.35989491094802395</v>
      </c>
      <c r="DL97" s="36">
        <f t="shared" si="427"/>
        <v>3.7384660967715311E-2</v>
      </c>
      <c r="DM97" s="267">
        <f>IFERROR('Turistas lugar residencia isla '!DM97/'Turistas lugar residencia isla '!$I97,"-")</f>
        <v>8.1052061017474128E-2</v>
      </c>
      <c r="DN97" s="36">
        <f t="shared" si="428"/>
        <v>8.2831426223463289E-2</v>
      </c>
      <c r="DO97" s="267">
        <f>IFERROR('Turistas lugar residencia isla '!DO97/'Turistas lugar residencia isla '!$K97,"-")</f>
        <v>8.2767878272947001E-2</v>
      </c>
      <c r="DP97" s="36">
        <f t="shared" si="429"/>
        <v>5.4621867877417296E-2</v>
      </c>
      <c r="DQ97" s="267">
        <f>IFERROR('Turistas lugar residencia isla '!DQ97/'Turistas lugar residencia isla '!$M97,"-")</f>
        <v>8.85878300803674E-2</v>
      </c>
      <c r="DR97" s="36">
        <f t="shared" si="430"/>
        <v>-0.22072739302185285</v>
      </c>
      <c r="DS97" s="266">
        <f>IFERROR('Turistas lugar residencia isla '!DS97/'Turistas lugar residencia isla '!$C97,"-")</f>
        <v>6.6828206208737181E-2</v>
      </c>
      <c r="DT97" s="36">
        <f t="shared" si="431"/>
        <v>8.7803454005706882E-2</v>
      </c>
      <c r="DU97" s="267">
        <f>IFERROR('Turistas lugar residencia isla '!DU97/'Turistas lugar residencia isla '!$E97,"-")</f>
        <v>0.10727504920217082</v>
      </c>
      <c r="DV97" s="36">
        <f t="shared" si="432"/>
        <v>0.15591873933741418</v>
      </c>
      <c r="DW97" s="267">
        <f>IFERROR('Turistas lugar residencia isla '!DW97/'Turistas lugar residencia isla '!$G97,"-")</f>
        <v>8.3874725989420917E-2</v>
      </c>
      <c r="DX97" s="36">
        <f t="shared" si="433"/>
        <v>7.3082085877437475E-2</v>
      </c>
      <c r="DY97" s="267">
        <f>IFERROR('Turistas lugar residencia isla '!DY97/'Turistas lugar residencia isla '!$I97,"-")</f>
        <v>7.8914900756265643E-2</v>
      </c>
      <c r="DZ97" s="36">
        <f t="shared" si="434"/>
        <v>0.11835534248074486</v>
      </c>
      <c r="EA97" s="267">
        <f>IFERROR('Turistas lugar residencia isla '!EA97/'Turistas lugar residencia isla '!$K97,"-")</f>
        <v>5.8105114507074493E-2</v>
      </c>
      <c r="EB97" s="36">
        <f t="shared" si="435"/>
        <v>0.14314715562629332</v>
      </c>
      <c r="EC97" s="267">
        <f>IFERROR('Turistas lugar residencia isla '!EC97/'Turistas lugar residencia isla '!$M97,"-")</f>
        <v>0.10312284730195177</v>
      </c>
      <c r="ED97" s="36">
        <f t="shared" si="436"/>
        <v>0.40619825297812739</v>
      </c>
    </row>
    <row r="98" spans="1:134" s="17" customFormat="1" ht="15.75" x14ac:dyDescent="0.25">
      <c r="A98" s="242"/>
      <c r="B98" s="249">
        <v>2017</v>
      </c>
      <c r="C98" s="270">
        <f>IFERROR('Turistas lugar residencia isla '!C98/'Turistas lugar residencia isla '!$C98,"-")</f>
        <v>1</v>
      </c>
      <c r="D98" s="271">
        <f t="shared" si="371"/>
        <v>0</v>
      </c>
      <c r="E98" s="270">
        <f>IFERROR('Turistas lugar residencia isla '!E98/'Turistas lugar residencia isla '!$E98,"-")</f>
        <v>1</v>
      </c>
      <c r="F98" s="271">
        <f t="shared" si="372"/>
        <v>0</v>
      </c>
      <c r="G98" s="270">
        <f>IFERROR('Turistas lugar residencia isla '!G98/'Turistas lugar residencia isla '!$G98,"-")</f>
        <v>1</v>
      </c>
      <c r="H98" s="271">
        <f t="shared" si="373"/>
        <v>0</v>
      </c>
      <c r="I98" s="270">
        <f>IFERROR('Turistas lugar residencia isla '!I98/'Turistas lugar residencia isla '!$I98,"-")</f>
        <v>1</v>
      </c>
      <c r="J98" s="271">
        <f t="shared" si="374"/>
        <v>0</v>
      </c>
      <c r="K98" s="270">
        <f>IFERROR('Turistas lugar residencia isla '!K98/'Turistas lugar residencia isla '!$K98,"-")</f>
        <v>1</v>
      </c>
      <c r="L98" s="271">
        <f t="shared" si="375"/>
        <v>0</v>
      </c>
      <c r="M98" s="270">
        <f>IFERROR('Turistas lugar residencia isla '!M98/'Turistas lugar residencia isla '!$M98,"-")</f>
        <v>1</v>
      </c>
      <c r="N98" s="271">
        <f t="shared" si="376"/>
        <v>0</v>
      </c>
      <c r="O98" s="270">
        <f>IFERROR('Turistas lugar residencia isla '!O98/'Turistas lugar residencia isla '!$C98,"-")</f>
        <v>0.89576912958067623</v>
      </c>
      <c r="P98" s="271">
        <f t="shared" si="377"/>
        <v>6.5372441111775093E-3</v>
      </c>
      <c r="Q98" s="270">
        <f>IFERROR('Turistas lugar residencia isla '!Q98/'Turistas lugar residencia isla '!$E98,"-")</f>
        <v>0.8796488024444189</v>
      </c>
      <c r="R98" s="271">
        <f t="shared" si="378"/>
        <v>-1.5205581351395159E-3</v>
      </c>
      <c r="S98" s="270">
        <f>IFERROR('Turistas lugar residencia isla '!S98/'Turistas lugar residencia isla '!$G98,"-")</f>
        <v>0.88023659584485903</v>
      </c>
      <c r="T98" s="271">
        <f t="shared" si="379"/>
        <v>1.2431728151082844E-2</v>
      </c>
      <c r="U98" s="270">
        <f>IFERROR('Turistas lugar residencia isla '!U98/'Turistas lugar residencia isla '!$I98,"-")</f>
        <v>0.93771340621837074</v>
      </c>
      <c r="V98" s="271">
        <f t="shared" si="380"/>
        <v>2.7575287613132993E-3</v>
      </c>
      <c r="W98" s="270">
        <f>IFERROR('Turistas lugar residencia isla '!W98/'Turistas lugar residencia isla '!$K98,"-")</f>
        <v>0.91693130488706875</v>
      </c>
      <c r="X98" s="271">
        <f t="shared" si="381"/>
        <v>1.5522484823105698E-2</v>
      </c>
      <c r="Y98" s="270">
        <f>IFERROR('Turistas lugar residencia isla '!Y98/'Turistas lugar residencia isla '!$M98,"-")</f>
        <v>0.85131515692603532</v>
      </c>
      <c r="Z98" s="271">
        <f t="shared" si="382"/>
        <v>2.6562104561866917E-2</v>
      </c>
      <c r="AA98" s="270">
        <f>IFERROR('Turistas lugar residencia isla '!AA98/'Turistas lugar residencia isla '!$C98,"-")</f>
        <v>0.10423099561096871</v>
      </c>
      <c r="AB98" s="271">
        <f t="shared" si="383"/>
        <v>-5.2864811160617031E-2</v>
      </c>
      <c r="AC98" s="270">
        <f>IFERROR('Turistas lugar residencia isla '!AC98/'Turistas lugar residencia isla '!$E98,"-")</f>
        <v>0.12035152109683071</v>
      </c>
      <c r="AD98" s="271">
        <f t="shared" si="384"/>
        <v>1.1261659365808363E-2</v>
      </c>
      <c r="AE98" s="270">
        <f>IFERROR('Turistas lugar residencia isla '!AE98/'Turistas lugar residencia isla '!$G98,"-")</f>
        <v>0.11976384011579115</v>
      </c>
      <c r="AF98" s="271">
        <f t="shared" si="385"/>
        <v>-8.2776425721070357E-2</v>
      </c>
      <c r="AG98" s="270">
        <f>IFERROR('Turistas lugar residencia isla '!AG98/'Turistas lugar residencia isla '!$I98,"-")</f>
        <v>6.2286175543082752E-2</v>
      </c>
      <c r="AH98" s="271">
        <f t="shared" si="386"/>
        <v>-3.9760565263373571E-2</v>
      </c>
      <c r="AI98" s="270">
        <f>IFERROR('Turistas lugar residencia isla '!AI98/'Turistas lugar residencia isla '!$K98,"-")</f>
        <v>8.3069012964862424E-2</v>
      </c>
      <c r="AJ98" s="271">
        <f t="shared" si="387"/>
        <v>-0.14436108267890591</v>
      </c>
      <c r="AK98" s="270">
        <f>IFERROR('Turistas lugar residencia isla '!AK98/'Turistas lugar residencia isla '!$M98,"-")</f>
        <v>0.14869220128130917</v>
      </c>
      <c r="AL98" s="271">
        <f t="shared" si="388"/>
        <v>-0.1289903696555581</v>
      </c>
      <c r="AM98" s="270">
        <f>IFERROR('Turistas lugar residencia isla '!AM98/'Turistas lugar residencia isla '!$C98,"-")</f>
        <v>0.19556330825682089</v>
      </c>
      <c r="AN98" s="271">
        <f t="shared" si="389"/>
        <v>-2.9977187782499803E-2</v>
      </c>
      <c r="AO98" s="270">
        <f>IFERROR('Turistas lugar residencia isla '!AO98/'Turistas lugar residencia isla '!$E98,"-")</f>
        <v>0.14634401623400572</v>
      </c>
      <c r="AP98" s="271">
        <f t="shared" si="390"/>
        <v>8.3408698848284057E-3</v>
      </c>
      <c r="AQ98" s="270">
        <f>IFERROR('Turistas lugar residencia isla '!AQ98/'Turistas lugar residencia isla '!$G98,"-")</f>
        <v>0.22058911362660405</v>
      </c>
      <c r="AR98" s="271">
        <f t="shared" si="391"/>
        <v>-2.8684738479208938E-2</v>
      </c>
      <c r="AS98" s="270">
        <f>IFERROR('Turistas lugar residencia isla '!AS98/'Turistas lugar residencia isla '!$I98,"-")</f>
        <v>0.41280562781788221</v>
      </c>
      <c r="AT98" s="271">
        <f t="shared" si="392"/>
        <v>1.2692282385214915E-2</v>
      </c>
      <c r="AU98" s="270">
        <f>IFERROR('Turistas lugar residencia isla '!AU98/'Turistas lugar residencia isla '!$K98,"-")</f>
        <v>0.15070059333420002</v>
      </c>
      <c r="AV98" s="271">
        <f t="shared" si="393"/>
        <v>-4.7135317851298986E-4</v>
      </c>
      <c r="AW98" s="270">
        <f>IFERROR('Turistas lugar residencia isla '!AW98/'Turistas lugar residencia isla '!$M98,"-")</f>
        <v>0.38202831438186152</v>
      </c>
      <c r="AX98" s="271">
        <f t="shared" si="394"/>
        <v>-7.317530767300362E-2</v>
      </c>
      <c r="AY98" s="270">
        <f>IFERROR('Turistas lugar residencia isla '!AY98/'Turistas lugar residencia isla '!$C98,"-")</f>
        <v>2.5727008225779627E-2</v>
      </c>
      <c r="AZ98" s="271">
        <f t="shared" si="395"/>
        <v>-2.4289728003731192E-2</v>
      </c>
      <c r="BA98" s="270">
        <f>IFERROR('Turistas lugar residencia isla '!BA98/'Turistas lugar residencia isla '!$E98,"-")</f>
        <v>3.6633281523594567E-2</v>
      </c>
      <c r="BB98" s="271">
        <f t="shared" si="396"/>
        <v>-1.5446730984729373E-2</v>
      </c>
      <c r="BC98" s="270">
        <f>IFERROR('Turistas lugar residencia isla '!BC98/'Turistas lugar residencia isla '!$G98,"-")</f>
        <v>2.4546764409044439E-2</v>
      </c>
      <c r="BD98" s="271">
        <f t="shared" si="397"/>
        <v>-7.3638023286109133E-2</v>
      </c>
      <c r="BE98" s="270">
        <f>IFERROR('Turistas lugar residencia isla '!BE98/'Turistas lugar residencia isla '!$I98,"-")</f>
        <v>6.6646312390735178E-3</v>
      </c>
      <c r="BF98" s="271">
        <f t="shared" si="398"/>
        <v>-0.15368616963272097</v>
      </c>
      <c r="BG98" s="270">
        <f>IFERROR('Turistas lugar residencia isla '!BG98/'Turistas lugar residencia isla '!$K98,"-")</f>
        <v>1.588433241082108E-2</v>
      </c>
      <c r="BH98" s="271">
        <f t="shared" si="399"/>
        <v>8.5001566958865071E-2</v>
      </c>
      <c r="BI98" s="270">
        <f>IFERROR('Turistas lugar residencia isla '!BI98/'Turistas lugar residencia isla '!$M98,"-")</f>
        <v>1.9558115121606639E-2</v>
      </c>
      <c r="BJ98" s="271">
        <f t="shared" si="400"/>
        <v>-0.13896061057077636</v>
      </c>
      <c r="BK98" s="270">
        <f>IFERROR('Turistas lugar residencia isla '!BK98/'Turistas lugar residencia isla '!$C98,"-")</f>
        <v>3.5982519991384312E-2</v>
      </c>
      <c r="BL98" s="271">
        <f t="shared" si="401"/>
        <v>-7.6254422420282131E-2</v>
      </c>
      <c r="BM98" s="270">
        <f>IFERROR('Turistas lugar residencia isla '!BM98/'Turistas lugar residencia isla '!$E98,"-")</f>
        <v>3.2092056544657105E-2</v>
      </c>
      <c r="BN98" s="271">
        <f t="shared" si="402"/>
        <v>1.898655590407472E-3</v>
      </c>
      <c r="BO98" s="270">
        <f>IFERROR('Turistas lugar residencia isla '!BO98/'Turistas lugar residencia isla '!$G98,"-")</f>
        <v>2.3731517993185933E-2</v>
      </c>
      <c r="BP98" s="271">
        <f t="shared" si="403"/>
        <v>2.2114304823734887E-3</v>
      </c>
      <c r="BQ98" s="270">
        <f>IFERROR('Turistas lugar residencia isla '!BQ98/'Turistas lugar residencia isla '!$I98,"-")</f>
        <v>5.1567558072422186E-2</v>
      </c>
      <c r="BR98" s="271">
        <f t="shared" si="404"/>
        <v>-0.144479884659792</v>
      </c>
      <c r="BS98" s="270">
        <f>IFERROR('Turistas lugar residencia isla '!BS98/'Turistas lugar residencia isla '!$K98,"-")</f>
        <v>4.6513815910968405E-2</v>
      </c>
      <c r="BT98" s="271">
        <f t="shared" si="405"/>
        <v>-0.14672814200914686</v>
      </c>
      <c r="BU98" s="270">
        <f>IFERROR('Turistas lugar residencia isla '!BU98/'Turistas lugar residencia isla '!$M98,"-")</f>
        <v>4.3984910769472273E-2</v>
      </c>
      <c r="BV98" s="271">
        <f t="shared" si="406"/>
        <v>0.19397969986288754</v>
      </c>
      <c r="BW98" s="270">
        <f>IFERROR('Turistas lugar residencia isla '!BW98/'Turistas lugar residencia isla '!$C98,"-")</f>
        <v>0.32972437118897069</v>
      </c>
      <c r="BX98" s="271">
        <f t="shared" si="407"/>
        <v>9.6275373882688253E-3</v>
      </c>
      <c r="BY98" s="270">
        <f>IFERROR('Turistas lugar residencia isla '!BY98/'Turistas lugar residencia isla '!$E98,"-")</f>
        <v>0.38629126606867614</v>
      </c>
      <c r="BZ98" s="271">
        <f t="shared" si="408"/>
        <v>-1.3815834409838357E-2</v>
      </c>
      <c r="CA98" s="270">
        <f>IFERROR('Turistas lugar residencia isla '!CA98/'Turistas lugar residencia isla '!$G98,"-")</f>
        <v>0.19397763957825168</v>
      </c>
      <c r="CB98" s="271">
        <f t="shared" si="409"/>
        <v>4.0272885155022919E-2</v>
      </c>
      <c r="CC98" s="270">
        <f>IFERROR('Turistas lugar residencia isla '!CC98/'Turistas lugar residencia isla '!$I98,"-")</f>
        <v>0.23305004642447866</v>
      </c>
      <c r="CD98" s="271">
        <f t="shared" si="410"/>
        <v>-9.7882481042063096E-3</v>
      </c>
      <c r="CE98" s="270">
        <f>IFERROR('Turistas lugar residencia isla '!CE98/'Turistas lugar residencia isla '!$K98,"-")</f>
        <v>0.46155215362165258</v>
      </c>
      <c r="CF98" s="271">
        <f t="shared" si="411"/>
        <v>8.4603447232236562E-3</v>
      </c>
      <c r="CG98" s="270">
        <f>IFERROR('Turistas lugar residencia isla '!CG98/'Turistas lugar residencia isla '!$M98,"-")</f>
        <v>0.15532930430602293</v>
      </c>
      <c r="CH98" s="271">
        <f t="shared" si="412"/>
        <v>9.3526897332995018E-2</v>
      </c>
      <c r="CI98" s="270">
        <f>IFERROR('Turistas lugar residencia isla '!CI98/'Turistas lugar residencia isla '!$C98,"-")</f>
        <v>4.0593891636741167E-2</v>
      </c>
      <c r="CJ98" s="271">
        <f t="shared" si="413"/>
        <v>-1.8611888942148047E-2</v>
      </c>
      <c r="CK98" s="270">
        <f>IFERROR('Turistas lugar residencia isla '!CK98/'Turistas lugar residencia isla '!$E98,"-")</f>
        <v>3.1123212272825513E-2</v>
      </c>
      <c r="CL98" s="271">
        <f t="shared" si="414"/>
        <v>-5.6050725234409349E-2</v>
      </c>
      <c r="CM98" s="270">
        <f>IFERROR('Turistas lugar residencia isla '!CM98/'Turistas lugar residencia isla '!$G98,"-")</f>
        <v>5.2705680785252326E-2</v>
      </c>
      <c r="CN98" s="271">
        <f t="shared" si="415"/>
        <v>-8.3627752866955785E-2</v>
      </c>
      <c r="CO98" s="270">
        <f>IFERROR('Turistas lugar residencia isla '!CO98/'Turistas lugar residencia isla '!$I98,"-")</f>
        <v>3.5961823185472065E-2</v>
      </c>
      <c r="CP98" s="271">
        <f t="shared" si="416"/>
        <v>0.27405167580755085</v>
      </c>
      <c r="CQ98" s="270">
        <f>IFERROR('Turistas lugar residencia isla '!CQ98/'Turistas lugar residencia isla '!$K98,"-")</f>
        <v>3.5367066534991207E-2</v>
      </c>
      <c r="CR98" s="271">
        <f t="shared" si="417"/>
        <v>2.700337474308423E-3</v>
      </c>
      <c r="CS98" s="270">
        <f>IFERROR('Turistas lugar residencia isla '!CS98/'Turistas lugar residencia isla '!$M98,"-")</f>
        <v>7.123971077339665E-2</v>
      </c>
      <c r="CT98" s="271">
        <f t="shared" si="418"/>
        <v>-1.2172613984716252E-2</v>
      </c>
      <c r="CU98" s="270">
        <f>IFERROR('Turistas lugar residencia isla '!CU98/'Turistas lugar residencia isla '!$C98,"-")</f>
        <v>3.3295156141210418E-2</v>
      </c>
      <c r="CV98" s="271">
        <f t="shared" si="419"/>
        <v>3.4568326732341337E-2</v>
      </c>
      <c r="CW98" s="270">
        <f>IFERROR('Turistas lugar residencia isla '!CW98/'Turistas lugar residencia isla '!$E98,"-")</f>
        <v>2.3391870573146852E-2</v>
      </c>
      <c r="CX98" s="271">
        <f t="shared" si="420"/>
        <v>3.7559334835628677E-2</v>
      </c>
      <c r="CY98" s="270">
        <f>IFERROR('Turistas lugar residencia isla '!CY98/'Turistas lugar residencia isla '!$G98,"-")</f>
        <v>1.7318754809190921E-2</v>
      </c>
      <c r="CZ98" s="271">
        <f t="shared" si="421"/>
        <v>1.0286131722002212E-2</v>
      </c>
      <c r="DA98" s="270">
        <f>IFERROR('Turistas lugar residencia isla '!DA98/'Turistas lugar residencia isla '!$I98,"-")</f>
        <v>1.7436365005144335E-2</v>
      </c>
      <c r="DB98" s="271">
        <f t="shared" si="422"/>
        <v>7.6810744378652762E-2</v>
      </c>
      <c r="DC98" s="270">
        <f>IFERROR('Turistas lugar residencia isla '!DC98/'Turistas lugar residencia isla '!$K98,"-")</f>
        <v>8.4867101339777679E-2</v>
      </c>
      <c r="DD98" s="271">
        <f t="shared" si="423"/>
        <v>2.032112183326773E-2</v>
      </c>
      <c r="DE98" s="270">
        <f>IFERROR('Turistas lugar residencia isla '!DE98/'Turistas lugar residencia isla '!$M98,"-")</f>
        <v>2.1608602234932843E-3</v>
      </c>
      <c r="DF98" s="271">
        <f t="shared" si="424"/>
        <v>4.3612848816896088E-2</v>
      </c>
      <c r="DG98" s="270">
        <f>IFERROR('Turistas lugar residencia isla '!DG98/'Turistas lugar residencia isla '!$C98,"-")</f>
        <v>0.10877119580618005</v>
      </c>
      <c r="DH98" s="271">
        <f t="shared" si="425"/>
        <v>3.9879309995924928E-3</v>
      </c>
      <c r="DI98" s="270">
        <f>IFERROR('Turistas lugar residencia isla '!DI98/'Turistas lugar residencia isla '!$E98,"-")</f>
        <v>7.4335381565137262E-2</v>
      </c>
      <c r="DJ98" s="271">
        <f t="shared" si="426"/>
        <v>-5.2968052947667821E-2</v>
      </c>
      <c r="DK98" s="270">
        <f>IFERROR('Turistas lugar residencia isla '!DK98/'Turistas lugar residencia isla '!$G98,"-")</f>
        <v>0.22450229642272487</v>
      </c>
      <c r="DL98" s="271">
        <f t="shared" si="427"/>
        <v>1.024526515718982E-2</v>
      </c>
      <c r="DM98" s="270">
        <f>IFERROR('Turistas lugar residencia isla '!DM98/'Turistas lugar residencia isla '!$I98,"-")</f>
        <v>4.470635471647609E-2</v>
      </c>
      <c r="DN98" s="271">
        <f t="shared" si="428"/>
        <v>-5.8333710526420446E-2</v>
      </c>
      <c r="DO98" s="270">
        <f>IFERROR('Turistas lugar residencia isla '!DO98/'Turistas lugar residencia isla '!$K98,"-")</f>
        <v>3.7681346446208804E-2</v>
      </c>
      <c r="DP98" s="271">
        <f t="shared" si="429"/>
        <v>-6.0992955603905274E-2</v>
      </c>
      <c r="DQ98" s="270">
        <f>IFERROR('Turistas lugar residencia isla '!DQ98/'Turistas lugar residencia isla '!$M98,"-")</f>
        <v>7.7854739176076992E-2</v>
      </c>
      <c r="DR98" s="271">
        <f t="shared" si="430"/>
        <v>1.3829630405391518</v>
      </c>
      <c r="DS98" s="270">
        <f>IFERROR('Turistas lugar residencia isla '!DS98/'Turistas lugar residencia isla '!$C98,"-")</f>
        <v>7.2028512146750642E-2</v>
      </c>
      <c r="DT98" s="271">
        <f t="shared" si="431"/>
        <v>0.13183097613794237</v>
      </c>
      <c r="DU98" s="270">
        <f>IFERROR('Turistas lugar residencia isla '!DU98/'Turistas lugar residencia isla '!$E98,"-")</f>
        <v>0.11206983573163677</v>
      </c>
      <c r="DV98" s="271">
        <f t="shared" si="432"/>
        <v>7.1500625713113442E-2</v>
      </c>
      <c r="DW98" s="270">
        <f>IFERROR('Turistas lugar residencia isla '!DW98/'Turistas lugar residencia isla '!$G98,"-")</f>
        <v>9.869473381332601E-2</v>
      </c>
      <c r="DX98" s="271">
        <f t="shared" si="433"/>
        <v>0.13726198484629903</v>
      </c>
      <c r="DY98" s="270">
        <f>IFERROR('Turistas lugar residencia isla '!DY98/'Turistas lugar residencia isla '!$I98,"-")</f>
        <v>8.3941312767149875E-2</v>
      </c>
      <c r="DZ98" s="271">
        <f t="shared" si="434"/>
        <v>7.5674545296413376E-2</v>
      </c>
      <c r="EA98" s="270">
        <f>IFERROR('Turistas lugar residencia isla '!EA98/'Turistas lugar residencia isla '!$K98,"-")</f>
        <v>5.9559412724057799E-2</v>
      </c>
      <c r="EB98" s="271">
        <f t="shared" si="435"/>
        <v>0.24863557966104799</v>
      </c>
      <c r="EC98" s="270">
        <f>IFERROR('Turistas lugar residencia isla '!EC98/'Turistas lugar residencia isla '!$M98,"-")</f>
        <v>8.8384333886016464E-2</v>
      </c>
      <c r="ED98" s="271">
        <f t="shared" si="436"/>
        <v>-8.5359352045618397E-2</v>
      </c>
    </row>
    <row r="99" spans="1:134" s="17" customFormat="1" outlineLevel="1" x14ac:dyDescent="0.25">
      <c r="A99" s="242"/>
      <c r="B99" s="34" t="s">
        <v>61</v>
      </c>
      <c r="C99" s="266">
        <f>IFERROR('Turistas lugar residencia isla '!C99/'Turistas lugar residencia isla '!$C99,"-")</f>
        <v>1</v>
      </c>
      <c r="D99" s="36">
        <f>IFERROR(C99/C112-1,"-")</f>
        <v>0</v>
      </c>
      <c r="E99" s="267">
        <f>IFERROR('Turistas lugar residencia isla '!E99/'Turistas lugar residencia isla '!$E99,"-")</f>
        <v>1</v>
      </c>
      <c r="F99" s="36">
        <f>IFERROR(E99/E112-1,"-")</f>
        <v>0</v>
      </c>
      <c r="G99" s="267">
        <f>IFERROR('Turistas lugar residencia isla '!G99/'Turistas lugar residencia isla '!$G99,"-")</f>
        <v>1</v>
      </c>
      <c r="H99" s="36">
        <f>IFERROR(G99/G112-1,"-")</f>
        <v>0</v>
      </c>
      <c r="I99" s="267">
        <f>IFERROR('Turistas lugar residencia isla '!I99/'Turistas lugar residencia isla '!$I99,"-")</f>
        <v>1</v>
      </c>
      <c r="J99" s="36">
        <f>IFERROR(I99/I112-1,"-")</f>
        <v>0</v>
      </c>
      <c r="K99" s="267">
        <f>IFERROR('Turistas lugar residencia isla '!K99/'Turistas lugar residencia isla '!$K99,"-")</f>
        <v>1</v>
      </c>
      <c r="L99" s="36">
        <f>IFERROR(K99/K112-1,"-")</f>
        <v>0</v>
      </c>
      <c r="M99" s="267">
        <f>IFERROR('Turistas lugar residencia isla '!M99/'Turistas lugar residencia isla '!$M99,"-")</f>
        <v>1</v>
      </c>
      <c r="N99" s="36">
        <f>IFERROR(M99/M112-1,"-")</f>
        <v>0</v>
      </c>
      <c r="O99" s="266">
        <f>IFERROR('Turistas lugar residencia isla '!O99/'Turistas lugar residencia isla '!$C99,"-")</f>
        <v>0.91724124240699811</v>
      </c>
      <c r="P99" s="36">
        <f>IFERROR(O99/O112-1,"-")</f>
        <v>-4.5808364176459504E-3</v>
      </c>
      <c r="Q99" s="267">
        <f>IFERROR('Turistas lugar residencia isla '!Q99/'Turistas lugar residencia isla '!$E99,"-")</f>
        <v>0.90848655993885086</v>
      </c>
      <c r="R99" s="36">
        <f>IFERROR(Q99/Q112-1,"-")</f>
        <v>5.8523340464589069E-4</v>
      </c>
      <c r="S99" s="267">
        <f>IFERROR('Turistas lugar residencia isla '!S99/'Turistas lugar residencia isla '!$G99,"-")</f>
        <v>0.91878522165996501</v>
      </c>
      <c r="T99" s="36">
        <f>IFERROR(S99/S112-1,"-")</f>
        <v>-9.2041177079392744E-3</v>
      </c>
      <c r="U99" s="267">
        <f>IFERROR('Turistas lugar residencia isla '!U99/'Turistas lugar residencia isla '!$I99,"-")</f>
        <v>0.9499975381720106</v>
      </c>
      <c r="V99" s="36">
        <f>IFERROR(U99/U112-1,"-")</f>
        <v>-1.7027275471600878E-2</v>
      </c>
      <c r="W99" s="267">
        <f>IFERROR('Turistas lugar residencia isla '!W99/'Turistas lugar residencia isla '!$K99,"-")</f>
        <v>0.91548186647194418</v>
      </c>
      <c r="X99" s="36">
        <f>IFERROR(W99/W112-1,"-")</f>
        <v>-1.7965360344515791E-2</v>
      </c>
      <c r="Y99" s="267">
        <f>IFERROR('Turistas lugar residencia isla '!Y99/'Turistas lugar residencia isla '!$M99,"-")</f>
        <v>0.86751012145748985</v>
      </c>
      <c r="Z99" s="36">
        <f>IFERROR(Y99/Y112-1,"-")</f>
        <v>-7.5306065405214229E-2</v>
      </c>
      <c r="AA99" s="266">
        <f>IFERROR('Turistas lugar residencia isla '!AA99/'Turistas lugar residencia isla '!$C99,"-")</f>
        <v>8.2758757593001872E-2</v>
      </c>
      <c r="AB99" s="36">
        <f>IFERROR(AA99/AA112-1,"-")</f>
        <v>5.3745763814314618E-2</v>
      </c>
      <c r="AC99" s="267">
        <f>IFERROR('Turistas lugar residencia isla '!AC99/'Turistas lugar residencia isla '!$E99,"-")</f>
        <v>9.1511316828740072E-2</v>
      </c>
      <c r="AD99" s="36">
        <f>IFERROR(AC99/AC112-1,"-")</f>
        <v>-5.7959700987645357E-3</v>
      </c>
      <c r="AE99" s="267">
        <f>IFERROR('Turistas lugar residencia isla '!AE99/'Turistas lugar residencia isla '!$G99,"-")</f>
        <v>8.1214778340035015E-2</v>
      </c>
      <c r="AF99" s="36">
        <f>IFERROR(AE99/AE112-1,"-")</f>
        <v>0.11743549155420885</v>
      </c>
      <c r="AG99" s="267">
        <f>IFERROR('Turistas lugar residencia isla '!AG99/'Turistas lugar residencia isla '!$I99,"-")</f>
        <v>5.0002461827989342E-2</v>
      </c>
      <c r="AH99" s="36">
        <f>IFERROR(AG99/AG112-1,"-")</f>
        <v>0.4908014789922408</v>
      </c>
      <c r="AI99" s="267">
        <f>IFERROR('Turistas lugar residencia isla '!AI99/'Turistas lugar residencia isla '!$K99,"-")</f>
        <v>8.4522906137097967E-2</v>
      </c>
      <c r="AJ99" s="36">
        <f>IFERROR(AI99/AI112-1,"-")</f>
        <v>0.24719703928893777</v>
      </c>
      <c r="AK99" s="267">
        <f>IFERROR('Turistas lugar residencia isla '!AK99/'Turistas lugar residencia isla '!$M99,"-")</f>
        <v>0.13245614035087719</v>
      </c>
      <c r="AL99" s="36">
        <f>IFERROR(AK99/AK112-1,"-")</f>
        <v>1.1418891616797096</v>
      </c>
      <c r="AM99" s="266">
        <f>IFERROR('Turistas lugar residencia isla '!AM99/'Turistas lugar residencia isla '!$C99,"-")</f>
        <v>0.21550808596800022</v>
      </c>
      <c r="AN99" s="36">
        <f>IFERROR(AM99/AM112-1,"-")</f>
        <v>-7.5700761078986933E-2</v>
      </c>
      <c r="AO99" s="267">
        <f>IFERROR('Turistas lugar residencia isla '!AO99/'Turistas lugar residencia isla '!$E99,"-")</f>
        <v>0.1763726697524311</v>
      </c>
      <c r="AP99" s="36">
        <f>IFERROR(AO99/AO112-1,"-")</f>
        <v>-0.15378948062287767</v>
      </c>
      <c r="AQ99" s="267">
        <f>IFERROR('Turistas lugar residencia isla '!AQ99/'Turistas lugar residencia isla '!$G99,"-")</f>
        <v>0.24333405647574025</v>
      </c>
      <c r="AR99" s="36">
        <f>IFERROR(AQ99/AQ112-1,"-")</f>
        <v>-4.0057084175198265E-2</v>
      </c>
      <c r="AS99" s="267">
        <f>IFERROR('Turistas lugar residencia isla '!AS99/'Turistas lugar residencia isla '!$I99,"-")</f>
        <v>0.4497103249065873</v>
      </c>
      <c r="AT99" s="36">
        <f>IFERROR(AS99/AS112-1,"-")</f>
        <v>-0.14764700150664811</v>
      </c>
      <c r="AU99" s="267">
        <f>IFERROR('Turistas lugar residencia isla '!AU99/'Turistas lugar residencia isla '!$K99,"-")</f>
        <v>0.19391110538398026</v>
      </c>
      <c r="AV99" s="36">
        <f>IFERROR(AU99/AU112-1,"-")</f>
        <v>-0.30958176198290521</v>
      </c>
      <c r="AW99" s="267">
        <f>IFERROR('Turistas lugar residencia isla '!AW99/'Turistas lugar residencia isla '!$M99,"-")</f>
        <v>0.39908906882591094</v>
      </c>
      <c r="AX99" s="36">
        <f>IFERROR(AW99/AW112-1,"-")</f>
        <v>-0.18821031622154027</v>
      </c>
      <c r="AY99" s="266">
        <f>IFERROR('Turistas lugar residencia isla '!AY99/'Turistas lugar residencia isla '!$C99,"-")</f>
        <v>2.6094947262549132E-2</v>
      </c>
      <c r="AZ99" s="36">
        <f>IFERROR(AY99/AY112-1,"-")</f>
        <v>-1.6624722151015958E-2</v>
      </c>
      <c r="BA99" s="267">
        <f>IFERROR('Turistas lugar residencia isla '!BA99/'Turistas lugar residencia isla '!$E99,"-")</f>
        <v>3.6663977238948577E-2</v>
      </c>
      <c r="BB99" s="36">
        <f>IFERROR(BA99/BA112-1,"-")</f>
        <v>-5.2777078322050808E-2</v>
      </c>
      <c r="BC99" s="267">
        <f>IFERROR('Turistas lugar residencia isla '!BC99/'Turistas lugar residencia isla '!$G99,"-")</f>
        <v>2.0357299618079906E-2</v>
      </c>
      <c r="BD99" s="36">
        <f>IFERROR(BC99/BC112-1,"-")</f>
        <v>2.844565397024601E-3</v>
      </c>
      <c r="BE99" s="267">
        <f>IFERROR('Turistas lugar residencia isla '!BE99/'Turistas lugar residencia isla '!$I99,"-")</f>
        <v>7.2924815773205464E-3</v>
      </c>
      <c r="BF99" s="36">
        <f>IFERROR(BE99/BE112-1,"-")</f>
        <v>0.46898031034143517</v>
      </c>
      <c r="BG99" s="267">
        <f>IFERROR('Turistas lugar residencia isla '!BG99/'Turistas lugar residencia isla '!$K99,"-")</f>
        <v>1.5630294613156175E-2</v>
      </c>
      <c r="BH99" s="36">
        <f>IFERROR(BG99/BG112-1,"-")</f>
        <v>1.8690327652260974E-2</v>
      </c>
      <c r="BI99" s="267">
        <f>IFERROR('Turistas lugar residencia isla '!BI99/'Turistas lugar residencia isla '!$M99,"-")</f>
        <v>2.4797570850202431E-2</v>
      </c>
      <c r="BJ99" s="36">
        <f>IFERROR(BI99/BI112-1,"-")</f>
        <v>0.685019622917584</v>
      </c>
      <c r="BK99" s="266">
        <f>IFERROR('Turistas lugar residencia isla '!BK99/'Turistas lugar residencia isla '!$C99,"-")</f>
        <v>3.1873238225057235E-2</v>
      </c>
      <c r="BL99" s="36">
        <f>IFERROR(BK99/BK112-1,"-")</f>
        <v>9.4477338642546593E-2</v>
      </c>
      <c r="BM99" s="267">
        <f>IFERROR('Turistas lugar residencia isla '!BM99/'Turistas lugar residencia isla '!$E99,"-")</f>
        <v>3.1273090152448085E-2</v>
      </c>
      <c r="BN99" s="36">
        <f>IFERROR(BM99/BM112-1,"-")</f>
        <v>7.5371557211872275E-2</v>
      </c>
      <c r="BO99" s="267">
        <f>IFERROR('Turistas lugar residencia isla '!BO99/'Turistas lugar residencia isla '!$G99,"-")</f>
        <v>1.5887270507393712E-2</v>
      </c>
      <c r="BP99" s="36">
        <f>IFERROR(BO99/BO112-1,"-")</f>
        <v>-4.8608893589496605E-2</v>
      </c>
      <c r="BQ99" s="267">
        <f>IFERROR('Turistas lugar residencia isla '!BQ99/'Turistas lugar residencia isla '!$I99,"-")</f>
        <v>3.9996498733526266E-2</v>
      </c>
      <c r="BR99" s="36">
        <f>IFERROR(BQ99/BQ112-1,"-")</f>
        <v>0.2307619018468845</v>
      </c>
      <c r="BS99" s="267">
        <f>IFERROR('Turistas lugar residencia isla '!BS99/'Turistas lugar residencia isla '!$K99,"-")</f>
        <v>4.796472087396017E-2</v>
      </c>
      <c r="BT99" s="36">
        <f>IFERROR(BS99/BS112-1,"-")</f>
        <v>0.45786070701864801</v>
      </c>
      <c r="BU99" s="267">
        <f>IFERROR('Turistas lugar residencia isla '!BU99/'Turistas lugar residencia isla '!$M99,"-")</f>
        <v>2.3144399460188935E-2</v>
      </c>
      <c r="BV99" s="36">
        <f>IFERROR(BU99/BU112-1,"-")</f>
        <v>1.9681020024494318</v>
      </c>
      <c r="BW99" s="266">
        <f>IFERROR('Turistas lugar residencia isla '!BW99/'Turistas lugar residencia isla '!$C99,"-")</f>
        <v>0.25672700263356407</v>
      </c>
      <c r="BX99" s="36">
        <f>IFERROR(BW99/BW112-1,"-")</f>
        <v>3.2027690537507203E-2</v>
      </c>
      <c r="BY99" s="267">
        <f>IFERROR('Turistas lugar residencia isla '!BY99/'Turistas lugar residencia isla '!$E99,"-")</f>
        <v>0.31735105524650731</v>
      </c>
      <c r="BZ99" s="36">
        <f>IFERROR(BY99/BY112-1,"-")</f>
        <v>6.2090394518228509E-2</v>
      </c>
      <c r="CA99" s="267">
        <f>IFERROR('Turistas lugar residencia isla '!CA99/'Turistas lugar residencia isla '!$G99,"-")</f>
        <v>0.103625466048464</v>
      </c>
      <c r="CB99" s="36">
        <f>IFERROR(CA99/CA112-1,"-")</f>
        <v>-2.5146818512667757E-2</v>
      </c>
      <c r="CC99" s="267">
        <f>IFERROR('Turistas lugar residencia isla '!CC99/'Turistas lugar residencia isla '!$I99,"-")</f>
        <v>0.20473108632263076</v>
      </c>
      <c r="CD99" s="36">
        <f>IFERROR(CC99/CC112-1,"-")</f>
        <v>0.10948475779904698</v>
      </c>
      <c r="CE99" s="267">
        <f>IFERROR('Turistas lugar residencia isla '!CE99/'Turistas lugar residencia isla '!$K99,"-")</f>
        <v>0.3949333982408163</v>
      </c>
      <c r="CF99" s="36">
        <f>IFERROR(CE99/CE112-1,"-")</f>
        <v>6.9911467798717375E-2</v>
      </c>
      <c r="CG99" s="267">
        <f>IFERROR('Turistas lugar residencia isla '!CG99/'Turistas lugar residencia isla '!$M99,"-")</f>
        <v>0.14304993252361672</v>
      </c>
      <c r="CH99" s="36">
        <f>IFERROR(CG99/CG112-1,"-")</f>
        <v>-0.42437547783278118</v>
      </c>
      <c r="CI99" s="266">
        <f>IFERROR('Turistas lugar residencia isla '!CI99/'Turistas lugar residencia isla '!$C99,"-")</f>
        <v>3.7888913886425894E-2</v>
      </c>
      <c r="CJ99" s="36">
        <f>IFERROR(CI99/CI112-1,"-")</f>
        <v>5.6162710421909789E-2</v>
      </c>
      <c r="CK99" s="267">
        <f>IFERROR('Turistas lugar residencia isla '!CK99/'Turistas lugar residencia isla '!$E99,"-")</f>
        <v>2.6725126332328337E-2</v>
      </c>
      <c r="CL99" s="36">
        <f>IFERROR(CK99/CK112-1,"-")</f>
        <v>6.2983278137474841E-2</v>
      </c>
      <c r="CM99" s="267">
        <f>IFERROR('Turistas lugar residencia isla '!CM99/'Turistas lugar residencia isla '!$G99,"-")</f>
        <v>5.181651690891937E-2</v>
      </c>
      <c r="CN99" s="36">
        <f>IFERROR(CM99/CM112-1,"-")</f>
        <v>0.1760293101877064</v>
      </c>
      <c r="CO99" s="267">
        <f>IFERROR('Turistas lugar residencia isla '!CO99/'Turistas lugar residencia isla '!$I99,"-")</f>
        <v>2.4361155636765486E-2</v>
      </c>
      <c r="CP99" s="36">
        <f>IFERROR(CO99/CO112-1,"-")</f>
        <v>-0.17481906892125143</v>
      </c>
      <c r="CQ99" s="267">
        <f>IFERROR('Turistas lugar residencia isla '!CQ99/'Turistas lugar residencia isla '!$K99,"-")</f>
        <v>3.4940270797837056E-2</v>
      </c>
      <c r="CR99" s="36">
        <f>IFERROR(CQ99/CQ112-1,"-")</f>
        <v>0.19606168560265558</v>
      </c>
      <c r="CS99" s="267">
        <f>IFERROR('Turistas lugar residencia isla '!CS99/'Turistas lugar residencia isla '!$M99,"-")</f>
        <v>6.5418353576248311E-2</v>
      </c>
      <c r="CT99" s="36">
        <f>IFERROR(CS99/CS112-1,"-")</f>
        <v>0.88612292715093588</v>
      </c>
      <c r="CU99" s="266">
        <f>IFERROR('Turistas lugar residencia isla '!CU99/'Turistas lugar residencia isla '!$C99,"-")</f>
        <v>2.7459702499900745E-2</v>
      </c>
      <c r="CV99" s="36">
        <f>IFERROR(CU99/CU112-1,"-")</f>
        <v>3.2978409901159855E-2</v>
      </c>
      <c r="CW99" s="267">
        <f>IFERROR('Turistas lugar residencia isla '!CW99/'Turistas lugar residencia isla '!$E99,"-")</f>
        <v>2.1703681684997238E-2</v>
      </c>
      <c r="CX99" s="36">
        <f>IFERROR(CW99/CW112-1,"-")</f>
        <v>0.34932656045832666</v>
      </c>
      <c r="CY99" s="267">
        <f>IFERROR('Turistas lugar residencia isla '!CY99/'Turistas lugar residencia isla '!$G99,"-")</f>
        <v>1.3596758976635773E-2</v>
      </c>
      <c r="CZ99" s="36">
        <f>IFERROR(CY99/CY112-1,"-")</f>
        <v>5.2067161600984457E-2</v>
      </c>
      <c r="DA99" s="267">
        <f>IFERROR('Turistas lugar residencia isla '!DA99/'Turistas lugar residencia isla '!$I99,"-")</f>
        <v>1.2385730150827995E-2</v>
      </c>
      <c r="DB99" s="36">
        <f>IFERROR(DA99/DA112-1,"-")</f>
        <v>-7.6259642513386128E-2</v>
      </c>
      <c r="DC99" s="267">
        <f>IFERROR('Turistas lugar residencia isla '!DC99/'Turistas lugar residencia isla '!$K99,"-")</f>
        <v>7.2300254380061948E-2</v>
      </c>
      <c r="DD99" s="36">
        <f>IFERROR(DC99/DC112-1,"-")</f>
        <v>3.3711143270057198E-2</v>
      </c>
      <c r="DE99" s="267">
        <f>IFERROR('Turistas lugar residencia isla '!DE99/'Turistas lugar residencia isla '!$M99,"-")</f>
        <v>3.0364372469635629E-4</v>
      </c>
      <c r="DF99" s="36">
        <f>IFERROR(DE99/DE112-1,"-")</f>
        <v>-0.84861483873902555</v>
      </c>
      <c r="DG99" s="266">
        <f>IFERROR('Turistas lugar residencia isla '!DG99/'Turistas lugar residencia isla '!$C99,"-")</f>
        <v>0.2098364940513214</v>
      </c>
      <c r="DH99" s="36">
        <f>IFERROR(DG99/DG112-1,"-")</f>
        <v>-2.3961593182889152E-2</v>
      </c>
      <c r="DI99" s="267">
        <f>IFERROR('Turistas lugar residencia isla '!DI99/'Turistas lugar residencia isla '!$E99,"-")</f>
        <v>0.15070066669497642</v>
      </c>
      <c r="DJ99" s="36">
        <f>IFERROR(DI99/DI112-1,"-")</f>
        <v>-5.5841347331567093E-2</v>
      </c>
      <c r="DK99" s="267">
        <f>IFERROR('Turistas lugar residencia isla '!DK99/'Turistas lugar residencia isla '!$G99,"-")</f>
        <v>0.37291444888980824</v>
      </c>
      <c r="DL99" s="36">
        <f>IFERROR(DK99/DK112-1,"-")</f>
        <v>-1.6857762997859127E-2</v>
      </c>
      <c r="DM99" s="267">
        <f>IFERROR('Turistas lugar residencia isla '!DM99/'Turistas lugar residencia isla '!$I99,"-")</f>
        <v>8.6027211405375545E-2</v>
      </c>
      <c r="DN99" s="36">
        <f>IFERROR(DM99/DM112-1,"-")</f>
        <v>0.35100980316985386</v>
      </c>
      <c r="DO99" s="267">
        <f>IFERROR('Turistas lugar residencia isla '!DO99/'Turistas lugar residencia isla '!$K99,"-")</f>
        <v>8.9400512578211133E-2</v>
      </c>
      <c r="DP99" s="36">
        <f>IFERROR(DO99/DO112-1,"-")</f>
        <v>0.21258096349577937</v>
      </c>
      <c r="DQ99" s="267">
        <f>IFERROR('Turistas lugar residencia isla '!DQ99/'Turistas lugar residencia isla '!$M99,"-")</f>
        <v>6.4068825910931174E-2</v>
      </c>
      <c r="DR99" s="36">
        <f>IFERROR(DQ99/DQ112-1,"-")</f>
        <v>3.3139027971469464</v>
      </c>
      <c r="DS99" s="266">
        <f>IFERROR('Turistas lugar residencia isla '!DS99/'Turistas lugar residencia isla '!$C99,"-")</f>
        <v>6.51517607823935E-2</v>
      </c>
      <c r="DT99" s="36">
        <f>IFERROR(DS99/DS112-1,"-")</f>
        <v>0.11833292501004711</v>
      </c>
      <c r="DU99" s="267">
        <f>IFERROR('Turistas lugar residencia isla '!DU99/'Turistas lugar residencia isla '!$E99,"-")</f>
        <v>0.10104675357764661</v>
      </c>
      <c r="DV99" s="36">
        <f>IFERROR(DU99/DU112-1,"-")</f>
        <v>0.12912176763706995</v>
      </c>
      <c r="DW99" s="267">
        <f>IFERROR('Turistas lugar residencia isla '!DW99/'Turistas lugar residencia isla '!$G99,"-")</f>
        <v>7.4585412367753234E-2</v>
      </c>
      <c r="DX99" s="36">
        <f>IFERROR(DW99/DW112-1,"-")</f>
        <v>8.1333627663607633E-2</v>
      </c>
      <c r="DY99" s="267">
        <f>IFERROR('Turistas lugar residencia isla '!DY99/'Turistas lugar residencia isla '!$I99,"-")</f>
        <v>8.0239180265986837E-2</v>
      </c>
      <c r="DZ99" s="36">
        <f>IFERROR(DY99/DY112-1,"-")</f>
        <v>0.38245173348148875</v>
      </c>
      <c r="EA99" s="267">
        <f>IFERROR('Turistas lugar residencia isla '!EA99/'Turistas lugar residencia isla '!$K99,"-")</f>
        <v>5.1873487679509757E-2</v>
      </c>
      <c r="EB99" s="36">
        <f>IFERROR(EA99/EA112-1,"-")</f>
        <v>4.7432019141187221E-2</v>
      </c>
      <c r="EC99" s="267">
        <f>IFERROR('Turistas lugar residencia isla '!EC99/'Turistas lugar residencia isla '!$M99,"-")</f>
        <v>8.3906882591093121E-2</v>
      </c>
      <c r="ED99" s="36">
        <f>IFERROR(EC99/EC112-1,"-")</f>
        <v>1.0535665716116847</v>
      </c>
    </row>
    <row r="100" spans="1:134" s="17" customFormat="1" outlineLevel="1" x14ac:dyDescent="0.25">
      <c r="A100" s="242"/>
      <c r="B100" s="34" t="s">
        <v>63</v>
      </c>
      <c r="C100" s="266">
        <f>IFERROR('Turistas lugar residencia isla '!C100/'Turistas lugar residencia isla '!$C100,"-")</f>
        <v>1</v>
      </c>
      <c r="D100" s="36">
        <f t="shared" ref="D100:D111" si="437">IFERROR(C100/C113-1,"-")</f>
        <v>0</v>
      </c>
      <c r="E100" s="267">
        <f>IFERROR('Turistas lugar residencia isla '!E100/'Turistas lugar residencia isla '!$E100,"-")</f>
        <v>1</v>
      </c>
      <c r="F100" s="36">
        <f t="shared" ref="F100:F111" si="438">IFERROR(E100/E113-1,"-")</f>
        <v>0</v>
      </c>
      <c r="G100" s="267">
        <f>IFERROR('Turistas lugar residencia isla '!G100/'Turistas lugar residencia isla '!$G100,"-")</f>
        <v>1</v>
      </c>
      <c r="H100" s="36">
        <f t="shared" ref="H100:H111" si="439">IFERROR(G100/G113-1,"-")</f>
        <v>0</v>
      </c>
      <c r="I100" s="267">
        <f>IFERROR('Turistas lugar residencia isla '!I100/'Turistas lugar residencia isla '!$I100,"-")</f>
        <v>1</v>
      </c>
      <c r="J100" s="36">
        <f t="shared" ref="J100:J111" si="440">IFERROR(I100/I113-1,"-")</f>
        <v>0</v>
      </c>
      <c r="K100" s="267">
        <f>IFERROR('Turistas lugar residencia isla '!K100/'Turistas lugar residencia isla '!$K100,"-")</f>
        <v>1</v>
      </c>
      <c r="L100" s="36">
        <f t="shared" ref="L100:L111" si="441">IFERROR(K100/K113-1,"-")</f>
        <v>0</v>
      </c>
      <c r="M100" s="267">
        <f>IFERROR('Turistas lugar residencia isla '!M100/'Turistas lugar residencia isla '!$M100,"-")</f>
        <v>1</v>
      </c>
      <c r="N100" s="36">
        <f t="shared" ref="N100:N111" si="442">IFERROR(M100/M113-1,"-")</f>
        <v>0</v>
      </c>
      <c r="O100" s="266">
        <f>IFERROR('Turistas lugar residencia isla '!O100/'Turistas lugar residencia isla '!$C100,"-")</f>
        <v>0.92295549734126392</v>
      </c>
      <c r="P100" s="36">
        <f t="shared" ref="P100:P111" si="443">IFERROR(O100/O113-1,"-")</f>
        <v>-6.5558099387537094E-3</v>
      </c>
      <c r="Q100" s="267">
        <f>IFERROR('Turistas lugar residencia isla '!Q100/'Turistas lugar residencia isla '!$E100,"-")</f>
        <v>0.91955265860856983</v>
      </c>
      <c r="R100" s="36">
        <f t="shared" ref="R100:R111" si="444">IFERROR(Q100/Q113-1,"-")</f>
        <v>-3.1212731915530867E-5</v>
      </c>
      <c r="S100" s="267">
        <f>IFERROR('Turistas lugar residencia isla '!S100/'Turistas lugar residencia isla '!$G100,"-")</f>
        <v>0.90839115259488334</v>
      </c>
      <c r="T100" s="36">
        <f t="shared" ref="T100:T111" si="445">IFERROR(S100/S113-1,"-")</f>
        <v>-1.1368013088615569E-2</v>
      </c>
      <c r="U100" s="267">
        <f>IFERROR('Turistas lugar residencia isla '!U100/'Turistas lugar residencia isla '!$I100,"-")</f>
        <v>0.95881633651259479</v>
      </c>
      <c r="V100" s="36">
        <f t="shared" ref="V100:V111" si="446">IFERROR(U100/U113-1,"-")</f>
        <v>-4.248975233085317E-3</v>
      </c>
      <c r="W100" s="267">
        <f>IFERROR('Turistas lugar residencia isla '!W100/'Turistas lugar residencia isla '!$K100,"-")</f>
        <v>0.92205047193331602</v>
      </c>
      <c r="X100" s="36">
        <f t="shared" ref="X100:X111" si="447">IFERROR(W100/W113-1,"-")</f>
        <v>-1.1980488856507265E-2</v>
      </c>
      <c r="Y100" s="267">
        <f>IFERROR('Turistas lugar residencia isla '!Y100/'Turistas lugar residencia isla '!$M100,"-")</f>
        <v>0.86012641851181015</v>
      </c>
      <c r="Z100" s="36">
        <f t="shared" ref="Z100:Z111" si="448">IFERROR(Y100/Y113-1,"-")</f>
        <v>-4.6312778444291824E-2</v>
      </c>
      <c r="AA100" s="266">
        <f>IFERROR('Turistas lugar residencia isla '!AA100/'Turistas lugar residencia isla '!$C100,"-")</f>
        <v>7.7044502658736136E-2</v>
      </c>
      <c r="AB100" s="36">
        <f t="shared" ref="AB100:AB111" si="449">IFERROR(AA100/AA113-1,"-")</f>
        <v>8.5839594820319887E-2</v>
      </c>
      <c r="AC100" s="267">
        <f>IFERROR('Turistas lugar residencia isla '!AC100/'Turistas lugar residencia isla '!$E100,"-")</f>
        <v>8.044517445967557E-2</v>
      </c>
      <c r="AD100" s="36">
        <f t="shared" ref="AD100:AD111" si="450">IFERROR(AC100/AC113-1,"-")</f>
        <v>3.2996970805343473E-4</v>
      </c>
      <c r="AE100" s="267">
        <f>IFERROR('Turistas lugar residencia isla '!AE100/'Turistas lugar residencia isla '!$G100,"-")</f>
        <v>9.1608847405116683E-2</v>
      </c>
      <c r="AF100" s="36">
        <f t="shared" ref="AF100:AF111" si="451">IFERROR(AE100/AE113-1,"-")</f>
        <v>0.12873833570811821</v>
      </c>
      <c r="AG100" s="267">
        <f>IFERROR('Turistas lugar residencia isla '!AG100/'Turistas lugar residencia isla '!$I100,"-")</f>
        <v>4.1183663487405237E-2</v>
      </c>
      <c r="AH100" s="36">
        <f t="shared" ref="AH100:AH111" si="452">IFERROR(AG100/AG113-1,"-")</f>
        <v>0.11030245710665221</v>
      </c>
      <c r="AI100" s="267">
        <f>IFERROR('Turistas lugar residencia isla '!AI100/'Turistas lugar residencia isla '!$K100,"-")</f>
        <v>7.7949528066684023E-2</v>
      </c>
      <c r="AJ100" s="36">
        <f t="shared" ref="AJ100:AJ111" si="453">IFERROR(AI100/AI113-1,"-")</f>
        <v>0.16745151265489855</v>
      </c>
      <c r="AK100" s="267">
        <f>IFERROR('Turistas lugar residencia isla '!AK100/'Turistas lugar residencia isla '!$M100,"-")</f>
        <v>0.13987358148818985</v>
      </c>
      <c r="AL100" s="36">
        <f t="shared" ref="AL100:AL111" si="454">IFERROR(AK100/AK113-1,"-")</f>
        <v>0.4251616352222285</v>
      </c>
      <c r="AM100" s="266">
        <f>IFERROR('Turistas lugar residencia isla '!AM100/'Turistas lugar residencia isla '!$C100,"-")</f>
        <v>0.20101378460657207</v>
      </c>
      <c r="AN100" s="36">
        <f t="shared" ref="AN100:AN111" si="455">IFERROR(AM100/AM113-1,"-")</f>
        <v>-5.812481487401655E-2</v>
      </c>
      <c r="AO100" s="267">
        <f>IFERROR('Turistas lugar residencia isla '!AO100/'Turistas lugar residencia isla '!$E100,"-")</f>
        <v>0.15157687623785976</v>
      </c>
      <c r="AP100" s="36">
        <f t="shared" ref="AP100:AP111" si="456">IFERROR(AO100/AO113-1,"-")</f>
        <v>-0.14755250590442348</v>
      </c>
      <c r="AQ100" s="267">
        <f>IFERROR('Turistas lugar residencia isla '!AQ100/'Turistas lugar residencia isla '!$G100,"-")</f>
        <v>0.21965864298028548</v>
      </c>
      <c r="AR100" s="36">
        <f t="shared" ref="AR100:AR111" si="457">IFERROR(AQ100/AQ113-1,"-")</f>
        <v>5.5440274066381079E-2</v>
      </c>
      <c r="AS100" s="267">
        <f>IFERROR('Turistas lugar residencia isla '!AS100/'Turistas lugar residencia isla '!$I100,"-")</f>
        <v>0.39524469443765115</v>
      </c>
      <c r="AT100" s="36">
        <f t="shared" ref="AT100:AT111" si="458">IFERROR(AS100/AS113-1,"-")</f>
        <v>-0.12911259229012173</v>
      </c>
      <c r="AU100" s="267">
        <f>IFERROR('Turistas lugar residencia isla '!AU100/'Turistas lugar residencia isla '!$K100,"-")</f>
        <v>0.1608015144227587</v>
      </c>
      <c r="AV100" s="36">
        <f t="shared" ref="AV100:AV111" si="459">IFERROR(AU100/AU113-1,"-")</f>
        <v>-0.23261051883107542</v>
      </c>
      <c r="AW100" s="267">
        <f>IFERROR('Turistas lugar residencia isla '!AW100/'Turistas lugar residencia isla '!$M100,"-")</f>
        <v>0.40143422171293386</v>
      </c>
      <c r="AX100" s="36">
        <f t="shared" ref="AX100:AX111" si="460">IFERROR(AW100/AW113-1,"-")</f>
        <v>-0.28140084778839414</v>
      </c>
      <c r="AY100" s="266">
        <f>IFERROR('Turistas lugar residencia isla '!AY100/'Turistas lugar residencia isla '!$C100,"-")</f>
        <v>2.2269024098576933E-2</v>
      </c>
      <c r="AZ100" s="36">
        <f t="shared" ref="AZ100:AZ111" si="461">IFERROR(AY100/AY113-1,"-")</f>
        <v>-0.18221859945815277</v>
      </c>
      <c r="BA100" s="267">
        <f>IFERROR('Turistas lugar residencia isla '!BA100/'Turistas lugar residencia isla '!$E100,"-")</f>
        <v>3.3000203691584934E-2</v>
      </c>
      <c r="BB100" s="36">
        <f t="shared" ref="BB100:BB111" si="462">IFERROR(BA100/BA113-1,"-")</f>
        <v>-0.22204019340154357</v>
      </c>
      <c r="BC100" s="267">
        <f>IFERROR('Turistas lugar residencia isla '!BC100/'Turistas lugar residencia isla '!$G100,"-")</f>
        <v>1.8921641380438985E-2</v>
      </c>
      <c r="BD100" s="36">
        <f t="shared" ref="BD100:BD111" si="463">IFERROR(BC100/BC113-1,"-")</f>
        <v>-0.27252428757916403</v>
      </c>
      <c r="BE100" s="267">
        <f>IFERROR('Turistas lugar residencia isla '!BE100/'Turistas lugar residencia isla '!$I100,"-")</f>
        <v>7.5650118203309689E-3</v>
      </c>
      <c r="BF100" s="36">
        <f t="shared" ref="BF100:BF111" si="464">IFERROR(BE100/BE113-1,"-")</f>
        <v>-0.19245130290323653</v>
      </c>
      <c r="BG100" s="267">
        <f>IFERROR('Turistas lugar residencia isla '!BG100/'Turistas lugar residencia isla '!$K100,"-")</f>
        <v>1.3908684543797794E-2</v>
      </c>
      <c r="BH100" s="36">
        <f t="shared" ref="BH100:BH111" si="465">IFERROR(BG100/BG113-1,"-")</f>
        <v>2.9417027654933925E-2</v>
      </c>
      <c r="BI100" s="267">
        <f>IFERROR('Turistas lugar residencia isla '!BI100/'Turistas lugar residencia isla '!$M100,"-")</f>
        <v>2.5468524747717443E-2</v>
      </c>
      <c r="BJ100" s="36">
        <f t="shared" ref="BJ100:BJ111" si="466">IFERROR(BI100/BI113-1,"-")</f>
        <v>-0.32232922064765523</v>
      </c>
      <c r="BK100" s="266">
        <f>IFERROR('Turistas lugar residencia isla '!BK100/'Turistas lugar residencia isla '!$C100,"-")</f>
        <v>4.3573479631719161E-2</v>
      </c>
      <c r="BL100" s="36">
        <f t="shared" ref="BL100:BL111" si="467">IFERROR(BK100/BK113-1,"-")</f>
        <v>8.7347747066276904E-2</v>
      </c>
      <c r="BM100" s="267">
        <f>IFERROR('Turistas lugar residencia isla '!BM100/'Turistas lugar residencia isla '!$E100,"-")</f>
        <v>3.8532380461209756E-2</v>
      </c>
      <c r="BN100" s="36">
        <f t="shared" ref="BN100:BN111" si="468">IFERROR(BM100/BM113-1,"-")</f>
        <v>-9.0467548143839172E-2</v>
      </c>
      <c r="BO100" s="267">
        <f>IFERROR('Turistas lugar residencia isla '!BO100/'Turistas lugar residencia isla '!$G100,"-")</f>
        <v>1.9116331695865511E-2</v>
      </c>
      <c r="BP100" s="36">
        <f t="shared" ref="BP100:BP111" si="469">IFERROR(BO100/BO113-1,"-")</f>
        <v>0.14195321174610975</v>
      </c>
      <c r="BQ100" s="267">
        <f>IFERROR('Turistas lugar residencia isla '!BQ100/'Turistas lugar residencia isla '!$I100,"-")</f>
        <v>6.3530882312980624E-2</v>
      </c>
      <c r="BR100" s="36">
        <f t="shared" ref="BR100:BR111" si="470">IFERROR(BQ100/BQ113-1,"-")</f>
        <v>-3.6380397246192797E-2</v>
      </c>
      <c r="BS100" s="267">
        <f>IFERROR('Turistas lugar residencia isla '!BS100/'Turistas lugar residencia isla '!$K100,"-")</f>
        <v>7.2323394566258206E-2</v>
      </c>
      <c r="BT100" s="36">
        <f t="shared" ref="BT100:BT111" si="471">IFERROR(BS100/BS113-1,"-")</f>
        <v>0.55560398672615507</v>
      </c>
      <c r="BU100" s="267">
        <f>IFERROR('Turistas lugar residencia isla '!BU100/'Turistas lugar residencia isla '!$M100,"-")</f>
        <v>2.942372380142683E-2</v>
      </c>
      <c r="BV100" s="36">
        <f t="shared" ref="BV100:BV111" si="472">IFERROR(BU100/BU113-1,"-")</f>
        <v>0.89657141625934922</v>
      </c>
      <c r="BW100" s="266">
        <f>IFERROR('Turistas lugar residencia isla '!BW100/'Turistas lugar residencia isla '!$C100,"-")</f>
        <v>0.29177458394750511</v>
      </c>
      <c r="BX100" s="36">
        <f t="shared" ref="BX100:BX111" si="473">IFERROR(BW100/BW113-1,"-")</f>
        <v>7.8854728595223911E-2</v>
      </c>
      <c r="BY100" s="267">
        <f>IFERROR('Turistas lugar residencia isla '!BY100/'Turistas lugar residencia isla '!$E100,"-")</f>
        <v>0.35499109391048839</v>
      </c>
      <c r="BZ100" s="36">
        <f t="shared" ref="BZ100:BZ111" si="474">IFERROR(BY100/BY113-1,"-")</f>
        <v>0.10835724628050203</v>
      </c>
      <c r="CA100" s="267">
        <f>IFERROR('Turistas lugar residencia isla '!CA100/'Turistas lugar residencia isla '!$G100,"-")</f>
        <v>0.13028732340318672</v>
      </c>
      <c r="CB100" s="36">
        <f t="shared" ref="CB100:CB111" si="475">IFERROR(CA100/CA113-1,"-")</f>
        <v>0.18698766154891722</v>
      </c>
      <c r="CC100" s="267">
        <f>IFERROR('Turistas lugar residencia isla '!CC100/'Turistas lugar residencia isla '!$I100,"-")</f>
        <v>0.22752642591233935</v>
      </c>
      <c r="CD100" s="36">
        <f t="shared" ref="CD100:CD111" si="476">IFERROR(CC100/CC113-1,"-")</f>
        <v>4.3355337934839921E-2</v>
      </c>
      <c r="CE100" s="267">
        <f>IFERROR('Turistas lugar residencia isla '!CE100/'Turistas lugar residencia isla '!$K100,"-")</f>
        <v>0.4415698456894992</v>
      </c>
      <c r="CF100" s="36">
        <f t="shared" ref="CF100:CF111" si="477">IFERROR(CE100/CE113-1,"-")</f>
        <v>7.1466526837050459E-2</v>
      </c>
      <c r="CG100" s="267">
        <f>IFERROR('Turistas lugar residencia isla '!CG100/'Turistas lugar residencia isla '!$M100,"-")</f>
        <v>0.14571396887591026</v>
      </c>
      <c r="CH100" s="36">
        <f t="shared" ref="CH100:CH111" si="478">IFERROR(CG100/CG113-1,"-")</f>
        <v>0.23600515400829303</v>
      </c>
      <c r="CI100" s="266">
        <f>IFERROR('Turistas lugar residencia isla '!CI100/'Turistas lugar residencia isla '!$C100,"-")</f>
        <v>4.0898694787296991E-2</v>
      </c>
      <c r="CJ100" s="36">
        <f t="shared" ref="CJ100:CJ111" si="479">IFERROR(CI100/CI113-1,"-")</f>
        <v>7.5136695120779029E-2</v>
      </c>
      <c r="CK100" s="267">
        <f>IFERROR('Turistas lugar residencia isla '!CK100/'Turistas lugar residencia isla '!$E100,"-")</f>
        <v>3.514546612868974E-2</v>
      </c>
      <c r="CL100" s="36">
        <f t="shared" ref="CL100:CL111" si="480">IFERROR(CK100/CK113-1,"-")</f>
        <v>0.19980967967292163</v>
      </c>
      <c r="CM100" s="267">
        <f>IFERROR('Turistas lugar residencia isla '!CM100/'Turistas lugar residencia isla '!$G100,"-")</f>
        <v>4.6736962097463662E-2</v>
      </c>
      <c r="CN100" s="36">
        <f t="shared" ref="CN100:CN111" si="481">IFERROR(CM100/CM113-1,"-")</f>
        <v>-3.9081368058257571E-2</v>
      </c>
      <c r="CO100" s="267">
        <f>IFERROR('Turistas lugar residencia isla '!CO100/'Turistas lugar residencia isla '!$I100,"-")</f>
        <v>3.1895872394771881E-2</v>
      </c>
      <c r="CP100" s="36">
        <f t="shared" ref="CP100:CP111" si="482">IFERROR(CO100/CO113-1,"-")</f>
        <v>0.13293378146932167</v>
      </c>
      <c r="CQ100" s="267">
        <f>IFERROR('Turistas lugar residencia isla '!CQ100/'Turistas lugar residencia isla '!$K100,"-")</f>
        <v>3.825329514916976E-2</v>
      </c>
      <c r="CR100" s="36">
        <f t="shared" ref="CR100:CR111" si="483">IFERROR(CQ100/CQ113-1,"-")</f>
        <v>0.27715866748696816</v>
      </c>
      <c r="CS100" s="267">
        <f>IFERROR('Turistas lugar residencia isla '!CS100/'Turistas lugar residencia isla '!$M100,"-")</f>
        <v>8.4205078919158682E-2</v>
      </c>
      <c r="CT100" s="36">
        <f t="shared" ref="CT100:CT111" si="484">IFERROR(CS100/CS113-1,"-")</f>
        <v>0.65169392799361958</v>
      </c>
      <c r="CU100" s="266">
        <f>IFERROR('Turistas lugar residencia isla '!CU100/'Turistas lugar residencia isla '!$C100,"-")</f>
        <v>2.7055654454010574E-2</v>
      </c>
      <c r="CV100" s="36">
        <f t="shared" ref="CV100:CV111" si="485">IFERROR(CU100/CU113-1,"-")</f>
        <v>1.2139211824802931E-2</v>
      </c>
      <c r="CW100" s="267">
        <f>IFERROR('Turistas lugar residencia isla '!CW100/'Turistas lugar residencia isla '!$E100,"-")</f>
        <v>1.8772129790544375E-2</v>
      </c>
      <c r="CX100" s="36">
        <f t="shared" ref="CX100:CX111" si="486">IFERROR(CW100/CW113-1,"-")</f>
        <v>0.13057203624144154</v>
      </c>
      <c r="CY100" s="267">
        <f>IFERROR('Turistas lugar residencia isla '!CY100/'Turistas lugar residencia isla '!$G100,"-")</f>
        <v>1.3035786337254416E-2</v>
      </c>
      <c r="CZ100" s="36">
        <f t="shared" ref="CZ100:CZ111" si="487">IFERROR(CY100/CY113-1,"-")</f>
        <v>0.26231303194260969</v>
      </c>
      <c r="DA100" s="267">
        <f>IFERROR('Turistas lugar residencia isla '!DA100/'Turistas lugar residencia isla '!$I100,"-")</f>
        <v>1.6733240944539551E-2</v>
      </c>
      <c r="DB100" s="36">
        <f t="shared" ref="DB100:DB111" si="488">IFERROR(DA100/DA113-1,"-")</f>
        <v>-7.7498376454032458E-2</v>
      </c>
      <c r="DC100" s="267">
        <f>IFERROR('Turistas lugar residencia isla '!DC100/'Turistas lugar residencia isla '!$K100,"-")</f>
        <v>7.2204252915660946E-2</v>
      </c>
      <c r="DD100" s="36">
        <f t="shared" ref="DD100:DD111" si="489">IFERROR(DC100/DC113-1,"-")</f>
        <v>-7.881636981266793E-2</v>
      </c>
      <c r="DE100" s="267">
        <f>IFERROR('Turistas lugar residencia isla '!DE100/'Turistas lugar residencia isla '!$M100,"-")</f>
        <v>1.3270247292352049E-2</v>
      </c>
      <c r="DF100" s="36">
        <f t="shared" ref="DF100:DF111" si="490">IFERROR(DE100/DE113-1,"-")</f>
        <v>0.13441791303805273</v>
      </c>
      <c r="DG100" s="266">
        <f>IFERROR('Turistas lugar residencia isla '!DG100/'Turistas lugar residencia isla '!$C100,"-")</f>
        <v>0.19492597430066722</v>
      </c>
      <c r="DH100" s="36">
        <f t="shared" ref="DH100:DH111" si="491">IFERROR(DG100/DG113-1,"-")</f>
        <v>-6.199604574369133E-2</v>
      </c>
      <c r="DI100" s="267">
        <f>IFERROR('Turistas lugar residencia isla '!DI100/'Turistas lugar residencia isla '!$E100,"-")</f>
        <v>0.15718922948240668</v>
      </c>
      <c r="DJ100" s="36">
        <f t="shared" ref="DJ100:DJ111" si="492">IFERROR(DI100/DI113-1,"-")</f>
        <v>-8.1663826886725799E-2</v>
      </c>
      <c r="DK100" s="267">
        <f>IFERROR('Turistas lugar residencia isla '!DK100/'Turistas lugar residencia isla '!$G100,"-")</f>
        <v>0.36375487078488411</v>
      </c>
      <c r="DL100" s="36">
        <f t="shared" ref="DL100:DL111" si="493">IFERROR(DK100/DK113-1,"-")</f>
        <v>-5.959123794642196E-2</v>
      </c>
      <c r="DM100" s="267">
        <f>IFERROR('Turistas lugar residencia isla '!DM100/'Turistas lugar residencia isla '!$I100,"-")</f>
        <v>0.10597538110377436</v>
      </c>
      <c r="DN100" s="36">
        <f t="shared" ref="DN100:DN111" si="494">IFERROR(DM100/DM113-1,"-")</f>
        <v>0.54842448526640131</v>
      </c>
      <c r="DO100" s="267">
        <f>IFERROR('Turistas lugar residencia isla '!DO100/'Turistas lugar residencia isla '!$K100,"-")</f>
        <v>6.9477232913101608E-2</v>
      </c>
      <c r="DP100" s="36">
        <f t="shared" ref="DP100:DP111" si="495">IFERROR(DO100/DO113-1,"-")</f>
        <v>-0.17049671991532356</v>
      </c>
      <c r="DQ100" s="267">
        <f>IFERROR('Turistas lugar residencia isla '!DQ100/'Turistas lugar residencia isla '!$M100,"-")</f>
        <v>3.3415887332273686E-2</v>
      </c>
      <c r="DR100" s="36">
        <f t="shared" ref="DR100:DR111" si="496">IFERROR(DQ100/DQ113-1,"-")</f>
        <v>-0.19282886180448733</v>
      </c>
      <c r="DS100" s="266">
        <f>IFERROR('Turistas lugar residencia isla '!DS100/'Turistas lugar residencia isla '!$C100,"-")</f>
        <v>5.6753996334310247E-2</v>
      </c>
      <c r="DT100" s="36">
        <f t="shared" ref="DT100:DT111" si="497">IFERROR(DS100/DS113-1,"-")</f>
        <v>-3.6432044446918166E-2</v>
      </c>
      <c r="DU100" s="267">
        <f>IFERROR('Turistas lugar residencia isla '!DU100/'Turistas lugar residencia isla '!$E100,"-")</f>
        <v>9.5230149821661517E-2</v>
      </c>
      <c r="DV100" s="36">
        <f t="shared" ref="DV100:DV111" si="498">IFERROR(DU100/DU113-1,"-")</f>
        <v>0.11233305972314289</v>
      </c>
      <c r="DW100" s="267">
        <f>IFERROR('Turistas lugar residencia isla '!DW100/'Turistas lugar residencia isla '!$G100,"-")</f>
        <v>7.3471610483932401E-2</v>
      </c>
      <c r="DX100" s="36">
        <f t="shared" ref="DX100:DX111" si="499">IFERROR(DW100/DW113-1,"-")</f>
        <v>-0.19001194191324888</v>
      </c>
      <c r="DY100" s="267">
        <f>IFERROR('Turistas lugar residencia isla '!DY100/'Turistas lugar residencia isla '!$I100,"-")</f>
        <v>7.2867585119969561E-2</v>
      </c>
      <c r="DZ100" s="36">
        <f t="shared" ref="DZ100:DZ111" si="500">IFERROR(DY100/DY113-1,"-")</f>
        <v>5.8718890052780415E-2</v>
      </c>
      <c r="EA100" s="267">
        <f>IFERROR('Turistas lugar residencia isla '!EA100/'Turistas lugar residencia isla '!$K100,"-")</f>
        <v>4.0680254698373053E-2</v>
      </c>
      <c r="EB100" s="36">
        <f t="shared" ref="EB100:EB111" si="501">IFERROR(EA100/EA113-1,"-")</f>
        <v>-0.17861160008381083</v>
      </c>
      <c r="EC100" s="267">
        <f>IFERROR('Turistas lugar residencia isla '!EC100/'Turistas lugar residencia isla '!$M100,"-")</f>
        <v>0.11041289320962555</v>
      </c>
      <c r="ED100" s="36">
        <f t="shared" ref="ED100:ED111" si="502">IFERROR(EC100/EC113-1,"-")</f>
        <v>0.95141027610296436</v>
      </c>
    </row>
    <row r="101" spans="1:134" s="17" customFormat="1" outlineLevel="1" x14ac:dyDescent="0.25">
      <c r="A101" s="242"/>
      <c r="B101" s="34" t="s">
        <v>65</v>
      </c>
      <c r="C101" s="266">
        <f>IFERROR('Turistas lugar residencia isla '!C101/'Turistas lugar residencia isla '!$C101,"-")</f>
        <v>1</v>
      </c>
      <c r="D101" s="36">
        <f t="shared" si="437"/>
        <v>0</v>
      </c>
      <c r="E101" s="267">
        <f>IFERROR('Turistas lugar residencia isla '!E101/'Turistas lugar residencia isla '!$E101,"-")</f>
        <v>1</v>
      </c>
      <c r="F101" s="36">
        <f t="shared" si="438"/>
        <v>0</v>
      </c>
      <c r="G101" s="267">
        <f>IFERROR('Turistas lugar residencia isla '!G101/'Turistas lugar residencia isla '!$G101,"-")</f>
        <v>1</v>
      </c>
      <c r="H101" s="36">
        <f t="shared" si="439"/>
        <v>0</v>
      </c>
      <c r="I101" s="267">
        <f>IFERROR('Turistas lugar residencia isla '!I101/'Turistas lugar residencia isla '!$I101,"-")</f>
        <v>1</v>
      </c>
      <c r="J101" s="36">
        <f t="shared" si="440"/>
        <v>0</v>
      </c>
      <c r="K101" s="267">
        <f>IFERROR('Turistas lugar residencia isla '!K101/'Turistas lugar residencia isla '!$K101,"-")</f>
        <v>1</v>
      </c>
      <c r="L101" s="36">
        <f t="shared" si="441"/>
        <v>0</v>
      </c>
      <c r="M101" s="267">
        <f>IFERROR('Turistas lugar residencia isla '!M101/'Turistas lugar residencia isla '!$M101,"-")</f>
        <v>1</v>
      </c>
      <c r="N101" s="36">
        <f t="shared" si="442"/>
        <v>0</v>
      </c>
      <c r="O101" s="266">
        <f>IFERROR('Turistas lugar residencia isla '!O101/'Turistas lugar residencia isla '!$C101,"-")</f>
        <v>0.90741888635691337</v>
      </c>
      <c r="P101" s="36">
        <f t="shared" si="443"/>
        <v>-1.2187996623708508E-2</v>
      </c>
      <c r="Q101" s="267">
        <f>IFERROR('Turistas lugar residencia isla '!Q101/'Turistas lugar residencia isla '!$E101,"-")</f>
        <v>0.89843033398249372</v>
      </c>
      <c r="R101" s="36">
        <f t="shared" si="444"/>
        <v>-1.9228331283037692E-2</v>
      </c>
      <c r="S101" s="267">
        <f>IFERROR('Turistas lugar residencia isla '!S101/'Turistas lugar residencia isla '!$G101,"-")</f>
        <v>0.89453742372384626</v>
      </c>
      <c r="T101" s="36">
        <f t="shared" si="445"/>
        <v>-1.1638646886683035E-2</v>
      </c>
      <c r="U101" s="267">
        <f>IFERROR('Turistas lugar residencia isla '!U101/'Turistas lugar residencia isla '!$I101,"-")</f>
        <v>0.94649950711029995</v>
      </c>
      <c r="V101" s="36">
        <f t="shared" si="446"/>
        <v>-7.9906869973745964E-3</v>
      </c>
      <c r="W101" s="267">
        <f>IFERROR('Turistas lugar residencia isla '!W101/'Turistas lugar residencia isla '!$K101,"-")</f>
        <v>0.92512953466070824</v>
      </c>
      <c r="X101" s="36">
        <f t="shared" si="447"/>
        <v>-6.4532892443878165E-3</v>
      </c>
      <c r="Y101" s="267">
        <f>IFERROR('Turistas lugar residencia isla '!Y101/'Turistas lugar residencia isla '!$M101,"-")</f>
        <v>0.8688946628209101</v>
      </c>
      <c r="Z101" s="36">
        <f t="shared" si="448"/>
        <v>-8.4385780708624014E-2</v>
      </c>
      <c r="AA101" s="266">
        <f>IFERROR('Turistas lugar residencia isla '!AA101/'Turistas lugar residencia isla '!$C101,"-")</f>
        <v>9.2581113643086591E-2</v>
      </c>
      <c r="AB101" s="36">
        <f t="shared" si="449"/>
        <v>0.13756921902333441</v>
      </c>
      <c r="AC101" s="267">
        <f>IFERROR('Turistas lugar residencia isla '!AC101/'Turistas lugar residencia isla '!$E101,"-")</f>
        <v>0.10156966601750626</v>
      </c>
      <c r="AD101" s="36">
        <f t="shared" si="450"/>
        <v>0.20980126387621012</v>
      </c>
      <c r="AE101" s="267">
        <f>IFERROR('Turistas lugar residencia isla '!AE101/'Turistas lugar residencia isla '!$G101,"-")</f>
        <v>0.1054625762761537</v>
      </c>
      <c r="AF101" s="36">
        <f t="shared" si="451"/>
        <v>0.11096535041105793</v>
      </c>
      <c r="AG101" s="267">
        <f>IFERROR('Turistas lugar residencia isla '!AG101/'Turistas lugar residencia isla '!$I101,"-")</f>
        <v>5.3500492889700067E-2</v>
      </c>
      <c r="AH101" s="36">
        <f t="shared" si="452"/>
        <v>0.16618794908468848</v>
      </c>
      <c r="AI101" s="267">
        <f>IFERROR('Turistas lugar residencia isla '!AI101/'Turistas lugar residencia isla '!$K101,"-")</f>
        <v>7.4870465339291745E-2</v>
      </c>
      <c r="AJ101" s="36">
        <f t="shared" si="453"/>
        <v>8.7324650665398185E-2</v>
      </c>
      <c r="AK101" s="267">
        <f>IFERROR('Turistas lugar residencia isla '!AK101/'Turistas lugar residencia isla '!$M101,"-")</f>
        <v>0.1311053371790899</v>
      </c>
      <c r="AL101" s="36">
        <f t="shared" si="454"/>
        <v>1.5694146095340229</v>
      </c>
      <c r="AM101" s="266">
        <f>IFERROR('Turistas lugar residencia isla '!AM101/'Turistas lugar residencia isla '!$C101,"-")</f>
        <v>0.21611748564429362</v>
      </c>
      <c r="AN101" s="36">
        <f t="shared" si="455"/>
        <v>-5.3154926619539244E-2</v>
      </c>
      <c r="AO101" s="267">
        <f>IFERROR('Turistas lugar residencia isla '!AO101/'Turistas lugar residencia isla '!$E101,"-")</f>
        <v>0.16597633532677278</v>
      </c>
      <c r="AP101" s="36">
        <f t="shared" si="456"/>
        <v>-0.17736450400481429</v>
      </c>
      <c r="AQ101" s="267">
        <f>IFERROR('Turistas lugar residencia isla '!AQ101/'Turistas lugar residencia isla '!$G101,"-")</f>
        <v>0.21371976428967668</v>
      </c>
      <c r="AR101" s="36">
        <f t="shared" si="457"/>
        <v>-7.0317565894066902E-3</v>
      </c>
      <c r="AS101" s="267">
        <f>IFERROR('Turistas lugar residencia isla '!AS101/'Turistas lugar residencia isla '!$I101,"-")</f>
        <v>0.40097797124647411</v>
      </c>
      <c r="AT101" s="36">
        <f t="shared" si="458"/>
        <v>-0.15851003928432805</v>
      </c>
      <c r="AU101" s="267">
        <f>IFERROR('Turistas lugar residencia isla '!AU101/'Turistas lugar residencia isla '!$K101,"-")</f>
        <v>0.16779808133298463</v>
      </c>
      <c r="AV101" s="36">
        <f t="shared" si="459"/>
        <v>-0.31605639510850247</v>
      </c>
      <c r="AW101" s="267">
        <f>IFERROR('Turistas lugar residencia isla '!AW101/'Turistas lugar residencia isla '!$M101,"-")</f>
        <v>0.48835546232509358</v>
      </c>
      <c r="AX101" s="36">
        <f t="shared" si="460"/>
        <v>-0.25484870300627249</v>
      </c>
      <c r="AY101" s="266">
        <f>IFERROR('Turistas lugar residencia isla '!AY101/'Turistas lugar residencia isla '!$C101,"-")</f>
        <v>2.3572642178351165E-2</v>
      </c>
      <c r="AZ101" s="36">
        <f t="shared" si="461"/>
        <v>8.4410291139638272E-2</v>
      </c>
      <c r="BA101" s="267">
        <f>IFERROR('Turistas lugar residencia isla '!BA101/'Turistas lugar residencia isla '!$E101,"-")</f>
        <v>3.5135088555819177E-2</v>
      </c>
      <c r="BB101" s="36">
        <f t="shared" si="462"/>
        <v>5.6459226233182669E-2</v>
      </c>
      <c r="BC101" s="267">
        <f>IFERROR('Turistas lugar residencia isla '!BC101/'Turistas lugar residencia isla '!$G101,"-")</f>
        <v>2.0465035953151002E-2</v>
      </c>
      <c r="BD101" s="36">
        <f t="shared" si="463"/>
        <v>0.15811694183962399</v>
      </c>
      <c r="BE101" s="267">
        <f>IFERROR('Turistas lugar residencia isla '!BE101/'Turistas lugar residencia isla '!$I101,"-")</f>
        <v>7.9399162575519485E-3</v>
      </c>
      <c r="BF101" s="36">
        <f t="shared" si="464"/>
        <v>-1.2667846016945039E-2</v>
      </c>
      <c r="BG101" s="267">
        <f>IFERROR('Turistas lugar residencia isla '!BG101/'Turistas lugar residencia isla '!$K101,"-")</f>
        <v>1.4183429418297458E-2</v>
      </c>
      <c r="BH101" s="36">
        <f t="shared" si="465"/>
        <v>0.36835716536143015</v>
      </c>
      <c r="BI101" s="267">
        <f>IFERROR('Turistas lugar residencia isla '!BI101/'Turistas lugar residencia isla '!$M101,"-")</f>
        <v>1.5637291125360539E-2</v>
      </c>
      <c r="BJ101" s="36">
        <f t="shared" si="466"/>
        <v>7.8347596004862741E-2</v>
      </c>
      <c r="BK101" s="266">
        <f>IFERROR('Turistas lugar residencia isla '!BK101/'Turistas lugar residencia isla '!$C101,"-")</f>
        <v>3.3196874224241855E-2</v>
      </c>
      <c r="BL101" s="36">
        <f t="shared" si="467"/>
        <v>-0.12681666579787554</v>
      </c>
      <c r="BM101" s="267">
        <f>IFERROR('Turistas lugar residencia isla '!BM101/'Turistas lugar residencia isla '!$E101,"-")</f>
        <v>2.7266651730232683E-2</v>
      </c>
      <c r="BN101" s="36">
        <f t="shared" si="468"/>
        <v>-0.10087617657968406</v>
      </c>
      <c r="BO101" s="267">
        <f>IFERROR('Turistas lugar residencia isla '!BO101/'Turistas lugar residencia isla '!$G101,"-")</f>
        <v>1.7374739640573157E-2</v>
      </c>
      <c r="BP101" s="36">
        <f t="shared" si="469"/>
        <v>-0.17944886386844083</v>
      </c>
      <c r="BQ101" s="267">
        <f>IFERROR('Turistas lugar residencia isla '!BQ101/'Turistas lugar residencia isla '!$I101,"-")</f>
        <v>5.4247147583864452E-2</v>
      </c>
      <c r="BR101" s="36">
        <f t="shared" si="470"/>
        <v>-0.19043800041575021</v>
      </c>
      <c r="BS101" s="267">
        <f>IFERROR('Turistas lugar residencia isla '!BS101/'Turistas lugar residencia isla '!$K101,"-")</f>
        <v>4.6662800526098343E-2</v>
      </c>
      <c r="BT101" s="36">
        <f t="shared" si="471"/>
        <v>7.0130956958756485E-2</v>
      </c>
      <c r="BU101" s="267">
        <f>IFERROR('Turistas lugar residencia isla '!BU101/'Turistas lugar residencia isla '!$M101,"-")</f>
        <v>2.7198398131153011E-2</v>
      </c>
      <c r="BV101" s="36">
        <f t="shared" si="472"/>
        <v>2.3111416622354022</v>
      </c>
      <c r="BW101" s="266">
        <f>IFERROR('Turistas lugar residencia isla '!BW101/'Turistas lugar residencia isla '!$C101,"-")</f>
        <v>0.30879224769558022</v>
      </c>
      <c r="BX101" s="36">
        <f t="shared" si="473"/>
        <v>5.8455948521487944E-2</v>
      </c>
      <c r="BY101" s="267">
        <f>IFERROR('Turistas lugar residencia isla '!BY101/'Turistas lugar residencia isla '!$E101,"-")</f>
        <v>0.37249742920992007</v>
      </c>
      <c r="BZ101" s="36">
        <f t="shared" si="474"/>
        <v>3.6841360123554656E-2</v>
      </c>
      <c r="CA101" s="267">
        <f>IFERROR('Turistas lugar residencia isla '!CA101/'Turistas lugar residencia isla '!$G101,"-")</f>
        <v>0.16835965711055986</v>
      </c>
      <c r="CB101" s="36">
        <f t="shared" si="475"/>
        <v>0.16496292370098842</v>
      </c>
      <c r="CC101" s="267">
        <f>IFERROR('Turistas lugar residencia isla '!CC101/'Turistas lugar residencia isla '!$I101,"-")</f>
        <v>0.25861092946309183</v>
      </c>
      <c r="CD101" s="36">
        <f t="shared" si="476"/>
        <v>0.27979678286343179</v>
      </c>
      <c r="CE101" s="267">
        <f>IFERROR('Turistas lugar residencia isla '!CE101/'Turistas lugar residencia isla '!$K101,"-")</f>
        <v>0.48757718067384553</v>
      </c>
      <c r="CF101" s="36">
        <f t="shared" si="477"/>
        <v>0.17640990714581073</v>
      </c>
      <c r="CG101" s="267">
        <f>IFERROR('Turistas lugar residencia isla '!CG101/'Turistas lugar residencia isla '!$M101,"-")</f>
        <v>0.22273604920025744</v>
      </c>
      <c r="CH101" s="36">
        <f t="shared" si="478"/>
        <v>0.24870506802250691</v>
      </c>
      <c r="CI101" s="266">
        <f>IFERROR('Turistas lugar residencia isla '!CI101/'Turistas lugar residencia isla '!$C101,"-")</f>
        <v>3.4248560713154928E-2</v>
      </c>
      <c r="CJ101" s="36">
        <f t="shared" si="479"/>
        <v>9.4363563972297726E-2</v>
      </c>
      <c r="CK101" s="267">
        <f>IFERROR('Turistas lugar residencia isla '!CK101/'Turistas lugar residencia isla '!$E101,"-")</f>
        <v>2.6257484972606965E-2</v>
      </c>
      <c r="CL101" s="36">
        <f t="shared" si="480"/>
        <v>0.1604527504966784</v>
      </c>
      <c r="CM101" s="267">
        <f>IFERROR('Turistas lugar residencia isla '!CM101/'Turistas lugar residencia isla '!$G101,"-")</f>
        <v>4.5592991490564262E-2</v>
      </c>
      <c r="CN101" s="36">
        <f t="shared" si="481"/>
        <v>6.4657184650063204E-2</v>
      </c>
      <c r="CO101" s="267">
        <f>IFERROR('Turistas lugar residencia isla '!CO101/'Turistas lugar residencia isla '!$I101,"-")</f>
        <v>2.5830348341255357E-2</v>
      </c>
      <c r="CP101" s="36">
        <f t="shared" si="482"/>
        <v>0.29746435751571965</v>
      </c>
      <c r="CQ101" s="267">
        <f>IFERROR('Turistas lugar residencia isla '!CQ101/'Turistas lugar residencia isla '!$K101,"-")</f>
        <v>2.8105325798149557E-2</v>
      </c>
      <c r="CR101" s="36">
        <f t="shared" si="483"/>
        <v>0.11906628381676976</v>
      </c>
      <c r="CS101" s="267">
        <f>IFERROR('Turistas lugar residencia isla '!CS101/'Turistas lugar residencia isla '!$M101,"-")</f>
        <v>5.501656694715263E-2</v>
      </c>
      <c r="CT101" s="36">
        <f t="shared" si="484"/>
        <v>0.39549378449151651</v>
      </c>
      <c r="CU101" s="266">
        <f>IFERROR('Turistas lugar residencia isla '!CU101/'Turistas lugar residencia isla '!$C101,"-")</f>
        <v>2.9383302934762736E-2</v>
      </c>
      <c r="CV101" s="36">
        <f t="shared" si="485"/>
        <v>6.5974587198663004E-2</v>
      </c>
      <c r="CW101" s="267">
        <f>IFERROR('Turistas lugar residencia isla '!CW101/'Turistas lugar residencia isla '!$E101,"-")</f>
        <v>1.9200977378962224E-2</v>
      </c>
      <c r="CX101" s="36">
        <f t="shared" si="486"/>
        <v>0.2248929119864711</v>
      </c>
      <c r="CY101" s="267">
        <f>IFERROR('Turistas lugar residencia isla '!CY101/'Turistas lugar residencia isla '!$G101,"-")</f>
        <v>1.6341151966171592E-2</v>
      </c>
      <c r="CZ101" s="36">
        <f t="shared" si="487"/>
        <v>0.12152917961760101</v>
      </c>
      <c r="DA101" s="267">
        <f>IFERROR('Turistas lugar residencia isla '!DA101/'Turistas lugar residencia isla '!$I101,"-")</f>
        <v>1.5621187424968524E-2</v>
      </c>
      <c r="DB101" s="36">
        <f t="shared" si="488"/>
        <v>-2.4365696538184434E-2</v>
      </c>
      <c r="DC101" s="267">
        <f>IFERROR('Turistas lugar residencia isla '!DC101/'Turistas lugar residencia isla '!$K101,"-")</f>
        <v>7.5886274821949068E-2</v>
      </c>
      <c r="DD101" s="36">
        <f t="shared" si="489"/>
        <v>7.7909193734010618E-2</v>
      </c>
      <c r="DE101" s="267">
        <f>IFERROR('Turistas lugar residencia isla '!DE101/'Turistas lugar residencia isla '!$M101,"-")</f>
        <v>5.7447975018473938E-3</v>
      </c>
      <c r="DF101" s="36">
        <f t="shared" si="490"/>
        <v>3.952015446592454</v>
      </c>
      <c r="DG101" s="266">
        <f>IFERROR('Turistas lugar residencia isla '!DG101/'Turistas lugar residencia isla '!$C101,"-")</f>
        <v>0.16808848734037035</v>
      </c>
      <c r="DH101" s="36">
        <f t="shared" si="491"/>
        <v>-9.9478454205406242E-2</v>
      </c>
      <c r="DI101" s="267">
        <f>IFERROR('Turistas lugar residencia isla '!DI101/'Turistas lugar residencia isla '!$E101,"-")</f>
        <v>0.13520345146520674</v>
      </c>
      <c r="DJ101" s="36">
        <f t="shared" si="492"/>
        <v>-8.6684992286272577E-2</v>
      </c>
      <c r="DK101" s="267">
        <f>IFERROR('Turistas lugar residencia isla '!DK101/'Turistas lugar residencia isla '!$G101,"-")</f>
        <v>0.32421421169968911</v>
      </c>
      <c r="DL101" s="36">
        <f t="shared" si="493"/>
        <v>-9.2740978069194235E-2</v>
      </c>
      <c r="DM101" s="267">
        <f>IFERROR('Turistas lugar residencia isla '!DM101/'Turistas lugar residencia isla '!$I101,"-")</f>
        <v>7.6710229657319662E-2</v>
      </c>
      <c r="DN101" s="36">
        <f t="shared" si="494"/>
        <v>6.7573196850067907E-2</v>
      </c>
      <c r="DO101" s="267">
        <f>IFERROR('Turistas lugar residencia isla '!DO101/'Turistas lugar residencia isla '!$K101,"-")</f>
        <v>5.6112102915145796E-2</v>
      </c>
      <c r="DP101" s="36">
        <f t="shared" si="495"/>
        <v>-0.22871642431133699</v>
      </c>
      <c r="DQ101" s="267">
        <f>IFERROR('Turistas lugar residencia isla '!DQ101/'Turistas lugar residencia isla '!$M101,"-")</f>
        <v>1.0083192295773641E-2</v>
      </c>
      <c r="DR101" s="36">
        <f t="shared" si="496"/>
        <v>0.57569043583428803</v>
      </c>
      <c r="DS101" s="266">
        <f>IFERROR('Turistas lugar residencia isla '!DS101/'Turistas lugar residencia isla '!$C101,"-")</f>
        <v>5.394445608855869E-2</v>
      </c>
      <c r="DT101" s="36">
        <f t="shared" si="497"/>
        <v>0.114117311873696</v>
      </c>
      <c r="DU101" s="267">
        <f>IFERROR('Turistas lugar residencia isla '!DU101/'Turistas lugar residencia isla '!$E101,"-")</f>
        <v>8.3496580897066908E-2</v>
      </c>
      <c r="DV101" s="36">
        <f t="shared" si="498"/>
        <v>0.19203779875689642</v>
      </c>
      <c r="DW101" s="267">
        <f>IFERROR('Turistas lugar residencia isla '!DW101/'Turistas lugar residencia isla '!$G101,"-")</f>
        <v>7.0276111826336335E-2</v>
      </c>
      <c r="DX101" s="36">
        <f t="shared" si="499"/>
        <v>-4.298371968102066E-2</v>
      </c>
      <c r="DY101" s="267">
        <f>IFERROR('Turistas lugar residencia isla '!DY101/'Turistas lugar residencia isla '!$I101,"-")</f>
        <v>6.3163083049474419E-2</v>
      </c>
      <c r="DZ101" s="36">
        <f t="shared" si="500"/>
        <v>8.5521989163406031E-2</v>
      </c>
      <c r="EA101" s="267">
        <f>IFERROR('Turistas lugar residencia isla '!EA101/'Turistas lugar residencia isla '!$K101,"-")</f>
        <v>3.5523009221882354E-2</v>
      </c>
      <c r="EB101" s="36">
        <f t="shared" si="501"/>
        <v>-8.4529466288404631E-2</v>
      </c>
      <c r="EC101" s="267">
        <f>IFERROR('Turistas lugar residencia isla '!EC101/'Turistas lugar residencia isla '!$M101,"-")</f>
        <v>4.0094395842768943E-2</v>
      </c>
      <c r="ED101" s="36">
        <f t="shared" si="502"/>
        <v>0.15639767480892774</v>
      </c>
    </row>
    <row r="102" spans="1:134" s="17" customFormat="1" outlineLevel="1" x14ac:dyDescent="0.25">
      <c r="A102" s="242"/>
      <c r="B102" s="34" t="s">
        <v>67</v>
      </c>
      <c r="C102" s="266">
        <f>IFERROR('Turistas lugar residencia isla '!C102/'Turistas lugar residencia isla '!$C102,"-")</f>
        <v>1</v>
      </c>
      <c r="D102" s="36">
        <f t="shared" si="437"/>
        <v>0</v>
      </c>
      <c r="E102" s="267">
        <f>IFERROR('Turistas lugar residencia isla '!E102/'Turistas lugar residencia isla '!$E102,"-")</f>
        <v>1</v>
      </c>
      <c r="F102" s="36">
        <f t="shared" si="438"/>
        <v>0</v>
      </c>
      <c r="G102" s="267">
        <f>IFERROR('Turistas lugar residencia isla '!G102/'Turistas lugar residencia isla '!$G102,"-")</f>
        <v>1</v>
      </c>
      <c r="H102" s="36">
        <f t="shared" si="439"/>
        <v>0</v>
      </c>
      <c r="I102" s="267">
        <f>IFERROR('Turistas lugar residencia isla '!I102/'Turistas lugar residencia isla '!$I102,"-")</f>
        <v>1</v>
      </c>
      <c r="J102" s="36">
        <f t="shared" si="440"/>
        <v>0</v>
      </c>
      <c r="K102" s="267">
        <f>IFERROR('Turistas lugar residencia isla '!K102/'Turistas lugar residencia isla '!$K102,"-")</f>
        <v>1</v>
      </c>
      <c r="L102" s="36">
        <f t="shared" si="441"/>
        <v>0</v>
      </c>
      <c r="M102" s="267">
        <f>IFERROR('Turistas lugar residencia isla '!M102/'Turistas lugar residencia isla '!$M102,"-")</f>
        <v>1</v>
      </c>
      <c r="N102" s="36">
        <f t="shared" si="442"/>
        <v>0</v>
      </c>
      <c r="O102" s="266">
        <f>IFERROR('Turistas lugar residencia isla '!O102/'Turistas lugar residencia isla '!$C102,"-")</f>
        <v>0.89739885000374031</v>
      </c>
      <c r="P102" s="36">
        <f t="shared" si="443"/>
        <v>1.1015146444976587E-2</v>
      </c>
      <c r="Q102" s="267">
        <f>IFERROR('Turistas lugar residencia isla '!Q102/'Turistas lugar residencia isla '!$E102,"-")</f>
        <v>0.89062823903361366</v>
      </c>
      <c r="R102" s="36">
        <f t="shared" si="444"/>
        <v>1.4018555640216146E-3</v>
      </c>
      <c r="S102" s="267">
        <f>IFERROR('Turistas lugar residencia isla '!S102/'Turistas lugar residencia isla '!$G102,"-")</f>
        <v>0.86085028983508116</v>
      </c>
      <c r="T102" s="36">
        <f t="shared" si="445"/>
        <v>1.7600449191315093E-3</v>
      </c>
      <c r="U102" s="267">
        <f>IFERROR('Turistas lugar residencia isla '!U102/'Turistas lugar residencia isla '!$I102,"-")</f>
        <v>0.95405002537212447</v>
      </c>
      <c r="V102" s="36">
        <f t="shared" si="446"/>
        <v>2.0541224275376191E-2</v>
      </c>
      <c r="W102" s="267">
        <f>IFERROR('Turistas lugar residencia isla '!W102/'Turistas lugar residencia isla '!$K102,"-")</f>
        <v>0.91918297140399918</v>
      </c>
      <c r="X102" s="36">
        <f t="shared" si="447"/>
        <v>9.4836695109496993E-3</v>
      </c>
      <c r="Y102" s="267">
        <f>IFERROR('Turistas lugar residencia isla '!Y102/'Turistas lugar residencia isla '!$M102,"-")</f>
        <v>0.82399562722055208</v>
      </c>
      <c r="Z102" s="36">
        <f t="shared" si="448"/>
        <v>6.0920763827044588E-2</v>
      </c>
      <c r="AA102" s="266">
        <f>IFERROR('Turistas lugar residencia isla '!AA102/'Turistas lugar residencia isla '!$C102,"-")</f>
        <v>0.1026011499962597</v>
      </c>
      <c r="AB102" s="36">
        <f t="shared" si="449"/>
        <v>-8.700318582781319E-2</v>
      </c>
      <c r="AC102" s="267">
        <f>IFERROR('Turistas lugar residencia isla '!AC102/'Turistas lugar residencia isla '!$E102,"-")</f>
        <v>0.10937176096638629</v>
      </c>
      <c r="AD102" s="36">
        <f t="shared" si="450"/>
        <v>-1.1271024558644038E-2</v>
      </c>
      <c r="AE102" s="267">
        <f>IFERROR('Turistas lugar residencia isla '!AE102/'Turistas lugar residencia isla '!$G102,"-")</f>
        <v>0.13914971016491889</v>
      </c>
      <c r="AF102" s="36">
        <f t="shared" si="451"/>
        <v>-1.075252155433315E-2</v>
      </c>
      <c r="AG102" s="267">
        <f>IFERROR('Turistas lugar residencia isla '!AG102/'Turistas lugar residencia isla '!$I102,"-")</f>
        <v>4.5949974627875506E-2</v>
      </c>
      <c r="AH102" s="36">
        <f t="shared" si="452"/>
        <v>-0.29473608333656987</v>
      </c>
      <c r="AI102" s="267">
        <f>IFERROR('Turistas lugar residencia isla '!AI102/'Turistas lugar residencia isla '!$K102,"-")</f>
        <v>8.0817028596000859E-2</v>
      </c>
      <c r="AJ102" s="36">
        <f t="shared" si="453"/>
        <v>-9.6535549598562365E-2</v>
      </c>
      <c r="AK102" s="267">
        <f>IFERROR('Turistas lugar residencia isla '!AK102/'Turistas lugar residencia isla '!$M102,"-")</f>
        <v>0.17604341545309024</v>
      </c>
      <c r="AL102" s="36">
        <f t="shared" si="454"/>
        <v>-0.21169987505624521</v>
      </c>
      <c r="AM102" s="266">
        <f>IFERROR('Turistas lugar residencia isla '!AM102/'Turistas lugar residencia isla '!$C102,"-")</f>
        <v>0.20687240857899564</v>
      </c>
      <c r="AN102" s="36">
        <f t="shared" si="455"/>
        <v>4.2937686166983902E-3</v>
      </c>
      <c r="AO102" s="267">
        <f>IFERROR('Turistas lugar residencia isla '!AO102/'Turistas lugar residencia isla '!$E102,"-")</f>
        <v>0.145223871533776</v>
      </c>
      <c r="AP102" s="36">
        <f t="shared" si="456"/>
        <v>-3.6027426588687517E-2</v>
      </c>
      <c r="AQ102" s="267">
        <f>IFERROR('Turistas lugar residencia isla '!AQ102/'Turistas lugar residencia isla '!$G102,"-")</f>
        <v>0.24990296058435371</v>
      </c>
      <c r="AR102" s="36">
        <f t="shared" si="457"/>
        <v>-6.3628109586545412E-3</v>
      </c>
      <c r="AS102" s="267">
        <f>IFERROR('Turistas lugar residencia isla '!AS102/'Turistas lugar residencia isla '!$I102,"-")</f>
        <v>0.44431875845737484</v>
      </c>
      <c r="AT102" s="36">
        <f t="shared" si="458"/>
        <v>1.5468632041936381E-2</v>
      </c>
      <c r="AU102" s="267">
        <f>IFERROR('Turistas lugar residencia isla '!AU102/'Turistas lugar residencia isla '!$K102,"-")</f>
        <v>0.16078262739195873</v>
      </c>
      <c r="AV102" s="36">
        <f t="shared" si="459"/>
        <v>-0.14473697688213871</v>
      </c>
      <c r="AW102" s="267">
        <f>IFERROR('Turistas lugar residencia isla '!AW102/'Turistas lugar residencia isla '!$M102,"-")</f>
        <v>0.45758013508765083</v>
      </c>
      <c r="AX102" s="36">
        <f t="shared" si="460"/>
        <v>-1.1871041369075908E-2</v>
      </c>
      <c r="AY102" s="266">
        <f>IFERROR('Turistas lugar residencia isla '!AY102/'Turistas lugar residencia isla '!$C102,"-")</f>
        <v>2.7942169023057919E-2</v>
      </c>
      <c r="AZ102" s="36">
        <f t="shared" si="461"/>
        <v>-0.1578020863319014</v>
      </c>
      <c r="BA102" s="267">
        <f>IFERROR('Turistas lugar residencia isla '!BA102/'Turistas lugar residencia isla '!$E102,"-")</f>
        <v>4.1424033603239714E-2</v>
      </c>
      <c r="BB102" s="36">
        <f t="shared" si="462"/>
        <v>-0.17996807457880692</v>
      </c>
      <c r="BC102" s="267">
        <f>IFERROR('Turistas lugar residencia isla '!BC102/'Turistas lugar residencia isla '!$G102,"-")</f>
        <v>2.9952298310391399E-2</v>
      </c>
      <c r="BD102" s="36">
        <f t="shared" si="463"/>
        <v>1.4533662226241528E-2</v>
      </c>
      <c r="BE102" s="267">
        <f>IFERROR('Turistas lugar residencia isla '!BE102/'Turistas lugar residencia isla '!$I102,"-")</f>
        <v>7.4213464140730715E-3</v>
      </c>
      <c r="BF102" s="36">
        <f t="shared" si="464"/>
        <v>-0.21839832062916675</v>
      </c>
      <c r="BG102" s="267">
        <f>IFERROR('Turistas lugar residencia isla '!BG102/'Turistas lugar residencia isla '!$K102,"-")</f>
        <v>1.1490002150075253E-2</v>
      </c>
      <c r="BH102" s="36">
        <f t="shared" si="465"/>
        <v>-0.34830074217921325</v>
      </c>
      <c r="BI102" s="267">
        <f>IFERROR('Turistas lugar residencia isla '!BI102/'Turistas lugar residencia isla '!$M102,"-")</f>
        <v>1.9482294147503222E-2</v>
      </c>
      <c r="BJ102" s="36">
        <f t="shared" si="466"/>
        <v>1.9305235272062626E-2</v>
      </c>
      <c r="BK102" s="266">
        <f>IFERROR('Turistas lugar residencia isla '!BK102/'Turistas lugar residencia isla '!$C102,"-")</f>
        <v>6.7334710101257161E-2</v>
      </c>
      <c r="BL102" s="36">
        <f t="shared" si="467"/>
        <v>0.19294440197681384</v>
      </c>
      <c r="BM102" s="267">
        <f>IFERROR('Turistas lugar residencia isla '!BM102/'Turistas lugar residencia isla '!$E102,"-")</f>
        <v>5.1633991033831476E-2</v>
      </c>
      <c r="BN102" s="36">
        <f t="shared" si="468"/>
        <v>4.5739850740648347E-2</v>
      </c>
      <c r="BO102" s="267">
        <f>IFERROR('Turistas lugar residencia isla '!BO102/'Turistas lugar residencia isla '!$G102,"-")</f>
        <v>4.4994209714206888E-2</v>
      </c>
      <c r="BP102" s="36">
        <f t="shared" si="469"/>
        <v>0.39133257790675402</v>
      </c>
      <c r="BQ102" s="267">
        <f>IFERROR('Turistas lugar residencia isla '!BQ102/'Turistas lugar residencia isla '!$I102,"-")</f>
        <v>8.2385402571041946E-2</v>
      </c>
      <c r="BR102" s="36">
        <f t="shared" si="470"/>
        <v>1.5559767751490261E-2</v>
      </c>
      <c r="BS102" s="267">
        <f>IFERROR('Turistas lugar residencia isla '!BS102/'Turistas lugar residencia isla '!$K102,"-")</f>
        <v>0.10347882175876155</v>
      </c>
      <c r="BT102" s="36">
        <f t="shared" si="471"/>
        <v>0.42657090325101343</v>
      </c>
      <c r="BU102" s="267">
        <f>IFERROR('Turistas lugar residencia isla '!BU102/'Turistas lugar residencia isla '!$M102,"-")</f>
        <v>8.2536212079803231E-2</v>
      </c>
      <c r="BV102" s="36">
        <f t="shared" si="472"/>
        <v>2.8058074247304203</v>
      </c>
      <c r="BW102" s="266">
        <f>IFERROR('Turistas lugar residencia isla '!BW102/'Turistas lugar residencia isla '!$C102,"-")</f>
        <v>0.33138585391971209</v>
      </c>
      <c r="BX102" s="36">
        <f t="shared" si="473"/>
        <v>4.5884303525810077E-2</v>
      </c>
      <c r="BY102" s="267">
        <f>IFERROR('Turistas lugar residencia isla '!BY102/'Turistas lugar residencia isla '!$E102,"-")</f>
        <v>0.39568819845343017</v>
      </c>
      <c r="BZ102" s="36">
        <f t="shared" si="474"/>
        <v>2.9183128638262446E-2</v>
      </c>
      <c r="CA102" s="267">
        <f>IFERROR('Turistas lugar residencia isla '!CA102/'Turistas lugar residencia isla '!$G102,"-")</f>
        <v>0.18688027100462259</v>
      </c>
      <c r="CB102" s="36">
        <f t="shared" si="475"/>
        <v>0.10808084169718501</v>
      </c>
      <c r="CC102" s="267">
        <f>IFERROR('Turistas lugar residencia isla '!CC102/'Turistas lugar residencia isla '!$I102,"-")</f>
        <v>0.23322268267929636</v>
      </c>
      <c r="CD102" s="36">
        <f t="shared" si="476"/>
        <v>6.0744317061844688E-2</v>
      </c>
      <c r="CE102" s="267">
        <f>IFERROR('Turistas lugar residencia isla '!CE102/'Turistas lugar residencia isla '!$K102,"-")</f>
        <v>0.43408729305525695</v>
      </c>
      <c r="CF102" s="36">
        <f t="shared" si="477"/>
        <v>2.138981290603037E-2</v>
      </c>
      <c r="CG102" s="267">
        <f>IFERROR('Turistas lugar residencia isla '!CG102/'Turistas lugar residencia isla '!$M102,"-")</f>
        <v>0.11162300394331004</v>
      </c>
      <c r="CH102" s="36">
        <f t="shared" si="478"/>
        <v>-0.18616022493971951</v>
      </c>
      <c r="CI102" s="266">
        <f>IFERROR('Turistas lugar residencia isla '!CI102/'Turistas lugar residencia isla '!$C102,"-")</f>
        <v>4.5574548452901174E-2</v>
      </c>
      <c r="CJ102" s="36">
        <f t="shared" si="479"/>
        <v>0.27384572281514052</v>
      </c>
      <c r="CK102" s="267">
        <f>IFERROR('Turistas lugar residencia isla '!CK102/'Turistas lugar residencia isla '!$E102,"-")</f>
        <v>3.6670833568899414E-2</v>
      </c>
      <c r="CL102" s="36">
        <f t="shared" si="480"/>
        <v>0.26749405348734556</v>
      </c>
      <c r="CM102" s="267">
        <f>IFERROR('Turistas lugar residencia isla '!CM102/'Turistas lugar residencia isla '!$G102,"-")</f>
        <v>6.278851181635331E-2</v>
      </c>
      <c r="CN102" s="36">
        <f t="shared" si="481"/>
        <v>0.23328143729714568</v>
      </c>
      <c r="CO102" s="267">
        <f>IFERROR('Turistas lugar residencia isla '!CO102/'Turistas lugar residencia isla '!$I102,"-")</f>
        <v>3.1318716170500679E-2</v>
      </c>
      <c r="CP102" s="36">
        <f t="shared" si="482"/>
        <v>0.14621176003812208</v>
      </c>
      <c r="CQ102" s="267">
        <f>IFERROR('Turistas lugar residencia isla '!CQ102/'Turistas lugar residencia isla '!$K102,"-")</f>
        <v>4.1513652977854226E-2</v>
      </c>
      <c r="CR102" s="36">
        <f t="shared" si="483"/>
        <v>0.51217407138157767</v>
      </c>
      <c r="CS102" s="267">
        <f>IFERROR('Turistas lugar residencia isla '!CS102/'Turistas lugar residencia isla '!$M102,"-")</f>
        <v>6.4069027446999577E-2</v>
      </c>
      <c r="CT102" s="36">
        <f t="shared" si="484"/>
        <v>0.34130718237102142</v>
      </c>
      <c r="CU102" s="266">
        <f>IFERROR('Turistas lugar residencia isla '!CU102/'Turistas lugar residencia isla '!$C102,"-")</f>
        <v>3.0456997855839454E-2</v>
      </c>
      <c r="CV102" s="36">
        <f t="shared" si="485"/>
        <v>-9.7140861123299116E-2</v>
      </c>
      <c r="CW102" s="267">
        <f>IFERROR('Turistas lugar residencia isla '!CW102/'Turistas lugar residencia isla '!$E102,"-")</f>
        <v>2.1921256017404668E-2</v>
      </c>
      <c r="CX102" s="36">
        <f t="shared" si="486"/>
        <v>-6.1059519637432058E-2</v>
      </c>
      <c r="CY102" s="267">
        <f>IFERROR('Turistas lugar residencia isla '!CY102/'Turistas lugar residencia isla '!$G102,"-")</f>
        <v>1.7531253107667236E-2</v>
      </c>
      <c r="CZ102" s="36">
        <f t="shared" si="487"/>
        <v>6.0742940559999514E-2</v>
      </c>
      <c r="DA102" s="267">
        <f>IFERROR('Turistas lugar residencia isla '!DA102/'Turistas lugar residencia isla '!$I102,"-")</f>
        <v>1.344722598105548E-2</v>
      </c>
      <c r="DB102" s="36">
        <f t="shared" si="488"/>
        <v>-0.31855648092764899</v>
      </c>
      <c r="DC102" s="267">
        <f>IFERROR('Turistas lugar residencia isla '!DC102/'Turistas lugar residencia isla '!$K102,"-")</f>
        <v>7.6121264244248546E-2</v>
      </c>
      <c r="DD102" s="36">
        <f t="shared" si="489"/>
        <v>-9.4005609501329412E-2</v>
      </c>
      <c r="DE102" s="267">
        <f>IFERROR('Turistas lugar residencia isla '!DE102/'Turistas lugar residencia isla '!$M102,"-")</f>
        <v>3.5138406278061924E-4</v>
      </c>
      <c r="DF102" s="36" t="str">
        <f t="shared" si="490"/>
        <v>-</v>
      </c>
      <c r="DG102" s="266">
        <f>IFERROR('Turistas lugar residencia isla '!DG102/'Turistas lugar residencia isla '!$C102,"-")</f>
        <v>7.3376351027070547E-2</v>
      </c>
      <c r="DH102" s="36">
        <f t="shared" si="491"/>
        <v>-0.24103220692841143</v>
      </c>
      <c r="DI102" s="267">
        <f>IFERROR('Turistas lugar residencia isla '!DI102/'Turistas lugar residencia isla '!$E102,"-")</f>
        <v>5.3958243033002284E-2</v>
      </c>
      <c r="DJ102" s="36">
        <f t="shared" si="492"/>
        <v>-0.17539661357458336</v>
      </c>
      <c r="DK102" s="267">
        <f>IFERROR('Turistas lugar residencia isla '!DK102/'Turistas lugar residencia isla '!$G102,"-")</f>
        <v>0.1574765260851573</v>
      </c>
      <c r="DL102" s="36">
        <f t="shared" si="493"/>
        <v>-0.26479524185896397</v>
      </c>
      <c r="DM102" s="267">
        <f>IFERROR('Turistas lugar residencia isla '!DM102/'Turistas lugar residencia isla '!$I102,"-")</f>
        <v>2.6735876184032475E-2</v>
      </c>
      <c r="DN102" s="36">
        <f t="shared" si="494"/>
        <v>-0.27624835725365948</v>
      </c>
      <c r="DO102" s="267">
        <f>IFERROR('Turistas lugar residencia isla '!DO102/'Turistas lugar residencia isla '!$K102,"-")</f>
        <v>3.2160825628897015E-2</v>
      </c>
      <c r="DP102" s="36">
        <f t="shared" si="495"/>
        <v>-0.22215385113123509</v>
      </c>
      <c r="DQ102" s="267">
        <f>IFERROR('Turistas lugar residencia isla '!DQ102/'Turistas lugar residencia isla '!$M102,"-")</f>
        <v>1.5812282825127866E-2</v>
      </c>
      <c r="DR102" s="36">
        <f t="shared" si="496"/>
        <v>0.43551883517095402</v>
      </c>
      <c r="DS102" s="266">
        <f>IFERROR('Turistas lugar residencia isla '!DS102/'Turistas lugar residencia isla '!$C102,"-")</f>
        <v>6.1278780375257511E-2</v>
      </c>
      <c r="DT102" s="36">
        <f t="shared" si="497"/>
        <v>0.11385077481105466</v>
      </c>
      <c r="DU102" s="267">
        <f>IFERROR('Turistas lugar residencia isla '!DU102/'Turistas lugar residencia isla '!$E102,"-")</f>
        <v>0.10801071249840338</v>
      </c>
      <c r="DV102" s="36">
        <f t="shared" si="498"/>
        <v>0.14157880164085812</v>
      </c>
      <c r="DW102" s="267">
        <f>IFERROR('Turistas lugar residencia isla '!DW102/'Turistas lugar residencia isla '!$G102,"-")</f>
        <v>8.8811114782391121E-2</v>
      </c>
      <c r="DX102" s="36">
        <f t="shared" si="499"/>
        <v>0.12367656724373055</v>
      </c>
      <c r="DY102" s="267">
        <f>IFERROR('Turistas lugar residencia isla '!DY102/'Turistas lugar residencia isla '!$I102,"-")</f>
        <v>6.8451877537212449E-2</v>
      </c>
      <c r="DZ102" s="36">
        <f t="shared" si="500"/>
        <v>-3.0588777652743038E-2</v>
      </c>
      <c r="EA102" s="267">
        <f>IFERROR('Turistas lugar residencia isla '!EA102/'Turistas lugar residencia isla '!$K102,"-")</f>
        <v>4.4330251558804559E-2</v>
      </c>
      <c r="EB102" s="36">
        <f t="shared" si="501"/>
        <v>0.15041680408725311</v>
      </c>
      <c r="EC102" s="267">
        <f>IFERROR('Turistas lugar residencia isla '!EC102/'Turistas lugar residencia isla '!$M102,"-")</f>
        <v>7.2502244953734432E-2</v>
      </c>
      <c r="ED102" s="36">
        <f t="shared" si="502"/>
        <v>0.22912182806383297</v>
      </c>
    </row>
    <row r="103" spans="1:134" s="17" customFormat="1" outlineLevel="1" x14ac:dyDescent="0.25">
      <c r="A103" s="242"/>
      <c r="B103" s="34" t="s">
        <v>69</v>
      </c>
      <c r="C103" s="266">
        <f>IFERROR('Turistas lugar residencia isla '!C103/'Turistas lugar residencia isla '!$C103,"-")</f>
        <v>1</v>
      </c>
      <c r="D103" s="36">
        <f t="shared" si="437"/>
        <v>0</v>
      </c>
      <c r="E103" s="267">
        <f>IFERROR('Turistas lugar residencia isla '!E103/'Turistas lugar residencia isla '!$E103,"-")</f>
        <v>1</v>
      </c>
      <c r="F103" s="36">
        <f t="shared" si="438"/>
        <v>0</v>
      </c>
      <c r="G103" s="267">
        <f>IFERROR('Turistas lugar residencia isla '!G103/'Turistas lugar residencia isla '!$G103,"-")</f>
        <v>1</v>
      </c>
      <c r="H103" s="36">
        <f t="shared" si="439"/>
        <v>0</v>
      </c>
      <c r="I103" s="267">
        <f>IFERROR('Turistas lugar residencia isla '!I103/'Turistas lugar residencia isla '!$I103,"-")</f>
        <v>1</v>
      </c>
      <c r="J103" s="36">
        <f t="shared" si="440"/>
        <v>0</v>
      </c>
      <c r="K103" s="267">
        <f>IFERROR('Turistas lugar residencia isla '!K103/'Turistas lugar residencia isla '!$K103,"-")</f>
        <v>1</v>
      </c>
      <c r="L103" s="36">
        <f t="shared" si="441"/>
        <v>0</v>
      </c>
      <c r="M103" s="267">
        <f>IFERROR('Turistas lugar residencia isla '!M103/'Turistas lugar residencia isla '!$M103,"-")</f>
        <v>1</v>
      </c>
      <c r="N103" s="36">
        <f t="shared" si="442"/>
        <v>0</v>
      </c>
      <c r="O103" s="266">
        <f>IFERROR('Turistas lugar residencia isla '!O103/'Turistas lugar residencia isla '!$C103,"-")</f>
        <v>0.8700118041633097</v>
      </c>
      <c r="P103" s="36">
        <f t="shared" si="443"/>
        <v>-4.9666278478783799E-3</v>
      </c>
      <c r="Q103" s="267">
        <f>IFERROR('Turistas lugar residencia isla '!Q103/'Turistas lugar residencia isla '!$E103,"-")</f>
        <v>0.85140142724110146</v>
      </c>
      <c r="R103" s="36">
        <f t="shared" si="444"/>
        <v>-1.2580023066788626E-2</v>
      </c>
      <c r="S103" s="267">
        <f>IFERROR('Turistas lugar residencia isla '!S103/'Turistas lugar residencia isla '!$G103,"-")</f>
        <v>0.81050328227571111</v>
      </c>
      <c r="T103" s="36">
        <f t="shared" si="445"/>
        <v>-1.8833806978124312E-2</v>
      </c>
      <c r="U103" s="267">
        <f>IFERROR('Turistas lugar residencia isla '!U103/'Turistas lugar residencia isla '!$I103,"-")</f>
        <v>0.94342291371994347</v>
      </c>
      <c r="V103" s="36">
        <f t="shared" si="446"/>
        <v>6.2473451760374221E-3</v>
      </c>
      <c r="W103" s="267">
        <f>IFERROR('Turistas lugar residencia isla '!W103/'Turistas lugar residencia isla '!$K103,"-")</f>
        <v>0.90809433430064401</v>
      </c>
      <c r="X103" s="36">
        <f t="shared" si="447"/>
        <v>3.3747868356285515E-2</v>
      </c>
      <c r="Y103" s="267">
        <f>IFERROR('Turistas lugar residencia isla '!Y103/'Turistas lugar residencia isla '!$M103,"-")</f>
        <v>0.7064187648817063</v>
      </c>
      <c r="Z103" s="36">
        <f t="shared" si="448"/>
        <v>-6.8203615597263401E-2</v>
      </c>
      <c r="AA103" s="266">
        <f>IFERROR('Turistas lugar residencia isla '!AA103/'Turistas lugar residencia isla '!$C103,"-")</f>
        <v>0.12998725899833244</v>
      </c>
      <c r="AB103" s="36">
        <f t="shared" si="449"/>
        <v>3.4545961732583841E-2</v>
      </c>
      <c r="AC103" s="267">
        <f>IFERROR('Turistas lugar residencia isla '!AC103/'Turistas lugar residencia isla '!$E103,"-")</f>
        <v>0.14859857275889854</v>
      </c>
      <c r="AD103" s="36">
        <f t="shared" si="450"/>
        <v>7.8765499847026854E-2</v>
      </c>
      <c r="AE103" s="267">
        <f>IFERROR('Turistas lugar residencia isla '!AE103/'Turistas lugar residencia isla '!$G103,"-")</f>
        <v>0.18949671772428883</v>
      </c>
      <c r="AF103" s="36">
        <f t="shared" si="451"/>
        <v>8.9444521406417898E-2</v>
      </c>
      <c r="AG103" s="267">
        <f>IFERROR('Turistas lugar residencia isla '!AG103/'Turistas lugar residencia isla '!$I103,"-")</f>
        <v>5.6577086280056574E-2</v>
      </c>
      <c r="AH103" s="36">
        <f t="shared" si="452"/>
        <v>-9.3717540299585456E-2</v>
      </c>
      <c r="AI103" s="267">
        <f>IFERROR('Turistas lugar residencia isla '!AI103/'Turistas lugar residencia isla '!$K103,"-")</f>
        <v>9.1905665699356029E-2</v>
      </c>
      <c r="AJ103" s="36">
        <f t="shared" si="453"/>
        <v>-0.24392773562862025</v>
      </c>
      <c r="AK103" s="267">
        <f>IFERROR('Turistas lugar residencia isla '!AK103/'Turistas lugar residencia isla '!$M103,"-")</f>
        <v>0.29358123511829376</v>
      </c>
      <c r="AL103" s="36">
        <f t="shared" si="454"/>
        <v>0.21377594631213936</v>
      </c>
      <c r="AM103" s="266">
        <f>IFERROR('Turistas lugar residencia isla '!AM103/'Turistas lugar residencia isla '!$C103,"-")</f>
        <v>0.2043047722545952</v>
      </c>
      <c r="AN103" s="36">
        <f t="shared" si="455"/>
        <v>2.1876225970515861E-2</v>
      </c>
      <c r="AO103" s="267">
        <f>IFERROR('Turistas lugar residencia isla '!AO103/'Turistas lugar residencia isla '!$E103,"-")</f>
        <v>0.12747221994374025</v>
      </c>
      <c r="AP103" s="36">
        <f t="shared" si="456"/>
        <v>1.8449080707580334E-2</v>
      </c>
      <c r="AQ103" s="267">
        <f>IFERROR('Turistas lugar residencia isla '!AQ103/'Turistas lugar residencia isla '!$G103,"-")</f>
        <v>0.22624324374871421</v>
      </c>
      <c r="AR103" s="36">
        <f t="shared" si="457"/>
        <v>-7.2765168796060209E-2</v>
      </c>
      <c r="AS103" s="267">
        <f>IFERROR('Turistas lugar residencia isla '!AS103/'Turistas lugar residencia isla '!$I103,"-")</f>
        <v>0.41940993150885925</v>
      </c>
      <c r="AT103" s="36">
        <f t="shared" si="458"/>
        <v>2.2264409025923859E-2</v>
      </c>
      <c r="AU103" s="267">
        <f>IFERROR('Turistas lugar residencia isla '!AU103/'Turistas lugar residencia isla '!$K103,"-")</f>
        <v>0.13432072323601263</v>
      </c>
      <c r="AV103" s="36">
        <f t="shared" si="459"/>
        <v>0.26363204547412522</v>
      </c>
      <c r="AW103" s="267">
        <f>IFERROR('Turistas lugar residencia isla '!AW103/'Turistas lugar residencia isla '!$M103,"-")</f>
        <v>0.32402857287603221</v>
      </c>
      <c r="AX103" s="36">
        <f t="shared" si="460"/>
        <v>6.0091706741967954E-2</v>
      </c>
      <c r="AY103" s="266">
        <f>IFERROR('Turistas lugar residencia isla '!AY103/'Turistas lugar residencia isla '!$C103,"-")</f>
        <v>2.7195480691761444E-2</v>
      </c>
      <c r="AZ103" s="36">
        <f t="shared" si="461"/>
        <v>-1.662721420566915E-2</v>
      </c>
      <c r="BA103" s="267">
        <f>IFERROR('Turistas lugar residencia isla '!BA103/'Turistas lugar residencia isla '!$E103,"-")</f>
        <v>4.0344409972352634E-2</v>
      </c>
      <c r="BB103" s="36">
        <f t="shared" si="462"/>
        <v>4.1096359184707776E-2</v>
      </c>
      <c r="BC103" s="267">
        <f>IFERROR('Turistas lugar residencia isla '!BC103/'Turistas lugar residencia isla '!$G103,"-")</f>
        <v>2.9897697731395761E-2</v>
      </c>
      <c r="BD103" s="36">
        <f t="shared" si="463"/>
        <v>-9.6180215784749667E-2</v>
      </c>
      <c r="BE103" s="267">
        <f>IFERROR('Turistas lugar residencia isla '!BE103/'Turistas lugar residencia isla '!$I103,"-")</f>
        <v>7.4125373414638445E-3</v>
      </c>
      <c r="BF103" s="36">
        <f t="shared" si="464"/>
        <v>-0.11319315741269753</v>
      </c>
      <c r="BG103" s="267">
        <f>IFERROR('Turistas lugar residencia isla '!BG103/'Turistas lugar residencia isla '!$K103,"-")</f>
        <v>1.1880231963321875E-2</v>
      </c>
      <c r="BH103" s="36">
        <f t="shared" si="465"/>
        <v>-0.1047731463078968</v>
      </c>
      <c r="BI103" s="267">
        <f>IFERROR('Turistas lugar residencia isla '!BI103/'Turistas lugar residencia isla '!$M103,"-")</f>
        <v>2.0872384619281627E-2</v>
      </c>
      <c r="BJ103" s="36">
        <f t="shared" si="466"/>
        <v>-6.8751129735495353E-2</v>
      </c>
      <c r="BK103" s="266">
        <f>IFERROR('Turistas lugar residencia isla '!BK103/'Turistas lugar residencia isla '!$C103,"-")</f>
        <v>4.626857282044556E-2</v>
      </c>
      <c r="BL103" s="36">
        <f t="shared" si="467"/>
        <v>-0.22878802182154057</v>
      </c>
      <c r="BM103" s="267">
        <f>IFERROR('Turistas lugar residencia isla '!BM103/'Turistas lugar residencia isla '!$E103,"-")</f>
        <v>3.5985003835891399E-2</v>
      </c>
      <c r="BN103" s="36">
        <f t="shared" si="468"/>
        <v>-0.28140285153722644</v>
      </c>
      <c r="BO103" s="267">
        <f>IFERROR('Turistas lugar residencia isla '!BO103/'Turistas lugar residencia isla '!$G103,"-")</f>
        <v>3.5343844096579327E-2</v>
      </c>
      <c r="BP103" s="36">
        <f t="shared" si="469"/>
        <v>-0.12891865872638086</v>
      </c>
      <c r="BQ103" s="267">
        <f>IFERROR('Turistas lugar residencia isla '!BQ103/'Turistas lugar residencia isla '!$I103,"-")</f>
        <v>7.6320376554549346E-2</v>
      </c>
      <c r="BR103" s="36">
        <f t="shared" si="470"/>
        <v>-0.15916867268574353</v>
      </c>
      <c r="BS103" s="267">
        <f>IFERROR('Turistas lugar residencia isla '!BS103/'Turistas lugar residencia isla '!$K103,"-")</f>
        <v>5.8908739739256401E-2</v>
      </c>
      <c r="BT103" s="36">
        <f t="shared" si="471"/>
        <v>-0.27828395735725953</v>
      </c>
      <c r="BU103" s="267">
        <f>IFERROR('Turistas lugar residencia isla '!BU103/'Turistas lugar residencia isla '!$M103,"-")</f>
        <v>5.537261259435635E-2</v>
      </c>
      <c r="BV103" s="36">
        <f t="shared" si="472"/>
        <v>-0.14462056193153283</v>
      </c>
      <c r="BW103" s="266">
        <f>IFERROR('Turistas lugar residencia isla '!BW103/'Turistas lugar residencia isla '!$C103,"-")</f>
        <v>0.3669427217027974</v>
      </c>
      <c r="BX103" s="36">
        <f t="shared" si="473"/>
        <v>9.9157705945633889E-3</v>
      </c>
      <c r="BY103" s="267">
        <f>IFERROR('Turistas lugar residencia isla '!BY103/'Turistas lugar residencia isla '!$E103,"-")</f>
        <v>0.42703845058937628</v>
      </c>
      <c r="BZ103" s="36">
        <f t="shared" si="474"/>
        <v>-1.4019978334669503E-3</v>
      </c>
      <c r="CA103" s="267">
        <f>IFERROR('Turistas lugar residencia isla '!CA103/'Turistas lugar residencia isla '!$G103,"-")</f>
        <v>0.25700873403280405</v>
      </c>
      <c r="CB103" s="36">
        <f t="shared" si="475"/>
        <v>7.3811059287572034E-2</v>
      </c>
      <c r="CC103" s="267">
        <f>IFERROR('Turistas lugar residencia isla '!CC103/'Turistas lugar residencia isla '!$I103,"-")</f>
        <v>0.24072845933081749</v>
      </c>
      <c r="CD103" s="36">
        <f t="shared" si="476"/>
        <v>3.4044074014674131E-3</v>
      </c>
      <c r="CE103" s="267">
        <f>IFERROR('Turistas lugar residencia isla '!CE103/'Turistas lugar residencia isla '!$K103,"-")</f>
        <v>0.48517241873873529</v>
      </c>
      <c r="CF103" s="36">
        <f t="shared" si="477"/>
        <v>2.7345953794172262E-2</v>
      </c>
      <c r="CG103" s="267">
        <f>IFERROR('Turistas lugar residencia isla '!CG103/'Turistas lugar residencia isla '!$M103,"-")</f>
        <v>9.9954404985054965E-2</v>
      </c>
      <c r="CH103" s="36">
        <f t="shared" si="478"/>
        <v>-7.3948147541222253E-2</v>
      </c>
      <c r="CI103" s="266">
        <f>IFERROR('Turistas lugar residencia isla '!CI103/'Turistas lugar residencia isla '!$C103,"-")</f>
        <v>4.4131644526053476E-2</v>
      </c>
      <c r="CJ103" s="36">
        <f t="shared" si="479"/>
        <v>3.2698839682896663E-2</v>
      </c>
      <c r="CK103" s="267">
        <f>IFERROR('Turistas lugar residencia isla '!CK103/'Turistas lugar residencia isla '!$E103,"-")</f>
        <v>3.4062233116046572E-2</v>
      </c>
      <c r="CL103" s="36">
        <f t="shared" si="480"/>
        <v>-0.1207056477486379</v>
      </c>
      <c r="CM103" s="267">
        <f>IFERROR('Turistas lugar residencia isla '!CM103/'Turistas lugar residencia isla '!$G103,"-")</f>
        <v>6.3973517365202265E-2</v>
      </c>
      <c r="CN103" s="36">
        <f t="shared" si="481"/>
        <v>3.2964758621905066E-3</v>
      </c>
      <c r="CO103" s="267">
        <f>IFERROR('Turistas lugar residencia isla '!CO103/'Turistas lugar residencia isla '!$I103,"-")</f>
        <v>3.0624402096404067E-2</v>
      </c>
      <c r="CP103" s="36">
        <f t="shared" si="482"/>
        <v>0.14131393496375422</v>
      </c>
      <c r="CQ103" s="267">
        <f>IFERROR('Turistas lugar residencia isla '!CQ103/'Turistas lugar residencia isla '!$K103,"-")</f>
        <v>4.2219045661205427E-2</v>
      </c>
      <c r="CR103" s="36">
        <f t="shared" si="483"/>
        <v>0.33905412663817192</v>
      </c>
      <c r="CS103" s="267">
        <f>IFERROR('Turistas lugar residencia isla '!CS103/'Turistas lugar residencia isla '!$M103,"-")</f>
        <v>9.5090936724251479E-2</v>
      </c>
      <c r="CT103" s="36">
        <f t="shared" si="484"/>
        <v>0.11629805528119697</v>
      </c>
      <c r="CU103" s="266">
        <f>IFERROR('Turistas lugar residencia isla '!CU103/'Turistas lugar residencia isla '!$C103,"-")</f>
        <v>3.5878098592868786E-2</v>
      </c>
      <c r="CV103" s="36">
        <f t="shared" si="485"/>
        <v>-0.12552975768807062</v>
      </c>
      <c r="CW103" s="267">
        <f>IFERROR('Turistas lugar residencia isla '!CW103/'Turistas lugar residencia isla '!$E103,"-")</f>
        <v>2.4694455568797558E-2</v>
      </c>
      <c r="CX103" s="36">
        <f t="shared" si="486"/>
        <v>-0.16372572314539846</v>
      </c>
      <c r="CY103" s="267">
        <f>IFERROR('Turistas lugar residencia isla '!CY103/'Turistas lugar residencia isla '!$G103,"-")</f>
        <v>1.8096467111784399E-2</v>
      </c>
      <c r="CZ103" s="36">
        <f t="shared" si="487"/>
        <v>-0.26521932023192796</v>
      </c>
      <c r="DA103" s="267">
        <f>IFERROR('Turistas lugar residencia isla '!DA103/'Turistas lugar residencia isla '!$I103,"-")</f>
        <v>1.6104515015816934E-2</v>
      </c>
      <c r="DB103" s="36">
        <f t="shared" si="488"/>
        <v>-0.27727644905762405</v>
      </c>
      <c r="DC103" s="267">
        <f>IFERROR('Turistas lugar residencia isla '!DC103/'Turistas lugar residencia isla '!$K103,"-")</f>
        <v>9.7800364295241693E-2</v>
      </c>
      <c r="DD103" s="36">
        <f t="shared" si="489"/>
        <v>-1.3470198201164352E-2</v>
      </c>
      <c r="DE103" s="267">
        <f>IFERROR('Turistas lugar residencia isla '!DE103/'Turistas lugar residencia isla '!$M103,"-")</f>
        <v>2.7357008967019607E-3</v>
      </c>
      <c r="DF103" s="36" t="str">
        <f t="shared" si="490"/>
        <v>-</v>
      </c>
      <c r="DG103" s="266">
        <f>IFERROR('Turistas lugar residencia isla '!DG103/'Turistas lugar residencia isla '!$C103,"-")</f>
        <v>2.4553596522456016E-2</v>
      </c>
      <c r="DH103" s="36">
        <f t="shared" si="491"/>
        <v>-1.733314002441555E-2</v>
      </c>
      <c r="DI103" s="267">
        <f>IFERROR('Turistas lugar residencia isla '!DI103/'Turistas lugar residencia isla '!$E103,"-")</f>
        <v>1.0689833199036925E-2</v>
      </c>
      <c r="DJ103" s="36">
        <f t="shared" si="492"/>
        <v>7.7726593257975152E-2</v>
      </c>
      <c r="DK103" s="267">
        <f>IFERROR('Turistas lugar residencia isla '!DK103/'Turistas lugar residencia isla '!$G103,"-")</f>
        <v>6.3924891058370265E-2</v>
      </c>
      <c r="DL103" s="36">
        <f t="shared" si="493"/>
        <v>-0.11435973737815075</v>
      </c>
      <c r="DM103" s="267">
        <f>IFERROR('Turistas lugar residencia isla '!DM103/'Turistas lugar residencia isla '!$I103,"-")</f>
        <v>1.5347415002318251E-2</v>
      </c>
      <c r="DN103" s="36">
        <f t="shared" si="494"/>
        <v>0.52844617986894371</v>
      </c>
      <c r="DO103" s="267">
        <f>IFERROR('Turistas lugar residencia isla '!DO103/'Turistas lugar residencia isla '!$K103,"-")</f>
        <v>1.0355163956762649E-2</v>
      </c>
      <c r="DP103" s="36">
        <f t="shared" si="495"/>
        <v>0.18438518954711047</v>
      </c>
      <c r="DQ103" s="267">
        <f>IFERROR('Turistas lugar residencia isla '!DQ103/'Turistas lugar residencia isla '!$M103,"-")</f>
        <v>8.5617305841228022E-3</v>
      </c>
      <c r="DR103" s="36">
        <f t="shared" si="496"/>
        <v>1.1430446994292462</v>
      </c>
      <c r="DS103" s="266">
        <f>IFERROR('Turistas lugar residencia isla '!DS103/'Turistas lugar residencia isla '!$C103,"-")</f>
        <v>6.6097693503962829E-2</v>
      </c>
      <c r="DT103" s="36">
        <f t="shared" si="497"/>
        <v>8.0171325028701501E-2</v>
      </c>
      <c r="DU103" s="267">
        <f>IFERROR('Turistas lugar residencia isla '!DU103/'Turistas lugar residencia isla '!$E103,"-")</f>
        <v>0.11006354552165711</v>
      </c>
      <c r="DV103" s="36">
        <f t="shared" si="498"/>
        <v>8.2887100070969E-2</v>
      </c>
      <c r="DW103" s="267">
        <f>IFERROR('Turistas lugar residencia isla '!DW103/'Turistas lugar residencia isla '!$G103,"-")</f>
        <v>9.1387532963025306E-2</v>
      </c>
      <c r="DX103" s="36">
        <f t="shared" si="499"/>
        <v>9.5880625084029614E-2</v>
      </c>
      <c r="DY103" s="267">
        <f>IFERROR('Turistas lugar residencia isla '!DY103/'Turistas lugar residencia isla '!$I103,"-")</f>
        <v>7.9589405295004897E-2</v>
      </c>
      <c r="DZ103" s="36">
        <f t="shared" si="500"/>
        <v>-4.4669960903611972E-2</v>
      </c>
      <c r="EA103" s="267">
        <f>IFERROR('Turistas lugar residencia isla '!EA103/'Turistas lugar residencia isla '!$K103,"-")</f>
        <v>4.7683474286588486E-2</v>
      </c>
      <c r="EB103" s="36">
        <f t="shared" si="501"/>
        <v>-1.7627941318561047E-2</v>
      </c>
      <c r="EC103" s="267">
        <f>IFERROR('Turistas lugar residencia isla '!EC103/'Turistas lugar residencia isla '!$M103,"-")</f>
        <v>7.9943259536957287E-2</v>
      </c>
      <c r="ED103" s="36">
        <f t="shared" si="502"/>
        <v>-0.17842584770926573</v>
      </c>
    </row>
    <row r="104" spans="1:134" s="17" customFormat="1" outlineLevel="1" x14ac:dyDescent="0.25">
      <c r="A104" s="242"/>
      <c r="B104" s="34" t="s">
        <v>71</v>
      </c>
      <c r="C104" s="266">
        <f>IFERROR('Turistas lugar residencia isla '!C104/'Turistas lugar residencia isla '!$C104,"-")</f>
        <v>1</v>
      </c>
      <c r="D104" s="36">
        <f t="shared" si="437"/>
        <v>0</v>
      </c>
      <c r="E104" s="267">
        <f>IFERROR('Turistas lugar residencia isla '!E104/'Turistas lugar residencia isla '!$E104,"-")</f>
        <v>1</v>
      </c>
      <c r="F104" s="36">
        <f t="shared" si="438"/>
        <v>0</v>
      </c>
      <c r="G104" s="267">
        <f>IFERROR('Turistas lugar residencia isla '!G104/'Turistas lugar residencia isla '!$G104,"-")</f>
        <v>1</v>
      </c>
      <c r="H104" s="36">
        <f t="shared" si="439"/>
        <v>0</v>
      </c>
      <c r="I104" s="267">
        <f>IFERROR('Turistas lugar residencia isla '!I104/'Turistas lugar residencia isla '!$I104,"-")</f>
        <v>1</v>
      </c>
      <c r="J104" s="36">
        <f t="shared" si="440"/>
        <v>0</v>
      </c>
      <c r="K104" s="267">
        <f>IFERROR('Turistas lugar residencia isla '!K104/'Turistas lugar residencia isla '!$K104,"-")</f>
        <v>1</v>
      </c>
      <c r="L104" s="36">
        <f t="shared" si="441"/>
        <v>0</v>
      </c>
      <c r="M104" s="267">
        <f>IFERROR('Turistas lugar residencia isla '!M104/'Turistas lugar residencia isla '!$M104,"-")</f>
        <v>1</v>
      </c>
      <c r="N104" s="36">
        <f t="shared" si="442"/>
        <v>0</v>
      </c>
      <c r="O104" s="266">
        <f>IFERROR('Turistas lugar residencia isla '!O104/'Turistas lugar residencia isla '!$C104,"-")</f>
        <v>0.86555780583444653</v>
      </c>
      <c r="P104" s="36">
        <f t="shared" si="443"/>
        <v>7.1354196883044452E-3</v>
      </c>
      <c r="Q104" s="267">
        <f>IFERROR('Turistas lugar residencia isla '!Q104/'Turistas lugar residencia isla '!$E104,"-")</f>
        <v>0.85117012326885144</v>
      </c>
      <c r="R104" s="36">
        <f t="shared" si="444"/>
        <v>2.2978500116402678E-2</v>
      </c>
      <c r="S104" s="267">
        <f>IFERROR('Turistas lugar residencia isla '!S104/'Turistas lugar residencia isla '!$G104,"-")</f>
        <v>0.82016817659265262</v>
      </c>
      <c r="T104" s="36">
        <f t="shared" si="445"/>
        <v>-2.3754359550631765E-3</v>
      </c>
      <c r="U104" s="267">
        <f>IFERROR('Turistas lugar residencia isla '!U104/'Turistas lugar residencia isla '!$I104,"-")</f>
        <v>0.92397191814846513</v>
      </c>
      <c r="V104" s="36">
        <f t="shared" si="446"/>
        <v>1.7808208316613117E-2</v>
      </c>
      <c r="W104" s="267">
        <f>IFERROR('Turistas lugar residencia isla '!W104/'Turistas lugar residencia isla '!$K104,"-")</f>
        <v>0.89434744682891631</v>
      </c>
      <c r="X104" s="36">
        <f t="shared" si="447"/>
        <v>1.8235775393495857E-3</v>
      </c>
      <c r="Y104" s="267">
        <f>IFERROR('Turistas lugar residencia isla '!Y104/'Turistas lugar residencia isla '!$M104,"-")</f>
        <v>0.70250300704507707</v>
      </c>
      <c r="Z104" s="36">
        <f t="shared" si="448"/>
        <v>-1.6264956728224589E-2</v>
      </c>
      <c r="AA104" s="266">
        <f>IFERROR('Turistas lugar residencia isla '!AA104/'Turistas lugar residencia isla '!$C104,"-")</f>
        <v>0.1344421941655535</v>
      </c>
      <c r="AB104" s="36">
        <f t="shared" si="449"/>
        <v>-4.3623550651813781E-2</v>
      </c>
      <c r="AC104" s="267">
        <f>IFERROR('Turistas lugar residencia isla '!AC104/'Turistas lugar residencia isla '!$E104,"-")</f>
        <v>0.14882987673114853</v>
      </c>
      <c r="AD104" s="36">
        <f t="shared" si="450"/>
        <v>-0.11383969242644376</v>
      </c>
      <c r="AE104" s="267">
        <f>IFERROR('Turistas lugar residencia isla '!AE104/'Turistas lugar residencia isla '!$G104,"-")</f>
        <v>0.17983182340734744</v>
      </c>
      <c r="AF104" s="36">
        <f t="shared" si="451"/>
        <v>1.0953129257754268E-2</v>
      </c>
      <c r="AG104" s="267">
        <f>IFERROR('Turistas lugar residencia isla '!AG104/'Turistas lugar residencia isla '!$I104,"-")</f>
        <v>7.6028081851534868E-2</v>
      </c>
      <c r="AH104" s="36">
        <f t="shared" si="452"/>
        <v>-0.17540855610283268</v>
      </c>
      <c r="AI104" s="267">
        <f>IFERROR('Turistas lugar residencia isla '!AI104/'Turistas lugar residencia isla '!$K104,"-")</f>
        <v>0.1056525531710837</v>
      </c>
      <c r="AJ104" s="36">
        <f t="shared" si="453"/>
        <v>-1.5221561805152883E-2</v>
      </c>
      <c r="AK104" s="267">
        <f>IFERROR('Turistas lugar residencia isla '!AK104/'Turistas lugar residencia isla '!$M104,"-")</f>
        <v>0.29749699295492299</v>
      </c>
      <c r="AL104" s="36">
        <f t="shared" si="454"/>
        <v>4.0629016396358519E-2</v>
      </c>
      <c r="AM104" s="266">
        <f>IFERROR('Turistas lugar residencia isla '!AM104/'Turistas lugar residencia isla '!$C104,"-")</f>
        <v>0.19621464176711173</v>
      </c>
      <c r="AN104" s="36">
        <f t="shared" si="455"/>
        <v>-1.8073422931372929E-2</v>
      </c>
      <c r="AO104" s="267">
        <f>IFERROR('Turistas lugar residencia isla '!AO104/'Turistas lugar residencia isla '!$E104,"-")</f>
        <v>0.13534123391389796</v>
      </c>
      <c r="AP104" s="36">
        <f t="shared" si="456"/>
        <v>0.1244520995363414</v>
      </c>
      <c r="AQ104" s="267">
        <f>IFERROR('Turistas lugar residencia isla '!AQ104/'Turistas lugar residencia isla '!$G104,"-")</f>
        <v>0.22542242981194011</v>
      </c>
      <c r="AR104" s="36">
        <f t="shared" si="457"/>
        <v>-1.7328423228413214E-2</v>
      </c>
      <c r="AS104" s="267">
        <f>IFERROR('Turistas lugar residencia isla '!AS104/'Turistas lugar residencia isla '!$I104,"-")</f>
        <v>0.41205269237444864</v>
      </c>
      <c r="AT104" s="36">
        <f t="shared" si="458"/>
        <v>-6.6334911724545642E-2</v>
      </c>
      <c r="AU104" s="267">
        <f>IFERROR('Turistas lugar residencia isla '!AU104/'Turistas lugar residencia isla '!$K104,"-")</f>
        <v>9.7541593785251388E-2</v>
      </c>
      <c r="AV104" s="36">
        <f t="shared" si="459"/>
        <v>-3.725039563569299E-2</v>
      </c>
      <c r="AW104" s="267">
        <f>IFERROR('Turistas lugar residencia isla '!AW104/'Turistas lugar residencia isla '!$M104,"-")</f>
        <v>0.29726788475857724</v>
      </c>
      <c r="AX104" s="36">
        <f t="shared" si="460"/>
        <v>0.16047936080562142</v>
      </c>
      <c r="AY104" s="266">
        <f>IFERROR('Turistas lugar residencia isla '!AY104/'Turistas lugar residencia isla '!$C104,"-")</f>
        <v>2.5950534000654609E-2</v>
      </c>
      <c r="AZ104" s="36">
        <f t="shared" si="461"/>
        <v>-2.4460676321537811E-2</v>
      </c>
      <c r="BA104" s="267">
        <f>IFERROR('Turistas lugar residencia isla '!BA104/'Turistas lugar residencia isla '!$E104,"-")</f>
        <v>3.3349279026857102E-2</v>
      </c>
      <c r="BB104" s="36">
        <f t="shared" si="462"/>
        <v>-0.12504562528594909</v>
      </c>
      <c r="BC104" s="267">
        <f>IFERROR('Turistas lugar residencia isla '!BC104/'Turistas lugar residencia isla '!$G104,"-")</f>
        <v>3.4087211782483896E-2</v>
      </c>
      <c r="BD104" s="36">
        <f t="shared" si="463"/>
        <v>0.11833324415973179</v>
      </c>
      <c r="BE104" s="267">
        <f>IFERROR('Turistas lugar residencia isla '!BE104/'Turistas lugar residencia isla '!$I104,"-")</f>
        <v>6.9247020941687661E-3</v>
      </c>
      <c r="BF104" s="36">
        <f t="shared" si="464"/>
        <v>4.6163381547303928E-4</v>
      </c>
      <c r="BG104" s="267">
        <f>IFERROR('Turistas lugar residencia isla '!BG104/'Turistas lugar residencia isla '!$K104,"-")</f>
        <v>1.4783319556272064E-2</v>
      </c>
      <c r="BH104" s="36">
        <f t="shared" si="465"/>
        <v>7.2412806046126876E-2</v>
      </c>
      <c r="BI104" s="267">
        <f>IFERROR('Turistas lugar residencia isla '!BI104/'Turistas lugar residencia isla '!$M104,"-")</f>
        <v>4.1754968784008251E-2</v>
      </c>
      <c r="BJ104" s="36">
        <f t="shared" si="466"/>
        <v>-4.1584782937979292E-2</v>
      </c>
      <c r="BK104" s="266">
        <f>IFERROR('Turistas lugar residencia isla '!BK104/'Turistas lugar residencia isla '!$C104,"-")</f>
        <v>3.4352254317983659E-2</v>
      </c>
      <c r="BL104" s="36">
        <f t="shared" si="467"/>
        <v>-7.8032659581342534E-2</v>
      </c>
      <c r="BM104" s="267">
        <f>IFERROR('Turistas lugar residencia isla '!BM104/'Turistas lugar residencia isla '!$E104,"-")</f>
        <v>2.5692989629015194E-2</v>
      </c>
      <c r="BN104" s="36">
        <f t="shared" si="468"/>
        <v>-0.16078370716623325</v>
      </c>
      <c r="BO104" s="267">
        <f>IFERROR('Turistas lugar residencia isla '!BO104/'Turistas lugar residencia isla '!$G104,"-")</f>
        <v>2.2066851280123204E-2</v>
      </c>
      <c r="BP104" s="36">
        <f t="shared" si="469"/>
        <v>-0.10776109487157126</v>
      </c>
      <c r="BQ104" s="267">
        <f>IFERROR('Turistas lugar residencia isla '!BQ104/'Turistas lugar residencia isla '!$I104,"-")</f>
        <v>5.610385257626449E-2</v>
      </c>
      <c r="BR104" s="36">
        <f t="shared" si="470"/>
        <v>0.31131040709967883</v>
      </c>
      <c r="BS104" s="267">
        <f>IFERROR('Turistas lugar residencia isla '!BS104/'Turistas lugar residencia isla '!$K104,"-")</f>
        <v>4.8524179884272683E-2</v>
      </c>
      <c r="BT104" s="36">
        <f t="shared" si="471"/>
        <v>-0.14333498487290985</v>
      </c>
      <c r="BU104" s="267">
        <f>IFERROR('Turistas lugar residencia isla '!BU104/'Turistas lugar residencia isla '!$M104,"-")</f>
        <v>3.6542757317143022E-2</v>
      </c>
      <c r="BV104" s="36">
        <f t="shared" si="472"/>
        <v>-0.21610880486631956</v>
      </c>
      <c r="BW104" s="266">
        <f>IFERROR('Turistas lugar residencia isla '!BW104/'Turistas lugar residencia isla '!$C104,"-")</f>
        <v>0.37639597003471992</v>
      </c>
      <c r="BX104" s="36">
        <f t="shared" si="473"/>
        <v>3.0943408452454912E-2</v>
      </c>
      <c r="BY104" s="267">
        <f>IFERROR('Turistas lugar residencia isla '!BY104/'Turistas lugar residencia isla '!$E104,"-")</f>
        <v>0.43413446697002761</v>
      </c>
      <c r="BZ104" s="36">
        <f t="shared" si="474"/>
        <v>4.2154331863822891E-2</v>
      </c>
      <c r="CA104" s="267">
        <f>IFERROR('Turistas lugar residencia isla '!CA104/'Turistas lugar residencia isla '!$G104,"-")</f>
        <v>0.25879022753729025</v>
      </c>
      <c r="CB104" s="36">
        <f t="shared" si="475"/>
        <v>-1.1434097786157671E-2</v>
      </c>
      <c r="CC104" s="267">
        <f>IFERROR('Turistas lugar residencia isla '!CC104/'Turistas lugar residencia isla '!$I104,"-")</f>
        <v>0.23857603705942557</v>
      </c>
      <c r="CD104" s="36">
        <f t="shared" si="476"/>
        <v>0.13255983261945059</v>
      </c>
      <c r="CE104" s="267">
        <f>IFERROR('Turistas lugar residencia isla '!CE104/'Turistas lugar residencia isla '!$K104,"-")</f>
        <v>0.51038759973146153</v>
      </c>
      <c r="CF104" s="36">
        <f t="shared" si="477"/>
        <v>2.814287532239379E-2</v>
      </c>
      <c r="CG104" s="267">
        <f>IFERROR('Turistas lugar residencia isla '!CG104/'Turistas lugar residencia isla '!$M104,"-")</f>
        <v>0.13866773583824962</v>
      </c>
      <c r="CH104" s="36">
        <f t="shared" si="478"/>
        <v>2.715353574277013E-2</v>
      </c>
      <c r="CI104" s="266">
        <f>IFERROR('Turistas lugar residencia isla '!CI104/'Turistas lugar residencia isla '!$C104,"-")</f>
        <v>3.7055033835168956E-2</v>
      </c>
      <c r="CJ104" s="36">
        <f t="shared" si="479"/>
        <v>0.18815900884932568</v>
      </c>
      <c r="CK104" s="267">
        <f>IFERROR('Turistas lugar residencia isla '!CK104/'Turistas lugar residencia isla '!$E104,"-")</f>
        <v>2.8511371321788024E-2</v>
      </c>
      <c r="CL104" s="36">
        <f t="shared" si="480"/>
        <v>0.13384567132577918</v>
      </c>
      <c r="CM104" s="267">
        <f>IFERROR('Turistas lugar residencia isla '!CM104/'Turistas lugar residencia isla '!$G104,"-")</f>
        <v>5.3370400630481464E-2</v>
      </c>
      <c r="CN104" s="36">
        <f t="shared" si="481"/>
        <v>3.4312479322887945E-2</v>
      </c>
      <c r="CO104" s="267">
        <f>IFERROR('Turistas lugar residencia isla '!CO104/'Turistas lugar residencia isla '!$I104,"-")</f>
        <v>2.8823997653860657E-2</v>
      </c>
      <c r="CP104" s="36">
        <f t="shared" si="482"/>
        <v>0.34801010166036139</v>
      </c>
      <c r="CQ104" s="267">
        <f>IFERROR('Turistas lugar residencia isla '!CQ104/'Turistas lugar residencia isla '!$K104,"-")</f>
        <v>3.3535346154373112E-2</v>
      </c>
      <c r="CR104" s="36">
        <f t="shared" si="483"/>
        <v>0.4266267305323943</v>
      </c>
      <c r="CS104" s="267">
        <f>IFERROR('Turistas lugar residencia isla '!CS104/'Turistas lugar residencia isla '!$M104,"-")</f>
        <v>7.4574717910533245E-2</v>
      </c>
      <c r="CT104" s="36">
        <f t="shared" si="484"/>
        <v>-6.157699952148854E-2</v>
      </c>
      <c r="CU104" s="266">
        <f>IFERROR('Turistas lugar residencia isla '!CU104/'Turistas lugar residencia isla '!$C104,"-")</f>
        <v>4.6213129017381956E-2</v>
      </c>
      <c r="CV104" s="36">
        <f t="shared" si="485"/>
        <v>-0.15814569957927771</v>
      </c>
      <c r="CW104" s="267">
        <f>IFERROR('Turistas lugar residencia isla '!CW104/'Turistas lugar residencia isla '!$E104,"-")</f>
        <v>2.9925275181038605E-2</v>
      </c>
      <c r="CX104" s="36">
        <f t="shared" si="486"/>
        <v>-0.21802061105960346</v>
      </c>
      <c r="CY104" s="267">
        <f>IFERROR('Turistas lugar residencia isla '!CY104/'Turistas lugar residencia isla '!$G104,"-")</f>
        <v>2.6694238180280102E-2</v>
      </c>
      <c r="CZ104" s="36">
        <f t="shared" si="487"/>
        <v>1.0520653329187946E-2</v>
      </c>
      <c r="DA104" s="267">
        <f>IFERROR('Turistas lugar residencia isla '!DA104/'Turistas lugar residencia isla '!$I104,"-")</f>
        <v>2.2048921793360186E-2</v>
      </c>
      <c r="DB104" s="36">
        <f t="shared" si="488"/>
        <v>-0.42397238175068952</v>
      </c>
      <c r="DC104" s="267">
        <f>IFERROR('Turistas lugar residencia isla '!DC104/'Turistas lugar residencia isla '!$K104,"-")</f>
        <v>0.1215730511547613</v>
      </c>
      <c r="DD104" s="36">
        <f t="shared" si="489"/>
        <v>-7.6909179717296161E-2</v>
      </c>
      <c r="DE104" s="267">
        <f>IFERROR('Turistas lugar residencia isla '!DE104/'Turistas lugar residencia isla '!$M104,"-")</f>
        <v>0</v>
      </c>
      <c r="DF104" s="36" t="str">
        <f t="shared" si="490"/>
        <v>-</v>
      </c>
      <c r="DG104" s="266">
        <f>IFERROR('Turistas lugar residencia isla '!DG104/'Turistas lugar residencia isla '!$C104,"-")</f>
        <v>2.8539628083602803E-2</v>
      </c>
      <c r="DH104" s="36">
        <f t="shared" si="491"/>
        <v>-4.8394304081745831E-3</v>
      </c>
      <c r="DI104" s="267">
        <f>IFERROR('Turistas lugar residencia isla '!DI104/'Turistas lugar residencia isla '!$E104,"-")</f>
        <v>1.1007241544265795E-2</v>
      </c>
      <c r="DJ104" s="36">
        <f t="shared" si="492"/>
        <v>-6.3870866988421038E-2</v>
      </c>
      <c r="DK104" s="267">
        <f>IFERROR('Turistas lugar residencia isla '!DK104/'Turistas lugar residencia isla '!$G104,"-")</f>
        <v>7.9901957240052932E-2</v>
      </c>
      <c r="DL104" s="36">
        <f t="shared" si="493"/>
        <v>-8.7389342480855947E-2</v>
      </c>
      <c r="DM104" s="267">
        <f>IFERROR('Turistas lugar residencia isla '!DM104/'Turistas lugar residencia isla '!$I104,"-")</f>
        <v>1.5028458909643711E-2</v>
      </c>
      <c r="DN104" s="36">
        <f t="shared" si="494"/>
        <v>0.11947963483620794</v>
      </c>
      <c r="DO104" s="267">
        <f>IFERROR('Turistas lugar residencia isla '!DO104/'Turistas lugar residencia isla '!$K104,"-")</f>
        <v>9.0654585477911789E-3</v>
      </c>
      <c r="DP104" s="36">
        <f t="shared" si="495"/>
        <v>0.60654049188510228</v>
      </c>
      <c r="DQ104" s="267">
        <f>IFERROR('Turistas lugar residencia isla '!DQ104/'Turistas lugar residencia isla '!$M104,"-")</f>
        <v>1.7297668824102181E-2</v>
      </c>
      <c r="DR104" s="36">
        <f t="shared" si="496"/>
        <v>1.8352653322582868</v>
      </c>
      <c r="DS104" s="266">
        <f>IFERROR('Turistas lugar residencia isla '!DS104/'Turistas lugar residencia isla '!$C104,"-")</f>
        <v>7.3471962329781274E-2</v>
      </c>
      <c r="DT104" s="36">
        <f t="shared" si="497"/>
        <v>0.17013902172578033</v>
      </c>
      <c r="DU104" s="267">
        <f>IFERROR('Turistas lugar residencia isla '!DU104/'Turistas lugar residencia isla '!$E104,"-")</f>
        <v>0.11813638045325045</v>
      </c>
      <c r="DV104" s="36">
        <f t="shared" si="498"/>
        <v>5.9121513076010102E-2</v>
      </c>
      <c r="DW104" s="267">
        <f>IFERROR('Turistas lugar residencia isla '!DW104/'Turistas lugar residencia isla '!$G104,"-")</f>
        <v>9.85850318494364E-2</v>
      </c>
      <c r="DX104" s="36">
        <f t="shared" si="499"/>
        <v>0.11008540413815471</v>
      </c>
      <c r="DY104" s="267">
        <f>IFERROR('Turistas lugar residencia isla '!DY104/'Turistas lugar residencia isla '!$I104,"-")</f>
        <v>7.6321349269524733E-2</v>
      </c>
      <c r="DZ104" s="36">
        <f t="shared" si="500"/>
        <v>0.11637763412108626</v>
      </c>
      <c r="EA104" s="267">
        <f>IFERROR('Turistas lugar residencia isla '!EA104/'Turistas lugar residencia isla '!$K104,"-")</f>
        <v>4.1650872521841589E-2</v>
      </c>
      <c r="EB104" s="36">
        <f t="shared" si="501"/>
        <v>-9.5680101497256809E-2</v>
      </c>
      <c r="EC104" s="267">
        <f>IFERROR('Turistas lugar residencia isla '!EC104/'Turistas lugar residencia isla '!$M104,"-")</f>
        <v>7.1481757259865969E-2</v>
      </c>
      <c r="ED104" s="36">
        <f t="shared" si="502"/>
        <v>-0.23523492337457208</v>
      </c>
    </row>
    <row r="105" spans="1:134" s="17" customFormat="1" outlineLevel="1" x14ac:dyDescent="0.25">
      <c r="A105" s="242"/>
      <c r="B105" s="34" t="s">
        <v>73</v>
      </c>
      <c r="C105" s="266">
        <f>IFERROR('Turistas lugar residencia isla '!C105/'Turistas lugar residencia isla '!$C105,"-")</f>
        <v>1</v>
      </c>
      <c r="D105" s="36">
        <f t="shared" si="437"/>
        <v>0</v>
      </c>
      <c r="E105" s="267">
        <f>IFERROR('Turistas lugar residencia isla '!E105/'Turistas lugar residencia isla '!$E105,"-")</f>
        <v>1</v>
      </c>
      <c r="F105" s="36">
        <f t="shared" si="438"/>
        <v>0</v>
      </c>
      <c r="G105" s="267">
        <f>IFERROR('Turistas lugar residencia isla '!G105/'Turistas lugar residencia isla '!$G105,"-")</f>
        <v>1</v>
      </c>
      <c r="H105" s="36">
        <f t="shared" si="439"/>
        <v>0</v>
      </c>
      <c r="I105" s="267">
        <f>IFERROR('Turistas lugar residencia isla '!I105/'Turistas lugar residencia isla '!$I105,"-")</f>
        <v>1</v>
      </c>
      <c r="J105" s="36">
        <f t="shared" si="440"/>
        <v>0</v>
      </c>
      <c r="K105" s="267">
        <f>IFERROR('Turistas lugar residencia isla '!K105/'Turistas lugar residencia isla '!$K105,"-")</f>
        <v>1</v>
      </c>
      <c r="L105" s="36">
        <f t="shared" si="441"/>
        <v>0</v>
      </c>
      <c r="M105" s="267">
        <f>IFERROR('Turistas lugar residencia isla '!M105/'Turistas lugar residencia isla '!$M105,"-")</f>
        <v>1</v>
      </c>
      <c r="N105" s="36">
        <f t="shared" si="442"/>
        <v>0</v>
      </c>
      <c r="O105" s="266">
        <f>IFERROR('Turistas lugar residencia isla '!O105/'Turistas lugar residencia isla '!$C105,"-")</f>
        <v>0.84791409098821247</v>
      </c>
      <c r="P105" s="36">
        <f t="shared" si="443"/>
        <v>6.5944483238780105E-3</v>
      </c>
      <c r="Q105" s="267">
        <f>IFERROR('Turistas lugar residencia isla '!Q105/'Turistas lugar residencia isla '!$E105,"-")</f>
        <v>0.85109691357312822</v>
      </c>
      <c r="R105" s="36">
        <f t="shared" si="444"/>
        <v>1.2494607675340941E-2</v>
      </c>
      <c r="S105" s="267">
        <f>IFERROR('Turistas lugar residencia isla '!S105/'Turistas lugar residencia isla '!$G105,"-")</f>
        <v>0.801930611993941</v>
      </c>
      <c r="T105" s="36">
        <f t="shared" si="445"/>
        <v>-9.3848376956491286E-3</v>
      </c>
      <c r="U105" s="267">
        <f>IFERROR('Turistas lugar residencia isla '!U105/'Turistas lugar residencia isla '!$I105,"-")</f>
        <v>0.90179859979169685</v>
      </c>
      <c r="V105" s="36">
        <f t="shared" si="446"/>
        <v>3.3483208310768342E-2</v>
      </c>
      <c r="W105" s="267">
        <f>IFERROR('Turistas lugar residencia isla '!W105/'Turistas lugar residencia isla '!$K105,"-")</f>
        <v>0.86449770734637699</v>
      </c>
      <c r="X105" s="36">
        <f t="shared" si="447"/>
        <v>4.1314366243641043E-3</v>
      </c>
      <c r="Y105" s="267">
        <f>IFERROR('Turistas lugar residencia isla '!Y105/'Turistas lugar residencia isla '!$M105,"-")</f>
        <v>0.64899845916795074</v>
      </c>
      <c r="Z105" s="36">
        <f t="shared" si="448"/>
        <v>1.2328007343156866E-2</v>
      </c>
      <c r="AA105" s="266">
        <f>IFERROR('Turistas lugar residencia isla '!AA105/'Turistas lugar residencia isla '!$C105,"-")</f>
        <v>0.15208590901178751</v>
      </c>
      <c r="AB105" s="36">
        <f t="shared" si="449"/>
        <v>-3.5232265362092341E-2</v>
      </c>
      <c r="AC105" s="267">
        <f>IFERROR('Turistas lugar residencia isla '!AC105/'Turistas lugar residencia isla '!$E105,"-")</f>
        <v>0.14890116437750586</v>
      </c>
      <c r="AD105" s="36">
        <f t="shared" si="450"/>
        <v>-6.5899752487620145E-2</v>
      </c>
      <c r="AE105" s="267">
        <f>IFERROR('Turistas lugar residencia isla '!AE105/'Turistas lugar residencia isla '!$G105,"-")</f>
        <v>0.19807218275416838</v>
      </c>
      <c r="AF105" s="36">
        <f t="shared" si="451"/>
        <v>3.992005030799084E-2</v>
      </c>
      <c r="AG105" s="267">
        <f>IFERROR('Turistas lugar residencia isla '!AG105/'Turistas lugar residencia isla '!$I105,"-")</f>
        <v>9.8201400208303175E-2</v>
      </c>
      <c r="AH105" s="36">
        <f t="shared" si="452"/>
        <v>-0.2292987062858719</v>
      </c>
      <c r="AI105" s="267">
        <f>IFERROR('Turistas lugar residencia isla '!AI105/'Turistas lugar residencia isla '!$K105,"-")</f>
        <v>0.13550229265362301</v>
      </c>
      <c r="AJ105" s="36">
        <f t="shared" si="453"/>
        <v>-2.5547715111025937E-2</v>
      </c>
      <c r="AK105" s="267">
        <f>IFERROR('Turistas lugar residencia isla '!AK105/'Turistas lugar residencia isla '!$M105,"-")</f>
        <v>0.35100154083204932</v>
      </c>
      <c r="AL105" s="36">
        <f t="shared" si="454"/>
        <v>-2.202093887079537E-2</v>
      </c>
      <c r="AM105" s="266">
        <f>IFERROR('Turistas lugar residencia isla '!AM105/'Turistas lugar residencia isla '!$C105,"-")</f>
        <v>0.1726749713234933</v>
      </c>
      <c r="AN105" s="36">
        <f t="shared" si="455"/>
        <v>-6.7239262417118084E-4</v>
      </c>
      <c r="AO105" s="267">
        <f>IFERROR('Turistas lugar residencia isla '!AO105/'Turistas lugar residencia isla '!$E105,"-")</f>
        <v>0.12456033120754674</v>
      </c>
      <c r="AP105" s="36">
        <f t="shared" si="456"/>
        <v>0.20727975345200544</v>
      </c>
      <c r="AQ105" s="267">
        <f>IFERROR('Turistas lugar residencia isla '!AQ105/'Turistas lugar residencia isla '!$G105,"-")</f>
        <v>0.20379862163023246</v>
      </c>
      <c r="AR105" s="36">
        <f t="shared" si="457"/>
        <v>7.6510051894131514E-2</v>
      </c>
      <c r="AS105" s="267">
        <f>IFERROR('Turistas lugar residencia isla '!AS105/'Turistas lugar residencia isla '!$I105,"-")</f>
        <v>0.3495103007318634</v>
      </c>
      <c r="AT105" s="36">
        <f t="shared" si="458"/>
        <v>-0.10245840819175855</v>
      </c>
      <c r="AU105" s="267">
        <f>IFERROR('Turistas lugar residencia isla '!AU105/'Turistas lugar residencia isla '!$K105,"-")</f>
        <v>0.11726752188096451</v>
      </c>
      <c r="AV105" s="36">
        <f t="shared" si="459"/>
        <v>0.54846277835064483</v>
      </c>
      <c r="AW105" s="267">
        <f>IFERROR('Turistas lugar residencia isla '!AW105/'Turistas lugar residencia isla '!$M105,"-")</f>
        <v>0.28145865434001027</v>
      </c>
      <c r="AX105" s="36">
        <f t="shared" si="460"/>
        <v>0.18206482721070105</v>
      </c>
      <c r="AY105" s="266">
        <f>IFERROR('Turistas lugar residencia isla '!AY105/'Turistas lugar residencia isla '!$C105,"-")</f>
        <v>3.4255593592530269E-2</v>
      </c>
      <c r="AZ105" s="36">
        <f t="shared" si="461"/>
        <v>3.5198025887781981E-2</v>
      </c>
      <c r="BA105" s="267">
        <f>IFERROR('Turistas lugar residencia isla '!BA105/'Turistas lugar residencia isla '!$E105,"-")</f>
        <v>4.6988340848546355E-2</v>
      </c>
      <c r="BB105" s="36">
        <f t="shared" si="462"/>
        <v>0.13054391342023974</v>
      </c>
      <c r="BC105" s="267">
        <f>IFERROR('Turistas lugar residencia isla '!BC105/'Turistas lugar residencia isla '!$G105,"-")</f>
        <v>3.7354603229610914E-2</v>
      </c>
      <c r="BD105" s="36">
        <f t="shared" si="463"/>
        <v>-0.14173176569464274</v>
      </c>
      <c r="BE105" s="267">
        <f>IFERROR('Turistas lugar residencia isla '!BE105/'Turistas lugar residencia isla '!$I105,"-")</f>
        <v>9.9247586532219267E-3</v>
      </c>
      <c r="BF105" s="36">
        <f t="shared" si="464"/>
        <v>-5.3111467170104953E-3</v>
      </c>
      <c r="BG105" s="267">
        <f>IFERROR('Turistas lugar residencia isla '!BG105/'Turistas lugar residencia isla '!$K105,"-")</f>
        <v>2.0713726265521988E-2</v>
      </c>
      <c r="BH105" s="36">
        <f t="shared" si="465"/>
        <v>-9.1898028973042001E-3</v>
      </c>
      <c r="BI105" s="267">
        <f>IFERROR('Turistas lugar residencia isla '!BI105/'Turistas lugar residencia isla '!$M105,"-")</f>
        <v>3.62095531587057E-2</v>
      </c>
      <c r="BJ105" s="36">
        <f t="shared" si="466"/>
        <v>0.40268216611163576</v>
      </c>
      <c r="BK105" s="266">
        <f>IFERROR('Turistas lugar residencia isla '!BK105/'Turistas lugar residencia isla '!$C105,"-")</f>
        <v>4.770268078845144E-2</v>
      </c>
      <c r="BL105" s="36">
        <f t="shared" si="467"/>
        <v>3.3087853546515333E-2</v>
      </c>
      <c r="BM105" s="267">
        <f>IFERROR('Turistas lugar residencia isla '!BM105/'Turistas lugar residencia isla '!$E105,"-")</f>
        <v>3.1413974836529704E-2</v>
      </c>
      <c r="BN105" s="36">
        <f t="shared" si="468"/>
        <v>-5.6018052446786148E-2</v>
      </c>
      <c r="BO105" s="267">
        <f>IFERROR('Turistas lugar residencia isla '!BO105/'Turistas lugar residencia isla '!$G105,"-")</f>
        <v>2.8185034682824038E-2</v>
      </c>
      <c r="BP105" s="36">
        <f t="shared" si="469"/>
        <v>-0.18556667056303533</v>
      </c>
      <c r="BQ105" s="267">
        <f>IFERROR('Turistas lugar residencia isla '!BQ105/'Turistas lugar residencia isla '!$I105,"-")</f>
        <v>9.4619146143822594E-2</v>
      </c>
      <c r="BR105" s="36">
        <f t="shared" si="470"/>
        <v>0.44069566536655591</v>
      </c>
      <c r="BS105" s="267">
        <f>IFERROR('Turistas lugar residencia isla '!BS105/'Turistas lugar residencia isla '!$K105,"-")</f>
        <v>6.8878462743428112E-2</v>
      </c>
      <c r="BT105" s="36">
        <f t="shared" si="471"/>
        <v>3.0715865044201651E-2</v>
      </c>
      <c r="BU105" s="267">
        <f>IFERROR('Turistas lugar residencia isla '!BU105/'Turistas lugar residencia isla '!$M105,"-")</f>
        <v>3.9342578325629173E-2</v>
      </c>
      <c r="BV105" s="36">
        <f t="shared" si="472"/>
        <v>0.1665560184392576</v>
      </c>
      <c r="BW105" s="266">
        <f>IFERROR('Turistas lugar residencia isla '!BW105/'Turistas lugar residencia isla '!$C105,"-")</f>
        <v>0.34038455530214101</v>
      </c>
      <c r="BX105" s="36">
        <f t="shared" si="473"/>
        <v>-1.0371915168839285E-2</v>
      </c>
      <c r="BY105" s="267">
        <f>IFERROR('Turistas lugar residencia isla '!BY105/'Turistas lugar residencia isla '!$E105,"-")</f>
        <v>0.41725000864922213</v>
      </c>
      <c r="BZ105" s="36">
        <f t="shared" si="474"/>
        <v>-1.2441628581050912E-2</v>
      </c>
      <c r="CA105" s="267">
        <f>IFERROR('Turistas lugar residencia isla '!CA105/'Turistas lugar residencia isla '!$G105,"-")</f>
        <v>0.21655105725320978</v>
      </c>
      <c r="CB105" s="36">
        <f t="shared" si="475"/>
        <v>2.7838802683945563E-2</v>
      </c>
      <c r="CC105" s="267">
        <f>IFERROR('Turistas lugar residencia isla '!CC105/'Turistas lugar residencia isla '!$I105,"-")</f>
        <v>0.22341215537735101</v>
      </c>
      <c r="CD105" s="36">
        <f t="shared" si="476"/>
        <v>4.1026117291239173E-2</v>
      </c>
      <c r="CE105" s="267">
        <f>IFERROR('Turistas lugar residencia isla '!CE105/'Turistas lugar residencia isla '!$K105,"-")</f>
        <v>0.43404153391074241</v>
      </c>
      <c r="CF105" s="36">
        <f t="shared" si="477"/>
        <v>-0.10377911062798872</v>
      </c>
      <c r="CG105" s="267">
        <f>IFERROR('Turistas lugar residencia isla '!CG105/'Turistas lugar residencia isla '!$M105,"-")</f>
        <v>2.3112480739599383E-2</v>
      </c>
      <c r="CH105" s="36">
        <f t="shared" si="478"/>
        <v>-0.79516457337146562</v>
      </c>
      <c r="CI105" s="266">
        <f>IFERROR('Turistas lugar residencia isla '!CI105/'Turistas lugar residencia isla '!$C105,"-")</f>
        <v>4.9586924405604083E-2</v>
      </c>
      <c r="CJ105" s="36">
        <f t="shared" si="479"/>
        <v>6.4997859964688098E-2</v>
      </c>
      <c r="CK105" s="267">
        <f>IFERROR('Turistas lugar residencia isla '!CK105/'Turistas lugar residencia isla '!$E105,"-")</f>
        <v>3.9219417311514231E-2</v>
      </c>
      <c r="CL105" s="36">
        <f t="shared" si="480"/>
        <v>-2.3275527548628938E-2</v>
      </c>
      <c r="CM105" s="267">
        <f>IFERROR('Turistas lugar residencia isla '!CM105/'Turistas lugar residencia isla '!$G105,"-")</f>
        <v>7.7048410626750205E-2</v>
      </c>
      <c r="CN105" s="36">
        <f t="shared" si="481"/>
        <v>-3.0641532494299129E-2</v>
      </c>
      <c r="CO105" s="267">
        <f>IFERROR('Turistas lugar residencia isla '!CO105/'Turistas lugar residencia isla '!$I105,"-")</f>
        <v>3.0110550135210242E-2</v>
      </c>
      <c r="CP105" s="36">
        <f t="shared" si="482"/>
        <v>0.56740644312462596</v>
      </c>
      <c r="CQ105" s="267">
        <f>IFERROR('Turistas lugar residencia isla '!CQ105/'Turistas lugar residencia isla '!$K105,"-")</f>
        <v>3.7796467108214771E-2</v>
      </c>
      <c r="CR105" s="36">
        <f t="shared" si="483"/>
        <v>0.11241530780670184</v>
      </c>
      <c r="CS105" s="267">
        <f>IFERROR('Turistas lugar residencia isla '!CS105/'Turistas lugar residencia isla '!$M105,"-")</f>
        <v>0.13143297380585517</v>
      </c>
      <c r="CT105" s="36">
        <f t="shared" si="484"/>
        <v>0.68694265778603958</v>
      </c>
      <c r="CU105" s="266">
        <f>IFERROR('Turistas lugar residencia isla '!CU105/'Turistas lugar residencia isla '!$C105,"-")</f>
        <v>3.7956387905729798E-2</v>
      </c>
      <c r="CV105" s="36">
        <f t="shared" si="485"/>
        <v>-8.2738707792912702E-2</v>
      </c>
      <c r="CW105" s="267">
        <f>IFERROR('Turistas lugar residencia isla '!CW105/'Turistas lugar residencia isla '!$E105,"-")</f>
        <v>2.7172011885953279E-2</v>
      </c>
      <c r="CX105" s="36">
        <f t="shared" si="486"/>
        <v>-0.10520119876578315</v>
      </c>
      <c r="CY105" s="267">
        <f>IFERROR('Turistas lugar residencia isla '!CY105/'Turistas lugar residencia isla '!$G105,"-")</f>
        <v>2.3624005768360098E-2</v>
      </c>
      <c r="CZ105" s="36">
        <f t="shared" si="487"/>
        <v>6.4653242307761483E-2</v>
      </c>
      <c r="DA105" s="267">
        <f>IFERROR('Turistas lugar residencia isla '!DA105/'Turistas lugar residencia isla '!$I105,"-")</f>
        <v>1.9242355600599687E-2</v>
      </c>
      <c r="DB105" s="36">
        <f t="shared" si="488"/>
        <v>-0.23837335876339527</v>
      </c>
      <c r="DC105" s="267">
        <f>IFERROR('Turistas lugar residencia isla '!DC105/'Turistas lugar residencia isla '!$K105,"-")</f>
        <v>9.2926612271590103E-2</v>
      </c>
      <c r="DD105" s="36">
        <f t="shared" si="489"/>
        <v>-9.275098558242012E-2</v>
      </c>
      <c r="DE105" s="267">
        <f>IFERROR('Turistas lugar residencia isla '!DE105/'Turistas lugar residencia isla '!$M105,"-")</f>
        <v>0</v>
      </c>
      <c r="DF105" s="36" t="str">
        <f t="shared" si="490"/>
        <v>-</v>
      </c>
      <c r="DG105" s="266">
        <f>IFERROR('Turistas lugar residencia isla '!DG105/'Turistas lugar residencia isla '!$C105,"-")</f>
        <v>3.7277227059910469E-2</v>
      </c>
      <c r="DH105" s="36">
        <f t="shared" si="491"/>
        <v>-2.9734398160404685E-2</v>
      </c>
      <c r="DI105" s="267">
        <f>IFERROR('Turistas lugar residencia isla '!DI105/'Turistas lugar residencia isla '!$E105,"-")</f>
        <v>2.1348202307228059E-2</v>
      </c>
      <c r="DJ105" s="36">
        <f t="shared" si="492"/>
        <v>0.2965949760561104</v>
      </c>
      <c r="DK105" s="267">
        <f>IFERROR('Turistas lugar residencia isla '!DK105/'Turistas lugar residencia isla '!$G105,"-")</f>
        <v>8.6810465772719905E-2</v>
      </c>
      <c r="DL105" s="36">
        <f t="shared" si="493"/>
        <v>-0.15370409464418833</v>
      </c>
      <c r="DM105" s="267">
        <f>IFERROR('Turistas lugar residencia isla '!DM105/'Turistas lugar residencia isla '!$I105,"-")</f>
        <v>1.8793990033207076E-2</v>
      </c>
      <c r="DN105" s="36">
        <f t="shared" si="494"/>
        <v>-8.6585432994850664E-2</v>
      </c>
      <c r="DO105" s="267">
        <f>IFERROR('Turistas lugar residencia isla '!DO105/'Turistas lugar residencia isla '!$K105,"-")</f>
        <v>1.369508847437779E-2</v>
      </c>
      <c r="DP105" s="36">
        <f t="shared" si="495"/>
        <v>-2.8591001803870975E-2</v>
      </c>
      <c r="DQ105" s="267">
        <f>IFERROR('Turistas lugar residencia isla '!DQ105/'Turistas lugar residencia isla '!$M105,"-")</f>
        <v>1.4381099126861839E-3</v>
      </c>
      <c r="DR105" s="36">
        <f t="shared" si="496"/>
        <v>-0.79224177547103503</v>
      </c>
      <c r="DS105" s="266">
        <f>IFERROR('Turistas lugar residencia isla '!DS105/'Turistas lugar residencia isla '!$C105,"-")</f>
        <v>7.4010679116213118E-2</v>
      </c>
      <c r="DT105" s="36">
        <f t="shared" si="497"/>
        <v>2.5720380307396429E-2</v>
      </c>
      <c r="DU105" s="267">
        <f>IFERROR('Turistas lugar residencia isla '!DU105/'Turistas lugar residencia isla '!$E105,"-")</f>
        <v>0.11274164965652977</v>
      </c>
      <c r="DV105" s="36">
        <f t="shared" si="498"/>
        <v>-6.1884852350499453E-2</v>
      </c>
      <c r="DW105" s="267">
        <f>IFERROR('Turistas lugar residencia isla '!DW105/'Turistas lugar residencia isla '!$G105,"-")</f>
        <v>0.10992303263706842</v>
      </c>
      <c r="DX105" s="36">
        <f t="shared" si="499"/>
        <v>4.2220465816145136E-2</v>
      </c>
      <c r="DY105" s="267">
        <f>IFERROR('Turistas lugar residencia isla '!DY105/'Turistas lugar residencia isla '!$I105,"-")</f>
        <v>8.9995376230086258E-2</v>
      </c>
      <c r="DZ105" s="36">
        <f t="shared" si="500"/>
        <v>0.26752348820076066</v>
      </c>
      <c r="EA105" s="267">
        <f>IFERROR('Turistas lugar residencia isla '!EA105/'Turistas lugar residencia isla '!$K105,"-")</f>
        <v>5.5894363037709019E-2</v>
      </c>
      <c r="EB105" s="36">
        <f t="shared" si="501"/>
        <v>0.16105658508791798</v>
      </c>
      <c r="EC105" s="267">
        <f>IFERROR('Turistas lugar residencia isla '!EC105/'Turistas lugar residencia isla '!$M105,"-")</f>
        <v>0.121160760143811</v>
      </c>
      <c r="ED105" s="36">
        <f t="shared" si="502"/>
        <v>0.45681029124104167</v>
      </c>
    </row>
    <row r="106" spans="1:134" s="17" customFormat="1" outlineLevel="1" x14ac:dyDescent="0.25">
      <c r="A106" s="242"/>
      <c r="B106" s="34" t="s">
        <v>75</v>
      </c>
      <c r="C106" s="266">
        <f>IFERROR('Turistas lugar residencia isla '!C106/'Turistas lugar residencia isla '!$C106,"-")</f>
        <v>1</v>
      </c>
      <c r="D106" s="36">
        <f t="shared" si="437"/>
        <v>0</v>
      </c>
      <c r="E106" s="267">
        <f>IFERROR('Turistas lugar residencia isla '!E106/'Turistas lugar residencia isla '!$E106,"-")</f>
        <v>1</v>
      </c>
      <c r="F106" s="36">
        <f t="shared" si="438"/>
        <v>0</v>
      </c>
      <c r="G106" s="267">
        <f>IFERROR('Turistas lugar residencia isla '!G106/'Turistas lugar residencia isla '!$G106,"-")</f>
        <v>1</v>
      </c>
      <c r="H106" s="36">
        <f t="shared" si="439"/>
        <v>0</v>
      </c>
      <c r="I106" s="267">
        <f>IFERROR('Turistas lugar residencia isla '!I106/'Turistas lugar residencia isla '!$I106,"-")</f>
        <v>1</v>
      </c>
      <c r="J106" s="36">
        <f t="shared" si="440"/>
        <v>0</v>
      </c>
      <c r="K106" s="267">
        <f>IFERROR('Turistas lugar residencia isla '!K106/'Turistas lugar residencia isla '!$K106,"-")</f>
        <v>1</v>
      </c>
      <c r="L106" s="36">
        <f t="shared" si="441"/>
        <v>0</v>
      </c>
      <c r="M106" s="267">
        <f>IFERROR('Turistas lugar residencia isla '!M106/'Turistas lugar residencia isla '!$M106,"-")</f>
        <v>1</v>
      </c>
      <c r="N106" s="36">
        <f t="shared" si="442"/>
        <v>0</v>
      </c>
      <c r="O106" s="266">
        <f>IFERROR('Turistas lugar residencia isla '!O106/'Turistas lugar residencia isla '!$C106,"-")</f>
        <v>0.83593634005292805</v>
      </c>
      <c r="P106" s="36">
        <f t="shared" si="443"/>
        <v>2.8161626016296015E-2</v>
      </c>
      <c r="Q106" s="267">
        <f>IFERROR('Turistas lugar residencia isla '!Q106/'Turistas lugar residencia isla '!$E106,"-")</f>
        <v>0.83577199397379276</v>
      </c>
      <c r="R106" s="36">
        <f t="shared" si="444"/>
        <v>3.4922179693936295E-2</v>
      </c>
      <c r="S106" s="267">
        <f>IFERROR('Turistas lugar residencia isla '!S106/'Turistas lugar residencia isla '!$G106,"-")</f>
        <v>0.79840072720042043</v>
      </c>
      <c r="T106" s="36">
        <f t="shared" si="445"/>
        <v>3.0847081623863737E-2</v>
      </c>
      <c r="U106" s="267">
        <f>IFERROR('Turistas lugar residencia isla '!U106/'Turistas lugar residencia isla '!$I106,"-")</f>
        <v>0.88903843059233145</v>
      </c>
      <c r="V106" s="36">
        <f t="shared" si="446"/>
        <v>2.192285712058939E-2</v>
      </c>
      <c r="W106" s="267">
        <f>IFERROR('Turistas lugar residencia isla '!W106/'Turistas lugar residencia isla '!$K106,"-")</f>
        <v>0.84217802354620053</v>
      </c>
      <c r="X106" s="36">
        <f t="shared" si="447"/>
        <v>2.4832832305149655E-2</v>
      </c>
      <c r="Y106" s="267">
        <f>IFERROR('Turistas lugar residencia isla '!Y106/'Turistas lugar residencia isla '!$M106,"-")</f>
        <v>0.66114781501233777</v>
      </c>
      <c r="Z106" s="36">
        <f t="shared" si="448"/>
        <v>7.1613435645050183E-2</v>
      </c>
      <c r="AA106" s="266">
        <f>IFERROR('Turistas lugar residencia isla '!AA106/'Turistas lugar residencia isla '!$C106,"-")</f>
        <v>0.16406365994707189</v>
      </c>
      <c r="AB106" s="36">
        <f t="shared" si="449"/>
        <v>-0.12246737708840272</v>
      </c>
      <c r="AC106" s="267">
        <f>IFERROR('Turistas lugar residencia isla '!AC106/'Turistas lugar residencia isla '!$E106,"-")</f>
        <v>0.16422800602620727</v>
      </c>
      <c r="AD106" s="36">
        <f t="shared" si="450"/>
        <v>-0.14655763262871058</v>
      </c>
      <c r="AE106" s="267">
        <f>IFERROR('Turistas lugar residencia isla '!AE106/'Turistas lugar residencia isla '!$G106,"-")</f>
        <v>0.20159927279957959</v>
      </c>
      <c r="AF106" s="36">
        <f t="shared" si="451"/>
        <v>-0.10595275826799366</v>
      </c>
      <c r="AG106" s="267">
        <f>IFERROR('Turistas lugar residencia isla '!AG106/'Turistas lugar residencia isla '!$I106,"-")</f>
        <v>0.11096644576756343</v>
      </c>
      <c r="AH106" s="36">
        <f t="shared" si="452"/>
        <v>-0.14666435485193641</v>
      </c>
      <c r="AI106" s="267">
        <f>IFERROR('Turistas lugar residencia isla '!AI106/'Turistas lugar residencia isla '!$K106,"-")</f>
        <v>0.1578219764537995</v>
      </c>
      <c r="AJ106" s="36">
        <f t="shared" si="453"/>
        <v>-0.11449830295683583</v>
      </c>
      <c r="AK106" s="267">
        <f>IFERROR('Turistas lugar residencia isla '!AK106/'Turistas lugar residencia isla '!$M106,"-")</f>
        <v>0.33885218498766217</v>
      </c>
      <c r="AL106" s="36">
        <f t="shared" si="454"/>
        <v>-0.11534965201048641</v>
      </c>
      <c r="AM106" s="266">
        <f>IFERROR('Turistas lugar residencia isla '!AM106/'Turistas lugar residencia isla '!$C106,"-")</f>
        <v>0.17133437140241542</v>
      </c>
      <c r="AN106" s="36">
        <f t="shared" si="455"/>
        <v>-2.9975566238529705E-2</v>
      </c>
      <c r="AO106" s="267">
        <f>IFERROR('Turistas lugar residencia isla '!AO106/'Turistas lugar residencia isla '!$E106,"-")</f>
        <v>0.11405052590734607</v>
      </c>
      <c r="AP106" s="36">
        <f t="shared" si="456"/>
        <v>0.10132823999441798</v>
      </c>
      <c r="AQ106" s="267">
        <f>IFERROR('Turistas lugar residencia isla '!AQ106/'Turistas lugar residencia isla '!$G106,"-")</f>
        <v>0.19392105898561224</v>
      </c>
      <c r="AR106" s="36">
        <f t="shared" si="457"/>
        <v>-3.9142133987741801E-3</v>
      </c>
      <c r="AS106" s="267">
        <f>IFERROR('Turistas lugar residencia isla '!AS106/'Turistas lugar residencia isla '!$I106,"-")</f>
        <v>0.34988857517640232</v>
      </c>
      <c r="AT106" s="36">
        <f t="shared" si="458"/>
        <v>-7.2992375085289329E-2</v>
      </c>
      <c r="AU106" s="267">
        <f>IFERROR('Turistas lugar residencia isla '!AU106/'Turistas lugar residencia isla '!$K106,"-")</f>
        <v>0.10089264478534903</v>
      </c>
      <c r="AV106" s="36">
        <f t="shared" si="459"/>
        <v>-1.5310421788049089E-2</v>
      </c>
      <c r="AW106" s="267">
        <f>IFERROR('Turistas lugar residencia isla '!AW106/'Turistas lugar residencia isla '!$M106,"-")</f>
        <v>0.28544137546764309</v>
      </c>
      <c r="AX106" s="36">
        <f t="shared" si="460"/>
        <v>0.20997944609608488</v>
      </c>
      <c r="AY106" s="266">
        <f>IFERROR('Turistas lugar residencia isla '!AY106/'Turistas lugar residencia isla '!$C106,"-")</f>
        <v>2.8968693040187003E-2</v>
      </c>
      <c r="AZ106" s="36">
        <f t="shared" si="461"/>
        <v>0.1133821759809408</v>
      </c>
      <c r="BA106" s="267">
        <f>IFERROR('Turistas lugar residencia isla '!BA106/'Turistas lugar residencia isla '!$E106,"-")</f>
        <v>3.8156740780041457E-2</v>
      </c>
      <c r="BB106" s="36">
        <f t="shared" si="462"/>
        <v>-1.4415639073631858E-2</v>
      </c>
      <c r="BC106" s="267">
        <f>IFERROR('Turistas lugar residencia isla '!BC106/'Turistas lugar residencia isla '!$G106,"-")</f>
        <v>3.5039129631996818E-2</v>
      </c>
      <c r="BD106" s="36">
        <f t="shared" si="463"/>
        <v>0.2089459531345641</v>
      </c>
      <c r="BE106" s="267">
        <f>IFERROR('Turistas lugar residencia isla '!BE106/'Turistas lugar residencia isla '!$I106,"-")</f>
        <v>8.6360333738071202E-3</v>
      </c>
      <c r="BF106" s="36">
        <f t="shared" si="464"/>
        <v>1.4306442573466249E-2</v>
      </c>
      <c r="BG106" s="267">
        <f>IFERROR('Turistas lugar residencia isla '!BG106/'Turistas lugar residencia isla '!$K106,"-")</f>
        <v>1.6689707456296825E-2</v>
      </c>
      <c r="BH106" s="36">
        <f t="shared" si="465"/>
        <v>0.17963196025058137</v>
      </c>
      <c r="BI106" s="267">
        <f>IFERROR('Turistas lugar residencia isla '!BI106/'Turistas lugar residencia isla '!$M106,"-")</f>
        <v>2.4357239512855209E-2</v>
      </c>
      <c r="BJ106" s="36">
        <f t="shared" si="466"/>
        <v>-5.1941292807328066E-2</v>
      </c>
      <c r="BK106" s="266">
        <f>IFERROR('Turistas lugar residencia isla '!BK106/'Turistas lugar residencia isla '!$C106,"-")</f>
        <v>4.9002133090205319E-2</v>
      </c>
      <c r="BL106" s="36">
        <f t="shared" si="467"/>
        <v>-0.13874044483388814</v>
      </c>
      <c r="BM106" s="267">
        <f>IFERROR('Turistas lugar residencia isla '!BM106/'Turistas lugar residencia isla '!$E106,"-")</f>
        <v>3.6600696458514395E-2</v>
      </c>
      <c r="BN106" s="36">
        <f t="shared" si="468"/>
        <v>-0.19544294430484199</v>
      </c>
      <c r="BO106" s="267">
        <f>IFERROR('Turistas lugar residencia isla '!BO106/'Turistas lugar residencia isla '!$G106,"-")</f>
        <v>3.6473646086326646E-2</v>
      </c>
      <c r="BP106" s="36">
        <f t="shared" si="469"/>
        <v>-0.1829754224378235</v>
      </c>
      <c r="BQ106" s="267">
        <f>IFERROR('Turistas lugar residencia isla '!BQ106/'Turistas lugar residencia isla '!$I106,"-")</f>
        <v>8.6623657172393953E-2</v>
      </c>
      <c r="BR106" s="36">
        <f t="shared" si="470"/>
        <v>3.9542957722195071E-2</v>
      </c>
      <c r="BS106" s="267">
        <f>IFERROR('Turistas lugar residencia isla '!BS106/'Turistas lugar residencia isla '!$K106,"-")</f>
        <v>5.9775984064692589E-2</v>
      </c>
      <c r="BT106" s="36">
        <f t="shared" si="471"/>
        <v>-0.16574266532519577</v>
      </c>
      <c r="BU106" s="267">
        <f>IFERROR('Turistas lugar residencia isla '!BU106/'Turistas lugar residencia isla '!$M106,"-")</f>
        <v>8.2424580116214285E-2</v>
      </c>
      <c r="BV106" s="36">
        <f t="shared" si="472"/>
        <v>0.39881714604992791</v>
      </c>
      <c r="BW106" s="266">
        <f>IFERROR('Turistas lugar residencia isla '!BW106/'Turistas lugar residencia isla '!$C106,"-")</f>
        <v>0.34911650970037506</v>
      </c>
      <c r="BX106" s="36">
        <f t="shared" si="473"/>
        <v>6.2814581523432444E-2</v>
      </c>
      <c r="BY106" s="267">
        <f>IFERROR('Turistas lugar residencia isla '!BY106/'Turistas lugar residencia isla '!$E106,"-")</f>
        <v>0.4144403288677897</v>
      </c>
      <c r="BZ106" s="36">
        <f t="shared" si="474"/>
        <v>9.1818942130950765E-2</v>
      </c>
      <c r="CA106" s="267">
        <f>IFERROR('Turistas lugar residencia isla '!CA106/'Turistas lugar residencia isla '!$G106,"-")</f>
        <v>0.24145042396352637</v>
      </c>
      <c r="CB106" s="36">
        <f t="shared" si="475"/>
        <v>5.417847723729774E-2</v>
      </c>
      <c r="CC106" s="267">
        <f>IFERROR('Turistas lugar residencia isla '!CC106/'Turistas lugar residencia isla '!$I106,"-")</f>
        <v>0.22828678847813685</v>
      </c>
      <c r="CD106" s="36">
        <f t="shared" si="476"/>
        <v>5.3787943596638632E-2</v>
      </c>
      <c r="CE106" s="267">
        <f>IFERROR('Turistas lugar residencia isla '!CE106/'Turistas lugar residencia isla '!$K106,"-")</f>
        <v>0.46377393269116424</v>
      </c>
      <c r="CF106" s="36">
        <f t="shared" si="477"/>
        <v>2.5996125307727436E-2</v>
      </c>
      <c r="CG106" s="267">
        <f>IFERROR('Turistas lugar residencia isla '!CG106/'Turistas lugar residencia isla '!$M106,"-")</f>
        <v>5.0823847807052458E-2</v>
      </c>
      <c r="CH106" s="36">
        <f t="shared" si="478"/>
        <v>-0.45557607485570772</v>
      </c>
      <c r="CI106" s="266">
        <f>IFERROR('Turistas lugar residencia isla '!CI106/'Turistas lugar residencia isla '!$C106,"-")</f>
        <v>5.1250122173319736E-2</v>
      </c>
      <c r="CJ106" s="36">
        <f t="shared" si="479"/>
        <v>0.22641192686233214</v>
      </c>
      <c r="CK106" s="267">
        <f>IFERROR('Turistas lugar residencia isla '!CK106/'Turistas lugar residencia isla '!$E106,"-")</f>
        <v>4.2983249756991804E-2</v>
      </c>
      <c r="CL106" s="36">
        <f t="shared" si="480"/>
        <v>0.19496281430901141</v>
      </c>
      <c r="CM106" s="267">
        <f>IFERROR('Turistas lugar residencia isla '!CM106/'Turistas lugar residencia isla '!$G106,"-")</f>
        <v>8.13072563807576E-2</v>
      </c>
      <c r="CN106" s="36">
        <f t="shared" si="481"/>
        <v>3.5936061529264318E-2</v>
      </c>
      <c r="CO106" s="267">
        <f>IFERROR('Turistas lugar residencia isla '!CO106/'Turistas lugar residencia isla '!$I106,"-")</f>
        <v>2.8375538228223397E-2</v>
      </c>
      <c r="CP106" s="36">
        <f t="shared" si="482"/>
        <v>0.88910235210696853</v>
      </c>
      <c r="CQ106" s="267">
        <f>IFERROR('Turistas lugar residencia isla '!CQ106/'Turistas lugar residencia isla '!$K106,"-")</f>
        <v>3.7463580687358784E-2</v>
      </c>
      <c r="CR106" s="36">
        <f t="shared" si="483"/>
        <v>0.34885266802928472</v>
      </c>
      <c r="CS106" s="267">
        <f>IFERROR('Turistas lugar residencia isla '!CS106/'Turistas lugar residencia isla '!$M106,"-")</f>
        <v>0.10598583140969514</v>
      </c>
      <c r="CT106" s="36">
        <f t="shared" si="484"/>
        <v>0.54269157179834848</v>
      </c>
      <c r="CU106" s="266">
        <f>IFERROR('Turistas lugar residencia isla '!CU106/'Turistas lugar residencia isla '!$C106,"-")</f>
        <v>3.1312928585870869E-2</v>
      </c>
      <c r="CV106" s="36">
        <f t="shared" si="485"/>
        <v>-5.1157570152015719E-2</v>
      </c>
      <c r="CW106" s="267">
        <f>IFERROR('Turistas lugar residencia isla '!CW106/'Turistas lugar residencia isla '!$E106,"-")</f>
        <v>2.4308738198512453E-2</v>
      </c>
      <c r="CX106" s="36">
        <f t="shared" si="486"/>
        <v>-0.10562257921857432</v>
      </c>
      <c r="CY106" s="267">
        <f>IFERROR('Turistas lugar residencia isla '!CY106/'Turistas lugar residencia isla '!$G106,"-")</f>
        <v>1.2896444955757241E-2</v>
      </c>
      <c r="CZ106" s="36">
        <f t="shared" si="487"/>
        <v>-0.20571477102388935</v>
      </c>
      <c r="DA106" s="267">
        <f>IFERROR('Turistas lugar residencia isla '!DA106/'Turistas lugar residencia isla '!$I106,"-")</f>
        <v>1.4126814615425877E-2</v>
      </c>
      <c r="DB106" s="36">
        <f t="shared" si="488"/>
        <v>-0.13504082249139615</v>
      </c>
      <c r="DC106" s="267">
        <f>IFERROR('Turistas lugar residencia isla '!DC106/'Turistas lugar residencia isla '!$K106,"-")</f>
        <v>8.2816773694850757E-2</v>
      </c>
      <c r="DD106" s="36">
        <f t="shared" si="489"/>
        <v>4.7387611139841912E-2</v>
      </c>
      <c r="DE106" s="267">
        <f>IFERROR('Turistas lugar residencia isla '!DE106/'Turistas lugar residencia isla '!$M106,"-")</f>
        <v>0</v>
      </c>
      <c r="DF106" s="36" t="str">
        <f t="shared" si="490"/>
        <v>-</v>
      </c>
      <c r="DG106" s="266">
        <f>IFERROR('Turistas lugar residencia isla '!DG106/'Turistas lugar residencia isla '!$C106,"-")</f>
        <v>2.41496550422328E-2</v>
      </c>
      <c r="DH106" s="36">
        <f t="shared" si="491"/>
        <v>5.8749751639036507E-2</v>
      </c>
      <c r="DI106" s="267">
        <f>IFERROR('Turistas lugar residencia isla '!DI106/'Turistas lugar residencia isla '!$E106,"-")</f>
        <v>7.948496120777547E-3</v>
      </c>
      <c r="DJ106" s="36">
        <f t="shared" si="492"/>
        <v>-0.33616702963071032</v>
      </c>
      <c r="DK106" s="267">
        <f>IFERROR('Turistas lugar residencia isla '!DK106/'Turistas lugar residencia isla '!$G106,"-")</f>
        <v>7.0064056130782454E-2</v>
      </c>
      <c r="DL106" s="36">
        <f t="shared" si="493"/>
        <v>0.12552320366088554</v>
      </c>
      <c r="DM106" s="267">
        <f>IFERROR('Turistas lugar residencia isla '!DM106/'Turistas lugar residencia isla '!$I106,"-")</f>
        <v>8.6214042941225241E-3</v>
      </c>
      <c r="DN106" s="36">
        <f t="shared" si="494"/>
        <v>1.7682321529132627E-2</v>
      </c>
      <c r="DO106" s="267">
        <f>IFERROR('Turistas lugar residencia isla '!DO106/'Turistas lugar residencia isla '!$K106,"-")</f>
        <v>6.3585146866452606E-3</v>
      </c>
      <c r="DP106" s="36">
        <f t="shared" si="495"/>
        <v>-0.22141909710571328</v>
      </c>
      <c r="DQ106" s="267">
        <f>IFERROR('Turistas lugar residencia isla '!DQ106/'Turistas lugar residencia isla '!$M106,"-")</f>
        <v>8.835469235055321E-3</v>
      </c>
      <c r="DR106" s="36">
        <f t="shared" si="496"/>
        <v>5.5207468643749813E-2</v>
      </c>
      <c r="DS106" s="266">
        <f>IFERROR('Turistas lugar residencia isla '!DS106/'Turistas lugar residencia isla '!$C106,"-")</f>
        <v>7.1594684509318371E-2</v>
      </c>
      <c r="DT106" s="36">
        <f t="shared" si="497"/>
        <v>8.4375833845436121E-2</v>
      </c>
      <c r="DU106" s="267">
        <f>IFERROR('Turistas lugar residencia isla '!DU106/'Turistas lugar residencia isla '!$E106,"-")</f>
        <v>0.11124925018856643</v>
      </c>
      <c r="DV106" s="36">
        <f t="shared" si="498"/>
        <v>1.1942832005562787E-2</v>
      </c>
      <c r="DW106" s="267">
        <f>IFERROR('Turistas lugar residencia isla '!DW106/'Turistas lugar residencia isla '!$G106,"-")</f>
        <v>0.10089621770562586</v>
      </c>
      <c r="DX106" s="36">
        <f t="shared" si="499"/>
        <v>6.4560474251356359E-2</v>
      </c>
      <c r="DY106" s="267">
        <f>IFERROR('Turistas lugar residencia isla '!DY106/'Turistas lugar residencia isla '!$I106,"-")</f>
        <v>7.9455408126941407E-2</v>
      </c>
      <c r="DZ106" s="36">
        <f t="shared" si="500"/>
        <v>0.14689509682945845</v>
      </c>
      <c r="EA106" s="267">
        <f>IFERROR('Turistas lugar residencia isla '!EA106/'Turistas lugar residencia isla '!$K106,"-")</f>
        <v>4.2413634201450827E-2</v>
      </c>
      <c r="EB106" s="36">
        <f t="shared" si="501"/>
        <v>-4.8120611613240438E-3</v>
      </c>
      <c r="EC106" s="267">
        <f>IFERROR('Turistas lugar residencia isla '!EC106/'Turistas lugar residencia isla '!$M106,"-")</f>
        <v>0.10327947146382234</v>
      </c>
      <c r="ED106" s="36">
        <f t="shared" si="502"/>
        <v>0.30906900283874483</v>
      </c>
    </row>
    <row r="107" spans="1:134" s="17" customFormat="1" outlineLevel="1" x14ac:dyDescent="0.25">
      <c r="A107" s="242"/>
      <c r="B107" s="34" t="s">
        <v>77</v>
      </c>
      <c r="C107" s="266">
        <f>IFERROR('Turistas lugar residencia isla '!C107/'Turistas lugar residencia isla '!$C107,"-")</f>
        <v>1</v>
      </c>
      <c r="D107" s="36">
        <f t="shared" si="437"/>
        <v>0</v>
      </c>
      <c r="E107" s="267">
        <f>IFERROR('Turistas lugar residencia isla '!E107/'Turistas lugar residencia isla '!$E107,"-")</f>
        <v>1</v>
      </c>
      <c r="F107" s="36">
        <f t="shared" si="438"/>
        <v>0</v>
      </c>
      <c r="G107" s="267">
        <f>IFERROR('Turistas lugar residencia isla '!G107/'Turistas lugar residencia isla '!$G107,"-")</f>
        <v>1</v>
      </c>
      <c r="H107" s="36">
        <f t="shared" si="439"/>
        <v>0</v>
      </c>
      <c r="I107" s="267">
        <f>IFERROR('Turistas lugar residencia isla '!I107/'Turistas lugar residencia isla '!$I107,"-")</f>
        <v>1</v>
      </c>
      <c r="J107" s="36">
        <f t="shared" si="440"/>
        <v>0</v>
      </c>
      <c r="K107" s="267">
        <f>IFERROR('Turistas lugar residencia isla '!K107/'Turistas lugar residencia isla '!$K107,"-")</f>
        <v>1</v>
      </c>
      <c r="L107" s="36">
        <f t="shared" si="441"/>
        <v>0</v>
      </c>
      <c r="M107" s="267">
        <f>IFERROR('Turistas lugar residencia isla '!M107/'Turistas lugar residencia isla '!$M107,"-")</f>
        <v>1</v>
      </c>
      <c r="N107" s="36">
        <f t="shared" si="442"/>
        <v>0</v>
      </c>
      <c r="O107" s="266">
        <f>IFERROR('Turistas lugar residencia isla '!O107/'Turistas lugar residencia isla '!$C107,"-")</f>
        <v>0.86080090009295562</v>
      </c>
      <c r="P107" s="36">
        <f t="shared" si="443"/>
        <v>5.7305622981520532E-3</v>
      </c>
      <c r="Q107" s="267">
        <f>IFERROR('Turistas lugar residencia isla '!Q107/'Turistas lugar residencia isla '!$E107,"-")</f>
        <v>0.85338086323867179</v>
      </c>
      <c r="R107" s="36">
        <f t="shared" si="444"/>
        <v>-5.1308322640323256E-3</v>
      </c>
      <c r="S107" s="267">
        <f>IFERROR('Turistas lugar residencia isla '!S107/'Turistas lugar residencia isla '!$G107,"-")</f>
        <v>0.82088802670579319</v>
      </c>
      <c r="T107" s="36">
        <f t="shared" si="445"/>
        <v>2.1683573113522314E-3</v>
      </c>
      <c r="U107" s="267">
        <f>IFERROR('Turistas lugar residencia isla '!U107/'Turistas lugar residencia isla '!$I107,"-")</f>
        <v>0.91369347674545887</v>
      </c>
      <c r="V107" s="36">
        <f t="shared" si="446"/>
        <v>1.0382373812232393E-2</v>
      </c>
      <c r="W107" s="267">
        <f>IFERROR('Turistas lugar residencia isla '!W107/'Turistas lugar residencia isla '!$K107,"-")</f>
        <v>0.88363410335365733</v>
      </c>
      <c r="X107" s="36">
        <f t="shared" si="447"/>
        <v>7.8727271293650425E-3</v>
      </c>
      <c r="Y107" s="267">
        <f>IFERROR('Turistas lugar residencia isla '!Y107/'Turistas lugar residencia isla '!$M107,"-")</f>
        <v>0.85874028449919348</v>
      </c>
      <c r="Z107" s="36">
        <f t="shared" si="448"/>
        <v>3.6799104105265323E-2</v>
      </c>
      <c r="AA107" s="266">
        <f>IFERROR('Turistas lugar residencia isla '!AA107/'Turistas lugar residencia isla '!$C107,"-")</f>
        <v>0.13919996140489624</v>
      </c>
      <c r="AB107" s="36">
        <f t="shared" si="449"/>
        <v>-3.4030347373515402E-2</v>
      </c>
      <c r="AC107" s="267">
        <f>IFERROR('Turistas lugar residencia isla '!AC107/'Turistas lugar residencia isla '!$E107,"-")</f>
        <v>0.14662134951297337</v>
      </c>
      <c r="AD107" s="36">
        <f t="shared" si="450"/>
        <v>3.0961961701110541E-2</v>
      </c>
      <c r="AE107" s="267">
        <f>IFERROR('Turistas lugar residencia isla '!AE107/'Turistas lugar residencia isla '!$G107,"-")</f>
        <v>0.17911197329420686</v>
      </c>
      <c r="AF107" s="36">
        <f t="shared" si="451"/>
        <v>-9.8189282232825636E-3</v>
      </c>
      <c r="AG107" s="267">
        <f>IFERROR('Turistas lugar residencia isla '!AG107/'Turistas lugar residencia isla '!$I107,"-")</f>
        <v>8.6306523254541162E-2</v>
      </c>
      <c r="AH107" s="36">
        <f t="shared" si="452"/>
        <v>-9.8111649973816162E-2</v>
      </c>
      <c r="AI107" s="267">
        <f>IFERROR('Turistas lugar residencia isla '!AI107/'Turistas lugar residencia isla '!$K107,"-")</f>
        <v>0.11636180731907794</v>
      </c>
      <c r="AJ107" s="36">
        <f t="shared" si="453"/>
        <v>-5.6027115302673347E-2</v>
      </c>
      <c r="AK107" s="267">
        <f>IFERROR('Turistas lugar residencia isla '!AK107/'Turistas lugar residencia isla '!$M107,"-")</f>
        <v>0.14125971550080657</v>
      </c>
      <c r="AL107" s="36">
        <f t="shared" si="454"/>
        <v>-0.17747434919866922</v>
      </c>
      <c r="AM107" s="266">
        <f>IFERROR('Turistas lugar residencia isla '!AM107/'Turistas lugar residencia isla '!$C107,"-")</f>
        <v>0.20093920495809245</v>
      </c>
      <c r="AN107" s="36">
        <f t="shared" si="455"/>
        <v>-1.4484160713108429E-2</v>
      </c>
      <c r="AO107" s="267">
        <f>IFERROR('Turistas lugar residencia isla '!AO107/'Turistas lugar residencia isla '!$E107,"-")</f>
        <v>0.13935024760690909</v>
      </c>
      <c r="AP107" s="36">
        <f t="shared" si="456"/>
        <v>-4.5102875592533787E-2</v>
      </c>
      <c r="AQ107" s="267">
        <f>IFERROR('Turistas lugar residencia isla '!AQ107/'Turistas lugar residencia isla '!$G107,"-")</f>
        <v>0.24517401765287064</v>
      </c>
      <c r="AR107" s="36">
        <f t="shared" si="457"/>
        <v>-1.37035173813016E-2</v>
      </c>
      <c r="AS107" s="267">
        <f>IFERROR('Turistas lugar residencia isla '!AS107/'Turistas lugar residencia isla '!$I107,"-")</f>
        <v>0.41343710932774125</v>
      </c>
      <c r="AT107" s="36">
        <f t="shared" si="458"/>
        <v>9.2061127753932936E-3</v>
      </c>
      <c r="AU107" s="267">
        <f>IFERROR('Turistas lugar residencia isla '!AU107/'Turistas lugar residencia isla '!$K107,"-")</f>
        <v>0.14510977799042279</v>
      </c>
      <c r="AV107" s="36">
        <f t="shared" si="459"/>
        <v>-0.10598864511366046</v>
      </c>
      <c r="AW107" s="267">
        <f>IFERROR('Turistas lugar residencia isla '!AW107/'Turistas lugar residencia isla '!$M107,"-")</f>
        <v>0.52463704355477347</v>
      </c>
      <c r="AX107" s="36">
        <f t="shared" si="460"/>
        <v>-4.4244695711368687E-2</v>
      </c>
      <c r="AY107" s="266">
        <f>IFERROR('Turistas lugar residencia isla '!AY107/'Turistas lugar residencia isla '!$C107,"-")</f>
        <v>2.5324590853132708E-2</v>
      </c>
      <c r="AZ107" s="36">
        <f t="shared" si="461"/>
        <v>-8.2875903106139681E-2</v>
      </c>
      <c r="BA107" s="267">
        <f>IFERROR('Turistas lugar residencia isla '!BA107/'Turistas lugar residencia isla '!$E107,"-")</f>
        <v>3.2602682740094618E-2</v>
      </c>
      <c r="BB107" s="36">
        <f t="shared" si="462"/>
        <v>-0.13553963415913961</v>
      </c>
      <c r="BC107" s="267">
        <f>IFERROR('Turistas lugar residencia isla '!BC107/'Turistas lugar residencia isla '!$G107,"-")</f>
        <v>3.1773854188207565E-2</v>
      </c>
      <c r="BD107" s="36">
        <f t="shared" si="463"/>
        <v>1.0936688743623968E-2</v>
      </c>
      <c r="BE107" s="267">
        <f>IFERROR('Turistas lugar residencia isla '!BE107/'Turistas lugar residencia isla '!$I107,"-")</f>
        <v>7.3741639253596348E-3</v>
      </c>
      <c r="BF107" s="36">
        <f t="shared" si="464"/>
        <v>0.17424985902136658</v>
      </c>
      <c r="BG107" s="267">
        <f>IFERROR('Turistas lugar residencia isla '!BG107/'Turistas lugar residencia isla '!$K107,"-")</f>
        <v>1.2043068794752575E-2</v>
      </c>
      <c r="BH107" s="36">
        <f t="shared" si="465"/>
        <v>-0.21434303330404247</v>
      </c>
      <c r="BI107" s="267">
        <f>IFERROR('Turistas lugar residencia isla '!BI107/'Turistas lugar residencia isla '!$M107,"-")</f>
        <v>1.9467663880334361E-2</v>
      </c>
      <c r="BJ107" s="36">
        <f t="shared" si="466"/>
        <v>-9.972242944373233E-2</v>
      </c>
      <c r="BK107" s="266">
        <f>IFERROR('Turistas lugar residencia isla '!BK107/'Turistas lugar residencia isla '!$C107,"-")</f>
        <v>3.3956799328720873E-2</v>
      </c>
      <c r="BL107" s="36">
        <f t="shared" si="467"/>
        <v>-3.4203306166385006E-2</v>
      </c>
      <c r="BM107" s="267">
        <f>IFERROR('Turistas lugar residencia isla '!BM107/'Turistas lugar residencia isla '!$E107,"-")</f>
        <v>2.9599978757584206E-2</v>
      </c>
      <c r="BN107" s="36">
        <f t="shared" si="468"/>
        <v>-0.12691492093629297</v>
      </c>
      <c r="BO107" s="267">
        <f>IFERROR('Turistas lugar residencia isla '!BO107/'Turistas lugar residencia isla '!$G107,"-")</f>
        <v>2.0918881481554425E-2</v>
      </c>
      <c r="BP107" s="36">
        <f t="shared" si="469"/>
        <v>7.5802541437919979E-2</v>
      </c>
      <c r="BQ107" s="267">
        <f>IFERROR('Turistas lugar residencia isla '!BQ107/'Turistas lugar residencia isla '!$I107,"-")</f>
        <v>5.5859291734599234E-2</v>
      </c>
      <c r="BR107" s="36">
        <f t="shared" si="470"/>
        <v>0.18034985828900996</v>
      </c>
      <c r="BS107" s="267">
        <f>IFERROR('Turistas lugar residencia isla '!BS107/'Turistas lugar residencia isla '!$K107,"-")</f>
        <v>3.8897680942508145E-2</v>
      </c>
      <c r="BT107" s="36">
        <f t="shared" si="471"/>
        <v>-0.1255025525501493</v>
      </c>
      <c r="BU107" s="267">
        <f>IFERROR('Turistas lugar residencia isla '!BU107/'Turistas lugar residencia isla '!$M107,"-")</f>
        <v>3.5562399178765212E-2</v>
      </c>
      <c r="BV107" s="36">
        <f t="shared" si="472"/>
        <v>1.466862269603332</v>
      </c>
      <c r="BW107" s="266">
        <f>IFERROR('Turistas lugar residencia isla '!BW107/'Turistas lugar residencia isla '!$C107,"-")</f>
        <v>0.37406581326689464</v>
      </c>
      <c r="BX107" s="36">
        <f t="shared" si="473"/>
        <v>2.4535523304268114E-2</v>
      </c>
      <c r="BY107" s="267">
        <f>IFERROR('Turistas lugar residencia isla '!BY107/'Turistas lugar residencia isla '!$E107,"-")</f>
        <v>0.42942428627695683</v>
      </c>
      <c r="BZ107" s="36">
        <f t="shared" si="474"/>
        <v>2.0939429590081104E-2</v>
      </c>
      <c r="CA107" s="267">
        <f>IFERROR('Turistas lugar residencia isla '!CA107/'Turistas lugar residencia isla '!$G107,"-")</f>
        <v>0.25099375354911979</v>
      </c>
      <c r="CB107" s="36">
        <f t="shared" si="475"/>
        <v>9.3486499757934771E-2</v>
      </c>
      <c r="CC107" s="267">
        <f>IFERROR('Turistas lugar residencia isla '!CC107/'Turistas lugar residencia isla '!$I107,"-")</f>
        <v>0.23446384643303625</v>
      </c>
      <c r="CD107" s="36">
        <f t="shared" si="476"/>
        <v>-7.4634186566920224E-2</v>
      </c>
      <c r="CE107" s="267">
        <f>IFERROR('Turistas lugar residencia isla '!CE107/'Turistas lugar residencia isla '!$K107,"-")</f>
        <v>0.49206466044271058</v>
      </c>
      <c r="CF107" s="36">
        <f t="shared" si="477"/>
        <v>5.2382521687800665E-2</v>
      </c>
      <c r="CG107" s="267">
        <f>IFERROR('Turistas lugar residencia isla '!CG107/'Turistas lugar residencia isla '!$M107,"-")</f>
        <v>7.5194310016131402E-2</v>
      </c>
      <c r="CH107" s="36">
        <f t="shared" si="478"/>
        <v>0.25621302794837786</v>
      </c>
      <c r="CI107" s="266">
        <f>IFERROR('Turistas lugar residencia isla '!CI107/'Turistas lugar residencia isla '!$C107,"-")</f>
        <v>4.1745601407342889E-2</v>
      </c>
      <c r="CJ107" s="36">
        <f t="shared" si="479"/>
        <v>0.10626769739041264</v>
      </c>
      <c r="CK107" s="267">
        <f>IFERROR('Turistas lugar residencia isla '!CK107/'Turistas lugar residencia isla '!$E107,"-")</f>
        <v>3.2788553878289807E-2</v>
      </c>
      <c r="CL107" s="36">
        <f t="shared" si="480"/>
        <v>0.11894961130637127</v>
      </c>
      <c r="CM107" s="267">
        <f>IFERROR('Turistas lugar residencia isla '!CM107/'Turistas lugar residencia isla '!$G107,"-")</f>
        <v>6.880286752469203E-2</v>
      </c>
      <c r="CN107" s="36">
        <f t="shared" si="481"/>
        <v>3.6371097375295314E-2</v>
      </c>
      <c r="CO107" s="267">
        <f>IFERROR('Turistas lugar residencia isla '!CO107/'Turistas lugar residencia isla '!$I107,"-")</f>
        <v>2.7370822507330955E-2</v>
      </c>
      <c r="CP107" s="36">
        <f t="shared" si="482"/>
        <v>0.46513249052759775</v>
      </c>
      <c r="CQ107" s="267">
        <f>IFERROR('Turistas lugar residencia isla '!CQ107/'Turistas lugar residencia isla '!$K107,"-")</f>
        <v>2.4936717660577659E-2</v>
      </c>
      <c r="CR107" s="36">
        <f t="shared" si="483"/>
        <v>3.8865554068004515E-2</v>
      </c>
      <c r="CS107" s="267">
        <f>IFERROR('Turistas lugar residencia isla '!CS107/'Turistas lugar residencia isla '!$M107,"-")</f>
        <v>6.7458571638070092E-2</v>
      </c>
      <c r="CT107" s="36">
        <f t="shared" si="484"/>
        <v>1.0920899139331497</v>
      </c>
      <c r="CU107" s="266">
        <f>IFERROR('Turistas lugar residencia isla '!CU107/'Turistas lugar residencia isla '!$C107,"-")</f>
        <v>3.8303917489181744E-2</v>
      </c>
      <c r="CV107" s="36">
        <f t="shared" si="485"/>
        <v>4.5989691319299419E-2</v>
      </c>
      <c r="CW107" s="267">
        <f>IFERROR('Turistas lugar residencia isla '!CW107/'Turistas lugar residencia isla '!$E107,"-")</f>
        <v>2.6393701623717156E-2</v>
      </c>
      <c r="CX107" s="36">
        <f t="shared" si="486"/>
        <v>0.13206982792864119</v>
      </c>
      <c r="CY107" s="267">
        <f>IFERROR('Turistas lugar residencia isla '!CY107/'Turistas lugar residencia isla '!$G107,"-")</f>
        <v>2.2146507666098807E-2</v>
      </c>
      <c r="CZ107" s="36">
        <f t="shared" si="487"/>
        <v>-5.6223975078064203E-2</v>
      </c>
      <c r="DA107" s="267">
        <f>IFERROR('Turistas lugar residencia isla '!DA107/'Turistas lugar residencia isla '!$I107,"-")</f>
        <v>1.6286532357024756E-2</v>
      </c>
      <c r="DB107" s="36">
        <f t="shared" si="488"/>
        <v>5.997267657794314E-2</v>
      </c>
      <c r="DC107" s="267">
        <f>IFERROR('Turistas lugar residencia isla '!DC107/'Turistas lugar residencia isla '!$K107,"-")</f>
        <v>9.4156760271367754E-2</v>
      </c>
      <c r="DD107" s="36">
        <f t="shared" si="489"/>
        <v>5.8633103734497594E-2</v>
      </c>
      <c r="DE107" s="267">
        <f>IFERROR('Turistas lugar residencia isla '!DE107/'Turistas lugar residencia isla '!$M107,"-")</f>
        <v>0</v>
      </c>
      <c r="DF107" s="36" t="str">
        <f t="shared" si="490"/>
        <v>-</v>
      </c>
      <c r="DG107" s="266">
        <f>IFERROR('Turistas lugar residencia isla '!DG107/'Turistas lugar residencia isla '!$C107,"-")</f>
        <v>2.5869918993356989E-2</v>
      </c>
      <c r="DH107" s="36">
        <f t="shared" si="491"/>
        <v>-0.12822991700961461</v>
      </c>
      <c r="DI107" s="267">
        <f>IFERROR('Turistas lugar residencia isla '!DI107/'Turistas lugar residencia isla '!$E107,"-")</f>
        <v>1.340927496979594E-2</v>
      </c>
      <c r="DJ107" s="36">
        <f t="shared" si="492"/>
        <v>-0.27954042351290143</v>
      </c>
      <c r="DK107" s="267">
        <f>IFERROR('Turistas lugar residencia isla '!DK107/'Turistas lugar residencia isla '!$G107,"-")</f>
        <v>6.446350438039343E-2</v>
      </c>
      <c r="DL107" s="36">
        <f t="shared" si="493"/>
        <v>-0.12380848453720472</v>
      </c>
      <c r="DM107" s="267">
        <f>IFERROR('Turistas lugar residencia isla '!DM107/'Turistas lugar residencia isla '!$I107,"-")</f>
        <v>1.0352634823336924E-2</v>
      </c>
      <c r="DN107" s="36">
        <f t="shared" si="494"/>
        <v>-0.20500472380455603</v>
      </c>
      <c r="DO107" s="267">
        <f>IFERROR('Turistas lugar residencia isla '!DO107/'Turistas lugar residencia isla '!$K107,"-")</f>
        <v>1.0137442289368977E-2</v>
      </c>
      <c r="DP107" s="36">
        <f t="shared" si="495"/>
        <v>0.20664747623791557</v>
      </c>
      <c r="DQ107" s="267">
        <f>IFERROR('Turistas lugar residencia isla '!DQ107/'Turistas lugar residencia isla '!$M107,"-")</f>
        <v>4.0695116586009676E-3</v>
      </c>
      <c r="DR107" s="36">
        <f t="shared" si="496"/>
        <v>3.1738655647036635</v>
      </c>
      <c r="DS107" s="266">
        <f>IFERROR('Turistas lugar residencia isla '!DS107/'Turistas lugar residencia isla '!$C107,"-")</f>
        <v>6.89103516720381E-2</v>
      </c>
      <c r="DT107" s="36">
        <f t="shared" si="497"/>
        <v>9.0680711435411343E-3</v>
      </c>
      <c r="DU107" s="267">
        <f>IFERROR('Turistas lugar residencia isla '!DU107/'Turistas lugar residencia isla '!$E107,"-")</f>
        <v>0.11553440164982763</v>
      </c>
      <c r="DV107" s="36">
        <f t="shared" si="498"/>
        <v>4.0079255632408328E-2</v>
      </c>
      <c r="DW107" s="267">
        <f>IFERROR('Turistas lugar residencia isla '!DW107/'Turistas lugar residencia isla '!$G107,"-")</f>
        <v>9.437294233111114E-2</v>
      </c>
      <c r="DX107" s="36">
        <f t="shared" si="499"/>
        <v>-9.1492939599719159E-2</v>
      </c>
      <c r="DY107" s="267">
        <f>IFERROR('Turistas lugar residencia isla '!DY107/'Turistas lugar residencia isla '!$I107,"-")</f>
        <v>8.4526353994434811E-2</v>
      </c>
      <c r="DZ107" s="36">
        <f t="shared" si="500"/>
        <v>7.8794179661498154E-2</v>
      </c>
      <c r="EA107" s="267">
        <f>IFERROR('Turistas lugar residencia isla '!EA107/'Turistas lugar residencia isla '!$K107,"-")</f>
        <v>4.8662994450782905E-2</v>
      </c>
      <c r="EB107" s="36">
        <f t="shared" si="501"/>
        <v>-5.8566319414764756E-2</v>
      </c>
      <c r="EC107" s="267">
        <f>IFERROR('Turistas lugar residencia isla '!EC107/'Turistas lugar residencia isla '!$M107,"-")</f>
        <v>0.12912450505939288</v>
      </c>
      <c r="ED107" s="36">
        <f t="shared" si="502"/>
        <v>0.11861162482523224</v>
      </c>
    </row>
    <row r="108" spans="1:134" s="17" customFormat="1" outlineLevel="1" x14ac:dyDescent="0.25">
      <c r="A108" s="242"/>
      <c r="B108" s="34" t="s">
        <v>79</v>
      </c>
      <c r="C108" s="266">
        <f>IFERROR('Turistas lugar residencia isla '!C108/'Turistas lugar residencia isla '!$C108,"-")</f>
        <v>1</v>
      </c>
      <c r="D108" s="36">
        <f t="shared" si="437"/>
        <v>0</v>
      </c>
      <c r="E108" s="267">
        <f>IFERROR('Turistas lugar residencia isla '!E108/'Turistas lugar residencia isla '!$E108,"-")</f>
        <v>1</v>
      </c>
      <c r="F108" s="36">
        <f t="shared" si="438"/>
        <v>0</v>
      </c>
      <c r="G108" s="267">
        <f>IFERROR('Turistas lugar residencia isla '!G108/'Turistas lugar residencia isla '!$G108,"-")</f>
        <v>1</v>
      </c>
      <c r="H108" s="36">
        <f t="shared" si="439"/>
        <v>0</v>
      </c>
      <c r="I108" s="267">
        <f>IFERROR('Turistas lugar residencia isla '!I108/'Turistas lugar residencia isla '!$I108,"-")</f>
        <v>1</v>
      </c>
      <c r="J108" s="36">
        <f t="shared" si="440"/>
        <v>0</v>
      </c>
      <c r="K108" s="267">
        <f>IFERROR('Turistas lugar residencia isla '!K108/'Turistas lugar residencia isla '!$K108,"-")</f>
        <v>1</v>
      </c>
      <c r="L108" s="36">
        <f t="shared" si="441"/>
        <v>0</v>
      </c>
      <c r="M108" s="267">
        <f>IFERROR('Turistas lugar residencia isla '!M108/'Turistas lugar residencia isla '!$M108,"-")</f>
        <v>1</v>
      </c>
      <c r="N108" s="36">
        <f t="shared" si="442"/>
        <v>0</v>
      </c>
      <c r="O108" s="266">
        <f>IFERROR('Turistas lugar residencia isla '!O108/'Turistas lugar residencia isla '!$C108,"-")</f>
        <v>0.9117976647203605</v>
      </c>
      <c r="P108" s="36">
        <f t="shared" si="443"/>
        <v>3.0543521064934076E-3</v>
      </c>
      <c r="Q108" s="267">
        <f>IFERROR('Turistas lugar residencia isla '!Q108/'Turistas lugar residencia isla '!$E108,"-")</f>
        <v>0.89323069067771643</v>
      </c>
      <c r="R108" s="36">
        <f t="shared" si="444"/>
        <v>-1.3982458028287348E-2</v>
      </c>
      <c r="S108" s="267">
        <f>IFERROR('Turistas lugar residencia isla '!S108/'Turistas lugar residencia isla '!$G108,"-")</f>
        <v>0.90464108074915561</v>
      </c>
      <c r="T108" s="36">
        <f t="shared" si="445"/>
        <v>8.7379006883721022E-3</v>
      </c>
      <c r="U108" s="267">
        <f>IFERROR('Turistas lugar residencia isla '!U108/'Turistas lugar residencia isla '!$I108,"-")</f>
        <v>0.9502422021873671</v>
      </c>
      <c r="V108" s="36">
        <f t="shared" si="446"/>
        <v>1.2521180984165436E-2</v>
      </c>
      <c r="W108" s="267">
        <f>IFERROR('Turistas lugar residencia isla '!W108/'Turistas lugar residencia isla '!$K108,"-")</f>
        <v>0.92172735663722849</v>
      </c>
      <c r="X108" s="36">
        <f t="shared" si="447"/>
        <v>5.0864958611263056E-3</v>
      </c>
      <c r="Y108" s="267">
        <f>IFERROR('Turistas lugar residencia isla '!Y108/'Turistas lugar residencia isla '!$M108,"-")</f>
        <v>0.87149505298971486</v>
      </c>
      <c r="Z108" s="36">
        <f t="shared" si="448"/>
        <v>0.11289888854196195</v>
      </c>
      <c r="AA108" s="266">
        <f>IFERROR('Turistas lugar residencia isla '!AA108/'Turistas lugar residencia isla '!$C108,"-")</f>
        <v>8.8202335279639457E-2</v>
      </c>
      <c r="AB108" s="36">
        <f t="shared" si="449"/>
        <v>-3.0517775712704309E-2</v>
      </c>
      <c r="AC108" s="267">
        <f>IFERROR('Turistas lugar residencia isla '!AC108/'Turistas lugar residencia isla '!$E108,"-")</f>
        <v>0.10676930932228354</v>
      </c>
      <c r="AD108" s="36">
        <f t="shared" si="450"/>
        <v>0.13460485475906414</v>
      </c>
      <c r="AE108" s="267">
        <f>IFERROR('Turistas lugar residencia isla '!AE108/'Turistas lugar residencia isla '!$G108,"-")</f>
        <v>9.5358919250844332E-2</v>
      </c>
      <c r="AF108" s="36">
        <f t="shared" si="451"/>
        <v>-7.5935690704321379E-2</v>
      </c>
      <c r="AG108" s="267">
        <f>IFERROR('Turistas lugar residencia isla '!AG108/'Turistas lugar residencia isla '!$I108,"-")</f>
        <v>4.975779781263294E-2</v>
      </c>
      <c r="AH108" s="36">
        <f t="shared" si="452"/>
        <v>-0.19104607721974332</v>
      </c>
      <c r="AI108" s="267">
        <f>IFERROR('Turistas lugar residencia isla '!AI108/'Turistas lugar residencia isla '!$K108,"-")</f>
        <v>7.8272643362771469E-2</v>
      </c>
      <c r="AJ108" s="36">
        <f t="shared" si="453"/>
        <v>-5.624293182814244E-2</v>
      </c>
      <c r="AK108" s="267">
        <f>IFERROR('Turistas lugar residencia isla '!AK108/'Turistas lugar residencia isla '!$M108,"-")</f>
        <v>0.12850494701028509</v>
      </c>
      <c r="AL108" s="36">
        <f t="shared" si="454"/>
        <v>-0.40757771154411682</v>
      </c>
      <c r="AM108" s="266">
        <f>IFERROR('Turistas lugar residencia isla '!AM108/'Turistas lugar residencia isla '!$C108,"-")</f>
        <v>0.20997952998073832</v>
      </c>
      <c r="AN108" s="36">
        <f t="shared" si="455"/>
        <v>4.9477566249780613E-2</v>
      </c>
      <c r="AO108" s="267">
        <f>IFERROR('Turistas lugar residencia isla '!AO108/'Turistas lugar residencia isla '!$E108,"-")</f>
        <v>0.1470375679974863</v>
      </c>
      <c r="AP108" s="36">
        <f t="shared" si="456"/>
        <v>6.5531784265663084E-2</v>
      </c>
      <c r="AQ108" s="267">
        <f>IFERROR('Turistas lugar residencia isla '!AQ108/'Turistas lugar residencia isla '!$G108,"-")</f>
        <v>0.24886705557261282</v>
      </c>
      <c r="AR108" s="36">
        <f t="shared" si="457"/>
        <v>0.10935057200431175</v>
      </c>
      <c r="AS108" s="267">
        <f>IFERROR('Turistas lugar residencia isla '!AS108/'Turistas lugar residencia isla '!$I108,"-")</f>
        <v>0.42121224596215334</v>
      </c>
      <c r="AT108" s="36">
        <f t="shared" si="458"/>
        <v>5.8038084791279143E-2</v>
      </c>
      <c r="AU108" s="267">
        <f>IFERROR('Turistas lugar residencia isla '!AU108/'Turistas lugar residencia isla '!$K108,"-")</f>
        <v>0.14950599237888643</v>
      </c>
      <c r="AV108" s="36">
        <f t="shared" si="459"/>
        <v>-4.2114614666877159E-2</v>
      </c>
      <c r="AW108" s="267">
        <f>IFERROR('Turistas lugar residencia isla '!AW108/'Turistas lugar residencia isla '!$M108,"-")</f>
        <v>0.39603457041179463</v>
      </c>
      <c r="AX108" s="36">
        <f t="shared" si="460"/>
        <v>-0.21390383958262138</v>
      </c>
      <c r="AY108" s="266">
        <f>IFERROR('Turistas lugar residencia isla '!AY108/'Turistas lugar residencia isla '!$C108,"-")</f>
        <v>2.3646252749355189E-2</v>
      </c>
      <c r="AZ108" s="36">
        <f t="shared" si="461"/>
        <v>2.3120634151791108E-2</v>
      </c>
      <c r="BA108" s="267">
        <f>IFERROR('Turistas lugar residencia isla '!BA108/'Turistas lugar residencia isla '!$E108,"-")</f>
        <v>3.3369336815852003E-2</v>
      </c>
      <c r="BB108" s="36">
        <f t="shared" si="462"/>
        <v>-6.8182570060388858E-2</v>
      </c>
      <c r="BC108" s="267">
        <f>IFERROR('Turistas lugar residencia isla '!BC108/'Turistas lugar residencia isla '!$G108,"-")</f>
        <v>2.2990482038685908E-2</v>
      </c>
      <c r="BD108" s="36">
        <f t="shared" si="463"/>
        <v>8.1544031840439679E-2</v>
      </c>
      <c r="BE108" s="267">
        <f>IFERROR('Turistas lugar residencia isla '!BE108/'Turistas lugar residencia isla '!$I108,"-")</f>
        <v>7.3872810688915417E-3</v>
      </c>
      <c r="BF108" s="36">
        <f t="shared" si="464"/>
        <v>-0.17301570852358139</v>
      </c>
      <c r="BG108" s="267">
        <f>IFERROR('Turistas lugar residencia isla '!BG108/'Turistas lugar residencia isla '!$K108,"-")</f>
        <v>1.4951317533230138E-2</v>
      </c>
      <c r="BH108" s="36">
        <f t="shared" si="465"/>
        <v>0.48981668957565172</v>
      </c>
      <c r="BI108" s="267">
        <f>IFERROR('Turistas lugar residencia isla '!BI108/'Turistas lugar residencia isla '!$M108,"-")</f>
        <v>3.6877713034296662E-2</v>
      </c>
      <c r="BJ108" s="36">
        <f t="shared" si="466"/>
        <v>1.2921732516389324</v>
      </c>
      <c r="BK108" s="266">
        <f>IFERROR('Turistas lugar residencia isla '!BK108/'Turistas lugar residencia isla '!$C108,"-")</f>
        <v>3.0994888968486529E-2</v>
      </c>
      <c r="BL108" s="36">
        <f t="shared" si="467"/>
        <v>-0.19633957799302537</v>
      </c>
      <c r="BM108" s="267">
        <f>IFERROR('Turistas lugar residencia isla '!BM108/'Turistas lugar residencia isla '!$E108,"-")</f>
        <v>2.7252017831542977E-2</v>
      </c>
      <c r="BN108" s="36">
        <f t="shared" si="468"/>
        <v>-0.3001013846768148</v>
      </c>
      <c r="BO108" s="267">
        <f>IFERROR('Turistas lugar residencia isla '!BO108/'Turistas lugar residencia isla '!$G108,"-")</f>
        <v>1.8328523180841265E-2</v>
      </c>
      <c r="BP108" s="36">
        <f t="shared" si="469"/>
        <v>-7.3326910240385401E-2</v>
      </c>
      <c r="BQ108" s="267">
        <f>IFERROR('Turistas lugar residencia isla '!BQ108/'Turistas lugar residencia isla '!$I108,"-")</f>
        <v>4.3930307978720974E-2</v>
      </c>
      <c r="BR108" s="36">
        <f t="shared" si="470"/>
        <v>-0.18376764341840413</v>
      </c>
      <c r="BS108" s="267">
        <f>IFERROR('Turistas lugar residencia isla '!BS108/'Turistas lugar residencia isla '!$K108,"-")</f>
        <v>4.3352715335964687E-2</v>
      </c>
      <c r="BT108" s="36">
        <f t="shared" si="471"/>
        <v>-0.13674084435095857</v>
      </c>
      <c r="BU108" s="267">
        <f>IFERROR('Turistas lugar residencia isla '!BU108/'Turistas lugar residencia isla '!$M108,"-")</f>
        <v>3.6838606233624026E-2</v>
      </c>
      <c r="BV108" s="36">
        <f t="shared" si="472"/>
        <v>0.78989504123884302</v>
      </c>
      <c r="BW108" s="266">
        <f>IFERROR('Turistas lugar residencia isla '!BW108/'Turistas lugar residencia isla '!$C108,"-")</f>
        <v>0.34086178349538165</v>
      </c>
      <c r="BX108" s="36">
        <f t="shared" si="473"/>
        <v>-8.9839194819008039E-3</v>
      </c>
      <c r="BY108" s="267">
        <f>IFERROR('Turistas lugar residencia isla '!BY108/'Turistas lugar residencia isla '!$E108,"-")</f>
        <v>0.41210502543155081</v>
      </c>
      <c r="BZ108" s="36">
        <f t="shared" si="474"/>
        <v>-3.3826333394146646E-2</v>
      </c>
      <c r="CA108" s="267">
        <f>IFERROR('Turistas lugar residencia isla '!CA108/'Turistas lugar residencia isla '!$G108,"-")</f>
        <v>0.18383051888240712</v>
      </c>
      <c r="CB108" s="36">
        <f t="shared" si="475"/>
        <v>3.571371118844513E-2</v>
      </c>
      <c r="CC108" s="267">
        <f>IFERROR('Turistas lugar residencia isla '!CC108/'Turistas lugar residencia isla '!$I108,"-")</f>
        <v>0.23663999926813314</v>
      </c>
      <c r="CD108" s="36">
        <f t="shared" si="476"/>
        <v>-9.1488960772744155E-2</v>
      </c>
      <c r="CE108" s="267">
        <f>IFERROR('Turistas lugar residencia isla '!CE108/'Turistas lugar residencia isla '!$K108,"-")</f>
        <v>0.47974945858488632</v>
      </c>
      <c r="CF108" s="36">
        <f t="shared" si="477"/>
        <v>2.15480376338264E-2</v>
      </c>
      <c r="CG108" s="267">
        <f>IFERROR('Turistas lugar residencia isla '!CG108/'Turistas lugar residencia isla '!$M108,"-")</f>
        <v>0.12670603417934378</v>
      </c>
      <c r="CH108" s="36">
        <f t="shared" si="478"/>
        <v>0.41007046125321178</v>
      </c>
      <c r="CI108" s="266">
        <f>IFERROR('Turistas lugar residencia isla '!CI108/'Turistas lugar residencia isla '!$C108,"-")</f>
        <v>4.5000956610176321E-2</v>
      </c>
      <c r="CJ108" s="36">
        <f t="shared" si="479"/>
        <v>0.15341065709734591</v>
      </c>
      <c r="CK108" s="267">
        <f>IFERROR('Turistas lugar residencia isla '!CK108/'Turistas lugar residencia isla '!$E108,"-")</f>
        <v>3.5886962157066826E-2</v>
      </c>
      <c r="CL108" s="36">
        <f t="shared" si="480"/>
        <v>0.11985873766813149</v>
      </c>
      <c r="CM108" s="267">
        <f>IFERROR('Turistas lugar residencia isla '!CM108/'Turistas lugar residencia isla '!$G108,"-")</f>
        <v>6.503408044212465E-2</v>
      </c>
      <c r="CN108" s="36">
        <f t="shared" si="481"/>
        <v>0.10430683585018952</v>
      </c>
      <c r="CO108" s="267">
        <f>IFERROR('Turistas lugar residencia isla '!CO108/'Turistas lugar residencia isla '!$I108,"-")</f>
        <v>2.9306693379806879E-2</v>
      </c>
      <c r="CP108" s="36">
        <f t="shared" si="482"/>
        <v>0.37005380622596706</v>
      </c>
      <c r="CQ108" s="267">
        <f>IFERROR('Turistas lugar residencia isla '!CQ108/'Turistas lugar residencia isla '!$K108,"-")</f>
        <v>3.5983005132220212E-2</v>
      </c>
      <c r="CR108" s="36">
        <f t="shared" si="483"/>
        <v>7.8368617360597748E-2</v>
      </c>
      <c r="CS108" s="267">
        <f>IFERROR('Turistas lugar residencia isla '!CS108/'Turistas lugar residencia isla '!$M108,"-")</f>
        <v>8.5096398263658043E-2</v>
      </c>
      <c r="CT108" s="36">
        <f t="shared" si="484"/>
        <v>1.3081254260223378</v>
      </c>
      <c r="CU108" s="266">
        <f>IFERROR('Turistas lugar residencia isla '!CU108/'Turistas lugar residencia isla '!$C108,"-")</f>
        <v>3.2210431222605349E-2</v>
      </c>
      <c r="CV108" s="36">
        <f t="shared" si="485"/>
        <v>-1.1872872370801701E-2</v>
      </c>
      <c r="CW108" s="267">
        <f>IFERROR('Turistas lugar residencia isla '!CW108/'Turistas lugar residencia isla '!$E108,"-")</f>
        <v>2.0421829893364232E-2</v>
      </c>
      <c r="CX108" s="36">
        <f t="shared" si="486"/>
        <v>-6.7941186541085163E-2</v>
      </c>
      <c r="CY108" s="267">
        <f>IFERROR('Turistas lugar residencia isla '!CY108/'Turistas lugar residencia isla '!$G108,"-")</f>
        <v>1.7230580288609149E-2</v>
      </c>
      <c r="CZ108" s="36">
        <f t="shared" si="487"/>
        <v>-0.11714791767101018</v>
      </c>
      <c r="DA108" s="267">
        <f>IFERROR('Turistas lugar residencia isla '!DA108/'Turistas lugar residencia isla '!$I108,"-")</f>
        <v>1.7203445263220488E-2</v>
      </c>
      <c r="DB108" s="36">
        <f t="shared" si="488"/>
        <v>-0.15607730274832432</v>
      </c>
      <c r="DC108" s="267">
        <f>IFERROR('Turistas lugar residencia isla '!DC108/'Turistas lugar residencia isla '!$K108,"-")</f>
        <v>8.5157504211006443E-2</v>
      </c>
      <c r="DD108" s="36">
        <f t="shared" si="489"/>
        <v>5.8554051443733268E-2</v>
      </c>
      <c r="DE108" s="267">
        <f>IFERROR('Turistas lugar residencia isla '!DE108/'Turistas lugar residencia isla '!$M108,"-")</f>
        <v>1.3296312228696569E-3</v>
      </c>
      <c r="DF108" s="36">
        <f t="shared" si="490"/>
        <v>0.54799758139478905</v>
      </c>
      <c r="DG108" s="266">
        <f>IFERROR('Turistas lugar residencia isla '!DG108/'Turistas lugar residencia isla '!$C108,"-")</f>
        <v>0.11440770006458917</v>
      </c>
      <c r="DH108" s="36">
        <f t="shared" si="491"/>
        <v>-4.3650773537765697E-2</v>
      </c>
      <c r="DI108" s="267">
        <f>IFERROR('Turistas lugar residencia isla '!DI108/'Turistas lugar residencia isla '!$E108,"-")</f>
        <v>7.9845250486047015E-2</v>
      </c>
      <c r="DJ108" s="36">
        <f t="shared" si="492"/>
        <v>5.9318155824774177E-2</v>
      </c>
      <c r="DK108" s="267">
        <f>IFERROR('Turistas lugar residencia isla '!DK108/'Turistas lugar residencia isla '!$G108,"-")</f>
        <v>0.23863923856309488</v>
      </c>
      <c r="DL108" s="36">
        <f t="shared" si="493"/>
        <v>-0.11896634867957756</v>
      </c>
      <c r="DM108" s="267">
        <f>IFERROR('Turistas lugar residencia isla '!DM108/'Turistas lugar residencia isla '!$I108,"-")</f>
        <v>4.7351785526418104E-2</v>
      </c>
      <c r="DN108" s="36">
        <f t="shared" si="494"/>
        <v>4.2627030218959305E-2</v>
      </c>
      <c r="DO108" s="267">
        <f>IFERROR('Turistas lugar residencia isla '!DO108/'Turistas lugar residencia isla '!$K108,"-")</f>
        <v>4.062678451498903E-2</v>
      </c>
      <c r="DP108" s="36">
        <f t="shared" si="495"/>
        <v>-0.14300956664077114</v>
      </c>
      <c r="DQ108" s="267">
        <f>IFERROR('Turistas lugar residencia isla '!DQ108/'Turistas lugar residencia isla '!$M108,"-")</f>
        <v>2.0100895545735402E-2</v>
      </c>
      <c r="DR108" s="36">
        <f t="shared" si="496"/>
        <v>2.2023900429968983</v>
      </c>
      <c r="DS108" s="266">
        <f>IFERROR('Turistas lugar residencia isla '!DS108/'Turistas lugar residencia isla '!$C108,"-")</f>
        <v>5.3636341404821604E-2</v>
      </c>
      <c r="DT108" s="36">
        <f t="shared" si="497"/>
        <v>-4.832442468212117E-2</v>
      </c>
      <c r="DU108" s="267">
        <f>IFERROR('Turistas lugar residencia isla '!DU108/'Turistas lugar residencia isla '!$E108,"-")</f>
        <v>0.10915928595275035</v>
      </c>
      <c r="DV108" s="36">
        <f t="shared" si="498"/>
        <v>-9.0749332033063235E-3</v>
      </c>
      <c r="DW108" s="267">
        <f>IFERROR('Turistas lugar residencia isla '!DW108/'Turistas lugar residencia isla '!$G108,"-")</f>
        <v>8.9667792447037153E-2</v>
      </c>
      <c r="DX108" s="36">
        <f t="shared" si="499"/>
        <v>-5.5400221253366633E-3</v>
      </c>
      <c r="DY108" s="267">
        <f>IFERROR('Turistas lugar residencia isla '!DY108/'Turistas lugar residencia isla '!$I108,"-")</f>
        <v>8.9287756324930592E-2</v>
      </c>
      <c r="DZ108" s="36">
        <f t="shared" si="500"/>
        <v>0.26396898329490281</v>
      </c>
      <c r="EA108" s="267">
        <f>IFERROR('Turistas lugar residencia isla '!EA108/'Turistas lugar residencia isla '!$K108,"-")</f>
        <v>5.5330290155403195E-2</v>
      </c>
      <c r="EB108" s="36">
        <f t="shared" si="501"/>
        <v>2.4187520771195903E-2</v>
      </c>
      <c r="EC108" s="267">
        <f>IFERROR('Turistas lugar residencia isla '!EC108/'Turistas lugar residencia isla '!$M108,"-")</f>
        <v>0.16213679558875288</v>
      </c>
      <c r="ED108" s="36">
        <f t="shared" si="502"/>
        <v>0.64970783276354616</v>
      </c>
    </row>
    <row r="109" spans="1:134" s="17" customFormat="1" outlineLevel="1" x14ac:dyDescent="0.25">
      <c r="A109" s="242"/>
      <c r="B109" s="34" t="s">
        <v>81</v>
      </c>
      <c r="C109" s="266">
        <f>IFERROR('Turistas lugar residencia isla '!C109/'Turistas lugar residencia isla '!$C109,"-")</f>
        <v>1</v>
      </c>
      <c r="D109" s="36">
        <f t="shared" si="437"/>
        <v>0</v>
      </c>
      <c r="E109" s="267">
        <f>IFERROR('Turistas lugar residencia isla '!E109/'Turistas lugar residencia isla '!$E109,"-")</f>
        <v>1</v>
      </c>
      <c r="F109" s="36">
        <f t="shared" si="438"/>
        <v>0</v>
      </c>
      <c r="G109" s="267">
        <f>IFERROR('Turistas lugar residencia isla '!G109/'Turistas lugar residencia isla '!$G109,"-")</f>
        <v>1</v>
      </c>
      <c r="H109" s="36">
        <f t="shared" si="439"/>
        <v>0</v>
      </c>
      <c r="I109" s="267">
        <f>IFERROR('Turistas lugar residencia isla '!I109/'Turistas lugar residencia isla '!$I109,"-")</f>
        <v>1</v>
      </c>
      <c r="J109" s="36">
        <f t="shared" si="440"/>
        <v>0</v>
      </c>
      <c r="K109" s="267">
        <f>IFERROR('Turistas lugar residencia isla '!K109/'Turistas lugar residencia isla '!$K109,"-")</f>
        <v>1</v>
      </c>
      <c r="L109" s="36">
        <f t="shared" si="441"/>
        <v>0</v>
      </c>
      <c r="M109" s="267">
        <f>IFERROR('Turistas lugar residencia isla '!M109/'Turistas lugar residencia isla '!$M109,"-")</f>
        <v>1</v>
      </c>
      <c r="N109" s="36">
        <f t="shared" si="442"/>
        <v>0</v>
      </c>
      <c r="O109" s="266">
        <f>IFERROR('Turistas lugar residencia isla '!O109/'Turistas lugar residencia isla '!$C109,"-")</f>
        <v>0.91788242874767212</v>
      </c>
      <c r="P109" s="36">
        <f t="shared" si="443"/>
        <v>-3.1604210601201554E-3</v>
      </c>
      <c r="Q109" s="267">
        <f>IFERROR('Turistas lugar residencia isla '!Q109/'Turistas lugar residencia isla '!$E109,"-")</f>
        <v>0.90483662448684188</v>
      </c>
      <c r="R109" s="36">
        <f t="shared" si="444"/>
        <v>-3.9287962490597295E-3</v>
      </c>
      <c r="S109" s="267">
        <f>IFERROR('Turistas lugar residencia isla '!S109/'Turistas lugar residencia isla '!$G109,"-")</f>
        <v>0.9153619861880945</v>
      </c>
      <c r="T109" s="36">
        <f t="shared" si="445"/>
        <v>-6.786524361748314E-3</v>
      </c>
      <c r="U109" s="267">
        <f>IFERROR('Turistas lugar residencia isla '!U109/'Turistas lugar residencia isla '!$I109,"-")</f>
        <v>0.9599296232306741</v>
      </c>
      <c r="V109" s="36">
        <f t="shared" si="446"/>
        <v>1.8846222512536315E-3</v>
      </c>
      <c r="W109" s="267">
        <f>IFERROR('Turistas lugar residencia isla '!W109/'Turistas lugar residencia isla '!$K109,"-")</f>
        <v>0.92763327630894776</v>
      </c>
      <c r="X109" s="36">
        <f t="shared" si="447"/>
        <v>-1.0080534866141799E-2</v>
      </c>
      <c r="Y109" s="267">
        <f>IFERROR('Turistas lugar residencia isla '!Y109/'Turistas lugar residencia isla '!$M109,"-")</f>
        <v>0.93124072021581383</v>
      </c>
      <c r="Z109" s="36">
        <f t="shared" si="448"/>
        <v>2.4056046052944868E-2</v>
      </c>
      <c r="AA109" s="266">
        <f>IFERROR('Turistas lugar residencia isla '!AA109/'Turistas lugar residencia isla '!$C109,"-")</f>
        <v>8.2117571252327923E-2</v>
      </c>
      <c r="AB109" s="36">
        <f t="shared" si="449"/>
        <v>3.6740117284713047E-2</v>
      </c>
      <c r="AC109" s="267">
        <f>IFERROR('Turistas lugar residencia isla '!AC109/'Turistas lugar residencia isla '!$E109,"-")</f>
        <v>9.516337551315808E-2</v>
      </c>
      <c r="AD109" s="36">
        <f t="shared" si="450"/>
        <v>3.8964598346041601E-2</v>
      </c>
      <c r="AE109" s="267">
        <f>IFERROR('Turistas lugar residencia isla '!AE109/'Turistas lugar residencia isla '!$G109,"-")</f>
        <v>8.4638013811905499E-2</v>
      </c>
      <c r="AF109" s="36">
        <f t="shared" si="451"/>
        <v>7.9830361751581425E-2</v>
      </c>
      <c r="AG109" s="267">
        <f>IFERROR('Turistas lugar residencia isla '!AG109/'Turistas lugar residencia isla '!$I109,"-")</f>
        <v>4.0065093228085193E-2</v>
      </c>
      <c r="AH109" s="36">
        <f t="shared" si="452"/>
        <v>-4.3246294092586401E-2</v>
      </c>
      <c r="AI109" s="267">
        <f>IFERROR('Turistas lugar residencia isla '!AI109/'Turistas lugar residencia isla '!$K109,"-")</f>
        <v>7.2366723691052195E-2</v>
      </c>
      <c r="AJ109" s="36">
        <f t="shared" si="453"/>
        <v>0.15020786373703143</v>
      </c>
      <c r="AK109" s="267">
        <f>IFERROR('Turistas lugar residencia isla '!AK109/'Turistas lugar residencia isla '!$M109,"-")</f>
        <v>6.8759279784186209E-2</v>
      </c>
      <c r="AL109" s="36">
        <f t="shared" si="454"/>
        <v>-0.24136067454203836</v>
      </c>
      <c r="AM109" s="266">
        <f>IFERROR('Turistas lugar residencia isla '!AM109/'Turistas lugar residencia isla '!$C109,"-")</f>
        <v>0.22550782262944075</v>
      </c>
      <c r="AN109" s="36">
        <f t="shared" si="455"/>
        <v>-3.3829108219984416E-2</v>
      </c>
      <c r="AO109" s="267">
        <f>IFERROR('Turistas lugar residencia isla '!AO109/'Turistas lugar residencia isla '!$E109,"-")</f>
        <v>0.17117159841397811</v>
      </c>
      <c r="AP109" s="36">
        <f t="shared" si="456"/>
        <v>-9.4242345463677157E-2</v>
      </c>
      <c r="AQ109" s="267">
        <f>IFERROR('Turistas lugar residencia isla '!AQ109/'Turistas lugar residencia isla '!$G109,"-")</f>
        <v>0.24048301576642042</v>
      </c>
      <c r="AR109" s="36">
        <f t="shared" si="457"/>
        <v>-3.7014744906463726E-2</v>
      </c>
      <c r="AS109" s="267">
        <f>IFERROR('Turistas lugar residencia isla '!AS109/'Turistas lugar residencia isla '!$I109,"-")</f>
        <v>0.45752825373678452</v>
      </c>
      <c r="AT109" s="36">
        <f t="shared" si="458"/>
        <v>3.3748694877938634E-2</v>
      </c>
      <c r="AU109" s="267">
        <f>IFERROR('Turistas lugar residencia isla '!AU109/'Turistas lugar residencia isla '!$K109,"-")</f>
        <v>0.22377639031670365</v>
      </c>
      <c r="AV109" s="36">
        <f t="shared" si="459"/>
        <v>-4.5168827545036816E-2</v>
      </c>
      <c r="AW109" s="267">
        <f>IFERROR('Turistas lugar residencia isla '!AW109/'Turistas lugar residencia isla '!$M109,"-")</f>
        <v>0.53259164767142764</v>
      </c>
      <c r="AX109" s="36">
        <f t="shared" si="460"/>
        <v>-0.13805889897430301</v>
      </c>
      <c r="AY109" s="266">
        <f>IFERROR('Turistas lugar residencia isla '!AY109/'Turistas lugar residencia isla '!$C109,"-")</f>
        <v>2.5579330342058323E-2</v>
      </c>
      <c r="AZ109" s="36">
        <f t="shared" si="461"/>
        <v>-0.14594763851403858</v>
      </c>
      <c r="BA109" s="267">
        <f>IFERROR('Turistas lugar residencia isla '!BA109/'Turistas lugar residencia isla '!$E109,"-")</f>
        <v>3.5939107646184333E-2</v>
      </c>
      <c r="BB109" s="36">
        <f t="shared" si="462"/>
        <v>-0.10217434831512973</v>
      </c>
      <c r="BC109" s="267">
        <f>IFERROR('Turistas lugar residencia isla '!BC109/'Turistas lugar residencia isla '!$G109,"-")</f>
        <v>2.2907917288937447E-2</v>
      </c>
      <c r="BD109" s="36">
        <f t="shared" si="463"/>
        <v>-5.109258698796193E-2</v>
      </c>
      <c r="BE109" s="267">
        <f>IFERROR('Turistas lugar residencia isla '!BE109/'Turistas lugar residencia isla '!$I109,"-")</f>
        <v>9.0190048978427296E-3</v>
      </c>
      <c r="BF109" s="36">
        <f t="shared" si="464"/>
        <v>-3.9168512303686454E-2</v>
      </c>
      <c r="BG109" s="267">
        <f>IFERROR('Turistas lugar residencia isla '!BG109/'Turistas lugar residencia isla '!$K109,"-")</f>
        <v>1.4932185965650416E-2</v>
      </c>
      <c r="BH109" s="36">
        <f t="shared" si="465"/>
        <v>-0.28320636519303066</v>
      </c>
      <c r="BI109" s="267">
        <f>IFERROR('Turistas lugar residencia isla '!BI109/'Turistas lugar residencia isla '!$M109,"-")</f>
        <v>1.3111942951546456E-2</v>
      </c>
      <c r="BJ109" s="36">
        <f t="shared" si="466"/>
        <v>-0.44617897031804721</v>
      </c>
      <c r="BK109" s="266">
        <f>IFERROR('Turistas lugar residencia isla '!BK109/'Turistas lugar residencia isla '!$C109,"-")</f>
        <v>2.1067272255793305E-2</v>
      </c>
      <c r="BL109" s="36">
        <f t="shared" si="467"/>
        <v>-5.5593772837488342E-2</v>
      </c>
      <c r="BM109" s="267">
        <f>IFERROR('Turistas lugar residencia isla '!BM109/'Turistas lugar residencia isla '!$E109,"-")</f>
        <v>2.1571712231461874E-2</v>
      </c>
      <c r="BN109" s="36">
        <f t="shared" si="468"/>
        <v>-0.11196990337109425</v>
      </c>
      <c r="BO109" s="267">
        <f>IFERROR('Turistas lugar residencia isla '!BO109/'Turistas lugar residencia isla '!$G109,"-")</f>
        <v>1.5405586905752288E-2</v>
      </c>
      <c r="BP109" s="36">
        <f t="shared" si="469"/>
        <v>0.26795852663827069</v>
      </c>
      <c r="BQ109" s="267">
        <f>IFERROR('Turistas lugar residencia isla '!BQ109/'Turistas lugar residencia isla '!$I109,"-")</f>
        <v>2.1044344761633037E-2</v>
      </c>
      <c r="BR109" s="36">
        <f t="shared" si="470"/>
        <v>-0.1845508275260721</v>
      </c>
      <c r="BS109" s="267">
        <f>IFERROR('Turistas lugar residencia isla '!BS109/'Turistas lugar residencia isla '!$K109,"-")</f>
        <v>2.697081436379441E-2</v>
      </c>
      <c r="BT109" s="36">
        <f t="shared" si="471"/>
        <v>-2.1955942269894169E-2</v>
      </c>
      <c r="BU109" s="267">
        <f>IFERROR('Turistas lugar residencia isla '!BU109/'Turistas lugar residencia isla '!$M109,"-")</f>
        <v>1.5872351993977289E-2</v>
      </c>
      <c r="BV109" s="36">
        <f t="shared" si="472"/>
        <v>0.39451812067003345</v>
      </c>
      <c r="BW109" s="266">
        <f>IFERROR('Turistas lugar residencia isla '!BW109/'Turistas lugar residencia isla '!$C109,"-")</f>
        <v>0.28699895488727711</v>
      </c>
      <c r="BX109" s="36">
        <f t="shared" si="473"/>
        <v>2.9782921964818243E-2</v>
      </c>
      <c r="BY109" s="267">
        <f>IFERROR('Turistas lugar residencia isla '!BY109/'Turistas lugar residencia isla '!$E109,"-")</f>
        <v>0.34660722864736582</v>
      </c>
      <c r="BZ109" s="36">
        <f t="shared" si="474"/>
        <v>-7.1467032119756357E-3</v>
      </c>
      <c r="CA109" s="267">
        <f>IFERROR('Turistas lugar residencia isla '!CA109/'Turistas lugar residencia isla '!$G109,"-")</f>
        <v>0.14846294941314436</v>
      </c>
      <c r="CB109" s="36">
        <f t="shared" si="475"/>
        <v>9.0014804692832406E-2</v>
      </c>
      <c r="CC109" s="267">
        <f>IFERROR('Turistas lugar residencia isla '!CC109/'Turistas lugar residencia isla '!$I109,"-")</f>
        <v>0.2366181109226648</v>
      </c>
      <c r="CD109" s="36">
        <f t="shared" si="476"/>
        <v>5.246885178475913E-2</v>
      </c>
      <c r="CE109" s="267">
        <f>IFERROR('Turistas lugar residencia isla '!CE109/'Turistas lugar residencia isla '!$K109,"-")</f>
        <v>0.4137628552943371</v>
      </c>
      <c r="CF109" s="36">
        <f t="shared" si="477"/>
        <v>-1.1987760699929573E-2</v>
      </c>
      <c r="CG109" s="267">
        <f>IFERROR('Turistas lugar residencia isla '!CG109/'Turistas lugar residencia isla '!$M109,"-")</f>
        <v>0.14929212237813422</v>
      </c>
      <c r="CH109" s="36">
        <f t="shared" si="478"/>
        <v>0.62870016323131805</v>
      </c>
      <c r="CI109" s="266">
        <f>IFERROR('Turistas lugar residencia isla '!CI109/'Turistas lugar residencia isla '!$C109,"-")</f>
        <v>3.3419247361679727E-2</v>
      </c>
      <c r="CJ109" s="36">
        <f t="shared" si="479"/>
        <v>-2.1421354097038159E-2</v>
      </c>
      <c r="CK109" s="267">
        <f>IFERROR('Turistas lugar residencia isla '!CK109/'Turistas lugar residencia isla '!$E109,"-")</f>
        <v>2.8976034409169731E-2</v>
      </c>
      <c r="CL109" s="36">
        <f t="shared" si="480"/>
        <v>9.5190866212040648E-2</v>
      </c>
      <c r="CM109" s="267">
        <f>IFERROR('Turistas lugar residencia isla '!CM109/'Turistas lugar residencia isla '!$G109,"-")</f>
        <v>3.7864968076256153E-2</v>
      </c>
      <c r="CN109" s="36">
        <f t="shared" si="481"/>
        <v>-7.261063331156592E-2</v>
      </c>
      <c r="CO109" s="267">
        <f>IFERROR('Turistas lugar residencia isla '!CO109/'Turistas lugar residencia isla '!$I109,"-")</f>
        <v>2.3797069748027918E-2</v>
      </c>
      <c r="CP109" s="36">
        <f t="shared" si="482"/>
        <v>-0.16516443075237741</v>
      </c>
      <c r="CQ109" s="267">
        <f>IFERROR('Turistas lugar residencia isla '!CQ109/'Turistas lugar residencia isla '!$K109,"-")</f>
        <v>3.2841283008982335E-2</v>
      </c>
      <c r="CR109" s="36">
        <f t="shared" si="483"/>
        <v>-5.236799850944307E-2</v>
      </c>
      <c r="CS109" s="267">
        <f>IFERROR('Turistas lugar residencia isla '!CS109/'Turistas lugar residencia isla '!$M109,"-")</f>
        <v>4.7407934084778017E-2</v>
      </c>
      <c r="CT109" s="36">
        <f t="shared" si="484"/>
        <v>5.7582521212407256E-2</v>
      </c>
      <c r="CU109" s="266">
        <f>IFERROR('Turistas lugar residencia isla '!CU109/'Turistas lugar residencia isla '!$C109,"-")</f>
        <v>2.7218507138984275E-2</v>
      </c>
      <c r="CV109" s="36">
        <f t="shared" si="485"/>
        <v>3.5892514075405613E-2</v>
      </c>
      <c r="CW109" s="267">
        <f>IFERROR('Turistas lugar residencia isla '!CW109/'Turistas lugar residencia isla '!$E109,"-")</f>
        <v>1.8682975007577523E-2</v>
      </c>
      <c r="CX109" s="36">
        <f t="shared" si="486"/>
        <v>2.3946362790546072E-2</v>
      </c>
      <c r="CY109" s="267">
        <f>IFERROR('Turistas lugar residencia isla '!CY109/'Turistas lugar residencia isla '!$G109,"-")</f>
        <v>1.3714179755234592E-2</v>
      </c>
      <c r="CZ109" s="36">
        <f t="shared" si="487"/>
        <v>0.24303039066629606</v>
      </c>
      <c r="DA109" s="267">
        <f>IFERROR('Turistas lugar residencia isla '!DA109/'Turistas lugar residencia isla '!$I109,"-")</f>
        <v>1.4973555876090391E-2</v>
      </c>
      <c r="DB109" s="36">
        <f t="shared" si="488"/>
        <v>-1.0839398275822587E-3</v>
      </c>
      <c r="DC109" s="267">
        <f>IFERROR('Turistas lugar residencia isla '!DC109/'Turistas lugar residencia isla '!$K109,"-")</f>
        <v>6.8564215941160356E-2</v>
      </c>
      <c r="DD109" s="36">
        <f t="shared" si="489"/>
        <v>4.248638930317572E-4</v>
      </c>
      <c r="DE109" s="267">
        <f>IFERROR('Turistas lugar residencia isla '!DE109/'Turistas lugar residencia isla '!$M109,"-")</f>
        <v>0</v>
      </c>
      <c r="DF109" s="36">
        <f t="shared" si="490"/>
        <v>-1</v>
      </c>
      <c r="DG109" s="266">
        <f>IFERROR('Turistas lugar residencia isla '!DG109/'Turistas lugar residencia isla '!$C109,"-")</f>
        <v>0.18800792085432072</v>
      </c>
      <c r="DH109" s="36">
        <f t="shared" si="491"/>
        <v>-3.8387784590668828E-3</v>
      </c>
      <c r="DI109" s="267">
        <f>IFERROR('Turistas lugar residencia isla '!DI109/'Turistas lugar residencia isla '!$E109,"-")</f>
        <v>0.14755859435407548</v>
      </c>
      <c r="DJ109" s="36">
        <f t="shared" si="492"/>
        <v>0.10954421895295408</v>
      </c>
      <c r="DK109" s="267">
        <f>IFERROR('Turistas lugar residencia isla '!DK109/'Turistas lugar residencia isla '!$G109,"-")</f>
        <v>0.3343348134189979</v>
      </c>
      <c r="DL109" s="36">
        <f t="shared" si="493"/>
        <v>-4.0954004155725143E-2</v>
      </c>
      <c r="DM109" s="267">
        <f>IFERROR('Turistas lugar residencia isla '!DM109/'Turistas lugar residencia isla '!$I109,"-")</f>
        <v>8.1466922390062715E-2</v>
      </c>
      <c r="DN109" s="36">
        <f t="shared" si="494"/>
        <v>-3.4231571264783822E-2</v>
      </c>
      <c r="DO109" s="267">
        <f>IFERROR('Turistas lugar residencia isla '!DO109/'Turistas lugar residencia isla '!$K109,"-")</f>
        <v>6.9552550418950615E-2</v>
      </c>
      <c r="DP109" s="36">
        <f t="shared" si="495"/>
        <v>6.4104308735830839E-2</v>
      </c>
      <c r="DQ109" s="267">
        <f>IFERROR('Turistas lugar residencia isla '!DQ109/'Turistas lugar residencia isla '!$M109,"-")</f>
        <v>4.7449758464208784E-2</v>
      </c>
      <c r="DR109" s="36">
        <f t="shared" si="496"/>
        <v>7.3206262926561525</v>
      </c>
      <c r="DS109" s="266">
        <f>IFERROR('Turistas lugar residencia isla '!DS109/'Turistas lugar residencia isla '!$C109,"-")</f>
        <v>5.9873957834023529E-2</v>
      </c>
      <c r="DT109" s="36">
        <f t="shared" si="497"/>
        <v>6.1769967316602781E-3</v>
      </c>
      <c r="DU109" s="267">
        <f>IFERROR('Turistas lugar residencia isla '!DU109/'Turistas lugar residencia isla '!$E109,"-")</f>
        <v>0.10190582427982606</v>
      </c>
      <c r="DV109" s="36">
        <f t="shared" si="498"/>
        <v>5.9469218238181742E-3</v>
      </c>
      <c r="DW109" s="267">
        <f>IFERROR('Turistas lugar residencia isla '!DW109/'Turistas lugar residencia isla '!$G109,"-")</f>
        <v>8.0691397127364214E-2</v>
      </c>
      <c r="DX109" s="36">
        <f t="shared" si="499"/>
        <v>4.7779628996616808E-2</v>
      </c>
      <c r="DY109" s="267">
        <f>IFERROR('Turistas lugar residencia isla '!DY109/'Turistas lugar residencia isla '!$I109,"-")</f>
        <v>8.0161887703614473E-2</v>
      </c>
      <c r="DZ109" s="36">
        <f t="shared" si="500"/>
        <v>5.0209687855615082E-2</v>
      </c>
      <c r="EA109" s="267">
        <f>IFERROR('Turistas lugar residencia isla '!EA109/'Turistas lugar residencia isla '!$K109,"-")</f>
        <v>5.6315219160193539E-2</v>
      </c>
      <c r="EB109" s="36">
        <f t="shared" si="501"/>
        <v>1.1654554252119587E-2</v>
      </c>
      <c r="EC109" s="267">
        <f>IFERROR('Turistas lugar residencia isla '!EC109/'Turistas lugar residencia isla '!$M109,"-")</f>
        <v>0.12497124573914134</v>
      </c>
      <c r="ED109" s="36">
        <f t="shared" si="502"/>
        <v>0.16928595920416356</v>
      </c>
    </row>
    <row r="110" spans="1:134" s="17" customFormat="1" outlineLevel="1" x14ac:dyDescent="0.25">
      <c r="A110" s="242"/>
      <c r="B110" s="34" t="s">
        <v>83</v>
      </c>
      <c r="C110" s="266">
        <f>IFERROR('Turistas lugar residencia isla '!C110/'Turistas lugar residencia isla '!$C110,"-")</f>
        <v>1</v>
      </c>
      <c r="D110" s="36">
        <f t="shared" si="437"/>
        <v>0</v>
      </c>
      <c r="E110" s="267">
        <f>IFERROR('Turistas lugar residencia isla '!E110/'Turistas lugar residencia isla '!$E110,"-")</f>
        <v>1</v>
      </c>
      <c r="F110" s="36">
        <f t="shared" si="438"/>
        <v>0</v>
      </c>
      <c r="G110" s="267">
        <f>IFERROR('Turistas lugar residencia isla '!G110/'Turistas lugar residencia isla '!$G110,"-")</f>
        <v>1</v>
      </c>
      <c r="H110" s="36">
        <f t="shared" si="439"/>
        <v>0</v>
      </c>
      <c r="I110" s="267">
        <f>IFERROR('Turistas lugar residencia isla '!I110/'Turistas lugar residencia isla '!$I110,"-")</f>
        <v>1</v>
      </c>
      <c r="J110" s="36">
        <f t="shared" si="440"/>
        <v>0</v>
      </c>
      <c r="K110" s="267">
        <f>IFERROR('Turistas lugar residencia isla '!K110/'Turistas lugar residencia isla '!$K110,"-")</f>
        <v>1</v>
      </c>
      <c r="L110" s="36">
        <f t="shared" si="441"/>
        <v>0</v>
      </c>
      <c r="M110" s="267">
        <f>IFERROR('Turistas lugar residencia isla '!M110/'Turistas lugar residencia isla '!$M110,"-")</f>
        <v>1</v>
      </c>
      <c r="N110" s="36">
        <f t="shared" si="442"/>
        <v>0</v>
      </c>
      <c r="O110" s="266">
        <f>IFERROR('Turistas lugar residencia isla '!O110/'Turistas lugar residencia isla '!$C110,"-")</f>
        <v>0.91891568860649664</v>
      </c>
      <c r="P110" s="36">
        <f t="shared" si="443"/>
        <v>6.7759134304268276E-3</v>
      </c>
      <c r="Q110" s="267">
        <f>IFERROR('Turistas lugar residencia isla '!Q110/'Turistas lugar residencia isla '!$E110,"-")</f>
        <v>0.90663748949944345</v>
      </c>
      <c r="R110" s="36">
        <f t="shared" si="444"/>
        <v>-3.7247662353593336E-3</v>
      </c>
      <c r="S110" s="267">
        <f>IFERROR('Turistas lugar residencia isla '!S110/'Turistas lugar residencia isla '!$G110,"-")</f>
        <v>0.91856931480529391</v>
      </c>
      <c r="T110" s="36">
        <f t="shared" si="445"/>
        <v>6.1955017454169425E-3</v>
      </c>
      <c r="U110" s="267">
        <f>IFERROR('Turistas lugar residencia isla '!U110/'Turistas lugar residencia isla '!$I110,"-")</f>
        <v>0.93401152465820958</v>
      </c>
      <c r="V110" s="36">
        <f t="shared" si="446"/>
        <v>-1.2629956711750712E-2</v>
      </c>
      <c r="W110" s="267">
        <f>IFERROR('Turistas lugar residencia isla '!W110/'Turistas lugar residencia isla '!$K110,"-")</f>
        <v>0.91855172608416957</v>
      </c>
      <c r="X110" s="36">
        <f t="shared" si="447"/>
        <v>-4.4696998510149744E-3</v>
      </c>
      <c r="Y110" s="267">
        <f>IFERROR('Turistas lugar residencia isla '!Y110/'Turistas lugar residencia isla '!$M110,"-")</f>
        <v>0.89125357622467449</v>
      </c>
      <c r="Z110" s="36">
        <f t="shared" si="448"/>
        <v>3.2055513692341941E-2</v>
      </c>
      <c r="AA110" s="266">
        <f>IFERROR('Turistas lugar residencia isla '!AA110/'Turistas lugar residencia isla '!$C110,"-")</f>
        <v>8.1084311393503333E-2</v>
      </c>
      <c r="AB110" s="36">
        <f t="shared" si="449"/>
        <v>-7.0877172237992836E-2</v>
      </c>
      <c r="AC110" s="267">
        <f>IFERROR('Turistas lugar residencia isla '!AC110/'Turistas lugar residencia isla '!$E110,"-")</f>
        <v>9.336251050055655E-2</v>
      </c>
      <c r="AD110" s="36">
        <f t="shared" si="450"/>
        <v>3.767400369433016E-2</v>
      </c>
      <c r="AE110" s="267">
        <f>IFERROR('Turistas lugar residencia isla '!AE110/'Turistas lugar residencia isla '!$G110,"-")</f>
        <v>8.1430685194706143E-2</v>
      </c>
      <c r="AF110" s="36">
        <f t="shared" si="451"/>
        <v>-6.4946313332695516E-2</v>
      </c>
      <c r="AG110" s="267">
        <f>IFERROR('Turistas lugar residencia isla '!AG110/'Turistas lugar residencia isla '!$I110,"-")</f>
        <v>6.5988475341790406E-2</v>
      </c>
      <c r="AH110" s="36">
        <f t="shared" si="452"/>
        <v>0.22108044652626968</v>
      </c>
      <c r="AI110" s="267">
        <f>IFERROR('Turistas lugar residencia isla '!AI110/'Turistas lugar residencia isla '!$K110,"-")</f>
        <v>8.1448273915830469E-2</v>
      </c>
      <c r="AJ110" s="36">
        <f t="shared" si="453"/>
        <v>5.333497746751048E-2</v>
      </c>
      <c r="AK110" s="267">
        <f>IFERROR('Turistas lugar residencia isla '!AK110/'Turistas lugar residencia isla '!$M110,"-")</f>
        <v>0.10874642377532551</v>
      </c>
      <c r="AL110" s="36">
        <f t="shared" si="454"/>
        <v>-0.20275146095899221</v>
      </c>
      <c r="AM110" s="266">
        <f>IFERROR('Turistas lugar residencia isla '!AM110/'Turistas lugar residencia isla '!$C110,"-")</f>
        <v>0.20110092636586582</v>
      </c>
      <c r="AN110" s="36">
        <f t="shared" si="455"/>
        <v>-5.136319153059854E-2</v>
      </c>
      <c r="AO110" s="267">
        <f>IFERROR('Turistas lugar residencia isla '!AO110/'Turistas lugar residencia isla '!$E110,"-")</f>
        <v>0.1418765039736192</v>
      </c>
      <c r="AP110" s="36">
        <f t="shared" si="456"/>
        <v>-0.26475678155313043</v>
      </c>
      <c r="AQ110" s="267">
        <f>IFERROR('Turistas lugar residencia isla '!AQ110/'Turistas lugar residencia isla '!$G110,"-")</f>
        <v>0.21557069789109587</v>
      </c>
      <c r="AR110" s="36">
        <f t="shared" si="457"/>
        <v>-0.17417284175208081</v>
      </c>
      <c r="AS110" s="267">
        <f>IFERROR('Turistas lugar residencia isla '!AS110/'Turistas lugar residencia isla '!$I110,"-")</f>
        <v>0.39242150350669797</v>
      </c>
      <c r="AT110" s="36">
        <f t="shared" si="458"/>
        <v>-3.1219300408116712E-2</v>
      </c>
      <c r="AU110" s="267">
        <f>IFERROR('Turistas lugar residencia isla '!AU110/'Turistas lugar residencia isla '!$K110,"-")</f>
        <v>0.16102190310707246</v>
      </c>
      <c r="AV110" s="36">
        <f t="shared" si="459"/>
        <v>-0.30559623874434938</v>
      </c>
      <c r="AW110" s="267">
        <f>IFERROR('Turistas lugar residencia isla '!AW110/'Turistas lugar residencia isla '!$M110,"-")</f>
        <v>0.33590237636480413</v>
      </c>
      <c r="AX110" s="36">
        <f t="shared" si="460"/>
        <v>-0.34939054419383653</v>
      </c>
      <c r="AY110" s="266">
        <f>IFERROR('Turistas lugar residencia isla '!AY110/'Turistas lugar residencia isla '!$C110,"-")</f>
        <v>2.5388740183738576E-2</v>
      </c>
      <c r="AZ110" s="36">
        <f t="shared" si="461"/>
        <v>-9.8226482668484549E-2</v>
      </c>
      <c r="BA110" s="267">
        <f>IFERROR('Turistas lugar residencia isla '!BA110/'Turistas lugar residencia isla '!$E110,"-")</f>
        <v>3.8513102229436449E-2</v>
      </c>
      <c r="BB110" s="36">
        <f t="shared" si="462"/>
        <v>-5.0525556507259206E-2</v>
      </c>
      <c r="BC110" s="267">
        <f>IFERROR('Turistas lugar residencia isla '!BC110/'Turistas lugar residencia isla '!$G110,"-")</f>
        <v>2.0951456826240493E-2</v>
      </c>
      <c r="BD110" s="36">
        <f t="shared" si="463"/>
        <v>2.0064273717096848E-2</v>
      </c>
      <c r="BE110" s="267">
        <f>IFERROR('Turistas lugar residencia isla '!BE110/'Turistas lugar residencia isla '!$I110,"-")</f>
        <v>7.1088163105190337E-3</v>
      </c>
      <c r="BF110" s="36">
        <f t="shared" si="464"/>
        <v>-0.32362223387672318</v>
      </c>
      <c r="BG110" s="267">
        <f>IFERROR('Turistas lugar residencia isla '!BG110/'Turistas lugar residencia isla '!$K110,"-")</f>
        <v>1.3360371219970409E-2</v>
      </c>
      <c r="BH110" s="36">
        <f t="shared" si="465"/>
        <v>-0.12562004256771964</v>
      </c>
      <c r="BI110" s="267">
        <f>IFERROR('Turistas lugar residencia isla '!BI110/'Turistas lugar residencia isla '!$M110,"-")</f>
        <v>1.7720558182985929E-2</v>
      </c>
      <c r="BJ110" s="36">
        <f t="shared" si="466"/>
        <v>3.8908998069591361E-2</v>
      </c>
      <c r="BK110" s="266">
        <f>IFERROR('Turistas lugar residencia isla '!BK110/'Turistas lugar residencia isla '!$C110,"-")</f>
        <v>3.0486113365461514E-2</v>
      </c>
      <c r="BL110" s="36">
        <f t="shared" si="467"/>
        <v>-5.0792081078225526E-2</v>
      </c>
      <c r="BM110" s="267">
        <f>IFERROR('Turistas lugar residencia isla '!BM110/'Turistas lugar residencia isla '!$E110,"-")</f>
        <v>2.852738109008577E-2</v>
      </c>
      <c r="BN110" s="36">
        <f t="shared" si="468"/>
        <v>5.662295844131382E-2</v>
      </c>
      <c r="BO110" s="267">
        <f>IFERROR('Turistas lugar residencia isla '!BO110/'Turistas lugar residencia isla '!$G110,"-")</f>
        <v>1.8858724905923614E-2</v>
      </c>
      <c r="BP110" s="36">
        <f t="shared" si="469"/>
        <v>2.1209070974763433E-2</v>
      </c>
      <c r="BQ110" s="267">
        <f>IFERROR('Turistas lugar residencia isla '!BQ110/'Turistas lugar residencia isla '!$I110,"-")</f>
        <v>4.5080815737996917E-2</v>
      </c>
      <c r="BR110" s="36">
        <f t="shared" si="470"/>
        <v>-4.8261865661235692E-2</v>
      </c>
      <c r="BS110" s="267">
        <f>IFERROR('Turistas lugar residencia isla '!BS110/'Turistas lugar residencia isla '!$K110,"-")</f>
        <v>4.2741899720617461E-2</v>
      </c>
      <c r="BT110" s="36">
        <f t="shared" si="471"/>
        <v>-8.8620218714841825E-2</v>
      </c>
      <c r="BU110" s="267">
        <f>IFERROR('Turistas lugar residencia isla '!BU110/'Turistas lugar residencia isla '!$M110,"-")</f>
        <v>1.7078297425118235E-2</v>
      </c>
      <c r="BV110" s="36">
        <f t="shared" si="472"/>
        <v>-7.987388334209089E-3</v>
      </c>
      <c r="BW110" s="266">
        <f>IFERROR('Turistas lugar residencia isla '!BW110/'Turistas lugar residencia isla '!$C110,"-")</f>
        <v>0.30752454618696712</v>
      </c>
      <c r="BX110" s="36">
        <f t="shared" si="473"/>
        <v>0.1073105064074884</v>
      </c>
      <c r="BY110" s="267">
        <f>IFERROR('Turistas lugar residencia isla '!BY110/'Turistas lugar residencia isla '!$E110,"-")</f>
        <v>0.38618724080454647</v>
      </c>
      <c r="BZ110" s="36">
        <f t="shared" si="474"/>
        <v>0.11708693448010754</v>
      </c>
      <c r="CA110" s="267">
        <f>IFERROR('Turistas lugar residencia isla '!CA110/'Turistas lugar residencia isla '!$G110,"-")</f>
        <v>0.15543181000794129</v>
      </c>
      <c r="CB110" s="36">
        <f t="shared" si="475"/>
        <v>0.33737009754890779</v>
      </c>
      <c r="CC110" s="267">
        <f>IFERROR('Turistas lugar residencia isla '!CC110/'Turistas lugar residencia isla '!$I110,"-")</f>
        <v>0.26112309755670887</v>
      </c>
      <c r="CD110" s="36">
        <f t="shared" si="476"/>
        <v>3.1779632960929671E-2</v>
      </c>
      <c r="CE110" s="267">
        <f>IFERROR('Turistas lugar residencia isla '!CE110/'Turistas lugar residencia isla '!$K110,"-")</f>
        <v>0.45039851318500124</v>
      </c>
      <c r="CF110" s="36">
        <f t="shared" si="477"/>
        <v>0.14634807652469939</v>
      </c>
      <c r="CG110" s="267">
        <f>IFERROR('Turistas lugar residencia isla '!CG110/'Turistas lugar residencia isla '!$M110,"-")</f>
        <v>0.27725229170315874</v>
      </c>
      <c r="CH110" s="36">
        <f t="shared" si="478"/>
        <v>0.4546883720878907</v>
      </c>
      <c r="CI110" s="266">
        <f>IFERROR('Turistas lugar residencia isla '!CI110/'Turistas lugar residencia isla '!$C110,"-")</f>
        <v>3.500358564678871E-2</v>
      </c>
      <c r="CJ110" s="36">
        <f t="shared" si="479"/>
        <v>-9.5472952245606479E-2</v>
      </c>
      <c r="CK110" s="267">
        <f>IFERROR('Turistas lugar residencia isla '!CK110/'Turistas lugar residencia isla '!$E110,"-")</f>
        <v>2.7937643286375539E-2</v>
      </c>
      <c r="CL110" s="36">
        <f t="shared" si="480"/>
        <v>-0.10389847856160117</v>
      </c>
      <c r="CM110" s="267">
        <f>IFERROR('Turistas lugar residencia isla '!CM110/'Turistas lugar residencia isla '!$G110,"-")</f>
        <v>4.3973921712033327E-2</v>
      </c>
      <c r="CN110" s="36">
        <f t="shared" si="481"/>
        <v>-5.7603828360963893E-2</v>
      </c>
      <c r="CO110" s="267">
        <f>IFERROR('Turistas lugar residencia isla '!CO110/'Turistas lugar residencia isla '!$I110,"-")</f>
        <v>2.6876732807107756E-2</v>
      </c>
      <c r="CP110" s="36">
        <f t="shared" si="482"/>
        <v>6.2258553229807667E-2</v>
      </c>
      <c r="CQ110" s="267">
        <f>IFERROR('Turistas lugar residencia isla '!CQ110/'Turistas lugar residencia isla '!$K110,"-")</f>
        <v>3.7077650606538275E-2</v>
      </c>
      <c r="CR110" s="36">
        <f t="shared" si="483"/>
        <v>-5.243096638571676E-2</v>
      </c>
      <c r="CS110" s="267">
        <f>IFERROR('Turistas lugar residencia isla '!CS110/'Turistas lugar residencia isla '!$M110,"-")</f>
        <v>5.0796987213172183E-2</v>
      </c>
      <c r="CT110" s="36">
        <f t="shared" si="484"/>
        <v>-8.3664094973469161E-2</v>
      </c>
      <c r="CU110" s="266">
        <f>IFERROR('Turistas lugar residencia isla '!CU110/'Turistas lugar residencia isla '!$C110,"-")</f>
        <v>2.5607863043048421E-2</v>
      </c>
      <c r="CV110" s="36">
        <f t="shared" si="485"/>
        <v>1.8935543112268416E-3</v>
      </c>
      <c r="CW110" s="267">
        <f>IFERROR('Turistas lugar residencia isla '!CW110/'Turistas lugar residencia isla '!$E110,"-")</f>
        <v>1.8896261138175E-2</v>
      </c>
      <c r="CX110" s="36">
        <f t="shared" si="486"/>
        <v>8.9231515600156186E-2</v>
      </c>
      <c r="CY110" s="267">
        <f>IFERROR('Turistas lugar residencia isla '!CY110/'Turistas lugar residencia isla '!$G110,"-")</f>
        <v>1.5047394222901293E-2</v>
      </c>
      <c r="CZ110" s="36">
        <f t="shared" si="487"/>
        <v>0.24989559696460684</v>
      </c>
      <c r="DA110" s="267">
        <f>IFERROR('Turistas lugar residencia isla '!DA110/'Turistas lugar residencia isla '!$I110,"-")</f>
        <v>1.6369891697899163E-2</v>
      </c>
      <c r="DB110" s="36">
        <f t="shared" si="488"/>
        <v>-6.8950661617190101E-2</v>
      </c>
      <c r="DC110" s="267">
        <f>IFERROR('Turistas lugar residencia isla '!DC110/'Turistas lugar residencia isla '!$K110,"-")</f>
        <v>6.2379307147435767E-2</v>
      </c>
      <c r="DD110" s="36">
        <f t="shared" si="489"/>
        <v>-4.4903399549373391E-2</v>
      </c>
      <c r="DE110" s="267">
        <f>IFERROR('Turistas lugar residencia isla '!DE110/'Turistas lugar residencia isla '!$M110,"-")</f>
        <v>0</v>
      </c>
      <c r="DF110" s="36">
        <f t="shared" si="490"/>
        <v>-1</v>
      </c>
      <c r="DG110" s="266">
        <f>IFERROR('Turistas lugar residencia isla '!DG110/'Turistas lugar residencia isla '!$C110,"-")</f>
        <v>0.18509536639998111</v>
      </c>
      <c r="DH110" s="36">
        <f t="shared" si="491"/>
        <v>-5.1409713654092637E-2</v>
      </c>
      <c r="DI110" s="267">
        <f>IFERROR('Turistas lugar residencia isla '!DI110/'Turistas lugar residencia isla '!$E110,"-")</f>
        <v>0.1336998177691224</v>
      </c>
      <c r="DJ110" s="36">
        <f t="shared" si="492"/>
        <v>1.0617042290655299E-2</v>
      </c>
      <c r="DK110" s="267">
        <f>IFERROR('Turistas lugar residencia isla '!DK110/'Turistas lugar residencia isla '!$G110,"-")</f>
        <v>0.34692522888501076</v>
      </c>
      <c r="DL110" s="36">
        <f t="shared" si="493"/>
        <v>-4.1521347810443698E-3</v>
      </c>
      <c r="DM110" s="267">
        <f>IFERROR('Turistas lugar residencia isla '!DM110/'Turistas lugar residencia isla '!$I110,"-")</f>
        <v>7.4851965924331659E-2</v>
      </c>
      <c r="DN110" s="36">
        <f t="shared" si="494"/>
        <v>-0.12099960049154379</v>
      </c>
      <c r="DO110" s="267">
        <f>IFERROR('Turistas lugar residencia isla '!DO110/'Turistas lugar residencia isla '!$K110,"-")</f>
        <v>7.8481094308739882E-2</v>
      </c>
      <c r="DP110" s="36">
        <f t="shared" si="495"/>
        <v>8.946921616426029E-2</v>
      </c>
      <c r="DQ110" s="267">
        <f>IFERROR('Turistas lugar residencia isla '!DQ110/'Turistas lugar residencia isla '!$M110,"-")</f>
        <v>0.11368015414258188</v>
      </c>
      <c r="DR110" s="36">
        <f t="shared" si="496"/>
        <v>9.0282894855311238</v>
      </c>
      <c r="DS110" s="266">
        <f>IFERROR('Turistas lugar residencia isla '!DS110/'Turistas lugar residencia isla '!$C110,"-")</f>
        <v>6.1434081646505399E-2</v>
      </c>
      <c r="DT110" s="36">
        <f t="shared" si="497"/>
        <v>-6.3957888929081497E-3</v>
      </c>
      <c r="DU110" s="267">
        <f>IFERROR('Turistas lugar residencia isla '!DU110/'Turistas lugar residencia isla '!$E110,"-")</f>
        <v>9.2805009168431776E-2</v>
      </c>
      <c r="DV110" s="36">
        <f t="shared" si="498"/>
        <v>3.286338528874122E-2</v>
      </c>
      <c r="DW110" s="267">
        <f>IFERROR('Turistas lugar residencia isla '!DW110/'Turistas lugar residencia isla '!$G110,"-")</f>
        <v>7.8162451030797192E-2</v>
      </c>
      <c r="DX110" s="36">
        <f t="shared" si="499"/>
        <v>6.6082424313888666E-2</v>
      </c>
      <c r="DY110" s="267">
        <f>IFERROR('Turistas lugar residencia isla '!DY110/'Turistas lugar residencia isla '!$I110,"-")</f>
        <v>7.0563351162803031E-2</v>
      </c>
      <c r="DZ110" s="36">
        <f t="shared" si="500"/>
        <v>6.2070194474617368E-2</v>
      </c>
      <c r="EA110" s="267">
        <f>IFERROR('Turistas lugar residencia isla '!EA110/'Turistas lugar residencia isla '!$K110,"-")</f>
        <v>5.0829076747551875E-2</v>
      </c>
      <c r="EB110" s="36">
        <f t="shared" si="501"/>
        <v>0.11748879851341409</v>
      </c>
      <c r="EC110" s="267">
        <f>IFERROR('Turistas lugar residencia isla '!EC110/'Turistas lugar residencia isla '!$M110,"-")</f>
        <v>7.3334501080165815E-2</v>
      </c>
      <c r="ED110" s="36">
        <f t="shared" si="502"/>
        <v>0.56695949223697806</v>
      </c>
    </row>
    <row r="111" spans="1:134" s="17" customFormat="1" ht="15.75" x14ac:dyDescent="0.25">
      <c r="A111" s="242"/>
      <c r="B111" s="249">
        <v>2016</v>
      </c>
      <c r="C111" s="270">
        <f>IFERROR('Turistas lugar residencia isla '!C111/'Turistas lugar residencia isla '!$C111,"-")</f>
        <v>1</v>
      </c>
      <c r="D111" s="271">
        <f t="shared" si="437"/>
        <v>0</v>
      </c>
      <c r="E111" s="270">
        <f>IFERROR('Turistas lugar residencia isla '!E111/'Turistas lugar residencia isla '!$E111,"-")</f>
        <v>1</v>
      </c>
      <c r="F111" s="271">
        <f t="shared" si="438"/>
        <v>0</v>
      </c>
      <c r="G111" s="270">
        <f>IFERROR('Turistas lugar residencia isla '!G111/'Turistas lugar residencia isla '!$G111,"-")</f>
        <v>1</v>
      </c>
      <c r="H111" s="271">
        <f t="shared" si="439"/>
        <v>0</v>
      </c>
      <c r="I111" s="270">
        <f>IFERROR('Turistas lugar residencia isla '!I111/'Turistas lugar residencia isla '!$I111,"-")</f>
        <v>1</v>
      </c>
      <c r="J111" s="271">
        <f t="shared" si="440"/>
        <v>0</v>
      </c>
      <c r="K111" s="270">
        <f>IFERROR('Turistas lugar residencia isla '!K111/'Turistas lugar residencia isla '!$K111,"-")</f>
        <v>1</v>
      </c>
      <c r="L111" s="271">
        <f t="shared" si="441"/>
        <v>0</v>
      </c>
      <c r="M111" s="270">
        <f>IFERROR('Turistas lugar residencia isla '!M111/'Turistas lugar residencia isla '!$M111,"-")</f>
        <v>1</v>
      </c>
      <c r="N111" s="271">
        <f t="shared" si="442"/>
        <v>0</v>
      </c>
      <c r="O111" s="270">
        <f>IFERROR('Turistas lugar residencia isla '!O111/'Turistas lugar residencia isla '!$C111,"-")</f>
        <v>0.88995130068106421</v>
      </c>
      <c r="P111" s="271">
        <f t="shared" si="443"/>
        <v>2.2796268058913327E-3</v>
      </c>
      <c r="Q111" s="270">
        <f>IFERROR('Turistas lugar residencia isla '!Q111/'Turistas lugar residencia isla '!$E111,"-")</f>
        <v>0.88098839651770744</v>
      </c>
      <c r="R111" s="271">
        <f t="shared" si="444"/>
        <v>-1.2861431430080117E-3</v>
      </c>
      <c r="S111" s="270">
        <f>IFERROR('Turistas lugar residencia isla '!S111/'Turistas lugar residencia isla '!$G111,"-")</f>
        <v>0.8694281020334671</v>
      </c>
      <c r="T111" s="271">
        <f t="shared" si="445"/>
        <v>-4.3346485052828676E-3</v>
      </c>
      <c r="U111" s="270">
        <f>IFERROR('Turistas lugar residencia isla '!U111/'Turistas lugar residencia isla '!$I111,"-")</f>
        <v>0.93513474526260576</v>
      </c>
      <c r="V111" s="271">
        <f t="shared" si="446"/>
        <v>7.6906058867700633E-3</v>
      </c>
      <c r="W111" s="270">
        <f>IFERROR('Turistas lugar residencia isla '!W111/'Turistas lugar residencia isla '!$K111,"-")</f>
        <v>0.90291580796144499</v>
      </c>
      <c r="X111" s="271">
        <f t="shared" si="447"/>
        <v>2.2150441973824986E-3</v>
      </c>
      <c r="Y111" s="270">
        <f>IFERROR('Turistas lugar residencia isla '!Y111/'Turistas lugar residencia isla '!$M111,"-")</f>
        <v>0.82928753471702876</v>
      </c>
      <c r="Z111" s="271">
        <f t="shared" si="448"/>
        <v>-1.504013132417592E-2</v>
      </c>
      <c r="AA111" s="270">
        <f>IFERROR('Turistas lugar residencia isla '!AA111/'Turistas lugar residencia isla '!$C111,"-")</f>
        <v>0.11004869931893578</v>
      </c>
      <c r="AB111" s="271">
        <f t="shared" si="449"/>
        <v>-1.8061613684288713E-2</v>
      </c>
      <c r="AC111" s="270">
        <f>IFERROR('Turistas lugar residencia isla '!AC111/'Turistas lugar residencia isla '!$E111,"-")</f>
        <v>0.11901125686136134</v>
      </c>
      <c r="AD111" s="271">
        <f t="shared" si="450"/>
        <v>9.6234501383194448E-3</v>
      </c>
      <c r="AE111" s="270">
        <f>IFERROR('Turistas lugar residencia isla '!AE111/'Turistas lugar residencia isla '!$G111,"-")</f>
        <v>0.13057213472728593</v>
      </c>
      <c r="AF111" s="271">
        <f t="shared" si="451"/>
        <v>2.9860065976571537E-2</v>
      </c>
      <c r="AG111" s="270">
        <f>IFERROR('Turistas lugar residencia isla '!AG111/'Turistas lugar residencia isla '!$I111,"-")</f>
        <v>6.4865254737394268E-2</v>
      </c>
      <c r="AH111" s="271">
        <f t="shared" si="452"/>
        <v>-9.9120218752455025E-2</v>
      </c>
      <c r="AI111" s="270">
        <f>IFERROR('Turistas lugar residencia isla '!AI111/'Turistas lugar residencia isla '!$K111,"-")</f>
        <v>9.7084192038555048E-2</v>
      </c>
      <c r="AJ111" s="271">
        <f t="shared" si="453"/>
        <v>-2.0137381073082716E-2</v>
      </c>
      <c r="AK111" s="270">
        <f>IFERROR('Turistas lugar residencia isla '!AK111/'Turistas lugar residencia isla '!$M111,"-")</f>
        <v>0.17071246528297127</v>
      </c>
      <c r="AL111" s="271">
        <f t="shared" si="454"/>
        <v>8.0120809590660036E-2</v>
      </c>
      <c r="AM111" s="270">
        <f>IFERROR('Turistas lugar residencia isla '!AM111/'Turistas lugar residencia isla '!$C111,"-")</f>
        <v>0.20160691665565836</v>
      </c>
      <c r="AN111" s="271">
        <f t="shared" si="455"/>
        <v>-2.5327162045895801E-2</v>
      </c>
      <c r="AO111" s="270">
        <f>IFERROR('Turistas lugar residencia isla '!AO111/'Turistas lugar residencia isla '!$E111,"-")</f>
        <v>0.14513347678818272</v>
      </c>
      <c r="AP111" s="271">
        <f t="shared" si="456"/>
        <v>-7.7352333530028905E-2</v>
      </c>
      <c r="AQ111" s="270">
        <f>IFERROR('Turistas lugar residencia isla '!AQ111/'Turistas lugar residencia isla '!$G111,"-")</f>
        <v>0.22710351866728321</v>
      </c>
      <c r="AR111" s="271">
        <f t="shared" si="457"/>
        <v>-1.9628716440068472E-2</v>
      </c>
      <c r="AS111" s="270">
        <f>IFERROR('Turistas lugar residencia isla '!AS111/'Turistas lugar residencia isla '!$I111,"-")</f>
        <v>0.40763184927764301</v>
      </c>
      <c r="AT111" s="271">
        <f t="shared" si="458"/>
        <v>-5.1150608773906869E-2</v>
      </c>
      <c r="AU111" s="270">
        <f>IFERROR('Turistas lugar residencia isla '!AU111/'Turistas lugar residencia isla '!$K111,"-")</f>
        <v>0.15077166003538739</v>
      </c>
      <c r="AV111" s="271">
        <f t="shared" si="459"/>
        <v>-0.14011319034313396</v>
      </c>
      <c r="AW111" s="270">
        <f>IFERROR('Turistas lugar residencia isla '!AW111/'Turistas lugar residencia isla '!$M111,"-")</f>
        <v>0.41219047954224847</v>
      </c>
      <c r="AX111" s="271">
        <f t="shared" si="460"/>
        <v>-0.17260963995761303</v>
      </c>
      <c r="AY111" s="270">
        <f>IFERROR('Turistas lugar residencia isla '!AY111/'Turistas lugar residencia isla '!$C111,"-")</f>
        <v>2.6367466823059141E-2</v>
      </c>
      <c r="AZ111" s="271">
        <f t="shared" si="461"/>
        <v>-4.0316169893660381E-2</v>
      </c>
      <c r="BA111" s="270">
        <f>IFERROR('Turistas lugar residencia isla '!BA111/'Turistas lugar residencia isla '!$E111,"-")</f>
        <v>3.7208023858611938E-2</v>
      </c>
      <c r="BB111" s="271">
        <f t="shared" si="462"/>
        <v>-5.9107894384072379E-2</v>
      </c>
      <c r="BC111" s="270">
        <f>IFERROR('Turistas lugar residencia isla '!BC111/'Turistas lugar residencia isla '!$G111,"-")</f>
        <v>2.6498026717503936E-2</v>
      </c>
      <c r="BD111" s="271">
        <f t="shared" si="463"/>
        <v>2.6233875512691185E-3</v>
      </c>
      <c r="BE111" s="270">
        <f>IFERROR('Turistas lugar residencia isla '!BE111/'Turistas lugar residencia isla '!$I111,"-")</f>
        <v>7.8748934496098624E-3</v>
      </c>
      <c r="BF111" s="271">
        <f t="shared" si="464"/>
        <v>-6.4521604132341537E-2</v>
      </c>
      <c r="BG111" s="270">
        <f>IFERROR('Turistas lugar residencia isla '!BG111/'Turistas lugar residencia isla '!$K111,"-")</f>
        <v>1.4639916562833215E-2</v>
      </c>
      <c r="BH111" s="271">
        <f t="shared" si="465"/>
        <v>-2.5163909885102087E-2</v>
      </c>
      <c r="BI111" s="270">
        <f>IFERROR('Turistas lugar residencia isla '!BI111/'Turistas lugar residencia isla '!$M111,"-")</f>
        <v>2.2714541705892877E-2</v>
      </c>
      <c r="BJ111" s="271">
        <f t="shared" si="466"/>
        <v>7.5099700218482557E-2</v>
      </c>
      <c r="BK111" s="270">
        <f>IFERROR('Turistas lugar residencia isla '!BK111/'Turistas lugar residencia isla '!$C111,"-")</f>
        <v>3.8952846827869196E-2</v>
      </c>
      <c r="BL111" s="271">
        <f t="shared" si="467"/>
        <v>-4.219704514659095E-2</v>
      </c>
      <c r="BM111" s="270">
        <f>IFERROR('Turistas lugar residencia isla '!BM111/'Turistas lugar residencia isla '!$E111,"-")</f>
        <v>3.2031240251286314E-2</v>
      </c>
      <c r="BN111" s="271">
        <f t="shared" si="468"/>
        <v>-0.10600572880426706</v>
      </c>
      <c r="BO111" s="270">
        <f>IFERROR('Turistas lugar residencia isla '!BO111/'Turistas lugar residencia isla '!$G111,"-")</f>
        <v>2.3679153192020311E-2</v>
      </c>
      <c r="BP111" s="271">
        <f t="shared" si="469"/>
        <v>-1.4649418902856426E-2</v>
      </c>
      <c r="BQ111" s="270">
        <f>IFERROR('Turistas lugar residencia isla '!BQ111/'Turistas lugar residencia isla '!$I111,"-")</f>
        <v>6.0276266037199745E-2</v>
      </c>
      <c r="BR111" s="271">
        <f t="shared" si="470"/>
        <v>1.9451775249494263E-2</v>
      </c>
      <c r="BS111" s="270">
        <f>IFERROR('Turistas lugar residencia isla '!BS111/'Turistas lugar residencia isla '!$K111,"-")</f>
        <v>5.4512305164372388E-2</v>
      </c>
      <c r="BT111" s="271">
        <f t="shared" si="471"/>
        <v>2.818649154717634E-2</v>
      </c>
      <c r="BU111" s="270">
        <f>IFERROR('Turistas lugar residencia isla '!BU111/'Turistas lugar residencia isla '!$M111,"-")</f>
        <v>3.6838910053934207E-2</v>
      </c>
      <c r="BV111" s="271">
        <f t="shared" si="472"/>
        <v>0.80000325774766412</v>
      </c>
      <c r="BW111" s="270">
        <f>IFERROR('Turistas lugar residencia isla '!BW111/'Turistas lugar residencia isla '!$C111,"-")</f>
        <v>0.32658020802593241</v>
      </c>
      <c r="BX111" s="271">
        <f t="shared" si="473"/>
        <v>3.8907645067541186E-2</v>
      </c>
      <c r="BY111" s="270">
        <f>IFERROR('Turistas lugar residencia isla '!BY111/'Turistas lugar residencia isla '!$E111,"-")</f>
        <v>0.39170296943219329</v>
      </c>
      <c r="BZ111" s="271">
        <f t="shared" si="474"/>
        <v>4.0329837645944444E-2</v>
      </c>
      <c r="CA111" s="270">
        <f>IFERROR('Turistas lugar residencia isla '!CA111/'Turistas lugar residencia isla '!$G111,"-")</f>
        <v>0.18646803386531108</v>
      </c>
      <c r="CB111" s="271">
        <f t="shared" si="475"/>
        <v>0.10125740630991809</v>
      </c>
      <c r="CC111" s="270">
        <f>IFERROR('Turistas lugar residencia isla '!CC111/'Turistas lugar residencia isla '!$I111,"-")</f>
        <v>0.23535374729525932</v>
      </c>
      <c r="CD111" s="271">
        <f t="shared" si="476"/>
        <v>4.7761814565976835E-2</v>
      </c>
      <c r="CE111" s="270">
        <f>IFERROR('Turistas lugar residencia isla '!CE111/'Turistas lugar residencia isla '!$K111,"-")</f>
        <v>0.45768002285536336</v>
      </c>
      <c r="CF111" s="271">
        <f t="shared" si="477"/>
        <v>4.2095054445038915E-2</v>
      </c>
      <c r="CG111" s="270">
        <f>IFERROR('Turistas lugar residencia isla '!CG111/'Turistas lugar residencia isla '!$M111,"-")</f>
        <v>0.14204433808153771</v>
      </c>
      <c r="CH111" s="271">
        <f t="shared" si="478"/>
        <v>8.2153816921837208E-3</v>
      </c>
      <c r="CI111" s="270">
        <f>IFERROR('Turistas lugar residencia isla '!CI111/'Turistas lugar residencia isla '!$C111,"-")</f>
        <v>4.1363749142002998E-2</v>
      </c>
      <c r="CJ111" s="271">
        <f t="shared" si="479"/>
        <v>9.5443152432771017E-2</v>
      </c>
      <c r="CK111" s="270">
        <f>IFERROR('Turistas lugar residencia isla '!CK111/'Turistas lugar residencia isla '!$E111,"-")</f>
        <v>3.2971276216674131E-2</v>
      </c>
      <c r="CL111" s="271">
        <f t="shared" si="480"/>
        <v>9.1564521311917835E-2</v>
      </c>
      <c r="CM111" s="270">
        <f>IFERROR('Turistas lugar residencia isla '!CM111/'Turistas lugar residencia isla '!$G111,"-")</f>
        <v>5.7515579449450752E-2</v>
      </c>
      <c r="CN111" s="271">
        <f t="shared" si="481"/>
        <v>4.7769247114237467E-2</v>
      </c>
      <c r="CO111" s="270">
        <f>IFERROR('Turistas lugar residencia isla '!CO111/'Turistas lugar residencia isla '!$I111,"-")</f>
        <v>2.8226345813389286E-2</v>
      </c>
      <c r="CP111" s="271">
        <f t="shared" si="482"/>
        <v>0.22090770051844855</v>
      </c>
      <c r="CQ111" s="270">
        <f>IFERROR('Turistas lugar residencia isla '!CQ111/'Turistas lugar residencia isla '!$K111,"-")</f>
        <v>3.5271820715725447E-2</v>
      </c>
      <c r="CR111" s="271">
        <f t="shared" si="483"/>
        <v>0.17501338394646582</v>
      </c>
      <c r="CS111" s="270">
        <f>IFERROR('Turistas lugar residencia isla '!CS111/'Turistas lugar residencia isla '!$M111,"-")</f>
        <v>7.2117570115933616E-2</v>
      </c>
      <c r="CT111" s="271">
        <f t="shared" si="484"/>
        <v>0.47693983719336575</v>
      </c>
      <c r="CU111" s="270">
        <f>IFERROR('Turistas lugar residencia isla '!CU111/'Turistas lugar residencia isla '!$C111,"-")</f>
        <v>3.2182655587739042E-2</v>
      </c>
      <c r="CV111" s="271">
        <f t="shared" si="485"/>
        <v>-3.3380046112313932E-2</v>
      </c>
      <c r="CW111" s="270">
        <f>IFERROR('Turistas lugar residencia isla '!CW111/'Turistas lugar residencia isla '!$E111,"-")</f>
        <v>2.2545091916938532E-2</v>
      </c>
      <c r="CX111" s="271">
        <f t="shared" si="486"/>
        <v>-2.0834411165764344E-3</v>
      </c>
      <c r="CY111" s="270">
        <f>IFERROR('Turistas lugar residencia isla '!CY111/'Turistas lugar residencia isla '!$G111,"-")</f>
        <v>1.7142425561827348E-2</v>
      </c>
      <c r="CZ111" s="271">
        <f t="shared" si="487"/>
        <v>2.7889144705063984E-2</v>
      </c>
      <c r="DA111" s="270">
        <f>IFERROR('Turistas lugar residencia isla '!DA111/'Turistas lugar residencia isla '!$I111,"-")</f>
        <v>1.6192599392389571E-2</v>
      </c>
      <c r="DB111" s="271">
        <f t="shared" si="488"/>
        <v>-0.17577707779826179</v>
      </c>
      <c r="DC111" s="270">
        <f>IFERROR('Turistas lugar residencia isla '!DC111/'Turistas lugar residencia isla '!$K111,"-")</f>
        <v>8.3176854348846793E-2</v>
      </c>
      <c r="DD111" s="271">
        <f t="shared" si="489"/>
        <v>-1.0586985530297244E-2</v>
      </c>
      <c r="DE111" s="270">
        <f>IFERROR('Turistas lugar residencia isla '!DE111/'Turistas lugar residencia isla '!$M111,"-")</f>
        <v>2.0705573201239987E-3</v>
      </c>
      <c r="DF111" s="271">
        <f t="shared" si="490"/>
        <v>0.47668421068067346</v>
      </c>
      <c r="DG111" s="270">
        <f>IFERROR('Turistas lugar residencia isla '!DG111/'Turistas lugar residencia isla '!$C111,"-")</f>
        <v>0.10833914676432919</v>
      </c>
      <c r="DH111" s="271">
        <f t="shared" si="491"/>
        <v>-7.0145207408285115E-2</v>
      </c>
      <c r="DI111" s="270">
        <f>IFERROR('Turistas lugar residencia isla '!DI111/'Turistas lugar residencia isla '!$E111,"-")</f>
        <v>7.8493003109882997E-2</v>
      </c>
      <c r="DJ111" s="271">
        <f t="shared" si="492"/>
        <v>-6.8861258392053482E-2</v>
      </c>
      <c r="DK111" s="270">
        <f>IFERROR('Turistas lugar residencia isla '!DK111/'Turistas lugar residencia isla '!$G111,"-")</f>
        <v>0.22222553687276453</v>
      </c>
      <c r="DL111" s="271">
        <f t="shared" si="493"/>
        <v>-9.2379656615297567E-2</v>
      </c>
      <c r="DM111" s="270">
        <f>IFERROR('Turistas lugar residencia isla '!DM111/'Turistas lugar residencia isla '!$I111,"-")</f>
        <v>4.7475793937009597E-2</v>
      </c>
      <c r="DN111" s="271">
        <f t="shared" si="494"/>
        <v>9.9109013475308094E-2</v>
      </c>
      <c r="DO111" s="270">
        <f>IFERROR('Turistas lugar residencia isla '!DO111/'Turistas lugar residencia isla '!$K111,"-")</f>
        <v>4.0128928394187795E-2</v>
      </c>
      <c r="DP111" s="271">
        <f t="shared" si="495"/>
        <v>-4.9296114677208402E-2</v>
      </c>
      <c r="DQ111" s="270">
        <f>IFERROR('Turistas lugar residencia isla '!DQ111/'Turistas lugar residencia isla '!$M111,"-")</f>
        <v>3.267140020705573E-2</v>
      </c>
      <c r="DR111" s="271">
        <f t="shared" si="496"/>
        <v>2.1997603052002774</v>
      </c>
      <c r="DS111" s="270">
        <f>IFERROR('Turistas lugar residencia isla '!DS111/'Turistas lugar residencia isla '!$C111,"-")</f>
        <v>6.3638929897932156E-2</v>
      </c>
      <c r="DT111" s="271">
        <f t="shared" si="497"/>
        <v>5.0312595704832486E-2</v>
      </c>
      <c r="DU111" s="270">
        <f>IFERROR('Turistas lugar residencia isla '!DU111/'Turistas lugar residencia isla '!$E111,"-")</f>
        <v>0.10459147950291786</v>
      </c>
      <c r="DV111" s="271">
        <f t="shared" si="498"/>
        <v>5.8699993642192583E-2</v>
      </c>
      <c r="DW111" s="270">
        <f>IFERROR('Turistas lugar residencia isla '!DW111/'Turistas lugar residencia isla '!$G111,"-")</f>
        <v>8.6782759934303622E-2</v>
      </c>
      <c r="DX111" s="271">
        <f t="shared" si="499"/>
        <v>2.5130020569354095E-2</v>
      </c>
      <c r="DY111" s="270">
        <f>IFERROR('Turistas lugar residencia isla '!DY111/'Turistas lugar residencia isla '!$I111,"-")</f>
        <v>7.8035975783008762E-2</v>
      </c>
      <c r="DZ111" s="271">
        <f t="shared" si="500"/>
        <v>0.1207747668298671</v>
      </c>
      <c r="EA111" s="270">
        <f>IFERROR('Turistas lugar residencia isla '!EA111/'Turistas lugar residencia isla '!$K111,"-")</f>
        <v>4.7699596018420103E-2</v>
      </c>
      <c r="EB111" s="271">
        <f t="shared" si="501"/>
        <v>6.6089494282206562E-3</v>
      </c>
      <c r="EC111" s="270">
        <f>IFERROR('Turistas lugar residencia isla '!EC111/'Turistas lugar residencia isla '!$M111,"-")</f>
        <v>9.663285147417229E-2</v>
      </c>
      <c r="ED111" s="271">
        <f t="shared" si="502"/>
        <v>0.37142422749449056</v>
      </c>
    </row>
    <row r="112" spans="1:134" s="17" customFormat="1" outlineLevel="1" x14ac:dyDescent="0.25">
      <c r="A112" s="242"/>
      <c r="B112" s="34" t="s">
        <v>61</v>
      </c>
      <c r="C112" s="266">
        <f>IFERROR('Turistas lugar residencia isla '!C112/'Turistas lugar residencia isla '!$C112,"-")</f>
        <v>1</v>
      </c>
      <c r="D112" s="36">
        <f>IFERROR(C112/C125-1,"-")</f>
        <v>0</v>
      </c>
      <c r="E112" s="267">
        <f>IFERROR('Turistas lugar residencia isla '!E112/'Turistas lugar residencia isla '!$E112,"-")</f>
        <v>1</v>
      </c>
      <c r="F112" s="36">
        <f>IFERROR(E112/E125-1,"-")</f>
        <v>0</v>
      </c>
      <c r="G112" s="267">
        <f>IFERROR('Turistas lugar residencia isla '!G112/'Turistas lugar residencia isla '!$G112,"-")</f>
        <v>1</v>
      </c>
      <c r="H112" s="36">
        <f>IFERROR(G112/G125-1,"-")</f>
        <v>0</v>
      </c>
      <c r="I112" s="267">
        <f>IFERROR('Turistas lugar residencia isla '!I112/'Turistas lugar residencia isla '!$I112,"-")</f>
        <v>1</v>
      </c>
      <c r="J112" s="36">
        <f>IFERROR(I112/I125-1,"-")</f>
        <v>0</v>
      </c>
      <c r="K112" s="267">
        <f>IFERROR('Turistas lugar residencia isla '!K112/'Turistas lugar residencia isla '!$K112,"-")</f>
        <v>1</v>
      </c>
      <c r="L112" s="36">
        <f>IFERROR(K112/K125-1,"-")</f>
        <v>0</v>
      </c>
      <c r="M112" s="267">
        <f>IFERROR('Turistas lugar residencia isla '!M112/'Turistas lugar residencia isla '!$M112,"-")</f>
        <v>1</v>
      </c>
      <c r="N112" s="36">
        <f>IFERROR(M112/M125-1,"-")</f>
        <v>0</v>
      </c>
      <c r="O112" s="266">
        <f>IFERROR('Turistas lugar residencia isla '!O112/'Turistas lugar residencia isla '!$C112,"-")</f>
        <v>0.92146231051650029</v>
      </c>
      <c r="P112" s="36">
        <f>IFERROR(O112/O125-1,"-")</f>
        <v>8.4469497405814664E-5</v>
      </c>
      <c r="Q112" s="267">
        <f>IFERROR('Turistas lugar residencia isla '!Q112/'Turistas lugar residencia isla '!$E112,"-")</f>
        <v>0.90795519422926618</v>
      </c>
      <c r="R112" s="36">
        <f>IFERROR(Q112/Q125-1,"-")</f>
        <v>-8.0921917063012661E-3</v>
      </c>
      <c r="S112" s="267">
        <f>IFERROR('Turistas lugar residencia isla '!S112/'Turistas lugar residencia isla '!$G112,"-")</f>
        <v>0.92732038766096847</v>
      </c>
      <c r="T112" s="36">
        <f>IFERROR(S112/S125-1,"-")</f>
        <v>7.8369407555922699E-4</v>
      </c>
      <c r="U112" s="267">
        <f>IFERROR('Turistas lugar residencia isla '!U112/'Turistas lugar residencia isla '!$I112,"-")</f>
        <v>0.96645361002035024</v>
      </c>
      <c r="V112" s="36">
        <f>IFERROR(U112/U125-1,"-")</f>
        <v>-2.6952347969654289E-3</v>
      </c>
      <c r="W112" s="267">
        <f>IFERROR('Turistas lugar residencia isla '!W112/'Turistas lugar residencia isla '!$K112,"-")</f>
        <v>0.9322297091201508</v>
      </c>
      <c r="X112" s="36">
        <f>IFERROR(W112/W125-1,"-")</f>
        <v>4.1592587781025259E-5</v>
      </c>
      <c r="Y112" s="267">
        <f>IFERROR('Turistas lugar residencia isla '!Y112/'Turistas lugar residencia isla '!$M112,"-")</f>
        <v>0.93815919949517712</v>
      </c>
      <c r="Z112" s="36">
        <f>IFERROR(Y112/Y125-1,"-")</f>
        <v>-2.1656183317889655E-3</v>
      </c>
      <c r="AA112" s="266">
        <f>IFERROR('Turistas lugar residencia isla '!AA112/'Turistas lugar residencia isla '!$C112,"-")</f>
        <v>7.853768948349972E-2</v>
      </c>
      <c r="AB112" s="36">
        <f>IFERROR(AA112/AA125-1,"-")</f>
        <v>-9.8999390574661117E-4</v>
      </c>
      <c r="AC112" s="267">
        <f>IFERROR('Turistas lugar residencia isla '!AC112/'Turistas lugar residencia isla '!$E112,"-")</f>
        <v>9.2044805770733831E-2</v>
      </c>
      <c r="AD112" s="36">
        <f>IFERROR(AC112/AC125-1,"-")</f>
        <v>8.7490449111341739E-2</v>
      </c>
      <c r="AE112" s="267">
        <f>IFERROR('Turistas lugar residencia isla '!AE112/'Turistas lugar residencia isla '!$G112,"-")</f>
        <v>7.2679612339031502E-2</v>
      </c>
      <c r="AF112" s="36">
        <f>IFERROR(AE112/AE125-1,"-")</f>
        <v>-9.8924963961437573E-3</v>
      </c>
      <c r="AG112" s="267">
        <f>IFERROR('Turistas lugar residencia isla '!AG112/'Turistas lugar residencia isla '!$I112,"-")</f>
        <v>3.3540657513829571E-2</v>
      </c>
      <c r="AH112" s="36">
        <f>IFERROR(AG112/AG125-1,"-")</f>
        <v>8.424651746459344E-2</v>
      </c>
      <c r="AI112" s="267">
        <f>IFERROR('Turistas lugar residencia isla '!AI112/'Turistas lugar residencia isla '!$K112,"-")</f>
        <v>6.7770290879849149E-2</v>
      </c>
      <c r="AJ112" s="36">
        <f>IFERROR(AI112/AI125-1,"-")</f>
        <v>-6.3904168900785763E-4</v>
      </c>
      <c r="AK112" s="267">
        <f>IFERROR('Turistas lugar residencia isla '!AK112/'Turistas lugar residencia isla '!$M112,"-")</f>
        <v>6.1840800504822858E-2</v>
      </c>
      <c r="AL112" s="36">
        <f>IFERROR(AK112/AK125-1,"-")</f>
        <v>3.4045891216084589E-2</v>
      </c>
      <c r="AM112" s="266">
        <f>IFERROR('Turistas lugar residencia isla '!AM112/'Turistas lugar residencia isla '!$C112,"-")</f>
        <v>0.23315835055709344</v>
      </c>
      <c r="AN112" s="36">
        <f>IFERROR(AM112/AM125-1,"-")</f>
        <v>1.5550850241371927E-2</v>
      </c>
      <c r="AO112" s="267">
        <f>IFERROR('Turistas lugar residencia isla '!AO112/'Turistas lugar residencia isla '!$E112,"-")</f>
        <v>0.20842646801679479</v>
      </c>
      <c r="AP112" s="36">
        <f>IFERROR(AO112/AO125-1,"-")</f>
        <v>-3.3090990629415895E-2</v>
      </c>
      <c r="AQ112" s="267">
        <f>IFERROR('Turistas lugar residencia isla '!AQ112/'Turistas lugar residencia isla '!$G112,"-")</f>
        <v>0.25348804857491225</v>
      </c>
      <c r="AR112" s="36">
        <f>IFERROR(AQ112/AQ125-1,"-")</f>
        <v>-3.8534478753402546E-2</v>
      </c>
      <c r="AS112" s="267">
        <f>IFERROR('Turistas lugar residencia isla '!AS112/'Turistas lugar residencia isla '!$I112,"-")</f>
        <v>0.52761042162286109</v>
      </c>
      <c r="AT112" s="36">
        <f>IFERROR(AS112/AS125-1,"-")</f>
        <v>6.2289315248376775E-2</v>
      </c>
      <c r="AU112" s="267">
        <f>IFERROR('Turistas lugar residencia isla '!AU112/'Turistas lugar residencia isla '!$K112,"-")</f>
        <v>0.28086034624592149</v>
      </c>
      <c r="AV112" s="36">
        <f>IFERROR(AU112/AU125-1,"-")</f>
        <v>-0.11026242304879463</v>
      </c>
      <c r="AW112" s="267">
        <f>IFERROR('Turistas lugar residencia isla '!AW112/'Turistas lugar residencia isla '!$M112,"-")</f>
        <v>0.49161633462543947</v>
      </c>
      <c r="AX112" s="36">
        <f>IFERROR(AW112/AW125-1,"-")</f>
        <v>0.27704911792144959</v>
      </c>
      <c r="AY112" s="266">
        <f>IFERROR('Turistas lugar residencia isla '!AY112/'Turistas lugar residencia isla '!$C112,"-")</f>
        <v>2.6536102595164597E-2</v>
      </c>
      <c r="AZ112" s="36">
        <f>IFERROR(AY112/AY125-1,"-")</f>
        <v>3.1453524018735468E-2</v>
      </c>
      <c r="BA112" s="267">
        <f>IFERROR('Turistas lugar residencia isla '!BA112/'Turistas lugar residencia isla '!$E112,"-")</f>
        <v>3.8706809558620603E-2</v>
      </c>
      <c r="BB112" s="36">
        <f>IFERROR(BA112/BA125-1,"-")</f>
        <v>8.7618991686701175E-2</v>
      </c>
      <c r="BC112" s="267">
        <f>IFERROR('Turistas lugar residencia isla '!BC112/'Turistas lugar residencia isla '!$G112,"-")</f>
        <v>2.0299556202930096E-2</v>
      </c>
      <c r="BD112" s="36">
        <f>IFERROR(BC112/BC125-1,"-")</f>
        <v>-4.2144006589494132E-2</v>
      </c>
      <c r="BE112" s="267">
        <f>IFERROR('Turistas lugar residencia isla '!BE112/'Turistas lugar residencia isla '!$I112,"-")</f>
        <v>4.9643154002694256E-3</v>
      </c>
      <c r="BF112" s="36">
        <f>IFERROR(BE112/BE125-1,"-")</f>
        <v>-8.0076125090918548E-2</v>
      </c>
      <c r="BG112" s="267">
        <f>IFERROR('Turistas lugar residencia isla '!BG112/'Turistas lugar residencia isla '!$K112,"-")</f>
        <v>1.5343519211749809E-2</v>
      </c>
      <c r="BH112" s="36">
        <f>IFERROR(BG112/BG125-1,"-")</f>
        <v>0.2901862489910727</v>
      </c>
      <c r="BI112" s="267">
        <f>IFERROR('Turistas lugar residencia isla '!BI112/'Turistas lugar residencia isla '!$M112,"-")</f>
        <v>1.4716487875236635E-2</v>
      </c>
      <c r="BJ112" s="36">
        <f>IFERROR(BI112/BI125-1,"-")</f>
        <v>-0.16836587177769624</v>
      </c>
      <c r="BK112" s="266">
        <f>IFERROR('Turistas lugar residencia isla '!BK112/'Turistas lugar residencia isla '!$C112,"-")</f>
        <v>2.9121880462677129E-2</v>
      </c>
      <c r="BL112" s="36">
        <f>IFERROR(BK112/BK125-1,"-")</f>
        <v>0.24004172605166918</v>
      </c>
      <c r="BM112" s="267">
        <f>IFERROR('Turistas lugar residencia isla '!BM112/'Turistas lugar residencia isla '!$E112,"-")</f>
        <v>2.9081195185718108E-2</v>
      </c>
      <c r="BN112" s="36">
        <f>IFERROR(BM112/BM125-1,"-")</f>
        <v>0.17398586386413828</v>
      </c>
      <c r="BO112" s="267">
        <f>IFERROR('Turistas lugar residencia isla '!BO112/'Turistas lugar residencia isla '!$G112,"-")</f>
        <v>1.669898993205295E-2</v>
      </c>
      <c r="BP112" s="36">
        <f>IFERROR(BO112/BO125-1,"-")</f>
        <v>0.26032881620184667</v>
      </c>
      <c r="BQ112" s="267">
        <f>IFERROR('Turistas lugar residencia isla '!BQ112/'Turistas lugar residencia isla '!$I112,"-")</f>
        <v>3.2497348734558174E-2</v>
      </c>
      <c r="BR112" s="36">
        <f>IFERROR(BQ112/BQ125-1,"-")</f>
        <v>4.3527578346778784E-2</v>
      </c>
      <c r="BS112" s="267">
        <f>IFERROR('Turistas lugar residencia isla '!BS112/'Turistas lugar residencia isla '!$K112,"-")</f>
        <v>3.2900757008568336E-2</v>
      </c>
      <c r="BT112" s="36">
        <f>IFERROR(BS112/BS125-1,"-")</f>
        <v>0.73306319309797585</v>
      </c>
      <c r="BU112" s="267">
        <f>IFERROR('Turistas lugar residencia isla '!BU112/'Turistas lugar residencia isla '!$M112,"-")</f>
        <v>7.7977102677364105E-3</v>
      </c>
      <c r="BV112" s="36">
        <f>IFERROR(BU112/BU125-1,"-")</f>
        <v>12.156593819354118</v>
      </c>
      <c r="BW112" s="266">
        <f>IFERROR('Turistas lugar residencia isla '!BW112/'Turistas lugar residencia isla '!$C112,"-")</f>
        <v>0.24875980071799614</v>
      </c>
      <c r="BX112" s="36">
        <f>IFERROR(BW112/BW125-1,"-")</f>
        <v>1.1810650390018829E-2</v>
      </c>
      <c r="BY112" s="267">
        <f>IFERROR('Turistas lugar residencia isla '!BY112/'Turistas lugar residencia isla '!$E112,"-")</f>
        <v>0.29879853624931796</v>
      </c>
      <c r="BZ112" s="36">
        <f>IFERROR(BY112/BY125-1,"-")</f>
        <v>1.3409417645145805E-2</v>
      </c>
      <c r="CA112" s="267">
        <f>IFERROR('Turistas lugar residencia isla '!CA112/'Turistas lugar residencia isla '!$G112,"-")</f>
        <v>0.10629853604248668</v>
      </c>
      <c r="CB112" s="36">
        <f>IFERROR(CA112/CA125-1,"-")</f>
        <v>-2.1465690167413731E-3</v>
      </c>
      <c r="CC112" s="267">
        <f>IFERROR('Turistas lugar residencia isla '!CC112/'Turistas lugar residencia isla '!$I112,"-")</f>
        <v>0.1845280747513543</v>
      </c>
      <c r="CD112" s="36">
        <f>IFERROR(CC112/CC125-1,"-")</f>
        <v>-0.1039215643260829</v>
      </c>
      <c r="CE112" s="267">
        <f>IFERROR('Turistas lugar residencia isla '!CE112/'Turistas lugar residencia isla '!$K112,"-")</f>
        <v>0.36912717559086411</v>
      </c>
      <c r="CF112" s="36">
        <f>IFERROR(CE112/CE125-1,"-")</f>
        <v>5.1120008150768115E-2</v>
      </c>
      <c r="CG112" s="267">
        <f>IFERROR('Turistas lugar residencia isla '!CG112/'Turistas lugar residencia isla '!$M112,"-")</f>
        <v>0.24851257549806183</v>
      </c>
      <c r="CH112" s="36">
        <f>IFERROR(CG112/CG125-1,"-")</f>
        <v>-0.38681771761508865</v>
      </c>
      <c r="CI112" s="266">
        <f>IFERROR('Turistas lugar residencia isla '!CI112/'Turistas lugar residencia isla '!$C112,"-")</f>
        <v>3.5874125750274072E-2</v>
      </c>
      <c r="CJ112" s="36">
        <f>IFERROR(CI112/CI125-1,"-")</f>
        <v>-3.0510059319407756E-2</v>
      </c>
      <c r="CK112" s="267">
        <f>IFERROR('Turistas lugar residencia isla '!CK112/'Turistas lugar residencia isla '!$E112,"-")</f>
        <v>2.5141624409327722E-2</v>
      </c>
      <c r="CL112" s="36">
        <f>IFERROR(CK112/CK125-1,"-")</f>
        <v>-9.7823671119184552E-2</v>
      </c>
      <c r="CM112" s="267">
        <f>IFERROR('Turistas lugar residencia isla '!CM112/'Turistas lugar residencia isla '!$G112,"-")</f>
        <v>4.4060565888998905E-2</v>
      </c>
      <c r="CN112" s="36">
        <f>IFERROR(CM112/CM125-1,"-")</f>
        <v>-7.5409804919500667E-3</v>
      </c>
      <c r="CO112" s="267">
        <f>IFERROR('Turistas lugar residencia isla '!CO112/'Turistas lugar residencia isla '!$I112,"-")</f>
        <v>2.9522198973888619E-2</v>
      </c>
      <c r="CP112" s="36">
        <f>IFERROR(CO112/CO125-1,"-")</f>
        <v>-2.1168328408698645E-2</v>
      </c>
      <c r="CQ112" s="267">
        <f>IFERROR('Turistas lugar residencia isla '!CQ112/'Turistas lugar residencia isla '!$K112,"-")</f>
        <v>2.9212766547430886E-2</v>
      </c>
      <c r="CR112" s="36">
        <f>IFERROR(CQ112/CQ125-1,"-")</f>
        <v>0.20078663168983879</v>
      </c>
      <c r="CS112" s="267">
        <f>IFERROR('Turistas lugar residencia isla '!CS112/'Turistas lugar residencia isla '!$M112,"-")</f>
        <v>3.4684034977012529E-2</v>
      </c>
      <c r="CT112" s="36">
        <f>IFERROR(CS112/CS125-1,"-")</f>
        <v>-6.0455101448388393E-2</v>
      </c>
      <c r="CU112" s="266">
        <f>IFERROR('Turistas lugar residencia isla '!CU112/'Turistas lugar residencia isla '!$C112,"-")</f>
        <v>2.6583036234540679E-2</v>
      </c>
      <c r="CV112" s="36">
        <f>IFERROR(CU112/CU125-1,"-")</f>
        <v>8.8183289064088344E-2</v>
      </c>
      <c r="CW112" s="267">
        <f>IFERROR('Turistas lugar residencia isla '!CW112/'Turistas lugar residencia isla '!$E112,"-")</f>
        <v>1.6084825068310472E-2</v>
      </c>
      <c r="CX112" s="36">
        <f>IFERROR(CW112/CW125-1,"-")</f>
        <v>-1.096216567011854E-2</v>
      </c>
      <c r="CY112" s="267">
        <f>IFERROR('Turistas lugar residencia isla '!CY112/'Turistas lugar residencia isla '!$G112,"-")</f>
        <v>1.2923850751072668E-2</v>
      </c>
      <c r="CZ112" s="36">
        <f>IFERROR(CY112/CY125-1,"-")</f>
        <v>0.11783830284819707</v>
      </c>
      <c r="DA112" s="267">
        <f>IFERROR('Turistas lugar residencia isla '!DA112/'Turistas lugar residencia isla '!$I112,"-")</f>
        <v>1.3408237553383587E-2</v>
      </c>
      <c r="DB112" s="36">
        <f>IFERROR(DA112/DA125-1,"-")</f>
        <v>0.11716014963352883</v>
      </c>
      <c r="DC112" s="267">
        <f>IFERROR('Turistas lugar residencia isla '!DC112/'Turistas lugar residencia isla '!$K112,"-")</f>
        <v>6.9942415587536624E-2</v>
      </c>
      <c r="DD112" s="36">
        <f>IFERROR(DC112/DC125-1,"-")</f>
        <v>0.20938069341883536</v>
      </c>
      <c r="DE112" s="267">
        <f>IFERROR('Turistas lugar residencia isla '!DE112/'Turistas lugar residencia isla '!$M112,"-")</f>
        <v>2.0057694041287297E-3</v>
      </c>
      <c r="DF112" s="36">
        <f>IFERROR(DE112/DE125-1,"-")</f>
        <v>0.92076814938078799</v>
      </c>
      <c r="DG112" s="266">
        <f>IFERROR('Turistas lugar residencia isla '!DG112/'Turistas lugar residencia isla '!$C112,"-")</f>
        <v>0.21498794779562436</v>
      </c>
      <c r="DH112" s="36">
        <f>IFERROR(DG112/DG125-1,"-")</f>
        <v>-0.11194451733356936</v>
      </c>
      <c r="DI112" s="267">
        <f>IFERROR('Turistas lugar residencia isla '!DI112/'Turistas lugar residencia isla '!$E112,"-")</f>
        <v>0.15961371139167971</v>
      </c>
      <c r="DJ112" s="36">
        <f>IFERROR(DI112/DI125-1,"-")</f>
        <v>-0.157051747038218</v>
      </c>
      <c r="DK112" s="267">
        <f>IFERROR('Turistas lugar residencia isla '!DK112/'Turistas lugar residencia isla '!$G112,"-")</f>
        <v>0.379308745830026</v>
      </c>
      <c r="DL112" s="36">
        <f>IFERROR(DK112/DK125-1,"-")</f>
        <v>-2.3695582821970707E-2</v>
      </c>
      <c r="DM112" s="267">
        <f>IFERROR('Turistas lugar residencia isla '!DM112/'Turistas lugar residencia isla '!$I112,"-")</f>
        <v>6.367623033047666E-2</v>
      </c>
      <c r="DN112" s="36">
        <f>IFERROR(DM112/DM125-1,"-")</f>
        <v>-0.3031725947388858</v>
      </c>
      <c r="DO112" s="267">
        <f>IFERROR('Turistas lugar residencia isla '!DO112/'Turistas lugar residencia isla '!$K112,"-")</f>
        <v>7.3727458429230328E-2</v>
      </c>
      <c r="DP112" s="36">
        <f>IFERROR(DO112/DO125-1,"-")</f>
        <v>-0.30619694384620622</v>
      </c>
      <c r="DQ112" s="267">
        <f>IFERROR('Turistas lugar residencia isla '!DQ112/'Turistas lugar residencia isla '!$M112,"-")</f>
        <v>1.4851708284503742E-2</v>
      </c>
      <c r="DR112" s="36">
        <f>IFERROR(DQ112/DQ125-1,"-")</f>
        <v>-0.66736679650029296</v>
      </c>
      <c r="DS112" s="266">
        <f>IFERROR('Turistas lugar residencia isla '!DS112/'Turistas lugar residencia isla '!$C112,"-")</f>
        <v>5.8257929571203647E-2</v>
      </c>
      <c r="DT112" s="36">
        <f>IFERROR(DS112/DS125-1,"-")</f>
        <v>2.5977497104687997E-2</v>
      </c>
      <c r="DU112" s="267">
        <f>IFERROR('Turistas lugar residencia isla '!DU112/'Turistas lugar residencia isla '!$E112,"-")</f>
        <v>8.9491458294271187E-2</v>
      </c>
      <c r="DV112" s="36">
        <f>IFERROR(DU112/DU125-1,"-")</f>
        <v>7.0185200528361635E-2</v>
      </c>
      <c r="DW112" s="267">
        <f>IFERROR('Turistas lugar residencia isla '!DW112/'Turistas lugar residencia isla '!$G112,"-")</f>
        <v>6.8975393402780624E-2</v>
      </c>
      <c r="DX112" s="36">
        <f>IFERROR(DW112/DW125-1,"-")</f>
        <v>0.15442006284399401</v>
      </c>
      <c r="DY112" s="267">
        <f>IFERROR('Turistas lugar residencia isla '!DY112/'Turistas lugar residencia isla '!$I112,"-")</f>
        <v>5.804121642924704E-2</v>
      </c>
      <c r="DZ112" s="36">
        <f>IFERROR(DY112/DY125-1,"-")</f>
        <v>-0.16392803347041141</v>
      </c>
      <c r="EA112" s="267">
        <f>IFERROR('Turistas lugar residencia isla '!EA112/'Turistas lugar residencia isla '!$K112,"-")</f>
        <v>4.9524443335274379E-2</v>
      </c>
      <c r="EB112" s="36">
        <f>IFERROR(EA112/EA125-1,"-")</f>
        <v>0.32232134373811072</v>
      </c>
      <c r="EC112" s="267">
        <f>IFERROR('Turistas lugar residencia isla '!EC112/'Turistas lugar residencia isla '!$M112,"-")</f>
        <v>4.0859100333543674E-2</v>
      </c>
      <c r="ED112" s="36">
        <f>IFERROR(EC112/EC125-1,"-")</f>
        <v>-9.8555639465679135E-2</v>
      </c>
    </row>
    <row r="113" spans="1:134" s="17" customFormat="1" outlineLevel="1" x14ac:dyDescent="0.25">
      <c r="A113" s="242"/>
      <c r="B113" s="34" t="s">
        <v>63</v>
      </c>
      <c r="C113" s="266">
        <f>IFERROR('Turistas lugar residencia isla '!C113/'Turistas lugar residencia isla '!$C113,"-")</f>
        <v>1</v>
      </c>
      <c r="D113" s="36">
        <f t="shared" ref="D113:D124" si="503">IFERROR(C113/C126-1,"-")</f>
        <v>0</v>
      </c>
      <c r="E113" s="267">
        <f>IFERROR('Turistas lugar residencia isla '!E113/'Turistas lugar residencia isla '!$E113,"-")</f>
        <v>1</v>
      </c>
      <c r="F113" s="36">
        <f t="shared" ref="F113:F124" si="504">IFERROR(E113/E126-1,"-")</f>
        <v>0</v>
      </c>
      <c r="G113" s="267">
        <f>IFERROR('Turistas lugar residencia isla '!G113/'Turistas lugar residencia isla '!$G113,"-")</f>
        <v>1</v>
      </c>
      <c r="H113" s="36">
        <f t="shared" ref="H113:H124" si="505">IFERROR(G113/G126-1,"-")</f>
        <v>0</v>
      </c>
      <c r="I113" s="267">
        <f>IFERROR('Turistas lugar residencia isla '!I113/'Turistas lugar residencia isla '!$I113,"-")</f>
        <v>1</v>
      </c>
      <c r="J113" s="36">
        <f t="shared" ref="J113:J124" si="506">IFERROR(I113/I126-1,"-")</f>
        <v>0</v>
      </c>
      <c r="K113" s="267">
        <f>IFERROR('Turistas lugar residencia isla '!K113/'Turistas lugar residencia isla '!$K113,"-")</f>
        <v>1</v>
      </c>
      <c r="L113" s="36">
        <f t="shared" ref="L113:L124" si="507">IFERROR(K113/K126-1,"-")</f>
        <v>0</v>
      </c>
      <c r="M113" s="267">
        <f>IFERROR('Turistas lugar residencia isla '!M113/'Turistas lugar residencia isla '!$M113,"-")</f>
        <v>1</v>
      </c>
      <c r="N113" s="36">
        <f t="shared" ref="N113:N124" si="508">IFERROR(M113/M126-1,"-")</f>
        <v>0</v>
      </c>
      <c r="O113" s="266">
        <f>IFERROR('Turistas lugar residencia isla '!O113/'Turistas lugar residencia isla '!$C113,"-")</f>
        <v>0.92904614730734225</v>
      </c>
      <c r="P113" s="36">
        <f t="shared" ref="P113:P124" si="509">IFERROR(O113/O126-1,"-")</f>
        <v>2.3669398912875561E-3</v>
      </c>
      <c r="Q113" s="267">
        <f>IFERROR('Turistas lugar residencia isla '!Q113/'Turistas lugar residencia isla '!$E113,"-")</f>
        <v>0.91958136125507317</v>
      </c>
      <c r="R113" s="36">
        <f t="shared" ref="R113:R124" si="510">IFERROR(Q113/Q126-1,"-")</f>
        <v>6.1927619021908686E-3</v>
      </c>
      <c r="S113" s="267">
        <f>IFERROR('Turistas lugar residencia isla '!S113/'Turistas lugar residencia isla '!$G113,"-")</f>
        <v>0.91883649792964528</v>
      </c>
      <c r="T113" s="36">
        <f t="shared" ref="T113:T124" si="511">IFERROR(S113/S126-1,"-")</f>
        <v>-7.2420882929185026E-3</v>
      </c>
      <c r="U113" s="267">
        <f>IFERROR('Turistas lugar residencia isla '!U113/'Turistas lugar residencia isla '!$I113,"-")</f>
        <v>0.96290770751356691</v>
      </c>
      <c r="V113" s="36">
        <f t="shared" ref="V113:V124" si="512">IFERROR(U113/U126-1,"-")</f>
        <v>-7.2034618480971702E-3</v>
      </c>
      <c r="W113" s="267">
        <f>IFERROR('Turistas lugar residencia isla '!W113/'Turistas lugar residencia isla '!$K113,"-")</f>
        <v>0.93323103596018375</v>
      </c>
      <c r="X113" s="36">
        <f t="shared" ref="X113:X124" si="513">IFERROR(W113/W126-1,"-")</f>
        <v>-1.5254931602138866E-3</v>
      </c>
      <c r="Y113" s="267">
        <f>IFERROR('Turistas lugar residencia isla '!Y113/'Turistas lugar residencia isla '!$M113,"-")</f>
        <v>0.90189571493757004</v>
      </c>
      <c r="Z113" s="36">
        <f t="shared" ref="Z113:Z124" si="514">IFERROR(Y113/Y126-1,"-")</f>
        <v>-6.1012195469229646E-2</v>
      </c>
      <c r="AA113" s="266">
        <f>IFERROR('Turistas lugar residencia isla '!AA113/'Turistas lugar residencia isla '!$C113,"-")</f>
        <v>7.0953852692657735E-2</v>
      </c>
      <c r="AB113" s="36">
        <f t="shared" ref="AB113:AB124" si="515">IFERROR(AA113/AA126-1,"-")</f>
        <v>-2.9991443210206747E-2</v>
      </c>
      <c r="AC113" s="267">
        <f>IFERROR('Turistas lugar residencia isla '!AC113/'Turistas lugar residencia isla '!$E113,"-")</f>
        <v>8.0418638744926857E-2</v>
      </c>
      <c r="AD113" s="36">
        <f t="shared" ref="AD113:AD124" si="516">IFERROR(AC113/AC126-1,"-")</f>
        <v>-6.5750563752540292E-2</v>
      </c>
      <c r="AE113" s="267">
        <f>IFERROR('Turistas lugar residencia isla '!AE113/'Turistas lugar residencia isla '!$G113,"-")</f>
        <v>8.1160393429576858E-2</v>
      </c>
      <c r="AF113" s="36">
        <f t="shared" ref="AF113:AF124" si="517">IFERROR(AE113/AE126-1,"-")</f>
        <v>8.997675473390121E-2</v>
      </c>
      <c r="AG113" s="267">
        <f>IFERROR('Turistas lugar residencia isla '!AG113/'Turistas lugar residencia isla '!$I113,"-")</f>
        <v>3.7092292486433059E-2</v>
      </c>
      <c r="AH113" s="36">
        <f t="shared" ref="AH113:AH124" si="518">IFERROR(AG113/AG126-1,"-")</f>
        <v>0.23206892963607739</v>
      </c>
      <c r="AI113" s="267">
        <f>IFERROR('Turistas lugar residencia isla '!AI113/'Turistas lugar residencia isla '!$K113,"-")</f>
        <v>6.6768964039816261E-2</v>
      </c>
      <c r="AJ113" s="36">
        <f t="shared" ref="AJ113:AJ124" si="519">IFERROR(AI113/AI126-1,"-")</f>
        <v>2.1820383604111537E-2</v>
      </c>
      <c r="AK113" s="267">
        <f>IFERROR('Turistas lugar residencia isla '!AK113/'Turistas lugar residencia isla '!$M113,"-")</f>
        <v>9.8145766789729125E-2</v>
      </c>
      <c r="AL113" s="36">
        <f t="shared" ref="AL113:AL124" si="520">IFERROR(AK113/AK126-1,"-")</f>
        <v>1.4829612600810633</v>
      </c>
      <c r="AM113" s="266">
        <f>IFERROR('Turistas lugar residencia isla '!AM113/'Turistas lugar residencia isla '!$C113,"-")</f>
        <v>0.21341870746885092</v>
      </c>
      <c r="AN113" s="36">
        <f t="shared" ref="AN113:AN124" si="521">IFERROR(AM113/AM126-1,"-")</f>
        <v>-1.5694458385271726E-2</v>
      </c>
      <c r="AO113" s="267">
        <f>IFERROR('Turistas lugar residencia isla '!AO113/'Turistas lugar residencia isla '!$E113,"-")</f>
        <v>0.17781373901354322</v>
      </c>
      <c r="AP113" s="36">
        <f t="shared" ref="AP113:AP124" si="522">IFERROR(AO113/AO126-1,"-")</f>
        <v>-6.5943771127248474E-2</v>
      </c>
      <c r="AQ113" s="267">
        <f>IFERROR('Turistas lugar residencia isla '!AQ113/'Turistas lugar residencia isla '!$G113,"-")</f>
        <v>0.20812039144004676</v>
      </c>
      <c r="AR113" s="36">
        <f t="shared" ref="AR113:AR124" si="523">IFERROR(AQ113/AQ126-1,"-")</f>
        <v>-0.10732059271573902</v>
      </c>
      <c r="AS113" s="267">
        <f>IFERROR('Turistas lugar residencia isla '!AS113/'Turistas lugar residencia isla '!$I113,"-")</f>
        <v>0.45384132430735569</v>
      </c>
      <c r="AT113" s="36">
        <f t="shared" ref="AT113:AT124" si="524">IFERROR(AS113/AS126-1,"-")</f>
        <v>-7.8719086506772618E-2</v>
      </c>
      <c r="AU113" s="267">
        <f>IFERROR('Turistas lugar residencia isla '!AU113/'Turistas lugar residencia isla '!$K113,"-")</f>
        <v>0.2095435477924692</v>
      </c>
      <c r="AV113" s="36">
        <f t="shared" ref="AV113:AV124" si="525">IFERROR(AU113/AU126-1,"-")</f>
        <v>-0.18528922811475745</v>
      </c>
      <c r="AW113" s="267">
        <f>IFERROR('Turistas lugar residencia isla '!AW113/'Turistas lugar residencia isla '!$M113,"-")</f>
        <v>0.5586344215373128</v>
      </c>
      <c r="AX113" s="36">
        <f t="shared" ref="AX113:AX124" si="526">IFERROR(AW113/AW126-1,"-")</f>
        <v>-0.27737244930584393</v>
      </c>
      <c r="AY113" s="266">
        <f>IFERROR('Turistas lugar residencia isla '!AY113/'Turistas lugar residencia isla '!$C113,"-")</f>
        <v>2.7231022965088076E-2</v>
      </c>
      <c r="AZ113" s="36">
        <f t="shared" ref="AZ113:AZ124" si="527">IFERROR(AY113/AY126-1,"-")</f>
        <v>0.13946965524827659</v>
      </c>
      <c r="BA113" s="267">
        <f>IFERROR('Turistas lugar residencia isla '!BA113/'Turistas lugar residencia isla '!$E113,"-")</f>
        <v>4.2418905721973849E-2</v>
      </c>
      <c r="BB113" s="36">
        <f t="shared" ref="BB113:BB124" si="528">IFERROR(BA113/BA126-1,"-")</f>
        <v>0.14024741303864863</v>
      </c>
      <c r="BC113" s="267">
        <f>IFERROR('Turistas lugar residencia isla '!BC113/'Turistas lugar residencia isla '!$G113,"-")</f>
        <v>2.6009997388741747E-2</v>
      </c>
      <c r="BD113" s="36">
        <f t="shared" ref="BD113:BD124" si="529">IFERROR(BC113/BC126-1,"-")</f>
        <v>0.31375873495250373</v>
      </c>
      <c r="BE113" s="267">
        <f>IFERROR('Turistas lugar residencia isla '!BE113/'Turistas lugar residencia isla '!$I113,"-")</f>
        <v>9.3678707519783185E-3</v>
      </c>
      <c r="BF113" s="36">
        <f t="shared" ref="BF113:BF124" si="530">IFERROR(BE113/BE126-1,"-")</f>
        <v>0.22251526496542051</v>
      </c>
      <c r="BG113" s="267">
        <f>IFERROR('Turistas lugar residencia isla '!BG113/'Turistas lugar residencia isla '!$K113,"-")</f>
        <v>1.3511224479628541E-2</v>
      </c>
      <c r="BH113" s="36">
        <f t="shared" ref="BH113:BH124" si="531">IFERROR(BG113/BG126-1,"-")</f>
        <v>0.98962595490943861</v>
      </c>
      <c r="BI113" s="267">
        <f>IFERROR('Turistas lugar residencia isla '!BI113/'Turistas lugar residencia isla '!$M113,"-")</f>
        <v>3.7582444933007012E-2</v>
      </c>
      <c r="BJ113" s="36">
        <f t="shared" ref="BJ113:BJ124" si="532">IFERROR(BI113/BI126-1,"-")</f>
        <v>1.4001961126351854</v>
      </c>
      <c r="BK113" s="266">
        <f>IFERROR('Turistas lugar residencia isla '!BK113/'Turistas lugar residencia isla '!$C113,"-")</f>
        <v>4.0073177830443639E-2</v>
      </c>
      <c r="BL113" s="36">
        <f t="shared" ref="BL113:BL124" si="533">IFERROR(BK113/BK126-1,"-")</f>
        <v>0.21586033970348351</v>
      </c>
      <c r="BM113" s="267">
        <f>IFERROR('Turistas lugar residencia isla '!BM113/'Turistas lugar residencia isla '!$E113,"-")</f>
        <v>4.2365041931789707E-2</v>
      </c>
      <c r="BN113" s="36">
        <f t="shared" ref="BN113:BN124" si="534">IFERROR(BM113/BM126-1,"-")</f>
        <v>0.32701766298100621</v>
      </c>
      <c r="BO113" s="267">
        <f>IFERROR('Turistas lugar residencia isla '!BO113/'Turistas lugar residencia isla '!$G113,"-")</f>
        <v>1.6740030589025255E-2</v>
      </c>
      <c r="BP113" s="36">
        <f t="shared" ref="BP113:BP124" si="535">IFERROR(BO113/BO126-1,"-")</f>
        <v>0.29912597301252286</v>
      </c>
      <c r="BQ113" s="267">
        <f>IFERROR('Turistas lugar residencia isla '!BQ113/'Turistas lugar residencia isla '!$I113,"-")</f>
        <v>6.592942083310023E-2</v>
      </c>
      <c r="BR113" s="36">
        <f t="shared" ref="BR113:BR124" si="536">IFERROR(BQ113/BQ126-1,"-")</f>
        <v>0.18915792918845709</v>
      </c>
      <c r="BS113" s="267">
        <f>IFERROR('Turistas lugar residencia isla '!BS113/'Turistas lugar residencia isla '!$K113,"-")</f>
        <v>4.6492163290521221E-2</v>
      </c>
      <c r="BT113" s="36">
        <f t="shared" ref="BT113:BT124" si="537">IFERROR(BS113/BS126-1,"-")</f>
        <v>0.18923324984667</v>
      </c>
      <c r="BU113" s="267">
        <f>IFERROR('Turistas lugar residencia isla '!BU113/'Turistas lugar residencia isla '!$M113,"-")</f>
        <v>1.5514166009872651E-2</v>
      </c>
      <c r="BV113" s="36">
        <f t="shared" ref="BV113:BV124" si="538">IFERROR(BU113/BU126-1,"-")</f>
        <v>0.51709973003774623</v>
      </c>
      <c r="BW113" s="266">
        <f>IFERROR('Turistas lugar residencia isla '!BW113/'Turistas lugar residencia isla '!$C113,"-")</f>
        <v>0.27044844520209371</v>
      </c>
      <c r="BX113" s="36">
        <f t="shared" ref="BX113:BX124" si="539">IFERROR(BW113/BW126-1,"-")</f>
        <v>2.1216139720680038E-2</v>
      </c>
      <c r="BY113" s="267">
        <f>IFERROR('Turistas lugar residencia isla '!BY113/'Turistas lugar residencia isla '!$E113,"-")</f>
        <v>0.32028580595452488</v>
      </c>
      <c r="BZ113" s="36">
        <f t="shared" ref="BZ113:BZ124" si="540">IFERROR(BY113/BY126-1,"-")</f>
        <v>4.7755123986004566E-2</v>
      </c>
      <c r="CA113" s="267">
        <f>IFERROR('Turistas lugar residencia isla '!CA113/'Turistas lugar residencia isla '!$G113,"-")</f>
        <v>0.10976299722709243</v>
      </c>
      <c r="CB113" s="36">
        <f t="shared" ref="CB113:CB124" si="541">IFERROR(CA113/CA126-1,"-")</f>
        <v>-3.1860127387165926E-2</v>
      </c>
      <c r="CC113" s="267">
        <f>IFERROR('Turistas lugar residencia isla '!CC113/'Turistas lugar residencia isla '!$I113,"-")</f>
        <v>0.21807184727946341</v>
      </c>
      <c r="CD113" s="36">
        <f t="shared" ref="CD113:CD124" si="542">IFERROR(CC113/CC126-1,"-")</f>
        <v>5.8615625446501118E-2</v>
      </c>
      <c r="CE113" s="267">
        <f>IFERROR('Turistas lugar residencia isla '!CE113/'Turistas lugar residencia isla '!$K113,"-")</f>
        <v>0.41211725670330107</v>
      </c>
      <c r="CF113" s="36">
        <f t="shared" ref="CF113:CF124" si="543">IFERROR(CE113/CE126-1,"-")</f>
        <v>8.5225569961496772E-2</v>
      </c>
      <c r="CG113" s="267">
        <f>IFERROR('Turistas lugar residencia isla '!CG113/'Turistas lugar residencia isla '!$M113,"-")</f>
        <v>0.1178910689841125</v>
      </c>
      <c r="CH113" s="36">
        <f t="shared" ref="CH113:CH124" si="544">IFERROR(CG113/CG126-1,"-")</f>
        <v>0.73530874176952077</v>
      </c>
      <c r="CI113" s="266">
        <f>IFERROR('Turistas lugar residencia isla '!CI113/'Turistas lugar residencia isla '!$C113,"-")</f>
        <v>3.8040460318120292E-2</v>
      </c>
      <c r="CJ113" s="36">
        <f t="shared" ref="CJ113:CJ124" si="545">IFERROR(CI113/CI126-1,"-")</f>
        <v>-1.0677965732935335E-2</v>
      </c>
      <c r="CK113" s="267">
        <f>IFERROR('Turistas lugar residencia isla '!CK113/'Turistas lugar residencia isla '!$E113,"-")</f>
        <v>2.9292534244490086E-2</v>
      </c>
      <c r="CL113" s="36">
        <f t="shared" ref="CL113:CL124" si="546">IFERROR(CK113/CK126-1,"-")</f>
        <v>-5.7372191241790937E-2</v>
      </c>
      <c r="CM113" s="267">
        <f>IFERROR('Turistas lugar residencia isla '!CM113/'Turistas lugar residencia isla '!$G113,"-")</f>
        <v>4.8637793611121471E-2</v>
      </c>
      <c r="CN113" s="36">
        <f t="shared" ref="CN113:CN124" si="547">IFERROR(CM113/CM126-1,"-")</f>
        <v>1.2331532945048851E-2</v>
      </c>
      <c r="CO113" s="267">
        <f>IFERROR('Turistas lugar residencia isla '!CO113/'Turistas lugar residencia isla '!$I113,"-")</f>
        <v>2.8153342160391375E-2</v>
      </c>
      <c r="CP113" s="36">
        <f t="shared" ref="CP113:CP124" si="548">IFERROR(CO113/CO126-1,"-")</f>
        <v>0.20412204846849447</v>
      </c>
      <c r="CQ113" s="267">
        <f>IFERROR('Turistas lugar residencia isla '!CQ113/'Turistas lugar residencia isla '!$K113,"-")</f>
        <v>2.9951873735813712E-2</v>
      </c>
      <c r="CR113" s="36">
        <f t="shared" ref="CR113:CR124" si="549">IFERROR(CQ113/CQ126-1,"-")</f>
        <v>-6.0053785613523036E-3</v>
      </c>
      <c r="CS113" s="267">
        <f>IFERROR('Turistas lugar residencia isla '!CS113/'Turistas lugar residencia isla '!$M113,"-")</f>
        <v>5.0981042850624297E-2</v>
      </c>
      <c r="CT113" s="36">
        <f t="shared" ref="CT113:CT124" si="550">IFERROR(CS113/CS126-1,"-")</f>
        <v>0.35717558268943006</v>
      </c>
      <c r="CU113" s="266">
        <f>IFERROR('Turistas lugar residencia isla '!CU113/'Turistas lugar residencia isla '!$C113,"-")</f>
        <v>2.6731159249557653E-2</v>
      </c>
      <c r="CV113" s="36">
        <f t="shared" ref="CV113:CV124" si="551">IFERROR(CU113/CU126-1,"-")</f>
        <v>2.9397435892747126E-2</v>
      </c>
      <c r="CW113" s="267">
        <f>IFERROR('Turistas lugar residencia isla '!CW113/'Turistas lugar residencia isla '!$E113,"-")</f>
        <v>1.660409880024262E-2</v>
      </c>
      <c r="CX113" s="36">
        <f t="shared" ref="CX113:CX124" si="552">IFERROR(CW113/CW126-1,"-")</f>
        <v>-4.7400531286798886E-2</v>
      </c>
      <c r="CY113" s="267">
        <f>IFERROR('Turistas lugar residencia isla '!CY113/'Turistas lugar residencia isla '!$G113,"-")</f>
        <v>1.0326904664204623E-2</v>
      </c>
      <c r="CZ113" s="36">
        <f t="shared" ref="CZ113:CZ124" si="553">IFERROR(CY113/CY126-1,"-")</f>
        <v>-0.16561022283851445</v>
      </c>
      <c r="DA113" s="267">
        <f>IFERROR('Turistas lugar residencia isla '!DA113/'Turistas lugar residencia isla '!$I113,"-")</f>
        <v>1.8138982650479581E-2</v>
      </c>
      <c r="DB113" s="36">
        <f t="shared" ref="DB113:DB124" si="554">IFERROR(DA113/DA126-1,"-")</f>
        <v>0.90164590985017345</v>
      </c>
      <c r="DC113" s="267">
        <f>IFERROR('Turistas lugar residencia isla '!DC113/'Turistas lugar residencia isla '!$K113,"-")</f>
        <v>7.8382040832594341E-2</v>
      </c>
      <c r="DD113" s="36">
        <f t="shared" ref="DD113:DD124" si="555">IFERROR(DC113/DC126-1,"-")</f>
        <v>0.14033191739227346</v>
      </c>
      <c r="DE113" s="267">
        <f>IFERROR('Turistas lugar residencia isla '!DE113/'Turistas lugar residencia isla '!$M113,"-")</f>
        <v>1.1697847098353175E-2</v>
      </c>
      <c r="DF113" s="36">
        <f t="shared" ref="DF113:DF124" si="556">IFERROR(DE113/DE126-1,"-")</f>
        <v>7.8213015051485204</v>
      </c>
      <c r="DG113" s="266">
        <f>IFERROR('Turistas lugar residencia isla '!DG113/'Turistas lugar residencia isla '!$C113,"-")</f>
        <v>0.20780933109734406</v>
      </c>
      <c r="DH113" s="36">
        <f t="shared" ref="DH113:DH124" si="557">IFERROR(DG113/DG126-1,"-")</f>
        <v>-0.11433468741609742</v>
      </c>
      <c r="DI113" s="267">
        <f>IFERROR('Turistas lugar residencia isla '!DI113/'Turistas lugar residencia isla '!$E113,"-")</f>
        <v>0.17116741568560409</v>
      </c>
      <c r="DJ113" s="36">
        <f t="shared" ref="DJ113:DJ124" si="558">IFERROR(DI113/DI126-1,"-")</f>
        <v>-0.11878245667491871</v>
      </c>
      <c r="DK113" s="267">
        <f>IFERROR('Turistas lugar residencia isla '!DK113/'Turistas lugar residencia isla '!$G113,"-")</f>
        <v>0.38680506335409903</v>
      </c>
      <c r="DL113" s="36">
        <f t="shared" ref="DL113:DL124" si="559">IFERROR(DK113/DK126-1,"-")</f>
        <v>-4.105632615751964E-2</v>
      </c>
      <c r="DM113" s="267">
        <f>IFERROR('Turistas lugar residencia isla '!DM113/'Turistas lugar residencia isla '!$I113,"-")</f>
        <v>6.8440781008149487E-2</v>
      </c>
      <c r="DN113" s="36">
        <f t="shared" ref="DN113:DN124" si="560">IFERROR(DM113/DM126-1,"-")</f>
        <v>-0.20657143010316392</v>
      </c>
      <c r="DO113" s="267">
        <f>IFERROR('Turistas lugar residencia isla '!DO113/'Turistas lugar residencia isla '!$K113,"-")</f>
        <v>8.3757634937874276E-2</v>
      </c>
      <c r="DP113" s="36">
        <f t="shared" ref="DP113:DP124" si="561">IFERROR(DO113/DO126-1,"-")</f>
        <v>-0.19741923135069561</v>
      </c>
      <c r="DQ113" s="267">
        <f>IFERROR('Turistas lugar residencia isla '!DQ113/'Turistas lugar residencia isla '!$M113,"-")</f>
        <v>4.1398763844526489E-2</v>
      </c>
      <c r="DR113" s="36">
        <f t="shared" ref="DR113:DR124" si="562">IFERROR(DQ113/DQ126-1,"-")</f>
        <v>0.41655299008326097</v>
      </c>
      <c r="DS113" s="266">
        <f>IFERROR('Turistas lugar residencia isla '!DS113/'Turistas lugar residencia isla '!$C113,"-")</f>
        <v>5.889983784458027E-2</v>
      </c>
      <c r="DT113" s="36">
        <f t="shared" ref="DT113:DT124" si="563">IFERROR(DS113/DS126-1,"-")</f>
        <v>0.1094510697134583</v>
      </c>
      <c r="DU113" s="267">
        <f>IFERROR('Turistas lugar residencia isla '!DU113/'Turistas lugar residencia isla '!$E113,"-")</f>
        <v>8.5612981641815161E-2</v>
      </c>
      <c r="DV113" s="36">
        <f t="shared" ref="DV113:DV124" si="564">IFERROR(DU113/DU126-1,"-")</f>
        <v>7.4467182782135266E-2</v>
      </c>
      <c r="DW113" s="267">
        <f>IFERROR('Turistas lugar residencia isla '!DW113/'Turistas lugar residencia isla '!$G113,"-")</f>
        <v>9.0707029258527E-2</v>
      </c>
      <c r="DX113" s="36">
        <f t="shared" ref="DX113:DX124" si="565">IFERROR(DW113/DW126-1,"-")</f>
        <v>0.34422613828819704</v>
      </c>
      <c r="DY113" s="267">
        <f>IFERROR('Turistas lugar residencia isla '!DY113/'Turistas lugar residencia isla '!$I113,"-")</f>
        <v>6.8826187767686745E-2</v>
      </c>
      <c r="DZ113" s="36">
        <f t="shared" ref="DZ113:DZ124" si="566">IFERROR(DY113/DY126-1,"-")</f>
        <v>5.8096184725505928E-2</v>
      </c>
      <c r="EA113" s="267">
        <f>IFERROR('Turistas lugar residencia isla '!EA113/'Turistas lugar residencia isla '!$K113,"-")</f>
        <v>4.9526210380526299E-2</v>
      </c>
      <c r="EB113" s="36">
        <f t="shared" ref="EB113:EB124" si="567">IFERROR(EA113/EA126-1,"-")</f>
        <v>0.19727236682556781</v>
      </c>
      <c r="EC113" s="267">
        <f>IFERROR('Turistas lugar residencia isla '!EC113/'Turistas lugar residencia isla '!$M113,"-")</f>
        <v>5.6581076036006137E-2</v>
      </c>
      <c r="ED113" s="36">
        <f t="shared" ref="ED113:ED124" si="568">IFERROR(EC113/EC126-1,"-")</f>
        <v>1.8299920084182508</v>
      </c>
    </row>
    <row r="114" spans="1:134" s="17" customFormat="1" outlineLevel="1" x14ac:dyDescent="0.25">
      <c r="A114" s="242"/>
      <c r="B114" s="34" t="s">
        <v>65</v>
      </c>
      <c r="C114" s="266">
        <f>IFERROR('Turistas lugar residencia isla '!C114/'Turistas lugar residencia isla '!$C114,"-")</f>
        <v>1</v>
      </c>
      <c r="D114" s="36">
        <f t="shared" si="503"/>
        <v>0</v>
      </c>
      <c r="E114" s="267">
        <f>IFERROR('Turistas lugar residencia isla '!E114/'Turistas lugar residencia isla '!$E114,"-")</f>
        <v>1</v>
      </c>
      <c r="F114" s="36">
        <f t="shared" si="504"/>
        <v>0</v>
      </c>
      <c r="G114" s="267">
        <f>IFERROR('Turistas lugar residencia isla '!G114/'Turistas lugar residencia isla '!$G114,"-")</f>
        <v>1</v>
      </c>
      <c r="H114" s="36">
        <f t="shared" si="505"/>
        <v>0</v>
      </c>
      <c r="I114" s="267">
        <f>IFERROR('Turistas lugar residencia isla '!I114/'Turistas lugar residencia isla '!$I114,"-")</f>
        <v>1</v>
      </c>
      <c r="J114" s="36">
        <f t="shared" si="506"/>
        <v>0</v>
      </c>
      <c r="K114" s="267">
        <f>IFERROR('Turistas lugar residencia isla '!K114/'Turistas lugar residencia isla '!$K114,"-")</f>
        <v>1</v>
      </c>
      <c r="L114" s="36">
        <f t="shared" si="507"/>
        <v>0</v>
      </c>
      <c r="M114" s="267">
        <f>IFERROR('Turistas lugar residencia isla '!M114/'Turistas lugar residencia isla '!$M114,"-")</f>
        <v>1</v>
      </c>
      <c r="N114" s="36">
        <f t="shared" si="508"/>
        <v>0</v>
      </c>
      <c r="O114" s="266">
        <f>IFERROR('Turistas lugar residencia isla '!O114/'Turistas lugar residencia isla '!$C114,"-")</f>
        <v>0.91861496241734408</v>
      </c>
      <c r="P114" s="36">
        <f t="shared" si="509"/>
        <v>-1.3574476353428566E-2</v>
      </c>
      <c r="Q114" s="267">
        <f>IFERROR('Turistas lugar residencia isla '!Q114/'Turistas lugar residencia isla '!$E114,"-")</f>
        <v>0.91604433798318541</v>
      </c>
      <c r="R114" s="36">
        <f t="shared" si="510"/>
        <v>-1.3205331669983056E-2</v>
      </c>
      <c r="S114" s="267">
        <f>IFERROR('Turistas lugar residencia isla '!S114/'Turistas lugar residencia isla '!$G114,"-")</f>
        <v>0.90507122815564633</v>
      </c>
      <c r="T114" s="36">
        <f t="shared" si="511"/>
        <v>-2.7341946988418964E-2</v>
      </c>
      <c r="U114" s="267">
        <f>IFERROR('Turistas lugar residencia isla '!U114/'Turistas lugar residencia isla '!$I114,"-")</f>
        <v>0.95412361023650494</v>
      </c>
      <c r="V114" s="36">
        <f t="shared" si="512"/>
        <v>-1.1315803136593749E-2</v>
      </c>
      <c r="W114" s="267">
        <f>IFERROR('Turistas lugar residencia isla '!W114/'Turistas lugar residencia isla '!$K114,"-")</f>
        <v>0.93113844034280857</v>
      </c>
      <c r="X114" s="36">
        <f t="shared" si="513"/>
        <v>8.6609185369932451E-3</v>
      </c>
      <c r="Y114" s="267">
        <f>IFERROR('Turistas lugar residencia isla '!Y114/'Turistas lugar residencia isla '!$M114,"-")</f>
        <v>0.94897462764763119</v>
      </c>
      <c r="Z114" s="36">
        <f t="shared" si="514"/>
        <v>1.1190428148203146E-2</v>
      </c>
      <c r="AA114" s="266">
        <f>IFERROR('Turistas lugar residencia isla '!AA114/'Turistas lugar residencia isla '!$C114,"-")</f>
        <v>8.1385037582655903E-2</v>
      </c>
      <c r="AB114" s="36">
        <f t="shared" si="515"/>
        <v>0.1838904863666766</v>
      </c>
      <c r="AC114" s="267">
        <f>IFERROR('Turistas lugar residencia isla '!AC114/'Turistas lugar residencia isla '!$E114,"-")</f>
        <v>8.3955662016814619E-2</v>
      </c>
      <c r="AD114" s="36">
        <f t="shared" si="516"/>
        <v>0.17097685972882326</v>
      </c>
      <c r="AE114" s="267">
        <f>IFERROR('Turistas lugar residencia isla '!AE114/'Turistas lugar residencia isla '!$G114,"-")</f>
        <v>9.4928771844353624E-2</v>
      </c>
      <c r="AF114" s="36">
        <f t="shared" si="517"/>
        <v>0.36609005253867055</v>
      </c>
      <c r="AG114" s="267">
        <f>IFERROR('Turistas lugar residencia isla '!AG114/'Turistas lugar residencia isla '!$I114,"-")</f>
        <v>4.5876389763495028E-2</v>
      </c>
      <c r="AH114" s="36">
        <f t="shared" si="518"/>
        <v>0.31239848611274534</v>
      </c>
      <c r="AI114" s="267">
        <f>IFERROR('Turistas lugar residencia isla '!AI114/'Turistas lugar residencia isla '!$K114,"-")</f>
        <v>6.8857507547055136E-2</v>
      </c>
      <c r="AJ114" s="36">
        <f t="shared" si="519"/>
        <v>-0.10403366159756744</v>
      </c>
      <c r="AK114" s="267">
        <f>IFERROR('Turistas lugar residencia isla '!AK114/'Turistas lugar residencia isla '!$M114,"-")</f>
        <v>5.1025372352368835E-2</v>
      </c>
      <c r="AL114" s="36">
        <f t="shared" si="520"/>
        <v>-0.17068706501752795</v>
      </c>
      <c r="AM114" s="266">
        <f>IFERROR('Turistas lugar residencia isla '!AM114/'Turistas lugar residencia isla '!$C114,"-")</f>
        <v>0.22825010312690661</v>
      </c>
      <c r="AN114" s="36">
        <f t="shared" si="521"/>
        <v>2.1215293320822282E-2</v>
      </c>
      <c r="AO114" s="267">
        <f>IFERROR('Turistas lugar residencia isla '!AO114/'Turistas lugar residencia isla '!$E114,"-")</f>
        <v>0.20176169899644608</v>
      </c>
      <c r="AP114" s="36">
        <f t="shared" si="522"/>
        <v>5.549275612677973E-2</v>
      </c>
      <c r="AQ114" s="267">
        <f>IFERROR('Turistas lugar residencia isla '!AQ114/'Turistas lugar residencia isla '!$G114,"-")</f>
        <v>0.21523323198696029</v>
      </c>
      <c r="AR114" s="36">
        <f t="shared" si="523"/>
        <v>-0.19313963962086456</v>
      </c>
      <c r="AS114" s="267">
        <f>IFERROR('Turistas lugar residencia isla '!AS114/'Turistas lugar residencia isla '!$I114,"-")</f>
        <v>0.4765095128472473</v>
      </c>
      <c r="AT114" s="36">
        <f t="shared" si="524"/>
        <v>6.2807047937321281E-2</v>
      </c>
      <c r="AU114" s="267">
        <f>IFERROR('Turistas lugar residencia isla '!AU114/'Turistas lugar residencia isla '!$K114,"-")</f>
        <v>0.24533906031565939</v>
      </c>
      <c r="AV114" s="36">
        <f t="shared" si="525"/>
        <v>-4.1672267549744513E-2</v>
      </c>
      <c r="AW114" s="267">
        <f>IFERROR('Turistas lugar residencia isla '!AW114/'Turistas lugar residencia isla '!$M114,"-")</f>
        <v>0.65537759149764241</v>
      </c>
      <c r="AX114" s="36">
        <f t="shared" si="526"/>
        <v>-3.1871468380791579E-2</v>
      </c>
      <c r="AY114" s="266">
        <f>IFERROR('Turistas lugar residencia isla '!AY114/'Turistas lugar residencia isla '!$C114,"-")</f>
        <v>2.1737752187484305E-2</v>
      </c>
      <c r="AZ114" s="36">
        <f t="shared" si="527"/>
        <v>-8.7125180461484875E-2</v>
      </c>
      <c r="BA114" s="267">
        <f>IFERROR('Turistas lugar residencia isla '!BA114/'Turistas lugar residencia isla '!$E114,"-")</f>
        <v>3.3257401405914863E-2</v>
      </c>
      <c r="BB114" s="36">
        <f t="shared" si="528"/>
        <v>-2.206188692623301E-2</v>
      </c>
      <c r="BC114" s="267">
        <f>IFERROR('Turistas lugar residencia isla '!BC114/'Turistas lugar residencia isla '!$G114,"-")</f>
        <v>1.7670958099139007E-2</v>
      </c>
      <c r="BD114" s="36">
        <f t="shared" si="529"/>
        <v>-0.13876254136093535</v>
      </c>
      <c r="BE114" s="267">
        <f>IFERROR('Turistas lugar residencia isla '!BE114/'Turistas lugar residencia isla '!$I114,"-")</f>
        <v>8.0417883946360541E-3</v>
      </c>
      <c r="BF114" s="36">
        <f t="shared" si="530"/>
        <v>9.0087986438955658E-2</v>
      </c>
      <c r="BG114" s="267">
        <f>IFERROR('Turistas lugar residencia isla '!BG114/'Turistas lugar residencia isla '!$K114,"-")</f>
        <v>1.0365297728792269E-2</v>
      </c>
      <c r="BH114" s="36">
        <f t="shared" si="531"/>
        <v>0.25539389735147777</v>
      </c>
      <c r="BI114" s="267">
        <f>IFERROR('Turistas lugar residencia isla '!BI114/'Turistas lugar residencia isla '!$M114,"-")</f>
        <v>1.4501160092807424E-2</v>
      </c>
      <c r="BJ114" s="36">
        <f t="shared" si="532"/>
        <v>5.3388437741686001E-2</v>
      </c>
      <c r="BK114" s="266">
        <f>IFERROR('Turistas lugar residencia isla '!BK114/'Turistas lugar residencia isla '!$C114,"-")</f>
        <v>3.8018217851782138E-2</v>
      </c>
      <c r="BL114" s="36">
        <f t="shared" si="533"/>
        <v>-2.2843960759321935E-2</v>
      </c>
      <c r="BM114" s="267">
        <f>IFERROR('Turistas lugar residencia isla '!BM114/'Turistas lugar residencia isla '!$E114,"-")</f>
        <v>3.0325802764861524E-2</v>
      </c>
      <c r="BN114" s="36">
        <f t="shared" si="534"/>
        <v>-0.1928762778113684</v>
      </c>
      <c r="BO114" s="267">
        <f>IFERROR('Turistas lugar residencia isla '!BO114/'Turistas lugar residencia isla '!$G114,"-")</f>
        <v>2.1174475149087432E-2</v>
      </c>
      <c r="BP114" s="36">
        <f t="shared" si="535"/>
        <v>0.51190754726645604</v>
      </c>
      <c r="BQ114" s="267">
        <f>IFERROR('Turistas lugar residencia isla '!BQ114/'Turistas lugar residencia isla '!$I114,"-")</f>
        <v>6.7008021141954602E-2</v>
      </c>
      <c r="BR114" s="36">
        <f t="shared" si="536"/>
        <v>-0.12822052467285083</v>
      </c>
      <c r="BS114" s="267">
        <f>IFERROR('Turistas lugar residencia isla '!BS114/'Turistas lugar residencia isla '!$K114,"-")</f>
        <v>4.3604757177300078E-2</v>
      </c>
      <c r="BT114" s="36">
        <f t="shared" si="537"/>
        <v>2.59916022089548E-2</v>
      </c>
      <c r="BU114" s="267">
        <f>IFERROR('Turistas lugar residencia isla '!BU114/'Turistas lugar residencia isla '!$M114,"-")</f>
        <v>8.2142055235386573E-3</v>
      </c>
      <c r="BV114" s="36">
        <f t="shared" si="538"/>
        <v>0.52889458111074328</v>
      </c>
      <c r="BW114" s="266">
        <f>IFERROR('Turistas lugar residencia isla '!BW114/'Turistas lugar residencia isla '!$C114,"-")</f>
        <v>0.29173840264861184</v>
      </c>
      <c r="BX114" s="36">
        <f t="shared" si="539"/>
        <v>6.8017412198408955E-2</v>
      </c>
      <c r="BY114" s="267">
        <f>IFERROR('Turistas lugar residencia isla '!BY114/'Turistas lugar residencia isla '!$E114,"-")</f>
        <v>0.35926173813661483</v>
      </c>
      <c r="BZ114" s="36">
        <f t="shared" si="540"/>
        <v>8.0875027315337134E-2</v>
      </c>
      <c r="CA114" s="267">
        <f>IFERROR('Turistas lugar residencia isla '!CA114/'Turistas lugar residencia isla '!$G114,"-")</f>
        <v>0.1445193264826794</v>
      </c>
      <c r="CB114" s="36">
        <f t="shared" si="541"/>
        <v>6.9156607484453403E-2</v>
      </c>
      <c r="CC114" s="267">
        <f>IFERROR('Turistas lugar residencia isla '!CC114/'Turistas lugar residencia isla '!$I114,"-")</f>
        <v>0.20207187025777079</v>
      </c>
      <c r="CD114" s="36">
        <f t="shared" si="542"/>
        <v>5.947038550736794E-2</v>
      </c>
      <c r="CE114" s="267">
        <f>IFERROR('Turistas lugar residencia isla '!CE114/'Turistas lugar residencia isla '!$K114,"-")</f>
        <v>0.41446198107664567</v>
      </c>
      <c r="CF114" s="36">
        <f t="shared" si="543"/>
        <v>7.0722674249556361E-2</v>
      </c>
      <c r="CG114" s="267">
        <f>IFERROR('Turistas lugar residencia isla '!CG114/'Turistas lugar residencia isla '!$M114,"-")</f>
        <v>0.17837362472868798</v>
      </c>
      <c r="CH114" s="36">
        <f t="shared" si="544"/>
        <v>0.21792393218796846</v>
      </c>
      <c r="CI114" s="266">
        <f>IFERROR('Turistas lugar residencia isla '!CI114/'Turistas lugar residencia isla '!$C114,"-")</f>
        <v>3.1295413919703453E-2</v>
      </c>
      <c r="CJ114" s="36">
        <f t="shared" si="545"/>
        <v>-0.23602802219638097</v>
      </c>
      <c r="CK114" s="267">
        <f>IFERROR('Turistas lugar residencia isla '!CK114/'Turistas lugar residencia isla '!$E114,"-")</f>
        <v>2.2626931567328919E-2</v>
      </c>
      <c r="CL114" s="36">
        <f t="shared" si="546"/>
        <v>-0.235779290072609</v>
      </c>
      <c r="CM114" s="267">
        <f>IFERROR('Turistas lugar residencia isla '!CM114/'Turistas lugar residencia isla '!$G114,"-")</f>
        <v>4.2824105400227956E-2</v>
      </c>
      <c r="CN114" s="36">
        <f t="shared" si="547"/>
        <v>-0.24295602626966484</v>
      </c>
      <c r="CO114" s="267">
        <f>IFERROR('Turistas lugar residencia isla '!CO114/'Turistas lugar residencia isla '!$I114,"-")</f>
        <v>1.9908329806233159E-2</v>
      </c>
      <c r="CP114" s="36">
        <f t="shared" si="548"/>
        <v>-0.12668830827056998</v>
      </c>
      <c r="CQ114" s="267">
        <f>IFERROR('Turistas lugar residencia isla '!CQ114/'Turistas lugar residencia isla '!$K114,"-")</f>
        <v>2.5114978625119029E-2</v>
      </c>
      <c r="CR114" s="36">
        <f t="shared" si="549"/>
        <v>-0.14089057142066896</v>
      </c>
      <c r="CS114" s="267">
        <f>IFERROR('Turistas lugar residencia isla '!CS114/'Turistas lugar residencia isla '!$M114,"-")</f>
        <v>3.9424444278122896E-2</v>
      </c>
      <c r="CT114" s="36">
        <f t="shared" si="550"/>
        <v>-0.12181546651005803</v>
      </c>
      <c r="CU114" s="266">
        <f>IFERROR('Turistas lugar residencia isla '!CU114/'Turistas lugar residencia isla '!$C114,"-")</f>
        <v>2.7564731174296413E-2</v>
      </c>
      <c r="CV114" s="36">
        <f t="shared" si="551"/>
        <v>0.15781906287175818</v>
      </c>
      <c r="CW114" s="267">
        <f>IFERROR('Turistas lugar residencia isla '!CW114/'Turistas lugar residencia isla '!$E114,"-")</f>
        <v>1.5675637593349303E-2</v>
      </c>
      <c r="CX114" s="36">
        <f t="shared" si="552"/>
        <v>-8.0741829393961795E-2</v>
      </c>
      <c r="CY114" s="267">
        <f>IFERROR('Turistas lugar residencia isla '!CY114/'Turistas lugar residencia isla '!$G114,"-")</f>
        <v>1.4570420692703962E-2</v>
      </c>
      <c r="CZ114" s="36">
        <f t="shared" si="553"/>
        <v>0.25652612559576871</v>
      </c>
      <c r="DA114" s="267">
        <f>IFERROR('Turistas lugar residencia isla '!DA114/'Turistas lugar residencia isla '!$I114,"-")</f>
        <v>1.6011314249140592E-2</v>
      </c>
      <c r="DB114" s="36">
        <f t="shared" si="554"/>
        <v>0.29813971523762217</v>
      </c>
      <c r="DC114" s="267">
        <f>IFERROR('Turistas lugar residencia isla '!DC114/'Turistas lugar residencia isla '!$K114,"-")</f>
        <v>7.0401361509005819E-2</v>
      </c>
      <c r="DD114" s="36">
        <f t="shared" si="555"/>
        <v>0.29395463171245484</v>
      </c>
      <c r="DE114" s="267">
        <f>IFERROR('Turistas lugar residencia isla '!DE114/'Turistas lugar residencia isla '!$M114,"-")</f>
        <v>1.1600928074245939E-3</v>
      </c>
      <c r="DF114" s="36">
        <f t="shared" si="556"/>
        <v>0.89609918793503485</v>
      </c>
      <c r="DG114" s="266">
        <f>IFERROR('Turistas lugar residencia isla '!DG114/'Turistas lugar residencia isla '!$C114,"-")</f>
        <v>0.18665681917921687</v>
      </c>
      <c r="DH114" s="36">
        <f t="shared" si="557"/>
        <v>-0.14423591872392494</v>
      </c>
      <c r="DI114" s="267">
        <f>IFERROR('Turistas lugar residencia isla '!DI114/'Turistas lugar residencia isla '!$E114,"-")</f>
        <v>0.14803594633100059</v>
      </c>
      <c r="DJ114" s="36">
        <f t="shared" si="558"/>
        <v>-0.19075257439115045</v>
      </c>
      <c r="DK114" s="267">
        <f>IFERROR('Turistas lugar residencia isla '!DK114/'Turistas lugar residencia isla '!$G114,"-")</f>
        <v>0.35735573178396685</v>
      </c>
      <c r="DL114" s="36">
        <f t="shared" si="559"/>
        <v>2.8929629947796132E-2</v>
      </c>
      <c r="DM114" s="267">
        <f>IFERROR('Turistas lugar residencia isla '!DM114/'Turistas lugar residencia isla '!$I114,"-")</f>
        <v>7.1854772940775691E-2</v>
      </c>
      <c r="DN114" s="36">
        <f t="shared" si="560"/>
        <v>-0.31787494913761638</v>
      </c>
      <c r="DO114" s="267">
        <f>IFERROR('Turistas lugar residencia isla '!DO114/'Turistas lugar residencia isla '!$K114,"-")</f>
        <v>7.2751585388090845E-2</v>
      </c>
      <c r="DP114" s="36">
        <f t="shared" si="561"/>
        <v>-0.21764049728556989</v>
      </c>
      <c r="DQ114" s="267">
        <f>IFERROR('Turistas lugar residencia isla '!DQ114/'Turistas lugar residencia isla '!$M114,"-")</f>
        <v>6.3992216151485667E-3</v>
      </c>
      <c r="DR114" s="36">
        <f t="shared" si="562"/>
        <v>-0.39477018279294696</v>
      </c>
      <c r="DS114" s="266">
        <f>IFERROR('Turistas lugar residencia isla '!DS114/'Turistas lugar residencia isla '!$C114,"-")</f>
        <v>4.841900894425219E-2</v>
      </c>
      <c r="DT114" s="36">
        <f t="shared" si="563"/>
        <v>4.9874881917004732E-3</v>
      </c>
      <c r="DU114" s="267">
        <f>IFERROR('Turistas lugar residencia isla '!DU114/'Turistas lugar residencia isla '!$E114,"-")</f>
        <v>7.00452460351009E-2</v>
      </c>
      <c r="DV114" s="36">
        <f t="shared" si="564"/>
        <v>-7.8512845898781713E-2</v>
      </c>
      <c r="DW114" s="267">
        <f>IFERROR('Turistas lugar residencia isla '!DW114/'Turistas lugar residencia isla '!$G114,"-")</f>
        <v>7.3432514442609981E-2</v>
      </c>
      <c r="DX114" s="36">
        <f t="shared" si="565"/>
        <v>0.1160973892071957</v>
      </c>
      <c r="DY114" s="267">
        <f>IFERROR('Turistas lugar residencia isla '!DY114/'Turistas lugar residencia isla '!$I114,"-")</f>
        <v>5.8186829635900029E-2</v>
      </c>
      <c r="DZ114" s="36">
        <f t="shared" si="566"/>
        <v>-1.213096391656332E-2</v>
      </c>
      <c r="EA114" s="267">
        <f>IFERROR('Turistas lugar residencia isla '!EA114/'Turistas lugar residencia isla '!$K114,"-")</f>
        <v>3.8803006665721174E-2</v>
      </c>
      <c r="EB114" s="36">
        <f t="shared" si="567"/>
        <v>-0.13707011963437066</v>
      </c>
      <c r="EC114" s="267">
        <f>IFERROR('Turistas lugar residencia isla '!EC114/'Turistas lugar residencia isla '!$M114,"-")</f>
        <v>3.4671806002544721E-2</v>
      </c>
      <c r="ED114" s="36">
        <f t="shared" si="568"/>
        <v>1.9339402779704473E-2</v>
      </c>
    </row>
    <row r="115" spans="1:134" s="17" customFormat="1" outlineLevel="1" x14ac:dyDescent="0.25">
      <c r="A115" s="242"/>
      <c r="B115" s="34" t="s">
        <v>67</v>
      </c>
      <c r="C115" s="266">
        <f>IFERROR('Turistas lugar residencia isla '!C115/'Turistas lugar residencia isla '!$C115,"-")</f>
        <v>1</v>
      </c>
      <c r="D115" s="36">
        <f t="shared" si="503"/>
        <v>0</v>
      </c>
      <c r="E115" s="267">
        <f>IFERROR('Turistas lugar residencia isla '!E115/'Turistas lugar residencia isla '!$E115,"-")</f>
        <v>1</v>
      </c>
      <c r="F115" s="36">
        <f t="shared" si="504"/>
        <v>0</v>
      </c>
      <c r="G115" s="267">
        <f>IFERROR('Turistas lugar residencia isla '!G115/'Turistas lugar residencia isla '!$G115,"-")</f>
        <v>1</v>
      </c>
      <c r="H115" s="36">
        <f t="shared" si="505"/>
        <v>0</v>
      </c>
      <c r="I115" s="267">
        <f>IFERROR('Turistas lugar residencia isla '!I115/'Turistas lugar residencia isla '!$I115,"-")</f>
        <v>1</v>
      </c>
      <c r="J115" s="36">
        <f t="shared" si="506"/>
        <v>0</v>
      </c>
      <c r="K115" s="267">
        <f>IFERROR('Turistas lugar residencia isla '!K115/'Turistas lugar residencia isla '!$K115,"-")</f>
        <v>1</v>
      </c>
      <c r="L115" s="36">
        <f t="shared" si="507"/>
        <v>0</v>
      </c>
      <c r="M115" s="267">
        <f>IFERROR('Turistas lugar residencia isla '!M115/'Turistas lugar residencia isla '!$M115,"-")</f>
        <v>1</v>
      </c>
      <c r="N115" s="36">
        <f t="shared" si="508"/>
        <v>0</v>
      </c>
      <c r="O115" s="266">
        <f>IFERROR('Turistas lugar residencia isla '!O115/'Turistas lugar residencia isla '!$C115,"-")</f>
        <v>0.88762156843965767</v>
      </c>
      <c r="P115" s="36">
        <f t="shared" si="509"/>
        <v>-5.7366371323119836E-4</v>
      </c>
      <c r="Q115" s="267">
        <f>IFERROR('Turistas lugar residencia isla '!Q115/'Turistas lugar residencia isla '!$E115,"-")</f>
        <v>0.88938145469281493</v>
      </c>
      <c r="R115" s="36">
        <f t="shared" si="510"/>
        <v>9.2227827167372656E-3</v>
      </c>
      <c r="S115" s="267">
        <f>IFERROR('Turistas lugar residencia isla '!S115/'Turistas lugar residencia isla '!$G115,"-")</f>
        <v>0.85933781667702125</v>
      </c>
      <c r="T115" s="36">
        <f t="shared" si="511"/>
        <v>-1.0919573409310823E-2</v>
      </c>
      <c r="U115" s="267">
        <f>IFERROR('Turistas lugar residencia isla '!U115/'Turistas lugar residencia isla '!$I115,"-")</f>
        <v>0.93484712099654466</v>
      </c>
      <c r="V115" s="36">
        <f t="shared" si="512"/>
        <v>-1.0287303076801924E-2</v>
      </c>
      <c r="W115" s="267">
        <f>IFERROR('Turistas lugar residencia isla '!W115/'Turistas lugar residencia isla '!$K115,"-")</f>
        <v>0.91054763852624054</v>
      </c>
      <c r="X115" s="36">
        <f t="shared" si="513"/>
        <v>2.4575622519571239E-2</v>
      </c>
      <c r="Y115" s="267">
        <f>IFERROR('Turistas lugar residencia isla '!Y115/'Turistas lugar residencia isla '!$M115,"-")</f>
        <v>0.77667970626587057</v>
      </c>
      <c r="Z115" s="36">
        <f t="shared" si="514"/>
        <v>-1.2607140089732072E-3</v>
      </c>
      <c r="AA115" s="266">
        <f>IFERROR('Turistas lugar residencia isla '!AA115/'Turistas lugar residencia isla '!$C115,"-")</f>
        <v>0.11237843156034236</v>
      </c>
      <c r="AB115" s="36">
        <f t="shared" si="515"/>
        <v>4.5543342623055594E-3</v>
      </c>
      <c r="AC115" s="267">
        <f>IFERROR('Turistas lugar residencia isla '!AC115/'Turistas lugar residencia isla '!$E115,"-")</f>
        <v>0.11061854530718505</v>
      </c>
      <c r="AD115" s="36">
        <f t="shared" si="516"/>
        <v>-6.8463262547293291E-2</v>
      </c>
      <c r="AE115" s="267">
        <f>IFERROR('Turistas lugar residencia isla '!AE115/'Turistas lugar residencia isla '!$G115,"-")</f>
        <v>0.14066218332297878</v>
      </c>
      <c r="AF115" s="36">
        <f t="shared" si="517"/>
        <v>7.2354898554387592E-2</v>
      </c>
      <c r="AG115" s="267">
        <f>IFERROR('Turistas lugar residencia isla '!AG115/'Turistas lugar residencia isla '!$I115,"-")</f>
        <v>6.5152879003455386E-2</v>
      </c>
      <c r="AH115" s="36">
        <f t="shared" si="518"/>
        <v>0.17528396452128314</v>
      </c>
      <c r="AI115" s="267">
        <f>IFERROR('Turistas lugar residencia isla '!AI115/'Turistas lugar residencia isla '!$K115,"-")</f>
        <v>8.9452361473759498E-2</v>
      </c>
      <c r="AJ115" s="36">
        <f t="shared" si="519"/>
        <v>-0.19624371375202632</v>
      </c>
      <c r="AK115" s="267">
        <f>IFERROR('Turistas lugar residencia isla '!AK115/'Turistas lugar residencia isla '!$M115,"-")</f>
        <v>0.22332029373412943</v>
      </c>
      <c r="AL115" s="36">
        <f t="shared" si="520"/>
        <v>4.409496709786076E-3</v>
      </c>
      <c r="AM115" s="266">
        <f>IFERROR('Turistas lugar residencia isla '!AM115/'Turistas lugar residencia isla '!$C115,"-")</f>
        <v>0.20598794400958906</v>
      </c>
      <c r="AN115" s="36">
        <f t="shared" si="521"/>
        <v>4.7758758906566445E-3</v>
      </c>
      <c r="AO115" s="267">
        <f>IFERROR('Turistas lugar residencia isla '!AO115/'Turistas lugar residencia isla '!$E115,"-")</f>
        <v>0.150651455798018</v>
      </c>
      <c r="AP115" s="36">
        <f t="shared" si="522"/>
        <v>0.1374113167750195</v>
      </c>
      <c r="AQ115" s="267">
        <f>IFERROR('Turistas lugar residencia isla '!AQ115/'Turistas lugar residencia isla '!$G115,"-")</f>
        <v>0.25150322808011888</v>
      </c>
      <c r="AR115" s="36">
        <f t="shared" si="523"/>
        <v>7.0660355375368411E-2</v>
      </c>
      <c r="AS115" s="267">
        <f>IFERROR('Turistas lugar residencia isla '!AS115/'Turistas lugar residencia isla '!$I115,"-")</f>
        <v>0.43755045152298266</v>
      </c>
      <c r="AT115" s="36">
        <f t="shared" si="524"/>
        <v>5.317027790428952E-2</v>
      </c>
      <c r="AU115" s="267">
        <f>IFERROR('Turistas lugar residencia isla '!AU115/'Turistas lugar residencia isla '!$K115,"-")</f>
        <v>0.187992024729218</v>
      </c>
      <c r="AV115" s="36">
        <f t="shared" si="525"/>
        <v>0.18726334820150825</v>
      </c>
      <c r="AW115" s="267">
        <f>IFERROR('Turistas lugar residencia isla '!AW115/'Turistas lugar residencia isla '!$M115,"-")</f>
        <v>0.46307734541211998</v>
      </c>
      <c r="AX115" s="36">
        <f t="shared" si="526"/>
        <v>0.10668759518109971</v>
      </c>
      <c r="AY115" s="266">
        <f>IFERROR('Turistas lugar residencia isla '!AY115/'Turistas lugar residencia isla '!$C115,"-")</f>
        <v>3.317767542472165E-2</v>
      </c>
      <c r="AZ115" s="36">
        <f t="shared" si="527"/>
        <v>0.1890396463911852</v>
      </c>
      <c r="BA115" s="267">
        <f>IFERROR('Turistas lugar residencia isla '!BA115/'Turistas lugar residencia isla '!$E115,"-")</f>
        <v>5.0515147421806884E-2</v>
      </c>
      <c r="BB115" s="36">
        <f t="shared" si="528"/>
        <v>0.30060768037441643</v>
      </c>
      <c r="BC115" s="267">
        <f>IFERROR('Turistas lugar residencia isla '!BC115/'Turistas lugar residencia isla '!$G115,"-")</f>
        <v>2.9523217834552265E-2</v>
      </c>
      <c r="BD115" s="36">
        <f t="shared" si="529"/>
        <v>1.7609184118124288E-2</v>
      </c>
      <c r="BE115" s="267">
        <f>IFERROR('Turistas lugar residencia isla '!BE115/'Turistas lugar residencia isla '!$I115,"-")</f>
        <v>9.4950492174569537E-3</v>
      </c>
      <c r="BF115" s="36">
        <f t="shared" si="530"/>
        <v>-0.10347202714530446</v>
      </c>
      <c r="BG115" s="267">
        <f>IFERROR('Turistas lugar residencia isla '!BG115/'Turistas lugar residencia isla '!$K115,"-")</f>
        <v>1.7630835100989072E-2</v>
      </c>
      <c r="BH115" s="36">
        <f t="shared" si="531"/>
        <v>9.5275679648160194E-2</v>
      </c>
      <c r="BI115" s="267">
        <f>IFERROR('Turistas lugar residencia isla '!BI115/'Turistas lugar residencia isla '!$M115,"-")</f>
        <v>1.9113307254134924E-2</v>
      </c>
      <c r="BJ115" s="36">
        <f t="shared" si="532"/>
        <v>0.23181578709957407</v>
      </c>
      <c r="BK115" s="266">
        <f>IFERROR('Turistas lugar residencia isla '!BK115/'Turistas lugar residencia isla '!$C115,"-")</f>
        <v>5.6444131000302801E-2</v>
      </c>
      <c r="BL115" s="36">
        <f t="shared" si="533"/>
        <v>0.16784210444482062</v>
      </c>
      <c r="BM115" s="267">
        <f>IFERROR('Turistas lugar residencia isla '!BM115/'Turistas lugar residencia isla '!$E115,"-")</f>
        <v>4.9375560276546361E-2</v>
      </c>
      <c r="BN115" s="36">
        <f t="shared" si="534"/>
        <v>-1.1600084260688259E-2</v>
      </c>
      <c r="BO115" s="267">
        <f>IFERROR('Turistas lugar residencia isla '!BO115/'Turistas lugar residencia isla '!$G115,"-")</f>
        <v>3.2338932063173731E-2</v>
      </c>
      <c r="BP115" s="36">
        <f t="shared" si="535"/>
        <v>0.48949671889816582</v>
      </c>
      <c r="BQ115" s="267">
        <f>IFERROR('Turistas lugar residencia isla '!BQ115/'Turistas lugar residencia isla '!$I115,"-")</f>
        <v>8.112314527134934E-2</v>
      </c>
      <c r="BR115" s="36">
        <f t="shared" si="536"/>
        <v>6.4606785168507486E-2</v>
      </c>
      <c r="BS115" s="267">
        <f>IFERROR('Turistas lugar residencia isla '!BS115/'Turistas lugar residencia isla '!$K115,"-")</f>
        <v>7.2536753359362369E-2</v>
      </c>
      <c r="BT115" s="36">
        <f t="shared" si="537"/>
        <v>0.27787801554872638</v>
      </c>
      <c r="BU115" s="267">
        <f>IFERROR('Turistas lugar residencia isla '!BU115/'Turistas lugar residencia isla '!$M115,"-")</f>
        <v>2.1686912360167458E-2</v>
      </c>
      <c r="BV115" s="36">
        <f t="shared" si="538"/>
        <v>-5.6076053005056137E-2</v>
      </c>
      <c r="BW115" s="266">
        <f>IFERROR('Turistas lugar residencia isla '!BW115/'Turistas lugar residencia isla '!$C115,"-")</f>
        <v>0.31684752587123444</v>
      </c>
      <c r="BX115" s="36">
        <f t="shared" si="539"/>
        <v>-1.859670605473196E-2</v>
      </c>
      <c r="BY115" s="267">
        <f>IFERROR('Turistas lugar residencia isla '!BY115/'Turistas lugar residencia isla '!$E115,"-")</f>
        <v>0.38446821313226826</v>
      </c>
      <c r="BZ115" s="36">
        <f t="shared" si="540"/>
        <v>-2.3749230812188715E-2</v>
      </c>
      <c r="CA115" s="267">
        <f>IFERROR('Turistas lugar residencia isla '!CA115/'Turistas lugar residencia isla '!$G115,"-")</f>
        <v>0.16865219934530104</v>
      </c>
      <c r="CB115" s="36">
        <f t="shared" si="541"/>
        <v>-5.645019595146028E-2</v>
      </c>
      <c r="CC115" s="267">
        <f>IFERROR('Turistas lugar residencia isla '!CC115/'Turistas lugar residencia isla '!$I115,"-")</f>
        <v>0.21986701123726007</v>
      </c>
      <c r="CD115" s="36">
        <f t="shared" si="542"/>
        <v>-9.8042516725839635E-2</v>
      </c>
      <c r="CE115" s="267">
        <f>IFERROR('Turistas lugar residencia isla '!CE115/'Turistas lugar residencia isla '!$K115,"-")</f>
        <v>0.42499669329989076</v>
      </c>
      <c r="CF115" s="36">
        <f t="shared" si="543"/>
        <v>-1.7564952754154373E-2</v>
      </c>
      <c r="CG115" s="267">
        <f>IFERROR('Turistas lugar residencia isla '!CG115/'Turistas lugar residencia isla '!$M115,"-")</f>
        <v>0.13715599478416032</v>
      </c>
      <c r="CH115" s="36">
        <f t="shared" si="544"/>
        <v>-0.23421823889018556</v>
      </c>
      <c r="CI115" s="266">
        <f>IFERROR('Turistas lugar residencia isla '!CI115/'Turistas lugar residencia isla '!$C115,"-")</f>
        <v>3.5777133475931068E-2</v>
      </c>
      <c r="CJ115" s="36">
        <f t="shared" si="545"/>
        <v>-3.5665352384174343E-3</v>
      </c>
      <c r="CK115" s="267">
        <f>IFERROR('Turistas lugar residencia isla '!CK115/'Turistas lugar residencia isla '!$E115,"-")</f>
        <v>2.8931759851657191E-2</v>
      </c>
      <c r="CL115" s="36">
        <f t="shared" si="546"/>
        <v>-4.5521210287802649E-2</v>
      </c>
      <c r="CM115" s="267">
        <f>IFERROR('Turistas lugar residencia isla '!CM115/'Turistas lugar residencia isla '!$G115,"-")</f>
        <v>5.0911746433125876E-2</v>
      </c>
      <c r="CN115" s="36">
        <f t="shared" si="547"/>
        <v>-1.413701721302596E-2</v>
      </c>
      <c r="CO115" s="267">
        <f>IFERROR('Turistas lugar residencia isla '!CO115/'Turistas lugar residencia isla '!$I115,"-")</f>
        <v>2.7323673741978572E-2</v>
      </c>
      <c r="CP115" s="36">
        <f t="shared" si="548"/>
        <v>0.28995844412273475</v>
      </c>
      <c r="CQ115" s="267">
        <f>IFERROR('Turistas lugar residencia isla '!CQ115/'Turistas lugar residencia isla '!$K115,"-")</f>
        <v>2.745295912918665E-2</v>
      </c>
      <c r="CR115" s="36">
        <f t="shared" si="549"/>
        <v>-0.17188327052776853</v>
      </c>
      <c r="CS115" s="267">
        <f>IFERROR('Turistas lugar residencia isla '!CS115/'Turistas lugar residencia isla '!$M115,"-")</f>
        <v>4.7766110767963763E-2</v>
      </c>
      <c r="CT115" s="36">
        <f t="shared" si="550"/>
        <v>-0.11330584635093588</v>
      </c>
      <c r="CU115" s="266">
        <f>IFERROR('Turistas lugar residencia isla '!CU115/'Turistas lugar residencia isla '!$C115,"-")</f>
        <v>3.3733942034117038E-2</v>
      </c>
      <c r="CV115" s="36">
        <f t="shared" si="551"/>
        <v>7.1891618664445156E-2</v>
      </c>
      <c r="CW115" s="267">
        <f>IFERROR('Turistas lugar residencia isla '!CW115/'Turistas lugar residencia isla '!$E115,"-")</f>
        <v>2.3346800437169208E-2</v>
      </c>
      <c r="CX115" s="36">
        <f t="shared" si="552"/>
        <v>5.2890153277562746E-3</v>
      </c>
      <c r="CY115" s="267">
        <f>IFERROR('Turistas lugar residencia isla '!CY115/'Turistas lugar residencia isla '!$G115,"-")</f>
        <v>1.6527334227095528E-2</v>
      </c>
      <c r="CZ115" s="36">
        <f t="shared" si="553"/>
        <v>8.3949312144418808E-2</v>
      </c>
      <c r="DA115" s="267">
        <f>IFERROR('Turistas lugar residencia isla '!DA115/'Turistas lugar residencia isla '!$I115,"-")</f>
        <v>1.9733441737564968E-2</v>
      </c>
      <c r="DB115" s="36">
        <f t="shared" si="554"/>
        <v>0.31638069396378077</v>
      </c>
      <c r="DC115" s="267">
        <f>IFERROR('Turistas lugar residencia isla '!DC115/'Turistas lugar residencia isla '!$K115,"-")</f>
        <v>8.4019575664646726E-2</v>
      </c>
      <c r="DD115" s="36">
        <f t="shared" si="555"/>
        <v>3.0733811952156298E-2</v>
      </c>
      <c r="DE115" s="267">
        <f>IFERROR('Turistas lugar residencia isla '!DE115/'Turistas lugar residencia isla '!$M115,"-")</f>
        <v>0</v>
      </c>
      <c r="DF115" s="36">
        <f t="shared" si="556"/>
        <v>-1</v>
      </c>
      <c r="DG115" s="266">
        <f>IFERROR('Turistas lugar residencia isla '!DG115/'Turistas lugar residencia isla '!$C115,"-")</f>
        <v>9.6679136712919028E-2</v>
      </c>
      <c r="DH115" s="36">
        <f t="shared" si="557"/>
        <v>-0.16552135634151699</v>
      </c>
      <c r="DI115" s="267">
        <f>IFERROR('Turistas lugar residencia isla '!DI115/'Turistas lugar residencia isla '!$E115,"-")</f>
        <v>6.5435388601672542E-2</v>
      </c>
      <c r="DJ115" s="36">
        <f t="shared" si="558"/>
        <v>-0.27213356025288615</v>
      </c>
      <c r="DK115" s="267">
        <f>IFERROR('Turistas lugar residencia isla '!DK115/'Turistas lugar residencia isla '!$G115,"-")</f>
        <v>0.21419410625597204</v>
      </c>
      <c r="DL115" s="36">
        <f t="shared" si="559"/>
        <v>-0.13102501763596963</v>
      </c>
      <c r="DM115" s="267">
        <f>IFERROR('Turistas lugar residencia isla '!DM115/'Turistas lugar residencia isla '!$I115,"-")</f>
        <v>3.6940677720026717E-2</v>
      </c>
      <c r="DN115" s="36">
        <f t="shared" si="560"/>
        <v>-0.30534541666708381</v>
      </c>
      <c r="DO115" s="267">
        <f>IFERROR('Turistas lugar residencia isla '!DO115/'Turistas lugar residencia isla '!$K115,"-")</f>
        <v>4.134599840298632E-2</v>
      </c>
      <c r="DP115" s="36">
        <f t="shared" si="561"/>
        <v>-0.16749262722447811</v>
      </c>
      <c r="DQ115" s="267">
        <f>IFERROR('Turistas lugar residencia isla '!DQ115/'Turistas lugar residencia isla '!$M115,"-")</f>
        <v>1.101502985381923E-2</v>
      </c>
      <c r="DR115" s="36">
        <f t="shared" si="562"/>
        <v>0.39903762219356631</v>
      </c>
      <c r="DS115" s="266">
        <f>IFERROR('Turistas lugar residencia isla '!DS115/'Turistas lugar residencia isla '!$C115,"-")</f>
        <v>5.5015251379299336E-2</v>
      </c>
      <c r="DT115" s="36">
        <f t="shared" si="563"/>
        <v>-4.3925615068376445E-3</v>
      </c>
      <c r="DU115" s="267">
        <f>IFERROR('Turistas lugar residencia isla '!DU115/'Turistas lugar residencia isla '!$E115,"-")</f>
        <v>9.4615205137966174E-2</v>
      </c>
      <c r="DV115" s="36">
        <f t="shared" si="564"/>
        <v>-7.0630379508126451E-3</v>
      </c>
      <c r="DW115" s="267">
        <f>IFERROR('Turistas lugar residencia isla '!DW115/'Turistas lugar residencia isla '!$G115,"-")</f>
        <v>7.9036190102491993E-2</v>
      </c>
      <c r="DX115" s="36">
        <f t="shared" si="565"/>
        <v>4.2774000235724419E-2</v>
      </c>
      <c r="DY115" s="267">
        <f>IFERROR('Turistas lugar residencia isla '!DY115/'Turistas lugar residencia isla '!$I115,"-")</f>
        <v>7.0611806382299136E-2</v>
      </c>
      <c r="DZ115" s="36">
        <f t="shared" si="566"/>
        <v>-9.2041067097842211E-3</v>
      </c>
      <c r="EA115" s="267">
        <f>IFERROR('Turistas lugar residencia isla '!EA115/'Turistas lugar residencia isla '!$K115,"-")</f>
        <v>3.8534078606385115E-2</v>
      </c>
      <c r="EB115" s="36">
        <f t="shared" si="567"/>
        <v>-0.14232544781574064</v>
      </c>
      <c r="EC115" s="267">
        <f>IFERROR('Turistas lugar residencia isla '!EC115/'Turistas lugar residencia isla '!$M115,"-")</f>
        <v>5.8987029030265599E-2</v>
      </c>
      <c r="ED115" s="36">
        <f t="shared" si="568"/>
        <v>-4.2496798573738004E-2</v>
      </c>
    </row>
    <row r="116" spans="1:134" s="17" customFormat="1" outlineLevel="1" x14ac:dyDescent="0.25">
      <c r="A116" s="242"/>
      <c r="B116" s="34" t="s">
        <v>69</v>
      </c>
      <c r="C116" s="266">
        <f>IFERROR('Turistas lugar residencia isla '!C116/'Turistas lugar residencia isla '!$C116,"-")</f>
        <v>1</v>
      </c>
      <c r="D116" s="36">
        <f t="shared" si="503"/>
        <v>0</v>
      </c>
      <c r="E116" s="267">
        <f>IFERROR('Turistas lugar residencia isla '!E116/'Turistas lugar residencia isla '!$E116,"-")</f>
        <v>1</v>
      </c>
      <c r="F116" s="36">
        <f t="shared" si="504"/>
        <v>0</v>
      </c>
      <c r="G116" s="267">
        <f>IFERROR('Turistas lugar residencia isla '!G116/'Turistas lugar residencia isla '!$G116,"-")</f>
        <v>1</v>
      </c>
      <c r="H116" s="36">
        <f t="shared" si="505"/>
        <v>0</v>
      </c>
      <c r="I116" s="267">
        <f>IFERROR('Turistas lugar residencia isla '!I116/'Turistas lugar residencia isla '!$I116,"-")</f>
        <v>1</v>
      </c>
      <c r="J116" s="36">
        <f t="shared" si="506"/>
        <v>0</v>
      </c>
      <c r="K116" s="267">
        <f>IFERROR('Turistas lugar residencia isla '!K116/'Turistas lugar residencia isla '!$K116,"-")</f>
        <v>1</v>
      </c>
      <c r="L116" s="36">
        <f t="shared" si="507"/>
        <v>0</v>
      </c>
      <c r="M116" s="267">
        <f>IFERROR('Turistas lugar residencia isla '!M116/'Turistas lugar residencia isla '!$M116,"-")</f>
        <v>1</v>
      </c>
      <c r="N116" s="36">
        <f t="shared" si="508"/>
        <v>0</v>
      </c>
      <c r="O116" s="266">
        <f>IFERROR('Turistas lugar residencia isla '!O116/'Turistas lugar residencia isla '!$C116,"-")</f>
        <v>0.87435439706066609</v>
      </c>
      <c r="P116" s="36">
        <f t="shared" si="509"/>
        <v>4.2420347321914242E-3</v>
      </c>
      <c r="Q116" s="267">
        <f>IFERROR('Turistas lugar residencia isla '!Q116/'Turistas lugar residencia isla '!$E116,"-")</f>
        <v>0.86224853368415277</v>
      </c>
      <c r="R116" s="36">
        <f t="shared" si="510"/>
        <v>-1.0014811666112289E-2</v>
      </c>
      <c r="S116" s="267">
        <f>IFERROR('Turistas lugar residencia isla '!S116/'Turistas lugar residencia isla '!$G116,"-")</f>
        <v>0.82606115869061592</v>
      </c>
      <c r="T116" s="36">
        <f t="shared" si="511"/>
        <v>5.5235538069602352E-2</v>
      </c>
      <c r="U116" s="267">
        <f>IFERROR('Turistas lugar residencia isla '!U116/'Turistas lugar residencia isla '!$I116,"-")</f>
        <v>0.9375656176811048</v>
      </c>
      <c r="V116" s="36">
        <f t="shared" si="512"/>
        <v>-1.7380987000560344E-3</v>
      </c>
      <c r="W116" s="267">
        <f>IFERROR('Turistas lugar residencia isla '!W116/'Turistas lugar residencia isla '!$K116,"-")</f>
        <v>0.87844856768078539</v>
      </c>
      <c r="X116" s="36">
        <f t="shared" si="513"/>
        <v>-1.8498573250585904E-2</v>
      </c>
      <c r="Y116" s="267">
        <f>IFERROR('Turistas lugar residencia isla '!Y116/'Turistas lugar residencia isla '!$M116,"-")</f>
        <v>0.75812567713976164</v>
      </c>
      <c r="Z116" s="36">
        <f t="shared" si="514"/>
        <v>0.32459213943504284</v>
      </c>
      <c r="AA116" s="266">
        <f>IFERROR('Turistas lugar residencia isla '!AA116/'Turistas lugar residencia isla '!$C116,"-")</f>
        <v>0.12564667381296335</v>
      </c>
      <c r="AB116" s="36">
        <f t="shared" si="515"/>
        <v>-2.8547492053402679E-2</v>
      </c>
      <c r="AC116" s="267">
        <f>IFERROR('Turistas lugar residencia isla '!AC116/'Turistas lugar residencia isla '!$E116,"-")</f>
        <v>0.13774872553856274</v>
      </c>
      <c r="AD116" s="36">
        <f t="shared" si="516"/>
        <v>6.7580784614904132E-2</v>
      </c>
      <c r="AE116" s="267">
        <f>IFERROR('Turistas lugar residencia isla '!AE116/'Turistas lugar residencia isla '!$G116,"-")</f>
        <v>0.17393884130938408</v>
      </c>
      <c r="AF116" s="36">
        <f t="shared" si="517"/>
        <v>-0.19909700509418748</v>
      </c>
      <c r="AG116" s="267">
        <f>IFERROR('Turistas lugar residencia isla '!AG116/'Turistas lugar residencia isla '!$I116,"-")</f>
        <v>6.2427652300320352E-2</v>
      </c>
      <c r="AH116" s="36">
        <f t="shared" si="518"/>
        <v>2.662168636875184E-2</v>
      </c>
      <c r="AI116" s="267">
        <f>IFERROR('Turistas lugar residencia isla '!AI116/'Turistas lugar residencia isla '!$K116,"-")</f>
        <v>0.12155672153344899</v>
      </c>
      <c r="AJ116" s="36">
        <f t="shared" si="519"/>
        <v>0.15773688080412618</v>
      </c>
      <c r="AK116" s="267">
        <f>IFERROR('Turistas lugar residencia isla '!AK116/'Turistas lugar residencia isla '!$M116,"-")</f>
        <v>0.24187432286023836</v>
      </c>
      <c r="AL116" s="36">
        <f t="shared" si="520"/>
        <v>-0.434520082719554</v>
      </c>
      <c r="AM116" s="266">
        <f>IFERROR('Turistas lugar residencia isla '!AM116/'Turistas lugar residencia isla '!$C116,"-")</f>
        <v>0.19993103573826562</v>
      </c>
      <c r="AN116" s="36">
        <f t="shared" si="521"/>
        <v>-2.244713472252613E-2</v>
      </c>
      <c r="AO116" s="267">
        <f>IFERROR('Turistas lugar residencia isla '!AO116/'Turistas lugar residencia isla '!$E116,"-")</f>
        <v>0.12516307624842404</v>
      </c>
      <c r="AP116" s="36">
        <f t="shared" si="522"/>
        <v>7.2042842968243148E-2</v>
      </c>
      <c r="AQ116" s="267">
        <f>IFERROR('Turistas lugar residencia isla '!AQ116/'Turistas lugar residencia isla '!$G116,"-")</f>
        <v>0.24399778366280261</v>
      </c>
      <c r="AR116" s="36">
        <f t="shared" si="523"/>
        <v>0.17179235985329933</v>
      </c>
      <c r="AS116" s="267">
        <f>IFERROR('Turistas lugar residencia isla '!AS116/'Turistas lugar residencia isla '!$I116,"-")</f>
        <v>0.41027539236008292</v>
      </c>
      <c r="AT116" s="36">
        <f t="shared" si="524"/>
        <v>-0.1611325793388344</v>
      </c>
      <c r="AU116" s="267">
        <f>IFERROR('Turistas lugar residencia isla '!AU116/'Turistas lugar residencia isla '!$K116,"-")</f>
        <v>0.10629733846739728</v>
      </c>
      <c r="AV116" s="36">
        <f t="shared" si="525"/>
        <v>-6.2088147725869791E-2</v>
      </c>
      <c r="AW116" s="267">
        <f>IFERROR('Turistas lugar residencia isla '!AW116/'Turistas lugar residencia isla '!$M116,"-")</f>
        <v>0.30566088840736727</v>
      </c>
      <c r="AX116" s="36">
        <f t="shared" si="526"/>
        <v>0.34773038099449871</v>
      </c>
      <c r="AY116" s="266">
        <f>IFERROR('Turistas lugar residencia isla '!AY116/'Turistas lugar residencia isla '!$C116,"-")</f>
        <v>2.7655311479658221E-2</v>
      </c>
      <c r="AZ116" s="36">
        <f t="shared" si="527"/>
        <v>8.9137850916842343E-2</v>
      </c>
      <c r="BA116" s="267">
        <f>IFERROR('Turistas lugar residencia isla '!BA116/'Turistas lugar residencia isla '!$E116,"-")</f>
        <v>3.8751850024666995E-2</v>
      </c>
      <c r="BB116" s="36">
        <f t="shared" si="528"/>
        <v>5.9378360173826916E-2</v>
      </c>
      <c r="BC116" s="267">
        <f>IFERROR('Turistas lugar residencia isla '!BC116/'Turistas lugar residencia isla '!$G116,"-")</f>
        <v>3.3079268957754343E-2</v>
      </c>
      <c r="BD116" s="36">
        <f t="shared" si="529"/>
        <v>0.16629205590286933</v>
      </c>
      <c r="BE116" s="267">
        <f>IFERROR('Turistas lugar residencia isla '!BE116/'Turistas lugar residencia isla '!$I116,"-")</f>
        <v>8.3586830699652736E-3</v>
      </c>
      <c r="BF116" s="36">
        <f t="shared" si="530"/>
        <v>0.16119621273011875</v>
      </c>
      <c r="BG116" s="267">
        <f>IFERROR('Turistas lugar residencia isla '!BG116/'Turistas lugar residencia isla '!$K116,"-")</f>
        <v>1.3270638513942369E-2</v>
      </c>
      <c r="BH116" s="36">
        <f t="shared" si="531"/>
        <v>2.9479469316534779E-2</v>
      </c>
      <c r="BI116" s="267">
        <f>IFERROR('Turistas lugar residencia isla '!BI116/'Turistas lugar residencia isla '!$M116,"-")</f>
        <v>2.241332611050921E-2</v>
      </c>
      <c r="BJ116" s="36">
        <f t="shared" si="532"/>
        <v>-0.11428718197780852</v>
      </c>
      <c r="BK116" s="266">
        <f>IFERROR('Turistas lugar residencia isla '!BK116/'Turistas lugar residencia isla '!$C116,"-")</f>
        <v>5.9994624214380336E-2</v>
      </c>
      <c r="BL116" s="36">
        <f t="shared" si="533"/>
        <v>0.25827023613182454</v>
      </c>
      <c r="BM116" s="267">
        <f>IFERROR('Turistas lugar residencia isla '!BM116/'Turistas lugar residencia isla '!$E116,"-")</f>
        <v>5.0076741763964261E-2</v>
      </c>
      <c r="BN116" s="36">
        <f t="shared" si="534"/>
        <v>-1.8785755841071783E-2</v>
      </c>
      <c r="BO116" s="267">
        <f>IFERROR('Turistas lugar residencia isla '!BO116/'Turistas lugar residencia isla '!$G116,"-")</f>
        <v>4.0574677038659378E-2</v>
      </c>
      <c r="BP116" s="36">
        <f t="shared" si="535"/>
        <v>0.19472887105631398</v>
      </c>
      <c r="BQ116" s="267">
        <f>IFERROR('Turistas lugar residencia isla '!BQ116/'Turistas lugar residencia isla '!$I116,"-")</f>
        <v>9.0767760519019039E-2</v>
      </c>
      <c r="BR116" s="36">
        <f t="shared" si="536"/>
        <v>0.55691685367212473</v>
      </c>
      <c r="BS116" s="267">
        <f>IFERROR('Turistas lugar residencia isla '!BS116/'Turistas lugar residencia isla '!$K116,"-")</f>
        <v>8.162315406423222E-2</v>
      </c>
      <c r="BT116" s="36">
        <f t="shared" si="537"/>
        <v>0.63559873391544097</v>
      </c>
      <c r="BU116" s="267">
        <f>IFERROR('Turistas lugar residencia isla '!BU116/'Turistas lugar residencia isla '!$M116,"-")</f>
        <v>6.4734561213434447E-2</v>
      </c>
      <c r="BV116" s="36">
        <f t="shared" si="538"/>
        <v>1.0099602922575239</v>
      </c>
      <c r="BW116" s="266">
        <f>IFERROR('Turistas lugar residencia isla '!BW116/'Turistas lugar residencia isla '!$C116,"-")</f>
        <v>0.36333992634531176</v>
      </c>
      <c r="BX116" s="36">
        <f t="shared" si="539"/>
        <v>-4.0889673951014394E-2</v>
      </c>
      <c r="BY116" s="267">
        <f>IFERROR('Turistas lugar residencia isla '!BY116/'Turistas lugar residencia isla '!$E116,"-")</f>
        <v>0.42763799813627146</v>
      </c>
      <c r="BZ116" s="36">
        <f t="shared" si="540"/>
        <v>-5.2885875205467947E-2</v>
      </c>
      <c r="CA116" s="267">
        <f>IFERROR('Turistas lugar residencia isla '!CA116/'Turistas lugar residencia isla '!$G116,"-")</f>
        <v>0.23934260297460375</v>
      </c>
      <c r="CB116" s="36">
        <f t="shared" si="541"/>
        <v>-3.6733792512498975E-2</v>
      </c>
      <c r="CC116" s="267">
        <f>IFERROR('Turistas lugar residencia isla '!CC116/'Turistas lugar residencia isla '!$I116,"-")</f>
        <v>0.23991170215629795</v>
      </c>
      <c r="CD116" s="36">
        <f t="shared" si="542"/>
        <v>1.2446123490025052E-2</v>
      </c>
      <c r="CE116" s="267">
        <f>IFERROR('Turistas lugar residencia isla '!CE116/'Turistas lugar residencia isla '!$K116,"-")</f>
        <v>0.47225807134092157</v>
      </c>
      <c r="CF116" s="36">
        <f t="shared" si="543"/>
        <v>-7.2523000528517123E-2</v>
      </c>
      <c r="CG116" s="267">
        <f>IFERROR('Turistas lugar residencia isla '!CG116/'Turistas lugar residencia isla '!$M116,"-")</f>
        <v>0.10793607800650054</v>
      </c>
      <c r="CH116" s="36">
        <f t="shared" si="544"/>
        <v>0.20091985820824876</v>
      </c>
      <c r="CI116" s="266">
        <f>IFERROR('Turistas lugar residencia isla '!CI116/'Turistas lugar residencia isla '!$C116,"-")</f>
        <v>4.2734283055459475E-2</v>
      </c>
      <c r="CJ116" s="36">
        <f t="shared" si="545"/>
        <v>0.25116382334699883</v>
      </c>
      <c r="CK116" s="267">
        <f>IFERROR('Turistas lugar residencia isla '!CK116/'Turistas lugar residencia isla '!$E116,"-")</f>
        <v>3.8738146138244806E-2</v>
      </c>
      <c r="CL116" s="36">
        <f t="shared" si="546"/>
        <v>0.3783704564733279</v>
      </c>
      <c r="CM116" s="267">
        <f>IFERROR('Turistas lugar residencia isla '!CM116/'Turistas lugar residencia isla '!$G116,"-")</f>
        <v>6.3763323109678152E-2</v>
      </c>
      <c r="CN116" s="36">
        <f t="shared" si="547"/>
        <v>0.14239410329440005</v>
      </c>
      <c r="CO116" s="267">
        <f>IFERROR('Turistas lugar residencia isla '!CO116/'Turistas lugar residencia isla '!$I116,"-")</f>
        <v>2.6832584057931999E-2</v>
      </c>
      <c r="CP116" s="36">
        <f t="shared" si="548"/>
        <v>0.5788578212095068</v>
      </c>
      <c r="CQ116" s="267">
        <f>IFERROR('Turistas lugar residencia isla '!CQ116/'Turistas lugar residencia isla '!$K116,"-")</f>
        <v>3.1529006050861084E-2</v>
      </c>
      <c r="CR116" s="36">
        <f t="shared" si="549"/>
        <v>9.9544988294652192E-2</v>
      </c>
      <c r="CS116" s="267">
        <f>IFERROR('Turistas lugar residencia isla '!CS116/'Turistas lugar residencia isla '!$M116,"-")</f>
        <v>8.5184182015167934E-2</v>
      </c>
      <c r="CT116" s="36">
        <f t="shared" si="550"/>
        <v>0.13154035667355846</v>
      </c>
      <c r="CU116" s="266">
        <f>IFERROR('Turistas lugar residencia isla '!CU116/'Turistas lugar residencia isla '!$C116,"-")</f>
        <v>4.1028381363800402E-2</v>
      </c>
      <c r="CV116" s="36">
        <f t="shared" si="551"/>
        <v>5.3325810463553669E-3</v>
      </c>
      <c r="CW116" s="267">
        <f>IFERROR('Turistas lugar residencia isla '!CW116/'Turistas lugar residencia isla '!$E116,"-")</f>
        <v>2.9529134462533576E-2</v>
      </c>
      <c r="CX116" s="36">
        <f t="shared" si="552"/>
        <v>-1.4877059046418117E-2</v>
      </c>
      <c r="CY116" s="267">
        <f>IFERROR('Turistas lugar residencia isla '!CY116/'Turistas lugar residencia isla '!$G116,"-")</f>
        <v>2.4628392675616364E-2</v>
      </c>
      <c r="CZ116" s="36">
        <f t="shared" si="553"/>
        <v>-3.6294010820209222E-3</v>
      </c>
      <c r="DA116" s="267">
        <f>IFERROR('Turistas lugar residencia isla '!DA116/'Turistas lugar residencia isla '!$I116,"-")</f>
        <v>2.2283091501332543E-2</v>
      </c>
      <c r="DB116" s="36">
        <f t="shared" si="554"/>
        <v>0.24487464880309218</v>
      </c>
      <c r="DC116" s="267">
        <f>IFERROR('Turistas lugar residencia isla '!DC116/'Turistas lugar residencia isla '!$K116,"-")</f>
        <v>9.9135742394109924E-2</v>
      </c>
      <c r="DD116" s="36">
        <f t="shared" si="555"/>
        <v>-6.2944054966713958E-2</v>
      </c>
      <c r="DE116" s="267">
        <f>IFERROR('Turistas lugar residencia isla '!DE116/'Turistas lugar residencia isla '!$M116,"-")</f>
        <v>0</v>
      </c>
      <c r="DF116" s="36">
        <f t="shared" si="556"/>
        <v>-1</v>
      </c>
      <c r="DG116" s="266">
        <f>IFERROR('Turistas lugar residencia isla '!DG116/'Turistas lugar residencia isla '!$C116,"-")</f>
        <v>2.498669439515451E-2</v>
      </c>
      <c r="DH116" s="36">
        <f t="shared" si="557"/>
        <v>-0.1276269842148009</v>
      </c>
      <c r="DI116" s="267">
        <f>IFERROR('Turistas lugar residencia isla '!DI116/'Turistas lugar residencia isla '!$E116,"-")</f>
        <v>9.9188729923806399E-3</v>
      </c>
      <c r="DJ116" s="36">
        <f t="shared" si="558"/>
        <v>-9.0684401107918866E-2</v>
      </c>
      <c r="DK116" s="267">
        <f>IFERROR('Turistas lugar residencia isla '!DK116/'Turistas lugar residencia isla '!$G116,"-")</f>
        <v>7.2179296443825883E-2</v>
      </c>
      <c r="DL116" s="36">
        <f t="shared" si="559"/>
        <v>-0.12068394634463309</v>
      </c>
      <c r="DM116" s="267">
        <f>IFERROR('Turistas lugar residencia isla '!DM116/'Turistas lugar residencia isla '!$I116,"-")</f>
        <v>1.0041187713678091E-2</v>
      </c>
      <c r="DN116" s="36">
        <f t="shared" si="560"/>
        <v>-0.26101012702770832</v>
      </c>
      <c r="DO116" s="267">
        <f>IFERROR('Turistas lugar residencia isla '!DO116/'Turistas lugar residencia isla '!$K116,"-")</f>
        <v>8.7430711293530229E-3</v>
      </c>
      <c r="DP116" s="36">
        <f t="shared" si="561"/>
        <v>-0.22687245280189083</v>
      </c>
      <c r="DQ116" s="267">
        <f>IFERROR('Turistas lugar residencia isla '!DQ116/'Turistas lugar residencia isla '!$M116,"-")</f>
        <v>3.9951245937161432E-3</v>
      </c>
      <c r="DR116" s="36">
        <f t="shared" si="562"/>
        <v>0.14460319609967498</v>
      </c>
      <c r="DS116" s="266">
        <f>IFERROR('Turistas lugar residencia isla '!DS116/'Turistas lugar residencia isla '!$C116,"-")</f>
        <v>6.1191860932066987E-2</v>
      </c>
      <c r="DT116" s="36">
        <f t="shared" si="563"/>
        <v>-0.11028842969654939</v>
      </c>
      <c r="DU116" s="267">
        <f>IFERROR('Turistas lugar residencia isla '!DU116/'Turistas lugar residencia isla '!$E116,"-")</f>
        <v>0.10163898481609385</v>
      </c>
      <c r="DV116" s="36">
        <f t="shared" si="564"/>
        <v>-0.14766176879966908</v>
      </c>
      <c r="DW116" s="267">
        <f>IFERROR('Turistas lugar residencia isla '!DW116/'Turistas lugar residencia isla '!$G116,"-")</f>
        <v>8.3391868485691967E-2</v>
      </c>
      <c r="DX116" s="36">
        <f t="shared" si="565"/>
        <v>2.2876938163696625E-2</v>
      </c>
      <c r="DY116" s="267">
        <f>IFERROR('Turistas lugar residencia isla '!DY116/'Turistas lugar residencia isla '!$I116,"-")</f>
        <v>8.3310899938083827E-2</v>
      </c>
      <c r="DZ116" s="36">
        <f t="shared" si="566"/>
        <v>0.28827637456466371</v>
      </c>
      <c r="EA116" s="267">
        <f>IFERROR('Turistas lugar residencia isla '!EA116/'Turistas lugar residencia isla '!$K116,"-")</f>
        <v>4.8539119028477129E-2</v>
      </c>
      <c r="EB116" s="36">
        <f t="shared" si="567"/>
        <v>-8.5425784604897803E-3</v>
      </c>
      <c r="EC116" s="267">
        <f>IFERROR('Turistas lugar residencia isla '!EC116/'Turistas lugar residencia isla '!$M116,"-")</f>
        <v>9.7304983748645726E-2</v>
      </c>
      <c r="ED116" s="36">
        <f t="shared" si="568"/>
        <v>2.3041388770165261E-2</v>
      </c>
    </row>
    <row r="117" spans="1:134" s="17" customFormat="1" outlineLevel="1" x14ac:dyDescent="0.25">
      <c r="A117" s="242"/>
      <c r="B117" s="34" t="s">
        <v>71</v>
      </c>
      <c r="C117" s="266">
        <f>IFERROR('Turistas lugar residencia isla '!C117/'Turistas lugar residencia isla '!$C117,"-")</f>
        <v>1</v>
      </c>
      <c r="D117" s="36">
        <f t="shared" si="503"/>
        <v>0</v>
      </c>
      <c r="E117" s="267">
        <f>IFERROR('Turistas lugar residencia isla '!E117/'Turistas lugar residencia isla '!$E117,"-")</f>
        <v>1</v>
      </c>
      <c r="F117" s="36">
        <f t="shared" si="504"/>
        <v>0</v>
      </c>
      <c r="G117" s="267">
        <f>IFERROR('Turistas lugar residencia isla '!G117/'Turistas lugar residencia isla '!$G117,"-")</f>
        <v>1</v>
      </c>
      <c r="H117" s="36">
        <f t="shared" si="505"/>
        <v>0</v>
      </c>
      <c r="I117" s="267">
        <f>IFERROR('Turistas lugar residencia isla '!I117/'Turistas lugar residencia isla '!$I117,"-")</f>
        <v>1</v>
      </c>
      <c r="J117" s="36">
        <f t="shared" si="506"/>
        <v>0</v>
      </c>
      <c r="K117" s="267">
        <f>IFERROR('Turistas lugar residencia isla '!K117/'Turistas lugar residencia isla '!$K117,"-")</f>
        <v>1</v>
      </c>
      <c r="L117" s="36">
        <f t="shared" si="507"/>
        <v>0</v>
      </c>
      <c r="M117" s="267">
        <f>IFERROR('Turistas lugar residencia isla '!M117/'Turistas lugar residencia isla '!$M117,"-")</f>
        <v>1</v>
      </c>
      <c r="N117" s="36">
        <f t="shared" si="508"/>
        <v>0</v>
      </c>
      <c r="O117" s="266">
        <f>IFERROR('Turistas lugar residencia isla '!O117/'Turistas lugar residencia isla '!$C117,"-")</f>
        <v>0.85942544459644321</v>
      </c>
      <c r="P117" s="36">
        <f t="shared" si="509"/>
        <v>-2.0666672413537368E-3</v>
      </c>
      <c r="Q117" s="267">
        <f>IFERROR('Turistas lugar residencia isla '!Q117/'Turistas lugar residencia isla '!$E117,"-")</f>
        <v>0.83205084287890563</v>
      </c>
      <c r="R117" s="36">
        <f t="shared" si="510"/>
        <v>-1.7682342086658753E-2</v>
      </c>
      <c r="S117" s="267">
        <f>IFERROR('Turistas lugar residencia isla '!S117/'Turistas lugar residencia isla '!$G117,"-")</f>
        <v>0.82212107254779776</v>
      </c>
      <c r="T117" s="36">
        <f t="shared" si="511"/>
        <v>1.8880777770932111E-2</v>
      </c>
      <c r="U117" s="267">
        <f>IFERROR('Turistas lugar residencia isla '!U117/'Turistas lugar residencia isla '!$I117,"-")</f>
        <v>0.90780552819145854</v>
      </c>
      <c r="V117" s="36">
        <f t="shared" si="512"/>
        <v>-1.0227223186782819E-2</v>
      </c>
      <c r="W117" s="267">
        <f>IFERROR('Turistas lugar residencia isla '!W117/'Turistas lugar residencia isla '!$K117,"-")</f>
        <v>0.89271950359322449</v>
      </c>
      <c r="X117" s="36">
        <f t="shared" si="513"/>
        <v>2.295025499094594E-2</v>
      </c>
      <c r="Y117" s="267">
        <f>IFERROR('Turistas lugar residencia isla '!Y117/'Turistas lugar residencia isla '!$M117,"-")</f>
        <v>0.71411810715682444</v>
      </c>
      <c r="Z117" s="36">
        <f t="shared" si="514"/>
        <v>0.37649921154080035</v>
      </c>
      <c r="AA117" s="266">
        <f>IFERROR('Turistas lugar residencia isla '!AA117/'Turistas lugar residencia isla '!$C117,"-")</f>
        <v>0.14057455540355676</v>
      </c>
      <c r="AB117" s="36">
        <f t="shared" si="515"/>
        <v>1.2823431475998515E-2</v>
      </c>
      <c r="AC117" s="267">
        <f>IFERROR('Turistas lugar residencia isla '!AC117/'Turistas lugar residencia isla '!$E117,"-")</f>
        <v>0.1679491571210944</v>
      </c>
      <c r="AD117" s="36">
        <f t="shared" si="516"/>
        <v>9.7909892040407787E-2</v>
      </c>
      <c r="AE117" s="267">
        <f>IFERROR('Turistas lugar residencia isla '!AE117/'Turistas lugar residencia isla '!$G117,"-")</f>
        <v>0.17788344306266765</v>
      </c>
      <c r="AF117" s="36">
        <f t="shared" si="517"/>
        <v>-7.8866170211398301E-2</v>
      </c>
      <c r="AG117" s="267">
        <f>IFERROR('Turistas lugar residencia isla '!AG117/'Turistas lugar residencia isla '!$I117,"-")</f>
        <v>9.2200910419604279E-2</v>
      </c>
      <c r="AH117" s="36">
        <f t="shared" si="518"/>
        <v>0.11334652150924507</v>
      </c>
      <c r="AI117" s="267">
        <f>IFERROR('Turistas lugar residencia isla '!AI117/'Turistas lugar residencia isla '!$K117,"-")</f>
        <v>0.10728560767917565</v>
      </c>
      <c r="AJ117" s="36">
        <f t="shared" si="519"/>
        <v>-0.15731696904435111</v>
      </c>
      <c r="AK117" s="267">
        <f>IFERROR('Turistas lugar residencia isla '!AK117/'Turistas lugar residencia isla '!$M117,"-")</f>
        <v>0.28588189284317561</v>
      </c>
      <c r="AL117" s="36">
        <f t="shared" si="520"/>
        <v>-0.40601686482351884</v>
      </c>
      <c r="AM117" s="266">
        <f>IFERROR('Turistas lugar residencia isla '!AM117/'Turistas lugar residencia isla '!$C117,"-")</f>
        <v>0.1998261849199324</v>
      </c>
      <c r="AN117" s="36">
        <f t="shared" si="521"/>
        <v>-3.864139036841574E-2</v>
      </c>
      <c r="AO117" s="267">
        <f>IFERROR('Turistas lugar residencia isla '!AO117/'Turistas lugar residencia isla '!$E117,"-")</f>
        <v>0.12036193802270885</v>
      </c>
      <c r="AP117" s="36">
        <f t="shared" si="522"/>
        <v>-1.651530030938364E-2</v>
      </c>
      <c r="AQ117" s="267">
        <f>IFERROR('Turistas lugar residencia isla '!AQ117/'Turistas lugar residencia isla '!$G117,"-")</f>
        <v>0.22939752725170917</v>
      </c>
      <c r="AR117" s="36">
        <f t="shared" si="523"/>
        <v>1.7547425304974107E-2</v>
      </c>
      <c r="AS117" s="267">
        <f>IFERROR('Turistas lugar residencia isla '!AS117/'Turistas lugar residencia isla '!$I117,"-")</f>
        <v>0.44132815669003883</v>
      </c>
      <c r="AT117" s="36">
        <f t="shared" si="524"/>
        <v>-5.1927978234037053E-2</v>
      </c>
      <c r="AU117" s="267">
        <f>IFERROR('Turistas lugar residencia isla '!AU117/'Turistas lugar residencia isla '!$K117,"-")</f>
        <v>0.10131564151579894</v>
      </c>
      <c r="AV117" s="36">
        <f t="shared" si="525"/>
        <v>-0.12309823363364036</v>
      </c>
      <c r="AW117" s="267">
        <f>IFERROR('Turistas lugar residencia isla '!AW117/'Turistas lugar residencia isla '!$M117,"-")</f>
        <v>0.25615956198670314</v>
      </c>
      <c r="AX117" s="36">
        <f t="shared" si="526"/>
        <v>0.22199457147063972</v>
      </c>
      <c r="AY117" s="266">
        <f>IFERROR('Turistas lugar residencia isla '!AY117/'Turistas lugar residencia isla '!$C117,"-")</f>
        <v>2.6601217778493065E-2</v>
      </c>
      <c r="AZ117" s="36">
        <f t="shared" si="527"/>
        <v>0.2187929215086899</v>
      </c>
      <c r="BA117" s="267">
        <f>IFERROR('Turistas lugar residencia isla '!BA117/'Turistas lugar residencia isla '!$E117,"-")</f>
        <v>3.8115449205858513E-2</v>
      </c>
      <c r="BB117" s="36">
        <f t="shared" si="528"/>
        <v>0.26998935253265732</v>
      </c>
      <c r="BC117" s="267">
        <f>IFERROR('Turistas lugar residencia isla '!BC117/'Turistas lugar residencia isla '!$G117,"-")</f>
        <v>3.0480370641306997E-2</v>
      </c>
      <c r="BD117" s="36">
        <f t="shared" si="529"/>
        <v>0.19182899318541713</v>
      </c>
      <c r="BE117" s="267">
        <f>IFERROR('Turistas lugar residencia isla '!BE117/'Turistas lugar residencia isla '!$I117,"-")</f>
        <v>6.9215068925331429E-3</v>
      </c>
      <c r="BF117" s="36">
        <f t="shared" si="530"/>
        <v>-0.16114429873399994</v>
      </c>
      <c r="BG117" s="267">
        <f>IFERROR('Turistas lugar residencia isla '!BG117/'Turistas lugar residencia isla '!$K117,"-")</f>
        <v>1.378510166320804E-2</v>
      </c>
      <c r="BH117" s="36">
        <f t="shared" si="531"/>
        <v>0.13364784098621385</v>
      </c>
      <c r="BI117" s="267">
        <f>IFERROR('Turistas lugar residencia isla '!BI117/'Turistas lugar residencia isla '!$M117,"-")</f>
        <v>4.3566679702776688E-2</v>
      </c>
      <c r="BJ117" s="36">
        <f t="shared" si="532"/>
        <v>0.39425822671657618</v>
      </c>
      <c r="BK117" s="266">
        <f>IFERROR('Turistas lugar residencia isla '!BK117/'Turistas lugar residencia isla '!$C117,"-")</f>
        <v>3.7259730157452861E-2</v>
      </c>
      <c r="BL117" s="36">
        <f t="shared" si="533"/>
        <v>0.15439817975146264</v>
      </c>
      <c r="BM117" s="267">
        <f>IFERROR('Turistas lugar residencia isla '!BM117/'Turistas lugar residencia isla '!$E117,"-")</f>
        <v>3.0615456168347412E-2</v>
      </c>
      <c r="BN117" s="36">
        <f t="shared" si="534"/>
        <v>-0.13753213832776678</v>
      </c>
      <c r="BO117" s="267">
        <f>IFERROR('Turistas lugar residencia isla '!BO117/'Turistas lugar residencia isla '!$G117,"-")</f>
        <v>2.4731998518879767E-2</v>
      </c>
      <c r="BP117" s="36">
        <f t="shared" si="535"/>
        <v>0.26867432859785123</v>
      </c>
      <c r="BQ117" s="267">
        <f>IFERROR('Turistas lugar residencia isla '!BQ117/'Turistas lugar residencia isla '!$I117,"-")</f>
        <v>4.2784570512449056E-2</v>
      </c>
      <c r="BR117" s="36">
        <f t="shared" si="536"/>
        <v>4.9794685551702855E-2</v>
      </c>
      <c r="BS117" s="267">
        <f>IFERROR('Turistas lugar residencia isla '!BS117/'Turistas lugar residencia isla '!$K117,"-")</f>
        <v>5.6643120738476639E-2</v>
      </c>
      <c r="BT117" s="36">
        <f t="shared" si="537"/>
        <v>0.70577725437239747</v>
      </c>
      <c r="BU117" s="267">
        <f>IFERROR('Turistas lugar residencia isla '!BU117/'Turistas lugar residencia isla '!$M117,"-")</f>
        <v>4.6617129448572547E-2</v>
      </c>
      <c r="BV117" s="36">
        <f t="shared" si="538"/>
        <v>0.13512710207274159</v>
      </c>
      <c r="BW117" s="266">
        <f>IFERROR('Turistas lugar residencia isla '!BW117/'Turistas lugar residencia isla '!$C117,"-")</f>
        <v>0.36509857568198278</v>
      </c>
      <c r="BX117" s="36">
        <f t="shared" si="539"/>
        <v>9.2990920770428254E-3</v>
      </c>
      <c r="BY117" s="267">
        <f>IFERROR('Turistas lugar residencia isla '!BY117/'Turistas lugar residencia isla '!$E117,"-")</f>
        <v>0.41657406556436544</v>
      </c>
      <c r="BZ117" s="36">
        <f t="shared" si="540"/>
        <v>8.0588680494453335E-4</v>
      </c>
      <c r="CA117" s="267">
        <f>IFERROR('Turistas lugar residencia isla '!CA117/'Turistas lugar residencia isla '!$G117,"-")</f>
        <v>0.261783485509406</v>
      </c>
      <c r="CB117" s="36">
        <f t="shared" si="541"/>
        <v>5.1063965271279432E-2</v>
      </c>
      <c r="CC117" s="267">
        <f>IFERROR('Turistas lugar residencia isla '!CC117/'Turistas lugar residencia isla '!$I117,"-")</f>
        <v>0.21065203814233194</v>
      </c>
      <c r="CD117" s="36">
        <f t="shared" si="542"/>
        <v>-6.2697494558344946E-2</v>
      </c>
      <c r="CE117" s="267">
        <f>IFERROR('Turistas lugar residencia isla '!CE117/'Turistas lugar residencia isla '!$K117,"-")</f>
        <v>0.49641699804749395</v>
      </c>
      <c r="CF117" s="36">
        <f t="shared" si="543"/>
        <v>7.7856032980849754E-3</v>
      </c>
      <c r="CG117" s="267">
        <f>IFERROR('Turistas lugar residencia isla '!CG117/'Turistas lugar residencia isla '!$M117,"-")</f>
        <v>0.13500195541650373</v>
      </c>
      <c r="CH117" s="36">
        <f t="shared" si="544"/>
        <v>0.77483204532894168</v>
      </c>
      <c r="CI117" s="266">
        <f>IFERROR('Turistas lugar residencia isla '!CI117/'Turistas lugar residencia isla '!$C117,"-")</f>
        <v>3.118693168101714E-2</v>
      </c>
      <c r="CJ117" s="36">
        <f t="shared" si="545"/>
        <v>9.1858288074255778E-2</v>
      </c>
      <c r="CK117" s="267">
        <f>IFERROR('Turistas lugar residencia isla '!CK117/'Turistas lugar residencia isla '!$E117,"-")</f>
        <v>2.5145724892568798E-2</v>
      </c>
      <c r="CL117" s="36">
        <f t="shared" si="546"/>
        <v>4.0488671103010798E-2</v>
      </c>
      <c r="CM117" s="267">
        <f>IFERROR('Turistas lugar residencia isla '!CM117/'Turistas lugar residencia isla '!$G117,"-")</f>
        <v>5.1599880787883717E-2</v>
      </c>
      <c r="CN117" s="36">
        <f t="shared" si="547"/>
        <v>6.3885571199564284E-2</v>
      </c>
      <c r="CO117" s="267">
        <f>IFERROR('Turistas lugar residencia isla '!CO117/'Turistas lugar residencia isla '!$I117,"-")</f>
        <v>2.1382627339630294E-2</v>
      </c>
      <c r="CP117" s="36">
        <f t="shared" si="548"/>
        <v>0.65838765196199023</v>
      </c>
      <c r="CQ117" s="267">
        <f>IFERROR('Turistas lugar residencia isla '!CQ117/'Turistas lugar residencia isla '!$K117,"-")</f>
        <v>2.35067417682958E-2</v>
      </c>
      <c r="CR117" s="36">
        <f t="shared" si="549"/>
        <v>4.5640299056730171E-2</v>
      </c>
      <c r="CS117" s="267">
        <f>IFERROR('Turistas lugar residencia isla '!CS117/'Turistas lugar residencia isla '!$M117,"-")</f>
        <v>7.9468126710989434E-2</v>
      </c>
      <c r="CT117" s="36">
        <f t="shared" si="550"/>
        <v>9.2091692628033517E-3</v>
      </c>
      <c r="CU117" s="266">
        <f>IFERROR('Turistas lugar residencia isla '!CU117/'Turistas lugar residencia isla '!$C117,"-")</f>
        <v>5.4894450256162658E-2</v>
      </c>
      <c r="CV117" s="36">
        <f t="shared" si="551"/>
        <v>6.1480056687313933E-2</v>
      </c>
      <c r="CW117" s="267">
        <f>IFERROR('Turistas lugar residencia isla '!CW117/'Turistas lugar residencia isla '!$E117,"-")</f>
        <v>3.8268623961544783E-2</v>
      </c>
      <c r="CX117" s="36">
        <f t="shared" si="552"/>
        <v>6.8182659649671074E-2</v>
      </c>
      <c r="CY117" s="267">
        <f>IFERROR('Turistas lugar residencia isla '!CY117/'Turistas lugar residencia isla '!$G117,"-")</f>
        <v>2.6416321222466066E-2</v>
      </c>
      <c r="CZ117" s="36">
        <f t="shared" si="553"/>
        <v>-0.22968318502663065</v>
      </c>
      <c r="DA117" s="267">
        <f>IFERROR('Turistas lugar residencia isla '!DA117/'Turistas lugar residencia isla '!$I117,"-")</f>
        <v>3.8277542768473984E-2</v>
      </c>
      <c r="DB117" s="36">
        <f t="shared" si="554"/>
        <v>0.40812768646679309</v>
      </c>
      <c r="DC117" s="267">
        <f>IFERROR('Turistas lugar residencia isla '!DC117/'Turistas lugar residencia isla '!$K117,"-")</f>
        <v>0.13170215593469839</v>
      </c>
      <c r="DD117" s="36">
        <f t="shared" si="555"/>
        <v>8.0428825185800967E-2</v>
      </c>
      <c r="DE117" s="267">
        <f>IFERROR('Turistas lugar residencia isla '!DE117/'Turistas lugar residencia isla '!$M117,"-")</f>
        <v>0</v>
      </c>
      <c r="DF117" s="36">
        <f t="shared" si="556"/>
        <v>-1</v>
      </c>
      <c r="DG117" s="266">
        <f>IFERROR('Turistas lugar residencia isla '!DG117/'Turistas lugar residencia isla '!$C117,"-")</f>
        <v>2.8678415278560125E-2</v>
      </c>
      <c r="DH117" s="36">
        <f t="shared" si="557"/>
        <v>-7.6479938112001822E-2</v>
      </c>
      <c r="DI117" s="267">
        <f>IFERROR('Turistas lugar residencia isla '!DI117/'Turistas lugar residencia isla '!$E117,"-")</f>
        <v>1.1758251245589263E-2</v>
      </c>
      <c r="DJ117" s="36">
        <f t="shared" si="558"/>
        <v>-5.2782676462594158E-2</v>
      </c>
      <c r="DK117" s="267">
        <f>IFERROR('Turistas lugar residencia isla '!DK117/'Turistas lugar residencia isla '!$G117,"-")</f>
        <v>8.755317131322983E-2</v>
      </c>
      <c r="DL117" s="36">
        <f t="shared" si="559"/>
        <v>-7.0395772967441483E-2</v>
      </c>
      <c r="DM117" s="267">
        <f>IFERROR('Turistas lugar residencia isla '!DM117/'Turistas lugar residencia isla '!$I117,"-")</f>
        <v>1.3424504065982886E-2</v>
      </c>
      <c r="DN117" s="36">
        <f t="shared" si="560"/>
        <v>0.11950485362549657</v>
      </c>
      <c r="DO117" s="267">
        <f>IFERROR('Turistas lugar residencia isla '!DO117/'Turistas lugar residencia isla '!$K117,"-")</f>
        <v>5.6428447297670282E-3</v>
      </c>
      <c r="DP117" s="36">
        <f t="shared" si="561"/>
        <v>-0.30453236337458056</v>
      </c>
      <c r="DQ117" s="267">
        <f>IFERROR('Turistas lugar residencia isla '!DQ117/'Turistas lugar residencia isla '!$M117,"-")</f>
        <v>6.1008994915917091E-3</v>
      </c>
      <c r="DR117" s="36">
        <f t="shared" si="562"/>
        <v>0.84692365419780358</v>
      </c>
      <c r="DS117" s="266">
        <f>IFERROR('Turistas lugar residencia isla '!DS117/'Turistas lugar residencia isla '!$C117,"-")</f>
        <v>6.2789088275529092E-2</v>
      </c>
      <c r="DT117" s="36">
        <f t="shared" si="563"/>
        <v>-0.2308677486770242</v>
      </c>
      <c r="DU117" s="267">
        <f>IFERROR('Turistas lugar residencia isla '!DU117/'Turistas lugar residencia isla '!$E117,"-")</f>
        <v>0.11154185709073794</v>
      </c>
      <c r="DV117" s="36">
        <f t="shared" si="564"/>
        <v>-0.20482329625178208</v>
      </c>
      <c r="DW117" s="267">
        <f>IFERROR('Turistas lugar residencia isla '!DW117/'Turistas lugar residencia isla '!$G117,"-")</f>
        <v>8.8808511022605147E-2</v>
      </c>
      <c r="DX117" s="36">
        <f t="shared" si="565"/>
        <v>-2.7029119963883241E-2</v>
      </c>
      <c r="DY117" s="267">
        <f>IFERROR('Turistas lugar residencia isla '!DY117/'Turistas lugar residencia isla '!$I117,"-")</f>
        <v>6.8365172265038993E-2</v>
      </c>
      <c r="DZ117" s="36">
        <f t="shared" si="566"/>
        <v>-0.12662586608696125</v>
      </c>
      <c r="EA117" s="267">
        <f>IFERROR('Turistas lugar residencia isla '!EA117/'Turistas lugar residencia isla '!$K117,"-")</f>
        <v>4.605767559776331E-2</v>
      </c>
      <c r="EB117" s="36">
        <f t="shared" si="567"/>
        <v>-8.6912179068353912E-2</v>
      </c>
      <c r="EC117" s="267">
        <f>IFERROR('Turistas lugar residencia isla '!EC117/'Turistas lugar residencia isla '!$M117,"-")</f>
        <v>9.3468908877590934E-2</v>
      </c>
      <c r="ED117" s="36">
        <f t="shared" si="568"/>
        <v>0.51951414853105393</v>
      </c>
    </row>
    <row r="118" spans="1:134" s="17" customFormat="1" outlineLevel="1" x14ac:dyDescent="0.25">
      <c r="A118" s="242"/>
      <c r="B118" s="34" t="s">
        <v>73</v>
      </c>
      <c r="C118" s="266">
        <f>IFERROR('Turistas lugar residencia isla '!C118/'Turistas lugar residencia isla '!$C118,"-")</f>
        <v>1</v>
      </c>
      <c r="D118" s="36">
        <f t="shared" si="503"/>
        <v>0</v>
      </c>
      <c r="E118" s="267">
        <f>IFERROR('Turistas lugar residencia isla '!E118/'Turistas lugar residencia isla '!$E118,"-")</f>
        <v>1</v>
      </c>
      <c r="F118" s="36">
        <f t="shared" si="504"/>
        <v>0</v>
      </c>
      <c r="G118" s="267">
        <f>IFERROR('Turistas lugar residencia isla '!G118/'Turistas lugar residencia isla '!$G118,"-")</f>
        <v>1</v>
      </c>
      <c r="H118" s="36">
        <f t="shared" si="505"/>
        <v>0</v>
      </c>
      <c r="I118" s="267">
        <f>IFERROR('Turistas lugar residencia isla '!I118/'Turistas lugar residencia isla '!$I118,"-")</f>
        <v>1</v>
      </c>
      <c r="J118" s="36">
        <f t="shared" si="506"/>
        <v>0</v>
      </c>
      <c r="K118" s="267">
        <f>IFERROR('Turistas lugar residencia isla '!K118/'Turistas lugar residencia isla '!$K118,"-")</f>
        <v>1</v>
      </c>
      <c r="L118" s="36">
        <f t="shared" si="507"/>
        <v>0</v>
      </c>
      <c r="M118" s="267">
        <f>IFERROR('Turistas lugar residencia isla '!M118/'Turistas lugar residencia isla '!$M118,"-")</f>
        <v>1</v>
      </c>
      <c r="N118" s="36">
        <f t="shared" si="508"/>
        <v>0</v>
      </c>
      <c r="O118" s="266">
        <f>IFERROR('Turistas lugar residencia isla '!O118/'Turistas lugar residencia isla '!$C118,"-")</f>
        <v>0.84235919679480564</v>
      </c>
      <c r="P118" s="36">
        <f t="shared" si="509"/>
        <v>7.0281261937645834E-3</v>
      </c>
      <c r="Q118" s="267">
        <f>IFERROR('Turistas lugar residencia isla '!Q118/'Turistas lugar residencia isla '!$E118,"-")</f>
        <v>0.84059402106567538</v>
      </c>
      <c r="R118" s="36">
        <f t="shared" si="510"/>
        <v>-1.6806655682002458E-2</v>
      </c>
      <c r="S118" s="267">
        <f>IFERROR('Turistas lugar residencia isla '!S118/'Turistas lugar residencia isla '!$G118,"-")</f>
        <v>0.80952789994502472</v>
      </c>
      <c r="T118" s="36">
        <f t="shared" si="511"/>
        <v>1.7927757787805865E-2</v>
      </c>
      <c r="U118" s="267">
        <f>IFERROR('Turistas lugar residencia isla '!U118/'Turistas lugar residencia isla '!$I118,"-")</f>
        <v>0.87258176285775324</v>
      </c>
      <c r="V118" s="36">
        <f t="shared" si="512"/>
        <v>-8.4171156646501988E-3</v>
      </c>
      <c r="W118" s="267">
        <f>IFERROR('Turistas lugar residencia isla '!W118/'Turistas lugar residencia isla '!$K118,"-")</f>
        <v>0.86094078505558946</v>
      </c>
      <c r="X118" s="36">
        <f t="shared" si="513"/>
        <v>4.6145254790434631E-2</v>
      </c>
      <c r="Y118" s="267">
        <f>IFERROR('Turistas lugar residencia isla '!Y118/'Turistas lugar residencia isla '!$M118,"-")</f>
        <v>0.64109503487040698</v>
      </c>
      <c r="Z118" s="36">
        <f t="shared" si="514"/>
        <v>0.2598888125124057</v>
      </c>
      <c r="AA118" s="266">
        <f>IFERROR('Turistas lugar residencia isla '!AA118/'Turistas lugar residencia isla '!$C118,"-")</f>
        <v>0.15763992052332443</v>
      </c>
      <c r="AB118" s="36">
        <f t="shared" si="515"/>
        <v>-3.5957576469547448E-2</v>
      </c>
      <c r="AC118" s="267">
        <f>IFERROR('Turistas lugar residencia isla '!AC118/'Turistas lugar residencia isla '!$E118,"-")</f>
        <v>0.15940597893432465</v>
      </c>
      <c r="AD118" s="36">
        <f t="shared" si="516"/>
        <v>9.9053160500267357E-2</v>
      </c>
      <c r="AE118" s="267">
        <f>IFERROR('Turistas lugar residencia isla '!AE118/'Turistas lugar residencia isla '!$G118,"-")</f>
        <v>0.19046866410115448</v>
      </c>
      <c r="AF118" s="36">
        <f t="shared" si="517"/>
        <v>-6.9657042071524011E-2</v>
      </c>
      <c r="AG118" s="267">
        <f>IFERROR('Turistas lugar residencia isla '!AG118/'Turistas lugar residencia isla '!$I118,"-")</f>
        <v>0.12741823714224679</v>
      </c>
      <c r="AH118" s="36">
        <f t="shared" si="518"/>
        <v>6.1670054715697198E-2</v>
      </c>
      <c r="AI118" s="267">
        <f>IFERROR('Turistas lugar residencia isla '!AI118/'Turistas lugar residencia isla '!$K118,"-")</f>
        <v>0.13905482572608643</v>
      </c>
      <c r="AJ118" s="36">
        <f t="shared" si="519"/>
        <v>-0.21453544670209201</v>
      </c>
      <c r="AK118" s="267">
        <f>IFERROR('Turistas lugar residencia isla '!AK118/'Turistas lugar residencia isla '!$M118,"-")</f>
        <v>0.35890496512959302</v>
      </c>
      <c r="AL118" s="36">
        <f t="shared" si="520"/>
        <v>-0.26925517569839419</v>
      </c>
      <c r="AM118" s="266">
        <f>IFERROR('Turistas lugar residencia isla '!AM118/'Turistas lugar residencia isla '!$C118,"-")</f>
        <v>0.1727911548215173</v>
      </c>
      <c r="AN118" s="36">
        <f t="shared" si="521"/>
        <v>-4.5115121401309577E-2</v>
      </c>
      <c r="AO118" s="267">
        <f>IFERROR('Turistas lugar residencia isla '!AO118/'Turistas lugar residencia isla '!$E118,"-")</f>
        <v>0.10317437267657993</v>
      </c>
      <c r="AP118" s="36">
        <f t="shared" si="522"/>
        <v>-8.7199203369476286E-2</v>
      </c>
      <c r="AQ118" s="267">
        <f>IFERROR('Turistas lugar residencia isla '!AQ118/'Turistas lugar residencia isla '!$G118,"-")</f>
        <v>0.18931418361737218</v>
      </c>
      <c r="AR118" s="36">
        <f t="shared" si="523"/>
        <v>7.9469939181230353E-2</v>
      </c>
      <c r="AS118" s="267">
        <f>IFERROR('Turistas lugar residencia isla '!AS118/'Turistas lugar residencia isla '!$I118,"-")</f>
        <v>0.38940847301317688</v>
      </c>
      <c r="AT118" s="36">
        <f t="shared" si="524"/>
        <v>-5.0475544795857363E-2</v>
      </c>
      <c r="AU118" s="267">
        <f>IFERROR('Turistas lugar residencia isla '!AU118/'Turistas lugar residencia isla '!$K118,"-")</f>
        <v>7.573157296417081E-2</v>
      </c>
      <c r="AV118" s="36">
        <f t="shared" si="525"/>
        <v>-0.34801373017627468</v>
      </c>
      <c r="AW118" s="267">
        <f>IFERROR('Turistas lugar residencia isla '!AW118/'Turistas lugar residencia isla '!$M118,"-")</f>
        <v>0.23810762985323203</v>
      </c>
      <c r="AX118" s="36">
        <f t="shared" si="526"/>
        <v>0.22596266336175996</v>
      </c>
      <c r="AY118" s="266">
        <f>IFERROR('Turistas lugar residencia isla '!AY118/'Turistas lugar residencia isla '!$C118,"-")</f>
        <v>3.3090860623650048E-2</v>
      </c>
      <c r="AZ118" s="36">
        <f t="shared" si="527"/>
        <v>0.17733798850460158</v>
      </c>
      <c r="BA118" s="267">
        <f>IFERROR('Turistas lugar residencia isla '!BA118/'Turistas lugar residencia isla '!$E118,"-")</f>
        <v>4.1562596809169766E-2</v>
      </c>
      <c r="BB118" s="36">
        <f t="shared" si="528"/>
        <v>0.121604647367614</v>
      </c>
      <c r="BC118" s="267">
        <f>IFERROR('Turistas lugar residencia isla '!BC118/'Turistas lugar residencia isla '!$G118,"-")</f>
        <v>4.3523227047828475E-2</v>
      </c>
      <c r="BD118" s="36">
        <f t="shared" si="529"/>
        <v>0.20970295289430507</v>
      </c>
      <c r="BE118" s="267">
        <f>IFERROR('Turistas lugar residencia isla '!BE118/'Turistas lugar residencia isla '!$I118,"-")</f>
        <v>9.9777519577756123E-3</v>
      </c>
      <c r="BF118" s="36">
        <f t="shared" si="530"/>
        <v>0.16670085683013425</v>
      </c>
      <c r="BG118" s="267">
        <f>IFERROR('Turistas lugar residencia isla '!BG118/'Turistas lugar residencia isla '!$K118,"-")</f>
        <v>2.0905846877729544E-2</v>
      </c>
      <c r="BH118" s="36">
        <f t="shared" si="531"/>
        <v>0.20338139061020266</v>
      </c>
      <c r="BI118" s="267">
        <f>IFERROR('Turistas lugar residencia isla '!BI118/'Turistas lugar residencia isla '!$M118,"-")</f>
        <v>2.5814510252940563E-2</v>
      </c>
      <c r="BJ118" s="36">
        <f t="shared" si="532"/>
        <v>-4.1644688194079404E-2</v>
      </c>
      <c r="BK118" s="266">
        <f>IFERROR('Turistas lugar residencia isla '!BK118/'Turistas lugar residencia isla '!$C118,"-")</f>
        <v>4.617485398235166E-2</v>
      </c>
      <c r="BL118" s="36">
        <f t="shared" si="533"/>
        <v>0.16067607015416163</v>
      </c>
      <c r="BM118" s="267">
        <f>IFERROR('Turistas lugar residencia isla '!BM118/'Turistas lugar residencia isla '!$E118,"-")</f>
        <v>3.3278152106567531E-2</v>
      </c>
      <c r="BN118" s="36">
        <f t="shared" si="534"/>
        <v>-0.17618419235297311</v>
      </c>
      <c r="BO118" s="267">
        <f>IFERROR('Turistas lugar residencia isla '!BO118/'Turistas lugar residencia isla '!$G118,"-")</f>
        <v>3.4606926882902692E-2</v>
      </c>
      <c r="BP118" s="36">
        <f t="shared" si="535"/>
        <v>0.12215554127763117</v>
      </c>
      <c r="BQ118" s="267">
        <f>IFERROR('Turistas lugar residencia isla '!BQ118/'Turistas lugar residencia isla '!$I118,"-")</f>
        <v>6.5676012233818068E-2</v>
      </c>
      <c r="BR118" s="36">
        <f t="shared" si="536"/>
        <v>0.26966609232286021</v>
      </c>
      <c r="BS118" s="267">
        <f>IFERROR('Turistas lugar residencia isla '!BS118/'Turistas lugar residencia isla '!$K118,"-")</f>
        <v>6.6825848984554334E-2</v>
      </c>
      <c r="BT118" s="36">
        <f t="shared" si="537"/>
        <v>0.66481717859651401</v>
      </c>
      <c r="BU118" s="267">
        <f>IFERROR('Turistas lugar residencia isla '!BU118/'Turistas lugar residencia isla '!$M118,"-")</f>
        <v>3.3725408556261056E-2</v>
      </c>
      <c r="BV118" s="36">
        <f t="shared" si="538"/>
        <v>-0.143805924521067</v>
      </c>
      <c r="BW118" s="266">
        <f>IFERROR('Turistas lugar residencia isla '!BW118/'Turistas lugar residencia isla '!$C118,"-")</f>
        <v>0.34395199622918304</v>
      </c>
      <c r="BX118" s="36">
        <f t="shared" si="539"/>
        <v>4.1184308624009569E-2</v>
      </c>
      <c r="BY118" s="267">
        <f>IFERROR('Turistas lugar residencia isla '!BY118/'Turistas lugar residencia isla '!$E118,"-")</f>
        <v>0.42250667983271373</v>
      </c>
      <c r="BZ118" s="36">
        <f t="shared" si="540"/>
        <v>8.1698161221499532E-5</v>
      </c>
      <c r="CA118" s="267">
        <f>IFERROR('Turistas lugar residencia isla '!CA118/'Turistas lugar residencia isla '!$G118,"-")</f>
        <v>0.21068581638262782</v>
      </c>
      <c r="CB118" s="36">
        <f t="shared" si="541"/>
        <v>1.2243744644994781E-2</v>
      </c>
      <c r="CC118" s="267">
        <f>IFERROR('Turistas lugar residencia isla '!CC118/'Turistas lugar residencia isla '!$I118,"-")</f>
        <v>0.21460763727875704</v>
      </c>
      <c r="CD118" s="36">
        <f t="shared" si="542"/>
        <v>1.3242715023038532E-2</v>
      </c>
      <c r="CE118" s="267">
        <f>IFERROR('Turistas lugar residencia isla '!CE118/'Turistas lugar residencia isla '!$K118,"-")</f>
        <v>0.48430196066382536</v>
      </c>
      <c r="CF118" s="36">
        <f t="shared" si="543"/>
        <v>0.16799997656310106</v>
      </c>
      <c r="CG118" s="267">
        <f>IFERROR('Turistas lugar residencia isla '!CG118/'Turistas lugar residencia isla '!$M118,"-")</f>
        <v>0.11283439158946601</v>
      </c>
      <c r="CH118" s="36">
        <f t="shared" si="544"/>
        <v>0.78203531379915758</v>
      </c>
      <c r="CI118" s="266">
        <f>IFERROR('Turistas lugar residencia isla '!CI118/'Turistas lugar residencia isla '!$C118,"-")</f>
        <v>4.6560585959532566E-2</v>
      </c>
      <c r="CJ118" s="36">
        <f t="shared" si="545"/>
        <v>0.13806171115763366</v>
      </c>
      <c r="CK118" s="267">
        <f>IFERROR('Turistas lugar residencia isla '!CK118/'Turistas lugar residencia isla '!$E118,"-")</f>
        <v>4.0154023389095413E-2</v>
      </c>
      <c r="CL118" s="36">
        <f t="shared" si="546"/>
        <v>0.1762892924985886</v>
      </c>
      <c r="CM118" s="267">
        <f>IFERROR('Turistas lugar residencia isla '!CM118/'Turistas lugar residencia isla '!$G118,"-")</f>
        <v>7.9483919736118749E-2</v>
      </c>
      <c r="CN118" s="36">
        <f t="shared" si="547"/>
        <v>0.17412867004829558</v>
      </c>
      <c r="CO118" s="267">
        <f>IFERROR('Turistas lugar residencia isla '!CO118/'Turistas lugar residencia isla '!$I118,"-")</f>
        <v>1.9210428965179469E-2</v>
      </c>
      <c r="CP118" s="36">
        <f t="shared" si="548"/>
        <v>-2.9245860935453671E-2</v>
      </c>
      <c r="CQ118" s="267">
        <f>IFERROR('Turistas lugar residencia isla '!CQ118/'Turistas lugar residencia isla '!$K118,"-")</f>
        <v>3.3976939046925135E-2</v>
      </c>
      <c r="CR118" s="36">
        <f t="shared" si="549"/>
        <v>3.4536345340126173E-2</v>
      </c>
      <c r="CS118" s="267">
        <f>IFERROR('Turistas lugar residencia isla '!CS118/'Turistas lugar residencia isla '!$M118,"-")</f>
        <v>7.7911939210991987E-2</v>
      </c>
      <c r="CT118" s="36">
        <f t="shared" si="550"/>
        <v>-0.10698047542685774</v>
      </c>
      <c r="CU118" s="266">
        <f>IFERROR('Turistas lugar residencia isla '!CU118/'Turistas lugar residencia isla '!$C118,"-")</f>
        <v>4.138012606462467E-2</v>
      </c>
      <c r="CV118" s="36">
        <f t="shared" si="551"/>
        <v>-6.5846412766169093E-2</v>
      </c>
      <c r="CW118" s="267">
        <f>IFERROR('Turistas lugar residencia isla '!CW118/'Turistas lugar residencia isla '!$E118,"-")</f>
        <v>3.0366616325898391E-2</v>
      </c>
      <c r="CX118" s="36">
        <f t="shared" si="552"/>
        <v>0.13115993959164651</v>
      </c>
      <c r="CY118" s="267">
        <f>IFERROR('Turistas lugar residencia isla '!CY118/'Turistas lugar residencia isla '!$G118,"-")</f>
        <v>2.2189389774601428E-2</v>
      </c>
      <c r="CZ118" s="36">
        <f t="shared" si="553"/>
        <v>-0.26564488224132154</v>
      </c>
      <c r="DA118" s="267">
        <f>IFERROR('Turistas lugar residencia isla '!DA118/'Turistas lugar residencia isla '!$I118,"-")</f>
        <v>2.5264814226242268E-2</v>
      </c>
      <c r="DB118" s="36">
        <f t="shared" si="554"/>
        <v>5.0842842777276687E-3</v>
      </c>
      <c r="DC118" s="267">
        <f>IFERROR('Turistas lugar residencia isla '!DC118/'Turistas lugar residencia isla '!$K118,"-")</f>
        <v>0.10242679881139968</v>
      </c>
      <c r="DD118" s="36">
        <f t="shared" si="555"/>
        <v>-8.3040177408708948E-2</v>
      </c>
      <c r="DE118" s="267">
        <f>IFERROR('Turistas lugar residencia isla '!DE118/'Turistas lugar residencia isla '!$M118,"-")</f>
        <v>0</v>
      </c>
      <c r="DF118" s="36" t="str">
        <f t="shared" si="556"/>
        <v>-</v>
      </c>
      <c r="DG118" s="266">
        <f>IFERROR('Turistas lugar residencia isla '!DG118/'Turistas lugar residencia isla '!$C118,"-")</f>
        <v>3.8419611072714452E-2</v>
      </c>
      <c r="DH118" s="36">
        <f t="shared" si="557"/>
        <v>-0.21665448097983753</v>
      </c>
      <c r="DI118" s="267">
        <f>IFERROR('Turistas lugar residencia isla '!DI118/'Turistas lugar residencia isla '!$E118,"-")</f>
        <v>1.6464819547707558E-2</v>
      </c>
      <c r="DJ118" s="36">
        <f t="shared" si="558"/>
        <v>-0.42953515769776041</v>
      </c>
      <c r="DK118" s="267">
        <f>IFERROR('Turistas lugar residencia isla '!DK118/'Turistas lugar residencia isla '!$G118,"-")</f>
        <v>0.10257696536558548</v>
      </c>
      <c r="DL118" s="36">
        <f t="shared" si="559"/>
        <v>-0.17209782654927475</v>
      </c>
      <c r="DM118" s="267">
        <f>IFERROR('Turistas lugar residencia isla '!DM118/'Turistas lugar residencia isla '!$I118,"-")</f>
        <v>2.0575531321804643E-2</v>
      </c>
      <c r="DN118" s="36">
        <f t="shared" si="560"/>
        <v>-6.8450281766579524E-2</v>
      </c>
      <c r="DO118" s="267">
        <f>IFERROR('Turistas lugar residencia isla '!DO118/'Turistas lugar residencia isla '!$K118,"-")</f>
        <v>1.4098169257037014E-2</v>
      </c>
      <c r="DP118" s="36">
        <f t="shared" si="561"/>
        <v>-8.4983864533710096E-2</v>
      </c>
      <c r="DQ118" s="267">
        <f>IFERROR('Turistas lugar residencia isla '!DQ118/'Turistas lugar residencia isla '!$M118,"-")</f>
        <v>6.9220360154054333E-3</v>
      </c>
      <c r="DR118" s="36">
        <f t="shared" si="562"/>
        <v>-0.63220572205133885</v>
      </c>
      <c r="DS118" s="266">
        <f>IFERROR('Turistas lugar residencia isla '!DS118/'Turistas lugar residencia isla '!$C118,"-")</f>
        <v>7.2154829461449313E-2</v>
      </c>
      <c r="DT118" s="36">
        <f t="shared" si="563"/>
        <v>-0.10618389773361825</v>
      </c>
      <c r="DU118" s="267">
        <f>IFERROR('Turistas lugar residencia isla '!DU118/'Turistas lugar residencia isla '!$E118,"-")</f>
        <v>0.12017890334572491</v>
      </c>
      <c r="DV118" s="36">
        <f t="shared" si="564"/>
        <v>-6.3917390068926605E-2</v>
      </c>
      <c r="DW118" s="267">
        <f>IFERROR('Turistas lugar residencia isla '!DW118/'Turistas lugar residencia isla '!$G118,"-")</f>
        <v>0.1054700384826828</v>
      </c>
      <c r="DX118" s="36">
        <f t="shared" si="565"/>
        <v>-3.3811074163760391E-2</v>
      </c>
      <c r="DY118" s="267">
        <f>IFERROR('Turistas lugar residencia isla '!DY118/'Turistas lugar residencia isla '!$I118,"-")</f>
        <v>7.1000953487523902E-2</v>
      </c>
      <c r="DZ118" s="36">
        <f t="shared" si="566"/>
        <v>-0.14253131913065598</v>
      </c>
      <c r="EA118" s="267">
        <f>IFERROR('Turistas lugar residencia isla '!EA118/'Turistas lugar residencia isla '!$K118,"-")</f>
        <v>4.8140946578823778E-2</v>
      </c>
      <c r="EB118" s="36">
        <f t="shared" si="567"/>
        <v>-0.19645708578875098</v>
      </c>
      <c r="EC118" s="267">
        <f>IFERROR('Turistas lugar residencia isla '!EC118/'Turistas lugar residencia isla '!$M118,"-")</f>
        <v>8.3168522952014157E-2</v>
      </c>
      <c r="ED118" s="36">
        <f t="shared" si="568"/>
        <v>5.3836612192498468E-2</v>
      </c>
    </row>
    <row r="119" spans="1:134" s="17" customFormat="1" outlineLevel="1" x14ac:dyDescent="0.25">
      <c r="A119" s="242"/>
      <c r="B119" s="34" t="s">
        <v>75</v>
      </c>
      <c r="C119" s="266">
        <f>IFERROR('Turistas lugar residencia isla '!C119/'Turistas lugar residencia isla '!$C119,"-")</f>
        <v>1</v>
      </c>
      <c r="D119" s="36">
        <f t="shared" si="503"/>
        <v>0</v>
      </c>
      <c r="E119" s="267">
        <f>IFERROR('Turistas lugar residencia isla '!E119/'Turistas lugar residencia isla '!$E119,"-")</f>
        <v>1</v>
      </c>
      <c r="F119" s="36">
        <f t="shared" si="504"/>
        <v>0</v>
      </c>
      <c r="G119" s="267">
        <f>IFERROR('Turistas lugar residencia isla '!G119/'Turistas lugar residencia isla '!$G119,"-")</f>
        <v>1</v>
      </c>
      <c r="H119" s="36">
        <f t="shared" si="505"/>
        <v>0</v>
      </c>
      <c r="I119" s="267">
        <f>IFERROR('Turistas lugar residencia isla '!I119/'Turistas lugar residencia isla '!$I119,"-")</f>
        <v>1</v>
      </c>
      <c r="J119" s="36">
        <f t="shared" si="506"/>
        <v>0</v>
      </c>
      <c r="K119" s="267">
        <f>IFERROR('Turistas lugar residencia isla '!K119/'Turistas lugar residencia isla '!$K119,"-")</f>
        <v>1</v>
      </c>
      <c r="L119" s="36">
        <f t="shared" si="507"/>
        <v>0</v>
      </c>
      <c r="M119" s="267">
        <f>IFERROR('Turistas lugar residencia isla '!M119/'Turistas lugar residencia isla '!$M119,"-")</f>
        <v>1</v>
      </c>
      <c r="N119" s="36">
        <f t="shared" si="508"/>
        <v>0</v>
      </c>
      <c r="O119" s="266">
        <f>IFERROR('Turistas lugar residencia isla '!O119/'Turistas lugar residencia isla '!$C119,"-")</f>
        <v>0.81303981679596238</v>
      </c>
      <c r="P119" s="36">
        <f t="shared" si="509"/>
        <v>-1.6352721793940872E-2</v>
      </c>
      <c r="Q119" s="267">
        <f>IFERROR('Turistas lugar residencia isla '!Q119/'Turistas lugar residencia isla '!$E119,"-")</f>
        <v>0.80756989305317672</v>
      </c>
      <c r="R119" s="36">
        <f t="shared" si="510"/>
        <v>-6.4325928618064743E-2</v>
      </c>
      <c r="S119" s="267">
        <f>IFERROR('Turistas lugar residencia isla '!S119/'Turistas lugar residencia isla '!$G119,"-")</f>
        <v>0.77450937334247749</v>
      </c>
      <c r="T119" s="36">
        <f t="shared" si="511"/>
        <v>-2.5178177957907444E-3</v>
      </c>
      <c r="U119" s="267">
        <f>IFERROR('Turistas lugar residencia isla '!U119/'Turistas lugar residencia isla '!$I119,"-")</f>
        <v>0.86996628404742959</v>
      </c>
      <c r="V119" s="36">
        <f t="shared" si="512"/>
        <v>9.7315311537982119E-4</v>
      </c>
      <c r="W119" s="267">
        <f>IFERROR('Turistas lugar residencia isla '!W119/'Turistas lugar residencia isla '!$K119,"-")</f>
        <v>0.82177111915110601</v>
      </c>
      <c r="X119" s="36">
        <f t="shared" si="513"/>
        <v>4.3390200928916212E-2</v>
      </c>
      <c r="Y119" s="267">
        <f>IFERROR('Turistas lugar residencia isla '!Y119/'Turistas lugar residencia isla '!$M119,"-")</f>
        <v>0.61696484293738296</v>
      </c>
      <c r="Z119" s="36">
        <f t="shared" si="514"/>
        <v>0.30810899536561553</v>
      </c>
      <c r="AA119" s="266">
        <f>IFERROR('Turistas lugar residencia isla '!AA119/'Turistas lugar residencia isla '!$C119,"-")</f>
        <v>0.18696018320403762</v>
      </c>
      <c r="AB119" s="36">
        <f t="shared" si="515"/>
        <v>7.7929850321741156E-2</v>
      </c>
      <c r="AC119" s="267">
        <f>IFERROR('Turistas lugar residencia isla '!AC119/'Turistas lugar residencia isla '!$E119,"-")</f>
        <v>0.19243010694682328</v>
      </c>
      <c r="AD119" s="36">
        <f t="shared" si="516"/>
        <v>0.40551123290703006</v>
      </c>
      <c r="AE119" s="267">
        <f>IFERROR('Turistas lugar residencia isla '!AE119/'Turistas lugar residencia isla '!$G119,"-")</f>
        <v>0.22549062665752248</v>
      </c>
      <c r="AF119" s="36">
        <f t="shared" si="517"/>
        <v>8.7457905435348593E-3</v>
      </c>
      <c r="AG119" s="267">
        <f>IFERROR('Turistas lugar residencia isla '!AG119/'Turistas lugar residencia isla '!$I119,"-")</f>
        <v>0.13003845133916733</v>
      </c>
      <c r="AH119" s="36">
        <f t="shared" si="518"/>
        <v>-6.4261546797698132E-3</v>
      </c>
      <c r="AI119" s="267">
        <f>IFERROR('Turistas lugar residencia isla '!AI119/'Turistas lugar residencia isla '!$K119,"-")</f>
        <v>0.17822888084889396</v>
      </c>
      <c r="AJ119" s="36">
        <f t="shared" si="519"/>
        <v>-0.16089234596367219</v>
      </c>
      <c r="AK119" s="267">
        <f>IFERROR('Turistas lugar residencia isla '!AK119/'Turistas lugar residencia isla '!$M119,"-")</f>
        <v>0.38303515706261704</v>
      </c>
      <c r="AL119" s="36">
        <f t="shared" si="520"/>
        <v>-0.27504018845486911</v>
      </c>
      <c r="AM119" s="266">
        <f>IFERROR('Turistas lugar residencia isla '!AM119/'Turistas lugar residencia isla '!$C119,"-")</f>
        <v>0.17662892339529115</v>
      </c>
      <c r="AN119" s="36">
        <f t="shared" si="521"/>
        <v>-9.1185309733254782E-2</v>
      </c>
      <c r="AO119" s="267">
        <f>IFERROR('Turistas lugar residencia isla '!AO119/'Turistas lugar residencia isla '!$E119,"-")</f>
        <v>0.10355725183976408</v>
      </c>
      <c r="AP119" s="36">
        <f t="shared" si="522"/>
        <v>-0.19094813463090565</v>
      </c>
      <c r="AQ119" s="267">
        <f>IFERROR('Turistas lugar residencia isla '!AQ119/'Turistas lugar residencia isla '!$G119,"-")</f>
        <v>0.19468309014557481</v>
      </c>
      <c r="AR119" s="36">
        <f t="shared" si="523"/>
        <v>-5.2547680049216283E-2</v>
      </c>
      <c r="AS119" s="267">
        <f>IFERROR('Turistas lugar residencia isla '!AS119/'Turistas lugar residencia isla '!$I119,"-")</f>
        <v>0.37743872409743534</v>
      </c>
      <c r="AT119" s="36">
        <f t="shared" si="524"/>
        <v>-7.2068792704513274E-2</v>
      </c>
      <c r="AU119" s="267">
        <f>IFERROR('Turistas lugar residencia isla '!AU119/'Turistas lugar residencia isla '!$K119,"-")</f>
        <v>0.1024613716015508</v>
      </c>
      <c r="AV119" s="36">
        <f t="shared" si="525"/>
        <v>-9.4753314893135543E-2</v>
      </c>
      <c r="AW119" s="267">
        <f>IFERROR('Turistas lugar residencia isla '!AW119/'Turistas lugar residencia isla '!$M119,"-")</f>
        <v>0.23590597045974621</v>
      </c>
      <c r="AX119" s="36">
        <f t="shared" si="526"/>
        <v>0.38069449892108942</v>
      </c>
      <c r="AY119" s="266">
        <f>IFERROR('Turistas lugar residencia isla '!AY119/'Turistas lugar residencia isla '!$C119,"-")</f>
        <v>2.6018642713284194E-2</v>
      </c>
      <c r="AZ119" s="36">
        <f t="shared" si="527"/>
        <v>8.8134990842494654E-2</v>
      </c>
      <c r="BA119" s="267">
        <f>IFERROR('Turistas lugar residencia isla '!BA119/'Turistas lugar residencia isla '!$E119,"-")</f>
        <v>3.8714839939401294E-2</v>
      </c>
      <c r="BB119" s="36">
        <f t="shared" si="528"/>
        <v>0.14871717212341329</v>
      </c>
      <c r="BC119" s="267">
        <f>IFERROR('Turistas lugar residencia isla '!BC119/'Turistas lugar residencia isla '!$G119,"-")</f>
        <v>2.8983206024344677E-2</v>
      </c>
      <c r="BD119" s="36">
        <f t="shared" si="529"/>
        <v>-2.1946051970511693E-2</v>
      </c>
      <c r="BE119" s="267">
        <f>IFERROR('Turistas lugar residencia isla '!BE119/'Turistas lugar residencia isla '!$I119,"-")</f>
        <v>8.5142251013372739E-3</v>
      </c>
      <c r="BF119" s="36">
        <f t="shared" si="530"/>
        <v>0.3188439778188461</v>
      </c>
      <c r="BG119" s="267">
        <f>IFERROR('Turistas lugar residencia isla '!BG119/'Turistas lugar residencia isla '!$K119,"-")</f>
        <v>1.4148232685007568E-2</v>
      </c>
      <c r="BH119" s="36">
        <f t="shared" si="531"/>
        <v>0.18343993891600263</v>
      </c>
      <c r="BI119" s="267">
        <f>IFERROR('Turistas lugar residencia isla '!BI119/'Turistas lugar residencia isla '!$M119,"-")</f>
        <v>2.5691699604743084E-2</v>
      </c>
      <c r="BJ119" s="36">
        <f t="shared" si="532"/>
        <v>0.10189490816089286</v>
      </c>
      <c r="BK119" s="266">
        <f>IFERROR('Turistas lugar residencia isla '!BK119/'Turistas lugar residencia isla '!$C119,"-")</f>
        <v>5.6895894851064076E-2</v>
      </c>
      <c r="BL119" s="36">
        <f t="shared" si="533"/>
        <v>0.18066559237127922</v>
      </c>
      <c r="BM119" s="267">
        <f>IFERROR('Turistas lugar residencia isla '!BM119/'Turistas lugar residencia isla '!$E119,"-")</f>
        <v>4.5491735109936302E-2</v>
      </c>
      <c r="BN119" s="36">
        <f t="shared" si="534"/>
        <v>-8.795443123323532E-2</v>
      </c>
      <c r="BO119" s="267">
        <f>IFERROR('Turistas lugar residencia isla '!BO119/'Turistas lugar residencia isla '!$G119,"-")</f>
        <v>4.4642042709603751E-2</v>
      </c>
      <c r="BP119" s="36">
        <f t="shared" si="535"/>
        <v>0.21212302556685469</v>
      </c>
      <c r="BQ119" s="267">
        <f>IFERROR('Turistas lugar residencia isla '!BQ119/'Turistas lugar residencia isla '!$I119,"-")</f>
        <v>8.3328597946736374E-2</v>
      </c>
      <c r="BR119" s="36">
        <f t="shared" si="536"/>
        <v>0.17681683480918986</v>
      </c>
      <c r="BS119" s="267">
        <f>IFERROR('Turistas lugar residencia isla '!BS119/'Turistas lugar residencia isla '!$K119,"-")</f>
        <v>7.1651733320383007E-2</v>
      </c>
      <c r="BT119" s="36">
        <f t="shared" si="537"/>
        <v>0.5851843772177947</v>
      </c>
      <c r="BU119" s="267">
        <f>IFERROR('Turistas lugar residencia isla '!BU119/'Turistas lugar residencia isla '!$M119,"-")</f>
        <v>5.8924485125858121E-2</v>
      </c>
      <c r="BV119" s="36">
        <f t="shared" si="538"/>
        <v>-0.11276293524154701</v>
      </c>
      <c r="BW119" s="266">
        <f>IFERROR('Turistas lugar residencia isla '!BW119/'Turistas lugar residencia isla '!$C119,"-")</f>
        <v>0.3284829882555369</v>
      </c>
      <c r="BX119" s="36">
        <f t="shared" si="539"/>
        <v>-4.8977073371261337E-3</v>
      </c>
      <c r="BY119" s="267">
        <f>IFERROR('Turistas lugar residencia isla '!BY119/'Turistas lugar residencia isla '!$E119,"-")</f>
        <v>0.37958704770125018</v>
      </c>
      <c r="BZ119" s="36">
        <f t="shared" si="540"/>
        <v>-9.4438128927503362E-2</v>
      </c>
      <c r="CA119" s="267">
        <f>IFERROR('Turistas lugar residencia isla '!CA119/'Turistas lugar residencia isla '!$G119,"-")</f>
        <v>0.22904131432876462</v>
      </c>
      <c r="CB119" s="36">
        <f t="shared" si="541"/>
        <v>8.0254612120328694E-2</v>
      </c>
      <c r="CC119" s="267">
        <f>IFERROR('Turistas lugar residencia isla '!CC119/'Turistas lugar residencia isla '!$I119,"-")</f>
        <v>0.21663446603780734</v>
      </c>
      <c r="CD119" s="36">
        <f t="shared" si="542"/>
        <v>9.4326355897947023E-2</v>
      </c>
      <c r="CE119" s="267">
        <f>IFERROR('Turistas lugar residencia isla '!CE119/'Turistas lugar residencia isla '!$K119,"-")</f>
        <v>0.45202308395859131</v>
      </c>
      <c r="CF119" s="36">
        <f t="shared" si="543"/>
        <v>4.8698823776209821E-2</v>
      </c>
      <c r="CG119" s="267">
        <f>IFERROR('Turistas lugar residencia isla '!CG119/'Turistas lugar residencia isla '!$M119,"-")</f>
        <v>9.3353442895776989E-2</v>
      </c>
      <c r="CH119" s="36">
        <f t="shared" si="544"/>
        <v>0.47229718550353117</v>
      </c>
      <c r="CI119" s="266">
        <f>IFERROR('Turistas lugar residencia isla '!CI119/'Turistas lugar residencia isla '!$C119,"-")</f>
        <v>4.178866908481451E-2</v>
      </c>
      <c r="CJ119" s="36">
        <f t="shared" si="545"/>
        <v>1.8393640012682289E-2</v>
      </c>
      <c r="CK119" s="267">
        <f>IFERROR('Turistas lugar residencia isla '!CK119/'Turistas lugar residencia isla '!$E119,"-")</f>
        <v>3.5970365974816475E-2</v>
      </c>
      <c r="CL119" s="36">
        <f t="shared" si="546"/>
        <v>6.4394965582142083E-2</v>
      </c>
      <c r="CM119" s="267">
        <f>IFERROR('Turistas lugar residencia isla '!CM119/'Turistas lugar residencia isla '!$G119,"-")</f>
        <v>7.8486751644431238E-2</v>
      </c>
      <c r="CN119" s="36">
        <f t="shared" si="547"/>
        <v>3.2411865031712672E-2</v>
      </c>
      <c r="CO119" s="267">
        <f>IFERROR('Turistas lugar residencia isla '!CO119/'Turistas lugar residencia isla '!$I119,"-")</f>
        <v>1.5020646285562753E-2</v>
      </c>
      <c r="CP119" s="36">
        <f t="shared" si="548"/>
        <v>-0.26869074154277017</v>
      </c>
      <c r="CQ119" s="267">
        <f>IFERROR('Turistas lugar residencia isla '!CQ119/'Turistas lugar residencia isla '!$K119,"-")</f>
        <v>2.7774405296683905E-2</v>
      </c>
      <c r="CR119" s="36">
        <f t="shared" si="549"/>
        <v>0.21161630745901938</v>
      </c>
      <c r="CS119" s="267">
        <f>IFERROR('Turistas lugar residencia isla '!CS119/'Turistas lugar residencia isla '!$M119,"-")</f>
        <v>6.8701893072602452E-2</v>
      </c>
      <c r="CT119" s="36">
        <f t="shared" si="550"/>
        <v>-0.1011857922861803</v>
      </c>
      <c r="CU119" s="266">
        <f>IFERROR('Turistas lugar residencia isla '!CU119/'Turistas lugar residencia isla '!$C119,"-")</f>
        <v>3.3001189239490025E-2</v>
      </c>
      <c r="CV119" s="36">
        <f t="shared" si="551"/>
        <v>-6.8985634835094567E-2</v>
      </c>
      <c r="CW119" s="267">
        <f>IFERROR('Turistas lugar residencia isla '!CW119/'Turistas lugar residencia isla '!$E119,"-")</f>
        <v>2.7179507927731099E-2</v>
      </c>
      <c r="CX119" s="36">
        <f t="shared" si="552"/>
        <v>6.1140098359137252E-2</v>
      </c>
      <c r="CY119" s="267">
        <f>IFERROR('Turistas lugar residencia isla '!CY119/'Turistas lugar residencia isla '!$G119,"-")</f>
        <v>1.6236541339666687E-2</v>
      </c>
      <c r="CZ119" s="36">
        <f t="shared" si="553"/>
        <v>-0.16594298021892651</v>
      </c>
      <c r="DA119" s="267">
        <f>IFERROR('Turistas lugar residencia isla '!DA119/'Turistas lugar residencia isla '!$I119,"-")</f>
        <v>1.6332348372921166E-2</v>
      </c>
      <c r="DB119" s="36">
        <f t="shared" si="554"/>
        <v>-0.46730806823186388</v>
      </c>
      <c r="DC119" s="267">
        <f>IFERROR('Turistas lugar residencia isla '!DC119/'Turistas lugar residencia isla '!$K119,"-")</f>
        <v>7.9069842734461632E-2</v>
      </c>
      <c r="DD119" s="36">
        <f t="shared" si="555"/>
        <v>-3.5780467013388995E-2</v>
      </c>
      <c r="DE119" s="267">
        <f>IFERROR('Turistas lugar residencia isla '!DE119/'Turistas lugar residencia isla '!$M119,"-")</f>
        <v>0</v>
      </c>
      <c r="DF119" s="36">
        <f t="shared" si="556"/>
        <v>-1</v>
      </c>
      <c r="DG119" s="266">
        <f>IFERROR('Turistas lugar residencia isla '!DG119/'Turistas lugar residencia isla '!$C119,"-")</f>
        <v>2.2809596889961051E-2</v>
      </c>
      <c r="DH119" s="36">
        <f t="shared" si="557"/>
        <v>-3.4296044260708647E-2</v>
      </c>
      <c r="DI119" s="267">
        <f>IFERROR('Turistas lugar residencia isla '!DI119/'Turistas lugar residencia isla '!$E119,"-")</f>
        <v>1.1973638664490867E-2</v>
      </c>
      <c r="DJ119" s="36">
        <f t="shared" si="558"/>
        <v>0.28979609606248991</v>
      </c>
      <c r="DK119" s="267">
        <f>IFERROR('Turistas lugar residencia isla '!DK119/'Turistas lugar residencia isla '!$G119,"-")</f>
        <v>6.225021030476454E-2</v>
      </c>
      <c r="DL119" s="36">
        <f t="shared" si="559"/>
        <v>-3.983716914721025E-2</v>
      </c>
      <c r="DM119" s="267">
        <f>IFERROR('Turistas lugar residencia isla '!DM119/'Turistas lugar residencia isla '!$I119,"-")</f>
        <v>8.4716066219646165E-3</v>
      </c>
      <c r="DN119" s="36">
        <f t="shared" si="560"/>
        <v>-0.22072033894889731</v>
      </c>
      <c r="DO119" s="267">
        <f>IFERROR('Turistas lugar residencia isla '!DO119/'Turistas lugar residencia isla '!$K119,"-")</f>
        <v>8.1668002169179837E-3</v>
      </c>
      <c r="DP119" s="36">
        <f t="shared" si="561"/>
        <v>-0.25450023048546722</v>
      </c>
      <c r="DQ119" s="267">
        <f>IFERROR('Turistas lugar residencia isla '!DQ119/'Turistas lugar residencia isla '!$M119,"-")</f>
        <v>8.3732057416267946E-3</v>
      </c>
      <c r="DR119" s="36">
        <f t="shared" si="562"/>
        <v>2.0525165623849833</v>
      </c>
      <c r="DS119" s="266">
        <f>IFERROR('Turistas lugar residencia isla '!DS119/'Turistas lugar residencia isla '!$C119,"-")</f>
        <v>6.6023865780398122E-2</v>
      </c>
      <c r="DT119" s="36">
        <f t="shared" si="563"/>
        <v>-0.12841962500841753</v>
      </c>
      <c r="DU119" s="267">
        <f>IFERROR('Turistas lugar residencia isla '!DU119/'Turistas lugar residencia isla '!$E119,"-")</f>
        <v>0.1099362994331234</v>
      </c>
      <c r="DV119" s="36">
        <f t="shared" si="564"/>
        <v>-0.1163319620382538</v>
      </c>
      <c r="DW119" s="267">
        <f>IFERROR('Turistas lugar residencia isla '!DW119/'Turistas lugar residencia isla '!$G119,"-")</f>
        <v>9.4777347220767638E-2</v>
      </c>
      <c r="DX119" s="36">
        <f t="shared" si="565"/>
        <v>-0.14331083370827147</v>
      </c>
      <c r="DY119" s="267">
        <f>IFERROR('Turistas lugar residencia isla '!DY119/'Turistas lugar residencia isla '!$I119,"-")</f>
        <v>6.9278705913550787E-2</v>
      </c>
      <c r="DZ119" s="36">
        <f t="shared" si="566"/>
        <v>-3.4469447985917556E-3</v>
      </c>
      <c r="EA119" s="267">
        <f>IFERROR('Turistas lugar residencia isla '!EA119/'Turistas lugar residencia isla '!$K119,"-")</f>
        <v>4.2618718079466447E-2</v>
      </c>
      <c r="EB119" s="36">
        <f t="shared" si="567"/>
        <v>-6.6208555199298025E-2</v>
      </c>
      <c r="EC119" s="267">
        <f>IFERROR('Turistas lugar residencia isla '!EC119/'Turistas lugar residencia isla '!$M119,"-")</f>
        <v>7.8895360931974204E-2</v>
      </c>
      <c r="ED119" s="36">
        <f t="shared" si="568"/>
        <v>0.73104092267064225</v>
      </c>
    </row>
    <row r="120" spans="1:134" s="17" customFormat="1" outlineLevel="1" x14ac:dyDescent="0.25">
      <c r="A120" s="242"/>
      <c r="B120" s="34" t="s">
        <v>77</v>
      </c>
      <c r="C120" s="266">
        <f>IFERROR('Turistas lugar residencia isla '!C120/'Turistas lugar residencia isla '!$C120,"-")</f>
        <v>1</v>
      </c>
      <c r="D120" s="36">
        <f t="shared" si="503"/>
        <v>0</v>
      </c>
      <c r="E120" s="267">
        <f>IFERROR('Turistas lugar residencia isla '!E120/'Turistas lugar residencia isla '!$E120,"-")</f>
        <v>1</v>
      </c>
      <c r="F120" s="36">
        <f t="shared" si="504"/>
        <v>0</v>
      </c>
      <c r="G120" s="267">
        <f>IFERROR('Turistas lugar residencia isla '!G120/'Turistas lugar residencia isla '!$G120,"-")</f>
        <v>1</v>
      </c>
      <c r="H120" s="36">
        <f t="shared" si="505"/>
        <v>0</v>
      </c>
      <c r="I120" s="267">
        <f>IFERROR('Turistas lugar residencia isla '!I120/'Turistas lugar residencia isla '!$I120,"-")</f>
        <v>1</v>
      </c>
      <c r="J120" s="36">
        <f t="shared" si="506"/>
        <v>0</v>
      </c>
      <c r="K120" s="267">
        <f>IFERROR('Turistas lugar residencia isla '!K120/'Turistas lugar residencia isla '!$K120,"-")</f>
        <v>1</v>
      </c>
      <c r="L120" s="36">
        <f t="shared" si="507"/>
        <v>0</v>
      </c>
      <c r="M120" s="267">
        <f>IFERROR('Turistas lugar residencia isla '!M120/'Turistas lugar residencia isla '!$M120,"-")</f>
        <v>1</v>
      </c>
      <c r="N120" s="36">
        <f t="shared" si="508"/>
        <v>0</v>
      </c>
      <c r="O120" s="266">
        <f>IFERROR('Turistas lugar residencia isla '!O120/'Turistas lugar residencia isla '!$C120,"-")</f>
        <v>0.85589613397645603</v>
      </c>
      <c r="P120" s="36">
        <f t="shared" si="509"/>
        <v>-1.5711616862740252E-3</v>
      </c>
      <c r="Q120" s="267">
        <f>IFERROR('Turistas lugar residencia isla '!Q120/'Turistas lugar residencia isla '!$E120,"-")</f>
        <v>0.85778199879358807</v>
      </c>
      <c r="R120" s="36">
        <f t="shared" si="510"/>
        <v>-9.7724293229713988E-3</v>
      </c>
      <c r="S120" s="267">
        <f>IFERROR('Turistas lugar residencia isla '!S120/'Turistas lugar residencia isla '!$G120,"-")</f>
        <v>0.81911189942984886</v>
      </c>
      <c r="T120" s="36">
        <f t="shared" si="511"/>
        <v>2.4105961552982391E-2</v>
      </c>
      <c r="U120" s="267">
        <f>IFERROR('Turistas lugar residencia isla '!U120/'Turistas lugar residencia isla '!$I120,"-")</f>
        <v>0.90430464785132714</v>
      </c>
      <c r="V120" s="36">
        <f t="shared" si="512"/>
        <v>-2.3652029243026784E-2</v>
      </c>
      <c r="W120" s="267">
        <f>IFERROR('Turistas lugar residencia isla '!W120/'Turistas lugar residencia isla '!$K120,"-")</f>
        <v>0.87673183286786049</v>
      </c>
      <c r="X120" s="36">
        <f t="shared" si="513"/>
        <v>2.4222335423261576E-2</v>
      </c>
      <c r="Y120" s="267">
        <f>IFERROR('Turistas lugar residencia isla '!Y120/'Turistas lugar residencia isla '!$M120,"-")</f>
        <v>0.82826102096246257</v>
      </c>
      <c r="Z120" s="36">
        <f t="shared" si="514"/>
        <v>0.36032747610240268</v>
      </c>
      <c r="AA120" s="266">
        <f>IFERROR('Turistas lugar residencia isla '!AA120/'Turistas lugar residencia isla '!$C120,"-")</f>
        <v>0.14410386602354397</v>
      </c>
      <c r="AB120" s="36">
        <f t="shared" si="515"/>
        <v>9.4275015488927139E-3</v>
      </c>
      <c r="AC120" s="267">
        <f>IFERROR('Turistas lugar residencia isla '!AC120/'Turistas lugar residencia isla '!$E120,"-")</f>
        <v>0.14221800120641195</v>
      </c>
      <c r="AD120" s="36">
        <f t="shared" si="516"/>
        <v>6.3270070814311241E-2</v>
      </c>
      <c r="AE120" s="267">
        <f>IFERROR('Turistas lugar residencia isla '!AE120/'Turistas lugar residencia isla '!$G120,"-")</f>
        <v>0.18088810057015109</v>
      </c>
      <c r="AF120" s="36">
        <f t="shared" si="517"/>
        <v>-9.6322204412857104E-2</v>
      </c>
      <c r="AG120" s="267">
        <f>IFERROR('Turistas lugar residencia isla '!AG120/'Turistas lugar residencia isla '!$I120,"-")</f>
        <v>9.5695352148672821E-2</v>
      </c>
      <c r="AH120" s="36">
        <f t="shared" si="518"/>
        <v>0.29688580583098534</v>
      </c>
      <c r="AI120" s="267">
        <f>IFERROR('Turistas lugar residencia isla '!AI120/'Turistas lugar residencia isla '!$K120,"-")</f>
        <v>0.12326816713213953</v>
      </c>
      <c r="AJ120" s="36">
        <f t="shared" si="519"/>
        <v>-0.14398549170309627</v>
      </c>
      <c r="AK120" s="267">
        <f>IFERROR('Turistas lugar residencia isla '!AK120/'Turistas lugar residencia isla '!$M120,"-")</f>
        <v>0.17173897903753743</v>
      </c>
      <c r="AL120" s="36">
        <f t="shared" si="520"/>
        <v>-0.56091715678431298</v>
      </c>
      <c r="AM120" s="266">
        <f>IFERROR('Turistas lugar residencia isla '!AM120/'Turistas lugar residencia isla '!$C120,"-")</f>
        <v>0.20389241547197237</v>
      </c>
      <c r="AN120" s="36">
        <f t="shared" si="521"/>
        <v>-5.7915930830759077E-2</v>
      </c>
      <c r="AO120" s="267">
        <f>IFERROR('Turistas lugar residencia isla '!AO120/'Turistas lugar residencia isla '!$E120,"-")</f>
        <v>0.14593220991567951</v>
      </c>
      <c r="AP120" s="36">
        <f t="shared" si="522"/>
        <v>8.9879789274067479E-2</v>
      </c>
      <c r="AQ120" s="267">
        <f>IFERROR('Turistas lugar residencia isla '!AQ120/'Turistas lugar residencia isla '!$G120,"-")</f>
        <v>0.24858044408909727</v>
      </c>
      <c r="AR120" s="36">
        <f t="shared" si="523"/>
        <v>4.7814389440993921E-2</v>
      </c>
      <c r="AS120" s="267">
        <f>IFERROR('Turistas lugar residencia isla '!AS120/'Turistas lugar residencia isla '!$I120,"-")</f>
        <v>0.40966568086944882</v>
      </c>
      <c r="AT120" s="36">
        <f t="shared" si="524"/>
        <v>-0.12285232994074291</v>
      </c>
      <c r="AU120" s="267">
        <f>IFERROR('Turistas lugar residencia isla '!AU120/'Turistas lugar residencia isla '!$K120,"-")</f>
        <v>0.1623131263348119</v>
      </c>
      <c r="AV120" s="36">
        <f t="shared" si="525"/>
        <v>0.38468133946960714</v>
      </c>
      <c r="AW120" s="267">
        <f>IFERROR('Turistas lugar residencia isla '!AW120/'Turistas lugar residencia isla '!$M120,"-")</f>
        <v>0.54892401977853611</v>
      </c>
      <c r="AX120" s="36">
        <f t="shared" si="526"/>
        <v>0.88135859947280326</v>
      </c>
      <c r="AY120" s="266">
        <f>IFERROR('Turistas lugar residencia isla '!AY120/'Turistas lugar residencia isla '!$C120,"-")</f>
        <v>2.7613047066261467E-2</v>
      </c>
      <c r="AZ120" s="36">
        <f t="shared" si="527"/>
        <v>6.9970244944722149E-2</v>
      </c>
      <c r="BA120" s="267">
        <f>IFERROR('Turistas lugar residencia isla '!BA120/'Turistas lugar residencia isla '!$E120,"-")</f>
        <v>3.7714491061000811E-2</v>
      </c>
      <c r="BB120" s="36">
        <f t="shared" si="528"/>
        <v>5.444338055987874E-3</v>
      </c>
      <c r="BC120" s="267">
        <f>IFERROR('Turistas lugar residencia isla '!BC120/'Turistas lugar residencia isla '!$G120,"-")</f>
        <v>3.143011282704123E-2</v>
      </c>
      <c r="BD120" s="36">
        <f t="shared" si="529"/>
        <v>0.11103799587295482</v>
      </c>
      <c r="BE120" s="267">
        <f>IFERROR('Turistas lugar residencia isla '!BE120/'Turistas lugar residencia isla '!$I120,"-")</f>
        <v>6.2798933878564387E-3</v>
      </c>
      <c r="BF120" s="36">
        <f t="shared" si="530"/>
        <v>-1.2064980875316045E-2</v>
      </c>
      <c r="BG120" s="267">
        <f>IFERROR('Turistas lugar residencia isla '!BG120/'Turistas lugar residencia isla '!$K120,"-")</f>
        <v>1.5328660350838763E-2</v>
      </c>
      <c r="BH120" s="36">
        <f t="shared" si="531"/>
        <v>-6.3822720616243389E-3</v>
      </c>
      <c r="BI120" s="267">
        <f>IFERROR('Turistas lugar residencia isla '!BI120/'Turistas lugar residencia isla '!$M120,"-")</f>
        <v>2.1624068528449055E-2</v>
      </c>
      <c r="BJ120" s="36">
        <f t="shared" si="532"/>
        <v>-6.890539879930524E-2</v>
      </c>
      <c r="BK120" s="266">
        <f>IFERROR('Turistas lugar residencia isla '!BK120/'Turistas lugar residencia isla '!$C120,"-")</f>
        <v>3.5159365884690909E-2</v>
      </c>
      <c r="BL120" s="36">
        <f t="shared" si="533"/>
        <v>0.21071886522081718</v>
      </c>
      <c r="BM120" s="267">
        <f>IFERROR('Turistas lugar residencia isla '!BM120/'Turistas lugar residencia isla '!$E120,"-")</f>
        <v>3.390274266206348E-2</v>
      </c>
      <c r="BN120" s="36">
        <f t="shared" si="534"/>
        <v>-6.9987018200262097E-2</v>
      </c>
      <c r="BO120" s="267">
        <f>IFERROR('Turistas lugar residencia isla '!BO120/'Turistas lugar residencia isla '!$G120,"-")</f>
        <v>1.94449080345118E-2</v>
      </c>
      <c r="BP120" s="36">
        <f t="shared" si="535"/>
        <v>0.43138927920238124</v>
      </c>
      <c r="BQ120" s="267">
        <f>IFERROR('Turistas lugar residencia isla '!BQ120/'Turistas lugar residencia isla '!$I120,"-")</f>
        <v>4.7324351625348378E-2</v>
      </c>
      <c r="BR120" s="36">
        <f t="shared" si="536"/>
        <v>0.30089127229099466</v>
      </c>
      <c r="BS120" s="267">
        <f>IFERROR('Turistas lugar residencia isla '!BS120/'Turistas lugar residencia isla '!$K120,"-")</f>
        <v>4.4480039428289798E-2</v>
      </c>
      <c r="BT120" s="36">
        <f t="shared" si="537"/>
        <v>0.66247908608111161</v>
      </c>
      <c r="BU120" s="267">
        <f>IFERROR('Turistas lugar residencia isla '!BU120/'Turistas lugar residencia isla '!$M120,"-")</f>
        <v>1.4416045685632704E-2</v>
      </c>
      <c r="BV120" s="36">
        <f t="shared" si="538"/>
        <v>-0.61562026483498378</v>
      </c>
      <c r="BW120" s="266">
        <f>IFERROR('Turistas lugar residencia isla '!BW120/'Turistas lugar residencia isla '!$C120,"-")</f>
        <v>0.3651077046703865</v>
      </c>
      <c r="BX120" s="36">
        <f t="shared" si="539"/>
        <v>8.6974617038471091E-3</v>
      </c>
      <c r="BY120" s="267">
        <f>IFERROR('Turistas lugar residencia isla '!BY120/'Turistas lugar residencia isla '!$E120,"-")</f>
        <v>0.42061681019546443</v>
      </c>
      <c r="BZ120" s="36">
        <f t="shared" si="540"/>
        <v>-2.308951395066039E-2</v>
      </c>
      <c r="CA120" s="267">
        <f>IFERROR('Turistas lugar residencia isla '!CA120/'Turistas lugar residencia isla '!$G120,"-")</f>
        <v>0.2295353016289477</v>
      </c>
      <c r="CB120" s="36">
        <f t="shared" si="541"/>
        <v>-1.7891646038999065E-2</v>
      </c>
      <c r="CC120" s="267">
        <f>IFERROR('Turistas lugar residencia isla '!CC120/'Turistas lugar residencia isla '!$I120,"-")</f>
        <v>0.25337422566237056</v>
      </c>
      <c r="CD120" s="36">
        <f t="shared" si="542"/>
        <v>-2.9986994333730976E-2</v>
      </c>
      <c r="CE120" s="267">
        <f>IFERROR('Turistas lugar residencia isla '!CE120/'Turistas lugar residencia isla '!$K120,"-")</f>
        <v>0.4675720570249895</v>
      </c>
      <c r="CF120" s="36">
        <f t="shared" si="543"/>
        <v>-4.4317859529727888E-2</v>
      </c>
      <c r="CG120" s="267">
        <f>IFERROR('Turistas lugar residencia isla '!CG120/'Turistas lugar residencia isla '!$M120,"-")</f>
        <v>5.9857928825127096E-2</v>
      </c>
      <c r="CH120" s="36">
        <f t="shared" si="544"/>
        <v>-0.186506901922047</v>
      </c>
      <c r="CI120" s="266">
        <f>IFERROR('Turistas lugar residencia isla '!CI120/'Turistas lugar residencia isla '!$C120,"-")</f>
        <v>3.7735533185879924E-2</v>
      </c>
      <c r="CJ120" s="36">
        <f t="shared" si="545"/>
        <v>0.14858360557844286</v>
      </c>
      <c r="CK120" s="267">
        <f>IFERROR('Turistas lugar residencia isla '!CK120/'Turistas lugar residencia isla '!$E120,"-")</f>
        <v>2.9302976243951898E-2</v>
      </c>
      <c r="CL120" s="36">
        <f t="shared" si="546"/>
        <v>8.6324650803027092E-2</v>
      </c>
      <c r="CM120" s="267">
        <f>IFERROR('Turistas lugar residencia isla '!CM120/'Turistas lugar residencia isla '!$G120,"-")</f>
        <v>6.6388253878308254E-2</v>
      </c>
      <c r="CN120" s="36">
        <f t="shared" si="547"/>
        <v>0.10575649107667395</v>
      </c>
      <c r="CO120" s="267">
        <f>IFERROR('Turistas lugar residencia isla '!CO120/'Turistas lugar residencia isla '!$I120,"-")</f>
        <v>1.8681465795270608E-2</v>
      </c>
      <c r="CP120" s="36">
        <f t="shared" si="548"/>
        <v>0.25318898869435813</v>
      </c>
      <c r="CQ120" s="267">
        <f>IFERROR('Turistas lugar residencia isla '!CQ120/'Turistas lugar residencia isla '!$K120,"-")</f>
        <v>2.4003796798276838E-2</v>
      </c>
      <c r="CR120" s="36">
        <f t="shared" si="549"/>
        <v>8.9163582693986054E-2</v>
      </c>
      <c r="CS120" s="267">
        <f>IFERROR('Turistas lugar residencia isla '!CS120/'Turistas lugar residencia isla '!$M120,"-")</f>
        <v>3.2244585277526293E-2</v>
      </c>
      <c r="CT120" s="36">
        <f t="shared" si="550"/>
        <v>-0.59679115872416599</v>
      </c>
      <c r="CU120" s="266">
        <f>IFERROR('Turistas lugar residencia isla '!CU120/'Turistas lugar residencia isla '!$C120,"-")</f>
        <v>3.6619784886091258E-2</v>
      </c>
      <c r="CV120" s="36">
        <f t="shared" si="551"/>
        <v>-4.075284318567185E-2</v>
      </c>
      <c r="CW120" s="267">
        <f>IFERROR('Turistas lugar residencia isla '!CW120/'Turistas lugar residencia isla '!$E120,"-")</f>
        <v>2.3314552665015337E-2</v>
      </c>
      <c r="CX120" s="36">
        <f t="shared" si="552"/>
        <v>-4.5247566973458886E-2</v>
      </c>
      <c r="CY120" s="267">
        <f>IFERROR('Turistas lugar residencia isla '!CY120/'Turistas lugar residencia isla '!$G120,"-")</f>
        <v>2.346585109314538E-2</v>
      </c>
      <c r="CZ120" s="36">
        <f t="shared" si="553"/>
        <v>2.1754725132578034E-2</v>
      </c>
      <c r="DA120" s="267">
        <f>IFERROR('Turistas lugar residencia isla '!DA120/'Turistas lugar residencia isla '!$I120,"-")</f>
        <v>1.5365049229009213E-2</v>
      </c>
      <c r="DB120" s="36">
        <f t="shared" si="554"/>
        <v>7.8777419723992326E-2</v>
      </c>
      <c r="DC120" s="267">
        <f>IFERROR('Turistas lugar residencia isla '!DC120/'Turistas lugar residencia isla '!$K120,"-")</f>
        <v>8.8941825018710188E-2</v>
      </c>
      <c r="DD120" s="36">
        <f t="shared" si="555"/>
        <v>-0.18732376226520131</v>
      </c>
      <c r="DE120" s="267">
        <f>IFERROR('Turistas lugar residencia isla '!DE120/'Turistas lugar residencia isla '!$M120,"-")</f>
        <v>0</v>
      </c>
      <c r="DF120" s="36">
        <f t="shared" si="556"/>
        <v>-1</v>
      </c>
      <c r="DG120" s="266">
        <f>IFERROR('Turistas lugar residencia isla '!DG120/'Turistas lugar residencia isla '!$C120,"-")</f>
        <v>2.9675162635332489E-2</v>
      </c>
      <c r="DH120" s="36">
        <f t="shared" si="557"/>
        <v>-4.3954104276492822E-2</v>
      </c>
      <c r="DI120" s="267">
        <f>IFERROR('Turistas lugar residencia isla '!DI120/'Turistas lugar residencia isla '!$E120,"-")</f>
        <v>1.8612112889356623E-2</v>
      </c>
      <c r="DJ120" s="36">
        <f t="shared" si="558"/>
        <v>2.4235444429856257E-2</v>
      </c>
      <c r="DK120" s="267">
        <f>IFERROR('Turistas lugar residencia isla '!DK120/'Turistas lugar residencia isla '!$G120,"-")</f>
        <v>7.3572390559322492E-2</v>
      </c>
      <c r="DL120" s="36">
        <f t="shared" si="559"/>
        <v>-0.1139106186613057</v>
      </c>
      <c r="DM120" s="267">
        <f>IFERROR('Turistas lugar residencia isla '!DM120/'Turistas lugar residencia isla '!$I120,"-")</f>
        <v>1.3022259544586027E-2</v>
      </c>
      <c r="DN120" s="36">
        <f t="shared" si="560"/>
        <v>0.20467687253821509</v>
      </c>
      <c r="DO120" s="267">
        <f>IFERROR('Turistas lugar residencia isla '!DO120/'Turistas lugar residencia isla '!$K120,"-")</f>
        <v>8.4013288793968934E-3</v>
      </c>
      <c r="DP120" s="36">
        <f t="shared" si="561"/>
        <v>-0.25061821874473611</v>
      </c>
      <c r="DQ120" s="267">
        <f>IFERROR('Turistas lugar residencia isla '!DQ120/'Turistas lugar residencia isla '!$M120,"-")</f>
        <v>9.7499825893168049E-4</v>
      </c>
      <c r="DR120" s="36">
        <f t="shared" si="562"/>
        <v>-0.90021267819164608</v>
      </c>
      <c r="DS120" s="266">
        <f>IFERROR('Turistas lugar residencia isla '!DS120/'Turistas lugar residencia isla '!$C120,"-")</f>
        <v>6.8291083270471967E-2</v>
      </c>
      <c r="DT120" s="36">
        <f t="shared" si="563"/>
        <v>-2.8829834893096651E-2</v>
      </c>
      <c r="DU120" s="267">
        <f>IFERROR('Turistas lugar residencia isla '!DU120/'Turistas lugar residencia isla '!$E120,"-")</f>
        <v>0.11108230553024372</v>
      </c>
      <c r="DV120" s="36">
        <f t="shared" si="564"/>
        <v>-0.10049986587628856</v>
      </c>
      <c r="DW120" s="267">
        <f>IFERROR('Turistas lugar residencia isla '!DW120/'Turistas lugar residencia isla '!$G120,"-")</f>
        <v>0.1038769498274798</v>
      </c>
      <c r="DX120" s="36">
        <f t="shared" si="565"/>
        <v>1.0713278538796445E-3</v>
      </c>
      <c r="DY120" s="267">
        <f>IFERROR('Turistas lugar residencia isla '!DY120/'Turistas lugar residencia isla '!$I120,"-")</f>
        <v>7.8352623315929751E-2</v>
      </c>
      <c r="DZ120" s="36">
        <f t="shared" si="566"/>
        <v>0.21404812628552516</v>
      </c>
      <c r="EA120" s="267">
        <f>IFERROR('Turistas lugar residencia isla '!EA120/'Turistas lugar residencia isla '!$K120,"-")</f>
        <v>5.1690305386707554E-2</v>
      </c>
      <c r="EB120" s="36">
        <f t="shared" si="567"/>
        <v>0.10782379431812883</v>
      </c>
      <c r="EC120" s="267">
        <f>IFERROR('Turistas lugar residencia isla '!EC120/'Turistas lugar residencia isla '!$M120,"-")</f>
        <v>0.11543282958423288</v>
      </c>
      <c r="ED120" s="36">
        <f t="shared" si="568"/>
        <v>0.61327079581745636</v>
      </c>
    </row>
    <row r="121" spans="1:134" s="17" customFormat="1" outlineLevel="1" x14ac:dyDescent="0.25">
      <c r="A121" s="242"/>
      <c r="B121" s="34" t="s">
        <v>79</v>
      </c>
      <c r="C121" s="266">
        <f>IFERROR('Turistas lugar residencia isla '!C121/'Turistas lugar residencia isla '!$C121,"-")</f>
        <v>1</v>
      </c>
      <c r="D121" s="36">
        <f t="shared" si="503"/>
        <v>0</v>
      </c>
      <c r="E121" s="267">
        <f>IFERROR('Turistas lugar residencia isla '!E121/'Turistas lugar residencia isla '!$E121,"-")</f>
        <v>1</v>
      </c>
      <c r="F121" s="36">
        <f t="shared" si="504"/>
        <v>0</v>
      </c>
      <c r="G121" s="267">
        <f>IFERROR('Turistas lugar residencia isla '!G121/'Turistas lugar residencia isla '!$G121,"-")</f>
        <v>1</v>
      </c>
      <c r="H121" s="36">
        <f t="shared" si="505"/>
        <v>0</v>
      </c>
      <c r="I121" s="267">
        <f>IFERROR('Turistas lugar residencia isla '!I121/'Turistas lugar residencia isla '!$I121,"-")</f>
        <v>1</v>
      </c>
      <c r="J121" s="36">
        <f t="shared" si="506"/>
        <v>0</v>
      </c>
      <c r="K121" s="267">
        <f>IFERROR('Turistas lugar residencia isla '!K121/'Turistas lugar residencia isla '!$K121,"-")</f>
        <v>1</v>
      </c>
      <c r="L121" s="36">
        <f t="shared" si="507"/>
        <v>0</v>
      </c>
      <c r="M121" s="267">
        <f>IFERROR('Turistas lugar residencia isla '!M121/'Turistas lugar residencia isla '!$M121,"-")</f>
        <v>1</v>
      </c>
      <c r="N121" s="36">
        <f t="shared" si="508"/>
        <v>0</v>
      </c>
      <c r="O121" s="266">
        <f>IFERROR('Turistas lugar residencia isla '!O121/'Turistas lugar residencia isla '!$C121,"-")</f>
        <v>0.90902119392185821</v>
      </c>
      <c r="P121" s="36">
        <f t="shared" si="509"/>
        <v>-3.6912723962911898E-4</v>
      </c>
      <c r="Q121" s="267">
        <f>IFERROR('Turistas lugar residencia isla '!Q121/'Turistas lugar residencia isla '!$E121,"-")</f>
        <v>0.90589736252718911</v>
      </c>
      <c r="R121" s="36">
        <f t="shared" si="510"/>
        <v>-5.083636510188172E-3</v>
      </c>
      <c r="S121" s="267">
        <f>IFERROR('Turistas lugar residencia isla '!S121/'Turistas lugar residencia isla '!$G121,"-")</f>
        <v>0.89680488869489305</v>
      </c>
      <c r="T121" s="36">
        <f t="shared" si="511"/>
        <v>1.3902026755198582E-2</v>
      </c>
      <c r="U121" s="267">
        <f>IFERROR('Turistas lugar residencia isla '!U121/'Turistas lugar residencia isla '!$I121,"-")</f>
        <v>0.93849118421773314</v>
      </c>
      <c r="V121" s="36">
        <f t="shared" si="512"/>
        <v>-7.2391417804005265E-3</v>
      </c>
      <c r="W121" s="267">
        <f>IFERROR('Turistas lugar residencia isla '!W121/'Turistas lugar residencia isla '!$K121,"-")</f>
        <v>0.91706272090296226</v>
      </c>
      <c r="X121" s="36">
        <f t="shared" si="513"/>
        <v>1.3233090302491091E-2</v>
      </c>
      <c r="Y121" s="267">
        <f>IFERROR('Turistas lugar residencia isla '!Y121/'Turistas lugar residencia isla '!$M121,"-")</f>
        <v>0.78308556326395773</v>
      </c>
      <c r="Z121" s="36">
        <f t="shared" si="514"/>
        <v>-5.3635739577197916E-2</v>
      </c>
      <c r="AA121" s="266">
        <f>IFERROR('Turistas lugar residencia isla '!AA121/'Turistas lugar residencia isla '!$C121,"-")</f>
        <v>9.0978806078141808E-2</v>
      </c>
      <c r="AB121" s="36">
        <f t="shared" si="515"/>
        <v>3.7031858889462477E-3</v>
      </c>
      <c r="AC121" s="267">
        <f>IFERROR('Turistas lugar residencia isla '!AC121/'Turistas lugar residencia isla '!$E121,"-")</f>
        <v>9.4102637472810946E-2</v>
      </c>
      <c r="AD121" s="36">
        <f t="shared" si="516"/>
        <v>5.1708163002920138E-2</v>
      </c>
      <c r="AE121" s="267">
        <f>IFERROR('Turistas lugar residencia isla '!AE121/'Turistas lugar residencia isla '!$G121,"-")</f>
        <v>0.10319511130510695</v>
      </c>
      <c r="AF121" s="36">
        <f t="shared" si="517"/>
        <v>-0.10647062569888388</v>
      </c>
      <c r="AG121" s="267">
        <f>IFERROR('Turistas lugar residencia isla '!AG121/'Turistas lugar residencia isla '!$I121,"-")</f>
        <v>6.1508815782266857E-2</v>
      </c>
      <c r="AH121" s="36">
        <f t="shared" si="518"/>
        <v>0.1251872407041652</v>
      </c>
      <c r="AI121" s="267">
        <f>IFERROR('Turistas lugar residencia isla '!AI121/'Turistas lugar residencia isla '!$K121,"-")</f>
        <v>8.2937279097037783E-2</v>
      </c>
      <c r="AJ121" s="36">
        <f t="shared" si="519"/>
        <v>-0.12618828309103391</v>
      </c>
      <c r="AK121" s="267">
        <f>IFERROR('Turistas lugar residencia isla '!AK121/'Turistas lugar residencia isla '!$M121,"-")</f>
        <v>0.2169144367360423</v>
      </c>
      <c r="AL121" s="36">
        <f t="shared" si="520"/>
        <v>0.25723731306496411</v>
      </c>
      <c r="AM121" s="266">
        <f>IFERROR('Turistas lugar residencia isla '!AM121/'Turistas lugar residencia isla '!$C121,"-")</f>
        <v>0.20008005576630133</v>
      </c>
      <c r="AN121" s="36">
        <f t="shared" si="521"/>
        <v>-7.7999662330812125E-3</v>
      </c>
      <c r="AO121" s="267">
        <f>IFERROR('Turistas lugar residencia isla '!AO121/'Turistas lugar residencia isla '!$E121,"-")</f>
        <v>0.13799453959866695</v>
      </c>
      <c r="AP121" s="36">
        <f t="shared" si="522"/>
        <v>0.15475861342220498</v>
      </c>
      <c r="AQ121" s="267">
        <f>IFERROR('Turistas lugar residencia isla '!AQ121/'Turistas lugar residencia isla '!$G121,"-")</f>
        <v>0.22433580678015422</v>
      </c>
      <c r="AR121" s="36">
        <f t="shared" si="523"/>
        <v>6.7264100217429235E-2</v>
      </c>
      <c r="AS121" s="267">
        <f>IFERROR('Turistas lugar residencia isla '!AS121/'Turistas lugar residencia isla '!$I121,"-")</f>
        <v>0.39810688482470508</v>
      </c>
      <c r="AT121" s="36">
        <f t="shared" si="524"/>
        <v>-0.14286985571329958</v>
      </c>
      <c r="AU121" s="267">
        <f>IFERROR('Turistas lugar residencia isla '!AU121/'Turistas lugar residencia isla '!$K121,"-")</f>
        <v>0.15607920808489303</v>
      </c>
      <c r="AV121" s="36">
        <f t="shared" si="525"/>
        <v>8.4063716622583939E-2</v>
      </c>
      <c r="AW121" s="267">
        <f>IFERROR('Turistas lugar residencia isla '!AW121/'Turistas lugar residencia isla '!$M121,"-")</f>
        <v>0.50379914106375945</v>
      </c>
      <c r="AX121" s="36">
        <f t="shared" si="526"/>
        <v>0.31112984251989162</v>
      </c>
      <c r="AY121" s="266">
        <f>IFERROR('Turistas lugar residencia isla '!AY121/'Turistas lugar residencia isla '!$C121,"-")</f>
        <v>2.3111891169078903E-2</v>
      </c>
      <c r="AZ121" s="36">
        <f t="shared" si="527"/>
        <v>-2.223957708586255E-2</v>
      </c>
      <c r="BA121" s="267">
        <f>IFERROR('Turistas lugar residencia isla '!BA121/'Turistas lugar residencia isla '!$E121,"-")</f>
        <v>3.5811024502959331E-2</v>
      </c>
      <c r="BB121" s="36">
        <f t="shared" si="528"/>
        <v>1.4163603248966483E-2</v>
      </c>
      <c r="BC121" s="267">
        <f>IFERROR('Turistas lugar residencia isla '!BC121/'Turistas lugar residencia isla '!$G121,"-")</f>
        <v>2.1257092972501092E-2</v>
      </c>
      <c r="BD121" s="36">
        <f t="shared" si="529"/>
        <v>-3.2814635715698648E-2</v>
      </c>
      <c r="BE121" s="267">
        <f>IFERROR('Turistas lugar residencia isla '!BE121/'Turistas lugar residencia isla '!$I121,"-")</f>
        <v>8.9327949092031685E-3</v>
      </c>
      <c r="BF121" s="36">
        <f t="shared" si="530"/>
        <v>0.57131177532238198</v>
      </c>
      <c r="BG121" s="267">
        <f>IFERROR('Turistas lugar residencia isla '!BG121/'Turistas lugar residencia isla '!$K121,"-")</f>
        <v>1.0035675957884967E-2</v>
      </c>
      <c r="BH121" s="36">
        <f t="shared" si="531"/>
        <v>-0.18343001227308386</v>
      </c>
      <c r="BI121" s="267">
        <f>IFERROR('Turistas lugar residencia isla '!BI121/'Turistas lugar residencia isla '!$M121,"-")</f>
        <v>1.6088536504790221E-2</v>
      </c>
      <c r="BJ121" s="36">
        <f t="shared" si="532"/>
        <v>-0.38564169343080201</v>
      </c>
      <c r="BK121" s="266">
        <f>IFERROR('Turistas lugar residencia isla '!BK121/'Turistas lugar residencia isla '!$C121,"-")</f>
        <v>3.8567146172363752E-2</v>
      </c>
      <c r="BL121" s="36">
        <f t="shared" si="533"/>
        <v>0.16930628547280246</v>
      </c>
      <c r="BM121" s="267">
        <f>IFERROR('Turistas lugar residencia isla '!BM121/'Turistas lugar residencia isla '!$E121,"-")</f>
        <v>3.8937093508834966E-2</v>
      </c>
      <c r="BN121" s="36">
        <f t="shared" si="534"/>
        <v>-3.8857087524621359E-2</v>
      </c>
      <c r="BO121" s="267">
        <f>IFERROR('Turistas lugar residencia isla '!BO121/'Turistas lugar residencia isla '!$G121,"-")</f>
        <v>1.9778844754837772E-2</v>
      </c>
      <c r="BP121" s="36">
        <f t="shared" si="535"/>
        <v>0.33044306534724055</v>
      </c>
      <c r="BQ121" s="267">
        <f>IFERROR('Turistas lugar residencia isla '!BQ121/'Turistas lugar residencia isla '!$I121,"-")</f>
        <v>5.3820836217155547E-2</v>
      </c>
      <c r="BR121" s="36">
        <f t="shared" si="536"/>
        <v>0.31095596839164874</v>
      </c>
      <c r="BS121" s="267">
        <f>IFERROR('Turistas lugar residencia isla '!BS121/'Turistas lugar residencia isla '!$K121,"-")</f>
        <v>5.0219815280580428E-2</v>
      </c>
      <c r="BT121" s="36">
        <f t="shared" si="537"/>
        <v>0.51202856590566315</v>
      </c>
      <c r="BU121" s="267">
        <f>IFERROR('Turistas lugar residencia isla '!BU121/'Turistas lugar residencia isla '!$M121,"-")</f>
        <v>2.0581433762801454E-2</v>
      </c>
      <c r="BV121" s="36">
        <f t="shared" si="538"/>
        <v>-0.34670027048232566</v>
      </c>
      <c r="BW121" s="266">
        <f>IFERROR('Turistas lugar residencia isla '!BW121/'Turistas lugar residencia isla '!$C121,"-")</f>
        <v>0.34395181894241361</v>
      </c>
      <c r="BX121" s="36">
        <f t="shared" si="539"/>
        <v>8.4020071569648191E-3</v>
      </c>
      <c r="BY121" s="267">
        <f>IFERROR('Turistas lugar residencia isla '!BY121/'Turistas lugar residencia isla '!$E121,"-")</f>
        <v>0.42653307544519053</v>
      </c>
      <c r="BZ121" s="36">
        <f t="shared" si="540"/>
        <v>-4.1667488961452115E-3</v>
      </c>
      <c r="CA121" s="267">
        <f>IFERROR('Turistas lugar residencia isla '!CA121/'Turistas lugar residencia isla '!$G121,"-")</f>
        <v>0.1774916339298705</v>
      </c>
      <c r="CB121" s="36">
        <f t="shared" si="541"/>
        <v>1.4635426865511336E-2</v>
      </c>
      <c r="CC121" s="267">
        <f>IFERROR('Turistas lugar residencia isla '!CC121/'Turistas lugar residencia isla '!$I121,"-")</f>
        <v>0.26047014185915662</v>
      </c>
      <c r="CD121" s="36">
        <f t="shared" si="542"/>
        <v>8.8479319434113801E-2</v>
      </c>
      <c r="CE121" s="267">
        <f>IFERROR('Turistas lugar residencia isla '!CE121/'Turistas lugar residencia isla '!$K121,"-")</f>
        <v>0.46962985675750707</v>
      </c>
      <c r="CF121" s="36">
        <f t="shared" si="543"/>
        <v>-1.859531248047519E-2</v>
      </c>
      <c r="CG121" s="267">
        <f>IFERROR('Turistas lugar residencia isla '!CG121/'Turistas lugar residencia isla '!$M121,"-")</f>
        <v>8.9857945160224648E-2</v>
      </c>
      <c r="CH121" s="36">
        <f t="shared" si="544"/>
        <v>-0.13811890654864789</v>
      </c>
      <c r="CI121" s="266">
        <f>IFERROR('Turistas lugar residencia isla '!CI121/'Turistas lugar residencia isla '!$C121,"-")</f>
        <v>3.9015554723089672E-2</v>
      </c>
      <c r="CJ121" s="36">
        <f t="shared" si="545"/>
        <v>7.9319190212432389E-3</v>
      </c>
      <c r="CK121" s="267">
        <f>IFERROR('Turistas lugar residencia isla '!CK121/'Turistas lugar residencia isla '!$E121,"-")</f>
        <v>3.2045972362365831E-2</v>
      </c>
      <c r="CL121" s="36">
        <f t="shared" si="546"/>
        <v>-1.1475980541336139E-2</v>
      </c>
      <c r="CM121" s="267">
        <f>IFERROR('Turistas lugar residencia isla '!CM121/'Turistas lugar residencia isla '!$G121,"-")</f>
        <v>5.8891313836752508E-2</v>
      </c>
      <c r="CN121" s="36">
        <f t="shared" si="547"/>
        <v>1.5565158145924851E-2</v>
      </c>
      <c r="CO121" s="267">
        <f>IFERROR('Turistas lugar residencia isla '!CO121/'Turistas lugar residencia isla '!$I121,"-")</f>
        <v>2.1390906872874479E-2</v>
      </c>
      <c r="CP121" s="36">
        <f t="shared" si="548"/>
        <v>-2.8624628757836779E-2</v>
      </c>
      <c r="CQ121" s="267">
        <f>IFERROR('Turistas lugar residencia isla '!CQ121/'Turistas lugar residencia isla '!$K121,"-")</f>
        <v>3.336800102760018E-2</v>
      </c>
      <c r="CR121" s="36">
        <f t="shared" si="549"/>
        <v>4.2437440380284075E-2</v>
      </c>
      <c r="CS121" s="267">
        <f>IFERROR('Turistas lugar residencia isla '!CS121/'Turistas lugar residencia isla '!$M121,"-")</f>
        <v>3.6868186323092168E-2</v>
      </c>
      <c r="CT121" s="36">
        <f t="shared" si="550"/>
        <v>-0.47292244535283789</v>
      </c>
      <c r="CU121" s="266">
        <f>IFERROR('Turistas lugar residencia isla '!CU121/'Turistas lugar residencia isla '!$C121,"-")</f>
        <v>3.2597456665204055E-2</v>
      </c>
      <c r="CV121" s="36">
        <f t="shared" si="551"/>
        <v>2.7697734663524765E-2</v>
      </c>
      <c r="CW121" s="267">
        <f>IFERROR('Turistas lugar residencia isla '!CW121/'Turistas lugar residencia isla '!$E121,"-")</f>
        <v>2.1910451999888125E-2</v>
      </c>
      <c r="CX121" s="36">
        <f t="shared" si="552"/>
        <v>8.3590245447855649E-2</v>
      </c>
      <c r="CY121" s="267">
        <f>IFERROR('Turistas lugar residencia isla '!CY121/'Turistas lugar residencia isla '!$G121,"-")</f>
        <v>1.9516950385566709E-2</v>
      </c>
      <c r="CZ121" s="36">
        <f t="shared" si="553"/>
        <v>0.19983415129221593</v>
      </c>
      <c r="DA121" s="267">
        <f>IFERROR('Turistas lugar residencia isla '!DA121/'Turistas lugar residencia isla '!$I121,"-")</f>
        <v>2.0385096074848258E-2</v>
      </c>
      <c r="DB121" s="36">
        <f t="shared" si="554"/>
        <v>2.4665121588589356E-2</v>
      </c>
      <c r="DC121" s="267">
        <f>IFERROR('Turistas lugar residencia isla '!DC121/'Turistas lugar residencia isla '!$K121,"-")</f>
        <v>8.0447006078586555E-2</v>
      </c>
      <c r="DD121" s="36">
        <f t="shared" si="555"/>
        <v>-4.4010429254503269E-2</v>
      </c>
      <c r="DE121" s="267">
        <f>IFERROR('Turistas lugar residencia isla '!DE121/'Turistas lugar residencia isla '!$M121,"-")</f>
        <v>8.5893624050214731E-4</v>
      </c>
      <c r="DF121" s="36" t="str">
        <f t="shared" si="556"/>
        <v>-</v>
      </c>
      <c r="DG121" s="266">
        <f>IFERROR('Turistas lugar residencia isla '!DG121/'Turistas lugar residencia isla '!$C121,"-")</f>
        <v>0.11962962576736821</v>
      </c>
      <c r="DH121" s="36">
        <f t="shared" si="557"/>
        <v>-5.7497779964118978E-2</v>
      </c>
      <c r="DI121" s="267">
        <f>IFERROR('Turistas lugar residencia isla '!DI121/'Turistas lugar residencia isla '!$E121,"-")</f>
        <v>7.5374192396315848E-2</v>
      </c>
      <c r="DJ121" s="36">
        <f t="shared" si="558"/>
        <v>-0.13886425599549146</v>
      </c>
      <c r="DK121" s="267">
        <f>IFERROR('Turistas lugar residencia isla '!DK121/'Turistas lugar residencia isla '!$G121,"-")</f>
        <v>0.27086279644987632</v>
      </c>
      <c r="DL121" s="36">
        <f t="shared" si="559"/>
        <v>-2.1867497887347986E-2</v>
      </c>
      <c r="DM121" s="267">
        <f>IFERROR('Turistas lugar residencia isla '!DM121/'Turistas lugar residencia isla '!$I121,"-")</f>
        <v>4.5415843013847323E-2</v>
      </c>
      <c r="DN121" s="36">
        <f t="shared" si="560"/>
        <v>-1.6928056727167684E-2</v>
      </c>
      <c r="DO121" s="267">
        <f>IFERROR('Turistas lugar residencia isla '!DO121/'Turistas lugar residencia isla '!$K121,"-")</f>
        <v>4.7406345431115569E-2</v>
      </c>
      <c r="DP121" s="36">
        <f t="shared" si="561"/>
        <v>-0.18803051140586857</v>
      </c>
      <c r="DQ121" s="267">
        <f>IFERROR('Turistas lugar residencia isla '!DQ121/'Turistas lugar residencia isla '!$M121,"-")</f>
        <v>6.2768417575156917E-3</v>
      </c>
      <c r="DR121" s="36">
        <f t="shared" si="562"/>
        <v>-0.34941816171463635</v>
      </c>
      <c r="DS121" s="266">
        <f>IFERROR('Turistas lugar residencia isla '!DS121/'Turistas lugar residencia isla '!$C121,"-")</f>
        <v>5.635990120572968E-2</v>
      </c>
      <c r="DT121" s="36">
        <f t="shared" si="563"/>
        <v>-5.8804581128022559E-2</v>
      </c>
      <c r="DU121" s="267">
        <f>IFERROR('Turistas lugar residencia isla '!DU121/'Turistas lugar residencia isla '!$E121,"-")</f>
        <v>0.11015897125866769</v>
      </c>
      <c r="DV121" s="36">
        <f t="shared" si="564"/>
        <v>-7.8950357123903969E-2</v>
      </c>
      <c r="DW121" s="267">
        <f>IFERROR('Turistas lugar residencia isla '!DW121/'Turistas lugar residencia isla '!$G121,"-")</f>
        <v>9.0167321402589845E-2</v>
      </c>
      <c r="DX121" s="36">
        <f t="shared" si="565"/>
        <v>-4.7179383567998334E-2</v>
      </c>
      <c r="DY121" s="267">
        <f>IFERROR('Turistas lugar residencia isla '!DY121/'Turistas lugar residencia isla '!$I121,"-")</f>
        <v>7.0640781146524723E-2</v>
      </c>
      <c r="DZ121" s="36">
        <f t="shared" si="566"/>
        <v>-1.30100673715009E-2</v>
      </c>
      <c r="EA121" s="267">
        <f>IFERROR('Turistas lugar residencia isla '!EA121/'Turistas lugar residencia isla '!$K121,"-")</f>
        <v>5.4023593368663997E-2</v>
      </c>
      <c r="EB121" s="36">
        <f t="shared" si="567"/>
        <v>0.10023275336256532</v>
      </c>
      <c r="EC121" s="267">
        <f>IFERROR('Turistas lugar residencia isla '!EC121/'Turistas lugar residencia isla '!$M121,"-")</f>
        <v>9.8282127518995704E-2</v>
      </c>
      <c r="ED121" s="36">
        <f t="shared" si="568"/>
        <v>-0.47978076588108454</v>
      </c>
    </row>
    <row r="122" spans="1:134" s="17" customFormat="1" outlineLevel="1" x14ac:dyDescent="0.25">
      <c r="A122" s="242"/>
      <c r="B122" s="34" t="s">
        <v>81</v>
      </c>
      <c r="C122" s="266">
        <f>IFERROR('Turistas lugar residencia isla '!C122/'Turistas lugar residencia isla '!$C122,"-")</f>
        <v>1</v>
      </c>
      <c r="D122" s="36">
        <f t="shared" si="503"/>
        <v>0</v>
      </c>
      <c r="E122" s="267">
        <f>IFERROR('Turistas lugar residencia isla '!E122/'Turistas lugar residencia isla '!$E122,"-")</f>
        <v>1</v>
      </c>
      <c r="F122" s="36">
        <f t="shared" si="504"/>
        <v>0</v>
      </c>
      <c r="G122" s="267">
        <f>IFERROR('Turistas lugar residencia isla '!G122/'Turistas lugar residencia isla '!$G122,"-")</f>
        <v>1</v>
      </c>
      <c r="H122" s="36">
        <f t="shared" si="505"/>
        <v>0</v>
      </c>
      <c r="I122" s="267">
        <f>IFERROR('Turistas lugar residencia isla '!I122/'Turistas lugar residencia isla '!$I122,"-")</f>
        <v>1</v>
      </c>
      <c r="J122" s="36">
        <f t="shared" si="506"/>
        <v>0</v>
      </c>
      <c r="K122" s="267">
        <f>IFERROR('Turistas lugar residencia isla '!K122/'Turistas lugar residencia isla '!$K122,"-")</f>
        <v>1</v>
      </c>
      <c r="L122" s="36">
        <f t="shared" si="507"/>
        <v>0</v>
      </c>
      <c r="M122" s="267">
        <f>IFERROR('Turistas lugar residencia isla '!M122/'Turistas lugar residencia isla '!$M122,"-")</f>
        <v>1</v>
      </c>
      <c r="N122" s="36">
        <f t="shared" si="508"/>
        <v>0</v>
      </c>
      <c r="O122" s="266">
        <f>IFERROR('Turistas lugar residencia isla '!O122/'Turistas lugar residencia isla '!$C122,"-")</f>
        <v>0.92079252082248064</v>
      </c>
      <c r="P122" s="36">
        <f t="shared" si="509"/>
        <v>7.3651144786577305E-3</v>
      </c>
      <c r="Q122" s="267">
        <f>IFERROR('Turistas lugar residencia isla '!Q122/'Turistas lugar residencia isla '!$E122,"-")</f>
        <v>0.90840556486269941</v>
      </c>
      <c r="R122" s="36">
        <f t="shared" si="510"/>
        <v>2.2728322904250753E-3</v>
      </c>
      <c r="S122" s="267">
        <f>IFERROR('Turistas lugar residencia isla '!S122/'Turistas lugar residencia isla '!$G122,"-")</f>
        <v>0.92161655942079435</v>
      </c>
      <c r="T122" s="36">
        <f t="shared" si="511"/>
        <v>1.5208061725246136E-2</v>
      </c>
      <c r="U122" s="267">
        <f>IFERROR('Turistas lugar residencia isla '!U122/'Turistas lugar residencia isla '!$I122,"-")</f>
        <v>0.95812392156862747</v>
      </c>
      <c r="V122" s="36">
        <f t="shared" si="512"/>
        <v>2.2582684796066399E-3</v>
      </c>
      <c r="W122" s="267">
        <f>IFERROR('Turistas lugar residencia isla '!W122/'Turistas lugar residencia isla '!$K122,"-")</f>
        <v>0.9370795392769774</v>
      </c>
      <c r="X122" s="36">
        <f t="shared" si="513"/>
        <v>3.3631796729092667E-2</v>
      </c>
      <c r="Y122" s="267">
        <f>IFERROR('Turistas lugar residencia isla '!Y122/'Turistas lugar residencia isla '!$M122,"-")</f>
        <v>0.90936499404024584</v>
      </c>
      <c r="Z122" s="36">
        <f t="shared" si="514"/>
        <v>-1.655744446422891E-2</v>
      </c>
      <c r="AA122" s="266">
        <f>IFERROR('Turistas lugar residencia isla '!AA122/'Turistas lugar residencia isla '!$C122,"-")</f>
        <v>7.9207479177519385E-2</v>
      </c>
      <c r="AB122" s="36">
        <f t="shared" si="515"/>
        <v>-7.8335903321588241E-2</v>
      </c>
      <c r="AC122" s="267">
        <f>IFERROR('Turistas lugar residencia isla '!AC122/'Turistas lugar residencia isla '!$E122,"-")</f>
        <v>9.1594435137300603E-2</v>
      </c>
      <c r="AD122" s="36">
        <f t="shared" si="516"/>
        <v>-2.201829056736182E-2</v>
      </c>
      <c r="AE122" s="267">
        <f>IFERROR('Turistas lugar residencia isla '!AE122/'Turistas lugar residencia isla '!$G122,"-")</f>
        <v>7.8380842778503712E-2</v>
      </c>
      <c r="AF122" s="36">
        <f t="shared" si="517"/>
        <v>-0.14978538099851679</v>
      </c>
      <c r="AG122" s="267">
        <f>IFERROR('Turistas lugar residencia isla '!AG122/'Turistas lugar residencia isla '!$I122,"-")</f>
        <v>4.1876078431372546E-2</v>
      </c>
      <c r="AH122" s="36">
        <f t="shared" si="518"/>
        <v>-4.9025332945333622E-2</v>
      </c>
      <c r="AI122" s="267">
        <f>IFERROR('Turistas lugar residencia isla '!AI122/'Turistas lugar residencia isla '!$K122,"-")</f>
        <v>6.2916213645012237E-2</v>
      </c>
      <c r="AJ122" s="36">
        <f t="shared" si="519"/>
        <v>-0.32645594552216495</v>
      </c>
      <c r="AK122" s="267">
        <f>IFERROR('Turistas lugar residencia isla '!AK122/'Turistas lugar residencia isla '!$M122,"-")</f>
        <v>9.0635005959754128E-2</v>
      </c>
      <c r="AL122" s="36">
        <f t="shared" si="520"/>
        <v>0.20325669585444861</v>
      </c>
      <c r="AM122" s="266">
        <f>IFERROR('Turistas lugar residencia isla '!AM122/'Turistas lugar residencia isla '!$C122,"-")</f>
        <v>0.23340366031311355</v>
      </c>
      <c r="AN122" s="36">
        <f t="shared" si="521"/>
        <v>-4.3991316166574701E-2</v>
      </c>
      <c r="AO122" s="267">
        <f>IFERROR('Turistas lugar residencia isla '!AO122/'Turistas lugar residencia isla '!$E122,"-")</f>
        <v>0.18898167468604457</v>
      </c>
      <c r="AP122" s="36">
        <f t="shared" si="522"/>
        <v>-4.7372137482884824E-2</v>
      </c>
      <c r="AQ122" s="267">
        <f>IFERROR('Turistas lugar residencia isla '!AQ122/'Turistas lugar residencia isla '!$G122,"-")</f>
        <v>0.24972658147612231</v>
      </c>
      <c r="AR122" s="36">
        <f t="shared" si="523"/>
        <v>-8.7488099261030405E-2</v>
      </c>
      <c r="AS122" s="267">
        <f>IFERROR('Turistas lugar residencia isla '!AS122/'Turistas lugar residencia isla '!$I122,"-")</f>
        <v>0.44259137254901959</v>
      </c>
      <c r="AT122" s="36">
        <f t="shared" si="524"/>
        <v>-0.11701553822353439</v>
      </c>
      <c r="AU122" s="267">
        <f>IFERROR('Turistas lugar residencia isla '!AU122/'Turistas lugar residencia isla '!$K122,"-")</f>
        <v>0.234362258765969</v>
      </c>
      <c r="AV122" s="36">
        <f t="shared" si="525"/>
        <v>-9.5742475049627185E-2</v>
      </c>
      <c r="AW122" s="267">
        <f>IFERROR('Turistas lugar residencia isla '!AW122/'Turistas lugar residencia isla '!$M122,"-")</f>
        <v>0.61789795966064454</v>
      </c>
      <c r="AX122" s="36">
        <f t="shared" si="526"/>
        <v>-6.50089425632292E-2</v>
      </c>
      <c r="AY122" s="266">
        <f>IFERROR('Turistas lugar residencia isla '!AY122/'Turistas lugar residencia isla '!$C122,"-")</f>
        <v>2.9950541085739725E-2</v>
      </c>
      <c r="AZ122" s="36">
        <f t="shared" si="527"/>
        <v>0.16820622377107086</v>
      </c>
      <c r="BA122" s="267">
        <f>IFERROR('Turistas lugar residencia isla '!BA122/'Turistas lugar residencia isla '!$E122,"-")</f>
        <v>4.0029049714430165E-2</v>
      </c>
      <c r="BB122" s="36">
        <f t="shared" si="528"/>
        <v>9.7274372179765534E-2</v>
      </c>
      <c r="BC122" s="267">
        <f>IFERROR('Turistas lugar residencia isla '!BC122/'Turistas lugar residencia isla '!$G122,"-")</f>
        <v>2.4141361922995992E-2</v>
      </c>
      <c r="BD122" s="36">
        <f t="shared" si="529"/>
        <v>0.17786109277962736</v>
      </c>
      <c r="BE122" s="267">
        <f>IFERROR('Turistas lugar residencia isla '!BE122/'Turistas lugar residencia isla '!$I122,"-")</f>
        <v>9.3866666666666664E-3</v>
      </c>
      <c r="BF122" s="36">
        <f t="shared" si="530"/>
        <v>0.99225490092470259</v>
      </c>
      <c r="BG122" s="267">
        <f>IFERROR('Turistas lugar residencia isla '!BG122/'Turistas lugar residencia isla '!$K122,"-")</f>
        <v>2.0831917640663222E-2</v>
      </c>
      <c r="BH122" s="36">
        <f t="shared" si="531"/>
        <v>0.22819100639516399</v>
      </c>
      <c r="BI122" s="267">
        <f>IFERROR('Turistas lugar residencia isla '!BI122/'Turistas lugar residencia isla '!$M122,"-")</f>
        <v>2.3675415429920302E-2</v>
      </c>
      <c r="BJ122" s="36">
        <f t="shared" si="532"/>
        <v>0.68350273006180839</v>
      </c>
      <c r="BK122" s="266">
        <f>IFERROR('Turistas lugar residencia isla '!BK122/'Turistas lugar residencia isla '!$C122,"-")</f>
        <v>2.2307426242931885E-2</v>
      </c>
      <c r="BL122" s="36">
        <f t="shared" si="533"/>
        <v>9.1493971990423528E-2</v>
      </c>
      <c r="BM122" s="267">
        <f>IFERROR('Turistas lugar residencia isla '!BM122/'Turistas lugar residencia isla '!$E122,"-")</f>
        <v>2.4291645422099207E-2</v>
      </c>
      <c r="BN122" s="36">
        <f t="shared" si="534"/>
        <v>-0.13097892608039163</v>
      </c>
      <c r="BO122" s="267">
        <f>IFERROR('Turistas lugar residencia isla '!BO122/'Turistas lugar residencia isla '!$G122,"-")</f>
        <v>1.214991388290673E-2</v>
      </c>
      <c r="BP122" s="36">
        <f t="shared" si="535"/>
        <v>0.43508740141553592</v>
      </c>
      <c r="BQ122" s="267">
        <f>IFERROR('Turistas lugar residencia isla '!BQ122/'Turistas lugar residencia isla '!$I122,"-")</f>
        <v>2.5807058823529412E-2</v>
      </c>
      <c r="BR122" s="36">
        <f t="shared" si="536"/>
        <v>0.25267931331082272</v>
      </c>
      <c r="BS122" s="267">
        <f>IFERROR('Turistas lugar residencia isla '!BS122/'Turistas lugar residencia isla '!$K122,"-")</f>
        <v>2.7576277521065506E-2</v>
      </c>
      <c r="BT122" s="36">
        <f t="shared" si="537"/>
        <v>0.48424640701728805</v>
      </c>
      <c r="BU122" s="267">
        <f>IFERROR('Turistas lugar residencia isla '!BU122/'Turistas lugar residencia isla '!$M122,"-")</f>
        <v>1.1381961810830392E-2</v>
      </c>
      <c r="BV122" s="36">
        <f t="shared" si="538"/>
        <v>0.36044396170504323</v>
      </c>
      <c r="BW122" s="266">
        <f>IFERROR('Turistas lugar residencia isla '!BW122/'Turistas lugar residencia isla '!$C122,"-")</f>
        <v>0.27869849923291135</v>
      </c>
      <c r="BX122" s="36">
        <f t="shared" si="539"/>
        <v>7.9418082949068047E-2</v>
      </c>
      <c r="BY122" s="267">
        <f>IFERROR('Turistas lugar residencia isla '!BY122/'Turistas lugar residencia isla '!$E122,"-")</f>
        <v>0.34910215816241275</v>
      </c>
      <c r="BZ122" s="36">
        <f t="shared" si="540"/>
        <v>0.13941844034281314</v>
      </c>
      <c r="CA122" s="267">
        <f>IFERROR('Turistas lugar residencia isla '!CA122/'Turistas lugar residencia isla '!$G122,"-")</f>
        <v>0.13620269080196706</v>
      </c>
      <c r="CB122" s="36">
        <f t="shared" si="541"/>
        <v>0.29868106958914908</v>
      </c>
      <c r="CC122" s="267">
        <f>IFERROR('Turistas lugar residencia isla '!CC122/'Turistas lugar residencia isla '!$I122,"-")</f>
        <v>0.22482196078431371</v>
      </c>
      <c r="CD122" s="36">
        <f t="shared" si="542"/>
        <v>-1.2069720884661628E-2</v>
      </c>
      <c r="CE122" s="267">
        <f>IFERROR('Turistas lugar residencia isla '!CE122/'Turistas lugar residencia isla '!$K122,"-")</f>
        <v>0.41878312720848054</v>
      </c>
      <c r="CF122" s="36">
        <f t="shared" si="543"/>
        <v>0.15527319427309227</v>
      </c>
      <c r="CG122" s="267">
        <f>IFERROR('Turistas lugar residencia isla '!CG122/'Turistas lugar residencia isla '!$M122,"-")</f>
        <v>9.1663355692149479E-2</v>
      </c>
      <c r="CH122" s="36">
        <f t="shared" si="544"/>
        <v>-9.5169874373826846E-2</v>
      </c>
      <c r="CI122" s="266">
        <f>IFERROR('Turistas lugar residencia isla '!CI122/'Turistas lugar residencia isla '!$C122,"-")</f>
        <v>3.4150803823072243E-2</v>
      </c>
      <c r="CJ122" s="36">
        <f t="shared" si="545"/>
        <v>5.3962409098921471E-2</v>
      </c>
      <c r="CK122" s="267">
        <f>IFERROR('Turistas lugar residencia isla '!CK122/'Turistas lugar residencia isla '!$E122,"-")</f>
        <v>2.6457520148419188E-2</v>
      </c>
      <c r="CL122" s="36">
        <f t="shared" si="546"/>
        <v>9.1574986215442467E-2</v>
      </c>
      <c r="CM122" s="267">
        <f>IFERROR('Turistas lugar residencia isla '!CM122/'Turistas lugar residencia isla '!$G122,"-")</f>
        <v>4.082963363216701E-2</v>
      </c>
      <c r="CN122" s="36">
        <f t="shared" si="547"/>
        <v>4.2722867536847176E-2</v>
      </c>
      <c r="CO122" s="267">
        <f>IFERROR('Turistas lugar residencia isla '!CO122/'Turistas lugar residencia isla '!$I122,"-")</f>
        <v>2.8505098039215686E-2</v>
      </c>
      <c r="CP122" s="36">
        <f t="shared" si="548"/>
        <v>0.15361639591050524</v>
      </c>
      <c r="CQ122" s="267">
        <f>IFERROR('Turistas lugar residencia isla '!CQ122/'Turistas lugar residencia isla '!$K122,"-")</f>
        <v>3.4656156564283773E-2</v>
      </c>
      <c r="CR122" s="36">
        <f t="shared" si="549"/>
        <v>9.4837096288750367E-2</v>
      </c>
      <c r="CS122" s="267">
        <f>IFERROR('Turistas lugar residencia isla '!CS122/'Turistas lugar residencia isla '!$M122,"-")</f>
        <v>4.4826699698506556E-2</v>
      </c>
      <c r="CT122" s="36">
        <f t="shared" si="550"/>
        <v>4.9499330054725732E-2</v>
      </c>
      <c r="CU122" s="266">
        <f>IFERROR('Turistas lugar residencia isla '!CU122/'Turistas lugar residencia isla '!$C122,"-")</f>
        <v>2.6275416386494863E-2</v>
      </c>
      <c r="CV122" s="36">
        <f t="shared" si="551"/>
        <v>0.21877599371413492</v>
      </c>
      <c r="CW122" s="267">
        <f>IFERROR('Turistas lugar residencia isla '!CW122/'Turistas lugar residencia isla '!$E122,"-")</f>
        <v>1.8246048510452327E-2</v>
      </c>
      <c r="CX122" s="36">
        <f t="shared" si="552"/>
        <v>0.31329336981724554</v>
      </c>
      <c r="CY122" s="267">
        <f>IFERROR('Turistas lugar residencia isla '!CY122/'Turistas lugar residencia isla '!$G122,"-")</f>
        <v>1.1032859581078658E-2</v>
      </c>
      <c r="CZ122" s="36">
        <f t="shared" si="553"/>
        <v>0.54264647011469358</v>
      </c>
      <c r="DA122" s="267">
        <f>IFERROR('Turistas lugar residencia isla '!DA122/'Turistas lugar residencia isla '!$I122,"-")</f>
        <v>1.4989803921568628E-2</v>
      </c>
      <c r="DB122" s="36">
        <f t="shared" si="554"/>
        <v>2.0500769690927401E-2</v>
      </c>
      <c r="DC122" s="267">
        <f>IFERROR('Turistas lugar residencia isla '!DC122/'Turistas lugar residencia isla '!$K122,"-")</f>
        <v>6.8535097852677362E-2</v>
      </c>
      <c r="DD122" s="36">
        <f t="shared" si="555"/>
        <v>0.11129071477981856</v>
      </c>
      <c r="DE122" s="267">
        <f>IFERROR('Turistas lugar residencia isla '!DE122/'Turistas lugar residencia isla '!$M122,"-")</f>
        <v>7.9463388412368246E-4</v>
      </c>
      <c r="DF122" s="36">
        <f t="shared" si="556"/>
        <v>-0.63450864793015027</v>
      </c>
      <c r="DG122" s="266">
        <f>IFERROR('Turistas lugar residencia isla '!DG122/'Turistas lugar residencia isla '!$C122,"-")</f>
        <v>0.18873242281354485</v>
      </c>
      <c r="DH122" s="36">
        <f t="shared" si="557"/>
        <v>-0.11107926743451102</v>
      </c>
      <c r="DI122" s="267">
        <f>IFERROR('Turistas lugar residencia isla '!DI122/'Turistas lugar residencia isla '!$E122,"-")</f>
        <v>0.13299027820028878</v>
      </c>
      <c r="DJ122" s="36">
        <f t="shared" si="558"/>
        <v>-0.21893018078337911</v>
      </c>
      <c r="DK122" s="267">
        <f>IFERROR('Turistas lugar residencia isla '!DK122/'Turistas lugar residencia isla '!$G122,"-")</f>
        <v>0.34861186519492599</v>
      </c>
      <c r="DL122" s="36">
        <f t="shared" si="559"/>
        <v>-6.4323467889182417E-2</v>
      </c>
      <c r="DM122" s="267">
        <f>IFERROR('Turistas lugar residencia isla '!DM122/'Turistas lugar residencia isla '!$I122,"-")</f>
        <v>8.4354509803921562E-2</v>
      </c>
      <c r="DN122" s="36">
        <f t="shared" si="560"/>
        <v>0.16475338442561616</v>
      </c>
      <c r="DO122" s="267">
        <f>IFERROR('Turistas lugar residencia isla '!DO122/'Turistas lugar residencia isla '!$K122,"-")</f>
        <v>6.5362530578961672E-2</v>
      </c>
      <c r="DP122" s="36">
        <f t="shared" si="561"/>
        <v>-0.27096432512386026</v>
      </c>
      <c r="DQ122" s="267">
        <f>IFERROR('Turistas lugar residencia isla '!DQ122/'Turistas lugar residencia isla '!$M122,"-")</f>
        <v>5.7026666978287795E-3</v>
      </c>
      <c r="DR122" s="36">
        <f t="shared" si="562"/>
        <v>-0.22969480619960392</v>
      </c>
      <c r="DS122" s="266">
        <f>IFERROR('Turistas lugar residencia isla '!DS122/'Turistas lugar residencia isla '!$C122,"-")</f>
        <v>5.9506387075544981E-2</v>
      </c>
      <c r="DT122" s="36">
        <f t="shared" si="563"/>
        <v>8.8163184559591157E-2</v>
      </c>
      <c r="DU122" s="267">
        <f>IFERROR('Turistas lugar residencia isla '!DU122/'Turistas lugar residencia isla '!$E122,"-")</f>
        <v>0.10130338099257476</v>
      </c>
      <c r="DV122" s="36">
        <f t="shared" si="564"/>
        <v>2.6548559038489961E-2</v>
      </c>
      <c r="DW122" s="267">
        <f>IFERROR('Turistas lugar residencia isla '!DW122/'Turistas lugar residencia isla '!$G122,"-")</f>
        <v>7.7011801808588853E-2</v>
      </c>
      <c r="DX122" s="36">
        <f t="shared" si="565"/>
        <v>0.15405639481098032</v>
      </c>
      <c r="DY122" s="267">
        <f>IFERROR('Turistas lugar residencia isla '!DY122/'Turistas lugar residencia isla '!$I122,"-")</f>
        <v>7.6329411764705882E-2</v>
      </c>
      <c r="DZ122" s="36">
        <f t="shared" si="566"/>
        <v>0.20314862448854765</v>
      </c>
      <c r="EA122" s="267">
        <f>IFERROR('Turistas lugar residencia isla '!EA122/'Turistas lugar residencia isla '!$K122,"-")</f>
        <v>5.5666451481380809E-2</v>
      </c>
      <c r="EB122" s="36">
        <f t="shared" si="567"/>
        <v>8.2737615179448998E-3</v>
      </c>
      <c r="EC122" s="267">
        <f>IFERROR('Turistas lugar residencia isla '!EC122/'Turistas lugar residencia isla '!$M122,"-")</f>
        <v>0.10687825741463529</v>
      </c>
      <c r="ED122" s="36">
        <f t="shared" si="568"/>
        <v>0.26375800892228685</v>
      </c>
    </row>
    <row r="123" spans="1:134" s="17" customFormat="1" outlineLevel="1" x14ac:dyDescent="0.25">
      <c r="A123" s="242"/>
      <c r="B123" s="34" t="s">
        <v>83</v>
      </c>
      <c r="C123" s="266">
        <f>IFERROR('Turistas lugar residencia isla '!C123/'Turistas lugar residencia isla '!$C123,"-")</f>
        <v>1</v>
      </c>
      <c r="D123" s="36">
        <f t="shared" si="503"/>
        <v>0</v>
      </c>
      <c r="E123" s="267">
        <f>IFERROR('Turistas lugar residencia isla '!E123/'Turistas lugar residencia isla '!$E123,"-")</f>
        <v>1</v>
      </c>
      <c r="F123" s="36">
        <f t="shared" si="504"/>
        <v>0</v>
      </c>
      <c r="G123" s="267">
        <f>IFERROR('Turistas lugar residencia isla '!G123/'Turistas lugar residencia isla '!$G123,"-")</f>
        <v>1</v>
      </c>
      <c r="H123" s="36">
        <f t="shared" si="505"/>
        <v>0</v>
      </c>
      <c r="I123" s="267">
        <f>IFERROR('Turistas lugar residencia isla '!I123/'Turistas lugar residencia isla '!$I123,"-")</f>
        <v>1</v>
      </c>
      <c r="J123" s="36">
        <f t="shared" si="506"/>
        <v>0</v>
      </c>
      <c r="K123" s="267">
        <f>IFERROR('Turistas lugar residencia isla '!K123/'Turistas lugar residencia isla '!$K123,"-")</f>
        <v>1</v>
      </c>
      <c r="L123" s="36">
        <f t="shared" si="507"/>
        <v>0</v>
      </c>
      <c r="M123" s="267">
        <f>IFERROR('Turistas lugar residencia isla '!M123/'Turistas lugar residencia isla '!$M123,"-")</f>
        <v>1</v>
      </c>
      <c r="N123" s="36">
        <f t="shared" si="508"/>
        <v>0</v>
      </c>
      <c r="O123" s="266">
        <f>IFERROR('Turistas lugar residencia isla '!O123/'Turistas lugar residencia isla '!$C123,"-")</f>
        <v>0.91273110167628002</v>
      </c>
      <c r="P123" s="36">
        <f t="shared" si="509"/>
        <v>4.1438953195194195E-3</v>
      </c>
      <c r="Q123" s="267">
        <f>IFERROR('Turistas lugar residencia isla '!Q123/'Turistas lugar residencia isla '!$E123,"-")</f>
        <v>0.91002712781840245</v>
      </c>
      <c r="R123" s="36">
        <f t="shared" si="510"/>
        <v>1.1535872274369696E-2</v>
      </c>
      <c r="S123" s="267">
        <f>IFERROR('Turistas lugar residencia isla '!S123/'Turistas lugar residencia isla '!$G123,"-")</f>
        <v>0.91291335849929711</v>
      </c>
      <c r="T123" s="36">
        <f t="shared" si="511"/>
        <v>-8.8390810092885408E-3</v>
      </c>
      <c r="U123" s="267">
        <f>IFERROR('Turistas lugar residencia isla '!U123/'Turistas lugar residencia isla '!$I123,"-")</f>
        <v>0.94595894518701495</v>
      </c>
      <c r="V123" s="36">
        <f t="shared" si="512"/>
        <v>-7.2466670690364277E-3</v>
      </c>
      <c r="W123" s="267">
        <f>IFERROR('Turistas lugar residencia isla '!W123/'Turistas lugar residencia isla '!$K123,"-")</f>
        <v>0.92267581001472754</v>
      </c>
      <c r="X123" s="36">
        <f t="shared" si="513"/>
        <v>4.9572789140557294E-3</v>
      </c>
      <c r="Y123" s="267">
        <f>IFERROR('Turistas lugar residencia isla '!Y123/'Turistas lugar residencia isla '!$M123,"-")</f>
        <v>0.86357135289755271</v>
      </c>
      <c r="Z123" s="36">
        <f t="shared" si="514"/>
        <v>-7.9937231114511564E-2</v>
      </c>
      <c r="AA123" s="266">
        <f>IFERROR('Turistas lugar residencia isla '!AA123/'Turistas lugar residencia isla '!$C123,"-")</f>
        <v>8.7269744075508721E-2</v>
      </c>
      <c r="AB123" s="36">
        <f t="shared" si="515"/>
        <v>-4.1366341985766053E-2</v>
      </c>
      <c r="AC123" s="267">
        <f>IFERROR('Turistas lugar residencia isla '!AC123/'Turistas lugar residencia isla '!$E123,"-")</f>
        <v>8.9972872181597552E-2</v>
      </c>
      <c r="AD123" s="36">
        <f t="shared" si="516"/>
        <v>-0.10341923515050777</v>
      </c>
      <c r="AE123" s="267">
        <f>IFERROR('Turistas lugar residencia isla '!AE123/'Turistas lugar residencia isla '!$G123,"-")</f>
        <v>8.7086641500702916E-2</v>
      </c>
      <c r="AF123" s="36">
        <f t="shared" si="517"/>
        <v>0.1031254531075434</v>
      </c>
      <c r="AG123" s="267">
        <f>IFERROR('Turistas lugar residencia isla '!AG123/'Turistas lugar residencia isla '!$I123,"-")</f>
        <v>5.4041054812985052E-2</v>
      </c>
      <c r="AH123" s="36">
        <f t="shared" si="518"/>
        <v>0.14662601958384425</v>
      </c>
      <c r="AI123" s="267">
        <f>IFERROR('Turistas lugar residencia isla '!AI123/'Turistas lugar residencia isla '!$K123,"-")</f>
        <v>7.7324189985272462E-2</v>
      </c>
      <c r="AJ123" s="36">
        <f t="shared" si="519"/>
        <v>-5.558920372570697E-2</v>
      </c>
      <c r="AK123" s="267">
        <f>IFERROR('Turistas lugar residencia isla '!AK123/'Turistas lugar residencia isla '!$M123,"-")</f>
        <v>0.13640216124589469</v>
      </c>
      <c r="AL123" s="36">
        <f t="shared" si="520"/>
        <v>1.2215507960477425</v>
      </c>
      <c r="AM123" s="266">
        <f>IFERROR('Turistas lugar residencia isla '!AM123/'Turistas lugar residencia isla '!$C123,"-")</f>
        <v>0.21198937735753312</v>
      </c>
      <c r="AN123" s="36">
        <f t="shared" si="521"/>
        <v>-7.7410020747380903E-2</v>
      </c>
      <c r="AO123" s="267">
        <f>IFERROR('Turistas lugar residencia isla '!AO123/'Turistas lugar residencia isla '!$E123,"-")</f>
        <v>0.19296540303128487</v>
      </c>
      <c r="AP123" s="36">
        <f t="shared" si="522"/>
        <v>-0.14526810433702086</v>
      </c>
      <c r="AQ123" s="267">
        <f>IFERROR('Turistas lugar residencia isla '!AQ123/'Turistas lugar residencia isla '!$G123,"-")</f>
        <v>0.2610360966433366</v>
      </c>
      <c r="AR123" s="36">
        <f t="shared" si="523"/>
        <v>-5.9277626377284842E-2</v>
      </c>
      <c r="AS123" s="267">
        <f>IFERROR('Turistas lugar residencia isla '!AS123/'Turistas lugar residencia isla '!$I123,"-")</f>
        <v>0.4050674251376114</v>
      </c>
      <c r="AT123" s="36">
        <f t="shared" si="524"/>
        <v>-0.20073163962325669</v>
      </c>
      <c r="AU123" s="267">
        <f>IFERROR('Turistas lugar residencia isla '!AU123/'Turistas lugar residencia isla '!$K123,"-")</f>
        <v>0.23188512518409427</v>
      </c>
      <c r="AV123" s="36">
        <f t="shared" si="525"/>
        <v>-0.2583894457558874</v>
      </c>
      <c r="AW123" s="267">
        <f>IFERROR('Turistas lugar residencia isla '!AW123/'Turistas lugar residencia isla '!$M123,"-")</f>
        <v>0.51628880177984959</v>
      </c>
      <c r="AX123" s="36">
        <f t="shared" si="526"/>
        <v>-0.28033936251993452</v>
      </c>
      <c r="AY123" s="266">
        <f>IFERROR('Turistas lugar residencia isla '!AY123/'Turistas lugar residencia isla '!$C123,"-")</f>
        <v>2.8154231296199192E-2</v>
      </c>
      <c r="AZ123" s="36">
        <f t="shared" si="527"/>
        <v>4.9065654219748511E-2</v>
      </c>
      <c r="BA123" s="267">
        <f>IFERROR('Turistas lugar residencia isla '!BA123/'Turistas lugar residencia isla '!$E123,"-")</f>
        <v>4.0562547516036329E-2</v>
      </c>
      <c r="BB123" s="36">
        <f t="shared" si="528"/>
        <v>3.8090412193929835E-2</v>
      </c>
      <c r="BC123" s="267">
        <f>IFERROR('Turistas lugar residencia isla '!BC123/'Turistas lugar residencia isla '!$G123,"-")</f>
        <v>2.0539349692048074E-2</v>
      </c>
      <c r="BD123" s="36">
        <f t="shared" si="529"/>
        <v>0.14681725608616847</v>
      </c>
      <c r="BE123" s="267">
        <f>IFERROR('Turistas lugar residencia isla '!BE123/'Turistas lugar residencia isla '!$I123,"-")</f>
        <v>1.051012713097281E-2</v>
      </c>
      <c r="BF123" s="36">
        <f t="shared" si="530"/>
        <v>0.6510470673598816</v>
      </c>
      <c r="BG123" s="267">
        <f>IFERROR('Turistas lugar residencia isla '!BG123/'Turistas lugar residencia isla '!$K123,"-")</f>
        <v>1.5279823269513991E-2</v>
      </c>
      <c r="BH123" s="36">
        <f t="shared" si="531"/>
        <v>7.9960774258567513E-2</v>
      </c>
      <c r="BI123" s="267">
        <f>IFERROR('Turistas lugar residencia isla '!BI123/'Turistas lugar residencia isla '!$M123,"-")</f>
        <v>1.7056891619874986E-2</v>
      </c>
      <c r="BJ123" s="36">
        <f t="shared" si="532"/>
        <v>1.1779394814769839</v>
      </c>
      <c r="BK123" s="266">
        <f>IFERROR('Turistas lugar residencia isla '!BK123/'Turistas lugar residencia isla '!$C123,"-")</f>
        <v>3.2117424178352137E-2</v>
      </c>
      <c r="BL123" s="36">
        <f t="shared" si="533"/>
        <v>0.101553627085057</v>
      </c>
      <c r="BM123" s="267">
        <f>IFERROR('Turistas lugar residencia isla '!BM123/'Turistas lugar residencia isla '!$E123,"-")</f>
        <v>2.6998638314813993E-2</v>
      </c>
      <c r="BN123" s="36">
        <f t="shared" si="534"/>
        <v>-3.7802875584709739E-2</v>
      </c>
      <c r="BO123" s="267">
        <f>IFERROR('Turistas lugar residencia isla '!BO123/'Turistas lugar residencia isla '!$G123,"-")</f>
        <v>1.8467055808584428E-2</v>
      </c>
      <c r="BP123" s="36">
        <f t="shared" si="535"/>
        <v>0.24212227279005716</v>
      </c>
      <c r="BQ123" s="267">
        <f>IFERROR('Turistas lugar residencia isla '!BQ123/'Turistas lugar residencia isla '!$I123,"-")</f>
        <v>4.736682718857068E-2</v>
      </c>
      <c r="BR123" s="36">
        <f t="shared" si="536"/>
        <v>0.10137510411227146</v>
      </c>
      <c r="BS123" s="267">
        <f>IFERROR('Turistas lugar residencia isla '!BS123/'Turistas lugar residencia isla '!$K123,"-")</f>
        <v>4.6898011782032401E-2</v>
      </c>
      <c r="BT123" s="36">
        <f t="shared" si="537"/>
        <v>0.67792933268400102</v>
      </c>
      <c r="BU123" s="267">
        <f>IFERROR('Turistas lugar residencia isla '!BU123/'Turistas lugar residencia isla '!$M123,"-")</f>
        <v>1.7215806759190593E-2</v>
      </c>
      <c r="BV123" s="36">
        <f t="shared" si="538"/>
        <v>1.9793631867249557</v>
      </c>
      <c r="BW123" s="266">
        <f>IFERROR('Turistas lugar residencia isla '!BW123/'Turistas lugar residencia isla '!$C123,"-")</f>
        <v>0.27772205213214024</v>
      </c>
      <c r="BX123" s="36">
        <f t="shared" si="539"/>
        <v>8.218938779627849E-2</v>
      </c>
      <c r="BY123" s="267">
        <f>IFERROR('Turistas lugar residencia isla '!BY123/'Turistas lugar residencia isla '!$E123,"-")</f>
        <v>0.34570920926962423</v>
      </c>
      <c r="BZ123" s="36">
        <f t="shared" si="540"/>
        <v>0.17204199562565603</v>
      </c>
      <c r="CA123" s="267">
        <f>IFERROR('Turistas lugar residencia isla '!CA123/'Turistas lugar residencia isla '!$G123,"-")</f>
        <v>0.11622198693750675</v>
      </c>
      <c r="CB123" s="36">
        <f t="shared" si="541"/>
        <v>9.2882483324756127E-2</v>
      </c>
      <c r="CC123" s="267">
        <f>IFERROR('Turistas lugar residencia isla '!CC123/'Turistas lugar residencia isla '!$I123,"-")</f>
        <v>0.2530802985588656</v>
      </c>
      <c r="CD123" s="36">
        <f t="shared" si="542"/>
        <v>0.37100032330043287</v>
      </c>
      <c r="CE123" s="267">
        <f>IFERROR('Turistas lugar residencia isla '!CE123/'Turistas lugar residencia isla '!$K123,"-")</f>
        <v>0.39289856406480117</v>
      </c>
      <c r="CF123" s="36">
        <f t="shared" si="543"/>
        <v>0.13368277177761545</v>
      </c>
      <c r="CG123" s="267">
        <f>IFERROR('Turistas lugar residencia isla '!CG123/'Turistas lugar residencia isla '!$M123,"-")</f>
        <v>0.19059222375251617</v>
      </c>
      <c r="CH123" s="36">
        <f t="shared" si="544"/>
        <v>0.86800745320965667</v>
      </c>
      <c r="CI123" s="266">
        <f>IFERROR('Turistas lugar residencia isla '!CI123/'Turistas lugar residencia isla '!$C123,"-")</f>
        <v>3.8698218846732864E-2</v>
      </c>
      <c r="CJ123" s="36">
        <f t="shared" si="545"/>
        <v>5.2426349927393368E-2</v>
      </c>
      <c r="CK123" s="267">
        <f>IFERROR('Turistas lugar residencia isla '!CK123/'Turistas lugar residencia isla '!$E123,"-")</f>
        <v>3.1176872952442668E-2</v>
      </c>
      <c r="CL123" s="36">
        <f t="shared" si="546"/>
        <v>0.10740123429521331</v>
      </c>
      <c r="CM123" s="267">
        <f>IFERROR('Turistas lugar residencia isla '!CM123/'Turistas lugar residencia isla '!$G123,"-")</f>
        <v>4.6661821254592874E-2</v>
      </c>
      <c r="CN123" s="36">
        <f t="shared" si="547"/>
        <v>3.6263787931990477E-2</v>
      </c>
      <c r="CO123" s="267">
        <f>IFERROR('Turistas lugar residencia isla '!CO123/'Turistas lugar residencia isla '!$I123,"-")</f>
        <v>2.5301498138460533E-2</v>
      </c>
      <c r="CP123" s="36">
        <f t="shared" si="548"/>
        <v>0.13199905569123138</v>
      </c>
      <c r="CQ123" s="267">
        <f>IFERROR('Turistas lugar residencia isla '!CQ123/'Turistas lugar residencia isla '!$K123,"-")</f>
        <v>3.9129234167893961E-2</v>
      </c>
      <c r="CR123" s="36">
        <f t="shared" si="549"/>
        <v>0.41296403348358113</v>
      </c>
      <c r="CS123" s="267">
        <f>IFERROR('Turistas lugar residencia isla '!CS123/'Turistas lugar residencia isla '!$M123,"-")</f>
        <v>5.5434897764593705E-2</v>
      </c>
      <c r="CT123" s="36">
        <f t="shared" si="550"/>
        <v>0.39240015001318373</v>
      </c>
      <c r="CU123" s="266">
        <f>IFERROR('Turistas lugar residencia isla '!CU123/'Turistas lugar residencia isla '!$C123,"-")</f>
        <v>2.5559464808268071E-2</v>
      </c>
      <c r="CV123" s="36">
        <f t="shared" si="551"/>
        <v>0.1767572995433071</v>
      </c>
      <c r="CW123" s="267">
        <f>IFERROR('Turistas lugar residencia isla '!CW123/'Turistas lugar residencia isla '!$E123,"-")</f>
        <v>1.7348250456895146E-2</v>
      </c>
      <c r="CX123" s="36">
        <f t="shared" si="552"/>
        <v>0.29969883999356317</v>
      </c>
      <c r="CY123" s="267">
        <f>IFERROR('Turistas lugar residencia isla '!CY123/'Turistas lugar residencia isla '!$G123,"-")</f>
        <v>1.2038920898228741E-2</v>
      </c>
      <c r="CZ123" s="36">
        <f t="shared" si="553"/>
        <v>0.35446514575587518</v>
      </c>
      <c r="DA123" s="267">
        <f>IFERROR('Turistas lugar residencia isla '!DA123/'Turistas lugar residencia isla '!$I123,"-")</f>
        <v>1.7582195725881634E-2</v>
      </c>
      <c r="DB123" s="36">
        <f t="shared" si="554"/>
        <v>0.1360335043322829</v>
      </c>
      <c r="DC123" s="267">
        <f>IFERROR('Turistas lugar residencia isla '!DC123/'Turistas lugar residencia isla '!$K123,"-")</f>
        <v>6.5312039764359356E-2</v>
      </c>
      <c r="DD123" s="36">
        <f t="shared" si="555"/>
        <v>0.20721440091314935</v>
      </c>
      <c r="DE123" s="267">
        <f>IFERROR('Turistas lugar residencia isla '!DE123/'Turistas lugar residencia isla '!$M123,"-")</f>
        <v>1.8540099586820637E-4</v>
      </c>
      <c r="DF123" s="36">
        <f t="shared" si="556"/>
        <v>-7.2438817671363509E-2</v>
      </c>
      <c r="DG123" s="266">
        <f>IFERROR('Turistas lugar residencia isla '!DG123/'Turistas lugar residencia isla '!$C123,"-")</f>
        <v>0.19512677819313587</v>
      </c>
      <c r="DH123" s="36">
        <f t="shared" si="557"/>
        <v>-5.9874244016366984E-2</v>
      </c>
      <c r="DI123" s="267">
        <f>IFERROR('Turistas lugar residencia isla '!DI123/'Turistas lugar residencia isla '!$E123,"-")</f>
        <v>0.1322952336783077</v>
      </c>
      <c r="DJ123" s="36">
        <f t="shared" si="558"/>
        <v>-0.13391160956837689</v>
      </c>
      <c r="DK123" s="267">
        <f>IFERROR('Turistas lugar residencia isla '!DK123/'Turistas lugar residencia isla '!$G123,"-")</f>
        <v>0.34837171520042653</v>
      </c>
      <c r="DL123" s="36">
        <f t="shared" si="559"/>
        <v>-3.6543398202035782E-2</v>
      </c>
      <c r="DM123" s="267">
        <f>IFERROR('Turistas lugar residencia isla '!DM123/'Turistas lugar residencia isla '!$I123,"-")</f>
        <v>8.5155781460610772E-2</v>
      </c>
      <c r="DN123" s="36">
        <f t="shared" si="560"/>
        <v>0.19008523870364735</v>
      </c>
      <c r="DO123" s="267">
        <f>IFERROR('Turistas lugar residencia isla '!DO123/'Turistas lugar residencia isla '!$K123,"-")</f>
        <v>7.2036082474226798E-2</v>
      </c>
      <c r="DP123" s="36">
        <f t="shared" si="561"/>
        <v>8.1984787341035092E-2</v>
      </c>
      <c r="DQ123" s="267">
        <f>IFERROR('Turistas lugar residencia isla '!DQ123/'Turistas lugar residencia isla '!$M123,"-")</f>
        <v>1.1335946604513191E-2</v>
      </c>
      <c r="DR123" s="36">
        <f t="shared" si="562"/>
        <v>-0.39017482943677961</v>
      </c>
      <c r="DS123" s="266">
        <f>IFERROR('Turistas lugar residencia isla '!DS123/'Turistas lugar residencia isla '!$C123,"-")</f>
        <v>6.182953026945652E-2</v>
      </c>
      <c r="DT123" s="36">
        <f t="shared" si="563"/>
        <v>0.11145261528541139</v>
      </c>
      <c r="DU123" s="267">
        <f>IFERROR('Turistas lugar residencia isla '!DU123/'Turistas lugar residencia isla '!$E123,"-")</f>
        <v>8.9852162919385276E-2</v>
      </c>
      <c r="DV123" s="36">
        <f t="shared" si="564"/>
        <v>1.4248846607980203E-2</v>
      </c>
      <c r="DW123" s="267">
        <f>IFERROR('Turistas lugar residencia isla '!DW123/'Turistas lugar residencia isla '!$G123,"-")</f>
        <v>7.3317455806572493E-2</v>
      </c>
      <c r="DX123" s="36">
        <f t="shared" si="565"/>
        <v>3.6482695313502234E-2</v>
      </c>
      <c r="DY123" s="267">
        <f>IFERROR('Turistas lugar residencia isla '!DY123/'Turistas lugar residencia isla '!$I123,"-")</f>
        <v>6.6439442072573324E-2</v>
      </c>
      <c r="DZ123" s="36">
        <f t="shared" si="566"/>
        <v>2.0387446996308345E-3</v>
      </c>
      <c r="EA123" s="267">
        <f>IFERROR('Turistas lugar residencia isla '!EA123/'Turistas lugar residencia isla '!$K123,"-")</f>
        <v>4.5485088365243002E-2</v>
      </c>
      <c r="EB123" s="36">
        <f t="shared" si="567"/>
        <v>-0.17473281077844471</v>
      </c>
      <c r="EC123" s="267">
        <f>IFERROR('Turistas lugar residencia isla '!EC123/'Turistas lugar residencia isla '!$M123,"-")</f>
        <v>4.6800508528445812E-2</v>
      </c>
      <c r="ED123" s="36">
        <f t="shared" si="568"/>
        <v>7.3155160769149408E-2</v>
      </c>
    </row>
    <row r="124" spans="1:134" s="17" customFormat="1" ht="15.75" x14ac:dyDescent="0.25">
      <c r="A124" s="242"/>
      <c r="B124" s="249">
        <v>2015</v>
      </c>
      <c r="C124" s="270">
        <f>IFERROR('Turistas lugar residencia isla '!C124/'Turistas lugar residencia isla '!$C124,"-")</f>
        <v>1</v>
      </c>
      <c r="D124" s="271">
        <f t="shared" si="503"/>
        <v>0</v>
      </c>
      <c r="E124" s="270">
        <f>IFERROR('Turistas lugar residencia isla '!E124/'Turistas lugar residencia isla '!$E124,"-")</f>
        <v>1</v>
      </c>
      <c r="F124" s="271">
        <f t="shared" si="504"/>
        <v>0</v>
      </c>
      <c r="G124" s="270">
        <f>IFERROR('Turistas lugar residencia isla '!G124/'Turistas lugar residencia isla '!$G124,"-")</f>
        <v>1</v>
      </c>
      <c r="H124" s="271">
        <f t="shared" si="505"/>
        <v>0</v>
      </c>
      <c r="I124" s="270">
        <f>IFERROR('Turistas lugar residencia isla '!I124/'Turistas lugar residencia isla '!$I124,"-")</f>
        <v>1</v>
      </c>
      <c r="J124" s="271">
        <f t="shared" si="506"/>
        <v>0</v>
      </c>
      <c r="K124" s="270">
        <f>IFERROR('Turistas lugar residencia isla '!K124/'Turistas lugar residencia isla '!$K124,"-")</f>
        <v>1</v>
      </c>
      <c r="L124" s="271">
        <f t="shared" si="507"/>
        <v>0</v>
      </c>
      <c r="M124" s="270">
        <f>IFERROR('Turistas lugar residencia isla '!M124/'Turistas lugar residencia isla '!$M124,"-")</f>
        <v>1</v>
      </c>
      <c r="N124" s="271">
        <f t="shared" si="508"/>
        <v>0</v>
      </c>
      <c r="O124" s="270">
        <f>IFERROR('Turistas lugar residencia isla '!O124/'Turistas lugar residencia isla '!$C124,"-")</f>
        <v>0.88792715812971279</v>
      </c>
      <c r="P124" s="271">
        <f t="shared" si="509"/>
        <v>-9.1473310321588119E-4</v>
      </c>
      <c r="Q124" s="270">
        <f>IFERROR('Turistas lugar residencia isla '!Q124/'Turistas lugar residencia isla '!$E124,"-")</f>
        <v>0.88212293287912003</v>
      </c>
      <c r="R124" s="271">
        <f t="shared" si="510"/>
        <v>-9.5500421164054217E-3</v>
      </c>
      <c r="S124" s="270">
        <f>IFERROR('Turistas lugar residencia isla '!S124/'Turistas lugar residencia isla '!$G124,"-")</f>
        <v>0.87321317421386657</v>
      </c>
      <c r="T124" s="271">
        <f t="shared" si="511"/>
        <v>3.8920614921906793E-3</v>
      </c>
      <c r="U124" s="270">
        <f>IFERROR('Turistas lugar residencia isla '!U124/'Turistas lugar residencia isla '!$I124,"-")</f>
        <v>0.92799787930908118</v>
      </c>
      <c r="V124" s="271">
        <f t="shared" si="512"/>
        <v>-6.6873622082862516E-3</v>
      </c>
      <c r="W124" s="270">
        <f>IFERROR('Turistas lugar residencia isla '!W124/'Turistas lugar residencia isla '!$K124,"-")</f>
        <v>0.90092022983404663</v>
      </c>
      <c r="X124" s="271">
        <f t="shared" si="513"/>
        <v>1.5442255146317585E-2</v>
      </c>
      <c r="Y124" s="270">
        <f>IFERROR('Turistas lugar residencia isla '!Y124/'Turistas lugar residencia isla '!$M124,"-")</f>
        <v>0.84195058203936723</v>
      </c>
      <c r="Z124" s="271">
        <f t="shared" si="514"/>
        <v>7.5560814438069279E-3</v>
      </c>
      <c r="AA124" s="270">
        <f>IFERROR('Turistas lugar residencia isla '!AA124/'Turistas lugar residencia isla '!$C124,"-")</f>
        <v>0.11207291705118563</v>
      </c>
      <c r="AB124" s="271">
        <f t="shared" si="515"/>
        <v>7.3068318545308486E-3</v>
      </c>
      <c r="AC124" s="270">
        <f>IFERROR('Turistas lugar residencia isla '!AC124/'Turistas lugar residencia isla '!$E124,"-")</f>
        <v>0.11787687463584237</v>
      </c>
      <c r="AD124" s="271">
        <f t="shared" si="516"/>
        <v>7.77542748287956E-2</v>
      </c>
      <c r="AE124" s="270">
        <f>IFERROR('Turistas lugar residencia isla '!AE124/'Turistas lugar residencia isla '!$G124,"-")</f>
        <v>0.12678628780840245</v>
      </c>
      <c r="AF124" s="271">
        <f t="shared" si="517"/>
        <v>-2.6011389538121321E-2</v>
      </c>
      <c r="AG124" s="270">
        <f>IFERROR('Turistas lugar residencia isla '!AG124/'Turistas lugar residencia isla '!$I124,"-")</f>
        <v>7.2002120690918811E-2</v>
      </c>
      <c r="AH124" s="271">
        <f t="shared" si="518"/>
        <v>9.5006207816610511E-2</v>
      </c>
      <c r="AI124" s="270">
        <f>IFERROR('Turistas lugar residencia isla '!AI124/'Turistas lugar residencia isla '!$K124,"-")</f>
        <v>9.9079391501714215E-2</v>
      </c>
      <c r="AJ124" s="271">
        <f t="shared" si="519"/>
        <v>-0.12148734470854994</v>
      </c>
      <c r="AK124" s="270">
        <f>IFERROR('Turistas lugar residencia isla '!AK124/'Turistas lugar residencia isla '!$M124,"-")</f>
        <v>0.15804941796063277</v>
      </c>
      <c r="AL124" s="271">
        <f t="shared" si="520"/>
        <v>-3.8468743329713284E-2</v>
      </c>
      <c r="AM124" s="270">
        <f>IFERROR('Turistas lugar residencia isla '!AM124/'Turistas lugar residencia isla '!$C124,"-")</f>
        <v>0.20684573202926551</v>
      </c>
      <c r="AN124" s="271">
        <f t="shared" si="521"/>
        <v>-2.9242930091068042E-2</v>
      </c>
      <c r="AO124" s="270">
        <f>IFERROR('Turistas lugar residencia isla '!AO124/'Turistas lugar residencia isla '!$E124,"-")</f>
        <v>0.15730108259359729</v>
      </c>
      <c r="AP124" s="271">
        <f t="shared" si="522"/>
        <v>-1.9636944826931235E-2</v>
      </c>
      <c r="AQ124" s="270">
        <f>IFERROR('Turistas lugar residencia isla '!AQ124/'Turistas lugar residencia isla '!$G124,"-")</f>
        <v>0.23165052105833131</v>
      </c>
      <c r="AR124" s="271">
        <f t="shared" si="523"/>
        <v>-2.6173560647402394E-2</v>
      </c>
      <c r="AS124" s="270">
        <f>IFERROR('Turistas lugar residencia isla '!AS124/'Turistas lugar residencia isla '!$I124,"-")</f>
        <v>0.4296064823848445</v>
      </c>
      <c r="AT124" s="271">
        <f t="shared" si="524"/>
        <v>-7.0051557381333618E-2</v>
      </c>
      <c r="AU124" s="270">
        <f>IFERROR('Turistas lugar residencia isla '!AU124/'Turistas lugar residencia isla '!$K124,"-")</f>
        <v>0.1753389612936988</v>
      </c>
      <c r="AV124" s="271">
        <f t="shared" si="525"/>
        <v>-9.312935260004862E-2</v>
      </c>
      <c r="AW124" s="270">
        <f>IFERROR('Turistas lugar residencia isla '!AW124/'Turistas lugar residencia isla '!$M124,"-")</f>
        <v>0.49818138988364824</v>
      </c>
      <c r="AX124" s="271">
        <f t="shared" si="526"/>
        <v>-5.7748474074067913E-2</v>
      </c>
      <c r="AY124" s="270">
        <f>IFERROR('Turistas lugar residencia isla '!AY124/'Turistas lugar residencia isla '!$C124,"-")</f>
        <v>2.7475160043216987E-2</v>
      </c>
      <c r="AZ124" s="271">
        <f t="shared" si="527"/>
        <v>8.9186356274369771E-2</v>
      </c>
      <c r="BA124" s="270">
        <f>IFERROR('Turistas lugar residencia isla '!BA124/'Turistas lugar residencia isla '!$E124,"-")</f>
        <v>3.9545473531478713E-2</v>
      </c>
      <c r="BB124" s="271">
        <f t="shared" si="528"/>
        <v>9.8314260430346412E-2</v>
      </c>
      <c r="BC124" s="270">
        <f>IFERROR('Turistas lugar residencia isla '!BC124/'Turistas lugar residencia isla '!$G124,"-")</f>
        <v>2.6428694010640123E-2</v>
      </c>
      <c r="BD124" s="271">
        <f t="shared" si="529"/>
        <v>8.9780262094191432E-2</v>
      </c>
      <c r="BE124" s="270">
        <f>IFERROR('Turistas lugar residencia isla '!BE124/'Turistas lugar residencia isla '!$I124,"-")</f>
        <v>8.4180388177814407E-3</v>
      </c>
      <c r="BF124" s="271">
        <f t="shared" si="530"/>
        <v>0.19475508442014267</v>
      </c>
      <c r="BG124" s="270">
        <f>IFERROR('Turistas lugar residencia isla '!BG124/'Turistas lugar residencia isla '!$K124,"-")</f>
        <v>1.5017823725738035E-2</v>
      </c>
      <c r="BH124" s="271">
        <f t="shared" si="531"/>
        <v>0.15861336740853793</v>
      </c>
      <c r="BI124" s="270">
        <f>IFERROR('Turistas lugar residencia isla '!BI124/'Turistas lugar residencia isla '!$M124,"-")</f>
        <v>2.1127846748796239E-2</v>
      </c>
      <c r="BJ124" s="271">
        <f t="shared" si="532"/>
        <v>0.25286577980776448</v>
      </c>
      <c r="BK124" s="270">
        <f>IFERROR('Turistas lugar residencia isla '!BK124/'Turistas lugar residencia isla '!$C124,"-")</f>
        <v>4.0668956626711279E-2</v>
      </c>
      <c r="BL124" s="271">
        <f t="shared" si="533"/>
        <v>0.15493924701729167</v>
      </c>
      <c r="BM124" s="270">
        <f>IFERROR('Turistas lugar residencia isla '!BM124/'Turistas lugar residencia isla '!$E124,"-")</f>
        <v>3.5829357394476333E-2</v>
      </c>
      <c r="BN124" s="271">
        <f t="shared" si="534"/>
        <v>-4.3954260034121062E-2</v>
      </c>
      <c r="BO124" s="270">
        <f>IFERROR('Turistas lugar residencia isla '!BO124/'Turistas lugar residencia isla '!$G124,"-")</f>
        <v>2.4031196252662316E-2</v>
      </c>
      <c r="BP124" s="271">
        <f t="shared" si="535"/>
        <v>0.28471778255250846</v>
      </c>
      <c r="BQ124" s="270">
        <f>IFERROR('Turistas lugar residencia isla '!BQ124/'Turistas lugar residencia isla '!$I124,"-")</f>
        <v>5.9126157313766123E-2</v>
      </c>
      <c r="BR124" s="271">
        <f t="shared" si="536"/>
        <v>0.17208562944446526</v>
      </c>
      <c r="BS124" s="270">
        <f>IFERROR('Turistas lugar residencia isla '!BS124/'Turistas lugar residencia isla '!$K124,"-")</f>
        <v>5.3017916119812394E-2</v>
      </c>
      <c r="BT124" s="271">
        <f t="shared" si="537"/>
        <v>0.47527450936048088</v>
      </c>
      <c r="BU124" s="270">
        <f>IFERROR('Turistas lugar residencia isla '!BU124/'Turistas lugar residencia isla '!$M124,"-")</f>
        <v>2.0466024100439999E-2</v>
      </c>
      <c r="BV124" s="271">
        <f t="shared" si="538"/>
        <v>0.19772779371876004</v>
      </c>
      <c r="BW124" s="270">
        <f>IFERROR('Turistas lugar residencia isla '!BW124/'Turistas lugar residencia isla '!$C124,"-")</f>
        <v>0.31434960516119875</v>
      </c>
      <c r="BX124" s="271">
        <f t="shared" si="539"/>
        <v>2.0619875713590918E-2</v>
      </c>
      <c r="BY124" s="270">
        <f>IFERROR('Turistas lugar residencia isla '!BY124/'Turistas lugar residencia isla '!$E124,"-")</f>
        <v>0.37651805731011012</v>
      </c>
      <c r="BZ124" s="271">
        <f t="shared" si="540"/>
        <v>1.7588920961925325E-2</v>
      </c>
      <c r="CA124" s="270">
        <f>IFERROR('Turistas lugar residencia isla '!CA124/'Turistas lugar residencia isla '!$G124,"-")</f>
        <v>0.16932284205027617</v>
      </c>
      <c r="CB124" s="271">
        <f t="shared" si="541"/>
        <v>3.6787077664932166E-2</v>
      </c>
      <c r="CC124" s="270">
        <f>IFERROR('Turistas lugar residencia isla '!CC124/'Turistas lugar residencia isla '!$I124,"-")</f>
        <v>0.22462523831597342</v>
      </c>
      <c r="CD124" s="271">
        <f t="shared" si="542"/>
        <v>2.6337734205454044E-2</v>
      </c>
      <c r="CE124" s="270">
        <f>IFERROR('Turistas lugar residencia isla '!CE124/'Turistas lugar residencia isla '!$K124,"-")</f>
        <v>0.43919220315184965</v>
      </c>
      <c r="CF124" s="271">
        <f t="shared" si="543"/>
        <v>4.6982162599212174E-2</v>
      </c>
      <c r="CG124" s="270">
        <f>IFERROR('Turistas lugar residencia isla '!CG124/'Turistas lugar residencia isla '!$M124,"-")</f>
        <v>0.14088689843546248</v>
      </c>
      <c r="CH124" s="271">
        <f t="shared" si="544"/>
        <v>3.4043985782832964E-2</v>
      </c>
      <c r="CI124" s="270">
        <f>IFERROR('Turistas lugar residencia isla '!CI124/'Turistas lugar residencia isla '!$C124,"-")</f>
        <v>3.7759831763192801E-2</v>
      </c>
      <c r="CJ124" s="271">
        <f t="shared" si="545"/>
        <v>2.7963099394604285E-2</v>
      </c>
      <c r="CK124" s="270">
        <f>IFERROR('Turistas lugar residencia isla '!CK124/'Turistas lugar residencia isla '!$E124,"-")</f>
        <v>3.0205522049257305E-2</v>
      </c>
      <c r="CL124" s="271">
        <f t="shared" si="546"/>
        <v>2.95353225679722E-2</v>
      </c>
      <c r="CM124" s="270">
        <f>IFERROR('Turistas lugar residencia isla '!CM124/'Turistas lugar residencia isla '!$G124,"-")</f>
        <v>5.4893364744059786E-2</v>
      </c>
      <c r="CN124" s="271">
        <f t="shared" si="547"/>
        <v>2.371711122069442E-2</v>
      </c>
      <c r="CO124" s="270">
        <f>IFERROR('Turistas lugar residencia isla '!CO124/'Turistas lugar residencia isla '!$I124,"-")</f>
        <v>2.3119147992434808E-2</v>
      </c>
      <c r="CP124" s="271">
        <f t="shared" si="548"/>
        <v>0.10456704398875005</v>
      </c>
      <c r="CQ124" s="270">
        <f>IFERROR('Turistas lugar residencia isla '!CQ124/'Turistas lugar residencia isla '!$K124,"-")</f>
        <v>3.0018228896473955E-2</v>
      </c>
      <c r="CR124" s="271">
        <f t="shared" si="549"/>
        <v>6.404992886075811E-2</v>
      </c>
      <c r="CS124" s="270">
        <f>IFERROR('Turistas lugar residencia isla '!CS124/'Turistas lugar residencia isla '!$M124,"-")</f>
        <v>4.8829050649062934E-2</v>
      </c>
      <c r="CT124" s="271">
        <f t="shared" si="550"/>
        <v>-5.3104667629125024E-2</v>
      </c>
      <c r="CU124" s="270">
        <f>IFERROR('Turistas lugar residencia isla '!CU124/'Turistas lugar residencia isla '!$C124,"-")</f>
        <v>3.3294011217441126E-2</v>
      </c>
      <c r="CV124" s="271">
        <f t="shared" si="551"/>
        <v>3.9407163846348459E-2</v>
      </c>
      <c r="CW124" s="270">
        <f>IFERROR('Turistas lugar residencia isla '!CW124/'Turistas lugar residencia isla '!$E124,"-")</f>
        <v>2.2592161354817487E-2</v>
      </c>
      <c r="CX124" s="271">
        <f t="shared" si="552"/>
        <v>5.7735360301721883E-2</v>
      </c>
      <c r="CY124" s="270">
        <f>IFERROR('Turistas lugar residencia isla '!CY124/'Turistas lugar residencia isla '!$G124,"-")</f>
        <v>1.6677309659443956E-2</v>
      </c>
      <c r="CZ124" s="271">
        <f t="shared" si="553"/>
        <v>3.7457483055811647E-3</v>
      </c>
      <c r="DA124" s="270">
        <f>IFERROR('Turistas lugar residencia isla '!DA124/'Turistas lugar residencia isla '!$I124,"-")</f>
        <v>1.9645897919381382E-2</v>
      </c>
      <c r="DB124" s="271">
        <f t="shared" si="554"/>
        <v>8.1560483096521086E-2</v>
      </c>
      <c r="DC124" s="270">
        <f>IFERROR('Turistas lugar residencia isla '!DC124/'Turistas lugar residencia isla '!$K124,"-")</f>
        <v>8.4066869075324652E-2</v>
      </c>
      <c r="DD124" s="271">
        <f t="shared" si="555"/>
        <v>3.3458855865047932E-2</v>
      </c>
      <c r="DE124" s="270">
        <f>IFERROR('Turistas lugar residencia isla '!DE124/'Turistas lugar residencia isla '!$M124,"-")</f>
        <v>1.40216662787339E-3</v>
      </c>
      <c r="DF124" s="271">
        <f t="shared" si="556"/>
        <v>-2.7854654429214643E-2</v>
      </c>
      <c r="DG124" s="270">
        <f>IFERROR('Turistas lugar residencia isla '!DG124/'Turistas lugar residencia isla '!$C124,"-")</f>
        <v>0.11651189801620915</v>
      </c>
      <c r="DH124" s="271">
        <f t="shared" si="557"/>
        <v>-0.10946858132688997</v>
      </c>
      <c r="DI124" s="270">
        <f>IFERROR('Turistas lugar residencia isla '!DI124/'Turistas lugar residencia isla '!$E124,"-")</f>
        <v>8.4297859816611809E-2</v>
      </c>
      <c r="DJ124" s="271">
        <f t="shared" si="558"/>
        <v>-0.17560571103601907</v>
      </c>
      <c r="DK124" s="270">
        <f>IFERROR('Turistas lugar residencia isla '!DK124/'Turistas lugar residencia isla '!$G124,"-")</f>
        <v>0.2448441559210098</v>
      </c>
      <c r="DL124" s="271">
        <f t="shared" si="559"/>
        <v>-4.9469938890064569E-2</v>
      </c>
      <c r="DM124" s="270">
        <f>IFERROR('Turistas lugar residencia isla '!DM124/'Turistas lugar residencia isla '!$I124,"-")</f>
        <v>4.3194799928802659E-2</v>
      </c>
      <c r="DN124" s="271">
        <f t="shared" si="560"/>
        <v>-0.10959873639492634</v>
      </c>
      <c r="DO124" s="270">
        <f>IFERROR('Turistas lugar residencia isla '!DO124/'Turistas lugar residencia isla '!$K124,"-")</f>
        <v>4.2209702740998958E-2</v>
      </c>
      <c r="DP124" s="271">
        <f t="shared" si="561"/>
        <v>-0.21743000404899904</v>
      </c>
      <c r="DQ124" s="270">
        <f>IFERROR('Turistas lugar residencia isla '!DQ124/'Turistas lugar residencia isla '!$M124,"-")</f>
        <v>1.0210577384174026E-2</v>
      </c>
      <c r="DR124" s="271">
        <f t="shared" si="562"/>
        <v>-0.38290196128016063</v>
      </c>
      <c r="DS124" s="270">
        <f>IFERROR('Turistas lugar residencia isla '!DS124/'Turistas lugar residencia isla '!$C124,"-")</f>
        <v>6.0590466265165586E-2</v>
      </c>
      <c r="DT124" s="271">
        <f t="shared" si="563"/>
        <v>-3.6638270995277056E-2</v>
      </c>
      <c r="DU124" s="270">
        <f>IFERROR('Turistas lugar residencia isla '!DU124/'Turistas lugar residencia isla '!$E124,"-")</f>
        <v>9.8792368122244942E-2</v>
      </c>
      <c r="DV124" s="271">
        <f t="shared" si="564"/>
        <v>-5.5667962651270386E-2</v>
      </c>
      <c r="DW124" s="270">
        <f>IFERROR('Turistas lugar residencia isla '!DW124/'Turistas lugar residencia isla '!$G124,"-")</f>
        <v>8.4655368775664902E-2</v>
      </c>
      <c r="DX124" s="271">
        <f t="shared" si="565"/>
        <v>4.2321713219124035E-2</v>
      </c>
      <c r="DY124" s="270">
        <f>IFERROR('Turistas lugar residencia isla '!DY124/'Turistas lugar residencia isla '!$I124,"-")</f>
        <v>6.9626813604784316E-2</v>
      </c>
      <c r="DZ124" s="271">
        <f t="shared" si="566"/>
        <v>9.3385138159758352E-3</v>
      </c>
      <c r="EA124" s="270">
        <f>IFERROR('Turistas lugar residencia isla '!EA124/'Turistas lugar residencia isla '!$K124,"-")</f>
        <v>4.738642155478022E-2</v>
      </c>
      <c r="EB124" s="271">
        <f t="shared" si="567"/>
        <v>-1.9087906618167283E-2</v>
      </c>
      <c r="EC124" s="270">
        <f>IFERROR('Turistas lugar residencia isla '!EC124/'Turistas lugar residencia isla '!$M124,"-")</f>
        <v>7.0461677383893598E-2</v>
      </c>
      <c r="ED124" s="271">
        <f t="shared" si="568"/>
        <v>0.18587899496092719</v>
      </c>
    </row>
    <row r="125" spans="1:134" s="17" customFormat="1" outlineLevel="1" x14ac:dyDescent="0.25">
      <c r="A125" s="242"/>
      <c r="B125" s="34" t="s">
        <v>61</v>
      </c>
      <c r="C125" s="266">
        <f>IFERROR('Turistas lugar residencia isla '!C125/'Turistas lugar residencia isla '!$C125,"-")</f>
        <v>1</v>
      </c>
      <c r="D125" s="36">
        <f>IFERROR(C125/C138-1,"-")</f>
        <v>0</v>
      </c>
      <c r="E125" s="267">
        <f>IFERROR('Turistas lugar residencia isla '!E125/'Turistas lugar residencia isla '!$E125,"-")</f>
        <v>1</v>
      </c>
      <c r="F125" s="36">
        <f>IFERROR(E125/E138-1,"-")</f>
        <v>0</v>
      </c>
      <c r="G125" s="267">
        <f>IFERROR('Turistas lugar residencia isla '!G125/'Turistas lugar residencia isla '!$G125,"-")</f>
        <v>1</v>
      </c>
      <c r="H125" s="36">
        <f>IFERROR(G125/G138-1,"-")</f>
        <v>0</v>
      </c>
      <c r="I125" s="267">
        <f>IFERROR('Turistas lugar residencia isla '!I125/'Turistas lugar residencia isla '!$I125,"-")</f>
        <v>1</v>
      </c>
      <c r="J125" s="36">
        <f>IFERROR(I125/I138-1,"-")</f>
        <v>0</v>
      </c>
      <c r="K125" s="267">
        <f>IFERROR('Turistas lugar residencia isla '!K125/'Turistas lugar residencia isla '!$K125,"-")</f>
        <v>1</v>
      </c>
      <c r="L125" s="36">
        <f>IFERROR(K125/K138-1,"-")</f>
        <v>0</v>
      </c>
      <c r="M125" s="267">
        <f>IFERROR('Turistas lugar residencia isla '!M125/'Turistas lugar residencia isla '!$M125,"-")</f>
        <v>1</v>
      </c>
      <c r="N125" s="36">
        <f>IFERROR(M125/M138-1,"-")</f>
        <v>0</v>
      </c>
      <c r="O125" s="266">
        <f>IFERROR('Turistas lugar residencia isla '!O125/'Turistas lugar residencia isla '!$C125,"-")</f>
        <v>0.92138448163241926</v>
      </c>
      <c r="P125" s="36">
        <f>IFERROR(O125/O138-1,"-")</f>
        <v>2.259377277400576E-2</v>
      </c>
      <c r="Q125" s="267">
        <f>IFERROR('Turistas lugar residencia isla '!Q125/'Turistas lugar residencia isla '!$E125,"-")</f>
        <v>0.91536248292182554</v>
      </c>
      <c r="R125" s="36">
        <f>IFERROR(Q125/Q138-1,"-")</f>
        <v>3.1110135662771876E-2</v>
      </c>
      <c r="S125" s="267">
        <f>IFERROR('Turistas lugar residencia isla '!S125/'Turistas lugar residencia isla '!$G125,"-")</f>
        <v>0.92659422125932023</v>
      </c>
      <c r="T125" s="36">
        <f>IFERROR(S125/S138-1,"-")</f>
        <v>3.0445612276255307E-2</v>
      </c>
      <c r="U125" s="267">
        <f>IFERROR('Turistas lugar residencia isla '!U125/'Turistas lugar residencia isla '!$I125,"-")</f>
        <v>0.96906546899291757</v>
      </c>
      <c r="V125" s="36">
        <f>IFERROR(U125/U138-1,"-")</f>
        <v>2.0237096284929645E-3</v>
      </c>
      <c r="W125" s="267">
        <f>IFERROR('Turistas lugar residencia isla '!W125/'Turistas lugar residencia isla '!$K125,"-")</f>
        <v>0.93219093688677956</v>
      </c>
      <c r="X125" s="36">
        <f>IFERROR(W125/W138-1,"-")</f>
        <v>4.6707088786058115E-2</v>
      </c>
      <c r="Y125" s="267">
        <f>IFERROR('Turistas lugar residencia isla '!Y125/'Turistas lugar residencia isla '!$M125,"-")</f>
        <v>0.94019530368028903</v>
      </c>
      <c r="Z125" s="36">
        <f>IFERROR(Y125/Y138-1,"-")</f>
        <v>0.14887517260207916</v>
      </c>
      <c r="AA125" s="266">
        <f>IFERROR('Turistas lugar residencia isla '!AA125/'Turistas lugar residencia isla '!$C125,"-")</f>
        <v>7.8615518367580739E-2</v>
      </c>
      <c r="AB125" s="36">
        <f>IFERROR(AA125/AA138-1,"-")</f>
        <v>-0.20568814760667797</v>
      </c>
      <c r="AC125" s="267">
        <f>IFERROR('Turistas lugar residencia isla '!AC125/'Turistas lugar residencia isla '!$E125,"-")</f>
        <v>8.4639645199596505E-2</v>
      </c>
      <c r="AD125" s="36">
        <f>IFERROR(AC125/AC138-1,"-")</f>
        <v>-0.24600807033617211</v>
      </c>
      <c r="AE125" s="267">
        <f>IFERROR('Turistas lugar residencia isla '!AE125/'Turistas lugar residencia isla '!$G125,"-")</f>
        <v>7.34057787406798E-2</v>
      </c>
      <c r="AF125" s="36">
        <f>IFERROR(AE125/AE138-1,"-")</f>
        <v>-0.27164516644056991</v>
      </c>
      <c r="AG125" s="267">
        <f>IFERROR('Turistas lugar residencia isla '!AG125/'Turistas lugar residencia isla '!$I125,"-")</f>
        <v>3.0934531007082398E-2</v>
      </c>
      <c r="AH125" s="36">
        <f>IFERROR(AG125/AG138-1,"-")</f>
        <v>-5.9291674930530225E-2</v>
      </c>
      <c r="AI125" s="267">
        <f>IFERROR('Turistas lugar residencia isla '!AI125/'Turistas lugar residencia isla '!$K125,"-")</f>
        <v>6.7813626614338526E-2</v>
      </c>
      <c r="AJ125" s="36">
        <f>IFERROR(AI125/AI138-1,"-")</f>
        <v>-0.380200821321522</v>
      </c>
      <c r="AK125" s="267">
        <f>IFERROR('Turistas lugar residencia isla '!AK125/'Turistas lugar residencia isla '!$M125,"-")</f>
        <v>5.9804696319710998E-2</v>
      </c>
      <c r="AL125" s="36">
        <f>IFERROR(AK125/AK138-1,"-")</f>
        <v>-0.67062057569540734</v>
      </c>
      <c r="AM125" s="266">
        <f>IFERROR('Turistas lugar residencia isla '!AM125/'Turistas lugar residencia isla '!$C125,"-")</f>
        <v>0.22958806100322532</v>
      </c>
      <c r="AN125" s="36">
        <f>IFERROR(AM125/AM138-1,"-")</f>
        <v>4.536438465386583E-2</v>
      </c>
      <c r="AO125" s="267">
        <f>IFERROR('Turistas lugar residencia isla '!AO125/'Turistas lugar residencia isla '!$E125,"-")</f>
        <v>0.21555954696551166</v>
      </c>
      <c r="AP125" s="36">
        <f>IFERROR(AO125/AO138-1,"-")</f>
        <v>0.22987306403210961</v>
      </c>
      <c r="AQ125" s="267">
        <f>IFERROR('Turistas lugar residencia isla '!AQ125/'Turistas lugar residencia isla '!$G125,"-")</f>
        <v>0.26364757026986246</v>
      </c>
      <c r="AR125" s="36">
        <f>IFERROR(AQ125/AQ138-1,"-")</f>
        <v>0.2068543994396097</v>
      </c>
      <c r="AS125" s="267">
        <f>IFERROR('Turistas lugar residencia isla '!AS125/'Turistas lugar residencia isla '!$I125,"-")</f>
        <v>0.49667300051822422</v>
      </c>
      <c r="AT125" s="36">
        <f>IFERROR(AS125/AS138-1,"-")</f>
        <v>3.6959791346293791E-3</v>
      </c>
      <c r="AU125" s="267">
        <f>IFERROR('Turistas lugar residencia isla '!AU125/'Turistas lugar residencia isla '!$K125,"-")</f>
        <v>0.31566649933829233</v>
      </c>
      <c r="AV125" s="36">
        <f>IFERROR(AU125/AU138-1,"-")</f>
        <v>0.2715743003843023</v>
      </c>
      <c r="AW125" s="267">
        <f>IFERROR('Turistas lugar residencia isla '!AW125/'Turistas lugar residencia isla '!$M125,"-")</f>
        <v>0.3849627455407541</v>
      </c>
      <c r="AX125" s="36">
        <f>IFERROR(AW125/AW138-1,"-")</f>
        <v>-6.2261744906747296E-2</v>
      </c>
      <c r="AY125" s="266">
        <f>IFERROR('Turistas lugar residencia isla '!AY125/'Turistas lugar residencia isla '!$C125,"-")</f>
        <v>2.5726900899785562E-2</v>
      </c>
      <c r="AZ125" s="36">
        <f>IFERROR(AY125/AY138-1,"-")</f>
        <v>-3.3371133693310795E-2</v>
      </c>
      <c r="BA125" s="267">
        <f>IFERROR('Turistas lugar residencia isla '!BA125/'Turistas lugar residencia isla '!$E125,"-")</f>
        <v>3.558857454170905E-2</v>
      </c>
      <c r="BB125" s="36">
        <f>IFERROR(BA125/BA138-1,"-")</f>
        <v>-9.9202878978255637E-2</v>
      </c>
      <c r="BC125" s="267">
        <f>IFERROR('Turistas lugar residencia isla '!BC125/'Turistas lugar residencia isla '!$G125,"-")</f>
        <v>2.1192701556997377E-2</v>
      </c>
      <c r="BD125" s="36">
        <f>IFERROR(BC125/BC138-1,"-")</f>
        <v>2.0611252535480018E-2</v>
      </c>
      <c r="BE125" s="267">
        <f>IFERROR('Turistas lugar residencia isla '!BE125/'Turistas lugar residencia isla '!$I125,"-")</f>
        <v>5.3964415270340302E-3</v>
      </c>
      <c r="BF125" s="36">
        <f>IFERROR(BE125/BE138-1,"-")</f>
        <v>-0.10516166967572183</v>
      </c>
      <c r="BG125" s="267">
        <f>IFERROR('Turistas lugar residencia isla '!BG125/'Turistas lugar residencia isla '!$K125,"-")</f>
        <v>1.1892483913658559E-2</v>
      </c>
      <c r="BH125" s="36">
        <f>IFERROR(BG125/BG138-1,"-")</f>
        <v>-0.21076975841509971</v>
      </c>
      <c r="BI125" s="267">
        <f>IFERROR('Turistas lugar residencia isla '!BI125/'Turistas lugar residencia isla '!$M125,"-")</f>
        <v>1.769586814179273E-2</v>
      </c>
      <c r="BJ125" s="36">
        <f>IFERROR(BI125/BI138-1,"-")</f>
        <v>-0.29811346530032201</v>
      </c>
      <c r="BK125" s="266">
        <f>IFERROR('Turistas lugar residencia isla '!BK125/'Turistas lugar residencia isla '!$C125,"-")</f>
        <v>2.3484597212226146E-2</v>
      </c>
      <c r="BL125" s="36">
        <f>IFERROR(BK125/BK138-1,"-")</f>
        <v>0.10923919132699322</v>
      </c>
      <c r="BM125" s="267">
        <f>IFERROR('Turistas lugar residencia isla '!BM125/'Turistas lugar residencia isla '!$E125,"-")</f>
        <v>2.4771333353195799E-2</v>
      </c>
      <c r="BN125" s="36">
        <f>IFERROR(BM125/BM138-1,"-")</f>
        <v>-8.859373528835357E-2</v>
      </c>
      <c r="BO125" s="267">
        <f>IFERROR('Turistas lugar residencia isla '!BO125/'Turistas lugar residencia isla '!$G125,"-")</f>
        <v>1.3249708899283423E-2</v>
      </c>
      <c r="BP125" s="36">
        <f>IFERROR(BO125/BO138-1,"-")</f>
        <v>0.40740221435831159</v>
      </c>
      <c r="BQ125" s="267">
        <f>IFERROR('Turistas lugar residencia isla '!BQ125/'Turistas lugar residencia isla '!$I125,"-")</f>
        <v>3.1141820694420452E-2</v>
      </c>
      <c r="BR125" s="36">
        <f>IFERROR(BQ125/BQ138-1,"-")</f>
        <v>0.1738837391698973</v>
      </c>
      <c r="BS125" s="267">
        <f>IFERROR('Turistas lugar residencia isla '!BS125/'Turistas lugar residencia isla '!$K125,"-")</f>
        <v>1.8984164651120339E-2</v>
      </c>
      <c r="BT125" s="36">
        <f>IFERROR(BS125/BS138-1,"-")</f>
        <v>1.2513670497838802E-2</v>
      </c>
      <c r="BU125" s="267">
        <f>IFERROR('Turistas lugar residencia isla '!BU125/'Turistas lugar residencia isla '!$M125,"-")</f>
        <v>5.9268457891171827E-4</v>
      </c>
      <c r="BV125" s="36">
        <f>IFERROR(BU125/BU138-1,"-")</f>
        <v>-0.94329450245006807</v>
      </c>
      <c r="BW125" s="266">
        <f>IFERROR('Turistas lugar residencia isla '!BW125/'Turistas lugar residencia isla '!$C125,"-")</f>
        <v>0.24585608050489252</v>
      </c>
      <c r="BX125" s="36">
        <f>IFERROR(BW125/BW138-1,"-")</f>
        <v>4.1012309751911502E-2</v>
      </c>
      <c r="BY125" s="267">
        <f>IFERROR('Turistas lugar residencia isla '!BY125/'Turistas lugar residencia isla '!$E125,"-")</f>
        <v>0.29484483866711497</v>
      </c>
      <c r="BZ125" s="36">
        <f>IFERROR(BY125/BY138-1,"-")</f>
        <v>2.0420180833690571E-2</v>
      </c>
      <c r="CA125" s="267">
        <f>IFERROR('Turistas lugar residencia isla '!CA125/'Turistas lugar residencia isla '!$G125,"-")</f>
        <v>0.10652720403811498</v>
      </c>
      <c r="CB125" s="36">
        <f>IFERROR(CA125/CA138-1,"-")</f>
        <v>0.20851331138377338</v>
      </c>
      <c r="CC125" s="267">
        <f>IFERROR('Turistas lugar residencia isla '!CC125/'Turistas lugar residencia isla '!$I125,"-")</f>
        <v>0.20592848505786837</v>
      </c>
      <c r="CD125" s="36">
        <f>IFERROR(CC125/CC138-1,"-")</f>
        <v>9.5549244579411718E-2</v>
      </c>
      <c r="CE125" s="267">
        <f>IFERROR('Turistas lugar residencia isla '!CE125/'Turistas lugar residencia isla '!$K125,"-")</f>
        <v>0.35117510153789988</v>
      </c>
      <c r="CF125" s="36">
        <f>IFERROR(CE125/CE138-1,"-")</f>
        <v>-4.2723557707459281E-2</v>
      </c>
      <c r="CG125" s="267">
        <f>IFERROR('Turistas lugar residencia isla '!CG125/'Turistas lugar residencia isla '!$M125,"-")</f>
        <v>0.40528335967487017</v>
      </c>
      <c r="CH125" s="36">
        <f>IFERROR(CG125/CG138-1,"-")</f>
        <v>2.1953298290624508</v>
      </c>
      <c r="CI125" s="266">
        <f>IFERROR('Turistas lugar residencia isla '!CI125/'Turistas lugar residencia isla '!$C125,"-")</f>
        <v>3.7003092291076331E-2</v>
      </c>
      <c r="CJ125" s="36">
        <f>IFERROR(CI125/CI138-1,"-")</f>
        <v>-5.950867803629134E-2</v>
      </c>
      <c r="CK125" s="267">
        <f>IFERROR('Turistas lugar residencia isla '!CK125/'Turistas lugar residencia isla '!$E125,"-")</f>
        <v>2.7867750022345275E-2</v>
      </c>
      <c r="CL125" s="36">
        <f>IFERROR(CK125/CK138-1,"-")</f>
        <v>-0.14803289046370727</v>
      </c>
      <c r="CM125" s="267">
        <f>IFERROR('Turistas lugar residencia isla '!CM125/'Turistas lugar residencia isla '!$G125,"-")</f>
        <v>4.4395350359996928E-2</v>
      </c>
      <c r="CN125" s="36">
        <f>IFERROR(CM125/CM138-1,"-")</f>
        <v>-0.12071193386604528</v>
      </c>
      <c r="CO125" s="267">
        <f>IFERROR('Turistas lugar residencia isla '!CO125/'Turistas lugar residencia isla '!$I125,"-")</f>
        <v>3.0160649507686991E-2</v>
      </c>
      <c r="CP125" s="36">
        <f>IFERROR(CO125/CO138-1,"-")</f>
        <v>2.0737944555057508E-2</v>
      </c>
      <c r="CQ125" s="267">
        <f>IFERROR('Turistas lugar residencia isla '!CQ125/'Turistas lugar residencia isla '!$K125,"-")</f>
        <v>2.4328024460365992E-2</v>
      </c>
      <c r="CR125" s="36">
        <f>IFERROR(CQ125/CQ138-1,"-")</f>
        <v>-0.21359685095578151</v>
      </c>
      <c r="CS125" s="267">
        <f>IFERROR('Turistas lugar residencia isla '!CS125/'Turistas lugar residencia isla '!$M125,"-")</f>
        <v>3.6915782343644163E-2</v>
      </c>
      <c r="CT125" s="36">
        <f>IFERROR(CS125/CS138-1,"-")</f>
        <v>-0.54545436696869443</v>
      </c>
      <c r="CU125" s="266">
        <f>IFERROR('Turistas lugar residencia isla '!CU125/'Turistas lugar residencia isla '!$C125,"-")</f>
        <v>2.442882233323386E-2</v>
      </c>
      <c r="CV125" s="36">
        <f>IFERROR(CU125/CU138-1,"-")</f>
        <v>-0.12068690396199389</v>
      </c>
      <c r="CW125" s="267">
        <f>IFERROR('Turistas lugar residencia isla '!CW125/'Turistas lugar residencia isla '!$E125,"-")</f>
        <v>1.6263103907656555E-2</v>
      </c>
      <c r="CX125" s="36">
        <f>IFERROR(CW125/CW138-1,"-")</f>
        <v>-5.2809843285528069E-2</v>
      </c>
      <c r="CY125" s="267">
        <f>IFERROR('Turistas lugar residencia isla '!CY125/'Turistas lugar residencia isla '!$G125,"-")</f>
        <v>1.1561467090672534E-2</v>
      </c>
      <c r="CZ125" s="36">
        <f>IFERROR(CY125/CY138-1,"-")</f>
        <v>-0.22698760540874352</v>
      </c>
      <c r="DA125" s="267">
        <f>IFERROR('Turistas lugar residencia isla '!DA125/'Turistas lugar residencia isla '!$I125,"-")</f>
        <v>1.200207289687338E-2</v>
      </c>
      <c r="DB125" s="36">
        <f>IFERROR(DA125/DA138-1,"-")</f>
        <v>-0.40287152930447256</v>
      </c>
      <c r="DC125" s="267">
        <f>IFERROR('Turistas lugar residencia isla '!DC125/'Turistas lugar residencia isla '!$K125,"-")</f>
        <v>5.7833249669146172E-2</v>
      </c>
      <c r="DD125" s="36">
        <f>IFERROR(DC125/DC138-1,"-")</f>
        <v>-0.26854828857748003</v>
      </c>
      <c r="DE125" s="267">
        <f>IFERROR('Turistas lugar residencia isla '!DE125/'Turistas lugar residencia isla '!$M125,"-")</f>
        <v>1.0442537818920749E-3</v>
      </c>
      <c r="DF125" s="36" t="str">
        <f>IFERROR(DE125/DE138-1,"-")</f>
        <v>-</v>
      </c>
      <c r="DG125" s="266">
        <f>IFERROR('Turistas lugar residencia isla '!DG125/'Turistas lugar residencia isla '!$C125,"-")</f>
        <v>0.24208841901421788</v>
      </c>
      <c r="DH125" s="36">
        <f>IFERROR(DG125/DG138-1,"-")</f>
        <v>-3.409185395239156E-3</v>
      </c>
      <c r="DI125" s="267">
        <f>IFERROR('Turistas lugar residencia isla '!DI125/'Turistas lugar residencia isla '!$E125,"-")</f>
        <v>0.18935173165240116</v>
      </c>
      <c r="DJ125" s="36">
        <f>IFERROR(DI125/DI138-1,"-")</f>
        <v>-3.5034303355978902E-2</v>
      </c>
      <c r="DK125" s="267">
        <f>IFERROR('Turistas lugar residencia isla '!DK125/'Turistas lugar residencia isla '!$G125,"-")</f>
        <v>0.38851483119005387</v>
      </c>
      <c r="DL125" s="36">
        <f>IFERROR(DK125/DK138-1,"-")</f>
        <v>-7.5192249673514566E-2</v>
      </c>
      <c r="DM125" s="267">
        <f>IFERROR('Turistas lugar residencia isla '!DM125/'Turistas lugar residencia isla '!$I125,"-")</f>
        <v>9.1380203834859217E-2</v>
      </c>
      <c r="DN125" s="36">
        <f>IFERROR(DM125/DM138-1,"-")</f>
        <v>-0.18666755702466642</v>
      </c>
      <c r="DO125" s="267">
        <f>IFERROR('Turistas lugar residencia isla '!DO125/'Turistas lugar residencia isla '!$K125,"-")</f>
        <v>0.10626568703509333</v>
      </c>
      <c r="DP125" s="36">
        <f>IFERROR(DO125/DO138-1,"-")</f>
        <v>0.19899997622372245</v>
      </c>
      <c r="DQ125" s="267">
        <f>IFERROR('Turistas lugar residencia isla '!DQ125/'Turistas lugar residencia isla '!$M125,"-")</f>
        <v>4.4648904944682773E-2</v>
      </c>
      <c r="DR125" s="36">
        <f>IFERROR(DQ125/DQ138-1,"-")</f>
        <v>-0.49136887046121636</v>
      </c>
      <c r="DS125" s="266">
        <f>IFERROR('Turistas lugar residencia isla '!DS125/'Turistas lugar residencia isla '!$C125,"-")</f>
        <v>5.6782853167450284E-2</v>
      </c>
      <c r="DT125" s="36">
        <f>IFERROR(DS125/DS138-1,"-")</f>
        <v>0.17590529793231724</v>
      </c>
      <c r="DU125" s="267">
        <f>IFERROR('Turistas lugar residencia isla '!DU125/'Turistas lugar residencia isla '!$E125,"-")</f>
        <v>8.3622403159834685E-2</v>
      </c>
      <c r="DV125" s="36">
        <f>IFERROR(DU125/DU138-1,"-")</f>
        <v>1.8600855112736348E-2</v>
      </c>
      <c r="DW125" s="267">
        <f>IFERROR('Turistas lugar residencia isla '!DW125/'Turistas lugar residencia isla '!$G125,"-")</f>
        <v>5.9748955880803867E-2</v>
      </c>
      <c r="DX125" s="36">
        <f>IFERROR(DW125/DW138-1,"-")</f>
        <v>-1.3368731469012074E-2</v>
      </c>
      <c r="DY125" s="267">
        <f>IFERROR('Turistas lugar residencia isla '!DY125/'Turistas lugar residencia isla '!$I125,"-")</f>
        <v>6.9421316289514604E-2</v>
      </c>
      <c r="DZ125" s="36">
        <f>IFERROR(DY125/DY138-1,"-")</f>
        <v>0.17077714730760496</v>
      </c>
      <c r="EA125" s="267">
        <f>IFERROR('Turistas lugar residencia isla '!EA125/'Turistas lugar residencia isla '!$K125,"-")</f>
        <v>3.7452653675900151E-2</v>
      </c>
      <c r="EB125" s="36">
        <f>IFERROR(EA125/EA138-1,"-")</f>
        <v>0.10346652485192398</v>
      </c>
      <c r="EC125" s="267">
        <f>IFERROR('Turistas lugar residencia isla '!EC125/'Turistas lugar residencia isla '!$M125,"-")</f>
        <v>4.532625874915331E-2</v>
      </c>
      <c r="ED125" s="36">
        <f>IFERROR(EC125/EC138-1,"-")</f>
        <v>-0.40682086516819693</v>
      </c>
    </row>
    <row r="126" spans="1:134" s="17" customFormat="1" outlineLevel="1" x14ac:dyDescent="0.25">
      <c r="A126" s="242"/>
      <c r="B126" s="34" t="s">
        <v>63</v>
      </c>
      <c r="C126" s="266">
        <f>IFERROR('Turistas lugar residencia isla '!C126/'Turistas lugar residencia isla '!$C126,"-")</f>
        <v>1</v>
      </c>
      <c r="D126" s="36">
        <f t="shared" ref="D126:D137" si="569">IFERROR(C126/C139-1,"-")</f>
        <v>0</v>
      </c>
      <c r="E126" s="267">
        <f>IFERROR('Turistas lugar residencia isla '!E126/'Turistas lugar residencia isla '!$E126,"-")</f>
        <v>1</v>
      </c>
      <c r="F126" s="36">
        <f t="shared" ref="F126:F137" si="570">IFERROR(E126/E139-1,"-")</f>
        <v>0</v>
      </c>
      <c r="G126" s="267">
        <f>IFERROR('Turistas lugar residencia isla '!G126/'Turistas lugar residencia isla '!$G126,"-")</f>
        <v>1</v>
      </c>
      <c r="H126" s="36">
        <f t="shared" ref="H126:H137" si="571">IFERROR(G126/G139-1,"-")</f>
        <v>0</v>
      </c>
      <c r="I126" s="267">
        <f>IFERROR('Turistas lugar residencia isla '!I126/'Turistas lugar residencia isla '!$I126,"-")</f>
        <v>1</v>
      </c>
      <c r="J126" s="36">
        <f t="shared" ref="J126:J137" si="572">IFERROR(I126/I139-1,"-")</f>
        <v>0</v>
      </c>
      <c r="K126" s="267">
        <f>IFERROR('Turistas lugar residencia isla '!K126/'Turistas lugar residencia isla '!$K126,"-")</f>
        <v>1</v>
      </c>
      <c r="L126" s="36">
        <f t="shared" ref="L126:L137" si="573">IFERROR(K126/K139-1,"-")</f>
        <v>0</v>
      </c>
      <c r="M126" s="267">
        <f>IFERROR('Turistas lugar residencia isla '!M126/'Turistas lugar residencia isla '!$M126,"-")</f>
        <v>1</v>
      </c>
      <c r="N126" s="36">
        <f t="shared" ref="N126:N137" si="574">IFERROR(M126/M139-1,"-")</f>
        <v>0</v>
      </c>
      <c r="O126" s="266">
        <f>IFERROR('Turistas lugar residencia isla '!O126/'Turistas lugar residencia isla '!$C126,"-")</f>
        <v>0.92685234352212642</v>
      </c>
      <c r="P126" s="36">
        <f t="shared" ref="P126:P137" si="575">IFERROR(O126/O139-1,"-")</f>
        <v>2.4591812017129344E-2</v>
      </c>
      <c r="Q126" s="267">
        <f>IFERROR('Turistas lugar residencia isla '!Q126/'Turistas lugar residencia isla '!$E126,"-")</f>
        <v>0.91392166200502156</v>
      </c>
      <c r="R126" s="36">
        <f t="shared" ref="R126:R137" si="576">IFERROR(Q126/Q139-1,"-")</f>
        <v>2.3707274701657344E-2</v>
      </c>
      <c r="S126" s="267">
        <f>IFERROR('Turistas lugar residencia isla '!S126/'Turistas lugar residencia isla '!$G126,"-")</f>
        <v>0.92553933551602141</v>
      </c>
      <c r="T126" s="36">
        <f t="shared" ref="T126:T137" si="577">IFERROR(S126/S139-1,"-")</f>
        <v>1.5539113330966359E-2</v>
      </c>
      <c r="U126" s="267">
        <f>IFERROR('Turistas lugar residencia isla '!U126/'Turistas lugar residencia isla '!$I126,"-")</f>
        <v>0.96989430413005451</v>
      </c>
      <c r="V126" s="36">
        <f t="shared" ref="V126:V137" si="578">IFERROR(U126/U139-1,"-")</f>
        <v>1.4661330810631368E-2</v>
      </c>
      <c r="W126" s="267">
        <f>IFERROR('Turistas lugar residencia isla '!W126/'Turistas lugar residencia isla '!$K126,"-")</f>
        <v>0.93465684858985465</v>
      </c>
      <c r="X126" s="36">
        <f t="shared" ref="X126:X137" si="579">IFERROR(W126/W139-1,"-")</f>
        <v>3.7230520286344992E-2</v>
      </c>
      <c r="Y126" s="267">
        <f>IFERROR('Turistas lugar residencia isla '!Y126/'Turistas lugar residencia isla '!$M126,"-")</f>
        <v>0.9604977940988958</v>
      </c>
      <c r="Z126" s="36">
        <f t="shared" ref="Z126:Z137" si="580">IFERROR(Y126/Y139-1,"-")</f>
        <v>0.37939946936684721</v>
      </c>
      <c r="AA126" s="266">
        <f>IFERROR('Turistas lugar residencia isla '!AA126/'Turistas lugar residencia isla '!$C126,"-")</f>
        <v>7.3147656477873593E-2</v>
      </c>
      <c r="AB126" s="36">
        <f t="shared" ref="AB126:AB137" si="581">IFERROR(AA126/AA139-1,"-")</f>
        <v>-0.23320946910289087</v>
      </c>
      <c r="AC126" s="267">
        <f>IFERROR('Turistas lugar residencia isla '!AC126/'Turistas lugar residencia isla '!$E126,"-")</f>
        <v>8.6078337994978396E-2</v>
      </c>
      <c r="AD126" s="36">
        <f t="shared" ref="AD126:AD137" si="582">IFERROR(AC126/AC139-1,"-")</f>
        <v>-0.19735365467985644</v>
      </c>
      <c r="AE126" s="267">
        <f>IFERROR('Turistas lugar residencia isla '!AE126/'Turistas lugar residencia isla '!$G126,"-")</f>
        <v>7.4460664483978603E-2</v>
      </c>
      <c r="AF126" s="36">
        <f t="shared" ref="AF126:AF137" si="583">IFERROR(AE126/AE139-1,"-")</f>
        <v>-0.15980106813622053</v>
      </c>
      <c r="AG126" s="267">
        <f>IFERROR('Turistas lugar residencia isla '!AG126/'Turistas lugar residencia isla '!$I126,"-")</f>
        <v>3.0105695869945524E-2</v>
      </c>
      <c r="AH126" s="36">
        <f t="shared" ref="AH126:AH137" si="584">IFERROR(AG126/AG139-1,"-")</f>
        <v>-0.31764319184430923</v>
      </c>
      <c r="AI126" s="267">
        <f>IFERROR('Turistas lugar residencia isla '!AI126/'Turistas lugar residencia isla '!$K126,"-")</f>
        <v>6.534315141014535E-2</v>
      </c>
      <c r="AJ126" s="36">
        <f t="shared" ref="AJ126:AJ137" si="585">IFERROR(AI126/AI139-1,"-")</f>
        <v>-0.33928572991348704</v>
      </c>
      <c r="AK126" s="267">
        <f>IFERROR('Turistas lugar residencia isla '!AK126/'Turistas lugar residencia isla '!$M126,"-")</f>
        <v>3.9527707647973885E-2</v>
      </c>
      <c r="AL126" s="36">
        <f t="shared" ref="AL126:AL137" si="586">IFERROR(AK126/AK139-1,"-")</f>
        <v>-0.86983938672475747</v>
      </c>
      <c r="AM126" s="266">
        <f>IFERROR('Turistas lugar residencia isla '!AM126/'Turistas lugar residencia isla '!$C126,"-")</f>
        <v>0.21682160512755311</v>
      </c>
      <c r="AN126" s="36">
        <f t="shared" ref="AN126:AN137" si="587">IFERROR(AM126/AM139-1,"-")</f>
        <v>2.796397279862517E-2</v>
      </c>
      <c r="AO126" s="267">
        <f>IFERROR('Turistas lugar residencia isla '!AO126/'Turistas lugar residencia isla '!$E126,"-")</f>
        <v>0.19036727502811521</v>
      </c>
      <c r="AP126" s="36">
        <f t="shared" ref="AP126:AP137" si="588">IFERROR(AO126/AO139-1,"-")</f>
        <v>7.469993673170805E-2</v>
      </c>
      <c r="AQ126" s="267">
        <f>IFERROR('Turistas lugar residencia isla '!AQ126/'Turistas lugar residencia isla '!$G126,"-")</f>
        <v>0.23314124840540185</v>
      </c>
      <c r="AR126" s="36">
        <f t="shared" ref="AR126:AR137" si="589">IFERROR(AQ126/AQ139-1,"-")</f>
        <v>0.10760613559027998</v>
      </c>
      <c r="AS126" s="267">
        <f>IFERROR('Turistas lugar residencia isla '!AS126/'Turistas lugar residencia isla '!$I126,"-")</f>
        <v>0.49261991392671134</v>
      </c>
      <c r="AT126" s="36">
        <f t="shared" ref="AT126:AT137" si="590">IFERROR(AS126/AS139-1,"-")</f>
        <v>0.17991000216901587</v>
      </c>
      <c r="AU126" s="267">
        <f>IFERROR('Turistas lugar residencia isla '!AU126/'Turistas lugar residencia isla '!$K126,"-")</f>
        <v>0.257199922995476</v>
      </c>
      <c r="AV126" s="36">
        <f t="shared" ref="AV126:AV137" si="591">IFERROR(AU126/AU139-1,"-")</f>
        <v>0.17285037283203186</v>
      </c>
      <c r="AW126" s="267">
        <f>IFERROR('Turistas lugar residencia isla '!AW126/'Turistas lugar residencia isla '!$M126,"-")</f>
        <v>0.77305995460689059</v>
      </c>
      <c r="AX126" s="36">
        <f t="shared" ref="AX126:AX137" si="592">IFERROR(AW126/AW139-1,"-")</f>
        <v>1.3875017943948369</v>
      </c>
      <c r="AY126" s="266">
        <f>IFERROR('Turistas lugar residencia isla '!AY126/'Turistas lugar residencia isla '!$C126,"-")</f>
        <v>2.3897979941514783E-2</v>
      </c>
      <c r="AZ126" s="36">
        <f t="shared" ref="AZ126:AZ137" si="593">IFERROR(AY126/AY139-1,"-")</f>
        <v>-9.5782987726363289E-2</v>
      </c>
      <c r="BA126" s="267">
        <f>IFERROR('Turistas lugar residencia isla '!BA126/'Turistas lugar residencia isla '!$E126,"-")</f>
        <v>3.7201492620738845E-2</v>
      </c>
      <c r="BB126" s="36">
        <f t="shared" ref="BB126:BB137" si="594">IFERROR(BA126/BA139-1,"-")</f>
        <v>-8.3334112650847558E-2</v>
      </c>
      <c r="BC126" s="267">
        <f>IFERROR('Turistas lugar residencia isla '!BC126/'Turistas lugar residencia isla '!$G126,"-")</f>
        <v>1.9798153722404812E-2</v>
      </c>
      <c r="BD126" s="36">
        <f t="shared" ref="BD126:BD137" si="595">IFERROR(BC126/BC139-1,"-")</f>
        <v>-1.0899806144604507E-2</v>
      </c>
      <c r="BE126" s="267">
        <f>IFERROR('Turistas lugar residencia isla '!BE126/'Turistas lugar residencia isla '!$I126,"-")</f>
        <v>7.6627842779887854E-3</v>
      </c>
      <c r="BF126" s="36">
        <f t="shared" ref="BF126:BF137" si="596">IFERROR(BE126/BE139-1,"-")</f>
        <v>-0.26065358185734344</v>
      </c>
      <c r="BG126" s="267">
        <f>IFERROR('Turistas lugar residencia isla '!BG126/'Turistas lugar residencia isla '!$K126,"-")</f>
        <v>6.7908364616421218E-3</v>
      </c>
      <c r="BH126" s="36">
        <f t="shared" ref="BH126:BH137" si="597">IFERROR(BG126/BG139-1,"-")</f>
        <v>-0.40267984787730438</v>
      </c>
      <c r="BI126" s="267">
        <f>IFERROR('Turistas lugar residencia isla '!BI126/'Turistas lugar residencia isla '!$M126,"-")</f>
        <v>1.5658072577971593E-2</v>
      </c>
      <c r="BJ126" s="36">
        <f t="shared" ref="BJ126:BJ137" si="598">IFERROR(BI126/BI139-1,"-")</f>
        <v>-0.39573455564314841</v>
      </c>
      <c r="BK126" s="266">
        <f>IFERROR('Turistas lugar residencia isla '!BK126/'Turistas lugar residencia isla '!$C126,"-")</f>
        <v>3.295870135892124E-2</v>
      </c>
      <c r="BL126" s="36">
        <f t="shared" ref="BL126:BL137" si="599">IFERROR(BK126/BK139-1,"-")</f>
        <v>0.21316967497854677</v>
      </c>
      <c r="BM126" s="267">
        <f>IFERROR('Turistas lugar residencia isla '!BM126/'Turistas lugar residencia isla '!$E126,"-")</f>
        <v>3.1925002291696009E-2</v>
      </c>
      <c r="BN126" s="36">
        <f t="shared" ref="BN126:BN137" si="600">IFERROR(BM126/BM139-1,"-")</f>
        <v>3.4318811323943432E-3</v>
      </c>
      <c r="BO126" s="267">
        <f>IFERROR('Turistas lugar residencia isla '!BO126/'Turistas lugar residencia isla '!$G126,"-")</f>
        <v>1.2885609969144918E-2</v>
      </c>
      <c r="BP126" s="36">
        <f t="shared" ref="BP126:BP137" si="601">IFERROR(BO126/BO139-1,"-")</f>
        <v>0.20926890036897516</v>
      </c>
      <c r="BQ126" s="267">
        <f>IFERROR('Turistas lugar residencia isla '!BQ126/'Turistas lugar residencia isla '!$I126,"-")</f>
        <v>5.5442106733538651E-2</v>
      </c>
      <c r="BR126" s="36">
        <f t="shared" ref="BR126:BR137" si="602">IFERROR(BQ126/BQ139-1,"-")</f>
        <v>0.13828716721574752</v>
      </c>
      <c r="BS126" s="267">
        <f>IFERROR('Turistas lugar residencia isla '!BS126/'Turistas lugar residencia isla '!$K126,"-")</f>
        <v>3.9094234286264316E-2</v>
      </c>
      <c r="BT126" s="36">
        <f t="shared" ref="BT126:BT137" si="603">IFERROR(BS126/BS139-1,"-")</f>
        <v>0.48182368169636081</v>
      </c>
      <c r="BU126" s="267">
        <f>IFERROR('Turistas lugar residencia isla '!BU126/'Turistas lugar residencia isla '!$M126,"-")</f>
        <v>1.0226200494733889E-2</v>
      </c>
      <c r="BV126" s="36">
        <f t="shared" ref="BV126:BV137" si="604">IFERROR(BU126/BU139-1,"-")</f>
        <v>-0.13964212709708057</v>
      </c>
      <c r="BW126" s="266">
        <f>IFERROR('Turistas lugar residencia isla '!BW126/'Turistas lugar residencia isla '!$C126,"-")</f>
        <v>0.2648297795959883</v>
      </c>
      <c r="BX126" s="36">
        <f t="shared" ref="BX126:BX137" si="605">IFERROR(BW126/BW139-1,"-")</f>
        <v>6.3792619717973231E-2</v>
      </c>
      <c r="BY126" s="267">
        <f>IFERROR('Turistas lugar residencia isla '!BY126/'Turistas lugar residencia isla '!$E126,"-")</f>
        <v>0.30568765413053051</v>
      </c>
      <c r="BZ126" s="36">
        <f t="shared" ref="BZ126:BZ137" si="606">IFERROR(BY126/BY139-1,"-")</f>
        <v>2.7400880821820017E-2</v>
      </c>
      <c r="CA126" s="267">
        <f>IFERROR('Turistas lugar residencia isla '!CA126/'Turistas lugar residencia isla '!$G126,"-")</f>
        <v>0.11337514374948941</v>
      </c>
      <c r="CB126" s="36">
        <f t="shared" ref="CB126:CB137" si="607">IFERROR(CA126/CA139-1,"-")</f>
        <v>8.5870064962726422E-2</v>
      </c>
      <c r="CC126" s="267">
        <f>IFERROR('Turistas lugar residencia isla '!CC126/'Turistas lugar residencia isla '!$I126,"-")</f>
        <v>0.20599719297312039</v>
      </c>
      <c r="CD126" s="36">
        <f t="shared" ref="CD126:CD137" si="608">IFERROR(CC126/CC139-1,"-")</f>
        <v>2.7840994482635217E-2</v>
      </c>
      <c r="CE126" s="267">
        <f>IFERROR('Turistas lugar residencia isla '!CE126/'Turistas lugar residencia isla '!$K126,"-")</f>
        <v>0.37975262296659928</v>
      </c>
      <c r="CF126" s="36">
        <f t="shared" ref="CF126:CF137" si="609">IFERROR(CE126/CE139-1,"-")</f>
        <v>-5.6017677072069949E-2</v>
      </c>
      <c r="CG126" s="267">
        <f>IFERROR('Turistas lugar residencia isla '!CG126/'Turistas lugar residencia isla '!$M126,"-")</f>
        <v>6.7936653660775767E-2</v>
      </c>
      <c r="CH126" s="36">
        <f t="shared" ref="CH126:CH137" si="610">IFERROR(CG126/CG139-1,"-")</f>
        <v>-0.55166859636204779</v>
      </c>
      <c r="CI126" s="266">
        <f>IFERROR('Turistas lugar residencia isla '!CI126/'Turistas lugar residencia isla '!$C126,"-")</f>
        <v>3.8451039197062276E-2</v>
      </c>
      <c r="CJ126" s="36">
        <f t="shared" ref="CJ126:CJ137" si="611">IFERROR(CI126/CI139-1,"-")</f>
        <v>-0.11169111597036863</v>
      </c>
      <c r="CK126" s="267">
        <f>IFERROR('Turistas lugar residencia isla '!CK126/'Turistas lugar residencia isla '!$E126,"-")</f>
        <v>3.1075397916680639E-2</v>
      </c>
      <c r="CL126" s="36">
        <f t="shared" ref="CL126:CL137" si="612">IFERROR(CK126/CK139-1,"-")</f>
        <v>-0.10392309106185005</v>
      </c>
      <c r="CM126" s="267">
        <f>IFERROR('Turistas lugar residencia isla '!CM126/'Turistas lugar residencia isla '!$G126,"-")</f>
        <v>4.8045321150498643E-2</v>
      </c>
      <c r="CN126" s="36">
        <f t="shared" ref="CN126:CN137" si="613">IFERROR(CM126/CM139-1,"-")</f>
        <v>-0.13541382994729856</v>
      </c>
      <c r="CO126" s="267">
        <f>IFERROR('Turistas lugar residencia isla '!CO126/'Turistas lugar residencia isla '!$I126,"-")</f>
        <v>2.3380804459314741E-2</v>
      </c>
      <c r="CP126" s="36">
        <f t="shared" ref="CP126:CP137" si="614">IFERROR(CO126/CO139-1,"-")</f>
        <v>-0.29681272358919963</v>
      </c>
      <c r="CQ126" s="267">
        <f>IFERROR('Turistas lugar residencia isla '!CQ126/'Turistas lugar residencia isla '!$K126,"-")</f>
        <v>3.0132832803927232E-2</v>
      </c>
      <c r="CR126" s="36">
        <f t="shared" ref="CR126:CR137" si="615">IFERROR(CQ126/CQ139-1,"-")</f>
        <v>-0.17553046612052126</v>
      </c>
      <c r="CS126" s="267">
        <f>IFERROR('Turistas lugar residencia isla '!CS126/'Turistas lugar residencia isla '!$M126,"-")</f>
        <v>3.7564073139010022E-2</v>
      </c>
      <c r="CT126" s="36">
        <f t="shared" ref="CT126:CT137" si="616">IFERROR(CS126/CS139-1,"-")</f>
        <v>-0.56244263361961555</v>
      </c>
      <c r="CU126" s="266">
        <f>IFERROR('Turistas lugar residencia isla '!CU126/'Turistas lugar residencia isla '!$C126,"-")</f>
        <v>2.5967773298730824E-2</v>
      </c>
      <c r="CV126" s="36">
        <f t="shared" ref="CV126:CV137" si="617">IFERROR(CU126/CU139-1,"-")</f>
        <v>-1.4089148343786939E-2</v>
      </c>
      <c r="CW126" s="267">
        <f>IFERROR('Turistas lugar residencia isla '!CW126/'Turistas lugar residencia isla '!$E126,"-")</f>
        <v>1.7430304493736403E-2</v>
      </c>
      <c r="CX126" s="36">
        <f t="shared" ref="CX126:CX137" si="618">IFERROR(CW126/CW139-1,"-")</f>
        <v>5.3767875124039577E-2</v>
      </c>
      <c r="CY126" s="267">
        <f>IFERROR('Turistas lugar residencia isla '!CY126/'Turistas lugar residencia isla '!$G126,"-")</f>
        <v>1.2376595383677599E-2</v>
      </c>
      <c r="CZ126" s="36">
        <f t="shared" ref="CZ126:CZ137" si="619">IFERROR(CY126/CY139-1,"-")</f>
        <v>-0.10441898727946586</v>
      </c>
      <c r="DA126" s="267">
        <f>IFERROR('Turistas lugar residencia isla '!DA126/'Turistas lugar residencia isla '!$I126,"-")</f>
        <v>9.53857001270479E-3</v>
      </c>
      <c r="DB126" s="36">
        <f t="shared" ref="DB126:DB137" si="620">IFERROR(DA126/DA139-1,"-")</f>
        <v>-0.32988936642692857</v>
      </c>
      <c r="DC126" s="267">
        <f>IFERROR('Turistas lugar residencia isla '!DC126/'Turistas lugar residencia isla '!$K126,"-")</f>
        <v>6.873616324959092E-2</v>
      </c>
      <c r="DD126" s="36">
        <f t="shared" ref="DD126:DD137" si="621">IFERROR(DC126/DC139-1,"-")</f>
        <v>-0.1333434454126543</v>
      </c>
      <c r="DE126" s="267">
        <f>IFERROR('Turistas lugar residencia isla '!DE126/'Turistas lugar residencia isla '!$M126,"-")</f>
        <v>1.3260908372223496E-3</v>
      </c>
      <c r="DF126" s="36" t="str">
        <f t="shared" ref="DF126:DF137" si="622">IFERROR(DE126/DE139-1,"-")</f>
        <v>-</v>
      </c>
      <c r="DG126" s="266">
        <f>IFERROR('Turistas lugar residencia isla '!DG126/'Turistas lugar residencia isla '!$C126,"-")</f>
        <v>0.23463641190944515</v>
      </c>
      <c r="DH126" s="36">
        <f t="shared" ref="DH126:DH137" si="623">IFERROR(DG126/DG139-1,"-")</f>
        <v>2.8521261089735628E-3</v>
      </c>
      <c r="DI126" s="267">
        <f>IFERROR('Turistas lugar residencia isla '!DI126/'Turistas lugar residencia isla '!$E126,"-")</f>
        <v>0.19423968233739577</v>
      </c>
      <c r="DJ126" s="36">
        <f t="shared" ref="DJ126:DJ137" si="624">IFERROR(DI126/DI139-1,"-")</f>
        <v>4.3050592602575932E-3</v>
      </c>
      <c r="DK126" s="267">
        <f>IFERROR('Turistas lugar residencia isla '!DK126/'Turistas lugar residencia isla '!$G126,"-")</f>
        <v>0.40336578039476911</v>
      </c>
      <c r="DL126" s="36">
        <f t="shared" ref="DL126:DL137" si="625">IFERROR(DK126/DK139-1,"-")</f>
        <v>-1.6531704814860881E-2</v>
      </c>
      <c r="DM126" s="267">
        <f>IFERROR('Turistas lugar residencia isla '!DM126/'Turistas lugar residencia isla '!$I126,"-")</f>
        <v>8.6259536907082088E-2</v>
      </c>
      <c r="DN126" s="36">
        <f t="shared" ref="DN126:DN137" si="626">IFERROR(DM126/DM139-1,"-")</f>
        <v>-0.29812949067469452</v>
      </c>
      <c r="DO126" s="267">
        <f>IFERROR('Turistas lugar residencia isla '!DO126/'Turistas lugar residencia isla '!$K126,"-")</f>
        <v>0.10436038117239388</v>
      </c>
      <c r="DP126" s="36">
        <f t="shared" ref="DP126:DP137" si="627">IFERROR(DO126/DO139-1,"-")</f>
        <v>0.30634876374918263</v>
      </c>
      <c r="DQ126" s="267">
        <f>IFERROR('Turistas lugar residencia isla '!DQ126/'Turistas lugar residencia isla '!$M126,"-")</f>
        <v>2.9225001912631016E-2</v>
      </c>
      <c r="DR126" s="36">
        <f t="shared" ref="DR126:DR137" si="628">IFERROR(DQ126/DQ139-1,"-")</f>
        <v>-0.44690593395199807</v>
      </c>
      <c r="DS126" s="266">
        <f>IFERROR('Turistas lugar residencia isla '!DS126/'Turistas lugar residencia isla '!$C126,"-")</f>
        <v>5.3089171259975018E-2</v>
      </c>
      <c r="DT126" s="36">
        <f t="shared" ref="DT126:DT137" si="629">IFERROR(DS126/DS139-1,"-")</f>
        <v>-7.0331132982541456E-2</v>
      </c>
      <c r="DU126" s="267">
        <f>IFERROR('Turistas lugar residencia isla '!DU126/'Turistas lugar residencia isla '!$E126,"-")</f>
        <v>7.9679475570520519E-2</v>
      </c>
      <c r="DV126" s="36">
        <f t="shared" ref="DV126:DV137" si="630">IFERROR(DU126/DU139-1,"-")</f>
        <v>9.7528285048986696E-4</v>
      </c>
      <c r="DW126" s="267">
        <f>IFERROR('Turistas lugar residencia isla '!DW126/'Turistas lugar residencia isla '!$G126,"-")</f>
        <v>6.7478995293186114E-2</v>
      </c>
      <c r="DX126" s="36">
        <f t="shared" ref="DX126:DX137" si="631">IFERROR(DW126/DW139-1,"-")</f>
        <v>-6.338577212082197E-2</v>
      </c>
      <c r="DY126" s="267">
        <f>IFERROR('Turistas lugar residencia isla '!DY126/'Turistas lugar residencia isla '!$I126,"-")</f>
        <v>6.5047193970878756E-2</v>
      </c>
      <c r="DZ126" s="36">
        <f t="shared" ref="DZ126:DZ137" si="632">IFERROR(DY126/DY139-1,"-")</f>
        <v>-0.1469936950752383</v>
      </c>
      <c r="EA126" s="267">
        <f>IFERROR('Turistas lugar residencia isla '!EA126/'Turistas lugar residencia isla '!$K126,"-")</f>
        <v>4.136586774473E-2</v>
      </c>
      <c r="EB126" s="36">
        <f t="shared" ref="EB126:EB137" si="633">IFERROR(EA126/EA139-1,"-")</f>
        <v>3.4013177026350983E-2</v>
      </c>
      <c r="EC126" s="267">
        <f>IFERROR('Turistas lugar residencia isla '!EC126/'Turistas lugar residencia isla '!$M126,"-")</f>
        <v>1.9993369545813888E-2</v>
      </c>
      <c r="ED126" s="36">
        <f t="shared" ref="ED126:ED137" si="634">IFERROR(EC126/EC139-1,"-")</f>
        <v>-0.4312142689466536</v>
      </c>
    </row>
    <row r="127" spans="1:134" s="17" customFormat="1" outlineLevel="1" x14ac:dyDescent="0.25">
      <c r="A127" s="242"/>
      <c r="B127" s="34" t="s">
        <v>65</v>
      </c>
      <c r="C127" s="266">
        <f>IFERROR('Turistas lugar residencia isla '!C127/'Turistas lugar residencia isla '!$C127,"-")</f>
        <v>1</v>
      </c>
      <c r="D127" s="36">
        <f t="shared" si="569"/>
        <v>0</v>
      </c>
      <c r="E127" s="267">
        <f>IFERROR('Turistas lugar residencia isla '!E127/'Turistas lugar residencia isla '!$E127,"-")</f>
        <v>1</v>
      </c>
      <c r="F127" s="36">
        <f t="shared" si="570"/>
        <v>0</v>
      </c>
      <c r="G127" s="267">
        <f>IFERROR('Turistas lugar residencia isla '!G127/'Turistas lugar residencia isla '!$G127,"-")</f>
        <v>1</v>
      </c>
      <c r="H127" s="36">
        <f t="shared" si="571"/>
        <v>0</v>
      </c>
      <c r="I127" s="267">
        <f>IFERROR('Turistas lugar residencia isla '!I127/'Turistas lugar residencia isla '!$I127,"-")</f>
        <v>1</v>
      </c>
      <c r="J127" s="36">
        <f t="shared" si="572"/>
        <v>0</v>
      </c>
      <c r="K127" s="267">
        <f>IFERROR('Turistas lugar residencia isla '!K127/'Turistas lugar residencia isla '!$K127,"-")</f>
        <v>1</v>
      </c>
      <c r="L127" s="36">
        <f t="shared" si="573"/>
        <v>0</v>
      </c>
      <c r="M127" s="267">
        <f>IFERROR('Turistas lugar residencia isla '!M127/'Turistas lugar residencia isla '!$M127,"-")</f>
        <v>1</v>
      </c>
      <c r="N127" s="36">
        <f t="shared" si="574"/>
        <v>0</v>
      </c>
      <c r="O127" s="266">
        <f>IFERROR('Turistas lugar residencia isla '!O127/'Turistas lugar residencia isla '!$C127,"-")</f>
        <v>0.93125627875224837</v>
      </c>
      <c r="P127" s="36">
        <f t="shared" si="575"/>
        <v>2.7736545580387961E-2</v>
      </c>
      <c r="Q127" s="267">
        <f>IFERROR('Turistas lugar residencia isla '!Q127/'Turistas lugar residencia isla '!$E127,"-")</f>
        <v>0.92830288547609963</v>
      </c>
      <c r="R127" s="36">
        <f t="shared" si="576"/>
        <v>4.3061492080199049E-2</v>
      </c>
      <c r="S127" s="267">
        <f>IFERROR('Turistas lugar residencia isla '!S127/'Turistas lugar residencia isla '!$G127,"-")</f>
        <v>0.93051327273066853</v>
      </c>
      <c r="T127" s="36">
        <f t="shared" si="577"/>
        <v>2.7866989191791758E-2</v>
      </c>
      <c r="U127" s="267">
        <f>IFERROR('Turistas lugar residencia isla '!U127/'Turistas lugar residencia isla '!$I127,"-")</f>
        <v>0.96504385653523694</v>
      </c>
      <c r="V127" s="36">
        <f t="shared" si="578"/>
        <v>3.295245632066468E-2</v>
      </c>
      <c r="W127" s="267">
        <f>IFERROR('Turistas lugar residencia isla '!W127/'Turistas lugar residencia isla '!$K127,"-")</f>
        <v>0.92314317252756584</v>
      </c>
      <c r="X127" s="36">
        <f t="shared" si="579"/>
        <v>3.5822480087789765E-2</v>
      </c>
      <c r="Y127" s="267">
        <f>IFERROR('Turistas lugar residencia isla '!Y127/'Turistas lugar residencia isla '!$M127,"-")</f>
        <v>0.93847271614852201</v>
      </c>
      <c r="Z127" s="36">
        <f t="shared" si="580"/>
        <v>0.23401348650951403</v>
      </c>
      <c r="AA127" s="266">
        <f>IFERROR('Turistas lugar residencia isla '!AA127/'Turistas lugar residencia isla '!$C127,"-")</f>
        <v>6.8743721247751619E-2</v>
      </c>
      <c r="AB127" s="36">
        <f t="shared" si="581"/>
        <v>-0.26772140119227539</v>
      </c>
      <c r="AC127" s="267">
        <f>IFERROR('Turistas lugar residencia isla '!AC127/'Turistas lugar residencia isla '!$E127,"-")</f>
        <v>7.1697114523900332E-2</v>
      </c>
      <c r="AD127" s="36">
        <f t="shared" si="582"/>
        <v>-0.34833210801225523</v>
      </c>
      <c r="AE127" s="267">
        <f>IFERROR('Turistas lugar residencia isla '!AE127/'Turistas lugar residencia isla '!$G127,"-")</f>
        <v>6.9489395423049119E-2</v>
      </c>
      <c r="AF127" s="36">
        <f t="shared" si="583"/>
        <v>-0.26634970770099198</v>
      </c>
      <c r="AG127" s="267">
        <f>IFERROR('Turistas lugar residencia isla '!AG127/'Turistas lugar residencia isla '!$I127,"-")</f>
        <v>3.4956143464763098E-2</v>
      </c>
      <c r="AH127" s="36">
        <f t="shared" si="584"/>
        <v>-0.46828480679154239</v>
      </c>
      <c r="AI127" s="267">
        <f>IFERROR('Turistas lugar residencia isla '!AI127/'Turistas lugar residencia isla '!$K127,"-")</f>
        <v>7.6852784078732958E-2</v>
      </c>
      <c r="AJ127" s="36">
        <f t="shared" si="585"/>
        <v>-0.29351854275872669</v>
      </c>
      <c r="AK127" s="267">
        <f>IFERROR('Turistas lugar residencia isla '!AK127/'Turistas lugar residencia isla '!$M127,"-")</f>
        <v>6.1527283851477953E-2</v>
      </c>
      <c r="AL127" s="36">
        <f t="shared" si="586"/>
        <v>-0.74309636545819835</v>
      </c>
      <c r="AM127" s="266">
        <f>IFERROR('Turistas lugar residencia isla '!AM127/'Turistas lugar residencia isla '!$C127,"-")</f>
        <v>0.22350830879615527</v>
      </c>
      <c r="AN127" s="36">
        <f t="shared" si="587"/>
        <v>1.6805952589348472E-2</v>
      </c>
      <c r="AO127" s="267">
        <f>IFERROR('Turistas lugar residencia isla '!AO127/'Turistas lugar residencia isla '!$E127,"-")</f>
        <v>0.19115403476270909</v>
      </c>
      <c r="AP127" s="36">
        <f t="shared" si="588"/>
        <v>0.28441607176762873</v>
      </c>
      <c r="AQ127" s="267">
        <f>IFERROR('Turistas lugar residencia isla '!AQ127/'Turistas lugar residencia isla '!$G127,"-")</f>
        <v>0.26675400423169182</v>
      </c>
      <c r="AR127" s="36">
        <f t="shared" si="589"/>
        <v>0.18913593482635616</v>
      </c>
      <c r="AS127" s="267">
        <f>IFERROR('Turistas lugar residencia isla '!AS127/'Turistas lugar residencia isla '!$I127,"-")</f>
        <v>0.44834997450576686</v>
      </c>
      <c r="AT127" s="36">
        <f t="shared" si="590"/>
        <v>1.5032936157033383E-3</v>
      </c>
      <c r="AU127" s="267">
        <f>IFERROR('Turistas lugar residencia isla '!AU127/'Turistas lugar residencia isla '!$K127,"-")</f>
        <v>0.25600747219155984</v>
      </c>
      <c r="AV127" s="36">
        <f t="shared" si="591"/>
        <v>0.47306077545537883</v>
      </c>
      <c r="AW127" s="267">
        <f>IFERROR('Turistas lugar residencia isla '!AW127/'Turistas lugar residencia isla '!$M127,"-")</f>
        <v>0.67695308018813816</v>
      </c>
      <c r="AX127" s="36">
        <f t="shared" si="592"/>
        <v>1.0663327644170679</v>
      </c>
      <c r="AY127" s="266">
        <f>IFERROR('Turistas lugar residencia isla '!AY127/'Turistas lugar residencia isla '!$C127,"-")</f>
        <v>2.3812412964214932E-2</v>
      </c>
      <c r="AZ127" s="36">
        <f t="shared" si="593"/>
        <v>-6.9275362116872463E-2</v>
      </c>
      <c r="BA127" s="267">
        <f>IFERROR('Turistas lugar residencia isla '!BA127/'Turistas lugar residencia isla '!$E127,"-")</f>
        <v>3.4007674883825924E-2</v>
      </c>
      <c r="BB127" s="36">
        <f t="shared" si="594"/>
        <v>-3.8838632794408134E-2</v>
      </c>
      <c r="BC127" s="267">
        <f>IFERROR('Turistas lugar residencia isla '!BC127/'Turistas lugar residencia isla '!$G127,"-")</f>
        <v>2.0518102088897545E-2</v>
      </c>
      <c r="BD127" s="36">
        <f t="shared" si="595"/>
        <v>-8.8174443739944319E-2</v>
      </c>
      <c r="BE127" s="267">
        <f>IFERROR('Turistas lugar residencia isla '!BE127/'Turistas lugar residencia isla '!$I127,"-")</f>
        <v>7.3771920199823156E-3</v>
      </c>
      <c r="BF127" s="36">
        <f t="shared" si="596"/>
        <v>-0.55839564941433961</v>
      </c>
      <c r="BG127" s="267">
        <f>IFERROR('Turistas lugar residencia isla '!BG127/'Turistas lugar residencia isla '!$K127,"-")</f>
        <v>8.2566099378530381E-3</v>
      </c>
      <c r="BH127" s="36">
        <f t="shared" si="597"/>
        <v>-0.3404566170743194</v>
      </c>
      <c r="BI127" s="267">
        <f>IFERROR('Turistas lugar residencia isla '!BI127/'Turistas lugar residencia isla '!$M127,"-")</f>
        <v>1.3766203969255477E-2</v>
      </c>
      <c r="BJ127" s="36">
        <f t="shared" si="598"/>
        <v>-0.64360827501816376</v>
      </c>
      <c r="BK127" s="266">
        <f>IFERROR('Turistas lugar residencia isla '!BK127/'Turistas lugar residencia isla '!$C127,"-")</f>
        <v>3.8907008016166061E-2</v>
      </c>
      <c r="BL127" s="36">
        <f t="shared" si="599"/>
        <v>0.18130064239038002</v>
      </c>
      <c r="BM127" s="267">
        <f>IFERROR('Turistas lugar residencia isla '!BM127/'Turistas lugar residencia isla '!$E127,"-")</f>
        <v>3.7572681772540105E-2</v>
      </c>
      <c r="BN127" s="36">
        <f t="shared" si="600"/>
        <v>3.4168680689582898E-2</v>
      </c>
      <c r="BO127" s="267">
        <f>IFERROR('Turistas lugar residencia isla '!BO127/'Turistas lugar residencia isla '!$G127,"-")</f>
        <v>1.4005138864060237E-2</v>
      </c>
      <c r="BP127" s="36">
        <f t="shared" si="601"/>
        <v>0.33279827666599626</v>
      </c>
      <c r="BQ127" s="267">
        <f>IFERROR('Turistas lugar residencia isla '!BQ127/'Turistas lugar residencia isla '!$I127,"-")</f>
        <v>7.6863499357803497E-2</v>
      </c>
      <c r="BR127" s="36">
        <f t="shared" si="602"/>
        <v>0.11707575082975752</v>
      </c>
      <c r="BS127" s="267">
        <f>IFERROR('Turistas lugar residencia isla '!BS127/'Turistas lugar residencia isla '!$K127,"-")</f>
        <v>4.2500111193326785E-2</v>
      </c>
      <c r="BT127" s="36">
        <f t="shared" si="603"/>
        <v>0.42519994969044728</v>
      </c>
      <c r="BU127" s="267">
        <f>IFERROR('Turistas lugar residencia isla '!BU127/'Turistas lugar residencia isla '!$M127,"-")</f>
        <v>5.372643493556652E-3</v>
      </c>
      <c r="BV127" s="36">
        <f t="shared" si="604"/>
        <v>-0.69822053376817061</v>
      </c>
      <c r="BW127" s="266">
        <f>IFERROR('Turistas lugar residencia isla '!BW127/'Turistas lugar residencia isla '!$C127,"-")</f>
        <v>0.27315884489944503</v>
      </c>
      <c r="BX127" s="36">
        <f t="shared" si="605"/>
        <v>2.6329483123390673E-2</v>
      </c>
      <c r="BY127" s="267">
        <f>IFERROR('Turistas lugar residencia isla '!BY127/'Turistas lugar residencia isla '!$E127,"-")</f>
        <v>0.33238045940328947</v>
      </c>
      <c r="BZ127" s="36">
        <f t="shared" si="606"/>
        <v>-2.8119545328464612E-2</v>
      </c>
      <c r="CA127" s="267">
        <f>IFERROR('Turistas lugar residencia isla '!CA127/'Turistas lugar residencia isla '!$G127,"-")</f>
        <v>0.13517133549098032</v>
      </c>
      <c r="CB127" s="36">
        <f t="shared" si="607"/>
        <v>0.22413230761234071</v>
      </c>
      <c r="CC127" s="267">
        <f>IFERROR('Turistas lugar residencia isla '!CC127/'Turistas lugar residencia isla '!$I127,"-")</f>
        <v>0.19072913506780176</v>
      </c>
      <c r="CD127" s="36">
        <f t="shared" si="608"/>
        <v>0.11524164173734341</v>
      </c>
      <c r="CE127" s="267">
        <f>IFERROR('Turistas lugar residencia isla '!CE127/'Turistas lugar residencia isla '!$K127,"-")</f>
        <v>0.38708620919710329</v>
      </c>
      <c r="CF127" s="36">
        <f t="shared" si="609"/>
        <v>-8.9913496858693986E-2</v>
      </c>
      <c r="CG127" s="267">
        <f>IFERROR('Turistas lugar residencia isla '!CG127/'Turistas lugar residencia isla '!$M127,"-")</f>
        <v>0.14645711445069023</v>
      </c>
      <c r="CH127" s="36">
        <f t="shared" si="610"/>
        <v>-5.8233348883176661E-2</v>
      </c>
      <c r="CI127" s="266">
        <f>IFERROR('Turistas lugar residencia isla '!CI127/'Turistas lugar residencia isla '!$C127,"-")</f>
        <v>4.0964086156243834E-2</v>
      </c>
      <c r="CJ127" s="36">
        <f t="shared" si="611"/>
        <v>9.3399962693415439E-2</v>
      </c>
      <c r="CK127" s="267">
        <f>IFERROR('Turistas lugar residencia isla '!CK127/'Turistas lugar residencia isla '!$E127,"-")</f>
        <v>2.9607849242241441E-2</v>
      </c>
      <c r="CL127" s="36">
        <f t="shared" si="612"/>
        <v>-1.7584277417527439E-2</v>
      </c>
      <c r="CM127" s="267">
        <f>IFERROR('Turistas lugar residencia isla '!CM127/'Turistas lugar residencia isla '!$G127,"-")</f>
        <v>5.6567526968363702E-2</v>
      </c>
      <c r="CN127" s="36">
        <f t="shared" si="613"/>
        <v>0.12986900078992214</v>
      </c>
      <c r="CO127" s="267">
        <f>IFERROR('Turistas lugar residencia isla '!CO127/'Turistas lugar residencia isla '!$I127,"-")</f>
        <v>2.279636239245629E-2</v>
      </c>
      <c r="CP127" s="36">
        <f t="shared" si="614"/>
        <v>-2.0434115237533024E-2</v>
      </c>
      <c r="CQ127" s="267">
        <f>IFERROR('Turistas lugar residencia isla '!CQ127/'Turistas lugar residencia isla '!$K127,"-")</f>
        <v>2.9233736459685342E-2</v>
      </c>
      <c r="CR127" s="36">
        <f t="shared" si="615"/>
        <v>-0.10156082809912026</v>
      </c>
      <c r="CS127" s="267">
        <f>IFERROR('Turistas lugar residencia isla '!CS127/'Turistas lugar residencia isla '!$M127,"-")</f>
        <v>4.4893120721960916E-2</v>
      </c>
      <c r="CT127" s="36">
        <f t="shared" si="616"/>
        <v>-0.64370569075459705</v>
      </c>
      <c r="CU127" s="266">
        <f>IFERROR('Turistas lugar residencia isla '!CU127/'Turistas lugar residencia isla '!$C127,"-")</f>
        <v>2.3807460127601581E-2</v>
      </c>
      <c r="CV127" s="36">
        <f t="shared" si="617"/>
        <v>-0.14654680993349567</v>
      </c>
      <c r="CW127" s="267">
        <f>IFERROR('Turistas lugar residencia isla '!CW127/'Turistas lugar residencia isla '!$E127,"-")</f>
        <v>1.7052486553385589E-2</v>
      </c>
      <c r="CX127" s="36">
        <f t="shared" si="618"/>
        <v>-0.15180484074588874</v>
      </c>
      <c r="CY127" s="267">
        <f>IFERROR('Turistas lugar residencia isla '!CY127/'Turistas lugar residencia isla '!$G127,"-")</f>
        <v>1.1595796057002436E-2</v>
      </c>
      <c r="CZ127" s="36">
        <f t="shared" si="619"/>
        <v>-4.0447153172792905E-2</v>
      </c>
      <c r="DA127" s="267">
        <f>IFERROR('Turistas lugar residencia isla '!DA127/'Turistas lugar residencia isla '!$I127,"-")</f>
        <v>1.2334045450731588E-2</v>
      </c>
      <c r="DB127" s="36">
        <f t="shared" si="620"/>
        <v>-0.16273303614406265</v>
      </c>
      <c r="DC127" s="267">
        <f>IFERROR('Turistas lugar residencia isla '!DC127/'Turistas lugar residencia isla '!$K127,"-")</f>
        <v>5.440790564336459E-2</v>
      </c>
      <c r="DD127" s="36">
        <f t="shared" si="621"/>
        <v>-0.35063166258880785</v>
      </c>
      <c r="DE127" s="267">
        <f>IFERROR('Turistas lugar residencia isla '!DE127/'Turistas lugar residencia isla '!$M127,"-")</f>
        <v>6.1183128752246565E-4</v>
      </c>
      <c r="DF127" s="36">
        <f t="shared" si="622"/>
        <v>-0.66037965031142665</v>
      </c>
      <c r="DG127" s="266">
        <f>IFERROR('Turistas lugar residencia isla '!DG127/'Turistas lugar residencia isla '!$C127,"-")</f>
        <v>0.21811714614252448</v>
      </c>
      <c r="DH127" s="36">
        <f t="shared" si="623"/>
        <v>-1.6992733204567179E-3</v>
      </c>
      <c r="DI127" s="267">
        <f>IFERROR('Turistas lugar residencia isla '!DI127/'Turistas lugar residencia isla '!$E127,"-")</f>
        <v>0.18293038895937605</v>
      </c>
      <c r="DJ127" s="36">
        <f t="shared" si="624"/>
        <v>1.4770225700567075E-2</v>
      </c>
      <c r="DK127" s="267">
        <f>IFERROR('Turistas lugar residencia isla '!DK127/'Turistas lugar residencia isla '!$G127,"-")</f>
        <v>0.3473082331219266</v>
      </c>
      <c r="DL127" s="36">
        <f t="shared" si="625"/>
        <v>-0.13999261196633994</v>
      </c>
      <c r="DM127" s="267">
        <f>IFERROR('Turistas lugar residencia isla '!DM127/'Turistas lugar residencia isla '!$I127,"-")</f>
        <v>0.10533958963965999</v>
      </c>
      <c r="DN127" s="36">
        <f t="shared" si="626"/>
        <v>-4.5745907672927189E-2</v>
      </c>
      <c r="DO127" s="267">
        <f>IFERROR('Turistas lugar residencia isla '!DO127/'Turistas lugar residencia isla '!$K127,"-")</f>
        <v>9.2989968340227325E-2</v>
      </c>
      <c r="DP127" s="36">
        <f t="shared" si="627"/>
        <v>5.392034452389538E-2</v>
      </c>
      <c r="DQ127" s="267">
        <f>IFERROR('Turistas lugar residencia isla '!DQ127/'Turistas lugar residencia isla '!$M127,"-")</f>
        <v>1.0573209437497609E-2</v>
      </c>
      <c r="DR127" s="36">
        <f t="shared" si="628"/>
        <v>-0.67287183325591415</v>
      </c>
      <c r="DS127" s="266">
        <f>IFERROR('Turistas lugar residencia isla '!DS127/'Turistas lugar residencia isla '!$C127,"-")</f>
        <v>4.8178718156356097E-2</v>
      </c>
      <c r="DT127" s="36">
        <f t="shared" si="629"/>
        <v>8.0113682093680971E-3</v>
      </c>
      <c r="DU127" s="267">
        <f>IFERROR('Turistas lugar residencia isla '!DU127/'Turistas lugar residencia isla '!$E127,"-")</f>
        <v>7.6013263693751901E-2</v>
      </c>
      <c r="DV127" s="36">
        <f t="shared" si="630"/>
        <v>-4.5714737103470515E-2</v>
      </c>
      <c r="DW127" s="267">
        <f>IFERROR('Turistas lugar residencia isla '!DW127/'Turistas lugar residencia isla '!$G127,"-")</f>
        <v>6.5794002524073414E-2</v>
      </c>
      <c r="DX127" s="36">
        <f t="shared" si="631"/>
        <v>0.10537989300864647</v>
      </c>
      <c r="DY127" s="267">
        <f>IFERROR('Turistas lugar residencia isla '!DY127/'Turistas lugar residencia isla '!$I127,"-")</f>
        <v>5.8901359907575335E-2</v>
      </c>
      <c r="DZ127" s="36">
        <f t="shared" si="632"/>
        <v>5.6142767158930296E-2</v>
      </c>
      <c r="EA127" s="267">
        <f>IFERROR('Turistas lugar residencia isla '!EA127/'Turistas lugar residencia isla '!$K127,"-")</f>
        <v>4.4966581351059569E-2</v>
      </c>
      <c r="EB127" s="36">
        <f t="shared" si="633"/>
        <v>0.25223819497475697</v>
      </c>
      <c r="EC127" s="267">
        <f>IFERROR('Turistas lugar residencia isla '!EC127/'Turistas lugar residencia isla '!$M127,"-")</f>
        <v>3.4013995640702073E-2</v>
      </c>
      <c r="ED127" s="36">
        <f t="shared" si="634"/>
        <v>-0.33477083966117072</v>
      </c>
    </row>
    <row r="128" spans="1:134" s="17" customFormat="1" outlineLevel="1" x14ac:dyDescent="0.25">
      <c r="A128" s="242"/>
      <c r="B128" s="34" t="s">
        <v>67</v>
      </c>
      <c r="C128" s="266">
        <f>IFERROR('Turistas lugar residencia isla '!C128/'Turistas lugar residencia isla '!$C128,"-")</f>
        <v>1</v>
      </c>
      <c r="D128" s="36">
        <f t="shared" si="569"/>
        <v>0</v>
      </c>
      <c r="E128" s="267">
        <f>IFERROR('Turistas lugar residencia isla '!E128/'Turistas lugar residencia isla '!$E128,"-")</f>
        <v>1</v>
      </c>
      <c r="F128" s="36">
        <f t="shared" si="570"/>
        <v>0</v>
      </c>
      <c r="G128" s="267">
        <f>IFERROR('Turistas lugar residencia isla '!G128/'Turistas lugar residencia isla '!$G128,"-")</f>
        <v>1</v>
      </c>
      <c r="H128" s="36">
        <f t="shared" si="571"/>
        <v>0</v>
      </c>
      <c r="I128" s="267">
        <f>IFERROR('Turistas lugar residencia isla '!I128/'Turistas lugar residencia isla '!$I128,"-")</f>
        <v>1</v>
      </c>
      <c r="J128" s="36">
        <f t="shared" si="572"/>
        <v>0</v>
      </c>
      <c r="K128" s="267">
        <f>IFERROR('Turistas lugar residencia isla '!K128/'Turistas lugar residencia isla '!$K128,"-")</f>
        <v>1</v>
      </c>
      <c r="L128" s="36">
        <f t="shared" si="573"/>
        <v>0</v>
      </c>
      <c r="M128" s="267">
        <f>IFERROR('Turistas lugar residencia isla '!M128/'Turistas lugar residencia isla '!$M128,"-")</f>
        <v>1</v>
      </c>
      <c r="N128" s="36">
        <f t="shared" si="574"/>
        <v>0</v>
      </c>
      <c r="O128" s="266">
        <f>IFERROR('Turistas lugar residencia isla '!O128/'Turistas lugar residencia isla '!$C128,"-")</f>
        <v>0.888131056999652</v>
      </c>
      <c r="P128" s="36">
        <f t="shared" si="575"/>
        <v>9.5901131971183329E-3</v>
      </c>
      <c r="Q128" s="267">
        <f>IFERROR('Turistas lugar residencia isla '!Q128/'Turistas lugar residencia isla '!$E128,"-")</f>
        <v>0.88125384198985257</v>
      </c>
      <c r="R128" s="36">
        <f t="shared" si="576"/>
        <v>3.4636058506010148E-3</v>
      </c>
      <c r="S128" s="267">
        <f>IFERROR('Turistas lugar residencia isla '!S128/'Turistas lugar residencia isla '!$G128,"-")</f>
        <v>0.86882501521045741</v>
      </c>
      <c r="T128" s="36">
        <f t="shared" si="577"/>
        <v>2.4290818127842284E-2</v>
      </c>
      <c r="U128" s="267">
        <f>IFERROR('Turistas lugar residencia isla '!U128/'Turistas lugar residencia isla '!$I128,"-")</f>
        <v>0.94456413856544574</v>
      </c>
      <c r="V128" s="36">
        <f t="shared" si="578"/>
        <v>1.8615007989179366E-2</v>
      </c>
      <c r="W128" s="267">
        <f>IFERROR('Turistas lugar residencia isla '!W128/'Turistas lugar residencia isla '!$K128,"-")</f>
        <v>0.88870710810694453</v>
      </c>
      <c r="X128" s="36">
        <f t="shared" si="579"/>
        <v>1.236969569614832E-3</v>
      </c>
      <c r="Y128" s="267">
        <f>IFERROR('Turistas lugar residencia isla '!Y128/'Turistas lugar residencia isla '!$M128,"-")</f>
        <v>0.77766011326488327</v>
      </c>
      <c r="Z128" s="36">
        <f t="shared" si="580"/>
        <v>0.12640498801295053</v>
      </c>
      <c r="AA128" s="266">
        <f>IFERROR('Turistas lugar residencia isla '!AA128/'Turistas lugar residencia isla '!$C128,"-")</f>
        <v>0.11186894300034797</v>
      </c>
      <c r="AB128" s="36">
        <f t="shared" si="581"/>
        <v>-7.01246793541348E-2</v>
      </c>
      <c r="AC128" s="267">
        <f>IFERROR('Turistas lugar residencia isla '!AC128/'Turistas lugar residencia isla '!$E128,"-")</f>
        <v>0.11874845173543255</v>
      </c>
      <c r="AD128" s="36">
        <f t="shared" si="582"/>
        <v>-2.4977971810735133E-2</v>
      </c>
      <c r="AE128" s="267">
        <f>IFERROR('Turistas lugar residencia isla '!AE128/'Turistas lugar residencia isla '!$G128,"-")</f>
        <v>0.13117129740592562</v>
      </c>
      <c r="AF128" s="36">
        <f t="shared" si="583"/>
        <v>-0.13577421520664479</v>
      </c>
      <c r="AG128" s="267">
        <f>IFERROR('Turistas lugar residencia isla '!AG128/'Turistas lugar residencia isla '!$I128,"-")</f>
        <v>5.5435861434554215E-2</v>
      </c>
      <c r="AH128" s="36">
        <f t="shared" si="584"/>
        <v>-0.23752291000494807</v>
      </c>
      <c r="AI128" s="267">
        <f>IFERROR('Turistas lugar residencia isla '!AI128/'Turistas lugar residencia isla '!$K128,"-")</f>
        <v>0.1112928918930555</v>
      </c>
      <c r="AJ128" s="36">
        <f t="shared" si="585"/>
        <v>-9.8256508093651496E-3</v>
      </c>
      <c r="AK128" s="267">
        <f>IFERROR('Turistas lugar residencia isla '!AK128/'Turistas lugar residencia isla '!$M128,"-")</f>
        <v>0.22233988673511673</v>
      </c>
      <c r="AL128" s="36">
        <f t="shared" si="586"/>
        <v>-0.28186827796798208</v>
      </c>
      <c r="AM128" s="266">
        <f>IFERROR('Turistas lugar residencia isla '!AM128/'Turistas lugar residencia isla '!$C128,"-")</f>
        <v>0.2050088471988806</v>
      </c>
      <c r="AN128" s="36">
        <f t="shared" si="587"/>
        <v>-1.4392572035851869E-2</v>
      </c>
      <c r="AO128" s="267">
        <f>IFERROR('Turistas lugar residencia isla '!AO128/'Turistas lugar residencia isla '!$E128,"-")</f>
        <v>0.13245116658868</v>
      </c>
      <c r="AP128" s="36">
        <f t="shared" si="588"/>
        <v>-0.11508178845469974</v>
      </c>
      <c r="AQ128" s="267">
        <f>IFERROR('Turistas lugar residencia isla '!AQ128/'Turistas lugar residencia isla '!$G128,"-")</f>
        <v>0.23490477331809215</v>
      </c>
      <c r="AR128" s="36">
        <f t="shared" si="589"/>
        <v>0.12045291711027639</v>
      </c>
      <c r="AS128" s="267">
        <f>IFERROR('Turistas lugar residencia isla '!AS128/'Turistas lugar residencia isla '!$I128,"-")</f>
        <v>0.41546031131230482</v>
      </c>
      <c r="AT128" s="36">
        <f t="shared" si="590"/>
        <v>-4.353363119388276E-2</v>
      </c>
      <c r="AU128" s="267">
        <f>IFERROR('Turistas lugar residencia isla '!AU128/'Turistas lugar residencia isla '!$K128,"-")</f>
        <v>0.15834062848313504</v>
      </c>
      <c r="AV128" s="36">
        <f t="shared" si="591"/>
        <v>0.21196517082026323</v>
      </c>
      <c r="AW128" s="267">
        <f>IFERROR('Turistas lugar residencia isla '!AW128/'Turistas lugar residencia isla '!$M128,"-")</f>
        <v>0.41843547124637415</v>
      </c>
      <c r="AX128" s="36">
        <f t="shared" si="592"/>
        <v>0.44954168030788488</v>
      </c>
      <c r="AY128" s="266">
        <f>IFERROR('Turistas lugar residencia isla '!AY128/'Turistas lugar residencia isla '!$C128,"-")</f>
        <v>2.7902917724752167E-2</v>
      </c>
      <c r="AZ128" s="36">
        <f t="shared" si="593"/>
        <v>9.1814716775125316E-2</v>
      </c>
      <c r="BA128" s="267">
        <f>IFERROR('Turistas lugar residencia isla '!BA128/'Turistas lugar residencia isla '!$E128,"-")</f>
        <v>3.8839650252768525E-2</v>
      </c>
      <c r="BB128" s="36">
        <f t="shared" si="594"/>
        <v>0.16694201362236005</v>
      </c>
      <c r="BC128" s="267">
        <f>IFERROR('Turistas lugar residencia isla '!BC128/'Turistas lugar residencia isla '!$G128,"-")</f>
        <v>2.9012334298198713E-2</v>
      </c>
      <c r="BD128" s="36">
        <f t="shared" si="595"/>
        <v>6.8532643526709069E-2</v>
      </c>
      <c r="BE128" s="267">
        <f>IFERROR('Turistas lugar residencia isla '!BE128/'Turistas lugar residencia isla '!$I128,"-")</f>
        <v>1.0590912391972693E-2</v>
      </c>
      <c r="BF128" s="36">
        <f t="shared" si="596"/>
        <v>-8.8088927505606929E-2</v>
      </c>
      <c r="BG128" s="267">
        <f>IFERROR('Turistas lugar residencia isla '!BG128/'Turistas lugar residencia isla '!$K128,"-")</f>
        <v>1.609716661165406E-2</v>
      </c>
      <c r="BH128" s="36">
        <f t="shared" si="597"/>
        <v>-1.1006873786871041E-2</v>
      </c>
      <c r="BI128" s="267">
        <f>IFERROR('Turistas lugar residencia isla '!BI128/'Turistas lugar residencia isla '!$M128,"-")</f>
        <v>1.5516368156913301E-2</v>
      </c>
      <c r="BJ128" s="36">
        <f t="shared" si="598"/>
        <v>-0.37382178397195798</v>
      </c>
      <c r="BK128" s="266">
        <f>IFERROR('Turistas lugar residencia isla '!BK128/'Turistas lugar residencia isla '!$C128,"-")</f>
        <v>4.8331988361676452E-2</v>
      </c>
      <c r="BL128" s="36">
        <f t="shared" si="599"/>
        <v>6.8283014071126358E-2</v>
      </c>
      <c r="BM128" s="267">
        <f>IFERROR('Turistas lugar residencia isla '!BM128/'Turistas lugar residencia isla '!$E128,"-")</f>
        <v>4.9955042984411842E-2</v>
      </c>
      <c r="BN128" s="36">
        <f t="shared" si="600"/>
        <v>0.14185197825144713</v>
      </c>
      <c r="BO128" s="267">
        <f>IFERROR('Turistas lugar residencia isla '!BO128/'Turistas lugar residencia isla '!$G128,"-")</f>
        <v>2.1711314736628625E-2</v>
      </c>
      <c r="BP128" s="36">
        <f t="shared" si="601"/>
        <v>0.17086406460296089</v>
      </c>
      <c r="BQ128" s="267">
        <f>IFERROR('Turistas lugar residencia isla '!BQ128/'Turistas lugar residencia isla '!$I128,"-")</f>
        <v>7.6200101672758966E-2</v>
      </c>
      <c r="BR128" s="36">
        <f t="shared" si="602"/>
        <v>-0.11238201627989142</v>
      </c>
      <c r="BS128" s="267">
        <f>IFERROR('Turistas lugar residencia isla '!BS128/'Turistas lugar residencia isla '!$K128,"-")</f>
        <v>5.6763441014528113E-2</v>
      </c>
      <c r="BT128" s="36">
        <f t="shared" si="603"/>
        <v>-1.4752918334507092E-2</v>
      </c>
      <c r="BU128" s="267">
        <f>IFERROR('Turistas lugar residencia isla '!BU128/'Turistas lugar residencia isla '!$M128,"-")</f>
        <v>2.2975275104746996E-2</v>
      </c>
      <c r="BV128" s="36">
        <f t="shared" si="604"/>
        <v>0.16452495078702256</v>
      </c>
      <c r="BW128" s="266">
        <f>IFERROR('Turistas lugar residencia isla '!BW128/'Turistas lugar residencia isla '!$C128,"-")</f>
        <v>0.32285150032205284</v>
      </c>
      <c r="BX128" s="36">
        <f t="shared" si="605"/>
        <v>-1.4612054652536344E-3</v>
      </c>
      <c r="BY128" s="267">
        <f>IFERROR('Turistas lugar residencia isla '!BY128/'Turistas lugar residencia isla '!$E128,"-")</f>
        <v>0.39382116282697055</v>
      </c>
      <c r="BZ128" s="36">
        <f t="shared" si="606"/>
        <v>-2.8726124618437376E-2</v>
      </c>
      <c r="CA128" s="267">
        <f>IFERROR('Turistas lugar residencia isla '!CA128/'Turistas lugar residencia isla '!$G128,"-")</f>
        <v>0.17874223344825679</v>
      </c>
      <c r="CB128" s="36">
        <f t="shared" si="607"/>
        <v>1.4374283451914271E-2</v>
      </c>
      <c r="CC128" s="267">
        <f>IFERROR('Turistas lugar residencia isla '!CC128/'Turistas lugar residencia isla '!$I128,"-")</f>
        <v>0.24376649156358179</v>
      </c>
      <c r="CD128" s="36">
        <f t="shared" si="608"/>
        <v>0.17042157167305572</v>
      </c>
      <c r="CE128" s="267">
        <f>IFERROR('Turistas lugar residencia isla '!CE128/'Turistas lugar residencia isla '!$K128,"-")</f>
        <v>0.43259520768454335</v>
      </c>
      <c r="CF128" s="36">
        <f t="shared" si="609"/>
        <v>-2.3580863567772781E-2</v>
      </c>
      <c r="CG128" s="267">
        <f>IFERROR('Turistas lugar residencia isla '!CG128/'Turistas lugar residencia isla '!$M128,"-")</f>
        <v>0.17910585201896956</v>
      </c>
      <c r="CH128" s="36">
        <f t="shared" si="610"/>
        <v>-0.13188609388586259</v>
      </c>
      <c r="CI128" s="266">
        <f>IFERROR('Turistas lugar residencia isla '!CI128/'Turistas lugar residencia isla '!$C128,"-")</f>
        <v>3.5905190603460403E-2</v>
      </c>
      <c r="CJ128" s="36">
        <f t="shared" si="611"/>
        <v>-0.10007555734924767</v>
      </c>
      <c r="CK128" s="267">
        <f>IFERROR('Turistas lugar residencia isla '!CK128/'Turistas lugar residencia isla '!$E128,"-")</f>
        <v>3.0311579642729351E-2</v>
      </c>
      <c r="CL128" s="36">
        <f t="shared" si="612"/>
        <v>-6.0436074619856117E-2</v>
      </c>
      <c r="CM128" s="267">
        <f>IFERROR('Turistas lugar residencia isla '!CM128/'Turistas lugar residencia isla '!$G128,"-")</f>
        <v>5.1641807555449032E-2</v>
      </c>
      <c r="CN128" s="36">
        <f t="shared" si="613"/>
        <v>-0.18323099077471316</v>
      </c>
      <c r="CO128" s="267">
        <f>IFERROR('Turistas lugar residencia isla '!CO128/'Turistas lugar residencia isla '!$I128,"-")</f>
        <v>2.1181824783945386E-2</v>
      </c>
      <c r="CP128" s="36">
        <f t="shared" si="614"/>
        <v>-0.12091550058502687</v>
      </c>
      <c r="CQ128" s="267">
        <f>IFERROR('Turistas lugar residencia isla '!CQ128/'Turistas lugar residencia isla '!$K128,"-")</f>
        <v>3.3151074180910151E-2</v>
      </c>
      <c r="CR128" s="36">
        <f t="shared" si="615"/>
        <v>-2.6429020343741172E-2</v>
      </c>
      <c r="CS128" s="267">
        <f>IFERROR('Turistas lugar residencia isla '!CS128/'Turistas lugar residencia isla '!$M128,"-")</f>
        <v>5.3869883512132233E-2</v>
      </c>
      <c r="CT128" s="36">
        <f t="shared" si="616"/>
        <v>-0.32487625313191926</v>
      </c>
      <c r="CU128" s="266">
        <f>IFERROR('Turistas lugar residencia isla '!CU128/'Turistas lugar residencia isla '!$C128,"-")</f>
        <v>3.1471411331818078E-2</v>
      </c>
      <c r="CV128" s="36">
        <f t="shared" si="617"/>
        <v>-7.1754087063860994E-2</v>
      </c>
      <c r="CW128" s="267">
        <f>IFERROR('Turistas lugar residencia isla '!CW128/'Turistas lugar residencia isla '!$E128,"-")</f>
        <v>2.3223968511739287E-2</v>
      </c>
      <c r="CX128" s="36">
        <f t="shared" si="618"/>
        <v>0.20702960313392471</v>
      </c>
      <c r="CY128" s="267">
        <f>IFERROR('Turistas lugar residencia isla '!CY128/'Turistas lugar residencia isla '!$G128,"-")</f>
        <v>1.5247331256107229E-2</v>
      </c>
      <c r="CZ128" s="36">
        <f t="shared" si="619"/>
        <v>-0.34597771685997802</v>
      </c>
      <c r="DA128" s="267">
        <f>IFERROR('Turistas lugar residencia isla '!DA128/'Turistas lugar residencia isla '!$I128,"-")</f>
        <v>1.4990679997095064E-2</v>
      </c>
      <c r="DB128" s="36">
        <f t="shared" si="620"/>
        <v>6.0518501739367458E-2</v>
      </c>
      <c r="DC128" s="267">
        <f>IFERROR('Turistas lugar residencia isla '!DC128/'Turistas lugar residencia isla '!$K128,"-")</f>
        <v>8.1514329587692488E-2</v>
      </c>
      <c r="DD128" s="36">
        <f t="shared" si="621"/>
        <v>-0.21244850701799578</v>
      </c>
      <c r="DE128" s="267">
        <f>IFERROR('Turistas lugar residencia isla '!DE128/'Turistas lugar residencia isla '!$M128,"-")</f>
        <v>4.0057092867995768E-3</v>
      </c>
      <c r="DF128" s="36">
        <f t="shared" si="622"/>
        <v>1.2880303314715582</v>
      </c>
      <c r="DG128" s="266">
        <f>IFERROR('Turistas lugar residencia isla '!DG128/'Turistas lugar residencia isla '!$C128,"-")</f>
        <v>0.11585573513189359</v>
      </c>
      <c r="DH128" s="36">
        <f t="shared" si="623"/>
        <v>0.14138741953271516</v>
      </c>
      <c r="DI128" s="267">
        <f>IFERROR('Turistas lugar residencia isla '!DI128/'Turistas lugar residencia isla '!$E128,"-")</f>
        <v>8.9900268824603419E-2</v>
      </c>
      <c r="DJ128" s="36">
        <f t="shared" si="624"/>
        <v>0.24167298639997048</v>
      </c>
      <c r="DK128" s="267">
        <f>IFERROR('Turistas lugar residencia isla '!DK128/'Turistas lugar residencia isla '!$G128,"-")</f>
        <v>0.24649053264256346</v>
      </c>
      <c r="DL128" s="36">
        <f t="shared" si="625"/>
        <v>8.6889173340499504E-2</v>
      </c>
      <c r="DM128" s="267">
        <f>IFERROR('Turistas lugar residencia isla '!DM128/'Turistas lugar residencia isla '!$I128,"-")</f>
        <v>5.3178484107579464E-2</v>
      </c>
      <c r="DN128" s="36">
        <f t="shared" si="626"/>
        <v>-1.4633544885939487E-2</v>
      </c>
      <c r="DO128" s="267">
        <f>IFERROR('Turistas lugar residencia isla '!DO128/'Turistas lugar residencia isla '!$K128,"-")</f>
        <v>4.9664423109121093E-2</v>
      </c>
      <c r="DP128" s="36">
        <f t="shared" si="627"/>
        <v>0.13189463906119703</v>
      </c>
      <c r="DQ128" s="267">
        <f>IFERROR('Turistas lugar residencia isla '!DQ128/'Turistas lugar residencia isla '!$M128,"-")</f>
        <v>7.8732906671577889E-3</v>
      </c>
      <c r="DR128" s="36">
        <f t="shared" si="628"/>
        <v>-0.5045498317883037</v>
      </c>
      <c r="DS128" s="266">
        <f>IFERROR('Turistas lugar residencia isla '!DS128/'Turistas lugar residencia isla '!$C128,"-")</f>
        <v>5.5257975435141521E-2</v>
      </c>
      <c r="DT128" s="36">
        <f t="shared" si="629"/>
        <v>-0.1008038565220829</v>
      </c>
      <c r="DU128" s="267">
        <f>IFERROR('Turistas lugar residencia isla '!DU128/'Turistas lugar residencia isla '!$E128,"-")</f>
        <v>9.5288229519326931E-2</v>
      </c>
      <c r="DV128" s="36">
        <f t="shared" si="630"/>
        <v>-5.1523798294689671E-2</v>
      </c>
      <c r="DW128" s="267">
        <f>IFERROR('Turistas lugar residencia isla '!DW128/'Turistas lugar residencia isla '!$G128,"-")</f>
        <v>7.5794170246501591E-2</v>
      </c>
      <c r="DX128" s="36">
        <f t="shared" si="631"/>
        <v>-0.14020091319288541</v>
      </c>
      <c r="DY128" s="267">
        <f>IFERROR('Turistas lugar residencia isla '!DY128/'Turistas lugar residencia isla '!$I128,"-")</f>
        <v>7.1267762473068819E-2</v>
      </c>
      <c r="DZ128" s="36">
        <f t="shared" si="632"/>
        <v>0.13437231895679203</v>
      </c>
      <c r="EA128" s="267">
        <f>IFERROR('Turistas lugar residencia isla '!EA128/'Turistas lugar residencia isla '!$K128,"-")</f>
        <v>4.4928555368991069E-2</v>
      </c>
      <c r="EB128" s="36">
        <f t="shared" si="633"/>
        <v>8.452036898305626E-2</v>
      </c>
      <c r="EC128" s="267">
        <f>IFERROR('Turistas lugar residencia isla '!EC128/'Turistas lugar residencia isla '!$M128,"-")</f>
        <v>6.1605046272848657E-2</v>
      </c>
      <c r="ED128" s="36">
        <f t="shared" si="634"/>
        <v>0.17747302728195025</v>
      </c>
    </row>
    <row r="129" spans="1:134" s="17" customFormat="1" outlineLevel="1" x14ac:dyDescent="0.25">
      <c r="A129" s="242"/>
      <c r="B129" s="34" t="s">
        <v>69</v>
      </c>
      <c r="C129" s="266">
        <f>IFERROR('Turistas lugar residencia isla '!C129/'Turistas lugar residencia isla '!$C129,"-")</f>
        <v>1</v>
      </c>
      <c r="D129" s="36">
        <f t="shared" si="569"/>
        <v>0</v>
      </c>
      <c r="E129" s="267">
        <f>IFERROR('Turistas lugar residencia isla '!E129/'Turistas lugar residencia isla '!$E129,"-")</f>
        <v>1</v>
      </c>
      <c r="F129" s="36">
        <f t="shared" si="570"/>
        <v>0</v>
      </c>
      <c r="G129" s="267">
        <f>IFERROR('Turistas lugar residencia isla '!G129/'Turistas lugar residencia isla '!$G129,"-")</f>
        <v>1</v>
      </c>
      <c r="H129" s="36">
        <f t="shared" si="571"/>
        <v>0</v>
      </c>
      <c r="I129" s="267">
        <f>IFERROR('Turistas lugar residencia isla '!I129/'Turistas lugar residencia isla '!$I129,"-")</f>
        <v>1</v>
      </c>
      <c r="J129" s="36">
        <f t="shared" si="572"/>
        <v>0</v>
      </c>
      <c r="K129" s="267">
        <f>IFERROR('Turistas lugar residencia isla '!K129/'Turistas lugar residencia isla '!$K129,"-")</f>
        <v>1</v>
      </c>
      <c r="L129" s="36">
        <f t="shared" si="573"/>
        <v>0</v>
      </c>
      <c r="M129" s="267">
        <f>IFERROR('Turistas lugar residencia isla '!M129/'Turistas lugar residencia isla '!$M129,"-")</f>
        <v>1</v>
      </c>
      <c r="N129" s="36">
        <f t="shared" si="574"/>
        <v>0</v>
      </c>
      <c r="O129" s="266">
        <f>IFERROR('Turistas lugar residencia isla '!O129/'Turistas lugar residencia isla '!$C129,"-")</f>
        <v>0.87066102276214374</v>
      </c>
      <c r="P129" s="36">
        <f t="shared" si="575"/>
        <v>2.8991029864989803E-2</v>
      </c>
      <c r="Q129" s="267">
        <f>IFERROR('Turistas lugar residencia isla '!Q129/'Turistas lugar residencia isla '!$E129,"-")</f>
        <v>0.87097114567470302</v>
      </c>
      <c r="R129" s="36">
        <f t="shared" si="576"/>
        <v>4.5894314595690489E-2</v>
      </c>
      <c r="S129" s="267">
        <f>IFERROR('Turistas lugar residencia isla '!S129/'Turistas lugar residencia isla '!$G129,"-")</f>
        <v>0.78282158711388061</v>
      </c>
      <c r="T129" s="36">
        <f t="shared" si="577"/>
        <v>-4.0698064537003309E-2</v>
      </c>
      <c r="U129" s="267">
        <f>IFERROR('Turistas lugar residencia isla '!U129/'Turistas lugar residencia isla '!$I129,"-")</f>
        <v>0.93919803656755807</v>
      </c>
      <c r="V129" s="36">
        <f t="shared" si="578"/>
        <v>1.0370251903289551E-2</v>
      </c>
      <c r="W129" s="267">
        <f>IFERROR('Turistas lugar residencia isla '!W129/'Turistas lugar residencia isla '!$K129,"-")</f>
        <v>0.89500488103219134</v>
      </c>
      <c r="X129" s="36">
        <f t="shared" si="579"/>
        <v>4.492552930017446E-2</v>
      </c>
      <c r="Y129" s="267">
        <f>IFERROR('Turistas lugar residencia isla '!Y129/'Turistas lugar residencia isla '!$M129,"-")</f>
        <v>0.57234650166587342</v>
      </c>
      <c r="Z129" s="36">
        <f t="shared" si="580"/>
        <v>6.2258236721019822E-2</v>
      </c>
      <c r="AA129" s="266">
        <f>IFERROR('Turistas lugar residencia isla '!AA129/'Turistas lugar residencia isla '!$C129,"-")</f>
        <v>0.12933897723785628</v>
      </c>
      <c r="AB129" s="36">
        <f t="shared" si="581"/>
        <v>-0.15942246308865382</v>
      </c>
      <c r="AC129" s="267">
        <f>IFERROR('Turistas lugar residencia isla '!AC129/'Turistas lugar residencia isla '!$E129,"-")</f>
        <v>0.12902885432529701</v>
      </c>
      <c r="AD129" s="36">
        <f t="shared" si="582"/>
        <v>-0.22850121826529812</v>
      </c>
      <c r="AE129" s="267">
        <f>IFERROR('Turistas lugar residencia isla '!AE129/'Turistas lugar residencia isla '!$G129,"-")</f>
        <v>0.21717841288611933</v>
      </c>
      <c r="AF129" s="36">
        <f t="shared" si="583"/>
        <v>0.18052618193100711</v>
      </c>
      <c r="AG129" s="267">
        <f>IFERROR('Turistas lugar residencia isla '!AG129/'Turistas lugar residencia isla '!$I129,"-")</f>
        <v>6.0808818992643981E-2</v>
      </c>
      <c r="AH129" s="36">
        <f t="shared" si="584"/>
        <v>-0.13674990340375148</v>
      </c>
      <c r="AI129" s="267">
        <f>IFERROR('Turistas lugar residencia isla '!AI129/'Turistas lugar residencia isla '!$K129,"-")</f>
        <v>0.10499511896780871</v>
      </c>
      <c r="AJ129" s="36">
        <f t="shared" si="585"/>
        <v>-0.26819900041212541</v>
      </c>
      <c r="AK129" s="267">
        <f>IFERROR('Turistas lugar residencia isla '!AK129/'Turistas lugar residencia isla '!$M129,"-")</f>
        <v>0.42773282563858478</v>
      </c>
      <c r="AL129" s="36">
        <f t="shared" si="586"/>
        <v>-7.2743510616823825E-2</v>
      </c>
      <c r="AM129" s="266">
        <f>IFERROR('Turistas lugar residencia isla '!AM129/'Turistas lugar residencia isla '!$C129,"-")</f>
        <v>0.20452196790555785</v>
      </c>
      <c r="AN129" s="36">
        <f t="shared" si="587"/>
        <v>6.7058204584027781E-2</v>
      </c>
      <c r="AO129" s="267">
        <f>IFERROR('Turistas lugar residencia isla '!AO129/'Turistas lugar residencia isla '!$E129,"-")</f>
        <v>0.11675193493375312</v>
      </c>
      <c r="AP129" s="36">
        <f t="shared" si="588"/>
        <v>5.5695140561047296E-2</v>
      </c>
      <c r="AQ129" s="267">
        <f>IFERROR('Turistas lugar residencia isla '!AQ129/'Turistas lugar residencia isla '!$G129,"-")</f>
        <v>0.20822612608034885</v>
      </c>
      <c r="AR129" s="36">
        <f t="shared" si="589"/>
        <v>-0.11710777812851592</v>
      </c>
      <c r="AS129" s="267">
        <f>IFERROR('Turistas lugar residencia isla '!AS129/'Turistas lugar residencia isla '!$I129,"-")</f>
        <v>0.4890825203781527</v>
      </c>
      <c r="AT129" s="36">
        <f t="shared" si="590"/>
        <v>0.12748076038530587</v>
      </c>
      <c r="AU129" s="267">
        <f>IFERROR('Turistas lugar residencia isla '!AU129/'Turistas lugar residencia isla '!$K129,"-")</f>
        <v>0.11333403902473449</v>
      </c>
      <c r="AV129" s="36">
        <f t="shared" si="591"/>
        <v>2.4868148678301782E-2</v>
      </c>
      <c r="AW129" s="267">
        <f>IFERROR('Turistas lugar residencia isla '!AW129/'Turistas lugar residencia isla '!$M129,"-")</f>
        <v>0.2267967634459781</v>
      </c>
      <c r="AX129" s="36">
        <f t="shared" si="592"/>
        <v>-1.9749714310324018E-2</v>
      </c>
      <c r="AY129" s="266">
        <f>IFERROR('Turistas lugar residencia isla '!AY129/'Turistas lugar residencia isla '!$C129,"-")</f>
        <v>2.5391929457210419E-2</v>
      </c>
      <c r="AZ129" s="36">
        <f t="shared" si="593"/>
        <v>-1.8544295946086642E-2</v>
      </c>
      <c r="BA129" s="267">
        <f>IFERROR('Turistas lugar residencia isla '!BA129/'Turistas lugar residencia isla '!$E129,"-")</f>
        <v>3.6579801401935792E-2</v>
      </c>
      <c r="BB129" s="36">
        <f t="shared" si="594"/>
        <v>2.2265767215656096E-2</v>
      </c>
      <c r="BC129" s="267">
        <f>IFERROR('Turistas lugar residencia isla '!BC129/'Turistas lugar residencia isla '!$G129,"-")</f>
        <v>2.8362766247384298E-2</v>
      </c>
      <c r="BD129" s="36">
        <f t="shared" si="595"/>
        <v>-1.9574887831305454E-2</v>
      </c>
      <c r="BE129" s="267">
        <f>IFERROR('Turistas lugar residencia isla '!BE129/'Turistas lugar residencia isla '!$I129,"-")</f>
        <v>7.1983382122070101E-3</v>
      </c>
      <c r="BF129" s="36">
        <f t="shared" si="596"/>
        <v>-0.24687463690172706</v>
      </c>
      <c r="BG129" s="267">
        <f>IFERROR('Turistas lugar residencia isla '!BG129/'Turistas lugar residencia isla '!$K129,"-")</f>
        <v>1.289062959434506E-2</v>
      </c>
      <c r="BH129" s="36">
        <f t="shared" si="597"/>
        <v>-8.6418939619027579E-2</v>
      </c>
      <c r="BI129" s="267">
        <f>IFERROR('Turistas lugar residencia isla '!BI129/'Turistas lugar residencia isla '!$M129,"-")</f>
        <v>2.530541012216405E-2</v>
      </c>
      <c r="BJ129" s="36">
        <f t="shared" si="598"/>
        <v>9.5447480366492199E-2</v>
      </c>
      <c r="BK129" s="266">
        <f>IFERROR('Turistas lugar residencia isla '!BK129/'Turistas lugar residencia isla '!$C129,"-")</f>
        <v>4.7680237910431598E-2</v>
      </c>
      <c r="BL129" s="36">
        <f t="shared" si="599"/>
        <v>0.28219017378601219</v>
      </c>
      <c r="BM129" s="267">
        <f>IFERROR('Turistas lugar residencia isla '!BM129/'Turistas lugar residencia isla '!$E129,"-")</f>
        <v>5.1035481865521391E-2</v>
      </c>
      <c r="BN129" s="36">
        <f t="shared" si="600"/>
        <v>0.29053454947228374</v>
      </c>
      <c r="BO129" s="267">
        <f>IFERROR('Turistas lugar residencia isla '!BO129/'Turistas lugar residencia isla '!$G129,"-")</f>
        <v>3.3961410008268626E-2</v>
      </c>
      <c r="BP129" s="36">
        <f t="shared" si="601"/>
        <v>1.2772042535364303</v>
      </c>
      <c r="BQ129" s="267">
        <f>IFERROR('Turistas lugar residencia isla '!BQ129/'Turistas lugar residencia isla '!$I129,"-")</f>
        <v>5.8299683958674686E-2</v>
      </c>
      <c r="BR129" s="36">
        <f t="shared" si="602"/>
        <v>-0.16625227286695532</v>
      </c>
      <c r="BS129" s="267">
        <f>IFERROR('Turistas lugar residencia isla '!BS129/'Turistas lugar residencia isla '!$K129,"-")</f>
        <v>4.9904143584677089E-2</v>
      </c>
      <c r="BT129" s="36">
        <f t="shared" si="603"/>
        <v>0.34467572488761244</v>
      </c>
      <c r="BU129" s="267">
        <f>IFERROR('Turistas lugar residencia isla '!BU129/'Turistas lugar residencia isla '!$M129,"-")</f>
        <v>3.2206885610026971E-2</v>
      </c>
      <c r="BV129" s="36">
        <f t="shared" si="604"/>
        <v>0.65239215893666147</v>
      </c>
      <c r="BW129" s="266">
        <f>IFERROR('Turistas lugar residencia isla '!BW129/'Turistas lugar residencia isla '!$C129,"-")</f>
        <v>0.37883016841459233</v>
      </c>
      <c r="BX129" s="36">
        <f t="shared" si="605"/>
        <v>4.8534625909282259E-2</v>
      </c>
      <c r="BY129" s="267">
        <f>IFERROR('Turistas lugar residencia isla '!BY129/'Turistas lugar residencia isla '!$E129,"-")</f>
        <v>0.45151686258405627</v>
      </c>
      <c r="BZ129" s="36">
        <f t="shared" si="606"/>
        <v>5.5594790158030039E-2</v>
      </c>
      <c r="CA129" s="267">
        <f>IFERROR('Turistas lugar residencia isla '!CA129/'Turistas lugar residencia isla '!$G129,"-")</f>
        <v>0.24846984261898272</v>
      </c>
      <c r="CB129" s="36">
        <f t="shared" si="607"/>
        <v>8.5107521023496613E-2</v>
      </c>
      <c r="CC129" s="267">
        <f>IFERROR('Turistas lugar residencia isla '!CC129/'Turistas lugar residencia isla '!$I129,"-")</f>
        <v>0.23696243838565267</v>
      </c>
      <c r="CD129" s="36">
        <f t="shared" si="608"/>
        <v>-1.0792599152324334E-2</v>
      </c>
      <c r="CE129" s="267">
        <f>IFERROR('Turistas lugar residencia isla '!CE129/'Turistas lugar residencia isla '!$K129,"-")</f>
        <v>0.5091857497383061</v>
      </c>
      <c r="CF129" s="36">
        <f t="shared" si="609"/>
        <v>3.6330319914032794E-2</v>
      </c>
      <c r="CG129" s="267">
        <f>IFERROR('Turistas lugar residencia isla '!CG129/'Turistas lugar residencia isla '!$M129,"-")</f>
        <v>8.9877835951134383E-2</v>
      </c>
      <c r="CH129" s="36">
        <f t="shared" si="610"/>
        <v>5.0718244303442628E-3</v>
      </c>
      <c r="CI129" s="266">
        <f>IFERROR('Turistas lugar residencia isla '!CI129/'Turistas lugar residencia isla '!$C129,"-")</f>
        <v>3.4155625552807815E-2</v>
      </c>
      <c r="CJ129" s="36">
        <f t="shared" si="611"/>
        <v>-0.1689623673072288</v>
      </c>
      <c r="CK129" s="267">
        <f>IFERROR('Turistas lugar residencia isla '!CK129/'Turistas lugar residencia isla '!$E129,"-")</f>
        <v>2.8104306760433243E-2</v>
      </c>
      <c r="CL129" s="36">
        <f t="shared" si="612"/>
        <v>-0.15736534643986699</v>
      </c>
      <c r="CM129" s="267">
        <f>IFERROR('Turistas lugar residencia isla '!CM129/'Turistas lugar residencia isla '!$G129,"-")</f>
        <v>5.5815521916473036E-2</v>
      </c>
      <c r="CN129" s="36">
        <f t="shared" si="613"/>
        <v>-0.18622160836285861</v>
      </c>
      <c r="CO129" s="267">
        <f>IFERROR('Turistas lugar residencia isla '!CO129/'Turistas lugar residencia isla '!$I129,"-")</f>
        <v>1.6994933741010645E-2</v>
      </c>
      <c r="CP129" s="36">
        <f t="shared" si="614"/>
        <v>-0.40286005078572917</v>
      </c>
      <c r="CQ129" s="267">
        <f>IFERROR('Turistas lugar residencia isla '!CQ129/'Turistas lugar residencia isla '!$K129,"-")</f>
        <v>2.8674593933406253E-2</v>
      </c>
      <c r="CR129" s="36">
        <f t="shared" si="615"/>
        <v>5.1880965291073666E-2</v>
      </c>
      <c r="CS129" s="267">
        <f>IFERROR('Turistas lugar residencia isla '!CS129/'Turistas lugar residencia isla '!$M129,"-")</f>
        <v>7.5281611930826595E-2</v>
      </c>
      <c r="CT129" s="36">
        <f t="shared" si="616"/>
        <v>-0.17480630720334289</v>
      </c>
      <c r="CU129" s="266">
        <f>IFERROR('Turistas lugar residencia isla '!CU129/'Turistas lugar residencia isla '!$C129,"-")</f>
        <v>4.0810754706763659E-2</v>
      </c>
      <c r="CV129" s="36">
        <f t="shared" si="617"/>
        <v>5.9857740894979639E-3</v>
      </c>
      <c r="CW129" s="267">
        <f>IFERROR('Turistas lugar residencia isla '!CW129/'Turistas lugar residencia isla '!$E129,"-")</f>
        <v>2.9975075429620884E-2</v>
      </c>
      <c r="CX129" s="36">
        <f t="shared" si="618"/>
        <v>0.16198438510431523</v>
      </c>
      <c r="CY129" s="267">
        <f>IFERROR('Turistas lugar residencia isla '!CY129/'Turistas lugar residencia isla '!$G129,"-")</f>
        <v>2.4718104591165045E-2</v>
      </c>
      <c r="CZ129" s="36">
        <f t="shared" si="619"/>
        <v>-9.1113829997882867E-2</v>
      </c>
      <c r="DA129" s="267">
        <f>IFERROR('Turistas lugar residencia isla '!DA129/'Turistas lugar residencia isla '!$I129,"-")</f>
        <v>1.7899867687688101E-2</v>
      </c>
      <c r="DB129" s="36">
        <f t="shared" si="620"/>
        <v>0.15438046175498799</v>
      </c>
      <c r="DC129" s="267">
        <f>IFERROR('Turistas lugar residencia isla '!DC129/'Turistas lugar residencia isla '!$K129,"-")</f>
        <v>0.10579490255577903</v>
      </c>
      <c r="DD129" s="36">
        <f t="shared" si="621"/>
        <v>-1.4510366511786721E-2</v>
      </c>
      <c r="DE129" s="267">
        <f>IFERROR('Turistas lugar residencia isla '!DE129/'Turistas lugar residencia isla '!$M129,"-")</f>
        <v>4.4423290496588925E-3</v>
      </c>
      <c r="DF129" s="36">
        <f t="shared" si="622"/>
        <v>0.29552343495578537</v>
      </c>
      <c r="DG129" s="266">
        <f>IFERROR('Turistas lugar residencia isla '!DG129/'Turistas lugar residencia isla '!$C129,"-")</f>
        <v>2.8642213758371091E-2</v>
      </c>
      <c r="DH129" s="36">
        <f t="shared" si="623"/>
        <v>-0.21708815364176859</v>
      </c>
      <c r="DI129" s="267">
        <f>IFERROR('Turistas lugar residencia isla '!DI129/'Turistas lugar residencia isla '!$E129,"-")</f>
        <v>1.0908064267748062E-2</v>
      </c>
      <c r="DJ129" s="36">
        <f t="shared" si="624"/>
        <v>-0.28416402639467098</v>
      </c>
      <c r="DK129" s="267">
        <f>IFERROR('Turistas lugar residencia isla '!DK129/'Turistas lugar residencia isla '!$G129,"-")</f>
        <v>8.2085725768081264E-2</v>
      </c>
      <c r="DL129" s="36">
        <f t="shared" si="625"/>
        <v>-0.21197241631416375</v>
      </c>
      <c r="DM129" s="267">
        <f>IFERROR('Turistas lugar residencia isla '!DM129/'Turistas lugar residencia isla '!$I129,"-")</f>
        <v>1.3587720320565995E-2</v>
      </c>
      <c r="DN129" s="36">
        <f t="shared" si="626"/>
        <v>-0.30616671368531712</v>
      </c>
      <c r="DO129" s="267">
        <f>IFERROR('Turistas lugar residencia isla '!DO129/'Turistas lugar residencia isla '!$K129,"-")</f>
        <v>1.1308704703433189E-2</v>
      </c>
      <c r="DP129" s="36">
        <f t="shared" si="627"/>
        <v>0.24535692230750694</v>
      </c>
      <c r="DQ129" s="267">
        <f>IFERROR('Turistas lugar residencia isla '!DQ129/'Turistas lugar residencia isla '!$M129,"-")</f>
        <v>3.4904013961605585E-3</v>
      </c>
      <c r="DR129" s="36">
        <f t="shared" si="628"/>
        <v>1.7911270322402917E-2</v>
      </c>
      <c r="DS129" s="266">
        <f>IFERROR('Turistas lugar residencia isla '!DS129/'Turistas lugar residencia isla '!$C129,"-")</f>
        <v>6.8777189118937168E-2</v>
      </c>
      <c r="DT129" s="36">
        <f t="shared" si="629"/>
        <v>-8.7317917689114344E-2</v>
      </c>
      <c r="DU129" s="267">
        <f>IFERROR('Turistas lugar residencia isla '!DU129/'Turistas lugar residencia isla '!$E129,"-")</f>
        <v>0.11924724375317261</v>
      </c>
      <c r="DV129" s="36">
        <f t="shared" si="630"/>
        <v>-6.1936593398610573E-2</v>
      </c>
      <c r="DW129" s="267">
        <f>IFERROR('Turistas lugar residencia isla '!DW129/'Turistas lugar residencia isla '!$G129,"-")</f>
        <v>8.152678526060024E-2</v>
      </c>
      <c r="DX129" s="36">
        <f t="shared" si="631"/>
        <v>-0.14580144987504895</v>
      </c>
      <c r="DY129" s="267">
        <f>IFERROR('Turistas lugar residencia isla '!DY129/'Turistas lugar residencia isla '!$I129,"-")</f>
        <v>6.4668499386427367E-2</v>
      </c>
      <c r="DZ129" s="36">
        <f t="shared" si="632"/>
        <v>-0.21271333867230735</v>
      </c>
      <c r="EA129" s="267">
        <f>IFERROR('Turistas lugar residencia isla '!EA129/'Turistas lugar residencia isla '!$K129,"-")</f>
        <v>4.8957340954800463E-2</v>
      </c>
      <c r="EB129" s="36">
        <f t="shared" si="633"/>
        <v>0.15242948643030796</v>
      </c>
      <c r="EC129" s="267">
        <f>IFERROR('Turistas lugar residencia isla '!EC129/'Turistas lugar residencia isla '!$M129,"-")</f>
        <v>9.5113438045375212E-2</v>
      </c>
      <c r="ED129" s="36">
        <f t="shared" si="634"/>
        <v>0.36889236418032234</v>
      </c>
    </row>
    <row r="130" spans="1:134" s="17" customFormat="1" outlineLevel="1" x14ac:dyDescent="0.25">
      <c r="A130" s="242"/>
      <c r="B130" s="34" t="s">
        <v>71</v>
      </c>
      <c r="C130" s="266">
        <f>IFERROR('Turistas lugar residencia isla '!C130/'Turistas lugar residencia isla '!$C130,"-")</f>
        <v>1</v>
      </c>
      <c r="D130" s="36">
        <f t="shared" si="569"/>
        <v>0</v>
      </c>
      <c r="E130" s="267">
        <f>IFERROR('Turistas lugar residencia isla '!E130/'Turistas lugar residencia isla '!$E130,"-")</f>
        <v>1</v>
      </c>
      <c r="F130" s="36">
        <f t="shared" si="570"/>
        <v>0</v>
      </c>
      <c r="G130" s="267">
        <f>IFERROR('Turistas lugar residencia isla '!G130/'Turistas lugar residencia isla '!$G130,"-")</f>
        <v>1</v>
      </c>
      <c r="H130" s="36">
        <f t="shared" si="571"/>
        <v>0</v>
      </c>
      <c r="I130" s="267">
        <f>IFERROR('Turistas lugar residencia isla '!I130/'Turistas lugar residencia isla '!$I130,"-")</f>
        <v>1</v>
      </c>
      <c r="J130" s="36">
        <f t="shared" si="572"/>
        <v>0</v>
      </c>
      <c r="K130" s="267">
        <f>IFERROR('Turistas lugar residencia isla '!K130/'Turistas lugar residencia isla '!$K130,"-")</f>
        <v>1</v>
      </c>
      <c r="L130" s="36">
        <f t="shared" si="573"/>
        <v>0</v>
      </c>
      <c r="M130" s="267">
        <f>IFERROR('Turistas lugar residencia isla '!M130/'Turistas lugar residencia isla '!$M130,"-")</f>
        <v>1</v>
      </c>
      <c r="N130" s="36">
        <f t="shared" si="574"/>
        <v>0</v>
      </c>
      <c r="O130" s="266">
        <f>IFERROR('Turistas lugar residencia isla '!O130/'Turistas lugar residencia isla '!$C130,"-")</f>
        <v>0.86120526931461694</v>
      </c>
      <c r="P130" s="36">
        <f t="shared" si="575"/>
        <v>2.2893813344506464E-2</v>
      </c>
      <c r="Q130" s="267">
        <f>IFERROR('Turistas lugar residencia isla '!Q130/'Turistas lugar residencia isla '!$E130,"-")</f>
        <v>0.84702828680323694</v>
      </c>
      <c r="R130" s="36">
        <f t="shared" si="576"/>
        <v>3.1854213613408566E-2</v>
      </c>
      <c r="S130" s="267">
        <f>IFERROR('Turistas lugar residencia isla '!S130/'Turistas lugar residencia isla '!$G130,"-")</f>
        <v>0.8068864291918455</v>
      </c>
      <c r="T130" s="36">
        <f t="shared" si="577"/>
        <v>-1.0007429782370125E-2</v>
      </c>
      <c r="U130" s="267">
        <f>IFERROR('Turistas lugar residencia isla '!U130/'Turistas lugar residencia isla '!$I130,"-")</f>
        <v>0.91718579198988526</v>
      </c>
      <c r="V130" s="36">
        <f t="shared" si="578"/>
        <v>4.7719888799553356E-3</v>
      </c>
      <c r="W130" s="267">
        <f>IFERROR('Turistas lugar residencia isla '!W130/'Turistas lugar residencia isla '!$K130,"-")</f>
        <v>0.87269102210754701</v>
      </c>
      <c r="X130" s="36">
        <f t="shared" si="579"/>
        <v>4.525023077453616E-2</v>
      </c>
      <c r="Y130" s="267">
        <f>IFERROR('Turistas lugar residencia isla '!Y130/'Turistas lugar residencia isla '!$M130,"-")</f>
        <v>0.51879296491384697</v>
      </c>
      <c r="Z130" s="36">
        <f t="shared" si="580"/>
        <v>-6.1360279345298085E-2</v>
      </c>
      <c r="AA130" s="266">
        <f>IFERROR('Turistas lugar residencia isla '!AA130/'Turistas lugar residencia isla '!$C130,"-")</f>
        <v>0.13879473068538309</v>
      </c>
      <c r="AB130" s="36">
        <f t="shared" si="581"/>
        <v>-0.12193982452677365</v>
      </c>
      <c r="AC130" s="267">
        <f>IFERROR('Turistas lugar residencia isla '!AC130/'Turistas lugar residencia isla '!$E130,"-")</f>
        <v>0.15297171319676311</v>
      </c>
      <c r="AD130" s="36">
        <f t="shared" si="582"/>
        <v>-0.14598287399441179</v>
      </c>
      <c r="AE130" s="267">
        <f>IFERROR('Turistas lugar residencia isla '!AE130/'Turistas lugar residencia isla '!$G130,"-")</f>
        <v>0.19311357080815447</v>
      </c>
      <c r="AF130" s="36">
        <f t="shared" si="583"/>
        <v>4.40993362497204E-2</v>
      </c>
      <c r="AG130" s="267">
        <f>IFERROR('Turistas lugar residencia isla '!AG130/'Turistas lugar residencia isla '!$I130,"-")</f>
        <v>8.2814208010114715E-2</v>
      </c>
      <c r="AH130" s="36">
        <f t="shared" si="584"/>
        <v>-4.9971348861306497E-2</v>
      </c>
      <c r="AI130" s="267">
        <f>IFERROR('Turistas lugar residencia isla '!AI130/'Turistas lugar residencia isla '!$K130,"-")</f>
        <v>0.127314308865942</v>
      </c>
      <c r="AJ130" s="36">
        <f t="shared" si="585"/>
        <v>-0.22881362431465568</v>
      </c>
      <c r="AK130" s="267">
        <f>IFERROR('Turistas lugar residencia isla '!AK130/'Turistas lugar residencia isla '!$M130,"-")</f>
        <v>0.4812963128292117</v>
      </c>
      <c r="AL130" s="36">
        <f t="shared" si="586"/>
        <v>7.5732695983469656E-2</v>
      </c>
      <c r="AM130" s="266">
        <f>IFERROR('Turistas lugar residencia isla '!AM130/'Turistas lugar residencia isla '!$C130,"-")</f>
        <v>0.20785811134152177</v>
      </c>
      <c r="AN130" s="36">
        <f t="shared" si="587"/>
        <v>7.3077660506476239E-2</v>
      </c>
      <c r="AO130" s="267">
        <f>IFERROR('Turistas lugar residencia isla '!AO130/'Turistas lugar residencia isla '!$E130,"-")</f>
        <v>0.12238313220385857</v>
      </c>
      <c r="AP130" s="36">
        <f t="shared" si="588"/>
        <v>3.7251503694387234E-2</v>
      </c>
      <c r="AQ130" s="267">
        <f>IFERROR('Turistas lugar residencia isla '!AQ130/'Turistas lugar residencia isla '!$G130,"-")</f>
        <v>0.22544160748375469</v>
      </c>
      <c r="AR130" s="36">
        <f t="shared" si="589"/>
        <v>-2.898882631865296E-2</v>
      </c>
      <c r="AS130" s="267">
        <f>IFERROR('Turistas lugar residencia isla '!AS130/'Turistas lugar residencia isla '!$I130,"-")</f>
        <v>0.46550066509502297</v>
      </c>
      <c r="AT130" s="36">
        <f t="shared" si="590"/>
        <v>6.6060592151866437E-2</v>
      </c>
      <c r="AU130" s="267">
        <f>IFERROR('Turistas lugar residencia isla '!AU130/'Turistas lugar residencia isla '!$K130,"-")</f>
        <v>0.11553818842858894</v>
      </c>
      <c r="AV130" s="36">
        <f t="shared" si="591"/>
        <v>0.10169042524692595</v>
      </c>
      <c r="AW130" s="267">
        <f>IFERROR('Turistas lugar residencia isla '!AW130/'Turistas lugar residencia isla '!$M130,"-")</f>
        <v>0.20962414070172306</v>
      </c>
      <c r="AX130" s="36">
        <f t="shared" si="592"/>
        <v>1.0359310957265722E-2</v>
      </c>
      <c r="AY130" s="266">
        <f>IFERROR('Turistas lugar residencia isla '!AY130/'Turistas lugar residencia isla '!$C130,"-")</f>
        <v>2.1825871572641393E-2</v>
      </c>
      <c r="AZ130" s="36">
        <f t="shared" si="593"/>
        <v>-6.9337360106637491E-2</v>
      </c>
      <c r="BA130" s="267">
        <f>IFERROR('Turistas lugar residencia isla '!BA130/'Turistas lugar residencia isla '!$E130,"-")</f>
        <v>3.0012416348095632E-2</v>
      </c>
      <c r="BB130" s="36">
        <f t="shared" si="594"/>
        <v>9.8714726534983033E-3</v>
      </c>
      <c r="BC130" s="267">
        <f>IFERROR('Turistas lugar residencia isla '!BC130/'Turistas lugar residencia isla '!$G130,"-")</f>
        <v>2.5574449703427423E-2</v>
      </c>
      <c r="BD130" s="36">
        <f t="shared" si="595"/>
        <v>-8.6772084330336896E-2</v>
      </c>
      <c r="BE130" s="267">
        <f>IFERROR('Turistas lugar residencia isla '!BE130/'Turistas lugar residencia isla '!$I130,"-")</f>
        <v>8.2511293445192216E-3</v>
      </c>
      <c r="BF130" s="36">
        <f t="shared" si="596"/>
        <v>-0.22352592743342092</v>
      </c>
      <c r="BG130" s="267">
        <f>IFERROR('Turistas lugar residencia isla '!BG130/'Turistas lugar residencia isla '!$K130,"-")</f>
        <v>1.2159950528566022E-2</v>
      </c>
      <c r="BH130" s="36">
        <f t="shared" si="597"/>
        <v>-1.2279112601108588E-2</v>
      </c>
      <c r="BI130" s="267">
        <f>IFERROR('Turistas lugar residencia isla '!BI130/'Turistas lugar residencia isla '!$M130,"-")</f>
        <v>3.1247210070529417E-2</v>
      </c>
      <c r="BJ130" s="36">
        <f t="shared" si="598"/>
        <v>-0.46437020601893308</v>
      </c>
      <c r="BK130" s="266">
        <f>IFERROR('Turistas lugar residencia isla '!BK130/'Turistas lugar residencia isla '!$C130,"-")</f>
        <v>3.2276324418213077E-2</v>
      </c>
      <c r="BL130" s="36">
        <f t="shared" si="599"/>
        <v>0.25940821635240408</v>
      </c>
      <c r="BM130" s="267">
        <f>IFERROR('Turistas lugar residencia isla '!BM130/'Turistas lugar residencia isla '!$E130,"-")</f>
        <v>3.5497503766676368E-2</v>
      </c>
      <c r="BN130" s="36">
        <f t="shared" si="600"/>
        <v>0.17834244489452233</v>
      </c>
      <c r="BO130" s="267">
        <f>IFERROR('Turistas lugar residencia isla '!BO130/'Turistas lugar residencia isla '!$G130,"-")</f>
        <v>1.9494363495329622E-2</v>
      </c>
      <c r="BP130" s="36">
        <f t="shared" si="601"/>
        <v>1.2047468951145754</v>
      </c>
      <c r="BQ130" s="267">
        <f>IFERROR('Turistas lugar residencia isla '!BQ130/'Turistas lugar residencia isla '!$I130,"-")</f>
        <v>4.0755179180550251E-2</v>
      </c>
      <c r="BR130" s="36">
        <f t="shared" si="602"/>
        <v>-0.20606114926098251</v>
      </c>
      <c r="BS130" s="267">
        <f>IFERROR('Turistas lugar residencia isla '!BS130/'Turistas lugar residencia isla '!$K130,"-")</f>
        <v>3.3206633863409794E-2</v>
      </c>
      <c r="BT130" s="36">
        <f t="shared" si="603"/>
        <v>0.26170938533186083</v>
      </c>
      <c r="BU130" s="267">
        <f>IFERROR('Turistas lugar residencia isla '!BU130/'Turistas lugar residencia isla '!$M130,"-")</f>
        <v>4.1067761806981518E-2</v>
      </c>
      <c r="BV130" s="36">
        <f t="shared" si="604"/>
        <v>8.7952478732766206</v>
      </c>
      <c r="BW130" s="266">
        <f>IFERROR('Turistas lugar residencia isla '!BW130/'Turistas lugar residencia isla '!$C130,"-")</f>
        <v>0.3617347707413906</v>
      </c>
      <c r="BX130" s="36">
        <f t="shared" si="605"/>
        <v>9.5733117815108848E-3</v>
      </c>
      <c r="BY130" s="267">
        <f>IFERROR('Turistas lugar residencia isla '!BY130/'Turistas lugar residencia isla '!$E130,"-")</f>
        <v>0.41623862434929404</v>
      </c>
      <c r="BZ130" s="36">
        <f t="shared" si="606"/>
        <v>-5.7577572268707744E-4</v>
      </c>
      <c r="CA130" s="267">
        <f>IFERROR('Turistas lugar residencia isla '!CA130/'Turistas lugar residencia isla '!$G130,"-")</f>
        <v>0.24906522738779244</v>
      </c>
      <c r="CB130" s="36">
        <f t="shared" si="607"/>
        <v>1.0758258275888721E-2</v>
      </c>
      <c r="CC130" s="267">
        <f>IFERROR('Turistas lugar residencia isla '!CC130/'Turistas lugar residencia isla '!$I130,"-")</f>
        <v>0.22474285187477774</v>
      </c>
      <c r="CD130" s="36">
        <f t="shared" si="608"/>
        <v>1.5513952543664722E-2</v>
      </c>
      <c r="CE130" s="267">
        <f>IFERROR('Turistas lugar residencia isla '!CE130/'Turistas lugar residencia isla '!$K130,"-")</f>
        <v>0.49258195038996072</v>
      </c>
      <c r="CF130" s="36">
        <f t="shared" si="609"/>
        <v>6.0966046497004101E-2</v>
      </c>
      <c r="CG130" s="267">
        <f>IFERROR('Turistas lugar residencia isla '!CG130/'Turistas lugar residencia isla '!$M130,"-")</f>
        <v>7.6064637085974468E-2</v>
      </c>
      <c r="CH130" s="36">
        <f t="shared" si="610"/>
        <v>-0.21021443980881238</v>
      </c>
      <c r="CI130" s="266">
        <f>IFERROR('Turistas lugar residencia isla '!CI130/'Turistas lugar residencia isla '!$C130,"-")</f>
        <v>2.8563167969373107E-2</v>
      </c>
      <c r="CJ130" s="36">
        <f t="shared" si="611"/>
        <v>-0.13524945499016316</v>
      </c>
      <c r="CK130" s="267">
        <f>IFERROR('Turistas lugar residencia isla '!CK130/'Turistas lugar residencia isla '!$E130,"-")</f>
        <v>2.4167226026509336E-2</v>
      </c>
      <c r="CL130" s="36">
        <f t="shared" si="612"/>
        <v>-9.6892704616756364E-2</v>
      </c>
      <c r="CM130" s="267">
        <f>IFERROR('Turistas lugar residencia isla '!CM130/'Turistas lugar residencia isla '!$G130,"-")</f>
        <v>4.850134467911172E-2</v>
      </c>
      <c r="CN130" s="36">
        <f t="shared" si="613"/>
        <v>-9.1203981927390654E-2</v>
      </c>
      <c r="CO130" s="267">
        <f>IFERROR('Turistas lugar residencia isla '!CO130/'Turistas lugar residencia isla '!$I130,"-")</f>
        <v>1.2893624306918306E-2</v>
      </c>
      <c r="CP130" s="36">
        <f t="shared" si="614"/>
        <v>-0.43617696025408259</v>
      </c>
      <c r="CQ130" s="267">
        <f>IFERROR('Turistas lugar residencia isla '!CQ130/'Turistas lugar residencia isla '!$K130,"-")</f>
        <v>2.2480715203403293E-2</v>
      </c>
      <c r="CR130" s="36">
        <f t="shared" si="615"/>
        <v>-4.8741366152617593E-2</v>
      </c>
      <c r="CS130" s="267">
        <f>IFERROR('Turistas lugar residencia isla '!CS130/'Turistas lugar residencia isla '!$M130,"-")</f>
        <v>7.8742969377734132E-2</v>
      </c>
      <c r="CT130" s="36">
        <f t="shared" si="616"/>
        <v>-0.22846677421910266</v>
      </c>
      <c r="CU130" s="266">
        <f>IFERROR('Turistas lugar residencia isla '!CU130/'Turistas lugar residencia isla '!$C130,"-")</f>
        <v>5.1715008596090108E-2</v>
      </c>
      <c r="CV130" s="36">
        <f t="shared" si="617"/>
        <v>-4.1036255101821739E-3</v>
      </c>
      <c r="CW130" s="267">
        <f>IFERROR('Turistas lugar residencia isla '!CW130/'Turistas lugar residencia isla '!$E130,"-")</f>
        <v>3.582591761421744E-2</v>
      </c>
      <c r="CX130" s="36">
        <f t="shared" si="618"/>
        <v>2.7434734217807177E-2</v>
      </c>
      <c r="CY130" s="267">
        <f>IFERROR('Turistas lugar residencia isla '!CY130/'Turistas lugar residencia isla '!$G130,"-")</f>
        <v>3.4292800973556969E-2</v>
      </c>
      <c r="CZ130" s="36">
        <f t="shared" si="619"/>
        <v>0.32813040900079615</v>
      </c>
      <c r="DA130" s="267">
        <f>IFERROR('Turistas lugar residencia isla '!DA130/'Turistas lugar residencia isla '!$I130,"-")</f>
        <v>2.718328965217506E-2</v>
      </c>
      <c r="DB130" s="36">
        <f t="shared" si="620"/>
        <v>0.23586039950845872</v>
      </c>
      <c r="DC130" s="267">
        <f>IFERROR('Turistas lugar residencia isla '!DC130/'Turistas lugar residencia isla '!$K130,"-")</f>
        <v>0.12189803980104807</v>
      </c>
      <c r="DD130" s="36">
        <f t="shared" si="621"/>
        <v>-0.10971938815054794</v>
      </c>
      <c r="DE130" s="267">
        <f>IFERROR('Turistas lugar residencia isla '!DE130/'Turistas lugar residencia isla '!$M130,"-")</f>
        <v>2.8568877778769753E-3</v>
      </c>
      <c r="DF130" s="36" t="str">
        <f t="shared" si="622"/>
        <v>-</v>
      </c>
      <c r="DG130" s="266">
        <f>IFERROR('Turistas lugar residencia isla '!DG130/'Turistas lugar residencia isla '!$C130,"-")</f>
        <v>3.1053375516208504E-2</v>
      </c>
      <c r="DH130" s="36">
        <f t="shared" si="623"/>
        <v>-0.16427562655523886</v>
      </c>
      <c r="DI130" s="267">
        <f>IFERROR('Turistas lugar residencia isla '!DI130/'Turistas lugar residencia isla '!$E130,"-")</f>
        <v>1.2413467272407764E-2</v>
      </c>
      <c r="DJ130" s="36">
        <f t="shared" si="624"/>
        <v>-0.1301771934991176</v>
      </c>
      <c r="DK130" s="267">
        <f>IFERROR('Turistas lugar residencia isla '!DK130/'Turistas lugar residencia isla '!$G130,"-")</f>
        <v>9.4183275814819806E-2</v>
      </c>
      <c r="DL130" s="36">
        <f t="shared" si="625"/>
        <v>-0.13063774421345553</v>
      </c>
      <c r="DM130" s="267">
        <f>IFERROR('Turistas lugar residencia isla '!DM130/'Turistas lugar residencia isla '!$I130,"-")</f>
        <v>1.1991465711388271E-2</v>
      </c>
      <c r="DN130" s="36">
        <f t="shared" si="626"/>
        <v>-0.28184260967899444</v>
      </c>
      <c r="DO130" s="267">
        <f>IFERROR('Turistas lugar residencia isla '!DO130/'Turistas lugar residencia isla '!$K130,"-")</f>
        <v>8.113741650362773E-3</v>
      </c>
      <c r="DP130" s="36">
        <f t="shared" si="627"/>
        <v>-0.25775004474032592</v>
      </c>
      <c r="DQ130" s="267">
        <f>IFERROR('Turistas lugar residencia isla '!DQ130/'Turistas lugar residencia isla '!$M130,"-")</f>
        <v>3.3032764931702529E-3</v>
      </c>
      <c r="DR130" s="36">
        <f t="shared" si="628"/>
        <v>-0.76827099021020784</v>
      </c>
      <c r="DS130" s="266">
        <f>IFERROR('Turistas lugar residencia isla '!DS130/'Turistas lugar residencia isla '!$C130,"-")</f>
        <v>8.1636270183087861E-2</v>
      </c>
      <c r="DT130" s="36">
        <f t="shared" si="629"/>
        <v>3.0586954837678482E-2</v>
      </c>
      <c r="DU130" s="267">
        <f>IFERROR('Turistas lugar residencia isla '!DU130/'Turistas lugar residencia isla '!$E130,"-")</f>
        <v>0.14027304442517494</v>
      </c>
      <c r="DV130" s="36">
        <f t="shared" si="630"/>
        <v>7.1361610635949813E-2</v>
      </c>
      <c r="DW130" s="267">
        <f>IFERROR('Turistas lugar residencia isla '!DW130/'Turistas lugar residencia isla '!$G130,"-")</f>
        <v>9.1275610447158054E-2</v>
      </c>
      <c r="DX130" s="36">
        <f t="shared" si="631"/>
        <v>-8.7839380658459421E-2</v>
      </c>
      <c r="DY130" s="267">
        <f>IFERROR('Turistas lugar residencia isla '!DY130/'Turistas lugar residencia isla '!$I130,"-")</f>
        <v>7.8277074635514754E-2</v>
      </c>
      <c r="DZ130" s="36">
        <f t="shared" si="632"/>
        <v>-0.13257020999901026</v>
      </c>
      <c r="EA130" s="267">
        <f>IFERROR('Turistas lugar residencia isla '!EA130/'Turistas lugar residencia isla '!$K130,"-")</f>
        <v>5.0441671153569352E-2</v>
      </c>
      <c r="EB130" s="36">
        <f t="shared" si="633"/>
        <v>0.31811756959183901</v>
      </c>
      <c r="EC130" s="267">
        <f>IFERROR('Turistas lugar residencia isla '!EC130/'Turistas lugar residencia isla '!$M130,"-")</f>
        <v>6.1512364967413621E-2</v>
      </c>
      <c r="ED130" s="36">
        <f t="shared" si="634"/>
        <v>2.9398881796267595E-3</v>
      </c>
    </row>
    <row r="131" spans="1:134" s="17" customFormat="1" outlineLevel="1" x14ac:dyDescent="0.25">
      <c r="A131" s="242"/>
      <c r="B131" s="34" t="s">
        <v>73</v>
      </c>
      <c r="C131" s="266">
        <f>IFERROR('Turistas lugar residencia isla '!C131/'Turistas lugar residencia isla '!$C131,"-")</f>
        <v>1</v>
      </c>
      <c r="D131" s="36">
        <f t="shared" si="569"/>
        <v>0</v>
      </c>
      <c r="E131" s="267">
        <f>IFERROR('Turistas lugar residencia isla '!E131/'Turistas lugar residencia isla '!$E131,"-")</f>
        <v>1</v>
      </c>
      <c r="F131" s="36">
        <f t="shared" si="570"/>
        <v>0</v>
      </c>
      <c r="G131" s="267">
        <f>IFERROR('Turistas lugar residencia isla '!G131/'Turistas lugar residencia isla '!$G131,"-")</f>
        <v>1</v>
      </c>
      <c r="H131" s="36">
        <f t="shared" si="571"/>
        <v>0</v>
      </c>
      <c r="I131" s="267">
        <f>IFERROR('Turistas lugar residencia isla '!I131/'Turistas lugar residencia isla '!$I131,"-")</f>
        <v>1</v>
      </c>
      <c r="J131" s="36">
        <f t="shared" si="572"/>
        <v>0</v>
      </c>
      <c r="K131" s="267">
        <f>IFERROR('Turistas lugar residencia isla '!K131/'Turistas lugar residencia isla '!$K131,"-")</f>
        <v>1</v>
      </c>
      <c r="L131" s="36">
        <f t="shared" si="573"/>
        <v>0</v>
      </c>
      <c r="M131" s="267">
        <f>IFERROR('Turistas lugar residencia isla '!M131/'Turistas lugar residencia isla '!$M131,"-")</f>
        <v>1</v>
      </c>
      <c r="N131" s="36">
        <f t="shared" si="574"/>
        <v>0</v>
      </c>
      <c r="O131" s="266">
        <f>IFERROR('Turistas lugar residencia isla '!O131/'Turistas lugar residencia isla '!$C131,"-")</f>
        <v>0.83648030763415382</v>
      </c>
      <c r="P131" s="36">
        <f t="shared" si="575"/>
        <v>1.7610950469557407E-2</v>
      </c>
      <c r="Q131" s="267">
        <f>IFERROR('Turistas lugar residencia isla '!Q131/'Turistas lugar residencia isla '!$E131,"-")</f>
        <v>0.85496309136303428</v>
      </c>
      <c r="R131" s="36">
        <f t="shared" si="576"/>
        <v>4.466175783796178E-2</v>
      </c>
      <c r="S131" s="267">
        <f>IFERROR('Turistas lugar residencia isla '!S131/'Turistas lugar residencia isla '!$G131,"-")</f>
        <v>0.79527048334384498</v>
      </c>
      <c r="T131" s="36">
        <f t="shared" si="577"/>
        <v>-5.8502334143499812E-3</v>
      </c>
      <c r="U131" s="267">
        <f>IFERROR('Turistas lugar residencia isla '!U131/'Turistas lugar residencia isla '!$I131,"-")</f>
        <v>0.87998872977989928</v>
      </c>
      <c r="V131" s="36">
        <f t="shared" si="578"/>
        <v>1.0434700372121686E-2</v>
      </c>
      <c r="W131" s="267">
        <f>IFERROR('Turistas lugar residencia isla '!W131/'Turistas lugar residencia isla '!$K131,"-")</f>
        <v>0.82296486182318374</v>
      </c>
      <c r="X131" s="36">
        <f t="shared" si="579"/>
        <v>1.1886075024620135E-2</v>
      </c>
      <c r="Y131" s="267">
        <f>IFERROR('Turistas lugar residencia isla '!Y131/'Turistas lugar residencia isla '!$M131,"-")</f>
        <v>0.50885048625201146</v>
      </c>
      <c r="Z131" s="36">
        <f t="shared" si="580"/>
        <v>-0.12911789539306284</v>
      </c>
      <c r="AA131" s="266">
        <f>IFERROR('Turistas lugar residencia isla '!AA131/'Turistas lugar residencia isla '!$C131,"-")</f>
        <v>0.16351969236584621</v>
      </c>
      <c r="AB131" s="36">
        <f t="shared" si="581"/>
        <v>-8.1329216503094326E-2</v>
      </c>
      <c r="AC131" s="267">
        <f>IFERROR('Turistas lugar residencia isla '!AC131/'Turistas lugar residencia isla '!$E131,"-")</f>
        <v>0.14503937085424165</v>
      </c>
      <c r="AD131" s="36">
        <f t="shared" si="582"/>
        <v>-0.20127491179633461</v>
      </c>
      <c r="AE131" s="267">
        <f>IFERROR('Turistas lugar residencia isla '!AE131/'Turistas lugar residencia isla '!$G131,"-")</f>
        <v>0.20472951665615505</v>
      </c>
      <c r="AF131" s="36">
        <f t="shared" si="583"/>
        <v>2.3374152269443282E-2</v>
      </c>
      <c r="AG131" s="267">
        <f>IFERROR('Turistas lugar residencia isla '!AG131/'Turistas lugar residencia isla '!$I131,"-")</f>
        <v>0.12001679483779723</v>
      </c>
      <c r="AH131" s="36">
        <f t="shared" si="584"/>
        <v>-7.034971198426232E-2</v>
      </c>
      <c r="AI131" s="267">
        <f>IFERROR('Turistas lugar residencia isla '!AI131/'Turistas lugar residencia isla '!$K131,"-")</f>
        <v>0.17703513817681629</v>
      </c>
      <c r="AJ131" s="36">
        <f t="shared" si="585"/>
        <v>-5.180264386293465E-2</v>
      </c>
      <c r="AK131" s="267">
        <f>IFERROR('Turistas lugar residencia isla '!AK131/'Turistas lugar residencia isla '!$M131,"-")</f>
        <v>0.49114951374798854</v>
      </c>
      <c r="AL131" s="36">
        <f t="shared" si="586"/>
        <v>0.18126803360507404</v>
      </c>
      <c r="AM131" s="266">
        <f>IFERROR('Turistas lugar residencia isla '!AM131/'Turistas lugar residencia isla '!$C131,"-")</f>
        <v>0.18095495980111365</v>
      </c>
      <c r="AN131" s="36">
        <f t="shared" si="587"/>
        <v>5.2076697842782238E-3</v>
      </c>
      <c r="AO131" s="267">
        <f>IFERROR('Turistas lugar residencia isla '!AO131/'Turistas lugar residencia isla '!$E131,"-")</f>
        <v>0.11303054626752483</v>
      </c>
      <c r="AP131" s="36">
        <f t="shared" si="588"/>
        <v>2.0201341726687083E-2</v>
      </c>
      <c r="AQ131" s="267">
        <f>IFERROR('Turistas lugar residencia isla '!AQ131/'Turistas lugar residencia isla '!$G131,"-")</f>
        <v>0.17537698526460638</v>
      </c>
      <c r="AR131" s="36">
        <f t="shared" si="589"/>
        <v>-0.10048910788030108</v>
      </c>
      <c r="AS131" s="267">
        <f>IFERROR('Turistas lugar residencia isla '!AS131/'Turistas lugar residencia isla '!$I131,"-")</f>
        <v>0.41010894546097409</v>
      </c>
      <c r="AT131" s="36">
        <f t="shared" si="590"/>
        <v>6.1090752271697246E-2</v>
      </c>
      <c r="AU131" s="267">
        <f>IFERROR('Turistas lugar residencia isla '!AU131/'Turistas lugar residencia isla '!$K131,"-")</f>
        <v>0.11615516532985584</v>
      </c>
      <c r="AV131" s="36">
        <f t="shared" si="591"/>
        <v>0.16654331058669314</v>
      </c>
      <c r="AW131" s="267">
        <f>IFERROR('Turistas lugar residencia isla '!AW131/'Turistas lugar residencia isla '!$M131,"-")</f>
        <v>0.1942209473168684</v>
      </c>
      <c r="AX131" s="36">
        <f t="shared" si="592"/>
        <v>-0.22485550279805067</v>
      </c>
      <c r="AY131" s="266">
        <f>IFERROR('Turistas lugar residencia isla '!AY131/'Turistas lugar residencia isla '!$C131,"-")</f>
        <v>2.8106508875739646E-2</v>
      </c>
      <c r="AZ131" s="36">
        <f t="shared" si="593"/>
        <v>2.1542585265843517E-3</v>
      </c>
      <c r="BA131" s="267">
        <f>IFERROR('Turistas lugar residencia isla '!BA131/'Turistas lugar residencia isla '!$E131,"-")</f>
        <v>3.7056370002314487E-2</v>
      </c>
      <c r="BB131" s="36">
        <f t="shared" si="594"/>
        <v>2.3267169855734071E-3</v>
      </c>
      <c r="BC131" s="267">
        <f>IFERROR('Turistas lugar residencia isla '!BC131/'Turistas lugar residencia isla '!$G131,"-")</f>
        <v>3.5978441603119089E-2</v>
      </c>
      <c r="BD131" s="36">
        <f t="shared" si="595"/>
        <v>0.12294399756983188</v>
      </c>
      <c r="BE131" s="267">
        <f>IFERROR('Turistas lugar residencia isla '!BE131/'Turistas lugar residencia isla '!$I131,"-")</f>
        <v>8.552108194112968E-3</v>
      </c>
      <c r="BF131" s="36">
        <f t="shared" si="596"/>
        <v>-0.36110721138097235</v>
      </c>
      <c r="BG131" s="267">
        <f>IFERROR('Turistas lugar residencia isla '!BG131/'Turistas lugar residencia isla '!$K131,"-")</f>
        <v>1.737258614837707E-2</v>
      </c>
      <c r="BH131" s="36">
        <f t="shared" si="597"/>
        <v>0.13350175102356143</v>
      </c>
      <c r="BI131" s="267">
        <f>IFERROR('Turistas lugar residencia isla '!BI131/'Turistas lugar residencia isla '!$M131,"-")</f>
        <v>2.693626250612188E-2</v>
      </c>
      <c r="BJ131" s="36">
        <f t="shared" si="598"/>
        <v>-0.43991006266430865</v>
      </c>
      <c r="BK131" s="266">
        <f>IFERROR('Turistas lugar residencia isla '!BK131/'Turistas lugar residencia isla '!$C131,"-")</f>
        <v>3.9782722475030168E-2</v>
      </c>
      <c r="BL131" s="36">
        <f t="shared" si="599"/>
        <v>0.16284338046687608</v>
      </c>
      <c r="BM131" s="267">
        <f>IFERROR('Turistas lugar residencia isla '!BM131/'Turistas lugar residencia isla '!$E131,"-")</f>
        <v>4.0395136628436641E-2</v>
      </c>
      <c r="BN131" s="36">
        <f t="shared" si="600"/>
        <v>0.23023485392827459</v>
      </c>
      <c r="BO131" s="267">
        <f>IFERROR('Turistas lugar residencia isla '!BO131/'Turistas lugar residencia isla '!$G131,"-")</f>
        <v>3.0839688091279169E-2</v>
      </c>
      <c r="BP131" s="36">
        <f t="shared" si="601"/>
        <v>0.96013825401121533</v>
      </c>
      <c r="BQ131" s="267">
        <f>IFERROR('Turistas lugar residencia isla '!BQ131/'Turistas lugar residencia isla '!$I131,"-")</f>
        <v>5.172699549191196E-2</v>
      </c>
      <c r="BR131" s="36">
        <f t="shared" si="602"/>
        <v>-0.174553855445988</v>
      </c>
      <c r="BS131" s="267">
        <f>IFERROR('Turistas lugar residencia isla '!BS131/'Turistas lugar residencia isla '!$K131,"-")</f>
        <v>4.0140052519694887E-2</v>
      </c>
      <c r="BT131" s="36">
        <f t="shared" si="603"/>
        <v>0.13544357273117691</v>
      </c>
      <c r="BU131" s="267">
        <f>IFERROR('Turistas lugar residencia isla '!BU131/'Turistas lugar residencia isla '!$M131,"-")</f>
        <v>3.9389911145315891E-2</v>
      </c>
      <c r="BV131" s="36">
        <f t="shared" si="604"/>
        <v>-5.2800158250227547E-2</v>
      </c>
      <c r="BW131" s="266">
        <f>IFERROR('Turistas lugar residencia isla '!BW131/'Turistas lugar residencia isla '!$C131,"-")</f>
        <v>0.33034688803919571</v>
      </c>
      <c r="BX131" s="36">
        <f t="shared" si="605"/>
        <v>6.0216368440028978E-2</v>
      </c>
      <c r="BY131" s="267">
        <f>IFERROR('Turistas lugar residencia isla '!BY131/'Turistas lugar residencia isla '!$E131,"-")</f>
        <v>0.42247216463369591</v>
      </c>
      <c r="BZ131" s="36">
        <f t="shared" si="606"/>
        <v>9.3950372960088568E-2</v>
      </c>
      <c r="CA131" s="267">
        <f>IFERROR('Turistas lugar residencia isla '!CA131/'Turistas lugar residencia isla '!$G131,"-")</f>
        <v>0.20813743478011582</v>
      </c>
      <c r="CB131" s="36">
        <f t="shared" si="607"/>
        <v>-2.569456585830221E-2</v>
      </c>
      <c r="CC131" s="267">
        <f>IFERROR('Turistas lugar residencia isla '!CC131/'Turistas lugar residencia isla '!$I131,"-")</f>
        <v>0.21180279324670734</v>
      </c>
      <c r="CD131" s="36">
        <f t="shared" si="608"/>
        <v>0.22515482126005315</v>
      </c>
      <c r="CE131" s="267">
        <f>IFERROR('Turistas lugar residencia isla '!CE131/'Turistas lugar residencia isla '!$K131,"-")</f>
        <v>0.41464209792958073</v>
      </c>
      <c r="CF131" s="36">
        <f t="shared" si="609"/>
        <v>-2.4617618296810972E-2</v>
      </c>
      <c r="CG131" s="267">
        <f>IFERROR('Turistas lugar residencia isla '!CG131/'Turistas lugar residencia isla '!$M131,"-")</f>
        <v>6.3317707968935849E-2</v>
      </c>
      <c r="CH131" s="36">
        <f t="shared" si="610"/>
        <v>2.364903935268714E-2</v>
      </c>
      <c r="CI131" s="266">
        <f>IFERROR('Turistas lugar residencia isla '!CI131/'Turistas lugar residencia isla '!$C131,"-")</f>
        <v>4.0912180335257259E-2</v>
      </c>
      <c r="CJ131" s="36">
        <f t="shared" si="611"/>
        <v>-0.14718480637172748</v>
      </c>
      <c r="CK131" s="267">
        <f>IFERROR('Turistas lugar residencia isla '!CK131/'Turistas lugar residencia isla '!$E131,"-")</f>
        <v>3.4136180313095552E-2</v>
      </c>
      <c r="CL131" s="36">
        <f t="shared" si="612"/>
        <v>-5.9333243351205045E-2</v>
      </c>
      <c r="CM131" s="267">
        <f>IFERROR('Turistas lugar residencia isla '!CM131/'Turistas lugar residencia isla '!$G131,"-")</f>
        <v>6.7696089673757245E-2</v>
      </c>
      <c r="CN131" s="36">
        <f t="shared" si="613"/>
        <v>-0.13636060899748437</v>
      </c>
      <c r="CO131" s="267">
        <f>IFERROR('Turistas lugar residencia isla '!CO131/'Turistas lugar residencia isla '!$I131,"-")</f>
        <v>1.9789180588703263E-2</v>
      </c>
      <c r="CP131" s="36">
        <f t="shared" si="614"/>
        <v>-0.36818342422101036</v>
      </c>
      <c r="CQ131" s="267">
        <f>IFERROR('Turistas lugar residencia isla '!CQ131/'Turistas lugar residencia isla '!$K131,"-")</f>
        <v>3.2842673145286626E-2</v>
      </c>
      <c r="CR131" s="36">
        <f t="shared" si="615"/>
        <v>-0.15876499461946114</v>
      </c>
      <c r="CS131" s="267">
        <f>IFERROR('Turistas lugar residencia isla '!CS131/'Turistas lugar residencia isla '!$M131,"-")</f>
        <v>8.72455047925558E-2</v>
      </c>
      <c r="CT131" s="36">
        <f t="shared" si="616"/>
        <v>-0.18314257767754127</v>
      </c>
      <c r="CU131" s="266">
        <f>IFERROR('Turistas lugar residencia isla '!CU131/'Turistas lugar residencia isla '!$C131,"-")</f>
        <v>4.4296919296919299E-2</v>
      </c>
      <c r="CV131" s="36">
        <f t="shared" si="617"/>
        <v>3.7246515388204005E-2</v>
      </c>
      <c r="CW131" s="267">
        <f>IFERROR('Turistas lugar residencia isla '!CW131/'Turistas lugar residencia isla '!$E131,"-")</f>
        <v>2.6845554959151814E-2</v>
      </c>
      <c r="CX131" s="36">
        <f t="shared" si="618"/>
        <v>-0.16322251937165633</v>
      </c>
      <c r="CY131" s="267">
        <f>IFERROR('Turistas lugar residencia isla '!CY131/'Turistas lugar residencia isla '!$G131,"-")</f>
        <v>3.02161573304283E-2</v>
      </c>
      <c r="CZ131" s="36">
        <f t="shared" si="619"/>
        <v>0.18685623073446922</v>
      </c>
      <c r="DA131" s="267">
        <f>IFERROR('Turistas lugar residencia isla '!DA131/'Turistas lugar residencia isla '!$I131,"-")</f>
        <v>2.5137010518872092E-2</v>
      </c>
      <c r="DB131" s="36">
        <f t="shared" si="620"/>
        <v>0.89522447381733539</v>
      </c>
      <c r="DC131" s="267">
        <f>IFERROR('Turistas lugar residencia isla '!DC131/'Turistas lugar residencia isla '!$K131,"-")</f>
        <v>0.11170260276174994</v>
      </c>
      <c r="DD131" s="36">
        <f t="shared" si="621"/>
        <v>-1.3523800455720103E-2</v>
      </c>
      <c r="DE131" s="267">
        <f>IFERROR('Turistas lugar residencia isla '!DE131/'Turistas lugar residencia isla '!$M131,"-")</f>
        <v>0</v>
      </c>
      <c r="DF131" s="36" t="str">
        <f t="shared" si="622"/>
        <v>-</v>
      </c>
      <c r="DG131" s="266">
        <f>IFERROR('Turistas lugar residencia isla '!DG131/'Turistas lugar residencia isla '!$C131,"-")</f>
        <v>4.9045549045549044E-2</v>
      </c>
      <c r="DH131" s="36">
        <f t="shared" si="623"/>
        <v>2.7823897935146835E-2</v>
      </c>
      <c r="DI131" s="267">
        <f>IFERROR('Turistas lugar residencia isla '!DI131/'Turistas lugar residencia isla '!$E131,"-")</f>
        <v>2.8862110908114975E-2</v>
      </c>
      <c r="DJ131" s="36">
        <f t="shared" si="624"/>
        <v>0.16138090500951496</v>
      </c>
      <c r="DK131" s="267">
        <f>IFERROR('Turistas lugar residencia isla '!DK131/'Turistas lugar residencia isla '!$G131,"-")</f>
        <v>0.12389986239321139</v>
      </c>
      <c r="DL131" s="36">
        <f t="shared" si="625"/>
        <v>-2.5969964940363188E-2</v>
      </c>
      <c r="DM131" s="267">
        <f>IFERROR('Turistas lugar residencia isla '!DM131/'Turistas lugar residencia isla '!$I131,"-")</f>
        <v>2.2087421550428709E-2</v>
      </c>
      <c r="DN131" s="36">
        <f t="shared" si="626"/>
        <v>0.15348413792902904</v>
      </c>
      <c r="DO131" s="267">
        <f>IFERROR('Turistas lugar residencia isla '!DO131/'Turistas lugar residencia isla '!$K131,"-")</f>
        <v>1.5407563550617195E-2</v>
      </c>
      <c r="DP131" s="36">
        <f t="shared" si="627"/>
        <v>0.11472747126465377</v>
      </c>
      <c r="DQ131" s="267">
        <f>IFERROR('Turistas lugar residencia isla '!DQ131/'Turistas lugar residencia isla '!$M131,"-")</f>
        <v>1.8820401595186456E-2</v>
      </c>
      <c r="DR131" s="36">
        <f t="shared" si="628"/>
        <v>0.9062785555124464</v>
      </c>
      <c r="DS131" s="266">
        <f>IFERROR('Turistas lugar residencia isla '!DS131/'Turistas lugar residencia isla '!$C131,"-")</f>
        <v>8.0726705726705733E-2</v>
      </c>
      <c r="DT131" s="36">
        <f t="shared" si="629"/>
        <v>-5.0437379285838135E-2</v>
      </c>
      <c r="DU131" s="267">
        <f>IFERROR('Turistas lugar residencia isla '!DU131/'Turistas lugar residencia isla '!$E131,"-")</f>
        <v>0.12838493320004529</v>
      </c>
      <c r="DV131" s="36">
        <f t="shared" si="630"/>
        <v>-5.5401317652717719E-2</v>
      </c>
      <c r="DW131" s="267">
        <f>IFERROR('Turistas lugar residencia isla '!DW131/'Turistas lugar residencia isla '!$G131,"-")</f>
        <v>0.10916088527034</v>
      </c>
      <c r="DX131" s="36">
        <f t="shared" si="631"/>
        <v>8.8161491970792705E-2</v>
      </c>
      <c r="DY131" s="267">
        <f>IFERROR('Turistas lugar residencia isla '!DY131/'Turistas lugar residencia isla '!$I131,"-")</f>
        <v>8.2802970034473608E-2</v>
      </c>
      <c r="DZ131" s="36">
        <f t="shared" si="632"/>
        <v>-0.31470509691009363</v>
      </c>
      <c r="EA131" s="267">
        <f>IFERROR('Turistas lugar residencia isla '!EA131/'Turistas lugar residencia isla '!$K131,"-")</f>
        <v>5.9910859429428892E-2</v>
      </c>
      <c r="EB131" s="36">
        <f t="shared" si="633"/>
        <v>0.11570729709733141</v>
      </c>
      <c r="EC131" s="267">
        <f>IFERROR('Turistas lugar residencia isla '!EC131/'Turistas lugar residencia isla '!$M131,"-")</f>
        <v>7.8919750927027216E-2</v>
      </c>
      <c r="ED131" s="36">
        <f t="shared" si="634"/>
        <v>0.2045172030757465</v>
      </c>
    </row>
    <row r="132" spans="1:134" s="17" customFormat="1" outlineLevel="1" x14ac:dyDescent="0.25">
      <c r="A132" s="242"/>
      <c r="B132" s="34" t="s">
        <v>75</v>
      </c>
      <c r="C132" s="266">
        <f>IFERROR('Turistas lugar residencia isla '!C132/'Turistas lugar residencia isla '!$C132,"-")</f>
        <v>1</v>
      </c>
      <c r="D132" s="36">
        <f t="shared" si="569"/>
        <v>0</v>
      </c>
      <c r="E132" s="267">
        <f>IFERROR('Turistas lugar residencia isla '!E132/'Turistas lugar residencia isla '!$E132,"-")</f>
        <v>1</v>
      </c>
      <c r="F132" s="36">
        <f t="shared" si="570"/>
        <v>0</v>
      </c>
      <c r="G132" s="267">
        <f>IFERROR('Turistas lugar residencia isla '!G132/'Turistas lugar residencia isla '!$G132,"-")</f>
        <v>1</v>
      </c>
      <c r="H132" s="36">
        <f t="shared" si="571"/>
        <v>0</v>
      </c>
      <c r="I132" s="267">
        <f>IFERROR('Turistas lugar residencia isla '!I132/'Turistas lugar residencia isla '!$I132,"-")</f>
        <v>1</v>
      </c>
      <c r="J132" s="36">
        <f t="shared" si="572"/>
        <v>0</v>
      </c>
      <c r="K132" s="267">
        <f>IFERROR('Turistas lugar residencia isla '!K132/'Turistas lugar residencia isla '!$K132,"-")</f>
        <v>1</v>
      </c>
      <c r="L132" s="36">
        <f t="shared" si="573"/>
        <v>0</v>
      </c>
      <c r="M132" s="267">
        <f>IFERROR('Turistas lugar residencia isla '!M132/'Turistas lugar residencia isla '!$M132,"-")</f>
        <v>1</v>
      </c>
      <c r="N132" s="36">
        <f t="shared" si="574"/>
        <v>0</v>
      </c>
      <c r="O132" s="266">
        <f>IFERROR('Turistas lugar residencia isla '!O132/'Turistas lugar residencia isla '!$C132,"-")</f>
        <v>0.82655626138543836</v>
      </c>
      <c r="P132" s="36">
        <f t="shared" si="575"/>
        <v>2.4773333963455713E-2</v>
      </c>
      <c r="Q132" s="267">
        <f>IFERROR('Turistas lugar residencia isla '!Q132/'Turistas lugar residencia isla '!$E132,"-")</f>
        <v>0.86308888720240351</v>
      </c>
      <c r="R132" s="36">
        <f t="shared" si="576"/>
        <v>4.9384336318154531E-2</v>
      </c>
      <c r="S132" s="267">
        <f>IFERROR('Turistas lugar residencia isla '!S132/'Turistas lugar residencia isla '!$G132,"-")</f>
        <v>0.77646436914891803</v>
      </c>
      <c r="T132" s="36">
        <f t="shared" si="577"/>
        <v>1.3817726726877533E-2</v>
      </c>
      <c r="U132" s="267">
        <f>IFERROR('Turistas lugar residencia isla '!U132/'Turistas lugar residencia isla '!$I132,"-")</f>
        <v>0.86912049672839786</v>
      </c>
      <c r="V132" s="36">
        <f t="shared" si="578"/>
        <v>1.5861208373636249E-2</v>
      </c>
      <c r="W132" s="267">
        <f>IFERROR('Turistas lugar residencia isla '!W132/'Turistas lugar residencia isla '!$K132,"-")</f>
        <v>0.78759712178578478</v>
      </c>
      <c r="X132" s="36">
        <f t="shared" si="579"/>
        <v>-9.6279083695498535E-3</v>
      </c>
      <c r="Y132" s="267">
        <f>IFERROR('Turistas lugar residencia isla '!Y132/'Turistas lugar residencia isla '!$M132,"-")</f>
        <v>0.47164635754602524</v>
      </c>
      <c r="Z132" s="36">
        <f t="shared" si="580"/>
        <v>-2.6697663690232409E-2</v>
      </c>
      <c r="AA132" s="266">
        <f>IFERROR('Turistas lugar residencia isla '!AA132/'Turistas lugar residencia isla '!$C132,"-")</f>
        <v>0.17344373861456164</v>
      </c>
      <c r="AB132" s="36">
        <f t="shared" si="581"/>
        <v>-0.10329938814217721</v>
      </c>
      <c r="AC132" s="267">
        <f>IFERROR('Turistas lugar residencia isla '!AC132/'Turistas lugar residencia isla '!$E132,"-")</f>
        <v>0.13691111279759646</v>
      </c>
      <c r="AD132" s="36">
        <f t="shared" si="582"/>
        <v>-0.22879287755216293</v>
      </c>
      <c r="AE132" s="267">
        <f>IFERROR('Turistas lugar residencia isla '!AE132/'Turistas lugar residencia isla '!$G132,"-")</f>
        <v>0.22353563085108197</v>
      </c>
      <c r="AF132" s="36">
        <f t="shared" si="583"/>
        <v>-4.520253084068182E-2</v>
      </c>
      <c r="AG132" s="267">
        <f>IFERROR('Turistas lugar residencia isla '!AG132/'Turistas lugar residencia isla '!$I132,"-")</f>
        <v>0.13087950327160208</v>
      </c>
      <c r="AH132" s="36">
        <f t="shared" si="584"/>
        <v>-9.3908835964266246E-2</v>
      </c>
      <c r="AI132" s="267">
        <f>IFERROR('Turistas lugar residencia isla '!AI132/'Turistas lugar residencia isla '!$K132,"-")</f>
        <v>0.21240287821421522</v>
      </c>
      <c r="AJ132" s="36">
        <f t="shared" si="585"/>
        <v>3.7395704837158483E-2</v>
      </c>
      <c r="AK132" s="267">
        <f>IFERROR('Turistas lugar residencia isla '!AK132/'Turistas lugar residencia isla '!$M132,"-")</f>
        <v>0.52835364245397476</v>
      </c>
      <c r="AL132" s="36">
        <f t="shared" si="586"/>
        <v>2.5100579615372265E-2</v>
      </c>
      <c r="AM132" s="266">
        <f>IFERROR('Turistas lugar residencia isla '!AM132/'Turistas lugar residencia isla '!$C132,"-")</f>
        <v>0.19435086743970764</v>
      </c>
      <c r="AN132" s="36">
        <f t="shared" si="587"/>
        <v>9.2137371087464004E-2</v>
      </c>
      <c r="AO132" s="267">
        <f>IFERROR('Turistas lugar residencia isla '!AO132/'Turistas lugar residencia isla '!$E132,"-")</f>
        <v>0.12799828573724459</v>
      </c>
      <c r="AP132" s="36">
        <f t="shared" si="588"/>
        <v>0.16508657138577409</v>
      </c>
      <c r="AQ132" s="267">
        <f>IFERROR('Turistas lugar residencia isla '!AQ132/'Turistas lugar residencia isla '!$G132,"-")</f>
        <v>0.20548062002285011</v>
      </c>
      <c r="AR132" s="36">
        <f t="shared" si="589"/>
        <v>5.1927631158921628E-2</v>
      </c>
      <c r="AS132" s="267">
        <f>IFERROR('Turistas lugar residencia isla '!AS132/'Turistas lugar residencia isla '!$I132,"-")</f>
        <v>0.40675291565794408</v>
      </c>
      <c r="AT132" s="36">
        <f t="shared" si="590"/>
        <v>9.3149960745600335E-2</v>
      </c>
      <c r="AU132" s="267">
        <f>IFERROR('Turistas lugar residencia isla '!AU132/'Turistas lugar residencia isla '!$K132,"-")</f>
        <v>0.11318613289310772</v>
      </c>
      <c r="AV132" s="36">
        <f t="shared" si="591"/>
        <v>7.1718161615899279E-2</v>
      </c>
      <c r="AW132" s="267">
        <f>IFERROR('Turistas lugar residencia isla '!AW132/'Turistas lugar residencia isla '!$M132,"-")</f>
        <v>0.17086036820171968</v>
      </c>
      <c r="AX132" s="36">
        <f t="shared" si="592"/>
        <v>-0.12457646316769211</v>
      </c>
      <c r="AY132" s="266">
        <f>IFERROR('Turistas lugar residencia isla '!AY132/'Turistas lugar residencia isla '!$C132,"-")</f>
        <v>2.3911226945417051E-2</v>
      </c>
      <c r="AZ132" s="36">
        <f t="shared" si="593"/>
        <v>7.7998159179848425E-3</v>
      </c>
      <c r="BA132" s="267">
        <f>IFERROR('Turistas lugar residencia isla '!BA132/'Turistas lugar residencia isla '!$E132,"-")</f>
        <v>3.3702673624906809E-2</v>
      </c>
      <c r="BB132" s="36">
        <f t="shared" si="594"/>
        <v>6.6143119750114554E-2</v>
      </c>
      <c r="BC132" s="267">
        <f>IFERROR('Turistas lugar residencia isla '!BC132/'Turistas lugar residencia isla '!$G132,"-")</f>
        <v>2.9633545350681242E-2</v>
      </c>
      <c r="BD132" s="36">
        <f t="shared" si="595"/>
        <v>-4.8428754932473117E-2</v>
      </c>
      <c r="BE132" s="267">
        <f>IFERROR('Turistas lugar residencia isla '!BE132/'Turistas lugar residencia isla '!$I132,"-")</f>
        <v>6.4558243769050078E-3</v>
      </c>
      <c r="BF132" s="36">
        <f t="shared" si="596"/>
        <v>-0.21003081724590589</v>
      </c>
      <c r="BG132" s="267">
        <f>IFERROR('Turistas lugar residencia isla '!BG132/'Turistas lugar residencia isla '!$K132,"-")</f>
        <v>1.1955175940713094E-2</v>
      </c>
      <c r="BH132" s="36">
        <f t="shared" si="597"/>
        <v>-0.10975356240282863</v>
      </c>
      <c r="BI132" s="267">
        <f>IFERROR('Turistas lugar residencia isla '!BI132/'Turistas lugar residencia isla '!$M132,"-")</f>
        <v>2.331592551564066E-2</v>
      </c>
      <c r="BJ132" s="36">
        <f t="shared" si="598"/>
        <v>-0.11690271227268489</v>
      </c>
      <c r="BK132" s="266">
        <f>IFERROR('Turistas lugar residencia isla '!BK132/'Turistas lugar residencia isla '!$C132,"-")</f>
        <v>4.8189678109271307E-2</v>
      </c>
      <c r="BL132" s="36">
        <f t="shared" si="599"/>
        <v>9.8633800393650883E-2</v>
      </c>
      <c r="BM132" s="267">
        <f>IFERROR('Turistas lugar residencia isla '!BM132/'Turistas lugar residencia isla '!$E132,"-")</f>
        <v>4.9878796266121433E-2</v>
      </c>
      <c r="BN132" s="36">
        <f t="shared" si="600"/>
        <v>6.29255703354068E-2</v>
      </c>
      <c r="BO132" s="267">
        <f>IFERROR('Turistas lugar residencia isla '!BO132/'Turistas lugar residencia isla '!$G132,"-")</f>
        <v>3.682963013488396E-2</v>
      </c>
      <c r="BP132" s="36">
        <f t="shared" si="601"/>
        <v>0.50530268423815783</v>
      </c>
      <c r="BQ132" s="267">
        <f>IFERROR('Turistas lugar residencia isla '!BQ132/'Turistas lugar residencia isla '!$I132,"-")</f>
        <v>7.0808468643505887E-2</v>
      </c>
      <c r="BR132" s="36">
        <f t="shared" si="602"/>
        <v>5.1291118300526239E-2</v>
      </c>
      <c r="BS132" s="267">
        <f>IFERROR('Turistas lugar residencia isla '!BS132/'Turistas lugar residencia isla '!$K132,"-")</f>
        <v>4.5200882843761774E-2</v>
      </c>
      <c r="BT132" s="36">
        <f t="shared" si="603"/>
        <v>5.8720804202506915E-2</v>
      </c>
      <c r="BU132" s="267">
        <f>IFERROR('Turistas lugar residencia isla '!BU132/'Turistas lugar residencia isla '!$M132,"-")</f>
        <v>6.6413462045682339E-2</v>
      </c>
      <c r="BV132" s="36">
        <f t="shared" si="604"/>
        <v>7.1791358984572007E-2</v>
      </c>
      <c r="BW132" s="266">
        <f>IFERROR('Turistas lugar residencia isla '!BW132/'Turistas lugar residencia isla '!$C132,"-")</f>
        <v>0.33009972007653904</v>
      </c>
      <c r="BX132" s="36">
        <f t="shared" si="605"/>
        <v>4.4275270686790602E-2</v>
      </c>
      <c r="BY132" s="267">
        <f>IFERROR('Turistas lugar residencia isla '!BY132/'Turistas lugar residencia isla '!$E132,"-")</f>
        <v>0.41917295750503342</v>
      </c>
      <c r="BZ132" s="36">
        <f t="shared" si="606"/>
        <v>8.3741714671055734E-2</v>
      </c>
      <c r="CA132" s="267">
        <f>IFERROR('Turistas lugar residencia isla '!CA132/'Turistas lugar residencia isla '!$G132,"-")</f>
        <v>0.21202530566308</v>
      </c>
      <c r="CB132" s="36">
        <f t="shared" si="607"/>
        <v>-1.5926188150502285E-2</v>
      </c>
      <c r="CC132" s="267">
        <f>IFERROR('Turistas lugar residencia isla '!CC132/'Turistas lugar residencia isla '!$I132,"-")</f>
        <v>0.19796148093321614</v>
      </c>
      <c r="CD132" s="36">
        <f t="shared" si="608"/>
        <v>1.6285191992162718E-2</v>
      </c>
      <c r="CE132" s="267">
        <f>IFERROR('Turistas lugar residencia isla '!CE132/'Turistas lugar residencia isla '!$K132,"-")</f>
        <v>0.4310323171059951</v>
      </c>
      <c r="CF132" s="36">
        <f t="shared" si="609"/>
        <v>3.4652514039383187E-2</v>
      </c>
      <c r="CG132" s="267">
        <f>IFERROR('Turistas lugar residencia isla '!CG132/'Turistas lugar residencia isla '!$M132,"-")</f>
        <v>6.340665717149338E-2</v>
      </c>
      <c r="CH132" s="36">
        <f t="shared" si="610"/>
        <v>7.6859995707279083E-5</v>
      </c>
      <c r="CI132" s="266">
        <f>IFERROR('Turistas lugar residencia isla '!CI132/'Turistas lugar residencia isla '!$C132,"-")</f>
        <v>4.1033906186112974E-2</v>
      </c>
      <c r="CJ132" s="36">
        <f t="shared" si="611"/>
        <v>-4.0469913267078717E-2</v>
      </c>
      <c r="CK132" s="267">
        <f>IFERROR('Turistas lugar residencia isla '!CK132/'Turistas lugar residencia isla '!$E132,"-")</f>
        <v>3.3794190256380495E-2</v>
      </c>
      <c r="CL132" s="36">
        <f t="shared" si="612"/>
        <v>-6.6397437646929958E-2</v>
      </c>
      <c r="CM132" s="267">
        <f>IFERROR('Turistas lugar residencia isla '!CM132/'Turistas lugar residencia isla '!$G132,"-")</f>
        <v>7.6022713708370993E-2</v>
      </c>
      <c r="CN132" s="36">
        <f t="shared" si="613"/>
        <v>0.13742285249839359</v>
      </c>
      <c r="CO132" s="267">
        <f>IFERROR('Turistas lugar residencia isla '!CO132/'Turistas lugar residencia isla '!$I132,"-")</f>
        <v>2.0539390294675487E-2</v>
      </c>
      <c r="CP132" s="36">
        <f t="shared" si="614"/>
        <v>-0.12664691004189887</v>
      </c>
      <c r="CQ132" s="267">
        <f>IFERROR('Turistas lugar residencia isla '!CQ132/'Turistas lugar residencia isla '!$K132,"-")</f>
        <v>2.2923433042042744E-2</v>
      </c>
      <c r="CR132" s="36">
        <f t="shared" si="615"/>
        <v>-0.40455277255595568</v>
      </c>
      <c r="CS132" s="267">
        <f>IFERROR('Turistas lugar residencia isla '!CS132/'Turistas lugar residencia isla '!$M132,"-")</f>
        <v>7.6436144959645513E-2</v>
      </c>
      <c r="CT132" s="36">
        <f t="shared" si="616"/>
        <v>6.5703613740366595E-2</v>
      </c>
      <c r="CU132" s="266">
        <f>IFERROR('Turistas lugar residencia isla '!CU132/'Turistas lugar residencia isla '!$C132,"-")</f>
        <v>3.5446487695863539E-2</v>
      </c>
      <c r="CV132" s="36">
        <f t="shared" si="617"/>
        <v>-5.2890502321265465E-2</v>
      </c>
      <c r="CW132" s="267">
        <f>IFERROR('Turistas lugar residencia isla '!CW132/'Turistas lugar residencia isla '!$E132,"-")</f>
        <v>2.5613496247818109E-2</v>
      </c>
      <c r="CX132" s="36">
        <f t="shared" si="618"/>
        <v>-3.3028312087757916E-2</v>
      </c>
      <c r="CY132" s="267">
        <f>IFERROR('Turistas lugar residencia isla '!CY132/'Turistas lugar residencia isla '!$G132,"-")</f>
        <v>1.9466944051293421E-2</v>
      </c>
      <c r="CZ132" s="36">
        <f t="shared" si="619"/>
        <v>-0.26269470172170695</v>
      </c>
      <c r="DA132" s="267">
        <f>IFERROR('Turistas lugar residencia isla '!DA132/'Turistas lugar residencia isla '!$I132,"-")</f>
        <v>3.0660025802737557E-2</v>
      </c>
      <c r="DB132" s="36">
        <f t="shared" si="620"/>
        <v>1.3256944301875055</v>
      </c>
      <c r="DC132" s="267">
        <f>IFERROR('Turistas lugar residencia isla '!DC132/'Turistas lugar residencia isla '!$K132,"-")</f>
        <v>8.2003983563315327E-2</v>
      </c>
      <c r="DD132" s="36">
        <f t="shared" si="621"/>
        <v>-9.4468459510900771E-2</v>
      </c>
      <c r="DE132" s="267">
        <f>IFERROR('Turistas lugar residencia isla '!DE132/'Turistas lugar residencia isla '!$M132,"-")</f>
        <v>3.7980693147649943E-3</v>
      </c>
      <c r="DF132" s="36">
        <f t="shared" si="622"/>
        <v>-0.47134040196233584</v>
      </c>
      <c r="DG132" s="266">
        <f>IFERROR('Turistas lugar residencia isla '!DG132/'Turistas lugar residencia isla '!$C132,"-")</f>
        <v>2.36196577164264E-2</v>
      </c>
      <c r="DH132" s="36">
        <f t="shared" si="623"/>
        <v>-0.19456436978728409</v>
      </c>
      <c r="DI132" s="267">
        <f>IFERROR('Turistas lugar residencia isla '!DI132/'Turistas lugar residencia isla '!$E132,"-")</f>
        <v>9.2833578121721584E-3</v>
      </c>
      <c r="DJ132" s="36">
        <f t="shared" si="624"/>
        <v>-0.3416749157052722</v>
      </c>
      <c r="DK132" s="267">
        <f>IFERROR('Turistas lugar residencia isla '!DK132/'Turistas lugar residencia isla '!$G132,"-")</f>
        <v>6.4832972392271884E-2</v>
      </c>
      <c r="DL132" s="36">
        <f t="shared" si="625"/>
        <v>-0.17891225689890444</v>
      </c>
      <c r="DM132" s="267">
        <f>IFERROR('Turistas lugar residencia isla '!DM132/'Turistas lugar residencia isla '!$I132,"-")</f>
        <v>1.0871073692001664E-2</v>
      </c>
      <c r="DN132" s="36">
        <f t="shared" si="626"/>
        <v>-0.29561473370196045</v>
      </c>
      <c r="DO132" s="267">
        <f>IFERROR('Turistas lugar residencia isla '!DO132/'Turistas lugar residencia isla '!$K132,"-")</f>
        <v>1.0954799117156239E-2</v>
      </c>
      <c r="DP132" s="36">
        <f t="shared" si="627"/>
        <v>0.12128689040507834</v>
      </c>
      <c r="DQ132" s="267">
        <f>IFERROR('Turistas lugar residencia isla '!DQ132/'Turistas lugar residencia isla '!$M132,"-")</f>
        <v>2.7430500606636073E-3</v>
      </c>
      <c r="DR132" s="36">
        <f t="shared" si="628"/>
        <v>-0.63637170505345853</v>
      </c>
      <c r="DS132" s="266">
        <f>IFERROR('Turistas lugar residencia isla '!DS132/'Turistas lugar residencia isla '!$C132,"-")</f>
        <v>7.5751895837530489E-2</v>
      </c>
      <c r="DT132" s="36">
        <f t="shared" si="629"/>
        <v>-5.4378285356147082E-2</v>
      </c>
      <c r="DU132" s="267">
        <f>IFERROR('Turistas lugar residencia isla '!DU132/'Turistas lugar residencia isla '!$E132,"-")</f>
        <v>0.12440904809310589</v>
      </c>
      <c r="DV132" s="36">
        <f t="shared" si="630"/>
        <v>-6.1427610418982481E-2</v>
      </c>
      <c r="DW132" s="267">
        <f>IFERROR('Turistas lugar residencia isla '!DW132/'Turistas lugar residencia isla '!$G132,"-")</f>
        <v>0.11063213000699146</v>
      </c>
      <c r="DX132" s="36">
        <f t="shared" si="631"/>
        <v>6.865758533498223E-2</v>
      </c>
      <c r="DY132" s="267">
        <f>IFERROR('Turistas lugar residencia isla '!DY132/'Turistas lugar residencia isla '!$I132,"-")</f>
        <v>6.9518331765637126E-2</v>
      </c>
      <c r="DZ132" s="36">
        <f t="shared" si="632"/>
        <v>-0.14422139825940028</v>
      </c>
      <c r="EA132" s="267">
        <f>IFERROR('Turistas lugar residencia isla '!EA132/'Turistas lugar residencia isla '!$K132,"-")</f>
        <v>4.5640510326759857E-2</v>
      </c>
      <c r="EB132" s="36">
        <f t="shared" si="633"/>
        <v>-0.1376292890714621</v>
      </c>
      <c r="EC132" s="267">
        <f>IFERROR('Turistas lugar residencia isla '!EC132/'Turistas lugar residencia isla '!$M132,"-")</f>
        <v>4.5576831777179937E-2</v>
      </c>
      <c r="ED132" s="36">
        <f t="shared" si="634"/>
        <v>6.7699608940023248E-2</v>
      </c>
    </row>
    <row r="133" spans="1:134" s="17" customFormat="1" outlineLevel="1" x14ac:dyDescent="0.25">
      <c r="A133" s="242"/>
      <c r="B133" s="34" t="s">
        <v>77</v>
      </c>
      <c r="C133" s="266">
        <f>IFERROR('Turistas lugar residencia isla '!C133/'Turistas lugar residencia isla '!$C133,"-")</f>
        <v>1</v>
      </c>
      <c r="D133" s="36">
        <f t="shared" si="569"/>
        <v>0</v>
      </c>
      <c r="E133" s="267">
        <f>IFERROR('Turistas lugar residencia isla '!E133/'Turistas lugar residencia isla '!$E133,"-")</f>
        <v>1</v>
      </c>
      <c r="F133" s="36">
        <f t="shared" si="570"/>
        <v>0</v>
      </c>
      <c r="G133" s="267">
        <f>IFERROR('Turistas lugar residencia isla '!G133/'Turistas lugar residencia isla '!$G133,"-")</f>
        <v>1</v>
      </c>
      <c r="H133" s="36">
        <f t="shared" si="571"/>
        <v>0</v>
      </c>
      <c r="I133" s="267">
        <f>IFERROR('Turistas lugar residencia isla '!I133/'Turistas lugar residencia isla '!$I133,"-")</f>
        <v>1</v>
      </c>
      <c r="J133" s="36">
        <f t="shared" si="572"/>
        <v>0</v>
      </c>
      <c r="K133" s="267">
        <f>IFERROR('Turistas lugar residencia isla '!K133/'Turistas lugar residencia isla '!$K133,"-")</f>
        <v>1</v>
      </c>
      <c r="L133" s="36">
        <f t="shared" si="573"/>
        <v>0</v>
      </c>
      <c r="M133" s="267">
        <f>IFERROR('Turistas lugar residencia isla '!M133/'Turistas lugar residencia isla '!$M133,"-")</f>
        <v>1</v>
      </c>
      <c r="N133" s="36">
        <f t="shared" si="574"/>
        <v>0</v>
      </c>
      <c r="O133" s="266">
        <f>IFERROR('Turistas lugar residencia isla '!O133/'Turistas lugar residencia isla '!$C133,"-")</f>
        <v>0.85724300133598164</v>
      </c>
      <c r="P133" s="36">
        <f t="shared" si="575"/>
        <v>1.2768741108574178E-2</v>
      </c>
      <c r="Q133" s="267">
        <f>IFERROR('Turistas lugar residencia isla '!Q133/'Turistas lugar residencia isla '!$E133,"-")</f>
        <v>0.86624733969698886</v>
      </c>
      <c r="R133" s="36">
        <f t="shared" si="576"/>
        <v>2.1881646545750533E-2</v>
      </c>
      <c r="S133" s="267">
        <f>IFERROR('Turistas lugar residencia isla '!S133/'Turistas lugar residencia isla '!$G133,"-")</f>
        <v>0.79983119929086732</v>
      </c>
      <c r="T133" s="36">
        <f t="shared" si="577"/>
        <v>-7.9233941176973799E-3</v>
      </c>
      <c r="U133" s="267">
        <f>IFERROR('Turistas lugar residencia isla '!U133/'Turistas lugar residencia isla '!$I133,"-")</f>
        <v>0.92621142762268449</v>
      </c>
      <c r="V133" s="36">
        <f t="shared" si="578"/>
        <v>2.1529698062190183E-2</v>
      </c>
      <c r="W133" s="267">
        <f>IFERROR('Turistas lugar residencia isla '!W133/'Turistas lugar residencia isla '!$K133,"-")</f>
        <v>0.85599757254419728</v>
      </c>
      <c r="X133" s="36">
        <f t="shared" si="579"/>
        <v>2.3920020942260756E-3</v>
      </c>
      <c r="Y133" s="267">
        <f>IFERROR('Turistas lugar residencia isla '!Y133/'Turistas lugar residencia isla '!$M133,"-")</f>
        <v>0.60886884629838411</v>
      </c>
      <c r="Z133" s="36">
        <f t="shared" si="580"/>
        <v>-0.21592612501409136</v>
      </c>
      <c r="AA133" s="266">
        <f>IFERROR('Turistas lugar residencia isla '!AA133/'Turistas lugar residencia isla '!$C133,"-")</f>
        <v>0.14275801461960083</v>
      </c>
      <c r="AB133" s="36">
        <f t="shared" si="581"/>
        <v>-7.0373463833982464E-2</v>
      </c>
      <c r="AC133" s="267">
        <f>IFERROR('Turistas lugar residencia isla '!AC133/'Turistas lugar residencia isla '!$E133,"-")</f>
        <v>0.13375529426638852</v>
      </c>
      <c r="AD133" s="36">
        <f t="shared" si="582"/>
        <v>-0.12177409270071937</v>
      </c>
      <c r="AE133" s="267">
        <f>IFERROR('Turistas lugar residencia isla '!AE133/'Turistas lugar residencia isla '!$G133,"-")</f>
        <v>0.20016880070913262</v>
      </c>
      <c r="AF133" s="36">
        <f t="shared" si="583"/>
        <v>3.2965041568355113E-2</v>
      </c>
      <c r="AG133" s="267">
        <f>IFERROR('Turistas lugar residencia isla '!AG133/'Turistas lugar residencia isla '!$I133,"-")</f>
        <v>7.3788572377315523E-2</v>
      </c>
      <c r="AH133" s="36">
        <f t="shared" si="584"/>
        <v>-0.20920493297370746</v>
      </c>
      <c r="AI133" s="267">
        <f>IFERROR('Turistas lugar residencia isla '!AI133/'Turistas lugar residencia isla '!$K133,"-")</f>
        <v>0.14400242745580275</v>
      </c>
      <c r="AJ133" s="36">
        <f t="shared" si="585"/>
        <v>-1.3986515692377632E-2</v>
      </c>
      <c r="AK133" s="267">
        <f>IFERROR('Turistas lugar residencia isla '!AK133/'Turistas lugar residencia isla '!$M133,"-")</f>
        <v>0.39113115370161594</v>
      </c>
      <c r="AL133" s="36">
        <f t="shared" si="586"/>
        <v>0.75038194741251685</v>
      </c>
      <c r="AM133" s="266">
        <f>IFERROR('Turistas lugar residencia isla '!AM133/'Turistas lugar residencia isla '!$C133,"-")</f>
        <v>0.21642698581218028</v>
      </c>
      <c r="AN133" s="36">
        <f t="shared" si="587"/>
        <v>8.5697462948906011E-3</v>
      </c>
      <c r="AO133" s="267">
        <f>IFERROR('Turistas lugar residencia isla '!AO133/'Turistas lugar residencia isla '!$E133,"-")</f>
        <v>0.13389752828876667</v>
      </c>
      <c r="AP133" s="36">
        <f t="shared" si="588"/>
        <v>-5.3798517428412795E-2</v>
      </c>
      <c r="AQ133" s="267">
        <f>IFERROR('Turistas lugar residencia isla '!AQ133/'Turistas lugar residencia isla '!$G133,"-")</f>
        <v>0.23723709713674979</v>
      </c>
      <c r="AR133" s="36">
        <f t="shared" si="589"/>
        <v>-6.5255595772261366E-2</v>
      </c>
      <c r="AS133" s="267">
        <f>IFERROR('Turistas lugar residencia isla '!AS133/'Turistas lugar residencia isla '!$I133,"-")</f>
        <v>0.4670430018263324</v>
      </c>
      <c r="AT133" s="36">
        <f t="shared" si="590"/>
        <v>4.3700196735903862E-2</v>
      </c>
      <c r="AU133" s="267">
        <f>IFERROR('Turistas lugar residencia isla '!AU133/'Turistas lugar residencia isla '!$K133,"-")</f>
        <v>0.11722056310586582</v>
      </c>
      <c r="AV133" s="36">
        <f t="shared" si="591"/>
        <v>-0.17361418019376162</v>
      </c>
      <c r="AW133" s="267">
        <f>IFERROR('Turistas lugar residencia isla '!AW133/'Turistas lugar residencia isla '!$M133,"-")</f>
        <v>0.29177001127395719</v>
      </c>
      <c r="AX133" s="36">
        <f t="shared" si="592"/>
        <v>-0.47644359236639888</v>
      </c>
      <c r="AY133" s="266">
        <f>IFERROR('Turistas lugar residencia isla '!AY133/'Turistas lugar residencia isla '!$C133,"-")</f>
        <v>2.5807303704682032E-2</v>
      </c>
      <c r="AZ133" s="36">
        <f t="shared" si="593"/>
        <v>-1.560149405601885E-2</v>
      </c>
      <c r="BA133" s="267">
        <f>IFERROR('Turistas lugar residencia isla '!BA133/'Turistas lugar residencia isla '!$E133,"-")</f>
        <v>3.7510272457171756E-2</v>
      </c>
      <c r="BB133" s="36">
        <f t="shared" si="594"/>
        <v>4.3025705015997229E-2</v>
      </c>
      <c r="BC133" s="267">
        <f>IFERROR('Turistas lugar residencia isla '!BC133/'Turistas lugar residencia isla '!$G133,"-")</f>
        <v>2.8288963063181512E-2</v>
      </c>
      <c r="BD133" s="36">
        <f t="shared" si="595"/>
        <v>-7.2927343633215735E-2</v>
      </c>
      <c r="BE133" s="267">
        <f>IFERROR('Turistas lugar residencia isla '!BE133/'Turistas lugar residencia isla '!$I133,"-")</f>
        <v>6.3565854699841086E-3</v>
      </c>
      <c r="BF133" s="36">
        <f t="shared" si="596"/>
        <v>-0.24798830157274954</v>
      </c>
      <c r="BG133" s="267">
        <f>IFERROR('Turistas lugar residencia isla '!BG133/'Turistas lugar residencia isla '!$K133,"-")</f>
        <v>1.5427120430554003E-2</v>
      </c>
      <c r="BH133" s="36">
        <f t="shared" si="597"/>
        <v>4.6969392169875279E-2</v>
      </c>
      <c r="BI133" s="267">
        <f>IFERROR('Turistas lugar residencia isla '!BI133/'Turistas lugar residencia isla '!$M133,"-")</f>
        <v>2.3224351747463359E-2</v>
      </c>
      <c r="BJ133" s="36">
        <f t="shared" si="598"/>
        <v>0.48701503061496831</v>
      </c>
      <c r="BK133" s="266">
        <f>IFERROR('Turistas lugar residencia isla '!BK133/'Turistas lugar residencia isla '!$C133,"-")</f>
        <v>2.9040074367948632E-2</v>
      </c>
      <c r="BL133" s="36">
        <f t="shared" si="599"/>
        <v>0.12916930997853249</v>
      </c>
      <c r="BM133" s="267">
        <f>IFERROR('Turistas lugar residencia isla '!BM133/'Turistas lugar residencia isla '!$E133,"-")</f>
        <v>3.6454053142845104E-2</v>
      </c>
      <c r="BN133" s="36">
        <f t="shared" si="600"/>
        <v>0.16342419954902443</v>
      </c>
      <c r="BO133" s="267">
        <f>IFERROR('Turistas lugar residencia isla '!BO133/'Turistas lugar residencia isla '!$G133,"-")</f>
        <v>1.35846399837137E-2</v>
      </c>
      <c r="BP133" s="36">
        <f t="shared" si="601"/>
        <v>0.71100356723214109</v>
      </c>
      <c r="BQ133" s="267">
        <f>IFERROR('Turistas lugar residencia isla '!BQ133/'Turistas lugar residencia isla '!$I133,"-")</f>
        <v>3.6378406584284054E-2</v>
      </c>
      <c r="BR133" s="36">
        <f t="shared" si="602"/>
        <v>-2.9552506707481219E-2</v>
      </c>
      <c r="BS133" s="267">
        <f>IFERROR('Turistas lugar residencia isla '!BS133/'Turistas lugar residencia isla '!$K133,"-")</f>
        <v>2.6755247509994622E-2</v>
      </c>
      <c r="BT133" s="36">
        <f t="shared" si="603"/>
        <v>2.6653320029875527E-2</v>
      </c>
      <c r="BU133" s="267">
        <f>IFERROR('Turistas lugar residencia isla '!BU133/'Turistas lugar residencia isla '!$M133,"-")</f>
        <v>3.7504697482149567E-2</v>
      </c>
      <c r="BV133" s="36">
        <f t="shared" si="604"/>
        <v>0.73806935646176508</v>
      </c>
      <c r="BW133" s="266">
        <f>IFERROR('Turistas lugar residencia isla '!BW133/'Turistas lugar residencia isla '!$C133,"-")</f>
        <v>0.36195957512737542</v>
      </c>
      <c r="BX133" s="36">
        <f t="shared" si="605"/>
        <v>7.6961466925479671E-2</v>
      </c>
      <c r="BY133" s="267">
        <f>IFERROR('Turistas lugar residencia isla '!BY133/'Turistas lugar residencia isla '!$E133,"-")</f>
        <v>0.43055818951893293</v>
      </c>
      <c r="BZ133" s="36">
        <f t="shared" si="606"/>
        <v>7.7985560047235225E-2</v>
      </c>
      <c r="CA133" s="267">
        <f>IFERROR('Turistas lugar residencia isla '!CA133/'Turistas lugar residencia isla '!$G133,"-")</f>
        <v>0.23371688134328042</v>
      </c>
      <c r="CB133" s="36">
        <f t="shared" si="607"/>
        <v>3.2449375356855992E-2</v>
      </c>
      <c r="CC133" s="267">
        <f>IFERROR('Turistas lugar residencia isla '!CC133/'Turistas lugar residencia isla '!$I133,"-")</f>
        <v>0.261207039681222</v>
      </c>
      <c r="CD133" s="36">
        <f t="shared" si="608"/>
        <v>0.4346268718240196</v>
      </c>
      <c r="CE133" s="267">
        <f>IFERROR('Turistas lugar residencia isla '!CE133/'Turistas lugar residencia isla '!$K133,"-")</f>
        <v>0.48925478171529563</v>
      </c>
      <c r="CF133" s="36">
        <f t="shared" si="609"/>
        <v>4.9263108278038592E-2</v>
      </c>
      <c r="CG133" s="267">
        <f>IFERROR('Turistas lugar residencia isla '!CG133/'Turistas lugar residencia isla '!$M133,"-")</f>
        <v>7.3581360390830519E-2</v>
      </c>
      <c r="CH133" s="36">
        <f t="shared" si="610"/>
        <v>0.62795390754804536</v>
      </c>
      <c r="CI133" s="266">
        <f>IFERROR('Turistas lugar residencia isla '!CI133/'Turistas lugar residencia isla '!$C133,"-")</f>
        <v>3.285397162436058E-2</v>
      </c>
      <c r="CJ133" s="36">
        <f t="shared" si="611"/>
        <v>-6.6038271229200918E-2</v>
      </c>
      <c r="CK133" s="267">
        <f>IFERROR('Turistas lugar residencia isla '!CK133/'Turistas lugar residencia isla '!$E133,"-")</f>
        <v>2.6974418947678953E-2</v>
      </c>
      <c r="CL133" s="36">
        <f t="shared" si="612"/>
        <v>-0.13635753354448144</v>
      </c>
      <c r="CM133" s="267">
        <f>IFERROR('Turistas lugar residencia isla '!CM133/'Turistas lugar residencia isla '!$G133,"-")</f>
        <v>6.003876478596664E-2</v>
      </c>
      <c r="CN133" s="36">
        <f t="shared" si="613"/>
        <v>5.8052392912378403E-2</v>
      </c>
      <c r="CO133" s="267">
        <f>IFERROR('Turistas lugar residencia isla '!CO133/'Turistas lugar residencia isla '!$I133,"-")</f>
        <v>1.4907141671212732E-2</v>
      </c>
      <c r="CP133" s="36">
        <f t="shared" si="614"/>
        <v>-0.18099434935172476</v>
      </c>
      <c r="CQ133" s="267">
        <f>IFERROR('Turistas lugar residencia isla '!CQ133/'Turistas lugar residencia isla '!$K133,"-")</f>
        <v>2.2038743472220006E-2</v>
      </c>
      <c r="CR133" s="36">
        <f t="shared" si="615"/>
        <v>1.4584288625636432E-3</v>
      </c>
      <c r="CS133" s="267">
        <f>IFERROR('Turistas lugar residencia isla '!CS133/'Turistas lugar residencia isla '!$M133,"-")</f>
        <v>7.9969936114242759E-2</v>
      </c>
      <c r="CT133" s="36">
        <f t="shared" si="616"/>
        <v>0.19362046325377169</v>
      </c>
      <c r="CU133" s="266">
        <f>IFERROR('Turistas lugar residencia isla '!CU133/'Turistas lugar residencia isla '!$C133,"-")</f>
        <v>3.8175546965086689E-2</v>
      </c>
      <c r="CV133" s="36">
        <f t="shared" si="617"/>
        <v>-4.5924832564347096E-2</v>
      </c>
      <c r="CW133" s="267">
        <f>IFERROR('Turistas lugar residencia isla '!CW133/'Turistas lugar residencia isla '!$E133,"-")</f>
        <v>2.4419474471626946E-2</v>
      </c>
      <c r="CX133" s="36">
        <f t="shared" si="618"/>
        <v>-8.1433411277932355E-2</v>
      </c>
      <c r="CY133" s="267">
        <f>IFERROR('Turistas lugar residencia isla '!CY133/'Turistas lugar residencia isla '!$G133,"-")</f>
        <v>2.2966227134501933E-2</v>
      </c>
      <c r="CZ133" s="36">
        <f t="shared" si="619"/>
        <v>-0.11120399100195444</v>
      </c>
      <c r="DA133" s="267">
        <f>IFERROR('Turistas lugar residencia isla '!DA133/'Turistas lugar residencia isla '!$I133,"-")</f>
        <v>1.4243020801214392E-2</v>
      </c>
      <c r="DB133" s="36">
        <f t="shared" si="620"/>
        <v>-6.2753948691189887E-3</v>
      </c>
      <c r="DC133" s="267">
        <f>IFERROR('Turistas lugar residencia isla '!DC133/'Turistas lugar residencia isla '!$K133,"-")</f>
        <v>0.10944312247472732</v>
      </c>
      <c r="DD133" s="36">
        <f t="shared" si="621"/>
        <v>4.1849240755916339E-2</v>
      </c>
      <c r="DE133" s="267">
        <f>IFERROR('Turistas lugar residencia isla '!DE133/'Turistas lugar residencia isla '!$M133,"-")</f>
        <v>1.4280345734686208E-3</v>
      </c>
      <c r="DF133" s="36" t="str">
        <f t="shared" si="622"/>
        <v>-</v>
      </c>
      <c r="DG133" s="266">
        <f>IFERROR('Turistas lugar residencia isla '!DG133/'Turistas lugar residencia isla '!$C133,"-")</f>
        <v>3.1039474954155006E-2</v>
      </c>
      <c r="DH133" s="36">
        <f t="shared" si="623"/>
        <v>-0.15757969812358963</v>
      </c>
      <c r="DI133" s="267">
        <f>IFERROR('Turistas lugar residencia isla '!DI133/'Turistas lugar residencia isla '!$E133,"-")</f>
        <v>1.8171713340497712E-2</v>
      </c>
      <c r="DJ133" s="36">
        <f t="shared" si="624"/>
        <v>-5.8568084200040227E-2</v>
      </c>
      <c r="DK133" s="267">
        <f>IFERROR('Turistas lugar residencia isla '!DK133/'Turistas lugar residencia isla '!$G133,"-")</f>
        <v>8.3030439263553885E-2</v>
      </c>
      <c r="DL133" s="36">
        <f t="shared" si="625"/>
        <v>-0.12731151192353141</v>
      </c>
      <c r="DM133" s="267">
        <f>IFERROR('Turistas lugar residencia isla '!DM133/'Turistas lugar residencia isla '!$I133,"-")</f>
        <v>1.0809753089347975E-2</v>
      </c>
      <c r="DN133" s="36">
        <f t="shared" si="626"/>
        <v>-0.34966630143576294</v>
      </c>
      <c r="DO133" s="267">
        <f>IFERROR('Turistas lugar residencia isla '!DO133/'Turistas lugar residencia isla '!$K133,"-")</f>
        <v>1.1211012983694525E-2</v>
      </c>
      <c r="DP133" s="36">
        <f t="shared" si="627"/>
        <v>-0.1772922153060198</v>
      </c>
      <c r="DQ133" s="267">
        <f>IFERROR('Turistas lugar residencia isla '!DQ133/'Turistas lugar residencia isla '!$M133,"-")</f>
        <v>9.7707628711010894E-3</v>
      </c>
      <c r="DR133" s="36">
        <f t="shared" si="628"/>
        <v>5.5572675268278413</v>
      </c>
      <c r="DS133" s="266">
        <f>IFERROR('Turistas lugar residencia isla '!DS133/'Turistas lugar residencia isla '!$C133,"-")</f>
        <v>7.0318349681751907E-2</v>
      </c>
      <c r="DT133" s="36">
        <f t="shared" si="629"/>
        <v>-7.7980211671670241E-2</v>
      </c>
      <c r="DU133" s="267">
        <f>IFERROR('Turistas lugar residencia isla '!DU133/'Turistas lugar residencia isla '!$E133,"-")</f>
        <v>0.12349337294814253</v>
      </c>
      <c r="DV133" s="36">
        <f t="shared" si="630"/>
        <v>-6.1606917514186232E-2</v>
      </c>
      <c r="DW133" s="267">
        <f>IFERROR('Turistas lugar residencia isla '!DW133/'Turistas lugar residencia isla '!$G133,"-")</f>
        <v>0.1037657826542427</v>
      </c>
      <c r="DX133" s="36">
        <f t="shared" si="631"/>
        <v>9.4779207255470732E-2</v>
      </c>
      <c r="DY133" s="267">
        <f>IFERROR('Turistas lugar residencia isla '!DY133/'Turistas lugar residencia isla '!$I133,"-")</f>
        <v>6.453831740233866E-2</v>
      </c>
      <c r="DZ133" s="36">
        <f t="shared" si="632"/>
        <v>-0.46305657042428283</v>
      </c>
      <c r="EA133" s="267">
        <f>IFERROR('Turistas lugar residencia isla '!EA133/'Turistas lugar residencia isla '!$K133,"-")</f>
        <v>4.6659320418842597E-2</v>
      </c>
      <c r="EB133" s="36">
        <f t="shared" si="633"/>
        <v>6.3465394820720888E-2</v>
      </c>
      <c r="EC133" s="267">
        <f>IFERROR('Turistas lugar residencia isla '!EC133/'Turistas lugar residencia isla '!$M133,"-")</f>
        <v>7.1552048102217214E-2</v>
      </c>
      <c r="ED133" s="36">
        <f t="shared" si="634"/>
        <v>0.19056300423523975</v>
      </c>
    </row>
    <row r="134" spans="1:134" s="17" customFormat="1" outlineLevel="1" x14ac:dyDescent="0.25">
      <c r="A134" s="242"/>
      <c r="B134" s="34" t="s">
        <v>79</v>
      </c>
      <c r="C134" s="266">
        <f>IFERROR('Turistas lugar residencia isla '!C134/'Turistas lugar residencia isla '!$C134,"-")</f>
        <v>1</v>
      </c>
      <c r="D134" s="36">
        <f t="shared" si="569"/>
        <v>0</v>
      </c>
      <c r="E134" s="267">
        <f>IFERROR('Turistas lugar residencia isla '!E134/'Turistas lugar residencia isla '!$E134,"-")</f>
        <v>1</v>
      </c>
      <c r="F134" s="36">
        <f t="shared" si="570"/>
        <v>0</v>
      </c>
      <c r="G134" s="267">
        <f>IFERROR('Turistas lugar residencia isla '!G134/'Turistas lugar residencia isla '!$G134,"-")</f>
        <v>1</v>
      </c>
      <c r="H134" s="36">
        <f t="shared" si="571"/>
        <v>0</v>
      </c>
      <c r="I134" s="267">
        <f>IFERROR('Turistas lugar residencia isla '!I134/'Turistas lugar residencia isla '!$I134,"-")</f>
        <v>1</v>
      </c>
      <c r="J134" s="36">
        <f t="shared" si="572"/>
        <v>0</v>
      </c>
      <c r="K134" s="267">
        <f>IFERROR('Turistas lugar residencia isla '!K134/'Turistas lugar residencia isla '!$K134,"-")</f>
        <v>1</v>
      </c>
      <c r="L134" s="36">
        <f t="shared" si="573"/>
        <v>0</v>
      </c>
      <c r="M134" s="267">
        <f>IFERROR('Turistas lugar residencia isla '!M134/'Turistas lugar residencia isla '!$M134,"-")</f>
        <v>1</v>
      </c>
      <c r="N134" s="36">
        <f t="shared" si="574"/>
        <v>0</v>
      </c>
      <c r="O134" s="266">
        <f>IFERROR('Turistas lugar residencia isla '!O134/'Turistas lugar residencia isla '!$C134,"-")</f>
        <v>0.90935686231028057</v>
      </c>
      <c r="P134" s="36">
        <f t="shared" si="575"/>
        <v>8.0200759670203681E-3</v>
      </c>
      <c r="Q134" s="267">
        <f>IFERROR('Turistas lugar residencia isla '!Q134/'Turistas lugar residencia isla '!$E134,"-")</f>
        <v>0.91052614648896135</v>
      </c>
      <c r="R134" s="36">
        <f t="shared" si="576"/>
        <v>6.6688004453407945E-3</v>
      </c>
      <c r="S134" s="267">
        <f>IFERROR('Turistas lugar residencia isla '!S134/'Turistas lugar residencia isla '!$G134,"-")</f>
        <v>0.8845084288517967</v>
      </c>
      <c r="T134" s="36">
        <f t="shared" si="577"/>
        <v>-8.0187788192054299E-4</v>
      </c>
      <c r="U134" s="267">
        <f>IFERROR('Turistas lugar residencia isla '!U134/'Turistas lugar residencia isla '!$I134,"-")</f>
        <v>0.94533459538363285</v>
      </c>
      <c r="V134" s="36">
        <f t="shared" si="578"/>
        <v>9.3917353503460976E-3</v>
      </c>
      <c r="W134" s="267">
        <f>IFERROR('Turistas lugar residencia isla '!W134/'Turistas lugar residencia isla '!$K134,"-")</f>
        <v>0.90508564088563459</v>
      </c>
      <c r="X134" s="36">
        <f t="shared" si="579"/>
        <v>5.2635150253494967E-3</v>
      </c>
      <c r="Y134" s="267">
        <f>IFERROR('Turistas lugar residencia isla '!Y134/'Turistas lugar residencia isla '!$M134,"-")</f>
        <v>0.82746738862909175</v>
      </c>
      <c r="Z134" s="36">
        <f t="shared" si="580"/>
        <v>-7.4776917487519134E-2</v>
      </c>
      <c r="AA134" s="266">
        <f>IFERROR('Turistas lugar residencia isla '!AA134/'Turistas lugar residencia isla '!$C134,"-")</f>
        <v>9.0643137689719433E-2</v>
      </c>
      <c r="AB134" s="36">
        <f t="shared" si="581"/>
        <v>-7.3919253656516637E-2</v>
      </c>
      <c r="AC134" s="267">
        <f>IFERROR('Turistas lugar residencia isla '!AC134/'Turistas lugar residencia isla '!$E134,"-")</f>
        <v>8.9475997984195227E-2</v>
      </c>
      <c r="AD134" s="36">
        <f t="shared" si="582"/>
        <v>-6.3134916160458188E-2</v>
      </c>
      <c r="AE134" s="267">
        <f>IFERROR('Turistas lugar residencia isla '!AE134/'Turistas lugar residencia isla '!$G134,"-")</f>
        <v>0.11549157114820331</v>
      </c>
      <c r="AF134" s="36">
        <f t="shared" si="583"/>
        <v>6.184232647844512E-3</v>
      </c>
      <c r="AG134" s="267">
        <f>IFERROR('Turistas lugar residencia isla '!AG134/'Turistas lugar residencia isla '!$I134,"-")</f>
        <v>5.4665404616367118E-2</v>
      </c>
      <c r="AH134" s="36">
        <f t="shared" si="584"/>
        <v>-0.13860019885344776</v>
      </c>
      <c r="AI134" s="267">
        <f>IFERROR('Turistas lugar residencia isla '!AI134/'Turistas lugar residencia isla '!$K134,"-")</f>
        <v>9.4914359114365382E-2</v>
      </c>
      <c r="AJ134" s="36">
        <f t="shared" si="585"/>
        <v>-4.755473113140285E-2</v>
      </c>
      <c r="AK134" s="267">
        <f>IFERROR('Turistas lugar residencia isla '!AK134/'Turistas lugar residencia isla '!$M134,"-")</f>
        <v>0.1725326113709082</v>
      </c>
      <c r="AL134" s="36">
        <f t="shared" si="586"/>
        <v>0.63296017024788864</v>
      </c>
      <c r="AM134" s="266">
        <f>IFERROR('Turistas lugar residencia isla '!AM134/'Turistas lugar residencia isla '!$C134,"-")</f>
        <v>0.20165294190395366</v>
      </c>
      <c r="AN134" s="36">
        <f t="shared" si="587"/>
        <v>-2.0529908627664462E-2</v>
      </c>
      <c r="AO134" s="267">
        <f>IFERROR('Turistas lugar residencia isla '!AO134/'Turistas lugar residencia isla '!$E134,"-")</f>
        <v>0.11950076664915348</v>
      </c>
      <c r="AP134" s="36">
        <f t="shared" si="588"/>
        <v>-0.19930406582910121</v>
      </c>
      <c r="AQ134" s="267">
        <f>IFERROR('Turistas lugar residencia isla '!AQ134/'Turistas lugar residencia isla '!$G134,"-")</f>
        <v>0.21019708873787774</v>
      </c>
      <c r="AR134" s="36">
        <f t="shared" si="589"/>
        <v>-7.8747845518493342E-2</v>
      </c>
      <c r="AS134" s="267">
        <f>IFERROR('Turistas lugar residencia isla '!AS134/'Turistas lugar residencia isla '!$I134,"-")</f>
        <v>0.46446492108384274</v>
      </c>
      <c r="AT134" s="36">
        <f t="shared" si="590"/>
        <v>4.3302642560585358E-2</v>
      </c>
      <c r="AU134" s="267">
        <f>IFERROR('Turistas lugar residencia isla '!AU134/'Turistas lugar residencia isla '!$K134,"-")</f>
        <v>0.14397604651058707</v>
      </c>
      <c r="AV134" s="36">
        <f t="shared" si="591"/>
        <v>-0.16810566681146222</v>
      </c>
      <c r="AW134" s="267">
        <f>IFERROR('Turistas lugar residencia isla '!AW134/'Turistas lugar residencia isla '!$M134,"-")</f>
        <v>0.38424809254245629</v>
      </c>
      <c r="AX134" s="36">
        <f t="shared" si="592"/>
        <v>-0.4449749774386742</v>
      </c>
      <c r="AY134" s="266">
        <f>IFERROR('Turistas lugar residencia isla '!AY134/'Turistas lugar residencia isla '!$C134,"-")</f>
        <v>2.363758097325697E-2</v>
      </c>
      <c r="AZ134" s="36">
        <f t="shared" si="593"/>
        <v>2.5836155126771843E-2</v>
      </c>
      <c r="BA134" s="267">
        <f>IFERROR('Turistas lugar residencia isla '!BA134/'Turistas lugar residencia isla '!$E134,"-")</f>
        <v>3.5310894995871887E-2</v>
      </c>
      <c r="BB134" s="36">
        <f t="shared" si="594"/>
        <v>0.17486414087154034</v>
      </c>
      <c r="BC134" s="267">
        <f>IFERROR('Turistas lugar residencia isla '!BC134/'Turistas lugar residencia isla '!$G134,"-")</f>
        <v>2.1978302978386086E-2</v>
      </c>
      <c r="BD134" s="36">
        <f t="shared" si="595"/>
        <v>-0.10009625256467236</v>
      </c>
      <c r="BE134" s="267">
        <f>IFERROR('Turistas lugar residencia isla '!BE134/'Turistas lugar residencia isla '!$I134,"-")</f>
        <v>5.6849283824468569E-3</v>
      </c>
      <c r="BF134" s="36">
        <f t="shared" si="596"/>
        <v>-0.42482003776736232</v>
      </c>
      <c r="BG134" s="267">
        <f>IFERROR('Turistas lugar residencia isla '!BG134/'Turistas lugar residencia isla '!$K134,"-")</f>
        <v>1.2290037729431194E-2</v>
      </c>
      <c r="BH134" s="36">
        <f t="shared" si="597"/>
        <v>-0.10311558733715032</v>
      </c>
      <c r="BI134" s="267">
        <f>IFERROR('Turistas lugar residencia isla '!BI134/'Turistas lugar residencia isla '!$M134,"-")</f>
        <v>2.6187546148166381E-2</v>
      </c>
      <c r="BJ134" s="36">
        <f t="shared" si="598"/>
        <v>0.15786025274342896</v>
      </c>
      <c r="BK134" s="266">
        <f>IFERROR('Turistas lugar residencia isla '!BK134/'Turistas lugar residencia isla '!$C134,"-")</f>
        <v>3.2982928982349002E-2</v>
      </c>
      <c r="BL134" s="36">
        <f t="shared" si="599"/>
        <v>0.22990100445701378</v>
      </c>
      <c r="BM134" s="267">
        <f>IFERROR('Turistas lugar residencia isla '!BM134/'Turistas lugar residencia isla '!$E134,"-")</f>
        <v>4.0511242400523249E-2</v>
      </c>
      <c r="BN134" s="36">
        <f t="shared" si="600"/>
        <v>0.41629304779332266</v>
      </c>
      <c r="BO134" s="267">
        <f>IFERROR('Turistas lugar residencia isla '!BO134/'Turistas lugar residencia isla '!$G134,"-")</f>
        <v>1.4866359388085178E-2</v>
      </c>
      <c r="BP134" s="36">
        <f t="shared" si="601"/>
        <v>0.53892365796427555</v>
      </c>
      <c r="BQ134" s="267">
        <f>IFERROR('Turistas lugar residencia isla '!BQ134/'Turistas lugar residencia isla '!$I134,"-")</f>
        <v>4.1054648298512908E-2</v>
      </c>
      <c r="BR134" s="36">
        <f t="shared" si="602"/>
        <v>0.11112658470087955</v>
      </c>
      <c r="BS134" s="267">
        <f>IFERROR('Turistas lugar residencia isla '!BS134/'Turistas lugar residencia isla '!$K134,"-")</f>
        <v>3.3213536048837908E-2</v>
      </c>
      <c r="BT134" s="36">
        <f t="shared" si="603"/>
        <v>-0.10401936136930789</v>
      </c>
      <c r="BU134" s="267">
        <f>IFERROR('Turistas lugar residencia isla '!BU134/'Turistas lugar residencia isla '!$M134,"-")</f>
        <v>3.1503814915087372E-2</v>
      </c>
      <c r="BV134" s="36">
        <f t="shared" si="604"/>
        <v>0.63994858752427031</v>
      </c>
      <c r="BW134" s="266">
        <f>IFERROR('Turistas lugar residencia isla '!BW134/'Turistas lugar residencia isla '!$C134,"-")</f>
        <v>0.34108601182987835</v>
      </c>
      <c r="BX134" s="36">
        <f t="shared" si="605"/>
        <v>7.6936642991184634E-2</v>
      </c>
      <c r="BY134" s="267">
        <f>IFERROR('Turistas lugar residencia isla '!BY134/'Turistas lugar residencia isla '!$E134,"-")</f>
        <v>0.42831776803233867</v>
      </c>
      <c r="BZ134" s="36">
        <f t="shared" si="606"/>
        <v>8.7569029465403458E-2</v>
      </c>
      <c r="CA134" s="267">
        <f>IFERROR('Turistas lugar residencia isla '!CA134/'Turistas lugar residencia isla '!$G134,"-")</f>
        <v>0.17493143766741034</v>
      </c>
      <c r="CB134" s="36">
        <f t="shared" si="607"/>
        <v>9.7890114771303161E-2</v>
      </c>
      <c r="CC134" s="267">
        <f>IFERROR('Turistas lugar residencia isla '!CC134/'Turistas lugar residencia isla '!$I134,"-")</f>
        <v>0.23929728126995711</v>
      </c>
      <c r="CD134" s="36">
        <f t="shared" si="608"/>
        <v>0.13263941621784436</v>
      </c>
      <c r="CE134" s="267">
        <f>IFERROR('Turistas lugar residencia isla '!CE134/'Turistas lugar residencia isla '!$K134,"-")</f>
        <v>0.47852823889040563</v>
      </c>
      <c r="CF134" s="36">
        <f t="shared" si="609"/>
        <v>0.10005831862657621</v>
      </c>
      <c r="CG134" s="267">
        <f>IFERROR('Turistas lugar residencia isla '!CG134/'Turistas lugar residencia isla '!$M134,"-")</f>
        <v>0.10425793748461727</v>
      </c>
      <c r="CH134" s="36">
        <f t="shared" si="610"/>
        <v>0.87725932963802356</v>
      </c>
      <c r="CI134" s="266">
        <f>IFERROR('Turistas lugar residencia isla '!CI134/'Turistas lugar residencia isla '!$C134,"-")</f>
        <v>3.8708521862246312E-2</v>
      </c>
      <c r="CJ134" s="36">
        <f t="shared" si="611"/>
        <v>-7.4527892044452537E-3</v>
      </c>
      <c r="CK134" s="267">
        <f>IFERROR('Turistas lugar residencia isla '!CK134/'Turistas lugar residencia isla '!$E134,"-")</f>
        <v>3.2418000707676142E-2</v>
      </c>
      <c r="CL134" s="36">
        <f t="shared" si="612"/>
        <v>2.2816180372954964E-2</v>
      </c>
      <c r="CM134" s="267">
        <f>IFERROR('Turistas lugar residencia isla '!CM134/'Turistas lugar residencia isla '!$G134,"-")</f>
        <v>5.7988710388871489E-2</v>
      </c>
      <c r="CN134" s="36">
        <f t="shared" si="613"/>
        <v>-6.3093662131346817E-2</v>
      </c>
      <c r="CO134" s="267">
        <f>IFERROR('Turistas lugar residencia isla '!CO134/'Turistas lugar residencia isla '!$I134,"-")</f>
        <v>2.2021257184563454E-2</v>
      </c>
      <c r="CP134" s="36">
        <f t="shared" si="614"/>
        <v>-0.10150325064271259</v>
      </c>
      <c r="CQ134" s="267">
        <f>IFERROR('Turistas lugar residencia isla '!CQ134/'Turistas lugar residencia isla '!$K134,"-")</f>
        <v>3.2009595717731938E-2</v>
      </c>
      <c r="CR134" s="36">
        <f t="shared" si="615"/>
        <v>0.28579963902723193</v>
      </c>
      <c r="CS134" s="267">
        <f>IFERROR('Turistas lugar residencia isla '!CS134/'Turistas lugar residencia isla '!$M134,"-")</f>
        <v>6.9948314053654939E-2</v>
      </c>
      <c r="CT134" s="36">
        <f t="shared" si="616"/>
        <v>0.41534952406573211</v>
      </c>
      <c r="CU134" s="266">
        <f>IFERROR('Turistas lugar residencia isla '!CU134/'Turistas lugar residencia isla '!$C134,"-")</f>
        <v>3.1718914585207959E-2</v>
      </c>
      <c r="CV134" s="36">
        <f t="shared" si="617"/>
        <v>-6.8840747165521132E-2</v>
      </c>
      <c r="CW134" s="267">
        <f>IFERROR('Turistas lugar residencia isla '!CW134/'Turistas lugar residencia isla '!$E134,"-")</f>
        <v>2.0220237393178429E-2</v>
      </c>
      <c r="CX134" s="36">
        <f t="shared" si="618"/>
        <v>-0.13637936458999045</v>
      </c>
      <c r="CY134" s="267">
        <f>IFERROR('Turistas lugar residencia isla '!CY134/'Turistas lugar residencia isla '!$G134,"-")</f>
        <v>1.6266373452153402E-2</v>
      </c>
      <c r="CZ134" s="36">
        <f t="shared" si="619"/>
        <v>1.0309502736641329E-2</v>
      </c>
      <c r="DA134" s="267">
        <f>IFERROR('Turistas lugar residencia isla '!DA134/'Turistas lugar residencia isla '!$I134,"-")</f>
        <v>1.9894398321321047E-2</v>
      </c>
      <c r="DB134" s="36">
        <f t="shared" si="620"/>
        <v>0.25359824770328876</v>
      </c>
      <c r="DC134" s="267">
        <f>IFERROR('Turistas lugar residencia isla '!DC134/'Turistas lugar residencia isla '!$K134,"-")</f>
        <v>8.4150505968232092E-2</v>
      </c>
      <c r="DD134" s="36">
        <f t="shared" si="621"/>
        <v>-0.1145404621794458</v>
      </c>
      <c r="DE134" s="267">
        <f>IFERROR('Turistas lugar residencia isla '!DE134/'Turistas lugar residencia isla '!$M134,"-")</f>
        <v>0</v>
      </c>
      <c r="DF134" s="36" t="str">
        <f t="shared" si="622"/>
        <v>-</v>
      </c>
      <c r="DG134" s="266">
        <f>IFERROR('Turistas lugar residencia isla '!DG134/'Turistas lugar residencia isla '!$C134,"-")</f>
        <v>0.12692768592398002</v>
      </c>
      <c r="DH134" s="36">
        <f t="shared" si="623"/>
        <v>-0.10656515458618088</v>
      </c>
      <c r="DI134" s="267">
        <f>IFERROR('Turistas lugar residencia isla '!DI134/'Turistas lugar residencia isla '!$E134,"-")</f>
        <v>8.7528816358041245E-2</v>
      </c>
      <c r="DJ134" s="36">
        <f t="shared" si="624"/>
        <v>-0.22163038644537525</v>
      </c>
      <c r="DK134" s="267">
        <f>IFERROR('Turistas lugar residencia isla '!DK134/'Turistas lugar residencia isla '!$G134,"-")</f>
        <v>0.27691830694189623</v>
      </c>
      <c r="DL134" s="36">
        <f t="shared" si="625"/>
        <v>-1.6300309567059967E-2</v>
      </c>
      <c r="DM134" s="267">
        <f>IFERROR('Turistas lugar residencia isla '!DM134/'Turistas lugar residencia isla '!$I134,"-")</f>
        <v>4.6197883404798835E-2</v>
      </c>
      <c r="DN134" s="36">
        <f t="shared" si="626"/>
        <v>-2.5424645873278751E-2</v>
      </c>
      <c r="DO134" s="267">
        <f>IFERROR('Turistas lugar residencia isla '!DO134/'Turistas lugar residencia isla '!$K134,"-")</f>
        <v>5.8384392636718838E-2</v>
      </c>
      <c r="DP134" s="36">
        <f t="shared" si="627"/>
        <v>-0.12665933333822532</v>
      </c>
      <c r="DQ134" s="267">
        <f>IFERROR('Turistas lugar residencia isla '!DQ134/'Turistas lugar residencia isla '!$M134,"-")</f>
        <v>9.648043317745509E-3</v>
      </c>
      <c r="DR134" s="36">
        <f t="shared" si="628"/>
        <v>1.2600541471818851</v>
      </c>
      <c r="DS134" s="266">
        <f>IFERROR('Turistas lugar residencia isla '!DS134/'Turistas lugar residencia isla '!$C134,"-")</f>
        <v>5.9881189469958337E-2</v>
      </c>
      <c r="DT134" s="36">
        <f t="shared" si="629"/>
        <v>-4.6994281800345483E-2</v>
      </c>
      <c r="DU134" s="267">
        <f>IFERROR('Turistas lugar residencia isla '!DU134/'Turistas lugar residencia isla '!$E134,"-")</f>
        <v>0.11960155688751166</v>
      </c>
      <c r="DV134" s="36">
        <f t="shared" si="630"/>
        <v>4.599487244966971E-2</v>
      </c>
      <c r="DW134" s="267">
        <f>IFERROR('Turistas lugar residencia isla '!DW134/'Turistas lugar residencia isla '!$G134,"-")</f>
        <v>9.4632000869415131E-2</v>
      </c>
      <c r="DX134" s="36">
        <f t="shared" si="631"/>
        <v>3.3066841962356763E-2</v>
      </c>
      <c r="DY134" s="267">
        <f>IFERROR('Turistas lugar residencia isla '!DY134/'Turistas lugar residencia isla '!$I134,"-")</f>
        <v>7.1571936867074165E-2</v>
      </c>
      <c r="DZ134" s="36">
        <f t="shared" si="632"/>
        <v>-0.27192616223689969</v>
      </c>
      <c r="EA134" s="267">
        <f>IFERROR('Turistas lugar residencia isla '!EA134/'Turistas lugar residencia isla '!$K134,"-")</f>
        <v>4.9101967927745675E-2</v>
      </c>
      <c r="EB134" s="36">
        <f t="shared" si="633"/>
        <v>0.18210440432131114</v>
      </c>
      <c r="EC134" s="267">
        <f>IFERROR('Turistas lugar residencia isla '!EC134/'Turistas lugar residencia isla '!$M134,"-")</f>
        <v>0.1889244400689146</v>
      </c>
      <c r="ED134" s="36">
        <f t="shared" si="634"/>
        <v>3.5570071375830672</v>
      </c>
    </row>
    <row r="135" spans="1:134" s="17" customFormat="1" outlineLevel="1" x14ac:dyDescent="0.25">
      <c r="A135" s="242"/>
      <c r="B135" s="34" t="s">
        <v>81</v>
      </c>
      <c r="C135" s="266">
        <f>IFERROR('Turistas lugar residencia isla '!C135/'Turistas lugar residencia isla '!$C135,"-")</f>
        <v>1</v>
      </c>
      <c r="D135" s="36">
        <f t="shared" si="569"/>
        <v>0</v>
      </c>
      <c r="E135" s="267">
        <f>IFERROR('Turistas lugar residencia isla '!E135/'Turistas lugar residencia isla '!$E135,"-")</f>
        <v>1</v>
      </c>
      <c r="F135" s="36">
        <f t="shared" si="570"/>
        <v>0</v>
      </c>
      <c r="G135" s="267">
        <f>IFERROR('Turistas lugar residencia isla '!G135/'Turistas lugar residencia isla '!$G135,"-")</f>
        <v>1</v>
      </c>
      <c r="H135" s="36">
        <f t="shared" si="571"/>
        <v>0</v>
      </c>
      <c r="I135" s="267">
        <f>IFERROR('Turistas lugar residencia isla '!I135/'Turistas lugar residencia isla '!$I135,"-")</f>
        <v>1</v>
      </c>
      <c r="J135" s="36">
        <f t="shared" si="572"/>
        <v>0</v>
      </c>
      <c r="K135" s="267">
        <f>IFERROR('Turistas lugar residencia isla '!K135/'Turistas lugar residencia isla '!$K135,"-")</f>
        <v>1</v>
      </c>
      <c r="L135" s="36">
        <f t="shared" si="573"/>
        <v>0</v>
      </c>
      <c r="M135" s="267">
        <f>IFERROR('Turistas lugar residencia isla '!M135/'Turistas lugar residencia isla '!$M135,"-")</f>
        <v>1</v>
      </c>
      <c r="N135" s="36">
        <f t="shared" si="574"/>
        <v>0</v>
      </c>
      <c r="O135" s="266">
        <f>IFERROR('Turistas lugar residencia isla '!O135/'Turistas lugar residencia isla '!$C135,"-")</f>
        <v>0.91406036161875515</v>
      </c>
      <c r="P135" s="36">
        <f t="shared" si="575"/>
        <v>-1.0248937982517692E-3</v>
      </c>
      <c r="Q135" s="267">
        <f>IFERROR('Turistas lugar residencia isla '!Q135/'Turistas lugar residencia isla '!$E135,"-")</f>
        <v>0.90634559333189024</v>
      </c>
      <c r="R135" s="36">
        <f t="shared" si="576"/>
        <v>-1.8436193044357729E-3</v>
      </c>
      <c r="S135" s="267">
        <f>IFERROR('Turistas lugar residencia isla '!S135/'Turistas lugar residencia isla '!$G135,"-")</f>
        <v>0.90781052098285908</v>
      </c>
      <c r="T135" s="36">
        <f t="shared" si="577"/>
        <v>-2.0865439126431684E-2</v>
      </c>
      <c r="U135" s="267">
        <f>IFERROR('Turistas lugar residencia isla '!U135/'Turistas lugar residencia isla '!$I135,"-")</f>
        <v>0.95596509572534671</v>
      </c>
      <c r="V135" s="36">
        <f t="shared" si="578"/>
        <v>-3.1729099019162099E-4</v>
      </c>
      <c r="W135" s="267">
        <f>IFERROR('Turistas lugar residencia isla '!W135/'Turistas lugar residencia isla '!$K135,"-")</f>
        <v>0.90658931182491387</v>
      </c>
      <c r="X135" s="36">
        <f t="shared" si="579"/>
        <v>2.3212069401494562E-2</v>
      </c>
      <c r="Y135" s="267">
        <f>IFERROR('Turistas lugar residencia isla '!Y135/'Turistas lugar residencia isla '!$M135,"-")</f>
        <v>0.92467525319242627</v>
      </c>
      <c r="Z135" s="36">
        <f t="shared" si="580"/>
        <v>-1.7519453516269157E-2</v>
      </c>
      <c r="AA135" s="266">
        <f>IFERROR('Turistas lugar residencia isla '!AA135/'Turistas lugar residencia isla '!$C135,"-")</f>
        <v>8.593963838124484E-2</v>
      </c>
      <c r="AB135" s="36">
        <f t="shared" si="581"/>
        <v>1.1042577951615007E-2</v>
      </c>
      <c r="AC135" s="267">
        <f>IFERROR('Turistas lugar residencia isla '!AC135/'Turistas lugar residencia isla '!$E135,"-")</f>
        <v>9.3656593220376047E-2</v>
      </c>
      <c r="AD135" s="36">
        <f t="shared" si="582"/>
        <v>1.8223770882453527E-2</v>
      </c>
      <c r="AE135" s="267">
        <f>IFERROR('Turistas lugar residencia isla '!AE135/'Turistas lugar residencia isla '!$G135,"-")</f>
        <v>9.2189479017140932E-2</v>
      </c>
      <c r="AF135" s="36">
        <f t="shared" si="583"/>
        <v>0.26562215459040783</v>
      </c>
      <c r="AG135" s="267">
        <f>IFERROR('Turistas lugar residencia isla '!AG135/'Turistas lugar residencia isla '!$I135,"-")</f>
        <v>4.4034904274653321E-2</v>
      </c>
      <c r="AH135" s="36">
        <f t="shared" si="584"/>
        <v>6.9381443547193999E-3</v>
      </c>
      <c r="AI135" s="267">
        <f>IFERROR('Turistas lugar residencia isla '!AI135/'Turistas lugar residencia isla '!$K135,"-")</f>
        <v>9.3410688175086076E-2</v>
      </c>
      <c r="AJ135" s="36">
        <f t="shared" si="585"/>
        <v>-0.18044346113934551</v>
      </c>
      <c r="AK135" s="267">
        <f>IFERROR('Turistas lugar residencia isla '!AK135/'Turistas lugar residencia isla '!$M135,"-")</f>
        <v>7.5324746807573756E-2</v>
      </c>
      <c r="AL135" s="36">
        <f t="shared" si="586"/>
        <v>0.28024777997945116</v>
      </c>
      <c r="AM135" s="266">
        <f>IFERROR('Turistas lugar residencia isla '!AM135/'Turistas lugar residencia isla '!$C135,"-")</f>
        <v>0.24414387051088934</v>
      </c>
      <c r="AN135" s="36">
        <f t="shared" si="587"/>
        <v>-1.8827519529370229E-2</v>
      </c>
      <c r="AO135" s="267">
        <f>IFERROR('Turistas lugar residencia isla '!AO135/'Turistas lugar residencia isla '!$E135,"-")</f>
        <v>0.19837932746025394</v>
      </c>
      <c r="AP135" s="36">
        <f t="shared" si="588"/>
        <v>-6.7814548493292492E-2</v>
      </c>
      <c r="AQ135" s="267">
        <f>IFERROR('Turistas lugar residencia isla '!AQ135/'Turistas lugar residencia isla '!$G135,"-")</f>
        <v>0.27366939683075797</v>
      </c>
      <c r="AR135" s="36">
        <f t="shared" si="589"/>
        <v>-8.3490777097352531E-3</v>
      </c>
      <c r="AS135" s="267">
        <f>IFERROR('Turistas lugar residencia isla '!AS135/'Turistas lugar residencia isla '!$I135,"-")</f>
        <v>0.50124480294769336</v>
      </c>
      <c r="AT135" s="36">
        <f t="shared" si="590"/>
        <v>-0.10664070743821608</v>
      </c>
      <c r="AU135" s="267">
        <f>IFERROR('Turistas lugar residencia isla '!AU135/'Turistas lugar residencia isla '!$K135,"-")</f>
        <v>0.25917645394085187</v>
      </c>
      <c r="AV135" s="36">
        <f t="shared" si="591"/>
        <v>-8.9148086559988848E-2</v>
      </c>
      <c r="AW135" s="267">
        <f>IFERROR('Turistas lugar residencia isla '!AW135/'Turistas lugar residencia isla '!$M135,"-")</f>
        <v>0.66085975341259362</v>
      </c>
      <c r="AX135" s="36">
        <f t="shared" si="592"/>
        <v>-0.12459720352264403</v>
      </c>
      <c r="AY135" s="266">
        <f>IFERROR('Turistas lugar residencia isla '!AY135/'Turistas lugar residencia isla '!$C135,"-")</f>
        <v>2.5638059853042714E-2</v>
      </c>
      <c r="AZ135" s="36">
        <f t="shared" si="593"/>
        <v>8.5164676123080651E-2</v>
      </c>
      <c r="BA135" s="267">
        <f>IFERROR('Turistas lugar residencia isla '!BA135/'Turistas lugar residencia isla '!$E135,"-")</f>
        <v>3.6480438010149975E-2</v>
      </c>
      <c r="BB135" s="36">
        <f t="shared" si="594"/>
        <v>0.10796807251802121</v>
      </c>
      <c r="BC135" s="267">
        <f>IFERROR('Turistas lugar residencia isla '!BC135/'Turistas lugar residencia isla '!$G135,"-")</f>
        <v>2.0495932899884602E-2</v>
      </c>
      <c r="BD135" s="36">
        <f t="shared" si="595"/>
        <v>7.7963759415204503E-2</v>
      </c>
      <c r="BE135" s="267">
        <f>IFERROR('Turistas lugar residencia isla '!BE135/'Turistas lugar residencia isla '!$I135,"-")</f>
        <v>4.7115791570194439E-3</v>
      </c>
      <c r="BF135" s="36">
        <f t="shared" si="596"/>
        <v>-0.40034733704256842</v>
      </c>
      <c r="BG135" s="267">
        <f>IFERROR('Turistas lugar residencia isla '!BG135/'Turistas lugar residencia isla '!$K135,"-")</f>
        <v>1.696146408188293E-2</v>
      </c>
      <c r="BH135" s="36">
        <f t="shared" si="597"/>
        <v>0.39819630450695032</v>
      </c>
      <c r="BI135" s="267">
        <f>IFERROR('Turistas lugar residencia isla '!BI135/'Turistas lugar residencia isla '!$M135,"-")</f>
        <v>1.4063188022897402E-2</v>
      </c>
      <c r="BJ135" s="36">
        <f t="shared" si="598"/>
        <v>-0.21774211444175839</v>
      </c>
      <c r="BK135" s="266">
        <f>IFERROR('Turistas lugar residencia isla '!BK135/'Turistas lugar residencia isla '!$C135,"-")</f>
        <v>2.0437516665577703E-2</v>
      </c>
      <c r="BL135" s="36">
        <f t="shared" si="599"/>
        <v>0.17946700310252339</v>
      </c>
      <c r="BM135" s="267">
        <f>IFERROR('Turistas lugar residencia isla '!BM135/'Turistas lugar residencia isla '!$E135,"-")</f>
        <v>2.7952884171766799E-2</v>
      </c>
      <c r="BN135" s="36">
        <f t="shared" si="600"/>
        <v>0.45396911942376938</v>
      </c>
      <c r="BO135" s="267">
        <f>IFERROR('Turistas lugar residencia isla '!BO135/'Turistas lugar residencia isla '!$G135,"-")</f>
        <v>8.4663232852036363E-3</v>
      </c>
      <c r="BP135" s="36">
        <f t="shared" si="601"/>
        <v>-5.8242261825223074E-2</v>
      </c>
      <c r="BQ135" s="267">
        <f>IFERROR('Turistas lugar residencia isla '!BQ135/'Turistas lugar residencia isla '!$I135,"-")</f>
        <v>2.0601488784325443E-2</v>
      </c>
      <c r="BR135" s="36">
        <f t="shared" si="602"/>
        <v>8.3435776218007129E-2</v>
      </c>
      <c r="BS135" s="267">
        <f>IFERROR('Turistas lugar residencia isla '!BS135/'Turistas lugar residencia isla '!$K135,"-")</f>
        <v>1.8579312296589785E-2</v>
      </c>
      <c r="BT135" s="36">
        <f t="shared" si="603"/>
        <v>-5.9964510760562639E-2</v>
      </c>
      <c r="BU135" s="267">
        <f>IFERROR('Turistas lugar residencia isla '!BU135/'Turistas lugar residencia isla '!$M135,"-")</f>
        <v>8.3663584324086306E-3</v>
      </c>
      <c r="BV135" s="36">
        <f t="shared" si="604"/>
        <v>0.9732921042338547</v>
      </c>
      <c r="BW135" s="266">
        <f>IFERROR('Turistas lugar residencia isla '!BW135/'Turistas lugar residencia isla '!$C135,"-")</f>
        <v>0.25819328361767091</v>
      </c>
      <c r="BX135" s="36">
        <f t="shared" si="605"/>
        <v>4.1342359727150058E-2</v>
      </c>
      <c r="BY135" s="267">
        <f>IFERROR('Turistas lugar residencia isla '!BY135/'Turistas lugar residencia isla '!$E135,"-")</f>
        <v>0.3063862632040425</v>
      </c>
      <c r="BZ135" s="36">
        <f t="shared" si="606"/>
        <v>-1.4197919878977672E-4</v>
      </c>
      <c r="CA135" s="267">
        <f>IFERROR('Turistas lugar residencia isla '!CA135/'Turistas lugar residencia isla '!$G135,"-")</f>
        <v>0.10487770553632245</v>
      </c>
      <c r="CB135" s="36">
        <f t="shared" si="607"/>
        <v>3.1344790223386099E-2</v>
      </c>
      <c r="CC135" s="267">
        <f>IFERROR('Turistas lugar residencia isla '!CC135/'Turistas lugar residencia isla '!$I135,"-")</f>
        <v>0.22756865088256528</v>
      </c>
      <c r="CD135" s="36">
        <f t="shared" si="608"/>
        <v>0.34854533965896106</v>
      </c>
      <c r="CE135" s="267">
        <f>IFERROR('Turistas lugar residencia isla '!CE135/'Turistas lugar residencia isla '!$K135,"-")</f>
        <v>0.36249705202584781</v>
      </c>
      <c r="CF135" s="36">
        <f t="shared" si="609"/>
        <v>0.10740819378561772</v>
      </c>
      <c r="CG135" s="267">
        <f>IFERROR('Turistas lugar residencia isla '!CG135/'Turistas lugar residencia isla '!$M135,"-")</f>
        <v>0.10130449141347424</v>
      </c>
      <c r="CH135" s="36">
        <f t="shared" si="610"/>
        <v>1.5099614571510966</v>
      </c>
      <c r="CI135" s="266">
        <f>IFERROR('Turistas lugar residencia isla '!CI135/'Turistas lugar residencia isla '!$C135,"-")</f>
        <v>3.2402297774803239E-2</v>
      </c>
      <c r="CJ135" s="36">
        <f t="shared" si="611"/>
        <v>1.3631769511548431E-3</v>
      </c>
      <c r="CK135" s="267">
        <f>IFERROR('Turistas lugar residencia isla '!CK135/'Turistas lugar residencia isla '!$E135,"-")</f>
        <v>2.4237931871404488E-2</v>
      </c>
      <c r="CL135" s="36">
        <f t="shared" si="612"/>
        <v>-5.7422231484640318E-2</v>
      </c>
      <c r="CM135" s="267">
        <f>IFERROR('Turistas lugar residencia isla '!CM135/'Turistas lugar residencia isla '!$G135,"-")</f>
        <v>3.9156745194066818E-2</v>
      </c>
      <c r="CN135" s="36">
        <f t="shared" si="613"/>
        <v>-4.5658780779345931E-2</v>
      </c>
      <c r="CO135" s="267">
        <f>IFERROR('Turistas lugar residencia isla '!CO135/'Turistas lugar residencia isla '!$I135,"-")</f>
        <v>2.4709338511713596E-2</v>
      </c>
      <c r="CP135" s="36">
        <f t="shared" si="614"/>
        <v>0.18514129329606188</v>
      </c>
      <c r="CQ135" s="267">
        <f>IFERROR('Turistas lugar residencia isla '!CQ135/'Turistas lugar residencia isla '!$K135,"-")</f>
        <v>3.1654167256261495E-2</v>
      </c>
      <c r="CR135" s="36">
        <f t="shared" si="615"/>
        <v>0.22335469011866249</v>
      </c>
      <c r="CS135" s="267">
        <f>IFERROR('Turistas lugar residencia isla '!CS135/'Turistas lugar residencia isla '!$M135,"-")</f>
        <v>4.2712461470717743E-2</v>
      </c>
      <c r="CT135" s="36">
        <f t="shared" si="616"/>
        <v>0.16340478118208535</v>
      </c>
      <c r="CU135" s="266">
        <f>IFERROR('Turistas lugar residencia isla '!CU135/'Turistas lugar residencia isla '!$C135,"-")</f>
        <v>2.1558856198358782E-2</v>
      </c>
      <c r="CV135" s="36">
        <f t="shared" si="617"/>
        <v>2.4126165151354018E-2</v>
      </c>
      <c r="CW135" s="267">
        <f>IFERROR('Turistas lugar residencia isla '!CW135/'Turistas lugar residencia isla '!$E135,"-")</f>
        <v>1.389335309976582E-2</v>
      </c>
      <c r="CX135" s="36">
        <f t="shared" si="618"/>
        <v>-0.1248748394131961</v>
      </c>
      <c r="CY135" s="267">
        <f>IFERROR('Turistas lugar residencia isla '!CY135/'Turistas lugar residencia isla '!$G135,"-")</f>
        <v>7.1519040783585243E-3</v>
      </c>
      <c r="CZ135" s="36">
        <f t="shared" si="619"/>
        <v>-0.2200701820461568</v>
      </c>
      <c r="DA135" s="267">
        <f>IFERROR('Turistas lugar residencia isla '!DA135/'Turistas lugar residencia isla '!$I135,"-")</f>
        <v>1.4688674782781885E-2</v>
      </c>
      <c r="DB135" s="36">
        <f t="shared" si="620"/>
        <v>0.68753156912173541</v>
      </c>
      <c r="DC135" s="267">
        <f>IFERROR('Turistas lugar residencia isla '!DC135/'Turistas lugar residencia isla '!$K135,"-")</f>
        <v>6.16716192632423E-2</v>
      </c>
      <c r="DD135" s="36">
        <f t="shared" si="621"/>
        <v>0.14960753526290627</v>
      </c>
      <c r="DE135" s="267">
        <f>IFERROR('Turistas lugar residencia isla '!DE135/'Turistas lugar residencia isla '!$M135,"-")</f>
        <v>2.1741523557904006E-3</v>
      </c>
      <c r="DF135" s="36">
        <f t="shared" si="622"/>
        <v>0.39076573195628672</v>
      </c>
      <c r="DG135" s="266">
        <f>IFERROR('Turistas lugar residencia isla '!DG135/'Turistas lugar residencia isla '!$C135,"-")</f>
        <v>0.21231636961470068</v>
      </c>
      <c r="DH135" s="36">
        <f t="shared" si="623"/>
        <v>-8.4131110428313116E-2</v>
      </c>
      <c r="DI135" s="267">
        <f>IFERROR('Turistas lugar residencia isla '!DI135/'Turistas lugar residencia isla '!$E135,"-")</f>
        <v>0.17026682497305073</v>
      </c>
      <c r="DJ135" s="36">
        <f t="shared" si="624"/>
        <v>-5.7307527859907781E-2</v>
      </c>
      <c r="DK135" s="267">
        <f>IFERROR('Turistas lugar residencia isla '!DK135/'Turistas lugar residencia isla '!$G135,"-")</f>
        <v>0.37257733119423569</v>
      </c>
      <c r="DL135" s="36">
        <f t="shared" si="625"/>
        <v>-5.6414181038805911E-2</v>
      </c>
      <c r="DM135" s="267">
        <f>IFERROR('Turistas lugar residencia isla '!DM135/'Turistas lugar residencia isla '!$I135,"-")</f>
        <v>7.242263549680085E-2</v>
      </c>
      <c r="DN135" s="36">
        <f t="shared" si="626"/>
        <v>-4.4297011487984372E-2</v>
      </c>
      <c r="DO135" s="267">
        <f>IFERROR('Turistas lugar residencia isla '!DO135/'Turistas lugar residencia isla '!$K135,"-")</f>
        <v>8.9656148294891755E-2</v>
      </c>
      <c r="DP135" s="36">
        <f t="shared" si="627"/>
        <v>-0.19908253734126624</v>
      </c>
      <c r="DQ135" s="267">
        <f>IFERROR('Turistas lugar residencia isla '!DQ135/'Turistas lugar residencia isla '!$M135,"-")</f>
        <v>7.4031263760457947E-3</v>
      </c>
      <c r="DR135" s="36">
        <f t="shared" si="628"/>
        <v>0.42069360213762463</v>
      </c>
      <c r="DS135" s="266">
        <f>IFERROR('Turistas lugar residencia isla '!DS135/'Turistas lugar residencia isla '!$C135,"-")</f>
        <v>5.4685168474642713E-2</v>
      </c>
      <c r="DT135" s="36">
        <f t="shared" si="629"/>
        <v>-9.5848205387526475E-3</v>
      </c>
      <c r="DU135" s="267">
        <f>IFERROR('Turistas lugar residencia isla '!DU135/'Turistas lugar residencia isla '!$E135,"-")</f>
        <v>9.8683476880489618E-2</v>
      </c>
      <c r="DV135" s="36">
        <f t="shared" si="630"/>
        <v>4.6564470126195578E-2</v>
      </c>
      <c r="DW135" s="267">
        <f>IFERROR('Turistas lugar residencia isla '!DW135/'Turistas lugar residencia isla '!$G135,"-")</f>
        <v>6.6731402516254326E-2</v>
      </c>
      <c r="DX135" s="36">
        <f t="shared" si="631"/>
        <v>2.6987965358765464E-2</v>
      </c>
      <c r="DY135" s="267">
        <f>IFERROR('Turistas lugar residencia isla '!DY135/'Turistas lugar residencia isla '!$I135,"-")</f>
        <v>6.3441382229193113E-2</v>
      </c>
      <c r="DZ135" s="36">
        <f t="shared" si="632"/>
        <v>-7.7710466974479253E-2</v>
      </c>
      <c r="EA135" s="267">
        <f>IFERROR('Turistas lugar residencia isla '!EA135/'Turistas lugar residencia isla '!$K135,"-")</f>
        <v>5.5209659921701806E-2</v>
      </c>
      <c r="EB135" s="36">
        <f t="shared" si="633"/>
        <v>0.33827806778840053</v>
      </c>
      <c r="EC135" s="267">
        <f>IFERROR('Turistas lugar residencia isla '!EC135/'Turistas lugar residencia isla '!$M135,"-")</f>
        <v>8.4571774548656983E-2</v>
      </c>
      <c r="ED135" s="36">
        <f t="shared" si="634"/>
        <v>9.3579096376646076E-2</v>
      </c>
    </row>
    <row r="136" spans="1:134" s="17" customFormat="1" outlineLevel="1" x14ac:dyDescent="0.25">
      <c r="A136" s="242"/>
      <c r="B136" s="34" t="s">
        <v>83</v>
      </c>
      <c r="C136" s="266">
        <f>IFERROR('Turistas lugar residencia isla '!C136/'Turistas lugar residencia isla '!$C136,"-")</f>
        <v>1</v>
      </c>
      <c r="D136" s="36">
        <f t="shared" si="569"/>
        <v>0</v>
      </c>
      <c r="E136" s="267">
        <f>IFERROR('Turistas lugar residencia isla '!E136/'Turistas lugar residencia isla '!$E136,"-")</f>
        <v>1</v>
      </c>
      <c r="F136" s="36">
        <f t="shared" si="570"/>
        <v>0</v>
      </c>
      <c r="G136" s="267">
        <f>IFERROR('Turistas lugar residencia isla '!G136/'Turistas lugar residencia isla '!$G136,"-")</f>
        <v>1</v>
      </c>
      <c r="H136" s="36">
        <f t="shared" si="571"/>
        <v>0</v>
      </c>
      <c r="I136" s="267">
        <f>IFERROR('Turistas lugar residencia isla '!I136/'Turistas lugar residencia isla '!$I136,"-")</f>
        <v>1</v>
      </c>
      <c r="J136" s="36">
        <f t="shared" si="572"/>
        <v>0</v>
      </c>
      <c r="K136" s="267">
        <f>IFERROR('Turistas lugar residencia isla '!K136/'Turistas lugar residencia isla '!$K136,"-")</f>
        <v>1</v>
      </c>
      <c r="L136" s="36">
        <f t="shared" si="573"/>
        <v>0</v>
      </c>
      <c r="M136" s="267">
        <f>IFERROR('Turistas lugar residencia isla '!M136/'Turistas lugar residencia isla '!$M136,"-")</f>
        <v>1</v>
      </c>
      <c r="N136" s="36">
        <f t="shared" si="574"/>
        <v>0</v>
      </c>
      <c r="O136" s="266">
        <f>IFERROR('Turistas lugar residencia isla '!O136/'Turistas lugar residencia isla '!$C136,"-")</f>
        <v>0.90896444815396527</v>
      </c>
      <c r="P136" s="36">
        <f t="shared" si="575"/>
        <v>4.919819690520244E-3</v>
      </c>
      <c r="Q136" s="267">
        <f>IFERROR('Turistas lugar residencia isla '!Q136/'Turistas lugar residencia isla '!$E136,"-")</f>
        <v>0.89964889309587048</v>
      </c>
      <c r="R136" s="36">
        <f t="shared" si="576"/>
        <v>-3.7119875558764281E-3</v>
      </c>
      <c r="S136" s="267">
        <f>IFERROR('Turistas lugar residencia isla '!S136/'Turistas lugar residencia isla '!$G136,"-")</f>
        <v>0.92105463503232854</v>
      </c>
      <c r="T136" s="36">
        <f t="shared" si="577"/>
        <v>2.3891255495779973E-2</v>
      </c>
      <c r="U136" s="267">
        <f>IFERROR('Turistas lugar residencia isla '!U136/'Turistas lugar residencia isla '!$I136,"-")</f>
        <v>0.95286403360057748</v>
      </c>
      <c r="V136" s="36">
        <f t="shared" si="578"/>
        <v>7.1809620656404505E-3</v>
      </c>
      <c r="W136" s="267">
        <f>IFERROR('Turistas lugar residencia isla '!W136/'Turistas lugar residencia isla '!$K136,"-")</f>
        <v>0.91812441123045507</v>
      </c>
      <c r="X136" s="36">
        <f t="shared" si="579"/>
        <v>-3.3351781731009167E-3</v>
      </c>
      <c r="Y136" s="267">
        <f>IFERROR('Turistas lugar residencia isla '!Y136/'Turistas lugar residencia isla '!$M136,"-")</f>
        <v>0.93860047607798958</v>
      </c>
      <c r="Z136" s="36">
        <f t="shared" si="580"/>
        <v>-7.8206250763490637E-5</v>
      </c>
      <c r="AA136" s="266">
        <f>IFERROR('Turistas lugar residencia isla '!AA136/'Turistas lugar residencia isla '!$C136,"-")</f>
        <v>9.1035551846034735E-2</v>
      </c>
      <c r="AB136" s="36">
        <f t="shared" si="581"/>
        <v>-4.6604386168284773E-2</v>
      </c>
      <c r="AC136" s="267">
        <f>IFERROR('Turistas lugar residencia isla '!AC136/'Turistas lugar residencia isla '!$E136,"-")</f>
        <v>0.10035110690412946</v>
      </c>
      <c r="AD136" s="36">
        <f t="shared" si="582"/>
        <v>3.4556249253426818E-2</v>
      </c>
      <c r="AE136" s="267">
        <f>IFERROR('Turistas lugar residencia isla '!AE136/'Turistas lugar residencia isla '!$G136,"-")</f>
        <v>7.8945364967671419E-2</v>
      </c>
      <c r="AF136" s="36">
        <f t="shared" si="583"/>
        <v>-0.21398166831970589</v>
      </c>
      <c r="AG136" s="267">
        <f>IFERROR('Turistas lugar residencia isla '!AG136/'Turistas lugar residencia isla '!$I136,"-")</f>
        <v>4.7130497555426733E-2</v>
      </c>
      <c r="AH136" s="36">
        <f t="shared" si="584"/>
        <v>-0.12607466563505276</v>
      </c>
      <c r="AI136" s="267">
        <f>IFERROR('Turistas lugar residencia isla '!AI136/'Turistas lugar residencia isla '!$K136,"-")</f>
        <v>8.1875588769544899E-2</v>
      </c>
      <c r="AJ136" s="36">
        <f t="shared" si="585"/>
        <v>3.8927606833581097E-2</v>
      </c>
      <c r="AK136" s="267">
        <f>IFERROR('Turistas lugar residencia isla '!AK136/'Turistas lugar residencia isla '!$M136,"-")</f>
        <v>6.1399523922010431E-2</v>
      </c>
      <c r="AL136" s="36">
        <f t="shared" si="586"/>
        <v>1.1970457743986085E-3</v>
      </c>
      <c r="AM136" s="266">
        <f>IFERROR('Turistas lugar residencia isla '!AM136/'Turistas lugar residencia isla '!$C136,"-")</f>
        <v>0.22977637100422832</v>
      </c>
      <c r="AN136" s="36">
        <f t="shared" si="587"/>
        <v>1.7757046268873644E-3</v>
      </c>
      <c r="AO136" s="267">
        <f>IFERROR('Turistas lugar residencia isla '!AO136/'Turistas lugar residencia isla '!$E136,"-")</f>
        <v>0.22576132236367502</v>
      </c>
      <c r="AP136" s="36">
        <f t="shared" si="588"/>
        <v>2.9554547181125823E-2</v>
      </c>
      <c r="AQ136" s="267">
        <f>IFERROR('Turistas lugar residencia isla '!AQ136/'Turistas lugar residencia isla '!$G136,"-")</f>
        <v>0.2774847329697161</v>
      </c>
      <c r="AR136" s="36">
        <f t="shared" si="589"/>
        <v>-1.5055560945765545E-2</v>
      </c>
      <c r="AS136" s="267">
        <f>IFERROR('Turistas lugar residencia isla '!AS136/'Turistas lugar residencia isla '!$I136,"-")</f>
        <v>0.50679777308672491</v>
      </c>
      <c r="AT136" s="36">
        <f t="shared" si="590"/>
        <v>0.11196364348141574</v>
      </c>
      <c r="AU136" s="267">
        <f>IFERROR('Turistas lugar residencia isla '!AU136/'Turistas lugar residencia isla '!$K136,"-")</f>
        <v>0.31267775769513345</v>
      </c>
      <c r="AV136" s="36">
        <f t="shared" si="591"/>
        <v>2.0897647076673298E-2</v>
      </c>
      <c r="AW136" s="267">
        <f>IFERROR('Turistas lugar residencia isla '!AW136/'Turistas lugar residencia isla '!$M136,"-")</f>
        <v>0.71740592008431303</v>
      </c>
      <c r="AX136" s="36">
        <f t="shared" si="592"/>
        <v>-6.4187251435708248E-2</v>
      </c>
      <c r="AY136" s="266">
        <f>IFERROR('Turistas lugar residencia isla '!AY136/'Turistas lugar residencia isla '!$C136,"-")</f>
        <v>2.6837434990795824E-2</v>
      </c>
      <c r="AZ136" s="36">
        <f t="shared" si="593"/>
        <v>5.8379216377500542E-2</v>
      </c>
      <c r="BA136" s="267">
        <f>IFERROR('Turistas lugar residencia isla '!BA136/'Turistas lugar residencia isla '!$E136,"-")</f>
        <v>3.9074195310512774E-2</v>
      </c>
      <c r="BB136" s="36">
        <f t="shared" si="594"/>
        <v>6.228061923419892E-2</v>
      </c>
      <c r="BC136" s="267">
        <f>IFERROR('Turistas lugar residencia isla '!BC136/'Turistas lugar residencia isla '!$G136,"-")</f>
        <v>1.7909871501362206E-2</v>
      </c>
      <c r="BD136" s="36">
        <f t="shared" si="595"/>
        <v>-8.9115621589443861E-2</v>
      </c>
      <c r="BE136" s="267">
        <f>IFERROR('Turistas lugar residencia isla '!BE136/'Turistas lugar residencia isla '!$I136,"-")</f>
        <v>6.3657344110601899E-3</v>
      </c>
      <c r="BF136" s="36">
        <f t="shared" si="596"/>
        <v>-0.20482154707657185</v>
      </c>
      <c r="BG136" s="267">
        <f>IFERROR('Turistas lugar residencia isla '!BG136/'Turistas lugar residencia isla '!$K136,"-")</f>
        <v>1.4148498384123392E-2</v>
      </c>
      <c r="BH136" s="36">
        <f t="shared" si="597"/>
        <v>0.2205193232637388</v>
      </c>
      <c r="BI136" s="267">
        <f>IFERROR('Turistas lugar residencia isla '!BI136/'Turistas lugar residencia isla '!$M136,"-")</f>
        <v>7.8316646375810872E-3</v>
      </c>
      <c r="BJ136" s="36">
        <f t="shared" si="598"/>
        <v>-0.43946689551541174</v>
      </c>
      <c r="BK136" s="266">
        <f>IFERROR('Turistas lugar residencia isla '!BK136/'Turistas lugar residencia isla '!$C136,"-")</f>
        <v>2.9156478076643084E-2</v>
      </c>
      <c r="BL136" s="36">
        <f t="shared" si="599"/>
        <v>7.5001088678034789E-2</v>
      </c>
      <c r="BM136" s="267">
        <f>IFERROR('Turistas lugar residencia isla '!BM136/'Turistas lugar residencia isla '!$E136,"-")</f>
        <v>2.8059362920275381E-2</v>
      </c>
      <c r="BN136" s="36">
        <f t="shared" si="600"/>
        <v>0.13174347844998957</v>
      </c>
      <c r="BO136" s="267">
        <f>IFERROR('Turistas lugar residencia isla '!BO136/'Turistas lugar residencia isla '!$G136,"-")</f>
        <v>1.4867341334362917E-2</v>
      </c>
      <c r="BP136" s="36">
        <f t="shared" si="601"/>
        <v>0.275258083250566</v>
      </c>
      <c r="BQ136" s="267">
        <f>IFERROR('Turistas lugar residencia isla '!BQ136/'Turistas lugar residencia isla '!$I136,"-")</f>
        <v>4.3006989182626576E-2</v>
      </c>
      <c r="BR136" s="36">
        <f t="shared" si="602"/>
        <v>-9.6810316724150747E-2</v>
      </c>
      <c r="BS136" s="267">
        <f>IFERROR('Turistas lugar residencia isla '!BS136/'Turistas lugar residencia isla '!$K136,"-")</f>
        <v>2.7949932615466442E-2</v>
      </c>
      <c r="BT136" s="36">
        <f t="shared" si="603"/>
        <v>-0.18357030321775125</v>
      </c>
      <c r="BU136" s="267">
        <f>IFERROR('Turistas lugar residencia isla '!BU136/'Turistas lugar residencia isla '!$M136,"-")</f>
        <v>5.7783511711155125E-3</v>
      </c>
      <c r="BV136" s="36">
        <f t="shared" si="604"/>
        <v>-0.47347002291216378</v>
      </c>
      <c r="BW136" s="266">
        <f>IFERROR('Turistas lugar residencia isla '!BW136/'Turistas lugar residencia isla '!$C136,"-")</f>
        <v>0.25662980552570458</v>
      </c>
      <c r="BX136" s="36">
        <f t="shared" si="605"/>
        <v>4.9900980088348978E-2</v>
      </c>
      <c r="BY136" s="267">
        <f>IFERROR('Turistas lugar residencia isla '!BY136/'Turistas lugar residencia isla '!$E136,"-")</f>
        <v>0.29496315879456075</v>
      </c>
      <c r="BZ136" s="36">
        <f t="shared" si="606"/>
        <v>7.3522101500158143E-2</v>
      </c>
      <c r="CA136" s="267">
        <f>IFERROR('Turistas lugar residencia isla '!CA136/'Turistas lugar residencia isla '!$G136,"-")</f>
        <v>0.10634445030534061</v>
      </c>
      <c r="CB136" s="36">
        <f t="shared" si="607"/>
        <v>1.2221562433580413E-2</v>
      </c>
      <c r="CC136" s="267">
        <f>IFERROR('Turistas lugar residencia isla '!CC136/'Turistas lugar residencia isla '!$I136,"-")</f>
        <v>0.184595360232754</v>
      </c>
      <c r="CD136" s="36">
        <f t="shared" si="608"/>
        <v>2.1166080625267369E-2</v>
      </c>
      <c r="CE136" s="267">
        <f>IFERROR('Turistas lugar residencia isla '!CE136/'Turistas lugar residencia isla '!$K136,"-")</f>
        <v>0.34656834684780108</v>
      </c>
      <c r="CF136" s="36">
        <f t="shared" si="609"/>
        <v>-1.7488518911721429E-2</v>
      </c>
      <c r="CG136" s="267">
        <f>IFERROR('Turistas lugar residencia isla '!CG136/'Turistas lugar residencia isla '!$M136,"-")</f>
        <v>0.10202969127614341</v>
      </c>
      <c r="CH136" s="36">
        <f t="shared" si="610"/>
        <v>1.4023143417204191</v>
      </c>
      <c r="CI136" s="266">
        <f>IFERROR('Turistas lugar residencia isla '!CI136/'Turistas lugar residencia isla '!$C136,"-")</f>
        <v>3.6770476954898212E-2</v>
      </c>
      <c r="CJ136" s="36">
        <f t="shared" si="611"/>
        <v>4.0695516917421681E-3</v>
      </c>
      <c r="CK136" s="267">
        <f>IFERROR('Turistas lugar residencia isla '!CK136/'Turistas lugar residencia isla '!$E136,"-")</f>
        <v>2.8153186024110453E-2</v>
      </c>
      <c r="CL136" s="36">
        <f t="shared" si="612"/>
        <v>-3.0892154604206246E-3</v>
      </c>
      <c r="CM136" s="267">
        <f>IFERROR('Turistas lugar residencia isla '!CM136/'Turistas lugar residencia isla '!$G136,"-")</f>
        <v>4.5028902677100267E-2</v>
      </c>
      <c r="CN136" s="36">
        <f t="shared" si="613"/>
        <v>2.4233739661029041E-2</v>
      </c>
      <c r="CO136" s="267">
        <f>IFERROR('Turistas lugar residencia isla '!CO136/'Turistas lugar residencia isla '!$I136,"-")</f>
        <v>2.2351165410655495E-2</v>
      </c>
      <c r="CP136" s="36">
        <f t="shared" si="614"/>
        <v>-0.13993982202042132</v>
      </c>
      <c r="CQ136" s="267">
        <f>IFERROR('Turistas lugar residencia isla '!CQ136/'Turistas lugar residencia isla '!$K136,"-")</f>
        <v>2.7693014995875797E-2</v>
      </c>
      <c r="CR136" s="36">
        <f t="shared" si="615"/>
        <v>-8.6921020888685363E-2</v>
      </c>
      <c r="CS136" s="267">
        <f>IFERROR('Turistas lugar residencia isla '!CS136/'Turistas lugar residencia isla '!$M136,"-")</f>
        <v>3.981247615067323E-2</v>
      </c>
      <c r="CT136" s="36">
        <f t="shared" si="616"/>
        <v>8.5696984757548389E-2</v>
      </c>
      <c r="CU136" s="266">
        <f>IFERROR('Turistas lugar residencia isla '!CU136/'Turistas lugar residencia isla '!$C136,"-")</f>
        <v>2.1720251761503884E-2</v>
      </c>
      <c r="CV136" s="36">
        <f t="shared" si="617"/>
        <v>6.3251194187173843E-2</v>
      </c>
      <c r="CW136" s="267">
        <f>IFERROR('Turistas lugar residencia isla '!CW136/'Turistas lugar residencia isla '!$E136,"-")</f>
        <v>1.3347900238936171E-2</v>
      </c>
      <c r="CX136" s="36">
        <f t="shared" si="618"/>
        <v>-0.10707234164241364</v>
      </c>
      <c r="CY136" s="267">
        <f>IFERROR('Turistas lugar residencia isla '!CY136/'Turistas lugar residencia isla '!$G136,"-")</f>
        <v>8.8883209257557376E-3</v>
      </c>
      <c r="CZ136" s="36">
        <f t="shared" si="619"/>
        <v>-9.3560153321232686E-2</v>
      </c>
      <c r="DA136" s="267">
        <f>IFERROR('Turistas lugar residencia isla '!DA136/'Turistas lugar residencia isla '!$I136,"-")</f>
        <v>1.5476828507989981E-2</v>
      </c>
      <c r="DB136" s="36">
        <f t="shared" si="620"/>
        <v>0.42564619537549286</v>
      </c>
      <c r="DC136" s="267">
        <f>IFERROR('Turistas lugar residencia isla '!DC136/'Turistas lugar residencia isla '!$K136,"-")</f>
        <v>5.4101441893798369E-2</v>
      </c>
      <c r="DD136" s="36">
        <f t="shared" si="621"/>
        <v>9.8842594644072301E-2</v>
      </c>
      <c r="DE136" s="267">
        <f>IFERROR('Turistas lugar residencia isla '!DE136/'Turistas lugar residencia isla '!$M136,"-")</f>
        <v>1.998800719568259E-4</v>
      </c>
      <c r="DF136" s="36">
        <f t="shared" si="622"/>
        <v>-0.86874859211457256</v>
      </c>
      <c r="DG136" s="266">
        <f>IFERROR('Turistas lugar residencia isla '!DG136/'Turistas lugar residencia isla '!$C136,"-")</f>
        <v>0.20755391175192195</v>
      </c>
      <c r="DH136" s="36">
        <f t="shared" si="623"/>
        <v>-0.10035726352256125</v>
      </c>
      <c r="DI136" s="267">
        <f>IFERROR('Turistas lugar residencia isla '!DI136/'Turistas lugar residencia isla '!$E136,"-")</f>
        <v>0.1527502679170854</v>
      </c>
      <c r="DJ136" s="36">
        <f t="shared" si="624"/>
        <v>-0.21950490940803147</v>
      </c>
      <c r="DK136" s="267">
        <f>IFERROR('Turistas lugar residencia isla '!DK136/'Turistas lugar residencia isla '!$G136,"-")</f>
        <v>0.36158526969487692</v>
      </c>
      <c r="DL136" s="36">
        <f t="shared" si="625"/>
        <v>1.8441547180953588E-2</v>
      </c>
      <c r="DM136" s="267">
        <f>IFERROR('Turistas lugar residencia isla '!DM136/'Turistas lugar residencia isla '!$I136,"-")</f>
        <v>7.1554354840473816E-2</v>
      </c>
      <c r="DN136" s="36">
        <f t="shared" si="626"/>
        <v>-0.35120609583931806</v>
      </c>
      <c r="DO136" s="267">
        <f>IFERROR('Turistas lugar residencia isla '!DO136/'Turistas lugar residencia isla '!$K136,"-")</f>
        <v>6.6577722087252836E-2</v>
      </c>
      <c r="DP136" s="36">
        <f t="shared" si="627"/>
        <v>-0.26214454429732692</v>
      </c>
      <c r="DQ136" s="267">
        <f>IFERROR('Turistas lugar residencia isla '!DQ136/'Turistas lugar residencia isla '!$M136,"-")</f>
        <v>1.8588846691984809E-2</v>
      </c>
      <c r="DR136" s="36">
        <f t="shared" si="628"/>
        <v>0.85301686458004733</v>
      </c>
      <c r="DS136" s="266">
        <f>IFERROR('Turistas lugar residencia isla '!DS136/'Turistas lugar residencia isla '!$C136,"-")</f>
        <v>5.5629479313051261E-2</v>
      </c>
      <c r="DT136" s="36">
        <f t="shared" si="629"/>
        <v>2.0980590825642187E-2</v>
      </c>
      <c r="DU136" s="267">
        <f>IFERROR('Turistas lugar residencia isla '!DU136/'Turistas lugar residencia isla '!$E136,"-")</f>
        <v>8.8589859598937504E-2</v>
      </c>
      <c r="DV136" s="36">
        <f t="shared" si="630"/>
        <v>2.8158282079744801E-2</v>
      </c>
      <c r="DW136" s="267">
        <f>IFERROR('Turistas lugar residencia isla '!DW136/'Turistas lugar residencia isla '!$G136,"-")</f>
        <v>7.0736787153398983E-2</v>
      </c>
      <c r="DX136" s="36">
        <f t="shared" si="631"/>
        <v>0.20760073885389607</v>
      </c>
      <c r="DY136" s="267">
        <f>IFERROR('Turistas lugar residencia isla '!DY136/'Turistas lugar residencia isla '!$I136,"-")</f>
        <v>6.6304264604547886E-2</v>
      </c>
      <c r="DZ136" s="36">
        <f t="shared" si="632"/>
        <v>-4.6810390190267226E-2</v>
      </c>
      <c r="EA136" s="267">
        <f>IFERROR('Turistas lugar residencia isla '!EA136/'Turistas lugar residencia isla '!$K136,"-")</f>
        <v>5.5115590392182494E-2</v>
      </c>
      <c r="EB136" s="36">
        <f t="shared" si="633"/>
        <v>0.42317416593570822</v>
      </c>
      <c r="EC136" s="267">
        <f>IFERROR('Turistas lugar residencia isla '!EC136/'Turistas lugar residencia isla '!$M136,"-")</f>
        <v>4.3610197517852924E-2</v>
      </c>
      <c r="ED136" s="36">
        <f t="shared" si="634"/>
        <v>-0.18292107739308983</v>
      </c>
    </row>
    <row r="137" spans="1:134" s="17" customFormat="1" ht="15.75" x14ac:dyDescent="0.25">
      <c r="A137" s="242"/>
      <c r="B137" s="249">
        <v>2014</v>
      </c>
      <c r="C137" s="270">
        <f>IFERROR('Turistas lugar residencia isla '!C137/'Turistas lugar residencia isla '!$C137,"-")</f>
        <v>1</v>
      </c>
      <c r="D137" s="271">
        <f t="shared" si="569"/>
        <v>0</v>
      </c>
      <c r="E137" s="270">
        <f>IFERROR('Turistas lugar residencia isla '!E137/'Turistas lugar residencia isla '!$E137,"-")</f>
        <v>1</v>
      </c>
      <c r="F137" s="271">
        <f t="shared" si="570"/>
        <v>0</v>
      </c>
      <c r="G137" s="270">
        <f>IFERROR('Turistas lugar residencia isla '!G137/'Turistas lugar residencia isla '!$G137,"-")</f>
        <v>1</v>
      </c>
      <c r="H137" s="271">
        <f t="shared" si="571"/>
        <v>0</v>
      </c>
      <c r="I137" s="270">
        <f>IFERROR('Turistas lugar residencia isla '!I137/'Turistas lugar residencia isla '!$I137,"-")</f>
        <v>1</v>
      </c>
      <c r="J137" s="271">
        <f t="shared" si="572"/>
        <v>0</v>
      </c>
      <c r="K137" s="270">
        <f>IFERROR('Turistas lugar residencia isla '!K137/'Turistas lugar residencia isla '!$K137,"-")</f>
        <v>1</v>
      </c>
      <c r="L137" s="271">
        <f t="shared" si="573"/>
        <v>0</v>
      </c>
      <c r="M137" s="270">
        <f>IFERROR('Turistas lugar residencia isla '!M137/'Turistas lugar residencia isla '!$M137,"-")</f>
        <v>1</v>
      </c>
      <c r="N137" s="271">
        <f t="shared" si="574"/>
        <v>0</v>
      </c>
      <c r="O137" s="270">
        <f>IFERROR('Turistas lugar residencia isla '!O137/'Turistas lugar residencia isla '!$C137,"-")</f>
        <v>0.88874011813592768</v>
      </c>
      <c r="P137" s="271">
        <f t="shared" si="575"/>
        <v>1.5798541661683263E-2</v>
      </c>
      <c r="Q137" s="270">
        <f>IFERROR('Turistas lugar residencia isla '!Q137/'Turistas lugar residencia isla '!$E137,"-")</f>
        <v>0.89062847229965147</v>
      </c>
      <c r="R137" s="271">
        <f t="shared" si="576"/>
        <v>2.3218242828244362E-2</v>
      </c>
      <c r="S137" s="270">
        <f>IFERROR('Turistas lugar residencia isla '!S137/'Turistas lugar residencia isla '!$G137,"-")</f>
        <v>0.86982775111889787</v>
      </c>
      <c r="T137" s="271">
        <f t="shared" si="577"/>
        <v>6.0248882416116256E-3</v>
      </c>
      <c r="U137" s="270">
        <f>IFERROR('Turistas lugar residencia isla '!U137/'Turistas lugar residencia isla '!$I137,"-")</f>
        <v>0.93424551747591045</v>
      </c>
      <c r="V137" s="271">
        <f t="shared" si="578"/>
        <v>1.206383875641559E-2</v>
      </c>
      <c r="W137" s="270">
        <f>IFERROR('Turistas lugar residencia isla '!W137/'Turistas lugar residencia isla '!$K137,"-")</f>
        <v>0.88721955903266081</v>
      </c>
      <c r="X137" s="271">
        <f t="shared" si="579"/>
        <v>2.1134084016414478E-2</v>
      </c>
      <c r="Y137" s="270">
        <f>IFERROR('Turistas lugar residencia isla '!Y137/'Turistas lugar residencia isla '!$M137,"-")</f>
        <v>0.83563644500350753</v>
      </c>
      <c r="Z137" s="271">
        <f t="shared" si="580"/>
        <v>6.3814343348099101E-2</v>
      </c>
      <c r="AA137" s="270">
        <f>IFERROR('Turistas lugar residencia isla '!AA137/'Turistas lugar residencia isla '!$C137,"-")</f>
        <v>0.11125995923689966</v>
      </c>
      <c r="AB137" s="271">
        <f t="shared" si="581"/>
        <v>-0.11050542469133862</v>
      </c>
      <c r="AC137" s="270">
        <f>IFERROR('Turistas lugar residencia isla '!AC137/'Turistas lugar residencia isla '!$E137,"-")</f>
        <v>0.10937268112860649</v>
      </c>
      <c r="AD137" s="271">
        <f t="shared" si="582"/>
        <v>-0.15595206061773192</v>
      </c>
      <c r="AE137" s="270">
        <f>IFERROR('Turistas lugar residencia isla '!AE137/'Turistas lugar residencia isla '!$G137,"-")</f>
        <v>0.13017224888110207</v>
      </c>
      <c r="AF137" s="271">
        <f t="shared" si="583"/>
        <v>-3.848025612761663E-2</v>
      </c>
      <c r="AG137" s="270">
        <f>IFERROR('Turistas lugar residencia isla '!AG137/'Turistas lugar residencia isla '!$I137,"-")</f>
        <v>6.5754988580829662E-2</v>
      </c>
      <c r="AH137" s="271">
        <f t="shared" si="584"/>
        <v>-0.14481940495645895</v>
      </c>
      <c r="AI137" s="270">
        <f>IFERROR('Turistas lugar residencia isla '!AI137/'Turistas lugar residencia isla '!$K137,"-")</f>
        <v>0.11278083577389586</v>
      </c>
      <c r="AJ137" s="271">
        <f t="shared" si="585"/>
        <v>-0.14003024273127851</v>
      </c>
      <c r="AK137" s="270">
        <f>IFERROR('Turistas lugar residencia isla '!AK137/'Turistas lugar residencia isla '!$M137,"-")</f>
        <v>0.16437262633348654</v>
      </c>
      <c r="AL137" s="271">
        <f t="shared" si="586"/>
        <v>-0.23368915469425466</v>
      </c>
      <c r="AM137" s="270">
        <f>IFERROR('Turistas lugar residencia isla '!AM137/'Turistas lugar residencia isla '!$C137,"-")</f>
        <v>0.2130767196459048</v>
      </c>
      <c r="AN137" s="271">
        <f t="shared" si="587"/>
        <v>1.7512161627409872E-2</v>
      </c>
      <c r="AO137" s="270">
        <f>IFERROR('Turistas lugar residencia isla '!AO137/'Turistas lugar residencia isla '!$E137,"-")</f>
        <v>0.1604518670543211</v>
      </c>
      <c r="AP137" s="271">
        <f t="shared" si="588"/>
        <v>3.3551576997937316E-2</v>
      </c>
      <c r="AQ137" s="270">
        <f>IFERROR('Turistas lugar residencia isla '!AQ137/'Turistas lugar residencia isla '!$G137,"-")</f>
        <v>0.2378765986394179</v>
      </c>
      <c r="AR137" s="271">
        <f t="shared" si="589"/>
        <v>2.2607333972838317E-2</v>
      </c>
      <c r="AS137" s="270">
        <f>IFERROR('Turistas lugar residencia isla '!AS137/'Turistas lugar residencia isla '!$I137,"-")</f>
        <v>0.46196806478335967</v>
      </c>
      <c r="AT137" s="271">
        <f t="shared" si="590"/>
        <v>3.9974471516069476E-2</v>
      </c>
      <c r="AU137" s="270">
        <f>IFERROR('Turistas lugar residencia isla '!AU137/'Turistas lugar residencia isla '!$K137,"-")</f>
        <v>0.19334506172010898</v>
      </c>
      <c r="AV137" s="271">
        <f t="shared" si="591"/>
        <v>9.0487747396331475E-2</v>
      </c>
      <c r="AW137" s="270">
        <f>IFERROR('Turistas lugar residencia isla '!AW137/'Turistas lugar residencia isla '!$M137,"-")</f>
        <v>0.52871380536539347</v>
      </c>
      <c r="AX137" s="271">
        <f t="shared" si="592"/>
        <v>3.2744566459475211E-2</v>
      </c>
      <c r="AY137" s="270">
        <f>IFERROR('Turistas lugar residencia isla '!AY137/'Turistas lugar residencia isla '!$C137,"-")</f>
        <v>2.5225398651886805E-2</v>
      </c>
      <c r="AZ137" s="271">
        <f t="shared" si="593"/>
        <v>-1.0667220965100421E-3</v>
      </c>
      <c r="BA137" s="270">
        <f>IFERROR('Turistas lugar residencia isla '!BA137/'Turistas lugar residencia isla '!$E137,"-")</f>
        <v>3.6005608737142161E-2</v>
      </c>
      <c r="BB137" s="271">
        <f t="shared" si="594"/>
        <v>3.2170666561450068E-2</v>
      </c>
      <c r="BC137" s="270">
        <f>IFERROR('Turistas lugar residencia isla '!BC137/'Turistas lugar residencia isla '!$G137,"-")</f>
        <v>2.4251397212730806E-2</v>
      </c>
      <c r="BD137" s="271">
        <f t="shared" si="595"/>
        <v>-1.4242593327077113E-2</v>
      </c>
      <c r="BE137" s="270">
        <f>IFERROR('Turistas lugar residencia isla '!BE137/'Turistas lugar residencia isla '!$I137,"-")</f>
        <v>7.0458279923261554E-3</v>
      </c>
      <c r="BF137" s="271">
        <f t="shared" si="596"/>
        <v>-0.30176027426485486</v>
      </c>
      <c r="BG137" s="270">
        <f>IFERROR('Turistas lugar residencia isla '!BG137/'Turistas lugar residencia isla '!$K137,"-")</f>
        <v>1.2961894060767046E-2</v>
      </c>
      <c r="BH137" s="271">
        <f t="shared" si="597"/>
        <v>-3.7470909665954899E-2</v>
      </c>
      <c r="BI137" s="270">
        <f>IFERROR('Turistas lugar residencia isla '!BI137/'Turistas lugar residencia isla '!$M137,"-")</f>
        <v>1.6863615472072376E-2</v>
      </c>
      <c r="BJ137" s="271">
        <f t="shared" si="598"/>
        <v>-0.31196620020245169</v>
      </c>
      <c r="BK137" s="270">
        <f>IFERROR('Turistas lugar residencia isla '!BK137/'Turistas lugar residencia isla '!$C137,"-")</f>
        <v>3.5213070065582754E-2</v>
      </c>
      <c r="BL137" s="271">
        <f t="shared" si="599"/>
        <v>0.16928128762122996</v>
      </c>
      <c r="BM137" s="270">
        <f>IFERROR('Turistas lugar residencia isla '!BM137/'Turistas lugar residencia isla '!$E137,"-")</f>
        <v>3.7476614242070758E-2</v>
      </c>
      <c r="BN137" s="271">
        <f t="shared" si="600"/>
        <v>0.16222728749636106</v>
      </c>
      <c r="BO137" s="270">
        <f>IFERROR('Turistas lugar residencia isla '!BO137/'Turistas lugar residencia isla '!$G137,"-")</f>
        <v>1.8705428210790818E-2</v>
      </c>
      <c r="BP137" s="271">
        <f t="shared" si="601"/>
        <v>0.52016303350034998</v>
      </c>
      <c r="BQ137" s="270">
        <f>IFERROR('Turistas lugar residencia isla '!BQ137/'Turistas lugar residencia isla '!$I137,"-")</f>
        <v>5.0445254022771543E-2</v>
      </c>
      <c r="BR137" s="271">
        <f t="shared" si="602"/>
        <v>-2.1257318049135443E-2</v>
      </c>
      <c r="BS137" s="270">
        <f>IFERROR('Turistas lugar residencia isla '!BS137/'Turistas lugar residencia isla '!$K137,"-")</f>
        <v>3.5937661623934122E-2</v>
      </c>
      <c r="BT137" s="271">
        <f t="shared" si="603"/>
        <v>0.10676110725315091</v>
      </c>
      <c r="BU137" s="270">
        <f>IFERROR('Turistas lugar residencia isla '!BU137/'Turistas lugar residencia isla '!$M137,"-")</f>
        <v>1.7087375117927382E-2</v>
      </c>
      <c r="BV137" s="271">
        <f t="shared" si="604"/>
        <v>-4.6360790185065781E-2</v>
      </c>
      <c r="BW137" s="270">
        <f>IFERROR('Turistas lugar residencia isla '!BW137/'Turistas lugar residencia isla '!$C137,"-")</f>
        <v>0.30799871004022306</v>
      </c>
      <c r="BX137" s="271">
        <f t="shared" si="605"/>
        <v>4.7815250936505072E-2</v>
      </c>
      <c r="BY137" s="270">
        <f>IFERROR('Turistas lugar residencia isla '!BY137/'Turistas lugar residencia isla '!$E137,"-")</f>
        <v>0.37000998099919186</v>
      </c>
      <c r="BZ137" s="271">
        <f t="shared" si="606"/>
        <v>3.9122731665430788E-2</v>
      </c>
      <c r="CA137" s="270">
        <f>IFERROR('Turistas lugar residencia isla '!CA137/'Turistas lugar residencia isla '!$G137,"-")</f>
        <v>0.16331496186432773</v>
      </c>
      <c r="CB137" s="271">
        <f t="shared" si="607"/>
        <v>5.4703402170771964E-2</v>
      </c>
      <c r="CC137" s="270">
        <f>IFERROR('Turistas lugar residencia isla '!CC137/'Turistas lugar residencia isla '!$I137,"-")</f>
        <v>0.21886093712599244</v>
      </c>
      <c r="CD137" s="271">
        <f t="shared" si="608"/>
        <v>0.13394440088323956</v>
      </c>
      <c r="CE137" s="270">
        <f>IFERROR('Turistas lugar residencia isla '!CE137/'Turistas lugar residencia isla '!$K137,"-")</f>
        <v>0.41948394045369591</v>
      </c>
      <c r="CF137" s="271">
        <f t="shared" si="609"/>
        <v>9.9669186295121559E-3</v>
      </c>
      <c r="CG137" s="270">
        <f>IFERROR('Turistas lugar residencia isla '!CG137/'Turistas lugar residencia isla '!$M137,"-")</f>
        <v>0.136248457872711</v>
      </c>
      <c r="CH137" s="271">
        <f t="shared" si="610"/>
        <v>0.6598997057941689</v>
      </c>
      <c r="CI137" s="270">
        <f>IFERROR('Turistas lugar residencia isla '!CI137/'Turistas lugar residencia isla '!$C137,"-")</f>
        <v>3.6732672394009673E-2</v>
      </c>
      <c r="CJ137" s="271">
        <f t="shared" si="611"/>
        <v>-5.7116811836338766E-2</v>
      </c>
      <c r="CK137" s="270">
        <f>IFERROR('Turistas lugar residencia isla '!CK137/'Turistas lugar residencia isla '!$E137,"-")</f>
        <v>2.9338985644431902E-2</v>
      </c>
      <c r="CL137" s="271">
        <f t="shared" si="612"/>
        <v>-6.7230630264899172E-2</v>
      </c>
      <c r="CM137" s="270">
        <f>IFERROR('Turistas lugar residencia isla '!CM137/'Turistas lugar residencia isla '!$G137,"-")</f>
        <v>5.3621614938724797E-2</v>
      </c>
      <c r="CN137" s="271">
        <f t="shared" si="613"/>
        <v>-4.5232867338736549E-2</v>
      </c>
      <c r="CO137" s="270">
        <f>IFERROR('Turistas lugar residencia isla '!CO137/'Turistas lugar residencia isla '!$I137,"-")</f>
        <v>2.0930506770280098E-2</v>
      </c>
      <c r="CP137" s="271">
        <f t="shared" si="614"/>
        <v>-0.17253562305810666</v>
      </c>
      <c r="CQ137" s="270">
        <f>IFERROR('Turistas lugar residencia isla '!CQ137/'Turistas lugar residencia isla '!$K137,"-")</f>
        <v>2.8211297310656698E-2</v>
      </c>
      <c r="CR137" s="271">
        <f t="shared" si="615"/>
        <v>-7.4216349973889817E-2</v>
      </c>
      <c r="CS137" s="270">
        <f>IFERROR('Turistas lugar residencia isla '!CS137/'Turistas lugar residencia isla '!$M137,"-")</f>
        <v>5.1567527032584243E-2</v>
      </c>
      <c r="CT137" s="271">
        <f t="shared" si="616"/>
        <v>-0.23270917105652866</v>
      </c>
      <c r="CU137" s="270">
        <f>IFERROR('Turistas lugar residencia isla '!CU137/'Turistas lugar residencia isla '!$C137,"-")</f>
        <v>3.2031731524954983E-2</v>
      </c>
      <c r="CV137" s="271">
        <f t="shared" si="617"/>
        <v>-2.8495664505804763E-2</v>
      </c>
      <c r="CW137" s="270">
        <f>IFERROR('Turistas lugar residencia isla '!CW137/'Turistas lugar residencia isla '!$E137,"-")</f>
        <v>2.1358992242041536E-2</v>
      </c>
      <c r="CX137" s="271">
        <f t="shared" si="618"/>
        <v>-4.026379483462772E-2</v>
      </c>
      <c r="CY137" s="270">
        <f>IFERROR('Turistas lugar residencia isla '!CY137/'Turistas lugar residencia isla '!$G137,"-")</f>
        <v>1.6615073775004128E-2</v>
      </c>
      <c r="CZ137" s="271">
        <f t="shared" si="619"/>
        <v>-7.1174602979011015E-2</v>
      </c>
      <c r="DA137" s="270">
        <f>IFERROR('Turistas lugar residencia isla '!DA137/'Turistas lugar residencia isla '!$I137,"-")</f>
        <v>1.8164400628927317E-2</v>
      </c>
      <c r="DB137" s="271">
        <f t="shared" si="620"/>
        <v>0.25472969024478953</v>
      </c>
      <c r="DC137" s="270">
        <f>IFERROR('Turistas lugar residencia isla '!DC137/'Turistas lugar residencia isla '!$K137,"-")</f>
        <v>8.1345153315230137E-2</v>
      </c>
      <c r="DD137" s="271">
        <f t="shared" si="621"/>
        <v>-9.6495694287548561E-2</v>
      </c>
      <c r="DE137" s="270">
        <f>IFERROR('Turistas lugar residencia isla '!DE137/'Turistas lugar residencia isla '!$M137,"-")</f>
        <v>1.4423425820653619E-3</v>
      </c>
      <c r="DF137" s="271">
        <f t="shared" si="622"/>
        <v>2.6109852374751608E-3</v>
      </c>
      <c r="DG137" s="270">
        <f>IFERROR('Turistas lugar residencia isla '!DG137/'Turistas lugar residencia isla '!$C137,"-")</f>
        <v>0.13083412395467375</v>
      </c>
      <c r="DH137" s="271">
        <f t="shared" si="623"/>
        <v>-5.4266022300469952E-2</v>
      </c>
      <c r="DI137" s="270">
        <f>IFERROR('Turistas lugar residencia isla '!DI137/'Turistas lugar residencia isla '!$E137,"-")</f>
        <v>0.10225429863487921</v>
      </c>
      <c r="DJ137" s="271">
        <f t="shared" si="624"/>
        <v>-5.9473897384938579E-2</v>
      </c>
      <c r="DK137" s="270">
        <f>IFERROR('Turistas lugar residencia isla '!DK137/'Turistas lugar residencia isla '!$G137,"-")</f>
        <v>0.25758696746013998</v>
      </c>
      <c r="DL137" s="271">
        <f t="shared" si="625"/>
        <v>-5.4070907059325712E-2</v>
      </c>
      <c r="DM137" s="270">
        <f>IFERROR('Turistas lugar residencia isla '!DM137/'Turistas lugar residencia isla '!$I137,"-")</f>
        <v>4.8511611218873082E-2</v>
      </c>
      <c r="DN137" s="271">
        <f t="shared" si="626"/>
        <v>-0.18747051476017129</v>
      </c>
      <c r="DO137" s="270">
        <f>IFERROR('Turistas lugar residencia isla '!DO137/'Turistas lugar residencia isla '!$K137,"-")</f>
        <v>5.3937287347318431E-2</v>
      </c>
      <c r="DP137" s="271">
        <f t="shared" si="627"/>
        <v>1.2938715284198654E-2</v>
      </c>
      <c r="DQ137" s="270">
        <f>IFERROR('Turistas lugar residencia isla '!DQ137/'Turistas lugar residencia isla '!$M137,"-")</f>
        <v>1.6546118677278114E-2</v>
      </c>
      <c r="DR137" s="271">
        <f t="shared" si="628"/>
        <v>-5.1551154936412491E-2</v>
      </c>
      <c r="DS137" s="270">
        <f>IFERROR('Turistas lugar residencia isla '!DS137/'Turistas lugar residencia isla '!$C137,"-")</f>
        <v>6.2894823866174718E-2</v>
      </c>
      <c r="DT137" s="271">
        <f t="shared" si="629"/>
        <v>-2.6240865314995254E-2</v>
      </c>
      <c r="DU137" s="270">
        <f>IFERROR('Turistas lugar residencia isla '!DU137/'Turistas lugar residencia isla '!$E137,"-")</f>
        <v>0.10461613523100477</v>
      </c>
      <c r="DV137" s="271">
        <f t="shared" si="630"/>
        <v>-1.529746035913071E-2</v>
      </c>
      <c r="DW137" s="270">
        <f>IFERROR('Turistas lugar residencia isla '!DW137/'Turistas lugar residencia isla '!$G137,"-")</f>
        <v>8.1218080465976117E-2</v>
      </c>
      <c r="DX137" s="271">
        <f t="shared" si="631"/>
        <v>1.8759339745148651E-2</v>
      </c>
      <c r="DY137" s="270">
        <f>IFERROR('Turistas lugar residencia isla '!DY137/'Turistas lugar residencia isla '!$I137,"-")</f>
        <v>6.8982618469147994E-2</v>
      </c>
      <c r="DZ137" s="271">
        <f t="shared" si="632"/>
        <v>-0.16455067917401167</v>
      </c>
      <c r="EA137" s="270">
        <f>IFERROR('Turistas lugar residencia isla '!EA137/'Turistas lugar residencia isla '!$K137,"-")</f>
        <v>4.8308530269423888E-2</v>
      </c>
      <c r="EB137" s="271">
        <f t="shared" si="633"/>
        <v>0.14267014831821734</v>
      </c>
      <c r="EC137" s="270">
        <f>IFERROR('Turistas lugar residencia isla '!EC137/'Turistas lugar residencia isla '!$M137,"-")</f>
        <v>5.941725731149762E-2</v>
      </c>
      <c r="ED137" s="271">
        <f t="shared" si="634"/>
        <v>3.1745534435895895E-2</v>
      </c>
    </row>
    <row r="138" spans="1:134" s="17" customFormat="1" outlineLevel="1" x14ac:dyDescent="0.25">
      <c r="A138" s="242"/>
      <c r="B138" s="34" t="s">
        <v>61</v>
      </c>
      <c r="C138" s="266">
        <f>IFERROR('Turistas lugar residencia isla '!C138/'Turistas lugar residencia isla '!$C138,"-")</f>
        <v>1</v>
      </c>
      <c r="D138" s="36">
        <f>IFERROR(C138/C151-1,"-")</f>
        <v>0</v>
      </c>
      <c r="E138" s="267">
        <f>IFERROR('Turistas lugar residencia isla '!E138/'Turistas lugar residencia isla '!$E138,"-")</f>
        <v>1</v>
      </c>
      <c r="F138" s="36">
        <f>IFERROR(E138/E151-1,"-")</f>
        <v>0</v>
      </c>
      <c r="G138" s="267">
        <f>IFERROR('Turistas lugar residencia isla '!G138/'Turistas lugar residencia isla '!$G138,"-")</f>
        <v>1</v>
      </c>
      <c r="H138" s="36">
        <f>IFERROR(G138/G151-1,"-")</f>
        <v>0</v>
      </c>
      <c r="I138" s="267">
        <f>IFERROR('Turistas lugar residencia isla '!I138/'Turistas lugar residencia isla '!$I138,"-")</f>
        <v>1</v>
      </c>
      <c r="J138" s="36">
        <f>IFERROR(I138/I151-1,"-")</f>
        <v>0</v>
      </c>
      <c r="K138" s="267">
        <f>IFERROR('Turistas lugar residencia isla '!K138/'Turistas lugar residencia isla '!$K138,"-")</f>
        <v>1</v>
      </c>
      <c r="L138" s="36">
        <f>IFERROR(K138/K151-1,"-")</f>
        <v>0</v>
      </c>
      <c r="M138" s="267">
        <f>IFERROR('Turistas lugar residencia isla '!M138/'Turistas lugar residencia isla '!$M138,"-")</f>
        <v>1</v>
      </c>
      <c r="N138" s="36">
        <f>IFERROR(M138/M151-1,"-")</f>
        <v>0</v>
      </c>
      <c r="O138" s="266">
        <f>IFERROR('Turistas lugar residencia isla '!O138/'Turistas lugar residencia isla '!$C138,"-")</f>
        <v>0.90102688493101768</v>
      </c>
      <c r="P138" s="36">
        <f>IFERROR(O138/O151-1,"-")</f>
        <v>3.5942877697887621E-3</v>
      </c>
      <c r="Q138" s="267">
        <f>IFERROR('Turistas lugar residencia isla '!Q138/'Turistas lugar residencia isla '!$E138,"-")</f>
        <v>0.88774462713767555</v>
      </c>
      <c r="R138" s="36">
        <f>IFERROR(Q138/Q151-1,"-")</f>
        <v>6.3374182796942513E-3</v>
      </c>
      <c r="S138" s="267">
        <f>IFERROR('Turistas lugar residencia isla '!S138/'Turistas lugar residencia isla '!$G138,"-")</f>
        <v>0.89921700885549183</v>
      </c>
      <c r="T138" s="36">
        <f>IFERROR(S138/S151-1,"-")</f>
        <v>-1.2507801441008159E-2</v>
      </c>
      <c r="U138" s="267">
        <f>IFERROR('Turistas lugar residencia isla '!U138/'Turistas lugar residencia isla '!$I138,"-")</f>
        <v>0.96710832256873958</v>
      </c>
      <c r="V138" s="36">
        <f>IFERROR(U138/U151-1,"-")</f>
        <v>1.8219161935983941E-2</v>
      </c>
      <c r="W138" s="267">
        <f>IFERROR('Turistas lugar residencia isla '!W138/'Turistas lugar residencia isla '!$K138,"-")</f>
        <v>0.89059388903910919</v>
      </c>
      <c r="X138" s="36">
        <f>IFERROR(W138/W151-1,"-")</f>
        <v>3.4153414710581975E-2</v>
      </c>
      <c r="Y138" s="267">
        <f>IFERROR('Turistas lugar residencia isla '!Y138/'Turistas lugar residencia isla '!$M138,"-")</f>
        <v>0.81836158192090391</v>
      </c>
      <c r="Z138" s="36">
        <f>IFERROR(Y138/Y151-1,"-")</f>
        <v>6.7064285934805401E-2</v>
      </c>
      <c r="AA138" s="266">
        <f>IFERROR('Turistas lugar residencia isla '!AA138/'Turistas lugar residencia isla '!$C138,"-")</f>
        <v>9.8973115068982292E-2</v>
      </c>
      <c r="AB138" s="36">
        <f>IFERROR(AA138/AA151-1,"-")</f>
        <v>-3.1574845644178118E-2</v>
      </c>
      <c r="AC138" s="267">
        <f>IFERROR('Turistas lugar residencia isla '!AC138/'Turistas lugar residencia isla '!$E138,"-")</f>
        <v>0.11225537286232444</v>
      </c>
      <c r="AD138" s="36">
        <f>IFERROR(AC138/AC151-1,"-")</f>
        <v>-4.7439721871334162E-2</v>
      </c>
      <c r="AE138" s="267">
        <f>IFERROR('Turistas lugar residencia isla '!AE138/'Turistas lugar residencia isla '!$G138,"-")</f>
        <v>0.10078299114450821</v>
      </c>
      <c r="AF138" s="36">
        <f>IFERROR(AE138/AE151-1,"-")</f>
        <v>0.12741097285566982</v>
      </c>
      <c r="AG138" s="267">
        <f>IFERROR('Turistas lugar residencia isla '!AG138/'Turistas lugar residencia isla '!$I138,"-")</f>
        <v>3.288429599557114E-2</v>
      </c>
      <c r="AH138" s="36">
        <f>IFERROR(AG138/AG151-1,"-")</f>
        <v>-0.34478699506963317</v>
      </c>
      <c r="AI138" s="267">
        <f>IFERROR('Turistas lugar residencia isla '!AI138/'Turistas lugar residencia isla '!$K138,"-")</f>
        <v>0.10941225633588161</v>
      </c>
      <c r="AJ138" s="36">
        <f>IFERROR(AI138/AI151-1,"-")</f>
        <v>-0.21183176127318659</v>
      </c>
      <c r="AK138" s="267">
        <f>IFERROR('Turistas lugar residencia isla '!AK138/'Turistas lugar residencia isla '!$M138,"-")</f>
        <v>0.1815677966101695</v>
      </c>
      <c r="AL138" s="36">
        <f>IFERROR(AK138/AK151-1,"-")</f>
        <v>-0.22077931480481472</v>
      </c>
      <c r="AM138" s="266">
        <f>IFERROR('Turistas lugar residencia isla '!AM138/'Turistas lugar residencia isla '!$C138,"-")</f>
        <v>0.21962491201500517</v>
      </c>
      <c r="AN138" s="36">
        <f>IFERROR(AM138/AM151-1,"-")</f>
        <v>-7.8026145740658248E-2</v>
      </c>
      <c r="AO138" s="267">
        <f>IFERROR('Turistas lugar residencia isla '!AO138/'Turistas lugar residencia isla '!$E138,"-")</f>
        <v>0.17526975203343734</v>
      </c>
      <c r="AP138" s="36">
        <f>IFERROR(AO138/AO151-1,"-")</f>
        <v>2.2485535137392931E-2</v>
      </c>
      <c r="AQ138" s="267">
        <f>IFERROR('Turistas lugar residencia isla '!AQ138/'Turistas lugar residencia isla '!$G138,"-")</f>
        <v>0.21845847385756267</v>
      </c>
      <c r="AR138" s="36">
        <f>IFERROR(AQ138/AQ151-1,"-")</f>
        <v>-9.7597099677368071E-2</v>
      </c>
      <c r="AS138" s="267">
        <f>IFERROR('Turistas lugar residencia isla '!AS138/'Turistas lugar residencia isla '!$I138,"-")</f>
        <v>0.49484406717106477</v>
      </c>
      <c r="AT138" s="36">
        <f>IFERROR(AS138/AS151-1,"-")</f>
        <v>0.10345877935561831</v>
      </c>
      <c r="AU138" s="267">
        <f>IFERROR('Turistas lugar residencia isla '!AU138/'Turistas lugar residencia isla '!$K138,"-")</f>
        <v>0.24824856812762716</v>
      </c>
      <c r="AV138" s="36">
        <f>IFERROR(AU138/AU151-1,"-")</f>
        <v>0.30084183540385112</v>
      </c>
      <c r="AW138" s="267">
        <f>IFERROR('Turistas lugar residencia isla '!AW138/'Turistas lugar residencia isla '!$M138,"-")</f>
        <v>0.41052259887005649</v>
      </c>
      <c r="AX138" s="36">
        <f>IFERROR(AW138/AW151-1,"-")</f>
        <v>-2.8484135884591533E-2</v>
      </c>
      <c r="AY138" s="266">
        <f>IFERROR('Turistas lugar residencia isla '!AY138/'Turistas lugar residencia isla '!$C138,"-")</f>
        <v>2.6615076164736639E-2</v>
      </c>
      <c r="AZ138" s="36">
        <f>IFERROR(AY138/AY151-1,"-")</f>
        <v>3.898946711368878E-2</v>
      </c>
      <c r="BA138" s="267">
        <f>IFERROR('Turistas lugar residencia isla '!BA138/'Turistas lugar residencia isla '!$E138,"-")</f>
        <v>3.9507868876559139E-2</v>
      </c>
      <c r="BB138" s="36">
        <f>IFERROR(BA138/BA151-1,"-")</f>
        <v>0.12366110796481045</v>
      </c>
      <c r="BC138" s="267">
        <f>IFERROR('Turistas lugar residencia isla '!BC138/'Turistas lugar residencia isla '!$G138,"-")</f>
        <v>2.0764714776903406E-2</v>
      </c>
      <c r="BD138" s="36">
        <f>IFERROR(BC138/BC151-1,"-")</f>
        <v>-0.10156526247200415</v>
      </c>
      <c r="BE138" s="267">
        <f>IFERROR('Turistas lugar residencia isla '!BE138/'Turistas lugar residencia isla '!$I138,"-")</f>
        <v>6.0306329581103525E-3</v>
      </c>
      <c r="BF138" s="36">
        <f>IFERROR(BE138/BE151-1,"-")</f>
        <v>-0.49353836745991997</v>
      </c>
      <c r="BG138" s="267">
        <f>IFERROR('Turistas lugar residencia isla '!BG138/'Turistas lugar residencia isla '!$K138,"-")</f>
        <v>1.506845947739731E-2</v>
      </c>
      <c r="BH138" s="36">
        <f>IFERROR(BG138/BG151-1,"-")</f>
        <v>0.10144439627289192</v>
      </c>
      <c r="BI138" s="267">
        <f>IFERROR('Turistas lugar residencia isla '!BI138/'Turistas lugar residencia isla '!$M138,"-")</f>
        <v>2.5211864406779663E-2</v>
      </c>
      <c r="BJ138" s="36">
        <f>IFERROR(BI138/BI151-1,"-")</f>
        <v>-0.12812883812331122</v>
      </c>
      <c r="BK138" s="266">
        <f>IFERROR('Turistas lugar residencia isla '!BK138/'Turistas lugar residencia isla '!$C138,"-")</f>
        <v>2.1171806221642154E-2</v>
      </c>
      <c r="BL138" s="36">
        <f>IFERROR(BK138/BK151-1,"-")</f>
        <v>0.12678610019788583</v>
      </c>
      <c r="BM138" s="267">
        <f>IFERROR('Turistas lugar residencia isla '!BM138/'Turistas lugar residencia isla '!$E138,"-")</f>
        <v>2.7179244111332754E-2</v>
      </c>
      <c r="BN138" s="36">
        <f>IFERROR(BM138/BM151-1,"-")</f>
        <v>0.11793615827700865</v>
      </c>
      <c r="BO138" s="267">
        <f>IFERROR('Turistas lugar residencia isla '!BO138/'Turistas lugar residencia isla '!$G138,"-")</f>
        <v>9.4143015863624117E-3</v>
      </c>
      <c r="BP138" s="36">
        <f>IFERROR(BO138/BO151-1,"-")</f>
        <v>2.1189049891876532E-2</v>
      </c>
      <c r="BQ138" s="267">
        <f>IFERROR('Turistas lugar residencia isla '!BQ138/'Turistas lugar residencia isla '!$I138,"-")</f>
        <v>2.6528879867134158E-2</v>
      </c>
      <c r="BR138" s="36">
        <f>IFERROR(BQ138/BQ151-1,"-")</f>
        <v>-0.15043713824323268</v>
      </c>
      <c r="BS138" s="267">
        <f>IFERROR('Turistas lugar residencia isla '!BS138/'Turistas lugar residencia isla '!$K138,"-")</f>
        <v>1.8749539096875691E-2</v>
      </c>
      <c r="BT138" s="36">
        <f>IFERROR(BS138/BS151-1,"-")</f>
        <v>0.39668404365557053</v>
      </c>
      <c r="BU138" s="267">
        <f>IFERROR('Turistas lugar residencia isla '!BU138/'Turistas lugar residencia isla '!$M138,"-")</f>
        <v>1.0451977401129943E-2</v>
      </c>
      <c r="BV138" s="36">
        <f>IFERROR(BU138/BU151-1,"-")</f>
        <v>-0.48041851627656718</v>
      </c>
      <c r="BW138" s="266">
        <f>IFERROR('Turistas lugar residencia isla '!BW138/'Turistas lugar residencia isla '!$C138,"-")</f>
        <v>0.23617019530103694</v>
      </c>
      <c r="BX138" s="36">
        <f>IFERROR(BW138/BW151-1,"-")</f>
        <v>3.3589830589546787E-2</v>
      </c>
      <c r="BY138" s="267">
        <f>IFERROR('Turistas lugar residencia isla '!BY138/'Turistas lugar residencia isla '!$E138,"-")</f>
        <v>0.2889445389312319</v>
      </c>
      <c r="BZ138" s="36">
        <f>IFERROR(BY138/BY151-1,"-")</f>
        <v>2.255249830312267E-2</v>
      </c>
      <c r="CA138" s="267">
        <f>IFERROR('Turistas lugar residencia isla '!CA138/'Turistas lugar residencia isla '!$G138,"-")</f>
        <v>8.8147315411974306E-2</v>
      </c>
      <c r="CB138" s="36">
        <f>IFERROR(CA138/CA151-1,"-")</f>
        <v>-0.14839576636364737</v>
      </c>
      <c r="CC138" s="267">
        <f>IFERROR('Turistas lugar residencia isla '!CC138/'Turistas lugar residencia isla '!$I138,"-")</f>
        <v>0.18796825982653625</v>
      </c>
      <c r="CD138" s="36">
        <f>IFERROR(CC138/CC151-1,"-")</f>
        <v>7.8105508024642889E-2</v>
      </c>
      <c r="CE138" s="267">
        <f>IFERROR('Turistas lugar residencia isla '!CE138/'Turistas lugar residencia isla '!$K138,"-")</f>
        <v>0.36684816007472776</v>
      </c>
      <c r="CF138" s="36">
        <f>IFERROR(CE138/CE151-1,"-")</f>
        <v>-5.4822871320235556E-2</v>
      </c>
      <c r="CG138" s="267">
        <f>IFERROR('Turistas lugar residencia isla '!CG138/'Turistas lugar residencia isla '!$M138,"-")</f>
        <v>0.1268361581920904</v>
      </c>
      <c r="CH138" s="36">
        <f>IFERROR(CG138/CG151-1,"-")</f>
        <v>0.32824097196394098</v>
      </c>
      <c r="CI138" s="266">
        <f>IFERROR('Turistas lugar residencia isla '!CI138/'Turistas lugar residencia isla '!$C138,"-")</f>
        <v>3.9344427138163635E-2</v>
      </c>
      <c r="CJ138" s="36">
        <f>IFERROR(CI138/CI151-1,"-")</f>
        <v>-3.7112217041005979E-2</v>
      </c>
      <c r="CK138" s="267">
        <f>IFERROR('Turistas lugar residencia isla '!CK138/'Turistas lugar residencia isla '!$E138,"-")</f>
        <v>3.2709889513825349E-2</v>
      </c>
      <c r="CL138" s="36">
        <f>IFERROR(CK138/CK151-1,"-")</f>
        <v>4.5522858225679919E-2</v>
      </c>
      <c r="CM138" s="267">
        <f>IFERROR('Turistas lugar residencia isla '!CM138/'Turistas lugar residencia isla '!$G138,"-")</f>
        <v>5.0490109066524666E-2</v>
      </c>
      <c r="CN138" s="36">
        <f>IFERROR(CM138/CM151-1,"-")</f>
        <v>-0.10049819581663533</v>
      </c>
      <c r="CO138" s="267">
        <f>IFERROR('Turistas lugar residencia isla '!CO138/'Turistas lugar residencia isla '!$I138,"-")</f>
        <v>2.9547887064033954E-2</v>
      </c>
      <c r="CP138" s="36">
        <f>IFERROR(CO138/CO151-1,"-")</f>
        <v>-0.13457419656290415</v>
      </c>
      <c r="CQ138" s="267">
        <f>IFERROR('Turistas lugar residencia isla '!CQ138/'Turistas lugar residencia isla '!$K138,"-")</f>
        <v>3.0935817703596272E-2</v>
      </c>
      <c r="CR138" s="36">
        <f>IFERROR(CQ138/CQ151-1,"-")</f>
        <v>-0.11154882023863921</v>
      </c>
      <c r="CS138" s="267">
        <f>IFERROR('Turistas lugar residencia isla '!CS138/'Turistas lugar residencia isla '!$M138,"-")</f>
        <v>8.1214689265536724E-2</v>
      </c>
      <c r="CT138" s="36">
        <f>IFERROR(CS138/CS151-1,"-")</f>
        <v>-0.19636910260529628</v>
      </c>
      <c r="CU138" s="266">
        <f>IFERROR('Turistas lugar residencia isla '!CU138/'Turistas lugar residencia isla '!$C138,"-")</f>
        <v>2.7781711023416835E-2</v>
      </c>
      <c r="CV138" s="36">
        <f>IFERROR(CU138/CU151-1,"-")</f>
        <v>8.9719501888672948E-2</v>
      </c>
      <c r="CW138" s="267">
        <f>IFERROR('Turistas lugar residencia isla '!CW138/'Turistas lugar residencia isla '!$E138,"-")</f>
        <v>1.7169840493347764E-2</v>
      </c>
      <c r="CX138" s="36">
        <f>IFERROR(CW138/CW151-1,"-")</f>
        <v>3.5244820255761811E-2</v>
      </c>
      <c r="CY138" s="267">
        <f>IFERROR('Turistas lugar residencia isla '!CY138/'Turistas lugar residencia isla '!$G138,"-")</f>
        <v>1.4956379964367657E-2</v>
      </c>
      <c r="CZ138" s="36">
        <f>IFERROR(CY138/CY151-1,"-")</f>
        <v>0.16865206475215766</v>
      </c>
      <c r="DA138" s="267">
        <f>IFERROR('Turistas lugar residencia isla '!DA138/'Turistas lugar residencia isla '!$I138,"-")</f>
        <v>2.0099649381804762E-2</v>
      </c>
      <c r="DB138" s="36">
        <f>IFERROR(DA138/DA151-1,"-")</f>
        <v>9.190681911889298E-2</v>
      </c>
      <c r="DC138" s="267">
        <f>IFERROR('Turistas lugar residencia isla '!DC138/'Turistas lugar residencia isla '!$K138,"-")</f>
        <v>7.9066394631400402E-2</v>
      </c>
      <c r="DD138" s="36">
        <f>IFERROR(DC138/DC151-1,"-")</f>
        <v>-4.8422800479960948E-2</v>
      </c>
      <c r="DE138" s="267">
        <f>IFERROR('Turistas lugar residencia isla '!DE138/'Turistas lugar residencia isla '!$M138,"-")</f>
        <v>0</v>
      </c>
      <c r="DF138" s="36" t="str">
        <f>IFERROR(DE138/DE151-1,"-")</f>
        <v>-</v>
      </c>
      <c r="DG138" s="266">
        <f>IFERROR('Turistas lugar residencia isla '!DG138/'Turistas lugar residencia isla '!$C138,"-")</f>
        <v>0.24291656662541888</v>
      </c>
      <c r="DH138" s="36">
        <f>IFERROR(DG138/DG151-1,"-")</f>
        <v>0.1086684204005266</v>
      </c>
      <c r="DI138" s="267">
        <f>IFERROR('Turistas lugar residencia isla '!DI138/'Turistas lugar residencia isla '!$E138,"-")</f>
        <v>0.1962263863999858</v>
      </c>
      <c r="DJ138" s="36">
        <f>IFERROR(DI138/DI151-1,"-")</f>
        <v>-2.8928117019747956E-2</v>
      </c>
      <c r="DK138" s="267">
        <f>IFERROR('Turistas lugar residencia isla '!DK138/'Turistas lugar residencia isla '!$G138,"-")</f>
        <v>0.42010334694199553</v>
      </c>
      <c r="DL138" s="36">
        <f>IFERROR(DK138/DK151-1,"-")</f>
        <v>0.15191585897961524</v>
      </c>
      <c r="DM138" s="267">
        <f>IFERROR('Turistas lugar residencia isla '!DM138/'Turistas lugar residencia isla '!$I138,"-")</f>
        <v>0.11235283262594575</v>
      </c>
      <c r="DN138" s="36">
        <f>IFERROR(DM138/DM151-1,"-")</f>
        <v>-2.7543180052424399E-2</v>
      </c>
      <c r="DO138" s="267">
        <f>IFERROR('Turistas lugar residencia isla '!DO138/'Turistas lugar residencia isla '!$K138,"-")</f>
        <v>8.8628598117057103E-2</v>
      </c>
      <c r="DP138" s="36">
        <f>IFERROR(DO138/DO151-1,"-")</f>
        <v>0.19493555266936768</v>
      </c>
      <c r="DQ138" s="267">
        <f>IFERROR('Turistas lugar residencia isla '!DQ138/'Turistas lugar residencia isla '!$M138,"-")</f>
        <v>8.7782485875706209E-2</v>
      </c>
      <c r="DR138" s="36">
        <f>IFERROR(DQ138/DQ151-1,"-")</f>
        <v>5.8196784259624224</v>
      </c>
      <c r="DS138" s="266">
        <f>IFERROR('Turistas lugar residencia isla '!DS138/'Turistas lugar residencia isla '!$C138,"-")</f>
        <v>4.8288627721378458E-2</v>
      </c>
      <c r="DT138" s="36">
        <f>IFERROR(DS138/DS151-1,"-")</f>
        <v>-0.15330033476429694</v>
      </c>
      <c r="DU138" s="267">
        <f>IFERROR('Turistas lugar residencia isla '!DU138/'Turistas lugar residencia isla '!$E138,"-")</f>
        <v>8.2095359276504395E-2</v>
      </c>
      <c r="DV138" s="36">
        <f>IFERROR(DU138/DU151-1,"-")</f>
        <v>-2.8378943207011731E-2</v>
      </c>
      <c r="DW138" s="267">
        <f>IFERROR('Turistas lugar residencia isla '!DW138/'Turistas lugar residencia isla '!$G138,"-")</f>
        <v>6.0558546831548432E-2</v>
      </c>
      <c r="DX138" s="36">
        <f>IFERROR(DW138/DW151-1,"-")</f>
        <v>-0.21739971090889854</v>
      </c>
      <c r="DY138" s="267">
        <f>IFERROR('Turistas lugar residencia isla '!DY138/'Turistas lugar residencia isla '!$I138,"-")</f>
        <v>5.9295072891677431E-2</v>
      </c>
      <c r="DZ138" s="36">
        <f>IFERROR(DY138/DY151-1,"-")</f>
        <v>-0.28326114525474955</v>
      </c>
      <c r="EA138" s="267">
        <f>IFERROR('Turistas lugar residencia isla '!EA138/'Turistas lugar residencia isla '!$K138,"-")</f>
        <v>3.3940906074088638E-2</v>
      </c>
      <c r="EB138" s="36">
        <f>IFERROR(EA138/EA151-1,"-")</f>
        <v>-0.28901774470841979</v>
      </c>
      <c r="EC138" s="267">
        <f>IFERROR('Turistas lugar residencia isla '!EC138/'Turistas lugar residencia isla '!$M138,"-")</f>
        <v>7.6412429378531072E-2</v>
      </c>
      <c r="ED138" s="36">
        <f>IFERROR(EC138/EC151-1,"-")</f>
        <v>-0.11058062166578086</v>
      </c>
    </row>
    <row r="139" spans="1:134" s="17" customFormat="1" outlineLevel="1" x14ac:dyDescent="0.25">
      <c r="A139" s="242"/>
      <c r="B139" s="34" t="s">
        <v>63</v>
      </c>
      <c r="C139" s="266">
        <f>IFERROR('Turistas lugar residencia isla '!C139/'Turistas lugar residencia isla '!$C139,"-")</f>
        <v>1</v>
      </c>
      <c r="D139" s="36">
        <f t="shared" ref="D139:D150" si="635">IFERROR(C139/C152-1,"-")</f>
        <v>0</v>
      </c>
      <c r="E139" s="267">
        <f>IFERROR('Turistas lugar residencia isla '!E139/'Turistas lugar residencia isla '!$E139,"-")</f>
        <v>1</v>
      </c>
      <c r="F139" s="36">
        <f t="shared" ref="F139:F150" si="636">IFERROR(E139/E152-1,"-")</f>
        <v>0</v>
      </c>
      <c r="G139" s="267">
        <f>IFERROR('Turistas lugar residencia isla '!G139/'Turistas lugar residencia isla '!$G139,"-")</f>
        <v>1</v>
      </c>
      <c r="H139" s="36">
        <f t="shared" ref="H139:H150" si="637">IFERROR(G139/G152-1,"-")</f>
        <v>0</v>
      </c>
      <c r="I139" s="267">
        <f>IFERROR('Turistas lugar residencia isla '!I139/'Turistas lugar residencia isla '!$I139,"-")</f>
        <v>1</v>
      </c>
      <c r="J139" s="36">
        <f t="shared" ref="J139:J150" si="638">IFERROR(I139/I152-1,"-")</f>
        <v>0</v>
      </c>
      <c r="K139" s="267">
        <f>IFERROR('Turistas lugar residencia isla '!K139/'Turistas lugar residencia isla '!$K139,"-")</f>
        <v>1</v>
      </c>
      <c r="L139" s="36">
        <f t="shared" ref="L139:L150" si="639">IFERROR(K139/K152-1,"-")</f>
        <v>0</v>
      </c>
      <c r="M139" s="267">
        <f>IFERROR('Turistas lugar residencia isla '!M139/'Turistas lugar residencia isla '!$M139,"-")</f>
        <v>1</v>
      </c>
      <c r="N139" s="36">
        <f t="shared" ref="N139:N150" si="640">IFERROR(M139/M152-1,"-")</f>
        <v>0</v>
      </c>
      <c r="O139" s="266">
        <f>IFERROR('Turistas lugar residencia isla '!O139/'Turistas lugar residencia isla '!$C139,"-")</f>
        <v>0.90460643219217041</v>
      </c>
      <c r="P139" s="36">
        <f t="shared" ref="P139:P150" si="641">IFERROR(O139/O152-1,"-")</f>
        <v>-5.1419651094778418E-3</v>
      </c>
      <c r="Q139" s="267">
        <f>IFERROR('Turistas lugar residencia isla '!Q139/'Turistas lugar residencia isla '!$E139,"-")</f>
        <v>0.8927568305806648</v>
      </c>
      <c r="R139" s="36">
        <f t="shared" ref="R139:R150" si="642">IFERROR(Q139/Q152-1,"-")</f>
        <v>-7.7400134059091297E-4</v>
      </c>
      <c r="S139" s="267">
        <f>IFERROR('Turistas lugar residencia isla '!S139/'Turistas lugar residencia isla '!$G139,"-")</f>
        <v>0.9113773397464271</v>
      </c>
      <c r="T139" s="36">
        <f t="shared" ref="T139:T150" si="643">IFERROR(S139/S152-1,"-")</f>
        <v>-1.5311270649894348E-2</v>
      </c>
      <c r="U139" s="267">
        <f>IFERROR('Turistas lugar residencia isla '!U139/'Turistas lugar residencia isla '!$I139,"-")</f>
        <v>0.95587983367335816</v>
      </c>
      <c r="V139" s="36">
        <f t="shared" ref="V139:V150" si="644">IFERROR(U139/U152-1,"-")</f>
        <v>-5.4944960261412712E-3</v>
      </c>
      <c r="W139" s="267">
        <f>IFERROR('Turistas lugar residencia isla '!W139/'Turistas lugar residencia isla '!$K139,"-")</f>
        <v>0.90110812428834708</v>
      </c>
      <c r="X139" s="36">
        <f t="shared" ref="X139:X150" si="645">IFERROR(W139/W152-1,"-")</f>
        <v>3.3154764748965393E-2</v>
      </c>
      <c r="Y139" s="267">
        <f>IFERROR('Turistas lugar residencia isla '!Y139/'Turistas lugar residencia isla '!$M139,"-")</f>
        <v>0.69631590806669674</v>
      </c>
      <c r="Z139" s="36">
        <f t="shared" ref="Z139:Z150" si="646">IFERROR(Y139/Y152-1,"-")</f>
        <v>-0.19531455108644791</v>
      </c>
      <c r="AA139" s="266">
        <f>IFERROR('Turistas lugar residencia isla '!AA139/'Turistas lugar residencia isla '!$C139,"-")</f>
        <v>9.5394574568225629E-2</v>
      </c>
      <c r="AB139" s="36">
        <f t="shared" ref="AB139:AB150" si="647">IFERROR(AA139/AA152-1,"-")</f>
        <v>5.1549846836077773E-2</v>
      </c>
      <c r="AC139" s="267">
        <f>IFERROR('Turistas lugar residencia isla '!AC139/'Turistas lugar residencia isla '!$E139,"-")</f>
        <v>0.10724316941933522</v>
      </c>
      <c r="AD139" s="36">
        <f t="shared" ref="AD139:AD150" si="648">IFERROR(AC139/AC152-1,"-")</f>
        <v>6.4900947021593325E-3</v>
      </c>
      <c r="AE139" s="267">
        <f>IFERROR('Turistas lugar residencia isla '!AE139/'Turistas lugar residencia isla '!$G139,"-")</f>
        <v>8.8622660253572932E-2</v>
      </c>
      <c r="AF139" s="36">
        <f t="shared" ref="AF139:AF150" si="649">IFERROR(AE139/AE152-1,"-")</f>
        <v>0.19034348125817147</v>
      </c>
      <c r="AG139" s="267">
        <f>IFERROR('Turistas lugar residencia isla '!AG139/'Turistas lugar residencia isla '!$I139,"-")</f>
        <v>4.4120166326641855E-2</v>
      </c>
      <c r="AH139" s="36">
        <f t="shared" ref="AH139:AH150" si="650">IFERROR(AG139/AG152-1,"-")</f>
        <v>0.1359737683961646</v>
      </c>
      <c r="AI139" s="267">
        <f>IFERROR('Turistas lugar residencia isla '!AI139/'Turistas lugar residencia isla '!$K139,"-")</f>
        <v>9.8897745014027635E-2</v>
      </c>
      <c r="AJ139" s="36">
        <f t="shared" ref="AJ139:AJ150" si="651">IFERROR(AI139/AI152-1,"-")</f>
        <v>-0.22620767837979139</v>
      </c>
      <c r="AK139" s="267">
        <f>IFERROR('Turistas lugar residencia isla '!AK139/'Turistas lugar residencia isla '!$M139,"-")</f>
        <v>0.30368409193330331</v>
      </c>
      <c r="AL139" s="36">
        <f t="shared" ref="AL139:AL150" si="652">IFERROR(AK139/AK152-1,"-")</f>
        <v>1.2549709811042877</v>
      </c>
      <c r="AM139" s="266">
        <f>IFERROR('Turistas lugar residencia isla '!AM139/'Turistas lugar residencia isla '!$C139,"-")</f>
        <v>0.21092335029724602</v>
      </c>
      <c r="AN139" s="36">
        <f t="shared" ref="AN139:AN150" si="653">IFERROR(AM139/AM152-1,"-")</f>
        <v>-7.9966401783180374E-2</v>
      </c>
      <c r="AO139" s="267">
        <f>IFERROR('Turistas lugar residencia isla '!AO139/'Turistas lugar residencia isla '!$E139,"-")</f>
        <v>0.17713528076222376</v>
      </c>
      <c r="AP139" s="36">
        <f t="shared" ref="AP139:AP150" si="654">IFERROR(AO139/AO152-1,"-")</f>
        <v>-6.2390045646259051E-2</v>
      </c>
      <c r="AQ139" s="267">
        <f>IFERROR('Turistas lugar residencia isla '!AQ139/'Turistas lugar residencia isla '!$G139,"-")</f>
        <v>0.21049111314389132</v>
      </c>
      <c r="AR139" s="36">
        <f t="shared" ref="AR139:AR150" si="655">IFERROR(AQ139/AQ152-1,"-")</f>
        <v>-0.19203996835446668</v>
      </c>
      <c r="AS139" s="267">
        <f>IFERROR('Turistas lugar residencia isla '!AS139/'Turistas lugar residencia isla '!$I139,"-")</f>
        <v>0.41750634626465871</v>
      </c>
      <c r="AT139" s="36">
        <f t="shared" ref="AT139:AT150" si="656">IFERROR(AS139/AS152-1,"-")</f>
        <v>-5.184629987983802E-2</v>
      </c>
      <c r="AU139" s="267">
        <f>IFERROR('Turistas lugar residencia isla '!AU139/'Turistas lugar residencia isla '!$K139,"-")</f>
        <v>0.21929474462665369</v>
      </c>
      <c r="AV139" s="36">
        <f t="shared" ref="AV139:AV150" si="657">IFERROR(AU139/AU152-1,"-")</f>
        <v>5.7521511116693791E-3</v>
      </c>
      <c r="AW139" s="267">
        <f>IFERROR('Turistas lugar residencia isla '!AW139/'Turistas lugar residencia isla '!$M139,"-")</f>
        <v>0.32379450202794052</v>
      </c>
      <c r="AX139" s="36">
        <f t="shared" ref="AX139:AX150" si="658">IFERROR(AW139/AW152-1,"-")</f>
        <v>-0.50357579786610174</v>
      </c>
      <c r="AY139" s="266">
        <f>IFERROR('Turistas lugar residencia isla '!AY139/'Turistas lugar residencia isla '!$C139,"-")</f>
        <v>2.6429473917355038E-2</v>
      </c>
      <c r="AZ139" s="36">
        <f t="shared" ref="AZ139:AZ150" si="659">IFERROR(AY139/AY152-1,"-")</f>
        <v>-1.5115031066057827E-2</v>
      </c>
      <c r="BA139" s="267">
        <f>IFERROR('Turistas lugar residencia isla '!BA139/'Turistas lugar residencia isla '!$E139,"-")</f>
        <v>4.0583480997988773E-2</v>
      </c>
      <c r="BB139" s="36">
        <f t="shared" ref="BB139:BB150" si="660">IFERROR(BA139/BA152-1,"-")</f>
        <v>3.0392667258138495E-2</v>
      </c>
      <c r="BC139" s="267">
        <f>IFERROR('Turistas lugar residencia isla '!BC139/'Turistas lugar residencia isla '!$G139,"-")</f>
        <v>2.0016327815318639E-2</v>
      </c>
      <c r="BD139" s="36">
        <f t="shared" ref="BD139:BD150" si="661">IFERROR(BC139/BC152-1,"-")</f>
        <v>-4.2977722440738275E-2</v>
      </c>
      <c r="BE139" s="267">
        <f>IFERROR('Turistas lugar residencia isla '!BE139/'Turistas lugar residencia isla '!$I139,"-")</f>
        <v>1.0364267804581769E-2</v>
      </c>
      <c r="BF139" s="36">
        <f t="shared" ref="BF139:BF150" si="662">IFERROR(BE139/BE152-1,"-")</f>
        <v>-6.5935796799237889E-2</v>
      </c>
      <c r="BG139" s="267">
        <f>IFERROR('Turistas lugar residencia isla '!BG139/'Turistas lugar residencia isla '!$K139,"-")</f>
        <v>1.1368838699832138E-2</v>
      </c>
      <c r="BH139" s="36">
        <f t="shared" ref="BH139:BH150" si="663">IFERROR(BG139/BG152-1,"-")</f>
        <v>-0.14471314207496666</v>
      </c>
      <c r="BI139" s="267">
        <f>IFERROR('Turistas lugar residencia isla '!BI139/'Turistas lugar residencia isla '!$M139,"-")</f>
        <v>2.5912573231185218E-2</v>
      </c>
      <c r="BJ139" s="36">
        <f t="shared" ref="BJ139:BJ150" si="664">IFERROR(BI139/BI152-1,"-")</f>
        <v>0.40978702558199842</v>
      </c>
      <c r="BK139" s="266">
        <f>IFERROR('Turistas lugar residencia isla '!BK139/'Turistas lugar residencia isla '!$C139,"-")</f>
        <v>2.7167429287666682E-2</v>
      </c>
      <c r="BL139" s="36">
        <f t="shared" ref="BL139:BL150" si="665">IFERROR(BK139/BK152-1,"-")</f>
        <v>-4.8873998807831276E-2</v>
      </c>
      <c r="BM139" s="267">
        <f>IFERROR('Turistas lugar residencia isla '!BM139/'Turistas lugar residencia isla '!$E139,"-")</f>
        <v>3.1815814199233891E-2</v>
      </c>
      <c r="BN139" s="36">
        <f t="shared" ref="BN139:BN150" si="666">IFERROR(BM139/BM152-1,"-")</f>
        <v>-7.0533429690059601E-2</v>
      </c>
      <c r="BO139" s="267">
        <f>IFERROR('Turistas lugar residencia isla '!BO139/'Turistas lugar residencia isla '!$G139,"-")</f>
        <v>1.0655702768187645E-2</v>
      </c>
      <c r="BP139" s="36">
        <f t="shared" ref="BP139:BP150" si="667">IFERROR(BO139/BO152-1,"-")</f>
        <v>-0.18999851079884855</v>
      </c>
      <c r="BQ139" s="267">
        <f>IFERROR('Turistas lugar residencia isla '!BQ139/'Turistas lugar residencia isla '!$I139,"-")</f>
        <v>4.8706607902072853E-2</v>
      </c>
      <c r="BR139" s="36">
        <f t="shared" ref="BR139:BR150" si="668">IFERROR(BQ139/BQ152-1,"-")</f>
        <v>-3.0944115418786722E-2</v>
      </c>
      <c r="BS139" s="267">
        <f>IFERROR('Turistas lugar residencia isla '!BS139/'Turistas lugar residencia isla '!$K139,"-")</f>
        <v>2.6382514174365233E-2</v>
      </c>
      <c r="BT139" s="36">
        <f t="shared" ref="BT139:BT150" si="669">IFERROR(BS139/BS152-1,"-")</f>
        <v>0.22261885046417262</v>
      </c>
      <c r="BU139" s="267">
        <f>IFERROR('Turistas lugar residencia isla '!BU139/'Turistas lugar residencia isla '!$M139,"-")</f>
        <v>1.1885984677782785E-2</v>
      </c>
      <c r="BV139" s="36">
        <f t="shared" ref="BV139:BV150" si="670">IFERROR(BU139/BU152-1,"-")</f>
        <v>6.8695990765557546E-2</v>
      </c>
      <c r="BW139" s="266">
        <f>IFERROR('Turistas lugar residencia isla '!BW139/'Turistas lugar residencia isla '!$C139,"-")</f>
        <v>0.24894869045641482</v>
      </c>
      <c r="BX139" s="36">
        <f t="shared" ref="BX139:BX150" si="671">IFERROR(BW139/BW152-1,"-")</f>
        <v>-3.9942992367400398E-2</v>
      </c>
      <c r="BY139" s="267">
        <f>IFERROR('Turistas lugar residencia isla '!BY139/'Turistas lugar residencia isla '!$E139,"-")</f>
        <v>0.29753493484063431</v>
      </c>
      <c r="BZ139" s="36">
        <f t="shared" ref="BZ139:BZ150" si="672">IFERROR(BY139/BY152-1,"-")</f>
        <v>-5.2469295714831943E-2</v>
      </c>
      <c r="CA139" s="267">
        <f>IFERROR('Turistas lugar residencia isla '!CA139/'Turistas lugar residencia isla '!$G139,"-")</f>
        <v>0.10440949373936478</v>
      </c>
      <c r="CB139" s="36">
        <f t="shared" ref="CB139:CB150" si="673">IFERROR(CA139/CA152-1,"-")</f>
        <v>-0.11875009693595029</v>
      </c>
      <c r="CC139" s="267">
        <f>IFERROR('Turistas lugar residencia isla '!CC139/'Turistas lugar residencia isla '!$I139,"-")</f>
        <v>0.20041737397019202</v>
      </c>
      <c r="CD139" s="36">
        <f t="shared" ref="CD139:CD150" si="674">IFERROR(CC139/CC152-1,"-")</f>
        <v>1.7280941246228476E-2</v>
      </c>
      <c r="CE139" s="267">
        <f>IFERROR('Turistas lugar residencia isla '!CE139/'Turistas lugar residencia isla '!$K139,"-")</f>
        <v>0.40228785406566575</v>
      </c>
      <c r="CF139" s="36">
        <f t="shared" ref="CF139:CF150" si="675">IFERROR(CE139/CE152-1,"-")</f>
        <v>2.9677642060752296E-2</v>
      </c>
      <c r="CG139" s="267">
        <f>IFERROR('Turistas lugar residencia isla '!CG139/'Turistas lugar residencia isla '!$M139,"-")</f>
        <v>0.15153222172149616</v>
      </c>
      <c r="CH139" s="36">
        <f t="shared" ref="CH139:CH150" si="676">IFERROR(CG139/CG152-1,"-")</f>
        <v>1.0621418914568981</v>
      </c>
      <c r="CI139" s="266">
        <f>IFERROR('Turistas lugar residencia isla '!CI139/'Turistas lugar residencia isla '!$C139,"-")</f>
        <v>4.3285663228579914E-2</v>
      </c>
      <c r="CJ139" s="36">
        <f t="shared" ref="CJ139:CJ150" si="677">IFERROR(CI139/CI152-1,"-")</f>
        <v>8.539074558919868E-2</v>
      </c>
      <c r="CK139" s="267">
        <f>IFERROR('Turistas lugar residencia isla '!CK139/'Turistas lugar residencia isla '!$E139,"-")</f>
        <v>3.4679387010993226E-2</v>
      </c>
      <c r="CL139" s="36">
        <f t="shared" ref="CL139:CL150" si="678">IFERROR(CK139/CK152-1,"-")</f>
        <v>5.3431666388834786E-2</v>
      </c>
      <c r="CM139" s="267">
        <f>IFERROR('Turistas lugar residencia isla '!CM139/'Turistas lugar residencia isla '!$G139,"-")</f>
        <v>5.5570309605542274E-2</v>
      </c>
      <c r="CN139" s="36">
        <f t="shared" ref="CN139:CN150" si="679">IFERROR(CM139/CM152-1,"-")</f>
        <v>0.13823443583815398</v>
      </c>
      <c r="CO139" s="267">
        <f>IFERROR('Turistas lugar residencia isla '!CO139/'Turistas lugar residencia isla '!$I139,"-")</f>
        <v>3.3249754714924237E-2</v>
      </c>
      <c r="CP139" s="36">
        <f t="shared" ref="CP139:CP150" si="680">IFERROR(CO139/CO152-1,"-")</f>
        <v>0.13961671220939786</v>
      </c>
      <c r="CQ139" s="267">
        <f>IFERROR('Turistas lugar residencia isla '!CQ139/'Turistas lugar residencia isla '!$K139,"-")</f>
        <v>3.6548145887379827E-2</v>
      </c>
      <c r="CR139" s="36">
        <f t="shared" ref="CR139:CR150" si="681">IFERROR(CQ139/CQ152-1,"-")</f>
        <v>0.10784780472288036</v>
      </c>
      <c r="CS139" s="267">
        <f>IFERROR('Turistas lugar residencia isla '!CS139/'Turistas lugar residencia isla '!$M139,"-")</f>
        <v>8.5849481748535378E-2</v>
      </c>
      <c r="CT139" s="36">
        <f t="shared" ref="CT139:CT150" si="682">IFERROR(CS139/CS152-1,"-")</f>
        <v>0.33813440985779741</v>
      </c>
      <c r="CU139" s="266">
        <f>IFERROR('Turistas lugar residencia isla '!CU139/'Turistas lugar residencia isla '!$C139,"-")</f>
        <v>2.6338865481709682E-2</v>
      </c>
      <c r="CV139" s="36">
        <f t="shared" ref="CV139:CV150" si="683">IFERROR(CU139/CU152-1,"-")</f>
        <v>6.4848465058475746E-2</v>
      </c>
      <c r="CW139" s="267">
        <f>IFERROR('Turistas lugar residencia isla '!CW139/'Turistas lugar residencia isla '!$E139,"-")</f>
        <v>1.6540933639379234E-2</v>
      </c>
      <c r="CX139" s="36">
        <f t="shared" ref="CX139:CX150" si="684">IFERROR(CW139/CW152-1,"-")</f>
        <v>0.16642601339447083</v>
      </c>
      <c r="CY139" s="267">
        <f>IFERROR('Turistas lugar residencia isla '!CY139/'Turistas lugar residencia isla '!$G139,"-")</f>
        <v>1.3819626820895669E-2</v>
      </c>
      <c r="CZ139" s="36">
        <f t="shared" ref="CZ139:CZ150" si="685">IFERROR(CY139/CY152-1,"-")</f>
        <v>0.18491548605829244</v>
      </c>
      <c r="DA139" s="267">
        <f>IFERROR('Turistas lugar residencia isla '!DA139/'Turistas lugar residencia isla '!$I139,"-")</f>
        <v>1.4234321222220491E-2</v>
      </c>
      <c r="DB139" s="36">
        <f t="shared" ref="DB139:DB150" si="686">IFERROR(DA139/DA152-1,"-")</f>
        <v>-0.14243882115233486</v>
      </c>
      <c r="DC139" s="267">
        <f>IFERROR('Turistas lugar residencia isla '!DC139/'Turistas lugar residencia isla '!$K139,"-")</f>
        <v>7.9311882989587856E-2</v>
      </c>
      <c r="DD139" s="36">
        <f t="shared" ref="DD139:DD150" si="687">IFERROR(DC139/DC152-1,"-")</f>
        <v>3.5394723397160988E-2</v>
      </c>
      <c r="DE139" s="267">
        <f>IFERROR('Turistas lugar residencia isla '!DE139/'Turistas lugar residencia isla '!$M139,"-")</f>
        <v>0</v>
      </c>
      <c r="DF139" s="36" t="str">
        <f t="shared" ref="DF139:DF150" si="688">IFERROR(DE139/DE152-1,"-")</f>
        <v>-</v>
      </c>
      <c r="DG139" s="266">
        <f>IFERROR('Turistas lugar residencia isla '!DG139/'Turistas lugar residencia isla '!$C139,"-")</f>
        <v>0.23396910252344494</v>
      </c>
      <c r="DH139" s="36">
        <f t="shared" ref="DH139:DH150" si="689">IFERROR(DG139/DG152-1,"-")</f>
        <v>9.8206583995264829E-2</v>
      </c>
      <c r="DI139" s="267">
        <f>IFERROR('Turistas lugar residencia isla '!DI139/'Turistas lugar residencia isla '!$E139,"-")</f>
        <v>0.19340705351068047</v>
      </c>
      <c r="DJ139" s="36">
        <f t="shared" ref="DJ139:DJ150" si="690">IFERROR(DI139/DI152-1,"-")</f>
        <v>8.6423122772416594E-2</v>
      </c>
      <c r="DK139" s="267">
        <f>IFERROR('Turistas lugar residencia isla '!DK139/'Turistas lugar residencia isla '!$G139,"-")</f>
        <v>0.41014619624197951</v>
      </c>
      <c r="DL139" s="36">
        <f t="shared" ref="DL139:DL150" si="691">IFERROR(DK139/DK152-1,"-")</f>
        <v>0.12575841843072944</v>
      </c>
      <c r="DM139" s="267">
        <f>IFERROR('Turistas lugar residencia isla '!DM139/'Turistas lugar residencia isla '!$I139,"-")</f>
        <v>0.12289950320038623</v>
      </c>
      <c r="DN139" s="36">
        <f t="shared" ref="DN139:DN150" si="692">IFERROR(DM139/DM152-1,"-")</f>
        <v>0.19271096992613534</v>
      </c>
      <c r="DO139" s="267">
        <f>IFERROR('Turistas lugar residencia isla '!DO139/'Turistas lugar residencia isla '!$K139,"-")</f>
        <v>7.9887074622310386E-2</v>
      </c>
      <c r="DP139" s="36">
        <f t="shared" ref="DP139:DP150" si="693">IFERROR(DO139/DO152-1,"-")</f>
        <v>0.16480832006785939</v>
      </c>
      <c r="DQ139" s="267">
        <f>IFERROR('Turistas lugar residencia isla '!DQ139/'Turistas lugar residencia isla '!$M139,"-")</f>
        <v>5.28391167192429E-2</v>
      </c>
      <c r="DR139" s="36">
        <f t="shared" ref="DR139:DR150" si="694">IFERROR(DQ139/DQ152-1,"-")</f>
        <v>3.6529290925450146</v>
      </c>
      <c r="DS139" s="266">
        <f>IFERROR('Turistas lugar residencia isla '!DS139/'Turistas lugar residencia isla '!$C139,"-")</f>
        <v>5.7105463185289217E-2</v>
      </c>
      <c r="DT139" s="36">
        <f t="shared" ref="DT139:DT150" si="695">IFERROR(DS139/DS152-1,"-")</f>
        <v>0.1153201293670747</v>
      </c>
      <c r="DU139" s="267">
        <f>IFERROR('Turistas lugar residencia isla '!DU139/'Turistas lugar residencia isla '!$E139,"-")</f>
        <v>7.9601841259872352E-2</v>
      </c>
      <c r="DV139" s="36">
        <f t="shared" ref="DV139:DV150" si="696">IFERROR(DU139/DU152-1,"-")</f>
        <v>0.17768040185817702</v>
      </c>
      <c r="DW139" s="267">
        <f>IFERROR('Turistas lugar residencia isla '!DW139/'Turistas lugar residencia isla '!$G139,"-")</f>
        <v>7.2045665424047792E-2</v>
      </c>
      <c r="DX139" s="36">
        <f t="shared" ref="DX139:DX150" si="697">IFERROR(DW139/DW152-1,"-")</f>
        <v>2.7981571042023701E-2</v>
      </c>
      <c r="DY139" s="267">
        <f>IFERROR('Turistas lugar residencia isla '!DY139/'Turistas lugar residencia isla '!$I139,"-")</f>
        <v>7.6256404665867222E-2</v>
      </c>
      <c r="DZ139" s="36">
        <f t="shared" ref="DZ139:DZ150" si="698">IFERROR(DY139/DY152-1,"-")</f>
        <v>-0.10356318273598164</v>
      </c>
      <c r="EA139" s="267">
        <f>IFERROR('Turistas lugar residencia isla '!EA139/'Turistas lugar residencia isla '!$K139,"-")</f>
        <v>4.0005164986089754E-2</v>
      </c>
      <c r="EB139" s="36">
        <f t="shared" ref="EB139:EB150" si="699">IFERROR(EA139/EA152-1,"-")</f>
        <v>5.6375029694012868E-2</v>
      </c>
      <c r="EC139" s="267">
        <f>IFERROR('Turistas lugar residencia isla '!EC139/'Turistas lugar residencia isla '!$M139,"-")</f>
        <v>3.5150968904912122E-2</v>
      </c>
      <c r="ED139" s="36">
        <f t="shared" ref="ED139:ED150" si="700">IFERROR(EC139/EC152-1,"-")</f>
        <v>0.21230629635043496</v>
      </c>
    </row>
    <row r="140" spans="1:134" s="17" customFormat="1" outlineLevel="1" x14ac:dyDescent="0.25">
      <c r="A140" s="242"/>
      <c r="B140" s="34" t="s">
        <v>65</v>
      </c>
      <c r="C140" s="266">
        <f>IFERROR('Turistas lugar residencia isla '!C140/'Turistas lugar residencia isla '!$C140,"-")</f>
        <v>1</v>
      </c>
      <c r="D140" s="36">
        <f t="shared" si="635"/>
        <v>0</v>
      </c>
      <c r="E140" s="267">
        <f>IFERROR('Turistas lugar residencia isla '!E140/'Turistas lugar residencia isla '!$E140,"-")</f>
        <v>1</v>
      </c>
      <c r="F140" s="36">
        <f t="shared" si="636"/>
        <v>0</v>
      </c>
      <c r="G140" s="267">
        <f>IFERROR('Turistas lugar residencia isla '!G140/'Turistas lugar residencia isla '!$G140,"-")</f>
        <v>1</v>
      </c>
      <c r="H140" s="36">
        <f t="shared" si="637"/>
        <v>0</v>
      </c>
      <c r="I140" s="267">
        <f>IFERROR('Turistas lugar residencia isla '!I140/'Turistas lugar residencia isla '!$I140,"-")</f>
        <v>1</v>
      </c>
      <c r="J140" s="36">
        <f t="shared" si="638"/>
        <v>0</v>
      </c>
      <c r="K140" s="267">
        <f>IFERROR('Turistas lugar residencia isla '!K140/'Turistas lugar residencia isla '!$K140,"-")</f>
        <v>1</v>
      </c>
      <c r="L140" s="36">
        <f t="shared" si="639"/>
        <v>0</v>
      </c>
      <c r="M140" s="267">
        <f>IFERROR('Turistas lugar residencia isla '!M140/'Turistas lugar residencia isla '!$M140,"-")</f>
        <v>1</v>
      </c>
      <c r="N140" s="36">
        <f t="shared" si="640"/>
        <v>0</v>
      </c>
      <c r="O140" s="266">
        <f>IFERROR('Turistas lugar residencia isla '!O140/'Turistas lugar residencia isla '!$C140,"-")</f>
        <v>0.90612354183274202</v>
      </c>
      <c r="P140" s="36">
        <f t="shared" si="641"/>
        <v>-6.3976142984435436E-3</v>
      </c>
      <c r="Q140" s="267">
        <f>IFERROR('Turistas lugar residencia isla '!Q140/'Turistas lugar residencia isla '!$E140,"-")</f>
        <v>0.8899790592640574</v>
      </c>
      <c r="R140" s="36">
        <f t="shared" si="642"/>
        <v>-1.4048666360559126E-2</v>
      </c>
      <c r="S140" s="267">
        <f>IFERROR('Turistas lugar residencia isla '!S140/'Turistas lugar residencia isla '!$G140,"-")</f>
        <v>0.90528568629519657</v>
      </c>
      <c r="T140" s="36">
        <f t="shared" si="643"/>
        <v>-7.8814867756724638E-3</v>
      </c>
      <c r="U140" s="267">
        <f>IFERROR('Turistas lugar residencia isla '!U140/'Turistas lugar residencia isla '!$I140,"-")</f>
        <v>0.934257768235224</v>
      </c>
      <c r="V140" s="36">
        <f t="shared" si="644"/>
        <v>-2.7940088725199597E-2</v>
      </c>
      <c r="W140" s="267">
        <f>IFERROR('Turistas lugar residencia isla '!W140/'Turistas lugar residencia isla '!$K140,"-")</f>
        <v>0.8912175496030228</v>
      </c>
      <c r="X140" s="36">
        <f t="shared" si="645"/>
        <v>9.819299176891283E-3</v>
      </c>
      <c r="Y140" s="267">
        <f>IFERROR('Turistas lugar residencia isla '!Y140/'Turistas lugar residencia isla '!$M140,"-")</f>
        <v>0.76050442430986065</v>
      </c>
      <c r="Z140" s="36">
        <f t="shared" si="646"/>
        <v>-0.1261884244968946</v>
      </c>
      <c r="AA140" s="266">
        <f>IFERROR('Turistas lugar residencia isla '!AA140/'Turistas lugar residencia isla '!$C140,"-")</f>
        <v>9.387645816725794E-2</v>
      </c>
      <c r="AB140" s="36">
        <f t="shared" si="647"/>
        <v>6.6267781683063465E-2</v>
      </c>
      <c r="AC140" s="267">
        <f>IFERROR('Turistas lugar residencia isla '!AC140/'Turistas lugar residencia isla '!$E140,"-")</f>
        <v>0.11002094073594264</v>
      </c>
      <c r="AD140" s="36">
        <f t="shared" si="648"/>
        <v>0.13027740514495978</v>
      </c>
      <c r="AE140" s="267">
        <f>IFERROR('Turistas lugar residencia isla '!AE140/'Turistas lugar residencia isla '!$G140,"-")</f>
        <v>9.4717328068245191E-2</v>
      </c>
      <c r="AF140" s="36">
        <f t="shared" si="649"/>
        <v>8.2240865391444373E-2</v>
      </c>
      <c r="AG140" s="267">
        <f>IFERROR('Turistas lugar residencia isla '!AG140/'Turistas lugar residencia isla '!$I140,"-")</f>
        <v>6.5742231764776046E-2</v>
      </c>
      <c r="AH140" s="36">
        <f t="shared" si="650"/>
        <v>0.69052288674138973</v>
      </c>
      <c r="AI140" s="267">
        <f>IFERROR('Turistas lugar residencia isla '!AI140/'Turistas lugar residencia isla '!$K140,"-")</f>
        <v>0.10878245039697716</v>
      </c>
      <c r="AJ140" s="36">
        <f t="shared" si="651"/>
        <v>-7.3785857145366784E-2</v>
      </c>
      <c r="AK140" s="267">
        <f>IFERROR('Turistas lugar residencia isla '!AK140/'Turistas lugar residencia isla '!$M140,"-")</f>
        <v>0.23949557569013935</v>
      </c>
      <c r="AL140" s="36">
        <f t="shared" si="652"/>
        <v>0.84696203298685102</v>
      </c>
      <c r="AM140" s="266">
        <f>IFERROR('Turistas lugar residencia isla '!AM140/'Turistas lugar residencia isla '!$C140,"-")</f>
        <v>0.21981412306544812</v>
      </c>
      <c r="AN140" s="36">
        <f t="shared" si="653"/>
        <v>-5.1434467638197368E-2</v>
      </c>
      <c r="AO140" s="267">
        <f>IFERROR('Turistas lugar residencia isla '!AO140/'Turistas lugar residencia isla '!$E140,"-")</f>
        <v>0.14882563288050471</v>
      </c>
      <c r="AP140" s="36">
        <f t="shared" si="654"/>
        <v>-0.1213996435692809</v>
      </c>
      <c r="AQ140" s="267">
        <f>IFERROR('Turistas lugar residencia isla '!AQ140/'Turistas lugar residencia isla '!$G140,"-")</f>
        <v>0.22432591297532745</v>
      </c>
      <c r="AR140" s="36">
        <f t="shared" si="655"/>
        <v>-7.9549026681085988E-2</v>
      </c>
      <c r="AS140" s="267">
        <f>IFERROR('Turistas lugar residencia isla '!AS140/'Turistas lugar residencia isla '!$I140,"-")</f>
        <v>0.44767698455299099</v>
      </c>
      <c r="AT140" s="36">
        <f t="shared" si="656"/>
        <v>-8.5816006179590953E-2</v>
      </c>
      <c r="AU140" s="267">
        <f>IFERROR('Turistas lugar residencia isla '!AU140/'Turistas lugar residencia isla '!$K140,"-")</f>
        <v>0.17379287837762039</v>
      </c>
      <c r="AV140" s="36">
        <f t="shared" si="657"/>
        <v>-5.7552901437076809E-3</v>
      </c>
      <c r="AW140" s="267">
        <f>IFERROR('Turistas lugar residencia isla '!AW140/'Turistas lugar residencia isla '!$M140,"-")</f>
        <v>0.32761087267525035</v>
      </c>
      <c r="AX140" s="36">
        <f t="shared" si="658"/>
        <v>-0.33735870951005686</v>
      </c>
      <c r="AY140" s="266">
        <f>IFERROR('Turistas lugar residencia isla '!AY140/'Turistas lugar residencia isla '!$C140,"-")</f>
        <v>2.5584809937313695E-2</v>
      </c>
      <c r="AZ140" s="36">
        <f t="shared" si="659"/>
        <v>2.9973764823050031E-2</v>
      </c>
      <c r="BA140" s="267">
        <f>IFERROR('Turistas lugar residencia isla '!BA140/'Turistas lugar residencia isla '!$E140,"-")</f>
        <v>3.5381857869191388E-2</v>
      </c>
      <c r="BB140" s="36">
        <f t="shared" si="660"/>
        <v>-4.8890030968370413E-3</v>
      </c>
      <c r="BC140" s="267">
        <f>IFERROR('Turistas lugar residencia isla '!BC140/'Turistas lugar residencia isla '!$G140,"-")</f>
        <v>2.2502223093038329E-2</v>
      </c>
      <c r="BD140" s="36">
        <f t="shared" si="661"/>
        <v>7.6221896793339239E-2</v>
      </c>
      <c r="BE140" s="267">
        <f>IFERROR('Turistas lugar residencia isla '!BE140/'Turistas lugar residencia isla '!$I140,"-")</f>
        <v>1.6705433291584661E-2</v>
      </c>
      <c r="BF140" s="36">
        <f t="shared" si="662"/>
        <v>0.54590332473854253</v>
      </c>
      <c r="BG140" s="267">
        <f>IFERROR('Turistas lugar residencia isla '!BG140/'Turistas lugar residencia isla '!$K140,"-")</f>
        <v>1.2518676028902588E-2</v>
      </c>
      <c r="BH140" s="36">
        <f t="shared" si="663"/>
        <v>-8.9818893638338504E-2</v>
      </c>
      <c r="BI140" s="267">
        <f>IFERROR('Turistas lugar residencia isla '!BI140/'Turistas lugar residencia isla '!$M140,"-")</f>
        <v>3.8626609442060089E-2</v>
      </c>
      <c r="BJ140" s="36">
        <f t="shared" si="664"/>
        <v>0.66180393976405094</v>
      </c>
      <c r="BK140" s="266">
        <f>IFERROR('Turistas lugar residencia isla '!BK140/'Turistas lugar residencia isla '!$C140,"-")</f>
        <v>3.2935737626822191E-2</v>
      </c>
      <c r="BL140" s="36">
        <f t="shared" si="665"/>
        <v>0.18229644042218052</v>
      </c>
      <c r="BM140" s="267">
        <f>IFERROR('Turistas lugar residencia isla '!BM140/'Turistas lugar residencia isla '!$E140,"-")</f>
        <v>3.6331289541167183E-2</v>
      </c>
      <c r="BN140" s="36">
        <f t="shared" si="666"/>
        <v>1.9018002084757235E-2</v>
      </c>
      <c r="BO140" s="267">
        <f>IFERROR('Turistas lugar residencia isla '!BO140/'Turistas lugar residencia isla '!$G140,"-")</f>
        <v>1.050807095811542E-2</v>
      </c>
      <c r="BP140" s="36">
        <f t="shared" si="667"/>
        <v>-9.7825984057276161E-2</v>
      </c>
      <c r="BQ140" s="267">
        <f>IFERROR('Turistas lugar residencia isla '!BQ140/'Turistas lugar residencia isla '!$I140,"-")</f>
        <v>6.8807777181368157E-2</v>
      </c>
      <c r="BR140" s="36">
        <f t="shared" si="668"/>
        <v>0.44286663884383359</v>
      </c>
      <c r="BS140" s="267">
        <f>IFERROR('Turistas lugar residencia isla '!BS140/'Turistas lugar residencia isla '!$K140,"-")</f>
        <v>2.9820455159683235E-2</v>
      </c>
      <c r="BT140" s="36">
        <f t="shared" si="669"/>
        <v>0.98668904735559115</v>
      </c>
      <c r="BU140" s="267">
        <f>IFERROR('Turistas lugar residencia isla '!BU140/'Turistas lugar residencia isla '!$M140,"-")</f>
        <v>1.7803210936258147E-2</v>
      </c>
      <c r="BV140" s="36">
        <f t="shared" si="670"/>
        <v>2.9489564848039489</v>
      </c>
      <c r="BW140" s="266">
        <f>IFERROR('Turistas lugar residencia isla '!BW140/'Turistas lugar residencia isla '!$C140,"-")</f>
        <v>0.26615122082252846</v>
      </c>
      <c r="BX140" s="36">
        <f t="shared" si="671"/>
        <v>-4.4994145395231278E-2</v>
      </c>
      <c r="BY140" s="267">
        <f>IFERROR('Turistas lugar residencia isla '!BY140/'Turistas lugar residencia isla '!$E140,"-")</f>
        <v>0.34199726705649564</v>
      </c>
      <c r="BZ140" s="36">
        <f t="shared" si="672"/>
        <v>-4.8982721764234571E-2</v>
      </c>
      <c r="CA140" s="267">
        <f>IFERROR('Turistas lugar residencia isla '!CA140/'Turistas lugar residencia isla '!$G140,"-")</f>
        <v>0.11042216160002412</v>
      </c>
      <c r="CB140" s="36">
        <f t="shared" si="673"/>
        <v>-6.1938946148668017E-2</v>
      </c>
      <c r="CC140" s="267">
        <f>IFERROR('Turistas lugar residencia isla '!CC140/'Turistas lugar residencia isla '!$I140,"-")</f>
        <v>0.17102045684976441</v>
      </c>
      <c r="CD140" s="36">
        <f t="shared" si="674"/>
        <v>-5.7547885666133447E-2</v>
      </c>
      <c r="CE140" s="267">
        <f>IFERROR('Turistas lugar residencia isla '!CE140/'Turistas lugar residencia isla '!$K140,"-")</f>
        <v>0.42532902956039303</v>
      </c>
      <c r="CF140" s="36">
        <f t="shared" si="675"/>
        <v>-5.7390240707828499E-2</v>
      </c>
      <c r="CG140" s="267">
        <f>IFERROR('Turistas lugar residencia isla '!CG140/'Turistas lugar residencia isla '!$M140,"-")</f>
        <v>0.15551316695808828</v>
      </c>
      <c r="CH140" s="36">
        <f t="shared" si="676"/>
        <v>-0.23135309387162972</v>
      </c>
      <c r="CI140" s="266">
        <f>IFERROR('Turistas lugar residencia isla '!CI140/'Turistas lugar residencia isla '!$C140,"-")</f>
        <v>3.7464868807325892E-2</v>
      </c>
      <c r="CJ140" s="36">
        <f t="shared" si="677"/>
        <v>4.5290965820991014E-2</v>
      </c>
      <c r="CK140" s="267">
        <f>IFERROR('Turistas lugar residencia isla '!CK140/'Turistas lugar residencia isla '!$E140,"-")</f>
        <v>3.0137800690334431E-2</v>
      </c>
      <c r="CL140" s="36">
        <f t="shared" si="678"/>
        <v>5.3352708534228022E-2</v>
      </c>
      <c r="CM140" s="267">
        <f>IFERROR('Turistas lugar residencia isla '!CM140/'Turistas lugar residencia isla '!$G140,"-")</f>
        <v>5.0065562404859154E-2</v>
      </c>
      <c r="CN140" s="36">
        <f t="shared" si="679"/>
        <v>4.1101509290272009E-2</v>
      </c>
      <c r="CO140" s="267">
        <f>IFERROR('Turistas lugar residencia isla '!CO140/'Turistas lugar residencia isla '!$I140,"-")</f>
        <v>2.3271903143078667E-2</v>
      </c>
      <c r="CP140" s="36">
        <f t="shared" si="680"/>
        <v>1.9390477207985812E-2</v>
      </c>
      <c r="CQ140" s="267">
        <f>IFERROR('Turistas lugar residencia isla '!CQ140/'Turistas lugar residencia isla '!$K140,"-")</f>
        <v>3.2538359161070229E-2</v>
      </c>
      <c r="CR140" s="36">
        <f t="shared" si="681"/>
        <v>0.24892262419944755</v>
      </c>
      <c r="CS140" s="267">
        <f>IFERROR('Turistas lugar residencia isla '!CS140/'Turistas lugar residencia isla '!$M140,"-")</f>
        <v>0.12600010597149366</v>
      </c>
      <c r="CT140" s="36">
        <f t="shared" si="682"/>
        <v>0.64480890868045826</v>
      </c>
      <c r="CU140" s="266">
        <f>IFERROR('Turistas lugar residencia isla '!CU140/'Turistas lugar residencia isla '!$C140,"-")</f>
        <v>2.7895449222875849E-2</v>
      </c>
      <c r="CV140" s="36">
        <f t="shared" si="683"/>
        <v>9.5808466491678068E-2</v>
      </c>
      <c r="CW140" s="267">
        <f>IFERROR('Turistas lugar residencia isla '!CW140/'Turistas lugar residencia isla '!$E140,"-")</f>
        <v>2.0104437483917336E-2</v>
      </c>
      <c r="CX140" s="36">
        <f t="shared" si="684"/>
        <v>0.4239590427414679</v>
      </c>
      <c r="CY140" s="267">
        <f>IFERROR('Turistas lugar residencia isla '!CY140/'Turistas lugar residencia isla '!$G140,"-")</f>
        <v>1.2084583038176912E-2</v>
      </c>
      <c r="CZ140" s="36">
        <f t="shared" si="685"/>
        <v>-8.8881441406457373E-2</v>
      </c>
      <c r="DA140" s="267">
        <f>IFERROR('Turistas lugar residencia isla '!DA140/'Turistas lugar residencia isla '!$I140,"-")</f>
        <v>1.4731317468837598E-2</v>
      </c>
      <c r="DB140" s="36">
        <f t="shared" si="686"/>
        <v>3.0111134197934986E-2</v>
      </c>
      <c r="DC140" s="267">
        <f>IFERROR('Turistas lugar residencia isla '!DC140/'Turistas lugar residencia isla '!$K140,"-")</f>
        <v>8.3785892395477984E-2</v>
      </c>
      <c r="DD140" s="36">
        <f t="shared" si="687"/>
        <v>4.7575856949114925E-2</v>
      </c>
      <c r="DE140" s="267">
        <f>IFERROR('Turistas lugar residencia isla '!DE140/'Turistas lugar residencia isla '!$M140,"-")</f>
        <v>1.8015153923594553E-3</v>
      </c>
      <c r="DF140" s="36" t="str">
        <f t="shared" si="688"/>
        <v>-</v>
      </c>
      <c r="DG140" s="266">
        <f>IFERROR('Turistas lugar residencia isla '!DG140/'Turistas lugar residencia isla '!$C140,"-")</f>
        <v>0.2184884176815195</v>
      </c>
      <c r="DH140" s="36">
        <f t="shared" si="689"/>
        <v>5.7323023318722521E-2</v>
      </c>
      <c r="DI140" s="267">
        <f>IFERROR('Turistas lugar residencia isla '!DI140/'Turistas lugar residencia isla '!$E140,"-")</f>
        <v>0.18026779297065634</v>
      </c>
      <c r="DJ140" s="36">
        <f t="shared" si="690"/>
        <v>7.4177200999455684E-2</v>
      </c>
      <c r="DK140" s="267">
        <f>IFERROR('Turistas lugar residencia isla '!DK140/'Turistas lugar residencia isla '!$G140,"-")</f>
        <v>0.40384331338829521</v>
      </c>
      <c r="DL140" s="36">
        <f t="shared" si="691"/>
        <v>6.7666921578573014E-2</v>
      </c>
      <c r="DM140" s="267">
        <f>IFERROR('Turistas lugar residencia isla '!DM140/'Turistas lugar residencia isla '!$I140,"-")</f>
        <v>0.1103894554780223</v>
      </c>
      <c r="DN140" s="36">
        <f t="shared" si="692"/>
        <v>0.19066541796788594</v>
      </c>
      <c r="DO140" s="267">
        <f>IFERROR('Turistas lugar residencia isla '!DO140/'Turistas lugar residencia isla '!$K140,"-")</f>
        <v>8.8232444532831564E-2</v>
      </c>
      <c r="DP140" s="36">
        <f t="shared" si="693"/>
        <v>0.19446375296391261</v>
      </c>
      <c r="DQ140" s="267">
        <f>IFERROR('Turistas lugar residencia isla '!DQ140/'Turistas lugar residencia isla '!$M140,"-")</f>
        <v>3.2321305568801993E-2</v>
      </c>
      <c r="DR140" s="36">
        <f t="shared" si="694"/>
        <v>0.88501476292532488</v>
      </c>
      <c r="DS140" s="266">
        <f>IFERROR('Turistas lugar residencia isla '!DS140/'Turistas lugar residencia isla '!$C140,"-")</f>
        <v>4.779580833690477E-2</v>
      </c>
      <c r="DT140" s="36">
        <f t="shared" si="695"/>
        <v>-3.2877900325428699E-2</v>
      </c>
      <c r="DU140" s="267">
        <f>IFERROR('Turistas lugar residencia isla '!DU140/'Turistas lugar residencia isla '!$E140,"-")</f>
        <v>7.96546553208103E-2</v>
      </c>
      <c r="DV140" s="36">
        <f t="shared" si="696"/>
        <v>0.10937819872389998</v>
      </c>
      <c r="DW140" s="267">
        <f>IFERROR('Turistas lugar residencia isla '!DW140/'Turistas lugar residencia isla '!$G140,"-")</f>
        <v>5.9521620521786313E-2</v>
      </c>
      <c r="DX140" s="36">
        <f t="shared" si="697"/>
        <v>-7.6761649841853519E-2</v>
      </c>
      <c r="DY140" s="267">
        <f>IFERROR('Turistas lugar residencia isla '!DY140/'Turistas lugar residencia isla '!$I140,"-")</f>
        <v>5.5770263016639829E-2</v>
      </c>
      <c r="DZ140" s="36">
        <f t="shared" si="698"/>
        <v>-0.26686116799426574</v>
      </c>
      <c r="EA140" s="267">
        <f>IFERROR('Turistas lugar residencia isla '!EA140/'Turistas lugar residencia isla '!$K140,"-")</f>
        <v>3.5908968063353169E-2</v>
      </c>
      <c r="EB140" s="36">
        <f t="shared" si="699"/>
        <v>-2.0673360429210308E-2</v>
      </c>
      <c r="EC140" s="267">
        <f>IFERROR('Turistas lugar residencia isla '!EC140/'Turistas lugar residencia isla '!$M140,"-")</f>
        <v>5.1131245694908067E-2</v>
      </c>
      <c r="ED140" s="36">
        <f t="shared" si="700"/>
        <v>5.0617038534477743E-2</v>
      </c>
    </row>
    <row r="141" spans="1:134" s="17" customFormat="1" outlineLevel="1" x14ac:dyDescent="0.25">
      <c r="A141" s="242"/>
      <c r="B141" s="34" t="s">
        <v>67</v>
      </c>
      <c r="C141" s="266">
        <f>IFERROR('Turistas lugar residencia isla '!C141/'Turistas lugar residencia isla '!$C141,"-")</f>
        <v>1</v>
      </c>
      <c r="D141" s="36">
        <f t="shared" si="635"/>
        <v>0</v>
      </c>
      <c r="E141" s="267">
        <f>IFERROR('Turistas lugar residencia isla '!E141/'Turistas lugar residencia isla '!$E141,"-")</f>
        <v>1</v>
      </c>
      <c r="F141" s="36">
        <f t="shared" si="636"/>
        <v>0</v>
      </c>
      <c r="G141" s="267">
        <f>IFERROR('Turistas lugar residencia isla '!G141/'Turistas lugar residencia isla '!$G141,"-")</f>
        <v>1</v>
      </c>
      <c r="H141" s="36">
        <f t="shared" si="637"/>
        <v>0</v>
      </c>
      <c r="I141" s="267">
        <f>IFERROR('Turistas lugar residencia isla '!I141/'Turistas lugar residencia isla '!$I141,"-")</f>
        <v>1</v>
      </c>
      <c r="J141" s="36">
        <f t="shared" si="638"/>
        <v>0</v>
      </c>
      <c r="K141" s="267">
        <f>IFERROR('Turistas lugar residencia isla '!K141/'Turistas lugar residencia isla '!$K141,"-")</f>
        <v>1</v>
      </c>
      <c r="L141" s="36">
        <f t="shared" si="639"/>
        <v>0</v>
      </c>
      <c r="M141" s="267">
        <f>IFERROR('Turistas lugar residencia isla '!M141/'Turistas lugar residencia isla '!$M141,"-")</f>
        <v>1</v>
      </c>
      <c r="N141" s="36">
        <f t="shared" si="640"/>
        <v>0</v>
      </c>
      <c r="O141" s="266">
        <f>IFERROR('Turistas lugar residencia isla '!O141/'Turistas lugar residencia isla '!$C141,"-")</f>
        <v>0.87969468538787876</v>
      </c>
      <c r="P141" s="36">
        <f t="shared" si="641"/>
        <v>3.2117125163945603E-2</v>
      </c>
      <c r="Q141" s="267">
        <f>IFERROR('Turistas lugar residencia isla '!Q141/'Turistas lugar residencia isla '!$E141,"-")</f>
        <v>0.8782120615553809</v>
      </c>
      <c r="R141" s="36">
        <f t="shared" si="642"/>
        <v>3.5569038724288404E-2</v>
      </c>
      <c r="S141" s="267">
        <f>IFERROR('Turistas lugar residencia isla '!S141/'Turistas lugar residencia isla '!$G141,"-")</f>
        <v>0.84822103238068747</v>
      </c>
      <c r="T141" s="36">
        <f t="shared" si="643"/>
        <v>2.767114615008337E-2</v>
      </c>
      <c r="U141" s="267">
        <f>IFERROR('Turistas lugar residencia isla '!U141/'Turistas lugar residencia isla '!$I141,"-")</f>
        <v>0.92730239703623119</v>
      </c>
      <c r="V141" s="36">
        <f t="shared" si="644"/>
        <v>-3.0542259539013683E-3</v>
      </c>
      <c r="W141" s="267">
        <f>IFERROR('Turistas lugar residencia isla '!W141/'Turistas lugar residencia isla '!$K141,"-")</f>
        <v>0.88760916258311795</v>
      </c>
      <c r="X141" s="36">
        <f t="shared" si="645"/>
        <v>5.5018692718365791E-2</v>
      </c>
      <c r="Y141" s="267">
        <f>IFERROR('Turistas lugar residencia isla '!Y141/'Turistas lugar residencia isla '!$M141,"-")</f>
        <v>0.69039121944650195</v>
      </c>
      <c r="Z141" s="36">
        <f t="shared" si="646"/>
        <v>-2.2481059030808881E-2</v>
      </c>
      <c r="AA141" s="266">
        <f>IFERROR('Turistas lugar residencia isla '!AA141/'Turistas lugar residencia isla '!$C141,"-")</f>
        <v>0.12030531461212128</v>
      </c>
      <c r="AB141" s="36">
        <f t="shared" si="647"/>
        <v>-0.18536158034321493</v>
      </c>
      <c r="AC141" s="267">
        <f>IFERROR('Turistas lugar residencia isla '!AC141/'Turistas lugar residencia isla '!$E141,"-")</f>
        <v>0.12179053221593665</v>
      </c>
      <c r="AD141" s="36">
        <f t="shared" si="648"/>
        <v>-0.19849436204410076</v>
      </c>
      <c r="AE141" s="267">
        <f>IFERROR('Turistas lugar residencia isla '!AE141/'Turistas lugar residencia isla '!$G141,"-")</f>
        <v>0.15177896761931253</v>
      </c>
      <c r="AF141" s="36">
        <f t="shared" si="649"/>
        <v>-0.13079539300121279</v>
      </c>
      <c r="AG141" s="267">
        <f>IFERROR('Turistas lugar residencia isla '!AG141/'Turistas lugar residencia isla '!$I141,"-")</f>
        <v>7.2704953580853118E-2</v>
      </c>
      <c r="AH141" s="36">
        <f t="shared" si="650"/>
        <v>4.0772279241706233E-2</v>
      </c>
      <c r="AI141" s="267">
        <f>IFERROR('Turistas lugar residencia isla '!AI141/'Turistas lugar residencia isla '!$K141,"-")</f>
        <v>0.11239726820233824</v>
      </c>
      <c r="AJ141" s="36">
        <f t="shared" si="651"/>
        <v>-0.29164280527147324</v>
      </c>
      <c r="AK141" s="267">
        <f>IFERROR('Turistas lugar residencia isla '!AK141/'Turistas lugar residencia isla '!$M141,"-")</f>
        <v>0.30960878055349811</v>
      </c>
      <c r="AL141" s="36">
        <f t="shared" si="652"/>
        <v>5.4055128067815428E-2</v>
      </c>
      <c r="AM141" s="266">
        <f>IFERROR('Turistas lugar residencia isla '!AM141/'Turistas lugar residencia isla '!$C141,"-")</f>
        <v>0.20800253872106358</v>
      </c>
      <c r="AN141" s="36">
        <f t="shared" si="653"/>
        <v>-4.8825629689147387E-2</v>
      </c>
      <c r="AO141" s="267">
        <f>IFERROR('Turistas lugar residencia isla '!AO141/'Turistas lugar residencia isla '!$E141,"-")</f>
        <v>0.14967616765100289</v>
      </c>
      <c r="AP141" s="36">
        <f t="shared" si="654"/>
        <v>2.8577099802360451E-3</v>
      </c>
      <c r="AQ141" s="267">
        <f>IFERROR('Turistas lugar residencia isla '!AQ141/'Turistas lugar residencia isla '!$G141,"-")</f>
        <v>0.2096516236701203</v>
      </c>
      <c r="AR141" s="36">
        <f t="shared" si="655"/>
        <v>-0.13465898580180091</v>
      </c>
      <c r="AS141" s="267">
        <f>IFERROR('Turistas lugar residencia isla '!AS141/'Turistas lugar residencia isla '!$I141,"-")</f>
        <v>0.43437001536278969</v>
      </c>
      <c r="AT141" s="36">
        <f t="shared" si="656"/>
        <v>-2.440531564431403E-2</v>
      </c>
      <c r="AU141" s="267">
        <f>IFERROR('Turistas lugar residencia isla '!AU141/'Turistas lugar residencia isla '!$K141,"-")</f>
        <v>0.13064783732685109</v>
      </c>
      <c r="AV141" s="36">
        <f t="shared" si="657"/>
        <v>-4.0193265203632422E-2</v>
      </c>
      <c r="AW141" s="267">
        <f>IFERROR('Turistas lugar residencia isla '!AW141/'Turistas lugar residencia isla '!$M141,"-")</f>
        <v>0.28866742980270688</v>
      </c>
      <c r="AX141" s="36">
        <f t="shared" si="658"/>
        <v>-0.10256569014553762</v>
      </c>
      <c r="AY141" s="266">
        <f>IFERROR('Turistas lugar residencia isla '!AY141/'Turistas lugar residencia isla '!$C141,"-")</f>
        <v>2.5556458706811121E-2</v>
      </c>
      <c r="AZ141" s="36">
        <f t="shared" si="659"/>
        <v>-7.5197503862398096E-2</v>
      </c>
      <c r="BA141" s="267">
        <f>IFERROR('Turistas lugar residencia isla '!BA141/'Turistas lugar residencia isla '!$E141,"-")</f>
        <v>3.3283273546904461E-2</v>
      </c>
      <c r="BB141" s="36">
        <f t="shared" si="660"/>
        <v>-7.9182534312280728E-2</v>
      </c>
      <c r="BC141" s="267">
        <f>IFERROR('Turistas lugar residencia isla '!BC141/'Turistas lugar residencia isla '!$G141,"-")</f>
        <v>2.7151565723292307E-2</v>
      </c>
      <c r="BD141" s="36">
        <f t="shared" si="661"/>
        <v>-0.13497193679320485</v>
      </c>
      <c r="BE141" s="267">
        <f>IFERROR('Turistas lugar residencia isla '!BE141/'Turistas lugar residencia isla '!$I141,"-")</f>
        <v>1.1613974993200679E-2</v>
      </c>
      <c r="BF141" s="36">
        <f t="shared" si="662"/>
        <v>-7.0712762292678644E-2</v>
      </c>
      <c r="BG141" s="267">
        <f>IFERROR('Turistas lugar residencia isla '!BG141/'Turistas lugar residencia isla '!$K141,"-")</f>
        <v>1.6276317989479237E-2</v>
      </c>
      <c r="BH141" s="36">
        <f t="shared" si="663"/>
        <v>0.18860313675227114</v>
      </c>
      <c r="BI141" s="267">
        <f>IFERROR('Turistas lugar residencia isla '!BI141/'Turistas lugar residencia isla '!$M141,"-")</f>
        <v>2.4779476129553564E-2</v>
      </c>
      <c r="BJ141" s="36">
        <f t="shared" si="664"/>
        <v>-0.2397297021380117</v>
      </c>
      <c r="BK141" s="266">
        <f>IFERROR('Turistas lugar residencia isla '!BK141/'Turistas lugar residencia isla '!$C141,"-")</f>
        <v>4.5242681691144537E-2</v>
      </c>
      <c r="BL141" s="36">
        <f t="shared" si="665"/>
        <v>9.2813124773569733E-2</v>
      </c>
      <c r="BM141" s="267">
        <f>IFERROR('Turistas lugar residencia isla '!BM141/'Turistas lugar residencia isla '!$E141,"-")</f>
        <v>4.3749140813251056E-2</v>
      </c>
      <c r="BN141" s="36">
        <f t="shared" si="666"/>
        <v>-0.10060654878621555</v>
      </c>
      <c r="BO141" s="267">
        <f>IFERROR('Turistas lugar residencia isla '!BO141/'Turistas lugar residencia isla '!$G141,"-")</f>
        <v>1.8542984957003454E-2</v>
      </c>
      <c r="BP141" s="36">
        <f t="shared" si="667"/>
        <v>7.2942554526139958E-2</v>
      </c>
      <c r="BQ141" s="267">
        <f>IFERROR('Turistas lugar residencia isla '!BQ141/'Turistas lugar residencia isla '!$I141,"-")</f>
        <v>8.5847856927589075E-2</v>
      </c>
      <c r="BR141" s="36">
        <f t="shared" si="668"/>
        <v>0.10893687290192089</v>
      </c>
      <c r="BS141" s="267">
        <f>IFERROR('Turistas lugar residencia isla '!BS141/'Turistas lugar residencia isla '!$K141,"-")</f>
        <v>5.7613406901518949E-2</v>
      </c>
      <c r="BT141" s="36">
        <f t="shared" si="669"/>
        <v>0.65065459894681554</v>
      </c>
      <c r="BU141" s="267">
        <f>IFERROR('Turistas lugar residencia isla '!BU141/'Turistas lugar residencia isla '!$M141,"-")</f>
        <v>1.9729311157497813E-2</v>
      </c>
      <c r="BV141" s="36">
        <f t="shared" si="670"/>
        <v>-9.1067419313475284E-3</v>
      </c>
      <c r="BW141" s="266">
        <f>IFERROR('Turistas lugar residencia isla '!BW141/'Turistas lugar residencia isla '!$C141,"-")</f>
        <v>0.32332394303466244</v>
      </c>
      <c r="BX141" s="36">
        <f t="shared" si="671"/>
        <v>3.8794876748595719E-2</v>
      </c>
      <c r="BY141" s="267">
        <f>IFERROR('Turistas lugar residencia isla '!BY141/'Turistas lugar residencia isla '!$E141,"-")</f>
        <v>0.40546870744593932</v>
      </c>
      <c r="BZ141" s="36">
        <f t="shared" si="672"/>
        <v>6.3690473426636585E-2</v>
      </c>
      <c r="CA141" s="267">
        <f>IFERROR('Turistas lugar residencia isla '!CA141/'Turistas lugar residencia isla '!$G141,"-")</f>
        <v>0.17620935030016457</v>
      </c>
      <c r="CB141" s="36">
        <f t="shared" si="673"/>
        <v>-4.0518747947608014E-2</v>
      </c>
      <c r="CC141" s="267">
        <f>IFERROR('Turistas lugar residencia isla '!CC141/'Turistas lugar residencia isla '!$I141,"-")</f>
        <v>0.20827238446667598</v>
      </c>
      <c r="CD141" s="36">
        <f t="shared" si="674"/>
        <v>9.6957272473379597E-2</v>
      </c>
      <c r="CE141" s="267">
        <f>IFERROR('Turistas lugar residencia isla '!CE141/'Turistas lugar residencia isla '!$K141,"-")</f>
        <v>0.44304253321500686</v>
      </c>
      <c r="CF141" s="36">
        <f t="shared" si="675"/>
        <v>-4.4491380295127447E-3</v>
      </c>
      <c r="CG141" s="267">
        <f>IFERROR('Turistas lugar residencia isla '!CG141/'Turistas lugar residencia isla '!$M141,"-")</f>
        <v>0.20631607299171772</v>
      </c>
      <c r="CH141" s="36">
        <f t="shared" si="676"/>
        <v>0.15388386578021329</v>
      </c>
      <c r="CI141" s="266">
        <f>IFERROR('Turistas lugar residencia isla '!CI141/'Turistas lugar residencia isla '!$C141,"-")</f>
        <v>3.9898005767796098E-2</v>
      </c>
      <c r="CJ141" s="36">
        <f t="shared" si="677"/>
        <v>0.12708809508983965</v>
      </c>
      <c r="CK141" s="267">
        <f>IFERROR('Turistas lugar residencia isla '!CK141/'Turistas lugar residencia isla '!$E141,"-")</f>
        <v>3.2261327647786608E-2</v>
      </c>
      <c r="CL141" s="36">
        <f t="shared" si="678"/>
        <v>0.108961710337107</v>
      </c>
      <c r="CM141" s="267">
        <f>IFERROR('Turistas lugar residencia isla '!CM141/'Turistas lugar residencia isla '!$G141,"-")</f>
        <v>6.3226942957142526E-2</v>
      </c>
      <c r="CN141" s="36">
        <f t="shared" si="679"/>
        <v>8.5176652594769475E-2</v>
      </c>
      <c r="CO141" s="267">
        <f>IFERROR('Turistas lugar residencia isla '!CO141/'Turistas lugar residencia isla '!$I141,"-")</f>
        <v>2.4095322802349259E-2</v>
      </c>
      <c r="CP141" s="36">
        <f t="shared" si="680"/>
        <v>0.10294477950149172</v>
      </c>
      <c r="CQ141" s="267">
        <f>IFERROR('Turistas lugar residencia isla '!CQ141/'Turistas lugar residencia isla '!$K141,"-")</f>
        <v>3.4051008990238066E-2</v>
      </c>
      <c r="CR141" s="36">
        <f t="shared" si="681"/>
        <v>0.40591754123660362</v>
      </c>
      <c r="CS141" s="267">
        <f>IFERROR('Turistas lugar residencia isla '!CS141/'Turistas lugar residencia isla '!$M141,"-")</f>
        <v>7.9792606558480916E-2</v>
      </c>
      <c r="CT141" s="36">
        <f t="shared" si="682"/>
        <v>4.230376532786484E-2</v>
      </c>
      <c r="CU141" s="266">
        <f>IFERROR('Turistas lugar residencia isla '!CU141/'Turistas lugar residencia isla '!$C141,"-")</f>
        <v>3.3904174414590968E-2</v>
      </c>
      <c r="CV141" s="36">
        <f t="shared" si="683"/>
        <v>0.12107989138117414</v>
      </c>
      <c r="CW141" s="267">
        <f>IFERROR('Turistas lugar residencia isla '!CW141/'Turistas lugar residencia isla '!$E141,"-")</f>
        <v>1.9240595633645365E-2</v>
      </c>
      <c r="CX141" s="36">
        <f t="shared" si="684"/>
        <v>3.4825190269865081E-2</v>
      </c>
      <c r="CY141" s="267">
        <f>IFERROR('Turistas lugar residencia isla '!CY141/'Turistas lugar residencia isla '!$G141,"-")</f>
        <v>2.3313167837192592E-2</v>
      </c>
      <c r="CZ141" s="36">
        <f t="shared" si="685"/>
        <v>0.5219770561963768</v>
      </c>
      <c r="DA141" s="267">
        <f>IFERROR('Turistas lugar residencia isla '!DA141/'Turistas lugar residencia isla '!$I141,"-")</f>
        <v>1.413523665311703E-2</v>
      </c>
      <c r="DB141" s="36">
        <f t="shared" si="686"/>
        <v>0.11879761387049514</v>
      </c>
      <c r="DC141" s="267">
        <f>IFERROR('Turistas lugar residencia isla '!DC141/'Turistas lugar residencia isla '!$K141,"-")</f>
        <v>0.10350349191650268</v>
      </c>
      <c r="DD141" s="36">
        <f t="shared" si="687"/>
        <v>8.9769931182853258E-2</v>
      </c>
      <c r="DE141" s="267">
        <f>IFERROR('Turistas lugar residencia isla '!DE141/'Turistas lugar residencia isla '!$M141,"-")</f>
        <v>1.750723856979328E-3</v>
      </c>
      <c r="DF141" s="36" t="str">
        <f t="shared" si="688"/>
        <v>-</v>
      </c>
      <c r="DG141" s="266">
        <f>IFERROR('Turistas lugar residencia isla '!DG141/'Turistas lugar residencia isla '!$C141,"-")</f>
        <v>0.10150430357759245</v>
      </c>
      <c r="DH141" s="36">
        <f t="shared" si="689"/>
        <v>0.13036041378627972</v>
      </c>
      <c r="DI141" s="267">
        <f>IFERROR('Turistas lugar residencia isla '!DI141/'Turistas lugar residencia isla '!$E141,"-")</f>
        <v>7.240253255831447E-2</v>
      </c>
      <c r="DJ141" s="36">
        <f t="shared" si="690"/>
        <v>-0.10828134835726133</v>
      </c>
      <c r="DK141" s="267">
        <f>IFERROR('Turistas lugar residencia isla '!DK141/'Turistas lugar residencia isla '!$G141,"-")</f>
        <v>0.2267853417703915</v>
      </c>
      <c r="DL141" s="36">
        <f t="shared" si="691"/>
        <v>0.30648113558227474</v>
      </c>
      <c r="DM141" s="267">
        <f>IFERROR('Turistas lugar residencia isla '!DM141/'Turistas lugar residencia isla '!$I141,"-")</f>
        <v>5.396823063296164E-2</v>
      </c>
      <c r="DN141" s="36">
        <f t="shared" si="692"/>
        <v>0.26258642033272084</v>
      </c>
      <c r="DO141" s="267">
        <f>IFERROR('Turistas lugar residencia isla '!DO141/'Turistas lugar residencia isla '!$K141,"-")</f>
        <v>4.3877249167213285E-2</v>
      </c>
      <c r="DP141" s="36">
        <f t="shared" si="693"/>
        <v>0.34260641989364116</v>
      </c>
      <c r="DQ141" s="267">
        <f>IFERROR('Turistas lugar residencia isla '!DQ141/'Turistas lugar residencia isla '!$M141,"-")</f>
        <v>1.5891185778735439E-2</v>
      </c>
      <c r="DR141" s="36">
        <f t="shared" si="694"/>
        <v>-0.25129391584892902</v>
      </c>
      <c r="DS141" s="266">
        <f>IFERROR('Turistas lugar residencia isla '!DS141/'Turistas lugar residencia isla '!$C141,"-")</f>
        <v>6.1452638377000081E-2</v>
      </c>
      <c r="DT141" s="36">
        <f t="shared" si="695"/>
        <v>2.5359705641256669E-2</v>
      </c>
      <c r="DU141" s="267">
        <f>IFERROR('Turistas lugar residencia isla '!DU141/'Turistas lugar residencia isla '!$E141,"-")</f>
        <v>0.10046454444297465</v>
      </c>
      <c r="DV141" s="36">
        <f t="shared" si="696"/>
        <v>0.19176722130322488</v>
      </c>
      <c r="DW141" s="267">
        <f>IFERROR('Turistas lugar residencia isla '!DW141/'Turistas lugar residencia isla '!$G141,"-")</f>
        <v>8.8153350485594417E-2</v>
      </c>
      <c r="DX141" s="36">
        <f t="shared" si="697"/>
        <v>-9.9567854265457667E-3</v>
      </c>
      <c r="DY141" s="267">
        <f>IFERROR('Turistas lugar residencia isla '!DY141/'Turistas lugar residencia isla '!$I141,"-")</f>
        <v>6.2825724219548226E-2</v>
      </c>
      <c r="DZ141" s="36">
        <f t="shared" si="698"/>
        <v>-0.3252302167441774</v>
      </c>
      <c r="EA141" s="267">
        <f>IFERROR('Turistas lugar residencia isla '!EA141/'Turistas lugar residencia isla '!$K141,"-")</f>
        <v>4.1427119908425618E-2</v>
      </c>
      <c r="EB141" s="36">
        <f t="shared" si="699"/>
        <v>-8.2418371118051503E-3</v>
      </c>
      <c r="EC141" s="267">
        <f>IFERROR('Turistas lugar residencia isla '!EC141/'Turistas lugar residencia isla '!$M141,"-")</f>
        <v>5.231970911049761E-2</v>
      </c>
      <c r="ED141" s="36">
        <f t="shared" si="700"/>
        <v>0.10430143307011464</v>
      </c>
    </row>
    <row r="142" spans="1:134" s="17" customFormat="1" outlineLevel="1" x14ac:dyDescent="0.25">
      <c r="A142" s="242"/>
      <c r="B142" s="34" t="s">
        <v>69</v>
      </c>
      <c r="C142" s="266">
        <f>IFERROR('Turistas lugar residencia isla '!C142/'Turistas lugar residencia isla '!$C142,"-")</f>
        <v>1</v>
      </c>
      <c r="D142" s="36">
        <f t="shared" si="635"/>
        <v>0</v>
      </c>
      <c r="E142" s="267">
        <f>IFERROR('Turistas lugar residencia isla '!E142/'Turistas lugar residencia isla '!$E142,"-")</f>
        <v>1</v>
      </c>
      <c r="F142" s="36">
        <f t="shared" si="636"/>
        <v>0</v>
      </c>
      <c r="G142" s="267">
        <f>IFERROR('Turistas lugar residencia isla '!G142/'Turistas lugar residencia isla '!$G142,"-")</f>
        <v>1</v>
      </c>
      <c r="H142" s="36">
        <f t="shared" si="637"/>
        <v>0</v>
      </c>
      <c r="I142" s="267">
        <f>IFERROR('Turistas lugar residencia isla '!I142/'Turistas lugar residencia isla '!$I142,"-")</f>
        <v>1</v>
      </c>
      <c r="J142" s="36">
        <f t="shared" si="638"/>
        <v>0</v>
      </c>
      <c r="K142" s="267">
        <f>IFERROR('Turistas lugar residencia isla '!K142/'Turistas lugar residencia isla '!$K142,"-")</f>
        <v>1</v>
      </c>
      <c r="L142" s="36">
        <f t="shared" si="639"/>
        <v>0</v>
      </c>
      <c r="M142" s="267">
        <f>IFERROR('Turistas lugar residencia isla '!M142/'Turistas lugar residencia isla '!$M142,"-")</f>
        <v>1</v>
      </c>
      <c r="N142" s="36">
        <f t="shared" si="640"/>
        <v>0</v>
      </c>
      <c r="O142" s="266">
        <f>IFERROR('Turistas lugar residencia isla '!O142/'Turistas lugar residencia isla '!$C142,"-")</f>
        <v>0.84613081892111353</v>
      </c>
      <c r="P142" s="36">
        <f t="shared" si="641"/>
        <v>1.0343199162440531E-2</v>
      </c>
      <c r="Q142" s="267">
        <f>IFERROR('Turistas lugar residencia isla '!Q142/'Turistas lugar residencia isla '!$E142,"-")</f>
        <v>0.83275253868398047</v>
      </c>
      <c r="R142" s="36">
        <f t="shared" si="642"/>
        <v>1.5914797217636778E-2</v>
      </c>
      <c r="S142" s="267">
        <f>IFERROR('Turistas lugar residencia isla '!S142/'Turistas lugar residencia isla '!$G142,"-")</f>
        <v>0.81603253175556267</v>
      </c>
      <c r="T142" s="36">
        <f t="shared" si="643"/>
        <v>9.2162349414415257E-3</v>
      </c>
      <c r="U142" s="267">
        <f>IFERROR('Turistas lugar residencia isla '!U142/'Turistas lugar residencia isla '!$I142,"-")</f>
        <v>0.92955828301391441</v>
      </c>
      <c r="V142" s="36">
        <f t="shared" si="644"/>
        <v>2.9095178108933251E-3</v>
      </c>
      <c r="W142" s="267">
        <f>IFERROR('Turistas lugar residencia isla '!W142/'Turistas lugar residencia isla '!$K142,"-")</f>
        <v>0.85652504024053211</v>
      </c>
      <c r="X142" s="36">
        <f t="shared" si="645"/>
        <v>2.9891375356046135E-2</v>
      </c>
      <c r="Y142" s="267">
        <f>IFERROR('Turistas lugar residencia isla '!Y142/'Turistas lugar residencia isla '!$M142,"-")</f>
        <v>0.53880166035011734</v>
      </c>
      <c r="Z142" s="36">
        <f t="shared" si="646"/>
        <v>-0.14427883817179055</v>
      </c>
      <c r="AA142" s="266">
        <f>IFERROR('Turistas lugar residencia isla '!AA142/'Turistas lugar residencia isla '!$C142,"-")</f>
        <v>0.15386918107888645</v>
      </c>
      <c r="AB142" s="36">
        <f t="shared" si="647"/>
        <v>-5.3295004704995375E-2</v>
      </c>
      <c r="AC142" s="267">
        <f>IFERROR('Turistas lugar residencia isla '!AC142/'Turistas lugar residencia isla '!$E142,"-")</f>
        <v>0.16724440450207559</v>
      </c>
      <c r="AD142" s="36">
        <f t="shared" si="648"/>
        <v>-7.2374043398847232E-2</v>
      </c>
      <c r="AE142" s="267">
        <f>IFERROR('Turistas lugar residencia isla '!AE142/'Turistas lugar residencia isla '!$G142,"-")</f>
        <v>0.18396746824443727</v>
      </c>
      <c r="AF142" s="36">
        <f t="shared" si="649"/>
        <v>-3.8930548532255638E-2</v>
      </c>
      <c r="AG142" s="267">
        <f>IFERROR('Turistas lugar residencia isla '!AG142/'Turistas lugar residencia isla '!$I142,"-")</f>
        <v>7.044171698608559E-2</v>
      </c>
      <c r="AH142" s="36">
        <f t="shared" si="650"/>
        <v>-3.6745993554477052E-2</v>
      </c>
      <c r="AI142" s="267">
        <f>IFERROR('Turistas lugar residencia isla '!AI142/'Turistas lugar residencia isla '!$K142,"-")</f>
        <v>0.14347495975946792</v>
      </c>
      <c r="AJ142" s="36">
        <f t="shared" si="651"/>
        <v>-0.14767983335763035</v>
      </c>
      <c r="AK142" s="267">
        <f>IFERROR('Turistas lugar residencia isla '!AK142/'Turistas lugar residencia isla '!$M142,"-")</f>
        <v>0.46128857606930157</v>
      </c>
      <c r="AL142" s="36">
        <f t="shared" si="652"/>
        <v>0.24553520503183712</v>
      </c>
      <c r="AM142" s="266">
        <f>IFERROR('Turistas lugar residencia isla '!AM142/'Turistas lugar residencia isla '!$C142,"-")</f>
        <v>0.1916689895892669</v>
      </c>
      <c r="AN142" s="36">
        <f t="shared" si="653"/>
        <v>-0.10059450302834527</v>
      </c>
      <c r="AO142" s="267">
        <f>IFERROR('Turistas lugar residencia isla '!AO142/'Turistas lugar residencia isla '!$E142,"-")</f>
        <v>0.11059247167861881</v>
      </c>
      <c r="AP142" s="36">
        <f t="shared" si="654"/>
        <v>-0.10163318243469222</v>
      </c>
      <c r="AQ142" s="267">
        <f>IFERROR('Turistas lugar residencia isla '!AQ142/'Turistas lugar residencia isla '!$G142,"-")</f>
        <v>0.23584546439764506</v>
      </c>
      <c r="AR142" s="36">
        <f t="shared" si="655"/>
        <v>-4.5147068747979802E-2</v>
      </c>
      <c r="AS142" s="267">
        <f>IFERROR('Turistas lugar residencia isla '!AS142/'Turistas lugar residencia isla '!$I142,"-")</f>
        <v>0.43378347335258599</v>
      </c>
      <c r="AT142" s="36">
        <f t="shared" si="656"/>
        <v>-0.12848971811450038</v>
      </c>
      <c r="AU142" s="267">
        <f>IFERROR('Turistas lugar residencia isla '!AU142/'Turistas lugar residencia isla '!$K142,"-")</f>
        <v>0.11058401919397455</v>
      </c>
      <c r="AV142" s="36">
        <f t="shared" si="657"/>
        <v>-0.12014058594938348</v>
      </c>
      <c r="AW142" s="267">
        <f>IFERROR('Turistas lugar residencia isla '!AW142/'Turistas lugar residencia isla '!$M142,"-")</f>
        <v>0.23136617939000181</v>
      </c>
      <c r="AX142" s="36">
        <f t="shared" si="658"/>
        <v>-0.24745034566677104</v>
      </c>
      <c r="AY142" s="266">
        <f>IFERROR('Turistas lugar residencia isla '!AY142/'Turistas lugar residencia isla '!$C142,"-")</f>
        <v>2.5871701954890865E-2</v>
      </c>
      <c r="AZ142" s="36">
        <f t="shared" si="659"/>
        <v>9.7329044451837099E-3</v>
      </c>
      <c r="BA142" s="267">
        <f>IFERROR('Turistas lugar residencia isla '!BA142/'Turistas lugar residencia isla '!$E142,"-")</f>
        <v>3.578306402802487E-2</v>
      </c>
      <c r="BB142" s="36">
        <f t="shared" si="660"/>
        <v>6.9227910742826637E-2</v>
      </c>
      <c r="BC142" s="267">
        <f>IFERROR('Turistas lugar residencia isla '!BC142/'Turistas lugar residencia isla '!$G142,"-")</f>
        <v>2.8929049139353465E-2</v>
      </c>
      <c r="BD142" s="36">
        <f t="shared" si="661"/>
        <v>-3.3898503102441579E-2</v>
      </c>
      <c r="BE142" s="267">
        <f>IFERROR('Turistas lugar residencia isla '!BE142/'Turistas lugar residencia isla '!$I142,"-")</f>
        <v>9.5579548437910219E-3</v>
      </c>
      <c r="BF142" s="36">
        <f t="shared" si="662"/>
        <v>4.5192230777435061E-2</v>
      </c>
      <c r="BG142" s="267">
        <f>IFERROR('Turistas lugar residencia isla '!BG142/'Turistas lugar residencia isla '!$K142,"-")</f>
        <v>1.4110000911106388E-2</v>
      </c>
      <c r="BH142" s="36">
        <f t="shared" si="663"/>
        <v>-0.10233824564493865</v>
      </c>
      <c r="BI142" s="267">
        <f>IFERROR('Turistas lugar residencia isla '!BI142/'Turistas lugar residencia isla '!$M142,"-")</f>
        <v>2.3100523371232629E-2</v>
      </c>
      <c r="BJ142" s="36">
        <f t="shared" si="664"/>
        <v>1.8531409435578183E-2</v>
      </c>
      <c r="BK142" s="266">
        <f>IFERROR('Turistas lugar residencia isla '!BK142/'Turistas lugar residencia isla '!$C142,"-")</f>
        <v>3.718655694392263E-2</v>
      </c>
      <c r="BL142" s="36">
        <f t="shared" si="665"/>
        <v>0.25609359272634613</v>
      </c>
      <c r="BM142" s="267">
        <f>IFERROR('Turistas lugar residencia isla '!BM142/'Turistas lugar residencia isla '!$E142,"-")</f>
        <v>3.9546001993042694E-2</v>
      </c>
      <c r="BN142" s="36">
        <f t="shared" si="666"/>
        <v>2.9421485855773977E-3</v>
      </c>
      <c r="BO142" s="267">
        <f>IFERROR('Turistas lugar residencia isla '!BO142/'Turistas lugar residencia isla '!$G142,"-")</f>
        <v>1.4913642443591772E-2</v>
      </c>
      <c r="BP142" s="36">
        <f t="shared" si="667"/>
        <v>0.16430621294481917</v>
      </c>
      <c r="BQ142" s="267">
        <f>IFERROR('Turistas lugar residencia isla '!BQ142/'Turistas lugar residencia isla '!$I142,"-")</f>
        <v>6.9924849041743245E-2</v>
      </c>
      <c r="BR142" s="36">
        <f t="shared" si="668"/>
        <v>0.57931168837202329</v>
      </c>
      <c r="BS142" s="267">
        <f>IFERROR('Turistas lugar residencia isla '!BS142/'Turistas lugar residencia isla '!$K142,"-")</f>
        <v>3.7112400157925107E-2</v>
      </c>
      <c r="BT142" s="36">
        <f t="shared" si="669"/>
        <v>0.68816295914096748</v>
      </c>
      <c r="BU142" s="267">
        <f>IFERROR('Turistas lugar residencia isla '!BU142/'Turistas lugar residencia isla '!$M142,"-")</f>
        <v>1.9491066594477531E-2</v>
      </c>
      <c r="BV142" s="36">
        <f t="shared" si="670"/>
        <v>-0.19192074279388116</v>
      </c>
      <c r="BW142" s="266">
        <f>IFERROR('Turistas lugar residencia isla '!BW142/'Turistas lugar residencia isla '!$C142,"-")</f>
        <v>0.36129485765534292</v>
      </c>
      <c r="BX142" s="36">
        <f t="shared" si="671"/>
        <v>3.7358905666090347E-2</v>
      </c>
      <c r="BY142" s="267">
        <f>IFERROR('Turistas lugar residencia isla '!BY142/'Turistas lugar residencia isla '!$E142,"-")</f>
        <v>0.42773691836472683</v>
      </c>
      <c r="BZ142" s="36">
        <f t="shared" si="672"/>
        <v>2.9913595250782077E-2</v>
      </c>
      <c r="CA142" s="267">
        <f>IFERROR('Turistas lugar residencia isla '!CA142/'Turistas lugar residencia isla '!$G142,"-")</f>
        <v>0.22898177167237826</v>
      </c>
      <c r="CB142" s="36">
        <f t="shared" si="673"/>
        <v>-3.6105366038960862E-2</v>
      </c>
      <c r="CC142" s="267">
        <f>IFERROR('Turistas lugar residencia isla '!CC142/'Turistas lugar residencia isla '!$I142,"-")</f>
        <v>0.23954778156996587</v>
      </c>
      <c r="CD142" s="36">
        <f t="shared" si="674"/>
        <v>0.12305674175747794</v>
      </c>
      <c r="CE142" s="267">
        <f>IFERROR('Turistas lugar residencia isla '!CE142/'Turistas lugar residencia isla '!$K142,"-")</f>
        <v>0.4913353782610016</v>
      </c>
      <c r="CF142" s="36">
        <f t="shared" si="675"/>
        <v>7.1478005495958286E-2</v>
      </c>
      <c r="CG142" s="267">
        <f>IFERROR('Turistas lugar residencia isla '!CG142/'Turistas lugar residencia isla '!$M142,"-")</f>
        <v>8.9424291644107562E-2</v>
      </c>
      <c r="CH142" s="36">
        <f t="shared" si="676"/>
        <v>-0.26941668789876538</v>
      </c>
      <c r="CI142" s="266">
        <f>IFERROR('Turistas lugar residencia isla '!CI142/'Turistas lugar residencia isla '!$C142,"-")</f>
        <v>4.1099974548848034E-2</v>
      </c>
      <c r="CJ142" s="36">
        <f t="shared" si="677"/>
        <v>3.4757919524887937E-2</v>
      </c>
      <c r="CK142" s="267">
        <f>IFERROR('Turistas lugar residencia isla '!CK142/'Turistas lugar residencia isla '!$E142,"-")</f>
        <v>3.3352896942574692E-2</v>
      </c>
      <c r="CL142" s="36">
        <f t="shared" si="678"/>
        <v>3.1543822535303967E-2</v>
      </c>
      <c r="CM142" s="267">
        <f>IFERROR('Turistas lugar residencia isla '!CM142/'Turistas lugar residencia isla '!$G142,"-")</f>
        <v>6.85881100924597E-2</v>
      </c>
      <c r="CN142" s="36">
        <f t="shared" si="679"/>
        <v>2.0237991455205995E-2</v>
      </c>
      <c r="CO142" s="267">
        <f>IFERROR('Turistas lugar residencia isla '!CO142/'Turistas lugar residencia isla '!$I142,"-")</f>
        <v>2.8460553951168286E-2</v>
      </c>
      <c r="CP142" s="36">
        <f t="shared" si="680"/>
        <v>0.32143321240145761</v>
      </c>
      <c r="CQ142" s="267">
        <f>IFERROR('Turistas lugar residencia isla '!CQ142/'Turistas lugar residencia isla '!$K142,"-")</f>
        <v>2.7260303094724693E-2</v>
      </c>
      <c r="CR142" s="36">
        <f t="shared" si="681"/>
        <v>4.350426508219285E-2</v>
      </c>
      <c r="CS142" s="267">
        <f>IFERROR('Turistas lugar residencia isla '!CS142/'Turistas lugar residencia isla '!$M142,"-")</f>
        <v>9.1229020032485106E-2</v>
      </c>
      <c r="CT142" s="36">
        <f t="shared" si="682"/>
        <v>0.1338318138489285</v>
      </c>
      <c r="CU142" s="266">
        <f>IFERROR('Turistas lugar residencia isla '!CU142/'Turistas lugar residencia isla '!$C142,"-")</f>
        <v>4.0567924276763097E-2</v>
      </c>
      <c r="CV142" s="36">
        <f t="shared" si="683"/>
        <v>7.2664342202259258E-2</v>
      </c>
      <c r="CW142" s="267">
        <f>IFERROR('Turistas lugar residencia isla '!CW142/'Turistas lugar residencia isla '!$E142,"-")</f>
        <v>2.5796452873099427E-2</v>
      </c>
      <c r="CX142" s="36">
        <f t="shared" si="684"/>
        <v>4.7723002674569637E-2</v>
      </c>
      <c r="CY142" s="267">
        <f>IFERROR('Turistas lugar residencia isla '!CY142/'Turistas lugar residencia isla '!$G142,"-")</f>
        <v>2.7196039951963916E-2</v>
      </c>
      <c r="CZ142" s="36">
        <f t="shared" si="685"/>
        <v>0.20258161887853099</v>
      </c>
      <c r="DA142" s="267">
        <f>IFERROR('Turistas lugar residencia isla '!DA142/'Turistas lugar residencia isla '!$I142,"-")</f>
        <v>1.5506038330270411E-2</v>
      </c>
      <c r="DB142" s="36">
        <f t="shared" si="686"/>
        <v>0.14877092298761996</v>
      </c>
      <c r="DC142" s="267">
        <f>IFERROR('Turistas lugar residencia isla '!DC142/'Turistas lugar residencia isla '!$K142,"-")</f>
        <v>0.10735262854192608</v>
      </c>
      <c r="DD142" s="36">
        <f t="shared" si="687"/>
        <v>4.8273677674008919E-2</v>
      </c>
      <c r="DE142" s="267">
        <f>IFERROR('Turistas lugar residencia isla '!DE142/'Turistas lugar residencia isla '!$M142,"-")</f>
        <v>3.4289839379173436E-3</v>
      </c>
      <c r="DF142" s="36">
        <f t="shared" si="688"/>
        <v>0.22901421078063233</v>
      </c>
      <c r="DG142" s="266">
        <f>IFERROR('Turistas lugar residencia isla '!DG142/'Turistas lugar residencia isla '!$C142,"-")</f>
        <v>3.6584213014022371E-2</v>
      </c>
      <c r="DH142" s="36">
        <f t="shared" si="689"/>
        <v>0.17983626752849458</v>
      </c>
      <c r="DI142" s="267">
        <f>IFERROR('Turistas lugar residencia isla '!DI142/'Turistas lugar residencia isla '!$E142,"-")</f>
        <v>1.5238217510652997E-2</v>
      </c>
      <c r="DJ142" s="36">
        <f t="shared" si="690"/>
        <v>-0.13470082055782961</v>
      </c>
      <c r="DK142" s="267">
        <f>IFERROR('Turistas lugar residencia isla '!DK142/'Turistas lugar residencia isla '!$G142,"-")</f>
        <v>0.10416605645216406</v>
      </c>
      <c r="DL142" s="36">
        <f t="shared" si="691"/>
        <v>0.36704693820032697</v>
      </c>
      <c r="DM142" s="267">
        <f>IFERROR('Turistas lugar residencia isla '!DM142/'Turistas lugar residencia isla '!$I142,"-")</f>
        <v>1.9583552113415593E-2</v>
      </c>
      <c r="DN142" s="36">
        <f t="shared" si="692"/>
        <v>0.19249519565792084</v>
      </c>
      <c r="DO142" s="267">
        <f>IFERROR('Turistas lugar residencia isla '!DO142/'Turistas lugar residencia isla '!$K142,"-")</f>
        <v>9.0806936556625268E-3</v>
      </c>
      <c r="DP142" s="36">
        <f t="shared" si="693"/>
        <v>-9.5557015341690477E-2</v>
      </c>
      <c r="DQ142" s="267">
        <f>IFERROR('Turistas lugar residencia isla '!DQ142/'Turistas lugar residencia isla '!$M142,"-")</f>
        <v>3.4289839379173436E-3</v>
      </c>
      <c r="DR142" s="36" t="str">
        <f t="shared" si="694"/>
        <v>-</v>
      </c>
      <c r="DS142" s="266">
        <f>IFERROR('Turistas lugar residencia isla '!DS142/'Turistas lugar residencia isla '!$C142,"-")</f>
        <v>7.5357225097259756E-2</v>
      </c>
      <c r="DT142" s="36">
        <f t="shared" si="695"/>
        <v>0.12173853787092326</v>
      </c>
      <c r="DU142" s="267">
        <f>IFERROR('Turistas lugar residencia isla '!DU142/'Turistas lugar residencia isla '!$E142,"-")</f>
        <v>0.12712066467362398</v>
      </c>
      <c r="DV142" s="36">
        <f t="shared" si="696"/>
        <v>0.14039722959609513</v>
      </c>
      <c r="DW142" s="267">
        <f>IFERROR('Turistas lugar residencia isla '!DW142/'Turistas lugar residencia isla '!$G142,"-")</f>
        <v>9.5442429922966518E-2</v>
      </c>
      <c r="DX142" s="36">
        <f t="shared" si="697"/>
        <v>-3.9663971734229753E-2</v>
      </c>
      <c r="DY142" s="267">
        <f>IFERROR('Turistas lugar residencia isla '!DY142/'Turistas lugar residencia isla '!$I142,"-")</f>
        <v>8.2140981885009193E-2</v>
      </c>
      <c r="DZ142" s="36">
        <f t="shared" si="698"/>
        <v>1.9396871652249681E-2</v>
      </c>
      <c r="EA142" s="267">
        <f>IFERROR('Turistas lugar residencia isla '!EA142/'Turistas lugar residencia isla '!$K142,"-")</f>
        <v>4.2481853797795122E-2</v>
      </c>
      <c r="EB142" s="36">
        <f t="shared" si="699"/>
        <v>-0.10172606220363867</v>
      </c>
      <c r="EC142" s="267">
        <f>IFERROR('Turistas lugar residencia isla '!EC142/'Turistas lugar residencia isla '!$M142,"-")</f>
        <v>6.9482042952535641E-2</v>
      </c>
      <c r="ED142" s="36">
        <f t="shared" si="700"/>
        <v>0.54094806236651394</v>
      </c>
    </row>
    <row r="143" spans="1:134" s="17" customFormat="1" outlineLevel="1" x14ac:dyDescent="0.25">
      <c r="A143" s="242"/>
      <c r="B143" s="34" t="s">
        <v>71</v>
      </c>
      <c r="C143" s="266">
        <f>IFERROR('Turistas lugar residencia isla '!C143/'Turistas lugar residencia isla '!$C143,"-")</f>
        <v>1</v>
      </c>
      <c r="D143" s="36">
        <f t="shared" si="635"/>
        <v>0</v>
      </c>
      <c r="E143" s="267">
        <f>IFERROR('Turistas lugar residencia isla '!E143/'Turistas lugar residencia isla '!$E143,"-")</f>
        <v>1</v>
      </c>
      <c r="F143" s="36">
        <f t="shared" si="636"/>
        <v>0</v>
      </c>
      <c r="G143" s="267">
        <f>IFERROR('Turistas lugar residencia isla '!G143/'Turistas lugar residencia isla '!$G143,"-")</f>
        <v>1</v>
      </c>
      <c r="H143" s="36">
        <f t="shared" si="637"/>
        <v>0</v>
      </c>
      <c r="I143" s="267">
        <f>IFERROR('Turistas lugar residencia isla '!I143/'Turistas lugar residencia isla '!$I143,"-")</f>
        <v>1</v>
      </c>
      <c r="J143" s="36">
        <f t="shared" si="638"/>
        <v>0</v>
      </c>
      <c r="K143" s="267">
        <f>IFERROR('Turistas lugar residencia isla '!K143/'Turistas lugar residencia isla '!$K143,"-")</f>
        <v>1</v>
      </c>
      <c r="L143" s="36">
        <f t="shared" si="639"/>
        <v>0</v>
      </c>
      <c r="M143" s="267">
        <f>IFERROR('Turistas lugar residencia isla '!M143/'Turistas lugar residencia isla '!$M143,"-")</f>
        <v>1</v>
      </c>
      <c r="N143" s="36">
        <f t="shared" si="640"/>
        <v>0</v>
      </c>
      <c r="O143" s="266">
        <f>IFERROR('Turistas lugar residencia isla '!O143/'Turistas lugar residencia isla '!$C143,"-")</f>
        <v>0.84193027475528048</v>
      </c>
      <c r="P143" s="36">
        <f t="shared" si="641"/>
        <v>1.1433837945191261E-2</v>
      </c>
      <c r="Q143" s="267">
        <f>IFERROR('Turistas lugar residencia isla '!Q143/'Turistas lugar residencia isla '!$E143,"-")</f>
        <v>0.82087980610852274</v>
      </c>
      <c r="R143" s="36">
        <f t="shared" si="642"/>
        <v>1.2135269295130424E-2</v>
      </c>
      <c r="S143" s="267">
        <f>IFERROR('Turistas lugar residencia isla '!S143/'Turistas lugar residencia isla '!$G143,"-")</f>
        <v>0.81504291392254369</v>
      </c>
      <c r="T143" s="36">
        <f t="shared" si="643"/>
        <v>1.851519566916271E-2</v>
      </c>
      <c r="U143" s="267">
        <f>IFERROR('Turistas lugar residencia isla '!U143/'Turistas lugar residencia isla '!$I143,"-")</f>
        <v>0.9128297784378876</v>
      </c>
      <c r="V143" s="36">
        <f t="shared" si="644"/>
        <v>1.8709204981064209E-2</v>
      </c>
      <c r="W143" s="267">
        <f>IFERROR('Turistas lugar residencia isla '!W143/'Turistas lugar residencia isla '!$K143,"-")</f>
        <v>0.83491110206297503</v>
      </c>
      <c r="X143" s="36">
        <f t="shared" si="645"/>
        <v>2.7492539744767397E-2</v>
      </c>
      <c r="Y143" s="267">
        <f>IFERROR('Turistas lugar residencia isla '!Y143/'Turistas lugar residencia isla '!$M143,"-")</f>
        <v>0.55270723526593191</v>
      </c>
      <c r="Z143" s="36">
        <f t="shared" si="646"/>
        <v>-0.11812177488739417</v>
      </c>
      <c r="AA143" s="266">
        <f>IFERROR('Turistas lugar residencia isla '!AA143/'Turistas lugar residencia isla '!$C143,"-")</f>
        <v>0.15806972524471952</v>
      </c>
      <c r="AB143" s="36">
        <f t="shared" si="647"/>
        <v>-5.6792282955826612E-2</v>
      </c>
      <c r="AC143" s="267">
        <f>IFERROR('Turistas lugar residencia isla '!AC143/'Turistas lugar residencia isla '!$E143,"-")</f>
        <v>0.17912019389147724</v>
      </c>
      <c r="AD143" s="36">
        <f t="shared" si="648"/>
        <v>-5.208529649342275E-2</v>
      </c>
      <c r="AE143" s="267">
        <f>IFERROR('Turistas lugar residencia isla '!AE143/'Turistas lugar residencia isla '!$G143,"-")</f>
        <v>0.18495708607745626</v>
      </c>
      <c r="AF143" s="36">
        <f t="shared" si="649"/>
        <v>-7.4165772853683753E-2</v>
      </c>
      <c r="AG143" s="267">
        <f>IFERROR('Turistas lugar residencia isla '!AG143/'Turistas lugar residencia isla '!$I143,"-")</f>
        <v>8.7170221562112418E-2</v>
      </c>
      <c r="AH143" s="36">
        <f t="shared" si="650"/>
        <v>-0.16129969716684789</v>
      </c>
      <c r="AI143" s="267">
        <f>IFERROR('Turistas lugar residencia isla '!AI143/'Turistas lugar residencia isla '!$K143,"-")</f>
        <v>0.16508889793702497</v>
      </c>
      <c r="AJ143" s="36">
        <f t="shared" si="651"/>
        <v>-0.11919023418415375</v>
      </c>
      <c r="AK143" s="267">
        <f>IFERROR('Turistas lugar residencia isla '!AK143/'Turistas lugar residencia isla '!$M143,"-")</f>
        <v>0.44741255390512696</v>
      </c>
      <c r="AL143" s="36">
        <f t="shared" si="652"/>
        <v>0.19865784379947016</v>
      </c>
      <c r="AM143" s="266">
        <f>IFERROR('Turistas lugar residencia isla '!AM143/'Turistas lugar residencia isla '!$C143,"-")</f>
        <v>0.19370276634350575</v>
      </c>
      <c r="AN143" s="36">
        <f t="shared" si="653"/>
        <v>-7.7104549574309456E-2</v>
      </c>
      <c r="AO143" s="267">
        <f>IFERROR('Turistas lugar residencia isla '!AO143/'Turistas lugar residencia isla '!$E143,"-")</f>
        <v>0.11798790531319121</v>
      </c>
      <c r="AP143" s="36">
        <f t="shared" si="654"/>
        <v>-0.12079262204079</v>
      </c>
      <c r="AQ143" s="267">
        <f>IFERROR('Turistas lugar residencia isla '!AQ143/'Turistas lugar residencia isla '!$G143,"-")</f>
        <v>0.23217200130565849</v>
      </c>
      <c r="AR143" s="36">
        <f t="shared" si="655"/>
        <v>-9.4283068666338732E-3</v>
      </c>
      <c r="AS143" s="267">
        <f>IFERROR('Turistas lugar residencia isla '!AS143/'Turistas lugar residencia isla '!$I143,"-")</f>
        <v>0.43665497864000369</v>
      </c>
      <c r="AT143" s="36">
        <f t="shared" si="656"/>
        <v>-2.4510121407171459E-2</v>
      </c>
      <c r="AU143" s="267">
        <f>IFERROR('Turistas lugar residencia isla '!AU143/'Turistas lugar residencia isla '!$K143,"-")</f>
        <v>0.10487355229822656</v>
      </c>
      <c r="AV143" s="36">
        <f t="shared" si="657"/>
        <v>-0.10618972672838056</v>
      </c>
      <c r="AW143" s="267">
        <f>IFERROR('Turistas lugar residencia isla '!AW143/'Turistas lugar residencia isla '!$M143,"-")</f>
        <v>0.20747484427407761</v>
      </c>
      <c r="AX143" s="36">
        <f t="shared" si="658"/>
        <v>-0.26405764697626843</v>
      </c>
      <c r="AY143" s="266">
        <f>IFERROR('Turistas lugar residencia isla '!AY143/'Turistas lugar residencia isla '!$C143,"-")</f>
        <v>2.3451969206738817E-2</v>
      </c>
      <c r="AZ143" s="36">
        <f t="shared" si="659"/>
        <v>-1.8021235074045849E-2</v>
      </c>
      <c r="BA143" s="267">
        <f>IFERROR('Turistas lugar residencia isla '!BA143/'Turistas lugar residencia isla '!$E143,"-")</f>
        <v>2.9719045602145982E-2</v>
      </c>
      <c r="BB143" s="36">
        <f t="shared" si="660"/>
        <v>-1.2392678665214985E-2</v>
      </c>
      <c r="BC143" s="267">
        <f>IFERROR('Turistas lugar residencia isla '!BC143/'Turistas lugar residencia isla '!$G143,"-")</f>
        <v>2.8004454599566062E-2</v>
      </c>
      <c r="BD143" s="36">
        <f t="shared" si="661"/>
        <v>-1.5823881379521398E-2</v>
      </c>
      <c r="BE143" s="267">
        <f>IFERROR('Turistas lugar residencia isla '!BE143/'Turistas lugar residencia isla '!$I143,"-")</f>
        <v>1.0626406773951522E-2</v>
      </c>
      <c r="BF143" s="36">
        <f t="shared" si="662"/>
        <v>0.27611914193526776</v>
      </c>
      <c r="BG143" s="267">
        <f>IFERROR('Turistas lugar residencia isla '!BG143/'Turistas lugar residencia isla '!$K143,"-")</f>
        <v>1.2311120159247195E-2</v>
      </c>
      <c r="BH143" s="36">
        <f t="shared" si="663"/>
        <v>-0.15866250299868323</v>
      </c>
      <c r="BI143" s="267">
        <f>IFERROR('Turistas lugar residencia isla '!BI143/'Turistas lugar residencia isla '!$M143,"-")</f>
        <v>5.8337326305701966E-2</v>
      </c>
      <c r="BJ143" s="36">
        <f t="shared" si="664"/>
        <v>1.0969853567275738</v>
      </c>
      <c r="BK143" s="266">
        <f>IFERROR('Turistas lugar residencia isla '!BK143/'Turistas lugar residencia isla '!$C143,"-")</f>
        <v>2.5628167260726847E-2</v>
      </c>
      <c r="BL143" s="36">
        <f t="shared" si="665"/>
        <v>0.22543415228643626</v>
      </c>
      <c r="BM143" s="267">
        <f>IFERROR('Turistas lugar residencia isla '!BM143/'Turistas lugar residencia isla '!$E143,"-")</f>
        <v>3.0124947056332063E-2</v>
      </c>
      <c r="BN143" s="36">
        <f t="shared" si="666"/>
        <v>0.20023498891151204</v>
      </c>
      <c r="BO143" s="267">
        <f>IFERROR('Turistas lugar residencia isla '!BO143/'Turistas lugar residencia isla '!$G143,"-")</f>
        <v>8.8419961214262401E-3</v>
      </c>
      <c r="BP143" s="36">
        <f t="shared" si="667"/>
        <v>0.10501613315707847</v>
      </c>
      <c r="BQ143" s="267">
        <f>IFERROR('Turistas lugar residencia isla '!BQ143/'Turistas lugar residencia isla '!$I143,"-")</f>
        <v>5.1332894394340751E-2</v>
      </c>
      <c r="BR143" s="36">
        <f t="shared" si="668"/>
        <v>8.5955386360481389E-2</v>
      </c>
      <c r="BS143" s="267">
        <f>IFERROR('Turistas lugar residencia isla '!BS143/'Turistas lugar residencia isla '!$K143,"-")</f>
        <v>2.6318765834238148E-2</v>
      </c>
      <c r="BT143" s="36">
        <f t="shared" si="669"/>
        <v>1.0028532596987403</v>
      </c>
      <c r="BU143" s="267">
        <f>IFERROR('Turistas lugar residencia isla '!BU143/'Turistas lugar residencia isla '!$M143,"-")</f>
        <v>4.1926209870627694E-3</v>
      </c>
      <c r="BV143" s="36">
        <f t="shared" si="670"/>
        <v>-0.69070514326158516</v>
      </c>
      <c r="BW143" s="266">
        <f>IFERROR('Turistas lugar residencia isla '!BW143/'Turistas lugar residencia isla '!$C143,"-")</f>
        <v>0.35830460900661787</v>
      </c>
      <c r="BX143" s="36">
        <f t="shared" si="671"/>
        <v>1.184913974293833E-2</v>
      </c>
      <c r="BY143" s="267">
        <f>IFERROR('Turistas lugar residencia isla '!BY143/'Turistas lugar residencia isla '!$E143,"-")</f>
        <v>0.41647842251400063</v>
      </c>
      <c r="BZ143" s="36">
        <f t="shared" si="672"/>
        <v>-1.1311606433397126E-2</v>
      </c>
      <c r="CA143" s="267">
        <f>IFERROR('Turistas lugar residencia isla '!CA143/'Turistas lugar residencia isla '!$G143,"-")</f>
        <v>0.24641423935792323</v>
      </c>
      <c r="CB143" s="36">
        <f t="shared" si="673"/>
        <v>2.2237099497710133E-2</v>
      </c>
      <c r="CC143" s="267">
        <f>IFERROR('Turistas lugar residencia isla '!CC143/'Turistas lugar residencia isla '!$I143,"-")</f>
        <v>0.22130946730159703</v>
      </c>
      <c r="CD143" s="36">
        <f t="shared" si="674"/>
        <v>1.1297238883782867E-2</v>
      </c>
      <c r="CE143" s="267">
        <f>IFERROR('Turistas lugar residencia isla '!CE143/'Turistas lugar residencia isla '!$K143,"-")</f>
        <v>0.46427682772348894</v>
      </c>
      <c r="CF143" s="36">
        <f t="shared" si="675"/>
        <v>5.5216165540290962E-2</v>
      </c>
      <c r="CG143" s="267">
        <f>IFERROR('Turistas lugar residencia isla '!CG143/'Turistas lugar residencia isla '!$M143,"-")</f>
        <v>9.6310493531384767E-2</v>
      </c>
      <c r="CH143" s="36">
        <f t="shared" si="676"/>
        <v>-0.47204636207443429</v>
      </c>
      <c r="CI143" s="266">
        <f>IFERROR('Turistas lugar residencia isla '!CI143/'Turistas lugar residencia isla '!$C143,"-")</f>
        <v>3.3030529016952734E-2</v>
      </c>
      <c r="CJ143" s="36">
        <f t="shared" si="677"/>
        <v>6.8885791167844879E-2</v>
      </c>
      <c r="CK143" s="267">
        <f>IFERROR('Turistas lugar residencia isla '!CK143/'Turistas lugar residencia isla '!$E143,"-")</f>
        <v>2.6760082827427173E-2</v>
      </c>
      <c r="CL143" s="36">
        <f t="shared" si="678"/>
        <v>0.12544088842570167</v>
      </c>
      <c r="CM143" s="267">
        <f>IFERROR('Turistas lugar residencia isla '!CM143/'Turistas lugar residencia isla '!$G143,"-")</f>
        <v>5.3368790921833296E-2</v>
      </c>
      <c r="CN143" s="36">
        <f t="shared" si="679"/>
        <v>-1.7724747633496518E-2</v>
      </c>
      <c r="CO143" s="267">
        <f>IFERROR('Turistas lugar residencia isla '!CO143/'Turistas lugar residencia isla '!$I143,"-")</f>
        <v>2.2868211119447548E-2</v>
      </c>
      <c r="CP143" s="36">
        <f t="shared" si="680"/>
        <v>0.28219195192249602</v>
      </c>
      <c r="CQ143" s="267">
        <f>IFERROR('Turistas lugar residencia isla '!CQ143/'Turistas lugar residencia isla '!$K143,"-")</f>
        <v>2.3632600434310532E-2</v>
      </c>
      <c r="CR143" s="36">
        <f t="shared" si="681"/>
        <v>0.12382988766331304</v>
      </c>
      <c r="CS143" s="267">
        <f>IFERROR('Turistas lugar residencia isla '!CS143/'Turistas lugar residencia isla '!$M143,"-")</f>
        <v>0.1020603737422137</v>
      </c>
      <c r="CT143" s="36">
        <f t="shared" si="682"/>
        <v>0.40998217677890603</v>
      </c>
      <c r="CU143" s="266">
        <f>IFERROR('Turistas lugar residencia isla '!CU143/'Turistas lugar residencia isla '!$C143,"-")</f>
        <v>5.1928102080482923E-2</v>
      </c>
      <c r="CV143" s="36">
        <f t="shared" si="683"/>
        <v>0.21490089096617515</v>
      </c>
      <c r="CW143" s="267">
        <f>IFERROR('Turistas lugar residencia isla '!CW143/'Turistas lugar residencia isla '!$E143,"-")</f>
        <v>3.4869287966492538E-2</v>
      </c>
      <c r="CX143" s="36">
        <f t="shared" si="684"/>
        <v>0.39236136921520881</v>
      </c>
      <c r="CY143" s="267">
        <f>IFERROR('Turistas lugar residencia isla '!CY143/'Turistas lugar residencia isla '!$G143,"-")</f>
        <v>2.5820356751982489E-2</v>
      </c>
      <c r="CZ143" s="36">
        <f t="shared" si="685"/>
        <v>-6.2206983525581516E-2</v>
      </c>
      <c r="DA143" s="267">
        <f>IFERROR('Turistas lugar residencia isla '!DA143/'Turistas lugar residencia isla '!$I143,"-")</f>
        <v>2.1995437076053836E-2</v>
      </c>
      <c r="DB143" s="36">
        <f t="shared" si="686"/>
        <v>0.50105308493507228</v>
      </c>
      <c r="DC143" s="267">
        <f>IFERROR('Turistas lugar residencia isla '!DC143/'Turistas lugar residencia isla '!$K143,"-")</f>
        <v>0.13692091929062614</v>
      </c>
      <c r="DD143" s="36">
        <f t="shared" si="687"/>
        <v>0.14521315625487619</v>
      </c>
      <c r="DE143" s="267">
        <f>IFERROR('Turistas lugar residencia isla '!DE143/'Turistas lugar residencia isla '!$M143,"-")</f>
        <v>0</v>
      </c>
      <c r="DF143" s="36">
        <f t="shared" si="688"/>
        <v>-1</v>
      </c>
      <c r="DG143" s="266">
        <f>IFERROR('Turistas lugar residencia isla '!DG143/'Turistas lugar residencia isla '!$C143,"-")</f>
        <v>3.7157436713506402E-2</v>
      </c>
      <c r="DH143" s="36">
        <f t="shared" si="689"/>
        <v>0.2973074029739935</v>
      </c>
      <c r="DI143" s="267">
        <f>IFERROR('Turistas lugar residencia isla '!DI143/'Turistas lugar residencia isla '!$E143,"-")</f>
        <v>1.4271259823991717E-2</v>
      </c>
      <c r="DJ143" s="36">
        <f t="shared" si="690"/>
        <v>0.16478442867164667</v>
      </c>
      <c r="DK143" s="267">
        <f>IFERROR('Turistas lugar residencia isla '!DK143/'Turistas lugar residencia isla '!$G143,"-")</f>
        <v>0.10833605345519479</v>
      </c>
      <c r="DL143" s="36">
        <f t="shared" si="691"/>
        <v>0.3643086714848689</v>
      </c>
      <c r="DM143" s="267">
        <f>IFERROR('Turistas lugar residencia isla '!DM143/'Turistas lugar residencia isla '!$I143,"-")</f>
        <v>1.6697545514400773E-2</v>
      </c>
      <c r="DN143" s="36">
        <f t="shared" si="692"/>
        <v>0.46615257803099364</v>
      </c>
      <c r="DO143" s="267">
        <f>IFERROR('Turistas lugar residencia isla '!DO143/'Turistas lugar residencia isla '!$K143,"-")</f>
        <v>1.0931279406442273E-2</v>
      </c>
      <c r="DP143" s="36">
        <f t="shared" si="693"/>
        <v>-0.14463253299928502</v>
      </c>
      <c r="DQ143" s="267">
        <f>IFERROR('Turistas lugar residencia isla '!DQ143/'Turistas lugar residencia isla '!$M143,"-")</f>
        <v>1.4254911356013417E-2</v>
      </c>
      <c r="DR143" s="36" t="str">
        <f t="shared" si="694"/>
        <v>-</v>
      </c>
      <c r="DS143" s="266">
        <f>IFERROR('Turistas lugar residencia isla '!DS143/'Turistas lugar residencia isla '!$C143,"-")</f>
        <v>7.9213374281402488E-2</v>
      </c>
      <c r="DT143" s="36">
        <f t="shared" si="695"/>
        <v>-5.7019467984990024E-3</v>
      </c>
      <c r="DU143" s="267">
        <f>IFERROR('Turistas lugar residencia isla '!DU143/'Turistas lugar residencia isla '!$E143,"-")</f>
        <v>0.13092969080897926</v>
      </c>
      <c r="DV143" s="36">
        <f t="shared" si="696"/>
        <v>9.9171305397122822E-2</v>
      </c>
      <c r="DW143" s="267">
        <f>IFERROR('Turistas lugar residencia isla '!DW143/'Turistas lugar residencia isla '!$G143,"-")</f>
        <v>0.10006528292467502</v>
      </c>
      <c r="DX143" s="36">
        <f t="shared" si="697"/>
        <v>-0.12467666875291938</v>
      </c>
      <c r="DY143" s="267">
        <f>IFERROR('Turistas lugar residencia isla '!DY143/'Turistas lugar residencia isla '!$I143,"-")</f>
        <v>9.0240242539313106E-2</v>
      </c>
      <c r="DZ143" s="36">
        <f t="shared" si="698"/>
        <v>-6.4969009903839026E-2</v>
      </c>
      <c r="EA143" s="267">
        <f>IFERROR('Turistas lugar residencia isla '!EA143/'Turistas lugar residencia isla '!$K143,"-")</f>
        <v>3.8267960550126677E-2</v>
      </c>
      <c r="EB143" s="36">
        <f t="shared" si="699"/>
        <v>-0.22426984030343289</v>
      </c>
      <c r="EC143" s="267">
        <f>IFERROR('Turistas lugar residencia isla '!EC143/'Turistas lugar residencia isla '!$M143,"-")</f>
        <v>6.1332055582175374E-2</v>
      </c>
      <c r="ED143" s="36">
        <f t="shared" si="700"/>
        <v>1.0480914537160162</v>
      </c>
    </row>
    <row r="144" spans="1:134" s="17" customFormat="1" outlineLevel="1" x14ac:dyDescent="0.25">
      <c r="A144" s="242"/>
      <c r="B144" s="34" t="s">
        <v>73</v>
      </c>
      <c r="C144" s="266">
        <f>IFERROR('Turistas lugar residencia isla '!C144/'Turistas lugar residencia isla '!$C144,"-")</f>
        <v>1</v>
      </c>
      <c r="D144" s="36">
        <f t="shared" si="635"/>
        <v>0</v>
      </c>
      <c r="E144" s="267">
        <f>IFERROR('Turistas lugar residencia isla '!E144/'Turistas lugar residencia isla '!$E144,"-")</f>
        <v>1</v>
      </c>
      <c r="F144" s="36">
        <f t="shared" si="636"/>
        <v>0</v>
      </c>
      <c r="G144" s="267">
        <f>IFERROR('Turistas lugar residencia isla '!G144/'Turistas lugar residencia isla '!$G144,"-")</f>
        <v>1</v>
      </c>
      <c r="H144" s="36">
        <f t="shared" si="637"/>
        <v>0</v>
      </c>
      <c r="I144" s="267">
        <f>IFERROR('Turistas lugar residencia isla '!I144/'Turistas lugar residencia isla '!$I144,"-")</f>
        <v>1</v>
      </c>
      <c r="J144" s="36">
        <f t="shared" si="638"/>
        <v>0</v>
      </c>
      <c r="K144" s="267">
        <f>IFERROR('Turistas lugar residencia isla '!K144/'Turistas lugar residencia isla '!$K144,"-")</f>
        <v>1</v>
      </c>
      <c r="L144" s="36">
        <f t="shared" si="639"/>
        <v>0</v>
      </c>
      <c r="M144" s="267">
        <f>IFERROR('Turistas lugar residencia isla '!M144/'Turistas lugar residencia isla '!$M144,"-")</f>
        <v>1</v>
      </c>
      <c r="N144" s="36">
        <f t="shared" si="640"/>
        <v>0</v>
      </c>
      <c r="O144" s="266">
        <f>IFERROR('Turistas lugar residencia isla '!O144/'Turistas lugar residencia isla '!$C144,"-")</f>
        <v>0.82200403528300847</v>
      </c>
      <c r="P144" s="36">
        <f t="shared" si="641"/>
        <v>5.5120405165964836E-3</v>
      </c>
      <c r="Q144" s="267">
        <f>IFERROR('Turistas lugar residencia isla '!Q144/'Turistas lugar residencia isla '!$E144,"-")</f>
        <v>0.81841139962131959</v>
      </c>
      <c r="R144" s="36">
        <f t="shared" si="642"/>
        <v>2.2047034844065339E-2</v>
      </c>
      <c r="S144" s="267">
        <f>IFERROR('Turistas lugar residencia isla '!S144/'Turistas lugar residencia isla '!$G144,"-")</f>
        <v>0.799950379785488</v>
      </c>
      <c r="T144" s="36">
        <f t="shared" si="643"/>
        <v>-1.4121841864778939E-2</v>
      </c>
      <c r="U144" s="267">
        <f>IFERROR('Turistas lugar residencia isla '!U144/'Turistas lugar residencia isla '!$I144,"-")</f>
        <v>0.87090113735783026</v>
      </c>
      <c r="V144" s="36">
        <f t="shared" si="644"/>
        <v>-3.6323795507194889E-3</v>
      </c>
      <c r="W144" s="267">
        <f>IFERROR('Turistas lugar residencia isla '!W144/'Turistas lugar residencia isla '!$K144,"-")</f>
        <v>0.81329794147346113</v>
      </c>
      <c r="X144" s="36">
        <f t="shared" si="645"/>
        <v>5.6317132765395517E-3</v>
      </c>
      <c r="Y144" s="267">
        <f>IFERROR('Turistas lugar residencia isla '!Y144/'Turistas lugar residencia isla '!$M144,"-")</f>
        <v>0.5842931937172775</v>
      </c>
      <c r="Z144" s="36">
        <f t="shared" si="646"/>
        <v>-4.7569184741959702E-2</v>
      </c>
      <c r="AA144" s="266">
        <f>IFERROR('Turistas lugar residencia isla '!AA144/'Turistas lugar residencia isla '!$C144,"-")</f>
        <v>0.17799596471699156</v>
      </c>
      <c r="AB144" s="36">
        <f t="shared" si="647"/>
        <v>-2.4685343207943133E-2</v>
      </c>
      <c r="AC144" s="267">
        <f>IFERROR('Turistas lugar residencia isla '!AC144/'Turistas lugar residencia isla '!$E144,"-")</f>
        <v>0.18158860037868041</v>
      </c>
      <c r="AD144" s="36">
        <f t="shared" si="648"/>
        <v>-8.860700939938515E-2</v>
      </c>
      <c r="AE144" s="267">
        <f>IFERROR('Turistas lugar residencia isla '!AE144/'Turistas lugar residencia isla '!$G144,"-")</f>
        <v>0.20005343715408985</v>
      </c>
      <c r="AF144" s="36">
        <f t="shared" si="649"/>
        <v>6.0779168667872252E-2</v>
      </c>
      <c r="AG144" s="267">
        <f>IFERROR('Turistas lugar residencia isla '!AG144/'Turistas lugar residencia isla '!$I144,"-")</f>
        <v>0.12909886264216971</v>
      </c>
      <c r="AH144" s="36">
        <f t="shared" si="650"/>
        <v>2.5263270662595483E-2</v>
      </c>
      <c r="AI144" s="267">
        <f>IFERROR('Turistas lugar residencia isla '!AI144/'Turistas lugar residencia isla '!$K144,"-")</f>
        <v>0.18670705737680335</v>
      </c>
      <c r="AJ144" s="36">
        <f t="shared" si="651"/>
        <v>-2.3787989854984537E-2</v>
      </c>
      <c r="AK144" s="267">
        <f>IFERROR('Turistas lugar residencia isla '!AK144/'Turistas lugar residencia isla '!$M144,"-")</f>
        <v>0.41578160059835451</v>
      </c>
      <c r="AL144" s="36">
        <f t="shared" si="652"/>
        <v>7.569339740338199E-2</v>
      </c>
      <c r="AM144" s="266">
        <f>IFERROR('Turistas lugar residencia isla '!AM144/'Turistas lugar residencia isla '!$C144,"-")</f>
        <v>0.18001748816734292</v>
      </c>
      <c r="AN144" s="36">
        <f t="shared" si="653"/>
        <v>-0.12997105876772408</v>
      </c>
      <c r="AO144" s="267">
        <f>IFERROR('Turistas lugar residencia isla '!AO144/'Turistas lugar residencia isla '!$E144,"-")</f>
        <v>0.11079239130995558</v>
      </c>
      <c r="AP144" s="36">
        <f t="shared" si="654"/>
        <v>-7.9365188284214461E-2</v>
      </c>
      <c r="AQ144" s="267">
        <f>IFERROR('Turistas lugar residencia isla '!AQ144/'Turistas lugar residencia isla '!$G144,"-")</f>
        <v>0.19496927363639835</v>
      </c>
      <c r="AR144" s="36">
        <f t="shared" si="655"/>
        <v>-0.12265907275574894</v>
      </c>
      <c r="AS144" s="267">
        <f>IFERROR('Turistas lugar residencia isla '!AS144/'Turistas lugar residencia isla '!$I144,"-")</f>
        <v>0.38649752114319041</v>
      </c>
      <c r="AT144" s="36">
        <f t="shared" si="656"/>
        <v>-0.11251854708416864</v>
      </c>
      <c r="AU144" s="267">
        <f>IFERROR('Turistas lugar residencia isla '!AU144/'Turistas lugar residencia isla '!$K144,"-")</f>
        <v>9.9572098417364002E-2</v>
      </c>
      <c r="AV144" s="36">
        <f t="shared" si="657"/>
        <v>-0.2584642225614594</v>
      </c>
      <c r="AW144" s="267">
        <f>IFERROR('Turistas lugar residencia isla '!AW144/'Turistas lugar residencia isla '!$M144,"-")</f>
        <v>0.2505609573672401</v>
      </c>
      <c r="AX144" s="36">
        <f t="shared" si="658"/>
        <v>-0.28343092578654694</v>
      </c>
      <c r="AY144" s="266">
        <f>IFERROR('Turistas lugar residencia isla '!AY144/'Turistas lugar residencia isla '!$C144,"-")</f>
        <v>2.8046090346473398E-2</v>
      </c>
      <c r="AZ144" s="36">
        <f t="shared" si="659"/>
        <v>4.9534152102381102E-2</v>
      </c>
      <c r="BA144" s="267">
        <f>IFERROR('Turistas lugar residencia isla '!BA144/'Turistas lugar residencia isla '!$E144,"-")</f>
        <v>3.6970350459936747E-2</v>
      </c>
      <c r="BB144" s="36">
        <f t="shared" si="660"/>
        <v>2.601476622033827E-2</v>
      </c>
      <c r="BC144" s="267">
        <f>IFERROR('Turistas lugar residencia isla '!BC144/'Turistas lugar residencia isla '!$G144,"-")</f>
        <v>3.2039390816443379E-2</v>
      </c>
      <c r="BD144" s="36">
        <f t="shared" si="661"/>
        <v>-7.4449706713797137E-2</v>
      </c>
      <c r="BE144" s="267">
        <f>IFERROR('Turistas lugar residencia isla '!BE144/'Turistas lugar residencia isla '!$I144,"-")</f>
        <v>1.3385826771653543E-2</v>
      </c>
      <c r="BF144" s="36">
        <f t="shared" si="662"/>
        <v>0.38467058706269319</v>
      </c>
      <c r="BG144" s="267">
        <f>IFERROR('Turistas lugar residencia isla '!BG144/'Turistas lugar residencia isla '!$K144,"-")</f>
        <v>1.5326474910770523E-2</v>
      </c>
      <c r="BH144" s="36">
        <f t="shared" si="663"/>
        <v>0.22726067678990058</v>
      </c>
      <c r="BI144" s="267">
        <f>IFERROR('Turistas lugar residencia isla '!BI144/'Turistas lugar residencia isla '!$M144,"-")</f>
        <v>4.8092744951383694E-2</v>
      </c>
      <c r="BJ144" s="36">
        <f t="shared" si="664"/>
        <v>0.88628238463322373</v>
      </c>
      <c r="BK144" s="266">
        <f>IFERROR('Turistas lugar residencia isla '!BK144/'Turistas lugar residencia isla '!$C144,"-")</f>
        <v>3.4211591297064955E-2</v>
      </c>
      <c r="BL144" s="36">
        <f t="shared" si="665"/>
        <v>8.547947558052571E-2</v>
      </c>
      <c r="BM144" s="267">
        <f>IFERROR('Turistas lugar residencia isla '!BM144/'Turistas lugar residencia isla '!$E144,"-")</f>
        <v>3.2835304982175191E-2</v>
      </c>
      <c r="BN144" s="36">
        <f t="shared" si="666"/>
        <v>-9.8272271139254741E-4</v>
      </c>
      <c r="BO144" s="267">
        <f>IFERROR('Turistas lugar residencia isla '!BO144/'Turistas lugar residencia isla '!$G144,"-")</f>
        <v>1.5733424939883202E-2</v>
      </c>
      <c r="BP144" s="36">
        <f t="shared" si="667"/>
        <v>9.6999939133013635E-2</v>
      </c>
      <c r="BQ144" s="267">
        <f>IFERROR('Turistas lugar residencia isla '!BQ144/'Turistas lugar residencia isla '!$I144,"-")</f>
        <v>6.2665500145815109E-2</v>
      </c>
      <c r="BR144" s="36">
        <f t="shared" si="668"/>
        <v>6.7547357080677717E-2</v>
      </c>
      <c r="BS144" s="267">
        <f>IFERROR('Turistas lugar residencia isla '!BS144/'Turistas lugar residencia isla '!$K144,"-")</f>
        <v>3.5351869070113874E-2</v>
      </c>
      <c r="BT144" s="36">
        <f t="shared" si="669"/>
        <v>0.18592638418002716</v>
      </c>
      <c r="BU144" s="267">
        <f>IFERROR('Turistas lugar residencia isla '!BU144/'Turistas lugar residencia isla '!$M144,"-")</f>
        <v>4.1585639491398652E-2</v>
      </c>
      <c r="BV144" s="36">
        <f t="shared" si="670"/>
        <v>0.34403942457733616</v>
      </c>
      <c r="BW144" s="266">
        <f>IFERROR('Turistas lugar residencia isla '!BW144/'Turistas lugar residencia isla '!$C144,"-")</f>
        <v>0.31158440661056608</v>
      </c>
      <c r="BX144" s="36">
        <f t="shared" si="671"/>
        <v>2.8722527917067309E-2</v>
      </c>
      <c r="BY144" s="267">
        <f>IFERROR('Turistas lugar residencia isla '!BY144/'Turistas lugar residencia isla '!$E144,"-")</f>
        <v>0.38618951560895831</v>
      </c>
      <c r="BZ144" s="36">
        <f t="shared" si="672"/>
        <v>-1.4271513264619839E-3</v>
      </c>
      <c r="CA144" s="267">
        <f>IFERROR('Turistas lugar residencia isla '!CA144/'Turistas lugar residencia isla '!$G144,"-")</f>
        <v>0.21362647429291196</v>
      </c>
      <c r="CB144" s="36">
        <f t="shared" si="673"/>
        <v>6.8001524615925568E-2</v>
      </c>
      <c r="CC144" s="267">
        <f>IFERROR('Turistas lugar residencia isla '!CC144/'Turistas lugar residencia isla '!$I144,"-")</f>
        <v>0.17287839020122484</v>
      </c>
      <c r="CD144" s="36">
        <f t="shared" si="674"/>
        <v>5.6982047526866308E-2</v>
      </c>
      <c r="CE144" s="267">
        <f>IFERROR('Turistas lugar residencia isla '!CE144/'Turistas lugar residencia isla '!$K144,"-")</f>
        <v>0.42510722533817225</v>
      </c>
      <c r="CF144" s="36">
        <f t="shared" si="675"/>
        <v>7.7398656114395115E-2</v>
      </c>
      <c r="CG144" s="267">
        <f>IFERROR('Turistas lugar residencia isla '!CG144/'Turistas lugar residencia isla '!$M144,"-")</f>
        <v>6.1854899027673896E-2</v>
      </c>
      <c r="CH144" s="36">
        <f t="shared" si="676"/>
        <v>-0.27649085956668762</v>
      </c>
      <c r="CI144" s="266">
        <f>IFERROR('Turistas lugar residencia isla '!CI144/'Turistas lugar residencia isla '!$C144,"-")</f>
        <v>4.7973090349384857E-2</v>
      </c>
      <c r="CJ144" s="36">
        <f t="shared" si="677"/>
        <v>-9.3249476108138607E-2</v>
      </c>
      <c r="CK144" s="267">
        <f>IFERROR('Turistas lugar residencia isla '!CK144/'Turistas lugar residencia isla '!$E144,"-")</f>
        <v>3.6289344841640397E-2</v>
      </c>
      <c r="CL144" s="36">
        <f t="shared" si="678"/>
        <v>-0.10358382186435577</v>
      </c>
      <c r="CM144" s="267">
        <f>IFERROR('Turistas lugar residencia isla '!CM144/'Turistas lugar residencia isla '!$G144,"-")</f>
        <v>7.8384671170655368E-2</v>
      </c>
      <c r="CN144" s="36">
        <f t="shared" si="679"/>
        <v>-0.11195509261038072</v>
      </c>
      <c r="CO144" s="267">
        <f>IFERROR('Turistas lugar residencia isla '!CO144/'Turistas lugar residencia isla '!$I144,"-")</f>
        <v>3.1321084864391953E-2</v>
      </c>
      <c r="CP144" s="36">
        <f t="shared" si="680"/>
        <v>-0.20163473015654698</v>
      </c>
      <c r="CQ144" s="267">
        <f>IFERROR('Turistas lugar residencia isla '!CQ144/'Turistas lugar residencia isla '!$K144,"-")</f>
        <v>3.9041020565269986E-2</v>
      </c>
      <c r="CR144" s="36">
        <f t="shared" si="681"/>
        <v>-8.4461908095703642E-2</v>
      </c>
      <c r="CS144" s="267">
        <f>IFERROR('Turistas lugar residencia isla '!CS144/'Turistas lugar residencia isla '!$M144,"-")</f>
        <v>0.10680628272251309</v>
      </c>
      <c r="CT144" s="36">
        <f t="shared" si="682"/>
        <v>0.57658949480890453</v>
      </c>
      <c r="CU144" s="266">
        <f>IFERROR('Turistas lugar residencia isla '!CU144/'Turistas lugar residencia isla '!$C144,"-")</f>
        <v>4.2706259929290349E-2</v>
      </c>
      <c r="CV144" s="36">
        <f t="shared" si="683"/>
        <v>0.16056371980539774</v>
      </c>
      <c r="CW144" s="267">
        <f>IFERROR('Turistas lugar residencia isla '!CW144/'Turistas lugar residencia isla '!$E144,"-")</f>
        <v>3.2082071495271654E-2</v>
      </c>
      <c r="CX144" s="36">
        <f t="shared" si="684"/>
        <v>0.42101068185547641</v>
      </c>
      <c r="CY144" s="267">
        <f>IFERROR('Turistas lugar residencia isla '!CY144/'Turistas lugar residencia isla '!$G144,"-")</f>
        <v>2.5458986984236039E-2</v>
      </c>
      <c r="CZ144" s="36">
        <f t="shared" si="685"/>
        <v>7.3464758812574749E-2</v>
      </c>
      <c r="DA144" s="267">
        <f>IFERROR('Turistas lugar residencia isla '!DA144/'Turistas lugar residencia isla '!$I144,"-")</f>
        <v>1.3263342082239719E-2</v>
      </c>
      <c r="DB144" s="36">
        <f t="shared" si="686"/>
        <v>0.25015030560626283</v>
      </c>
      <c r="DC144" s="267">
        <f>IFERROR('Turistas lugar residencia isla '!DC144/'Turistas lugar residencia isla '!$K144,"-")</f>
        <v>0.11323395619007628</v>
      </c>
      <c r="DD144" s="36">
        <f t="shared" si="687"/>
        <v>8.4619079514316464E-2</v>
      </c>
      <c r="DE144" s="267">
        <f>IFERROR('Turistas lugar residencia isla '!DE144/'Turistas lugar residencia isla '!$M144,"-")</f>
        <v>0</v>
      </c>
      <c r="DF144" s="36" t="str">
        <f t="shared" si="688"/>
        <v>-</v>
      </c>
      <c r="DG144" s="266">
        <f>IFERROR('Turistas lugar residencia isla '!DG144/'Turistas lugar residencia isla '!$C144,"-")</f>
        <v>4.7717852390939147E-2</v>
      </c>
      <c r="DH144" s="36">
        <f t="shared" si="689"/>
        <v>0.39056191154847952</v>
      </c>
      <c r="DI144" s="267">
        <f>IFERROR('Turistas lugar residencia isla '!DI144/'Turistas lugar residencia isla '!$E144,"-")</f>
        <v>2.4851545934344868E-2</v>
      </c>
      <c r="DJ144" s="36">
        <f t="shared" si="690"/>
        <v>0.30333268835588711</v>
      </c>
      <c r="DK144" s="267">
        <f>IFERROR('Turistas lugar residencia isla '!DK144/'Turistas lugar residencia isla '!$G144,"-")</f>
        <v>0.12720332837131187</v>
      </c>
      <c r="DL144" s="36">
        <f t="shared" si="691"/>
        <v>0.48851366482285874</v>
      </c>
      <c r="DM144" s="267">
        <f>IFERROR('Turistas lugar residencia isla '!DM144/'Turistas lugar residencia isla '!$I144,"-")</f>
        <v>1.9148439778361039E-2</v>
      </c>
      <c r="DN144" s="36">
        <f t="shared" si="692"/>
        <v>-1.7387441954371141E-2</v>
      </c>
      <c r="DO144" s="267">
        <f>IFERROR('Turistas lugar residencia isla '!DO144/'Turistas lugar residencia isla '!$K144,"-")</f>
        <v>1.382182098117433E-2</v>
      </c>
      <c r="DP144" s="36">
        <f t="shared" si="693"/>
        <v>-2.8168472758020147E-2</v>
      </c>
      <c r="DQ144" s="267">
        <f>IFERROR('Turistas lugar residencia isla '!DQ144/'Turistas lugar residencia isla '!$M144,"-")</f>
        <v>9.8728496634255796E-3</v>
      </c>
      <c r="DR144" s="36">
        <f t="shared" si="694"/>
        <v>1.0061840576711916</v>
      </c>
      <c r="DS144" s="266">
        <f>IFERROR('Turistas lugar residencia isla '!DS144/'Turistas lugar residencia isla '!$C144,"-")</f>
        <v>8.501462037963492E-2</v>
      </c>
      <c r="DT144" s="36">
        <f t="shared" si="695"/>
        <v>3.8905183547341515E-2</v>
      </c>
      <c r="DU144" s="267">
        <f>IFERROR('Turistas lugar residencia isla '!DU144/'Turistas lugar residencia isla '!$E144,"-")</f>
        <v>0.13591479175157742</v>
      </c>
      <c r="DV144" s="36">
        <f t="shared" si="696"/>
        <v>0.1339812504956035</v>
      </c>
      <c r="DW144" s="267">
        <f>IFERROR('Turistas lugar residencia isla '!DW144/'Turistas lugar residencia isla '!$G144,"-")</f>
        <v>0.10031680598496126</v>
      </c>
      <c r="DX144" s="36">
        <f t="shared" si="697"/>
        <v>-0.19853932299047194</v>
      </c>
      <c r="DY144" s="267">
        <f>IFERROR('Turistas lugar residencia isla '!DY144/'Turistas lugar residencia isla '!$I144,"-")</f>
        <v>0.12082822980460775</v>
      </c>
      <c r="DZ144" s="36">
        <f t="shared" si="698"/>
        <v>0.31008132408551758</v>
      </c>
      <c r="EA144" s="267">
        <f>IFERROR('Turistas lugar residencia isla '!EA144/'Turistas lugar residencia isla '!$K144,"-")</f>
        <v>5.3697649540605658E-2</v>
      </c>
      <c r="EB144" s="36">
        <f t="shared" si="699"/>
        <v>-2.5564796835508496E-2</v>
      </c>
      <c r="EC144" s="267">
        <f>IFERROR('Turistas lugar residencia isla '!EC144/'Turistas lugar residencia isla '!$M144,"-")</f>
        <v>6.5519820493642481E-2</v>
      </c>
      <c r="ED144" s="36">
        <f t="shared" si="700"/>
        <v>0.50964305337643556</v>
      </c>
    </row>
    <row r="145" spans="1:134" s="17" customFormat="1" outlineLevel="1" x14ac:dyDescent="0.25">
      <c r="A145" s="242"/>
      <c r="B145" s="34" t="s">
        <v>75</v>
      </c>
      <c r="C145" s="266">
        <f>IFERROR('Turistas lugar residencia isla '!C145/'Turistas lugar residencia isla '!$C145,"-")</f>
        <v>1</v>
      </c>
      <c r="D145" s="36">
        <f t="shared" si="635"/>
        <v>0</v>
      </c>
      <c r="E145" s="267">
        <f>IFERROR('Turistas lugar residencia isla '!E145/'Turistas lugar residencia isla '!$E145,"-")</f>
        <v>1</v>
      </c>
      <c r="F145" s="36">
        <f t="shared" si="636"/>
        <v>0</v>
      </c>
      <c r="G145" s="267">
        <f>IFERROR('Turistas lugar residencia isla '!G145/'Turistas lugar residencia isla '!$G145,"-")</f>
        <v>1</v>
      </c>
      <c r="H145" s="36">
        <f t="shared" si="637"/>
        <v>0</v>
      </c>
      <c r="I145" s="267">
        <f>IFERROR('Turistas lugar residencia isla '!I145/'Turistas lugar residencia isla '!$I145,"-")</f>
        <v>1</v>
      </c>
      <c r="J145" s="36">
        <f t="shared" si="638"/>
        <v>0</v>
      </c>
      <c r="K145" s="267">
        <f>IFERROR('Turistas lugar residencia isla '!K145/'Turistas lugar residencia isla '!$K145,"-")</f>
        <v>1</v>
      </c>
      <c r="L145" s="36">
        <f t="shared" si="639"/>
        <v>0</v>
      </c>
      <c r="M145" s="267">
        <f>IFERROR('Turistas lugar residencia isla '!M145/'Turistas lugar residencia isla '!$M145,"-")</f>
        <v>1</v>
      </c>
      <c r="N145" s="36">
        <f t="shared" si="640"/>
        <v>0</v>
      </c>
      <c r="O145" s="266">
        <f>IFERROR('Turistas lugar residencia isla '!O145/'Turistas lugar residencia isla '!$C145,"-")</f>
        <v>0.80657471656548196</v>
      </c>
      <c r="P145" s="36">
        <f t="shared" si="641"/>
        <v>3.2871910325329212E-2</v>
      </c>
      <c r="Q145" s="267">
        <f>IFERROR('Turistas lugar residencia isla '!Q145/'Turistas lugar residencia isla '!$E145,"-")</f>
        <v>0.82247166965595953</v>
      </c>
      <c r="R145" s="36">
        <f t="shared" si="642"/>
        <v>6.1010037654985139E-2</v>
      </c>
      <c r="S145" s="267">
        <f>IFERROR('Turistas lugar residencia isla '!S145/'Turistas lugar residencia isla '!$G145,"-")</f>
        <v>0.76588162613386368</v>
      </c>
      <c r="T145" s="36">
        <f t="shared" si="643"/>
        <v>1.3913812499201539E-2</v>
      </c>
      <c r="U145" s="267">
        <f>IFERROR('Turistas lugar residencia isla '!U145/'Turistas lugar residencia isla '!$I145,"-")</f>
        <v>0.85555043303586131</v>
      </c>
      <c r="V145" s="36">
        <f t="shared" si="644"/>
        <v>-4.7609315289568466E-3</v>
      </c>
      <c r="W145" s="267">
        <f>IFERROR('Turistas lugar residencia isla '!W145/'Turistas lugar residencia isla '!$K145,"-")</f>
        <v>0.79525375204097604</v>
      </c>
      <c r="X145" s="36">
        <f t="shared" si="645"/>
        <v>3.1583105013730295E-2</v>
      </c>
      <c r="Y145" s="267">
        <f>IFERROR('Turistas lugar residencia isla '!Y145/'Turistas lugar residencia isla '!$M145,"-")</f>
        <v>0.48458360773513742</v>
      </c>
      <c r="Z145" s="36">
        <f t="shared" si="646"/>
        <v>-2.1211440977636609E-2</v>
      </c>
      <c r="AA145" s="266">
        <f>IFERROR('Turistas lugar residencia isla '!AA145/'Turistas lugar residencia isla '!$C145,"-")</f>
        <v>0.19342435626893736</v>
      </c>
      <c r="AB145" s="36">
        <f t="shared" si="647"/>
        <v>-0.11716720369515909</v>
      </c>
      <c r="AC145" s="267">
        <f>IFERROR('Turistas lugar residencia isla '!AC145/'Turistas lugar residencia isla '!$E145,"-")</f>
        <v>0.17752833034404045</v>
      </c>
      <c r="AD145" s="36">
        <f t="shared" si="648"/>
        <v>-0.21035186785090654</v>
      </c>
      <c r="AE145" s="267">
        <f>IFERROR('Turistas lugar residencia isla '!AE145/'Turistas lugar residencia isla '!$G145,"-")</f>
        <v>0.23411837386613626</v>
      </c>
      <c r="AF145" s="36">
        <f t="shared" si="649"/>
        <v>-4.2963510094266688E-2</v>
      </c>
      <c r="AG145" s="267">
        <f>IFERROR('Turistas lugar residencia isla '!AG145/'Turistas lugar residencia isla '!$I145,"-")</f>
        <v>0.14444407855018057</v>
      </c>
      <c r="AH145" s="36">
        <f t="shared" si="650"/>
        <v>2.912015522655409E-2</v>
      </c>
      <c r="AI145" s="267">
        <f>IFERROR('Turistas lugar residencia isla '!AI145/'Turistas lugar residencia isla '!$K145,"-")</f>
        <v>0.20474624795902391</v>
      </c>
      <c r="AJ145" s="36">
        <f t="shared" si="651"/>
        <v>-0.10629790038422471</v>
      </c>
      <c r="AK145" s="267">
        <f>IFERROR('Turistas lugar residencia isla '!AK145/'Turistas lugar residencia isla '!$M145,"-")</f>
        <v>0.51541639226486258</v>
      </c>
      <c r="AL145" s="36">
        <f t="shared" si="652"/>
        <v>2.0697620294477304E-2</v>
      </c>
      <c r="AM145" s="266">
        <f>IFERROR('Turistas lugar residencia isla '!AM145/'Turistas lugar residencia isla '!$C145,"-")</f>
        <v>0.17795459855584689</v>
      </c>
      <c r="AN145" s="36">
        <f t="shared" si="653"/>
        <v>-2.8807031007463513E-2</v>
      </c>
      <c r="AO145" s="267">
        <f>IFERROR('Turistas lugar residencia isla '!AO145/'Turistas lugar residencia isla '!$E145,"-")</f>
        <v>0.10986160932659383</v>
      </c>
      <c r="AP145" s="36">
        <f t="shared" si="654"/>
        <v>5.0196532629223301E-2</v>
      </c>
      <c r="AQ145" s="267">
        <f>IFERROR('Turistas lugar residencia isla '!AQ145/'Turistas lugar residencia isla '!$G145,"-")</f>
        <v>0.19533722086610614</v>
      </c>
      <c r="AR145" s="36">
        <f t="shared" si="655"/>
        <v>-8.180809029385061E-2</v>
      </c>
      <c r="AS145" s="267">
        <f>IFERROR('Turistas lugar residencia isla '!AS145/'Turistas lugar residencia isla '!$I145,"-")</f>
        <v>0.37209251270567834</v>
      </c>
      <c r="AT145" s="36">
        <f t="shared" si="656"/>
        <v>-8.591476601883774E-2</v>
      </c>
      <c r="AU145" s="267">
        <f>IFERROR('Turistas lugar residencia isla '!AU145/'Turistas lugar residencia isla '!$K145,"-")</f>
        <v>0.10561184548972243</v>
      </c>
      <c r="AV145" s="36">
        <f t="shared" si="657"/>
        <v>4.1784884088378105E-2</v>
      </c>
      <c r="AW145" s="267">
        <f>IFERROR('Turistas lugar residencia isla '!AW145/'Turistas lugar residencia isla '!$M145,"-")</f>
        <v>0.19517451954738671</v>
      </c>
      <c r="AX145" s="36">
        <f t="shared" si="658"/>
        <v>-0.11843756000694672</v>
      </c>
      <c r="AY145" s="266">
        <f>IFERROR('Turistas lugar residencia isla '!AY145/'Turistas lugar residencia isla '!$C145,"-")</f>
        <v>2.3726167208749475E-2</v>
      </c>
      <c r="AZ145" s="36">
        <f t="shared" si="659"/>
        <v>-3.9252999099494867E-2</v>
      </c>
      <c r="BA145" s="267">
        <f>IFERROR('Turistas lugar residencia isla '!BA145/'Turistas lugar residencia isla '!$E145,"-")</f>
        <v>3.1611772378933638E-2</v>
      </c>
      <c r="BB145" s="36">
        <f t="shared" si="660"/>
        <v>-7.4279803638397368E-3</v>
      </c>
      <c r="BC145" s="267">
        <f>IFERROR('Turistas lugar residencia isla '!BC145/'Turistas lugar residencia isla '!$G145,"-")</f>
        <v>3.1141699062773108E-2</v>
      </c>
      <c r="BD145" s="36">
        <f t="shared" si="661"/>
        <v>-3.7790229017253485E-2</v>
      </c>
      <c r="BE145" s="267">
        <f>IFERROR('Turistas lugar residencia isla '!BE145/'Turistas lugar residencia isla '!$I145,"-")</f>
        <v>8.17224838366209E-3</v>
      </c>
      <c r="BF145" s="36">
        <f t="shared" si="662"/>
        <v>0.17154266313768729</v>
      </c>
      <c r="BG145" s="267">
        <f>IFERROR('Turistas lugar residencia isla '!BG145/'Turistas lugar residencia isla '!$K145,"-")</f>
        <v>1.3429063499519113E-2</v>
      </c>
      <c r="BH145" s="36">
        <f t="shared" si="663"/>
        <v>-2.1034835595662216E-2</v>
      </c>
      <c r="BI145" s="267">
        <f>IFERROR('Turistas lugar residencia isla '!BI145/'Turistas lugar residencia isla '!$M145,"-")</f>
        <v>2.6402442674968569E-2</v>
      </c>
      <c r="BJ145" s="36">
        <f t="shared" si="664"/>
        <v>0.25386576694086505</v>
      </c>
      <c r="BK145" s="266">
        <f>IFERROR('Turistas lugar residencia isla '!BK145/'Turistas lugar residencia isla '!$C145,"-")</f>
        <v>4.3863276454815511E-2</v>
      </c>
      <c r="BL145" s="36">
        <f t="shared" si="665"/>
        <v>0.2007371927593824</v>
      </c>
      <c r="BM145" s="267">
        <f>IFERROR('Turistas lugar residencia isla '!BM145/'Turistas lugar residencia isla '!$E145,"-")</f>
        <v>4.6925953856187835E-2</v>
      </c>
      <c r="BN145" s="36">
        <f t="shared" si="666"/>
        <v>0.1790951886490677</v>
      </c>
      <c r="BO145" s="267">
        <f>IFERROR('Turistas lugar residencia isla '!BO145/'Turistas lugar residencia isla '!$G145,"-")</f>
        <v>2.4466594340475545E-2</v>
      </c>
      <c r="BP145" s="36">
        <f t="shared" si="667"/>
        <v>0.37836905499321616</v>
      </c>
      <c r="BQ145" s="267">
        <f>IFERROR('Turistas lugar residencia isla '!BQ145/'Turistas lugar residencia isla '!$I145,"-")</f>
        <v>6.7353816094225097E-2</v>
      </c>
      <c r="BR145" s="36">
        <f t="shared" si="668"/>
        <v>0.16882385971493497</v>
      </c>
      <c r="BS145" s="267">
        <f>IFERROR('Turistas lugar residencia isla '!BS145/'Turistas lugar residencia isla '!$K145,"-")</f>
        <v>4.2693864769956832E-2</v>
      </c>
      <c r="BT145" s="36">
        <f t="shared" si="669"/>
        <v>1.2694314693733277E-2</v>
      </c>
      <c r="BU145" s="267">
        <f>IFERROR('Turistas lugar residencia isla '!BU145/'Turistas lugar residencia isla '!$M145,"-")</f>
        <v>6.1964916482069088E-2</v>
      </c>
      <c r="BV145" s="36">
        <f t="shared" si="670"/>
        <v>1.8548020487750496</v>
      </c>
      <c r="BW145" s="266">
        <f>IFERROR('Turistas lugar residencia isla '!BW145/'Turistas lugar residencia isla '!$C145,"-")</f>
        <v>0.31610412440336894</v>
      </c>
      <c r="BX145" s="36">
        <f t="shared" si="671"/>
        <v>4.4505916619858255E-2</v>
      </c>
      <c r="BY145" s="267">
        <f>IFERROR('Turistas lugar residencia isla '!BY145/'Turistas lugar residencia isla '!$E145,"-")</f>
        <v>0.38678307924343713</v>
      </c>
      <c r="BZ145" s="36">
        <f t="shared" si="672"/>
        <v>7.820412994434589E-3</v>
      </c>
      <c r="CA145" s="267">
        <f>IFERROR('Turistas lugar residencia isla '!CA145/'Turistas lugar residencia isla '!$G145,"-")</f>
        <v>0.21545670976102221</v>
      </c>
      <c r="CB145" s="36">
        <f t="shared" si="673"/>
        <v>0.11987611668730791</v>
      </c>
      <c r="CC145" s="267">
        <f>IFERROR('Turistas lugar residencia isla '!CC145/'Turistas lugar residencia isla '!$I145,"-")</f>
        <v>0.19478929978814721</v>
      </c>
      <c r="CD145" s="36">
        <f t="shared" si="674"/>
        <v>0.13663956387332599</v>
      </c>
      <c r="CE145" s="267">
        <f>IFERROR('Turistas lugar residencia isla '!CE145/'Turistas lugar residencia isla '!$K145,"-")</f>
        <v>0.41659621105370281</v>
      </c>
      <c r="CF145" s="36">
        <f t="shared" si="675"/>
        <v>4.7208662371494015E-2</v>
      </c>
      <c r="CG145" s="267">
        <f>IFERROR('Turistas lugar residencia isla '!CG145/'Turistas lugar residencia isla '!$M145,"-")</f>
        <v>6.3401784110638806E-2</v>
      </c>
      <c r="CH145" s="36">
        <f t="shared" si="676"/>
        <v>-0.3946473771503991</v>
      </c>
      <c r="CI145" s="266">
        <f>IFERROR('Turistas lugar residencia isla '!CI145/'Turistas lugar residencia isla '!$C145,"-")</f>
        <v>4.2764585241749156E-2</v>
      </c>
      <c r="CJ145" s="36">
        <f t="shared" si="677"/>
        <v>-4.9000528829185597E-2</v>
      </c>
      <c r="CK145" s="267">
        <f>IFERROR('Turistas lugar residencia isla '!CK145/'Turistas lugar residencia isla '!$E145,"-")</f>
        <v>3.6197619435838907E-2</v>
      </c>
      <c r="CL145" s="36">
        <f t="shared" si="678"/>
        <v>1.5305100339213284E-2</v>
      </c>
      <c r="CM145" s="267">
        <f>IFERROR('Turistas lugar residencia isla '!CM145/'Turistas lugar residencia isla '!$G145,"-")</f>
        <v>6.6837687972757132E-2</v>
      </c>
      <c r="CN145" s="36">
        <f t="shared" si="679"/>
        <v>-8.0364419077947113E-2</v>
      </c>
      <c r="CO145" s="267">
        <f>IFERROR('Turistas lugar residencia isla '!CO145/'Turistas lugar residencia isla '!$I145,"-")</f>
        <v>2.351785381060581E-2</v>
      </c>
      <c r="CP145" s="36">
        <f t="shared" si="680"/>
        <v>-0.2745259023071156</v>
      </c>
      <c r="CQ145" s="267">
        <f>IFERROR('Turistas lugar residencia isla '!CQ145/'Turistas lugar residencia isla '!$K145,"-")</f>
        <v>3.849784159788857E-2</v>
      </c>
      <c r="CR145" s="36">
        <f t="shared" si="681"/>
        <v>7.6431470214230135E-2</v>
      </c>
      <c r="CS145" s="267">
        <f>IFERROR('Turistas lugar residencia isla '!CS145/'Turistas lugar residencia isla '!$M145,"-")</f>
        <v>7.1723642459438422E-2</v>
      </c>
      <c r="CT145" s="36">
        <f t="shared" si="682"/>
        <v>-1.4795395113361587E-2</v>
      </c>
      <c r="CU145" s="266">
        <f>IFERROR('Turistas lugar residencia isla '!CU145/'Turistas lugar residencia isla '!$C145,"-")</f>
        <v>3.7425965828385359E-2</v>
      </c>
      <c r="CV145" s="36">
        <f t="shared" si="683"/>
        <v>0.18063442750655012</v>
      </c>
      <c r="CW145" s="267">
        <f>IFERROR('Turistas lugar residencia isla '!CW145/'Turistas lugar residencia isla '!$E145,"-")</f>
        <v>2.6488362139246699E-2</v>
      </c>
      <c r="CX145" s="36">
        <f t="shared" si="684"/>
        <v>0.40882065695360081</v>
      </c>
      <c r="CY145" s="267">
        <f>IFERROR('Turistas lugar residencia isla '!CY145/'Turistas lugar residencia isla '!$G145,"-")</f>
        <v>2.6402826748636352E-2</v>
      </c>
      <c r="CZ145" s="36">
        <f t="shared" si="685"/>
        <v>0.4003607849093902</v>
      </c>
      <c r="DA145" s="267">
        <f>IFERROR('Turistas lugar residencia isla '!DA145/'Turistas lugar residencia isla '!$I145,"-")</f>
        <v>1.3183170327438777E-2</v>
      </c>
      <c r="DB145" s="36">
        <f t="shared" si="686"/>
        <v>0.31681894520666853</v>
      </c>
      <c r="DC145" s="267">
        <f>IFERROR('Turistas lugar residencia isla '!DC145/'Turistas lugar residencia isla '!$K145,"-")</f>
        <v>9.0558947862846406E-2</v>
      </c>
      <c r="DD145" s="36">
        <f t="shared" si="687"/>
        <v>-6.9782497543153021E-2</v>
      </c>
      <c r="DE145" s="267">
        <f>IFERROR('Turistas lugar residencia isla '!DE145/'Turistas lugar residencia isla '!$M145,"-")</f>
        <v>7.1843381428485899E-3</v>
      </c>
      <c r="DF145" s="36" t="str">
        <f t="shared" si="688"/>
        <v>-</v>
      </c>
      <c r="DG145" s="266">
        <f>IFERROR('Turistas lugar residencia isla '!DG145/'Turistas lugar residencia isla '!$C145,"-")</f>
        <v>2.9325320150274996E-2</v>
      </c>
      <c r="DH145" s="36">
        <f t="shared" si="689"/>
        <v>0.12183978066138113</v>
      </c>
      <c r="DI145" s="267">
        <f>IFERROR('Turistas lugar residencia isla '!DI145/'Turistas lugar residencia isla '!$E145,"-")</f>
        <v>1.4101479699983694E-2</v>
      </c>
      <c r="DJ145" s="36">
        <f t="shared" si="690"/>
        <v>-1.3759336638060393E-2</v>
      </c>
      <c r="DK145" s="267">
        <f>IFERROR('Turistas lugar residencia isla '!DK145/'Turistas lugar residencia isla '!$G145,"-")</f>
        <v>7.8959858963927307E-2</v>
      </c>
      <c r="DL145" s="36">
        <f t="shared" si="691"/>
        <v>0.1829158338872261</v>
      </c>
      <c r="DM145" s="267">
        <f>IFERROR('Turistas lugar residencia isla '!DM145/'Turistas lugar residencia isla '!$I145,"-")</f>
        <v>1.5433420050273872E-2</v>
      </c>
      <c r="DN145" s="36">
        <f t="shared" si="692"/>
        <v>8.5278097935258756E-2</v>
      </c>
      <c r="DO145" s="267">
        <f>IFERROR('Turistas lugar residencia isla '!DO145/'Turistas lugar residencia isla '!$K145,"-")</f>
        <v>9.7698449976514803E-3</v>
      </c>
      <c r="DP145" s="36">
        <f t="shared" si="693"/>
        <v>7.5560579885519674E-2</v>
      </c>
      <c r="DQ145" s="267">
        <f>IFERROR('Turistas lugar residencia isla '!DQ145/'Turistas lugar residencia isla '!$M145,"-")</f>
        <v>7.5435550499910195E-3</v>
      </c>
      <c r="DR145" s="36">
        <f t="shared" si="694"/>
        <v>2.978431230443948</v>
      </c>
      <c r="DS145" s="266">
        <f>IFERROR('Turistas lugar residencia isla '!DS145/'Turistas lugar residencia isla '!$C145,"-")</f>
        <v>8.0108033333456952E-2</v>
      </c>
      <c r="DT145" s="36">
        <f t="shared" si="695"/>
        <v>4.1946909989310388E-2</v>
      </c>
      <c r="DU145" s="267">
        <f>IFERROR('Turistas lugar residencia isla '!DU145/'Turistas lugar residencia isla '!$E145,"-")</f>
        <v>0.13255136148703733</v>
      </c>
      <c r="DV145" s="36">
        <f t="shared" si="696"/>
        <v>0.22211844404252012</v>
      </c>
      <c r="DW145" s="267">
        <f>IFERROR('Turistas lugar residencia isla '!DW145/'Turistas lugar residencia isla '!$G145,"-")</f>
        <v>0.10352439502154717</v>
      </c>
      <c r="DX145" s="36">
        <f t="shared" si="697"/>
        <v>-0.10126090849396518</v>
      </c>
      <c r="DY145" s="267">
        <f>IFERROR('Turistas lugar residencia isla '!DY145/'Turistas lugar residencia isla '!$I145,"-")</f>
        <v>8.1234014994346931E-2</v>
      </c>
      <c r="DZ145" s="36">
        <f t="shared" si="698"/>
        <v>-5.3186346276370977E-2</v>
      </c>
      <c r="EA145" s="267">
        <f>IFERROR('Turistas lugar residencia isla '!EA145/'Turistas lugar residencia isla '!$K145,"-")</f>
        <v>5.2924467109530519E-2</v>
      </c>
      <c r="EB145" s="36">
        <f t="shared" si="699"/>
        <v>0.15848222157897185</v>
      </c>
      <c r="EC145" s="267">
        <f>IFERROR('Turistas lugar residencia isla '!EC145/'Turistas lugar residencia isla '!$M145,"-")</f>
        <v>4.268694246542537E-2</v>
      </c>
      <c r="ED145" s="36">
        <f t="shared" si="700"/>
        <v>1.1216328545614385E-2</v>
      </c>
    </row>
    <row r="146" spans="1:134" s="17" customFormat="1" outlineLevel="1" x14ac:dyDescent="0.25">
      <c r="A146" s="242"/>
      <c r="B146" s="34" t="s">
        <v>77</v>
      </c>
      <c r="C146" s="266">
        <f>IFERROR('Turistas lugar residencia isla '!C146/'Turistas lugar residencia isla '!$C146,"-")</f>
        <v>1</v>
      </c>
      <c r="D146" s="36">
        <f t="shared" si="635"/>
        <v>0</v>
      </c>
      <c r="E146" s="267">
        <f>IFERROR('Turistas lugar residencia isla '!E146/'Turistas lugar residencia isla '!$E146,"-")</f>
        <v>1</v>
      </c>
      <c r="F146" s="36">
        <f t="shared" si="636"/>
        <v>0</v>
      </c>
      <c r="G146" s="267">
        <f>IFERROR('Turistas lugar residencia isla '!G146/'Turistas lugar residencia isla '!$G146,"-")</f>
        <v>1</v>
      </c>
      <c r="H146" s="36">
        <f t="shared" si="637"/>
        <v>0</v>
      </c>
      <c r="I146" s="267">
        <f>IFERROR('Turistas lugar residencia isla '!I146/'Turistas lugar residencia isla '!$I146,"-")</f>
        <v>1</v>
      </c>
      <c r="J146" s="36">
        <f t="shared" si="638"/>
        <v>0</v>
      </c>
      <c r="K146" s="267">
        <f>IFERROR('Turistas lugar residencia isla '!K146/'Turistas lugar residencia isla '!$K146,"-")</f>
        <v>1</v>
      </c>
      <c r="L146" s="36">
        <f t="shared" si="639"/>
        <v>0</v>
      </c>
      <c r="M146" s="267">
        <f>IFERROR('Turistas lugar residencia isla '!M146/'Turistas lugar residencia isla '!$M146,"-")</f>
        <v>1</v>
      </c>
      <c r="N146" s="36">
        <f t="shared" si="640"/>
        <v>0</v>
      </c>
      <c r="O146" s="266">
        <f>IFERROR('Turistas lugar residencia isla '!O146/'Turistas lugar residencia isla '!$C146,"-")</f>
        <v>0.84643509079639012</v>
      </c>
      <c r="P146" s="36">
        <f t="shared" si="641"/>
        <v>7.5521486200884613E-3</v>
      </c>
      <c r="Q146" s="267">
        <f>IFERROR('Turistas lugar residencia isla '!Q146/'Turistas lugar residencia isla '!$E146,"-")</f>
        <v>0.84769830500934251</v>
      </c>
      <c r="R146" s="36">
        <f t="shared" si="642"/>
        <v>2.4028321703991828E-2</v>
      </c>
      <c r="S146" s="267">
        <f>IFERROR('Turistas lugar residencia isla '!S146/'Turistas lugar residencia isla '!$G146,"-")</f>
        <v>0.8062191916918936</v>
      </c>
      <c r="T146" s="36">
        <f t="shared" si="643"/>
        <v>-1.2645750863177985E-2</v>
      </c>
      <c r="U146" s="267">
        <f>IFERROR('Turistas lugar residencia isla '!U146/'Turistas lugar residencia isla '!$I146,"-")</f>
        <v>0.90669065165670515</v>
      </c>
      <c r="V146" s="36">
        <f t="shared" si="644"/>
        <v>-9.4111338850052517E-3</v>
      </c>
      <c r="W146" s="267">
        <f>IFERROR('Turistas lugar residencia isla '!W146/'Turistas lugar residencia isla '!$K146,"-")</f>
        <v>0.85395491060964435</v>
      </c>
      <c r="X146" s="36">
        <f t="shared" si="645"/>
        <v>2.1633310069194556E-2</v>
      </c>
      <c r="Y146" s="267">
        <f>IFERROR('Turistas lugar residencia isla '!Y146/'Turistas lugar residencia isla '!$M146,"-")</f>
        <v>0.77654525386313467</v>
      </c>
      <c r="Z146" s="36">
        <f t="shared" si="646"/>
        <v>9.1399932118863214E-2</v>
      </c>
      <c r="AA146" s="266">
        <f>IFERROR('Turistas lugar residencia isla '!AA146/'Turistas lugar residencia isla '!$C146,"-")</f>
        <v>0.15356490920360988</v>
      </c>
      <c r="AB146" s="36">
        <f t="shared" si="647"/>
        <v>-3.9675523431835336E-2</v>
      </c>
      <c r="AC146" s="267">
        <f>IFERROR('Turistas lugar residencia isla '!AC146/'Turistas lugar residencia isla '!$E146,"-")</f>
        <v>0.15230169499065754</v>
      </c>
      <c r="AD146" s="36">
        <f t="shared" si="648"/>
        <v>-0.11551503233828586</v>
      </c>
      <c r="AE146" s="267">
        <f>IFERROR('Turistas lugar residencia isla '!AE146/'Turistas lugar residencia isla '!$G146,"-")</f>
        <v>0.19378080830810643</v>
      </c>
      <c r="AF146" s="36">
        <f t="shared" si="649"/>
        <v>5.6285333071695032E-2</v>
      </c>
      <c r="AG146" s="267">
        <f>IFERROR('Turistas lugar residencia isla '!AG146/'Turistas lugar residencia isla '!$I146,"-")</f>
        <v>9.3309348343294837E-2</v>
      </c>
      <c r="AH146" s="36">
        <f t="shared" si="650"/>
        <v>0.1017064209306402</v>
      </c>
      <c r="AI146" s="267">
        <f>IFERROR('Turistas lugar residencia isla '!AI146/'Turistas lugar residencia isla '!$K146,"-")</f>
        <v>0.14604508939035565</v>
      </c>
      <c r="AJ146" s="36">
        <f t="shared" si="651"/>
        <v>-0.11017442572134262</v>
      </c>
      <c r="AK146" s="267">
        <f>IFERROR('Turistas lugar residencia isla '!AK146/'Turistas lugar residencia isla '!$M146,"-")</f>
        <v>0.22345474613686533</v>
      </c>
      <c r="AL146" s="36">
        <f t="shared" si="652"/>
        <v>-0.2254252148436181</v>
      </c>
      <c r="AM146" s="266">
        <f>IFERROR('Turistas lugar residencia isla '!AM146/'Turistas lugar residencia isla '!$C146,"-")</f>
        <v>0.21458802091501594</v>
      </c>
      <c r="AN146" s="36">
        <f t="shared" si="653"/>
        <v>-6.0014600258525119E-2</v>
      </c>
      <c r="AO146" s="267">
        <f>IFERROR('Turistas lugar residencia isla '!AO146/'Turistas lugar residencia isla '!$E146,"-")</f>
        <v>0.14151058813061659</v>
      </c>
      <c r="AP146" s="36">
        <f t="shared" si="654"/>
        <v>-7.3916447117337358E-2</v>
      </c>
      <c r="AQ146" s="267">
        <f>IFERROR('Turistas lugar residencia isla '!AQ146/'Turistas lugar residencia isla '!$G146,"-")</f>
        <v>0.25379889525281391</v>
      </c>
      <c r="AR146" s="36">
        <f t="shared" si="655"/>
        <v>-2.9268297312601277E-3</v>
      </c>
      <c r="AS146" s="267">
        <f>IFERROR('Turistas lugar residencia isla '!AS146/'Turistas lugar residencia isla '!$I146,"-")</f>
        <v>0.44748770124502729</v>
      </c>
      <c r="AT146" s="36">
        <f t="shared" si="656"/>
        <v>-3.7090138714555798E-2</v>
      </c>
      <c r="AU146" s="267">
        <f>IFERROR('Turistas lugar residencia isla '!AU146/'Turistas lugar residencia isla '!$K146,"-")</f>
        <v>0.14184725862473097</v>
      </c>
      <c r="AV146" s="36">
        <f t="shared" si="657"/>
        <v>7.673940149666425E-2</v>
      </c>
      <c r="AW146" s="267">
        <f>IFERROR('Turistas lugar residencia isla '!AW146/'Turistas lugar residencia isla '!$M146,"-")</f>
        <v>0.55728476821192052</v>
      </c>
      <c r="AX146" s="36">
        <f t="shared" si="658"/>
        <v>0.47045342720049321</v>
      </c>
      <c r="AY146" s="266">
        <f>IFERROR('Turistas lugar residencia isla '!AY146/'Turistas lugar residencia isla '!$C146,"-")</f>
        <v>2.6216317425161392E-2</v>
      </c>
      <c r="AZ146" s="36">
        <f t="shared" si="659"/>
        <v>-7.1680138850489961E-2</v>
      </c>
      <c r="BA146" s="267">
        <f>IFERROR('Turistas lugar residencia isla '!BA146/'Turistas lugar residencia isla '!$E146,"-")</f>
        <v>3.5962941542841888E-2</v>
      </c>
      <c r="BB146" s="36">
        <f t="shared" si="660"/>
        <v>-0.11185076286388673</v>
      </c>
      <c r="BC146" s="267">
        <f>IFERROR('Turistas lugar residencia isla '!BC146/'Turistas lugar residencia isla '!$G146,"-")</f>
        <v>3.051428911089505E-2</v>
      </c>
      <c r="BD146" s="36">
        <f t="shared" si="661"/>
        <v>-7.9291121505600137E-2</v>
      </c>
      <c r="BE146" s="267">
        <f>IFERROR('Turistas lugar residencia isla '!BE146/'Turistas lugar residencia isla '!$I146,"-")</f>
        <v>8.4527747151782427E-3</v>
      </c>
      <c r="BF146" s="36">
        <f t="shared" si="662"/>
        <v>-6.8587430433771024E-2</v>
      </c>
      <c r="BG146" s="267">
        <f>IFERROR('Turistas lugar residencia isla '!BG146/'Turistas lugar residencia isla '!$K146,"-")</f>
        <v>1.4735025250910951E-2</v>
      </c>
      <c r="BH146" s="36">
        <f t="shared" si="663"/>
        <v>7.4186378940944708E-2</v>
      </c>
      <c r="BI146" s="267">
        <f>IFERROR('Turistas lugar residencia isla '!BI146/'Turistas lugar residencia isla '!$M146,"-")</f>
        <v>1.5618101545253863E-2</v>
      </c>
      <c r="BJ146" s="36">
        <f t="shared" si="664"/>
        <v>-0.42739240641902143</v>
      </c>
      <c r="BK146" s="266">
        <f>IFERROR('Turistas lugar residencia isla '!BK146/'Turistas lugar residencia isla '!$C146,"-")</f>
        <v>2.5718086837217293E-2</v>
      </c>
      <c r="BL146" s="36">
        <f t="shared" si="665"/>
        <v>6.6893160686184228E-2</v>
      </c>
      <c r="BM146" s="267">
        <f>IFERROR('Turistas lugar residencia isla '!BM146/'Turistas lugar residencia isla '!$E146,"-")</f>
        <v>3.1333414894563573E-2</v>
      </c>
      <c r="BN146" s="36">
        <f t="shared" si="666"/>
        <v>1.0938932938899582E-2</v>
      </c>
      <c r="BO146" s="267">
        <f>IFERROR('Turistas lugar residencia isla '!BO146/'Turistas lugar residencia isla '!$G146,"-")</f>
        <v>7.9395743199351249E-3</v>
      </c>
      <c r="BP146" s="36">
        <f t="shared" si="667"/>
        <v>-5.8858003256107794E-2</v>
      </c>
      <c r="BQ146" s="267">
        <f>IFERROR('Turistas lugar residencia isla '!BQ146/'Turistas lugar residencia isla '!$I146,"-")</f>
        <v>3.7486218302094816E-2</v>
      </c>
      <c r="BR146" s="36">
        <f t="shared" si="668"/>
        <v>-0.11656283135421996</v>
      </c>
      <c r="BS146" s="267">
        <f>IFERROR('Turistas lugar residencia isla '!BS146/'Turistas lugar residencia isla '!$K146,"-")</f>
        <v>2.6060644803852628E-2</v>
      </c>
      <c r="BT146" s="36">
        <f t="shared" si="669"/>
        <v>0.62049911022141369</v>
      </c>
      <c r="BU146" s="267">
        <f>IFERROR('Turistas lugar residencia isla '!BU146/'Turistas lugar residencia isla '!$M146,"-")</f>
        <v>2.1578366445916115E-2</v>
      </c>
      <c r="BV146" s="36">
        <f t="shared" si="670"/>
        <v>0.67719394512772002</v>
      </c>
      <c r="BW146" s="266">
        <f>IFERROR('Turistas lugar residencia isla '!BW146/'Turistas lugar residencia isla '!$C146,"-")</f>
        <v>0.33609333875305791</v>
      </c>
      <c r="BX146" s="36">
        <f t="shared" si="671"/>
        <v>2.1433740021505887E-3</v>
      </c>
      <c r="BY146" s="267">
        <f>IFERROR('Turistas lugar residencia isla '!BY146/'Turistas lugar residencia isla '!$E146,"-")</f>
        <v>0.39940997864578698</v>
      </c>
      <c r="BZ146" s="36">
        <f t="shared" si="672"/>
        <v>1.2877201411248818E-2</v>
      </c>
      <c r="CA146" s="267">
        <f>IFERROR('Turistas lugar residencia isla '!CA146/'Turistas lugar residencia isla '!$G146,"-")</f>
        <v>0.22637127487485617</v>
      </c>
      <c r="CB146" s="36">
        <f t="shared" si="673"/>
        <v>-2.2119691403797659E-2</v>
      </c>
      <c r="CC146" s="267">
        <f>IFERROR('Turistas lugar residencia isla '!CC146/'Turistas lugar residencia isla '!$I146,"-")</f>
        <v>0.18207315421961739</v>
      </c>
      <c r="CD146" s="36">
        <f t="shared" si="674"/>
        <v>-0.13293887546289718</v>
      </c>
      <c r="CE146" s="267">
        <f>IFERROR('Turistas lugar residencia isla '!CE146/'Turistas lugar residencia isla '!$K146,"-")</f>
        <v>0.46628417396492572</v>
      </c>
      <c r="CF146" s="36">
        <f t="shared" si="675"/>
        <v>1.2667261990681355E-2</v>
      </c>
      <c r="CG146" s="267">
        <f>IFERROR('Turistas lugar residencia isla '!CG146/'Turistas lugar residencia isla '!$M146,"-")</f>
        <v>4.5198675496688739E-2</v>
      </c>
      <c r="CH146" s="36">
        <f t="shared" si="676"/>
        <v>-0.67574241344622354</v>
      </c>
      <c r="CI146" s="266">
        <f>IFERROR('Turistas lugar residencia isla '!CI146/'Turistas lugar residencia isla '!$C146,"-")</f>
        <v>3.5176999883710633E-2</v>
      </c>
      <c r="CJ146" s="36">
        <f t="shared" si="677"/>
        <v>-1.832221997879635E-2</v>
      </c>
      <c r="CK146" s="267">
        <f>IFERROR('Turistas lugar residencia isla '!CK146/'Turistas lugar residencia isla '!$E146,"-")</f>
        <v>3.1233317021087285E-2</v>
      </c>
      <c r="CL146" s="36">
        <f t="shared" si="678"/>
        <v>0.10354691228007562</v>
      </c>
      <c r="CM146" s="267">
        <f>IFERROR('Turistas lugar residencia isla '!CM146/'Turistas lugar residencia isla '!$G146,"-")</f>
        <v>5.674460469835986E-2</v>
      </c>
      <c r="CN146" s="36">
        <f t="shared" si="679"/>
        <v>-0.14583265225855646</v>
      </c>
      <c r="CO146" s="267">
        <f>IFERROR('Turistas lugar residencia isla '!CO146/'Turistas lugar residencia isla '!$I146,"-")</f>
        <v>1.8201512601791137E-2</v>
      </c>
      <c r="CP146" s="36">
        <f t="shared" si="680"/>
        <v>-0.10078685737089021</v>
      </c>
      <c r="CQ146" s="267">
        <f>IFERROR('Turistas lugar residencia isla '!CQ146/'Turistas lugar residencia isla '!$K146,"-")</f>
        <v>2.2006648341111039E-2</v>
      </c>
      <c r="CR146" s="36">
        <f t="shared" si="681"/>
        <v>-2.2757770990546988E-2</v>
      </c>
      <c r="CS146" s="267">
        <f>IFERROR('Turistas lugar residencia isla '!CS146/'Turistas lugar residencia isla '!$M146,"-")</f>
        <v>6.6997792494481234E-2</v>
      </c>
      <c r="CT146" s="36">
        <f t="shared" si="682"/>
        <v>-0.12121121165869453</v>
      </c>
      <c r="CU146" s="266">
        <f>IFERROR('Turistas lugar residencia isla '!CU146/'Turistas lugar residencia isla '!$C146,"-")</f>
        <v>4.001314389902242E-2</v>
      </c>
      <c r="CV146" s="36">
        <f t="shared" si="683"/>
        <v>4.0452495710794567E-2</v>
      </c>
      <c r="CW146" s="267">
        <f>IFERROR('Turistas lugar residencia isla '!CW146/'Turistas lugar residencia isla '!$E146,"-")</f>
        <v>2.65843268974108E-2</v>
      </c>
      <c r="CX146" s="36">
        <f t="shared" si="684"/>
        <v>0.20298263432863961</v>
      </c>
      <c r="CY146" s="267">
        <f>IFERROR('Turistas lugar residencia isla '!CY146/'Turistas lugar residencia isla '!$G146,"-")</f>
        <v>2.583970551397068E-2</v>
      </c>
      <c r="CZ146" s="36">
        <f t="shared" si="685"/>
        <v>3.8517181726231975E-2</v>
      </c>
      <c r="DA146" s="267">
        <f>IFERROR('Turistas lugar residencia isla '!DA146/'Turistas lugar residencia isla '!$I146,"-")</f>
        <v>1.4332965821389196E-2</v>
      </c>
      <c r="DB146" s="36">
        <f t="shared" si="686"/>
        <v>-0.24116420831330188</v>
      </c>
      <c r="DC146" s="267">
        <f>IFERROR('Turistas lugar residencia isla '!DC146/'Turistas lugar residencia isla '!$K146,"-")</f>
        <v>0.10504698587227514</v>
      </c>
      <c r="DD146" s="36">
        <f t="shared" si="687"/>
        <v>-1.9248940931691827E-2</v>
      </c>
      <c r="DE146" s="267">
        <f>IFERROR('Turistas lugar residencia isla '!DE146/'Turistas lugar residencia isla '!$M146,"-")</f>
        <v>0</v>
      </c>
      <c r="DF146" s="36" t="str">
        <f t="shared" si="688"/>
        <v>-</v>
      </c>
      <c r="DG146" s="266">
        <f>IFERROR('Turistas lugar residencia isla '!DG146/'Turistas lugar residencia isla '!$C146,"-")</f>
        <v>3.6845592259609074E-2</v>
      </c>
      <c r="DH146" s="36">
        <f t="shared" si="689"/>
        <v>0.17745798128137569</v>
      </c>
      <c r="DI146" s="267">
        <f>IFERROR('Turistas lugar residencia isla '!DI146/'Turistas lugar residencia isla '!$E146,"-")</f>
        <v>1.9302206602010857E-2</v>
      </c>
      <c r="DJ146" s="36">
        <f t="shared" si="690"/>
        <v>6.5199318361330194E-2</v>
      </c>
      <c r="DK146" s="267">
        <f>IFERROR('Turistas lugar residencia isla '!DK146/'Turistas lugar residencia isla '!$G146,"-")</f>
        <v>9.5143273227500644E-2</v>
      </c>
      <c r="DL146" s="36">
        <f t="shared" si="691"/>
        <v>0.17736361067997697</v>
      </c>
      <c r="DM146" s="267">
        <f>IFERROR('Turistas lugar residencia isla '!DM146/'Turistas lugar residencia isla '!$I146,"-")</f>
        <v>1.6621855999793676E-2</v>
      </c>
      <c r="DN146" s="36">
        <f t="shared" si="692"/>
        <v>-6.0394586147852869E-2</v>
      </c>
      <c r="DO146" s="267">
        <f>IFERROR('Turistas lugar residencia isla '!DO146/'Turistas lugar residencia isla '!$K146,"-")</f>
        <v>1.3626968399070937E-2</v>
      </c>
      <c r="DP146" s="36">
        <f t="shared" si="693"/>
        <v>0.51701281769077934</v>
      </c>
      <c r="DQ146" s="267">
        <f>IFERROR('Turistas lugar residencia isla '!DQ146/'Turistas lugar residencia isla '!$M146,"-")</f>
        <v>1.490066225165563E-3</v>
      </c>
      <c r="DR146" s="36" t="str">
        <f t="shared" si="694"/>
        <v>-</v>
      </c>
      <c r="DS146" s="266">
        <f>IFERROR('Turistas lugar residencia isla '!DS146/'Turistas lugar residencia isla '!$C146,"-")</f>
        <v>7.6265553702749442E-2</v>
      </c>
      <c r="DT146" s="36">
        <f t="shared" si="695"/>
        <v>8.9608181459166492E-2</v>
      </c>
      <c r="DU146" s="267">
        <f>IFERROR('Turistas lugar residencia isla '!DU146/'Turistas lugar residencia isla '!$E146,"-")</f>
        <v>0.1316008986564641</v>
      </c>
      <c r="DV146" s="36">
        <f t="shared" si="696"/>
        <v>0.15402024999417518</v>
      </c>
      <c r="DW146" s="267">
        <f>IFERROR('Turistas lugar residencia isla '!DW146/'Turistas lugar residencia isla '!$G146,"-")</f>
        <v>9.478238348568542E-2</v>
      </c>
      <c r="DX146" s="36">
        <f t="shared" si="697"/>
        <v>-8.3856761977885053E-2</v>
      </c>
      <c r="DY146" s="267">
        <f>IFERROR('Turistas lugar residencia isla '!DY146/'Turistas lugar residencia isla '!$I146,"-")</f>
        <v>0.12019574846708833</v>
      </c>
      <c r="DZ146" s="36">
        <f t="shared" si="698"/>
        <v>0.35083090753265189</v>
      </c>
      <c r="EA146" s="267">
        <f>IFERROR('Turistas lugar residencia isla '!EA146/'Turistas lugar residencia isla '!$K146,"-")</f>
        <v>4.3874789575742076E-2</v>
      </c>
      <c r="EB146" s="36">
        <f t="shared" si="699"/>
        <v>-0.13713239230521623</v>
      </c>
      <c r="EC146" s="267">
        <f>IFERROR('Turistas lugar residencia isla '!EC146/'Turistas lugar residencia isla '!$M146,"-")</f>
        <v>6.0099337748344368E-2</v>
      </c>
      <c r="ED146" s="36">
        <f t="shared" si="700"/>
        <v>-0.1624270573227663</v>
      </c>
    </row>
    <row r="147" spans="1:134" s="17" customFormat="1" outlineLevel="1" x14ac:dyDescent="0.25">
      <c r="A147" s="242"/>
      <c r="B147" s="34" t="s">
        <v>79</v>
      </c>
      <c r="C147" s="266">
        <f>IFERROR('Turistas lugar residencia isla '!C147/'Turistas lugar residencia isla '!$C147,"-")</f>
        <v>1</v>
      </c>
      <c r="D147" s="36">
        <f t="shared" si="635"/>
        <v>0</v>
      </c>
      <c r="E147" s="267">
        <f>IFERROR('Turistas lugar residencia isla '!E147/'Turistas lugar residencia isla '!$E147,"-")</f>
        <v>1</v>
      </c>
      <c r="F147" s="36">
        <f t="shared" si="636"/>
        <v>0</v>
      </c>
      <c r="G147" s="267">
        <f>IFERROR('Turistas lugar residencia isla '!G147/'Turistas lugar residencia isla '!$G147,"-")</f>
        <v>1</v>
      </c>
      <c r="H147" s="36">
        <f t="shared" si="637"/>
        <v>0</v>
      </c>
      <c r="I147" s="267">
        <f>IFERROR('Turistas lugar residencia isla '!I147/'Turistas lugar residencia isla '!$I147,"-")</f>
        <v>1</v>
      </c>
      <c r="J147" s="36">
        <f t="shared" si="638"/>
        <v>0</v>
      </c>
      <c r="K147" s="267">
        <f>IFERROR('Turistas lugar residencia isla '!K147/'Turistas lugar residencia isla '!$K147,"-")</f>
        <v>1</v>
      </c>
      <c r="L147" s="36">
        <f t="shared" si="639"/>
        <v>0</v>
      </c>
      <c r="M147" s="267">
        <f>IFERROR('Turistas lugar residencia isla '!M147/'Turistas lugar residencia isla '!$M147,"-")</f>
        <v>1</v>
      </c>
      <c r="N147" s="36">
        <f t="shared" si="640"/>
        <v>0</v>
      </c>
      <c r="O147" s="266">
        <f>IFERROR('Turistas lugar residencia isla '!O147/'Turistas lugar residencia isla '!$C147,"-")</f>
        <v>0.90212177712622488</v>
      </c>
      <c r="P147" s="36">
        <f t="shared" si="641"/>
        <v>1.3732847411671134E-2</v>
      </c>
      <c r="Q147" s="267">
        <f>IFERROR('Turistas lugar residencia isla '!Q147/'Turistas lugar residencia isla '!$E147,"-")</f>
        <v>0.90449425479974455</v>
      </c>
      <c r="R147" s="36">
        <f t="shared" si="642"/>
        <v>3.6737503203368327E-2</v>
      </c>
      <c r="S147" s="267">
        <f>IFERROR('Turistas lugar residencia isla '!S147/'Turistas lugar residencia isla '!$G147,"-")</f>
        <v>0.88521826579981366</v>
      </c>
      <c r="T147" s="36">
        <f t="shared" si="643"/>
        <v>3.7057138219231955E-3</v>
      </c>
      <c r="U147" s="267">
        <f>IFERROR('Turistas lugar residencia isla '!U147/'Turistas lugar residencia isla '!$I147,"-")</f>
        <v>0.93653887016968707</v>
      </c>
      <c r="V147" s="36">
        <f t="shared" si="644"/>
        <v>-6.8761747780792248E-3</v>
      </c>
      <c r="W147" s="267">
        <f>IFERROR('Turistas lugar residencia isla '!W147/'Turistas lugar residencia isla '!$K147,"-")</f>
        <v>0.90034665275085735</v>
      </c>
      <c r="X147" s="36">
        <f t="shared" si="645"/>
        <v>1.2631516118491559E-2</v>
      </c>
      <c r="Y147" s="267">
        <f>IFERROR('Turistas lugar residencia isla '!Y147/'Turistas lugar residencia isla '!$M147,"-")</f>
        <v>0.89434364994663818</v>
      </c>
      <c r="Z147" s="36">
        <f t="shared" si="646"/>
        <v>0.29746571305691383</v>
      </c>
      <c r="AA147" s="266">
        <f>IFERROR('Turistas lugar residencia isla '!AA147/'Turistas lugar residencia isla '!$C147,"-")</f>
        <v>9.7878222873775081E-2</v>
      </c>
      <c r="AB147" s="36">
        <f t="shared" si="647"/>
        <v>-0.11099885235699192</v>
      </c>
      <c r="AC147" s="267">
        <f>IFERROR('Turistas lugar residencia isla '!AC147/'Turistas lugar residencia isla '!$E147,"-")</f>
        <v>9.550574520025544E-2</v>
      </c>
      <c r="AD147" s="36">
        <f t="shared" si="648"/>
        <v>-0.25127075283053413</v>
      </c>
      <c r="AE147" s="267">
        <f>IFERROR('Turistas lugar residencia isla '!AE147/'Turistas lugar residencia isla '!$G147,"-")</f>
        <v>0.11478173420018631</v>
      </c>
      <c r="AF147" s="36">
        <f t="shared" si="649"/>
        <v>-2.768534235272968E-2</v>
      </c>
      <c r="AG147" s="267">
        <f>IFERROR('Turistas lugar residencia isla '!AG147/'Turistas lugar residencia isla '!$I147,"-")</f>
        <v>6.3461129830312962E-2</v>
      </c>
      <c r="AH147" s="36">
        <f t="shared" si="650"/>
        <v>0.1136878439029918</v>
      </c>
      <c r="AI147" s="267">
        <f>IFERROR('Turistas lugar residencia isla '!AI147/'Turistas lugar residencia isla '!$K147,"-")</f>
        <v>9.9653347249142682E-2</v>
      </c>
      <c r="AJ147" s="36">
        <f t="shared" si="651"/>
        <v>-0.10128474057288239</v>
      </c>
      <c r="AK147" s="267">
        <f>IFERROR('Turistas lugar residencia isla '!AK147/'Turistas lugar residencia isla '!$M147,"-")</f>
        <v>0.1056563500533618</v>
      </c>
      <c r="AL147" s="36">
        <f t="shared" si="652"/>
        <v>-0.65994048923222626</v>
      </c>
      <c r="AM147" s="266">
        <f>IFERROR('Turistas lugar residencia isla '!AM147/'Turistas lugar residencia isla '!$C147,"-")</f>
        <v>0.20587963193589479</v>
      </c>
      <c r="AN147" s="36">
        <f t="shared" si="653"/>
        <v>-5.420168738199227E-2</v>
      </c>
      <c r="AO147" s="267">
        <f>IFERROR('Turistas lugar residencia isla '!AO147/'Turistas lugar residencia isla '!$E147,"-")</f>
        <v>0.14924612646234256</v>
      </c>
      <c r="AP147" s="36">
        <f t="shared" si="654"/>
        <v>8.2389305616856756E-2</v>
      </c>
      <c r="AQ147" s="267">
        <f>IFERROR('Turistas lugar residencia isla '!AQ147/'Turistas lugar residencia isla '!$G147,"-")</f>
        <v>0.22816455594199347</v>
      </c>
      <c r="AR147" s="36">
        <f t="shared" si="655"/>
        <v>4.9683930380749697E-2</v>
      </c>
      <c r="AS147" s="267">
        <f>IFERROR('Turistas lugar residencia isla '!AS147/'Turistas lugar residencia isla '!$I147,"-")</f>
        <v>0.44518714142609961</v>
      </c>
      <c r="AT147" s="36">
        <f t="shared" si="656"/>
        <v>-7.9541995658329756E-2</v>
      </c>
      <c r="AU147" s="267">
        <f>IFERROR('Turistas lugar residencia isla '!AU147/'Turistas lugar residencia isla '!$K147,"-")</f>
        <v>0.1730701133144476</v>
      </c>
      <c r="AV147" s="36">
        <f t="shared" si="657"/>
        <v>0.27135731876126723</v>
      </c>
      <c r="AW147" s="267">
        <f>IFERROR('Turistas lugar residencia isla '!AW147/'Turistas lugar residencia isla '!$M147,"-")</f>
        <v>0.69230769230769229</v>
      </c>
      <c r="AX147" s="36">
        <f t="shared" si="658"/>
        <v>0.81409646490521825</v>
      </c>
      <c r="AY147" s="266">
        <f>IFERROR('Turistas lugar residencia isla '!AY147/'Turistas lugar residencia isla '!$C147,"-")</f>
        <v>2.3042257630640696E-2</v>
      </c>
      <c r="AZ147" s="36">
        <f t="shared" si="659"/>
        <v>-9.9717255079382339E-3</v>
      </c>
      <c r="BA147" s="267">
        <f>IFERROR('Turistas lugar residencia isla '!BA147/'Turistas lugar residencia isla '!$E147,"-")</f>
        <v>3.005530066623489E-2</v>
      </c>
      <c r="BB147" s="36">
        <f t="shared" si="660"/>
        <v>-6.7281681820239192E-2</v>
      </c>
      <c r="BC147" s="267">
        <f>IFERROR('Turistas lugar residencia isla '!BC147/'Turistas lugar residencia isla '!$G147,"-")</f>
        <v>2.4422948610918607E-2</v>
      </c>
      <c r="BD147" s="36">
        <f t="shared" si="661"/>
        <v>-3.5699026048138904E-2</v>
      </c>
      <c r="BE147" s="267">
        <f>IFERROR('Turistas lugar residencia isla '!BE147/'Turistas lugar residencia isla '!$I147,"-")</f>
        <v>9.8837385787572465E-3</v>
      </c>
      <c r="BF147" s="36">
        <f t="shared" si="662"/>
        <v>0.5391916824525218</v>
      </c>
      <c r="BG147" s="267">
        <f>IFERROR('Turistas lugar residencia isla '!BG147/'Turistas lugar residencia isla '!$K147,"-")</f>
        <v>1.3703034143432234E-2</v>
      </c>
      <c r="BH147" s="36">
        <f t="shared" si="663"/>
        <v>-2.0111792955715413E-2</v>
      </c>
      <c r="BI147" s="267">
        <f>IFERROR('Turistas lugar residencia isla '!BI147/'Turistas lugar residencia isla '!$M147,"-")</f>
        <v>2.2617190706838521E-2</v>
      </c>
      <c r="BJ147" s="36">
        <f t="shared" si="664"/>
        <v>-0.22302191426237061</v>
      </c>
      <c r="BK147" s="266">
        <f>IFERROR('Turistas lugar residencia isla '!BK147/'Turistas lugar residencia isla '!$C147,"-")</f>
        <v>2.6817547804923177E-2</v>
      </c>
      <c r="BL147" s="36">
        <f t="shared" si="665"/>
        <v>0.35556912221092851</v>
      </c>
      <c r="BM147" s="267">
        <f>IFERROR('Turistas lugar residencia isla '!BM147/'Turistas lugar residencia isla '!$E147,"-")</f>
        <v>2.8603714791682708E-2</v>
      </c>
      <c r="BN147" s="36">
        <f t="shared" si="666"/>
        <v>0.21843021086438719</v>
      </c>
      <c r="BO147" s="267">
        <f>IFERROR('Turistas lugar residencia isla '!BO147/'Turistas lugar residencia isla '!$G147,"-")</f>
        <v>9.6602318842448284E-3</v>
      </c>
      <c r="BP147" s="36">
        <f t="shared" si="667"/>
        <v>-1.87929356513169E-2</v>
      </c>
      <c r="BQ147" s="267">
        <f>IFERROR('Turistas lugar residencia isla '!BQ147/'Turistas lugar residencia isla '!$I147,"-")</f>
        <v>3.694866891297089E-2</v>
      </c>
      <c r="BR147" s="36">
        <f t="shared" si="668"/>
        <v>0.20924197462685479</v>
      </c>
      <c r="BS147" s="267">
        <f>IFERROR('Turistas lugar residencia isla '!BS147/'Turistas lugar residencia isla '!$K147,"-")</f>
        <v>3.7069479648128824E-2</v>
      </c>
      <c r="BT147" s="36">
        <f t="shared" si="669"/>
        <v>1.0244884052720136</v>
      </c>
      <c r="BU147" s="267">
        <f>IFERROR('Turistas lugar residencia isla '!BU147/'Turistas lugar residencia isla '!$M147,"-")</f>
        <v>1.9210245464247599E-2</v>
      </c>
      <c r="BV147" s="36">
        <f t="shared" si="670"/>
        <v>1.0612343899430345</v>
      </c>
      <c r="BW147" s="266">
        <f>IFERROR('Turistas lugar residencia isla '!BW147/'Turistas lugar residencia isla '!$C147,"-")</f>
        <v>0.31671873554465946</v>
      </c>
      <c r="BX147" s="36">
        <f t="shared" si="671"/>
        <v>-7.8635854308393149E-3</v>
      </c>
      <c r="BY147" s="267">
        <f>IFERROR('Turistas lugar residencia isla '!BY147/'Turistas lugar residencia isla '!$E147,"-")</f>
        <v>0.39383042034847121</v>
      </c>
      <c r="BZ147" s="36">
        <f t="shared" si="672"/>
        <v>-6.0977457068435159E-3</v>
      </c>
      <c r="CA147" s="267">
        <f>IFERROR('Turistas lugar residencia isla '!CA147/'Turistas lugar residencia isla '!$G147,"-")</f>
        <v>0.15933419502902582</v>
      </c>
      <c r="CB147" s="36">
        <f t="shared" si="673"/>
        <v>-0.1059341303333432</v>
      </c>
      <c r="CC147" s="267">
        <f>IFERROR('Turistas lugar residencia isla '!CC147/'Turistas lugar residencia isla '!$I147,"-")</f>
        <v>0.2112740187596758</v>
      </c>
      <c r="CD147" s="36">
        <f t="shared" si="674"/>
        <v>9.6058337355511725E-2</v>
      </c>
      <c r="CE147" s="267">
        <f>IFERROR('Turistas lugar residencia isla '!CE147/'Turistas lugar residencia isla '!$K147,"-")</f>
        <v>0.43500260921425377</v>
      </c>
      <c r="CF147" s="36">
        <f t="shared" si="675"/>
        <v>-9.1506105988297559E-2</v>
      </c>
      <c r="CG147" s="267">
        <f>IFERROR('Turistas lugar residencia isla '!CG147/'Turistas lugar residencia isla '!$M147,"-")</f>
        <v>5.5537312207536327E-2</v>
      </c>
      <c r="CH147" s="36">
        <f t="shared" si="676"/>
        <v>-0.38901561456902112</v>
      </c>
      <c r="CI147" s="266">
        <f>IFERROR('Turistas lugar residencia isla '!CI147/'Turistas lugar residencia isla '!$C147,"-")</f>
        <v>3.8999174488859159E-2</v>
      </c>
      <c r="CJ147" s="36">
        <f t="shared" si="677"/>
        <v>-6.4852597910713405E-2</v>
      </c>
      <c r="CK147" s="267">
        <f>IFERROR('Turistas lugar residencia isla '!CK147/'Turistas lugar residencia isla '!$E147,"-")</f>
        <v>3.1694845398178385E-2</v>
      </c>
      <c r="CL147" s="36">
        <f t="shared" si="678"/>
        <v>-0.10367908762941525</v>
      </c>
      <c r="CM147" s="267">
        <f>IFERROR('Turistas lugar residencia isla '!CM147/'Turistas lugar residencia isla '!$G147,"-")</f>
        <v>6.1893818031788193E-2</v>
      </c>
      <c r="CN147" s="36">
        <f t="shared" si="679"/>
        <v>-9.83463735094946E-2</v>
      </c>
      <c r="CO147" s="267">
        <f>IFERROR('Turistas lugar residencia isla '!CO147/'Turistas lugar residencia isla '!$I147,"-")</f>
        <v>2.4509000394621012E-2</v>
      </c>
      <c r="CP147" s="36">
        <f t="shared" si="680"/>
        <v>3.4740550321740393E-2</v>
      </c>
      <c r="CQ147" s="267">
        <f>IFERROR('Turistas lugar residencia isla '!CQ147/'Turistas lugar residencia isla '!$K147,"-")</f>
        <v>2.4894699567615922E-2</v>
      </c>
      <c r="CR147" s="36">
        <f t="shared" si="681"/>
        <v>-6.3820268267036906E-2</v>
      </c>
      <c r="CS147" s="267">
        <f>IFERROR('Turistas lugar residencia isla '!CS147/'Turistas lugar residencia isla '!$M147,"-")</f>
        <v>4.9421229784089978E-2</v>
      </c>
      <c r="CT147" s="36">
        <f t="shared" si="682"/>
        <v>-0.43170744540549566</v>
      </c>
      <c r="CU147" s="266">
        <f>IFERROR('Turistas lugar residencia isla '!CU147/'Turistas lugar residencia isla '!$C147,"-")</f>
        <v>3.4063898832186391E-2</v>
      </c>
      <c r="CV147" s="36">
        <f t="shared" si="683"/>
        <v>-1.0708274224074166E-2</v>
      </c>
      <c r="CW147" s="267">
        <f>IFERROR('Turistas lugar residencia isla '!CW147/'Turistas lugar residencia isla '!$E147,"-")</f>
        <v>2.3413332850226232E-2</v>
      </c>
      <c r="CX147" s="36">
        <f t="shared" si="684"/>
        <v>0.12746971299271603</v>
      </c>
      <c r="CY147" s="267">
        <f>IFERROR('Turistas lugar residencia isla '!CY147/'Turistas lugar residencia isla '!$G147,"-")</f>
        <v>1.6100386473741381E-2</v>
      </c>
      <c r="CZ147" s="36">
        <f t="shared" si="685"/>
        <v>-0.25342940756078469</v>
      </c>
      <c r="DA147" s="267">
        <f>IFERROR('Turistas lugar residencia isla '!DA147/'Turistas lugar residencia isla '!$I147,"-")</f>
        <v>1.586983577694806E-2</v>
      </c>
      <c r="DB147" s="36">
        <f t="shared" si="686"/>
        <v>-0.14233978999151342</v>
      </c>
      <c r="DC147" s="267">
        <f>IFERROR('Turistas lugar residencia isla '!DC147/'Turistas lugar residencia isla '!$K147,"-")</f>
        <v>9.503596988221262E-2</v>
      </c>
      <c r="DD147" s="36">
        <f t="shared" si="687"/>
        <v>-2.6282982290931067E-2</v>
      </c>
      <c r="DE147" s="267">
        <f>IFERROR('Turistas lugar residencia isla '!DE147/'Turistas lugar residencia isla '!$M147,"-")</f>
        <v>0</v>
      </c>
      <c r="DF147" s="36" t="str">
        <f t="shared" si="688"/>
        <v>-</v>
      </c>
      <c r="DG147" s="266">
        <f>IFERROR('Turistas lugar residencia isla '!DG147/'Turistas lugar residencia isla '!$C147,"-")</f>
        <v>0.14206708701314413</v>
      </c>
      <c r="DH147" s="36">
        <f t="shared" si="689"/>
        <v>6.7168802979342024E-2</v>
      </c>
      <c r="DI147" s="267">
        <f>IFERROR('Turistas lugar residencia isla '!DI147/'Turistas lugar residencia isla '!$E147,"-")</f>
        <v>0.11245148170458302</v>
      </c>
      <c r="DJ147" s="36">
        <f t="shared" si="690"/>
        <v>2.6787370238396946E-2</v>
      </c>
      <c r="DK147" s="267">
        <f>IFERROR('Turistas lugar residencia isla '!DK147/'Turistas lugar residencia isla '!$G147,"-")</f>
        <v>0.28150695749433507</v>
      </c>
      <c r="DL147" s="36">
        <f t="shared" si="691"/>
        <v>6.1077538591931546E-2</v>
      </c>
      <c r="DM147" s="267">
        <f>IFERROR('Turistas lugar residencia isla '!DM147/'Turistas lugar residencia isla '!$I147,"-")</f>
        <v>4.7403090186078987E-2</v>
      </c>
      <c r="DN147" s="36">
        <f t="shared" si="692"/>
        <v>-0.20865911213781174</v>
      </c>
      <c r="DO147" s="267">
        <f>IFERROR('Turistas lugar residencia isla '!DO147/'Turistas lugar residencia isla '!$K147,"-")</f>
        <v>6.6851796630386165E-2</v>
      </c>
      <c r="DP147" s="36">
        <f t="shared" si="693"/>
        <v>9.1856377305377324E-2</v>
      </c>
      <c r="DQ147" s="267">
        <f>IFERROR('Turistas lugar residencia isla '!DQ147/'Turistas lugar residencia isla '!$M147,"-")</f>
        <v>4.2689434364994666E-3</v>
      </c>
      <c r="DR147" s="36">
        <f t="shared" si="694"/>
        <v>-0.88378909168909858</v>
      </c>
      <c r="DS147" s="266">
        <f>IFERROR('Turistas lugar residencia isla '!DS147/'Turistas lugar residencia isla '!$C147,"-")</f>
        <v>6.2834029561838617E-2</v>
      </c>
      <c r="DT147" s="36">
        <f t="shared" si="695"/>
        <v>0.12916613997485626</v>
      </c>
      <c r="DU147" s="267">
        <f>IFERROR('Turistas lugar residencia isla '!DU147/'Turistas lugar residencia isla '!$E147,"-")</f>
        <v>0.11434239310123057</v>
      </c>
      <c r="DV147" s="36">
        <f t="shared" si="696"/>
        <v>0.14758983913796087</v>
      </c>
      <c r="DW147" s="267">
        <f>IFERROR('Turistas lugar residencia isla '!DW147/'Turistas lugar residencia isla '!$G147,"-")</f>
        <v>9.1602979619070338E-2</v>
      </c>
      <c r="DX147" s="36">
        <f t="shared" si="697"/>
        <v>8.0823873704885862E-2</v>
      </c>
      <c r="DY147" s="267">
        <f>IFERROR('Turistas lugar residencia isla '!DY147/'Turistas lugar residencia isla '!$I147,"-")</f>
        <v>9.8303129648180193E-2</v>
      </c>
      <c r="DZ147" s="36">
        <f t="shared" si="698"/>
        <v>6.3726240111901422E-2</v>
      </c>
      <c r="EA147" s="267">
        <f>IFERROR('Turistas lugar residencia isla '!EA147/'Turistas lugar residencia isla '!$K147,"-")</f>
        <v>4.1537759057700907E-2</v>
      </c>
      <c r="EB147" s="36">
        <f t="shared" si="699"/>
        <v>-2.1676341412049105E-3</v>
      </c>
      <c r="EC147" s="267">
        <f>IFERROR('Turistas lugar residencia isla '!EC147/'Turistas lugar residencia isla '!$M147,"-")</f>
        <v>4.1458008373696738E-2</v>
      </c>
      <c r="ED147" s="36">
        <f t="shared" si="700"/>
        <v>2.5527141267911668E-2</v>
      </c>
    </row>
    <row r="148" spans="1:134" s="17" customFormat="1" outlineLevel="1" x14ac:dyDescent="0.25">
      <c r="A148" s="242"/>
      <c r="B148" s="34" t="s">
        <v>81</v>
      </c>
      <c r="C148" s="266">
        <f>IFERROR('Turistas lugar residencia isla '!C148/'Turistas lugar residencia isla '!$C148,"-")</f>
        <v>1</v>
      </c>
      <c r="D148" s="36">
        <f t="shared" si="635"/>
        <v>0</v>
      </c>
      <c r="E148" s="267">
        <f>IFERROR('Turistas lugar residencia isla '!E148/'Turistas lugar residencia isla '!$E148,"-")</f>
        <v>1</v>
      </c>
      <c r="F148" s="36">
        <f t="shared" si="636"/>
        <v>0</v>
      </c>
      <c r="G148" s="267">
        <f>IFERROR('Turistas lugar residencia isla '!G148/'Turistas lugar residencia isla '!$G148,"-")</f>
        <v>1</v>
      </c>
      <c r="H148" s="36">
        <f t="shared" si="637"/>
        <v>0</v>
      </c>
      <c r="I148" s="267">
        <f>IFERROR('Turistas lugar residencia isla '!I148/'Turistas lugar residencia isla '!$I148,"-")</f>
        <v>1</v>
      </c>
      <c r="J148" s="36">
        <f t="shared" si="638"/>
        <v>0</v>
      </c>
      <c r="K148" s="267">
        <f>IFERROR('Turistas lugar residencia isla '!K148/'Turistas lugar residencia isla '!$K148,"-")</f>
        <v>1</v>
      </c>
      <c r="L148" s="36">
        <f t="shared" si="639"/>
        <v>0</v>
      </c>
      <c r="M148" s="267">
        <f>IFERROR('Turistas lugar residencia isla '!M148/'Turistas lugar residencia isla '!$M148,"-")</f>
        <v>1</v>
      </c>
      <c r="N148" s="36">
        <f t="shared" si="640"/>
        <v>0</v>
      </c>
      <c r="O148" s="266">
        <f>IFERROR('Turistas lugar residencia isla '!O148/'Turistas lugar residencia isla '!$C148,"-")</f>
        <v>0.91499813753532699</v>
      </c>
      <c r="P148" s="36">
        <f t="shared" si="641"/>
        <v>-2.153434055715775E-3</v>
      </c>
      <c r="Q148" s="267">
        <f>IFERROR('Turistas lugar residencia isla '!Q148/'Turistas lugar residencia isla '!$E148,"-")</f>
        <v>0.90801963586137102</v>
      </c>
      <c r="R148" s="36">
        <f t="shared" si="642"/>
        <v>-4.6051336185717329E-3</v>
      </c>
      <c r="S148" s="267">
        <f>IFERROR('Turistas lugar residencia isla '!S148/'Turistas lugar residencia isla '!$G148,"-")</f>
        <v>0.92715603887266007</v>
      </c>
      <c r="T148" s="36">
        <f t="shared" si="643"/>
        <v>1.6849000682188864E-2</v>
      </c>
      <c r="U148" s="267">
        <f>IFERROR('Turistas lugar residencia isla '!U148/'Turistas lugar residencia isla '!$I148,"-")</f>
        <v>0.95626851110812527</v>
      </c>
      <c r="V148" s="36">
        <f t="shared" si="644"/>
        <v>-5.7169492132496114E-3</v>
      </c>
      <c r="W148" s="267">
        <f>IFERROR('Turistas lugar residencia isla '!W148/'Turistas lugar residencia isla '!$K148,"-")</f>
        <v>0.88602288707872989</v>
      </c>
      <c r="X148" s="36">
        <f t="shared" si="645"/>
        <v>-3.3509264648785564E-2</v>
      </c>
      <c r="Y148" s="267">
        <f>IFERROR('Turistas lugar residencia isla '!Y148/'Turistas lugar residencia isla '!$M148,"-")</f>
        <v>0.94116393093157114</v>
      </c>
      <c r="Z148" s="36">
        <f t="shared" si="646"/>
        <v>0.16534306869850868</v>
      </c>
      <c r="AA148" s="266">
        <f>IFERROR('Turistas lugar residencia isla '!AA148/'Turistas lugar residencia isla '!$C148,"-")</f>
        <v>8.5001008123079869E-2</v>
      </c>
      <c r="AB148" s="36">
        <f t="shared" si="647"/>
        <v>2.3772758111211711E-2</v>
      </c>
      <c r="AC148" s="267">
        <f>IFERROR('Turistas lugar residencia isla '!AC148/'Turistas lugar residencia isla '!$E148,"-")</f>
        <v>9.198036413862902E-2</v>
      </c>
      <c r="AD148" s="36">
        <f t="shared" si="648"/>
        <v>4.7857404513154567E-2</v>
      </c>
      <c r="AE148" s="267">
        <f>IFERROR('Turistas lugar residencia isla '!AE148/'Turistas lugar residencia isla '!$G148,"-")</f>
        <v>7.2841233604176381E-2</v>
      </c>
      <c r="AF148" s="36">
        <f t="shared" si="649"/>
        <v>-0.17419902181225733</v>
      </c>
      <c r="AG148" s="267">
        <f>IFERROR('Turistas lugar residencia isla '!AG148/'Turistas lugar residencia isla '!$I148,"-")</f>
        <v>4.3731488891874684E-2</v>
      </c>
      <c r="AH148" s="36">
        <f t="shared" si="650"/>
        <v>0.14381177724240346</v>
      </c>
      <c r="AI148" s="267">
        <f>IFERROR('Turistas lugar residencia isla '!AI148/'Turistas lugar residencia isla '!$K148,"-")</f>
        <v>0.11397711292127007</v>
      </c>
      <c r="AJ148" s="36">
        <f t="shared" si="651"/>
        <v>0.36896693580601703</v>
      </c>
      <c r="AK148" s="267">
        <f>IFERROR('Turistas lugar residencia isla '!AK148/'Turistas lugar residencia isla '!$M148,"-")</f>
        <v>5.8836069068428906E-2</v>
      </c>
      <c r="AL148" s="36">
        <f t="shared" si="652"/>
        <v>-0.69415438938104268</v>
      </c>
      <c r="AM148" s="266">
        <f>IFERROR('Turistas lugar residencia isla '!AM148/'Turistas lugar residencia isla '!$C148,"-")</f>
        <v>0.24882869767584914</v>
      </c>
      <c r="AN148" s="36">
        <f t="shared" si="653"/>
        <v>8.0887655583656182E-2</v>
      </c>
      <c r="AO148" s="267">
        <f>IFERROR('Turistas lugar residencia isla '!AO148/'Turistas lugar residencia isla '!$E148,"-")</f>
        <v>0.2128110100191008</v>
      </c>
      <c r="AP148" s="36">
        <f t="shared" si="654"/>
        <v>0.19962990300645811</v>
      </c>
      <c r="AQ148" s="267">
        <f>IFERROR('Turistas lugar residencia isla '!AQ148/'Turistas lugar residencia isla '!$G148,"-")</f>
        <v>0.27597352120512886</v>
      </c>
      <c r="AR148" s="36">
        <f t="shared" si="655"/>
        <v>0.18131944807798028</v>
      </c>
      <c r="AS148" s="267">
        <f>IFERROR('Turistas lugar residencia isla '!AS148/'Turistas lugar residencia isla '!$I148,"-")</f>
        <v>0.56107862438004219</v>
      </c>
      <c r="AT148" s="36">
        <f t="shared" si="656"/>
        <v>0.15552379706779673</v>
      </c>
      <c r="AU148" s="267">
        <f>IFERROR('Turistas lugar residencia isla '!AU148/'Turistas lugar residencia isla '!$K148,"-")</f>
        <v>0.28454290990290737</v>
      </c>
      <c r="AV148" s="36">
        <f t="shared" si="657"/>
        <v>0.52201008631441947</v>
      </c>
      <c r="AW148" s="267">
        <f>IFERROR('Turistas lugar residencia isla '!AW148/'Turistas lugar residencia isla '!$M148,"-")</f>
        <v>0.75492077026931004</v>
      </c>
      <c r="AX148" s="36">
        <f t="shared" si="658"/>
        <v>0.96018042879514587</v>
      </c>
      <c r="AY148" s="266">
        <f>IFERROR('Turistas lugar residencia isla '!AY148/'Turistas lugar residencia isla '!$C148,"-")</f>
        <v>2.3625962415804638E-2</v>
      </c>
      <c r="AZ148" s="36">
        <f t="shared" si="659"/>
        <v>-6.1678790404054995E-2</v>
      </c>
      <c r="BA148" s="267">
        <f>IFERROR('Turistas lugar residencia isla '!BA148/'Turistas lugar residencia isla '!$E148,"-")</f>
        <v>3.29255318045788E-2</v>
      </c>
      <c r="BB148" s="36">
        <f t="shared" si="660"/>
        <v>-0.1348275175639958</v>
      </c>
      <c r="BC148" s="267">
        <f>IFERROR('Turistas lugar residencia isla '!BC148/'Turistas lugar residencia isla '!$G148,"-")</f>
        <v>1.9013563972692039E-2</v>
      </c>
      <c r="BD148" s="36">
        <f t="shared" si="661"/>
        <v>-0.10454858273666989</v>
      </c>
      <c r="BE148" s="267">
        <f>IFERROR('Turistas lugar residencia isla '!BE148/'Turistas lugar residencia isla '!$I148,"-")</f>
        <v>7.8571804113774305E-3</v>
      </c>
      <c r="BF148" s="36">
        <f t="shared" si="662"/>
        <v>0.26751195764632252</v>
      </c>
      <c r="BG148" s="267">
        <f>IFERROR('Turistas lugar residencia isla '!BG148/'Turistas lugar residencia isla '!$K148,"-")</f>
        <v>1.2130960457561856E-2</v>
      </c>
      <c r="BH148" s="36">
        <f t="shared" si="663"/>
        <v>-3.7726834495848793E-2</v>
      </c>
      <c r="BI148" s="267">
        <f>IFERROR('Turistas lugar residencia isla '!BI148/'Turistas lugar residencia isla '!$M148,"-")</f>
        <v>1.7977687770908832E-2</v>
      </c>
      <c r="BJ148" s="36">
        <f t="shared" si="664"/>
        <v>-0.37815536756945056</v>
      </c>
      <c r="BK148" s="266">
        <f>IFERROR('Turistas lugar residencia isla '!BK148/'Turistas lugar residencia isla '!$C148,"-")</f>
        <v>1.7327756191413524E-2</v>
      </c>
      <c r="BL148" s="36">
        <f t="shared" si="665"/>
        <v>-4.0241478823283217E-2</v>
      </c>
      <c r="BM148" s="267">
        <f>IFERROR('Turistas lugar residencia isla '!BM148/'Turistas lugar residencia isla '!$E148,"-")</f>
        <v>1.9225225486800546E-2</v>
      </c>
      <c r="BN148" s="36">
        <f t="shared" si="666"/>
        <v>-0.15187668353146999</v>
      </c>
      <c r="BO148" s="267">
        <f>IFERROR('Turistas lugar residencia isla '!BO148/'Turistas lugar residencia isla '!$G148,"-")</f>
        <v>8.9899163468645758E-3</v>
      </c>
      <c r="BP148" s="36">
        <f t="shared" si="667"/>
        <v>-0.14041085670891673</v>
      </c>
      <c r="BQ148" s="267">
        <f>IFERROR('Turistas lugar residencia isla '!BQ148/'Turistas lugar residencia isla '!$I148,"-")</f>
        <v>1.9014960772515643E-2</v>
      </c>
      <c r="BR148" s="36">
        <f t="shared" si="668"/>
        <v>-0.25925087764435695</v>
      </c>
      <c r="BS148" s="267">
        <f>IFERROR('Turistas lugar residencia isla '!BS148/'Turistas lugar residencia isla '!$K148,"-")</f>
        <v>1.9764479649190595E-2</v>
      </c>
      <c r="BT148" s="36">
        <f t="shared" si="669"/>
        <v>0.29613294574925941</v>
      </c>
      <c r="BU148" s="267">
        <f>IFERROR('Turistas lugar residencia isla '!BU148/'Turistas lugar residencia isla '!$M148,"-")</f>
        <v>4.2397972476846913E-3</v>
      </c>
      <c r="BV148" s="36">
        <f t="shared" si="670"/>
        <v>-0.65189033124273066</v>
      </c>
      <c r="BW148" s="266">
        <f>IFERROR('Turistas lugar residencia isla '!BW148/'Turistas lugar residencia isla '!$C148,"-")</f>
        <v>0.2479427454437963</v>
      </c>
      <c r="BX148" s="36">
        <f t="shared" si="671"/>
        <v>-7.6231637832387511E-2</v>
      </c>
      <c r="BY148" s="267">
        <f>IFERROR('Turistas lugar residencia isla '!BY148/'Turistas lugar residencia isla '!$E148,"-")</f>
        <v>0.30642976985725218</v>
      </c>
      <c r="BZ148" s="36">
        <f t="shared" si="672"/>
        <v>-0.1086325202205245</v>
      </c>
      <c r="CA148" s="267">
        <f>IFERROR('Turistas lugar residencia isla '!CA148/'Turistas lugar residencia isla '!$G148,"-")</f>
        <v>0.10169024610441504</v>
      </c>
      <c r="CB148" s="36">
        <f t="shared" si="673"/>
        <v>-2.2518512804844848E-2</v>
      </c>
      <c r="CC148" s="267">
        <f>IFERROR('Turistas lugar residencia isla '!CC148/'Turistas lugar residencia isla '!$I148,"-")</f>
        <v>0.1687512048650259</v>
      </c>
      <c r="CD148" s="36">
        <f t="shared" si="674"/>
        <v>-0.16035760043682568</v>
      </c>
      <c r="CE148" s="267">
        <f>IFERROR('Turistas lugar residencia isla '!CE148/'Turistas lugar residencia isla '!$K148,"-")</f>
        <v>0.32733824262819505</v>
      </c>
      <c r="CF148" s="36">
        <f t="shared" si="675"/>
        <v>-0.24307264766683656</v>
      </c>
      <c r="CG148" s="267">
        <f>IFERROR('Turistas lugar residencia isla '!CG148/'Turistas lugar residencia isla '!$M148,"-")</f>
        <v>4.0360974916506788E-2</v>
      </c>
      <c r="CH148" s="36">
        <f t="shared" si="676"/>
        <v>-0.66257705857582749</v>
      </c>
      <c r="CI148" s="266">
        <f>IFERROR('Turistas lugar residencia isla '!CI148/'Turistas lugar residencia isla '!$C148,"-")</f>
        <v>3.235818783896003E-2</v>
      </c>
      <c r="CJ148" s="36">
        <f t="shared" si="677"/>
        <v>-4.36890406210243E-2</v>
      </c>
      <c r="CK148" s="267">
        <f>IFERROR('Turistas lugar residencia isla '!CK148/'Turistas lugar residencia isla '!$E148,"-")</f>
        <v>2.5714516808073351E-2</v>
      </c>
      <c r="CL148" s="36">
        <f t="shared" si="678"/>
        <v>-3.2609532759725557E-2</v>
      </c>
      <c r="CM148" s="267">
        <f>IFERROR('Turistas lugar residencia isla '!CM148/'Turistas lugar residencia isla '!$G148,"-")</f>
        <v>4.1030130948387082E-2</v>
      </c>
      <c r="CN148" s="36">
        <f t="shared" si="679"/>
        <v>-0.13098463620698664</v>
      </c>
      <c r="CO148" s="267">
        <f>IFERROR('Turistas lugar residencia isla '!CO148/'Turistas lugar residencia isla '!$I148,"-")</f>
        <v>2.0849276496807474E-2</v>
      </c>
      <c r="CP148" s="36">
        <f t="shared" si="680"/>
        <v>-0.27120527382112247</v>
      </c>
      <c r="CQ148" s="267">
        <f>IFERROR('Turistas lugar residencia isla '!CQ148/'Turistas lugar residencia isla '!$K148,"-")</f>
        <v>2.5874889361147679E-2</v>
      </c>
      <c r="CR148" s="36">
        <f t="shared" si="681"/>
        <v>6.3481101252538474E-2</v>
      </c>
      <c r="CS148" s="267">
        <f>IFERROR('Turistas lugar residencia isla '!CS148/'Turistas lugar residencia isla '!$M148,"-")</f>
        <v>3.6713328122409343E-2</v>
      </c>
      <c r="CT148" s="36">
        <f t="shared" si="682"/>
        <v>-0.59752078797639796</v>
      </c>
      <c r="CU148" s="266">
        <f>IFERROR('Turistas lugar residencia isla '!CU148/'Turistas lugar residencia isla '!$C148,"-")</f>
        <v>2.1050976854177561E-2</v>
      </c>
      <c r="CV148" s="36">
        <f t="shared" si="683"/>
        <v>-0.25253715813870337</v>
      </c>
      <c r="CW148" s="267">
        <f>IFERROR('Turistas lugar residencia isla '!CW148/'Turistas lugar residencia isla '!$E148,"-")</f>
        <v>1.5875846936511128E-2</v>
      </c>
      <c r="CX148" s="36">
        <f t="shared" si="684"/>
        <v>-0.18160519553178878</v>
      </c>
      <c r="CY148" s="267">
        <f>IFERROR('Turistas lugar residencia isla '!CY148/'Turistas lugar residencia isla '!$G148,"-")</f>
        <v>9.1699328756549466E-3</v>
      </c>
      <c r="CZ148" s="36">
        <f t="shared" si="685"/>
        <v>-0.40887671752269916</v>
      </c>
      <c r="DA148" s="267">
        <f>IFERROR('Turistas lugar residencia isla '!DA148/'Turistas lugar residencia isla '!$I148,"-")</f>
        <v>8.7042370356523215E-3</v>
      </c>
      <c r="DB148" s="36">
        <f t="shared" si="686"/>
        <v>-0.4010447015868035</v>
      </c>
      <c r="DC148" s="267">
        <f>IFERROR('Turistas lugar residencia isla '!DC148/'Turistas lugar residencia isla '!$K148,"-")</f>
        <v>5.3645802912329101E-2</v>
      </c>
      <c r="DD148" s="36">
        <f t="shared" si="687"/>
        <v>-0.35378883148797446</v>
      </c>
      <c r="DE148" s="267">
        <f>IFERROR('Turistas lugar residencia isla '!DE148/'Turistas lugar residencia isla '!$M148,"-")</f>
        <v>1.5632771974703333E-3</v>
      </c>
      <c r="DF148" s="36" t="str">
        <f t="shared" si="688"/>
        <v>-</v>
      </c>
      <c r="DG148" s="266">
        <f>IFERROR('Turistas lugar residencia isla '!DG148/'Turistas lugar residencia isla '!$C148,"-")</f>
        <v>0.23181961089866485</v>
      </c>
      <c r="DH148" s="36">
        <f t="shared" si="689"/>
        <v>1.2049188913390463E-2</v>
      </c>
      <c r="DI148" s="267">
        <f>IFERROR('Turistas lugar residencia isla '!DI148/'Turistas lugar residencia isla '!$E148,"-")</f>
        <v>0.18061757148278959</v>
      </c>
      <c r="DJ148" s="36">
        <f t="shared" si="690"/>
        <v>-5.1773219994111219E-3</v>
      </c>
      <c r="DK148" s="267">
        <f>IFERROR('Turistas lugar residencia isla '!DK148/'Turistas lugar residencia isla '!$G148,"-")</f>
        <v>0.39485261828586077</v>
      </c>
      <c r="DL148" s="36">
        <f t="shared" si="691"/>
        <v>-1.2588296827320655E-2</v>
      </c>
      <c r="DM148" s="267">
        <f>IFERROR('Turistas lugar residencia isla '!DM148/'Turistas lugar residencia isla '!$I148,"-")</f>
        <v>7.5779438138578459E-2</v>
      </c>
      <c r="DN148" s="36">
        <f t="shared" si="692"/>
        <v>-0.26804580742562056</v>
      </c>
      <c r="DO148" s="267">
        <f>IFERROR('Turistas lugar residencia isla '!DO148/'Turistas lugar residencia isla '!$K148,"-")</f>
        <v>0.11194180733339025</v>
      </c>
      <c r="DP148" s="36">
        <f t="shared" si="693"/>
        <v>-5.4295575682207997E-2</v>
      </c>
      <c r="DQ148" s="267">
        <f>IFERROR('Turistas lugar residencia isla '!DQ148/'Turistas lugar residencia isla '!$M148,"-")</f>
        <v>5.2109239915677777E-3</v>
      </c>
      <c r="DR148" s="36">
        <f t="shared" si="694"/>
        <v>-0.95064334288496821</v>
      </c>
      <c r="DS148" s="266">
        <f>IFERROR('Turistas lugar residencia isla '!DS148/'Turistas lugar residencia isla '!$C148,"-")</f>
        <v>5.5214388479374488E-2</v>
      </c>
      <c r="DT148" s="36">
        <f t="shared" si="695"/>
        <v>4.5194137773933329E-2</v>
      </c>
      <c r="DU148" s="267">
        <f>IFERROR('Turistas lugar residencia isla '!DU148/'Turistas lugar residencia isla '!$E148,"-")</f>
        <v>9.4292783385423254E-2</v>
      </c>
      <c r="DV148" s="36">
        <f t="shared" si="696"/>
        <v>9.64959503807159E-2</v>
      </c>
      <c r="DW148" s="267">
        <f>IFERROR('Turistas lugar residencia isla '!DW148/'Turistas lugar residencia isla '!$G148,"-")</f>
        <v>6.4977784323833374E-2</v>
      </c>
      <c r="DX148" s="36">
        <f t="shared" si="697"/>
        <v>-6.8830963299142511E-2</v>
      </c>
      <c r="DY148" s="267">
        <f>IFERROR('Turistas lugar residencia isla '!DY148/'Turistas lugar residencia isla '!$I148,"-")</f>
        <v>6.8786839660943677E-2</v>
      </c>
      <c r="DZ148" s="36">
        <f t="shared" si="698"/>
        <v>-7.5477494211932394E-2</v>
      </c>
      <c r="EA148" s="267">
        <f>IFERROR('Turistas lugar residencia isla '!EA148/'Turistas lugar residencia isla '!$K148,"-")</f>
        <v>4.1254251452345542E-2</v>
      </c>
      <c r="EB148" s="36">
        <f t="shared" si="699"/>
        <v>0.13170354083652813</v>
      </c>
      <c r="EC148" s="267">
        <f>IFERROR('Turistas lugar residencia isla '!EC148/'Turistas lugar residencia isla '!$M148,"-")</f>
        <v>7.7334849238494513E-2</v>
      </c>
      <c r="ED148" s="36">
        <f t="shared" si="700"/>
        <v>0.3979416548325776</v>
      </c>
    </row>
    <row r="149" spans="1:134" s="17" customFormat="1" outlineLevel="1" x14ac:dyDescent="0.25">
      <c r="A149" s="242"/>
      <c r="B149" s="34" t="s">
        <v>83</v>
      </c>
      <c r="C149" s="266">
        <f>IFERROR('Turistas lugar residencia isla '!C149/'Turistas lugar residencia isla '!$C149,"-")</f>
        <v>1</v>
      </c>
      <c r="D149" s="36">
        <f t="shared" si="635"/>
        <v>0</v>
      </c>
      <c r="E149" s="267">
        <f>IFERROR('Turistas lugar residencia isla '!E149/'Turistas lugar residencia isla '!$E149,"-")</f>
        <v>1</v>
      </c>
      <c r="F149" s="36">
        <f t="shared" si="636"/>
        <v>0</v>
      </c>
      <c r="G149" s="267">
        <f>IFERROR('Turistas lugar residencia isla '!G149/'Turistas lugar residencia isla '!$G149,"-")</f>
        <v>1</v>
      </c>
      <c r="H149" s="36">
        <f t="shared" si="637"/>
        <v>0</v>
      </c>
      <c r="I149" s="267">
        <f>IFERROR('Turistas lugar residencia isla '!I149/'Turistas lugar residencia isla '!$I149,"-")</f>
        <v>1</v>
      </c>
      <c r="J149" s="36">
        <f t="shared" si="638"/>
        <v>0</v>
      </c>
      <c r="K149" s="267">
        <f>IFERROR('Turistas lugar residencia isla '!K149/'Turistas lugar residencia isla '!$K149,"-")</f>
        <v>1</v>
      </c>
      <c r="L149" s="36">
        <f t="shared" si="639"/>
        <v>0</v>
      </c>
      <c r="M149" s="267">
        <f>IFERROR('Turistas lugar residencia isla '!M149/'Turistas lugar residencia isla '!$M149,"-")</f>
        <v>1</v>
      </c>
      <c r="N149" s="36">
        <f t="shared" si="640"/>
        <v>0</v>
      </c>
      <c r="O149" s="266">
        <f>IFERROR('Turistas lugar residencia isla '!O149/'Turistas lugar residencia isla '!$C149,"-")</f>
        <v>0.90451440039653519</v>
      </c>
      <c r="P149" s="36">
        <f t="shared" si="641"/>
        <v>4.9211824917216873E-4</v>
      </c>
      <c r="Q149" s="267">
        <f>IFERROR('Turistas lugar residencia isla '!Q149/'Turistas lugar residencia isla '!$E149,"-")</f>
        <v>0.90300082090601985</v>
      </c>
      <c r="R149" s="36">
        <f t="shared" si="642"/>
        <v>1.642871408941815E-2</v>
      </c>
      <c r="S149" s="267">
        <f>IFERROR('Turistas lugar residencia isla '!S149/'Turistas lugar residencia isla '!$G149,"-")</f>
        <v>0.89956294683495786</v>
      </c>
      <c r="T149" s="36">
        <f t="shared" si="643"/>
        <v>-1.0586686424737146E-2</v>
      </c>
      <c r="U149" s="267">
        <f>IFERROR('Turistas lugar residencia isla '!U149/'Turistas lugar residencia isla '!$I149,"-")</f>
        <v>0.9460703383891772</v>
      </c>
      <c r="V149" s="36">
        <f t="shared" si="644"/>
        <v>-1.2956641460474816E-2</v>
      </c>
      <c r="W149" s="267">
        <f>IFERROR('Turistas lugar residencia isla '!W149/'Turistas lugar residencia isla '!$K149,"-")</f>
        <v>0.92119676657948213</v>
      </c>
      <c r="X149" s="36">
        <f t="shared" si="645"/>
        <v>3.0676005285244612E-2</v>
      </c>
      <c r="Y149" s="267">
        <f>IFERROR('Turistas lugar residencia isla '!Y149/'Turistas lugar residencia isla '!$M149,"-")</f>
        <v>0.93867388624332226</v>
      </c>
      <c r="Z149" s="36">
        <f t="shared" si="646"/>
        <v>7.9297982331197447E-2</v>
      </c>
      <c r="AA149" s="266">
        <f>IFERROR('Turistas lugar residencia isla '!AA149/'Turistas lugar residencia isla '!$C149,"-")</f>
        <v>9.5485599603464824E-2</v>
      </c>
      <c r="AB149" s="36">
        <f t="shared" si="647"/>
        <v>-4.6479879226609677E-3</v>
      </c>
      <c r="AC149" s="267">
        <f>IFERROR('Turistas lugar residencia isla '!AC149/'Turistas lugar residencia isla '!$E149,"-")</f>
        <v>9.6999179093980092E-2</v>
      </c>
      <c r="AD149" s="36">
        <f t="shared" si="648"/>
        <v>-0.1307695896614548</v>
      </c>
      <c r="AE149" s="267">
        <f>IFERROR('Turistas lugar residencia isla '!AE149/'Turistas lugar residencia isla '!$G149,"-")</f>
        <v>0.10043705316504213</v>
      </c>
      <c r="AF149" s="36">
        <f t="shared" si="649"/>
        <v>0.10599167463589421</v>
      </c>
      <c r="AG149" s="267">
        <f>IFERROR('Turistas lugar residencia isla '!AG149/'Turistas lugar residencia isla '!$I149,"-")</f>
        <v>5.392966161082275E-2</v>
      </c>
      <c r="AH149" s="36">
        <f t="shared" si="650"/>
        <v>0.29916989584656029</v>
      </c>
      <c r="AI149" s="267">
        <f>IFERROR('Turistas lugar residencia isla '!AI149/'Turistas lugar residencia isla '!$K149,"-")</f>
        <v>7.8807790101067171E-2</v>
      </c>
      <c r="AJ149" s="36">
        <f t="shared" si="651"/>
        <v>-0.25807578453273716</v>
      </c>
      <c r="AK149" s="267">
        <f>IFERROR('Turistas lugar residencia isla '!AK149/'Turistas lugar residencia isla '!$M149,"-")</f>
        <v>6.1326113756677708E-2</v>
      </c>
      <c r="AL149" s="36">
        <f t="shared" si="652"/>
        <v>-0.52931856855858805</v>
      </c>
      <c r="AM149" s="266">
        <f>IFERROR('Turistas lugar residencia isla '!AM149/'Turistas lugar residencia isla '!$C149,"-")</f>
        <v>0.22936907926890562</v>
      </c>
      <c r="AN149" s="36">
        <f t="shared" si="653"/>
        <v>5.2626635383398845E-2</v>
      </c>
      <c r="AO149" s="267">
        <f>IFERROR('Turistas lugar residencia isla '!AO149/'Turistas lugar residencia isla '!$E149,"-")</f>
        <v>0.21928058399800127</v>
      </c>
      <c r="AP149" s="36">
        <f t="shared" si="654"/>
        <v>0.19246795661094906</v>
      </c>
      <c r="AQ149" s="267">
        <f>IFERROR('Turistas lugar residencia isla '!AQ149/'Turistas lugar residencia isla '!$G149,"-")</f>
        <v>0.28172628015054646</v>
      </c>
      <c r="AR149" s="36">
        <f t="shared" si="655"/>
        <v>0.32698139398088188</v>
      </c>
      <c r="AS149" s="267">
        <f>IFERROR('Turistas lugar residencia isla '!AS149/'Turistas lugar residencia isla '!$I149,"-")</f>
        <v>0.45576829427624627</v>
      </c>
      <c r="AT149" s="36">
        <f t="shared" si="656"/>
        <v>6.8876649741081319E-2</v>
      </c>
      <c r="AU149" s="267">
        <f>IFERROR('Turistas lugar residencia isla '!AU149/'Turistas lugar residencia isla '!$K149,"-")</f>
        <v>0.30627728312478925</v>
      </c>
      <c r="AV149" s="36">
        <f t="shared" si="657"/>
        <v>0.41640661822485159</v>
      </c>
      <c r="AW149" s="267">
        <f>IFERROR('Turistas lugar residencia isla '!AW149/'Turistas lugar residencia isla '!$M149,"-")</f>
        <v>0.76661268099301405</v>
      </c>
      <c r="AX149" s="36">
        <f t="shared" si="658"/>
        <v>0.70930292973280329</v>
      </c>
      <c r="AY149" s="266">
        <f>IFERROR('Turistas lugar residencia isla '!AY149/'Turistas lugar residencia isla '!$C149,"-")</f>
        <v>2.5357106957043178E-2</v>
      </c>
      <c r="AZ149" s="36">
        <f t="shared" si="659"/>
        <v>-7.2964469135359034E-2</v>
      </c>
      <c r="BA149" s="267">
        <f>IFERROR('Turistas lugar residencia isla '!BA149/'Turistas lugar residencia isla '!$E149,"-")</f>
        <v>3.6783308104294955E-2</v>
      </c>
      <c r="BB149" s="36">
        <f t="shared" si="660"/>
        <v>-0.13521469911860684</v>
      </c>
      <c r="BC149" s="267">
        <f>IFERROR('Turistas lugar residencia isla '!BC149/'Turistas lugar residencia isla '!$G149,"-")</f>
        <v>1.9662069002230515E-2</v>
      </c>
      <c r="BD149" s="36">
        <f t="shared" si="661"/>
        <v>9.9708894447902985E-4</v>
      </c>
      <c r="BE149" s="267">
        <f>IFERROR('Turistas lugar residencia isla '!BE149/'Turistas lugar residencia isla '!$I149,"-")</f>
        <v>8.0054161272314801E-3</v>
      </c>
      <c r="BF149" s="36">
        <f t="shared" si="662"/>
        <v>-0.12178093374542309</v>
      </c>
      <c r="BG149" s="267">
        <f>IFERROR('Turistas lugar residencia isla '!BG149/'Turistas lugar residencia isla '!$K149,"-")</f>
        <v>1.1592195317555067E-2</v>
      </c>
      <c r="BH149" s="36">
        <f t="shared" si="663"/>
        <v>-0.24943223675815529</v>
      </c>
      <c r="BI149" s="267">
        <f>IFERROR('Turistas lugar residencia isla '!BI149/'Turistas lugar residencia isla '!$M149,"-")</f>
        <v>1.3971814643815417E-2</v>
      </c>
      <c r="BJ149" s="36">
        <f t="shared" si="664"/>
        <v>-0.55476041505599138</v>
      </c>
      <c r="BK149" s="266">
        <f>IFERROR('Turistas lugar residencia isla '!BK149/'Turistas lugar residencia isla '!$C149,"-")</f>
        <v>2.712227772020007E-2</v>
      </c>
      <c r="BL149" s="36">
        <f t="shared" si="665"/>
        <v>0.1367389205309677</v>
      </c>
      <c r="BM149" s="267">
        <f>IFERROR('Turistas lugar residencia isla '!BM149/'Turistas lugar residencia isla '!$E149,"-")</f>
        <v>2.4793041404316159E-2</v>
      </c>
      <c r="BN149" s="36">
        <f t="shared" si="666"/>
        <v>-7.6173849430209439E-2</v>
      </c>
      <c r="BO149" s="267">
        <f>IFERROR('Turistas lugar residencia isla '!BO149/'Turistas lugar residencia isla '!$G149,"-")</f>
        <v>1.1658300017567302E-2</v>
      </c>
      <c r="BP149" s="36">
        <f t="shared" si="667"/>
        <v>0.35820043081023978</v>
      </c>
      <c r="BQ149" s="267">
        <f>IFERROR('Turistas lugar residencia isla '!BQ149/'Turistas lugar residencia isla '!$I149,"-")</f>
        <v>4.7616785243428786E-2</v>
      </c>
      <c r="BR149" s="36">
        <f t="shared" si="668"/>
        <v>1.9836096290313909E-2</v>
      </c>
      <c r="BS149" s="267">
        <f>IFERROR('Turistas lugar residencia isla '!BS149/'Turistas lugar residencia isla '!$K149,"-")</f>
        <v>3.4234340967292144E-2</v>
      </c>
      <c r="BT149" s="36">
        <f t="shared" si="669"/>
        <v>0.33074656428773497</v>
      </c>
      <c r="BU149" s="267">
        <f>IFERROR('Turistas lugar residencia isla '!BU149/'Turistas lugar residencia isla '!$M149,"-")</f>
        <v>1.0974401121612801E-2</v>
      </c>
      <c r="BV149" s="36">
        <f t="shared" si="670"/>
        <v>-5.1853685975855601E-3</v>
      </c>
      <c r="BW149" s="266">
        <f>IFERROR('Turistas lugar residencia isla '!BW149/'Turistas lugar residencia isla '!$C149,"-")</f>
        <v>0.24443238971365586</v>
      </c>
      <c r="BX149" s="36">
        <f t="shared" si="671"/>
        <v>-4.8945800741285739E-2</v>
      </c>
      <c r="BY149" s="267">
        <f>IFERROR('Turistas lugar residencia isla '!BY149/'Turistas lugar residencia isla '!$E149,"-")</f>
        <v>0.27476207372197947</v>
      </c>
      <c r="BZ149" s="36">
        <f t="shared" si="672"/>
        <v>-0.11593027500730879</v>
      </c>
      <c r="CA149" s="267">
        <f>IFERROR('Turistas lugar residencia isla '!CA149/'Turistas lugar residencia isla '!$G149,"-")</f>
        <v>0.10506044748707739</v>
      </c>
      <c r="CB149" s="36">
        <f t="shared" si="673"/>
        <v>-9.0396957502772879E-2</v>
      </c>
      <c r="CC149" s="267">
        <f>IFERROR('Turistas lugar residencia isla '!CC149/'Turistas lugar residencia isla '!$I149,"-")</f>
        <v>0.18076918508664616</v>
      </c>
      <c r="CD149" s="36">
        <f t="shared" si="674"/>
        <v>-0.14987954963768146</v>
      </c>
      <c r="CE149" s="267">
        <f>IFERROR('Turistas lugar residencia isla '!CE149/'Turistas lugar residencia isla '!$K149,"-")</f>
        <v>0.35273719800599657</v>
      </c>
      <c r="CF149" s="36">
        <f t="shared" si="675"/>
        <v>-0.13822049807406056</v>
      </c>
      <c r="CG149" s="267">
        <f>IFERROR('Turistas lugar residencia isla '!CG149/'Turistas lugar residencia isla '!$M149,"-")</f>
        <v>4.2471415794435446E-2</v>
      </c>
      <c r="CH149" s="36">
        <f t="shared" si="676"/>
        <v>-0.64409961630346912</v>
      </c>
      <c r="CI149" s="266">
        <f>IFERROR('Turistas lugar residencia isla '!CI149/'Turistas lugar residencia isla '!$C149,"-")</f>
        <v>3.6621444095126847E-2</v>
      </c>
      <c r="CJ149" s="36">
        <f t="shared" si="677"/>
        <v>7.9904664836614181E-3</v>
      </c>
      <c r="CK149" s="267">
        <f>IFERROR('Turistas lugar residencia isla '!CK149/'Turistas lugar residencia isla '!$E149,"-")</f>
        <v>2.8240426787150195E-2</v>
      </c>
      <c r="CL149" s="36">
        <f t="shared" si="678"/>
        <v>-8.6555741278466214E-2</v>
      </c>
      <c r="CM149" s="267">
        <f>IFERROR('Turistas lugar residencia isla '!CM149/'Turistas lugar residencia isla '!$G149,"-")</f>
        <v>4.3963502600492949E-2</v>
      </c>
      <c r="CN149" s="36">
        <f t="shared" si="679"/>
        <v>-7.3370165171520174E-3</v>
      </c>
      <c r="CO149" s="267">
        <f>IFERROR('Turistas lugar residencia isla '!CO149/'Turistas lugar residencia isla '!$I149,"-")</f>
        <v>2.598790873350516E-2</v>
      </c>
      <c r="CP149" s="36">
        <f t="shared" si="680"/>
        <v>-0.21385432247135727</v>
      </c>
      <c r="CQ149" s="267">
        <f>IFERROR('Turistas lugar residencia isla '!CQ149/'Turistas lugar residencia isla '!$K149,"-")</f>
        <v>3.0329265736496278E-2</v>
      </c>
      <c r="CR149" s="36">
        <f t="shared" si="681"/>
        <v>3.0433260258940553E-2</v>
      </c>
      <c r="CS149" s="267">
        <f>IFERROR('Turistas lugar residencia isla '!CS149/'Turistas lugar residencia isla '!$M149,"-")</f>
        <v>3.6669970267591674E-2</v>
      </c>
      <c r="CT149" s="36">
        <f t="shared" si="682"/>
        <v>-0.64784228982819625</v>
      </c>
      <c r="CU149" s="266">
        <f>IFERROR('Turistas lugar residencia isla '!CU149/'Turistas lugar residencia isla '!$C149,"-")</f>
        <v>2.0428147064634538E-2</v>
      </c>
      <c r="CV149" s="36">
        <f t="shared" si="683"/>
        <v>-0.15289762628038217</v>
      </c>
      <c r="CW149" s="267">
        <f>IFERROR('Turistas lugar residencia isla '!CW149/'Turistas lugar residencia isla '!$E149,"-")</f>
        <v>1.4948467677087905E-2</v>
      </c>
      <c r="CX149" s="36">
        <f t="shared" si="684"/>
        <v>1.3033997965325783E-2</v>
      </c>
      <c r="CY149" s="267">
        <f>IFERROR('Turistas lugar residencia isla '!CY149/'Turistas lugar residencia isla '!$G149,"-")</f>
        <v>9.805748233953868E-3</v>
      </c>
      <c r="CZ149" s="36">
        <f t="shared" si="685"/>
        <v>-0.12662324104825173</v>
      </c>
      <c r="DA149" s="267">
        <f>IFERROR('Turistas lugar residencia isla '!DA149/'Turistas lugar residencia isla '!$I149,"-")</f>
        <v>1.0856009406957823E-2</v>
      </c>
      <c r="DB149" s="36">
        <f t="shared" si="686"/>
        <v>-0.3848947481196997</v>
      </c>
      <c r="DC149" s="267">
        <f>IFERROR('Turistas lugar residencia isla '!DC149/'Turistas lugar residencia isla '!$K149,"-")</f>
        <v>4.9234933335763564E-2</v>
      </c>
      <c r="DD149" s="36">
        <f t="shared" si="687"/>
        <v>-0.32025874733570203</v>
      </c>
      <c r="DE149" s="267">
        <f>IFERROR('Turistas lugar residencia isla '!DE149/'Turistas lugar residencia isla '!$M149,"-")</f>
        <v>1.5228794507964902E-3</v>
      </c>
      <c r="DF149" s="36" t="str">
        <f t="shared" si="688"/>
        <v>-</v>
      </c>
      <c r="DG149" s="266">
        <f>IFERROR('Turistas lugar residencia isla '!DG149/'Turistas lugar residencia isla '!$C149,"-")</f>
        <v>0.23070703884588856</v>
      </c>
      <c r="DH149" s="36">
        <f t="shared" si="689"/>
        <v>-2.7215836085226264E-2</v>
      </c>
      <c r="DI149" s="267">
        <f>IFERROR('Turistas lugar residencia isla '!DI149/'Turistas lugar residencia isla '!$E149,"-")</f>
        <v>0.19570945385605382</v>
      </c>
      <c r="DJ149" s="36">
        <f t="shared" si="690"/>
        <v>8.9405705280394709E-2</v>
      </c>
      <c r="DK149" s="267">
        <f>IFERROR('Turistas lugar residencia isla '!DK149/'Turistas lugar residencia isla '!$G149,"-")</f>
        <v>0.35503782293224878</v>
      </c>
      <c r="DL149" s="36">
        <f t="shared" si="691"/>
        <v>-0.16134489970754728</v>
      </c>
      <c r="DM149" s="267">
        <f>IFERROR('Turistas lugar residencia isla '!DM149/'Turistas lugar residencia isla '!$I149,"-")</f>
        <v>0.11028826624541233</v>
      </c>
      <c r="DN149" s="36">
        <f t="shared" si="692"/>
        <v>-5.6274620171695267E-2</v>
      </c>
      <c r="DO149" s="267">
        <f>IFERROR('Turistas lugar residencia isla '!DO149/'Turistas lugar residencia isla '!$K149,"-")</f>
        <v>9.023138823829617E-2</v>
      </c>
      <c r="DP149" s="36">
        <f t="shared" si="693"/>
        <v>3.8789080335257076E-2</v>
      </c>
      <c r="DQ149" s="267">
        <f>IFERROR('Turistas lugar residencia isla '!DQ149/'Turistas lugar residencia isla '!$M149,"-")</f>
        <v>1.0031666223500688E-2</v>
      </c>
      <c r="DR149" s="36">
        <f t="shared" si="694"/>
        <v>-0.91260725061397063</v>
      </c>
      <c r="DS149" s="266">
        <f>IFERROR('Turistas lugar residencia isla '!DS149/'Turistas lugar residencia isla '!$C149,"-")</f>
        <v>5.4486324042717652E-2</v>
      </c>
      <c r="DT149" s="36">
        <f t="shared" si="695"/>
        <v>0.11846200625913128</v>
      </c>
      <c r="DU149" s="267">
        <f>IFERROR('Turistas lugar residencia isla '!DU149/'Turistas lugar residencia isla '!$E149,"-")</f>
        <v>8.61636395319786E-2</v>
      </c>
      <c r="DV149" s="36">
        <f t="shared" si="696"/>
        <v>0.10618703134235008</v>
      </c>
      <c r="DW149" s="267">
        <f>IFERROR('Turistas lugar residencia isla '!DW149/'Turistas lugar residencia isla '!$G149,"-")</f>
        <v>5.8576303307443747E-2</v>
      </c>
      <c r="DX149" s="36">
        <f t="shared" si="697"/>
        <v>-5.9228979109238744E-2</v>
      </c>
      <c r="DY149" s="267">
        <f>IFERROR('Turistas lugar residencia isla '!DY149/'Turistas lugar residencia isla '!$I149,"-")</f>
        <v>6.9560414761322201E-2</v>
      </c>
      <c r="DZ149" s="36">
        <f t="shared" si="698"/>
        <v>6.1931973818505792E-2</v>
      </c>
      <c r="EA149" s="267">
        <f>IFERROR('Turistas lugar residencia isla '!EA149/'Turistas lugar residencia isla '!$K149,"-")</f>
        <v>3.8727227988954609E-2</v>
      </c>
      <c r="EB149" s="36">
        <f t="shared" si="699"/>
        <v>0.33657192403730907</v>
      </c>
      <c r="EC149" s="267">
        <f>IFERROR('Turistas lugar residencia isla '!EC149/'Turistas lugar residencia isla '!$M149,"-")</f>
        <v>5.3373298846962701E-2</v>
      </c>
      <c r="ED149" s="36">
        <f t="shared" si="700"/>
        <v>0.31870382565534361</v>
      </c>
    </row>
    <row r="150" spans="1:134" s="17" customFormat="1" ht="15.75" x14ac:dyDescent="0.25">
      <c r="A150" s="242"/>
      <c r="B150" s="249">
        <v>2013</v>
      </c>
      <c r="C150" s="270">
        <f>IFERROR('Turistas lugar residencia isla '!C150/'Turistas lugar residencia isla '!$C150,"-")</f>
        <v>1</v>
      </c>
      <c r="D150" s="271">
        <f t="shared" si="635"/>
        <v>0</v>
      </c>
      <c r="E150" s="270">
        <f>IFERROR('Turistas lugar residencia isla '!E150/'Turistas lugar residencia isla '!$E150,"-")</f>
        <v>1</v>
      </c>
      <c r="F150" s="271">
        <f t="shared" si="636"/>
        <v>0</v>
      </c>
      <c r="G150" s="270">
        <f>IFERROR('Turistas lugar residencia isla '!G150/'Turistas lugar residencia isla '!$G150,"-")</f>
        <v>1</v>
      </c>
      <c r="H150" s="271">
        <f t="shared" si="637"/>
        <v>0</v>
      </c>
      <c r="I150" s="270">
        <f>IFERROR('Turistas lugar residencia isla '!I150/'Turistas lugar residencia isla '!$I150,"-")</f>
        <v>1</v>
      </c>
      <c r="J150" s="271">
        <f t="shared" si="638"/>
        <v>0</v>
      </c>
      <c r="K150" s="270">
        <f>IFERROR('Turistas lugar residencia isla '!K150/'Turistas lugar residencia isla '!$K150,"-")</f>
        <v>1</v>
      </c>
      <c r="L150" s="271">
        <f t="shared" si="639"/>
        <v>0</v>
      </c>
      <c r="M150" s="270">
        <f>IFERROR('Turistas lugar residencia isla '!M150/'Turistas lugar residencia isla '!$M150,"-")</f>
        <v>1</v>
      </c>
      <c r="N150" s="271">
        <f t="shared" si="640"/>
        <v>0</v>
      </c>
      <c r="O150" s="270">
        <f>IFERROR('Turistas lugar residencia isla '!O150/'Turistas lugar residencia isla '!$C150,"-")</f>
        <v>0.87491769448899936</v>
      </c>
      <c r="P150" s="271">
        <f t="shared" si="641"/>
        <v>8.5389553736625601E-3</v>
      </c>
      <c r="Q150" s="270">
        <f>IFERROR('Turistas lugar residencia isla '!Q150/'Turistas lugar residencia isla '!$E150,"-")</f>
        <v>0.87041887548632257</v>
      </c>
      <c r="R150" s="271">
        <f t="shared" si="642"/>
        <v>1.8366918130733989E-2</v>
      </c>
      <c r="S150" s="270">
        <f>IFERROR('Turistas lugar residencia isla '!S150/'Turistas lugar residencia isla '!$G150,"-")</f>
        <v>0.86461852115729765</v>
      </c>
      <c r="T150" s="271">
        <f t="shared" si="643"/>
        <v>9.7538810749009386E-4</v>
      </c>
      <c r="U150" s="270">
        <f>IFERROR('Turistas lugar residencia isla '!U150/'Turistas lugar residencia isla '!$I150,"-")</f>
        <v>0.92310927601550774</v>
      </c>
      <c r="V150" s="271">
        <f t="shared" si="644"/>
        <v>-4.0997825784434561E-3</v>
      </c>
      <c r="W150" s="270">
        <f>IFERROR('Turistas lugar residencia isla '!W150/'Turistas lugar residencia isla '!$K150,"-")</f>
        <v>0.86885706090915193</v>
      </c>
      <c r="X150" s="271">
        <f t="shared" si="645"/>
        <v>2.1418996454543704E-2</v>
      </c>
      <c r="Y150" s="270">
        <f>IFERROR('Turistas lugar residencia isla '!Y150/'Turistas lugar residencia isla '!$M150,"-")</f>
        <v>0.78550966174562309</v>
      </c>
      <c r="Z150" s="271">
        <f t="shared" si="646"/>
        <v>7.2690518463484954E-2</v>
      </c>
      <c r="AA150" s="270">
        <f>IFERROR('Turistas lugar residencia isla '!AA150/'Turistas lugar residencia isla '!$C150,"-")</f>
        <v>0.12508222346189307</v>
      </c>
      <c r="AB150" s="271">
        <f t="shared" si="647"/>
        <v>-5.5911505767328284E-2</v>
      </c>
      <c r="AC150" s="270">
        <f>IFERROR('Turistas lugar residencia isla '!AC150/'Turistas lugar residencia isla '!$E150,"-")</f>
        <v>0.12958112451367737</v>
      </c>
      <c r="AD150" s="271">
        <f t="shared" si="648"/>
        <v>-0.10805495704906254</v>
      </c>
      <c r="AE150" s="270">
        <f>IFERROR('Turistas lugar residencia isla '!AE150/'Turistas lugar residencia isla '!$G150,"-")</f>
        <v>0.13538177422842296</v>
      </c>
      <c r="AF150" s="271">
        <f t="shared" si="649"/>
        <v>-6.1803860058768922E-3</v>
      </c>
      <c r="AG150" s="270">
        <f>IFERROR('Turistas lugar residencia isla '!AG150/'Turistas lugar residencia isla '!$I150,"-")</f>
        <v>7.6890178474503135E-2</v>
      </c>
      <c r="AH150" s="271">
        <f t="shared" si="650"/>
        <v>5.2001241290022815E-2</v>
      </c>
      <c r="AI150" s="270">
        <f>IFERROR('Turistas lugar residencia isla '!AI150/'Turistas lugar residencia isla '!$K150,"-")</f>
        <v>0.13114511855869176</v>
      </c>
      <c r="AJ150" s="271">
        <f t="shared" si="651"/>
        <v>-0.12196895700582133</v>
      </c>
      <c r="AK150" s="270">
        <f>IFERROR('Turistas lugar residencia isla '!AK150/'Turistas lugar residencia isla '!$M150,"-")</f>
        <v>0.21449862981895368</v>
      </c>
      <c r="AL150" s="271">
        <f t="shared" si="652"/>
        <v>-0.1987953199253425</v>
      </c>
      <c r="AM150" s="270">
        <f>IFERROR('Turistas lugar residencia isla '!AM150/'Turistas lugar residencia isla '!$C150,"-")</f>
        <v>0.20940950652138615</v>
      </c>
      <c r="AN150" s="271">
        <f t="shared" si="653"/>
        <v>-4.3501062519042066E-2</v>
      </c>
      <c r="AO150" s="270">
        <f>IFERROR('Turistas lugar residencia isla '!AO150/'Turistas lugar residencia isla '!$E150,"-")</f>
        <v>0.15524321245812517</v>
      </c>
      <c r="AP150" s="271">
        <f t="shared" si="654"/>
        <v>2.0850500120989324E-2</v>
      </c>
      <c r="AQ150" s="270">
        <f>IFERROR('Turistas lugar residencia isla '!AQ150/'Turistas lugar residencia isla '!$G150,"-")</f>
        <v>0.23261773188665222</v>
      </c>
      <c r="AR150" s="271">
        <f t="shared" si="655"/>
        <v>-1.0370655155182318E-2</v>
      </c>
      <c r="AS150" s="270">
        <f>IFERROR('Turistas lugar residencia isla '!AS150/'Turistas lugar residencia isla '!$I150,"-")</f>
        <v>0.44421096616910699</v>
      </c>
      <c r="AT150" s="271">
        <f t="shared" si="656"/>
        <v>-2.3876835104052696E-2</v>
      </c>
      <c r="AU150" s="270">
        <f>IFERROR('Turistas lugar residencia isla '!AU150/'Turistas lugar residencia isla '!$K150,"-")</f>
        <v>0.17730145265890718</v>
      </c>
      <c r="AV150" s="271">
        <f t="shared" si="657"/>
        <v>0.14375095050637654</v>
      </c>
      <c r="AW150" s="270">
        <f>IFERROR('Turistas lugar residencia isla '!AW150/'Turistas lugar residencia isla '!$M150,"-")</f>
        <v>0.511950217446281</v>
      </c>
      <c r="AX150" s="271">
        <f t="shared" si="658"/>
        <v>0.26249607415767207</v>
      </c>
      <c r="AY150" s="270">
        <f>IFERROR('Turistas lugar residencia isla '!AY150/'Turistas lugar residencia isla '!$C150,"-")</f>
        <v>2.5252335876554819E-2</v>
      </c>
      <c r="AZ150" s="271">
        <f t="shared" si="659"/>
        <v>-2.1468908110289675E-2</v>
      </c>
      <c r="BA150" s="270">
        <f>IFERROR('Turistas lugar residencia isla '!BA150/'Turistas lugar residencia isla '!$E150,"-")</f>
        <v>3.4883386927755299E-2</v>
      </c>
      <c r="BB150" s="271">
        <f t="shared" si="660"/>
        <v>-3.0427350291722721E-2</v>
      </c>
      <c r="BC150" s="270">
        <f>IFERROR('Turistas lugar residencia isla '!BC150/'Turistas lugar residencia isla '!$G150,"-")</f>
        <v>2.4601790510083876E-2</v>
      </c>
      <c r="BD150" s="271">
        <f t="shared" si="661"/>
        <v>-5.4424643777382542E-2</v>
      </c>
      <c r="BE150" s="270">
        <f>IFERROR('Turistas lugar residencia isla '!BE150/'Turistas lugar residencia isla '!$I150,"-")</f>
        <v>1.0090843778485849E-2</v>
      </c>
      <c r="BF150" s="271">
        <f t="shared" si="662"/>
        <v>9.2623434324205833E-2</v>
      </c>
      <c r="BG150" s="270">
        <f>IFERROR('Turistas lugar residencia isla '!BG150/'Turistas lugar residencia isla '!$K150,"-")</f>
        <v>1.3466495912626006E-2</v>
      </c>
      <c r="BH150" s="271">
        <f t="shared" si="663"/>
        <v>-2.8416441058431885E-2</v>
      </c>
      <c r="BI150" s="270">
        <f>IFERROR('Turistas lugar residencia isla '!BI150/'Turistas lugar residencia isla '!$M150,"-")</f>
        <v>2.4509864888955221E-2</v>
      </c>
      <c r="BJ150" s="271">
        <f t="shared" si="664"/>
        <v>-4.6683279047228465E-2</v>
      </c>
      <c r="BK150" s="270">
        <f>IFERROR('Turistas lugar residencia isla '!BK150/'Turistas lugar residencia isla '!$C150,"-")</f>
        <v>3.0115140333101326E-2</v>
      </c>
      <c r="BL150" s="271">
        <f t="shared" si="665"/>
        <v>0.1273877665964056</v>
      </c>
      <c r="BM150" s="270">
        <f>IFERROR('Turistas lugar residencia isla '!BM150/'Turistas lugar residencia isla '!$E150,"-")</f>
        <v>3.2245512255009844E-2</v>
      </c>
      <c r="BN150" s="271">
        <f t="shared" si="666"/>
        <v>9.6318621358510992E-3</v>
      </c>
      <c r="BO150" s="270">
        <f>IFERROR('Turistas lugar residencia isla '!BO150/'Turistas lugar residencia isla '!$G150,"-")</f>
        <v>1.2304882962269791E-2</v>
      </c>
      <c r="BP150" s="271">
        <f t="shared" si="667"/>
        <v>4.972413499396966E-2</v>
      </c>
      <c r="BQ150" s="270">
        <f>IFERROR('Turistas lugar residencia isla '!BQ150/'Turistas lugar residencia isla '!$I150,"-")</f>
        <v>5.1540874790728733E-2</v>
      </c>
      <c r="BR150" s="271">
        <f t="shared" si="668"/>
        <v>9.8658917768002619E-2</v>
      </c>
      <c r="BS150" s="270">
        <f>IFERROR('Turistas lugar residencia isla '!BS150/'Turistas lugar residencia isla '!$K150,"-")</f>
        <v>3.2471019616082383E-2</v>
      </c>
      <c r="BT150" s="271">
        <f t="shared" si="669"/>
        <v>0.4390413325807534</v>
      </c>
      <c r="BU150" s="270">
        <f>IFERROR('Turistas lugar residencia isla '!BU150/'Turistas lugar residencia isla '!$M150,"-")</f>
        <v>1.7918071050416859E-2</v>
      </c>
      <c r="BV150" s="271">
        <f t="shared" si="670"/>
        <v>0.16404521768007174</v>
      </c>
      <c r="BW150" s="270">
        <f>IFERROR('Turistas lugar residencia isla '!BW150/'Turistas lugar residencia isla '!$C150,"-")</f>
        <v>0.29394371743009395</v>
      </c>
      <c r="BX150" s="271">
        <f t="shared" si="671"/>
        <v>-2.2839640229052049E-3</v>
      </c>
      <c r="BY150" s="270">
        <f>IFERROR('Turistas lugar residencia isla '!BY150/'Turistas lugar residencia isla '!$E150,"-")</f>
        <v>0.35607919038222424</v>
      </c>
      <c r="BZ150" s="271">
        <f t="shared" si="672"/>
        <v>-2.0151242519184986E-2</v>
      </c>
      <c r="CA150" s="270">
        <f>IFERROR('Turistas lugar residencia isla '!CA150/'Turistas lugar residencia isla '!$G150,"-")</f>
        <v>0.15484444397182728</v>
      </c>
      <c r="CB150" s="271">
        <f t="shared" si="673"/>
        <v>-3.373584416352593E-2</v>
      </c>
      <c r="CC150" s="270">
        <f>IFERROR('Turistas lugar residencia isla '!CC150/'Turistas lugar residencia isla '!$I150,"-")</f>
        <v>0.19300852577561975</v>
      </c>
      <c r="CD150" s="271">
        <f t="shared" si="674"/>
        <v>2.959806388907138E-3</v>
      </c>
      <c r="CE150" s="270">
        <f>IFERROR('Turistas lugar residencia isla '!CE150/'Turistas lugar residencia isla '!$K150,"-")</f>
        <v>0.41534423822804034</v>
      </c>
      <c r="CF150" s="271">
        <f t="shared" si="675"/>
        <v>-3.1280769638226902E-2</v>
      </c>
      <c r="CG150" s="270">
        <f>IFERROR('Turistas lugar residencia isla '!CG150/'Turistas lugar residencia isla '!$M150,"-")</f>
        <v>8.2082343527811977E-2</v>
      </c>
      <c r="CH150" s="271">
        <f t="shared" si="676"/>
        <v>-0.3440793218964191</v>
      </c>
      <c r="CI150" s="270">
        <f>IFERROR('Turistas lugar residencia isla '!CI150/'Turistas lugar residencia isla '!$C150,"-")</f>
        <v>3.8957818799961241E-2</v>
      </c>
      <c r="CJ150" s="271">
        <f t="shared" si="677"/>
        <v>-5.9939715106426261E-3</v>
      </c>
      <c r="CK150" s="270">
        <f>IFERROR('Turistas lugar residencia isla '!CK150/'Turistas lugar residencia isla '!$E150,"-")</f>
        <v>3.1453633230649439E-2</v>
      </c>
      <c r="CL150" s="271">
        <f t="shared" si="678"/>
        <v>2.8580976025796012E-3</v>
      </c>
      <c r="CM150" s="270">
        <f>IFERROR('Turistas lugar residencia isla '!CM150/'Turistas lugar residencia isla '!$G150,"-")</f>
        <v>5.6161982439909684E-2</v>
      </c>
      <c r="CN150" s="271">
        <f t="shared" si="679"/>
        <v>-4.6490887818478321E-2</v>
      </c>
      <c r="CO150" s="270">
        <f>IFERROR('Turistas lugar residencia isla '!CO150/'Turistas lugar residencia isla '!$I150,"-")</f>
        <v>2.5294752684863787E-2</v>
      </c>
      <c r="CP150" s="271">
        <f t="shared" si="680"/>
        <v>-7.2339223187861568E-2</v>
      </c>
      <c r="CQ150" s="270">
        <f>IFERROR('Turistas lugar residencia isla '!CQ150/'Turistas lugar residencia isla '!$K150,"-")</f>
        <v>3.0472883496982309E-2</v>
      </c>
      <c r="CR150" s="271">
        <f t="shared" si="681"/>
        <v>4.6289267681933532E-2</v>
      </c>
      <c r="CS150" s="270">
        <f>IFERROR('Turistas lugar residencia isla '!CS150/'Turistas lugar residencia isla '!$M150,"-")</f>
        <v>6.7207276677072575E-2</v>
      </c>
      <c r="CT150" s="271">
        <f t="shared" si="682"/>
        <v>-0.15501502806470158</v>
      </c>
      <c r="CU150" s="270">
        <f>IFERROR('Turistas lugar residencia isla '!CU150/'Turistas lugar residencia isla '!$C150,"-")</f>
        <v>3.2971269766553062E-2</v>
      </c>
      <c r="CV150" s="271">
        <f t="shared" si="683"/>
        <v>5.3892743302291324E-2</v>
      </c>
      <c r="CW150" s="270">
        <f>IFERROR('Turistas lugar residencia isla '!CW150/'Turistas lugar residencia isla '!$E150,"-")</f>
        <v>2.2255065638959785E-2</v>
      </c>
      <c r="CX150" s="271">
        <f t="shared" si="684"/>
        <v>0.1701025141015382</v>
      </c>
      <c r="CY150" s="270">
        <f>IFERROR('Turistas lugar residencia isla '!CY150/'Turistas lugar residencia isla '!$G150,"-")</f>
        <v>1.7888263852704138E-2</v>
      </c>
      <c r="CZ150" s="271">
        <f t="shared" si="685"/>
        <v>2.4269086430909637E-2</v>
      </c>
      <c r="DA150" s="270">
        <f>IFERROR('Turistas lugar residencia isla '!DA150/'Turistas lugar residencia isla '!$I150,"-")</f>
        <v>1.447674409089942E-2</v>
      </c>
      <c r="DB150" s="271">
        <f t="shared" si="686"/>
        <v>-3.2697676270044385E-2</v>
      </c>
      <c r="DC150" s="270">
        <f>IFERROR('Turistas lugar residencia isla '!DC150/'Turistas lugar residencia isla '!$K150,"-")</f>
        <v>9.0032944835925305E-2</v>
      </c>
      <c r="DD150" s="271">
        <f t="shared" si="687"/>
        <v>-3.4839820854918102E-2</v>
      </c>
      <c r="DE150" s="270">
        <f>IFERROR('Turistas lugar residencia isla '!DE150/'Turistas lugar residencia isla '!$M150,"-")</f>
        <v>1.4385864540709509E-3</v>
      </c>
      <c r="DF150" s="271">
        <f t="shared" si="688"/>
        <v>2.4744232302326052</v>
      </c>
      <c r="DG150" s="270">
        <f>IFERROR('Turistas lugar residencia isla '!DG150/'Turistas lugar residencia isla '!$C150,"-")</f>
        <v>0.13834135924028435</v>
      </c>
      <c r="DH150" s="271">
        <f t="shared" si="689"/>
        <v>7.9467776568218351E-2</v>
      </c>
      <c r="DI150" s="270">
        <f>IFERROR('Turistas lugar residencia isla '!DI150/'Turistas lugar residencia isla '!$E150,"-")</f>
        <v>0.10872031977695132</v>
      </c>
      <c r="DJ150" s="271">
        <f t="shared" si="690"/>
        <v>5.6291555705128227E-2</v>
      </c>
      <c r="DK150" s="270">
        <f>IFERROR('Turistas lugar residencia isla '!DK150/'Turistas lugar residencia isla '!$G150,"-")</f>
        <v>0.27231107424697321</v>
      </c>
      <c r="DL150" s="271">
        <f t="shared" si="691"/>
        <v>8.1142323268475813E-2</v>
      </c>
      <c r="DM150" s="270">
        <f>IFERROR('Turistas lugar residencia isla '!DM150/'Turistas lugar residencia isla '!$I150,"-")</f>
        <v>5.9704431777702495E-2</v>
      </c>
      <c r="DN150" s="271">
        <f t="shared" si="692"/>
        <v>8.0311425724410856E-3</v>
      </c>
      <c r="DO150" s="270">
        <f>IFERROR('Turistas lugar residencia isla '!DO150/'Turistas lugar residencia isla '!$K150,"-")</f>
        <v>5.3248322463600707E-2</v>
      </c>
      <c r="DP150" s="271">
        <f t="shared" si="693"/>
        <v>0.13097678405584179</v>
      </c>
      <c r="DQ150" s="270">
        <f>IFERROR('Turistas lugar residencia isla '!DQ150/'Turistas lugar residencia isla '!$M150,"-")</f>
        <v>1.7445451869540524E-2</v>
      </c>
      <c r="DR150" s="271">
        <f t="shared" si="694"/>
        <v>-0.31378437079016963</v>
      </c>
      <c r="DS150" s="270">
        <f>IFERROR('Turistas lugar residencia isla '!DS150/'Turistas lugar residencia isla '!$C150,"-")</f>
        <v>6.4589713847994015E-2</v>
      </c>
      <c r="DT150" s="271">
        <f t="shared" si="695"/>
        <v>4.1080527366246011E-2</v>
      </c>
      <c r="DU150" s="270">
        <f>IFERROR('Turistas lugar residencia isla '!DU150/'Turistas lugar residencia isla '!$E150,"-")</f>
        <v>0.10624135819651619</v>
      </c>
      <c r="DV150" s="271">
        <f t="shared" si="696"/>
        <v>0.12654894300299802</v>
      </c>
      <c r="DW150" s="270">
        <f>IFERROR('Turistas lugar residencia isla '!DW150/'Turistas lugar residencia isla '!$G150,"-")</f>
        <v>7.9722538284943245E-2</v>
      </c>
      <c r="DX150" s="271">
        <f t="shared" si="697"/>
        <v>-8.1976924442639487E-2</v>
      </c>
      <c r="DY150" s="270">
        <f>IFERROR('Turistas lugar residencia isla '!DY150/'Turistas lugar residencia isla '!$I150,"-")</f>
        <v>8.2569482971087418E-2</v>
      </c>
      <c r="DZ150" s="271">
        <f t="shared" si="698"/>
        <v>-2.4483838626042864E-2</v>
      </c>
      <c r="EA150" s="270">
        <f>IFERROR('Turistas lugar residencia isla '!EA150/'Turistas lugar residencia isla '!$K150,"-")</f>
        <v>4.2276881338437357E-2</v>
      </c>
      <c r="EB150" s="271">
        <f t="shared" si="699"/>
        <v>-2.4481433808006048E-2</v>
      </c>
      <c r="EC150" s="270">
        <f>IFERROR('Turistas lugar residencia isla '!EC150/'Turistas lugar residencia isla '!$M150,"-")</f>
        <v>5.7589061768010312E-2</v>
      </c>
      <c r="ED150" s="271">
        <f t="shared" si="700"/>
        <v>0.20883444798497641</v>
      </c>
    </row>
    <row r="151" spans="1:134" s="17" customFormat="1" outlineLevel="1" x14ac:dyDescent="0.25">
      <c r="A151" s="242"/>
      <c r="B151" s="34" t="s">
        <v>61</v>
      </c>
      <c r="C151" s="266">
        <f>IFERROR('Turistas lugar residencia isla '!C151/'Turistas lugar residencia isla '!$C151,"-")</f>
        <v>1</v>
      </c>
      <c r="D151" s="36">
        <f>IFERROR(C151/C164-1,"-")</f>
        <v>0</v>
      </c>
      <c r="E151" s="267">
        <f>IFERROR('Turistas lugar residencia isla '!E151/'Turistas lugar residencia isla '!$E151,"-")</f>
        <v>1</v>
      </c>
      <c r="F151" s="36">
        <f>IFERROR(E151/E164-1,"-")</f>
        <v>0</v>
      </c>
      <c r="G151" s="267">
        <f>IFERROR('Turistas lugar residencia isla '!G151/'Turistas lugar residencia isla '!$G151,"-")</f>
        <v>1</v>
      </c>
      <c r="H151" s="36">
        <f>IFERROR(G151/G164-1,"-")</f>
        <v>0</v>
      </c>
      <c r="I151" s="267">
        <f>IFERROR('Turistas lugar residencia isla '!I151/'Turistas lugar residencia isla '!$I151,"-")</f>
        <v>1</v>
      </c>
      <c r="J151" s="36">
        <f>IFERROR(I151/I164-1,"-")</f>
        <v>0</v>
      </c>
      <c r="K151" s="267">
        <f>IFERROR('Turistas lugar residencia isla '!K151/'Turistas lugar residencia isla '!$K151,"-")</f>
        <v>1</v>
      </c>
      <c r="L151" s="36">
        <f>IFERROR(K151/K164-1,"-")</f>
        <v>0</v>
      </c>
      <c r="M151" s="267">
        <f>IFERROR('Turistas lugar residencia isla '!M151/'Turistas lugar residencia isla '!$M151,"-")</f>
        <v>1</v>
      </c>
      <c r="N151" s="36">
        <f>IFERROR(M151/M164-1,"-")</f>
        <v>0</v>
      </c>
      <c r="O151" s="266">
        <f>IFERROR('Turistas lugar residencia isla '!O151/'Turistas lugar residencia isla '!$C151,"-")</f>
        <v>0.89779993360992638</v>
      </c>
      <c r="P151" s="36">
        <f>IFERROR(O151/O164-1,"-")</f>
        <v>2.0845420289304029E-2</v>
      </c>
      <c r="Q151" s="267">
        <f>IFERROR('Turistas lugar residencia isla '!Q151/'Turistas lugar residencia isla '!$E151,"-")</f>
        <v>0.88215404794869923</v>
      </c>
      <c r="R151" s="36">
        <f>IFERROR(Q151/Q164-1,"-")</f>
        <v>1.6836875246326155E-2</v>
      </c>
      <c r="S151" s="267">
        <f>IFERROR('Turistas lugar residencia isla '!S151/'Turistas lugar residencia isla '!$G151,"-")</f>
        <v>0.91060669660751092</v>
      </c>
      <c r="T151" s="36">
        <f>IFERROR(S151/S164-1,"-")</f>
        <v>2.9352362837556267E-2</v>
      </c>
      <c r="U151" s="267">
        <f>IFERROR('Turistas lugar residencia isla '!U151/'Turistas lugar residencia isla '!$I151,"-")</f>
        <v>0.94980369523780594</v>
      </c>
      <c r="V151" s="36">
        <f>IFERROR(U151/U164-1,"-")</f>
        <v>9.1385359183751014E-3</v>
      </c>
      <c r="W151" s="267">
        <f>IFERROR('Turistas lugar residencia isla '!W151/'Turistas lugar residencia isla '!$K151,"-")</f>
        <v>0.86118159682173523</v>
      </c>
      <c r="X151" s="36">
        <f>IFERROR(W151/W164-1,"-")</f>
        <v>2.0552549781698515E-2</v>
      </c>
      <c r="Y151" s="267">
        <f>IFERROR('Turistas lugar residencia isla '!Y151/'Turistas lugar residencia isla '!$M151,"-")</f>
        <v>0.76692809674908702</v>
      </c>
      <c r="Z151" s="36">
        <f>IFERROR(Y151/Y164-1,"-")</f>
        <v>2.4037807161226832E-2</v>
      </c>
      <c r="AA151" s="266">
        <f>IFERROR('Turistas lugar residencia isla '!AA151/'Turistas lugar residencia isla '!$C151,"-")</f>
        <v>0.10220006639007362</v>
      </c>
      <c r="AB151" s="36">
        <f>IFERROR(AA151/AA164-1,"-")</f>
        <v>-0.15210551456098886</v>
      </c>
      <c r="AC151" s="267">
        <f>IFERROR('Turistas lugar residencia isla '!AC151/'Turistas lugar residencia isla '!$E151,"-")</f>
        <v>0.11784595205130073</v>
      </c>
      <c r="AD151" s="36">
        <f>IFERROR(AC151/AC164-1,"-")</f>
        <v>-0.11027922379838273</v>
      </c>
      <c r="AE151" s="267">
        <f>IFERROR('Turistas lugar residencia isla '!AE151/'Turistas lugar residencia isla '!$G151,"-")</f>
        <v>8.9393303392489118E-2</v>
      </c>
      <c r="AF151" s="36">
        <f>IFERROR(AE151/AE164-1,"-")</f>
        <v>-0.22508996757280586</v>
      </c>
      <c r="AG151" s="267">
        <f>IFERROR('Turistas lugar residencia isla '!AG151/'Turistas lugar residencia isla '!$I151,"-")</f>
        <v>5.0188710767525041E-2</v>
      </c>
      <c r="AH151" s="36">
        <f>IFERROR(AG151/AG164-1,"-")</f>
        <v>-0.14641445864441505</v>
      </c>
      <c r="AI151" s="267">
        <f>IFERROR('Turistas lugar residencia isla '!AI151/'Turistas lugar residencia isla '!$K151,"-")</f>
        <v>0.13881840317826477</v>
      </c>
      <c r="AJ151" s="36">
        <f>IFERROR(AI151/AI164-1,"-")</f>
        <v>-0.1110943745931019</v>
      </c>
      <c r="AK151" s="267">
        <f>IFERROR('Turistas lugar residencia isla '!AK151/'Turistas lugar residencia isla '!$M151,"-")</f>
        <v>0.23301203376638926</v>
      </c>
      <c r="AL151" s="36">
        <f>IFERROR(AK151/AK164-1,"-")</f>
        <v>-7.1710123543578197E-2</v>
      </c>
      <c r="AM151" s="266">
        <f>IFERROR('Turistas lugar residencia isla '!AM151/'Turistas lugar residencia isla '!$C151,"-")</f>
        <v>0.23821164884489981</v>
      </c>
      <c r="AN151" s="36">
        <f>IFERROR(AM151/AM164-1,"-")</f>
        <v>1.3606901467092092E-2</v>
      </c>
      <c r="AO151" s="267">
        <f>IFERROR('Turistas lugar residencia isla '!AO151/'Turistas lugar residencia isla '!$E151,"-")</f>
        <v>0.17141538536277295</v>
      </c>
      <c r="AP151" s="36">
        <f>IFERROR(AO151/AO164-1,"-")</f>
        <v>3.7887981230043222E-2</v>
      </c>
      <c r="AQ151" s="267">
        <f>IFERROR('Turistas lugar residencia isla '!AQ151/'Turistas lugar residencia isla '!$G151,"-")</f>
        <v>0.24208529668893819</v>
      </c>
      <c r="AR151" s="36">
        <f>IFERROR(AQ151/AQ164-1,"-")</f>
        <v>4.8857865224457786E-2</v>
      </c>
      <c r="AS151" s="267">
        <f>IFERROR('Turistas lugar residencia isla '!AS151/'Turistas lugar residencia isla '!$I151,"-")</f>
        <v>0.44844816718938663</v>
      </c>
      <c r="AT151" s="36">
        <f>IFERROR(AS151/AS164-1,"-")</f>
        <v>-7.9274812036699505E-2</v>
      </c>
      <c r="AU151" s="267">
        <f>IFERROR('Turistas lugar residencia isla '!AU151/'Turistas lugar residencia isla '!$K151,"-")</f>
        <v>0.19083685761886454</v>
      </c>
      <c r="AV151" s="36">
        <f>IFERROR(AU151/AU164-1,"-")</f>
        <v>8.3135518181463031E-2</v>
      </c>
      <c r="AW151" s="267">
        <f>IFERROR('Turistas lugar residencia isla '!AW151/'Turistas lugar residencia isla '!$M151,"-")</f>
        <v>0.42255882176854459</v>
      </c>
      <c r="AX151" s="36">
        <f>IFERROR(AW151/AW164-1,"-")</f>
        <v>0.11637022930623386</v>
      </c>
      <c r="AY151" s="266">
        <f>IFERROR('Turistas lugar residencia isla '!AY151/'Turistas lugar residencia isla '!$C151,"-")</f>
        <v>2.5616309892604862E-2</v>
      </c>
      <c r="AZ151" s="36">
        <f>IFERROR(AY151/AY164-1,"-")</f>
        <v>-8.3658576535129869E-2</v>
      </c>
      <c r="BA151" s="267">
        <f>IFERROR('Turistas lugar residencia isla '!BA151/'Turistas lugar residencia isla '!$E151,"-")</f>
        <v>3.5159950448152739E-2</v>
      </c>
      <c r="BB151" s="36">
        <f>IFERROR(BA151/BA164-1,"-")</f>
        <v>-0.16906315863092813</v>
      </c>
      <c r="BC151" s="267">
        <f>IFERROR('Turistas lugar residencia isla '!BC151/'Turistas lugar residencia isla '!$G151,"-")</f>
        <v>2.3112101424346766E-2</v>
      </c>
      <c r="BD151" s="36">
        <f>IFERROR(BC151/BC164-1,"-")</f>
        <v>4.638245299160948E-2</v>
      </c>
      <c r="BE151" s="267">
        <f>IFERROR('Turistas lugar residencia isla '!BE151/'Turistas lugar residencia isla '!$I151,"-")</f>
        <v>1.1907383641016685E-2</v>
      </c>
      <c r="BF151" s="36">
        <f>IFERROR(BE151/BE164-1,"-")</f>
        <v>5.1484946477082794E-3</v>
      </c>
      <c r="BG151" s="267">
        <f>IFERROR('Turistas lugar residencia isla '!BG151/'Turistas lugar residencia isla '!$K151,"-")</f>
        <v>1.3680635652953991E-2</v>
      </c>
      <c r="BH151" s="36">
        <f>IFERROR(BG151/BG164-1,"-")</f>
        <v>-0.20666365223075311</v>
      </c>
      <c r="BI151" s="267">
        <f>IFERROR('Turistas lugar residencia isla '!BI151/'Turistas lugar residencia isla '!$M151,"-")</f>
        <v>2.8916961024965576E-2</v>
      </c>
      <c r="BJ151" s="36">
        <f>IFERROR(BI151/BI164-1,"-")</f>
        <v>-0.33199739675421247</v>
      </c>
      <c r="BK151" s="266">
        <f>IFERROR('Turistas lugar residencia isla '!BK151/'Turistas lugar residencia isla '!$C151,"-")</f>
        <v>1.8789552176694375E-2</v>
      </c>
      <c r="BL151" s="36">
        <f>IFERROR(BK151/BK164-1,"-")</f>
        <v>5.1378927937091756E-2</v>
      </c>
      <c r="BM151" s="267">
        <f>IFERROR('Turistas lugar residencia isla '!BM151/'Turistas lugar residencia isla '!$E151,"-")</f>
        <v>2.4311982316791762E-2</v>
      </c>
      <c r="BN151" s="36">
        <f>IFERROR(BM151/BM164-1,"-")</f>
        <v>-9.5586901693616722E-2</v>
      </c>
      <c r="BO151" s="267">
        <f>IFERROR('Turistas lugar residencia isla '!BO151/'Turistas lugar residencia isla '!$G151,"-")</f>
        <v>9.2189605708749012E-3</v>
      </c>
      <c r="BP151" s="36">
        <f>IFERROR(BO151/BO164-1,"-")</f>
        <v>0.21189324696980405</v>
      </c>
      <c r="BQ151" s="267">
        <f>IFERROR('Turistas lugar residencia isla '!BQ151/'Turistas lugar residencia isla '!$I151,"-")</f>
        <v>3.1226506078992734E-2</v>
      </c>
      <c r="BR151" s="36">
        <f>IFERROR(BQ151/BQ164-1,"-")</f>
        <v>0.11467644242098118</v>
      </c>
      <c r="BS151" s="267">
        <f>IFERROR('Turistas lugar residencia isla '!BS151/'Turistas lugar residencia isla '!$K151,"-")</f>
        <v>1.3424323977957196E-2</v>
      </c>
      <c r="BT151" s="36">
        <f>IFERROR(BS151/BS164-1,"-")</f>
        <v>0.8647777982737026</v>
      </c>
      <c r="BU151" s="267">
        <f>IFERROR('Turistas lugar residencia isla '!BU151/'Turistas lugar residencia isla '!$M151,"-")</f>
        <v>2.0116146799976052E-2</v>
      </c>
      <c r="BV151" s="36">
        <f>IFERROR(BU151/BU164-1,"-")</f>
        <v>-5.0103715077601363E-2</v>
      </c>
      <c r="BW151" s="266">
        <f>IFERROR('Turistas lugar residencia isla '!BW151/'Turistas lugar residencia isla '!$C151,"-")</f>
        <v>0.22849508413441763</v>
      </c>
      <c r="BX151" s="36">
        <f>IFERROR(BW151/BW164-1,"-")</f>
        <v>-3.7593740501966844E-2</v>
      </c>
      <c r="BY151" s="267">
        <f>IFERROR('Turistas lugar residencia isla '!BY151/'Turistas lugar residencia isla '!$E151,"-")</f>
        <v>0.2825718380334718</v>
      </c>
      <c r="BZ151" s="36">
        <f>IFERROR(BY151/BY164-1,"-")</f>
        <v>-2.4219609290206279E-2</v>
      </c>
      <c r="CA151" s="267">
        <f>IFERROR('Turistas lugar residencia isla '!CA151/'Turistas lugar residencia isla '!$G151,"-")</f>
        <v>0.10350737106553005</v>
      </c>
      <c r="CB151" s="36">
        <f>IFERROR(CA151/CA164-1,"-")</f>
        <v>-0.12158821443402867</v>
      </c>
      <c r="CC151" s="267">
        <f>IFERROR('Turistas lugar residencia isla '!CC151/'Turistas lugar residencia isla '!$I151,"-")</f>
        <v>0.17435052360593242</v>
      </c>
      <c r="CD151" s="36">
        <f>IFERROR(CC151/CC164-1,"-")</f>
        <v>-4.7317401746303944E-2</v>
      </c>
      <c r="CE151" s="267">
        <f>IFERROR('Turistas lugar residencia isla '!CE151/'Turistas lugar residencia isla '!$K151,"-")</f>
        <v>0.38812636165577341</v>
      </c>
      <c r="CF151" s="36">
        <f>IFERROR(CE151/CE164-1,"-")</f>
        <v>-2.8470298314495657E-2</v>
      </c>
      <c r="CG151" s="267">
        <f>IFERROR('Turistas lugar residencia isla '!CG151/'Turistas lugar residencia isla '!$M151,"-")</f>
        <v>9.5491827815362515E-2</v>
      </c>
      <c r="CH151" s="36">
        <f>IFERROR(CG151/CG164-1,"-")</f>
        <v>-0.26043352842467671</v>
      </c>
      <c r="CI151" s="266">
        <f>IFERROR('Turistas lugar residencia isla '!CI151/'Turistas lugar residencia isla '!$C151,"-")</f>
        <v>4.0860864406500809E-2</v>
      </c>
      <c r="CJ151" s="36">
        <f>IFERROR(CI151/CI164-1,"-")</f>
        <v>0.29185063687655433</v>
      </c>
      <c r="CK151" s="267">
        <f>IFERROR('Turistas lugar residencia isla '!CK151/'Turistas lugar residencia isla '!$E151,"-")</f>
        <v>3.1285676115523818E-2</v>
      </c>
      <c r="CL151" s="36">
        <f>IFERROR(CK151/CK164-1,"-")</f>
        <v>0.23456082851459503</v>
      </c>
      <c r="CM151" s="267">
        <f>IFERROR('Turistas lugar residencia isla '!CM151/'Turistas lugar residencia isla '!$G151,"-")</f>
        <v>5.6131192657654955E-2</v>
      </c>
      <c r="CN151" s="36">
        <f>IFERROR(CM151/CM164-1,"-")</f>
        <v>0.26826722735648678</v>
      </c>
      <c r="CO151" s="267">
        <f>IFERROR('Turistas lugar residencia isla '!CO151/'Turistas lugar residencia isla '!$I151,"-")</f>
        <v>3.4142600031894781E-2</v>
      </c>
      <c r="CP151" s="36">
        <f>IFERROR(CO151/CO164-1,"-")</f>
        <v>0.34792684352564685</v>
      </c>
      <c r="CQ151" s="267">
        <f>IFERROR('Turistas lugar residencia isla '!CQ151/'Turistas lugar residencia isla '!$K151,"-")</f>
        <v>3.4819941048314748E-2</v>
      </c>
      <c r="CR151" s="36">
        <f>IFERROR(CQ151/CQ164-1,"-")</f>
        <v>0.81004152611561842</v>
      </c>
      <c r="CS151" s="267">
        <f>IFERROR('Turistas lugar residencia isla '!CS151/'Turistas lugar residencia isla '!$M151,"-")</f>
        <v>0.10105968987607017</v>
      </c>
      <c r="CT151" s="36">
        <f>IFERROR(CS151/CS164-1,"-")</f>
        <v>3.8076340985480739E-2</v>
      </c>
      <c r="CU151" s="266">
        <f>IFERROR('Turistas lugar residencia isla '!CU151/'Turistas lugar residencia isla '!$C151,"-")</f>
        <v>2.549436894105897E-2</v>
      </c>
      <c r="CV151" s="36">
        <f>IFERROR(CU151/CU164-1,"-")</f>
        <v>-9.257540443925194E-2</v>
      </c>
      <c r="CW151" s="267">
        <f>IFERROR('Turistas lugar residencia isla '!CW151/'Turistas lugar residencia isla '!$E151,"-")</f>
        <v>1.6585294760620855E-2</v>
      </c>
      <c r="CX151" s="36">
        <f>IFERROR(CW151/CW164-1,"-")</f>
        <v>-9.9794942867524883E-3</v>
      </c>
      <c r="CY151" s="267">
        <f>IFERROR('Turistas lugar residencia isla '!CY151/'Turistas lugar residencia isla '!$G151,"-")</f>
        <v>1.2797975047893779E-2</v>
      </c>
      <c r="CZ151" s="36">
        <f>IFERROR(CY151/CY164-1,"-")</f>
        <v>-6.5678809319511533E-3</v>
      </c>
      <c r="DA151" s="267">
        <f>IFERROR('Turistas lugar residencia isla '!DA151/'Turistas lugar residencia isla '!$I151,"-")</f>
        <v>1.840784307769416E-2</v>
      </c>
      <c r="DB151" s="36">
        <f>IFERROR(DA151/DA164-1,"-")</f>
        <v>-0.26242742532956875</v>
      </c>
      <c r="DC151" s="267">
        <f>IFERROR('Turistas lugar residencia isla '!DC151/'Turistas lugar residencia isla '!$K151,"-")</f>
        <v>8.3089837242086378E-2</v>
      </c>
      <c r="DD151" s="36">
        <f>IFERROR(DC151/DC164-1,"-")</f>
        <v>-7.5206542897344519E-2</v>
      </c>
      <c r="DE151" s="267">
        <f>IFERROR('Turistas lugar residencia isla '!DE151/'Turistas lugar residencia isla '!$M151,"-")</f>
        <v>0</v>
      </c>
      <c r="DF151" s="36" t="str">
        <f>IFERROR(DE151/DE164-1,"-")</f>
        <v>-</v>
      </c>
      <c r="DG151" s="266">
        <f>IFERROR('Turistas lugar residencia isla '!DG151/'Turistas lugar residencia isla '!$C151,"-")</f>
        <v>0.21910659865071369</v>
      </c>
      <c r="DH151" s="36">
        <f>IFERROR(DG151/DG164-1,"-")</f>
        <v>4.8122704197692379E-2</v>
      </c>
      <c r="DI151" s="267">
        <f>IFERROR('Turistas lugar residencia isla '!DI151/'Turistas lugar residencia isla '!$E151,"-")</f>
        <v>0.20207194733901723</v>
      </c>
      <c r="DJ151" s="36">
        <f>IFERROR(DI151/DI164-1,"-")</f>
        <v>0.10170311488899753</v>
      </c>
      <c r="DK151" s="267">
        <f>IFERROR('Turistas lugar residencia isla '!DK151/'Turistas lugar residencia isla '!$G151,"-")</f>
        <v>0.36469968154977006</v>
      </c>
      <c r="DL151" s="36">
        <f>IFERROR(DK151/DK164-1,"-")</f>
        <v>2.9283754090954961E-2</v>
      </c>
      <c r="DM151" s="267">
        <f>IFERROR('Turistas lugar residencia isla '!DM151/'Turistas lugar residencia isla '!$I151,"-")</f>
        <v>0.1155350348944055</v>
      </c>
      <c r="DN151" s="36">
        <f>IFERROR(DM151/DM164-1,"-")</f>
        <v>0.1959898809740499</v>
      </c>
      <c r="DO151" s="267">
        <f>IFERROR('Turistas lugar residencia isla '!DO151/'Turistas lugar residencia isla '!$K151,"-")</f>
        <v>7.4170190952197873E-2</v>
      </c>
      <c r="DP151" s="36">
        <f>IFERROR(DO151/DO164-1,"-")</f>
        <v>-0.16656072037791869</v>
      </c>
      <c r="DQ151" s="267">
        <f>IFERROR('Turistas lugar residencia isla '!DQ151/'Turistas lugar residencia isla '!$M151,"-")</f>
        <v>1.2871939172603724E-2</v>
      </c>
      <c r="DR151" s="36">
        <f>IFERROR(DQ151/DQ164-1,"-")</f>
        <v>-2.0573538312072093E-2</v>
      </c>
      <c r="DS151" s="266">
        <f>IFERROR('Turistas lugar residencia isla '!DS151/'Turistas lugar residencia isla '!$C151,"-")</f>
        <v>5.7031589480947692E-2</v>
      </c>
      <c r="DT151" s="36">
        <f>IFERROR(DS151/DS164-1,"-")</f>
        <v>0.13946622446744583</v>
      </c>
      <c r="DU151" s="267">
        <f>IFERROR('Turistas lugar residencia isla '!DU151/'Turistas lugar residencia isla '!$E151,"-")</f>
        <v>8.4493186621001234E-2</v>
      </c>
      <c r="DV151" s="36">
        <f>IFERROR(DU151/DU164-1,"-")</f>
        <v>7.8582108620361302E-2</v>
      </c>
      <c r="DW151" s="267">
        <f>IFERROR('Turistas lugar residencia isla '!DW151/'Turistas lugar residencia isla '!$G151,"-")</f>
        <v>7.7381196602776731E-2</v>
      </c>
      <c r="DX151" s="36">
        <f>IFERROR(DW151/DW164-1,"-")</f>
        <v>1.5013901919880057E-2</v>
      </c>
      <c r="DY151" s="267">
        <f>IFERROR('Turistas lugar residencia isla '!DY151/'Turistas lugar residencia isla '!$I151,"-")</f>
        <v>8.2728977924257499E-2</v>
      </c>
      <c r="DZ151" s="36">
        <f>IFERROR(DY151/DY164-1,"-")</f>
        <v>0.45640060836339669</v>
      </c>
      <c r="EA151" s="267">
        <f>IFERROR('Turistas lugar residencia isla '!EA151/'Turistas lugar residencia isla '!$K151,"-")</f>
        <v>4.7738049468153278E-2</v>
      </c>
      <c r="EB151" s="36">
        <f>IFERROR(EA151/EA164-1,"-")</f>
        <v>0.47708570364565861</v>
      </c>
      <c r="EC151" s="267">
        <f>IFERROR('Turistas lugar residencia isla '!EC151/'Turistas lugar residencia isla '!$M151,"-")</f>
        <v>8.5912710291564387E-2</v>
      </c>
      <c r="ED151" s="36">
        <f>IFERROR(EC151/EC164-1,"-")</f>
        <v>0.33011433339543506</v>
      </c>
    </row>
    <row r="152" spans="1:134" s="17" customFormat="1" outlineLevel="1" x14ac:dyDescent="0.25">
      <c r="A152" s="242"/>
      <c r="B152" s="34" t="s">
        <v>63</v>
      </c>
      <c r="C152" s="266">
        <f>IFERROR('Turistas lugar residencia isla '!C152/'Turistas lugar residencia isla '!$C152,"-")</f>
        <v>1</v>
      </c>
      <c r="D152" s="36">
        <f t="shared" ref="D152:D163" si="701">IFERROR(C152/C165-1,"-")</f>
        <v>0</v>
      </c>
      <c r="E152" s="267">
        <f>IFERROR('Turistas lugar residencia isla '!E152/'Turistas lugar residencia isla '!$E152,"-")</f>
        <v>1</v>
      </c>
      <c r="F152" s="36">
        <f t="shared" ref="F152:F163" si="702">IFERROR(E152/E165-1,"-")</f>
        <v>0</v>
      </c>
      <c r="G152" s="267">
        <f>IFERROR('Turistas lugar residencia isla '!G152/'Turistas lugar residencia isla '!$G152,"-")</f>
        <v>1</v>
      </c>
      <c r="H152" s="36">
        <f t="shared" ref="H152:H163" si="703">IFERROR(G152/G165-1,"-")</f>
        <v>0</v>
      </c>
      <c r="I152" s="267">
        <f>IFERROR('Turistas lugar residencia isla '!I152/'Turistas lugar residencia isla '!$I152,"-")</f>
        <v>1</v>
      </c>
      <c r="J152" s="36">
        <f t="shared" ref="J152:J163" si="704">IFERROR(I152/I165-1,"-")</f>
        <v>0</v>
      </c>
      <c r="K152" s="267">
        <f>IFERROR('Turistas lugar residencia isla '!K152/'Turistas lugar residencia isla '!$K152,"-")</f>
        <v>1</v>
      </c>
      <c r="L152" s="36">
        <f t="shared" ref="L152:L163" si="705">IFERROR(K152/K165-1,"-")</f>
        <v>0</v>
      </c>
      <c r="M152" s="267">
        <f>IFERROR('Turistas lugar residencia isla '!M152/'Turistas lugar residencia isla '!$M152,"-")</f>
        <v>1</v>
      </c>
      <c r="N152" s="36">
        <f t="shared" ref="N152:N163" si="706">IFERROR(M152/M165-1,"-")</f>
        <v>0</v>
      </c>
      <c r="O152" s="266">
        <f>IFERROR('Turistas lugar residencia isla '!O152/'Turistas lugar residencia isla '!$C152,"-")</f>
        <v>0.909281928141352</v>
      </c>
      <c r="P152" s="36">
        <f t="shared" ref="P152:P163" si="707">IFERROR(O152/O165-1,"-")</f>
        <v>3.9876377455339007E-3</v>
      </c>
      <c r="Q152" s="267">
        <f>IFERROR('Turistas lugar residencia isla '!Q152/'Turistas lugar residencia isla '!$E152,"-")</f>
        <v>0.89344836080968026</v>
      </c>
      <c r="R152" s="36">
        <f t="shared" ref="R152:R163" si="708">IFERROR(Q152/Q165-1,"-")</f>
        <v>1.0113056835651779E-2</v>
      </c>
      <c r="S152" s="267">
        <f>IFERROR('Turistas lugar residencia isla '!S152/'Turistas lugar residencia isla '!$G152,"-")</f>
        <v>0.92554866586919904</v>
      </c>
      <c r="T152" s="36">
        <f t="shared" ref="T152:T163" si="709">IFERROR(S152/S165-1,"-")</f>
        <v>3.2383375166311623E-3</v>
      </c>
      <c r="U152" s="267">
        <f>IFERROR('Turistas lugar residencia isla '!U152/'Turistas lugar residencia isla '!$I152,"-")</f>
        <v>0.96116092857590074</v>
      </c>
      <c r="V152" s="36">
        <f t="shared" ref="V152:V163" si="710">IFERROR(U152/U165-1,"-")</f>
        <v>7.161345842831679E-3</v>
      </c>
      <c r="W152" s="267">
        <f>IFERROR('Turistas lugar residencia isla '!W152/'Turistas lugar residencia isla '!$K152,"-")</f>
        <v>0.87219084210224507</v>
      </c>
      <c r="X152" s="36">
        <f t="shared" ref="X152:X163" si="711">IFERROR(W152/W165-1,"-")</f>
        <v>1.2613765569269297E-2</v>
      </c>
      <c r="Y152" s="267">
        <f>IFERROR('Turistas lugar residencia isla '!Y152/'Turistas lugar residencia isla '!$M152,"-")</f>
        <v>0.86532682926829263</v>
      </c>
      <c r="Z152" s="36">
        <f t="shared" ref="Z152:Z163" si="712">IFERROR(Y152/Y165-1,"-")</f>
        <v>4.0622574270883671E-2</v>
      </c>
      <c r="AA152" s="266">
        <f>IFERROR('Turistas lugar residencia isla '!AA152/'Turistas lugar residencia isla '!$C152,"-")</f>
        <v>9.0718071858648025E-2</v>
      </c>
      <c r="AB152" s="36">
        <f t="shared" ref="AB152:AB163" si="713">IFERROR(AA152/AA165-1,"-")</f>
        <v>-3.8295866905540876E-2</v>
      </c>
      <c r="AC152" s="267">
        <f>IFERROR('Turistas lugar residencia isla '!AC152/'Turistas lugar residencia isla '!$E152,"-")</f>
        <v>0.10655163919031974</v>
      </c>
      <c r="AD152" s="36">
        <f t="shared" ref="AD152:AD163" si="714">IFERROR(AC152/AC165-1,"-")</f>
        <v>-7.7448400076204127E-2</v>
      </c>
      <c r="AE152" s="267">
        <f>IFERROR('Turistas lugar residencia isla '!AE152/'Turistas lugar residencia isla '!$G152,"-")</f>
        <v>7.4451334130800961E-2</v>
      </c>
      <c r="AF152" s="36">
        <f t="shared" ref="AF152:AF163" si="715">IFERROR(AE152/AE165-1,"-")</f>
        <v>-3.8579632332004454E-2</v>
      </c>
      <c r="AG152" s="267">
        <f>IFERROR('Turistas lugar residencia isla '!AG152/'Turistas lugar residencia isla '!$I152,"-")</f>
        <v>3.8839071424099286E-2</v>
      </c>
      <c r="AH152" s="36">
        <f t="shared" ref="AH152:AH163" si="716">IFERROR(AG152/AG165-1,"-")</f>
        <v>-0.14963355180470361</v>
      </c>
      <c r="AI152" s="267">
        <f>IFERROR('Turistas lugar residencia isla '!AI152/'Turistas lugar residencia isla '!$K152,"-")</f>
        <v>0.12780915789775496</v>
      </c>
      <c r="AJ152" s="36">
        <f t="shared" ref="AJ152:AJ163" si="717">IFERROR(AI152/AI165-1,"-")</f>
        <v>-7.8346259587201761E-2</v>
      </c>
      <c r="AK152" s="267">
        <f>IFERROR('Turistas lugar residencia isla '!AK152/'Turistas lugar residencia isla '!$M152,"-")</f>
        <v>0.13467317073170731</v>
      </c>
      <c r="AL152" s="36">
        <f t="shared" ref="AL152:AL163" si="718">IFERROR(AK152/AK165-1,"-")</f>
        <v>-0.20025354443018117</v>
      </c>
      <c r="AM152" s="266">
        <f>IFERROR('Turistas lugar residencia isla '!AM152/'Turistas lugar residencia isla '!$C152,"-")</f>
        <v>0.22925613880411658</v>
      </c>
      <c r="AN152" s="36">
        <f t="shared" ref="AN152:AN163" si="719">IFERROR(AM152/AM165-1,"-")</f>
        <v>7.449723183031165E-2</v>
      </c>
      <c r="AO152" s="267">
        <f>IFERROR('Turistas lugar residencia isla '!AO152/'Turistas lugar residencia isla '!$E152,"-")</f>
        <v>0.18892214181356085</v>
      </c>
      <c r="AP152" s="36">
        <f t="shared" ref="AP152:AP163" si="720">IFERROR(AO152/AO165-1,"-")</f>
        <v>0.42767460160644455</v>
      </c>
      <c r="AQ152" s="267">
        <f>IFERROR('Turistas lugar residencia isla '!AQ152/'Turistas lugar residencia isla '!$G152,"-")</f>
        <v>0.26052169030588579</v>
      </c>
      <c r="AR152" s="36">
        <f t="shared" ref="AR152:AR163" si="721">IFERROR(AQ152/AQ165-1,"-")</f>
        <v>0.276242328001858</v>
      </c>
      <c r="AS152" s="267">
        <f>IFERROR('Turistas lugar residencia isla '!AS152/'Turistas lugar residencia isla '!$I152,"-")</f>
        <v>0.44033614614565869</v>
      </c>
      <c r="AT152" s="36">
        <f t="shared" ref="AT152:AT163" si="722">IFERROR(AS152/AS165-1,"-")</f>
        <v>-3.7416707414135497E-2</v>
      </c>
      <c r="AU152" s="267">
        <f>IFERROR('Turistas lugar residencia isla '!AU152/'Turistas lugar residencia isla '!$K152,"-")</f>
        <v>0.21804054247785074</v>
      </c>
      <c r="AV152" s="36">
        <f t="shared" ref="AV152:AV163" si="723">IFERROR(AU152/AU165-1,"-")</f>
        <v>0.50669878319678308</v>
      </c>
      <c r="AW152" s="267">
        <f>IFERROR('Turistas lugar residencia isla '!AW152/'Turistas lugar residencia isla '!$M152,"-")</f>
        <v>0.65225365853658535</v>
      </c>
      <c r="AX152" s="36">
        <f t="shared" ref="AX152:AX163" si="724">IFERROR(AW152/AW165-1,"-")</f>
        <v>0.78275093529402651</v>
      </c>
      <c r="AY152" s="266">
        <f>IFERROR('Turistas lugar residencia isla '!AY152/'Turistas lugar residencia isla '!$C152,"-")</f>
        <v>2.6835087092417293E-2</v>
      </c>
      <c r="AZ152" s="36">
        <f t="shared" ref="AZ152:AZ163" si="725">IFERROR(AY152/AY165-1,"-")</f>
        <v>8.9121422581253329E-2</v>
      </c>
      <c r="BA152" s="267">
        <f>IFERROR('Turistas lugar residencia isla '!BA152/'Turistas lugar residencia isla '!$E152,"-")</f>
        <v>3.9386422562556554E-2</v>
      </c>
      <c r="BB152" s="36">
        <f t="shared" ref="BB152:BB163" si="726">IFERROR(BA152/BA165-1,"-")</f>
        <v>5.5466082976164843E-2</v>
      </c>
      <c r="BC152" s="267">
        <f>IFERROR('Turistas lugar residencia isla '!BC152/'Turistas lugar residencia isla '!$G152,"-")</f>
        <v>2.0915216170690622E-2</v>
      </c>
      <c r="BD152" s="36">
        <f t="shared" ref="BD152:BD163" si="727">IFERROR(BC152/BC165-1,"-")</f>
        <v>-7.1236632268623423E-2</v>
      </c>
      <c r="BE152" s="267">
        <f>IFERROR('Turistas lugar residencia isla '!BE152/'Turistas lugar residencia isla '!$I152,"-")</f>
        <v>1.1095883740182404E-2</v>
      </c>
      <c r="BF152" s="36">
        <f t="shared" ref="BF152:BF163" si="728">IFERROR(BE152/BE165-1,"-")</f>
        <v>0.30869509140066542</v>
      </c>
      <c r="BG152" s="267">
        <f>IFERROR('Turistas lugar residencia isla '!BG152/'Turistas lugar residencia isla '!$K152,"-")</f>
        <v>1.32924276743986E-2</v>
      </c>
      <c r="BH152" s="36">
        <f t="shared" ref="BH152:BH163" si="729">IFERROR(BG152/BG165-1,"-")</f>
        <v>8.4353868023983258E-2</v>
      </c>
      <c r="BI152" s="267">
        <f>IFERROR('Turistas lugar residencia isla '!BI152/'Turistas lugar residencia isla '!$M152,"-")</f>
        <v>1.8380487804878047E-2</v>
      </c>
      <c r="BJ152" s="36">
        <f t="shared" ref="BJ152:BJ163" si="730">IFERROR(BI152/BI165-1,"-")</f>
        <v>-0.21264922834836297</v>
      </c>
      <c r="BK152" s="266">
        <f>IFERROR('Turistas lugar residencia isla '!BK152/'Turistas lugar residencia isla '!$C152,"-")</f>
        <v>2.8563438759548414E-2</v>
      </c>
      <c r="BL152" s="36">
        <f t="shared" ref="BL152:BL163" si="731">IFERROR(BK152/BK165-1,"-")</f>
        <v>1.8356050908578059E-2</v>
      </c>
      <c r="BM152" s="267">
        <f>IFERROR('Turistas lugar residencia isla '!BM152/'Turistas lugar residencia isla '!$E152,"-")</f>
        <v>3.4230186663544632E-2</v>
      </c>
      <c r="BN152" s="36">
        <f t="shared" ref="BN152:BN163" si="732">IFERROR(BM152/BM165-1,"-")</f>
        <v>-0.13834242492837567</v>
      </c>
      <c r="BO152" s="267">
        <f>IFERROR('Turistas lugar residencia isla '!BO152/'Turistas lugar residencia isla '!$G152,"-")</f>
        <v>1.3155164416668702E-2</v>
      </c>
      <c r="BP152" s="36">
        <f t="shared" ref="BP152:BP163" si="733">IFERROR(BO152/BO165-1,"-")</f>
        <v>0.1993795453013647</v>
      </c>
      <c r="BQ152" s="267">
        <f>IFERROR('Turistas lugar residencia isla '!BQ152/'Turistas lugar residencia isla '!$I152,"-")</f>
        <v>5.0261918509603681E-2</v>
      </c>
      <c r="BR152" s="36">
        <f t="shared" ref="BR152:BR163" si="734">IFERROR(BQ152/BQ165-1,"-")</f>
        <v>4.3122353546327208E-2</v>
      </c>
      <c r="BS152" s="267">
        <f>IFERROR('Turistas lugar residencia isla '!BS152/'Turistas lugar residencia isla '!$K152,"-")</f>
        <v>2.1578690827766148E-2</v>
      </c>
      <c r="BT152" s="36">
        <f t="shared" ref="BT152:BT163" si="735">IFERROR(BS152/BS165-1,"-")</f>
        <v>0.52208189137005134</v>
      </c>
      <c r="BU152" s="267">
        <f>IFERROR('Turistas lugar residencia isla '!BU152/'Turistas lugar residencia isla '!$M152,"-")</f>
        <v>1.1121951219512195E-2</v>
      </c>
      <c r="BV152" s="36">
        <f t="shared" ref="BV152:BV163" si="736">IFERROR(BU152/BU165-1,"-")</f>
        <v>-0.39048176538908252</v>
      </c>
      <c r="BW152" s="266">
        <f>IFERROR('Turistas lugar residencia isla '!BW152/'Turistas lugar residencia isla '!$C152,"-")</f>
        <v>0.25930615419421427</v>
      </c>
      <c r="BX152" s="36">
        <f t="shared" ref="BX152:BX163" si="737">IFERROR(BW152/BW165-1,"-")</f>
        <v>-2.3737557008199683E-2</v>
      </c>
      <c r="BY152" s="267">
        <f>IFERROR('Turistas lugar residencia isla '!BY152/'Turistas lugar residencia isla '!$E152,"-")</f>
        <v>0.31401086370609943</v>
      </c>
      <c r="BZ152" s="36">
        <f t="shared" ref="BZ152:BZ163" si="738">IFERROR(BY152/BY165-1,"-")</f>
        <v>-4.5181367345738188E-2</v>
      </c>
      <c r="CA152" s="267">
        <f>IFERROR('Turistas lugar residencia isla '!CA152/'Turistas lugar residencia isla '!$G152,"-")</f>
        <v>0.11847887117642751</v>
      </c>
      <c r="CB152" s="36">
        <f t="shared" ref="CB152:CB163" si="739">IFERROR(CA152/CA165-1,"-")</f>
        <v>-0.19202699190773598</v>
      </c>
      <c r="CC152" s="267">
        <f>IFERROR('Turistas lugar residencia isla '!CC152/'Turistas lugar residencia isla '!$I152,"-")</f>
        <v>0.19701280722380293</v>
      </c>
      <c r="CD152" s="36">
        <f t="shared" ref="CD152:CD163" si="740">IFERROR(CC152/CC165-1,"-")</f>
        <v>2.2756808996088784E-2</v>
      </c>
      <c r="CE152" s="267">
        <f>IFERROR('Turistas lugar residencia isla '!CE152/'Turistas lugar residencia isla '!$K152,"-")</f>
        <v>0.39069300685265362</v>
      </c>
      <c r="CF152" s="36">
        <f t="shared" ref="CF152:CF163" si="741">IFERROR(CE152/CE165-1,"-")</f>
        <v>-5.4339799194918603E-2</v>
      </c>
      <c r="CG152" s="267">
        <f>IFERROR('Turistas lugar residencia isla '!CG152/'Turistas lugar residencia isla '!$M152,"-")</f>
        <v>7.3482926829268297E-2</v>
      </c>
      <c r="CH152" s="36">
        <f t="shared" ref="CH152:CH163" si="742">IFERROR(CG152/CG165-1,"-")</f>
        <v>-0.68546100524332787</v>
      </c>
      <c r="CI152" s="266">
        <f>IFERROR('Turistas lugar residencia isla '!CI152/'Turistas lugar residencia isla '!$C152,"-")</f>
        <v>3.9880258242926625E-2</v>
      </c>
      <c r="CJ152" s="36">
        <f t="shared" ref="CJ152:CJ163" si="743">IFERROR(CI152/CI165-1,"-")</f>
        <v>-5.0648775315643046E-2</v>
      </c>
      <c r="CK152" s="267">
        <f>IFERROR('Turistas lugar residencia isla '!CK152/'Turistas lugar residencia isla '!$E152,"-")</f>
        <v>3.2920395425243117E-2</v>
      </c>
      <c r="CL152" s="36">
        <f t="shared" ref="CL152:CL163" si="744">IFERROR(CK152/CK165-1,"-")</f>
        <v>-3.2852437125414413E-2</v>
      </c>
      <c r="CM152" s="267">
        <f>IFERROR('Turistas lugar residencia isla '!CM152/'Turistas lugar residencia isla '!$G152,"-")</f>
        <v>4.8821497448917318E-2</v>
      </c>
      <c r="CN152" s="36">
        <f t="shared" ref="CN152:CN163" si="745">IFERROR(CM152/CM165-1,"-")</f>
        <v>-9.9478325523948419E-2</v>
      </c>
      <c r="CO152" s="267">
        <f>IFERROR('Turistas lugar residencia isla '!CO152/'Turistas lugar residencia isla '!$I152,"-")</f>
        <v>2.917626106979624E-2</v>
      </c>
      <c r="CP152" s="36">
        <f t="shared" ref="CP152:CP163" si="746">IFERROR(CO152/CO165-1,"-")</f>
        <v>-7.464318207265086E-2</v>
      </c>
      <c r="CQ152" s="267">
        <f>IFERROR('Turistas lugar residencia isla '!CQ152/'Turistas lugar residencia isla '!$K152,"-")</f>
        <v>3.2990222782922844E-2</v>
      </c>
      <c r="CR152" s="36">
        <f t="shared" ref="CR152:CR163" si="747">IFERROR(CQ152/CQ165-1,"-")</f>
        <v>-0.13401819057741593</v>
      </c>
      <c r="CS152" s="267">
        <f>IFERROR('Turistas lugar residencia isla '!CS152/'Turistas lugar residencia isla '!$M152,"-")</f>
        <v>6.4156097560975608E-2</v>
      </c>
      <c r="CT152" s="36">
        <f t="shared" ref="CT152:CT163" si="748">IFERROR(CS152/CS165-1,"-")</f>
        <v>-0.49680749105173927</v>
      </c>
      <c r="CU152" s="266">
        <f>IFERROR('Turistas lugar residencia isla '!CU152/'Turistas lugar residencia isla '!$C152,"-")</f>
        <v>2.4734848521628185E-2</v>
      </c>
      <c r="CV152" s="36">
        <f t="shared" ref="CV152:CV163" si="749">IFERROR(CU152/CU165-1,"-")</f>
        <v>-3.9254721328456532E-2</v>
      </c>
      <c r="CW152" s="267">
        <f>IFERROR('Turistas lugar residencia isla '!CW152/'Turistas lugar residencia isla '!$E152,"-")</f>
        <v>1.4180868267197413E-2</v>
      </c>
      <c r="CX152" s="36">
        <f t="shared" ref="CX152:CX163" si="750">IFERROR(CW152/CW165-1,"-")</f>
        <v>-0.20164250218910806</v>
      </c>
      <c r="CY152" s="267">
        <f>IFERROR('Turistas lugar residencia isla '!CY152/'Turistas lugar residencia isla '!$G152,"-")</f>
        <v>1.1662964138368773E-2</v>
      </c>
      <c r="CZ152" s="36">
        <f t="shared" ref="CZ152:CZ163" si="751">IFERROR(CY152/CY165-1,"-")</f>
        <v>-0.11652747294460797</v>
      </c>
      <c r="DA152" s="267">
        <f>IFERROR('Turistas lugar residencia isla '!DA152/'Turistas lugar residencia isla '!$I152,"-")</f>
        <v>1.6598607275282267E-2</v>
      </c>
      <c r="DB152" s="36">
        <f t="shared" ref="DB152:DB163" si="752">IFERROR(DA152/DA165-1,"-")</f>
        <v>-0.10717291161997999</v>
      </c>
      <c r="DC152" s="267">
        <f>IFERROR('Turistas lugar residencia isla '!DC152/'Turistas lugar residencia isla '!$K152,"-")</f>
        <v>7.6600625053760363E-2</v>
      </c>
      <c r="DD152" s="36">
        <f t="shared" ref="DD152:DD163" si="753">IFERROR(DC152/DC165-1,"-")</f>
        <v>4.5766670634504791E-2</v>
      </c>
      <c r="DE152" s="267">
        <f>IFERROR('Turistas lugar residencia isla '!DE152/'Turistas lugar residencia isla '!$M152,"-")</f>
        <v>0</v>
      </c>
      <c r="DF152" s="36" t="str">
        <f t="shared" ref="DF152:DF163" si="754">IFERROR(DE152/DE165-1,"-")</f>
        <v>-</v>
      </c>
      <c r="DG152" s="266">
        <f>IFERROR('Turistas lugar residencia isla '!DG152/'Turistas lugar residencia isla '!$C152,"-")</f>
        <v>0.21304653052822506</v>
      </c>
      <c r="DH152" s="36">
        <f t="shared" ref="DH152:DH163" si="755">IFERROR(DG152/DG165-1,"-")</f>
        <v>1.8233616296987609E-2</v>
      </c>
      <c r="DI152" s="267">
        <f>IFERROR('Turistas lugar residencia isla '!DI152/'Turistas lugar residencia isla '!$E152,"-")</f>
        <v>0.17802184936669033</v>
      </c>
      <c r="DJ152" s="36">
        <f t="shared" ref="DJ152:DJ163" si="756">IFERROR(DI152/DI165-1,"-")</f>
        <v>-6.6599079513884885E-3</v>
      </c>
      <c r="DK152" s="267">
        <f>IFERROR('Turistas lugar residencia isla '!DK152/'Turistas lugar residencia isla '!$G152,"-")</f>
        <v>0.36432878451285305</v>
      </c>
      <c r="DL152" s="36">
        <f t="shared" ref="DL152:DL163" si="757">IFERROR(DK152/DK165-1,"-")</f>
        <v>-2.6432177617128239E-2</v>
      </c>
      <c r="DM152" s="267">
        <f>IFERROR('Turistas lugar residencia isla '!DM152/'Turistas lugar residencia isla '!$I152,"-")</f>
        <v>0.10304215044487885</v>
      </c>
      <c r="DN152" s="36">
        <f t="shared" ref="DN152:DN163" si="758">IFERROR(DM152/DM165-1,"-")</f>
        <v>0.17603373619921259</v>
      </c>
      <c r="DO152" s="267">
        <f>IFERROR('Turistas lugar residencia isla '!DO152/'Turistas lugar residencia isla '!$K152,"-")</f>
        <v>6.8583880494308566E-2</v>
      </c>
      <c r="DP152" s="36">
        <f t="shared" ref="DP152:DP163" si="759">IFERROR(DO152/DO165-1,"-")</f>
        <v>-0.39090415505464804</v>
      </c>
      <c r="DQ152" s="267">
        <f>IFERROR('Turistas lugar residencia isla '!DQ152/'Turistas lugar residencia isla '!$M152,"-")</f>
        <v>1.135609756097561E-2</v>
      </c>
      <c r="DR152" s="36">
        <f t="shared" ref="DR152:DR163" si="760">IFERROR(DQ152/DQ165-1,"-")</f>
        <v>0.26477620771046428</v>
      </c>
      <c r="DS152" s="266">
        <f>IFERROR('Turistas lugar residencia isla '!DS152/'Turistas lugar residencia isla '!$C152,"-")</f>
        <v>5.1200961662635464E-2</v>
      </c>
      <c r="DT152" s="36">
        <f t="shared" ref="DT152:DT163" si="761">IFERROR(DS152/DS165-1,"-")</f>
        <v>-4.4322396455232504E-2</v>
      </c>
      <c r="DU152" s="267">
        <f>IFERROR('Turistas lugar residencia isla '!DU152/'Turistas lugar residencia isla '!$E152,"-")</f>
        <v>6.7592057347880069E-2</v>
      </c>
      <c r="DV152" s="36">
        <f t="shared" ref="DV152:DV163" si="762">IFERROR(DU152/DU165-1,"-")</f>
        <v>-0.14782942495294604</v>
      </c>
      <c r="DW152" s="267">
        <f>IFERROR('Turistas lugar residencia isla '!DW152/'Turistas lugar residencia isla '!$G152,"-")</f>
        <v>7.0084588531113448E-2</v>
      </c>
      <c r="DX152" s="36">
        <f t="shared" ref="DX152:DX163" si="763">IFERROR(DW152/DW165-1,"-")</f>
        <v>-7.9666547073605321E-2</v>
      </c>
      <c r="DY152" s="267">
        <f>IFERROR('Turistas lugar residencia isla '!DY152/'Turistas lugar residencia isla '!$I152,"-")</f>
        <v>8.5066123119091175E-2</v>
      </c>
      <c r="DZ152" s="36">
        <f t="shared" ref="DZ152:DZ163" si="764">IFERROR(DY152/DY165-1,"-")</f>
        <v>0.17757633730407618</v>
      </c>
      <c r="EA152" s="267">
        <f>IFERROR('Turistas lugar residencia isla '!EA152/'Turistas lugar residencia isla '!$K152,"-")</f>
        <v>3.7870229664248647E-2</v>
      </c>
      <c r="EB152" s="36">
        <f t="shared" ref="EB152:EB163" si="765">IFERROR(EA152/EA165-1,"-")</f>
        <v>-4.8516818624656399E-2</v>
      </c>
      <c r="EC152" s="267">
        <f>IFERROR('Turistas lugar residencia isla '!EC152/'Turistas lugar residencia isla '!$M152,"-")</f>
        <v>2.8995121951219512E-2</v>
      </c>
      <c r="ED152" s="36">
        <f t="shared" ref="ED152:ED163" si="766">IFERROR(EC152/EC165-1,"-")</f>
        <v>-0.374321512195122</v>
      </c>
    </row>
    <row r="153" spans="1:134" s="17" customFormat="1" outlineLevel="1" x14ac:dyDescent="0.25">
      <c r="A153" s="242"/>
      <c r="B153" s="34" t="s">
        <v>65</v>
      </c>
      <c r="C153" s="266">
        <f>IFERROR('Turistas lugar residencia isla '!C153/'Turistas lugar residencia isla '!$C153,"-")</f>
        <v>1</v>
      </c>
      <c r="D153" s="36">
        <f t="shared" si="701"/>
        <v>0</v>
      </c>
      <c r="E153" s="267">
        <f>IFERROR('Turistas lugar residencia isla '!E153/'Turistas lugar residencia isla '!$E153,"-")</f>
        <v>1</v>
      </c>
      <c r="F153" s="36">
        <f t="shared" si="702"/>
        <v>0</v>
      </c>
      <c r="G153" s="267">
        <f>IFERROR('Turistas lugar residencia isla '!G153/'Turistas lugar residencia isla '!$G153,"-")</f>
        <v>1</v>
      </c>
      <c r="H153" s="36">
        <f t="shared" si="703"/>
        <v>0</v>
      </c>
      <c r="I153" s="267">
        <f>IFERROR('Turistas lugar residencia isla '!I153/'Turistas lugar residencia isla '!$I153,"-")</f>
        <v>1</v>
      </c>
      <c r="J153" s="36">
        <f t="shared" si="704"/>
        <v>0</v>
      </c>
      <c r="K153" s="267">
        <f>IFERROR('Turistas lugar residencia isla '!K153/'Turistas lugar residencia isla '!$K153,"-")</f>
        <v>1</v>
      </c>
      <c r="L153" s="36">
        <f t="shared" si="705"/>
        <v>0</v>
      </c>
      <c r="M153" s="267">
        <f>IFERROR('Turistas lugar residencia isla '!M153/'Turistas lugar residencia isla '!$M153,"-")</f>
        <v>1</v>
      </c>
      <c r="N153" s="36">
        <f t="shared" si="706"/>
        <v>0</v>
      </c>
      <c r="O153" s="266">
        <f>IFERROR('Turistas lugar residencia isla '!O153/'Turistas lugar residencia isla '!$C153,"-")</f>
        <v>0.9119578967123273</v>
      </c>
      <c r="P153" s="36">
        <f t="shared" si="707"/>
        <v>1.5068297957772758E-2</v>
      </c>
      <c r="Q153" s="267">
        <f>IFERROR('Turistas lugar residencia isla '!Q153/'Turistas lugar residencia isla '!$E153,"-")</f>
        <v>0.90266023169610088</v>
      </c>
      <c r="R153" s="36">
        <f t="shared" si="708"/>
        <v>3.3605355663336445E-2</v>
      </c>
      <c r="S153" s="267">
        <f>IFERROR('Turistas lugar residencia isla '!S153/'Turistas lugar residencia isla '!$G153,"-")</f>
        <v>0.91247736457721229</v>
      </c>
      <c r="T153" s="36">
        <f t="shared" si="709"/>
        <v>1.1441483092546889E-3</v>
      </c>
      <c r="U153" s="267">
        <f>IFERROR('Turistas lugar residencia isla '!U153/'Turistas lugar residencia isla '!$I153,"-")</f>
        <v>0.96111130332491435</v>
      </c>
      <c r="V153" s="36">
        <f t="shared" si="710"/>
        <v>-4.209275014110947E-4</v>
      </c>
      <c r="W153" s="267">
        <f>IFERROR('Turistas lugar residencia isla '!W153/'Turistas lugar residencia isla '!$K153,"-")</f>
        <v>0.88255151226507422</v>
      </c>
      <c r="X153" s="36">
        <f t="shared" si="711"/>
        <v>2.0107042918446005E-2</v>
      </c>
      <c r="Y153" s="267">
        <f>IFERROR('Turistas lugar residencia isla '!Y153/'Turistas lugar residencia isla '!$M153,"-")</f>
        <v>0.8703299951960386</v>
      </c>
      <c r="Z153" s="36">
        <f t="shared" si="712"/>
        <v>0.15714849087038107</v>
      </c>
      <c r="AA153" s="266">
        <f>IFERROR('Turistas lugar residencia isla '!AA153/'Turistas lugar residencia isla '!$C153,"-")</f>
        <v>8.8042103287672716E-2</v>
      </c>
      <c r="AB153" s="36">
        <f t="shared" si="713"/>
        <v>-0.13327126212896967</v>
      </c>
      <c r="AC153" s="267">
        <f>IFERROR('Turistas lugar residencia isla '!AC153/'Turistas lugar residencia isla '!$E153,"-")</f>
        <v>9.7339768303899066E-2</v>
      </c>
      <c r="AD153" s="36">
        <f t="shared" si="714"/>
        <v>-0.23165595793309024</v>
      </c>
      <c r="AE153" s="267">
        <f>IFERROR('Turistas lugar residencia isla '!AE153/'Turistas lugar residencia isla '!$G153,"-")</f>
        <v>8.7519637353544316E-2</v>
      </c>
      <c r="AF153" s="36">
        <f t="shared" si="715"/>
        <v>-1.1808378395201435E-2</v>
      </c>
      <c r="AG153" s="267">
        <f>IFERROR('Turistas lugar residencia isla '!AG153/'Turistas lugar residencia isla '!$I153,"-")</f>
        <v>3.8888696675085634E-2</v>
      </c>
      <c r="AH153" s="36">
        <f t="shared" si="716"/>
        <v>1.0376342346897438E-2</v>
      </c>
      <c r="AI153" s="267">
        <f>IFERROR('Turistas lugar residencia isla '!AI153/'Turistas lugar residencia isla '!$K153,"-")</f>
        <v>0.11744848773492576</v>
      </c>
      <c r="AJ153" s="36">
        <f t="shared" si="717"/>
        <v>-0.12900608976290728</v>
      </c>
      <c r="AK153" s="267">
        <f>IFERROR('Turistas lugar residencia isla '!AK153/'Turistas lugar residencia isla '!$M153,"-")</f>
        <v>0.12967000480396143</v>
      </c>
      <c r="AL153" s="36">
        <f t="shared" si="718"/>
        <v>-0.47697498632183788</v>
      </c>
      <c r="AM153" s="266">
        <f>IFERROR('Turistas lugar residencia isla '!AM153/'Turistas lugar residencia isla '!$C153,"-")</f>
        <v>0.23173319667028175</v>
      </c>
      <c r="AN153" s="36">
        <f t="shared" si="719"/>
        <v>3.845413701396927E-2</v>
      </c>
      <c r="AO153" s="267">
        <f>IFERROR('Turistas lugar residencia isla '!AO153/'Turistas lugar residencia isla '!$E153,"-")</f>
        <v>0.16938945197461933</v>
      </c>
      <c r="AP153" s="36">
        <f t="shared" si="720"/>
        <v>0.25059103445665332</v>
      </c>
      <c r="AQ153" s="267">
        <f>IFERROR('Turistas lugar residencia isla '!AQ153/'Turistas lugar residencia isla '!$G153,"-")</f>
        <v>0.24371304879657502</v>
      </c>
      <c r="AR153" s="36">
        <f t="shared" si="721"/>
        <v>0.16176406589310832</v>
      </c>
      <c r="AS153" s="267">
        <f>IFERROR('Turistas lugar residencia isla '!AS153/'Turistas lugar residencia isla '!$I153,"-")</f>
        <v>0.48970118442145566</v>
      </c>
      <c r="AT153" s="36">
        <f t="shared" si="722"/>
        <v>2.3716084131488735E-3</v>
      </c>
      <c r="AU153" s="267">
        <f>IFERROR('Turistas lugar residencia isla '!AU153/'Turistas lugar residencia isla '!$K153,"-")</f>
        <v>0.17479889674518895</v>
      </c>
      <c r="AV153" s="36">
        <f t="shared" si="723"/>
        <v>0.13950493277359133</v>
      </c>
      <c r="AW153" s="267">
        <f>IFERROR('Turistas lugar residencia isla '!AW153/'Turistas lugar residencia isla '!$M153,"-")</f>
        <v>0.49440153726765457</v>
      </c>
      <c r="AX153" s="36">
        <f t="shared" si="724"/>
        <v>0.16073175029204556</v>
      </c>
      <c r="AY153" s="266">
        <f>IFERROR('Turistas lugar residencia isla '!AY153/'Turistas lugar residencia isla '!$C153,"-")</f>
        <v>2.484025400560487E-2</v>
      </c>
      <c r="AZ153" s="36">
        <f t="shared" si="725"/>
        <v>1.3026746933052058E-2</v>
      </c>
      <c r="BA153" s="267">
        <f>IFERROR('Turistas lugar residencia isla '!BA153/'Turistas lugar residencia isla '!$E153,"-")</f>
        <v>3.5555689746472066E-2</v>
      </c>
      <c r="BB153" s="36">
        <f t="shared" si="726"/>
        <v>-3.8528168145736119E-2</v>
      </c>
      <c r="BC153" s="267">
        <f>IFERROR('Turistas lugar residencia isla '!BC153/'Turistas lugar residencia isla '!$G153,"-")</f>
        <v>2.0908534903522132E-2</v>
      </c>
      <c r="BD153" s="36">
        <f t="shared" si="727"/>
        <v>-0.13092610269010441</v>
      </c>
      <c r="BE153" s="267">
        <f>IFERROR('Turistas lugar residencia isla '!BE153/'Turistas lugar residencia isla '!$I153,"-")</f>
        <v>1.0806260019144495E-2</v>
      </c>
      <c r="BF153" s="36">
        <f t="shared" si="728"/>
        <v>1.3818809708867619E-3</v>
      </c>
      <c r="BG153" s="267">
        <f>IFERROR('Turistas lugar residencia isla '!BG153/'Turistas lugar residencia isla '!$K153,"-")</f>
        <v>1.3754049541793364E-2</v>
      </c>
      <c r="BH153" s="36">
        <f t="shared" si="729"/>
        <v>7.4866719826726102E-2</v>
      </c>
      <c r="BI153" s="267">
        <f>IFERROR('Turistas lugar residencia isla '!BI153/'Turistas lugar residencia isla '!$M153,"-")</f>
        <v>2.32437825653154E-2</v>
      </c>
      <c r="BJ153" s="36">
        <f t="shared" si="730"/>
        <v>-0.2859397005325417</v>
      </c>
      <c r="BK153" s="266">
        <f>IFERROR('Turistas lugar residencia isla '!BK153/'Turistas lugar residencia isla '!$C153,"-")</f>
        <v>2.7857427715050318E-2</v>
      </c>
      <c r="BL153" s="36">
        <f t="shared" si="731"/>
        <v>-1.2539831352106345E-2</v>
      </c>
      <c r="BM153" s="267">
        <f>IFERROR('Turistas lugar residencia isla '!BM153/'Turistas lugar residencia isla '!$E153,"-")</f>
        <v>3.5653236220399287E-2</v>
      </c>
      <c r="BN153" s="36">
        <f t="shared" si="732"/>
        <v>-0.19165903483878932</v>
      </c>
      <c r="BO153" s="267">
        <f>IFERROR('Turistas lugar residencia isla '!BO153/'Turistas lugar residencia isla '!$G153,"-")</f>
        <v>1.164749901063715E-2</v>
      </c>
      <c r="BP153" s="36">
        <f t="shared" si="733"/>
        <v>0.16726558353318643</v>
      </c>
      <c r="BQ153" s="267">
        <f>IFERROR('Turistas lugar residencia isla '!BQ153/'Turistas lugar residencia isla '!$I153,"-")</f>
        <v>4.7688244588220366E-2</v>
      </c>
      <c r="BR153" s="36">
        <f t="shared" si="734"/>
        <v>0.15011123970834572</v>
      </c>
      <c r="BS153" s="267">
        <f>IFERROR('Turistas lugar residencia isla '!BS153/'Turistas lugar residencia isla '!$K153,"-")</f>
        <v>1.5010127125518786E-2</v>
      </c>
      <c r="BT153" s="36">
        <f t="shared" si="735"/>
        <v>0.27472999221982586</v>
      </c>
      <c r="BU153" s="267">
        <f>IFERROR('Turistas lugar residencia isla '!BU153/'Turistas lugar residencia isla '!$M153,"-")</f>
        <v>4.508333025387088E-3</v>
      </c>
      <c r="BV153" s="36">
        <f t="shared" si="736"/>
        <v>-0.7878325721164241</v>
      </c>
      <c r="BW153" s="266">
        <f>IFERROR('Turistas lugar residencia isla '!BW153/'Turistas lugar residencia isla '!$C153,"-")</f>
        <v>0.27869066931812236</v>
      </c>
      <c r="BX153" s="36">
        <f t="shared" si="737"/>
        <v>4.7909244161661313E-2</v>
      </c>
      <c r="BY153" s="267">
        <f>IFERROR('Turistas lugar residencia isla '!BY153/'Turistas lugar residencia isla '!$E153,"-")</f>
        <v>0.35961204373798089</v>
      </c>
      <c r="BZ153" s="36">
        <f t="shared" si="738"/>
        <v>0.10907687939387145</v>
      </c>
      <c r="CA153" s="267">
        <f>IFERROR('Turistas lugar residencia isla '!CA153/'Turistas lugar residencia isla '!$G153,"-")</f>
        <v>0.11771319270389868</v>
      </c>
      <c r="CB153" s="36">
        <f t="shared" si="739"/>
        <v>-4.7329038655569255E-2</v>
      </c>
      <c r="CC153" s="267">
        <f>IFERROR('Turistas lugar residencia isla '!CC153/'Turistas lugar residencia isla '!$I153,"-")</f>
        <v>0.18146328524143976</v>
      </c>
      <c r="CD153" s="36">
        <f t="shared" si="740"/>
        <v>-8.729255990979079E-2</v>
      </c>
      <c r="CE153" s="267">
        <f>IFERROR('Turistas lugar residencia isla '!CE153/'Turistas lugar residencia isla '!$K153,"-")</f>
        <v>0.45122493732696223</v>
      </c>
      <c r="CF153" s="36">
        <f t="shared" si="741"/>
        <v>4.7848673381268192E-2</v>
      </c>
      <c r="CG153" s="267">
        <f>IFERROR('Turistas lugar residencia isla '!CG153/'Turistas lugar residencia isla '!$M153,"-")</f>
        <v>0.20232068290159269</v>
      </c>
      <c r="CH153" s="36">
        <f t="shared" si="742"/>
        <v>1.0923813465480321</v>
      </c>
      <c r="CI153" s="266">
        <f>IFERROR('Turistas lugar residencia isla '!CI153/'Turistas lugar residencia isla '!$C153,"-")</f>
        <v>3.5841569507778427E-2</v>
      </c>
      <c r="CJ153" s="36">
        <f t="shared" si="743"/>
        <v>-8.2301062447986628E-2</v>
      </c>
      <c r="CK153" s="267">
        <f>IFERROR('Turistas lugar residencia isla '!CK153/'Turistas lugar residencia isla '!$E153,"-")</f>
        <v>2.8611309816891334E-2</v>
      </c>
      <c r="CL153" s="36">
        <f t="shared" si="744"/>
        <v>-5.5860304921277582E-2</v>
      </c>
      <c r="CM153" s="267">
        <f>IFERROR('Turistas lugar residencia isla '!CM153/'Turistas lugar residencia isla '!$G153,"-")</f>
        <v>4.8089030664252221E-2</v>
      </c>
      <c r="CN153" s="36">
        <f t="shared" si="745"/>
        <v>-0.17309425346533081</v>
      </c>
      <c r="CO153" s="267">
        <f>IFERROR('Turistas lugar residencia isla '!CO153/'Turistas lugar residencia isla '!$I153,"-")</f>
        <v>2.282923341290985E-2</v>
      </c>
      <c r="CP153" s="36">
        <f t="shared" si="746"/>
        <v>-0.20302779455107078</v>
      </c>
      <c r="CQ153" s="267">
        <f>IFERROR('Turistas lugar residencia isla '!CQ153/'Turistas lugar residencia isla '!$K153,"-")</f>
        <v>2.6053142549104784E-2</v>
      </c>
      <c r="CR153" s="36">
        <f t="shared" si="747"/>
        <v>-0.120751102742781</v>
      </c>
      <c r="CS153" s="267">
        <f>IFERROR('Turistas lugar residencia isla '!CS153/'Turistas lugar residencia isla '!$M153,"-")</f>
        <v>7.6604707882192091E-2</v>
      </c>
      <c r="CT153" s="36">
        <f t="shared" si="748"/>
        <v>-0.36180776554831029</v>
      </c>
      <c r="CU153" s="266">
        <f>IFERROR('Turistas lugar residencia isla '!CU153/'Turistas lugar residencia isla '!$C153,"-")</f>
        <v>2.5456500908580721E-2</v>
      </c>
      <c r="CV153" s="36">
        <f t="shared" si="749"/>
        <v>-5.7271559070959155E-2</v>
      </c>
      <c r="CW153" s="267">
        <f>IFERROR('Turistas lugar residencia isla '!CW153/'Turistas lugar residencia isla '!$E153,"-")</f>
        <v>1.4118690833418494E-2</v>
      </c>
      <c r="CX153" s="36">
        <f t="shared" si="750"/>
        <v>-0.13106174738839127</v>
      </c>
      <c r="CY153" s="267">
        <f>IFERROR('Turistas lugar residencia isla '!CY153/'Turistas lugar residencia isla '!$G153,"-")</f>
        <v>1.3263458332833655E-2</v>
      </c>
      <c r="CZ153" s="36">
        <f t="shared" si="751"/>
        <v>-0.16960554240794301</v>
      </c>
      <c r="DA153" s="267">
        <f>IFERROR('Turistas lugar residencia isla '!DA153/'Turistas lugar residencia isla '!$I153,"-")</f>
        <v>1.4300706962368381E-2</v>
      </c>
      <c r="DB153" s="36">
        <f t="shared" si="752"/>
        <v>-0.26100889200184907</v>
      </c>
      <c r="DC153" s="267">
        <f>IFERROR('Turistas lugar residencia isla '!DC153/'Turistas lugar residencia isla '!$K153,"-")</f>
        <v>7.9980740143716214E-2</v>
      </c>
      <c r="DD153" s="36">
        <f t="shared" si="753"/>
        <v>6.1191065685113122E-2</v>
      </c>
      <c r="DE153" s="267">
        <f>IFERROR('Turistas lugar residencia isla '!DE153/'Turistas lugar residencia isla '!$M153,"-")</f>
        <v>0</v>
      </c>
      <c r="DF153" s="36">
        <f t="shared" si="754"/>
        <v>-1</v>
      </c>
      <c r="DG153" s="266">
        <f>IFERROR('Turistas lugar residencia isla '!DG153/'Turistas lugar residencia isla '!$C153,"-")</f>
        <v>0.20664301529699852</v>
      </c>
      <c r="DH153" s="36">
        <f t="shared" si="755"/>
        <v>4.4997052065986365E-2</v>
      </c>
      <c r="DI153" s="267">
        <f>IFERROR('Turistas lugar residencia isla '!DI153/'Turistas lugar residencia isla '!$E153,"-")</f>
        <v>0.16781941825140978</v>
      </c>
      <c r="DJ153" s="36">
        <f t="shared" si="756"/>
        <v>-2.5442978234389013E-2</v>
      </c>
      <c r="DK153" s="267">
        <f>IFERROR('Turistas lugar residencia isla '!DK153/'Turistas lugar residencia isla '!$G153,"-")</f>
        <v>0.37824840802523174</v>
      </c>
      <c r="DL153" s="36">
        <f t="shared" si="757"/>
        <v>3.3010459950049587E-2</v>
      </c>
      <c r="DM153" s="267">
        <f>IFERROR('Turistas lugar residencia isla '!DM153/'Turistas lugar residencia isla '!$I153,"-")</f>
        <v>9.2712405863289854E-2</v>
      </c>
      <c r="DN153" s="36">
        <f t="shared" si="758"/>
        <v>7.3987174930377542E-2</v>
      </c>
      <c r="DO153" s="267">
        <f>IFERROR('Turistas lugar residencia isla '!DO153/'Turistas lugar residencia isla '!$K153,"-")</f>
        <v>7.3867829236252486E-2</v>
      </c>
      <c r="DP153" s="36">
        <f t="shared" si="759"/>
        <v>-0.28413023144324179</v>
      </c>
      <c r="DQ153" s="267">
        <f>IFERROR('Turistas lugar residencia isla '!DQ153/'Turistas lugar residencia isla '!$M153,"-")</f>
        <v>1.7146446916226302E-2</v>
      </c>
      <c r="DR153" s="36">
        <f t="shared" si="760"/>
        <v>-0.41427340119184475</v>
      </c>
      <c r="DS153" s="266">
        <f>IFERROR('Turistas lugar residencia isla '!DS153/'Turistas lugar residencia isla '!$C153,"-")</f>
        <v>4.9420655730013481E-2</v>
      </c>
      <c r="DT153" s="36">
        <f t="shared" si="761"/>
        <v>-2.5333849249184692E-2</v>
      </c>
      <c r="DU153" s="267">
        <f>IFERROR('Turistas lugar residencia isla '!DU153/'Turistas lugar residencia isla '!$E153,"-")</f>
        <v>7.1801172415715195E-2</v>
      </c>
      <c r="DV153" s="36">
        <f t="shared" si="762"/>
        <v>-0.12075672713849583</v>
      </c>
      <c r="DW153" s="267">
        <f>IFERROR('Turistas lugar residencia isla '!DW153/'Turistas lugar residencia isla '!$G153,"-")</f>
        <v>6.4470481010229411E-2</v>
      </c>
      <c r="DX153" s="36">
        <f t="shared" si="763"/>
        <v>-0.19419931727015149</v>
      </c>
      <c r="DY153" s="267">
        <f>IFERROR('Turistas lugar residencia isla '!DY153/'Turistas lugar residencia isla '!$I153,"-")</f>
        <v>7.6070534777243418E-2</v>
      </c>
      <c r="DZ153" s="36">
        <f t="shared" si="764"/>
        <v>0.69851482316088753</v>
      </c>
      <c r="EA153" s="267">
        <f>IFERROR('Turistas lugar residencia isla '!EA153/'Turistas lugar residencia isla '!$K153,"-")</f>
        <v>3.6666998131584597E-2</v>
      </c>
      <c r="EB153" s="36">
        <f t="shared" si="765"/>
        <v>2.859774085767719E-2</v>
      </c>
      <c r="EC153" s="267">
        <f>IFERROR('Turistas lugar residencia isla '!EC153/'Turistas lugar residencia isla '!$M153,"-")</f>
        <v>4.8667824544547503E-2</v>
      </c>
      <c r="ED153" s="36">
        <f t="shared" si="766"/>
        <v>3.0430852362242629</v>
      </c>
    </row>
    <row r="154" spans="1:134" s="17" customFormat="1" outlineLevel="1" x14ac:dyDescent="0.25">
      <c r="A154" s="242"/>
      <c r="B154" s="34" t="s">
        <v>67</v>
      </c>
      <c r="C154" s="266">
        <f>IFERROR('Turistas lugar residencia isla '!C154/'Turistas lugar residencia isla '!$C154,"-")</f>
        <v>1</v>
      </c>
      <c r="D154" s="36">
        <f t="shared" si="701"/>
        <v>0</v>
      </c>
      <c r="E154" s="267">
        <f>IFERROR('Turistas lugar residencia isla '!E154/'Turistas lugar residencia isla '!$E154,"-")</f>
        <v>1</v>
      </c>
      <c r="F154" s="36">
        <f t="shared" si="702"/>
        <v>0</v>
      </c>
      <c r="G154" s="267">
        <f>IFERROR('Turistas lugar residencia isla '!G154/'Turistas lugar residencia isla '!$G154,"-")</f>
        <v>1</v>
      </c>
      <c r="H154" s="36">
        <f t="shared" si="703"/>
        <v>0</v>
      </c>
      <c r="I154" s="267">
        <f>IFERROR('Turistas lugar residencia isla '!I154/'Turistas lugar residencia isla '!$I154,"-")</f>
        <v>1</v>
      </c>
      <c r="J154" s="36">
        <f t="shared" si="704"/>
        <v>0</v>
      </c>
      <c r="K154" s="267">
        <f>IFERROR('Turistas lugar residencia isla '!K154/'Turistas lugar residencia isla '!$K154,"-")</f>
        <v>1</v>
      </c>
      <c r="L154" s="36">
        <f t="shared" si="705"/>
        <v>0</v>
      </c>
      <c r="M154" s="267">
        <f>IFERROR('Turistas lugar residencia isla '!M154/'Turistas lugar residencia isla '!$M154,"-")</f>
        <v>1</v>
      </c>
      <c r="N154" s="36">
        <f t="shared" si="706"/>
        <v>0</v>
      </c>
      <c r="O154" s="266">
        <f>IFERROR('Turistas lugar residencia isla '!O154/'Turistas lugar residencia isla '!$C154,"-")</f>
        <v>0.85232059806017124</v>
      </c>
      <c r="P154" s="36">
        <f t="shared" si="707"/>
        <v>-2.0995770127440028E-2</v>
      </c>
      <c r="Q154" s="267">
        <f>IFERROR('Turistas lugar residencia isla '!Q154/'Turistas lugar residencia isla '!$E154,"-")</f>
        <v>0.84804781594981382</v>
      </c>
      <c r="R154" s="36">
        <f t="shared" si="708"/>
        <v>-1.461581877845286E-2</v>
      </c>
      <c r="S154" s="267">
        <f>IFERROR('Turistas lugar residencia isla '!S154/'Turistas lugar residencia isla '!$G154,"-")</f>
        <v>0.82538177271818769</v>
      </c>
      <c r="T154" s="36">
        <f t="shared" si="709"/>
        <v>-5.1119154939795353E-2</v>
      </c>
      <c r="U154" s="267">
        <f>IFERROR('Turistas lugar residencia isla '!U154/'Turistas lugar residencia isla '!$I154,"-")</f>
        <v>0.9301432647362351</v>
      </c>
      <c r="V154" s="36">
        <f t="shared" si="710"/>
        <v>-5.5093988612587852E-3</v>
      </c>
      <c r="W154" s="267">
        <f>IFERROR('Turistas lugar residencia isla '!W154/'Turistas lugar residencia isla '!$K154,"-")</f>
        <v>0.84132079242700453</v>
      </c>
      <c r="X154" s="36">
        <f t="shared" si="711"/>
        <v>8.3696065726117652E-3</v>
      </c>
      <c r="Y154" s="267">
        <f>IFERROR('Turistas lugar residencia isla '!Y154/'Turistas lugar residencia isla '!$M154,"-")</f>
        <v>0.70626889210145882</v>
      </c>
      <c r="Z154" s="36">
        <f t="shared" si="712"/>
        <v>6.9798973476503656E-2</v>
      </c>
      <c r="AA154" s="266">
        <f>IFERROR('Turistas lugar residencia isla '!AA154/'Turistas lugar residencia isla '!$C154,"-")</f>
        <v>0.14767940193982879</v>
      </c>
      <c r="AB154" s="36">
        <f t="shared" si="713"/>
        <v>0.14125840170303361</v>
      </c>
      <c r="AC154" s="267">
        <f>IFERROR('Turistas lugar residencia isla '!AC154/'Turistas lugar residencia isla '!$E154,"-")</f>
        <v>0.15195218405018612</v>
      </c>
      <c r="AD154" s="36">
        <f t="shared" si="714"/>
        <v>9.0234516198190784E-2</v>
      </c>
      <c r="AE154" s="267">
        <f>IFERROR('Turistas lugar residencia isla '!AE154/'Turistas lugar residencia isla '!$G154,"-")</f>
        <v>0.17461822728181225</v>
      </c>
      <c r="AF154" s="36">
        <f t="shared" si="715"/>
        <v>0.34164482310616595</v>
      </c>
      <c r="AG154" s="267">
        <f>IFERROR('Turistas lugar residencia isla '!AG154/'Turistas lugar residencia isla '!$I154,"-")</f>
        <v>6.9856735263764944E-2</v>
      </c>
      <c r="AH154" s="36">
        <f t="shared" si="716"/>
        <v>7.9638576047505349E-2</v>
      </c>
      <c r="AI154" s="267">
        <f>IFERROR('Turistas lugar residencia isla '!AI154/'Turistas lugar residencia isla '!$K154,"-")</f>
        <v>0.15867315111469116</v>
      </c>
      <c r="AJ154" s="36">
        <f t="shared" si="717"/>
        <v>-4.2189052454491116E-2</v>
      </c>
      <c r="AK154" s="267">
        <f>IFERROR('Turistas lugar residencia isla '!AK154/'Turistas lugar residencia isla '!$M154,"-")</f>
        <v>0.29373110789854118</v>
      </c>
      <c r="AL154" s="36">
        <f t="shared" si="718"/>
        <v>-0.13577350517698061</v>
      </c>
      <c r="AM154" s="266">
        <f>IFERROR('Turistas lugar residencia isla '!AM154/'Turistas lugar residencia isla '!$C154,"-")</f>
        <v>0.21867971342950129</v>
      </c>
      <c r="AN154" s="36">
        <f t="shared" si="719"/>
        <v>4.581061836525735E-2</v>
      </c>
      <c r="AO154" s="267">
        <f>IFERROR('Turistas lugar residencia isla '!AO154/'Turistas lugar residencia isla '!$E154,"-")</f>
        <v>0.14924965542115906</v>
      </c>
      <c r="AP154" s="36">
        <f t="shared" si="720"/>
        <v>5.6951699577615367E-2</v>
      </c>
      <c r="AQ154" s="267">
        <f>IFERROR('Turistas lugar residencia isla '!AQ154/'Turistas lugar residencia isla '!$G154,"-")</f>
        <v>0.24227630521405213</v>
      </c>
      <c r="AR154" s="36">
        <f t="shared" si="721"/>
        <v>4.4261441658937528E-2</v>
      </c>
      <c r="AS154" s="267">
        <f>IFERROR('Turistas lugar residencia isla '!AS154/'Turistas lugar residencia isla '!$I154,"-")</f>
        <v>0.44523614399320099</v>
      </c>
      <c r="AT154" s="36">
        <f t="shared" si="722"/>
        <v>0.10851224053961483</v>
      </c>
      <c r="AU154" s="267">
        <f>IFERROR('Turistas lugar residencia isla '!AU154/'Turistas lugar residencia isla '!$K154,"-")</f>
        <v>0.13611890038943028</v>
      </c>
      <c r="AV154" s="36">
        <f t="shared" si="723"/>
        <v>-3.2590439407041871E-2</v>
      </c>
      <c r="AW154" s="267">
        <f>IFERROR('Turistas lugar residencia isla '!AW154/'Turistas lugar residencia isla '!$M154,"-")</f>
        <v>0.3216585622289394</v>
      </c>
      <c r="AX154" s="36">
        <f t="shared" si="724"/>
        <v>1.6119732793563379E-2</v>
      </c>
      <c r="AY154" s="266">
        <f>IFERROR('Turistas lugar residencia isla '!AY154/'Turistas lugar residencia isla '!$C154,"-")</f>
        <v>2.7634504462895136E-2</v>
      </c>
      <c r="AZ154" s="36">
        <f t="shared" si="725"/>
        <v>-1.2083446728738179E-2</v>
      </c>
      <c r="BA154" s="267">
        <f>IFERROR('Turistas lugar residencia isla '!BA154/'Turistas lugar residencia isla '!$E154,"-")</f>
        <v>3.6145354304337185E-2</v>
      </c>
      <c r="BB154" s="36">
        <f t="shared" si="726"/>
        <v>3.7410300619344916E-4</v>
      </c>
      <c r="BC154" s="267">
        <f>IFERROR('Turistas lugar residencia isla '!BC154/'Turistas lugar residencia isla '!$G154,"-")</f>
        <v>3.1388074997980041E-2</v>
      </c>
      <c r="BD154" s="36">
        <f t="shared" si="727"/>
        <v>0.10690161394877129</v>
      </c>
      <c r="BE154" s="267">
        <f>IFERROR('Turistas lugar residencia isla '!BE154/'Turistas lugar residencia isla '!$I154,"-")</f>
        <v>1.2497723547623383E-2</v>
      </c>
      <c r="BF154" s="36">
        <f t="shared" si="728"/>
        <v>0.14365408195824014</v>
      </c>
      <c r="BG154" s="267">
        <f>IFERROR('Turistas lugar residencia isla '!BG154/'Turistas lugar residencia isla '!$K154,"-")</f>
        <v>1.369365222605125E-2</v>
      </c>
      <c r="BH154" s="36">
        <f t="shared" si="729"/>
        <v>-0.36042093987169044</v>
      </c>
      <c r="BI154" s="267">
        <f>IFERROR('Turistas lugar residencia isla '!BI154/'Turistas lugar residencia isla '!$M154,"-")</f>
        <v>3.2592981995005911E-2</v>
      </c>
      <c r="BJ154" s="36">
        <f t="shared" si="730"/>
        <v>-0.40608778667203516</v>
      </c>
      <c r="BK154" s="266">
        <f>IFERROR('Turistas lugar residencia isla '!BK154/'Turistas lugar residencia isla '!$C154,"-")</f>
        <v>4.1400199783031333E-2</v>
      </c>
      <c r="BL154" s="36">
        <f t="shared" si="731"/>
        <v>8.1553338042694268E-2</v>
      </c>
      <c r="BM154" s="267">
        <f>IFERROR('Turistas lugar residencia isla '!BM154/'Turistas lugar residencia isla '!$E154,"-")</f>
        <v>4.8642939032087697E-2</v>
      </c>
      <c r="BN154" s="36">
        <f t="shared" si="732"/>
        <v>-0.12710938716465159</v>
      </c>
      <c r="BO154" s="267">
        <f>IFERROR('Turistas lugar residencia isla '!BO154/'Turistas lugar residencia isla '!$G154,"-")</f>
        <v>1.7282365098467808E-2</v>
      </c>
      <c r="BP154" s="36">
        <f t="shared" si="733"/>
        <v>0.29118416720566676</v>
      </c>
      <c r="BQ154" s="267">
        <f>IFERROR('Turistas lugar residencia isla '!BQ154/'Turistas lugar residencia isla '!$I154,"-")</f>
        <v>7.7414557154131008E-2</v>
      </c>
      <c r="BR154" s="36">
        <f t="shared" si="734"/>
        <v>7.8607286986767777E-2</v>
      </c>
      <c r="BS154" s="267">
        <f>IFERROR('Turistas lugar residencia isla '!BS154/'Turistas lugar residencia isla '!$K154,"-")</f>
        <v>3.4903369207754692E-2</v>
      </c>
      <c r="BT154" s="36">
        <f t="shared" si="735"/>
        <v>0.76140107645221766</v>
      </c>
      <c r="BU154" s="267">
        <f>IFERROR('Turistas lugar residencia isla '!BU154/'Turistas lugar residencia isla '!$M154,"-")</f>
        <v>1.9910632146142727E-2</v>
      </c>
      <c r="BV154" s="36">
        <f t="shared" si="736"/>
        <v>-0.2482002852082078</v>
      </c>
      <c r="BW154" s="266">
        <f>IFERROR('Turistas lugar residencia isla '!BW154/'Turistas lugar residencia isla '!$C154,"-")</f>
        <v>0.31124907358674986</v>
      </c>
      <c r="BX154" s="36">
        <f t="shared" si="737"/>
        <v>3.1739732841832957E-2</v>
      </c>
      <c r="BY154" s="267">
        <f>IFERROR('Turistas lugar residencia isla '!BY154/'Turistas lugar residencia isla '!$E154,"-")</f>
        <v>0.3811905037935876</v>
      </c>
      <c r="BZ154" s="36">
        <f t="shared" si="738"/>
        <v>4.6323305928949843E-2</v>
      </c>
      <c r="CA154" s="267">
        <f>IFERROR('Turistas lugar residencia isla '!CA154/'Turistas lugar residencia isla '!$G154,"-")</f>
        <v>0.18365064447402329</v>
      </c>
      <c r="CB154" s="36">
        <f t="shared" si="739"/>
        <v>0.1235027189229343</v>
      </c>
      <c r="CC154" s="267">
        <f>IFERROR('Turistas lugar residencia isla '!CC154/'Turistas lugar residencia isla '!$I154,"-")</f>
        <v>0.18986371638438657</v>
      </c>
      <c r="CD154" s="36">
        <f t="shared" si="740"/>
        <v>-0.17310599150456973</v>
      </c>
      <c r="CE154" s="267">
        <f>IFERROR('Turistas lugar residencia isla '!CE154/'Turistas lugar residencia isla '!$K154,"-")</f>
        <v>0.4450224997426005</v>
      </c>
      <c r="CF154" s="36">
        <f t="shared" si="741"/>
        <v>8.090302423227369E-2</v>
      </c>
      <c r="CG154" s="267">
        <f>IFERROR('Turistas lugar residencia isla '!CG154/'Turistas lugar residencia isla '!$M154,"-")</f>
        <v>0.17880141937179655</v>
      </c>
      <c r="CH154" s="36">
        <f t="shared" si="742"/>
        <v>0.82762743747104373</v>
      </c>
      <c r="CI154" s="266">
        <f>IFERROR('Turistas lugar residencia isla '!CI154/'Turistas lugar residencia isla '!$C154,"-")</f>
        <v>3.5399190126851485E-2</v>
      </c>
      <c r="CJ154" s="36">
        <f t="shared" si="743"/>
        <v>2.1944737453839069E-2</v>
      </c>
      <c r="CK154" s="267">
        <f>IFERROR('Turistas lugar residencia isla '!CK154/'Turistas lugar residencia isla '!$E154,"-")</f>
        <v>2.9091471190632608E-2</v>
      </c>
      <c r="CL154" s="36">
        <f t="shared" si="744"/>
        <v>-2.0244593226665941E-3</v>
      </c>
      <c r="CM154" s="267">
        <f>IFERROR('Turistas lugar residencia isla '!CM154/'Turistas lugar residencia isla '!$G154,"-")</f>
        <v>5.8264193950321702E-2</v>
      </c>
      <c r="CN154" s="36">
        <f t="shared" si="745"/>
        <v>3.1593314367453162E-2</v>
      </c>
      <c r="CO154" s="267">
        <f>IFERROR('Turistas lugar residencia isla '!CO154/'Turistas lugar residencia isla '!$I154,"-")</f>
        <v>2.1846354640927577E-2</v>
      </c>
      <c r="CP154" s="36">
        <f t="shared" si="746"/>
        <v>0.20473498356319131</v>
      </c>
      <c r="CQ154" s="267">
        <f>IFERROR('Turistas lugar residencia isla '!CQ154/'Turistas lugar residencia isla '!$K154,"-")</f>
        <v>2.4219776758946904E-2</v>
      </c>
      <c r="CR154" s="36">
        <f t="shared" si="747"/>
        <v>-1.3128500112230213E-2</v>
      </c>
      <c r="CS154" s="267">
        <f>IFERROR('Turistas lugar residencia isla '!CS154/'Turistas lugar residencia isla '!$M154,"-")</f>
        <v>7.6554080693915103E-2</v>
      </c>
      <c r="CT154" s="36">
        <f t="shared" si="748"/>
        <v>-0.28667010997364195</v>
      </c>
      <c r="CU154" s="266">
        <f>IFERROR('Turistas lugar residencia isla '!CU154/'Turistas lugar residencia isla '!$C154,"-")</f>
        <v>3.0242424893395344E-2</v>
      </c>
      <c r="CV154" s="36">
        <f t="shared" si="749"/>
        <v>1.9132221254915871E-2</v>
      </c>
      <c r="CW154" s="267">
        <f>IFERROR('Turistas lugar residencia isla '!CW154/'Turistas lugar residencia isla '!$E154,"-")</f>
        <v>1.8593087812858265E-2</v>
      </c>
      <c r="CX154" s="36">
        <f t="shared" si="750"/>
        <v>5.986840629886081E-2</v>
      </c>
      <c r="CY154" s="267">
        <f>IFERROR('Turistas lugar residencia isla '!CY154/'Turistas lugar residencia isla '!$G154,"-")</f>
        <v>1.5317686782647893E-2</v>
      </c>
      <c r="CZ154" s="36">
        <f t="shared" si="751"/>
        <v>-0.17818035625868001</v>
      </c>
      <c r="DA154" s="267">
        <f>IFERROR('Turistas lugar residencia isla '!DA154/'Turistas lugar residencia isla '!$I154,"-")</f>
        <v>1.2634310690220361E-2</v>
      </c>
      <c r="DB154" s="36">
        <f t="shared" si="752"/>
        <v>-0.32713580184233659</v>
      </c>
      <c r="DC154" s="267">
        <f>IFERROR('Turistas lugar residencia isla '!DC154/'Turistas lugar residencia isla '!$K154,"-")</f>
        <v>9.4977379128233397E-2</v>
      </c>
      <c r="DD154" s="36">
        <f t="shared" si="753"/>
        <v>0.12708744061854182</v>
      </c>
      <c r="DE154" s="267">
        <f>IFERROR('Turistas lugar residencia isla '!DE154/'Turistas lugar residencia isla '!$M154,"-")</f>
        <v>0</v>
      </c>
      <c r="DF154" s="36">
        <f t="shared" si="754"/>
        <v>-1</v>
      </c>
      <c r="DG154" s="266">
        <f>IFERROR('Turistas lugar residencia isla '!DG154/'Turistas lugar residencia isla '!$C154,"-")</f>
        <v>8.9798176174262362E-2</v>
      </c>
      <c r="DH154" s="36">
        <f t="shared" si="755"/>
        <v>-0.26098294155554047</v>
      </c>
      <c r="DI154" s="267">
        <f>IFERROR('Turistas lugar residencia isla '!DI154/'Turistas lugar residencia isla '!$E154,"-")</f>
        <v>8.1194368229186797E-2</v>
      </c>
      <c r="DJ154" s="36">
        <f t="shared" si="756"/>
        <v>-0.16228589827928519</v>
      </c>
      <c r="DK154" s="267">
        <f>IFERROR('Turistas lugar residencia isla '!DK154/'Turistas lugar residencia isla '!$G154,"-")</f>
        <v>0.17358485751829661</v>
      </c>
      <c r="DL154" s="36">
        <f t="shared" si="757"/>
        <v>-0.24871539946904131</v>
      </c>
      <c r="DM154" s="267">
        <f>IFERROR('Turistas lugar residencia isla '!DM154/'Turistas lugar residencia isla '!$I154,"-")</f>
        <v>4.274418745826504E-2</v>
      </c>
      <c r="DN154" s="36">
        <f t="shared" si="758"/>
        <v>-0.37094117319856201</v>
      </c>
      <c r="DO154" s="267">
        <f>IFERROR('Turistas lugar residencia isla '!DO154/'Turistas lugar residencia isla '!$K154,"-")</f>
        <v>3.2680649010071887E-2</v>
      </c>
      <c r="DP154" s="36">
        <f t="shared" si="759"/>
        <v>-0.56882466547026822</v>
      </c>
      <c r="DQ154" s="267">
        <f>IFERROR('Turistas lugar residencia isla '!DQ154/'Turistas lugar residencia isla '!$M154,"-")</f>
        <v>2.1224865291102641E-2</v>
      </c>
      <c r="DR154" s="36">
        <f t="shared" si="760"/>
        <v>4.4605462754855418</v>
      </c>
      <c r="DS154" s="266">
        <f>IFERROR('Turistas lugar residencia isla '!DS154/'Turistas lugar residencia isla '!$C154,"-")</f>
        <v>5.9932761194831423E-2</v>
      </c>
      <c r="DT154" s="36">
        <f t="shared" si="761"/>
        <v>-4.7336501441131773E-2</v>
      </c>
      <c r="DU154" s="267">
        <f>IFERROR('Turistas lugar residencia isla '!DU154/'Turistas lugar residencia isla '!$E154,"-")</f>
        <v>8.4298798160528654E-2</v>
      </c>
      <c r="DV154" s="36">
        <f t="shared" si="762"/>
        <v>-7.8796101020012999E-2</v>
      </c>
      <c r="DW154" s="267">
        <f>IFERROR('Turistas lugar residencia isla '!DW154/'Turistas lugar residencia isla '!$G154,"-")</f>
        <v>8.9039901681033193E-2</v>
      </c>
      <c r="DX154" s="36">
        <f t="shared" si="763"/>
        <v>-0.16310560157914555</v>
      </c>
      <c r="DY154" s="267">
        <f>IFERROR('Turistas lugar residencia isla '!DY154/'Turistas lugar residencia isla '!$I154,"-")</f>
        <v>9.3106902203605901E-2</v>
      </c>
      <c r="DZ154" s="36">
        <f t="shared" si="764"/>
        <v>0.29670879249625104</v>
      </c>
      <c r="EA154" s="267">
        <f>IFERROR('Turistas lugar residencia isla '!EA154/'Turistas lugar residencia isla '!$K154,"-")</f>
        <v>4.1771392924845406E-2</v>
      </c>
      <c r="EB154" s="36">
        <f t="shared" si="765"/>
        <v>0.13672392253130217</v>
      </c>
      <c r="EC154" s="267">
        <f>IFERROR('Turistas lugar residencia isla '!EC154/'Turistas lugar residencia isla '!$M154,"-")</f>
        <v>4.7378104875804967E-2</v>
      </c>
      <c r="ED154" s="36">
        <f t="shared" si="766"/>
        <v>0.24852821859347851</v>
      </c>
    </row>
    <row r="155" spans="1:134" s="17" customFormat="1" outlineLevel="1" x14ac:dyDescent="0.25">
      <c r="A155" s="242"/>
      <c r="B155" s="34" t="s">
        <v>69</v>
      </c>
      <c r="C155" s="266">
        <f>IFERROR('Turistas lugar residencia isla '!C155/'Turistas lugar residencia isla '!$C155,"-")</f>
        <v>1</v>
      </c>
      <c r="D155" s="36">
        <f t="shared" si="701"/>
        <v>0</v>
      </c>
      <c r="E155" s="267">
        <f>IFERROR('Turistas lugar residencia isla '!E155/'Turistas lugar residencia isla '!$E155,"-")</f>
        <v>1</v>
      </c>
      <c r="F155" s="36">
        <f t="shared" si="702"/>
        <v>0</v>
      </c>
      <c r="G155" s="267">
        <f>IFERROR('Turistas lugar residencia isla '!G155/'Turistas lugar residencia isla '!$G155,"-")</f>
        <v>1</v>
      </c>
      <c r="H155" s="36">
        <f t="shared" si="703"/>
        <v>0</v>
      </c>
      <c r="I155" s="267">
        <f>IFERROR('Turistas lugar residencia isla '!I155/'Turistas lugar residencia isla '!$I155,"-")</f>
        <v>1</v>
      </c>
      <c r="J155" s="36">
        <f t="shared" si="704"/>
        <v>0</v>
      </c>
      <c r="K155" s="267">
        <f>IFERROR('Turistas lugar residencia isla '!K155/'Turistas lugar residencia isla '!$K155,"-")</f>
        <v>1</v>
      </c>
      <c r="L155" s="36">
        <f t="shared" si="705"/>
        <v>0</v>
      </c>
      <c r="M155" s="267">
        <f>IFERROR('Turistas lugar residencia isla '!M155/'Turistas lugar residencia isla '!$M155,"-")</f>
        <v>1</v>
      </c>
      <c r="N155" s="36">
        <f t="shared" si="706"/>
        <v>0</v>
      </c>
      <c r="O155" s="266">
        <f>IFERROR('Turistas lugar residencia isla '!O155/'Turistas lugar residencia isla '!$C155,"-")</f>
        <v>0.83746871322788474</v>
      </c>
      <c r="P155" s="36">
        <f t="shared" si="707"/>
        <v>8.3868452401536508E-4</v>
      </c>
      <c r="Q155" s="267">
        <f>IFERROR('Turistas lugar residencia isla '!Q155/'Turistas lugar residencia isla '!$E155,"-")</f>
        <v>0.81970706693583295</v>
      </c>
      <c r="R155" s="36">
        <f t="shared" si="708"/>
        <v>2.5945398889692939E-3</v>
      </c>
      <c r="S155" s="267">
        <f>IFERROR('Turistas lugar residencia isla '!S155/'Turistas lugar residencia isla '!$G155,"-")</f>
        <v>0.80858046422817587</v>
      </c>
      <c r="T155" s="36">
        <f t="shared" si="709"/>
        <v>-4.205877368976374E-3</v>
      </c>
      <c r="U155" s="267">
        <f>IFERROR('Turistas lugar residencia isla '!U155/'Turistas lugar residencia isla '!$I155,"-")</f>
        <v>0.92686156278874821</v>
      </c>
      <c r="V155" s="36">
        <f t="shared" si="710"/>
        <v>-7.9316894685661499E-3</v>
      </c>
      <c r="W155" s="267">
        <f>IFERROR('Turistas lugar residencia isla '!W155/'Turistas lugar residencia isla '!$K155,"-")</f>
        <v>0.83166541708772046</v>
      </c>
      <c r="X155" s="36">
        <f t="shared" si="711"/>
        <v>5.2618556414780304E-2</v>
      </c>
      <c r="Y155" s="267">
        <f>IFERROR('Turistas lugar residencia isla '!Y155/'Turistas lugar residencia isla '!$M155,"-")</f>
        <v>0.62964629646296466</v>
      </c>
      <c r="Z155" s="36">
        <f t="shared" si="712"/>
        <v>7.6619213283291909E-2</v>
      </c>
      <c r="AA155" s="266">
        <f>IFERROR('Turistas lugar residencia isla '!AA155/'Turistas lugar residencia isla '!$C155,"-")</f>
        <v>0.16253128677211529</v>
      </c>
      <c r="AB155" s="36">
        <f t="shared" si="713"/>
        <v>-4.2913749624815534E-3</v>
      </c>
      <c r="AC155" s="267">
        <f>IFERROR('Turistas lugar residencia isla '!AC155/'Turistas lugar residencia isla '!$E155,"-")</f>
        <v>0.18029293306416708</v>
      </c>
      <c r="AD155" s="36">
        <f t="shared" si="714"/>
        <v>-1.1647133882871641E-2</v>
      </c>
      <c r="AE155" s="267">
        <f>IFERROR('Turistas lugar residencia isla '!AE155/'Turistas lugar residencia isla '!$G155,"-")</f>
        <v>0.19141953577182411</v>
      </c>
      <c r="AF155" s="36">
        <f t="shared" si="715"/>
        <v>1.8165289351783631E-2</v>
      </c>
      <c r="AG155" s="267">
        <f>IFERROR('Turistas lugar residencia isla '!AG155/'Turistas lugar residencia isla '!$I155,"-")</f>
        <v>7.3128911496585028E-2</v>
      </c>
      <c r="AH155" s="36">
        <f t="shared" si="716"/>
        <v>0.11259767111384189</v>
      </c>
      <c r="AI155" s="267">
        <f>IFERROR('Turistas lugar residencia isla '!AI155/'Turistas lugar residencia isla '!$K155,"-")</f>
        <v>0.16833458291227957</v>
      </c>
      <c r="AJ155" s="36">
        <f t="shared" si="717"/>
        <v>-0.19805572258684201</v>
      </c>
      <c r="AK155" s="267">
        <f>IFERROR('Turistas lugar residencia isla '!AK155/'Turistas lugar residencia isla '!$M155,"-")</f>
        <v>0.37035370353703539</v>
      </c>
      <c r="AL155" s="36">
        <f t="shared" si="718"/>
        <v>-0.1079327226913912</v>
      </c>
      <c r="AM155" s="266">
        <f>IFERROR('Turistas lugar residencia isla '!AM155/'Turistas lugar residencia isla '!$C155,"-")</f>
        <v>0.21310631326429114</v>
      </c>
      <c r="AN155" s="36">
        <f t="shared" si="719"/>
        <v>3.6795672346156216E-2</v>
      </c>
      <c r="AO155" s="267">
        <f>IFERROR('Turistas lugar residencia isla '!AO155/'Turistas lugar residencia isla '!$E155,"-")</f>
        <v>0.12310391425446784</v>
      </c>
      <c r="AP155" s="36">
        <f t="shared" si="720"/>
        <v>1.3303721916050337E-2</v>
      </c>
      <c r="AQ155" s="267">
        <f>IFERROR('Turistas lugar residencia isla '!AQ155/'Turistas lugar residencia isla '!$G155,"-")</f>
        <v>0.24699663862203394</v>
      </c>
      <c r="AR155" s="36">
        <f t="shared" si="721"/>
        <v>3.4860690252568327E-2</v>
      </c>
      <c r="AS155" s="267">
        <f>IFERROR('Turistas lugar residencia isla '!AS155/'Turistas lugar residencia isla '!$I155,"-")</f>
        <v>0.49773764276664856</v>
      </c>
      <c r="AT155" s="36">
        <f t="shared" si="722"/>
        <v>0.16520544697473794</v>
      </c>
      <c r="AU155" s="267">
        <f>IFERROR('Turistas lugar residencia isla '!AU155/'Turistas lugar residencia isla '!$K155,"-")</f>
        <v>0.12568373700166249</v>
      </c>
      <c r="AV155" s="36">
        <f t="shared" si="723"/>
        <v>6.0592919729720141E-2</v>
      </c>
      <c r="AW155" s="267">
        <f>IFERROR('Turistas lugar residencia isla '!AW155/'Turistas lugar residencia isla '!$M155,"-")</f>
        <v>0.30744307443074431</v>
      </c>
      <c r="AX155" s="36">
        <f t="shared" si="724"/>
        <v>6.5536226392904462E-2</v>
      </c>
      <c r="AY155" s="266">
        <f>IFERROR('Turistas lugar residencia isla '!AY155/'Turistas lugar residencia isla '!$C155,"-")</f>
        <v>2.5622322339892992E-2</v>
      </c>
      <c r="AZ155" s="36">
        <f t="shared" si="725"/>
        <v>5.816820987158966E-2</v>
      </c>
      <c r="BA155" s="267">
        <f>IFERROR('Turistas lugar residencia isla '!BA155/'Turistas lugar residencia isla '!$E155,"-")</f>
        <v>3.3466264459150935E-2</v>
      </c>
      <c r="BB155" s="36">
        <f t="shared" si="726"/>
        <v>7.8457942511057865E-2</v>
      </c>
      <c r="BC155" s="267">
        <f>IFERROR('Turistas lugar residencia isla '!BC155/'Turistas lugar residencia isla '!$G155,"-")</f>
        <v>2.9944109632635201E-2</v>
      </c>
      <c r="BD155" s="36">
        <f t="shared" si="727"/>
        <v>-9.0081312940570979E-2</v>
      </c>
      <c r="BE155" s="267">
        <f>IFERROR('Turistas lugar residencia isla '!BE155/'Turistas lugar residencia isla '!$I155,"-")</f>
        <v>9.1446860800731573E-3</v>
      </c>
      <c r="BF155" s="36">
        <f t="shared" si="728"/>
        <v>-4.3428383385112013E-2</v>
      </c>
      <c r="BG155" s="267">
        <f>IFERROR('Turistas lugar residencia isla '!BG155/'Turistas lugar residencia isla '!$K155,"-")</f>
        <v>1.5718616553117973E-2</v>
      </c>
      <c r="BH155" s="36">
        <f t="shared" si="729"/>
        <v>0.43462533858030161</v>
      </c>
      <c r="BI155" s="267">
        <f>IFERROR('Turistas lugar residencia isla '!BI155/'Turistas lugar residencia isla '!$M155,"-")</f>
        <v>2.2680226802268024E-2</v>
      </c>
      <c r="BJ155" s="36">
        <f t="shared" si="730"/>
        <v>-0.15342273422734221</v>
      </c>
      <c r="BK155" s="266">
        <f>IFERROR('Turistas lugar residencia isla '!BK155/'Turistas lugar residencia isla '!$C155,"-")</f>
        <v>2.9604925269310033E-2</v>
      </c>
      <c r="BL155" s="36">
        <f t="shared" si="731"/>
        <v>-6.287307703252254E-2</v>
      </c>
      <c r="BM155" s="267">
        <f>IFERROR('Turistas lugar residencia isla '!BM155/'Turistas lugar residencia isla '!$E155,"-")</f>
        <v>3.9429993094630002E-2</v>
      </c>
      <c r="BN155" s="36">
        <f t="shared" si="732"/>
        <v>-2.9994605629259485E-2</v>
      </c>
      <c r="BO155" s="267">
        <f>IFERROR('Turistas lugar residencia isla '!BO155/'Turistas lugar residencia isla '!$G155,"-")</f>
        <v>1.2809037929868528E-2</v>
      </c>
      <c r="BP155" s="36">
        <f t="shared" si="733"/>
        <v>-0.19966235407490862</v>
      </c>
      <c r="BQ155" s="267">
        <f>IFERROR('Turistas lugar residencia isla '!BQ155/'Turistas lugar residencia isla '!$I155,"-")</f>
        <v>4.427552177102087E-2</v>
      </c>
      <c r="BR155" s="36">
        <f t="shared" si="734"/>
        <v>-0.26846336023718675</v>
      </c>
      <c r="BS155" s="267">
        <f>IFERROR('Turistas lugar residencia isla '!BS155/'Turistas lugar residencia isla '!$K155,"-")</f>
        <v>2.1983896730449523E-2</v>
      </c>
      <c r="BT155" s="36">
        <f t="shared" si="735"/>
        <v>1.0076195814055597</v>
      </c>
      <c r="BU155" s="267">
        <f>IFERROR('Turistas lugar residencia isla '!BU155/'Turistas lugar residencia isla '!$M155,"-")</f>
        <v>2.4120241202412025E-2</v>
      </c>
      <c r="BV155" s="36">
        <f t="shared" si="736"/>
        <v>-0.14254456830282591</v>
      </c>
      <c r="BW155" s="266">
        <f>IFERROR('Turistas lugar residencia isla '!BW155/'Turistas lugar residencia isla '!$C155,"-")</f>
        <v>0.34828337201516069</v>
      </c>
      <c r="BX155" s="36">
        <f t="shared" si="737"/>
        <v>4.9534755567555155E-3</v>
      </c>
      <c r="BY155" s="267">
        <f>IFERROR('Turistas lugar residencia isla '!BY155/'Turistas lugar residencia isla '!$E155,"-")</f>
        <v>0.41531340137380518</v>
      </c>
      <c r="BZ155" s="36">
        <f t="shared" si="738"/>
        <v>1.1722543762821447E-2</v>
      </c>
      <c r="CA155" s="267">
        <f>IFERROR('Turistas lugar residencia isla '!CA155/'Turistas lugar residencia isla '!$G155,"-")</f>
        <v>0.23755892356345845</v>
      </c>
      <c r="CB155" s="36">
        <f t="shared" si="739"/>
        <v>1.1849902458576533E-2</v>
      </c>
      <c r="CC155" s="267">
        <f>IFERROR('Turistas lugar residencia isla '!CC155/'Turistas lugar residencia isla '!$I155,"-")</f>
        <v>0.21329980281770639</v>
      </c>
      <c r="CD155" s="36">
        <f t="shared" si="740"/>
        <v>-0.13164300238296034</v>
      </c>
      <c r="CE155" s="267">
        <f>IFERROR('Turistas lugar residencia isla '!CE155/'Turistas lugar residencia isla '!$K155,"-")</f>
        <v>0.45855852919125079</v>
      </c>
      <c r="CF155" s="36">
        <f t="shared" si="741"/>
        <v>5.8304816054544517E-2</v>
      </c>
      <c r="CG155" s="267">
        <f>IFERROR('Turistas lugar residencia isla '!CG155/'Turistas lugar residencia isla '!$M155,"-")</f>
        <v>0.12240122401224013</v>
      </c>
      <c r="CH155" s="36">
        <f t="shared" si="742"/>
        <v>0.57727146891722092</v>
      </c>
      <c r="CI155" s="266">
        <f>IFERROR('Turistas lugar residencia isla '!CI155/'Turistas lugar residencia isla '!$C155,"-")</f>
        <v>3.9719410475949006E-2</v>
      </c>
      <c r="CJ155" s="36">
        <f t="shared" si="743"/>
        <v>-3.0546720886590606E-3</v>
      </c>
      <c r="CK155" s="267">
        <f>IFERROR('Turistas lugar residencia isla '!CK155/'Turistas lugar residencia isla '!$E155,"-")</f>
        <v>3.2332990818170704E-2</v>
      </c>
      <c r="CL155" s="36">
        <f t="shared" si="744"/>
        <v>-1.4263948862118792E-2</v>
      </c>
      <c r="CM155" s="267">
        <f>IFERROR('Turistas lugar residencia isla '!CM155/'Turistas lugar residencia isla '!$G155,"-")</f>
        <v>6.7227559321359667E-2</v>
      </c>
      <c r="CN155" s="36">
        <f t="shared" si="745"/>
        <v>9.7513344569852389E-2</v>
      </c>
      <c r="CO155" s="267">
        <f>IFERROR('Turistas lugar residencia isla '!CO155/'Turistas lugar residencia isla '!$I155,"-")</f>
        <v>2.1537640861505634E-2</v>
      </c>
      <c r="CP155" s="36">
        <f t="shared" si="746"/>
        <v>-0.38608960263726</v>
      </c>
      <c r="CQ155" s="267">
        <f>IFERROR('Turistas lugar residencia isla '!CQ155/'Turistas lugar residencia isla '!$K155,"-")</f>
        <v>2.6123806108811161E-2</v>
      </c>
      <c r="CR155" s="36">
        <f t="shared" si="747"/>
        <v>8.0915512488008101E-2</v>
      </c>
      <c r="CS155" s="267">
        <f>IFERROR('Turistas lugar residencia isla '!CS155/'Turistas lugar residencia isla '!$M155,"-")</f>
        <v>8.0460804608046083E-2</v>
      </c>
      <c r="CT155" s="36">
        <f t="shared" si="748"/>
        <v>5.0116655012704125E-2</v>
      </c>
      <c r="CU155" s="266">
        <f>IFERROR('Turistas lugar residencia isla '!CU155/'Turistas lugar residencia isla '!$C155,"-")</f>
        <v>3.7819775190321092E-2</v>
      </c>
      <c r="CV155" s="36">
        <f t="shared" si="749"/>
        <v>-8.7048877228468546E-2</v>
      </c>
      <c r="CW155" s="267">
        <f>IFERROR('Turistas lugar residencia isla '!CW155/'Turistas lugar residencia isla '!$E155,"-")</f>
        <v>2.4621443651850407E-2</v>
      </c>
      <c r="CX155" s="36">
        <f t="shared" si="750"/>
        <v>-4.6489193452864619E-2</v>
      </c>
      <c r="CY155" s="267">
        <f>IFERROR('Turistas lugar residencia isla '!CY155/'Turistas lugar residencia isla '!$G155,"-")</f>
        <v>2.2614714481770989E-2</v>
      </c>
      <c r="CZ155" s="36">
        <f t="shared" si="751"/>
        <v>-6.0642064253951689E-2</v>
      </c>
      <c r="DA155" s="267">
        <f>IFERROR('Turistas lugar residencia isla '!DA155/'Turistas lugar residencia isla '!$I155,"-")</f>
        <v>1.3497937682774651E-2</v>
      </c>
      <c r="DB155" s="36">
        <f t="shared" si="752"/>
        <v>-0.32540025757951851</v>
      </c>
      <c r="DC155" s="267">
        <f>IFERROR('Turistas lugar residencia isla '!DC155/'Turistas lugar residencia isla '!$K155,"-")</f>
        <v>0.10240897089024351</v>
      </c>
      <c r="DD155" s="36">
        <f t="shared" si="753"/>
        <v>-6.4505820351289156E-2</v>
      </c>
      <c r="DE155" s="267">
        <f>IFERROR('Turistas lugar residencia isla '!DE155/'Turistas lugar residencia isla '!$M155,"-")</f>
        <v>2.7900279002790029E-3</v>
      </c>
      <c r="DF155" s="36">
        <f t="shared" si="754"/>
        <v>-0.77998075755405438</v>
      </c>
      <c r="DG155" s="266">
        <f>IFERROR('Turistas lugar residencia isla '!DG155/'Turistas lugar residencia isla '!$C155,"-")</f>
        <v>3.1007872889565007E-2</v>
      </c>
      <c r="DH155" s="36">
        <f t="shared" si="755"/>
        <v>8.777257428203411E-2</v>
      </c>
      <c r="DI155" s="267">
        <f>IFERROR('Turistas lugar residencia isla '!DI155/'Turistas lugar residencia isla '!$E155,"-")</f>
        <v>1.7610345499780283E-2</v>
      </c>
      <c r="DJ155" s="36">
        <f t="shared" si="756"/>
        <v>-3.9724524916795567E-2</v>
      </c>
      <c r="DK155" s="267">
        <f>IFERROR('Turistas lugar residencia isla '!DK155/'Turistas lugar residencia isla '!$G155,"-")</f>
        <v>7.6197863834357657E-2</v>
      </c>
      <c r="DL155" s="36">
        <f t="shared" si="757"/>
        <v>2.8265551652551624E-2</v>
      </c>
      <c r="DM155" s="267">
        <f>IFERROR('Turistas lugar residencia isla '!DM155/'Turistas lugar residencia isla '!$I155,"-")</f>
        <v>1.6422332085464713E-2</v>
      </c>
      <c r="DN155" s="36">
        <f t="shared" si="758"/>
        <v>4.2842840534111071</v>
      </c>
      <c r="DO155" s="267">
        <f>IFERROR('Turistas lugar residencia isla '!DO155/'Turistas lugar residencia isla '!$K155,"-")</f>
        <v>1.0040095185317991E-2</v>
      </c>
      <c r="DP155" s="36">
        <f t="shared" si="759"/>
        <v>-5.0527552724834779E-2</v>
      </c>
      <c r="DQ155" s="267">
        <f>IFERROR('Turistas lugar residencia isla '!DQ155/'Turistas lugar residencia isla '!$M155,"-")</f>
        <v>0</v>
      </c>
      <c r="DR155" s="36" t="str">
        <f t="shared" si="760"/>
        <v>-</v>
      </c>
      <c r="DS155" s="266">
        <f>IFERROR('Turistas lugar residencia isla '!DS155/'Turistas lugar residencia isla '!$C155,"-")</f>
        <v>6.7178957085925667E-2</v>
      </c>
      <c r="DT155" s="36">
        <f t="shared" si="761"/>
        <v>-3.8936140203703729E-2</v>
      </c>
      <c r="DU155" s="267">
        <f>IFERROR('Turistas lugar residencia isla '!DU155/'Turistas lugar residencia isla '!$E155,"-")</f>
        <v>0.11147051340930342</v>
      </c>
      <c r="DV155" s="36">
        <f t="shared" si="762"/>
        <v>5.1870864611406109E-2</v>
      </c>
      <c r="DW155" s="267">
        <f>IFERROR('Turistas lugar residencia isla '!DW155/'Turistas lugar residencia isla '!$G155,"-")</f>
        <v>9.9384410366569212E-2</v>
      </c>
      <c r="DX155" s="36">
        <f t="shared" si="763"/>
        <v>-0.11893736772053309</v>
      </c>
      <c r="DY155" s="267">
        <f>IFERROR('Turistas lugar residencia isla '!DY155/'Turistas lugar residencia isla '!$I155,"-")</f>
        <v>8.0578020365977956E-2</v>
      </c>
      <c r="DZ155" s="36">
        <f t="shared" si="764"/>
        <v>9.4818018928009895E-2</v>
      </c>
      <c r="EA155" s="267">
        <f>IFERROR('Turistas lugar residencia isla '!EA155/'Turistas lugar residencia isla '!$K155,"-")</f>
        <v>4.7292760048244613E-2</v>
      </c>
      <c r="EB155" s="36">
        <f t="shared" si="765"/>
        <v>9.5493485414428703E-2</v>
      </c>
      <c r="EC155" s="267">
        <f>IFERROR('Turistas lugar residencia isla '!EC155/'Turistas lugar residencia isla '!$M155,"-")</f>
        <v>4.5090450904509048E-2</v>
      </c>
      <c r="ED155" s="36">
        <f t="shared" si="766"/>
        <v>-0.30162812001563999</v>
      </c>
    </row>
    <row r="156" spans="1:134" s="17" customFormat="1" outlineLevel="1" x14ac:dyDescent="0.25">
      <c r="A156" s="242"/>
      <c r="B156" s="34" t="s">
        <v>71</v>
      </c>
      <c r="C156" s="266">
        <f>IFERROR('Turistas lugar residencia isla '!C156/'Turistas lugar residencia isla '!$C156,"-")</f>
        <v>1</v>
      </c>
      <c r="D156" s="36">
        <f t="shared" si="701"/>
        <v>0</v>
      </c>
      <c r="E156" s="267">
        <f>IFERROR('Turistas lugar residencia isla '!E156/'Turistas lugar residencia isla '!$E156,"-")</f>
        <v>1</v>
      </c>
      <c r="F156" s="36">
        <f t="shared" si="702"/>
        <v>0</v>
      </c>
      <c r="G156" s="267">
        <f>IFERROR('Turistas lugar residencia isla '!G156/'Turistas lugar residencia isla '!$G156,"-")</f>
        <v>1</v>
      </c>
      <c r="H156" s="36">
        <f t="shared" si="703"/>
        <v>0</v>
      </c>
      <c r="I156" s="267">
        <f>IFERROR('Turistas lugar residencia isla '!I156/'Turistas lugar residencia isla '!$I156,"-")</f>
        <v>1</v>
      </c>
      <c r="J156" s="36">
        <f t="shared" si="704"/>
        <v>0</v>
      </c>
      <c r="K156" s="267">
        <f>IFERROR('Turistas lugar residencia isla '!K156/'Turistas lugar residencia isla '!$K156,"-")</f>
        <v>1</v>
      </c>
      <c r="L156" s="36">
        <f t="shared" si="705"/>
        <v>0</v>
      </c>
      <c r="M156" s="267">
        <f>IFERROR('Turistas lugar residencia isla '!M156/'Turistas lugar residencia isla '!$M156,"-")</f>
        <v>1</v>
      </c>
      <c r="N156" s="36">
        <f t="shared" si="706"/>
        <v>0</v>
      </c>
      <c r="O156" s="266">
        <f>IFERROR('Turistas lugar residencia isla '!O156/'Turistas lugar residencia isla '!$C156,"-")</f>
        <v>0.83241260393831507</v>
      </c>
      <c r="P156" s="36">
        <f t="shared" si="707"/>
        <v>5.3648657670191113E-3</v>
      </c>
      <c r="Q156" s="267">
        <f>IFERROR('Turistas lugar residencia isla '!Q156/'Turistas lugar residencia isla '!$E156,"-")</f>
        <v>0.81103764586743288</v>
      </c>
      <c r="R156" s="36">
        <f t="shared" si="708"/>
        <v>-3.6755638358216824E-3</v>
      </c>
      <c r="S156" s="267">
        <f>IFERROR('Turistas lugar residencia isla '!S156/'Turistas lugar residencia isla '!$G156,"-")</f>
        <v>0.80022656253750046</v>
      </c>
      <c r="T156" s="36">
        <f t="shared" si="709"/>
        <v>6.4695333614752659E-3</v>
      </c>
      <c r="U156" s="267">
        <f>IFERROR('Turistas lugar residencia isla '!U156/'Turistas lugar residencia isla '!$I156,"-")</f>
        <v>0.89606511257042709</v>
      </c>
      <c r="V156" s="36">
        <f t="shared" si="710"/>
        <v>4.97630657445014E-3</v>
      </c>
      <c r="W156" s="267">
        <f>IFERROR('Turistas lugar residencia isla '!W156/'Turistas lugar residencia isla '!$K156,"-")</f>
        <v>0.81257144920037061</v>
      </c>
      <c r="X156" s="36">
        <f t="shared" si="711"/>
        <v>2.1441978594308964E-2</v>
      </c>
      <c r="Y156" s="267">
        <f>IFERROR('Turistas lugar residencia isla '!Y156/'Turistas lugar residencia isla '!$M156,"-")</f>
        <v>0.62673872596792768</v>
      </c>
      <c r="Z156" s="36">
        <f t="shared" si="712"/>
        <v>0.18414122515373887</v>
      </c>
      <c r="AA156" s="266">
        <f>IFERROR('Turistas lugar residencia isla '!AA156/'Turistas lugar residencia isla '!$C156,"-")</f>
        <v>0.16758739606168491</v>
      </c>
      <c r="AB156" s="36">
        <f t="shared" si="713"/>
        <v>-2.5820893208825746E-2</v>
      </c>
      <c r="AC156" s="267">
        <f>IFERROR('Turistas lugar residencia isla '!AC156/'Turistas lugar residencia isla '!$E156,"-")</f>
        <v>0.18896235413256715</v>
      </c>
      <c r="AD156" s="36">
        <f t="shared" si="714"/>
        <v>1.6088684119715424E-2</v>
      </c>
      <c r="AE156" s="267">
        <f>IFERROR('Turistas lugar residencia isla '!AE156/'Turistas lugar residencia isla '!$G156,"-")</f>
        <v>0.19977343746249959</v>
      </c>
      <c r="AF156" s="36">
        <f t="shared" si="715"/>
        <v>-2.5124573379599613E-2</v>
      </c>
      <c r="AG156" s="267">
        <f>IFERROR('Turistas lugar residencia isla '!AG156/'Turistas lugar residencia isla '!$I156,"-")</f>
        <v>0.10393488742957296</v>
      </c>
      <c r="AH156" s="36">
        <f t="shared" si="716"/>
        <v>-4.0942483016528697E-2</v>
      </c>
      <c r="AI156" s="267">
        <f>IFERROR('Turistas lugar residencia isla '!AI156/'Turistas lugar residencia isla '!$K156,"-")</f>
        <v>0.18742855079962936</v>
      </c>
      <c r="AJ156" s="36">
        <f t="shared" si="717"/>
        <v>-8.341597864790351E-2</v>
      </c>
      <c r="AK156" s="267">
        <f>IFERROR('Turistas lugar residencia isla '!AK156/'Turistas lugar residencia isla '!$M156,"-")</f>
        <v>0.37326127403207232</v>
      </c>
      <c r="AL156" s="36">
        <f t="shared" si="718"/>
        <v>-0.20689246816355045</v>
      </c>
      <c r="AM156" s="266">
        <f>IFERROR('Turistas lugar residencia isla '!AM156/'Turistas lugar residencia isla '!$C156,"-")</f>
        <v>0.20988592614056045</v>
      </c>
      <c r="AN156" s="36">
        <f t="shared" si="719"/>
        <v>2.6728249763560585E-2</v>
      </c>
      <c r="AO156" s="267">
        <f>IFERROR('Turistas lugar residencia isla '!AO156/'Turistas lugar residencia isla '!$E156,"-")</f>
        <v>0.13419803822286072</v>
      </c>
      <c r="AP156" s="36">
        <f t="shared" si="720"/>
        <v>0.10352717406242329</v>
      </c>
      <c r="AQ156" s="267">
        <f>IFERROR('Turistas lugar residencia isla '!AQ156/'Turistas lugar residencia isla '!$G156,"-")</f>
        <v>0.23438182507644087</v>
      </c>
      <c r="AR156" s="36">
        <f t="shared" si="721"/>
        <v>-5.4027563370582454E-2</v>
      </c>
      <c r="AS156" s="267">
        <f>IFERROR('Turistas lugar residencia isla '!AS156/'Turistas lugar residencia isla '!$I156,"-")</f>
        <v>0.44762635494474912</v>
      </c>
      <c r="AT156" s="36">
        <f t="shared" si="722"/>
        <v>0.13457421488212518</v>
      </c>
      <c r="AU156" s="267">
        <f>IFERROR('Turistas lugar residencia isla '!AU156/'Turistas lugar residencia isla '!$K156,"-")</f>
        <v>0.11733312475180804</v>
      </c>
      <c r="AV156" s="36">
        <f t="shared" si="723"/>
        <v>-5.3083406099813213E-2</v>
      </c>
      <c r="AW156" s="267">
        <f>IFERROR('Turistas lugar residencia isla '!AW156/'Turistas lugar residencia isla '!$M156,"-")</f>
        <v>0.28191724993355188</v>
      </c>
      <c r="AX156" s="36">
        <f t="shared" si="724"/>
        <v>-6.2309372592242784E-2</v>
      </c>
      <c r="AY156" s="266">
        <f>IFERROR('Turistas lugar residencia isla '!AY156/'Turistas lugar residencia isla '!$C156,"-")</f>
        <v>2.3882358808957754E-2</v>
      </c>
      <c r="AZ156" s="36">
        <f t="shared" si="725"/>
        <v>-2.7658992721757869E-2</v>
      </c>
      <c r="BA156" s="267">
        <f>IFERROR('Turistas lugar residencia isla '!BA156/'Turistas lugar residencia isla '!$E156,"-")</f>
        <v>3.0091965663012376E-2</v>
      </c>
      <c r="BB156" s="36">
        <f t="shared" si="726"/>
        <v>-7.9409854484255971E-2</v>
      </c>
      <c r="BC156" s="267">
        <f>IFERROR('Turistas lugar residencia isla '!BC156/'Turistas lugar residencia isla '!$G156,"-")</f>
        <v>2.8454718692849362E-2</v>
      </c>
      <c r="BD156" s="36">
        <f t="shared" si="727"/>
        <v>5.5629326078754371E-3</v>
      </c>
      <c r="BE156" s="267">
        <f>IFERROR('Turistas lugar residencia isla '!BE156/'Turistas lugar residencia isla '!$I156,"-")</f>
        <v>8.327127479520682E-3</v>
      </c>
      <c r="BF156" s="36">
        <f t="shared" si="728"/>
        <v>-0.32068144826639533</v>
      </c>
      <c r="BG156" s="267">
        <f>IFERROR('Turistas lugar residencia isla '!BG156/'Turistas lugar residencia isla '!$K156,"-")</f>
        <v>1.4632796235905705E-2</v>
      </c>
      <c r="BH156" s="36">
        <f t="shared" si="729"/>
        <v>0.12630779831561689</v>
      </c>
      <c r="BI156" s="267">
        <f>IFERROR('Turistas lugar residencia isla '!BI156/'Turistas lugar residencia isla '!$M156,"-")</f>
        <v>2.7819615486843269E-2</v>
      </c>
      <c r="BJ156" s="36">
        <f t="shared" si="730"/>
        <v>0.24936404859226569</v>
      </c>
      <c r="BK156" s="266">
        <f>IFERROR('Turistas lugar residencia isla '!BK156/'Turistas lugar residencia isla '!$C156,"-")</f>
        <v>2.0913540897248024E-2</v>
      </c>
      <c r="BL156" s="36">
        <f t="shared" si="731"/>
        <v>-3.792559600545542E-2</v>
      </c>
      <c r="BM156" s="267">
        <f>IFERROR('Turistas lugar residencia isla '!BM156/'Turistas lugar residencia isla '!$E156,"-")</f>
        <v>2.5099207517398112E-2</v>
      </c>
      <c r="BN156" s="36">
        <f t="shared" si="732"/>
        <v>-1.2250237257913632E-2</v>
      </c>
      <c r="BO156" s="267">
        <f>IFERROR('Turistas lugar residencia isla '!BO156/'Turistas lugar residencia isla '!$G156,"-")</f>
        <v>8.0016896189237328E-3</v>
      </c>
      <c r="BP156" s="36">
        <f t="shared" si="733"/>
        <v>-0.14996625775973871</v>
      </c>
      <c r="BQ156" s="267">
        <f>IFERROR('Turistas lugar residencia isla '!BQ156/'Turistas lugar residencia isla '!$I156,"-")</f>
        <v>4.7269800434785882E-2</v>
      </c>
      <c r="BR156" s="36">
        <f t="shared" si="734"/>
        <v>1.6900914308511705E-2</v>
      </c>
      <c r="BS156" s="267">
        <f>IFERROR('Turistas lugar residencia isla '!BS156/'Turistas lugar residencia isla '!$K156,"-")</f>
        <v>1.3140636093428479E-2</v>
      </c>
      <c r="BT156" s="36">
        <f t="shared" si="735"/>
        <v>0.39232576433070476</v>
      </c>
      <c r="BU156" s="267">
        <f>IFERROR('Turistas lugar residencia isla '!BU156/'Turistas lugar residencia isla '!$M156,"-")</f>
        <v>1.355541773721981E-2</v>
      </c>
      <c r="BV156" s="36">
        <f t="shared" si="736"/>
        <v>-0.34544126652088591</v>
      </c>
      <c r="BW156" s="266">
        <f>IFERROR('Turistas lugar residencia isla '!BW156/'Turistas lugar residencia isla '!$C156,"-")</f>
        <v>0.35410872523708981</v>
      </c>
      <c r="BX156" s="36">
        <f t="shared" si="737"/>
        <v>4.7787808064645221E-2</v>
      </c>
      <c r="BY156" s="267">
        <f>IFERROR('Turistas lugar residencia isla '!BY156/'Turistas lugar residencia isla '!$E156,"-")</f>
        <v>0.42124336163347975</v>
      </c>
      <c r="BZ156" s="36">
        <f t="shared" si="738"/>
        <v>2.6618976114966442E-2</v>
      </c>
      <c r="CA156" s="267">
        <f>IFERROR('Turistas lugar residencia isla '!CA156/'Turistas lugar residencia isla '!$G156,"-")</f>
        <v>0.24105389980367781</v>
      </c>
      <c r="CB156" s="36">
        <f t="shared" si="739"/>
        <v>0.13487313170630966</v>
      </c>
      <c r="CC156" s="267">
        <f>IFERROR('Turistas lugar residencia isla '!CC156/'Turistas lugar residencia isla '!$I156,"-")</f>
        <v>0.21883721105168535</v>
      </c>
      <c r="CD156" s="36">
        <f t="shared" si="740"/>
        <v>-6.7740865503508108E-2</v>
      </c>
      <c r="CE156" s="267">
        <f>IFERROR('Turistas lugar residencia isla '!CE156/'Turistas lugar residencia isla '!$K156,"-")</f>
        <v>0.439982671688668</v>
      </c>
      <c r="CF156" s="36">
        <f t="shared" si="741"/>
        <v>2.9212087448787338E-2</v>
      </c>
      <c r="CG156" s="267">
        <f>IFERROR('Turistas lugar residencia isla '!CG156/'Turistas lugar residencia isla '!$M156,"-")</f>
        <v>0.18242225569238948</v>
      </c>
      <c r="CH156" s="36">
        <f t="shared" si="742"/>
        <v>2.0439970586713248</v>
      </c>
      <c r="CI156" s="266">
        <f>IFERROR('Turistas lugar residencia isla '!CI156/'Turistas lugar residencia isla '!$C156,"-")</f>
        <v>3.0901831879404242E-2</v>
      </c>
      <c r="CJ156" s="36">
        <f t="shared" si="743"/>
        <v>-5.840866787397847E-2</v>
      </c>
      <c r="CK156" s="267">
        <f>IFERROR('Turistas lugar residencia isla '!CK156/'Turistas lugar residencia isla '!$E156,"-")</f>
        <v>2.3777421899838676E-2</v>
      </c>
      <c r="CL156" s="36">
        <f t="shared" si="744"/>
        <v>-0.16396717588258136</v>
      </c>
      <c r="CM156" s="267">
        <f>IFERROR('Turistas lugar residencia isla '!CM156/'Turistas lugar residencia isla '!$G156,"-")</f>
        <v>5.4331808516255381E-2</v>
      </c>
      <c r="CN156" s="36">
        <f t="shared" si="745"/>
        <v>8.8324524836203011E-5</v>
      </c>
      <c r="CO156" s="267">
        <f>IFERROR('Turistas lugar residencia isla '!CO156/'Turistas lugar residencia isla '!$I156,"-")</f>
        <v>1.7835247745206447E-2</v>
      </c>
      <c r="CP156" s="36">
        <f t="shared" si="746"/>
        <v>-8.6344714604061124E-2</v>
      </c>
      <c r="CQ156" s="267">
        <f>IFERROR('Turistas lugar residencia isla '!CQ156/'Turistas lugar residencia isla '!$K156,"-")</f>
        <v>2.1028627814346397E-2</v>
      </c>
      <c r="CR156" s="36">
        <f t="shared" si="747"/>
        <v>1.9360634036398539E-2</v>
      </c>
      <c r="CS156" s="267">
        <f>IFERROR('Turistas lugar residencia isla '!CS156/'Turistas lugar residencia isla '!$M156,"-")</f>
        <v>7.2384158766722773E-2</v>
      </c>
      <c r="CT156" s="36">
        <f t="shared" si="748"/>
        <v>8.3577948725988671E-2</v>
      </c>
      <c r="CU156" s="266">
        <f>IFERROR('Turistas lugar residencia isla '!CU156/'Turistas lugar residencia isla '!$C156,"-")</f>
        <v>4.2742665238467328E-2</v>
      </c>
      <c r="CV156" s="36">
        <f t="shared" si="749"/>
        <v>-0.10270218129683639</v>
      </c>
      <c r="CW156" s="267">
        <f>IFERROR('Turistas lugar residencia isla '!CW156/'Turistas lugar residencia isla '!$E156,"-")</f>
        <v>2.5043274495719654E-2</v>
      </c>
      <c r="CX156" s="36">
        <f t="shared" si="750"/>
        <v>-8.842833847789966E-2</v>
      </c>
      <c r="CY156" s="267">
        <f>IFERROR('Turistas lugar residencia isla '!CY156/'Turistas lugar residencia isla '!$G156,"-")</f>
        <v>2.7533108370813752E-2</v>
      </c>
      <c r="CZ156" s="36">
        <f t="shared" si="751"/>
        <v>3.0596453379279298E-2</v>
      </c>
      <c r="DA156" s="267">
        <f>IFERROR('Turistas lugar residencia isla '!DA156/'Turistas lugar residencia isla '!$I156,"-")</f>
        <v>1.4653337244901797E-2</v>
      </c>
      <c r="DB156" s="36">
        <f t="shared" si="752"/>
        <v>-0.54639628117269123</v>
      </c>
      <c r="DC156" s="267">
        <f>IFERROR('Turistas lugar residencia isla '!DC156/'Turistas lugar residencia isla '!$K156,"-")</f>
        <v>0.11955933141598778</v>
      </c>
      <c r="DD156" s="36">
        <f t="shared" si="753"/>
        <v>-1.5958784825348959E-2</v>
      </c>
      <c r="DE156" s="267">
        <f>IFERROR('Turistas lugar residencia isla '!DE156/'Turistas lugar residencia isla '!$M156,"-")</f>
        <v>4.7842650837246386E-3</v>
      </c>
      <c r="DF156" s="36">
        <f t="shared" si="754"/>
        <v>-0.15789217969859703</v>
      </c>
      <c r="DG156" s="266">
        <f>IFERROR('Turistas lugar residencia isla '!DG156/'Turistas lugar residencia isla '!$C156,"-")</f>
        <v>2.8641967685010795E-2</v>
      </c>
      <c r="DH156" s="36">
        <f t="shared" si="755"/>
        <v>-7.0161402802449424E-2</v>
      </c>
      <c r="DI156" s="267">
        <f>IFERROR('Turistas lugar residencia isla '!DI156/'Turistas lugar residencia isla '!$E156,"-")</f>
        <v>1.225227559082934E-2</v>
      </c>
      <c r="DJ156" s="36">
        <f t="shared" si="756"/>
        <v>-0.37668081729084402</v>
      </c>
      <c r="DK156" s="267">
        <f>IFERROR('Turistas lugar residencia isla '!DK156/'Turistas lugar residencia isla '!$G156,"-")</f>
        <v>7.9407289361640848E-2</v>
      </c>
      <c r="DL156" s="36">
        <f t="shared" si="757"/>
        <v>-1.1697987723261138E-2</v>
      </c>
      <c r="DM156" s="267">
        <f>IFERROR('Turistas lugar residencia isla '!DM156/'Turistas lugar residencia isla '!$I156,"-")</f>
        <v>1.1388682027095134E-2</v>
      </c>
      <c r="DN156" s="36">
        <f t="shared" si="758"/>
        <v>0.49265868428518855</v>
      </c>
      <c r="DO156" s="267">
        <f>IFERROR('Turistas lugar residencia isla '!DO156/'Turistas lugar residencia isla '!$K156,"-")</f>
        <v>1.2779629607345279E-2</v>
      </c>
      <c r="DP156" s="36">
        <f t="shared" si="759"/>
        <v>0.33822328444679739</v>
      </c>
      <c r="DQ156" s="267">
        <f>IFERROR('Turistas lugar residencia isla '!DQ156/'Turistas lugar residencia isla '!$M156,"-")</f>
        <v>0</v>
      </c>
      <c r="DR156" s="36">
        <f t="shared" si="760"/>
        <v>-1</v>
      </c>
      <c r="DS156" s="266">
        <f>IFERROR('Turistas lugar residencia isla '!DS156/'Turistas lugar residencia isla '!$C156,"-")</f>
        <v>7.9667634897148273E-2</v>
      </c>
      <c r="DT156" s="36">
        <f t="shared" si="761"/>
        <v>-4.2477983849433021E-2</v>
      </c>
      <c r="DU156" s="267">
        <f>IFERROR('Turistas lugar residencia isla '!DU156/'Turistas lugar residencia isla '!$E156,"-")</f>
        <v>0.1191167292723997</v>
      </c>
      <c r="DV156" s="36">
        <f t="shared" si="762"/>
        <v>-4.7607102562260306E-2</v>
      </c>
      <c r="DW156" s="267">
        <f>IFERROR('Turistas lugar residencia isla '!DW156/'Turistas lugar residencia isla '!$G156,"-")</f>
        <v>0.11431808036250006</v>
      </c>
      <c r="DX156" s="36">
        <f t="shared" si="763"/>
        <v>-5.7278903114757918E-2</v>
      </c>
      <c r="DY156" s="267">
        <f>IFERROR('Turistas lugar residencia isla '!DY156/'Turistas lugar residencia isla '!$I156,"-")</f>
        <v>9.6510429595528774E-2</v>
      </c>
      <c r="DZ156" s="36">
        <f t="shared" si="764"/>
        <v>0.14746234259967639</v>
      </c>
      <c r="EA156" s="267">
        <f>IFERROR('Turistas lugar residencia isla '!EA156/'Turistas lugar residencia isla '!$K156,"-")</f>
        <v>4.9331536323269275E-2</v>
      </c>
      <c r="EB156" s="36">
        <f t="shared" si="765"/>
        <v>0.11297525457966073</v>
      </c>
      <c r="EC156" s="267">
        <f>IFERROR('Turistas lugar residencia isla '!EC156/'Turistas lugar residencia isla '!$M156,"-")</f>
        <v>2.994595552405422E-2</v>
      </c>
      <c r="ED156" s="36">
        <f t="shared" si="766"/>
        <v>-8.2021874623585234E-2</v>
      </c>
    </row>
    <row r="157" spans="1:134" s="17" customFormat="1" outlineLevel="1" x14ac:dyDescent="0.25">
      <c r="A157" s="242"/>
      <c r="B157" s="34" t="s">
        <v>73</v>
      </c>
      <c r="C157" s="266">
        <f>IFERROR('Turistas lugar residencia isla '!C157/'Turistas lugar residencia isla '!$C157,"-")</f>
        <v>1</v>
      </c>
      <c r="D157" s="36">
        <f t="shared" si="701"/>
        <v>0</v>
      </c>
      <c r="E157" s="267">
        <f>IFERROR('Turistas lugar residencia isla '!E157/'Turistas lugar residencia isla '!$E157,"-")</f>
        <v>1</v>
      </c>
      <c r="F157" s="36">
        <f t="shared" si="702"/>
        <v>0</v>
      </c>
      <c r="G157" s="267">
        <f>IFERROR('Turistas lugar residencia isla '!G157/'Turistas lugar residencia isla '!$G157,"-")</f>
        <v>1</v>
      </c>
      <c r="H157" s="36">
        <f t="shared" si="703"/>
        <v>0</v>
      </c>
      <c r="I157" s="267">
        <f>IFERROR('Turistas lugar residencia isla '!I157/'Turistas lugar residencia isla '!$I157,"-")</f>
        <v>1</v>
      </c>
      <c r="J157" s="36">
        <f t="shared" si="704"/>
        <v>0</v>
      </c>
      <c r="K157" s="267">
        <f>IFERROR('Turistas lugar residencia isla '!K157/'Turistas lugar residencia isla '!$K157,"-")</f>
        <v>1</v>
      </c>
      <c r="L157" s="36">
        <f t="shared" si="705"/>
        <v>0</v>
      </c>
      <c r="M157" s="267">
        <f>IFERROR('Turistas lugar residencia isla '!M157/'Turistas lugar residencia isla '!$M157,"-")</f>
        <v>1</v>
      </c>
      <c r="N157" s="36">
        <f t="shared" si="706"/>
        <v>0</v>
      </c>
      <c r="O157" s="266">
        <f>IFERROR('Turistas lugar residencia isla '!O157/'Turistas lugar residencia isla '!$C157,"-")</f>
        <v>0.81749795344140475</v>
      </c>
      <c r="P157" s="36">
        <f t="shared" si="707"/>
        <v>1.1435171589235571E-2</v>
      </c>
      <c r="Q157" s="267">
        <f>IFERROR('Turistas lugar residencia isla '!Q157/'Turistas lugar residencia isla '!$E157,"-")</f>
        <v>0.80075708036879667</v>
      </c>
      <c r="R157" s="36">
        <f t="shared" si="708"/>
        <v>-8.5393665282313957E-3</v>
      </c>
      <c r="S157" s="267">
        <f>IFERROR('Turistas lugar residencia isla '!S157/'Turistas lugar residencia isla '!$G157,"-")</f>
        <v>0.81140896893241488</v>
      </c>
      <c r="T157" s="36">
        <f t="shared" si="709"/>
        <v>1.1182777022538337E-2</v>
      </c>
      <c r="U157" s="267">
        <f>IFERROR('Turistas lugar residencia isla '!U157/'Turistas lugar residencia isla '!$I157,"-")</f>
        <v>0.87407611355849246</v>
      </c>
      <c r="V157" s="36">
        <f t="shared" si="710"/>
        <v>1.5212018041232955E-2</v>
      </c>
      <c r="W157" s="267">
        <f>IFERROR('Turistas lugar residencia isla '!W157/'Turistas lugar residencia isla '!$K157,"-")</f>
        <v>0.80874333091940942</v>
      </c>
      <c r="X157" s="36">
        <f t="shared" si="711"/>
        <v>3.9440189939353276E-2</v>
      </c>
      <c r="Y157" s="267">
        <f>IFERROR('Turistas lugar residencia isla '!Y157/'Turistas lugar residencia isla '!$M157,"-")</f>
        <v>0.6134757342547511</v>
      </c>
      <c r="Z157" s="36">
        <f t="shared" si="712"/>
        <v>0.34042867240473962</v>
      </c>
      <c r="AA157" s="266">
        <f>IFERROR('Turistas lugar residencia isla '!AA157/'Turistas lugar residencia isla '!$C157,"-")</f>
        <v>0.18250106617124426</v>
      </c>
      <c r="AB157" s="36">
        <f t="shared" si="713"/>
        <v>-4.8207461460921475E-2</v>
      </c>
      <c r="AC157" s="267">
        <f>IFERROR('Turistas lugar residencia isla '!AC157/'Turistas lugar residencia isla '!$E157,"-")</f>
        <v>0.19924291963120339</v>
      </c>
      <c r="AD157" s="36">
        <f t="shared" si="714"/>
        <v>3.5843081116801567E-2</v>
      </c>
      <c r="AE157" s="267">
        <f>IFERROR('Turistas lugar residencia isla '!AE157/'Turistas lugar residencia isla '!$G157,"-")</f>
        <v>0.18859103106758515</v>
      </c>
      <c r="AF157" s="36">
        <f t="shared" si="715"/>
        <v>-4.5420396499452287E-2</v>
      </c>
      <c r="AG157" s="267">
        <f>IFERROR('Turistas lugar residencia isla '!AG157/'Turistas lugar residencia isla '!$I157,"-")</f>
        <v>0.12591776798825258</v>
      </c>
      <c r="AH157" s="36">
        <f t="shared" si="716"/>
        <v>-9.4291446277559809E-2</v>
      </c>
      <c r="AI157" s="267">
        <f>IFERROR('Turistas lugar residencia isla '!AI157/'Turistas lugar residencia isla '!$K157,"-")</f>
        <v>0.19125666908059058</v>
      </c>
      <c r="AJ157" s="36">
        <f t="shared" si="717"/>
        <v>-0.13828302534670067</v>
      </c>
      <c r="AK157" s="267">
        <f>IFERROR('Turistas lugar residencia isla '!AK157/'Turistas lugar residencia isla '!$M157,"-")</f>
        <v>0.38652426574524895</v>
      </c>
      <c r="AL157" s="36">
        <f t="shared" si="718"/>
        <v>-0.28720625275409739</v>
      </c>
      <c r="AM157" s="266">
        <f>IFERROR('Turistas lugar residencia isla '!AM157/'Turistas lugar residencia isla '!$C157,"-")</f>
        <v>0.20690977005014682</v>
      </c>
      <c r="AN157" s="36">
        <f t="shared" si="719"/>
        <v>4.8713785421490519E-2</v>
      </c>
      <c r="AO157" s="267">
        <f>IFERROR('Turistas lugar residencia isla '!AO157/'Turistas lugar residencia isla '!$E157,"-")</f>
        <v>0.12034347376401289</v>
      </c>
      <c r="AP157" s="36">
        <f t="shared" si="720"/>
        <v>3.4861694637515095E-2</v>
      </c>
      <c r="AQ157" s="267">
        <f>IFERROR('Turistas lugar residencia isla '!AQ157/'Turistas lugar residencia isla '!$G157,"-")</f>
        <v>0.22222749171043635</v>
      </c>
      <c r="AR157" s="36">
        <f t="shared" si="721"/>
        <v>-8.5903437637834701E-2</v>
      </c>
      <c r="AS157" s="267">
        <f>IFERROR('Turistas lugar residencia isla '!AS157/'Turistas lugar residencia isla '!$I157,"-")</f>
        <v>0.43549926578560938</v>
      </c>
      <c r="AT157" s="36">
        <f t="shared" si="722"/>
        <v>0.14626779743121121</v>
      </c>
      <c r="AU157" s="267">
        <f>IFERROR('Turistas lugar residencia isla '!AU157/'Turistas lugar residencia isla '!$K157,"-")</f>
        <v>0.13427821211986857</v>
      </c>
      <c r="AV157" s="36">
        <f t="shared" si="723"/>
        <v>5.7723261441780416E-2</v>
      </c>
      <c r="AW157" s="267">
        <f>IFERROR('Turistas lugar residencia isla '!AW157/'Turistas lugar residencia isla '!$M157,"-")</f>
        <v>0.34966755667242555</v>
      </c>
      <c r="AX157" s="36">
        <f t="shared" si="724"/>
        <v>0.54648467557126557</v>
      </c>
      <c r="AY157" s="266">
        <f>IFERROR('Turistas lugar residencia isla '!AY157/'Turistas lugar residencia isla '!$C157,"-")</f>
        <v>2.672241802736261E-2</v>
      </c>
      <c r="AZ157" s="36">
        <f t="shared" si="725"/>
        <v>-0.10480157000148271</v>
      </c>
      <c r="BA157" s="267">
        <f>IFERROR('Turistas lugar residencia isla '!BA157/'Turistas lugar residencia isla '!$E157,"-")</f>
        <v>3.6032961393069565E-2</v>
      </c>
      <c r="BB157" s="36">
        <f t="shared" si="726"/>
        <v>-3.95249007527535E-2</v>
      </c>
      <c r="BC157" s="267">
        <f>IFERROR('Turistas lugar residencia isla '!BC157/'Turistas lugar residencia isla '!$G157,"-")</f>
        <v>3.4616585450679568E-2</v>
      </c>
      <c r="BD157" s="36">
        <f t="shared" si="727"/>
        <v>-0.13699677248370878</v>
      </c>
      <c r="BE157" s="267">
        <f>IFERROR('Turistas lugar residencia isla '!BE157/'Turistas lugar residencia isla '!$I157,"-")</f>
        <v>9.6671561429270674E-3</v>
      </c>
      <c r="BF157" s="36">
        <f t="shared" si="728"/>
        <v>-0.14767906673193032</v>
      </c>
      <c r="BG157" s="267">
        <f>IFERROR('Turistas lugar residencia isla '!BG157/'Turistas lugar residencia isla '!$K157,"-")</f>
        <v>1.2488361438304538E-2</v>
      </c>
      <c r="BH157" s="36">
        <f t="shared" si="729"/>
        <v>-0.21413505768534158</v>
      </c>
      <c r="BI157" s="267">
        <f>IFERROR('Turistas lugar residencia isla '!BI157/'Turistas lugar residencia isla '!$M157,"-")</f>
        <v>2.549604732736506E-2</v>
      </c>
      <c r="BJ157" s="36">
        <f t="shared" si="730"/>
        <v>-0.28928665304756773</v>
      </c>
      <c r="BK157" s="266">
        <f>IFERROR('Turistas lugar residencia isla '!BK157/'Turistas lugar residencia isla '!$C157,"-")</f>
        <v>3.1517492561310971E-2</v>
      </c>
      <c r="BL157" s="36">
        <f t="shared" si="731"/>
        <v>0.15906434261106495</v>
      </c>
      <c r="BM157" s="267">
        <f>IFERROR('Turistas lugar residencia isla '!BM157/'Turistas lugar residencia isla '!$E157,"-")</f>
        <v>3.286760472380635E-2</v>
      </c>
      <c r="BN157" s="36">
        <f t="shared" si="732"/>
        <v>4.9733938505223563E-2</v>
      </c>
      <c r="BO157" s="267">
        <f>IFERROR('Turistas lugar residencia isla '!BO157/'Turistas lugar residencia isla '!$G157,"-")</f>
        <v>1.4342229546810839E-2</v>
      </c>
      <c r="BP157" s="36">
        <f t="shared" si="733"/>
        <v>0.14063250234441638</v>
      </c>
      <c r="BQ157" s="267">
        <f>IFERROR('Turistas lugar residencia isla '!BQ157/'Turistas lugar residencia isla '!$I157,"-")</f>
        <v>5.8700440528634358E-2</v>
      </c>
      <c r="BR157" s="36">
        <f t="shared" si="734"/>
        <v>4.6750022252309398E-2</v>
      </c>
      <c r="BS157" s="267">
        <f>IFERROR('Turistas lugar residencia isla '!BS157/'Turistas lugar residencia isla '!$K157,"-")</f>
        <v>2.9809497066343497E-2</v>
      </c>
      <c r="BT157" s="36">
        <f t="shared" si="735"/>
        <v>1.6181281549175703</v>
      </c>
      <c r="BU157" s="267">
        <f>IFERROR('Turistas lugar residencia isla '!BU157/'Turistas lugar residencia isla '!$M157,"-")</f>
        <v>3.094078844039579E-2</v>
      </c>
      <c r="BV157" s="36">
        <f t="shared" si="736"/>
        <v>-8.1918999352381339E-2</v>
      </c>
      <c r="BW157" s="266">
        <f>IFERROR('Turistas lugar residencia isla '!BW157/'Turistas lugar residencia isla '!$C157,"-")</f>
        <v>0.30288478978044225</v>
      </c>
      <c r="BX157" s="36">
        <f t="shared" si="737"/>
        <v>-2.1550851769773782E-2</v>
      </c>
      <c r="BY157" s="267">
        <f>IFERROR('Turistas lugar residencia isla '!BY157/'Turistas lugar residencia isla '!$E157,"-")</f>
        <v>0.38674145418830097</v>
      </c>
      <c r="BZ157" s="36">
        <f t="shared" si="738"/>
        <v>-2.7694684859697172E-2</v>
      </c>
      <c r="CA157" s="267">
        <f>IFERROR('Turistas lugar residencia isla '!CA157/'Turistas lugar residencia isla '!$G157,"-")</f>
        <v>0.20002450312019571</v>
      </c>
      <c r="CB157" s="36">
        <f t="shared" si="739"/>
        <v>1.1005746688745655E-2</v>
      </c>
      <c r="CC157" s="267">
        <f>IFERROR('Turistas lugar residencia isla '!CC157/'Turistas lugar residencia isla '!$I157,"-")</f>
        <v>0.16355849241311796</v>
      </c>
      <c r="CD157" s="36">
        <f t="shared" si="740"/>
        <v>-8.163781113427282E-2</v>
      </c>
      <c r="CE157" s="267">
        <f>IFERROR('Turistas lugar residencia isla '!CE157/'Turistas lugar residencia isla '!$K157,"-")</f>
        <v>0.39456817857125265</v>
      </c>
      <c r="CF157" s="36">
        <f t="shared" si="741"/>
        <v>-3.5868357968990017E-3</v>
      </c>
      <c r="CG157" s="267">
        <f>IFERROR('Turistas lugar residencia isla '!CG157/'Turistas lugar residencia isla '!$M157,"-")</f>
        <v>8.5492906130569077E-2</v>
      </c>
      <c r="CH157" s="36">
        <f t="shared" si="742"/>
        <v>0.88952222712720008</v>
      </c>
      <c r="CI157" s="266">
        <f>IFERROR('Turistas lugar residencia isla '!CI157/'Turistas lugar residencia isla '!$C157,"-")</f>
        <v>5.2906603399002945E-2</v>
      </c>
      <c r="CJ157" s="36">
        <f t="shared" si="743"/>
        <v>0.20713131658165063</v>
      </c>
      <c r="CK157" s="267">
        <f>IFERROR('Turistas lugar residencia isla '!CK157/'Turistas lugar residencia isla '!$E157,"-")</f>
        <v>4.0482697352823942E-2</v>
      </c>
      <c r="CL157" s="36">
        <f t="shared" si="744"/>
        <v>0.18771015225715915</v>
      </c>
      <c r="CM157" s="267">
        <f>IFERROR('Turistas lugar residencia isla '!CM157/'Turistas lugar residencia isla '!$G157,"-")</f>
        <v>8.8266562330800033E-2</v>
      </c>
      <c r="CN157" s="36">
        <f t="shared" si="745"/>
        <v>0.10544910779505301</v>
      </c>
      <c r="CO157" s="267">
        <f>IFERROR('Turistas lugar residencia isla '!CO157/'Turistas lugar residencia isla '!$I157,"-")</f>
        <v>3.9231522271169848E-2</v>
      </c>
      <c r="CP157" s="36">
        <f t="shared" si="746"/>
        <v>0.67277343856300509</v>
      </c>
      <c r="CQ157" s="267">
        <f>IFERROR('Turistas lugar residencia isla '!CQ157/'Turistas lugar residencia isla '!$K157,"-")</f>
        <v>4.2642704777106147E-2</v>
      </c>
      <c r="CR157" s="36">
        <f t="shared" si="747"/>
        <v>0.25006056822458689</v>
      </c>
      <c r="CS157" s="267">
        <f>IFERROR('Turistas lugar residencia isla '!CS157/'Turistas lugar residencia isla '!$M157,"-")</f>
        <v>6.7745144233286217E-2</v>
      </c>
      <c r="CT157" s="36">
        <f t="shared" si="748"/>
        <v>0.12295243198220929</v>
      </c>
      <c r="CU157" s="266">
        <f>IFERROR('Turistas lugar residencia isla '!CU157/'Turistas lugar residencia isla '!$C157,"-")</f>
        <v>3.6797858834025324E-2</v>
      </c>
      <c r="CV157" s="36">
        <f t="shared" si="749"/>
        <v>-0.13687376451417355</v>
      </c>
      <c r="CW157" s="267">
        <f>IFERROR('Turistas lugar residencia isla '!CW157/'Turistas lugar residencia isla '!$E157,"-")</f>
        <v>2.2576939008917708E-2</v>
      </c>
      <c r="CX157" s="36">
        <f t="shared" si="750"/>
        <v>-8.5935314393762008E-2</v>
      </c>
      <c r="CY157" s="267">
        <f>IFERROR('Turistas lugar residencia isla '!CY157/'Turistas lugar residencia isla '!$G157,"-")</f>
        <v>2.3716649079749751E-2</v>
      </c>
      <c r="CZ157" s="36">
        <f t="shared" si="751"/>
        <v>-2.2118041754324747E-2</v>
      </c>
      <c r="DA157" s="267">
        <f>IFERROR('Turistas lugar residencia isla '!DA157/'Turistas lugar residencia isla '!$I157,"-")</f>
        <v>1.0609397944199706E-2</v>
      </c>
      <c r="DB157" s="36">
        <f t="shared" si="752"/>
        <v>-0.5674774043305697</v>
      </c>
      <c r="DC157" s="267">
        <f>IFERROR('Turistas lugar residencia isla '!DC157/'Turistas lugar residencia isla '!$K157,"-")</f>
        <v>0.10439974579903344</v>
      </c>
      <c r="DD157" s="36">
        <f t="shared" si="753"/>
        <v>-0.13568015813245993</v>
      </c>
      <c r="DE157" s="267">
        <f>IFERROR('Turistas lugar residencia isla '!DE157/'Turistas lugar residencia isla '!$M157,"-")</f>
        <v>0</v>
      </c>
      <c r="DF157" s="36">
        <f t="shared" si="754"/>
        <v>-1</v>
      </c>
      <c r="DG157" s="266">
        <f>IFERROR('Turistas lugar residencia isla '!DG157/'Turistas lugar residencia isla '!$C157,"-")</f>
        <v>3.4315518061185976E-2</v>
      </c>
      <c r="DH157" s="36">
        <f t="shared" si="755"/>
        <v>0.11155815587298479</v>
      </c>
      <c r="DI157" s="267">
        <f>IFERROR('Turistas lugar residencia isla '!DI157/'Turistas lugar residencia isla '!$E157,"-")</f>
        <v>1.9067691738549355E-2</v>
      </c>
      <c r="DJ157" s="36">
        <f t="shared" si="756"/>
        <v>-0.11147651543975534</v>
      </c>
      <c r="DK157" s="267">
        <f>IFERROR('Turistas lugar residencia isla '!DK157/'Turistas lugar residencia isla '!$G157,"-")</f>
        <v>8.5456607740614712E-2</v>
      </c>
      <c r="DL157" s="36">
        <f t="shared" si="757"/>
        <v>0.13947957028829183</v>
      </c>
      <c r="DM157" s="267">
        <f>IFERROR('Turistas lugar residencia isla '!DM157/'Turistas lugar residencia isla '!$I157,"-")</f>
        <v>1.9487273617229565E-2</v>
      </c>
      <c r="DN157" s="36">
        <f t="shared" si="758"/>
        <v>0.2895670274479254</v>
      </c>
      <c r="DO157" s="267">
        <f>IFERROR('Turistas lugar residencia isla '!DO157/'Turistas lugar residencia isla '!$K157,"-")</f>
        <v>1.4222445551236767E-2</v>
      </c>
      <c r="DP157" s="36">
        <f t="shared" si="759"/>
        <v>0.38107250465437437</v>
      </c>
      <c r="DQ157" s="267">
        <f>IFERROR('Turistas lugar residencia isla '!DQ157/'Turistas lugar residencia isla '!$M157,"-")</f>
        <v>4.9212083137008533E-3</v>
      </c>
      <c r="DR157" s="36" t="str">
        <f t="shared" si="760"/>
        <v>-</v>
      </c>
      <c r="DS157" s="266">
        <f>IFERROR('Turistas lugar residencia isla '!DS157/'Turistas lugar residencia isla '!$C157,"-")</f>
        <v>8.1830971416806786E-2</v>
      </c>
      <c r="DT157" s="36">
        <f t="shared" si="761"/>
        <v>9.3921477844018941E-3</v>
      </c>
      <c r="DU157" s="267">
        <f>IFERROR('Turistas lugar residencia isla '!DU157/'Turistas lugar residencia isla '!$E157,"-")</f>
        <v>0.11985629541244727</v>
      </c>
      <c r="DV157" s="36">
        <f t="shared" si="762"/>
        <v>9.4416199474465223E-3</v>
      </c>
      <c r="DW157" s="267">
        <f>IFERROR('Turistas lugar residencia isla '!DW157/'Turistas lugar residencia isla '!$G157,"-")</f>
        <v>0.12516747092230535</v>
      </c>
      <c r="DX157" s="36">
        <f t="shared" si="763"/>
        <v>0.10090431010753487</v>
      </c>
      <c r="DY157" s="267">
        <f>IFERROR('Turistas lugar residencia isla '!DY157/'Turistas lugar residencia isla '!$I157,"-")</f>
        <v>9.2229564366128239E-2</v>
      </c>
      <c r="DZ157" s="36">
        <f t="shared" si="764"/>
        <v>-0.1931612905711112</v>
      </c>
      <c r="EA157" s="267">
        <f>IFERROR('Turistas lugar residencia isla '!EA157/'Turistas lugar residencia isla '!$K157,"-")</f>
        <v>5.5106434338806534E-2</v>
      </c>
      <c r="EB157" s="36">
        <f t="shared" si="765"/>
        <v>0.33309681380269152</v>
      </c>
      <c r="EC157" s="267">
        <f>IFERROR('Turistas lugar residencia isla '!EC157/'Turistas lugar residencia isla '!$M157,"-")</f>
        <v>4.3400869064446887E-2</v>
      </c>
      <c r="ED157" s="36">
        <f t="shared" si="766"/>
        <v>-0.15750023811280933</v>
      </c>
    </row>
    <row r="158" spans="1:134" s="17" customFormat="1" outlineLevel="1" x14ac:dyDescent="0.25">
      <c r="A158" s="242"/>
      <c r="B158" s="34" t="s">
        <v>75</v>
      </c>
      <c r="C158" s="266">
        <f>IFERROR('Turistas lugar residencia isla '!C158/'Turistas lugar residencia isla '!$C158,"-")</f>
        <v>1</v>
      </c>
      <c r="D158" s="36">
        <f t="shared" si="701"/>
        <v>0</v>
      </c>
      <c r="E158" s="267">
        <f>IFERROR('Turistas lugar residencia isla '!E158/'Turistas lugar residencia isla '!$E158,"-")</f>
        <v>1</v>
      </c>
      <c r="F158" s="36">
        <f t="shared" si="702"/>
        <v>0</v>
      </c>
      <c r="G158" s="267">
        <f>IFERROR('Turistas lugar residencia isla '!G158/'Turistas lugar residencia isla '!$G158,"-")</f>
        <v>1</v>
      </c>
      <c r="H158" s="36">
        <f t="shared" si="703"/>
        <v>0</v>
      </c>
      <c r="I158" s="267">
        <f>IFERROR('Turistas lugar residencia isla '!I158/'Turistas lugar residencia isla '!$I158,"-")</f>
        <v>1</v>
      </c>
      <c r="J158" s="36">
        <f t="shared" si="704"/>
        <v>0</v>
      </c>
      <c r="K158" s="267">
        <f>IFERROR('Turistas lugar residencia isla '!K158/'Turistas lugar residencia isla '!$K158,"-")</f>
        <v>1</v>
      </c>
      <c r="L158" s="36">
        <f t="shared" si="705"/>
        <v>0</v>
      </c>
      <c r="M158" s="267">
        <f>IFERROR('Turistas lugar residencia isla '!M158/'Turistas lugar residencia isla '!$M158,"-")</f>
        <v>1</v>
      </c>
      <c r="N158" s="36">
        <f t="shared" si="706"/>
        <v>0</v>
      </c>
      <c r="O158" s="266">
        <f>IFERROR('Turistas lugar residencia isla '!O158/'Turistas lugar residencia isla '!$C158,"-")</f>
        <v>0.78090488133366964</v>
      </c>
      <c r="P158" s="36">
        <f t="shared" si="707"/>
        <v>7.9231878374330655E-4</v>
      </c>
      <c r="Q158" s="267">
        <f>IFERROR('Turistas lugar residencia isla '!Q158/'Turistas lugar residencia isla '!$E158,"-")</f>
        <v>0.77517802892210474</v>
      </c>
      <c r="R158" s="36">
        <f t="shared" si="708"/>
        <v>-8.4335426610004927E-4</v>
      </c>
      <c r="S158" s="267">
        <f>IFERROR('Turistas lugar residencia isla '!S158/'Turistas lugar residencia isla '!$G158,"-")</f>
        <v>0.75537152832156218</v>
      </c>
      <c r="T158" s="36">
        <f t="shared" si="709"/>
        <v>-4.8773124212522223E-2</v>
      </c>
      <c r="U158" s="267">
        <f>IFERROR('Turistas lugar residencia isla '!U158/'Turistas lugar residencia isla '!$I158,"-")</f>
        <v>0.85964313514160828</v>
      </c>
      <c r="V158" s="36">
        <f t="shared" si="710"/>
        <v>1.8956835673041184E-2</v>
      </c>
      <c r="W158" s="267">
        <f>IFERROR('Turistas lugar residencia isla '!W158/'Turistas lugar residencia isla '!$K158,"-")</f>
        <v>0.77090614239013855</v>
      </c>
      <c r="X158" s="36">
        <f t="shared" si="711"/>
        <v>4.9022251250450122E-2</v>
      </c>
      <c r="Y158" s="267">
        <f>IFERROR('Turistas lugar residencia isla '!Y158/'Turistas lugar residencia isla '!$M158,"-")</f>
        <v>0.49508507559503018</v>
      </c>
      <c r="Z158" s="36">
        <f t="shared" si="712"/>
        <v>8.5947995192280358E-2</v>
      </c>
      <c r="AA158" s="266">
        <f>IFERROR('Turistas lugar residencia isla '!AA158/'Turistas lugar residencia isla '!$C158,"-")</f>
        <v>0.21909511866633036</v>
      </c>
      <c r="AB158" s="36">
        <f t="shared" si="713"/>
        <v>-2.8138288070137518E-3</v>
      </c>
      <c r="AC158" s="267">
        <f>IFERROR('Turistas lugar residencia isla '!AC158/'Turistas lugar residencia isla '!$E158,"-")</f>
        <v>0.22481954064892454</v>
      </c>
      <c r="AD158" s="36">
        <f t="shared" si="714"/>
        <v>2.9079620532157513E-3</v>
      </c>
      <c r="AE158" s="267">
        <f>IFERROR('Turistas lugar residencia isla '!AE158/'Turistas lugar residencia isla '!$G158,"-")</f>
        <v>0.24462847167843788</v>
      </c>
      <c r="AF158" s="36">
        <f t="shared" si="715"/>
        <v>0.18810734480375557</v>
      </c>
      <c r="AG158" s="267">
        <f>IFERROR('Turistas lugar residencia isla '!AG158/'Turistas lugar residencia isla '!$I158,"-")</f>
        <v>0.14035686485839172</v>
      </c>
      <c r="AH158" s="36">
        <f t="shared" si="716"/>
        <v>-0.10228946786106508</v>
      </c>
      <c r="AI158" s="267">
        <f>IFERROR('Turistas lugar residencia isla '!AI158/'Turistas lugar residencia isla '!$K158,"-")</f>
        <v>0.22909898952575966</v>
      </c>
      <c r="AJ158" s="36">
        <f t="shared" si="717"/>
        <v>-0.13586473384673525</v>
      </c>
      <c r="AK158" s="267">
        <f>IFERROR('Turistas lugar residencia isla '!AK158/'Turistas lugar residencia isla '!$M158,"-")</f>
        <v>0.50496482211466498</v>
      </c>
      <c r="AL158" s="36">
        <f t="shared" si="718"/>
        <v>-7.1924268674992797E-2</v>
      </c>
      <c r="AM158" s="266">
        <f>IFERROR('Turistas lugar residencia isla '!AM158/'Turistas lugar residencia isla '!$C158,"-")</f>
        <v>0.18323299718741523</v>
      </c>
      <c r="AN158" s="36">
        <f t="shared" si="719"/>
        <v>-3.1612113853897617E-2</v>
      </c>
      <c r="AO158" s="267">
        <f>IFERROR('Turistas lugar residencia isla '!AO158/'Turistas lugar residencia isla '!$E158,"-")</f>
        <v>0.10461052375744319</v>
      </c>
      <c r="AP158" s="36">
        <f t="shared" si="720"/>
        <v>-1.6831136146245318E-2</v>
      </c>
      <c r="AQ158" s="267">
        <f>IFERROR('Turistas lugar residencia isla '!AQ158/'Turistas lugar residencia isla '!$G158,"-")</f>
        <v>0.21274116968490853</v>
      </c>
      <c r="AR158" s="36">
        <f t="shared" si="721"/>
        <v>-4.4550508661783894E-2</v>
      </c>
      <c r="AS158" s="267">
        <f>IFERROR('Turistas lugar residencia isla '!AS158/'Turistas lugar residencia isla '!$I158,"-")</f>
        <v>0.4070654451829232</v>
      </c>
      <c r="AT158" s="36">
        <f t="shared" si="722"/>
        <v>0.16648883913366808</v>
      </c>
      <c r="AU158" s="267">
        <f>IFERROR('Turistas lugar residencia isla '!AU158/'Turistas lugar residencia isla '!$K158,"-")</f>
        <v>0.10137586665229731</v>
      </c>
      <c r="AV158" s="36">
        <f t="shared" si="723"/>
        <v>-0.34838771630235299</v>
      </c>
      <c r="AW158" s="267">
        <f>IFERROR('Turistas lugar residencia isla '!AW158/'Turistas lugar residencia isla '!$M158,"-")</f>
        <v>0.22139613791726959</v>
      </c>
      <c r="AX158" s="36">
        <f t="shared" si="724"/>
        <v>-9.482755473231097E-2</v>
      </c>
      <c r="AY158" s="266">
        <f>IFERROR('Turistas lugar residencia isla '!AY158/'Turistas lugar residencia isla '!$C158,"-")</f>
        <v>2.4695541267899888E-2</v>
      </c>
      <c r="AZ158" s="36">
        <f t="shared" si="725"/>
        <v>1.7753379515652146E-2</v>
      </c>
      <c r="BA158" s="267">
        <f>IFERROR('Turistas lugar residencia isla '!BA158/'Turistas lugar residencia isla '!$E158,"-")</f>
        <v>3.1848341232227489E-2</v>
      </c>
      <c r="BB158" s="36">
        <f t="shared" si="726"/>
        <v>4.5331522385842593E-2</v>
      </c>
      <c r="BC158" s="267">
        <f>IFERROR('Turistas lugar residencia isla '!BC158/'Turistas lugar residencia isla '!$G158,"-")</f>
        <v>3.2364771177668193E-2</v>
      </c>
      <c r="BD158" s="36">
        <f t="shared" si="727"/>
        <v>-5.5042471790703429E-2</v>
      </c>
      <c r="BE158" s="267">
        <f>IFERROR('Turistas lugar residencia isla '!BE158/'Turistas lugar residencia isla '!$I158,"-")</f>
        <v>6.9756302017843245E-3</v>
      </c>
      <c r="BF158" s="36">
        <f t="shared" si="728"/>
        <v>-0.19709452529091309</v>
      </c>
      <c r="BG158" s="267">
        <f>IFERROR('Turistas lugar residencia isla '!BG158/'Turistas lugar residencia isla '!$K158,"-")</f>
        <v>1.3717611195787724E-2</v>
      </c>
      <c r="BH158" s="36">
        <f t="shared" si="729"/>
        <v>0.20051905021497296</v>
      </c>
      <c r="BI158" s="267">
        <f>IFERROR('Turistas lugar residencia isla '!BI158/'Turistas lugar residencia isla '!$M158,"-")</f>
        <v>2.1056833491342748E-2</v>
      </c>
      <c r="BJ158" s="36">
        <f t="shared" si="730"/>
        <v>0.28124462290027852</v>
      </c>
      <c r="BK158" s="266">
        <f>IFERROR('Turistas lugar residencia isla '!BK158/'Turistas lugar residencia isla '!$C158,"-")</f>
        <v>3.6530288825329445E-2</v>
      </c>
      <c r="BL158" s="36">
        <f t="shared" si="731"/>
        <v>0.2174620458052845</v>
      </c>
      <c r="BM158" s="267">
        <f>IFERROR('Turistas lugar residencia isla '!BM158/'Turistas lugar residencia isla '!$E158,"-")</f>
        <v>3.9798274395430794E-2</v>
      </c>
      <c r="BN158" s="36">
        <f t="shared" si="732"/>
        <v>7.6163167601453141E-2</v>
      </c>
      <c r="BO158" s="267">
        <f>IFERROR('Turistas lugar residencia isla '!BO158/'Turistas lugar residencia isla '!$G158,"-")</f>
        <v>1.7750394389546099E-2</v>
      </c>
      <c r="BP158" s="36">
        <f t="shared" si="733"/>
        <v>-9.5795183828083053E-2</v>
      </c>
      <c r="BQ158" s="267">
        <f>IFERROR('Turistas lugar residencia isla '!BQ158/'Turistas lugar residencia isla '!$I158,"-")</f>
        <v>5.7625291898688702E-2</v>
      </c>
      <c r="BR158" s="36">
        <f t="shared" si="734"/>
        <v>8.9859740762124884E-2</v>
      </c>
      <c r="BS158" s="267">
        <f>IFERROR('Turistas lugar residencia isla '!BS158/'Turistas lugar residencia isla '!$K158,"-")</f>
        <v>4.2158689103402973E-2</v>
      </c>
      <c r="BT158" s="36">
        <f t="shared" si="735"/>
        <v>2.3438146444469004</v>
      </c>
      <c r="BU158" s="267">
        <f>IFERROR('Turistas lugar residencia isla '!BU158/'Turistas lugar residencia isla '!$M158,"-")</f>
        <v>2.1705503717379372E-2</v>
      </c>
      <c r="BV158" s="36">
        <f t="shared" si="736"/>
        <v>-0.1603604014485237</v>
      </c>
      <c r="BW158" s="266">
        <f>IFERROR('Turistas lugar residencia isla '!BW158/'Turistas lugar residencia isla '!$C158,"-")</f>
        <v>0.30263507307485471</v>
      </c>
      <c r="BX158" s="36">
        <f t="shared" si="737"/>
        <v>8.3909279179050777E-3</v>
      </c>
      <c r="BY158" s="267">
        <f>IFERROR('Turistas lugar residencia isla '!BY158/'Turistas lugar residencia isla '!$E158,"-")</f>
        <v>0.38378174747842997</v>
      </c>
      <c r="BZ158" s="36">
        <f t="shared" si="738"/>
        <v>1.9680900024872106E-3</v>
      </c>
      <c r="CA158" s="267">
        <f>IFERROR('Turistas lugar residencia isla '!CA158/'Turistas lugar residencia isla '!$G158,"-")</f>
        <v>0.19239334293364707</v>
      </c>
      <c r="CB158" s="36">
        <f t="shared" si="739"/>
        <v>-8.3743538869564982E-2</v>
      </c>
      <c r="CC158" s="267">
        <f>IFERROR('Turistas lugar residencia isla '!CC158/'Turistas lugar residencia isla '!$I158,"-")</f>
        <v>0.17137297167834262</v>
      </c>
      <c r="CD158" s="36">
        <f t="shared" si="740"/>
        <v>-2.805873777490886E-2</v>
      </c>
      <c r="CE158" s="267">
        <f>IFERROR('Turistas lugar residencia isla '!CE158/'Turistas lugar residencia isla '!$K158,"-")</f>
        <v>0.39781585659374213</v>
      </c>
      <c r="CF158" s="36">
        <f t="shared" si="741"/>
        <v>8.8122315107792559E-2</v>
      </c>
      <c r="CG158" s="267">
        <f>IFERROR('Turistas lugar residencia isla '!CG158/'Turistas lugar residencia isla '!$M158,"-")</f>
        <v>0.10473529265006737</v>
      </c>
      <c r="CH158" s="36">
        <f t="shared" si="742"/>
        <v>1.025751169378792</v>
      </c>
      <c r="CI158" s="266">
        <f>IFERROR('Turistas lugar residencia isla '!CI158/'Turistas lugar residencia isla '!$C158,"-")</f>
        <v>4.4968043135817863E-2</v>
      </c>
      <c r="CJ158" s="36">
        <f t="shared" si="743"/>
        <v>0.1372611842217093</v>
      </c>
      <c r="CK158" s="267">
        <f>IFERROR('Turistas lugar residencia isla '!CK158/'Turistas lugar residencia isla '!$E158,"-")</f>
        <v>3.5651962571393851E-2</v>
      </c>
      <c r="CL158" s="36">
        <f t="shared" si="744"/>
        <v>5.616366083504043E-2</v>
      </c>
      <c r="CM158" s="267">
        <f>IFERROR('Turistas lugar residencia isla '!CM158/'Turistas lugar residencia isla '!$G158,"-")</f>
        <v>7.2678449332880049E-2</v>
      </c>
      <c r="CN158" s="36">
        <f t="shared" si="745"/>
        <v>7.6157010950461679E-3</v>
      </c>
      <c r="CO158" s="267">
        <f>IFERROR('Turistas lugar residencia isla '!CO158/'Turistas lugar residencia isla '!$I158,"-")</f>
        <v>3.2417220525717022E-2</v>
      </c>
      <c r="CP158" s="36">
        <f t="shared" si="746"/>
        <v>0.55672174278640729</v>
      </c>
      <c r="CQ158" s="267">
        <f>IFERROR('Turistas lugar residencia isla '!CQ158/'Turistas lugar residencia isla '!$K158,"-")</f>
        <v>3.5764321894292794E-2</v>
      </c>
      <c r="CR158" s="36">
        <f t="shared" si="747"/>
        <v>0.44028977308055484</v>
      </c>
      <c r="CS158" s="267">
        <f>IFERROR('Turistas lugar residencia isla '!CS158/'Turistas lugar residencia isla '!$M158,"-")</f>
        <v>7.2800758445187366E-2</v>
      </c>
      <c r="CT158" s="36">
        <f t="shared" si="748"/>
        <v>0.51798459499489447</v>
      </c>
      <c r="CU158" s="266">
        <f>IFERROR('Turistas lugar residencia isla '!CU158/'Turistas lugar residencia isla '!$C158,"-")</f>
        <v>3.1699876741208888E-2</v>
      </c>
      <c r="CV158" s="36">
        <f t="shared" si="749"/>
        <v>-8.6974931734102423E-2</v>
      </c>
      <c r="CW158" s="267">
        <f>IFERROR('Turistas lugar residencia isla '!CW158/'Turistas lugar residencia isla '!$E158,"-")</f>
        <v>1.8801798517438326E-2</v>
      </c>
      <c r="CX158" s="36">
        <f t="shared" si="750"/>
        <v>-3.0689594995355507E-2</v>
      </c>
      <c r="CY158" s="267">
        <f>IFERROR('Turistas lugar residencia isla '!CY158/'Turistas lugar residencia isla '!$G158,"-")</f>
        <v>1.8854303143275134E-2</v>
      </c>
      <c r="CZ158" s="36">
        <f t="shared" si="751"/>
        <v>-0.15701401506885493</v>
      </c>
      <c r="DA158" s="267">
        <f>IFERROR('Turistas lugar residencia isla '!DA158/'Turistas lugar residencia isla '!$I158,"-")</f>
        <v>1.0011376564277589E-2</v>
      </c>
      <c r="DB158" s="36">
        <f t="shared" si="752"/>
        <v>-0.54967642019758134</v>
      </c>
      <c r="DC158" s="267">
        <f>IFERROR('Turistas lugar residencia isla '!DC158/'Turistas lugar residencia isla '!$K158,"-")</f>
        <v>9.735244458813809E-2</v>
      </c>
      <c r="DD158" s="36">
        <f t="shared" si="753"/>
        <v>6.6508384834193413E-2</v>
      </c>
      <c r="DE158" s="267">
        <f>IFERROR('Turistas lugar residencia isla '!DE158/'Turistas lugar residencia isla '!$M158,"-")</f>
        <v>0</v>
      </c>
      <c r="DF158" s="36" t="str">
        <f t="shared" si="754"/>
        <v>-</v>
      </c>
      <c r="DG158" s="266">
        <f>IFERROR('Turistas lugar residencia isla '!DG158/'Turistas lugar residencia isla '!$C158,"-")</f>
        <v>2.614038176912058E-2</v>
      </c>
      <c r="DH158" s="36">
        <f t="shared" si="755"/>
        <v>-3.9233998022866201E-2</v>
      </c>
      <c r="DI158" s="267">
        <f>IFERROR('Turistas lugar residencia isla '!DI158/'Turistas lugar residencia isla '!$E158,"-")</f>
        <v>1.4298213634706526E-2</v>
      </c>
      <c r="DJ158" s="36">
        <f t="shared" si="756"/>
        <v>-0.16986634462623385</v>
      </c>
      <c r="DK158" s="267">
        <f>IFERROR('Turistas lugar residencia isla '!DK158/'Turistas lugar residencia isla '!$G158,"-")</f>
        <v>6.675019194261203E-2</v>
      </c>
      <c r="DL158" s="36">
        <f t="shared" si="757"/>
        <v>-4.3445263443949722E-3</v>
      </c>
      <c r="DM158" s="267">
        <f>IFERROR('Turistas lugar residencia isla '!DM158/'Turistas lugar residencia isla '!$I158,"-")</f>
        <v>1.422070534698521E-2</v>
      </c>
      <c r="DN158" s="36">
        <f t="shared" si="758"/>
        <v>-7.8799266334492746E-2</v>
      </c>
      <c r="DO158" s="267">
        <f>IFERROR('Turistas lugar residencia isla '!DO158/'Turistas lugar residencia isla '!$K158,"-")</f>
        <v>9.0834911397472025E-3</v>
      </c>
      <c r="DP158" s="36">
        <f t="shared" si="759"/>
        <v>0.15519311951424997</v>
      </c>
      <c r="DQ158" s="267">
        <f>IFERROR('Turistas lugar residencia isla '!DQ158/'Turistas lugar residencia isla '!$M158,"-")</f>
        <v>1.8961129684147498E-3</v>
      </c>
      <c r="DR158" s="36">
        <f t="shared" si="760"/>
        <v>-0.82284295336636393</v>
      </c>
      <c r="DS158" s="266">
        <f>IFERROR('Turistas lugar residencia isla '!DS158/'Turistas lugar residencia isla '!$C158,"-")</f>
        <v>7.6883027883137348E-2</v>
      </c>
      <c r="DT158" s="36">
        <f t="shared" si="761"/>
        <v>9.9135936844952255E-2</v>
      </c>
      <c r="DU158" s="267">
        <f>IFERROR('Turistas lugar residencia isla '!DU158/'Turistas lugar residencia isla '!$E158,"-")</f>
        <v>0.10846032324705311</v>
      </c>
      <c r="DV158" s="36">
        <f t="shared" si="762"/>
        <v>2.9319863232009524E-2</v>
      </c>
      <c r="DW158" s="267">
        <f>IFERROR('Turistas lugar residencia isla '!DW158/'Turistas lugar residencia isla '!$G158,"-")</f>
        <v>0.11518848573513066</v>
      </c>
      <c r="DX158" s="36">
        <f t="shared" si="763"/>
        <v>-4.5354313271540159E-2</v>
      </c>
      <c r="DY158" s="267">
        <f>IFERROR('Turistas lugar residencia isla '!DY158/'Turistas lugar residencia isla '!$I158,"-")</f>
        <v>8.5797257649242564E-2</v>
      </c>
      <c r="DZ158" s="36">
        <f t="shared" si="764"/>
        <v>-0.1343895838046677</v>
      </c>
      <c r="EA158" s="267">
        <f>IFERROR('Turistas lugar residencia isla '!EA158/'Turistas lugar residencia isla '!$K158,"-")</f>
        <v>4.5684315325440449E-2</v>
      </c>
      <c r="EB158" s="36">
        <f t="shared" si="765"/>
        <v>0.28578588892478551</v>
      </c>
      <c r="EC158" s="267">
        <f>IFERROR('Turistas lugar residencia isla '!EC158/'Turistas lugar residencia isla '!$M158,"-")</f>
        <v>4.2213462402075748E-2</v>
      </c>
      <c r="ED158" s="36">
        <f t="shared" si="766"/>
        <v>3.2569070315724202E-2</v>
      </c>
    </row>
    <row r="159" spans="1:134" s="17" customFormat="1" outlineLevel="1" x14ac:dyDescent="0.25">
      <c r="A159" s="242"/>
      <c r="B159" s="34" t="s">
        <v>77</v>
      </c>
      <c r="C159" s="266">
        <f>IFERROR('Turistas lugar residencia isla '!C159/'Turistas lugar residencia isla '!$C159,"-")</f>
        <v>1</v>
      </c>
      <c r="D159" s="36">
        <f t="shared" si="701"/>
        <v>0</v>
      </c>
      <c r="E159" s="267">
        <f>IFERROR('Turistas lugar residencia isla '!E159/'Turistas lugar residencia isla '!$E159,"-")</f>
        <v>1</v>
      </c>
      <c r="F159" s="36">
        <f t="shared" si="702"/>
        <v>0</v>
      </c>
      <c r="G159" s="267">
        <f>IFERROR('Turistas lugar residencia isla '!G159/'Turistas lugar residencia isla '!$G159,"-")</f>
        <v>1</v>
      </c>
      <c r="H159" s="36">
        <f t="shared" si="703"/>
        <v>0</v>
      </c>
      <c r="I159" s="267">
        <f>IFERROR('Turistas lugar residencia isla '!I159/'Turistas lugar residencia isla '!$I159,"-")</f>
        <v>1</v>
      </c>
      <c r="J159" s="36">
        <f t="shared" si="704"/>
        <v>0</v>
      </c>
      <c r="K159" s="267">
        <f>IFERROR('Turistas lugar residencia isla '!K159/'Turistas lugar residencia isla '!$K159,"-")</f>
        <v>1</v>
      </c>
      <c r="L159" s="36">
        <f t="shared" si="705"/>
        <v>0</v>
      </c>
      <c r="M159" s="267">
        <f>IFERROR('Turistas lugar residencia isla '!M159/'Turistas lugar residencia isla '!$M159,"-")</f>
        <v>1</v>
      </c>
      <c r="N159" s="36">
        <f t="shared" si="706"/>
        <v>0</v>
      </c>
      <c r="O159" s="266">
        <f>IFERROR('Turistas lugar residencia isla '!O159/'Turistas lugar residencia isla '!$C159,"-")</f>
        <v>0.84009060171787708</v>
      </c>
      <c r="P159" s="36">
        <f t="shared" si="707"/>
        <v>2.1132056234189012E-2</v>
      </c>
      <c r="Q159" s="267">
        <f>IFERROR('Turistas lugar residencia isla '!Q159/'Turistas lugar residencia isla '!$E159,"-")</f>
        <v>0.82780748055753517</v>
      </c>
      <c r="R159" s="36">
        <f t="shared" si="708"/>
        <v>3.5198902640480867E-3</v>
      </c>
      <c r="S159" s="267">
        <f>IFERROR('Turistas lugar residencia isla '!S159/'Turistas lugar residencia isla '!$G159,"-")</f>
        <v>0.81654501653962319</v>
      </c>
      <c r="T159" s="36">
        <f t="shared" si="709"/>
        <v>-6.9073350998658523E-3</v>
      </c>
      <c r="U159" s="267">
        <f>IFERROR('Turistas lugar residencia isla '!U159/'Turistas lugar residencia isla '!$I159,"-")</f>
        <v>0.91530470679795617</v>
      </c>
      <c r="V159" s="36">
        <f t="shared" si="710"/>
        <v>5.1196776987262327E-2</v>
      </c>
      <c r="W159" s="267">
        <f>IFERROR('Turistas lugar residencia isla '!W159/'Turistas lugar residencia isla '!$K159,"-")</f>
        <v>0.83587222753319046</v>
      </c>
      <c r="X159" s="36">
        <f t="shared" si="711"/>
        <v>5.8528440964204842E-2</v>
      </c>
      <c r="Y159" s="267">
        <f>IFERROR('Turistas lugar residencia isla '!Y159/'Turistas lugar residencia isla '!$M159,"-")</f>
        <v>0.71151301279223644</v>
      </c>
      <c r="Z159" s="36">
        <f t="shared" si="712"/>
        <v>0.27502870816615888</v>
      </c>
      <c r="AA159" s="266">
        <f>IFERROR('Turistas lugar residencia isla '!AA159/'Turistas lugar residencia isla '!$C159,"-")</f>
        <v>0.15990939828212294</v>
      </c>
      <c r="AB159" s="36">
        <f t="shared" si="713"/>
        <v>-9.8059540477875795E-2</v>
      </c>
      <c r="AC159" s="267">
        <f>IFERROR('Turistas lugar residencia isla '!AC159/'Turistas lugar residencia isla '!$E159,"-")</f>
        <v>0.17219251944246478</v>
      </c>
      <c r="AD159" s="36">
        <f t="shared" si="714"/>
        <v>-1.6582730247611144E-2</v>
      </c>
      <c r="AE159" s="267">
        <f>IFERROR('Turistas lugar residencia isla '!AE159/'Turistas lugar residencia isla '!$G159,"-")</f>
        <v>0.18345498346037681</v>
      </c>
      <c r="AF159" s="36">
        <f t="shared" si="715"/>
        <v>3.1918509953744012E-2</v>
      </c>
      <c r="AG159" s="267">
        <f>IFERROR('Turistas lugar residencia isla '!AG159/'Turistas lugar residencia isla '!$I159,"-")</f>
        <v>8.4695293202043789E-2</v>
      </c>
      <c r="AH159" s="36">
        <f t="shared" si="716"/>
        <v>-0.3448372733158509</v>
      </c>
      <c r="AI159" s="267">
        <f>IFERROR('Turistas lugar residencia isla '!AI159/'Turistas lugar residencia isla '!$K159,"-")</f>
        <v>0.1641277724668096</v>
      </c>
      <c r="AJ159" s="36">
        <f t="shared" si="717"/>
        <v>-0.21974080025670317</v>
      </c>
      <c r="AK159" s="267">
        <f>IFERROR('Turistas lugar residencia isla '!AK159/'Turistas lugar residencia isla '!$M159,"-")</f>
        <v>0.28848698720776356</v>
      </c>
      <c r="AL159" s="36">
        <f t="shared" si="718"/>
        <v>-0.34726007874867104</v>
      </c>
      <c r="AM159" s="266">
        <f>IFERROR('Turistas lugar residencia isla '!AM159/'Turistas lugar residencia isla '!$C159,"-")</f>
        <v>0.22828867445604401</v>
      </c>
      <c r="AN159" s="36">
        <f t="shared" si="719"/>
        <v>7.1570325557753112E-2</v>
      </c>
      <c r="AO159" s="267">
        <f>IFERROR('Turistas lugar residencia isla '!AO159/'Turistas lugar residencia isla '!$E159,"-")</f>
        <v>0.15280542202712716</v>
      </c>
      <c r="AP159" s="36">
        <f t="shared" si="720"/>
        <v>4.0324439030817949E-2</v>
      </c>
      <c r="AQ159" s="267">
        <f>IFERROR('Turistas lugar residencia isla '!AQ159/'Turistas lugar residencia isla '!$G159,"-")</f>
        <v>0.25454390191284337</v>
      </c>
      <c r="AR159" s="36">
        <f t="shared" si="721"/>
        <v>-2.7304996073264975E-2</v>
      </c>
      <c r="AS159" s="267">
        <f>IFERROR('Turistas lugar residencia isla '!AS159/'Turistas lugar residencia isla '!$I159,"-")</f>
        <v>0.46472439346259264</v>
      </c>
      <c r="AT159" s="36">
        <f t="shared" si="722"/>
        <v>0.18107081540527759</v>
      </c>
      <c r="AU159" s="267">
        <f>IFERROR('Turistas lugar residencia isla '!AU159/'Turistas lugar residencia isla '!$K159,"-")</f>
        <v>0.13173778021642352</v>
      </c>
      <c r="AV159" s="36">
        <f t="shared" si="723"/>
        <v>6.2092088849490468E-2</v>
      </c>
      <c r="AW159" s="267">
        <f>IFERROR('Turistas lugar residencia isla '!AW159/'Turistas lugar residencia isla '!$M159,"-")</f>
        <v>0.37898838406116747</v>
      </c>
      <c r="AX159" s="36">
        <f t="shared" si="724"/>
        <v>9.49954642462425E-2</v>
      </c>
      <c r="AY159" s="266">
        <f>IFERROR('Turistas lugar residencia isla '!AY159/'Turistas lugar residencia isla '!$C159,"-")</f>
        <v>2.8240608137693541E-2</v>
      </c>
      <c r="AZ159" s="36">
        <f t="shared" si="725"/>
        <v>5.1995731861370409E-2</v>
      </c>
      <c r="BA159" s="267">
        <f>IFERROR('Turistas lugar residencia isla '!BA159/'Turistas lugar residencia isla '!$E159,"-")</f>
        <v>4.0492002964283791E-2</v>
      </c>
      <c r="BB159" s="36">
        <f t="shared" si="726"/>
        <v>0.11977478976716616</v>
      </c>
      <c r="BC159" s="267">
        <f>IFERROR('Turistas lugar residencia isla '!BC159/'Turistas lugar residencia isla '!$G159,"-")</f>
        <v>3.3142168847979291E-2</v>
      </c>
      <c r="BD159" s="36">
        <f t="shared" si="727"/>
        <v>-3.9375128628034273E-2</v>
      </c>
      <c r="BE159" s="267">
        <f>IFERROR('Turistas lugar residencia isla '!BE159/'Turistas lugar residencia isla '!$I159,"-")</f>
        <v>9.0752207897675363E-3</v>
      </c>
      <c r="BF159" s="36">
        <f t="shared" si="728"/>
        <v>7.1759355687020854E-2</v>
      </c>
      <c r="BG159" s="267">
        <f>IFERROR('Turistas lugar residencia isla '!BG159/'Turistas lugar residencia isla '!$K159,"-")</f>
        <v>1.371738232748624E-2</v>
      </c>
      <c r="BH159" s="36">
        <f t="shared" si="729"/>
        <v>-9.0951326624699069E-2</v>
      </c>
      <c r="BI159" s="267">
        <f>IFERROR('Turistas lugar residencia isla '!BI159/'Turistas lugar residencia isla '!$M159,"-")</f>
        <v>2.7275400676371121E-2</v>
      </c>
      <c r="BJ159" s="36">
        <f t="shared" si="730"/>
        <v>0.37061080955089354</v>
      </c>
      <c r="BK159" s="266">
        <f>IFERROR('Turistas lugar residencia isla '!BK159/'Turistas lugar residencia isla '!$C159,"-")</f>
        <v>2.4105587874118921E-2</v>
      </c>
      <c r="BL159" s="36">
        <f t="shared" si="731"/>
        <v>0.24995532019186473</v>
      </c>
      <c r="BM159" s="267">
        <f>IFERROR('Turistas lugar residencia isla '!BM159/'Turistas lugar residencia isla '!$E159,"-")</f>
        <v>3.0994369564414967E-2</v>
      </c>
      <c r="BN159" s="36">
        <f t="shared" si="732"/>
        <v>0.20821301036569562</v>
      </c>
      <c r="BO159" s="267">
        <f>IFERROR('Turistas lugar residencia isla '!BO159/'Turistas lugar residencia isla '!$G159,"-")</f>
        <v>8.4361067165252407E-3</v>
      </c>
      <c r="BP159" s="36">
        <f t="shared" si="733"/>
        <v>-6.5123913679809853E-2</v>
      </c>
      <c r="BQ159" s="267">
        <f>IFERROR('Turistas lugar residencia isla '!BQ159/'Turistas lugar residencia isla '!$I159,"-")</f>
        <v>4.2432240381687136E-2</v>
      </c>
      <c r="BR159" s="36">
        <f t="shared" si="734"/>
        <v>0.21905387795820519</v>
      </c>
      <c r="BS159" s="267">
        <f>IFERROR('Turistas lugar residencia isla '!BS159/'Turistas lugar residencia isla '!$K159,"-")</f>
        <v>1.6081863075069435E-2</v>
      </c>
      <c r="BT159" s="36">
        <f t="shared" si="735"/>
        <v>1.3151777337183104</v>
      </c>
      <c r="BU159" s="267">
        <f>IFERROR('Turistas lugar residencia isla '!BU159/'Turistas lugar residencia isla '!$M159,"-")</f>
        <v>1.2865755036024114E-2</v>
      </c>
      <c r="BV159" s="36">
        <f t="shared" si="736"/>
        <v>-2.8666571483164871E-2</v>
      </c>
      <c r="BW159" s="266">
        <f>IFERROR('Turistas lugar residencia isla '!BW159/'Turistas lugar residencia isla '!$C159,"-")</f>
        <v>0.33537450575643546</v>
      </c>
      <c r="BX159" s="36">
        <f t="shared" si="737"/>
        <v>-2.6910216492348704E-2</v>
      </c>
      <c r="BY159" s="267">
        <f>IFERROR('Turistas lugar residencia isla '!BY159/'Turistas lugar residencia isla '!$E159,"-")</f>
        <v>0.39433208496477784</v>
      </c>
      <c r="BZ159" s="36">
        <f t="shared" si="738"/>
        <v>-4.7749504422338274E-2</v>
      </c>
      <c r="CA159" s="267">
        <f>IFERROR('Turistas lugar residencia isla '!CA159/'Turistas lugar residencia isla '!$G159,"-")</f>
        <v>0.23149180209981304</v>
      </c>
      <c r="CB159" s="36">
        <f t="shared" si="739"/>
        <v>9.594800821820515E-3</v>
      </c>
      <c r="CC159" s="267">
        <f>IFERROR('Turistas lugar residencia isla '!CC159/'Turistas lugar residencia isla '!$I159,"-")</f>
        <v>0.20998883362095219</v>
      </c>
      <c r="CD159" s="36">
        <f t="shared" si="740"/>
        <v>-0.1132979722355818</v>
      </c>
      <c r="CE159" s="267">
        <f>IFERROR('Turistas lugar residencia isla '!CE159/'Turistas lugar residencia isla '!$K159,"-")</f>
        <v>0.46045151400304329</v>
      </c>
      <c r="CF159" s="36">
        <f t="shared" si="741"/>
        <v>5.4368846869515375E-2</v>
      </c>
      <c r="CG159" s="267">
        <f>IFERROR('Turistas lugar residencia isla '!CG159/'Turistas lugar residencia isla '!$M159,"-")</f>
        <v>0.13939126599029555</v>
      </c>
      <c r="CH159" s="36">
        <f t="shared" si="742"/>
        <v>1.6794670416929138</v>
      </c>
      <c r="CI159" s="266">
        <f>IFERROR('Turistas lugar residencia isla '!CI159/'Turistas lugar residencia isla '!$C159,"-")</f>
        <v>3.5833550070727721E-2</v>
      </c>
      <c r="CJ159" s="36">
        <f t="shared" si="743"/>
        <v>-4.7151669734812329E-2</v>
      </c>
      <c r="CK159" s="267">
        <f>IFERROR('Turistas lugar residencia isla '!CK159/'Turistas lugar residencia isla '!$E159,"-")</f>
        <v>2.8302663596380395E-2</v>
      </c>
      <c r="CL159" s="36">
        <f t="shared" si="744"/>
        <v>-1.0181507317319372E-2</v>
      </c>
      <c r="CM159" s="267">
        <f>IFERROR('Turistas lugar residencia isla '!CM159/'Turistas lugar residencia isla '!$G159,"-")</f>
        <v>6.6432654969078089E-2</v>
      </c>
      <c r="CN159" s="36">
        <f t="shared" si="745"/>
        <v>-9.4961311635280765E-2</v>
      </c>
      <c r="CO159" s="267">
        <f>IFERROR('Turistas lugar residencia isla '!CO159/'Turistas lugar residencia isla '!$I159,"-")</f>
        <v>2.0241599837579942E-2</v>
      </c>
      <c r="CP159" s="36">
        <f t="shared" si="746"/>
        <v>0.12878804490842399</v>
      </c>
      <c r="CQ159" s="267">
        <f>IFERROR('Turistas lugar residencia isla '!CQ159/'Turistas lugar residencia isla '!$K159,"-")</f>
        <v>2.2519133627102155E-2</v>
      </c>
      <c r="CR159" s="36">
        <f t="shared" si="747"/>
        <v>-0.21283504840868095</v>
      </c>
      <c r="CS159" s="267">
        <f>IFERROR('Turistas lugar residencia isla '!CS159/'Turistas lugar residencia isla '!$M159,"-")</f>
        <v>7.6238788413468608E-2</v>
      </c>
      <c r="CT159" s="36">
        <f t="shared" si="748"/>
        <v>0.15788122966539109</v>
      </c>
      <c r="CU159" s="266">
        <f>IFERROR('Turistas lugar residencia isla '!CU159/'Turistas lugar residencia isla '!$C159,"-")</f>
        <v>3.8457444298489643E-2</v>
      </c>
      <c r="CV159" s="36">
        <f t="shared" si="749"/>
        <v>-4.3137176296994872E-2</v>
      </c>
      <c r="CW159" s="267">
        <f>IFERROR('Turistas lugar residencia isla '!CW159/'Turistas lugar residencia isla '!$E159,"-")</f>
        <v>2.2098678849380878E-2</v>
      </c>
      <c r="CX159" s="36">
        <f t="shared" si="750"/>
        <v>-1.0455516562364653E-2</v>
      </c>
      <c r="CY159" s="267">
        <f>IFERROR('Turistas lugar residencia isla '!CY159/'Turistas lugar residencia isla '!$G159,"-")</f>
        <v>2.4881346181504387E-2</v>
      </c>
      <c r="CZ159" s="36">
        <f t="shared" si="751"/>
        <v>3.35717269952025E-2</v>
      </c>
      <c r="DA159" s="267">
        <f>IFERROR('Turistas lugar residencia isla '!DA159/'Turistas lugar residencia isla '!$I159,"-")</f>
        <v>1.8888099346936013E-2</v>
      </c>
      <c r="DB159" s="36">
        <f t="shared" si="752"/>
        <v>-0.20486069520352412</v>
      </c>
      <c r="DC159" s="267">
        <f>IFERROR('Turistas lugar residencia isla '!DC159/'Turistas lugar residencia isla '!$K159,"-")</f>
        <v>0.10710871520451627</v>
      </c>
      <c r="DD159" s="36">
        <f t="shared" si="753"/>
        <v>-4.6275604932433101E-4</v>
      </c>
      <c r="DE159" s="267">
        <f>IFERROR('Turistas lugar residencia isla '!DE159/'Turistas lugar residencia isla '!$M159,"-")</f>
        <v>0</v>
      </c>
      <c r="DF159" s="36" t="str">
        <f t="shared" si="754"/>
        <v>-</v>
      </c>
      <c r="DG159" s="266">
        <f>IFERROR('Turistas lugar residencia isla '!DG159/'Turistas lugar residencia isla '!$C159,"-")</f>
        <v>3.129249013158978E-2</v>
      </c>
      <c r="DH159" s="36">
        <f t="shared" si="755"/>
        <v>0.13147714248493236</v>
      </c>
      <c r="DI159" s="267">
        <f>IFERROR('Turistas lugar residencia isla '!DI159/'Turistas lugar residencia isla '!$E159,"-")</f>
        <v>1.8120746295355105E-2</v>
      </c>
      <c r="DJ159" s="36">
        <f t="shared" si="756"/>
        <v>-0.14276313462458889</v>
      </c>
      <c r="DK159" s="267">
        <f>IFERROR('Turistas lugar residencia isla '!DK159/'Turistas lugar residencia isla '!$G159,"-")</f>
        <v>8.0810441536027608E-2</v>
      </c>
      <c r="DL159" s="36">
        <f t="shared" si="757"/>
        <v>0.20224862667948806</v>
      </c>
      <c r="DM159" s="267">
        <f>IFERROR('Turistas lugar residencia isla '!DM159/'Turistas lugar residencia isla '!$I159,"-")</f>
        <v>1.7690251412716136E-2</v>
      </c>
      <c r="DN159" s="36">
        <f t="shared" si="758"/>
        <v>0.390597944906802</v>
      </c>
      <c r="DO159" s="267">
        <f>IFERROR('Turistas lugar residencia isla '!DO159/'Turistas lugar residencia isla '!$K159,"-")</f>
        <v>8.9827641798136699E-3</v>
      </c>
      <c r="DP159" s="36">
        <f t="shared" si="759"/>
        <v>-0.15937111403538395</v>
      </c>
      <c r="DQ159" s="267">
        <f>IFERROR('Turistas lugar residencia isla '!DQ159/'Turistas lugar residencia isla '!$M159,"-")</f>
        <v>0</v>
      </c>
      <c r="DR159" s="36">
        <f t="shared" si="760"/>
        <v>-1</v>
      </c>
      <c r="DS159" s="266">
        <f>IFERROR('Turistas lugar residencia isla '!DS159/'Turistas lugar residencia isla '!$C159,"-")</f>
        <v>6.9993558235417419E-2</v>
      </c>
      <c r="DT159" s="36">
        <f t="shared" si="761"/>
        <v>3.874712061985397E-2</v>
      </c>
      <c r="DU159" s="267">
        <f>IFERROR('Turistas lugar residencia isla '!DU159/'Turistas lugar residencia isla '!$E159,"-")</f>
        <v>0.11403690590102586</v>
      </c>
      <c r="DV159" s="36">
        <f t="shared" si="762"/>
        <v>0.12693349537302456</v>
      </c>
      <c r="DW159" s="267">
        <f>IFERROR('Turistas lugar residencia isla '!DW159/'Turistas lugar residencia isla '!$G159,"-")</f>
        <v>0.10345803969509564</v>
      </c>
      <c r="DX159" s="36">
        <f t="shared" si="763"/>
        <v>-4.1635067231820644E-2</v>
      </c>
      <c r="DY159" s="267">
        <f>IFERROR('Turistas lugar residencia isla '!DY159/'Turistas lugar residencia isla '!$I159,"-")</f>
        <v>8.8979122254931819E-2</v>
      </c>
      <c r="DZ159" s="36">
        <f t="shared" si="764"/>
        <v>4.206762808344533E-2</v>
      </c>
      <c r="EA159" s="267">
        <f>IFERROR('Turistas lugar residencia isla '!EA159/'Turistas lugar residencia isla '!$K159,"-")</f>
        <v>5.0847649378051057E-2</v>
      </c>
      <c r="EB159" s="36">
        <f t="shared" si="765"/>
        <v>0.40513228782680732</v>
      </c>
      <c r="EC159" s="267">
        <f>IFERROR('Turistas lugar residencia isla '!EC159/'Turistas lugar residencia isla '!$M159,"-")</f>
        <v>7.175415380091163E-2</v>
      </c>
      <c r="ED159" s="36">
        <f t="shared" si="766"/>
        <v>0.43032387193960053</v>
      </c>
    </row>
    <row r="160" spans="1:134" s="17" customFormat="1" outlineLevel="1" x14ac:dyDescent="0.25">
      <c r="A160" s="242"/>
      <c r="B160" s="34" t="s">
        <v>79</v>
      </c>
      <c r="C160" s="266">
        <f>IFERROR('Turistas lugar residencia isla '!C160/'Turistas lugar residencia isla '!$C160,"-")</f>
        <v>1</v>
      </c>
      <c r="D160" s="36">
        <f t="shared" si="701"/>
        <v>0</v>
      </c>
      <c r="E160" s="267">
        <f>IFERROR('Turistas lugar residencia isla '!E160/'Turistas lugar residencia isla '!$E160,"-")</f>
        <v>1</v>
      </c>
      <c r="F160" s="36">
        <f t="shared" si="702"/>
        <v>0</v>
      </c>
      <c r="G160" s="267">
        <f>IFERROR('Turistas lugar residencia isla '!G160/'Turistas lugar residencia isla '!$G160,"-")</f>
        <v>1</v>
      </c>
      <c r="H160" s="36">
        <f t="shared" si="703"/>
        <v>0</v>
      </c>
      <c r="I160" s="267">
        <f>IFERROR('Turistas lugar residencia isla '!I160/'Turistas lugar residencia isla '!$I160,"-")</f>
        <v>1</v>
      </c>
      <c r="J160" s="36">
        <f t="shared" si="704"/>
        <v>0</v>
      </c>
      <c r="K160" s="267">
        <f>IFERROR('Turistas lugar residencia isla '!K160/'Turistas lugar residencia isla '!$K160,"-")</f>
        <v>1</v>
      </c>
      <c r="L160" s="36">
        <f t="shared" si="705"/>
        <v>0</v>
      </c>
      <c r="M160" s="267">
        <f>IFERROR('Turistas lugar residencia isla '!M160/'Turistas lugar residencia isla '!$M160,"-")</f>
        <v>1</v>
      </c>
      <c r="N160" s="36">
        <f t="shared" si="706"/>
        <v>0</v>
      </c>
      <c r="O160" s="266">
        <f>IFERROR('Turistas lugar residencia isla '!O160/'Turistas lugar residencia isla '!$C160,"-")</f>
        <v>0.88990090380279285</v>
      </c>
      <c r="P160" s="36">
        <f t="shared" si="707"/>
        <v>6.8549566954019259E-3</v>
      </c>
      <c r="Q160" s="267">
        <f>IFERROR('Turistas lugar residencia isla '!Q160/'Turistas lugar residencia isla '!$E160,"-")</f>
        <v>0.87244288164071293</v>
      </c>
      <c r="R160" s="36">
        <f t="shared" si="708"/>
        <v>-2.017210229524391E-3</v>
      </c>
      <c r="S160" s="267">
        <f>IFERROR('Turistas lugar residencia isla '!S160/'Turistas lugar residencia isla '!$G160,"-")</f>
        <v>0.88195001145213014</v>
      </c>
      <c r="T160" s="36">
        <f t="shared" si="709"/>
        <v>1.8539136953976687E-4</v>
      </c>
      <c r="U160" s="267">
        <f>IFERROR('Turistas lugar residencia isla '!U160/'Turistas lugar residencia isla '!$I160,"-")</f>
        <v>0.94302326294549488</v>
      </c>
      <c r="V160" s="36">
        <f t="shared" si="710"/>
        <v>2.4335178370959776E-2</v>
      </c>
      <c r="W160" s="267">
        <f>IFERROR('Turistas lugar residencia isla '!W160/'Turistas lugar residencia isla '!$K160,"-")</f>
        <v>0.88911577253882801</v>
      </c>
      <c r="X160" s="36">
        <f t="shared" si="711"/>
        <v>1.354582458064435E-2</v>
      </c>
      <c r="Y160" s="267">
        <f>IFERROR('Turistas lugar residencia isla '!Y160/'Turistas lugar residencia isla '!$M160,"-")</f>
        <v>0.68930041152263377</v>
      </c>
      <c r="Z160" s="36">
        <f t="shared" si="712"/>
        <v>4.3057079145106369E-2</v>
      </c>
      <c r="AA160" s="266">
        <f>IFERROR('Turistas lugar residencia isla '!AA160/'Turistas lugar residencia isla '!$C160,"-")</f>
        <v>0.11009909619720712</v>
      </c>
      <c r="AB160" s="36">
        <f t="shared" si="713"/>
        <v>-5.2151747960645145E-2</v>
      </c>
      <c r="AC160" s="267">
        <f>IFERROR('Turistas lugar residencia isla '!AC160/'Turistas lugar residencia isla '!$E160,"-")</f>
        <v>0.12755711835928704</v>
      </c>
      <c r="AD160" s="36">
        <f t="shared" si="714"/>
        <v>1.3999165491995091E-2</v>
      </c>
      <c r="AE160" s="267">
        <f>IFERROR('Turistas lugar residencia isla '!AE160/'Turistas lugar residencia isla '!$G160,"-")</f>
        <v>0.11804998854786991</v>
      </c>
      <c r="AF160" s="36">
        <f t="shared" si="715"/>
        <v>-1.3828848911634495E-3</v>
      </c>
      <c r="AG160" s="267">
        <f>IFERROR('Turistas lugar residencia isla '!AG160/'Turistas lugar residencia isla '!$I160,"-")</f>
        <v>5.6982870180129902E-2</v>
      </c>
      <c r="AH160" s="36">
        <f t="shared" si="716"/>
        <v>-0.28215245964095614</v>
      </c>
      <c r="AI160" s="267">
        <f>IFERROR('Turistas lugar residencia isla '!AI160/'Turistas lugar residencia isla '!$K160,"-")</f>
        <v>0.11088422746117196</v>
      </c>
      <c r="AJ160" s="36">
        <f t="shared" si="717"/>
        <v>-9.6791780514947412E-2</v>
      </c>
      <c r="AK160" s="267">
        <f>IFERROR('Turistas lugar residencia isla '!AK160/'Turistas lugar residencia isla '!$M160,"-")</f>
        <v>0.31069958847736623</v>
      </c>
      <c r="AL160" s="36">
        <f t="shared" si="718"/>
        <v>-8.389739357607795E-2</v>
      </c>
      <c r="AM160" s="266">
        <f>IFERROR('Turistas lugar residencia isla '!AM160/'Turistas lugar residencia isla '!$C160,"-")</f>
        <v>0.21767815525702483</v>
      </c>
      <c r="AN160" s="36">
        <f t="shared" si="719"/>
        <v>7.5054140276015424E-2</v>
      </c>
      <c r="AO160" s="267">
        <f>IFERROR('Turistas lugar residencia isla '!AO160/'Turistas lugar residencia isla '!$E160,"-")</f>
        <v>0.13788581029751285</v>
      </c>
      <c r="AP160" s="36">
        <f t="shared" si="720"/>
        <v>0.20584848245931386</v>
      </c>
      <c r="AQ160" s="267">
        <f>IFERROR('Turistas lugar residencia isla '!AQ160/'Turistas lugar residencia isla '!$G160,"-")</f>
        <v>0.21736500801649106</v>
      </c>
      <c r="AR160" s="36">
        <f t="shared" si="721"/>
        <v>2.1961232955774346E-2</v>
      </c>
      <c r="AS160" s="267">
        <f>IFERROR('Turistas lugar residencia isla '!AS160/'Turistas lugar residencia isla '!$I160,"-")</f>
        <v>0.48365828677268796</v>
      </c>
      <c r="AT160" s="36">
        <f t="shared" si="722"/>
        <v>0.16349989500283968</v>
      </c>
      <c r="AU160" s="267">
        <f>IFERROR('Turistas lugar residencia isla '!AU160/'Turistas lugar residencia isla '!$K160,"-")</f>
        <v>0.13613018996349235</v>
      </c>
      <c r="AV160" s="36">
        <f t="shared" si="723"/>
        <v>-0.13147777078599832</v>
      </c>
      <c r="AW160" s="267">
        <f>IFERROR('Turistas lugar residencia isla '!AW160/'Turistas lugar residencia isla '!$M160,"-")</f>
        <v>0.38162672476397969</v>
      </c>
      <c r="AX160" s="36">
        <f t="shared" si="724"/>
        <v>3.0660652561856461E-2</v>
      </c>
      <c r="AY160" s="266">
        <f>IFERROR('Turistas lugar residencia isla '!AY160/'Turistas lugar residencia isla '!$C160,"-")</f>
        <v>2.3274342990317751E-2</v>
      </c>
      <c r="AZ160" s="36">
        <f t="shared" si="725"/>
        <v>-0.10943121176615767</v>
      </c>
      <c r="BA160" s="267">
        <f>IFERROR('Turistas lugar residencia isla '!BA160/'Turistas lugar residencia isla '!$E160,"-")</f>
        <v>3.2223341260080619E-2</v>
      </c>
      <c r="BB160" s="36">
        <f t="shared" si="726"/>
        <v>-0.17144844813448912</v>
      </c>
      <c r="BC160" s="267">
        <f>IFERROR('Turistas lugar residencia isla '!BC160/'Turistas lugar residencia isla '!$G160,"-")</f>
        <v>2.5327101465872651E-2</v>
      </c>
      <c r="BD160" s="36">
        <f t="shared" si="727"/>
        <v>7.7646778092734792E-2</v>
      </c>
      <c r="BE160" s="267">
        <f>IFERROR('Turistas lugar residencia isla '!BE160/'Turistas lugar residencia isla '!$I160,"-")</f>
        <v>6.421382529178345E-3</v>
      </c>
      <c r="BF160" s="36">
        <f t="shared" si="728"/>
        <v>-7.7315035414051714E-2</v>
      </c>
      <c r="BG160" s="267">
        <f>IFERROR('Turistas lugar residencia isla '!BG160/'Turistas lugar residencia isla '!$K160,"-")</f>
        <v>1.3984283150795125E-2</v>
      </c>
      <c r="BH160" s="36">
        <f t="shared" si="729"/>
        <v>-0.25015837334738711</v>
      </c>
      <c r="BI160" s="267">
        <f>IFERROR('Turistas lugar residencia isla '!BI160/'Turistas lugar residencia isla '!$M160,"-")</f>
        <v>2.9109174534011135E-2</v>
      </c>
      <c r="BJ160" s="36">
        <f t="shared" si="730"/>
        <v>-0.13143360103663826</v>
      </c>
      <c r="BK160" s="266">
        <f>IFERROR('Turistas lugar residencia isla '!BK160/'Turistas lugar residencia isla '!$C160,"-")</f>
        <v>1.9783238910889213E-2</v>
      </c>
      <c r="BL160" s="36">
        <f t="shared" si="731"/>
        <v>-1.7279192691797896E-2</v>
      </c>
      <c r="BM160" s="267">
        <f>IFERROR('Turistas lugar residencia isla '!BM160/'Turistas lugar residencia isla '!$E160,"-")</f>
        <v>2.3475874561080082E-2</v>
      </c>
      <c r="BN160" s="36">
        <f t="shared" si="732"/>
        <v>-0.17247192024911695</v>
      </c>
      <c r="BO160" s="267">
        <f>IFERROR('Turistas lugar residencia isla '!BO160/'Turistas lugar residencia isla '!$G160,"-")</f>
        <v>9.8452530920751253E-3</v>
      </c>
      <c r="BP160" s="36">
        <f t="shared" si="733"/>
        <v>9.0891054831593543E-2</v>
      </c>
      <c r="BQ160" s="267">
        <f>IFERROR('Turistas lugar residencia isla '!BQ160/'Turistas lugar residencia isla '!$I160,"-")</f>
        <v>3.0555231862814246E-2</v>
      </c>
      <c r="BR160" s="36">
        <f t="shared" si="734"/>
        <v>-5.7300302278483484E-2</v>
      </c>
      <c r="BS160" s="267">
        <f>IFERROR('Turistas lugar residencia isla '!BS160/'Turistas lugar residencia isla '!$K160,"-")</f>
        <v>1.8310541839407626E-2</v>
      </c>
      <c r="BT160" s="36">
        <f t="shared" si="735"/>
        <v>0.6054509323160111</v>
      </c>
      <c r="BU160" s="267">
        <f>IFERROR('Turistas lugar residencia isla '!BU160/'Turistas lugar residencia isla '!$M160,"-")</f>
        <v>9.3197772936335025E-3</v>
      </c>
      <c r="BV160" s="36">
        <f t="shared" si="736"/>
        <v>-0.44382858444757711</v>
      </c>
      <c r="BW160" s="266">
        <f>IFERROR('Turistas lugar residencia isla '!BW160/'Turistas lugar residencia isla '!$C160,"-")</f>
        <v>0.31922902021714006</v>
      </c>
      <c r="BX160" s="36">
        <f t="shared" si="737"/>
        <v>-6.2837507782159685E-3</v>
      </c>
      <c r="BY160" s="267">
        <f>IFERROR('Turistas lugar residencia isla '!BY160/'Turistas lugar residencia isla '!$E160,"-")</f>
        <v>0.39624663154482487</v>
      </c>
      <c r="BZ160" s="36">
        <f t="shared" si="738"/>
        <v>-2.5824212731387575E-2</v>
      </c>
      <c r="CA160" s="267">
        <f>IFERROR('Turistas lugar residencia isla '!CA160/'Turistas lugar residencia isla '!$G160,"-")</f>
        <v>0.17821303825011453</v>
      </c>
      <c r="CB160" s="36">
        <f t="shared" si="739"/>
        <v>-4.8646046733277992E-2</v>
      </c>
      <c r="CC160" s="267">
        <f>IFERROR('Turistas lugar residencia isla '!CC160/'Turistas lugar residencia isla '!$I160,"-")</f>
        <v>0.19275800526222178</v>
      </c>
      <c r="CD160" s="36">
        <f t="shared" si="740"/>
        <v>-0.19972120906472046</v>
      </c>
      <c r="CE160" s="267">
        <f>IFERROR('Turistas lugar residencia isla '!CE160/'Turistas lugar residencia isla '!$K160,"-")</f>
        <v>0.47881731741022626</v>
      </c>
      <c r="CF160" s="36">
        <f t="shared" si="741"/>
        <v>0.11408749937907525</v>
      </c>
      <c r="CG160" s="267">
        <f>IFERROR('Turistas lugar residencia isla '!CG160/'Turistas lugar residencia isla '!$M160,"-")</f>
        <v>9.0898087630113769E-2</v>
      </c>
      <c r="CH160" s="36">
        <f t="shared" si="742"/>
        <v>0.46540923792338917</v>
      </c>
      <c r="CI160" s="266">
        <f>IFERROR('Turistas lugar residencia isla '!CI160/'Turistas lugar residencia isla '!$C160,"-")</f>
        <v>4.1703772476647027E-2</v>
      </c>
      <c r="CJ160" s="36">
        <f t="shared" si="743"/>
        <v>-9.7237734557653055E-2</v>
      </c>
      <c r="CK160" s="267">
        <f>IFERROR('Turistas lugar residencia isla '!CK160/'Turistas lugar residencia isla '!$E160,"-")</f>
        <v>3.5361046429623101E-2</v>
      </c>
      <c r="CL160" s="36">
        <f t="shared" si="744"/>
        <v>-6.6212795758663123E-2</v>
      </c>
      <c r="CM160" s="267">
        <f>IFERROR('Turistas lugar residencia isla '!CM160/'Turistas lugar residencia isla '!$G160,"-")</f>
        <v>6.8644783554741184E-2</v>
      </c>
      <c r="CN160" s="36">
        <f t="shared" si="745"/>
        <v>-9.1666237974440734E-2</v>
      </c>
      <c r="CO160" s="267">
        <f>IFERROR('Turistas lugar residencia isla '!CO160/'Turistas lugar residencia isla '!$I160,"-")</f>
        <v>2.3686131163024614E-2</v>
      </c>
      <c r="CP160" s="36">
        <f t="shared" si="746"/>
        <v>7.9358681804297504E-2</v>
      </c>
      <c r="CQ160" s="267">
        <f>IFERROR('Turistas lugar residencia isla '!CQ160/'Turistas lugar residencia isla '!$K160,"-")</f>
        <v>2.6591795062186747E-2</v>
      </c>
      <c r="CR160" s="36">
        <f t="shared" si="747"/>
        <v>-0.28706982510185752</v>
      </c>
      <c r="CS160" s="267">
        <f>IFERROR('Turistas lugar residencia isla '!CS160/'Turistas lugar residencia isla '!$M160,"-")</f>
        <v>8.6964415395787947E-2</v>
      </c>
      <c r="CT160" s="36">
        <f t="shared" si="748"/>
        <v>-0.13685842636870982</v>
      </c>
      <c r="CU160" s="266">
        <f>IFERROR('Turistas lugar residencia isla '!CU160/'Turistas lugar residencia isla '!$C160,"-")</f>
        <v>3.4432612691134394E-2</v>
      </c>
      <c r="CV160" s="36">
        <f t="shared" si="749"/>
        <v>1.7523023570904295E-2</v>
      </c>
      <c r="CW160" s="267">
        <f>IFERROR('Turistas lugar residencia isla '!CW160/'Turistas lugar residencia isla '!$E160,"-")</f>
        <v>2.0766263235647103E-2</v>
      </c>
      <c r="CX160" s="36">
        <f t="shared" si="750"/>
        <v>0.16789758113017195</v>
      </c>
      <c r="CY160" s="267">
        <f>IFERROR('Turistas lugar residencia isla '!CY160/'Turistas lugar residencia isla '!$G160,"-")</f>
        <v>2.1565792487402657E-2</v>
      </c>
      <c r="CZ160" s="36">
        <f t="shared" si="751"/>
        <v>0.13161092151541465</v>
      </c>
      <c r="DA160" s="267">
        <f>IFERROR('Turistas lugar residencia isla '!DA160/'Turistas lugar residencia isla '!$I160,"-")</f>
        <v>1.8503640010058327E-2</v>
      </c>
      <c r="DB160" s="36">
        <f t="shared" si="752"/>
        <v>-0.20615925732548823</v>
      </c>
      <c r="DC160" s="267">
        <f>IFERROR('Turistas lugar residencia isla '!DC160/'Turistas lugar residencia isla '!$K160,"-")</f>
        <v>9.7601221046552403E-2</v>
      </c>
      <c r="DD160" s="36">
        <f t="shared" si="753"/>
        <v>-4.1241766675353508E-2</v>
      </c>
      <c r="DE160" s="267">
        <f>IFERROR('Turistas lugar residencia isla '!DE160/'Turistas lugar residencia isla '!$M160,"-")</f>
        <v>0</v>
      </c>
      <c r="DF160" s="36" t="str">
        <f t="shared" si="754"/>
        <v>-</v>
      </c>
      <c r="DG160" s="266">
        <f>IFERROR('Turistas lugar residencia isla '!DG160/'Turistas lugar residencia isla '!$C160,"-")</f>
        <v>0.13312522500331583</v>
      </c>
      <c r="DH160" s="36">
        <f t="shared" si="755"/>
        <v>2.6034561486006691E-2</v>
      </c>
      <c r="DI160" s="267">
        <f>IFERROR('Turistas lugar residencia isla '!DI160/'Turistas lugar residencia isla '!$E160,"-")</f>
        <v>0.10951778816530856</v>
      </c>
      <c r="DJ160" s="36">
        <f t="shared" si="756"/>
        <v>-1.0951328530472204E-2</v>
      </c>
      <c r="DK160" s="267">
        <f>IFERROR('Turistas lugar residencia isla '!DK160/'Turistas lugar residencia isla '!$G160,"-")</f>
        <v>0.26530290884104446</v>
      </c>
      <c r="DL160" s="36">
        <f t="shared" si="757"/>
        <v>5.2987459547424676E-2</v>
      </c>
      <c r="DM160" s="267">
        <f>IFERROR('Turistas lugar residencia isla '!DM160/'Turistas lugar residencia isla '!$I160,"-")</f>
        <v>5.9902237977540497E-2</v>
      </c>
      <c r="DN160" s="36">
        <f t="shared" si="758"/>
        <v>9.2028675453144082E-3</v>
      </c>
      <c r="DO160" s="267">
        <f>IFERROR('Turistas lugar residencia isla '!DO160/'Turistas lugar residencia isla '!$K160,"-")</f>
        <v>6.1227646804034405E-2</v>
      </c>
      <c r="DP160" s="36">
        <f t="shared" si="759"/>
        <v>5.9636447936052273E-2</v>
      </c>
      <c r="DQ160" s="267">
        <f>IFERROR('Turistas lugar residencia isla '!DQ160/'Turistas lugar residencia isla '!$M160,"-")</f>
        <v>3.6734446865165818E-2</v>
      </c>
      <c r="DR160" s="36">
        <f t="shared" si="760"/>
        <v>16.991012028481041</v>
      </c>
      <c r="DS160" s="266">
        <f>IFERROR('Turistas lugar residencia isla '!DS160/'Turistas lugar residencia isla '!$C160,"-")</f>
        <v>5.5646398999564202E-2</v>
      </c>
      <c r="DT160" s="36">
        <f t="shared" si="761"/>
        <v>2.7491540725878227E-2</v>
      </c>
      <c r="DU160" s="267">
        <f>IFERROR('Turistas lugar residencia isla '!DU160/'Turistas lugar residencia isla '!$E160,"-")</f>
        <v>9.9636986318318702E-2</v>
      </c>
      <c r="DV160" s="36">
        <f t="shared" si="762"/>
        <v>2.9912555518180284E-2</v>
      </c>
      <c r="DW160" s="267">
        <f>IFERROR('Turistas lugar residencia isla '!DW160/'Turistas lugar residencia isla '!$G160,"-")</f>
        <v>8.4752920293174536E-2</v>
      </c>
      <c r="DX160" s="36">
        <f t="shared" si="763"/>
        <v>-7.8538263256863972E-2</v>
      </c>
      <c r="DY160" s="267">
        <f>IFERROR('Turistas lugar residencia isla '!DY160/'Turistas lugar residencia isla '!$I160,"-")</f>
        <v>9.2413936914669828E-2</v>
      </c>
      <c r="DZ160" s="36">
        <f t="shared" si="764"/>
        <v>0.17497046220540002</v>
      </c>
      <c r="EA160" s="267">
        <f>IFERROR('Turistas lugar residencia isla '!EA160/'Turistas lugar residencia isla '!$K160,"-")</f>
        <v>4.1627993317245218E-2</v>
      </c>
      <c r="EB160" s="36">
        <f t="shared" si="765"/>
        <v>-6.8340586035716688E-2</v>
      </c>
      <c r="EC160" s="267">
        <f>IFERROR('Turistas lugar residencia isla '!EC160/'Turistas lugar residencia isla '!$M160,"-")</f>
        <v>4.0426046961994672E-2</v>
      </c>
      <c r="ED160" s="36">
        <f t="shared" si="766"/>
        <v>-0.45107921127991357</v>
      </c>
    </row>
    <row r="161" spans="1:134" s="17" customFormat="1" outlineLevel="1" x14ac:dyDescent="0.25">
      <c r="A161" s="242"/>
      <c r="B161" s="34" t="s">
        <v>81</v>
      </c>
      <c r="C161" s="266">
        <f>IFERROR('Turistas lugar residencia isla '!C161/'Turistas lugar residencia isla '!$C161,"-")</f>
        <v>1</v>
      </c>
      <c r="D161" s="36">
        <f t="shared" si="701"/>
        <v>0</v>
      </c>
      <c r="E161" s="267">
        <f>IFERROR('Turistas lugar residencia isla '!E161/'Turistas lugar residencia isla '!$E161,"-")</f>
        <v>1</v>
      </c>
      <c r="F161" s="36">
        <f t="shared" si="702"/>
        <v>0</v>
      </c>
      <c r="G161" s="267">
        <f>IFERROR('Turistas lugar residencia isla '!G161/'Turistas lugar residencia isla '!$G161,"-")</f>
        <v>1</v>
      </c>
      <c r="H161" s="36">
        <f t="shared" si="703"/>
        <v>0</v>
      </c>
      <c r="I161" s="267">
        <f>IFERROR('Turistas lugar residencia isla '!I161/'Turistas lugar residencia isla '!$I161,"-")</f>
        <v>1</v>
      </c>
      <c r="J161" s="36">
        <f t="shared" si="704"/>
        <v>0</v>
      </c>
      <c r="K161" s="267">
        <f>IFERROR('Turistas lugar residencia isla '!K161/'Turistas lugar residencia isla '!$K161,"-")</f>
        <v>1</v>
      </c>
      <c r="L161" s="36">
        <f t="shared" si="705"/>
        <v>0</v>
      </c>
      <c r="M161" s="267">
        <f>IFERROR('Turistas lugar residencia isla '!M161/'Turistas lugar residencia isla '!$M161,"-")</f>
        <v>1</v>
      </c>
      <c r="N161" s="36">
        <f t="shared" si="706"/>
        <v>0</v>
      </c>
      <c r="O161" s="266">
        <f>IFERROR('Turistas lugar residencia isla '!O161/'Turistas lugar residencia isla '!$C161,"-")</f>
        <v>0.91697277794351484</v>
      </c>
      <c r="P161" s="36">
        <f t="shared" si="707"/>
        <v>2.040480183777027E-2</v>
      </c>
      <c r="Q161" s="267">
        <f>IFERROR('Turistas lugar residencia isla '!Q161/'Turistas lugar residencia isla '!$E161,"-")</f>
        <v>0.91222053330685382</v>
      </c>
      <c r="R161" s="36">
        <f t="shared" si="708"/>
        <v>2.3604811472620391E-2</v>
      </c>
      <c r="S161" s="267">
        <f>IFERROR('Turistas lugar residencia isla '!S161/'Turistas lugar residencia isla '!$G161,"-")</f>
        <v>0.91179323405013424</v>
      </c>
      <c r="T161" s="36">
        <f t="shared" si="709"/>
        <v>2.9850705152822954E-4</v>
      </c>
      <c r="U161" s="267">
        <f>IFERROR('Turistas lugar residencia isla '!U161/'Turistas lugar residencia isla '!$I161,"-")</f>
        <v>0.96176688353628759</v>
      </c>
      <c r="V161" s="36">
        <f t="shared" si="710"/>
        <v>1.2858831486215916E-2</v>
      </c>
      <c r="W161" s="267">
        <f>IFERROR('Turistas lugar residencia isla '!W161/'Turistas lugar residencia isla '!$K161,"-")</f>
        <v>0.91674224560130602</v>
      </c>
      <c r="X161" s="36">
        <f t="shared" si="711"/>
        <v>9.2607028465298225E-2</v>
      </c>
      <c r="Y161" s="267">
        <f>IFERROR('Turistas lugar residencia isla '!Y161/'Turistas lugar residencia isla '!$M161,"-")</f>
        <v>0.8076282051282051</v>
      </c>
      <c r="Z161" s="36">
        <f t="shared" si="712"/>
        <v>3.0600446953658045E-2</v>
      </c>
      <c r="AA161" s="266">
        <f>IFERROR('Turistas lugar residencia isla '!AA161/'Turistas lugar residencia isla '!$C161,"-")</f>
        <v>8.3027222056485189E-2</v>
      </c>
      <c r="AB161" s="36">
        <f t="shared" si="713"/>
        <v>-0.18089801514177228</v>
      </c>
      <c r="AC161" s="267">
        <f>IFERROR('Turistas lugar residencia isla '!AC161/'Turistas lugar residencia isla '!$E161,"-")</f>
        <v>8.7779466693146138E-2</v>
      </c>
      <c r="AD161" s="36">
        <f t="shared" si="714"/>
        <v>-0.19331986582626692</v>
      </c>
      <c r="AE161" s="267">
        <f>IFERROR('Turistas lugar residencia isla '!AE161/'Turistas lugar residencia isla '!$G161,"-")</f>
        <v>8.820676594986572E-2</v>
      </c>
      <c r="AF161" s="36">
        <f t="shared" si="715"/>
        <v>-3.0752598197781866E-3</v>
      </c>
      <c r="AG161" s="267">
        <f>IFERROR('Turistas lugar residencia isla '!AG161/'Turistas lugar residencia isla '!$I161,"-")</f>
        <v>3.8233116463712406E-2</v>
      </c>
      <c r="AH161" s="36">
        <f t="shared" si="716"/>
        <v>-0.24205767798355382</v>
      </c>
      <c r="AI161" s="267">
        <f>IFERROR('Turistas lugar residencia isla '!AI161/'Turistas lugar residencia isla '!$K161,"-")</f>
        <v>8.3257754398693998E-2</v>
      </c>
      <c r="AJ161" s="36">
        <f t="shared" si="717"/>
        <v>-0.48273891936282565</v>
      </c>
      <c r="AK161" s="267">
        <f>IFERROR('Turistas lugar residencia isla '!AK161/'Turistas lugar residencia isla '!$M161,"-")</f>
        <v>0.19237179487179487</v>
      </c>
      <c r="AL161" s="36">
        <f t="shared" si="718"/>
        <v>-0.11060883396428356</v>
      </c>
      <c r="AM161" s="266">
        <f>IFERROR('Turistas lugar residencia isla '!AM161/'Turistas lugar residencia isla '!$C161,"-")</f>
        <v>0.2302077337921738</v>
      </c>
      <c r="AN161" s="36">
        <f t="shared" si="719"/>
        <v>-8.6274860054484037E-2</v>
      </c>
      <c r="AO161" s="267">
        <f>IFERROR('Turistas lugar residencia isla '!AO161/'Turistas lugar residencia isla '!$E161,"-")</f>
        <v>0.17739722016412185</v>
      </c>
      <c r="AP161" s="36">
        <f t="shared" si="720"/>
        <v>2.7324258239704413E-2</v>
      </c>
      <c r="AQ161" s="267">
        <f>IFERROR('Turistas lugar residencia isla '!AQ161/'Turistas lugar residencia isla '!$G161,"-")</f>
        <v>0.23361464306216306</v>
      </c>
      <c r="AR161" s="36">
        <f t="shared" si="721"/>
        <v>-3.8280300050728799E-2</v>
      </c>
      <c r="AS161" s="267">
        <f>IFERROR('Turistas lugar residencia isla '!AS161/'Turistas lugar residencia isla '!$I161,"-")</f>
        <v>0.48556215441327055</v>
      </c>
      <c r="AT161" s="36">
        <f t="shared" si="722"/>
        <v>-2.6207551128551554E-2</v>
      </c>
      <c r="AU161" s="267">
        <f>IFERROR('Turistas lugar residencia isla '!AU161/'Turistas lugar residencia isla '!$K161,"-")</f>
        <v>0.18695205272386481</v>
      </c>
      <c r="AV161" s="36">
        <f t="shared" si="723"/>
        <v>3.1736572210807834E-2</v>
      </c>
      <c r="AW161" s="267">
        <f>IFERROR('Turistas lugar residencia isla '!AW161/'Turistas lugar residencia isla '!$M161,"-")</f>
        <v>0.38512820512820511</v>
      </c>
      <c r="AX161" s="36">
        <f t="shared" si="724"/>
        <v>-0.18873498654433141</v>
      </c>
      <c r="AY161" s="266">
        <f>IFERROR('Turistas lugar residencia isla '!AY161/'Turistas lugar residencia isla '!$C161,"-")</f>
        <v>2.517897088351901E-2</v>
      </c>
      <c r="AZ161" s="36">
        <f t="shared" si="725"/>
        <v>1.0130604412017963E-2</v>
      </c>
      <c r="BA161" s="267">
        <f>IFERROR('Turistas lugar residencia isla '!BA161/'Turistas lugar residencia isla '!$E161,"-")</f>
        <v>3.8056610066784298E-2</v>
      </c>
      <c r="BB161" s="36">
        <f t="shared" si="726"/>
        <v>-1.1104328648487538E-2</v>
      </c>
      <c r="BC161" s="267">
        <f>IFERROR('Turistas lugar residencia isla '!BC161/'Turistas lugar residencia isla '!$G161,"-")</f>
        <v>2.1233495872730993E-2</v>
      </c>
      <c r="BD161" s="36">
        <f t="shared" si="727"/>
        <v>0.15222075614321495</v>
      </c>
      <c r="BE161" s="267">
        <f>IFERROR('Turistas lugar residencia isla '!BE161/'Turistas lugar residencia isla '!$I161,"-")</f>
        <v>6.1989004237621888E-3</v>
      </c>
      <c r="BF161" s="36">
        <f t="shared" si="728"/>
        <v>-0.25501353912062563</v>
      </c>
      <c r="BG161" s="267">
        <f>IFERROR('Turistas lugar residencia isla '!BG161/'Turistas lugar residencia isla '!$K161,"-")</f>
        <v>1.2606566297841466E-2</v>
      </c>
      <c r="BH161" s="36">
        <f t="shared" si="729"/>
        <v>-0.13515039438509679</v>
      </c>
      <c r="BI161" s="267">
        <f>IFERROR('Turistas lugar residencia isla '!BI161/'Turistas lugar residencia isla '!$M161,"-")</f>
        <v>2.8910256410256411E-2</v>
      </c>
      <c r="BJ161" s="36">
        <f t="shared" si="730"/>
        <v>-3.0398634076204134E-2</v>
      </c>
      <c r="BK161" s="266">
        <f>IFERROR('Turistas lugar residencia isla '!BK161/'Turistas lugar residencia isla '!$C161,"-")</f>
        <v>1.8054287416139573E-2</v>
      </c>
      <c r="BL161" s="36">
        <f t="shared" si="731"/>
        <v>0.49273806732798731</v>
      </c>
      <c r="BM161" s="267">
        <f>IFERROR('Turistas lugar residencia isla '!BM161/'Turistas lugar residencia isla '!$E161,"-")</f>
        <v>2.266796008728043E-2</v>
      </c>
      <c r="BN161" s="36">
        <f t="shared" si="732"/>
        <v>0.18591282530536613</v>
      </c>
      <c r="BO161" s="267">
        <f>IFERROR('Turistas lugar residencia isla '!BO161/'Turistas lugar residencia isla '!$G161,"-")</f>
        <v>1.0458387494803798E-2</v>
      </c>
      <c r="BP161" s="36">
        <f t="shared" si="733"/>
        <v>0.41942294391937751</v>
      </c>
      <c r="BQ161" s="267">
        <f>IFERROR('Turistas lugar residencia isla '!BQ161/'Turistas lugar residencia isla '!$I161,"-")</f>
        <v>2.5669906583279511E-2</v>
      </c>
      <c r="BR161" s="36">
        <f t="shared" si="734"/>
        <v>1.6553516250696996</v>
      </c>
      <c r="BS161" s="267">
        <f>IFERROR('Turistas lugar residencia isla '!BS161/'Turistas lugar residencia isla '!$K161,"-")</f>
        <v>1.5248805852832699E-2</v>
      </c>
      <c r="BT161" s="36">
        <f t="shared" si="735"/>
        <v>1.1516376258466385</v>
      </c>
      <c r="BU161" s="267">
        <f>IFERROR('Turistas lugar residencia isla '!BU161/'Turistas lugar residencia isla '!$M161,"-")</f>
        <v>1.217948717948718E-2</v>
      </c>
      <c r="BV161" s="36">
        <f t="shared" si="736"/>
        <v>-8.9431089743589709E-2</v>
      </c>
      <c r="BW161" s="266">
        <f>IFERROR('Turistas lugar residencia isla '!BW161/'Turistas lugar residencia isla '!$C161,"-")</f>
        <v>0.26840359076814596</v>
      </c>
      <c r="BX161" s="36">
        <f t="shared" si="737"/>
        <v>3.6097424260006727E-2</v>
      </c>
      <c r="BY161" s="267">
        <f>IFERROR('Turistas lugar residencia isla '!BY161/'Turistas lugar residencia isla '!$E161,"-")</f>
        <v>0.343774904075548</v>
      </c>
      <c r="BZ161" s="36">
        <f t="shared" si="738"/>
        <v>-7.0443025943698334E-3</v>
      </c>
      <c r="CA161" s="267">
        <f>IFERROR('Turistas lugar residencia isla '!CA161/'Turistas lugar residencia isla '!$G161,"-")</f>
        <v>0.1040329125784379</v>
      </c>
      <c r="CB161" s="36">
        <f t="shared" si="739"/>
        <v>-8.1844030043523031E-2</v>
      </c>
      <c r="CC161" s="267">
        <f>IFERROR('Turistas lugar residencia isla '!CC161/'Turistas lugar residencia isla '!$I161,"-")</f>
        <v>0.20097985160446763</v>
      </c>
      <c r="CD161" s="36">
        <f t="shared" si="740"/>
        <v>-6.1160725278076811E-2</v>
      </c>
      <c r="CE161" s="267">
        <f>IFERROR('Turistas lugar residencia isla '!CE161/'Turistas lugar residencia isla '!$K161,"-")</f>
        <v>0.432456617691517</v>
      </c>
      <c r="CF161" s="36">
        <f t="shared" si="741"/>
        <v>0.12557066120888449</v>
      </c>
      <c r="CG161" s="267">
        <f>IFERROR('Turistas lugar residencia isla '!CG161/'Turistas lugar residencia isla '!$M161,"-")</f>
        <v>0.11961538461538461</v>
      </c>
      <c r="CH161" s="36">
        <f t="shared" si="742"/>
        <v>0.38023076923076915</v>
      </c>
      <c r="CI161" s="266">
        <f>IFERROR('Turistas lugar residencia isla '!CI161/'Turistas lugar residencia isla '!$C161,"-")</f>
        <v>3.3836470785583488E-2</v>
      </c>
      <c r="CJ161" s="36">
        <f t="shared" si="743"/>
        <v>7.3994452135767608E-2</v>
      </c>
      <c r="CK161" s="267">
        <f>IFERROR('Turistas lugar residencia isla '!CK161/'Turistas lugar residencia isla '!$E161,"-")</f>
        <v>2.6581321274986823E-2</v>
      </c>
      <c r="CL161" s="36">
        <f t="shared" si="744"/>
        <v>2.4570860663498895E-2</v>
      </c>
      <c r="CM161" s="267">
        <f>IFERROR('Turistas lugar residencia isla '!CM161/'Turistas lugar residencia isla '!$G161,"-")</f>
        <v>4.7214505816447053E-2</v>
      </c>
      <c r="CN161" s="36">
        <f t="shared" si="745"/>
        <v>9.2344509123143181E-2</v>
      </c>
      <c r="CO161" s="267">
        <f>IFERROR('Turistas lugar residencia isla '!CO161/'Turistas lugar residencia isla '!$I161,"-")</f>
        <v>2.860788607255943E-2</v>
      </c>
      <c r="CP161" s="36">
        <f t="shared" si="746"/>
        <v>0.18205875406848282</v>
      </c>
      <c r="CQ161" s="267">
        <f>IFERROR('Turistas lugar residencia isla '!CQ161/'Turistas lugar residencia isla '!$K161,"-")</f>
        <v>2.4330370639095471E-2</v>
      </c>
      <c r="CR161" s="36">
        <f t="shared" si="747"/>
        <v>-2.6895321989376275E-2</v>
      </c>
      <c r="CS161" s="267">
        <f>IFERROR('Turistas lugar residencia isla '!CS161/'Turistas lugar residencia isla '!$M161,"-")</f>
        <v>9.1217948717948721E-2</v>
      </c>
      <c r="CT161" s="36">
        <f t="shared" si="748"/>
        <v>6.6964572259552879E-2</v>
      </c>
      <c r="CU161" s="266">
        <f>IFERROR('Turistas lugar residencia isla '!CU161/'Turistas lugar residencia isla '!$C161,"-")</f>
        <v>2.8163241936893364E-2</v>
      </c>
      <c r="CV161" s="36">
        <f t="shared" si="749"/>
        <v>0.19033063333575106</v>
      </c>
      <c r="CW161" s="267">
        <f>IFERROR('Turistas lugar residencia isla '!CW161/'Turistas lugar residencia isla '!$E161,"-")</f>
        <v>1.9398763102885498E-2</v>
      </c>
      <c r="CX161" s="36">
        <f t="shared" si="750"/>
        <v>0.14056611145896847</v>
      </c>
      <c r="CY161" s="267">
        <f>IFERROR('Turistas lugar residencia isla '!CY161/'Turistas lugar residencia isla '!$G161,"-")</f>
        <v>1.5512724921314655E-2</v>
      </c>
      <c r="CZ161" s="36">
        <f t="shared" si="751"/>
        <v>0.14199073861710776</v>
      </c>
      <c r="DA161" s="267">
        <f>IFERROR('Turistas lugar residencia isla '!DA161/'Turistas lugar residencia isla '!$I161,"-")</f>
        <v>1.4532365034105767E-2</v>
      </c>
      <c r="DB161" s="36">
        <f t="shared" si="752"/>
        <v>-0.23260536819723676</v>
      </c>
      <c r="DC161" s="267">
        <f>IFERROR('Turistas lugar residencia isla '!DC161/'Turistas lugar residencia isla '!$K161,"-")</f>
        <v>8.3015901807848111E-2</v>
      </c>
      <c r="DD161" s="36">
        <f t="shared" si="753"/>
        <v>0.24259739620553677</v>
      </c>
      <c r="DE161" s="267">
        <f>IFERROR('Turistas lugar residencia isla '!DE161/'Turistas lugar residencia isla '!$M161,"-")</f>
        <v>0</v>
      </c>
      <c r="DF161" s="36" t="str">
        <f t="shared" si="754"/>
        <v>-</v>
      </c>
      <c r="DG161" s="266">
        <f>IFERROR('Turistas lugar residencia isla '!DG161/'Turistas lugar residencia isla '!$C161,"-")</f>
        <v>0.22905962816645623</v>
      </c>
      <c r="DH161" s="36">
        <f t="shared" si="755"/>
        <v>8.9155416721939051E-2</v>
      </c>
      <c r="DI161" s="267">
        <f>IFERROR('Turistas lugar residencia isla '!DI161/'Turistas lugar residencia isla '!$E161,"-")</f>
        <v>0.18155755339815713</v>
      </c>
      <c r="DJ161" s="36">
        <f t="shared" si="756"/>
        <v>5.3052271164631959E-2</v>
      </c>
      <c r="DK161" s="267">
        <f>IFERROR('Turistas lugar residencia isla '!DK161/'Turistas lugar residencia isla '!$G161,"-")</f>
        <v>0.39988650835021411</v>
      </c>
      <c r="DL161" s="36">
        <f t="shared" si="757"/>
        <v>3.8803855219227135E-2</v>
      </c>
      <c r="DM161" s="267">
        <f>IFERROR('Turistas lugar residencia isla '!DM161/'Turistas lugar residencia isla '!$I161,"-")</f>
        <v>0.10353030135950472</v>
      </c>
      <c r="DN161" s="36">
        <f t="shared" si="758"/>
        <v>8.5146877987927638E-2</v>
      </c>
      <c r="DO161" s="267">
        <f>IFERROR('Turistas lugar residencia isla '!DO161/'Turistas lugar residencia isla '!$K161,"-")</f>
        <v>0.11836870427474454</v>
      </c>
      <c r="DP161" s="36">
        <f t="shared" si="759"/>
        <v>0.18736063150056315</v>
      </c>
      <c r="DQ161" s="267">
        <f>IFERROR('Turistas lugar residencia isla '!DQ161/'Turistas lugar residencia isla '!$M161,"-")</f>
        <v>0.10557692307692308</v>
      </c>
      <c r="DR161" s="36">
        <f t="shared" si="760"/>
        <v>11.301082667332667</v>
      </c>
      <c r="DS161" s="266">
        <f>IFERROR('Turistas lugar residencia isla '!DS161/'Turistas lugar residencia isla '!$C161,"-")</f>
        <v>5.2826921319106067E-2</v>
      </c>
      <c r="DT161" s="36">
        <f t="shared" si="761"/>
        <v>5.5635455068014705E-2</v>
      </c>
      <c r="DU161" s="267">
        <f>IFERROR('Turistas lugar residencia isla '!DU161/'Turistas lugar residencia isla '!$E161,"-")</f>
        <v>8.5994648090295014E-2</v>
      </c>
      <c r="DV161" s="36">
        <f t="shared" si="762"/>
        <v>4.7951871647593958E-2</v>
      </c>
      <c r="DW161" s="267">
        <f>IFERROR('Turistas lugar residencia isla '!DW161/'Turistas lugar residencia isla '!$G161,"-")</f>
        <v>6.9780868738989005E-2</v>
      </c>
      <c r="DX161" s="36">
        <f t="shared" si="763"/>
        <v>-6.3576664907710967E-2</v>
      </c>
      <c r="DY161" s="267">
        <f>IFERROR('Turistas lugar residencia isla '!DY161/'Turistas lugar residencia isla '!$I161,"-")</f>
        <v>7.4402558326375656E-2</v>
      </c>
      <c r="DZ161" s="36">
        <f t="shared" si="764"/>
        <v>0.28391951922337588</v>
      </c>
      <c r="EA161" s="267">
        <f>IFERROR('Turistas lugar residencia isla '!EA161/'Turistas lugar residencia isla '!$K161,"-")</f>
        <v>3.6453231755245182E-2</v>
      </c>
      <c r="EB161" s="36">
        <f t="shared" si="765"/>
        <v>-0.23584684679902468</v>
      </c>
      <c r="EC161" s="267">
        <f>IFERROR('Turistas lugar residencia isla '!EC161/'Turistas lugar residencia isla '!$M161,"-")</f>
        <v>5.532051282051282E-2</v>
      </c>
      <c r="ED161" s="36">
        <f t="shared" si="766"/>
        <v>-0.26852176747349921</v>
      </c>
    </row>
    <row r="162" spans="1:134" s="17" customFormat="1" outlineLevel="1" x14ac:dyDescent="0.25">
      <c r="A162" s="242"/>
      <c r="B162" s="34" t="s">
        <v>83</v>
      </c>
      <c r="C162" s="266">
        <f>IFERROR('Turistas lugar residencia isla '!C162/'Turistas lugar residencia isla '!$C162,"-")</f>
        <v>1</v>
      </c>
      <c r="D162" s="36">
        <f t="shared" si="701"/>
        <v>0</v>
      </c>
      <c r="E162" s="267">
        <f>IFERROR('Turistas lugar residencia isla '!E162/'Turistas lugar residencia isla '!$E162,"-")</f>
        <v>1</v>
      </c>
      <c r="F162" s="36">
        <f t="shared" si="702"/>
        <v>0</v>
      </c>
      <c r="G162" s="267">
        <f>IFERROR('Turistas lugar residencia isla '!G162/'Turistas lugar residencia isla '!$G162,"-")</f>
        <v>1</v>
      </c>
      <c r="H162" s="36">
        <f t="shared" si="703"/>
        <v>0</v>
      </c>
      <c r="I162" s="267">
        <f>IFERROR('Turistas lugar residencia isla '!I162/'Turistas lugar residencia isla '!$I162,"-")</f>
        <v>1</v>
      </c>
      <c r="J162" s="36">
        <f t="shared" si="704"/>
        <v>0</v>
      </c>
      <c r="K162" s="267">
        <f>IFERROR('Turistas lugar residencia isla '!K162/'Turistas lugar residencia isla '!$K162,"-")</f>
        <v>1</v>
      </c>
      <c r="L162" s="36">
        <f t="shared" si="705"/>
        <v>0</v>
      </c>
      <c r="M162" s="267">
        <f>IFERROR('Turistas lugar residencia isla '!M162/'Turistas lugar residencia isla '!$M162,"-")</f>
        <v>1</v>
      </c>
      <c r="N162" s="36">
        <f t="shared" si="706"/>
        <v>0</v>
      </c>
      <c r="O162" s="266">
        <f>IFERROR('Turistas lugar residencia isla '!O162/'Turistas lugar residencia isla '!$C162,"-")</f>
        <v>0.90406949130134606</v>
      </c>
      <c r="P162" s="36">
        <f t="shared" si="707"/>
        <v>2.4225217477752414E-2</v>
      </c>
      <c r="Q162" s="267">
        <f>IFERROR('Turistas lugar residencia isla '!Q162/'Turistas lugar residencia isla '!$E162,"-")</f>
        <v>0.88840546158220812</v>
      </c>
      <c r="R162" s="36">
        <f t="shared" si="708"/>
        <v>1.4697309829713401E-2</v>
      </c>
      <c r="S162" s="267">
        <f>IFERROR('Turistas lugar residencia isla '!S162/'Turistas lugar residencia isla '!$G162,"-")</f>
        <v>0.90918823760756862</v>
      </c>
      <c r="T162" s="36">
        <f t="shared" si="709"/>
        <v>2.5042646184900708E-2</v>
      </c>
      <c r="U162" s="267">
        <f>IFERROR('Turistas lugar residencia isla '!U162/'Turistas lugar residencia isla '!$I162,"-")</f>
        <v>0.95848913850048745</v>
      </c>
      <c r="V162" s="36">
        <f t="shared" si="710"/>
        <v>2.9079462882519724E-2</v>
      </c>
      <c r="W162" s="267">
        <f>IFERROR('Turistas lugar residencia isla '!W162/'Turistas lugar residencia isla '!$K162,"-")</f>
        <v>0.89377919138084183</v>
      </c>
      <c r="X162" s="36">
        <f t="shared" si="711"/>
        <v>6.755288963194106E-2</v>
      </c>
      <c r="Y162" s="267">
        <f>IFERROR('Turistas lugar residencia isla '!Y162/'Turistas lugar residencia isla '!$M162,"-")</f>
        <v>0.8697078115682767</v>
      </c>
      <c r="Z162" s="36">
        <f t="shared" si="712"/>
        <v>7.8792286695447578E-2</v>
      </c>
      <c r="AA162" s="266">
        <f>IFERROR('Turistas lugar residencia isla '!AA162/'Turistas lugar residencia isla '!$C162,"-")</f>
        <v>9.5931488001096812E-2</v>
      </c>
      <c r="AB162" s="36">
        <f t="shared" si="713"/>
        <v>-0.18226577885573003</v>
      </c>
      <c r="AC162" s="267">
        <f>IFERROR('Turistas lugar residencia isla '!AC162/'Turistas lugar residencia isla '!$E162,"-")</f>
        <v>0.11159202202348299</v>
      </c>
      <c r="AD162" s="36">
        <f t="shared" si="714"/>
        <v>-0.10342735058707775</v>
      </c>
      <c r="AE162" s="267">
        <f>IFERROR('Turistas lugar residencia isla '!AE162/'Turistas lugar residencia isla '!$G162,"-")</f>
        <v>9.0811762392431411E-2</v>
      </c>
      <c r="AF162" s="36">
        <f t="shared" si="715"/>
        <v>-0.19652665469939268</v>
      </c>
      <c r="AG162" s="267">
        <f>IFERROR('Turistas lugar residencia isla '!AG162/'Turistas lugar residencia isla '!$I162,"-")</f>
        <v>4.151086149951258E-2</v>
      </c>
      <c r="AH162" s="36">
        <f t="shared" si="716"/>
        <v>-0.39484659647516296</v>
      </c>
      <c r="AI162" s="267">
        <f>IFERROR('Turistas lugar residencia isla '!AI162/'Turistas lugar residencia isla '!$K162,"-")</f>
        <v>0.10622080861915814</v>
      </c>
      <c r="AJ162" s="36">
        <f t="shared" si="717"/>
        <v>-0.34744824837318933</v>
      </c>
      <c r="AK162" s="267">
        <f>IFERROR('Turistas lugar residencia isla '!AK162/'Turistas lugar residencia isla '!$M162,"-")</f>
        <v>0.13029218843172333</v>
      </c>
      <c r="AL162" s="36">
        <f t="shared" si="718"/>
        <v>-0.32751259432895352</v>
      </c>
      <c r="AM162" s="266">
        <f>IFERROR('Turistas lugar residencia isla '!AM162/'Turistas lugar residencia isla '!$C162,"-")</f>
        <v>0.21790164865566258</v>
      </c>
      <c r="AN162" s="36">
        <f t="shared" si="719"/>
        <v>-9.0868129750443227E-3</v>
      </c>
      <c r="AO162" s="267">
        <f>IFERROR('Turistas lugar residencia isla '!AO162/'Turistas lugar residencia isla '!$E162,"-")</f>
        <v>0.18388803051883018</v>
      </c>
      <c r="AP162" s="36">
        <f t="shared" si="720"/>
        <v>0.16095993927484931</v>
      </c>
      <c r="AQ162" s="267">
        <f>IFERROR('Turistas lugar residencia isla '!AQ162/'Turistas lugar residencia isla '!$G162,"-")</f>
        <v>0.21230612684431155</v>
      </c>
      <c r="AR162" s="36">
        <f t="shared" si="721"/>
        <v>-2.8903051924466627E-2</v>
      </c>
      <c r="AS162" s="267">
        <f>IFERROR('Turistas lugar residencia isla '!AS162/'Turistas lugar residencia isla '!$I162,"-")</f>
        <v>0.42639933652461115</v>
      </c>
      <c r="AT162" s="36">
        <f t="shared" si="722"/>
        <v>-1.6000484713175611E-2</v>
      </c>
      <c r="AU162" s="267">
        <f>IFERROR('Turistas lugar residencia isla '!AU162/'Turistas lugar residencia isla '!$K162,"-")</f>
        <v>0.21623542221840167</v>
      </c>
      <c r="AV162" s="36">
        <f t="shared" si="723"/>
        <v>0.54069624543296269</v>
      </c>
      <c r="AW162" s="267">
        <f>IFERROR('Turistas lugar residencia isla '!AW162/'Turistas lugar residencia isla '!$M162,"-")</f>
        <v>0.44849433512224207</v>
      </c>
      <c r="AX162" s="36">
        <f t="shared" si="724"/>
        <v>-8.5566078703707138E-3</v>
      </c>
      <c r="AY162" s="266">
        <f>IFERROR('Turistas lugar residencia isla '!AY162/'Turistas lugar residencia isla '!$C162,"-")</f>
        <v>2.7352896531800397E-2</v>
      </c>
      <c r="AZ162" s="36">
        <f t="shared" si="725"/>
        <v>0.11221230011904848</v>
      </c>
      <c r="BA162" s="267">
        <f>IFERROR('Turistas lugar residencia isla '!BA162/'Turistas lugar residencia isla '!$E162,"-")</f>
        <v>4.2534613003719232E-2</v>
      </c>
      <c r="BB162" s="36">
        <f t="shared" si="726"/>
        <v>8.4328714702702534E-2</v>
      </c>
      <c r="BC162" s="267">
        <f>IFERROR('Turistas lugar residencia isla '!BC162/'Turistas lugar residencia isla '!$G162,"-")</f>
        <v>1.9642483698892241E-2</v>
      </c>
      <c r="BD162" s="36">
        <f t="shared" si="727"/>
        <v>0.17506150832008482</v>
      </c>
      <c r="BE162" s="267">
        <f>IFERROR('Turistas lugar residencia isla '!BE162/'Turistas lugar residencia isla '!$I162,"-")</f>
        <v>9.1155116471940516E-3</v>
      </c>
      <c r="BF162" s="36">
        <f t="shared" si="728"/>
        <v>-8.8612624708947929E-2</v>
      </c>
      <c r="BG162" s="267">
        <f>IFERROR('Turistas lugar residencia isla '!BG162/'Turistas lugar residencia isla '!$K162,"-")</f>
        <v>1.5444568612281153E-2</v>
      </c>
      <c r="BH162" s="36">
        <f t="shared" si="729"/>
        <v>9.0828580534672909E-2</v>
      </c>
      <c r="BI162" s="267">
        <f>IFERROR('Turistas lugar residencia isla '!BI162/'Turistas lugar residencia isla '!$M162,"-")</f>
        <v>3.1380441264162194E-2</v>
      </c>
      <c r="BJ162" s="36">
        <f t="shared" si="730"/>
        <v>-0.38440046547578022</v>
      </c>
      <c r="BK162" s="266">
        <f>IFERROR('Turistas lugar residencia isla '!BK162/'Turistas lugar residencia isla '!$C162,"-")</f>
        <v>2.385972471808331E-2</v>
      </c>
      <c r="BL162" s="36">
        <f t="shared" si="731"/>
        <v>0.16584782792550201</v>
      </c>
      <c r="BM162" s="267">
        <f>IFERROR('Turistas lugar residencia isla '!BM162/'Turistas lugar residencia isla '!$E162,"-")</f>
        <v>2.6837345304659858E-2</v>
      </c>
      <c r="BN162" s="36">
        <f t="shared" si="732"/>
        <v>-1.7499965240390436E-2</v>
      </c>
      <c r="BO162" s="267">
        <f>IFERROR('Turistas lugar residencia isla '!BO162/'Turistas lugar residencia isla '!$G162,"-")</f>
        <v>8.5836374021855504E-3</v>
      </c>
      <c r="BP162" s="36">
        <f t="shared" si="733"/>
        <v>-9.1343555339947424E-2</v>
      </c>
      <c r="BQ162" s="267">
        <f>IFERROR('Turistas lugar residencia isla '!BQ162/'Turistas lugar residencia isla '!$I162,"-")</f>
        <v>4.6690625500152773E-2</v>
      </c>
      <c r="BR162" s="36">
        <f t="shared" si="734"/>
        <v>0.38932940222318035</v>
      </c>
      <c r="BS162" s="267">
        <f>IFERROR('Turistas lugar residencia isla '!BS162/'Turistas lugar residencia isla '!$K162,"-")</f>
        <v>2.5725665491847904E-2</v>
      </c>
      <c r="BT162" s="36">
        <f t="shared" si="735"/>
        <v>0.81383151377222318</v>
      </c>
      <c r="BU162" s="267">
        <f>IFERROR('Turistas lugar residencia isla '!BU162/'Turistas lugar residencia isla '!$M162,"-")</f>
        <v>1.1031604054859869E-2</v>
      </c>
      <c r="BV162" s="36">
        <f t="shared" si="736"/>
        <v>-0.51859752334360787</v>
      </c>
      <c r="BW162" s="266">
        <f>IFERROR('Turistas lugar residencia isla '!BW162/'Turistas lugar residencia isla '!$C162,"-")</f>
        <v>0.25701205031655949</v>
      </c>
      <c r="BX162" s="36">
        <f t="shared" si="737"/>
        <v>5.3542575022296202E-3</v>
      </c>
      <c r="BY162" s="267">
        <f>IFERROR('Turistas lugar residencia isla '!BY162/'Turistas lugar residencia isla '!$E162,"-")</f>
        <v>0.31079231191210738</v>
      </c>
      <c r="BZ162" s="36">
        <f t="shared" si="738"/>
        <v>-8.4641775342617187E-2</v>
      </c>
      <c r="CA162" s="267">
        <f>IFERROR('Turistas lugar residencia isla '!CA162/'Turistas lugar residencia isla '!$G162,"-")</f>
        <v>0.11550142488380877</v>
      </c>
      <c r="CB162" s="36">
        <f t="shared" si="739"/>
        <v>5.1939927081176007E-2</v>
      </c>
      <c r="CC162" s="267">
        <f>IFERROR('Turistas lugar residencia isla '!CC162/'Turistas lugar residencia isla '!$I162,"-")</f>
        <v>0.21263949715549477</v>
      </c>
      <c r="CD162" s="36">
        <f t="shared" si="740"/>
        <v>0.133048750008252</v>
      </c>
      <c r="CE162" s="267">
        <f>IFERROR('Turistas lugar residencia isla '!CE162/'Turistas lugar residencia isla '!$K162,"-")</f>
        <v>0.40931258775323076</v>
      </c>
      <c r="CF162" s="36">
        <f t="shared" si="741"/>
        <v>-3.0870145552853723E-3</v>
      </c>
      <c r="CG162" s="267">
        <f>IFERROR('Turistas lugar residencia isla '!CG162/'Turistas lugar residencia isla '!$M162,"-")</f>
        <v>0.11933512224209898</v>
      </c>
      <c r="CH162" s="36">
        <f t="shared" si="742"/>
        <v>3.6083590324673676E-2</v>
      </c>
      <c r="CI162" s="266">
        <f>IFERROR('Turistas lugar residencia isla '!CI162/'Turistas lugar residencia isla '!$C162,"-")</f>
        <v>3.6331141328032043E-2</v>
      </c>
      <c r="CJ162" s="36">
        <f t="shared" si="743"/>
        <v>-1.6092836861164361E-2</v>
      </c>
      <c r="CK162" s="267">
        <f>IFERROR('Turistas lugar residencia isla '!CK162/'Turistas lugar residencia isla '!$E162,"-")</f>
        <v>3.0916420479423445E-2</v>
      </c>
      <c r="CL162" s="36">
        <f t="shared" si="744"/>
        <v>3.4431471166193273E-2</v>
      </c>
      <c r="CM162" s="267">
        <f>IFERROR('Turistas lugar residencia isla '!CM162/'Turistas lugar residencia isla '!$G162,"-")</f>
        <v>4.4288447672585732E-2</v>
      </c>
      <c r="CN162" s="36">
        <f t="shared" si="745"/>
        <v>-5.1184591085839282E-2</v>
      </c>
      <c r="CO162" s="267">
        <f>IFERROR('Turistas lugar residencia isla '!CO162/'Turistas lugar residencia isla '!$I162,"-")</f>
        <v>3.3057370251276752E-2</v>
      </c>
      <c r="CP162" s="36">
        <f t="shared" si="746"/>
        <v>7.7149095435408377E-2</v>
      </c>
      <c r="CQ162" s="267">
        <f>IFERROR('Turistas lugar residencia isla '!CQ162/'Turistas lugar residencia isla '!$K162,"-")</f>
        <v>2.9433508123441931E-2</v>
      </c>
      <c r="CR162" s="36">
        <f t="shared" si="747"/>
        <v>-0.12047272341723658</v>
      </c>
      <c r="CS162" s="267">
        <f>IFERROR('Turistas lugar residencia isla '!CS162/'Turistas lugar residencia isla '!$M162,"-")</f>
        <v>0.1041293977340489</v>
      </c>
      <c r="CT162" s="36">
        <f t="shared" si="748"/>
        <v>6.5351213454028612E-2</v>
      </c>
      <c r="CU162" s="266">
        <f>IFERROR('Turistas lugar residencia isla '!CU162/'Turistas lugar residencia isla '!$C162,"-")</f>
        <v>2.4115322655672365E-2</v>
      </c>
      <c r="CV162" s="36">
        <f t="shared" si="749"/>
        <v>7.7072483289107652E-2</v>
      </c>
      <c r="CW162" s="267">
        <f>IFERROR('Turistas lugar residencia isla '!CW162/'Turistas lugar residencia isla '!$E162,"-")</f>
        <v>1.4756136227522308E-2</v>
      </c>
      <c r="CX162" s="36">
        <f t="shared" si="750"/>
        <v>7.4540531823418243E-2</v>
      </c>
      <c r="CY162" s="267">
        <f>IFERROR('Turistas lugar residencia isla '!CY162/'Turistas lugar residencia isla '!$G162,"-")</f>
        <v>1.1227397722058699E-2</v>
      </c>
      <c r="CZ162" s="36">
        <f t="shared" si="751"/>
        <v>-2.8174569574074049E-2</v>
      </c>
      <c r="DA162" s="267">
        <f>IFERROR('Turistas lugar residencia isla '!DA162/'Turistas lugar residencia isla '!$I162,"-")</f>
        <v>1.7649027339259993E-2</v>
      </c>
      <c r="DB162" s="36">
        <f t="shared" si="752"/>
        <v>0.16114387507053229</v>
      </c>
      <c r="DC162" s="267">
        <f>IFERROR('Turistas lugar residencia isla '!DC162/'Turistas lugar residencia isla '!$K162,"-")</f>
        <v>7.2431874838820604E-2</v>
      </c>
      <c r="DD162" s="36">
        <f t="shared" si="753"/>
        <v>-3.3891349137462612E-3</v>
      </c>
      <c r="DE162" s="267">
        <f>IFERROR('Turistas lugar residencia isla '!DE162/'Turistas lugar residencia isla '!$M162,"-")</f>
        <v>0</v>
      </c>
      <c r="DF162" s="36" t="str">
        <f t="shared" si="754"/>
        <v>-</v>
      </c>
      <c r="DG162" s="266">
        <f>IFERROR('Turistas lugar residencia isla '!DG162/'Turistas lugar residencia isla '!$C162,"-")</f>
        <v>0.23716158979958576</v>
      </c>
      <c r="DH162" s="36">
        <f t="shared" si="755"/>
        <v>9.6767573423296227E-2</v>
      </c>
      <c r="DI162" s="267">
        <f>IFERROR('Turistas lugar residencia isla '!DI162/'Turistas lugar residencia isla '!$E162,"-")</f>
        <v>0.17964790610829554</v>
      </c>
      <c r="DJ162" s="36">
        <f t="shared" si="756"/>
        <v>0.10234471656773847</v>
      </c>
      <c r="DK162" s="267">
        <f>IFERROR('Turistas lugar residencia isla '!DK162/'Turistas lugar residencia isla '!$G162,"-")</f>
        <v>0.42334187535309964</v>
      </c>
      <c r="DL162" s="36">
        <f t="shared" si="757"/>
        <v>6.6157547373590031E-2</v>
      </c>
      <c r="DM162" s="267">
        <f>IFERROR('Turistas lugar residencia isla '!DM162/'Turistas lugar residencia isla '!$I162,"-")</f>
        <v>0.11686478778972487</v>
      </c>
      <c r="DN162" s="36">
        <f t="shared" si="758"/>
        <v>0.14284820256121766</v>
      </c>
      <c r="DO162" s="267">
        <f>IFERROR('Turistas lugar residencia isla '!DO162/'Turistas lugar residencia isla '!$K162,"-")</f>
        <v>8.6862087738903693E-2</v>
      </c>
      <c r="DP162" s="36">
        <f t="shared" si="759"/>
        <v>-0.12303701246040022</v>
      </c>
      <c r="DQ162" s="267">
        <f>IFERROR('Turistas lugar residencia isla '!DQ162/'Turistas lugar residencia isla '!$M162,"-")</f>
        <v>0.11478831246273107</v>
      </c>
      <c r="DR162" s="36">
        <f t="shared" si="760"/>
        <v>14.619558735837805</v>
      </c>
      <c r="DS162" s="266">
        <f>IFERROR('Turistas lugar residencia isla '!DS162/'Turistas lugar residencia isla '!$C162,"-")</f>
        <v>4.8715400020565354E-2</v>
      </c>
      <c r="DT162" s="36">
        <f t="shared" si="761"/>
        <v>-6.0070740759189722E-2</v>
      </c>
      <c r="DU162" s="267">
        <f>IFERROR('Turistas lugar residencia isla '!DU162/'Turistas lugar residencia isla '!$E162,"-")</f>
        <v>7.7892469438391121E-2</v>
      </c>
      <c r="DV162" s="36">
        <f t="shared" si="762"/>
        <v>-5.5460371595798974E-2</v>
      </c>
      <c r="DW162" s="267">
        <f>IFERROR('Turistas lugar residencia isla '!DW162/'Turistas lugar residencia isla '!$G162,"-")</f>
        <v>6.2264145054108128E-2</v>
      </c>
      <c r="DX162" s="36">
        <f t="shared" si="763"/>
        <v>2.5461807705111639E-3</v>
      </c>
      <c r="DY162" s="267">
        <f>IFERROR('Turistas lugar residencia isla '!DY162/'Turistas lugar residencia isla '!$I162,"-")</f>
        <v>6.5503644749668993E-2</v>
      </c>
      <c r="DZ162" s="36">
        <f t="shared" si="764"/>
        <v>-0.23284430498554098</v>
      </c>
      <c r="EA162" s="267">
        <f>IFERROR('Turistas lugar residencia isla '!EA162/'Turistas lugar residencia isla '!$K162,"-")</f>
        <v>2.8975042264821341E-2</v>
      </c>
      <c r="EB162" s="36">
        <f t="shared" si="765"/>
        <v>-0.18430487600374401</v>
      </c>
      <c r="EC162" s="267">
        <f>IFERROR('Turistas lugar residencia isla '!EC162/'Turistas lugar residencia isla '!$M162,"-")</f>
        <v>4.0474060822898034E-2</v>
      </c>
      <c r="ED162" s="36">
        <f t="shared" si="766"/>
        <v>-0.18573152903610524</v>
      </c>
    </row>
    <row r="163" spans="1:134" s="17" customFormat="1" ht="15.75" x14ac:dyDescent="0.25">
      <c r="A163" s="242"/>
      <c r="B163" s="249">
        <v>2012</v>
      </c>
      <c r="C163" s="270">
        <f>IFERROR('Turistas lugar residencia isla '!C163/'Turistas lugar residencia isla '!$C163,"-")</f>
        <v>1</v>
      </c>
      <c r="D163" s="271">
        <f t="shared" si="701"/>
        <v>0</v>
      </c>
      <c r="E163" s="270">
        <f>IFERROR('Turistas lugar residencia isla '!E163/'Turistas lugar residencia isla '!$E163,"-")</f>
        <v>1</v>
      </c>
      <c r="F163" s="271">
        <f t="shared" si="702"/>
        <v>0</v>
      </c>
      <c r="G163" s="270">
        <f>IFERROR('Turistas lugar residencia isla '!G163/'Turistas lugar residencia isla '!$G163,"-")</f>
        <v>1</v>
      </c>
      <c r="H163" s="271">
        <f t="shared" si="703"/>
        <v>0</v>
      </c>
      <c r="I163" s="270">
        <f>IFERROR('Turistas lugar residencia isla '!I163/'Turistas lugar residencia isla '!$I163,"-")</f>
        <v>1</v>
      </c>
      <c r="J163" s="271">
        <f t="shared" si="704"/>
        <v>0</v>
      </c>
      <c r="K163" s="270">
        <f>IFERROR('Turistas lugar residencia isla '!K163/'Turistas lugar residencia isla '!$K163,"-")</f>
        <v>1</v>
      </c>
      <c r="L163" s="271">
        <f t="shared" si="705"/>
        <v>0</v>
      </c>
      <c r="M163" s="270">
        <f>IFERROR('Turistas lugar residencia isla '!M163/'Turistas lugar residencia isla '!$M163,"-")</f>
        <v>1</v>
      </c>
      <c r="N163" s="271">
        <f t="shared" si="706"/>
        <v>0</v>
      </c>
      <c r="O163" s="270">
        <f>IFERROR('Turistas lugar residencia isla '!O163/'Turistas lugar residencia isla '!$C163,"-")</f>
        <v>0.86751006475981218</v>
      </c>
      <c r="P163" s="271">
        <f t="shared" si="707"/>
        <v>9.5519566445425585E-3</v>
      </c>
      <c r="Q163" s="270">
        <f>IFERROR('Turistas lugar residencia isla '!Q163/'Turistas lugar residencia isla '!$E163,"-")</f>
        <v>0.85472029775281988</v>
      </c>
      <c r="R163" s="271">
        <f t="shared" si="708"/>
        <v>7.2973456287384053E-3</v>
      </c>
      <c r="S163" s="270">
        <f>IFERROR('Turistas lugar residencia isla '!S163/'Turistas lugar residencia isla '!$G163,"-")</f>
        <v>0.86377600431515333</v>
      </c>
      <c r="T163" s="271">
        <f t="shared" si="709"/>
        <v>-2.86996493340963E-4</v>
      </c>
      <c r="U163" s="270">
        <f>IFERROR('Turistas lugar residencia isla '!U163/'Turistas lugar residencia isla '!$I163,"-")</f>
        <v>0.92690940303787783</v>
      </c>
      <c r="V163" s="271">
        <f t="shared" si="710"/>
        <v>1.2694067608392201E-2</v>
      </c>
      <c r="W163" s="270">
        <f>IFERROR('Turistas lugar residencia isla '!W163/'Turistas lugar residencia isla '!$K163,"-")</f>
        <v>0.85063726435972808</v>
      </c>
      <c r="X163" s="271">
        <f t="shared" si="711"/>
        <v>3.838493169253554E-2</v>
      </c>
      <c r="Y163" s="270">
        <f>IFERROR('Turistas lugar residencia isla '!Y163/'Turistas lugar residencia isla '!$M163,"-")</f>
        <v>0.73227985912542803</v>
      </c>
      <c r="Z163" s="271">
        <f t="shared" si="712"/>
        <v>0.11107087932241755</v>
      </c>
      <c r="AA163" s="270">
        <f>IFERROR('Turistas lugar residencia isla '!AA163/'Turistas lugar residencia isla '!$C163,"-")</f>
        <v>0.13248993524018779</v>
      </c>
      <c r="AB163" s="271">
        <f t="shared" si="713"/>
        <v>-5.8337849611399428E-2</v>
      </c>
      <c r="AC163" s="270">
        <f>IFERROR('Turistas lugar residencia isla '!AC163/'Turistas lugar residencia isla '!$E163,"-")</f>
        <v>0.14527926976864777</v>
      </c>
      <c r="AD163" s="271">
        <f t="shared" si="714"/>
        <v>-4.0888700737582884E-2</v>
      </c>
      <c r="AE163" s="270">
        <f>IFERROR('Turistas lugar residencia isla '!AE163/'Turistas lugar residencia isla '!$G163,"-")</f>
        <v>0.13622368921089087</v>
      </c>
      <c r="AF163" s="271">
        <f t="shared" si="715"/>
        <v>1.8168601843906451E-3</v>
      </c>
      <c r="AG163" s="270">
        <f>IFERROR('Turistas lugar residencia isla '!AG163/'Turistas lugar residencia isla '!$I163,"-")</f>
        <v>7.3089437024062912E-2</v>
      </c>
      <c r="AH163" s="271">
        <f t="shared" si="716"/>
        <v>-0.13718486465124713</v>
      </c>
      <c r="AI163" s="270">
        <f>IFERROR('Turistas lugar residencia isla '!AI163/'Turistas lugar residencia isla '!$K163,"-")</f>
        <v>0.14936273564027194</v>
      </c>
      <c r="AJ163" s="271">
        <f t="shared" si="717"/>
        <v>-0.17391874832197907</v>
      </c>
      <c r="AK163" s="270">
        <f>IFERROR('Turistas lugar residencia isla '!AK163/'Turistas lugar residencia isla '!$M163,"-")</f>
        <v>0.26772014087457197</v>
      </c>
      <c r="AL163" s="271">
        <f t="shared" si="718"/>
        <v>-0.2146725270749007</v>
      </c>
      <c r="AM163" s="270">
        <f>IFERROR('Turistas lugar residencia isla '!AM163/'Turistas lugar residencia isla '!$C163,"-")</f>
        <v>0.21893333940640691</v>
      </c>
      <c r="AN163" s="271">
        <f t="shared" si="719"/>
        <v>2.3812987436437449E-2</v>
      </c>
      <c r="AO163" s="270">
        <f>IFERROR('Turistas lugar residencia isla '!AO163/'Turistas lugar residencia isla '!$E163,"-")</f>
        <v>0.15207242631484827</v>
      </c>
      <c r="AP163" s="271">
        <f t="shared" si="720"/>
        <v>0.1171543090768048</v>
      </c>
      <c r="AQ163" s="270">
        <f>IFERROR('Turistas lugar residencia isla '!AQ163/'Turistas lugar residencia isla '!$G163,"-")</f>
        <v>0.23505541049121645</v>
      </c>
      <c r="AR163" s="271">
        <f t="shared" si="721"/>
        <v>2.8517253068150117E-2</v>
      </c>
      <c r="AS163" s="270">
        <f>IFERROR('Turistas lugar residencia isla '!AS163/'Turistas lugar residencia isla '!$I163,"-")</f>
        <v>0.45507675890107468</v>
      </c>
      <c r="AT163" s="271">
        <f t="shared" si="722"/>
        <v>6.8700107490890172E-2</v>
      </c>
      <c r="AU163" s="270">
        <f>IFERROR('Turistas lugar residencia isla '!AU163/'Turistas lugar residencia isla '!$K163,"-")</f>
        <v>0.15501753470054816</v>
      </c>
      <c r="AV163" s="271">
        <f t="shared" si="723"/>
        <v>6.9074519107017673E-2</v>
      </c>
      <c r="AW163" s="270">
        <f>IFERROR('Turistas lugar residencia isla '!AW163/'Turistas lugar residencia isla '!$M163,"-")</f>
        <v>0.40550638368349012</v>
      </c>
      <c r="AX163" s="271">
        <f t="shared" si="724"/>
        <v>0.14897320773195766</v>
      </c>
      <c r="AY163" s="270">
        <f>IFERROR('Turistas lugar residencia isla '!AY163/'Turistas lugar residencia isla '!$C163,"-")</f>
        <v>2.580637047289755E-2</v>
      </c>
      <c r="AZ163" s="271">
        <f t="shared" si="725"/>
        <v>-4.0015343091065469E-3</v>
      </c>
      <c r="BA163" s="270">
        <f>IFERROR('Turistas lugar residencia isla '!BA163/'Turistas lugar residencia isla '!$E163,"-")</f>
        <v>3.5978105341823462E-2</v>
      </c>
      <c r="BB163" s="271">
        <f t="shared" si="726"/>
        <v>-1.6334555557722785E-2</v>
      </c>
      <c r="BC163" s="270">
        <f>IFERROR('Turistas lugar residencia isla '!BC163/'Turistas lugar residencia isla '!$G163,"-")</f>
        <v>2.6017800007355374E-2</v>
      </c>
      <c r="BD163" s="271">
        <f t="shared" si="727"/>
        <v>-1.1698212290228605E-2</v>
      </c>
      <c r="BE163" s="270">
        <f>IFERROR('Turistas lugar residencia isla '!BE163/'Turistas lugar residencia isla '!$I163,"-")</f>
        <v>9.2354268282073739E-3</v>
      </c>
      <c r="BF163" s="271">
        <f t="shared" si="728"/>
        <v>-5.3936059090868071E-2</v>
      </c>
      <c r="BG163" s="270">
        <f>IFERROR('Turistas lugar residencia isla '!BG163/'Turistas lugar residencia isla '!$K163,"-")</f>
        <v>1.3860357957576239E-2</v>
      </c>
      <c r="BH163" s="271">
        <f t="shared" si="729"/>
        <v>-6.516387930536105E-2</v>
      </c>
      <c r="BI163" s="270">
        <f>IFERROR('Turistas lugar residencia isla '!BI163/'Turistas lugar residencia isla '!$M163,"-")</f>
        <v>2.5710096498107547E-2</v>
      </c>
      <c r="BJ163" s="271">
        <f t="shared" si="730"/>
        <v>-0.20967403565919152</v>
      </c>
      <c r="BK163" s="270">
        <f>IFERROR('Turistas lugar residencia isla '!BK163/'Turistas lugar residencia isla '!$C163,"-")</f>
        <v>2.6712317824788202E-2</v>
      </c>
      <c r="BL163" s="271">
        <f t="shared" si="731"/>
        <v>8.4107413205293691E-2</v>
      </c>
      <c r="BM163" s="270">
        <f>IFERROR('Turistas lugar residencia isla '!BM163/'Turistas lugar residencia isla '!$E163,"-")</f>
        <v>3.1937890893018434E-2</v>
      </c>
      <c r="BN163" s="271">
        <f t="shared" si="732"/>
        <v>-5.5660693846223408E-2</v>
      </c>
      <c r="BO163" s="270">
        <f>IFERROR('Turistas lugar residencia isla '!BO163/'Turistas lugar residencia isla '!$G163,"-")</f>
        <v>1.1722015863091954E-2</v>
      </c>
      <c r="BP163" s="271">
        <f t="shared" si="733"/>
        <v>6.6021142190282767E-2</v>
      </c>
      <c r="BQ163" s="270">
        <f>IFERROR('Turistas lugar residencia isla '!BQ163/'Turistas lugar residencia isla '!$I163,"-")</f>
        <v>4.6912534870637908E-2</v>
      </c>
      <c r="BR163" s="271">
        <f t="shared" si="734"/>
        <v>8.1317747257854345E-2</v>
      </c>
      <c r="BS163" s="270">
        <f>IFERROR('Turistas lugar residencia isla '!BS163/'Turistas lugar residencia isla '!$K163,"-")</f>
        <v>2.2564341190846396E-2</v>
      </c>
      <c r="BT163" s="271">
        <f t="shared" si="735"/>
        <v>0.95884012446720224</v>
      </c>
      <c r="BU163" s="270">
        <f>IFERROR('Turistas lugar residencia isla '!BU163/'Turistas lugar residencia isla '!$M163,"-")</f>
        <v>1.5392933863967383E-2</v>
      </c>
      <c r="BV163" s="271">
        <f t="shared" si="736"/>
        <v>-0.2886317960608703</v>
      </c>
      <c r="BW163" s="270">
        <f>IFERROR('Turistas lugar residencia isla '!BW163/'Turistas lugar residencia isla '!$C163,"-")</f>
        <v>0.29461661117055776</v>
      </c>
      <c r="BX163" s="271">
        <f t="shared" si="737"/>
        <v>4.4455880692293448E-3</v>
      </c>
      <c r="BY163" s="270">
        <f>IFERROR('Turistas lugar residencia isla '!BY163/'Turistas lugar residencia isla '!$E163,"-")</f>
        <v>0.36340219616923491</v>
      </c>
      <c r="BZ163" s="271">
        <f t="shared" si="738"/>
        <v>-8.0810360712342266E-3</v>
      </c>
      <c r="CA163" s="270">
        <f>IFERROR('Turistas lugar residencia isla '!CA163/'Turistas lugar residencia isla '!$G163,"-")</f>
        <v>0.16025063440108858</v>
      </c>
      <c r="CB163" s="271">
        <f t="shared" si="739"/>
        <v>-2.2029511236146715E-2</v>
      </c>
      <c r="CC163" s="270">
        <f>IFERROR('Turistas lugar residencia isla '!CC163/'Turistas lugar residencia isla '!$I163,"-")</f>
        <v>0.19243894376040319</v>
      </c>
      <c r="CD163" s="271">
        <f t="shared" si="740"/>
        <v>-7.8964455854991566E-2</v>
      </c>
      <c r="CE163" s="270">
        <f>IFERROR('Turistas lugar residencia isla '!CE163/'Turistas lugar residencia isla '!$K163,"-")</f>
        <v>0.42875605769994668</v>
      </c>
      <c r="CF163" s="271">
        <f t="shared" si="741"/>
        <v>4.2781338711257666E-2</v>
      </c>
      <c r="CG163" s="270">
        <f>IFERROR('Turistas lugar residencia isla '!CG163/'Turistas lugar residencia isla '!$M163,"-")</f>
        <v>0.12514065536877281</v>
      </c>
      <c r="CH163" s="271">
        <f t="shared" si="742"/>
        <v>0.32432321262266584</v>
      </c>
      <c r="CI163" s="270">
        <f>IFERROR('Turistas lugar residencia isla '!CI163/'Turistas lugar residencia isla '!$C163,"-")</f>
        <v>3.9192738960715824E-2</v>
      </c>
      <c r="CJ163" s="271">
        <f t="shared" si="743"/>
        <v>2.8825601284514279E-2</v>
      </c>
      <c r="CK163" s="270">
        <f>IFERROR('Turistas lugar residencia isla '!CK163/'Turistas lugar residencia isla '!$E163,"-")</f>
        <v>3.1363991880648034E-2</v>
      </c>
      <c r="CL163" s="271">
        <f t="shared" si="744"/>
        <v>1.4106306563621995E-2</v>
      </c>
      <c r="CM163" s="270">
        <f>IFERROR('Turistas lugar residencia isla '!CM163/'Turistas lugar residencia isla '!$G163,"-")</f>
        <v>5.8900310151643313E-2</v>
      </c>
      <c r="CN163" s="271">
        <f t="shared" si="745"/>
        <v>-3.0147250887203603E-3</v>
      </c>
      <c r="CO163" s="270">
        <f>IFERROR('Turistas lugar residencia isla '!CO163/'Turistas lugar residencia isla '!$I163,"-")</f>
        <v>2.7267243929174182E-2</v>
      </c>
      <c r="CP163" s="271">
        <f t="shared" si="746"/>
        <v>0.11015214563666875</v>
      </c>
      <c r="CQ163" s="270">
        <f>IFERROR('Turistas lugar residencia isla '!CQ163/'Turistas lugar residencia isla '!$K163,"-")</f>
        <v>2.9124721468753428E-2</v>
      </c>
      <c r="CR163" s="271">
        <f t="shared" si="747"/>
        <v>2.2800257400426904E-2</v>
      </c>
      <c r="CS163" s="270">
        <f>IFERROR('Turistas lugar residencia isla '!CS163/'Turistas lugar residencia isla '!$M163,"-")</f>
        <v>7.9536653205968172E-2</v>
      </c>
      <c r="CT163" s="271">
        <f t="shared" si="748"/>
        <v>-0.10383256671768692</v>
      </c>
      <c r="CU163" s="270">
        <f>IFERROR('Turistas lugar residencia isla '!CU163/'Turistas lugar residencia isla '!$C163,"-")</f>
        <v>3.1285223260234377E-2</v>
      </c>
      <c r="CV163" s="271">
        <f t="shared" si="749"/>
        <v>-3.9167482129542908E-2</v>
      </c>
      <c r="CW163" s="270">
        <f>IFERROR('Turistas lugar residencia isla '!CW163/'Turistas lugar residencia isla '!$E163,"-")</f>
        <v>1.9019757133030613E-2</v>
      </c>
      <c r="CX163" s="271">
        <f t="shared" si="750"/>
        <v>-1.9427491979363998E-2</v>
      </c>
      <c r="CY163" s="270">
        <f>IFERROR('Turistas lugar residencia isla '!CY163/'Turistas lugar residencia isla '!$G163,"-")</f>
        <v>1.7464418373726601E-2</v>
      </c>
      <c r="CZ163" s="271">
        <f t="shared" si="751"/>
        <v>-3.6286380860741652E-2</v>
      </c>
      <c r="DA163" s="270">
        <f>IFERROR('Turistas lugar residencia isla '!DA163/'Turistas lugar residencia isla '!$I163,"-")</f>
        <v>1.4966100810216735E-2</v>
      </c>
      <c r="DB163" s="271">
        <f t="shared" si="752"/>
        <v>-0.31189232616789486</v>
      </c>
      <c r="DC163" s="270">
        <f>IFERROR('Turistas lugar residencia isla '!DC163/'Turistas lugar residencia isla '!$K163,"-")</f>
        <v>9.3282904518164594E-2</v>
      </c>
      <c r="DD163" s="271">
        <f t="shared" si="753"/>
        <v>5.6207720251255644E-4</v>
      </c>
      <c r="DE163" s="270">
        <f>IFERROR('Turistas lugar residencia isla '!DE163/'Turistas lugar residencia isla '!$M163,"-")</f>
        <v>4.1405043621431251E-4</v>
      </c>
      <c r="DF163" s="271">
        <f t="shared" si="754"/>
        <v>-0.83486826163491745</v>
      </c>
      <c r="DG163" s="270">
        <f>IFERROR('Turistas lugar residencia isla '!DG163/'Turistas lugar residencia isla '!$C163,"-")</f>
        <v>0.12815700685396206</v>
      </c>
      <c r="DH163" s="271">
        <f t="shared" si="755"/>
        <v>3.1977140478319344E-2</v>
      </c>
      <c r="DI163" s="270">
        <f>IFERROR('Turistas lugar residencia isla '!DI163/'Turistas lugar residencia isla '!$E163,"-")</f>
        <v>0.10292643086063012</v>
      </c>
      <c r="DJ163" s="271">
        <f t="shared" si="756"/>
        <v>1.7939172870572007E-2</v>
      </c>
      <c r="DK163" s="270">
        <f>IFERROR('Turistas lugar residencia isla '!DK163/'Turistas lugar residencia isla '!$G163,"-")</f>
        <v>0.25187347529206966</v>
      </c>
      <c r="DL163" s="271">
        <f t="shared" si="757"/>
        <v>2.022024226371899E-2</v>
      </c>
      <c r="DM163" s="270">
        <f>IFERROR('Turistas lugar residencia isla '!DM163/'Turistas lugar residencia isla '!$I163,"-")</f>
        <v>5.9228757184366355E-2</v>
      </c>
      <c r="DN163" s="271">
        <f t="shared" si="758"/>
        <v>8.9004240188699679E-2</v>
      </c>
      <c r="DO163" s="270">
        <f>IFERROR('Turistas lugar residencia isla '!DO163/'Turistas lugar residencia isla '!$K163,"-")</f>
        <v>4.7081711326243794E-2</v>
      </c>
      <c r="DP163" s="271">
        <f t="shared" si="759"/>
        <v>-0.15381849700434547</v>
      </c>
      <c r="DQ163" s="270">
        <f>IFERROR('Turistas lugar residencia isla '!DQ163/'Turistas lugar residencia isla '!$M163,"-")</f>
        <v>2.5422696783558789E-2</v>
      </c>
      <c r="DR163" s="271">
        <f t="shared" si="760"/>
        <v>1.9874100738868781</v>
      </c>
      <c r="DS163" s="270">
        <f>IFERROR('Turistas lugar residencia isla '!DS163/'Turistas lugar residencia isla '!$C163,"-")</f>
        <v>6.204103539559503E-2</v>
      </c>
      <c r="DT163" s="271">
        <f t="shared" si="761"/>
        <v>9.7166141938522799E-3</v>
      </c>
      <c r="DU163" s="270">
        <f>IFERROR('Turistas lugar residencia isla '!DU163/'Turistas lugar residencia isla '!$E163,"-")</f>
        <v>9.4306917472500307E-2</v>
      </c>
      <c r="DV163" s="271">
        <f t="shared" si="762"/>
        <v>-7.1738530748326479E-3</v>
      </c>
      <c r="DW163" s="270">
        <f>IFERROR('Turistas lugar residencia isla '!DW163/'Turistas lugar residencia isla '!$G163,"-")</f>
        <v>8.6841540705870815E-2</v>
      </c>
      <c r="DX163" s="271">
        <f t="shared" si="763"/>
        <v>-6.2378560682736728E-2</v>
      </c>
      <c r="DY163" s="270">
        <f>IFERROR('Turistas lugar residencia isla '!DY163/'Turistas lugar residencia isla '!$I163,"-")</f>
        <v>8.4641840125737292E-2</v>
      </c>
      <c r="DZ163" s="271">
        <f t="shared" si="764"/>
        <v>9.3806482063348851E-2</v>
      </c>
      <c r="EA163" s="270">
        <f>IFERROR('Turistas lugar residencia isla '!EA163/'Turistas lugar residencia isla '!$K163,"-")</f>
        <v>4.3337854146096026E-2</v>
      </c>
      <c r="EB163" s="271">
        <f t="shared" si="765"/>
        <v>0.10276567477121623</v>
      </c>
      <c r="EC163" s="270">
        <f>IFERROR('Turistas lugar residencia isla '!EC163/'Turistas lugar residencia isla '!$M163,"-")</f>
        <v>4.7640156072658542E-2</v>
      </c>
      <c r="ED163" s="271">
        <f t="shared" si="766"/>
        <v>-4.2232737897686889E-2</v>
      </c>
    </row>
    <row r="164" spans="1:134" s="17" customFormat="1" outlineLevel="1" x14ac:dyDescent="0.25">
      <c r="A164" s="242"/>
      <c r="B164" s="34" t="s">
        <v>61</v>
      </c>
      <c r="C164" s="266">
        <f>IFERROR('Turistas lugar residencia isla '!C164/'Turistas lugar residencia isla '!$C164,"-")</f>
        <v>1</v>
      </c>
      <c r="D164" s="36">
        <f>IFERROR(C164/C177-1,"-")</f>
        <v>0</v>
      </c>
      <c r="E164" s="267">
        <f>IFERROR('Turistas lugar residencia isla '!E164/'Turistas lugar residencia isla '!$E164,"-")</f>
        <v>1</v>
      </c>
      <c r="F164" s="36">
        <f>IFERROR(E164/E177-1,"-")</f>
        <v>0</v>
      </c>
      <c r="G164" s="267">
        <f>IFERROR('Turistas lugar residencia isla '!G164/'Turistas lugar residencia isla '!$G164,"-")</f>
        <v>1</v>
      </c>
      <c r="H164" s="36">
        <f>IFERROR(G164/G177-1,"-")</f>
        <v>0</v>
      </c>
      <c r="I164" s="267">
        <f>IFERROR('Turistas lugar residencia isla '!I164/'Turistas lugar residencia isla '!$I164,"-")</f>
        <v>1</v>
      </c>
      <c r="J164" s="36">
        <f>IFERROR(I164/I177-1,"-")</f>
        <v>0</v>
      </c>
      <c r="K164" s="267">
        <f>IFERROR('Turistas lugar residencia isla '!K164/'Turistas lugar residencia isla '!$K164,"-")</f>
        <v>1</v>
      </c>
      <c r="L164" s="36">
        <f>IFERROR(K164/K177-1,"-")</f>
        <v>0</v>
      </c>
      <c r="M164" s="267">
        <f>IFERROR('Turistas lugar residencia isla '!M164/'Turistas lugar residencia isla '!$M164,"-")</f>
        <v>1</v>
      </c>
      <c r="N164" s="36">
        <f>IFERROR(M164/M177-1,"-")</f>
        <v>0</v>
      </c>
      <c r="O164" s="266">
        <f>IFERROR('Turistas lugar residencia isla '!O164/'Turistas lugar residencia isla '!$C164,"-")</f>
        <v>0.87946707284585057</v>
      </c>
      <c r="P164" s="36">
        <f>IFERROR(O164/O177-1,"-")</f>
        <v>-8.9108611728430098E-3</v>
      </c>
      <c r="Q164" s="267">
        <f>IFERROR('Turistas lugar residencia isla '!Q164/'Turistas lugar residencia isla '!$E164,"-")</f>
        <v>0.86754726291274564</v>
      </c>
      <c r="R164" s="36">
        <f>IFERROR(Q164/Q177-1,"-")</f>
        <v>7.1770833846060977E-3</v>
      </c>
      <c r="S164" s="267">
        <f>IFERROR('Turistas lugar residencia isla '!S164/'Turistas lugar residencia isla '!$G164,"-")</f>
        <v>0.88464041030351748</v>
      </c>
      <c r="T164" s="36">
        <f>IFERROR(S164/S177-1,"-")</f>
        <v>-3.0073945205550512E-2</v>
      </c>
      <c r="U164" s="267">
        <f>IFERROR('Turistas lugar residencia isla '!U164/'Turistas lugar residencia isla '!$I164,"-")</f>
        <v>0.94120248254460825</v>
      </c>
      <c r="V164" s="36">
        <f>IFERROR(U164/U177-1,"-")</f>
        <v>8.7983497303651959E-3</v>
      </c>
      <c r="W164" s="267">
        <f>IFERROR('Turistas lugar residencia isla '!W164/'Turistas lugar residencia isla '!$K164,"-")</f>
        <v>0.84383856275303648</v>
      </c>
      <c r="X164" s="36">
        <f>IFERROR(W164/W177-1,"-")</f>
        <v>-2.3192393774100761E-2</v>
      </c>
      <c r="Y164" s="267">
        <f>IFERROR('Turistas lugar residencia isla '!Y164/'Turistas lugar residencia isla '!$M164,"-")</f>
        <v>0.74892556835876678</v>
      </c>
      <c r="Z164" s="36">
        <f>IFERROR(Y164/Y177-1,"-")</f>
        <v>-5.8835910330101271E-2</v>
      </c>
      <c r="AA164" s="266">
        <f>IFERROR('Turistas lugar residencia isla '!AA164/'Turistas lugar residencia isla '!$C164,"-")</f>
        <v>0.12053394395784739</v>
      </c>
      <c r="AB164" s="36">
        <f>IFERROR(AA164/AA177-1,"-")</f>
        <v>7.0206820042941542E-2</v>
      </c>
      <c r="AC164" s="267">
        <f>IFERROR('Turistas lugar residencia isla '!AC164/'Turistas lugar residencia isla '!$E164,"-")</f>
        <v>0.13245273708725441</v>
      </c>
      <c r="AD164" s="36">
        <f>IFERROR(AC164/AC177-1,"-")</f>
        <v>-4.4592616569798404E-2</v>
      </c>
      <c r="AE164" s="267">
        <f>IFERROR('Turistas lugar residencia isla '!AE164/'Turistas lugar residencia isla '!$G164,"-")</f>
        <v>0.11535958969648256</v>
      </c>
      <c r="AF164" s="36">
        <f>IFERROR(AE164/AE177-1,"-")</f>
        <v>0.31194730818868854</v>
      </c>
      <c r="AG164" s="267">
        <f>IFERROR('Turistas lugar residencia isla '!AG164/'Turistas lugar residencia isla '!$I164,"-")</f>
        <v>5.8797517455391773E-2</v>
      </c>
      <c r="AH164" s="36">
        <f>IFERROR(AG164/AG177-1,"-")</f>
        <v>-0.12250791288406315</v>
      </c>
      <c r="AI164" s="267">
        <f>IFERROR('Turistas lugar residencia isla '!AI164/'Turistas lugar residencia isla '!$K164,"-")</f>
        <v>0.15616776315789474</v>
      </c>
      <c r="AJ164" s="36">
        <f>IFERROR(AI164/AI177-1,"-")</f>
        <v>0.1472283692185008</v>
      </c>
      <c r="AK164" s="267">
        <f>IFERROR('Turistas lugar residencia isla '!AK164/'Turistas lugar residencia isla '!$M164,"-")</f>
        <v>0.25101214574898784</v>
      </c>
      <c r="AL164" s="36">
        <f>IFERROR(AK164/AK177-1,"-")</f>
        <v>0.22890883699412812</v>
      </c>
      <c r="AM164" s="266">
        <f>IFERROR('Turistas lugar residencia isla '!AM164/'Turistas lugar residencia isla '!$C164,"-")</f>
        <v>0.23501383869832856</v>
      </c>
      <c r="AN164" s="36">
        <f>IFERROR(AM164/AM177-1,"-")</f>
        <v>-2.243074858293892E-3</v>
      </c>
      <c r="AO164" s="267">
        <f>IFERROR('Turistas lugar residencia isla '!AO164/'Turistas lugar residencia isla '!$E164,"-")</f>
        <v>0.16515788646056159</v>
      </c>
      <c r="AP164" s="36">
        <f>IFERROR(AO164/AO177-1,"-")</f>
        <v>1.6747958073560776E-2</v>
      </c>
      <c r="AQ164" s="267">
        <f>IFERROR('Turistas lugar residencia isla '!AQ164/'Turistas lugar residencia isla '!$G164,"-")</f>
        <v>0.23080848675061558</v>
      </c>
      <c r="AR164" s="36">
        <f>IFERROR(AQ164/AQ177-1,"-")</f>
        <v>-0.12933860000550057</v>
      </c>
      <c r="AS164" s="267">
        <f>IFERROR('Turistas lugar residencia isla '!AS164/'Turistas lugar residencia isla '!$I164,"-")</f>
        <v>0.48705973622963539</v>
      </c>
      <c r="AT164" s="36">
        <f>IFERROR(AS164/AS177-1,"-")</f>
        <v>7.7599522750979588E-2</v>
      </c>
      <c r="AU164" s="267">
        <f>IFERROR('Turistas lugar residencia isla '!AU164/'Turistas lugar residencia isla '!$K164,"-")</f>
        <v>0.17618927125506073</v>
      </c>
      <c r="AV164" s="36">
        <f>IFERROR(AU164/AU177-1,"-")</f>
        <v>-1.1487364735571992E-2</v>
      </c>
      <c r="AW164" s="267">
        <f>IFERROR('Turistas lugar residencia isla '!AW164/'Turistas lugar residencia isla '!$M164,"-")</f>
        <v>0.37851136717533479</v>
      </c>
      <c r="AX164" s="36">
        <f>IFERROR(AW164/AW177-1,"-")</f>
        <v>-7.2447446457017173E-2</v>
      </c>
      <c r="AY164" s="266">
        <f>IFERROR('Turistas lugar residencia isla '!AY164/'Turistas lugar residencia isla '!$C164,"-")</f>
        <v>2.7954984066686055E-2</v>
      </c>
      <c r="AZ164" s="36">
        <f>IFERROR(AY164/AY177-1,"-")</f>
        <v>0.1838222675697565</v>
      </c>
      <c r="BA164" s="267">
        <f>IFERROR('Turistas lugar residencia isla '!BA164/'Turistas lugar residencia isla '!$E164,"-")</f>
        <v>4.2313625654414773E-2</v>
      </c>
      <c r="BB164" s="36">
        <f>IFERROR(BA164/BA177-1,"-")</f>
        <v>5.7374058347997803E-2</v>
      </c>
      <c r="BC164" s="267">
        <f>IFERROR('Turistas lugar residencia isla '!BC164/'Turistas lugar residencia isla '!$G164,"-")</f>
        <v>2.2087623276049042E-2</v>
      </c>
      <c r="BD164" s="36">
        <f>IFERROR(BC164/BC177-1,"-")</f>
        <v>0.60879148152678941</v>
      </c>
      <c r="BE164" s="267">
        <f>IFERROR('Turistas lugar residencia isla '!BE164/'Turistas lugar residencia isla '!$I164,"-")</f>
        <v>1.1846392552366176E-2</v>
      </c>
      <c r="BF164" s="36">
        <f>IFERROR(BE164/BE177-1,"-")</f>
        <v>0.91439678044996131</v>
      </c>
      <c r="BG164" s="267">
        <f>IFERROR('Turistas lugar residencia isla '!BG164/'Turistas lugar residencia isla '!$K164,"-")</f>
        <v>1.7244433198380565E-2</v>
      </c>
      <c r="BH164" s="36">
        <f>IFERROR(BG164/BG177-1,"-")</f>
        <v>0.33856255221386777</v>
      </c>
      <c r="BI164" s="267">
        <f>IFERROR('Turistas lugar residencia isla '!BI164/'Turistas lugar residencia isla '!$M164,"-")</f>
        <v>4.3288695110557461E-2</v>
      </c>
      <c r="BJ164" s="36">
        <f>IFERROR(BI164/BI177-1,"-")</f>
        <v>0.16974376130113455</v>
      </c>
      <c r="BK164" s="266">
        <f>IFERROR('Turistas lugar residencia isla '!BK164/'Turistas lugar residencia isla '!$C164,"-")</f>
        <v>1.787134179449584E-2</v>
      </c>
      <c r="BL164" s="36">
        <f>IFERROR(BK164/BK177-1,"-")</f>
        <v>6.6550463968884976E-2</v>
      </c>
      <c r="BM164" s="267">
        <f>IFERROR('Turistas lugar residencia isla '!BM164/'Turistas lugar residencia isla '!$E164,"-")</f>
        <v>2.6881501785322132E-2</v>
      </c>
      <c r="BN164" s="36">
        <f>IFERROR(BM164/BM177-1,"-")</f>
        <v>6.6083704212532179E-2</v>
      </c>
      <c r="BO164" s="267">
        <f>IFERROR('Turistas lugar residencia isla '!BO164/'Turistas lugar residencia isla '!$G164,"-")</f>
        <v>7.6070731427259159E-3</v>
      </c>
      <c r="BP164" s="36">
        <f>IFERROR(BO164/BO177-1,"-")</f>
        <v>5.5217464931824001E-2</v>
      </c>
      <c r="BQ164" s="267">
        <f>IFERROR('Turistas lugar residencia isla '!BQ164/'Turistas lugar residencia isla '!$I164,"-")</f>
        <v>2.8013964313421257E-2</v>
      </c>
      <c r="BR164" s="36">
        <f>IFERROR(BQ164/BQ177-1,"-")</f>
        <v>-6.6576634435175808E-2</v>
      </c>
      <c r="BS164" s="267">
        <f>IFERROR('Turistas lugar residencia isla '!BS164/'Turistas lugar residencia isla '!$K164,"-")</f>
        <v>7.1988866396761131E-3</v>
      </c>
      <c r="BT164" s="36">
        <f>IFERROR(BS164/BS177-1,"-")</f>
        <v>0.20962619262908455</v>
      </c>
      <c r="BU164" s="267">
        <f>IFERROR('Turistas lugar residencia isla '!BU164/'Turistas lugar residencia isla '!$M164,"-")</f>
        <v>2.1177203363438181E-2</v>
      </c>
      <c r="BV164" s="36">
        <f>IFERROR(BU164/BU177-1,"-")</f>
        <v>0.84425818856376833</v>
      </c>
      <c r="BW164" s="266">
        <f>IFERROR('Turistas lugar residencia isla '!BW164/'Turistas lugar residencia isla '!$C164,"-")</f>
        <v>0.23742061305128553</v>
      </c>
      <c r="BX164" s="36">
        <f>IFERROR(BW164/BW177-1,"-")</f>
        <v>-7.35961405243446E-3</v>
      </c>
      <c r="BY164" s="267">
        <f>IFERROR('Turistas lugar residencia isla '!BY164/'Turistas lugar residencia isla '!$E164,"-")</f>
        <v>0.28958548534463358</v>
      </c>
      <c r="BZ164" s="36">
        <f>IFERROR(BY164/BY177-1,"-")</f>
        <v>-7.819279948068858E-2</v>
      </c>
      <c r="CA164" s="267">
        <f>IFERROR('Turistas lugar residencia isla '!CA164/'Turistas lugar residencia isla '!$G164,"-")</f>
        <v>0.11783467932279507</v>
      </c>
      <c r="CB164" s="36">
        <f>IFERROR(CA164/CA177-1,"-")</f>
        <v>0.17499320110400074</v>
      </c>
      <c r="CC164" s="267">
        <f>IFERROR('Turistas lugar residencia isla '!CC164/'Turistas lugar residencia isla '!$I164,"-")</f>
        <v>0.1830100853374709</v>
      </c>
      <c r="CD164" s="36">
        <f>IFERROR(CC164/CC177-1,"-")</f>
        <v>-5.2344946093109912E-2</v>
      </c>
      <c r="CE164" s="267">
        <f>IFERROR('Turistas lugar residencia isla '!CE164/'Turistas lugar residencia isla '!$K164,"-")</f>
        <v>0.39950025303643727</v>
      </c>
      <c r="CF164" s="36">
        <f>IFERROR(CE164/CE177-1,"-")</f>
        <v>6.2444724615917657E-2</v>
      </c>
      <c r="CG164" s="267">
        <f>IFERROR('Turistas lugar residencia isla '!CG164/'Turistas lugar residencia isla '!$M164,"-")</f>
        <v>0.12911865462472749</v>
      </c>
      <c r="CH164" s="36">
        <f>IFERROR(CG164/CG177-1,"-")</f>
        <v>-2.082474126519962E-2</v>
      </c>
      <c r="CI164" s="266">
        <f>IFERROR('Turistas lugar residencia isla '!CI164/'Turistas lugar residencia isla '!$C164,"-")</f>
        <v>3.1629712630938896E-2</v>
      </c>
      <c r="CJ164" s="36">
        <f>IFERROR(CI164/CI177-1,"-")</f>
        <v>-4.3666524522406602E-2</v>
      </c>
      <c r="CK164" s="267">
        <f>IFERROR('Turistas lugar residencia isla '!CK164/'Turistas lugar residencia isla '!$E164,"-")</f>
        <v>2.5341542832819561E-2</v>
      </c>
      <c r="CL164" s="36">
        <f>IFERROR(CK164/CK177-1,"-")</f>
        <v>6.0952145211455866E-2</v>
      </c>
      <c r="CM164" s="267">
        <f>IFERROR('Turistas lugar residencia isla '!CM164/'Turistas lugar residencia isla '!$G164,"-")</f>
        <v>4.4258174812773506E-2</v>
      </c>
      <c r="CN164" s="36">
        <f>IFERROR(CM164/CM177-1,"-")</f>
        <v>-7.6231271806362244E-2</v>
      </c>
      <c r="CO164" s="267">
        <f>IFERROR('Turistas lugar residencia isla '!CO164/'Turistas lugar residencia isla '!$I164,"-")</f>
        <v>2.5329712955779675E-2</v>
      </c>
      <c r="CP164" s="36">
        <f>IFERROR(CO164/CO177-1,"-")</f>
        <v>-8.1184325512400624E-2</v>
      </c>
      <c r="CQ164" s="267">
        <f>IFERROR('Turistas lugar residencia isla '!CQ164/'Turistas lugar residencia isla '!$K164,"-")</f>
        <v>1.9237095141700404E-2</v>
      </c>
      <c r="CR164" s="36">
        <f>IFERROR(CQ164/CQ177-1,"-")</f>
        <v>-0.14478146654842439</v>
      </c>
      <c r="CS164" s="267">
        <f>IFERROR('Turistas lugar residencia isla '!CS164/'Turistas lugar residencia isla '!$M164,"-")</f>
        <v>9.735284957957023E-2</v>
      </c>
      <c r="CT164" s="36">
        <f>IFERROR(CS164/CS177-1,"-")</f>
        <v>7.2890001143764316E-2</v>
      </c>
      <c r="CU164" s="266">
        <f>IFERROR('Turistas lugar residencia isla '!CU164/'Turistas lugar residencia isla '!$C164,"-")</f>
        <v>2.8095302976997867E-2</v>
      </c>
      <c r="CV164" s="36">
        <f>IFERROR(CU164/CU177-1,"-")</f>
        <v>-0.14211638173621277</v>
      </c>
      <c r="CW164" s="267">
        <f>IFERROR('Turistas lugar residencia isla '!CW164/'Turistas lugar residencia isla '!$E164,"-")</f>
        <v>1.6752475999143264E-2</v>
      </c>
      <c r="CX164" s="36">
        <f>IFERROR(CW164/CW177-1,"-")</f>
        <v>-0.20096390408678377</v>
      </c>
      <c r="CY164" s="267">
        <f>IFERROR('Turistas lugar residencia isla '!CY164/'Turistas lugar residencia isla '!$G164,"-")</f>
        <v>1.2882586341077557E-2</v>
      </c>
      <c r="CZ164" s="36">
        <f>IFERROR(CY164/CY177-1,"-")</f>
        <v>-0.21193187974263838</v>
      </c>
      <c r="DA164" s="267">
        <f>IFERROR('Turistas lugar residencia isla '!DA164/'Turistas lugar residencia isla '!$I164,"-")</f>
        <v>2.4957331264546159E-2</v>
      </c>
      <c r="DB164" s="36">
        <f>IFERROR(DA164/DA177-1,"-")</f>
        <v>0.33033963537199562</v>
      </c>
      <c r="DC164" s="267">
        <f>IFERROR('Turistas lugar residencia isla '!DC164/'Turistas lugar residencia isla '!$K164,"-")</f>
        <v>8.9846912955465583E-2</v>
      </c>
      <c r="DD164" s="36">
        <f>IFERROR(DC164/DC177-1,"-")</f>
        <v>-0.16276892998191328</v>
      </c>
      <c r="DE164" s="267">
        <f>IFERROR('Turistas lugar residencia isla '!DE164/'Turistas lugar residencia isla '!$M164,"-")</f>
        <v>0</v>
      </c>
      <c r="DF164" s="36">
        <f>IFERROR(DE164/DE177-1,"-")</f>
        <v>-1</v>
      </c>
      <c r="DG164" s="266">
        <f>IFERROR('Turistas lugar residencia isla '!DG164/'Turistas lugar residencia isla '!$C164,"-")</f>
        <v>0.20904670586105989</v>
      </c>
      <c r="DH164" s="36">
        <f>IFERROR(DG164/DG177-1,"-")</f>
        <v>-3.9027093694010362E-2</v>
      </c>
      <c r="DI164" s="267">
        <f>IFERROR('Turistas lugar residencia isla '!DI164/'Turistas lugar residencia isla '!$E164,"-")</f>
        <v>0.18341778706814046</v>
      </c>
      <c r="DJ164" s="36">
        <f>IFERROR(DI164/DI177-1,"-")</f>
        <v>0.17630331904209551</v>
      </c>
      <c r="DK164" s="267">
        <f>IFERROR('Turistas lugar residencia isla '!DK164/'Turistas lugar residencia isla '!$G164,"-")</f>
        <v>0.35432375192967686</v>
      </c>
      <c r="DL164" s="36">
        <f>IFERROR(DK164/DK177-1,"-")</f>
        <v>-6.5878982277768006E-2</v>
      </c>
      <c r="DM164" s="267">
        <f>IFERROR('Turistas lugar residencia isla '!DM164/'Turistas lugar residencia isla '!$I164,"-")</f>
        <v>9.6602017067494175E-2</v>
      </c>
      <c r="DN164" s="36">
        <f>IFERROR(DM164/DM177-1,"-")</f>
        <v>-0.24958915423158923</v>
      </c>
      <c r="DO164" s="267">
        <f>IFERROR('Turistas lugar residencia isla '!DO164/'Turistas lugar residencia isla '!$K164,"-")</f>
        <v>8.8992914979757087E-2</v>
      </c>
      <c r="DP164" s="36">
        <f>IFERROR(DO164/DO177-1,"-")</f>
        <v>-0.24823038934451924</v>
      </c>
      <c r="DQ164" s="267">
        <f>IFERROR('Turistas lugar residencia isla '!DQ164/'Turistas lugar residencia isla '!$M164,"-")</f>
        <v>1.3142323263780753E-2</v>
      </c>
      <c r="DR164" s="36">
        <f>IFERROR(DQ164/DQ177-1,"-")</f>
        <v>-0.65589446408689089</v>
      </c>
      <c r="DS164" s="266">
        <f>IFERROR('Turistas lugar residencia isla '!DS164/'Turistas lugar residencia isla '!$C164,"-")</f>
        <v>5.0051145226004956E-2</v>
      </c>
      <c r="DT164" s="36">
        <f>IFERROR(DS164/DS177-1,"-")</f>
        <v>-0.10010309758838465</v>
      </c>
      <c r="DU164" s="267">
        <f>IFERROR('Turistas lugar residencia isla '!DU164/'Turistas lugar residencia isla '!$E164,"-")</f>
        <v>7.8337278122551451E-2</v>
      </c>
      <c r="DV164" s="36">
        <f>IFERROR(DU164/DU177-1,"-")</f>
        <v>-0.10687672027513095</v>
      </c>
      <c r="DW164" s="267">
        <f>IFERROR('Turistas lugar residencia isla '!DW164/'Turistas lugar residencia isla '!$G164,"-")</f>
        <v>7.6236587948609991E-2</v>
      </c>
      <c r="DX164" s="36">
        <f>IFERROR(DW164/DW177-1,"-")</f>
        <v>0.16273943608473362</v>
      </c>
      <c r="DY164" s="267">
        <f>IFERROR('Turistas lugar residencia isla '!DY164/'Turistas lugar residencia isla '!$I164,"-")</f>
        <v>5.6803723816912337E-2</v>
      </c>
      <c r="DZ164" s="36">
        <f>IFERROR(DY164/DY177-1,"-")</f>
        <v>-5.4139470202363538E-2</v>
      </c>
      <c r="EA164" s="267">
        <f>IFERROR('Turistas lugar residencia isla '!EA164/'Turistas lugar residencia isla '!$K164,"-")</f>
        <v>3.2319078947368421E-2</v>
      </c>
      <c r="EB164" s="36">
        <f>IFERROR(EA164/EA177-1,"-")</f>
        <v>-9.005463190809071E-2</v>
      </c>
      <c r="EC164" s="267">
        <f>IFERROR('Turistas lugar residencia isla '!EC164/'Turistas lugar residencia isla '!$M164,"-")</f>
        <v>6.4590470258486452E-2</v>
      </c>
      <c r="ED164" s="36">
        <f>IFERROR(EC164/EC177-1,"-")</f>
        <v>2.6783427998002818E-2</v>
      </c>
    </row>
    <row r="165" spans="1:134" s="17" customFormat="1" outlineLevel="1" x14ac:dyDescent="0.25">
      <c r="A165" s="242"/>
      <c r="B165" s="34" t="s">
        <v>63</v>
      </c>
      <c r="C165" s="266">
        <f>IFERROR('Turistas lugar residencia isla '!C165/'Turistas lugar residencia isla '!$C165,"-")</f>
        <v>1</v>
      </c>
      <c r="D165" s="36">
        <f t="shared" ref="D165:D176" si="767">IFERROR(C165/C178-1,"-")</f>
        <v>0</v>
      </c>
      <c r="E165" s="267">
        <f>IFERROR('Turistas lugar residencia isla '!E165/'Turistas lugar residencia isla '!$E165,"-")</f>
        <v>1</v>
      </c>
      <c r="F165" s="36">
        <f t="shared" ref="F165:F176" si="768">IFERROR(E165/E178-1,"-")</f>
        <v>0</v>
      </c>
      <c r="G165" s="267">
        <f>IFERROR('Turistas lugar residencia isla '!G165/'Turistas lugar residencia isla '!$G165,"-")</f>
        <v>1</v>
      </c>
      <c r="H165" s="36">
        <f t="shared" ref="H165:H176" si="769">IFERROR(G165/G178-1,"-")</f>
        <v>0</v>
      </c>
      <c r="I165" s="267">
        <f>IFERROR('Turistas lugar residencia isla '!I165/'Turistas lugar residencia isla '!$I165,"-")</f>
        <v>1</v>
      </c>
      <c r="J165" s="36">
        <f t="shared" ref="J165:J176" si="770">IFERROR(I165/I178-1,"-")</f>
        <v>0</v>
      </c>
      <c r="K165" s="267">
        <f>IFERROR('Turistas lugar residencia isla '!K165/'Turistas lugar residencia isla '!$K165,"-")</f>
        <v>1</v>
      </c>
      <c r="L165" s="36">
        <f t="shared" ref="L165:L176" si="771">IFERROR(K165/K178-1,"-")</f>
        <v>0</v>
      </c>
      <c r="M165" s="267">
        <f>IFERROR('Turistas lugar residencia isla '!M165/'Turistas lugar residencia isla '!$M165,"-")</f>
        <v>1</v>
      </c>
      <c r="N165" s="36">
        <f t="shared" ref="N165:N176" si="772">IFERROR(M165/M178-1,"-")</f>
        <v>0</v>
      </c>
      <c r="O165" s="266">
        <f>IFERROR('Turistas lugar residencia isla '!O165/'Turistas lugar residencia isla '!$C165,"-")</f>
        <v>0.90567044249982531</v>
      </c>
      <c r="P165" s="36">
        <f t="shared" ref="P165:P176" si="773">IFERROR(O165/O178-1,"-")</f>
        <v>3.3718823825162669E-2</v>
      </c>
      <c r="Q165" s="267">
        <f>IFERROR('Turistas lugar residencia isla '!Q165/'Turistas lugar residencia isla '!$E165,"-")</f>
        <v>0.88450332837846568</v>
      </c>
      <c r="R165" s="36">
        <f t="shared" ref="R165:R176" si="774">IFERROR(Q165/Q178-1,"-")</f>
        <v>2.6637811062217853E-2</v>
      </c>
      <c r="S165" s="267">
        <f>IFERROR('Turistas lugar residencia isla '!S165/'Turistas lugar residencia isla '!$G165,"-")</f>
        <v>0.92256110164236604</v>
      </c>
      <c r="T165" s="36">
        <f t="shared" ref="T165:T176" si="775">IFERROR(S165/S178-1,"-")</f>
        <v>5.6608280631275099E-2</v>
      </c>
      <c r="U165" s="267">
        <f>IFERROR('Turistas lugar residencia isla '!U165/'Turistas lugar residencia isla '!$I165,"-")</f>
        <v>0.95432666527880294</v>
      </c>
      <c r="V165" s="36">
        <f t="shared" ref="V165:V176" si="776">IFERROR(U165/U178-1,"-")</f>
        <v>3.0414997193083604E-2</v>
      </c>
      <c r="W165" s="267">
        <f>IFERROR('Turistas lugar residencia isla '!W165/'Turistas lugar residencia isla '!$K165,"-")</f>
        <v>0.86132627439833243</v>
      </c>
      <c r="X165" s="36">
        <f t="shared" ref="X165:X176" si="777">IFERROR(W165/W178-1,"-")</f>
        <v>4.0105088591710913E-3</v>
      </c>
      <c r="Y165" s="267">
        <f>IFERROR('Turistas lugar residencia isla '!Y165/'Turistas lugar residencia isla '!$M165,"-")</f>
        <v>0.83154723976133926</v>
      </c>
      <c r="Z165" s="36">
        <f t="shared" ref="Z165:Z176" si="778">IFERROR(Y165/Y178-1,"-")</f>
        <v>2.031512783954903E-2</v>
      </c>
      <c r="AA165" s="266">
        <f>IFERROR('Turistas lugar residencia isla '!AA165/'Turistas lugar residencia isla '!$C165,"-")</f>
        <v>9.433054172986241E-2</v>
      </c>
      <c r="AB165" s="36">
        <f t="shared" ref="AB165:AB176" si="779">IFERROR(AA165/AA178-1,"-")</f>
        <v>-0.23848809489620704</v>
      </c>
      <c r="AC165" s="267">
        <f>IFERROR('Turistas lugar residencia isla '!AC165/'Turistas lugar residencia isla '!$E165,"-")</f>
        <v>0.11549667162153429</v>
      </c>
      <c r="AD165" s="36">
        <f t="shared" ref="AD165:AD176" si="780">IFERROR(AC165/AC178-1,"-")</f>
        <v>-0.16576718119607803</v>
      </c>
      <c r="AE165" s="267">
        <f>IFERROR('Turistas lugar residencia isla '!AE165/'Turistas lugar residencia isla '!$G165,"-")</f>
        <v>7.7438898357633942E-2</v>
      </c>
      <c r="AF165" s="36">
        <f t="shared" ref="AF165:AF176" si="781">IFERROR(AE165/AE178-1,"-")</f>
        <v>-0.38961574199127025</v>
      </c>
      <c r="AG165" s="267">
        <f>IFERROR('Turistas lugar residencia isla '!AG165/'Turistas lugar residencia isla '!$I165,"-")</f>
        <v>4.5673334721197098E-2</v>
      </c>
      <c r="AH165" s="36">
        <f t="shared" ref="AH165:AH176" si="782">IFERROR(AG165/AG178-1,"-")</f>
        <v>-0.3815590254872081</v>
      </c>
      <c r="AI165" s="267">
        <f>IFERROR('Turistas lugar residencia isla '!AI165/'Turistas lugar residencia isla '!$K165,"-")</f>
        <v>0.1386737256016676</v>
      </c>
      <c r="AJ165" s="36">
        <f t="shared" ref="AJ165:AJ176" si="783">IFERROR(AI165/AI178-1,"-")</f>
        <v>-2.4209799121565734E-2</v>
      </c>
      <c r="AK165" s="267">
        <f>IFERROR('Turistas lugar residencia isla '!AK165/'Turistas lugar residencia isla '!$M165,"-")</f>
        <v>0.16839483287956902</v>
      </c>
      <c r="AL165" s="36">
        <f t="shared" ref="AL165:AL176" si="784">IFERROR(AK165/AK178-1,"-")</f>
        <v>-8.9572651504769119E-2</v>
      </c>
      <c r="AM165" s="266">
        <f>IFERROR('Turistas lugar residencia isla '!AM165/'Turistas lugar residencia isla '!$C165,"-")</f>
        <v>0.2133613117025894</v>
      </c>
      <c r="AN165" s="36">
        <f t="shared" ref="AN165:AN176" si="785">IFERROR(AM165/AM178-1,"-")</f>
        <v>-6.4253772604894177E-3</v>
      </c>
      <c r="AO165" s="267">
        <f>IFERROR('Turistas lugar residencia isla '!AO165/'Turistas lugar residencia isla '!$E165,"-")</f>
        <v>0.13232857235183867</v>
      </c>
      <c r="AP165" s="36">
        <f t="shared" ref="AP165:AP176" si="786">IFERROR(AO165/AO178-1,"-")</f>
        <v>-0.13713314748539673</v>
      </c>
      <c r="AQ165" s="267">
        <f>IFERROR('Turistas lugar residencia isla '!AQ165/'Turistas lugar residencia isla '!$G165,"-")</f>
        <v>0.20413183655628331</v>
      </c>
      <c r="AR165" s="36">
        <f t="shared" ref="AR165:AR176" si="787">IFERROR(AQ165/AQ178-1,"-")</f>
        <v>-0.10982274307589879</v>
      </c>
      <c r="AS165" s="267">
        <f>IFERROR('Turistas lugar residencia isla '!AS165/'Turistas lugar residencia isla '!$I165,"-")</f>
        <v>0.45745251297968043</v>
      </c>
      <c r="AT165" s="36">
        <f t="shared" ref="AT165:AT176" si="788">IFERROR(AS165/AS178-1,"-")</f>
        <v>7.415058024506771E-2</v>
      </c>
      <c r="AU165" s="267">
        <f>IFERROR('Turistas lugar residencia isla '!AU165/'Turistas lugar residencia isla '!$K165,"-")</f>
        <v>0.14471408944476027</v>
      </c>
      <c r="AV165" s="36">
        <f t="shared" ref="AV165:AV176" si="789">IFERROR(AU165/AU178-1,"-")</f>
        <v>-5.5669412530530593E-2</v>
      </c>
      <c r="AW165" s="267">
        <f>IFERROR('Turistas lugar residencia isla '!AW165/'Turistas lugar residencia isla '!$M165,"-")</f>
        <v>0.36586920002317097</v>
      </c>
      <c r="AX165" s="36">
        <f t="shared" ref="AX165:AX176" si="790">IFERROR(AW165/AW178-1,"-")</f>
        <v>-0.12862937028616916</v>
      </c>
      <c r="AY165" s="266">
        <f>IFERROR('Turistas lugar residencia isla '!AY165/'Turistas lugar residencia isla '!$C165,"-")</f>
        <v>2.4639206002226327E-2</v>
      </c>
      <c r="AZ165" s="36">
        <f t="shared" ref="AZ165:AZ176" si="791">IFERROR(AY165/AY178-1,"-")</f>
        <v>1.4468792526366236E-2</v>
      </c>
      <c r="BA165" s="267">
        <f>IFERROR('Turistas lugar residencia isla '!BA165/'Turistas lugar residencia isla '!$E165,"-")</f>
        <v>3.7316616040845345E-2</v>
      </c>
      <c r="BB165" s="36">
        <f t="shared" ref="BB165:BB176" si="792">IFERROR(BA165/BA178-1,"-")</f>
        <v>-2.2844952179661537E-2</v>
      </c>
      <c r="BC165" s="267">
        <f>IFERROR('Turistas lugar residencia isla '!BC165/'Turistas lugar residencia isla '!$G165,"-")</f>
        <v>2.2519424104525908E-2</v>
      </c>
      <c r="BD165" s="36">
        <f t="shared" ref="BD165:BD176" si="793">IFERROR(BC165/BC178-1,"-")</f>
        <v>0.14270839538987223</v>
      </c>
      <c r="BE165" s="267">
        <f>IFERROR('Turistas lugar residencia isla '!BE165/'Turistas lugar residencia isla '!$I165,"-")</f>
        <v>8.4785858929957037E-3</v>
      </c>
      <c r="BF165" s="36">
        <f t="shared" ref="BF165:BF176" si="794">IFERROR(BE165/BE178-1,"-")</f>
        <v>0.59116908301765903</v>
      </c>
      <c r="BG165" s="267">
        <f>IFERROR('Turistas lugar residencia isla '!BG165/'Turistas lugar residencia isla '!$K165,"-")</f>
        <v>1.2258385446276294E-2</v>
      </c>
      <c r="BH165" s="36">
        <f t="shared" ref="BH165:BH176" si="795">IFERROR(BG165/BG178-1,"-")</f>
        <v>8.4285049070943474E-2</v>
      </c>
      <c r="BI165" s="267">
        <f>IFERROR('Turistas lugar residencia isla '!BI165/'Turistas lugar residencia isla '!$M165,"-")</f>
        <v>2.3344725713954701E-2</v>
      </c>
      <c r="BJ165" s="36">
        <f t="shared" ref="BJ165:BJ176" si="796">IFERROR(BI165/BI178-1,"-")</f>
        <v>-0.18427625091468625</v>
      </c>
      <c r="BK165" s="266">
        <f>IFERROR('Turistas lugar residencia isla '!BK165/'Turistas lugar residencia isla '!$C165,"-")</f>
        <v>2.8048577640466799E-2</v>
      </c>
      <c r="BL165" s="36">
        <f t="shared" ref="BL165:BL176" si="797">IFERROR(BK165/BK178-1,"-")</f>
        <v>0.35382746731873804</v>
      </c>
      <c r="BM165" s="267">
        <f>IFERROR('Turistas lugar residencia isla '!BM165/'Turistas lugar residencia isla '!$E165,"-")</f>
        <v>3.972597427777419E-2</v>
      </c>
      <c r="BN165" s="36">
        <f t="shared" ref="BN165:BN176" si="798">IFERROR(BM165/BM178-1,"-")</f>
        <v>0.45658793916197782</v>
      </c>
      <c r="BO165" s="267">
        <f>IFERROR('Turistas lugar residencia isla '!BO165/'Turistas lugar residencia isla '!$G165,"-")</f>
        <v>1.0968308129152929E-2</v>
      </c>
      <c r="BP165" s="36">
        <f t="shared" ref="BP165:BP176" si="799">IFERROR(BO165/BO178-1,"-")</f>
        <v>0.22692786148458932</v>
      </c>
      <c r="BQ165" s="267">
        <f>IFERROR('Turistas lugar residencia isla '!BQ165/'Turistas lugar residencia isla '!$I165,"-")</f>
        <v>4.8184106436533619E-2</v>
      </c>
      <c r="BR165" s="36">
        <f t="shared" ref="BR165:BR176" si="800">IFERROR(BQ165/BQ178-1,"-")</f>
        <v>-7.0137851914439109E-3</v>
      </c>
      <c r="BS165" s="267">
        <f>IFERROR('Turistas lugar residencia isla '!BS165/'Turistas lugar residencia isla '!$K165,"-")</f>
        <v>1.417708925525867E-2</v>
      </c>
      <c r="BT165" s="36">
        <f t="shared" ref="BT165:BT176" si="801">IFERROR(BS165/BS178-1,"-")</f>
        <v>0.35726975554292206</v>
      </c>
      <c r="BU165" s="267">
        <f>IFERROR('Turistas lugar residencia isla '!BU165/'Turistas lugar residencia isla '!$M165,"-")</f>
        <v>1.8247118113885189E-2</v>
      </c>
      <c r="BV165" s="36">
        <f t="shared" ref="BV165:BV176" si="802">IFERROR(BU165/BU178-1,"-")</f>
        <v>0.47082830857377589</v>
      </c>
      <c r="BW165" s="266">
        <f>IFERROR('Turistas lugar residencia isla '!BW165/'Turistas lugar residencia isla '!$C165,"-")</f>
        <v>0.2656111131342499</v>
      </c>
      <c r="BX165" s="36">
        <f t="shared" ref="BX165:BX176" si="803">IFERROR(BW165/BW178-1,"-")</f>
        <v>-2.0975619902464104E-2</v>
      </c>
      <c r="BY165" s="267">
        <f>IFERROR('Turistas lugar residencia isla '!BY165/'Turistas lugar residencia isla '!$E165,"-")</f>
        <v>0.32886964389581852</v>
      </c>
      <c r="BZ165" s="36">
        <f t="shared" ref="BZ165:BZ176" si="804">IFERROR(BY165/BY178-1,"-")</f>
        <v>-2.5426104531945937E-2</v>
      </c>
      <c r="CA165" s="267">
        <f>IFERROR('Turistas lugar residencia isla '!CA165/'Turistas lugar residencia isla '!$G165,"-")</f>
        <v>0.14663716484313319</v>
      </c>
      <c r="CB165" s="36">
        <f t="shared" ref="CB165:CB176" si="805">IFERROR(CA165/CA178-1,"-")</f>
        <v>0.15142561177252123</v>
      </c>
      <c r="CC165" s="267">
        <f>IFERROR('Turistas lugar residencia isla '!CC165/'Turistas lugar residencia isla '!$I165,"-")</f>
        <v>0.19262918172814272</v>
      </c>
      <c r="CD165" s="36">
        <f t="shared" ref="CD165:CD176" si="806">IFERROR(CC165/CC178-1,"-")</f>
        <v>-0.23187784530558353</v>
      </c>
      <c r="CE165" s="267">
        <f>IFERROR('Turistas lugar residencia isla '!CE165/'Turistas lugar residencia isla '!$K165,"-")</f>
        <v>0.41314312109152929</v>
      </c>
      <c r="CF165" s="36">
        <f t="shared" ref="CF165:CF176" si="807">IFERROR(CE165/CE178-1,"-")</f>
        <v>-9.0115628916550561E-3</v>
      </c>
      <c r="CG165" s="267">
        <f>IFERROR('Turistas lugar residencia isla '!CG165/'Turistas lugar residencia isla '!$M165,"-")</f>
        <v>0.23362103921682212</v>
      </c>
      <c r="CH165" s="36">
        <f t="shared" ref="CH165:CH176" si="808">IFERROR(CG165/CG178-1,"-")</f>
        <v>8.1456540033494562E-2</v>
      </c>
      <c r="CI165" s="266">
        <f>IFERROR('Turistas lugar residencia isla '!CI165/'Turistas lugar residencia isla '!$C165,"-")</f>
        <v>4.2007907301311091E-2</v>
      </c>
      <c r="CJ165" s="36">
        <f t="shared" ref="CJ165:CJ176" si="809">IFERROR(CI165/CI178-1,"-")</f>
        <v>0.14161830704246881</v>
      </c>
      <c r="CK165" s="267">
        <f>IFERROR('Turistas lugar residencia isla '!CK165/'Turistas lugar residencia isla '!$E165,"-")</f>
        <v>3.403864796742713E-2</v>
      </c>
      <c r="CL165" s="36">
        <f t="shared" ref="CL165:CL176" si="810">IFERROR(CK165/CK178-1,"-")</f>
        <v>0.14540834557267335</v>
      </c>
      <c r="CM165" s="267">
        <f>IFERROR('Turistas lugar residencia isla '!CM165/'Turistas lugar residencia isla '!$G165,"-")</f>
        <v>5.4214683369307036E-2</v>
      </c>
      <c r="CN165" s="36">
        <f t="shared" ref="CN165:CN176" si="811">IFERROR(CM165/CM178-1,"-")</f>
        <v>6.781055066768138E-2</v>
      </c>
      <c r="CO165" s="267">
        <f>IFERROR('Turistas lugar residencia isla '!CO165/'Turistas lugar residencia isla '!$I165,"-")</f>
        <v>3.1529741289577772E-2</v>
      </c>
      <c r="CP165" s="36">
        <f t="shared" ref="CP165:CP176" si="812">IFERROR(CO165/CO178-1,"-")</f>
        <v>0.21104843714517108</v>
      </c>
      <c r="CQ165" s="267">
        <f>IFERROR('Turistas lugar residencia isla '!CQ165/'Turistas lugar residencia isla '!$K165,"-")</f>
        <v>3.8095745688838355E-2</v>
      </c>
      <c r="CR165" s="36">
        <f t="shared" ref="CR165:CR176" si="813">IFERROR(CQ165/CQ178-1,"-")</f>
        <v>0.40711268984226989</v>
      </c>
      <c r="CS165" s="267">
        <f>IFERROR('Turistas lugar residencia isla '!CS165/'Turistas lugar residencia isla '!$M165,"-")</f>
        <v>0.12749811736082953</v>
      </c>
      <c r="CT165" s="36">
        <f t="shared" ref="CT165:CT176" si="814">IFERROR(CS165/CS178-1,"-")</f>
        <v>0.99643851172807385</v>
      </c>
      <c r="CU165" s="266">
        <f>IFERROR('Turistas lugar residencia isla '!CU165/'Turistas lugar residencia isla '!$C165,"-")</f>
        <v>2.5745480171216598E-2</v>
      </c>
      <c r="CV165" s="36">
        <f t="shared" ref="CV165:CV176" si="815">IFERROR(CU165/CU178-1,"-")</f>
        <v>-0.15864303399980073</v>
      </c>
      <c r="CW165" s="267">
        <f>IFERROR('Turistas lugar residencia isla '!CW165/'Turistas lugar residencia isla '!$E165,"-")</f>
        <v>1.7762554126543012E-2</v>
      </c>
      <c r="CX165" s="36">
        <f t="shared" ref="CX165:CX176" si="816">IFERROR(CW165/CW178-1,"-")</f>
        <v>-0.19433391849868997</v>
      </c>
      <c r="CY165" s="267">
        <f>IFERROR('Turistas lugar residencia isla '!CY165/'Turistas lugar residencia isla '!$G165,"-")</f>
        <v>1.3201275400426263E-2</v>
      </c>
      <c r="CZ165" s="36">
        <f t="shared" ref="CZ165:CZ176" si="817">IFERROR(CY165/CY178-1,"-")</f>
        <v>9.0919996826510641E-3</v>
      </c>
      <c r="DA165" s="267">
        <f>IFERROR('Turistas lugar residencia isla '!DA165/'Turistas lugar residencia isla '!$I165,"-")</f>
        <v>1.8591065942454122E-2</v>
      </c>
      <c r="DB165" s="36">
        <f t="shared" ref="DB165:DB176" si="818">IFERROR(DA165/DA178-1,"-")</f>
        <v>0.27412886950185733</v>
      </c>
      <c r="DC165" s="267">
        <f>IFERROR('Turistas lugar residencia isla '!DC165/'Turistas lugar residencia isla '!$K165,"-")</f>
        <v>7.3248294485503129E-2</v>
      </c>
      <c r="DD165" s="36">
        <f t="shared" ref="DD165:DD176" si="819">IFERROR(DC165/DC178-1,"-")</f>
        <v>-0.2050758017915304</v>
      </c>
      <c r="DE165" s="267">
        <f>IFERROR('Turistas lugar residencia isla '!DE165/'Turistas lugar residencia isla '!$M165,"-")</f>
        <v>0</v>
      </c>
      <c r="DF165" s="36">
        <f t="shared" ref="DF165:DF176" si="820">IFERROR(DE165/DE178-1,"-")</f>
        <v>-1</v>
      </c>
      <c r="DG165" s="266">
        <f>IFERROR('Turistas lugar residencia isla '!DG165/'Turistas lugar residencia isla '!$C165,"-")</f>
        <v>0.20923148393294247</v>
      </c>
      <c r="DH165" s="36">
        <f t="shared" ref="DH165:DH176" si="821">IFERROR(DG165/DG178-1,"-")</f>
        <v>0.10838622958415578</v>
      </c>
      <c r="DI165" s="267">
        <f>IFERROR('Turistas lugar residencia isla '!DI165/'Turistas lugar residencia isla '!$E165,"-")</f>
        <v>0.17921540748400439</v>
      </c>
      <c r="DJ165" s="36">
        <f t="shared" ref="DJ165:DJ176" si="822">IFERROR(DI165/DI178-1,"-")</f>
        <v>0.24822067698902828</v>
      </c>
      <c r="DK165" s="267">
        <f>IFERROR('Turistas lugar residencia isla '!DK165/'Turistas lugar residencia isla '!$G165,"-")</f>
        <v>0.37422024037435236</v>
      </c>
      <c r="DL165" s="36">
        <f t="shared" ref="DL165:DL176" si="823">IFERROR(DK165/DK178-1,"-")</f>
        <v>0.12343572754560994</v>
      </c>
      <c r="DM165" s="267">
        <f>IFERROR('Turistas lugar residencia isla '!DM165/'Turistas lugar residencia isla '!$I165,"-")</f>
        <v>8.7618362699268842E-2</v>
      </c>
      <c r="DN165" s="36">
        <f t="shared" ref="DN165:DN176" si="824">IFERROR(DM165/DM178-1,"-")</f>
        <v>-0.10159860395274822</v>
      </c>
      <c r="DO165" s="267">
        <f>IFERROR('Turistas lugar residencia isla '!DO165/'Turistas lugar residencia isla '!$K165,"-")</f>
        <v>0.11259948834565094</v>
      </c>
      <c r="DP165" s="36">
        <f t="shared" ref="DP165:DP176" si="825">IFERROR(DO165/DO178-1,"-")</f>
        <v>0.27551981028374373</v>
      </c>
      <c r="DQ165" s="267">
        <f>IFERROR('Turistas lugar residencia isla '!DQ165/'Turistas lugar residencia isla '!$M165,"-")</f>
        <v>8.978740659213346E-3</v>
      </c>
      <c r="DR165" s="36">
        <f t="shared" ref="DR165:DR176" si="826">IFERROR(DQ165/DQ178-1,"-")</f>
        <v>-0.28706118944753733</v>
      </c>
      <c r="DS165" s="266">
        <f>IFERROR('Turistas lugar residencia isla '!DS165/'Turistas lugar residencia isla '!$C165,"-")</f>
        <v>5.3575558821010942E-2</v>
      </c>
      <c r="DT165" s="36">
        <f t="shared" ref="DT165:DT176" si="827">IFERROR(DS165/DS178-1,"-")</f>
        <v>-7.63872258299374E-2</v>
      </c>
      <c r="DU165" s="267">
        <f>IFERROR('Turistas lugar residencia isla '!DU165/'Turistas lugar residencia isla '!$E165,"-")</f>
        <v>7.9317520842758352E-2</v>
      </c>
      <c r="DV165" s="36">
        <f t="shared" ref="DV165:DV176" si="828">IFERROR(DU165/DU178-1,"-")</f>
        <v>-8.8177893181169198E-2</v>
      </c>
      <c r="DW165" s="267">
        <f>IFERROR('Turistas lugar residencia isla '!DW165/'Turistas lugar residencia isla '!$G165,"-")</f>
        <v>7.6151299627612898E-2</v>
      </c>
      <c r="DX165" s="36">
        <f t="shared" ref="DX165:DX176" si="829">IFERROR(DW165/DW178-1,"-")</f>
        <v>-1.5296377295005437E-3</v>
      </c>
      <c r="DY165" s="267">
        <f>IFERROR('Turistas lugar residencia isla '!DY165/'Turistas lugar residencia isla '!$I165,"-")</f>
        <v>7.223830882492098E-2</v>
      </c>
      <c r="DZ165" s="36">
        <f t="shared" ref="DZ165:DZ176" si="830">IFERROR(DY165/DY178-1,"-")</f>
        <v>0.79884497047334846</v>
      </c>
      <c r="EA165" s="267">
        <f>IFERROR('Turistas lugar residencia isla '!EA165/'Turistas lugar residencia isla '!$K165,"-")</f>
        <v>3.9801260185711576E-2</v>
      </c>
      <c r="EB165" s="36">
        <f t="shared" ref="EB165:EB176" si="831">IFERROR(EA165/EA178-1,"-")</f>
        <v>-0.22951397976539434</v>
      </c>
      <c r="EC165" s="267">
        <f>IFERROR('Turistas lugar residencia isla '!EC165/'Turistas lugar residencia isla '!$M165,"-")</f>
        <v>4.6341887273359209E-2</v>
      </c>
      <c r="ED165" s="36">
        <f t="shared" ref="ED165:ED176" si="832">IFERROR(EC165/EC178-1,"-")</f>
        <v>-0.12107365313985397</v>
      </c>
    </row>
    <row r="166" spans="1:134" s="17" customFormat="1" outlineLevel="1" x14ac:dyDescent="0.25">
      <c r="A166" s="242"/>
      <c r="B166" s="34" t="s">
        <v>65</v>
      </c>
      <c r="C166" s="266">
        <f>IFERROR('Turistas lugar residencia isla '!C166/'Turistas lugar residencia isla '!$C166,"-")</f>
        <v>1</v>
      </c>
      <c r="D166" s="36">
        <f t="shared" si="767"/>
        <v>0</v>
      </c>
      <c r="E166" s="267">
        <f>IFERROR('Turistas lugar residencia isla '!E166/'Turistas lugar residencia isla '!$E166,"-")</f>
        <v>1</v>
      </c>
      <c r="F166" s="36">
        <f t="shared" si="768"/>
        <v>0</v>
      </c>
      <c r="G166" s="267">
        <f>IFERROR('Turistas lugar residencia isla '!G166/'Turistas lugar residencia isla '!$G166,"-")</f>
        <v>1</v>
      </c>
      <c r="H166" s="36">
        <f t="shared" si="769"/>
        <v>0</v>
      </c>
      <c r="I166" s="267">
        <f>IFERROR('Turistas lugar residencia isla '!I166/'Turistas lugar residencia isla '!$I166,"-")</f>
        <v>1</v>
      </c>
      <c r="J166" s="36">
        <f t="shared" si="770"/>
        <v>0</v>
      </c>
      <c r="K166" s="267">
        <f>IFERROR('Turistas lugar residencia isla '!K166/'Turistas lugar residencia isla '!$K166,"-")</f>
        <v>1</v>
      </c>
      <c r="L166" s="36">
        <f t="shared" si="771"/>
        <v>0</v>
      </c>
      <c r="M166" s="267">
        <f>IFERROR('Turistas lugar residencia isla '!M166/'Turistas lugar residencia isla '!$M166,"-")</f>
        <v>1</v>
      </c>
      <c r="N166" s="36">
        <f t="shared" si="772"/>
        <v>0</v>
      </c>
      <c r="O166" s="266">
        <f>IFERROR('Turistas lugar residencia isla '!O166/'Turistas lugar residencia isla '!$C166,"-")</f>
        <v>0.8984202329509311</v>
      </c>
      <c r="P166" s="36">
        <f t="shared" si="773"/>
        <v>2.8545940445257934E-2</v>
      </c>
      <c r="Q166" s="267">
        <f>IFERROR('Turistas lugar residencia isla '!Q166/'Turistas lugar residencia isla '!$E166,"-")</f>
        <v>0.87331226250932203</v>
      </c>
      <c r="R166" s="36">
        <f t="shared" si="774"/>
        <v>2.6309845584954195E-2</v>
      </c>
      <c r="S166" s="267">
        <f>IFERROR('Turistas lugar residencia isla '!S166/'Turistas lugar residencia isla '!$G166,"-")</f>
        <v>0.91143454827980164</v>
      </c>
      <c r="T166" s="36">
        <f t="shared" si="775"/>
        <v>1.1137470890620671E-2</v>
      </c>
      <c r="U166" s="267">
        <f>IFERROR('Turistas lugar residencia isla '!U166/'Turistas lugar residencia isla '!$I166,"-")</f>
        <v>0.96151603186577428</v>
      </c>
      <c r="V166" s="36">
        <f t="shared" si="776"/>
        <v>6.271428614118757E-2</v>
      </c>
      <c r="W166" s="267">
        <f>IFERROR('Turistas lugar residencia isla '!W166/'Turistas lugar residencia isla '!$K166,"-")</f>
        <v>0.86515578771043855</v>
      </c>
      <c r="X166" s="36">
        <f t="shared" si="777"/>
        <v>3.718348490663459E-2</v>
      </c>
      <c r="Y166" s="267">
        <f>IFERROR('Turistas lugar residencia isla '!Y166/'Turistas lugar residencia isla '!$M166,"-")</f>
        <v>0.75213337100875954</v>
      </c>
      <c r="Z166" s="36">
        <f t="shared" si="778"/>
        <v>-5.4459466725284122E-2</v>
      </c>
      <c r="AA166" s="266">
        <f>IFERROR('Turistas lugar residencia isla '!AA166/'Turistas lugar residencia isla '!$C166,"-")</f>
        <v>0.10157976704906885</v>
      </c>
      <c r="AB166" s="36">
        <f t="shared" si="779"/>
        <v>-0.19708826917041078</v>
      </c>
      <c r="AC166" s="267">
        <f>IFERROR('Turistas lugar residencia isla '!AC166/'Turistas lugar residencia isla '!$E166,"-")</f>
        <v>0.12668773749067794</v>
      </c>
      <c r="AD166" s="36">
        <f t="shared" si="780"/>
        <v>-0.15017695255165653</v>
      </c>
      <c r="AE166" s="267">
        <f>IFERROR('Turistas lugar residencia isla '!AE166/'Turistas lugar residencia isla '!$G166,"-")</f>
        <v>8.8565451720198363E-2</v>
      </c>
      <c r="AF166" s="36">
        <f t="shared" si="781"/>
        <v>-0.10181322156218098</v>
      </c>
      <c r="AG166" s="267">
        <f>IFERROR('Turistas lugar residencia isla '!AG166/'Turistas lugar residencia isla '!$I166,"-")</f>
        <v>3.8489318331380515E-2</v>
      </c>
      <c r="AH166" s="36">
        <f t="shared" si="782"/>
        <v>-0.5958117188140899</v>
      </c>
      <c r="AI166" s="267">
        <f>IFERROR('Turistas lugar residencia isla '!AI166/'Turistas lugar residencia isla '!$K166,"-")</f>
        <v>0.13484421228956145</v>
      </c>
      <c r="AJ166" s="36">
        <f t="shared" si="783"/>
        <v>-0.18700190549856477</v>
      </c>
      <c r="AK166" s="267">
        <f>IFERROR('Turistas lugar residencia isla '!AK166/'Turistas lugar residencia isla '!$M166,"-")</f>
        <v>0.24792314213054537</v>
      </c>
      <c r="AL166" s="36">
        <f t="shared" si="784"/>
        <v>0.21206152489277308</v>
      </c>
      <c r="AM166" s="266">
        <f>IFERROR('Turistas lugar residencia isla '!AM166/'Turistas lugar residencia isla '!$C166,"-")</f>
        <v>0.22315207615872251</v>
      </c>
      <c r="AN166" s="36">
        <f t="shared" si="785"/>
        <v>1.4460531953575106E-4</v>
      </c>
      <c r="AO166" s="267">
        <f>IFERROR('Turistas lugar residencia isla '!AO166/'Turistas lugar residencia isla '!$E166,"-")</f>
        <v>0.13544751825940787</v>
      </c>
      <c r="AP166" s="36">
        <f t="shared" si="786"/>
        <v>-0.12466450981097421</v>
      </c>
      <c r="AQ166" s="267">
        <f>IFERROR('Turistas lugar residencia isla '!AQ166/'Turistas lugar residencia isla '!$G166,"-")</f>
        <v>0.20977843604520524</v>
      </c>
      <c r="AR166" s="36">
        <f t="shared" si="787"/>
        <v>-0.11134475478320982</v>
      </c>
      <c r="AS166" s="267">
        <f>IFERROR('Turistas lugar residencia isla '!AS166/'Turistas lugar residencia isla '!$I166,"-")</f>
        <v>0.48854255279307041</v>
      </c>
      <c r="AT166" s="36">
        <f t="shared" si="788"/>
        <v>0.13374181085729697</v>
      </c>
      <c r="AU166" s="267">
        <f>IFERROR('Turistas lugar residencia isla '!AU166/'Turistas lugar residencia isla '!$K166,"-")</f>
        <v>0.15339898206471372</v>
      </c>
      <c r="AV166" s="36">
        <f t="shared" si="789"/>
        <v>-8.2305317525730448E-2</v>
      </c>
      <c r="AW166" s="267">
        <f>IFERROR('Turistas lugar residencia isla '!AW166/'Turistas lugar residencia isla '!$M166,"-")</f>
        <v>0.42593953094094378</v>
      </c>
      <c r="AX166" s="36">
        <f t="shared" si="790"/>
        <v>-0.13067236665611781</v>
      </c>
      <c r="AY166" s="266">
        <f>IFERROR('Turistas lugar residencia isla '!AY166/'Turistas lugar residencia isla '!$C166,"-")</f>
        <v>2.4520827392572771E-2</v>
      </c>
      <c r="AZ166" s="36">
        <f t="shared" si="791"/>
        <v>0.18495977598883884</v>
      </c>
      <c r="BA166" s="267">
        <f>IFERROR('Turistas lugar residencia isla '!BA166/'Turistas lugar residencia isla '!$E166,"-")</f>
        <v>3.6980479893935631E-2</v>
      </c>
      <c r="BB166" s="36">
        <f t="shared" si="792"/>
        <v>0.20354473859846434</v>
      </c>
      <c r="BC166" s="267">
        <f>IFERROR('Turistas lugar residencia isla '!BC166/'Turistas lugar residencia isla '!$G166,"-")</f>
        <v>2.4058408575199142E-2</v>
      </c>
      <c r="BD166" s="36">
        <f t="shared" si="793"/>
        <v>0.23632629411750261</v>
      </c>
      <c r="BE166" s="267">
        <f>IFERROR('Turistas lugar residencia isla '!BE166/'Turistas lugar residencia isla '!$I166,"-")</f>
        <v>1.0791347661161313E-2</v>
      </c>
      <c r="BF166" s="36">
        <f t="shared" si="794"/>
        <v>0.70472350113986981</v>
      </c>
      <c r="BG166" s="267">
        <f>IFERROR('Turistas lugar residencia isla '!BG166/'Turistas lugar residencia isla '!$K166,"-")</f>
        <v>1.2796051164381185E-2</v>
      </c>
      <c r="BH166" s="36">
        <f t="shared" si="795"/>
        <v>1.0143817188906556E-2</v>
      </c>
      <c r="BI166" s="267">
        <f>IFERROR('Turistas lugar residencia isla '!BI166/'Turistas lugar residencia isla '!$M166,"-")</f>
        <v>3.2551568239615712E-2</v>
      </c>
      <c r="BJ166" s="36">
        <f t="shared" si="796"/>
        <v>0.18262302948685094</v>
      </c>
      <c r="BK166" s="266">
        <f>IFERROR('Turistas lugar residencia isla '!BK166/'Turistas lugar residencia isla '!$C166,"-")</f>
        <v>2.8211191296146E-2</v>
      </c>
      <c r="BL166" s="36">
        <f t="shared" si="797"/>
        <v>0.47711997039559373</v>
      </c>
      <c r="BM166" s="267">
        <f>IFERROR('Turistas lugar residencia isla '!BM166/'Turistas lugar residencia isla '!$E166,"-")</f>
        <v>4.4106679924713232E-2</v>
      </c>
      <c r="BN166" s="36">
        <f t="shared" si="798"/>
        <v>0.6057894456479278</v>
      </c>
      <c r="BO166" s="267">
        <f>IFERROR('Turistas lugar residencia isla '!BO166/'Turistas lugar residencia isla '!$G166,"-")</f>
        <v>9.9784480712447905E-3</v>
      </c>
      <c r="BP166" s="36">
        <f t="shared" si="799"/>
        <v>2.9386190178882332E-2</v>
      </c>
      <c r="BQ166" s="267">
        <f>IFERROR('Turistas lugar residencia isla '!BQ166/'Turistas lugar residencia isla '!$I166,"-")</f>
        <v>4.1464027949429938E-2</v>
      </c>
      <c r="BR166" s="36">
        <f t="shared" si="800"/>
        <v>0.31159251280610656</v>
      </c>
      <c r="BS166" s="267">
        <f>IFERROR('Turistas lugar residencia isla '!BS166/'Turistas lugar residencia isla '!$K166,"-")</f>
        <v>1.1775142357308171E-2</v>
      </c>
      <c r="BT166" s="36">
        <f t="shared" si="801"/>
        <v>0.3475457521360521</v>
      </c>
      <c r="BU166" s="267">
        <f>IFERROR('Turistas lugar residencia isla '!BU166/'Turistas lugar residencia isla '!$M166,"-")</f>
        <v>2.1248940378638035E-2</v>
      </c>
      <c r="BV166" s="36">
        <f t="shared" si="802"/>
        <v>0.87379740437539066</v>
      </c>
      <c r="BW166" s="266">
        <f>IFERROR('Turistas lugar residencia isla '!BW166/'Turistas lugar residencia isla '!$C166,"-")</f>
        <v>0.2659492421417447</v>
      </c>
      <c r="BX166" s="36">
        <f t="shared" si="803"/>
        <v>-7.7749747711414963E-2</v>
      </c>
      <c r="BY166" s="267">
        <f>IFERROR('Turistas lugar residencia isla '!BY166/'Turistas lugar residencia isla '!$E166,"-")</f>
        <v>0.32424446890869701</v>
      </c>
      <c r="BZ166" s="36">
        <f t="shared" si="804"/>
        <v>-9.1609535780418305E-2</v>
      </c>
      <c r="CA166" s="267">
        <f>IFERROR('Turistas lugar residencia isla '!CA166/'Turistas lugar residencia isla '!$G166,"-")</f>
        <v>0.123561226782623</v>
      </c>
      <c r="CB166" s="36">
        <f t="shared" si="805"/>
        <v>-0.16668858223224303</v>
      </c>
      <c r="CC166" s="267">
        <f>IFERROR('Turistas lugar residencia isla '!CC166/'Turistas lugar residencia isla '!$I166,"-")</f>
        <v>0.19881867646822785</v>
      </c>
      <c r="CD166" s="36">
        <f t="shared" si="806"/>
        <v>-0.16231588044159007</v>
      </c>
      <c r="CE166" s="267">
        <f>IFERROR('Turistas lugar residencia isla '!CE166/'Turistas lugar residencia isla '!$K166,"-")</f>
        <v>0.43062032599699673</v>
      </c>
      <c r="CF166" s="36">
        <f t="shared" si="807"/>
        <v>1.0285333705727595E-2</v>
      </c>
      <c r="CG166" s="267">
        <f>IFERROR('Turistas lugar residencia isla '!CG166/'Turistas lugar residencia isla '!$M166,"-")</f>
        <v>9.6693981350664024E-2</v>
      </c>
      <c r="CH166" s="36">
        <f t="shared" si="808"/>
        <v>-6.5258336742397116E-2</v>
      </c>
      <c r="CI166" s="266">
        <f>IFERROR('Turistas lugar residencia isla '!CI166/'Turistas lugar residencia isla '!$C166,"-")</f>
        <v>3.9055912610498143E-2</v>
      </c>
      <c r="CJ166" s="36">
        <f t="shared" si="809"/>
        <v>0.1935950455390727</v>
      </c>
      <c r="CK166" s="267">
        <f>IFERROR('Turistas lugar residencia isla '!CK166/'Turistas lugar residencia isla '!$E166,"-")</f>
        <v>3.030410644317388E-2</v>
      </c>
      <c r="CL166" s="36">
        <f t="shared" si="810"/>
        <v>0.25974870760408209</v>
      </c>
      <c r="CM166" s="267">
        <f>IFERROR('Turistas lugar residencia isla '!CM166/'Turistas lugar residencia isla '!$G166,"-")</f>
        <v>5.8155395419344835E-2</v>
      </c>
      <c r="CN166" s="36">
        <f t="shared" si="811"/>
        <v>0.15917415870330243</v>
      </c>
      <c r="CO166" s="267">
        <f>IFERROR('Turistas lugar residencia isla '!CO166/'Turistas lugar residencia isla '!$I166,"-")</f>
        <v>2.8644955566612628E-2</v>
      </c>
      <c r="CP166" s="36">
        <f t="shared" si="812"/>
        <v>0.28870136608664687</v>
      </c>
      <c r="CQ166" s="267">
        <f>IFERROR('Turistas lugar residencia isla '!CQ166/'Turistas lugar residencia isla '!$K166,"-")</f>
        <v>2.963113474509493E-2</v>
      </c>
      <c r="CR166" s="36">
        <f t="shared" si="813"/>
        <v>0.48744388644578751</v>
      </c>
      <c r="CS166" s="267">
        <f>IFERROR('Turistas lugar residencia isla '!CS166/'Turistas lugar residencia isla '!$M166,"-")</f>
        <v>0.12003390788358294</v>
      </c>
      <c r="CT166" s="36">
        <f t="shared" si="814"/>
        <v>0.3062554413541938</v>
      </c>
      <c r="CU166" s="266">
        <f>IFERROR('Turistas lugar residencia isla '!CU166/'Turistas lugar residencia isla '!$C166,"-")</f>
        <v>2.7003005110882012E-2</v>
      </c>
      <c r="CV166" s="36">
        <f t="shared" si="815"/>
        <v>-7.9737175865918886E-2</v>
      </c>
      <c r="CW166" s="267">
        <f>IFERROR('Turistas lugar residencia isla '!CW166/'Turistas lugar residencia isla '!$E166,"-")</f>
        <v>1.624820957183612E-2</v>
      </c>
      <c r="CX166" s="36">
        <f t="shared" si="816"/>
        <v>-0.19236076864532525</v>
      </c>
      <c r="CY166" s="267">
        <f>IFERROR('Turistas lugar residencia isla '!CY166/'Turistas lugar residencia isla '!$G166,"-")</f>
        <v>1.5972479357936078E-2</v>
      </c>
      <c r="CZ166" s="36">
        <f t="shared" si="817"/>
        <v>-6.8959520096853022E-2</v>
      </c>
      <c r="DA166" s="267">
        <f>IFERROR('Turistas lugar residencia isla '!DA166/'Turistas lugar residencia isla '!$I166,"-")</f>
        <v>1.9351663108785559E-2</v>
      </c>
      <c r="DB166" s="36">
        <f t="shared" si="818"/>
        <v>9.8632717719984608E-2</v>
      </c>
      <c r="DC166" s="267">
        <f>IFERROR('Turistas lugar residencia isla '!DC166/'Turistas lugar residencia isla '!$K166,"-")</f>
        <v>7.5368840475565094E-2</v>
      </c>
      <c r="DD166" s="36">
        <f t="shared" si="819"/>
        <v>-4.8828284172688585E-2</v>
      </c>
      <c r="DE166" s="267">
        <f>IFERROR('Turistas lugar residencia isla '!DE166/'Turistas lugar residencia isla '!$M166,"-")</f>
        <v>5.3122350946595088E-3</v>
      </c>
      <c r="DF166" s="36">
        <f t="shared" si="820"/>
        <v>-0.4883091703436433</v>
      </c>
      <c r="DG166" s="266">
        <f>IFERROR('Turistas lugar residencia isla '!DG166/'Turistas lugar residencia isla '!$C166,"-")</f>
        <v>0.19774507008269537</v>
      </c>
      <c r="DH166" s="36">
        <f t="shared" si="821"/>
        <v>0.11133093939145144</v>
      </c>
      <c r="DI166" s="267">
        <f>IFERROR('Turistas lugar residencia isla '!DI166/'Turistas lugar residencia isla '!$E166,"-")</f>
        <v>0.17220071735501971</v>
      </c>
      <c r="DJ166" s="36">
        <f t="shared" si="822"/>
        <v>0.37286966731941185</v>
      </c>
      <c r="DK166" s="267">
        <f>IFERROR('Turistas lugar residencia isla '!DK166/'Turistas lugar residencia isla '!$G166,"-")</f>
        <v>0.36616125653124715</v>
      </c>
      <c r="DL166" s="36">
        <f t="shared" si="823"/>
        <v>8.7739172636175367E-2</v>
      </c>
      <c r="DM166" s="267">
        <f>IFERROR('Turistas lugar residencia isla '!DM166/'Turistas lugar residencia isla '!$I166,"-")</f>
        <v>8.6325431092135751E-2</v>
      </c>
      <c r="DN166" s="36">
        <f t="shared" si="824"/>
        <v>-5.7540983414716029E-2</v>
      </c>
      <c r="DO166" s="267">
        <f>IFERROR('Turistas lugar residencia isla '!DO166/'Turistas lugar residencia isla '!$K166,"-")</f>
        <v>0.10318612753430699</v>
      </c>
      <c r="DP166" s="36">
        <f t="shared" si="825"/>
        <v>0.20899147673744745</v>
      </c>
      <c r="DQ166" s="267">
        <f>IFERROR('Turistas lugar residencia isla '!DQ166/'Turistas lugar residencia isla '!$M166,"-")</f>
        <v>2.9273806159932185E-2</v>
      </c>
      <c r="DR166" s="36">
        <f t="shared" si="826"/>
        <v>0.85760101723650761</v>
      </c>
      <c r="DS166" s="266">
        <f>IFERROR('Turistas lugar residencia isla '!DS166/'Turistas lugar residencia isla '!$C166,"-")</f>
        <v>5.0705213977055866E-2</v>
      </c>
      <c r="DT166" s="36">
        <f t="shared" si="827"/>
        <v>2.5201133324508351E-3</v>
      </c>
      <c r="DU166" s="267">
        <f>IFERROR('Turistas lugar residencia isla '!DU166/'Turistas lugar residencia isla '!$E166,"-")</f>
        <v>8.1662464339405993E-2</v>
      </c>
      <c r="DV166" s="36">
        <f t="shared" si="828"/>
        <v>-7.6978733269561173E-2</v>
      </c>
      <c r="DW166" s="267">
        <f>IFERROR('Turistas lugar residencia isla '!DW166/'Turistas lugar residencia isla '!$G166,"-")</f>
        <v>8.0007975163063599E-2</v>
      </c>
      <c r="DX166" s="36">
        <f t="shared" si="829"/>
        <v>0.15737277051305543</v>
      </c>
      <c r="DY166" s="267">
        <f>IFERROR('Turistas lugar residencia isla '!DY166/'Turistas lugar residencia isla '!$I166,"-")</f>
        <v>4.4786500382539098E-2</v>
      </c>
      <c r="DZ166" s="36">
        <f t="shared" si="830"/>
        <v>-5.854361628297533E-2</v>
      </c>
      <c r="EA166" s="267">
        <f>IFERROR('Turistas lugar residencia isla '!EA166/'Turistas lugar residencia isla '!$K166,"-")</f>
        <v>3.5647558491632016E-2</v>
      </c>
      <c r="EB166" s="36">
        <f t="shared" si="831"/>
        <v>0.29521435131258023</v>
      </c>
      <c r="EC166" s="267">
        <f>IFERROR('Turistas lugar residencia isla '!EC166/'Turistas lugar residencia isla '!$M166,"-")</f>
        <v>1.2037298671941227E-2</v>
      </c>
      <c r="ED166" s="36">
        <f t="shared" si="832"/>
        <v>-0.69446407979044311</v>
      </c>
    </row>
    <row r="167" spans="1:134" s="17" customFormat="1" outlineLevel="1" x14ac:dyDescent="0.25">
      <c r="A167" s="242"/>
      <c r="B167" s="34" t="s">
        <v>67</v>
      </c>
      <c r="C167" s="266">
        <f>IFERROR('Turistas lugar residencia isla '!C167/'Turistas lugar residencia isla '!$C167,"-")</f>
        <v>1</v>
      </c>
      <c r="D167" s="36">
        <f t="shared" si="767"/>
        <v>0</v>
      </c>
      <c r="E167" s="267">
        <f>IFERROR('Turistas lugar residencia isla '!E167/'Turistas lugar residencia isla '!$E167,"-")</f>
        <v>1</v>
      </c>
      <c r="F167" s="36">
        <f t="shared" si="768"/>
        <v>0</v>
      </c>
      <c r="G167" s="267">
        <f>IFERROR('Turistas lugar residencia isla '!G167/'Turistas lugar residencia isla '!$G167,"-")</f>
        <v>1</v>
      </c>
      <c r="H167" s="36">
        <f t="shared" si="769"/>
        <v>0</v>
      </c>
      <c r="I167" s="267">
        <f>IFERROR('Turistas lugar residencia isla '!I167/'Turistas lugar residencia isla '!$I167,"-")</f>
        <v>1</v>
      </c>
      <c r="J167" s="36">
        <f t="shared" si="770"/>
        <v>0</v>
      </c>
      <c r="K167" s="267">
        <f>IFERROR('Turistas lugar residencia isla '!K167/'Turistas lugar residencia isla '!$K167,"-")</f>
        <v>1</v>
      </c>
      <c r="L167" s="36">
        <f t="shared" si="771"/>
        <v>0</v>
      </c>
      <c r="M167" s="267">
        <f>IFERROR('Turistas lugar residencia isla '!M167/'Turistas lugar residencia isla '!$M167,"-")</f>
        <v>1</v>
      </c>
      <c r="N167" s="36">
        <f t="shared" si="772"/>
        <v>0</v>
      </c>
      <c r="O167" s="266">
        <f>IFERROR('Turistas lugar residencia isla '!O167/'Turistas lugar residencia isla '!$C167,"-")</f>
        <v>0.87059950514322137</v>
      </c>
      <c r="P167" s="36">
        <f t="shared" si="773"/>
        <v>6.0286354470988179E-2</v>
      </c>
      <c r="Q167" s="267">
        <f>IFERROR('Turistas lugar residencia isla '!Q167/'Turistas lugar residencia isla '!$E167,"-")</f>
        <v>0.86062657805052023</v>
      </c>
      <c r="R167" s="36">
        <f t="shared" si="774"/>
        <v>8.2911498127854255E-2</v>
      </c>
      <c r="S167" s="267">
        <f>IFERROR('Turistas lugar residencia isla '!S167/'Turistas lugar residencia isla '!$G167,"-")</f>
        <v>0.86984764948629434</v>
      </c>
      <c r="T167" s="36">
        <f t="shared" si="775"/>
        <v>6.0269163911387924E-2</v>
      </c>
      <c r="U167" s="267">
        <f>IFERROR('Turistas lugar residencia isla '!U167/'Turistas lugar residencia isla '!$I167,"-")</f>
        <v>0.93529618446989327</v>
      </c>
      <c r="V167" s="36">
        <f t="shared" si="776"/>
        <v>4.8870670837812602E-2</v>
      </c>
      <c r="W167" s="267">
        <f>IFERROR('Turistas lugar residencia isla '!W167/'Turistas lugar residencia isla '!$K167,"-")</f>
        <v>0.83433771401203149</v>
      </c>
      <c r="X167" s="36">
        <f t="shared" si="777"/>
        <v>1.5367690592260175E-2</v>
      </c>
      <c r="Y167" s="267">
        <f>IFERROR('Turistas lugar residencia isla '!Y167/'Turistas lugar residencia isla '!$M167,"-")</f>
        <v>0.66018841820936824</v>
      </c>
      <c r="Z167" s="36">
        <f t="shared" si="778"/>
        <v>-1.6659935640338852E-2</v>
      </c>
      <c r="AA167" s="266">
        <f>IFERROR('Turistas lugar residencia isla '!AA167/'Turistas lugar residencia isla '!$C167,"-")</f>
        <v>0.12940049485677863</v>
      </c>
      <c r="AB167" s="36">
        <f t="shared" si="779"/>
        <v>-0.27669430197894163</v>
      </c>
      <c r="AC167" s="267">
        <f>IFERROR('Turistas lugar residencia isla '!AC167/'Turistas lugar residencia isla '!$E167,"-")</f>
        <v>0.13937568641659401</v>
      </c>
      <c r="AD167" s="36">
        <f t="shared" si="780"/>
        <v>-0.32099967317853983</v>
      </c>
      <c r="AE167" s="267">
        <f>IFERROR('Turistas lugar residencia isla '!AE167/'Turistas lugar residencia isla '!$G167,"-")</f>
        <v>0.13015235051370561</v>
      </c>
      <c r="AF167" s="36">
        <f t="shared" si="781"/>
        <v>-0.27528956632760226</v>
      </c>
      <c r="AG167" s="267">
        <f>IFERROR('Turistas lugar residencia isla '!AG167/'Turistas lugar residencia isla '!$I167,"-")</f>
        <v>6.4703815530106776E-2</v>
      </c>
      <c r="AH167" s="36">
        <f t="shared" si="782"/>
        <v>-0.40245440176607483</v>
      </c>
      <c r="AI167" s="267">
        <f>IFERROR('Turistas lugar residencia isla '!AI167/'Turistas lugar residencia isla '!$K167,"-")</f>
        <v>0.16566228598796848</v>
      </c>
      <c r="AJ167" s="36">
        <f t="shared" si="783"/>
        <v>-7.0827186085991811E-2</v>
      </c>
      <c r="AK167" s="267">
        <f>IFERROR('Turistas lugar residencia isla '!AK167/'Turistas lugar residencia isla '!$M167,"-")</f>
        <v>0.33987746228341786</v>
      </c>
      <c r="AL167" s="36">
        <f t="shared" si="784"/>
        <v>3.4236184830499061E-2</v>
      </c>
      <c r="AM167" s="266">
        <f>IFERROR('Turistas lugar residencia isla '!AM167/'Turistas lugar residencia isla '!$C167,"-")</f>
        <v>0.2091006818914567</v>
      </c>
      <c r="AN167" s="36">
        <f t="shared" si="785"/>
        <v>-5.0352401134756586E-2</v>
      </c>
      <c r="AO167" s="267">
        <f>IFERROR('Turistas lugar residencia isla '!AO167/'Turistas lugar residencia isla '!$E167,"-")</f>
        <v>0.14120764031204358</v>
      </c>
      <c r="AP167" s="36">
        <f t="shared" si="786"/>
        <v>-4.5435059267841749E-2</v>
      </c>
      <c r="AQ167" s="267">
        <f>IFERROR('Turistas lugar residencia isla '!AQ167/'Turistas lugar residencia isla '!$G167,"-")</f>
        <v>0.23200732646909425</v>
      </c>
      <c r="AR167" s="36">
        <f t="shared" si="787"/>
        <v>-0.10085593545212301</v>
      </c>
      <c r="AS167" s="267">
        <f>IFERROR('Turistas lugar residencia isla '!AS167/'Turistas lugar residencia isla '!$I167,"-")</f>
        <v>0.40165198696990811</v>
      </c>
      <c r="AT167" s="36">
        <f t="shared" si="788"/>
        <v>-4.5384773962629854E-2</v>
      </c>
      <c r="AU167" s="267">
        <f>IFERROR('Turistas lugar residencia isla '!AU167/'Turistas lugar residencia isla '!$K167,"-")</f>
        <v>0.14070452260777574</v>
      </c>
      <c r="AV167" s="36">
        <f t="shared" si="789"/>
        <v>-3.634309846646544E-2</v>
      </c>
      <c r="AW167" s="267">
        <f>IFERROR('Turistas lugar residencia isla '!AW167/'Turistas lugar residencia isla '!$M167,"-")</f>
        <v>0.3165557678371434</v>
      </c>
      <c r="AX167" s="36">
        <f t="shared" si="790"/>
        <v>-0.15201265994845414</v>
      </c>
      <c r="AY167" s="266">
        <f>IFERROR('Turistas lugar residencia isla '!AY167/'Turistas lugar residencia isla '!$C167,"-")</f>
        <v>2.7972508782639318E-2</v>
      </c>
      <c r="AZ167" s="36">
        <f t="shared" si="791"/>
        <v>-0.13361776607175146</v>
      </c>
      <c r="BA167" s="267">
        <f>IFERROR('Turistas lugar residencia isla '!BA167/'Turistas lugar residencia isla '!$E167,"-")</f>
        <v>3.6131837275393167E-2</v>
      </c>
      <c r="BB167" s="36">
        <f t="shared" si="792"/>
        <v>-0.1385964758646786</v>
      </c>
      <c r="BC167" s="267">
        <f>IFERROR('Turistas lugar residencia isla '!BC167/'Turistas lugar residencia isla '!$G167,"-")</f>
        <v>2.835669819470759E-2</v>
      </c>
      <c r="BD167" s="36">
        <f t="shared" si="793"/>
        <v>-0.17207259021826837</v>
      </c>
      <c r="BE167" s="267">
        <f>IFERROR('Turistas lugar residencia isla '!BE167/'Turistas lugar residencia isla '!$I167,"-")</f>
        <v>1.0927887850689917E-2</v>
      </c>
      <c r="BF167" s="36">
        <f t="shared" si="794"/>
        <v>-0.32864643439877195</v>
      </c>
      <c r="BG167" s="267">
        <f>IFERROR('Turistas lugar residencia isla '!BG167/'Turistas lugar residencia isla '!$K167,"-")</f>
        <v>2.141041362940195E-2</v>
      </c>
      <c r="BH167" s="36">
        <f t="shared" si="795"/>
        <v>3.2860435971743485E-2</v>
      </c>
      <c r="BI167" s="267">
        <f>IFERROR('Turistas lugar residencia isla '!BI167/'Turistas lugar residencia isla '!$M167,"-")</f>
        <v>5.4878450490809673E-2</v>
      </c>
      <c r="BJ167" s="36">
        <f t="shared" si="796"/>
        <v>1.0555627698291716</v>
      </c>
      <c r="BK167" s="266">
        <f>IFERROR('Turistas lugar residencia isla '!BK167/'Turistas lugar residencia isla '!$C167,"-")</f>
        <v>3.8278463323828289E-2</v>
      </c>
      <c r="BL167" s="36">
        <f t="shared" si="797"/>
        <v>0.165543090408657</v>
      </c>
      <c r="BM167" s="267">
        <f>IFERROR('Turistas lugar residencia isla '!BM167/'Turistas lugar residencia isla '!$E167,"-")</f>
        <v>5.5726271215226275E-2</v>
      </c>
      <c r="BN167" s="36">
        <f t="shared" si="798"/>
        <v>0.14259930738151816</v>
      </c>
      <c r="BO167" s="267">
        <f>IFERROR('Turistas lugar residencia isla '!BO167/'Turistas lugar residencia isla '!$G167,"-")</f>
        <v>1.3384895460629497E-2</v>
      </c>
      <c r="BP167" s="36">
        <f t="shared" si="799"/>
        <v>-0.10753044941276224</v>
      </c>
      <c r="BQ167" s="267">
        <f>IFERROR('Turistas lugar residencia isla '!BQ167/'Turistas lugar residencia isla '!$I167,"-")</f>
        <v>7.1772699932705644E-2</v>
      </c>
      <c r="BR167" s="36">
        <f t="shared" si="800"/>
        <v>0.35312884414022316</v>
      </c>
      <c r="BS167" s="267">
        <f>IFERROR('Turistas lugar residencia isla '!BS167/'Turistas lugar residencia isla '!$K167,"-")</f>
        <v>1.9815685180604312E-2</v>
      </c>
      <c r="BT167" s="36">
        <f t="shared" si="801"/>
        <v>0.10071697376065081</v>
      </c>
      <c r="BU167" s="267">
        <f>IFERROR('Turistas lugar residencia isla '!BU167/'Turistas lugar residencia isla '!$M167,"-")</f>
        <v>2.6483958100006588E-2</v>
      </c>
      <c r="BV167" s="36">
        <f t="shared" si="802"/>
        <v>0.61901932535889337</v>
      </c>
      <c r="BW167" s="266">
        <f>IFERROR('Turistas lugar residencia isla '!BW167/'Turistas lugar residencia isla '!$C167,"-")</f>
        <v>0.30167402076242877</v>
      </c>
      <c r="BX167" s="36">
        <f t="shared" si="803"/>
        <v>-1.8979746456899038E-2</v>
      </c>
      <c r="BY167" s="267">
        <f>IFERROR('Turistas lugar residencia isla '!BY167/'Turistas lugar residencia isla '!$E167,"-")</f>
        <v>0.36431426274611928</v>
      </c>
      <c r="BZ167" s="36">
        <f t="shared" si="804"/>
        <v>1.8868934032060691E-2</v>
      </c>
      <c r="CA167" s="267">
        <f>IFERROR('Turistas lugar residencia isla '!CA167/'Turistas lugar residencia isla '!$G167,"-")</f>
        <v>0.16346257234702843</v>
      </c>
      <c r="CB167" s="36">
        <f t="shared" si="805"/>
        <v>-0.12373974928002973</v>
      </c>
      <c r="CC167" s="267">
        <f>IFERROR('Turistas lugar residencia isla '!CC167/'Turistas lugar residencia isla '!$I167,"-")</f>
        <v>0.2296107051614171</v>
      </c>
      <c r="CD167" s="36">
        <f t="shared" si="806"/>
        <v>4.379635235825452E-2</v>
      </c>
      <c r="CE167" s="267">
        <f>IFERROR('Turistas lugar residencia isla '!CE167/'Turistas lugar residencia isla '!$K167,"-")</f>
        <v>0.41171362255988125</v>
      </c>
      <c r="CF167" s="36">
        <f t="shared" si="807"/>
        <v>-8.1224127418013548E-2</v>
      </c>
      <c r="CG167" s="267">
        <f>IFERROR('Turistas lugar residencia isla '!CG167/'Turistas lugar residencia isla '!$M167,"-")</f>
        <v>9.7832531787337765E-2</v>
      </c>
      <c r="CH167" s="36">
        <f t="shared" si="808"/>
        <v>0.16428798160137492</v>
      </c>
      <c r="CI167" s="266">
        <f>IFERROR('Turistas lugar residencia isla '!CI167/'Turistas lugar residencia isla '!$C167,"-")</f>
        <v>3.4639045370543291E-2</v>
      </c>
      <c r="CJ167" s="36">
        <f t="shared" si="809"/>
        <v>1.9160740477705662E-2</v>
      </c>
      <c r="CK167" s="267">
        <f>IFERROR('Turistas lugar residencia isla '!CK167/'Turistas lugar residencia isla '!$E167,"-")</f>
        <v>2.9150485162079232E-2</v>
      </c>
      <c r="CL167" s="36">
        <f t="shared" si="810"/>
        <v>0.13110772891545253</v>
      </c>
      <c r="CM167" s="267">
        <f>IFERROR('Turistas lugar residencia isla '!CM167/'Turistas lugar residencia isla '!$G167,"-")</f>
        <v>5.6479809571127186E-2</v>
      </c>
      <c r="CN167" s="36">
        <f t="shared" si="811"/>
        <v>6.1942221009145815E-2</v>
      </c>
      <c r="CO167" s="267">
        <f>IFERROR('Turistas lugar residencia isla '!CO167/'Turistas lugar residencia isla '!$I167,"-")</f>
        <v>1.8133743054687082E-2</v>
      </c>
      <c r="CP167" s="36">
        <f t="shared" si="812"/>
        <v>-0.26487313177703597</v>
      </c>
      <c r="CQ167" s="267">
        <f>IFERROR('Turistas lugar residencia isla '!CQ167/'Turistas lugar residencia isla '!$K167,"-")</f>
        <v>2.4541976094862659E-2</v>
      </c>
      <c r="CR167" s="36">
        <f t="shared" si="813"/>
        <v>3.0978626753695115E-2</v>
      </c>
      <c r="CS167" s="267">
        <f>IFERROR('Turistas lugar residencia isla '!CS167/'Turistas lugar residencia isla '!$M167,"-")</f>
        <v>0.10731932274853416</v>
      </c>
      <c r="CT167" s="36">
        <f t="shared" si="814"/>
        <v>9.6027125942476532E-2</v>
      </c>
      <c r="CU167" s="266">
        <f>IFERROR('Turistas lugar residencia isla '!CU167/'Turistas lugar residencia isla '!$C167,"-")</f>
        <v>2.9674682305850478E-2</v>
      </c>
      <c r="CV167" s="36">
        <f t="shared" si="815"/>
        <v>5.818227389288011E-2</v>
      </c>
      <c r="CW167" s="267">
        <f>IFERROR('Turistas lugar residencia isla '!CW167/'Turistas lugar residencia isla '!$E167,"-")</f>
        <v>1.7542826734298751E-2</v>
      </c>
      <c r="CX167" s="36">
        <f t="shared" si="816"/>
        <v>-6.3664298509646833E-2</v>
      </c>
      <c r="CY167" s="267">
        <f>IFERROR('Turistas lugar residencia isla '!CY167/'Turistas lugar residencia isla '!$G167,"-")</f>
        <v>1.8638745008472155E-2</v>
      </c>
      <c r="CZ167" s="36">
        <f t="shared" si="817"/>
        <v>0.44277036173784978</v>
      </c>
      <c r="DA167" s="267">
        <f>IFERROR('Turistas lugar residencia isla '!DA167/'Turistas lugar residencia isla '!$I167,"-")</f>
        <v>1.8776910296035589E-2</v>
      </c>
      <c r="DB167" s="36">
        <f t="shared" si="818"/>
        <v>0.3574648855428324</v>
      </c>
      <c r="DC167" s="267">
        <f>IFERROR('Turistas lugar residencia isla '!DC167/'Turistas lugar residencia isla '!$K167,"-")</f>
        <v>8.4267977536960331E-2</v>
      </c>
      <c r="DD167" s="36">
        <f t="shared" si="819"/>
        <v>1.0496019305070714E-3</v>
      </c>
      <c r="DE167" s="267">
        <f>IFERROR('Turistas lugar residencia isla '!DE167/'Turistas lugar residencia isla '!$M167,"-")</f>
        <v>6.1927663218920874E-3</v>
      </c>
      <c r="DF167" s="36">
        <f t="shared" si="820"/>
        <v>-0.19741748468278542</v>
      </c>
      <c r="DG167" s="266">
        <f>IFERROR('Turistas lugar residencia isla '!DG167/'Turistas lugar residencia isla '!$C167,"-")</f>
        <v>0.12151028876556183</v>
      </c>
      <c r="DH167" s="36">
        <f t="shared" si="821"/>
        <v>0.58706416863101296</v>
      </c>
      <c r="DI167" s="267">
        <f>IFERROR('Turistas lugar residencia isla '!DI167/'Turistas lugar residencia isla '!$E167,"-")</f>
        <v>9.6923721425255599E-2</v>
      </c>
      <c r="DJ167" s="36">
        <f t="shared" si="822"/>
        <v>1.0158387560170707</v>
      </c>
      <c r="DK167" s="267">
        <f>IFERROR('Turistas lugar residencia isla '!DK167/'Turistas lugar residencia isla '!$G167,"-")</f>
        <v>0.2310507328322958</v>
      </c>
      <c r="DL167" s="36">
        <f t="shared" si="823"/>
        <v>0.35730925013330439</v>
      </c>
      <c r="DM167" s="267">
        <f>IFERROR('Turistas lugar residencia isla '!DM167/'Turistas lugar residencia isla '!$I167,"-")</f>
        <v>6.7949427998022852E-2</v>
      </c>
      <c r="DN167" s="36">
        <f t="shared" si="824"/>
        <v>1.194219208026571</v>
      </c>
      <c r="DO167" s="267">
        <f>IFERROR('Turistas lugar residencia isla '!DO167/'Turistas lugar residencia isla '!$K167,"-")</f>
        <v>7.5794337924537242E-2</v>
      </c>
      <c r="DP167" s="36">
        <f t="shared" si="825"/>
        <v>0.89695976457779869</v>
      </c>
      <c r="DQ167" s="267">
        <f>IFERROR('Turistas lugar residencia isla '!DQ167/'Turistas lugar residencia isla '!$M167,"-")</f>
        <v>3.8869490743790765E-3</v>
      </c>
      <c r="DR167" s="36">
        <f t="shared" si="826"/>
        <v>-0.35416846148778425</v>
      </c>
      <c r="DS167" s="266">
        <f>IFERROR('Turistas lugar residencia isla '!DS167/'Turistas lugar residencia isla '!$C167,"-")</f>
        <v>6.2910735307371471E-2</v>
      </c>
      <c r="DT167" s="36">
        <f t="shared" si="827"/>
        <v>9.6402057349894266E-2</v>
      </c>
      <c r="DU167" s="267">
        <f>IFERROR('Turistas lugar residencia isla '!DU167/'Turistas lugar residencia isla '!$E167,"-")</f>
        <v>9.1509380555020892E-2</v>
      </c>
      <c r="DV167" s="36">
        <f t="shared" si="828"/>
        <v>4.1130174671655917E-2</v>
      </c>
      <c r="DW167" s="267">
        <f>IFERROR('Turistas lugar residencia isla '!DW167/'Turistas lugar residencia isla '!$G167,"-")</f>
        <v>0.10639323413926965</v>
      </c>
      <c r="DX167" s="36">
        <f t="shared" si="829"/>
        <v>0.38827993859364507</v>
      </c>
      <c r="DY167" s="267">
        <f>IFERROR('Turistas lugar residencia isla '!DY167/'Turistas lugar residencia isla '!$I167,"-")</f>
        <v>7.1802476193879194E-2</v>
      </c>
      <c r="DZ167" s="36">
        <f t="shared" si="830"/>
        <v>-0.14117295308148903</v>
      </c>
      <c r="EA167" s="267">
        <f>IFERROR('Turistas lugar residencia isla '!EA167/'Turistas lugar residencia isla '!$K167,"-")</f>
        <v>3.6747175014868343E-2</v>
      </c>
      <c r="EB167" s="36">
        <f t="shared" si="831"/>
        <v>7.936360960054567E-2</v>
      </c>
      <c r="EC167" s="267">
        <f>IFERROR('Turistas lugar residencia isla '!EC167/'Turistas lugar residencia isla '!$M167,"-")</f>
        <v>3.794716384478556E-2</v>
      </c>
      <c r="ED167" s="36">
        <f t="shared" si="832"/>
        <v>-0.23752675437454129</v>
      </c>
    </row>
    <row r="168" spans="1:134" s="17" customFormat="1" outlineLevel="1" x14ac:dyDescent="0.25">
      <c r="A168" s="242"/>
      <c r="B168" s="34" t="s">
        <v>69</v>
      </c>
      <c r="C168" s="266">
        <f>IFERROR('Turistas lugar residencia isla '!C168/'Turistas lugar residencia isla '!$C168,"-")</f>
        <v>1</v>
      </c>
      <c r="D168" s="36">
        <f t="shared" si="767"/>
        <v>0</v>
      </c>
      <c r="E168" s="267">
        <f>IFERROR('Turistas lugar residencia isla '!E168/'Turistas lugar residencia isla '!$E168,"-")</f>
        <v>1</v>
      </c>
      <c r="F168" s="36">
        <f t="shared" si="768"/>
        <v>0</v>
      </c>
      <c r="G168" s="267">
        <f>IFERROR('Turistas lugar residencia isla '!G168/'Turistas lugar residencia isla '!$G168,"-")</f>
        <v>1</v>
      </c>
      <c r="H168" s="36">
        <f t="shared" si="769"/>
        <v>0</v>
      </c>
      <c r="I168" s="267">
        <f>IFERROR('Turistas lugar residencia isla '!I168/'Turistas lugar residencia isla '!$I168,"-")</f>
        <v>1</v>
      </c>
      <c r="J168" s="36">
        <f t="shared" si="770"/>
        <v>0</v>
      </c>
      <c r="K168" s="267">
        <f>IFERROR('Turistas lugar residencia isla '!K168/'Turistas lugar residencia isla '!$K168,"-")</f>
        <v>1</v>
      </c>
      <c r="L168" s="36">
        <f t="shared" si="771"/>
        <v>0</v>
      </c>
      <c r="M168" s="267">
        <f>IFERROR('Turistas lugar residencia isla '!M168/'Turistas lugar residencia isla '!$M168,"-")</f>
        <v>1</v>
      </c>
      <c r="N168" s="36">
        <f t="shared" si="772"/>
        <v>0</v>
      </c>
      <c r="O168" s="266">
        <f>IFERROR('Turistas lugar residencia isla '!O168/'Turistas lugar residencia isla '!$C168,"-")</f>
        <v>0.83676692975369249</v>
      </c>
      <c r="P168" s="36">
        <f t="shared" si="773"/>
        <v>2.0645942117239358E-2</v>
      </c>
      <c r="Q168" s="267">
        <f>IFERROR('Turistas lugar residencia isla '!Q168/'Turistas lugar residencia isla '!$E168,"-")</f>
        <v>0.81758580794446589</v>
      </c>
      <c r="R168" s="36">
        <f t="shared" si="774"/>
        <v>5.2719758003368256E-2</v>
      </c>
      <c r="S168" s="267">
        <f>IFERROR('Turistas lugar residencia isla '!S168/'Turistas lugar residencia isla '!$G168,"-")</f>
        <v>0.81199561822256616</v>
      </c>
      <c r="T168" s="36">
        <f t="shared" si="775"/>
        <v>4.2863354003512821E-3</v>
      </c>
      <c r="U168" s="267">
        <f>IFERROR('Turistas lugar residencia isla '!U168/'Turistas lugar residencia isla '!$I168,"-")</f>
        <v>0.93427191751770045</v>
      </c>
      <c r="V168" s="36">
        <f t="shared" si="776"/>
        <v>4.3813593612892054E-2</v>
      </c>
      <c r="W168" s="267">
        <f>IFERROR('Turistas lugar residencia isla '!W168/'Turistas lugar residencia isla '!$K168,"-")</f>
        <v>0.79009192078123114</v>
      </c>
      <c r="X168" s="36">
        <f t="shared" si="777"/>
        <v>-2.8593950146326486E-2</v>
      </c>
      <c r="Y168" s="267">
        <f>IFERROR('Turistas lugar residencia isla '!Y168/'Turistas lugar residencia isla '!$M168,"-")</f>
        <v>0.58483657796035005</v>
      </c>
      <c r="Z168" s="36">
        <f t="shared" si="778"/>
        <v>-0.11774947451430562</v>
      </c>
      <c r="AA168" s="266">
        <f>IFERROR('Turistas lugar residencia isla '!AA168/'Turistas lugar residencia isla '!$C168,"-")</f>
        <v>0.16323177552669194</v>
      </c>
      <c r="AB168" s="36">
        <f t="shared" si="779"/>
        <v>-9.3952147819058363E-2</v>
      </c>
      <c r="AC168" s="267">
        <f>IFERROR('Turistas lugar residencia isla '!AC168/'Turistas lugar residencia isla '!$E168,"-")</f>
        <v>0.18241757498257793</v>
      </c>
      <c r="AD168" s="36">
        <f t="shared" si="780"/>
        <v>-0.183311252747548</v>
      </c>
      <c r="AE168" s="267">
        <f>IFERROR('Turistas lugar residencia isla '!AE168/'Turistas lugar residencia isla '!$G168,"-")</f>
        <v>0.18800438177743384</v>
      </c>
      <c r="AF168" s="36">
        <f t="shared" si="781"/>
        <v>-1.8100122639303273E-2</v>
      </c>
      <c r="AG168" s="267">
        <f>IFERROR('Turistas lugar residencia isla '!AG168/'Turistas lugar residencia isla '!$I168,"-")</f>
        <v>6.5728082482299582E-2</v>
      </c>
      <c r="AH168" s="36">
        <f t="shared" si="782"/>
        <v>-0.37368252501893851</v>
      </c>
      <c r="AI168" s="267">
        <f>IFERROR('Turistas lugar residencia isla '!AI168/'Turistas lugar residencia isla '!$K168,"-")</f>
        <v>0.20990807921876892</v>
      </c>
      <c r="AJ168" s="36">
        <f t="shared" si="783"/>
        <v>0.12460059847187965</v>
      </c>
      <c r="AK168" s="267">
        <f>IFERROR('Turistas lugar residencia isla '!AK168/'Turistas lugar residencia isla '!$M168,"-")</f>
        <v>0.41516342203964995</v>
      </c>
      <c r="AL168" s="36">
        <f t="shared" si="784"/>
        <v>0.23154327597802915</v>
      </c>
      <c r="AM168" s="266">
        <f>IFERROR('Turistas lugar residencia isla '!AM168/'Turistas lugar residencia isla '!$C168,"-")</f>
        <v>0.20554321256188759</v>
      </c>
      <c r="AN168" s="36">
        <f t="shared" si="785"/>
        <v>-7.8598153633852696E-2</v>
      </c>
      <c r="AO168" s="267">
        <f>IFERROR('Turistas lugar residencia isla '!AO168/'Turistas lugar residencia isla '!$E168,"-")</f>
        <v>0.12148767599677945</v>
      </c>
      <c r="AP168" s="36">
        <f t="shared" si="786"/>
        <v>-0.10839650322281602</v>
      </c>
      <c r="AQ168" s="267">
        <f>IFERROR('Turistas lugar residencia isla '!AQ168/'Turistas lugar residencia isla '!$G168,"-")</f>
        <v>0.23867622081746279</v>
      </c>
      <c r="AR168" s="36">
        <f t="shared" si="787"/>
        <v>-6.5278451166574269E-2</v>
      </c>
      <c r="AS168" s="267">
        <f>IFERROR('Turistas lugar residencia isla '!AS168/'Turistas lugar residencia isla '!$I168,"-")</f>
        <v>0.42716728115109792</v>
      </c>
      <c r="AT168" s="36">
        <f t="shared" si="788"/>
        <v>-8.2360353652398355E-2</v>
      </c>
      <c r="AU168" s="267">
        <f>IFERROR('Turistas lugar residencia isla '!AU168/'Turistas lugar residencia isla '!$K168,"-")</f>
        <v>0.1185032774249441</v>
      </c>
      <c r="AV168" s="36">
        <f t="shared" si="789"/>
        <v>-9.049086805425488E-2</v>
      </c>
      <c r="AW168" s="267">
        <f>IFERROR('Turistas lugar residencia isla '!AW168/'Turistas lugar residencia isla '!$M168,"-")</f>
        <v>0.28853366672620112</v>
      </c>
      <c r="AX168" s="36">
        <f t="shared" si="790"/>
        <v>-1.287563517819712E-2</v>
      </c>
      <c r="AY168" s="266">
        <f>IFERROR('Turistas lugar residencia isla '!AY168/'Turistas lugar residencia isla '!$C168,"-")</f>
        <v>2.4213846249456217E-2</v>
      </c>
      <c r="AZ168" s="36">
        <f t="shared" si="791"/>
        <v>-7.4372882085335879E-2</v>
      </c>
      <c r="BA168" s="267">
        <f>IFERROR('Turistas lugar residencia isla '!BA168/'Turistas lugar residencia isla '!$E168,"-")</f>
        <v>3.1031589772734961E-2</v>
      </c>
      <c r="BB168" s="36">
        <f t="shared" si="792"/>
        <v>-0.18733542322773611</v>
      </c>
      <c r="BC168" s="267">
        <f>IFERROR('Turistas lugar residencia isla '!BC168/'Turistas lugar residencia isla '!$G168,"-")</f>
        <v>3.2908555520939069E-2</v>
      </c>
      <c r="BD168" s="36">
        <f t="shared" si="793"/>
        <v>0.11256297891191447</v>
      </c>
      <c r="BE168" s="267">
        <f>IFERROR('Turistas lugar residencia isla '!BE168/'Turistas lugar residencia isla '!$I168,"-")</f>
        <v>9.5598551339358545E-3</v>
      </c>
      <c r="BF168" s="36">
        <f t="shared" si="794"/>
        <v>0.35516031552867289</v>
      </c>
      <c r="BG168" s="267">
        <f>IFERROR('Turistas lugar residencia isla '!BG168/'Turistas lugar residencia isla '!$K168,"-")</f>
        <v>1.0956600396221247E-2</v>
      </c>
      <c r="BH168" s="36">
        <f t="shared" si="795"/>
        <v>5.4907400222259151E-2</v>
      </c>
      <c r="BI168" s="267">
        <f>IFERROR('Turistas lugar residencia isla '!BI168/'Turistas lugar residencia isla '!$M168,"-")</f>
        <v>2.6790498303268441E-2</v>
      </c>
      <c r="BJ168" s="36">
        <f t="shared" si="796"/>
        <v>-0.1315978667076626</v>
      </c>
      <c r="BK168" s="266">
        <f>IFERROR('Turistas lugar residencia isla '!BK168/'Turistas lugar residencia isla '!$C168,"-")</f>
        <v>3.1591158618689538E-2</v>
      </c>
      <c r="BL168" s="36">
        <f t="shared" si="797"/>
        <v>0.31519650880847561</v>
      </c>
      <c r="BM168" s="267">
        <f>IFERROR('Turistas lugar residencia isla '!BM168/'Turistas lugar residencia isla '!$E168,"-")</f>
        <v>4.0649251358245209E-2</v>
      </c>
      <c r="BN168" s="36">
        <f t="shared" si="798"/>
        <v>0.21594077293776404</v>
      </c>
      <c r="BO168" s="267">
        <f>IFERROR('Turistas lugar residencia isla '!BO168/'Turistas lugar residencia isla '!$G168,"-")</f>
        <v>1.6004542576605732E-2</v>
      </c>
      <c r="BP168" s="36">
        <f t="shared" si="799"/>
        <v>0.58361978964278105</v>
      </c>
      <c r="BQ168" s="267">
        <f>IFERROR('Turistas lugar residencia isla '!BQ168/'Turistas lugar residencia isla '!$I168,"-")</f>
        <v>6.0523997520310617E-2</v>
      </c>
      <c r="BR168" s="36">
        <f t="shared" si="800"/>
        <v>0.50392963535317281</v>
      </c>
      <c r="BS168" s="267">
        <f>IFERROR('Turistas lugar residencia isla '!BS168/'Turistas lugar residencia isla '!$K168,"-")</f>
        <v>1.0950230279711816E-2</v>
      </c>
      <c r="BT168" s="36">
        <f t="shared" si="801"/>
        <v>-9.5401543322015336E-2</v>
      </c>
      <c r="BU168" s="267">
        <f>IFERROR('Turistas lugar residencia isla '!BU168/'Turistas lugar residencia isla '!$M168,"-")</f>
        <v>2.8130023218431863E-2</v>
      </c>
      <c r="BV168" s="36">
        <f t="shared" si="802"/>
        <v>-0.19062969711686073</v>
      </c>
      <c r="BW168" s="266">
        <f>IFERROR('Turistas lugar residencia isla '!BW168/'Turistas lugar residencia isla '!$C168,"-")</f>
        <v>0.34656666252356388</v>
      </c>
      <c r="BX168" s="36">
        <f t="shared" si="803"/>
        <v>9.8244781358351352E-2</v>
      </c>
      <c r="BY168" s="267">
        <f>IFERROR('Turistas lugar residencia isla '!BY168/'Turistas lugar residencia isla '!$E168,"-")</f>
        <v>0.41050128212934961</v>
      </c>
      <c r="BZ168" s="36">
        <f t="shared" si="804"/>
        <v>0.11887439585899662</v>
      </c>
      <c r="CA168" s="267">
        <f>IFERROR('Turistas lugar residencia isla '!CA168/'Turistas lugar residencia isla '!$G168,"-")</f>
        <v>0.23477684089926937</v>
      </c>
      <c r="CB168" s="36">
        <f t="shared" si="805"/>
        <v>5.3216505809839498E-2</v>
      </c>
      <c r="CC168" s="267">
        <f>IFERROR('Turistas lugar residencia isla '!CC168/'Turistas lugar residencia isla '!$I168,"-")</f>
        <v>0.24563607295507195</v>
      </c>
      <c r="CD168" s="36">
        <f t="shared" si="806"/>
        <v>0.27843010335956797</v>
      </c>
      <c r="CE168" s="267">
        <f>IFERROR('Turistas lugar residencia isla '!CE168/'Turistas lugar residencia isla '!$K168,"-")</f>
        <v>0.43329532497149376</v>
      </c>
      <c r="CF168" s="36">
        <f t="shared" si="807"/>
        <v>1.1378045716288643E-2</v>
      </c>
      <c r="CG168" s="267">
        <f>IFERROR('Turistas lugar residencia isla '!CG168/'Turistas lugar residencia isla '!$M168,"-")</f>
        <v>7.7603143418467579E-2</v>
      </c>
      <c r="CH168" s="36">
        <f t="shared" si="808"/>
        <v>-0.41249889280460939</v>
      </c>
      <c r="CI168" s="266">
        <f>IFERROR('Turistas lugar residencia isla '!CI168/'Turistas lugar residencia isla '!$C168,"-")</f>
        <v>3.9841112008783375E-2</v>
      </c>
      <c r="CJ168" s="36">
        <f t="shared" si="809"/>
        <v>-0.2644498076534203</v>
      </c>
      <c r="CK168" s="267">
        <f>IFERROR('Turistas lugar residencia isla '!CK168/'Turistas lugar residencia isla '!$E168,"-")</f>
        <v>3.2800860616639942E-2</v>
      </c>
      <c r="CL168" s="36">
        <f t="shared" si="810"/>
        <v>-0.2720800490575257</v>
      </c>
      <c r="CM168" s="267">
        <f>IFERROR('Turistas lugar residencia isla '!CM168/'Turistas lugar residencia isla '!$G168,"-")</f>
        <v>6.1254434539662124E-2</v>
      </c>
      <c r="CN168" s="36">
        <f t="shared" si="811"/>
        <v>-0.24213261401760988</v>
      </c>
      <c r="CO168" s="267">
        <f>IFERROR('Turistas lugar residencia isla '!CO168/'Turistas lugar residencia isla '!$I168,"-")</f>
        <v>3.5082710692029104E-2</v>
      </c>
      <c r="CP168" s="36">
        <f t="shared" si="812"/>
        <v>-1.2719915583341512E-2</v>
      </c>
      <c r="CQ168" s="267">
        <f>IFERROR('Turistas lugar residencia isla '!CQ168/'Turistas lugar residencia isla '!$K168,"-")</f>
        <v>2.4168222036781054E-2</v>
      </c>
      <c r="CR168" s="36">
        <f t="shared" si="813"/>
        <v>-0.36591509890223539</v>
      </c>
      <c r="CS168" s="267">
        <f>IFERROR('Turistas lugar residencia isla '!CS168/'Turistas lugar residencia isla '!$M168,"-")</f>
        <v>7.6620825147347735E-2</v>
      </c>
      <c r="CT168" s="36">
        <f t="shared" si="814"/>
        <v>-0.21438727529100809</v>
      </c>
      <c r="CU168" s="266">
        <f>IFERROR('Turistas lugar residencia isla '!CU168/'Turistas lugar residencia isla '!$C168,"-")</f>
        <v>4.1425848818179935E-2</v>
      </c>
      <c r="CV168" s="36">
        <f t="shared" si="815"/>
        <v>-8.5996526965392506E-2</v>
      </c>
      <c r="CW168" s="267">
        <f>IFERROR('Turistas lugar residencia isla '!CW168/'Turistas lugar residencia isla '!$E168,"-")</f>
        <v>2.5821882125290085E-2</v>
      </c>
      <c r="CX168" s="36">
        <f t="shared" si="816"/>
        <v>0.29486042512758615</v>
      </c>
      <c r="CY168" s="267">
        <f>IFERROR('Turistas lugar residencia isla '!CY168/'Turistas lugar residencia isla '!$G168,"-")</f>
        <v>2.4074651015547271E-2</v>
      </c>
      <c r="CZ168" s="36">
        <f t="shared" si="817"/>
        <v>-6.6412950426981254E-2</v>
      </c>
      <c r="DA168" s="267">
        <f>IFERROR('Turistas lugar residencia isla '!DA168/'Turistas lugar residencia isla '!$I168,"-")</f>
        <v>2.0008809422819667E-2</v>
      </c>
      <c r="DB168" s="36">
        <f t="shared" si="818"/>
        <v>-0.3981548858711691</v>
      </c>
      <c r="DC168" s="267">
        <f>IFERROR('Turistas lugar residencia isla '!DC168/'Turistas lugar residencia isla '!$K168,"-")</f>
        <v>0.10947045221457101</v>
      </c>
      <c r="DD168" s="36">
        <f t="shared" si="819"/>
        <v>-0.15329817347156449</v>
      </c>
      <c r="DE168" s="267">
        <f>IFERROR('Turistas lugar residencia isla '!DE168/'Turistas lugar residencia isla '!$M168,"-")</f>
        <v>1.2680835863547062E-2</v>
      </c>
      <c r="DF168" s="36">
        <f t="shared" si="820"/>
        <v>-0.28631977060267833</v>
      </c>
      <c r="DG168" s="266">
        <f>IFERROR('Turistas lugar residencia isla '!DG168/'Turistas lugar residencia isla '!$C168,"-")</f>
        <v>2.8505841774905227E-2</v>
      </c>
      <c r="DH168" s="36">
        <f t="shared" si="821"/>
        <v>-5.8072625466686345E-2</v>
      </c>
      <c r="DI168" s="267">
        <f>IFERROR('Turistas lugar residencia isla '!DI168/'Turistas lugar residencia isla '!$E168,"-")</f>
        <v>1.833884750441472E-2</v>
      </c>
      <c r="DJ168" s="36">
        <f t="shared" si="822"/>
        <v>0.65569741912231638</v>
      </c>
      <c r="DK168" s="267">
        <f>IFERROR('Turistas lugar residencia isla '!DK168/'Turistas lugar residencia isla '!$G168,"-")</f>
        <v>7.4103293368039155E-2</v>
      </c>
      <c r="DL168" s="36">
        <f t="shared" si="823"/>
        <v>-7.3025381353889807E-2</v>
      </c>
      <c r="DM168" s="267">
        <f>IFERROR('Turistas lugar residencia isla '!DM168/'Turistas lugar residencia isla '!$I168,"-")</f>
        <v>3.1077686058272702E-3</v>
      </c>
      <c r="DN168" s="36">
        <f t="shared" si="824"/>
        <v>-0.6351452275537588</v>
      </c>
      <c r="DO168" s="267">
        <f>IFERROR('Turistas lugar residencia isla '!DO168/'Turistas lugar residencia isla '!$K168,"-")</f>
        <v>1.0574393405655389E-2</v>
      </c>
      <c r="DP168" s="36">
        <f t="shared" si="825"/>
        <v>-0.1395579272203713</v>
      </c>
      <c r="DQ168" s="267">
        <f>IFERROR('Turistas lugar residencia isla '!DQ168/'Turistas lugar residencia isla '!$M168,"-")</f>
        <v>0</v>
      </c>
      <c r="DR168" s="36">
        <f t="shared" si="826"/>
        <v>-1</v>
      </c>
      <c r="DS168" s="266">
        <f>IFERROR('Turistas lugar residencia isla '!DS168/'Turistas lugar residencia isla '!$C168,"-")</f>
        <v>6.9900617322312675E-2</v>
      </c>
      <c r="DT168" s="36">
        <f t="shared" si="827"/>
        <v>0.20905501365469203</v>
      </c>
      <c r="DU168" s="267">
        <f>IFERROR('Turistas lugar residencia isla '!DU168/'Turistas lugar residencia isla '!$E168,"-")</f>
        <v>0.10597357257393387</v>
      </c>
      <c r="DV168" s="36">
        <f t="shared" si="828"/>
        <v>4.3906085276163243E-2</v>
      </c>
      <c r="DW168" s="267">
        <f>IFERROR('Turistas lugar residencia isla '!DW168/'Turistas lugar residencia isla '!$G168,"-")</f>
        <v>0.11280061907681176</v>
      </c>
      <c r="DX168" s="36">
        <f t="shared" si="829"/>
        <v>0.25353987047727222</v>
      </c>
      <c r="DY168" s="267">
        <f>IFERROR('Turistas lugar residencia isla '!DY168/'Turistas lugar residencia isla '!$I168,"-")</f>
        <v>7.3599464909132439E-2</v>
      </c>
      <c r="DZ168" s="36">
        <f t="shared" si="830"/>
        <v>7.6523457644555259E-2</v>
      </c>
      <c r="EA168" s="267">
        <f>IFERROR('Turistas lugar residencia isla '!EA168/'Turistas lugar residencia isla '!$K168,"-")</f>
        <v>4.31702795844136E-2</v>
      </c>
      <c r="EB168" s="36">
        <f t="shared" si="831"/>
        <v>0.14280269699313819</v>
      </c>
      <c r="EC168" s="267">
        <f>IFERROR('Turistas lugar residencia isla '!EC168/'Turistas lugar residencia isla '!$M168,"-")</f>
        <v>6.4565100910876944E-2</v>
      </c>
      <c r="ED168" s="36">
        <f t="shared" si="832"/>
        <v>0.5099094260961472</v>
      </c>
    </row>
    <row r="169" spans="1:134" s="17" customFormat="1" outlineLevel="1" x14ac:dyDescent="0.25">
      <c r="A169" s="242"/>
      <c r="B169" s="34" t="s">
        <v>71</v>
      </c>
      <c r="C169" s="266">
        <f>IFERROR('Turistas lugar residencia isla '!C169/'Turistas lugar residencia isla '!$C169,"-")</f>
        <v>1</v>
      </c>
      <c r="D169" s="36">
        <f t="shared" si="767"/>
        <v>0</v>
      </c>
      <c r="E169" s="267">
        <f>IFERROR('Turistas lugar residencia isla '!E169/'Turistas lugar residencia isla '!$E169,"-")</f>
        <v>1</v>
      </c>
      <c r="F169" s="36">
        <f t="shared" si="768"/>
        <v>0</v>
      </c>
      <c r="G169" s="267">
        <f>IFERROR('Turistas lugar residencia isla '!G169/'Turistas lugar residencia isla '!$G169,"-")</f>
        <v>1</v>
      </c>
      <c r="H169" s="36">
        <f t="shared" si="769"/>
        <v>0</v>
      </c>
      <c r="I169" s="267">
        <f>IFERROR('Turistas lugar residencia isla '!I169/'Turistas lugar residencia isla '!$I169,"-")</f>
        <v>1</v>
      </c>
      <c r="J169" s="36">
        <f t="shared" si="770"/>
        <v>0</v>
      </c>
      <c r="K169" s="267">
        <f>IFERROR('Turistas lugar residencia isla '!K169/'Turistas lugar residencia isla '!$K169,"-")</f>
        <v>1</v>
      </c>
      <c r="L169" s="36">
        <f t="shared" si="771"/>
        <v>0</v>
      </c>
      <c r="M169" s="267">
        <f>IFERROR('Turistas lugar residencia isla '!M169/'Turistas lugar residencia isla '!$M169,"-")</f>
        <v>1</v>
      </c>
      <c r="N169" s="36">
        <f t="shared" si="772"/>
        <v>0</v>
      </c>
      <c r="O169" s="266">
        <f>IFERROR('Turistas lugar residencia isla '!O169/'Turistas lugar residencia isla '!$C169,"-")</f>
        <v>0.82797065252846869</v>
      </c>
      <c r="P169" s="36">
        <f t="shared" si="773"/>
        <v>3.4847205602345444E-2</v>
      </c>
      <c r="Q169" s="267">
        <f>IFERROR('Turistas lugar residencia isla '!Q169/'Turistas lugar residencia isla '!$E169,"-")</f>
        <v>0.81402966386120723</v>
      </c>
      <c r="R169" s="36">
        <f t="shared" si="774"/>
        <v>7.3821613330527391E-2</v>
      </c>
      <c r="S169" s="267">
        <f>IFERROR('Turistas lugar residencia isla '!S169/'Turistas lugar residencia isla '!$G169,"-")</f>
        <v>0.79508274817306135</v>
      </c>
      <c r="T169" s="36">
        <f t="shared" si="775"/>
        <v>1.7197197843397127E-3</v>
      </c>
      <c r="U169" s="267">
        <f>IFERROR('Turistas lugar residencia isla '!U169/'Turistas lugar residencia isla '!$I169,"-")</f>
        <v>0.89162809780535379</v>
      </c>
      <c r="V169" s="36">
        <f t="shared" si="776"/>
        <v>2.7225552314894985E-2</v>
      </c>
      <c r="W169" s="267">
        <f>IFERROR('Turistas lugar residencia isla '!W169/'Turistas lugar residencia isla '!$K169,"-")</f>
        <v>0.79551405388548602</v>
      </c>
      <c r="X169" s="36">
        <f t="shared" si="777"/>
        <v>2.7976154633362338E-2</v>
      </c>
      <c r="Y169" s="267">
        <f>IFERROR('Turistas lugar residencia isla '!Y169/'Turistas lugar residencia isla '!$M169,"-")</f>
        <v>0.52927700907174924</v>
      </c>
      <c r="Z169" s="36">
        <f t="shared" si="778"/>
        <v>-0.21655089670038663</v>
      </c>
      <c r="AA169" s="266">
        <f>IFERROR('Turistas lugar residencia isla '!AA169/'Turistas lugar residencia isla '!$C169,"-")</f>
        <v>0.17202934747153129</v>
      </c>
      <c r="AB169" s="36">
        <f t="shared" si="779"/>
        <v>-0.13946705478539301</v>
      </c>
      <c r="AC169" s="267">
        <f>IFERROR('Turistas lugar residencia isla '!AC169/'Turistas lugar residencia isla '!$E169,"-")</f>
        <v>0.1859703361387928</v>
      </c>
      <c r="AD169" s="36">
        <f t="shared" si="780"/>
        <v>-0.23131195253699643</v>
      </c>
      <c r="AE169" s="267">
        <f>IFERROR('Turistas lugar residencia isla '!AE169/'Turistas lugar residencia isla '!$G169,"-")</f>
        <v>0.20492201568261287</v>
      </c>
      <c r="AF169" s="36">
        <f t="shared" si="781"/>
        <v>-6.5939191492438987E-3</v>
      </c>
      <c r="AG169" s="267">
        <f>IFERROR('Turistas lugar residencia isla '!AG169/'Turistas lugar residencia isla '!$I169,"-")</f>
        <v>0.10837190219464618</v>
      </c>
      <c r="AH169" s="36">
        <f t="shared" si="782"/>
        <v>-0.17902303188532054</v>
      </c>
      <c r="AI169" s="267">
        <f>IFERROR('Turistas lugar residencia isla '!AI169/'Turistas lugar residencia isla '!$K169,"-")</f>
        <v>0.20448594611451401</v>
      </c>
      <c r="AJ169" s="36">
        <f t="shared" si="783"/>
        <v>-9.5737860549798159E-2</v>
      </c>
      <c r="AK169" s="267">
        <f>IFERROR('Turistas lugar residencia isla '!AK169/'Turistas lugar residencia isla '!$M169,"-")</f>
        <v>0.47063135709704024</v>
      </c>
      <c r="AL169" s="36">
        <f t="shared" si="784"/>
        <v>0.45016830816347042</v>
      </c>
      <c r="AM169" s="266">
        <f>IFERROR('Turistas lugar residencia isla '!AM169/'Turistas lugar residencia isla '!$C169,"-")</f>
        <v>0.20442208168412032</v>
      </c>
      <c r="AN169" s="36">
        <f t="shared" si="785"/>
        <v>-4.3711486925705256E-2</v>
      </c>
      <c r="AO169" s="267">
        <f>IFERROR('Turistas lugar residencia isla '!AO169/'Turistas lugar residencia isla '!$E169,"-")</f>
        <v>0.12160827696597305</v>
      </c>
      <c r="AP169" s="36">
        <f t="shared" si="786"/>
        <v>-2.1837622764914855E-2</v>
      </c>
      <c r="AQ169" s="267">
        <f>IFERROR('Turistas lugar residencia isla '!AQ169/'Turistas lugar residencia isla '!$G169,"-")</f>
        <v>0.24776813361662395</v>
      </c>
      <c r="AR169" s="36">
        <f t="shared" si="787"/>
        <v>-5.8677668964006502E-2</v>
      </c>
      <c r="AS169" s="267">
        <f>IFERROR('Turistas lugar residencia isla '!AS169/'Turistas lugar residencia isla '!$I169,"-")</f>
        <v>0.39453245902583334</v>
      </c>
      <c r="AT169" s="36">
        <f t="shared" si="788"/>
        <v>-3.1585801040275197E-2</v>
      </c>
      <c r="AU169" s="267">
        <f>IFERROR('Turistas lugar residencia isla '!AU169/'Turistas lugar residencia isla '!$K169,"-")</f>
        <v>0.12391072826016604</v>
      </c>
      <c r="AV169" s="36">
        <f t="shared" si="789"/>
        <v>-0.12594895845815668</v>
      </c>
      <c r="AW169" s="267">
        <f>IFERROR('Turistas lugar residencia isla '!AW169/'Turistas lugar residencia isla '!$M169,"-")</f>
        <v>0.30065060020159445</v>
      </c>
      <c r="AX169" s="36">
        <f t="shared" si="790"/>
        <v>-4.9093069029171987E-2</v>
      </c>
      <c r="AY169" s="266">
        <f>IFERROR('Turistas lugar residencia isla '!AY169/'Turistas lugar residencia isla '!$C169,"-")</f>
        <v>2.456171099459107E-2</v>
      </c>
      <c r="AZ169" s="36">
        <f t="shared" si="791"/>
        <v>-4.0581661223356824E-2</v>
      </c>
      <c r="BA169" s="267">
        <f>IFERROR('Turistas lugar residencia isla '!BA169/'Turistas lugar residencia isla '!$E169,"-")</f>
        <v>3.2687690401197914E-2</v>
      </c>
      <c r="BB169" s="36">
        <f t="shared" si="792"/>
        <v>-4.1951457498568989E-2</v>
      </c>
      <c r="BC169" s="267">
        <f>IFERROR('Turistas lugar residencia isla '!BC169/'Turistas lugar residencia isla '!$G169,"-")</f>
        <v>2.8297302704917253E-2</v>
      </c>
      <c r="BD169" s="36">
        <f t="shared" si="793"/>
        <v>1.425451785219245E-3</v>
      </c>
      <c r="BE169" s="267">
        <f>IFERROR('Turistas lugar residencia isla '!BE169/'Turistas lugar residencia isla '!$I169,"-")</f>
        <v>1.2258059872308878E-2</v>
      </c>
      <c r="BF169" s="36">
        <f t="shared" si="794"/>
        <v>8.3915225668266036E-2</v>
      </c>
      <c r="BG169" s="267">
        <f>IFERROR('Turistas lugar residencia isla '!BG169/'Turistas lugar residencia isla '!$K169,"-")</f>
        <v>1.299182715221267E-2</v>
      </c>
      <c r="BH169" s="36">
        <f t="shared" si="795"/>
        <v>-0.10379473034575215</v>
      </c>
      <c r="BI169" s="267">
        <f>IFERROR('Turistas lugar residencia isla '!BI169/'Turistas lugar residencia isla '!$M169,"-")</f>
        <v>2.2267020984147349E-2</v>
      </c>
      <c r="BJ169" s="36">
        <f t="shared" si="796"/>
        <v>-0.29790252670875128</v>
      </c>
      <c r="BK169" s="266">
        <f>IFERROR('Turistas lugar residencia isla '!BK169/'Turistas lugar residencia isla '!$C169,"-")</f>
        <v>2.173796622217029E-2</v>
      </c>
      <c r="BL169" s="36">
        <f t="shared" si="797"/>
        <v>0.3645592464159717</v>
      </c>
      <c r="BM169" s="267">
        <f>IFERROR('Turistas lugar residencia isla '!BM169/'Turistas lugar residencia isla '!$E169,"-")</f>
        <v>2.5410492074146744E-2</v>
      </c>
      <c r="BN169" s="36">
        <f t="shared" si="798"/>
        <v>0.32657851220966228</v>
      </c>
      <c r="BO169" s="267">
        <f>IFERROR('Turistas lugar residencia isla '!BO169/'Turistas lugar residencia isla '!$G169,"-")</f>
        <v>9.4133788122755038E-3</v>
      </c>
      <c r="BP169" s="36">
        <f t="shared" si="799"/>
        <v>0.11108526582515443</v>
      </c>
      <c r="BQ169" s="267">
        <f>IFERROR('Turistas lugar residencia isla '!BQ169/'Turistas lugar residencia isla '!$I169,"-")</f>
        <v>4.6484175370153098E-2</v>
      </c>
      <c r="BR169" s="36">
        <f t="shared" si="800"/>
        <v>0.66577931656947542</v>
      </c>
      <c r="BS169" s="267">
        <f>IFERROR('Turistas lugar residencia isla '!BS169/'Turistas lugar residencia isla '!$K169,"-")</f>
        <v>9.4379034203573922E-3</v>
      </c>
      <c r="BT169" s="36">
        <f t="shared" si="801"/>
        <v>0.11318222492725361</v>
      </c>
      <c r="BU169" s="267">
        <f>IFERROR('Turistas lugar residencia isla '!BU169/'Turistas lugar residencia isla '!$M169,"-")</f>
        <v>2.0709245853569137E-2</v>
      </c>
      <c r="BV169" s="36">
        <f t="shared" si="802"/>
        <v>-0.19207615858554639</v>
      </c>
      <c r="BW169" s="266">
        <f>IFERROR('Turistas lugar residencia isla '!BW169/'Turistas lugar residencia isla '!$C169,"-")</f>
        <v>0.33795843252953978</v>
      </c>
      <c r="BX169" s="36">
        <f t="shared" si="803"/>
        <v>1.1344429130482059E-3</v>
      </c>
      <c r="BY169" s="267">
        <f>IFERROR('Turistas lugar residencia isla '!BY169/'Turistas lugar residencia isla '!$E169,"-")</f>
        <v>0.41032103578251666</v>
      </c>
      <c r="BZ169" s="36">
        <f t="shared" si="804"/>
        <v>2.8154775500280005E-2</v>
      </c>
      <c r="CA169" s="267">
        <f>IFERROR('Turistas lugar residencia isla '!CA169/'Turistas lugar residencia isla '!$G169,"-")</f>
        <v>0.21240603294682583</v>
      </c>
      <c r="CB169" s="36">
        <f t="shared" si="805"/>
        <v>-3.2648728037787844E-2</v>
      </c>
      <c r="CC169" s="267">
        <f>IFERROR('Turistas lugar residencia isla '!CC169/'Turistas lugar residencia isla '!$I169,"-")</f>
        <v>0.23473860749015685</v>
      </c>
      <c r="CD169" s="36">
        <f t="shared" si="806"/>
        <v>-3.4973023438537809E-2</v>
      </c>
      <c r="CE169" s="267">
        <f>IFERROR('Turistas lugar residencia isla '!CE169/'Turistas lugar residencia isla '!$K169,"-")</f>
        <v>0.42749466028843269</v>
      </c>
      <c r="CF169" s="36">
        <f t="shared" si="807"/>
        <v>2.2916072480971605E-2</v>
      </c>
      <c r="CG169" s="267">
        <f>IFERROR('Turistas lugar residencia isla '!CG169/'Turistas lugar residencia isla '!$M169,"-")</f>
        <v>5.9928525611655827E-2</v>
      </c>
      <c r="CH169" s="36">
        <f t="shared" si="808"/>
        <v>-0.55574723405272519</v>
      </c>
      <c r="CI169" s="266">
        <f>IFERROR('Turistas lugar residencia isla '!CI169/'Turistas lugar residencia isla '!$C169,"-")</f>
        <v>3.2818730191186994E-2</v>
      </c>
      <c r="CJ169" s="36">
        <f t="shared" si="809"/>
        <v>0.22288196379196812</v>
      </c>
      <c r="CK169" s="267">
        <f>IFERROR('Turistas lugar residencia isla '!CK169/'Turistas lugar residencia isla '!$E169,"-")</f>
        <v>2.8440775546031909E-2</v>
      </c>
      <c r="CL169" s="36">
        <f t="shared" si="810"/>
        <v>0.35797407104845158</v>
      </c>
      <c r="CM169" s="267">
        <f>IFERROR('Turistas lugar residencia isla '!CM169/'Turistas lugar residencia isla '!$G169,"-")</f>
        <v>5.4327010108901744E-2</v>
      </c>
      <c r="CN169" s="36">
        <f t="shared" si="811"/>
        <v>7.5133856693714085E-2</v>
      </c>
      <c r="CO169" s="267">
        <f>IFERROR('Turistas lugar residencia isla '!CO169/'Turistas lugar residencia isla '!$I169,"-")</f>
        <v>1.9520762403817778E-2</v>
      </c>
      <c r="CP169" s="36">
        <f t="shared" si="812"/>
        <v>0.35935391167631137</v>
      </c>
      <c r="CQ169" s="267">
        <f>IFERROR('Turistas lugar residencia isla '!CQ169/'Turistas lugar residencia isla '!$K169,"-")</f>
        <v>2.0629232787888415E-2</v>
      </c>
      <c r="CR169" s="36">
        <f t="shared" si="813"/>
        <v>0.39949663703508032</v>
      </c>
      <c r="CS169" s="267">
        <f>IFERROR('Turistas lugar residencia isla '!CS169/'Turistas lugar residencia isla '!$M169,"-")</f>
        <v>6.6801062952442036E-2</v>
      </c>
      <c r="CT169" s="36">
        <f t="shared" si="814"/>
        <v>0.16484353523320805</v>
      </c>
      <c r="CU169" s="266">
        <f>IFERROR('Turistas lugar residencia isla '!CU169/'Turistas lugar residencia isla '!$C169,"-")</f>
        <v>4.7634870326824112E-2</v>
      </c>
      <c r="CV169" s="36">
        <f t="shared" si="815"/>
        <v>2.5324457106865816E-2</v>
      </c>
      <c r="CW169" s="267">
        <f>IFERROR('Turistas lugar residencia isla '!CW169/'Turistas lugar residencia isla '!$E169,"-")</f>
        <v>2.747263386172355E-2</v>
      </c>
      <c r="CX169" s="36">
        <f t="shared" si="816"/>
        <v>0.3580500587334865</v>
      </c>
      <c r="CY169" s="267">
        <f>IFERROR('Turistas lugar residencia isla '!CY169/'Turistas lugar residencia isla '!$G169,"-")</f>
        <v>2.6715702621073392E-2</v>
      </c>
      <c r="CZ169" s="36">
        <f t="shared" si="817"/>
        <v>-0.25338618736368546</v>
      </c>
      <c r="DA169" s="267">
        <f>IFERROR('Turistas lugar residencia isla '!DA169/'Turistas lugar residencia isla '!$I169,"-")</f>
        <v>3.2304270526671897E-2</v>
      </c>
      <c r="DB169" s="36">
        <f t="shared" si="818"/>
        <v>5.9557835757398703E-2</v>
      </c>
      <c r="DC169" s="267">
        <f>IFERROR('Turistas lugar residencia isla '!DC169/'Turistas lugar residencia isla '!$K169,"-")</f>
        <v>0.12149829658788018</v>
      </c>
      <c r="DD169" s="36">
        <f t="shared" si="819"/>
        <v>-1.1445373232341627E-2</v>
      </c>
      <c r="DE169" s="267">
        <f>IFERROR('Turistas lugar residencia isla '!DE169/'Turistas lugar residencia isla '!$M169,"-")</f>
        <v>5.6812975350499402E-3</v>
      </c>
      <c r="DF169" s="36">
        <f t="shared" si="820"/>
        <v>-0.18269208741867504</v>
      </c>
      <c r="DG169" s="266">
        <f>IFERROR('Turistas lugar residencia isla '!DG169/'Turistas lugar residencia isla '!$C169,"-")</f>
        <v>3.0803160646734922E-2</v>
      </c>
      <c r="DH169" s="36">
        <f t="shared" si="821"/>
        <v>-7.0649300742868348E-2</v>
      </c>
      <c r="DI169" s="267">
        <f>IFERROR('Turistas lugar residencia isla '!DI169/'Turistas lugar residencia isla '!$E169,"-")</f>
        <v>1.9656503330407395E-2</v>
      </c>
      <c r="DJ169" s="36">
        <f t="shared" si="822"/>
        <v>0.27546213355583204</v>
      </c>
      <c r="DK169" s="267">
        <f>IFERROR('Turistas lugar residencia isla '!DK169/'Turistas lugar residencia isla '!$G169,"-")</f>
        <v>8.0347189801537766E-2</v>
      </c>
      <c r="DL169" s="36">
        <f t="shared" si="823"/>
        <v>-0.13835610259187525</v>
      </c>
      <c r="DM169" s="267">
        <f>IFERROR('Turistas lugar residencia isla '!DM169/'Turistas lugar residencia isla '!$I169,"-")</f>
        <v>7.6297965147665353E-3</v>
      </c>
      <c r="DN169" s="36">
        <f t="shared" si="824"/>
        <v>-3.2546487575411898E-2</v>
      </c>
      <c r="DO169" s="267">
        <f>IFERROR('Turistas lugar residencia isla '!DO169/'Turistas lugar residencia isla '!$K169,"-")</f>
        <v>9.5496990344389326E-3</v>
      </c>
      <c r="DP169" s="36">
        <f t="shared" si="825"/>
        <v>-0.24445751119111647</v>
      </c>
      <c r="DQ169" s="267">
        <f>IFERROR('Turistas lugar residencia isla '!DQ169/'Turistas lugar residencia isla '!$M169,"-")</f>
        <v>6.7809035095757354E-3</v>
      </c>
      <c r="DR169" s="36">
        <f t="shared" si="826"/>
        <v>0.22415252181693712</v>
      </c>
      <c r="DS169" s="266">
        <f>IFERROR('Turistas lugar residencia isla '!DS169/'Turistas lugar residencia isla '!$C169,"-")</f>
        <v>8.3201883145651676E-2</v>
      </c>
      <c r="DT169" s="36">
        <f t="shared" si="827"/>
        <v>0.25971292616735431</v>
      </c>
      <c r="DU169" s="267">
        <f>IFERROR('Turistas lugar residencia isla '!DU169/'Turistas lugar residencia isla '!$E169,"-")</f>
        <v>0.12507099705684929</v>
      </c>
      <c r="DV169" s="36">
        <f t="shared" si="828"/>
        <v>0.19598700457192653</v>
      </c>
      <c r="DW169" s="267">
        <f>IFERROR('Turistas lugar residencia isla '!DW169/'Turistas lugar residencia isla '!$G169,"-")</f>
        <v>0.1212639461874863</v>
      </c>
      <c r="DX169" s="36">
        <f t="shared" si="829"/>
        <v>0.46012028853812637</v>
      </c>
      <c r="DY169" s="267">
        <f>IFERROR('Turistas lugar residencia isla '!DY169/'Turistas lugar residencia isla '!$I169,"-")</f>
        <v>8.410770969344053E-2</v>
      </c>
      <c r="DZ169" s="36">
        <f t="shared" si="830"/>
        <v>5.3966761071464031E-2</v>
      </c>
      <c r="EA169" s="267">
        <f>IFERROR('Turistas lugar residencia isla '!EA169/'Turistas lugar residencia isla '!$K169,"-")</f>
        <v>4.4324018993486432E-2</v>
      </c>
      <c r="EB169" s="36">
        <f t="shared" si="831"/>
        <v>0.42735529780574066</v>
      </c>
      <c r="EC169" s="267">
        <f>IFERROR('Turistas lugar residencia isla '!EC169/'Turistas lugar residencia isla '!$M169,"-")</f>
        <v>3.2621643910931919E-2</v>
      </c>
      <c r="ED169" s="36">
        <f t="shared" si="832"/>
        <v>-0.60584320802106273</v>
      </c>
    </row>
    <row r="170" spans="1:134" s="17" customFormat="1" outlineLevel="1" x14ac:dyDescent="0.25">
      <c r="A170" s="242"/>
      <c r="B170" s="34" t="s">
        <v>73</v>
      </c>
      <c r="C170" s="266">
        <f>IFERROR('Turistas lugar residencia isla '!C170/'Turistas lugar residencia isla '!$C170,"-")</f>
        <v>1</v>
      </c>
      <c r="D170" s="36">
        <f t="shared" si="767"/>
        <v>0</v>
      </c>
      <c r="E170" s="267">
        <f>IFERROR('Turistas lugar residencia isla '!E170/'Turistas lugar residencia isla '!$E170,"-")</f>
        <v>1</v>
      </c>
      <c r="F170" s="36">
        <f t="shared" si="768"/>
        <v>0</v>
      </c>
      <c r="G170" s="267">
        <f>IFERROR('Turistas lugar residencia isla '!G170/'Turistas lugar residencia isla '!$G170,"-")</f>
        <v>1</v>
      </c>
      <c r="H170" s="36">
        <f t="shared" si="769"/>
        <v>0</v>
      </c>
      <c r="I170" s="267">
        <f>IFERROR('Turistas lugar residencia isla '!I170/'Turistas lugar residencia isla '!$I170,"-")</f>
        <v>1</v>
      </c>
      <c r="J170" s="36">
        <f t="shared" si="770"/>
        <v>0</v>
      </c>
      <c r="K170" s="267">
        <f>IFERROR('Turistas lugar residencia isla '!K170/'Turistas lugar residencia isla '!$K170,"-")</f>
        <v>1</v>
      </c>
      <c r="L170" s="36">
        <f t="shared" si="771"/>
        <v>0</v>
      </c>
      <c r="M170" s="267">
        <f>IFERROR('Turistas lugar residencia isla '!M170/'Turistas lugar residencia isla '!$M170,"-")</f>
        <v>1</v>
      </c>
      <c r="N170" s="36">
        <f t="shared" si="772"/>
        <v>0</v>
      </c>
      <c r="O170" s="266">
        <f>IFERROR('Turistas lugar residencia isla '!O170/'Turistas lugar residencia isla '!$C170,"-")</f>
        <v>0.80825541409331902</v>
      </c>
      <c r="P170" s="36">
        <f t="shared" si="773"/>
        <v>2.1188723527170605E-2</v>
      </c>
      <c r="Q170" s="267">
        <f>IFERROR('Turistas lugar residencia isla '!Q170/'Turistas lugar residencia isla '!$E170,"-")</f>
        <v>0.80765393333349922</v>
      </c>
      <c r="R170" s="36">
        <f t="shared" si="774"/>
        <v>4.9117104033123526E-2</v>
      </c>
      <c r="S170" s="267">
        <f>IFERROR('Turistas lugar residencia isla '!S170/'Turistas lugar residencia isla '!$G170,"-")</f>
        <v>0.80243551153198622</v>
      </c>
      <c r="T170" s="36">
        <f t="shared" si="775"/>
        <v>-1.7806879354091754E-2</v>
      </c>
      <c r="U170" s="267">
        <f>IFERROR('Turistas lugar residencia isla '!U170/'Turistas lugar residencia isla '!$I170,"-")</f>
        <v>0.860978887193386</v>
      </c>
      <c r="V170" s="36">
        <f t="shared" si="776"/>
        <v>2.4493278054913858E-2</v>
      </c>
      <c r="W170" s="267">
        <f>IFERROR('Turistas lugar residencia isla '!W170/'Turistas lugar residencia isla '!$K170,"-")</f>
        <v>0.77805662966196831</v>
      </c>
      <c r="X170" s="36">
        <f t="shared" si="777"/>
        <v>3.143855998354339E-2</v>
      </c>
      <c r="Y170" s="267">
        <f>IFERROR('Turistas lugar residencia isla '!Y170/'Turistas lugar residencia isla '!$M170,"-")</f>
        <v>0.4576713008937438</v>
      </c>
      <c r="Z170" s="36">
        <f t="shared" si="778"/>
        <v>-0.31026850997252375</v>
      </c>
      <c r="AA170" s="266">
        <f>IFERROR('Turistas lugar residencia isla '!AA170/'Turistas lugar residencia isla '!$C170,"-")</f>
        <v>0.19174458590668092</v>
      </c>
      <c r="AB170" s="36">
        <f t="shared" si="779"/>
        <v>-8.0428471027368165E-2</v>
      </c>
      <c r="AC170" s="267">
        <f>IFERROR('Turistas lugar residencia isla '!AC170/'Turistas lugar residencia isla '!$E170,"-")</f>
        <v>0.19234855477954074</v>
      </c>
      <c r="AD170" s="36">
        <f t="shared" si="780"/>
        <v>-0.16427769017288774</v>
      </c>
      <c r="AE170" s="267">
        <f>IFERROR('Turistas lugar residencia isla '!AE170/'Turistas lugar residencia isla '!$G170,"-")</f>
        <v>0.1975644884680138</v>
      </c>
      <c r="AF170" s="36">
        <f t="shared" si="781"/>
        <v>7.9489666188391483E-2</v>
      </c>
      <c r="AG170" s="267">
        <f>IFERROR('Turistas lugar residencia isla '!AG170/'Turistas lugar residencia isla '!$I170,"-")</f>
        <v>0.13902680665953038</v>
      </c>
      <c r="AH170" s="36">
        <f t="shared" si="782"/>
        <v>-0.12893276156501965</v>
      </c>
      <c r="AI170" s="267">
        <f>IFERROR('Turistas lugar residencia isla '!AI170/'Turistas lugar residencia isla '!$K170,"-")</f>
        <v>0.22194835973556193</v>
      </c>
      <c r="AJ170" s="36">
        <f t="shared" si="783"/>
        <v>-9.6517670909602948E-2</v>
      </c>
      <c r="AK170" s="267">
        <f>IFERROR('Turistas lugar residencia isla '!AK170/'Turistas lugar residencia isla '!$M170,"-")</f>
        <v>0.54226663356504468</v>
      </c>
      <c r="AL170" s="36">
        <f t="shared" si="784"/>
        <v>0.61135993225378704</v>
      </c>
      <c r="AM170" s="266">
        <f>IFERROR('Turistas lugar residencia isla '!AM170/'Turistas lugar residencia isla '!$C170,"-")</f>
        <v>0.19729860799625834</v>
      </c>
      <c r="AN170" s="36">
        <f t="shared" si="785"/>
        <v>-2.5082995235041872E-2</v>
      </c>
      <c r="AO170" s="267">
        <f>IFERROR('Turistas lugar residencia isla '!AO170/'Turistas lugar residencia isla '!$E170,"-")</f>
        <v>0.11628942726125933</v>
      </c>
      <c r="AP170" s="36">
        <f t="shared" si="786"/>
        <v>-4.2563431909018457E-2</v>
      </c>
      <c r="AQ170" s="267">
        <f>IFERROR('Turistas lugar residencia isla '!AQ170/'Turistas lugar residencia isla '!$G170,"-")</f>
        <v>0.24311161518446861</v>
      </c>
      <c r="AR170" s="36">
        <f t="shared" si="787"/>
        <v>3.4342240119032752E-2</v>
      </c>
      <c r="AS170" s="267">
        <f>IFERROR('Turistas lugar residencia isla '!AS170/'Turistas lugar residencia isla '!$I170,"-")</f>
        <v>0.3799280296991368</v>
      </c>
      <c r="AT170" s="36">
        <f t="shared" si="788"/>
        <v>-7.0978818204137539E-2</v>
      </c>
      <c r="AU170" s="267">
        <f>IFERROR('Turistas lugar residencia isla '!AU170/'Turistas lugar residencia isla '!$K170,"-")</f>
        <v>0.12695023075963577</v>
      </c>
      <c r="AV170" s="36">
        <f t="shared" si="789"/>
        <v>-1.4967496948785297E-2</v>
      </c>
      <c r="AW170" s="267">
        <f>IFERROR('Turistas lugar residencia isla '!AW170/'Turistas lugar residencia isla '!$M170,"-")</f>
        <v>0.22610476663356505</v>
      </c>
      <c r="AX170" s="36">
        <f t="shared" si="790"/>
        <v>-0.30149873836119234</v>
      </c>
      <c r="AY170" s="266">
        <f>IFERROR('Turistas lugar residencia isla '!AY170/'Turistas lugar residencia isla '!$C170,"-")</f>
        <v>2.9850832096976389E-2</v>
      </c>
      <c r="AZ170" s="36">
        <f t="shared" si="791"/>
        <v>-4.9572582370507989E-2</v>
      </c>
      <c r="BA170" s="267">
        <f>IFERROR('Turistas lugar residencia isla '!BA170/'Turistas lugar residencia isla '!$E170,"-")</f>
        <v>3.7515768416390691E-2</v>
      </c>
      <c r="BB170" s="36">
        <f t="shared" si="792"/>
        <v>-0.11161671099019121</v>
      </c>
      <c r="BC170" s="267">
        <f>IFERROR('Turistas lugar residencia isla '!BC170/'Turistas lugar residencia isla '!$G170,"-")</f>
        <v>4.0111768237884253E-2</v>
      </c>
      <c r="BD170" s="36">
        <f t="shared" si="793"/>
        <v>3.2715443280717738E-2</v>
      </c>
      <c r="BE170" s="267">
        <f>IFERROR('Turistas lugar residencia isla '!BE170/'Turistas lugar residencia isla '!$I170,"-")</f>
        <v>1.1342155009451797E-2</v>
      </c>
      <c r="BF170" s="36">
        <f t="shared" si="794"/>
        <v>-2.0819155639571485E-2</v>
      </c>
      <c r="BG170" s="267">
        <f>IFERROR('Turistas lugar residencia isla '!BG170/'Turistas lugar residencia isla '!$K170,"-")</f>
        <v>1.589123113384059E-2</v>
      </c>
      <c r="BH170" s="36">
        <f t="shared" si="795"/>
        <v>-3.6760682048768922E-2</v>
      </c>
      <c r="BI170" s="267">
        <f>IFERROR('Turistas lugar residencia isla '!BI170/'Turistas lugar residencia isla '!$M170,"-")</f>
        <v>3.5873882820258191E-2</v>
      </c>
      <c r="BJ170" s="36">
        <f t="shared" si="796"/>
        <v>-0.12075015610424</v>
      </c>
      <c r="BK170" s="266">
        <f>IFERROR('Turistas lugar residencia isla '!BK170/'Turistas lugar residencia isla '!$C170,"-")</f>
        <v>2.7192185457375395E-2</v>
      </c>
      <c r="BL170" s="36">
        <f t="shared" si="797"/>
        <v>0.25908125852614705</v>
      </c>
      <c r="BM170" s="267">
        <f>IFERROR('Turistas lugar residencia isla '!BM170/'Turistas lugar residencia isla '!$E170,"-")</f>
        <v>3.1310414494751325E-2</v>
      </c>
      <c r="BN170" s="36">
        <f t="shared" si="798"/>
        <v>0.18711741078109823</v>
      </c>
      <c r="BO170" s="267">
        <f>IFERROR('Turistas lugar residencia isla '!BO170/'Turistas lugar residencia isla '!$G170,"-")</f>
        <v>1.2573926761978393E-2</v>
      </c>
      <c r="BP170" s="36">
        <f t="shared" si="799"/>
        <v>6.4770604879416549E-2</v>
      </c>
      <c r="BQ170" s="267">
        <f>IFERROR('Turistas lugar residencia isla '!BQ170/'Turistas lugar residencia isla '!$I170,"-")</f>
        <v>5.6078757373539526E-2</v>
      </c>
      <c r="BR170" s="36">
        <f t="shared" si="800"/>
        <v>0.35485301318696338</v>
      </c>
      <c r="BS170" s="267">
        <f>IFERROR('Turistas lugar residencia isla '!BS170/'Turistas lugar residencia isla '!$K170,"-")</f>
        <v>1.1385805164026444E-2</v>
      </c>
      <c r="BT170" s="36">
        <f t="shared" si="801"/>
        <v>-7.6338475881131185E-2</v>
      </c>
      <c r="BU170" s="267">
        <f>IFERROR('Turistas lugar residencia isla '!BU170/'Turistas lugar residencia isla '!$M170,"-")</f>
        <v>3.3701588877855015E-2</v>
      </c>
      <c r="BV170" s="36">
        <f t="shared" si="802"/>
        <v>9.5809702684225506E-2</v>
      </c>
      <c r="BW170" s="266">
        <f>IFERROR('Turistas lugar residencia isla '!BW170/'Turistas lugar residencia isla '!$C170,"-")</f>
        <v>0.30955598492602943</v>
      </c>
      <c r="BX170" s="36">
        <f t="shared" si="803"/>
        <v>-9.94590813477636E-4</v>
      </c>
      <c r="BY170" s="267">
        <f>IFERROR('Turistas lugar residencia isla '!BY170/'Turistas lugar residencia isla '!$E170,"-")</f>
        <v>0.39775721490578758</v>
      </c>
      <c r="BZ170" s="36">
        <f t="shared" si="804"/>
        <v>5.9186964210143467E-2</v>
      </c>
      <c r="CA170" s="267">
        <f>IFERROR('Turistas lugar residencia isla '!CA170/'Turistas lugar residencia isla '!$G170,"-")</f>
        <v>0.19784704861996838</v>
      </c>
      <c r="CB170" s="36">
        <f t="shared" si="805"/>
        <v>-7.9969403156473384E-2</v>
      </c>
      <c r="CC170" s="267">
        <f>IFERROR('Turistas lugar residencia isla '!CC170/'Turistas lugar residencia isla '!$I170,"-")</f>
        <v>0.1780980253718086</v>
      </c>
      <c r="CD170" s="36">
        <f t="shared" si="806"/>
        <v>-6.393422340940369E-2</v>
      </c>
      <c r="CE170" s="267">
        <f>IFERROR('Turistas lugar residencia isla '!CE170/'Turistas lugar residencia isla '!$K170,"-")</f>
        <v>0.39598852438568044</v>
      </c>
      <c r="CF170" s="36">
        <f t="shared" si="807"/>
        <v>1.1717673798422146E-2</v>
      </c>
      <c r="CG170" s="267">
        <f>IFERROR('Turistas lugar residencia isla '!CG170/'Turistas lugar residencia isla '!$M170,"-")</f>
        <v>4.5245779543197619E-2</v>
      </c>
      <c r="CH170" s="36">
        <f t="shared" si="808"/>
        <v>-0.52434960758040583</v>
      </c>
      <c r="CI170" s="266">
        <f>IFERROR('Turistas lugar residencia isla '!CI170/'Turistas lugar residencia isla '!$C170,"-")</f>
        <v>4.3828374487726522E-2</v>
      </c>
      <c r="CJ170" s="36">
        <f t="shared" si="809"/>
        <v>1.157770442736461E-2</v>
      </c>
      <c r="CK170" s="267">
        <f>IFERROR('Turistas lugar residencia isla '!CK170/'Turistas lugar residencia isla '!$E170,"-")</f>
        <v>3.4084660534297394E-2</v>
      </c>
      <c r="CL170" s="36">
        <f t="shared" si="810"/>
        <v>-5.3436284016844748E-2</v>
      </c>
      <c r="CM170" s="267">
        <f>IFERROR('Turistas lugar residencia isla '!CM170/'Turistas lugar residencia isla '!$G170,"-")</f>
        <v>7.9846789606495744E-2</v>
      </c>
      <c r="CN170" s="36">
        <f t="shared" si="811"/>
        <v>7.1493384429677231E-2</v>
      </c>
      <c r="CO170" s="267">
        <f>IFERROR('Turistas lugar residencia isla '!CO170/'Turistas lugar residencia isla '!$I170,"-")</f>
        <v>2.3452980162616439E-2</v>
      </c>
      <c r="CP170" s="36">
        <f t="shared" si="812"/>
        <v>-0.20443149850470543</v>
      </c>
      <c r="CQ170" s="267">
        <f>IFERROR('Turistas lugar residencia isla '!CQ170/'Turistas lugar residencia isla '!$K170,"-")</f>
        <v>3.4112510914307094E-2</v>
      </c>
      <c r="CR170" s="36">
        <f t="shared" si="813"/>
        <v>0.17045909747843213</v>
      </c>
      <c r="CS170" s="267">
        <f>IFERROR('Turistas lugar residencia isla '!CS170/'Turistas lugar residencia isla '!$M170,"-")</f>
        <v>6.0327706057596825E-2</v>
      </c>
      <c r="CT170" s="36">
        <f t="shared" si="814"/>
        <v>-0.2338558939240819</v>
      </c>
      <c r="CU170" s="266">
        <f>IFERROR('Turistas lugar residencia isla '!CU170/'Turistas lugar residencia isla '!$C170,"-")</f>
        <v>4.2633229441013311E-2</v>
      </c>
      <c r="CV170" s="36">
        <f t="shared" si="815"/>
        <v>-4.4289255113220571E-2</v>
      </c>
      <c r="CW170" s="267">
        <f>IFERROR('Turistas lugar residencia isla '!CW170/'Turistas lugar residencia isla '!$E170,"-")</f>
        <v>2.4699498147599842E-2</v>
      </c>
      <c r="CX170" s="36">
        <f t="shared" si="816"/>
        <v>0.20146386588138654</v>
      </c>
      <c r="CY170" s="267">
        <f>IFERROR('Turistas lugar residencia isla '!CY170/'Turistas lugar residencia isla '!$G170,"-")</f>
        <v>2.4253079709433977E-2</v>
      </c>
      <c r="CZ170" s="36">
        <f t="shared" si="817"/>
        <v>-0.27366634768091336</v>
      </c>
      <c r="DA170" s="267">
        <f>IFERROR('Turistas lugar residencia isla '!DA170/'Turistas lugar residencia isla '!$I170,"-")</f>
        <v>2.4529118363814426E-2</v>
      </c>
      <c r="DB170" s="36">
        <f t="shared" si="818"/>
        <v>-2.7372575334701166E-2</v>
      </c>
      <c r="DC170" s="267">
        <f>IFERROR('Turistas lugar residencia isla '!DC170/'Turistas lugar residencia isla '!$K170,"-")</f>
        <v>0.12078832480977922</v>
      </c>
      <c r="DD170" s="36">
        <f t="shared" si="819"/>
        <v>4.7664984797388232E-2</v>
      </c>
      <c r="DE170" s="267">
        <f>IFERROR('Turistas lugar residencia isla '!DE170/'Turistas lugar residencia isla '!$M170,"-")</f>
        <v>4.3445878848063554E-3</v>
      </c>
      <c r="DF170" s="36">
        <f t="shared" si="820"/>
        <v>-0.73970688973481924</v>
      </c>
      <c r="DG170" s="266">
        <f>IFERROR('Turistas lugar residencia isla '!DG170/'Turistas lugar residencia isla '!$C170,"-")</f>
        <v>3.0871545388676119E-2</v>
      </c>
      <c r="DH170" s="36">
        <f t="shared" si="821"/>
        <v>0.15889933556652025</v>
      </c>
      <c r="DI170" s="267">
        <f>IFERROR('Turistas lugar residencia isla '!DI170/'Turistas lugar residencia isla '!$E170,"-")</f>
        <v>2.1459974969582817E-2</v>
      </c>
      <c r="DJ170" s="36">
        <f t="shared" si="822"/>
        <v>0.61397733668728072</v>
      </c>
      <c r="DK170" s="267">
        <f>IFERROR('Turistas lugar residencia isla '!DK170/'Turistas lugar residencia isla '!$G170,"-")</f>
        <v>7.4996173664608951E-2</v>
      </c>
      <c r="DL170" s="36">
        <f t="shared" si="823"/>
        <v>1.044605428538592E-2</v>
      </c>
      <c r="DM170" s="267">
        <f>IFERROR('Turistas lugar residencia isla '!DM170/'Turistas lugar residencia isla '!$I170,"-")</f>
        <v>1.5111485640102945E-2</v>
      </c>
      <c r="DN170" s="36">
        <f t="shared" si="824"/>
        <v>0.55514200167512429</v>
      </c>
      <c r="DO170" s="267">
        <f>IFERROR('Turistas lugar residencia isla '!DO170/'Turistas lugar residencia isla '!$K170,"-")</f>
        <v>1.0298116502432331E-2</v>
      </c>
      <c r="DP170" s="36">
        <f t="shared" si="825"/>
        <v>-0.19686299463880796</v>
      </c>
      <c r="DQ170" s="267">
        <f>IFERROR('Turistas lugar residencia isla '!DQ170/'Turistas lugar residencia isla '!$M170,"-")</f>
        <v>0</v>
      </c>
      <c r="DR170" s="36">
        <f t="shared" si="826"/>
        <v>-1</v>
      </c>
      <c r="DS170" s="266">
        <f>IFERROR('Turistas lugar residencia isla '!DS170/'Turistas lugar residencia isla '!$C170,"-")</f>
        <v>8.1069554183103507E-2</v>
      </c>
      <c r="DT170" s="36">
        <f t="shared" si="827"/>
        <v>0.10901520853349078</v>
      </c>
      <c r="DU170" s="267">
        <f>IFERROR('Turistas lugar residencia isla '!DU170/'Turistas lugar residencia isla '!$E170,"-")</f>
        <v>0.11873524237953179</v>
      </c>
      <c r="DV170" s="36">
        <f t="shared" si="828"/>
        <v>5.2131854046478354E-2</v>
      </c>
      <c r="DW170" s="267">
        <f>IFERROR('Turistas lugar residencia isla '!DW170/'Turistas lugar residencia isla '!$G170,"-")</f>
        <v>0.11369514114272035</v>
      </c>
      <c r="DX170" s="36">
        <f t="shared" si="829"/>
        <v>-6.0867817643316613E-2</v>
      </c>
      <c r="DY170" s="267">
        <f>IFERROR('Turistas lugar residencia isla '!DY170/'Turistas lugar residencia isla '!$I170,"-")</f>
        <v>0.11430979114947502</v>
      </c>
      <c r="DZ170" s="36">
        <f t="shared" si="830"/>
        <v>0.52317649678132572</v>
      </c>
      <c r="EA170" s="267">
        <f>IFERROR('Turistas lugar residencia isla '!EA170/'Turistas lugar residencia isla '!$K170,"-")</f>
        <v>4.1337158538106523E-2</v>
      </c>
      <c r="EB170" s="36">
        <f t="shared" si="831"/>
        <v>7.8373242746586191E-2</v>
      </c>
      <c r="EC170" s="267">
        <f>IFERROR('Turistas lugar residencia isla '!EC170/'Turistas lugar residencia isla '!$M170,"-")</f>
        <v>5.1514399205561071E-2</v>
      </c>
      <c r="ED170" s="36">
        <f t="shared" si="832"/>
        <v>-0.23373811480555651</v>
      </c>
    </row>
    <row r="171" spans="1:134" s="17" customFormat="1" outlineLevel="1" x14ac:dyDescent="0.25">
      <c r="A171" s="242"/>
      <c r="B171" s="34" t="s">
        <v>75</v>
      </c>
      <c r="C171" s="266">
        <f>IFERROR('Turistas lugar residencia isla '!C171/'Turistas lugar residencia isla '!$C171,"-")</f>
        <v>1</v>
      </c>
      <c r="D171" s="36">
        <f t="shared" si="767"/>
        <v>0</v>
      </c>
      <c r="E171" s="267">
        <f>IFERROR('Turistas lugar residencia isla '!E171/'Turistas lugar residencia isla '!$E171,"-")</f>
        <v>1</v>
      </c>
      <c r="F171" s="36">
        <f t="shared" si="768"/>
        <v>0</v>
      </c>
      <c r="G171" s="267">
        <f>IFERROR('Turistas lugar residencia isla '!G171/'Turistas lugar residencia isla '!$G171,"-")</f>
        <v>1</v>
      </c>
      <c r="H171" s="36">
        <f t="shared" si="769"/>
        <v>0</v>
      </c>
      <c r="I171" s="267">
        <f>IFERROR('Turistas lugar residencia isla '!I171/'Turistas lugar residencia isla '!$I171,"-")</f>
        <v>1</v>
      </c>
      <c r="J171" s="36">
        <f t="shared" si="770"/>
        <v>0</v>
      </c>
      <c r="K171" s="267">
        <f>IFERROR('Turistas lugar residencia isla '!K171/'Turistas lugar residencia isla '!$K171,"-")</f>
        <v>1</v>
      </c>
      <c r="L171" s="36">
        <f t="shared" si="771"/>
        <v>0</v>
      </c>
      <c r="M171" s="267">
        <f>IFERROR('Turistas lugar residencia isla '!M171/'Turistas lugar residencia isla '!$M171,"-")</f>
        <v>1</v>
      </c>
      <c r="N171" s="36">
        <f t="shared" si="772"/>
        <v>0</v>
      </c>
      <c r="O171" s="266">
        <f>IFERROR('Turistas lugar residencia isla '!O171/'Turistas lugar residencia isla '!$C171,"-")</f>
        <v>0.78028664556768235</v>
      </c>
      <c r="P171" s="36">
        <f t="shared" si="773"/>
        <v>5.1104277945933418E-2</v>
      </c>
      <c r="Q171" s="267">
        <f>IFERROR('Turistas lugar residencia isla '!Q171/'Turistas lugar residencia isla '!$E171,"-")</f>
        <v>0.77583233042774935</v>
      </c>
      <c r="R171" s="36">
        <f t="shared" si="774"/>
        <v>8.0822266072503979E-2</v>
      </c>
      <c r="S171" s="267">
        <f>IFERROR('Turistas lugar residencia isla '!S171/'Turistas lugar residencia isla '!$G171,"-")</f>
        <v>0.79410238245867915</v>
      </c>
      <c r="T171" s="36">
        <f t="shared" si="775"/>
        <v>-1.128920315957016E-3</v>
      </c>
      <c r="U171" s="267">
        <f>IFERROR('Turistas lugar residencia isla '!U171/'Turistas lugar residencia isla '!$I171,"-")</f>
        <v>0.84365019699170773</v>
      </c>
      <c r="V171" s="36">
        <f t="shared" si="776"/>
        <v>8.4768622194534071E-2</v>
      </c>
      <c r="W171" s="267">
        <f>IFERROR('Turistas lugar residencia isla '!W171/'Turistas lugar residencia isla '!$K171,"-")</f>
        <v>0.73488063906290546</v>
      </c>
      <c r="X171" s="36">
        <f t="shared" si="777"/>
        <v>5.2971828235644169E-2</v>
      </c>
      <c r="Y171" s="267">
        <f>IFERROR('Turistas lugar residencia isla '!Y171/'Turistas lugar residencia isla '!$M171,"-")</f>
        <v>0.45590127500292432</v>
      </c>
      <c r="Z171" s="36">
        <f t="shared" si="778"/>
        <v>-0.14184604327716277</v>
      </c>
      <c r="AA171" s="266">
        <f>IFERROR('Turistas lugar residencia isla '!AA171/'Turistas lugar residencia isla '!$C171,"-")</f>
        <v>0.21971335443231763</v>
      </c>
      <c r="AB171" s="36">
        <f t="shared" si="779"/>
        <v>-0.14724294449519526</v>
      </c>
      <c r="AC171" s="267">
        <f>IFERROR('Turistas lugar residencia isla '!AC171/'Turistas lugar residencia isla '!$E171,"-")</f>
        <v>0.22416766957225062</v>
      </c>
      <c r="AD171" s="36">
        <f t="shared" si="780"/>
        <v>-0.20559539745114463</v>
      </c>
      <c r="AE171" s="267">
        <f>IFERROR('Turistas lugar residencia isla '!AE171/'Turistas lugar residencia isla '!$G171,"-")</f>
        <v>0.20589761754132083</v>
      </c>
      <c r="AF171" s="36">
        <f t="shared" si="781"/>
        <v>4.3574223089217767E-3</v>
      </c>
      <c r="AG171" s="267">
        <f>IFERROR('Turistas lugar residencia isla '!AG171/'Turistas lugar residencia isla '!$I171,"-")</f>
        <v>0.15634980300829229</v>
      </c>
      <c r="AH171" s="36">
        <f t="shared" si="782"/>
        <v>-0.29659726233271733</v>
      </c>
      <c r="AI171" s="267">
        <f>IFERROR('Turistas lugar residencia isla '!AI171/'Turistas lugar residencia isla '!$K171,"-")</f>
        <v>0.26511936093709454</v>
      </c>
      <c r="AJ171" s="36">
        <f t="shared" si="783"/>
        <v>-0.12239361195647136</v>
      </c>
      <c r="AK171" s="267">
        <f>IFERROR('Turistas lugar residencia isla '!AK171/'Turistas lugar residencia isla '!$M171,"-")</f>
        <v>0.54409872499707568</v>
      </c>
      <c r="AL171" s="36">
        <f t="shared" si="784"/>
        <v>0.16076410406433661</v>
      </c>
      <c r="AM171" s="266">
        <f>IFERROR('Turistas lugar residencia isla '!AM171/'Turistas lugar residencia isla '!$C171,"-")</f>
        <v>0.1892144664434294</v>
      </c>
      <c r="AN171" s="36">
        <f t="shared" si="785"/>
        <v>3.9240811290919053E-2</v>
      </c>
      <c r="AO171" s="267">
        <f>IFERROR('Turistas lugar residencia isla '!AO171/'Turistas lugar residencia isla '!$E171,"-")</f>
        <v>0.10640137986815243</v>
      </c>
      <c r="AP171" s="36">
        <f t="shared" si="786"/>
        <v>3.772688254256984E-2</v>
      </c>
      <c r="AQ171" s="267">
        <f>IFERROR('Turistas lugar residencia isla '!AQ171/'Turistas lugar residencia isla '!$G171,"-")</f>
        <v>0.2226608225903603</v>
      </c>
      <c r="AR171" s="36">
        <f t="shared" si="787"/>
        <v>1.9815786582398243E-2</v>
      </c>
      <c r="AS171" s="267">
        <f>IFERROR('Turistas lugar residencia isla '!AS171/'Turistas lugar residencia isla '!$I171,"-")</f>
        <v>0.34896642944757533</v>
      </c>
      <c r="AT171" s="36">
        <f t="shared" si="788"/>
        <v>-6.5807398871560507E-2</v>
      </c>
      <c r="AU171" s="267">
        <f>IFERROR('Turistas lugar residencia isla '!AU171/'Turistas lugar residencia isla '!$K171,"-")</f>
        <v>0.15557697297698039</v>
      </c>
      <c r="AV171" s="36">
        <f t="shared" si="789"/>
        <v>0.35695915252840438</v>
      </c>
      <c r="AW171" s="267">
        <f>IFERROR('Turistas lugar residencia isla '!AW171/'Turistas lugar residencia isla '!$M171,"-")</f>
        <v>0.24459001052754709</v>
      </c>
      <c r="AX171" s="36">
        <f t="shared" si="790"/>
        <v>2.648925981443373E-2</v>
      </c>
      <c r="AY171" s="266">
        <f>IFERROR('Turistas lugar residencia isla '!AY171/'Turistas lugar residencia isla '!$C171,"-")</f>
        <v>2.4264759778692625E-2</v>
      </c>
      <c r="AZ171" s="36">
        <f t="shared" si="791"/>
        <v>-2.5523945418597482E-2</v>
      </c>
      <c r="BA171" s="267">
        <f>IFERROR('Turistas lugar residencia isla '!BA171/'Turistas lugar residencia isla '!$E171,"-")</f>
        <v>3.0467215950340337E-2</v>
      </c>
      <c r="BB171" s="36">
        <f t="shared" si="792"/>
        <v>-0.10167336248932701</v>
      </c>
      <c r="BC171" s="267">
        <f>IFERROR('Turistas lugar residencia isla '!BC171/'Turistas lugar residencia isla '!$G171,"-")</f>
        <v>3.4249974429009247E-2</v>
      </c>
      <c r="BD171" s="36">
        <f t="shared" si="793"/>
        <v>1.0631646899297298E-3</v>
      </c>
      <c r="BE171" s="267">
        <f>IFERROR('Turistas lugar residencia isla '!BE171/'Turistas lugar residencia isla '!$I171,"-")</f>
        <v>8.6879843537145795E-3</v>
      </c>
      <c r="BF171" s="36">
        <f t="shared" si="794"/>
        <v>-5.5111479724945234E-4</v>
      </c>
      <c r="BG171" s="267">
        <f>IFERROR('Turistas lugar residencia isla '!BG171/'Turistas lugar residencia isla '!$K171,"-")</f>
        <v>1.1426400266894021E-2</v>
      </c>
      <c r="BH171" s="36">
        <f t="shared" si="795"/>
        <v>-4.0177850480954902E-2</v>
      </c>
      <c r="BI171" s="267">
        <f>IFERROR('Turistas lugar residencia isla '!BI171/'Turistas lugar residencia isla '!$M171,"-")</f>
        <v>1.643467072172184E-2</v>
      </c>
      <c r="BJ171" s="36">
        <f t="shared" si="796"/>
        <v>-0.21623974036409754</v>
      </c>
      <c r="BK171" s="266">
        <f>IFERROR('Turistas lugar residencia isla '!BK171/'Turistas lugar residencia isla '!$C171,"-")</f>
        <v>3.0005279385253165E-2</v>
      </c>
      <c r="BL171" s="36">
        <f t="shared" si="797"/>
        <v>0.21728978487141659</v>
      </c>
      <c r="BM171" s="267">
        <f>IFERROR('Turistas lugar residencia isla '!BM171/'Turistas lugar residencia isla '!$E171,"-")</f>
        <v>3.6981635864878168E-2</v>
      </c>
      <c r="BN171" s="36">
        <f t="shared" si="798"/>
        <v>0.27332473796151446</v>
      </c>
      <c r="BO171" s="267">
        <f>IFERROR('Turistas lugar residencia isla '!BO171/'Turistas lugar residencia isla '!$G171,"-")</f>
        <v>1.9630944308276287E-2</v>
      </c>
      <c r="BP171" s="36">
        <f t="shared" si="799"/>
        <v>0.52209517833102215</v>
      </c>
      <c r="BQ171" s="267">
        <f>IFERROR('Turistas lugar residencia isla '!BQ171/'Turistas lugar residencia isla '!$I171,"-")</f>
        <v>5.2874044010830304E-2</v>
      </c>
      <c r="BR171" s="36">
        <f t="shared" si="800"/>
        <v>0.38130635485153563</v>
      </c>
      <c r="BS171" s="267">
        <f>IFERROR('Turistas lugar residencia isla '!BS171/'Turistas lugar residencia isla '!$K171,"-")</f>
        <v>1.2607962338288172E-2</v>
      </c>
      <c r="BT171" s="36">
        <f t="shared" si="801"/>
        <v>-0.4127631038934878</v>
      </c>
      <c r="BU171" s="267">
        <f>IFERROR('Turistas lugar residencia isla '!BU171/'Turistas lugar residencia isla '!$M171,"-")</f>
        <v>2.5850976722423674E-2</v>
      </c>
      <c r="BV171" s="36">
        <f t="shared" si="802"/>
        <v>-8.5328113941156802E-2</v>
      </c>
      <c r="BW171" s="266">
        <f>IFERROR('Turistas lugar residencia isla '!BW171/'Turistas lugar residencia isla '!$C171,"-")</f>
        <v>0.30011681451728883</v>
      </c>
      <c r="BX171" s="36">
        <f t="shared" si="803"/>
        <v>6.6038869579517545E-2</v>
      </c>
      <c r="BY171" s="267">
        <f>IFERROR('Turistas lugar residencia isla '!BY171/'Turistas lugar residencia isla '!$E171,"-")</f>
        <v>0.38302791407007508</v>
      </c>
      <c r="BZ171" s="36">
        <f t="shared" si="804"/>
        <v>0.16580037430298167</v>
      </c>
      <c r="CA171" s="267">
        <f>IFERROR('Turistas lugar residencia isla '!CA171/'Turistas lugar residencia isla '!$G171,"-")</f>
        <v>0.20997761117698535</v>
      </c>
      <c r="CB171" s="36">
        <f t="shared" si="805"/>
        <v>-5.3231347573448051E-2</v>
      </c>
      <c r="CC171" s="267">
        <f>IFERROR('Turistas lugar residencia isla '!CC171/'Turistas lugar residencia isla '!$I171,"-")</f>
        <v>0.17632029664633631</v>
      </c>
      <c r="CD171" s="36">
        <f t="shared" si="806"/>
        <v>0.13533169009608303</v>
      </c>
      <c r="CE171" s="267">
        <f>IFERROR('Turistas lugar residencia isla '!CE171/'Turistas lugar residencia isla '!$K171,"-")</f>
        <v>0.36559847277310303</v>
      </c>
      <c r="CF171" s="36">
        <f t="shared" si="807"/>
        <v>4.0425823750338541E-3</v>
      </c>
      <c r="CG171" s="267">
        <f>IFERROR('Turistas lugar residencia isla '!CG171/'Turistas lugar residencia isla '!$M171,"-")</f>
        <v>5.1701953444847348E-2</v>
      </c>
      <c r="CH171" s="36">
        <f t="shared" si="808"/>
        <v>-0.49204401977026491</v>
      </c>
      <c r="CI171" s="266">
        <f>IFERROR('Turistas lugar residencia isla '!CI171/'Turistas lugar residencia isla '!$C171,"-")</f>
        <v>3.9540647091188624E-2</v>
      </c>
      <c r="CJ171" s="36">
        <f t="shared" si="809"/>
        <v>-2.0578061596731922E-2</v>
      </c>
      <c r="CK171" s="267">
        <f>IFERROR('Turistas lugar residencia isla '!CK171/'Turistas lugar residencia isla '!$E171,"-")</f>
        <v>3.3756096610260335E-2</v>
      </c>
      <c r="CL171" s="36">
        <f t="shared" si="810"/>
        <v>-9.0235357812979755E-2</v>
      </c>
      <c r="CM171" s="267">
        <f>IFERROR('Turistas lugar residencia isla '!CM171/'Turistas lugar residencia isla '!$G171,"-")</f>
        <v>7.212913539744896E-2</v>
      </c>
      <c r="CN171" s="36">
        <f t="shared" si="811"/>
        <v>0.12187575896473901</v>
      </c>
      <c r="CO171" s="267">
        <f>IFERROR('Turistas lugar residencia isla '!CO171/'Turistas lugar residencia isla '!$I171,"-")</f>
        <v>2.0824030162058887E-2</v>
      </c>
      <c r="CP171" s="36">
        <f t="shared" si="812"/>
        <v>-0.14296149199330299</v>
      </c>
      <c r="CQ171" s="267">
        <f>IFERROR('Turistas lugar residencia isla '!CQ171/'Turistas lugar residencia isla '!$K171,"-")</f>
        <v>2.4831337806279424E-2</v>
      </c>
      <c r="CR171" s="36">
        <f t="shared" si="813"/>
        <v>-0.17442908143736169</v>
      </c>
      <c r="CS171" s="267">
        <f>IFERROR('Turistas lugar residencia isla '!CS171/'Turistas lugar residencia isla '!$M171,"-")</f>
        <v>4.7958825593636685E-2</v>
      </c>
      <c r="CT171" s="36">
        <f t="shared" si="814"/>
        <v>-0.19776064725938458</v>
      </c>
      <c r="CU171" s="266">
        <f>IFERROR('Turistas lugar residencia isla '!CU171/'Turistas lugar residencia isla '!$C171,"-")</f>
        <v>3.4719612684256579E-2</v>
      </c>
      <c r="CV171" s="36">
        <f t="shared" si="815"/>
        <v>-0.1396035828529536</v>
      </c>
      <c r="CW171" s="267">
        <f>IFERROR('Turistas lugar residencia isla '!CW171/'Turistas lugar residencia isla '!$E171,"-")</f>
        <v>1.9397087269839259E-2</v>
      </c>
      <c r="CX171" s="36">
        <f t="shared" si="816"/>
        <v>4.2367087333157638E-2</v>
      </c>
      <c r="CY171" s="267">
        <f>IFERROR('Turistas lugar residencia isla '!CY171/'Turistas lugar residencia isla '!$G171,"-")</f>
        <v>2.2366093245091315E-2</v>
      </c>
      <c r="CZ171" s="36">
        <f t="shared" si="817"/>
        <v>-0.36286612739324253</v>
      </c>
      <c r="DA171" s="267">
        <f>IFERROR('Turistas lugar residencia isla '!DA171/'Turistas lugar residencia isla '!$I171,"-")</f>
        <v>2.223151754271922E-2</v>
      </c>
      <c r="DB171" s="36">
        <f t="shared" si="818"/>
        <v>0.17880228425078659</v>
      </c>
      <c r="DC171" s="267">
        <f>IFERROR('Turistas lugar residencia isla '!DC171/'Turistas lugar residencia isla '!$K171,"-")</f>
        <v>9.1281461986136334E-2</v>
      </c>
      <c r="DD171" s="36">
        <f t="shared" si="819"/>
        <v>-9.0757729578827107E-2</v>
      </c>
      <c r="DE171" s="267">
        <f>IFERROR('Turistas lugar residencia isla '!DE171/'Turistas lugar residencia isla '!$M171,"-")</f>
        <v>0</v>
      </c>
      <c r="DF171" s="36">
        <f t="shared" si="820"/>
        <v>-1</v>
      </c>
      <c r="DG171" s="266">
        <f>IFERROR('Turistas lugar residencia isla '!DG171/'Turistas lugar residencia isla '!$C171,"-")</f>
        <v>2.7207854686080703E-2</v>
      </c>
      <c r="DH171" s="36">
        <f t="shared" si="821"/>
        <v>0.10834368409339357</v>
      </c>
      <c r="DI171" s="267">
        <f>IFERROR('Turistas lugar residencia isla '!DI171/'Turistas lugar residencia isla '!$E171,"-")</f>
        <v>1.7223989826395825E-2</v>
      </c>
      <c r="DJ171" s="36">
        <f t="shared" si="822"/>
        <v>-8.759063365229891E-2</v>
      </c>
      <c r="DK171" s="267">
        <f>IFERROR('Turistas lugar residencia isla '!DK171/'Turistas lugar residencia isla '!$G171,"-")</f>
        <v>6.7041455311378895E-2</v>
      </c>
      <c r="DL171" s="36">
        <f t="shared" si="823"/>
        <v>0.10743551516924099</v>
      </c>
      <c r="DM171" s="267">
        <f>IFERROR('Turistas lugar residencia isla '!DM171/'Turistas lugar residencia isla '!$I171,"-")</f>
        <v>1.5437140709170148E-2</v>
      </c>
      <c r="DN171" s="36">
        <f t="shared" si="824"/>
        <v>1.2569181179290712</v>
      </c>
      <c r="DO171" s="267">
        <f>IFERROR('Turistas lugar residencia isla '!DO171/'Turistas lugar residencia isla '!$K171,"-")</f>
        <v>7.8631797457093082E-3</v>
      </c>
      <c r="DP171" s="36">
        <f t="shared" si="825"/>
        <v>-0.11464270836640977</v>
      </c>
      <c r="DQ171" s="267">
        <f>IFERROR('Turistas lugar residencia isla '!DQ171/'Turistas lugar residencia isla '!$M171,"-")</f>
        <v>1.0703006199555503E-2</v>
      </c>
      <c r="DR171" s="36">
        <f t="shared" si="826"/>
        <v>22.479337600053473</v>
      </c>
      <c r="DS171" s="266">
        <f>IFERROR('Turistas lugar residencia isla '!DS171/'Turistas lugar residencia isla '!$C171,"-")</f>
        <v>6.9948607179407249E-2</v>
      </c>
      <c r="DT171" s="36">
        <f t="shared" si="827"/>
        <v>3.8452424280785991E-3</v>
      </c>
      <c r="DU171" s="267">
        <f>IFERROR('Turistas lugar residencia isla '!DU171/'Turistas lugar residencia isla '!$E171,"-")</f>
        <v>0.10537086392804416</v>
      </c>
      <c r="DV171" s="36">
        <f t="shared" si="828"/>
        <v>-1.5335994021042021E-2</v>
      </c>
      <c r="DW171" s="267">
        <f>IFERROR('Turistas lugar residencia isla '!DW171/'Turistas lugar residencia isla '!$G171,"-")</f>
        <v>0.12066098169874721</v>
      </c>
      <c r="DX171" s="36">
        <f t="shared" si="829"/>
        <v>-1.2364907751466814E-2</v>
      </c>
      <c r="DY171" s="267">
        <f>IFERROR('Turistas lugar residencia isla '!DY171/'Turistas lugar residencia isla '!$I171,"-")</f>
        <v>9.9117635421200487E-2</v>
      </c>
      <c r="DZ171" s="36">
        <f t="shared" si="830"/>
        <v>0.47650546967166929</v>
      </c>
      <c r="EA171" s="267">
        <f>IFERROR('Turistas lugar residencia isla '!EA171/'Turistas lugar residencia isla '!$K171,"-")</f>
        <v>3.5530266523334693E-2</v>
      </c>
      <c r="EB171" s="36">
        <f t="shared" si="831"/>
        <v>0.2175562497943837</v>
      </c>
      <c r="EC171" s="267">
        <f>IFERROR('Turistas lugar residencia isla '!EC171/'Turistas lugar residencia isla '!$M171,"-")</f>
        <v>4.0881974499941513E-2</v>
      </c>
      <c r="ED171" s="36">
        <f t="shared" si="832"/>
        <v>-0.18043916394112025</v>
      </c>
    </row>
    <row r="172" spans="1:134" s="17" customFormat="1" outlineLevel="1" x14ac:dyDescent="0.25">
      <c r="A172" s="242"/>
      <c r="B172" s="34" t="s">
        <v>77</v>
      </c>
      <c r="C172" s="266">
        <f>IFERROR('Turistas lugar residencia isla '!C172/'Turistas lugar residencia isla '!$C172,"-")</f>
        <v>1</v>
      </c>
      <c r="D172" s="36">
        <f t="shared" si="767"/>
        <v>0</v>
      </c>
      <c r="E172" s="267">
        <f>IFERROR('Turistas lugar residencia isla '!E172/'Turistas lugar residencia isla '!$E172,"-")</f>
        <v>1</v>
      </c>
      <c r="F172" s="36">
        <f t="shared" si="768"/>
        <v>0</v>
      </c>
      <c r="G172" s="267">
        <f>IFERROR('Turistas lugar residencia isla '!G172/'Turistas lugar residencia isla '!$G172,"-")</f>
        <v>1</v>
      </c>
      <c r="H172" s="36">
        <f t="shared" si="769"/>
        <v>0</v>
      </c>
      <c r="I172" s="267">
        <f>IFERROR('Turistas lugar residencia isla '!I172/'Turistas lugar residencia isla '!$I172,"-")</f>
        <v>1</v>
      </c>
      <c r="J172" s="36">
        <f t="shared" si="770"/>
        <v>0</v>
      </c>
      <c r="K172" s="267">
        <f>IFERROR('Turistas lugar residencia isla '!K172/'Turistas lugar residencia isla '!$K172,"-")</f>
        <v>1</v>
      </c>
      <c r="L172" s="36">
        <f t="shared" si="771"/>
        <v>0</v>
      </c>
      <c r="M172" s="267">
        <f>IFERROR('Turistas lugar residencia isla '!M172/'Turistas lugar residencia isla '!$M172,"-")</f>
        <v>1</v>
      </c>
      <c r="N172" s="36">
        <f t="shared" si="772"/>
        <v>0</v>
      </c>
      <c r="O172" s="266">
        <f>IFERROR('Turistas lugar residencia isla '!O172/'Turistas lugar residencia isla '!$C172,"-")</f>
        <v>0.82270515021928625</v>
      </c>
      <c r="P172" s="36">
        <f t="shared" si="773"/>
        <v>1.8070420306141699E-2</v>
      </c>
      <c r="Q172" s="267">
        <f>IFERROR('Turistas lugar residencia isla '!Q172/'Turistas lugar residencia isla '!$E172,"-")</f>
        <v>0.82490390931835023</v>
      </c>
      <c r="R172" s="36">
        <f t="shared" si="774"/>
        <v>4.0655062809436204E-2</v>
      </c>
      <c r="S172" s="267">
        <f>IFERROR('Turistas lugar residencia isla '!S172/'Turistas lugar residencia isla '!$G172,"-")</f>
        <v>0.82222439596987185</v>
      </c>
      <c r="T172" s="36">
        <f t="shared" si="775"/>
        <v>-8.734223347939607E-3</v>
      </c>
      <c r="U172" s="267">
        <f>IFERROR('Turistas lugar residencia isla '!U172/'Turistas lugar residencia isla '!$I172,"-")</f>
        <v>0.87072632530440797</v>
      </c>
      <c r="V172" s="36">
        <f t="shared" si="776"/>
        <v>5.2402168081879585E-2</v>
      </c>
      <c r="W172" s="267">
        <f>IFERROR('Turistas lugar residencia isla '!W172/'Turistas lugar residencia isla '!$K172,"-")</f>
        <v>0.78965495416618314</v>
      </c>
      <c r="X172" s="36">
        <f t="shared" si="777"/>
        <v>-1.0151896202446054E-2</v>
      </c>
      <c r="Y172" s="267">
        <f>IFERROR('Turistas lugar residencia isla '!Y172/'Turistas lugar residencia isla '!$M172,"-")</f>
        <v>0.55803685692347071</v>
      </c>
      <c r="Z172" s="36">
        <f t="shared" si="778"/>
        <v>-0.20115556604533846</v>
      </c>
      <c r="AA172" s="266">
        <f>IFERROR('Turistas lugar residencia isla '!AA172/'Turistas lugar residencia isla '!$C172,"-")</f>
        <v>0.17729484978071375</v>
      </c>
      <c r="AB172" s="36">
        <f t="shared" si="779"/>
        <v>-7.6090389653835633E-2</v>
      </c>
      <c r="AC172" s="267">
        <f>IFERROR('Turistas lugar residencia isla '!AC172/'Turistas lugar residencia isla '!$E172,"-")</f>
        <v>0.17509609068164983</v>
      </c>
      <c r="AD172" s="36">
        <f t="shared" si="780"/>
        <v>-0.15545499077010227</v>
      </c>
      <c r="AE172" s="267">
        <f>IFERROR('Turistas lugar residencia isla '!AE172/'Turistas lugar residencia isla '!$G172,"-")</f>
        <v>0.17778049496233983</v>
      </c>
      <c r="AF172" s="36">
        <f t="shared" si="781"/>
        <v>4.2512310898322747E-2</v>
      </c>
      <c r="AG172" s="267">
        <f>IFERROR('Turistas lugar residencia isla '!AG172/'Turistas lugar residencia isla '!$I172,"-")</f>
        <v>0.12927367469559206</v>
      </c>
      <c r="AH172" s="36">
        <f t="shared" si="782"/>
        <v>-0.25115032661666004</v>
      </c>
      <c r="AI172" s="267">
        <f>IFERROR('Turistas lugar residencia isla '!AI172/'Turistas lugar residencia isla '!$K172,"-")</f>
        <v>0.21035032015105645</v>
      </c>
      <c r="AJ172" s="36">
        <f t="shared" si="783"/>
        <v>4.0069882102018672E-2</v>
      </c>
      <c r="AK172" s="267">
        <f>IFERROR('Turistas lugar residencia isla '!AK172/'Turistas lugar residencia isla '!$M172,"-")</f>
        <v>0.44196314307652929</v>
      </c>
      <c r="AL172" s="36">
        <f t="shared" si="784"/>
        <v>0.46614903572599276</v>
      </c>
      <c r="AM172" s="266">
        <f>IFERROR('Turistas lugar residencia isla '!AM172/'Turistas lugar residencia isla '!$C172,"-")</f>
        <v>0.21304124331477695</v>
      </c>
      <c r="AN172" s="36">
        <f t="shared" si="785"/>
        <v>1.0024625172703416E-2</v>
      </c>
      <c r="AO172" s="267">
        <f>IFERROR('Turistas lugar residencia isla '!AO172/'Turistas lugar residencia isla '!$E172,"-")</f>
        <v>0.14688246886661915</v>
      </c>
      <c r="AP172" s="36">
        <f t="shared" si="786"/>
        <v>4.6332692850415524E-2</v>
      </c>
      <c r="AQ172" s="267">
        <f>IFERROR('Turistas lugar residencia isla '!AQ172/'Turistas lugar residencia isla '!$G172,"-")</f>
        <v>0.2616893279859141</v>
      </c>
      <c r="AR172" s="36">
        <f t="shared" si="787"/>
        <v>5.1581403443490048E-2</v>
      </c>
      <c r="AS172" s="267">
        <f>IFERROR('Turistas lugar residencia isla '!AS172/'Turistas lugar residencia isla '!$I172,"-")</f>
        <v>0.39347716275854733</v>
      </c>
      <c r="AT172" s="36">
        <f t="shared" si="788"/>
        <v>-9.7503112777787337E-2</v>
      </c>
      <c r="AU172" s="267">
        <f>IFERROR('Turistas lugar residencia isla '!AU172/'Turistas lugar residencia isla '!$K172,"-")</f>
        <v>0.12403611852445701</v>
      </c>
      <c r="AV172" s="36">
        <f t="shared" si="789"/>
        <v>0.10665687686341374</v>
      </c>
      <c r="AW172" s="267">
        <f>IFERROR('Turistas lugar residencia isla '!AW172/'Turistas lugar residencia isla '!$M172,"-")</f>
        <v>0.34610954696698232</v>
      </c>
      <c r="AX172" s="36">
        <f t="shared" si="790"/>
        <v>4.0969843379112802E-3</v>
      </c>
      <c r="AY172" s="266">
        <f>IFERROR('Turistas lugar residencia isla '!AY172/'Turistas lugar residencia isla '!$C172,"-")</f>
        <v>2.6844793455317009E-2</v>
      </c>
      <c r="AZ172" s="36">
        <f t="shared" si="791"/>
        <v>-8.0725249068135163E-2</v>
      </c>
      <c r="BA172" s="267">
        <f>IFERROR('Turistas lugar residencia isla '!BA172/'Turistas lugar residencia isla '!$E172,"-")</f>
        <v>3.616084531846199E-2</v>
      </c>
      <c r="BB172" s="36">
        <f t="shared" si="792"/>
        <v>-0.12999184454647694</v>
      </c>
      <c r="BC172" s="267">
        <f>IFERROR('Turistas lugar residencia isla '!BC172/'Turistas lugar residencia isla '!$G172,"-")</f>
        <v>3.4500635821187516E-2</v>
      </c>
      <c r="BD172" s="36">
        <f t="shared" si="793"/>
        <v>3.8981152315789913E-2</v>
      </c>
      <c r="BE172" s="267">
        <f>IFERROR('Turistas lugar residencia isla '!BE172/'Turistas lugar residencia isla '!$I172,"-")</f>
        <v>8.4675918540968783E-3</v>
      </c>
      <c r="BF172" s="36">
        <f t="shared" si="794"/>
        <v>-0.17490990280593388</v>
      </c>
      <c r="BG172" s="267">
        <f>IFERROR('Turistas lugar residencia isla '!BG172/'Turistas lugar residencia isla '!$K172,"-")</f>
        <v>1.5089821622590956E-2</v>
      </c>
      <c r="BH172" s="36">
        <f t="shared" si="795"/>
        <v>-8.9252799998959409E-2</v>
      </c>
      <c r="BI172" s="267">
        <f>IFERROR('Turistas lugar residencia isla '!BI172/'Turistas lugar residencia isla '!$M172,"-")</f>
        <v>1.9900179165600204E-2</v>
      </c>
      <c r="BJ172" s="36">
        <f t="shared" si="796"/>
        <v>-0.36909282280077682</v>
      </c>
      <c r="BK172" s="266">
        <f>IFERROR('Turistas lugar residencia isla '!BK172/'Turistas lugar residencia isla '!$C172,"-")</f>
        <v>1.928515962508066E-2</v>
      </c>
      <c r="BL172" s="36">
        <f t="shared" si="797"/>
        <v>0.19154397316527416</v>
      </c>
      <c r="BM172" s="267">
        <f>IFERROR('Turistas lugar residencia isla '!BM172/'Turistas lugar residencia isla '!$E172,"-")</f>
        <v>2.5653067214558262E-2</v>
      </c>
      <c r="BN172" s="36">
        <f t="shared" si="798"/>
        <v>0.32418910313126825</v>
      </c>
      <c r="BO172" s="267">
        <f>IFERROR('Turistas lugar residencia isla '!BO172/'Turistas lugar residencia isla '!$G172,"-")</f>
        <v>9.0237699305487622E-3</v>
      </c>
      <c r="BP172" s="36">
        <f t="shared" si="799"/>
        <v>-0.25491804385551164</v>
      </c>
      <c r="BQ172" s="267">
        <f>IFERROR('Turistas lugar residencia isla '!BQ172/'Turistas lugar residencia isla '!$I172,"-")</f>
        <v>3.4807518477162756E-2</v>
      </c>
      <c r="BR172" s="36">
        <f t="shared" si="800"/>
        <v>0.26535258159796271</v>
      </c>
      <c r="BS172" s="267">
        <f>IFERROR('Turistas lugar residencia isla '!BS172/'Turistas lugar residencia isla '!$K172,"-")</f>
        <v>6.9462758045970947E-3</v>
      </c>
      <c r="BT172" s="36">
        <f t="shared" si="801"/>
        <v>-6.2516967043909411E-2</v>
      </c>
      <c r="BU172" s="267">
        <f>IFERROR('Turistas lugar residencia isla '!BU172/'Turistas lugar residencia isla '!$M172,"-")</f>
        <v>1.3245456872280521E-2</v>
      </c>
      <c r="BV172" s="36">
        <f t="shared" si="802"/>
        <v>-0.52775709488020728</v>
      </c>
      <c r="BW172" s="266">
        <f>IFERROR('Turistas lugar residencia isla '!BW172/'Turistas lugar residencia isla '!$C172,"-")</f>
        <v>0.34464908730983346</v>
      </c>
      <c r="BX172" s="36">
        <f t="shared" si="803"/>
        <v>-2.6051090416020495E-3</v>
      </c>
      <c r="BY172" s="267">
        <f>IFERROR('Turistas lugar residencia isla '!BY172/'Turistas lugar residencia isla '!$E172,"-")</f>
        <v>0.41410541322487315</v>
      </c>
      <c r="BZ172" s="36">
        <f t="shared" si="804"/>
        <v>3.2429469581323422E-2</v>
      </c>
      <c r="CA172" s="267">
        <f>IFERROR('Turistas lugar residencia isla '!CA172/'Turistas lugar residencia isla '!$G172,"-")</f>
        <v>0.22929179301574881</v>
      </c>
      <c r="CB172" s="36">
        <f t="shared" si="805"/>
        <v>-2.1294084343319586E-2</v>
      </c>
      <c r="CC172" s="267">
        <f>IFERROR('Turistas lugar residencia isla '!CC172/'Turistas lugar residencia isla '!$I172,"-")</f>
        <v>0.23682006699633115</v>
      </c>
      <c r="CD172" s="36">
        <f t="shared" si="806"/>
        <v>0.16558636734111709</v>
      </c>
      <c r="CE172" s="267">
        <f>IFERROR('Turistas lugar residencia isla '!CE172/'Turistas lugar residencia isla '!$K172,"-")</f>
        <v>0.43670819312440007</v>
      </c>
      <c r="CF172" s="36">
        <f t="shared" si="807"/>
        <v>-0.10509393053883642</v>
      </c>
      <c r="CG172" s="267">
        <f>IFERROR('Turistas lugar residencia isla '!CG172/'Turistas lugar residencia isla '!$M172,"-")</f>
        <v>5.2022011773739441E-2</v>
      </c>
      <c r="CH172" s="36">
        <f t="shared" si="808"/>
        <v>-0.57098046520862389</v>
      </c>
      <c r="CI172" s="266">
        <f>IFERROR('Turistas lugar residencia isla '!CI172/'Turistas lugar residencia isla '!$C172,"-")</f>
        <v>3.7606772171972919E-2</v>
      </c>
      <c r="CJ172" s="36">
        <f t="shared" si="809"/>
        <v>0.10075071639262667</v>
      </c>
      <c r="CK172" s="267">
        <f>IFERROR('Turistas lugar residencia isla '!CK172/'Turistas lugar residencia isla '!$E172,"-")</f>
        <v>2.859379149370344E-2</v>
      </c>
      <c r="CL172" s="36">
        <f t="shared" si="810"/>
        <v>9.2009422202774083E-2</v>
      </c>
      <c r="CM172" s="267">
        <f>IFERROR('Turistas lugar residencia isla '!CM172/'Turistas lugar residencia isla '!$G172,"-")</f>
        <v>7.3403110632886626E-2</v>
      </c>
      <c r="CN172" s="36">
        <f t="shared" si="811"/>
        <v>9.775547202010082E-2</v>
      </c>
      <c r="CO172" s="267">
        <f>IFERROR('Turistas lugar residencia isla '!CO172/'Turistas lugar residencia isla '!$I172,"-")</f>
        <v>1.793215292178444E-2</v>
      </c>
      <c r="CP172" s="36">
        <f t="shared" si="812"/>
        <v>0.20116501748662552</v>
      </c>
      <c r="CQ172" s="267">
        <f>IFERROR('Turistas lugar residencia isla '!CQ172/'Turistas lugar residencia isla '!$K172,"-")</f>
        <v>2.8607896707771179E-2</v>
      </c>
      <c r="CR172" s="36">
        <f t="shared" si="813"/>
        <v>0.41029064632735257</v>
      </c>
      <c r="CS172" s="267">
        <f>IFERROR('Turistas lugar residencia isla '!CS172/'Turistas lugar residencia isla '!$M172,"-")</f>
        <v>6.5843358075249547E-2</v>
      </c>
      <c r="CT172" s="36">
        <f t="shared" si="814"/>
        <v>-0.16700678774334821</v>
      </c>
      <c r="CU172" s="266">
        <f>IFERROR('Turistas lugar residencia isla '!CU172/'Turistas lugar residencia isla '!$C172,"-")</f>
        <v>4.0191178239804011E-2</v>
      </c>
      <c r="CV172" s="36">
        <f t="shared" si="815"/>
        <v>0.10263833172200165</v>
      </c>
      <c r="CW172" s="267">
        <f>IFERROR('Turistas lugar residencia isla '!CW172/'Turistas lugar residencia isla '!$E172,"-")</f>
        <v>2.2332173256740324E-2</v>
      </c>
      <c r="CX172" s="36">
        <f t="shared" si="816"/>
        <v>0.20770264489977874</v>
      </c>
      <c r="CY172" s="267">
        <f>IFERROR('Turistas lugar residencia isla '!CY172/'Turistas lugar residencia isla '!$G172,"-")</f>
        <v>2.4073168345886724E-2</v>
      </c>
      <c r="CZ172" s="36">
        <f t="shared" si="817"/>
        <v>-0.25879961541451502</v>
      </c>
      <c r="DA172" s="267">
        <f>IFERROR('Turistas lugar residencia isla '!DA172/'Turistas lugar residencia isla '!$I172,"-")</f>
        <v>2.375445312915404E-2</v>
      </c>
      <c r="DB172" s="36">
        <f t="shared" si="818"/>
        <v>0.76927338992945282</v>
      </c>
      <c r="DC172" s="267">
        <f>IFERROR('Turistas lugar residencia isla '!DC172/'Turistas lugar residencia isla '!$K172,"-")</f>
        <v>0.10715830335763035</v>
      </c>
      <c r="DD172" s="36">
        <f t="shared" si="819"/>
        <v>0.20439597099632567</v>
      </c>
      <c r="DE172" s="267">
        <f>IFERROR('Turistas lugar residencia isla '!DE172/'Turistas lugar residencia isla '!$M172,"-")</f>
        <v>0</v>
      </c>
      <c r="DF172" s="36">
        <f t="shared" si="820"/>
        <v>-1</v>
      </c>
      <c r="DG172" s="266">
        <f>IFERROR('Turistas lugar residencia isla '!DG172/'Turistas lugar residencia isla '!$C172,"-")</f>
        <v>2.7656316647162404E-2</v>
      </c>
      <c r="DH172" s="36">
        <f t="shared" si="821"/>
        <v>-0.16961071875528377</v>
      </c>
      <c r="DI172" s="267">
        <f>IFERROR('Turistas lugar residencia isla '!DI172/'Turistas lugar residencia isla '!$E172,"-")</f>
        <v>2.1138552280319231E-2</v>
      </c>
      <c r="DJ172" s="36">
        <f t="shared" si="822"/>
        <v>0.51351822624008281</v>
      </c>
      <c r="DK172" s="267">
        <f>IFERROR('Turistas lugar residencia isla '!DK172/'Turistas lugar residencia isla '!$G172,"-")</f>
        <v>6.7216081385112009E-2</v>
      </c>
      <c r="DL172" s="36">
        <f t="shared" si="823"/>
        <v>-0.30298923397156086</v>
      </c>
      <c r="DM172" s="267">
        <f>IFERROR('Turistas lugar residencia isla '!DM172/'Turistas lugar residencia isla '!$I172,"-")</f>
        <v>1.2721327165417132E-2</v>
      </c>
      <c r="DN172" s="36">
        <f t="shared" si="824"/>
        <v>1.8018923469331094E-2</v>
      </c>
      <c r="DO172" s="267">
        <f>IFERROR('Turistas lugar residencia isla '!DO172/'Turistas lugar residencia isla '!$K172,"-")</f>
        <v>1.0685766727497126E-2</v>
      </c>
      <c r="DP172" s="36">
        <f t="shared" si="825"/>
        <v>4.0606724162816299E-2</v>
      </c>
      <c r="DQ172" s="267">
        <f>IFERROR('Turistas lugar residencia isla '!DQ172/'Turistas lugar residencia isla '!$M172,"-")</f>
        <v>4.7990785769132325E-3</v>
      </c>
      <c r="DR172" s="36">
        <f t="shared" si="826"/>
        <v>3.7090674508861499E-2</v>
      </c>
      <c r="DS172" s="266">
        <f>IFERROR('Turistas lugar residencia isla '!DS172/'Turistas lugar residencia isla '!$C172,"-")</f>
        <v>6.7382673651744995E-2</v>
      </c>
      <c r="DT172" s="36">
        <f t="shared" si="827"/>
        <v>4.2183567390617238E-2</v>
      </c>
      <c r="DU172" s="267">
        <f>IFERROR('Turistas lugar residencia isla '!DU172/'Turistas lugar residencia isla '!$E172,"-")</f>
        <v>0.10119222329377892</v>
      </c>
      <c r="DV172" s="36">
        <f t="shared" si="828"/>
        <v>-6.6273009741527611E-3</v>
      </c>
      <c r="DW172" s="267">
        <f>IFERROR('Turistas lugar residencia isla '!DW172/'Turistas lugar residencia isla '!$G172,"-")</f>
        <v>0.10795265577619094</v>
      </c>
      <c r="DX172" s="36">
        <f t="shared" si="829"/>
        <v>0.20974019604535155</v>
      </c>
      <c r="DY172" s="267">
        <f>IFERROR('Turistas lugar residencia isla '!DY172/'Turistas lugar residencia isla '!$I172,"-")</f>
        <v>8.5387089913330147E-2</v>
      </c>
      <c r="DZ172" s="36">
        <f t="shared" si="830"/>
        <v>0.27321591530168909</v>
      </c>
      <c r="EA172" s="267">
        <f>IFERROR('Turistas lugar residencia isla '!EA172/'Turistas lugar residencia isla '!$K172,"-")</f>
        <v>3.6187090581124272E-2</v>
      </c>
      <c r="EB172" s="36">
        <f t="shared" si="831"/>
        <v>-0.14692627792965418</v>
      </c>
      <c r="EC172" s="267">
        <f>IFERROR('Turistas lugar residencia isla '!EC172/'Turistas lugar residencia isla '!$M172,"-")</f>
        <v>5.0166368057332995E-2</v>
      </c>
      <c r="ED172" s="36">
        <f t="shared" si="832"/>
        <v>-0.33515435374330527</v>
      </c>
    </row>
    <row r="173" spans="1:134" s="17" customFormat="1" outlineLevel="1" x14ac:dyDescent="0.25">
      <c r="A173" s="242"/>
      <c r="B173" s="34" t="s">
        <v>79</v>
      </c>
      <c r="C173" s="266">
        <f>IFERROR('Turistas lugar residencia isla '!C173/'Turistas lugar residencia isla '!$C173,"-")</f>
        <v>1</v>
      </c>
      <c r="D173" s="36">
        <f t="shared" si="767"/>
        <v>0</v>
      </c>
      <c r="E173" s="267">
        <f>IFERROR('Turistas lugar residencia isla '!E173/'Turistas lugar residencia isla '!$E173,"-")</f>
        <v>1</v>
      </c>
      <c r="F173" s="36">
        <f t="shared" si="768"/>
        <v>0</v>
      </c>
      <c r="G173" s="267">
        <f>IFERROR('Turistas lugar residencia isla '!G173/'Turistas lugar residencia isla '!$G173,"-")</f>
        <v>1</v>
      </c>
      <c r="H173" s="36">
        <f t="shared" si="769"/>
        <v>0</v>
      </c>
      <c r="I173" s="267">
        <f>IFERROR('Turistas lugar residencia isla '!I173/'Turistas lugar residencia isla '!$I173,"-")</f>
        <v>1</v>
      </c>
      <c r="J173" s="36">
        <f t="shared" si="770"/>
        <v>0</v>
      </c>
      <c r="K173" s="267">
        <f>IFERROR('Turistas lugar residencia isla '!K173/'Turistas lugar residencia isla '!$K173,"-")</f>
        <v>1</v>
      </c>
      <c r="L173" s="36">
        <f t="shared" si="771"/>
        <v>0</v>
      </c>
      <c r="M173" s="267">
        <f>IFERROR('Turistas lugar residencia isla '!M173/'Turistas lugar residencia isla '!$M173,"-")</f>
        <v>1</v>
      </c>
      <c r="N173" s="36">
        <f t="shared" si="772"/>
        <v>0</v>
      </c>
      <c r="O173" s="266">
        <f>IFERROR('Turistas lugar residencia isla '!O173/'Turistas lugar residencia isla '!$C173,"-")</f>
        <v>0.88384220377037837</v>
      </c>
      <c r="P173" s="36">
        <f t="shared" si="773"/>
        <v>2.3981185774778035E-2</v>
      </c>
      <c r="Q173" s="267">
        <f>IFERROR('Turistas lugar residencia isla '!Q173/'Turistas lugar residencia isla '!$E173,"-")</f>
        <v>0.8742063396116927</v>
      </c>
      <c r="R173" s="36">
        <f t="shared" si="774"/>
        <v>2.2807607664579121E-2</v>
      </c>
      <c r="S173" s="267">
        <f>IFERROR('Turistas lugar residencia isla '!S173/'Turistas lugar residencia isla '!$G173,"-")</f>
        <v>0.88178653583860922</v>
      </c>
      <c r="T173" s="36">
        <f t="shared" si="775"/>
        <v>3.9845050148352046E-2</v>
      </c>
      <c r="U173" s="267">
        <f>IFERROR('Turistas lugar residencia isla '!U173/'Turistas lugar residencia isla '!$I173,"-")</f>
        <v>0.92061981552290484</v>
      </c>
      <c r="V173" s="36">
        <f t="shared" si="776"/>
        <v>-3.1849591376116315E-3</v>
      </c>
      <c r="W173" s="267">
        <f>IFERROR('Turistas lugar residencia isla '!W173/'Turistas lugar residencia isla '!$K173,"-")</f>
        <v>0.87723292916400764</v>
      </c>
      <c r="X173" s="36">
        <f t="shared" si="777"/>
        <v>3.9050642702339156E-2</v>
      </c>
      <c r="Y173" s="267">
        <f>IFERROR('Turistas lugar residencia isla '!Y173/'Turistas lugar residencia isla '!$M173,"-")</f>
        <v>0.66084630007744838</v>
      </c>
      <c r="Z173" s="36">
        <f t="shared" si="778"/>
        <v>-0.11797826255293353</v>
      </c>
      <c r="AA173" s="266">
        <f>IFERROR('Turistas lugar residencia isla '!AA173/'Turistas lugar residencia isla '!$C173,"-")</f>
        <v>0.11615688055585061</v>
      </c>
      <c r="AB173" s="36">
        <f t="shared" si="779"/>
        <v>-0.15125994094689033</v>
      </c>
      <c r="AC173" s="267">
        <f>IFERROR('Turistas lugar residencia isla '!AC173/'Turistas lugar residencia isla '!$E173,"-")</f>
        <v>0.125796078241737</v>
      </c>
      <c r="AD173" s="36">
        <f t="shared" si="780"/>
        <v>-0.13415822404539668</v>
      </c>
      <c r="AE173" s="267">
        <f>IFERROR('Turistas lugar residencia isla '!AE173/'Turistas lugar residencia isla '!$G173,"-")</f>
        <v>0.11821346416139079</v>
      </c>
      <c r="AF173" s="36">
        <f t="shared" si="781"/>
        <v>-0.22229001008941729</v>
      </c>
      <c r="AG173" s="267">
        <f>IFERROR('Turistas lugar residencia isla '!AG173/'Turistas lugar residencia isla '!$I173,"-")</f>
        <v>7.9380184477095148E-2</v>
      </c>
      <c r="AH173" s="36">
        <f t="shared" si="782"/>
        <v>3.8387054275308863E-2</v>
      </c>
      <c r="AI173" s="267">
        <f>IFERROR('Turistas lugar residencia isla '!AI173/'Turistas lugar residencia isla '!$K173,"-")</f>
        <v>0.12276707083599234</v>
      </c>
      <c r="AJ173" s="36">
        <f t="shared" si="783"/>
        <v>-0.21169814437771883</v>
      </c>
      <c r="AK173" s="267">
        <f>IFERROR('Turistas lugar residencia isla '!AK173/'Turistas lugar residencia isla '!$M173,"-")</f>
        <v>0.33915369992255157</v>
      </c>
      <c r="AL173" s="36">
        <f t="shared" si="784"/>
        <v>0.35205014693216374</v>
      </c>
      <c r="AM173" s="266">
        <f>IFERROR('Turistas lugar residencia isla '!AM173/'Turistas lugar residencia isla '!$C173,"-")</f>
        <v>0.20248110965010274</v>
      </c>
      <c r="AN173" s="36">
        <f t="shared" si="785"/>
        <v>-5.1349490672081499E-2</v>
      </c>
      <c r="AO173" s="267">
        <f>IFERROR('Turistas lugar residencia isla '!AO173/'Turistas lugar residencia isla '!$E173,"-")</f>
        <v>0.11434754225198869</v>
      </c>
      <c r="AP173" s="36">
        <f t="shared" si="786"/>
        <v>-6.6207755185596406E-2</v>
      </c>
      <c r="AQ173" s="267">
        <f>IFERROR('Turistas lugar residencia isla '!AQ173/'Turistas lugar residencia isla '!$G173,"-")</f>
        <v>0.21269398584505561</v>
      </c>
      <c r="AR173" s="36">
        <f t="shared" si="787"/>
        <v>-5.3842984367325486E-2</v>
      </c>
      <c r="AS173" s="267">
        <f>IFERROR('Turistas lugar residencia isla '!AS173/'Turistas lugar residencia isla '!$I173,"-")</f>
        <v>0.41569259167961292</v>
      </c>
      <c r="AT173" s="36">
        <f t="shared" si="788"/>
        <v>-0.11410900957261139</v>
      </c>
      <c r="AU173" s="267">
        <f>IFERROR('Turistas lugar residencia isla '!AU173/'Turistas lugar residencia isla '!$K173,"-")</f>
        <v>0.15673771537970643</v>
      </c>
      <c r="AV173" s="36">
        <f t="shared" si="789"/>
        <v>-1.5051285626991318E-3</v>
      </c>
      <c r="AW173" s="267">
        <f>IFERROR('Turistas lugar residencia isla '!AW173/'Turistas lugar residencia isla '!$M173,"-")</f>
        <v>0.3702738857987749</v>
      </c>
      <c r="AX173" s="36">
        <f t="shared" si="790"/>
        <v>-2.5975799524004195E-2</v>
      </c>
      <c r="AY173" s="266">
        <f>IFERROR('Turistas lugar residencia isla '!AY173/'Turistas lugar residencia isla '!$C173,"-")</f>
        <v>2.6134245100229651E-2</v>
      </c>
      <c r="AZ173" s="36">
        <f t="shared" si="791"/>
        <v>-4.3447536500573314E-2</v>
      </c>
      <c r="BA173" s="267">
        <f>IFERROR('Turistas lugar residencia isla '!BA173/'Turistas lugar residencia isla '!$E173,"-")</f>
        <v>3.8891172417128077E-2</v>
      </c>
      <c r="BB173" s="36">
        <f t="shared" si="792"/>
        <v>-9.1889849895947506E-3</v>
      </c>
      <c r="BC173" s="267">
        <f>IFERROR('Turistas lugar residencia isla '!BC173/'Turistas lugar residencia isla '!$G173,"-")</f>
        <v>2.3502229098385684E-2</v>
      </c>
      <c r="BD173" s="36">
        <f t="shared" si="793"/>
        <v>-9.3813398475146692E-2</v>
      </c>
      <c r="BE173" s="267">
        <f>IFERROR('Turistas lugar residencia isla '!BE173/'Turistas lugar residencia isla '!$I173,"-")</f>
        <v>6.9594528746438587E-3</v>
      </c>
      <c r="BF173" s="36">
        <f t="shared" si="794"/>
        <v>-0.10273170989098857</v>
      </c>
      <c r="BG173" s="267">
        <f>IFERROR('Turistas lugar residencia isla '!BG173/'Turistas lugar residencia isla '!$K173,"-")</f>
        <v>1.8649649010848757E-2</v>
      </c>
      <c r="BH173" s="36">
        <f t="shared" si="795"/>
        <v>3.3460962985768949E-2</v>
      </c>
      <c r="BI173" s="267">
        <f>IFERROR('Turistas lugar residencia isla '!BI173/'Turistas lugar residencia isla '!$M173,"-")</f>
        <v>3.351404632824051E-2</v>
      </c>
      <c r="BJ173" s="36">
        <f t="shared" si="796"/>
        <v>-0.18128985382063179</v>
      </c>
      <c r="BK173" s="266">
        <f>IFERROR('Turistas lugar residencia isla '!BK173/'Turistas lugar residencia isla '!$C173,"-")</f>
        <v>2.0131087857066986E-2</v>
      </c>
      <c r="BL173" s="36">
        <f t="shared" si="797"/>
        <v>0.22721631900668715</v>
      </c>
      <c r="BM173" s="267">
        <f>IFERROR('Turistas lugar residencia isla '!BM173/'Turistas lugar residencia isla '!$E173,"-")</f>
        <v>2.8368674290964482E-2</v>
      </c>
      <c r="BN173" s="36">
        <f t="shared" si="798"/>
        <v>0.32184118017566066</v>
      </c>
      <c r="BO173" s="267">
        <f>IFERROR('Turistas lugar residencia isla '!BO173/'Turistas lugar residencia isla '!$G173,"-")</f>
        <v>9.0249645447821446E-3</v>
      </c>
      <c r="BP173" s="36">
        <f t="shared" si="799"/>
        <v>0.25725280856390631</v>
      </c>
      <c r="BQ173" s="267">
        <f>IFERROR('Turistas lugar residencia isla '!BQ173/'Turistas lugar residencia isla '!$I173,"-")</f>
        <v>3.241247656774001E-2</v>
      </c>
      <c r="BR173" s="36">
        <f t="shared" si="800"/>
        <v>0.19874276557875326</v>
      </c>
      <c r="BS173" s="267">
        <f>IFERROR('Turistas lugar residencia isla '!BS173/'Turistas lugar residencia isla '!$K173,"-")</f>
        <v>1.1405232929164007E-2</v>
      </c>
      <c r="BT173" s="36">
        <f t="shared" si="801"/>
        <v>1.2014044216892561E-2</v>
      </c>
      <c r="BU173" s="267">
        <f>IFERROR('Turistas lugar residencia isla '!BU173/'Turistas lugar residencia isla '!$M173,"-")</f>
        <v>1.6757023164120255E-2</v>
      </c>
      <c r="BV173" s="36">
        <f t="shared" si="802"/>
        <v>-0.15155038269873167</v>
      </c>
      <c r="BW173" s="266">
        <f>IFERROR('Turistas lugar residencia isla '!BW173/'Turistas lugar residencia isla '!$C173,"-")</f>
        <v>0.32124766045351488</v>
      </c>
      <c r="BX173" s="36">
        <f t="shared" si="803"/>
        <v>-3.0668103441338967E-2</v>
      </c>
      <c r="BY173" s="267">
        <f>IFERROR('Turistas lugar residencia isla '!BY173/'Turistas lugar residencia isla '!$E173,"-")</f>
        <v>0.40675064677579242</v>
      </c>
      <c r="BZ173" s="36">
        <f t="shared" si="804"/>
        <v>-5.0176187789119475E-2</v>
      </c>
      <c r="CA173" s="267">
        <f>IFERROR('Turistas lugar residencia isla '!CA173/'Turistas lugar residencia isla '!$G173,"-")</f>
        <v>0.1873256926490646</v>
      </c>
      <c r="CB173" s="36">
        <f t="shared" si="805"/>
        <v>0.10998641287512045</v>
      </c>
      <c r="CC173" s="267">
        <f>IFERROR('Turistas lugar residencia isla '!CC173/'Turistas lugar residencia isla '!$I173,"-")</f>
        <v>0.24086356835340722</v>
      </c>
      <c r="CD173" s="36">
        <f t="shared" si="806"/>
        <v>-1.5610861706353285E-3</v>
      </c>
      <c r="CE173" s="267">
        <f>IFERROR('Turistas lugar residencia isla '!CE173/'Turistas lugar residencia isla '!$K173,"-")</f>
        <v>0.42978430121250799</v>
      </c>
      <c r="CF173" s="36">
        <f t="shared" si="807"/>
        <v>-4.9967799263693657E-2</v>
      </c>
      <c r="CG173" s="267">
        <f>IFERROR('Turistas lugar residencia isla '!CG173/'Turistas lugar residencia isla '!$M173,"-")</f>
        <v>6.2029148771386329E-2</v>
      </c>
      <c r="CH173" s="36">
        <f t="shared" si="808"/>
        <v>-0.49350699197561321</v>
      </c>
      <c r="CI173" s="266">
        <f>IFERROR('Turistas lugar residencia isla '!CI173/'Turistas lugar residencia isla '!$C173,"-")</f>
        <v>4.6195741750694998E-2</v>
      </c>
      <c r="CJ173" s="36">
        <f t="shared" si="809"/>
        <v>0.15463389057220511</v>
      </c>
      <c r="CK173" s="267">
        <f>IFERROR('Turistas lugar residencia isla '!CK173/'Turistas lugar residencia isla '!$E173,"-")</f>
        <v>3.7868420416354361E-2</v>
      </c>
      <c r="CL173" s="36">
        <f t="shared" si="810"/>
        <v>0.20733192923829113</v>
      </c>
      <c r="CM173" s="267">
        <f>IFERROR('Turistas lugar residencia isla '!CM173/'Turistas lugar residencia isla '!$G173,"-")</f>
        <v>7.5572203109202069E-2</v>
      </c>
      <c r="CN173" s="36">
        <f t="shared" si="811"/>
        <v>0.17173964341039616</v>
      </c>
      <c r="CO173" s="267">
        <f>IFERROR('Turistas lugar residencia isla '!CO173/'Turistas lugar residencia isla '!$I173,"-")</f>
        <v>2.1944633940804523E-2</v>
      </c>
      <c r="CP173" s="36">
        <f t="shared" si="812"/>
        <v>-2.5626961857749819E-2</v>
      </c>
      <c r="CQ173" s="267">
        <f>IFERROR('Turistas lugar residencia isla '!CQ173/'Turistas lugar residencia isla '!$K173,"-")</f>
        <v>3.7299298021697513E-2</v>
      </c>
      <c r="CR173" s="36">
        <f t="shared" si="813"/>
        <v>0.18461931140086629</v>
      </c>
      <c r="CS173" s="267">
        <f>IFERROR('Turistas lugar residencia isla '!CS173/'Turistas lugar residencia isla '!$M173,"-")</f>
        <v>0.10075336196578187</v>
      </c>
      <c r="CT173" s="36">
        <f t="shared" si="814"/>
        <v>-3.6540893809052788E-2</v>
      </c>
      <c r="CU173" s="266">
        <f>IFERROR('Turistas lugar residencia isla '!CU173/'Turistas lugar residencia isla '!$C173,"-")</f>
        <v>3.3839639883819314E-2</v>
      </c>
      <c r="CV173" s="36">
        <f t="shared" si="815"/>
        <v>0.10981802177870081</v>
      </c>
      <c r="CW173" s="267">
        <f>IFERROR('Turistas lugar residencia isla '!CW173/'Turistas lugar residencia isla '!$E173,"-")</f>
        <v>1.7780894122198312E-2</v>
      </c>
      <c r="CX173" s="36">
        <f t="shared" si="816"/>
        <v>-4.182492253766279E-2</v>
      </c>
      <c r="CY173" s="267">
        <f>IFERROR('Turistas lugar residencia isla '!CY173/'Turistas lugar residencia isla '!$G173,"-")</f>
        <v>1.9057603702271171E-2</v>
      </c>
      <c r="CZ173" s="36">
        <f t="shared" si="817"/>
        <v>-2.1951010742881083E-3</v>
      </c>
      <c r="DA173" s="267">
        <f>IFERROR('Turistas lugar residencia isla '!DA173/'Turistas lugar residencia isla '!$I173,"-")</f>
        <v>2.3309007733362377E-2</v>
      </c>
      <c r="DB173" s="36">
        <f t="shared" si="818"/>
        <v>0.14812894041234315</v>
      </c>
      <c r="DC173" s="267">
        <f>IFERROR('Turistas lugar residencia isla '!DC173/'Turistas lugar residencia isla '!$K173,"-")</f>
        <v>0.1017996171027441</v>
      </c>
      <c r="DD173" s="36">
        <f t="shared" si="819"/>
        <v>0.18899915946609891</v>
      </c>
      <c r="DE173" s="267">
        <f>IFERROR('Turistas lugar residencia isla '!DE173/'Turistas lugar residencia isla '!$M173,"-")</f>
        <v>0</v>
      </c>
      <c r="DF173" s="36">
        <f t="shared" si="820"/>
        <v>-1</v>
      </c>
      <c r="DG173" s="266">
        <f>IFERROR('Turistas lugar residencia isla '!DG173/'Turistas lugar residencia isla '!$C173,"-")</f>
        <v>0.12974731066613435</v>
      </c>
      <c r="DH173" s="36">
        <f t="shared" si="821"/>
        <v>0.11991205020189444</v>
      </c>
      <c r="DI173" s="267">
        <f>IFERROR('Turistas lugar residencia isla '!DI173/'Turistas lugar residencia isla '!$E173,"-")</f>
        <v>0.11073043352111996</v>
      </c>
      <c r="DJ173" s="36">
        <f t="shared" si="822"/>
        <v>0.21705392338635576</v>
      </c>
      <c r="DK173" s="267">
        <f>IFERROR('Turistas lugar residencia isla '!DK173/'Turistas lugar residencia isla '!$G173,"-")</f>
        <v>0.25195258161485795</v>
      </c>
      <c r="DL173" s="36">
        <f t="shared" si="823"/>
        <v>4.1401129313783036E-2</v>
      </c>
      <c r="DM173" s="267">
        <f>IFERROR('Turistas lugar residencia isla '!DM173/'Turistas lugar residencia isla '!$I173,"-")</f>
        <v>5.9355992639260717E-2</v>
      </c>
      <c r="DN173" s="36">
        <f t="shared" si="824"/>
        <v>0.4915952683605378</v>
      </c>
      <c r="DO173" s="267">
        <f>IFERROR('Turistas lugar residencia isla '!DO173/'Turistas lugar residencia isla '!$K173,"-")</f>
        <v>5.7781748564135288E-2</v>
      </c>
      <c r="DP173" s="36">
        <f t="shared" si="825"/>
        <v>0.25164416717494986</v>
      </c>
      <c r="DQ173" s="267">
        <f>IFERROR('Turistas lugar residencia isla '!DQ173/'Turistas lugar residencia isla '!$M173,"-")</f>
        <v>2.041822150249947E-3</v>
      </c>
      <c r="DR173" s="36">
        <f t="shared" si="826"/>
        <v>-0.91600170542999526</v>
      </c>
      <c r="DS173" s="266">
        <f>IFERROR('Turistas lugar residencia isla '!DS173/'Turistas lugar residencia isla '!$C173,"-")</f>
        <v>5.4157525190185442E-2</v>
      </c>
      <c r="DT173" s="36">
        <f t="shared" si="827"/>
        <v>0.10534697373180824</v>
      </c>
      <c r="DU173" s="267">
        <f>IFERROR('Turistas lugar residencia isla '!DU173/'Turistas lugar residencia isla '!$E173,"-")</f>
        <v>9.674315143016031E-2</v>
      </c>
      <c r="DV173" s="36">
        <f t="shared" si="828"/>
        <v>0.1168963662362521</v>
      </c>
      <c r="DW173" s="267">
        <f>IFERROR('Turistas lugar residencia isla '!DW173/'Turistas lugar residencia isla '!$G173,"-")</f>
        <v>9.1976602949059849E-2</v>
      </c>
      <c r="DX173" s="36">
        <f t="shared" si="829"/>
        <v>4.941574970151974E-2</v>
      </c>
      <c r="DY173" s="267">
        <f>IFERROR('Turistas lugar residencia isla '!DY173/'Turistas lugar residencia isla '!$I173,"-")</f>
        <v>7.8652136276864695E-2</v>
      </c>
      <c r="DZ173" s="36">
        <f t="shared" si="830"/>
        <v>0.22991848779059199</v>
      </c>
      <c r="EA173" s="267">
        <f>IFERROR('Turistas lugar residencia isla '!EA173/'Turistas lugar residencia isla '!$K173,"-")</f>
        <v>4.4681557115507337E-2</v>
      </c>
      <c r="EB173" s="36">
        <f t="shared" si="831"/>
        <v>0.24123122850779044</v>
      </c>
      <c r="EC173" s="267">
        <f>IFERROR('Turistas lugar residencia isla '!EC173/'Turistas lugar residencia isla '!$M173,"-")</f>
        <v>7.3646412729704985E-2</v>
      </c>
      <c r="ED173" s="36">
        <f t="shared" si="832"/>
        <v>0.58359836301550749</v>
      </c>
    </row>
    <row r="174" spans="1:134" s="17" customFormat="1" outlineLevel="1" x14ac:dyDescent="0.25">
      <c r="A174" s="242"/>
      <c r="B174" s="34" t="s">
        <v>81</v>
      </c>
      <c r="C174" s="266">
        <f>IFERROR('Turistas lugar residencia isla '!C174/'Turistas lugar residencia isla '!$C174,"-")</f>
        <v>1</v>
      </c>
      <c r="D174" s="36">
        <f t="shared" si="767"/>
        <v>0</v>
      </c>
      <c r="E174" s="267">
        <f>IFERROR('Turistas lugar residencia isla '!E174/'Turistas lugar residencia isla '!$E174,"-")</f>
        <v>1</v>
      </c>
      <c r="F174" s="36">
        <f t="shared" si="768"/>
        <v>0</v>
      </c>
      <c r="G174" s="267">
        <f>IFERROR('Turistas lugar residencia isla '!G174/'Turistas lugar residencia isla '!$G174,"-")</f>
        <v>1</v>
      </c>
      <c r="H174" s="36">
        <f t="shared" si="769"/>
        <v>0</v>
      </c>
      <c r="I174" s="267">
        <f>IFERROR('Turistas lugar residencia isla '!I174/'Turistas lugar residencia isla '!$I174,"-")</f>
        <v>1</v>
      </c>
      <c r="J174" s="36">
        <f t="shared" si="770"/>
        <v>0</v>
      </c>
      <c r="K174" s="267">
        <f>IFERROR('Turistas lugar residencia isla '!K174/'Turistas lugar residencia isla '!$K174,"-")</f>
        <v>1</v>
      </c>
      <c r="L174" s="36">
        <f t="shared" si="771"/>
        <v>0</v>
      </c>
      <c r="M174" s="267">
        <f>IFERROR('Turistas lugar residencia isla '!M174/'Turistas lugar residencia isla '!$M174,"-")</f>
        <v>1</v>
      </c>
      <c r="N174" s="36">
        <f t="shared" si="772"/>
        <v>0</v>
      </c>
      <c r="O174" s="266">
        <f>IFERROR('Turistas lugar residencia isla '!O174/'Turistas lugar residencia isla '!$C174,"-")</f>
        <v>0.89863628267137485</v>
      </c>
      <c r="P174" s="36">
        <f t="shared" si="773"/>
        <v>2.8132699267751082E-2</v>
      </c>
      <c r="Q174" s="267">
        <f>IFERROR('Turistas lugar residencia isla '!Q174/'Turistas lugar residencia isla '!$E174,"-")</f>
        <v>0.89118429601212756</v>
      </c>
      <c r="R174" s="36">
        <f t="shared" si="774"/>
        <v>3.7647995692353442E-2</v>
      </c>
      <c r="S174" s="267">
        <f>IFERROR('Turistas lugar residencia isla '!S174/'Turistas lugar residencia isla '!$G174,"-")</f>
        <v>0.91152113856265626</v>
      </c>
      <c r="T174" s="36">
        <f t="shared" si="775"/>
        <v>3.316933413698453E-2</v>
      </c>
      <c r="U174" s="267">
        <f>IFERROR('Turistas lugar residencia isla '!U174/'Turistas lugar residencia isla '!$I174,"-")</f>
        <v>0.94955669402125986</v>
      </c>
      <c r="V174" s="36">
        <f t="shared" si="776"/>
        <v>1.9757949355695192E-2</v>
      </c>
      <c r="W174" s="267">
        <f>IFERROR('Turistas lugar residencia isla '!W174/'Turistas lugar residencia isla '!$K174,"-")</f>
        <v>0.83904113896190469</v>
      </c>
      <c r="X174" s="36">
        <f t="shared" si="777"/>
        <v>2.2432947557067262E-3</v>
      </c>
      <c r="Y174" s="267">
        <f>IFERROR('Turistas lugar residencia isla '!Y174/'Turistas lugar residencia isla '!$M174,"-")</f>
        <v>0.78364821936131079</v>
      </c>
      <c r="Z174" s="36">
        <f t="shared" si="778"/>
        <v>-2.6591979235940366E-3</v>
      </c>
      <c r="AA174" s="266">
        <f>IFERROR('Turistas lugar residencia isla '!AA174/'Turistas lugar residencia isla '!$C174,"-")</f>
        <v>0.10136371732862515</v>
      </c>
      <c r="AB174" s="36">
        <f t="shared" si="779"/>
        <v>-0.19522597579113987</v>
      </c>
      <c r="AC174" s="267">
        <f>IFERROR('Turistas lugar residencia isla '!AC174/'Turistas lugar residencia isla '!$E174,"-")</f>
        <v>0.10881570398787241</v>
      </c>
      <c r="AD174" s="36">
        <f t="shared" si="780"/>
        <v>-0.22909116098658588</v>
      </c>
      <c r="AE174" s="267">
        <f>IFERROR('Turistas lugar residencia isla '!AE174/'Turistas lugar residencia isla '!$G174,"-")</f>
        <v>8.8478861437343709E-2</v>
      </c>
      <c r="AF174" s="36">
        <f t="shared" si="781"/>
        <v>-0.24854087703615568</v>
      </c>
      <c r="AG174" s="267">
        <f>IFERROR('Turistas lugar residencia isla '!AG174/'Turistas lugar residencia isla '!$I174,"-")</f>
        <v>5.0443305978740166E-2</v>
      </c>
      <c r="AH174" s="36">
        <f t="shared" si="782"/>
        <v>-0.26725010801381743</v>
      </c>
      <c r="AI174" s="267">
        <f>IFERROR('Turistas lugar residencia isla '!AI174/'Turistas lugar residencia isla '!$K174,"-")</f>
        <v>0.16095886103809537</v>
      </c>
      <c r="AJ174" s="36">
        <f t="shared" si="783"/>
        <v>-1.1533037524538048E-2</v>
      </c>
      <c r="AK174" s="267">
        <f>IFERROR('Turistas lugar residencia isla '!AK174/'Turistas lugar residencia isla '!$M174,"-")</f>
        <v>0.21629604859833917</v>
      </c>
      <c r="AL174" s="36">
        <f t="shared" si="784"/>
        <v>9.4916344505693306E-3</v>
      </c>
      <c r="AM174" s="266">
        <f>IFERROR('Turistas lugar residencia isla '!AM174/'Turistas lugar residencia isla '!$C174,"-")</f>
        <v>0.25194418291467907</v>
      </c>
      <c r="AN174" s="36">
        <f t="shared" si="785"/>
        <v>4.4969905965452917E-2</v>
      </c>
      <c r="AO174" s="267">
        <f>IFERROR('Turistas lugar residencia isla '!AO174/'Turistas lugar residencia isla '!$E174,"-")</f>
        <v>0.17267889737957492</v>
      </c>
      <c r="AP174" s="36">
        <f t="shared" si="786"/>
        <v>8.5852144480207837E-2</v>
      </c>
      <c r="AQ174" s="267">
        <f>IFERROR('Turistas lugar residencia isla '!AQ174/'Turistas lugar residencia isla '!$G174,"-")</f>
        <v>0.24291344252850988</v>
      </c>
      <c r="AR174" s="36">
        <f t="shared" si="787"/>
        <v>-6.7181699945410012E-3</v>
      </c>
      <c r="AS174" s="267">
        <f>IFERROR('Turistas lugar residencia isla '!AS174/'Turistas lugar residencia isla '!$I174,"-")</f>
        <v>0.49863002632234438</v>
      </c>
      <c r="AT174" s="36">
        <f t="shared" si="788"/>
        <v>5.2149870167623957E-2</v>
      </c>
      <c r="AU174" s="267">
        <f>IFERROR('Turistas lugar residencia isla '!AU174/'Turistas lugar residencia isla '!$K174,"-")</f>
        <v>0.1812013432103734</v>
      </c>
      <c r="AV174" s="36">
        <f t="shared" si="789"/>
        <v>-4.3697146398692932E-2</v>
      </c>
      <c r="AW174" s="267">
        <f>IFERROR('Turistas lugar residencia isla '!AW174/'Turistas lugar residencia isla '!$M174,"-")</f>
        <v>0.47472551970127624</v>
      </c>
      <c r="AX174" s="36">
        <f t="shared" si="790"/>
        <v>0.2234327379251404</v>
      </c>
      <c r="AY174" s="266">
        <f>IFERROR('Turistas lugar residencia isla '!AY174/'Turistas lugar residencia isla '!$C174,"-")</f>
        <v>2.4926450870355835E-2</v>
      </c>
      <c r="AZ174" s="36">
        <f t="shared" si="791"/>
        <v>-9.0972753923203475E-2</v>
      </c>
      <c r="BA174" s="267">
        <f>IFERROR('Turistas lugar residencia isla '!BA174/'Turistas lugar residencia isla '!$E174,"-")</f>
        <v>3.8483948478379687E-2</v>
      </c>
      <c r="BB174" s="36">
        <f t="shared" si="792"/>
        <v>-0.12085180814323238</v>
      </c>
      <c r="BC174" s="267">
        <f>IFERROR('Turistas lugar residencia isla '!BC174/'Turistas lugar residencia isla '!$G174,"-")</f>
        <v>1.8428322662581667E-2</v>
      </c>
      <c r="BD174" s="36">
        <f t="shared" si="793"/>
        <v>-0.15473834221793059</v>
      </c>
      <c r="BE174" s="267">
        <f>IFERROR('Turistas lugar residencia isla '!BE174/'Turistas lugar residencia isla '!$I174,"-")</f>
        <v>8.3208229266946276E-3</v>
      </c>
      <c r="BF174" s="36">
        <f t="shared" si="794"/>
        <v>-8.1197697678781267E-2</v>
      </c>
      <c r="BG174" s="267">
        <f>IFERROR('Turistas lugar residencia isla '!BG174/'Turistas lugar residencia isla '!$K174,"-")</f>
        <v>1.4576599464225076E-2</v>
      </c>
      <c r="BH174" s="36">
        <f t="shared" si="795"/>
        <v>-0.15308473629303376</v>
      </c>
      <c r="BI174" s="267">
        <f>IFERROR('Turistas lugar residencia isla '!BI174/'Turistas lugar residencia isla '!$M174,"-")</f>
        <v>2.9816641587248508E-2</v>
      </c>
      <c r="BJ174" s="36">
        <f t="shared" si="796"/>
        <v>0.16262083331911592</v>
      </c>
      <c r="BK174" s="266">
        <f>IFERROR('Turistas lugar residencia isla '!BK174/'Turistas lugar residencia isla '!$C174,"-")</f>
        <v>1.209474576370715E-2</v>
      </c>
      <c r="BL174" s="36">
        <f t="shared" si="797"/>
        <v>-2.0859545887408237E-2</v>
      </c>
      <c r="BM174" s="267">
        <f>IFERROR('Turistas lugar residencia isla '!BM174/'Turistas lugar residencia isla '!$E174,"-")</f>
        <v>1.9114356134434716E-2</v>
      </c>
      <c r="BN174" s="36">
        <f t="shared" si="798"/>
        <v>-4.9789359402890088E-2</v>
      </c>
      <c r="BO174" s="267">
        <f>IFERROR('Turistas lugar residencia isla '!BO174/'Turistas lugar residencia isla '!$G174,"-")</f>
        <v>7.3680558283252809E-3</v>
      </c>
      <c r="BP174" s="36">
        <f t="shared" si="799"/>
        <v>0.2598116340808525</v>
      </c>
      <c r="BQ174" s="267">
        <f>IFERROR('Turistas lugar residencia isla '!BQ174/'Turistas lugar residencia isla '!$I174,"-")</f>
        <v>9.6672344035060552E-3</v>
      </c>
      <c r="BR174" s="36">
        <f t="shared" si="800"/>
        <v>8.1095920103728236E-2</v>
      </c>
      <c r="BS174" s="267">
        <f>IFERROR('Turistas lugar residencia isla '!BS174/'Turistas lugar residencia isla '!$K174,"-")</f>
        <v>7.0870697136245298E-3</v>
      </c>
      <c r="BT174" s="36">
        <f t="shared" si="801"/>
        <v>-0.16290030666857302</v>
      </c>
      <c r="BU174" s="267">
        <f>IFERROR('Turistas lugar residencia isla '!BU174/'Turistas lugar residencia isla '!$M174,"-")</f>
        <v>1.3375689683999331E-2</v>
      </c>
      <c r="BV174" s="36">
        <f t="shared" si="802"/>
        <v>-0.31622937518418137</v>
      </c>
      <c r="BW174" s="266">
        <f>IFERROR('Turistas lugar residencia isla '!BW174/'Turistas lugar residencia isla '!$C174,"-")</f>
        <v>0.25905246406711518</v>
      </c>
      <c r="BX174" s="36">
        <f t="shared" si="803"/>
        <v>-3.7126579379447522E-2</v>
      </c>
      <c r="BY174" s="267">
        <f>IFERROR('Turistas lugar residencia isla '!BY174/'Turistas lugar residencia isla '!$E174,"-")</f>
        <v>0.34621373841124481</v>
      </c>
      <c r="BZ174" s="36">
        <f t="shared" si="804"/>
        <v>2.268380583815488E-2</v>
      </c>
      <c r="CA174" s="267">
        <f>IFERROR('Turistas lugar residencia isla '!CA174/'Turistas lugar residencia isla '!$G174,"-")</f>
        <v>0.11330636186286447</v>
      </c>
      <c r="CB174" s="36">
        <f t="shared" si="805"/>
        <v>-0.15093237918945712</v>
      </c>
      <c r="CC174" s="267">
        <f>IFERROR('Turistas lugar residencia isla '!CC174/'Turistas lugar residencia isla '!$I174,"-")</f>
        <v>0.21407269275563304</v>
      </c>
      <c r="CD174" s="36">
        <f t="shared" si="806"/>
        <v>-7.2461900102609111E-2</v>
      </c>
      <c r="CE174" s="267">
        <f>IFERROR('Turistas lugar residencia isla '!CE174/'Turistas lugar residencia isla '!$K174,"-")</f>
        <v>0.38421098967438466</v>
      </c>
      <c r="CF174" s="36">
        <f t="shared" si="807"/>
        <v>-5.512220603099971E-2</v>
      </c>
      <c r="CG174" s="267">
        <f>IFERROR('Turistas lugar residencia isla '!CG174/'Turistas lugar residencia isla '!$M174,"-")</f>
        <v>8.6663322744245666E-2</v>
      </c>
      <c r="CH174" s="36">
        <f t="shared" si="808"/>
        <v>-0.43535853020213344</v>
      </c>
      <c r="CI174" s="266">
        <f>IFERROR('Turistas lugar residencia isla '!CI174/'Turistas lugar residencia isla '!$C174,"-")</f>
        <v>3.150525658516725E-2</v>
      </c>
      <c r="CJ174" s="36">
        <f t="shared" si="809"/>
        <v>-3.465029708812517E-2</v>
      </c>
      <c r="CK174" s="267">
        <f>IFERROR('Turistas lugar residencia isla '!CK174/'Turistas lugar residencia isla '!$E174,"-")</f>
        <v>2.5943858346481864E-2</v>
      </c>
      <c r="CL174" s="36">
        <f t="shared" si="810"/>
        <v>-0.10264757549612291</v>
      </c>
      <c r="CM174" s="267">
        <f>IFERROR('Turistas lugar residencia isla '!CM174/'Turistas lugar residencia isla '!$G174,"-")</f>
        <v>4.3223090721028583E-2</v>
      </c>
      <c r="CN174" s="36">
        <f t="shared" si="811"/>
        <v>-4.0287300471976484E-2</v>
      </c>
      <c r="CO174" s="267">
        <f>IFERROR('Turistas lugar residencia isla '!CO174/'Turistas lugar residencia isla '!$I174,"-")</f>
        <v>2.4201746295685424E-2</v>
      </c>
      <c r="CP174" s="36">
        <f t="shared" si="812"/>
        <v>0.12943630400057948</v>
      </c>
      <c r="CQ174" s="267">
        <f>IFERROR('Turistas lugar residencia isla '!CQ174/'Turistas lugar residencia isla '!$K174,"-")</f>
        <v>2.5002829797134987E-2</v>
      </c>
      <c r="CR174" s="36">
        <f t="shared" si="813"/>
        <v>0.18986915424204431</v>
      </c>
      <c r="CS174" s="267">
        <f>IFERROR('Turistas lugar residencia isla '!CS174/'Turistas lugar residencia isla '!$M174,"-")</f>
        <v>8.5492949896895723E-2</v>
      </c>
      <c r="CT174" s="36">
        <f t="shared" si="814"/>
        <v>-0.2258532350864626</v>
      </c>
      <c r="CU174" s="266">
        <f>IFERROR('Turistas lugar residencia isla '!CU174/'Turistas lugar residencia isla '!$C174,"-")</f>
        <v>2.366001608978964E-2</v>
      </c>
      <c r="CV174" s="36">
        <f t="shared" si="815"/>
        <v>1.3781912332167412E-2</v>
      </c>
      <c r="CW174" s="267">
        <f>IFERROR('Turistas lugar residencia isla '!CW174/'Turistas lugar residencia isla '!$E174,"-")</f>
        <v>1.7008012870092504E-2</v>
      </c>
      <c r="CX174" s="36">
        <f t="shared" si="816"/>
        <v>4.2387768906113177E-2</v>
      </c>
      <c r="CY174" s="267">
        <f>IFERROR('Turistas lugar residencia isla '!CY174/'Turistas lugar residencia isla '!$G174,"-")</f>
        <v>1.3583932335650785E-2</v>
      </c>
      <c r="CZ174" s="36">
        <f t="shared" si="817"/>
        <v>0.12453256452147232</v>
      </c>
      <c r="DA174" s="267">
        <f>IFERROR('Turistas lugar residencia isla '!DA174/'Turistas lugar residencia isla '!$I174,"-")</f>
        <v>1.893727742135274E-2</v>
      </c>
      <c r="DB174" s="36">
        <f t="shared" si="818"/>
        <v>0.30244631508622999</v>
      </c>
      <c r="DC174" s="267">
        <f>IFERROR('Turistas lugar residencia isla '!DC174/'Turistas lugar residencia isla '!$K174,"-")</f>
        <v>6.6808366138018632E-2</v>
      </c>
      <c r="DD174" s="36">
        <f t="shared" si="819"/>
        <v>-6.1345805008981014E-2</v>
      </c>
      <c r="DE174" s="267">
        <f>IFERROR('Turistas lugar residencia isla '!DE174/'Turistas lugar residencia isla '!$M174,"-")</f>
        <v>0</v>
      </c>
      <c r="DF174" s="36">
        <f t="shared" si="820"/>
        <v>-1</v>
      </c>
      <c r="DG174" s="266">
        <f>IFERROR('Turistas lugar residencia isla '!DG174/'Turistas lugar residencia isla '!$C174,"-")</f>
        <v>0.21030940548031546</v>
      </c>
      <c r="DH174" s="36">
        <f t="shared" si="821"/>
        <v>0.13147925883924527</v>
      </c>
      <c r="DI174" s="267">
        <f>IFERROR('Turistas lugar residencia isla '!DI174/'Turistas lugar residencia isla '!$E174,"-")</f>
        <v>0.17241077045241263</v>
      </c>
      <c r="DJ174" s="36">
        <f t="shared" si="822"/>
        <v>0.10677639439871478</v>
      </c>
      <c r="DK174" s="267">
        <f>IFERROR('Turistas lugar residencia isla '!DK174/'Turistas lugar residencia isla '!$G174,"-")</f>
        <v>0.38494900297209894</v>
      </c>
      <c r="DL174" s="36">
        <f t="shared" si="823"/>
        <v>0.114964541514472</v>
      </c>
      <c r="DM174" s="267">
        <f>IFERROR('Turistas lugar residencia isla '!DM174/'Turistas lugar residencia isla '!$I174,"-")</f>
        <v>9.5406717246857814E-2</v>
      </c>
      <c r="DN174" s="36">
        <f t="shared" si="824"/>
        <v>0.59907450697147757</v>
      </c>
      <c r="DO174" s="267">
        <f>IFERROR('Turistas lugar residencia isla '!DO174/'Turistas lugar residencia isla '!$K174,"-")</f>
        <v>9.9690608846574685E-2</v>
      </c>
      <c r="DP174" s="36">
        <f t="shared" si="825"/>
        <v>0.19009524696628821</v>
      </c>
      <c r="DQ174" s="267">
        <f>IFERROR('Turistas lugar residencia isla '!DQ174/'Turistas lugar residencia isla '!$M174,"-")</f>
        <v>8.5827342138995715E-3</v>
      </c>
      <c r="DR174" s="36">
        <f t="shared" si="826"/>
        <v>-0.64351333570800284</v>
      </c>
      <c r="DS174" s="266">
        <f>IFERROR('Turistas lugar residencia isla '!DS174/'Turistas lugar residencia isla '!$C174,"-")</f>
        <v>5.0042769088029938E-2</v>
      </c>
      <c r="DT174" s="36">
        <f t="shared" si="827"/>
        <v>-1.1043788555480383E-3</v>
      </c>
      <c r="DU174" s="267">
        <f>IFERROR('Turistas lugar residencia isla '!DU174/'Turistas lugar residencia isla '!$E174,"-")</f>
        <v>8.2059730429312458E-2</v>
      </c>
      <c r="DV174" s="36">
        <f t="shared" si="828"/>
        <v>8.202013569141009E-2</v>
      </c>
      <c r="DW174" s="267">
        <f>IFERROR('Turistas lugar residencia isla '!DW174/'Turistas lugar residencia isla '!$G174,"-")</f>
        <v>7.451850688034356E-2</v>
      </c>
      <c r="DX174" s="36">
        <f t="shared" si="829"/>
        <v>0.13216781439871861</v>
      </c>
      <c r="DY174" s="267">
        <f>IFERROR('Turistas lugar residencia isla '!DY174/'Turistas lugar residencia isla '!$I174,"-")</f>
        <v>5.7949549961963873E-2</v>
      </c>
      <c r="DZ174" s="36">
        <f t="shared" si="830"/>
        <v>-0.32676554647784228</v>
      </c>
      <c r="EA174" s="267">
        <f>IFERROR('Turistas lugar residencia isla '!EA174/'Turistas lugar residencia isla '!$K174,"-")</f>
        <v>4.7704091257813386E-2</v>
      </c>
      <c r="EB174" s="36">
        <f t="shared" si="831"/>
        <v>0.59713380422716567</v>
      </c>
      <c r="EC174" s="267">
        <f>IFERROR('Turistas lugar residencia isla '!EC174/'Turistas lugar residencia isla '!$M174,"-")</f>
        <v>7.5628378754946213E-2</v>
      </c>
      <c r="ED174" s="36">
        <f t="shared" si="832"/>
        <v>0.40459267225923812</v>
      </c>
    </row>
    <row r="175" spans="1:134" s="17" customFormat="1" outlineLevel="1" x14ac:dyDescent="0.25">
      <c r="A175" s="242"/>
      <c r="B175" s="34" t="s">
        <v>83</v>
      </c>
      <c r="C175" s="266">
        <f>IFERROR('Turistas lugar residencia isla '!C175/'Turistas lugar residencia isla '!$C175,"-")</f>
        <v>1</v>
      </c>
      <c r="D175" s="36">
        <f t="shared" si="767"/>
        <v>0</v>
      </c>
      <c r="E175" s="267">
        <f>IFERROR('Turistas lugar residencia isla '!E175/'Turistas lugar residencia isla '!$E175,"-")</f>
        <v>1</v>
      </c>
      <c r="F175" s="36">
        <f t="shared" si="768"/>
        <v>0</v>
      </c>
      <c r="G175" s="267">
        <f>IFERROR('Turistas lugar residencia isla '!G175/'Turistas lugar residencia isla '!$G175,"-")</f>
        <v>1</v>
      </c>
      <c r="H175" s="36">
        <f t="shared" si="769"/>
        <v>0</v>
      </c>
      <c r="I175" s="267">
        <f>IFERROR('Turistas lugar residencia isla '!I175/'Turistas lugar residencia isla '!$I175,"-")</f>
        <v>1</v>
      </c>
      <c r="J175" s="36">
        <f t="shared" si="770"/>
        <v>0</v>
      </c>
      <c r="K175" s="267">
        <f>IFERROR('Turistas lugar residencia isla '!K175/'Turistas lugar residencia isla '!$K175,"-")</f>
        <v>1</v>
      </c>
      <c r="L175" s="36">
        <f t="shared" si="771"/>
        <v>0</v>
      </c>
      <c r="M175" s="267">
        <f>IFERROR('Turistas lugar residencia isla '!M175/'Turistas lugar residencia isla '!$M175,"-")</f>
        <v>1</v>
      </c>
      <c r="N175" s="36">
        <f t="shared" si="772"/>
        <v>0</v>
      </c>
      <c r="O175" s="266">
        <f>IFERROR('Turistas lugar residencia isla '!O175/'Turistas lugar residencia isla '!$C175,"-")</f>
        <v>0.88268622552342468</v>
      </c>
      <c r="P175" s="36">
        <f t="shared" si="773"/>
        <v>2.3889798955331498E-2</v>
      </c>
      <c r="Q175" s="267">
        <f>IFERROR('Turistas lugar residencia isla '!Q175/'Turistas lugar residencia isla '!$E175,"-")</f>
        <v>0.87553741689854325</v>
      </c>
      <c r="R175" s="36">
        <f t="shared" si="774"/>
        <v>2.57263055246999E-2</v>
      </c>
      <c r="S175" s="267">
        <f>IFERROR('Turistas lugar residencia isla '!S175/'Turistas lugar residencia isla '!$G175,"-")</f>
        <v>0.88697601118496894</v>
      </c>
      <c r="T175" s="36">
        <f t="shared" si="775"/>
        <v>1.6257511364976329E-2</v>
      </c>
      <c r="U175" s="267">
        <f>IFERROR('Turistas lugar residencia isla '!U175/'Turistas lugar residencia isla '!$I175,"-")</f>
        <v>0.93140439885535753</v>
      </c>
      <c r="V175" s="36">
        <f t="shared" si="776"/>
        <v>1.6268492996442285E-2</v>
      </c>
      <c r="W175" s="267">
        <f>IFERROR('Turistas lugar residencia isla '!W175/'Turistas lugar residencia isla '!$K175,"-")</f>
        <v>0.83722239905976836</v>
      </c>
      <c r="X175" s="36">
        <f t="shared" si="777"/>
        <v>2.7090090462420724E-2</v>
      </c>
      <c r="Y175" s="267">
        <f>IFERROR('Turistas lugar residencia isla '!Y175/'Turistas lugar residencia isla '!$M175,"-")</f>
        <v>0.80618653126670226</v>
      </c>
      <c r="Z175" s="36">
        <f t="shared" si="778"/>
        <v>0.11675709674462453</v>
      </c>
      <c r="AA175" s="266">
        <f>IFERROR('Turistas lugar residencia isla '!AA175/'Turistas lugar residencia isla '!$C175,"-")</f>
        <v>0.11731377447657526</v>
      </c>
      <c r="AB175" s="36">
        <f t="shared" si="779"/>
        <v>-0.14933897178292077</v>
      </c>
      <c r="AC175" s="267">
        <f>IFERROR('Turistas lugar residencia isla '!AC175/'Turistas lugar residencia isla '!$E175,"-")</f>
        <v>0.12446511958239379</v>
      </c>
      <c r="AD175" s="36">
        <f t="shared" si="780"/>
        <v>-0.14995610897872758</v>
      </c>
      <c r="AE175" s="267">
        <f>IFERROR('Turistas lugar residencia isla '!AE175/'Turistas lugar residencia isla '!$G175,"-")</f>
        <v>0.11302398881503103</v>
      </c>
      <c r="AF175" s="36">
        <f t="shared" si="781"/>
        <v>-0.1115397219418327</v>
      </c>
      <c r="AG175" s="267">
        <f>IFERROR('Turistas lugar residencia isla '!AG175/'Turistas lugar residencia isla '!$I175,"-")</f>
        <v>6.8595601144642443E-2</v>
      </c>
      <c r="AH175" s="36">
        <f t="shared" si="782"/>
        <v>-0.17855072976379349</v>
      </c>
      <c r="AI175" s="267">
        <f>IFERROR('Turistas lugar residencia isla '!AI175/'Turistas lugar residencia isla '!$K175,"-")</f>
        <v>0.16277760094023164</v>
      </c>
      <c r="AJ175" s="36">
        <f t="shared" si="783"/>
        <v>-0.11945387000885577</v>
      </c>
      <c r="AK175" s="267">
        <f>IFERROR('Turistas lugar residencia isla '!AK175/'Turistas lugar residencia isla '!$M175,"-")</f>
        <v>0.19374665954035275</v>
      </c>
      <c r="AL175" s="36">
        <f t="shared" si="784"/>
        <v>-0.30332110939330281</v>
      </c>
      <c r="AM175" s="266">
        <f>IFERROR('Turistas lugar residencia isla '!AM175/'Turistas lugar residencia isla '!$C175,"-")</f>
        <v>0.21989983735091301</v>
      </c>
      <c r="AN175" s="36">
        <f t="shared" si="785"/>
        <v>4.1846587028835369E-3</v>
      </c>
      <c r="AO175" s="267">
        <f>IFERROR('Turistas lugar residencia isla '!AO175/'Turistas lugar residencia isla '!$E175,"-")</f>
        <v>0.15839308859674264</v>
      </c>
      <c r="AP175" s="36">
        <f t="shared" si="786"/>
        <v>1.4685484575166718E-2</v>
      </c>
      <c r="AQ175" s="267">
        <f>IFERROR('Turistas lugar residencia isla '!AQ175/'Turistas lugar residencia isla '!$G175,"-")</f>
        <v>0.21862505825504672</v>
      </c>
      <c r="AR175" s="36">
        <f t="shared" si="787"/>
        <v>1.7444342587148665E-2</v>
      </c>
      <c r="AS175" s="267">
        <f>IFERROR('Turistas lugar residencia isla '!AS175/'Turistas lugar residencia isla '!$I175,"-")</f>
        <v>0.4333328725271991</v>
      </c>
      <c r="AT175" s="36">
        <f t="shared" si="788"/>
        <v>-4.1354416208504996E-2</v>
      </c>
      <c r="AU175" s="267">
        <f>IFERROR('Turistas lugar residencia isla '!AU175/'Turistas lugar residencia isla '!$K175,"-")</f>
        <v>0.14034915893342476</v>
      </c>
      <c r="AV175" s="36">
        <f t="shared" si="789"/>
        <v>5.5215658071117169E-3</v>
      </c>
      <c r="AW175" s="267">
        <f>IFERROR('Turistas lugar residencia isla '!AW175/'Turistas lugar residencia isla '!$M175,"-")</f>
        <v>0.45236504543025119</v>
      </c>
      <c r="AX175" s="36">
        <f t="shared" si="790"/>
        <v>0.10111269513612875</v>
      </c>
      <c r="AY175" s="266">
        <f>IFERROR('Turistas lugar residencia isla '!AY175/'Turistas lugar residencia isla '!$C175,"-")</f>
        <v>2.4593233260298067E-2</v>
      </c>
      <c r="AZ175" s="36">
        <f t="shared" si="791"/>
        <v>3.6058195973101004E-2</v>
      </c>
      <c r="BA175" s="267">
        <f>IFERROR('Turistas lugar residencia isla '!BA175/'Turistas lugar residencia isla '!$E175,"-")</f>
        <v>3.9226677691903807E-2</v>
      </c>
      <c r="BB175" s="36">
        <f t="shared" si="792"/>
        <v>6.9148753238727378E-2</v>
      </c>
      <c r="BC175" s="267">
        <f>IFERROR('Turistas lugar residencia isla '!BC175/'Turistas lugar residencia isla '!$G175,"-")</f>
        <v>1.6716132355466162E-2</v>
      </c>
      <c r="BD175" s="36">
        <f t="shared" si="793"/>
        <v>-5.988125942310496E-2</v>
      </c>
      <c r="BE175" s="267">
        <f>IFERROR('Turistas lugar residencia isla '!BE175/'Turistas lugar residencia isla '!$I175,"-")</f>
        <v>1.0001797143923579E-2</v>
      </c>
      <c r="BF175" s="36">
        <f t="shared" si="794"/>
        <v>0.28967388007257577</v>
      </c>
      <c r="BG175" s="267">
        <f>IFERROR('Turistas lugar residencia isla '!BG175/'Turistas lugar residencia isla '!$K175,"-")</f>
        <v>1.415856614676428E-2</v>
      </c>
      <c r="BH175" s="36">
        <f t="shared" si="795"/>
        <v>-0.13147429634702978</v>
      </c>
      <c r="BI175" s="267">
        <f>IFERROR('Turistas lugar residencia isla '!BI175/'Turistas lugar residencia isla '!$M175,"-")</f>
        <v>5.0975414216996258E-2</v>
      </c>
      <c r="BJ175" s="36">
        <f t="shared" si="796"/>
        <v>0.69519618865073074</v>
      </c>
      <c r="BK175" s="266">
        <f>IFERROR('Turistas lugar residencia isla '!BK175/'Turistas lugar residencia isla '!$C175,"-")</f>
        <v>2.0465556607451134E-2</v>
      </c>
      <c r="BL175" s="36">
        <f t="shared" si="797"/>
        <v>0.17822577529695449</v>
      </c>
      <c r="BM175" s="267">
        <f>IFERROR('Turistas lugar residencia isla '!BM175/'Turistas lugar residencia isla '!$E175,"-")</f>
        <v>2.7315363211387785E-2</v>
      </c>
      <c r="BN175" s="36">
        <f t="shared" si="798"/>
        <v>7.0485823181931195E-2</v>
      </c>
      <c r="BO175" s="267">
        <f>IFERROR('Turistas lugar residencia isla '!BO175/'Turistas lugar residencia isla '!$G175,"-")</f>
        <v>9.4465157349947256E-3</v>
      </c>
      <c r="BP175" s="36">
        <f t="shared" si="799"/>
        <v>0.29258681101114092</v>
      </c>
      <c r="BQ175" s="267">
        <f>IFERROR('Turistas lugar residencia isla '!BQ175/'Turistas lugar residencia isla '!$I175,"-")</f>
        <v>3.3606591370944329E-2</v>
      </c>
      <c r="BR175" s="36">
        <f t="shared" si="800"/>
        <v>0.14234954295711577</v>
      </c>
      <c r="BS175" s="267">
        <f>IFERROR('Turistas lugar residencia isla '!BS175/'Turistas lugar residencia isla '!$K175,"-")</f>
        <v>1.4183051345461668E-2</v>
      </c>
      <c r="BT175" s="36">
        <f t="shared" si="801"/>
        <v>0.70263484129550879</v>
      </c>
      <c r="BU175" s="267">
        <f>IFERROR('Turistas lugar residencia isla '!BU175/'Turistas lugar residencia isla '!$M175,"-")</f>
        <v>2.2915553180117586E-2</v>
      </c>
      <c r="BV175" s="36">
        <f t="shared" si="802"/>
        <v>0.61705557221259011</v>
      </c>
      <c r="BW175" s="266">
        <f>IFERROR('Turistas lugar residencia isla '!BW175/'Turistas lugar residencia isla '!$C175,"-")</f>
        <v>0.25564327041802926</v>
      </c>
      <c r="BX175" s="36">
        <f t="shared" si="803"/>
        <v>-3.2945341870563416E-2</v>
      </c>
      <c r="BY175" s="267">
        <f>IFERROR('Turistas lugar residencia isla '!BY175/'Turistas lugar residencia isla '!$E175,"-")</f>
        <v>0.33953080175625938</v>
      </c>
      <c r="BZ175" s="36">
        <f t="shared" si="804"/>
        <v>7.1584141910108201E-3</v>
      </c>
      <c r="CA175" s="267">
        <f>IFERROR('Turistas lugar residencia isla '!CA175/'Turistas lugar residencia isla '!$G175,"-")</f>
        <v>0.10979849885942751</v>
      </c>
      <c r="CB175" s="36">
        <f t="shared" si="805"/>
        <v>-6.5129477108507361E-2</v>
      </c>
      <c r="CC175" s="267">
        <f>IFERROR('Turistas lugar residencia isla '!CC175/'Turistas lugar residencia isla '!$I175,"-")</f>
        <v>0.18767021026583905</v>
      </c>
      <c r="CD175" s="36">
        <f t="shared" si="806"/>
        <v>-0.1908314516922347</v>
      </c>
      <c r="CE175" s="267">
        <f>IFERROR('Turistas lugar residencia isla '!CE175/'Turistas lugar residencia isla '!$K175,"-")</f>
        <v>0.41058005435714112</v>
      </c>
      <c r="CF175" s="36">
        <f t="shared" si="807"/>
        <v>-2.4899244841726786E-2</v>
      </c>
      <c r="CG175" s="267">
        <f>IFERROR('Turistas lugar residencia isla '!CG175/'Turistas lugar residencia isla '!$M175,"-")</f>
        <v>0.11517904863709247</v>
      </c>
      <c r="CH175" s="36">
        <f t="shared" si="808"/>
        <v>0.40605917095711352</v>
      </c>
      <c r="CI175" s="266">
        <f>IFERROR('Turistas lugar residencia isla '!CI175/'Turistas lugar residencia isla '!$C175,"-")</f>
        <v>3.6925375369897054E-2</v>
      </c>
      <c r="CJ175" s="36">
        <f t="shared" si="809"/>
        <v>7.9428650357231012E-2</v>
      </c>
      <c r="CK175" s="267">
        <f>IFERROR('Turistas lugar residencia isla '!CK175/'Turistas lugar residencia isla '!$E175,"-")</f>
        <v>2.9887354881584387E-2</v>
      </c>
      <c r="CL175" s="36">
        <f t="shared" si="810"/>
        <v>9.56630550744626E-2</v>
      </c>
      <c r="CM175" s="267">
        <f>IFERROR('Turistas lugar residencia isla '!CM175/'Turistas lugar residencia isla '!$G175,"-")</f>
        <v>4.6677622703524733E-2</v>
      </c>
      <c r="CN175" s="36">
        <f t="shared" si="811"/>
        <v>-1.1905891439015881E-2</v>
      </c>
      <c r="CO175" s="267">
        <f>IFERROR('Turistas lugar residencia isla '!CO175/'Turistas lugar residencia isla '!$I175,"-")</f>
        <v>3.068968854113386E-2</v>
      </c>
      <c r="CP175" s="36">
        <f t="shared" si="812"/>
        <v>9.2903151020612196E-2</v>
      </c>
      <c r="CQ175" s="267">
        <f>IFERROR('Turistas lugar residencia isla '!CQ175/'Turistas lugar residencia isla '!$K175,"-")</f>
        <v>3.346514531965427E-2</v>
      </c>
      <c r="CR175" s="36">
        <f t="shared" si="813"/>
        <v>0.48533051873353572</v>
      </c>
      <c r="CS175" s="267">
        <f>IFERROR('Turistas lugar residencia isla '!CS175/'Turistas lugar residencia isla '!$M175,"-")</f>
        <v>9.7741849278460718E-2</v>
      </c>
      <c r="CT175" s="36">
        <f t="shared" si="814"/>
        <v>1.7950749936798127E-2</v>
      </c>
      <c r="CU175" s="266">
        <f>IFERROR('Turistas lugar residencia isla '!CU175/'Turistas lugar residencia isla '!$C175,"-")</f>
        <v>2.2389693386307905E-2</v>
      </c>
      <c r="CV175" s="36">
        <f t="shared" si="815"/>
        <v>-1.3426255227426909E-2</v>
      </c>
      <c r="CW175" s="267">
        <f>IFERROR('Turistas lugar residencia isla '!CW175/'Turistas lugar residencia isla '!$E175,"-")</f>
        <v>1.373250779333768E-2</v>
      </c>
      <c r="CX175" s="36">
        <f t="shared" si="816"/>
        <v>9.4646652097285955E-2</v>
      </c>
      <c r="CY175" s="267">
        <f>IFERROR('Turistas lugar residencia isla '!CY175/'Turistas lugar residencia isla '!$G175,"-")</f>
        <v>1.1552895582427825E-2</v>
      </c>
      <c r="CZ175" s="36">
        <f t="shared" si="817"/>
        <v>-2.6652200366628964E-2</v>
      </c>
      <c r="DA175" s="267">
        <f>IFERROR('Turistas lugar residencia isla '!DA175/'Turistas lugar residencia isla '!$I175,"-")</f>
        <v>1.5199690338277783E-2</v>
      </c>
      <c r="DB175" s="36">
        <f t="shared" si="818"/>
        <v>-9.0074365159157677E-2</v>
      </c>
      <c r="DC175" s="267">
        <f>IFERROR('Turistas lugar residencia isla '!DC175/'Turistas lugar residencia isla '!$K175,"-")</f>
        <v>7.2678191033520231E-2</v>
      </c>
      <c r="DD175" s="36">
        <f t="shared" si="819"/>
        <v>-1.0664545860811669E-2</v>
      </c>
      <c r="DE175" s="267">
        <f>IFERROR('Turistas lugar residencia isla '!DE175/'Turistas lugar residencia isla '!$M175,"-")</f>
        <v>0</v>
      </c>
      <c r="DF175" s="36">
        <f t="shared" si="820"/>
        <v>-1</v>
      </c>
      <c r="DG175" s="266">
        <f>IFERROR('Turistas lugar residencia isla '!DG175/'Turistas lugar residencia isla '!$C175,"-")</f>
        <v>0.21623687237519515</v>
      </c>
      <c r="DH175" s="36">
        <f t="shared" si="821"/>
        <v>0.10363487286468831</v>
      </c>
      <c r="DI175" s="267">
        <f>IFERROR('Turistas lugar residencia isla '!DI175/'Turistas lugar residencia isla '!$E175,"-")</f>
        <v>0.16296890020723048</v>
      </c>
      <c r="DJ175" s="36">
        <f t="shared" si="822"/>
        <v>0.11155470928339661</v>
      </c>
      <c r="DK175" s="267">
        <f>IFERROR('Turistas lugar residencia isla '!DK175/'Turistas lugar residencia isla '!$G175,"-")</f>
        <v>0.39707253059922981</v>
      </c>
      <c r="DL175" s="36">
        <f t="shared" si="823"/>
        <v>5.7902541253992856E-2</v>
      </c>
      <c r="DM175" s="267">
        <f>IFERROR('Turistas lugar residencia isla '!DM175/'Turistas lugar residencia isla '!$I175,"-")</f>
        <v>0.10225748925169692</v>
      </c>
      <c r="DN175" s="36">
        <f t="shared" si="824"/>
        <v>0.69166007865053758</v>
      </c>
      <c r="DO175" s="267">
        <f>IFERROR('Turistas lugar residencia isla '!DO175/'Turistas lugar residencia isla '!$K175,"-")</f>
        <v>9.9048750030606494E-2</v>
      </c>
      <c r="DP175" s="36">
        <f t="shared" si="825"/>
        <v>6.929771148409225E-2</v>
      </c>
      <c r="DQ175" s="267">
        <f>IFERROR('Turistas lugar residencia isla '!DQ175/'Turistas lugar residencia isla '!$M175,"-")</f>
        <v>7.349011223944415E-3</v>
      </c>
      <c r="DR175" s="36">
        <f t="shared" si="826"/>
        <v>-0.74687905627242879</v>
      </c>
      <c r="DS175" s="266">
        <f>IFERROR('Turistas lugar residencia isla '!DS175/'Turistas lugar residencia isla '!$C175,"-")</f>
        <v>5.1828794073197848E-2</v>
      </c>
      <c r="DT175" s="36">
        <f t="shared" si="827"/>
        <v>3.0286424943472889E-2</v>
      </c>
      <c r="DU175" s="267">
        <f>IFERROR('Turistas lugar residencia isla '!DU175/'Turistas lugar residencia isla '!$E175,"-")</f>
        <v>8.2466068226264247E-2</v>
      </c>
      <c r="DV175" s="36">
        <f t="shared" si="828"/>
        <v>-1.8711866813242217E-2</v>
      </c>
      <c r="DW175" s="267">
        <f>IFERROR('Turistas lugar residencia isla '!DW175/'Turistas lugar residencia isla '!$G175,"-")</f>
        <v>6.2106011920822192E-2</v>
      </c>
      <c r="DX175" s="36">
        <f t="shared" si="829"/>
        <v>-9.6653763764979028E-2</v>
      </c>
      <c r="DY175" s="267">
        <f>IFERROR('Turistas lugar residencia isla '!DY175/'Turistas lugar residencia isla '!$I175,"-")</f>
        <v>8.5385072646087065E-2</v>
      </c>
      <c r="DZ175" s="36">
        <f t="shared" si="830"/>
        <v>0.44411842785085298</v>
      </c>
      <c r="EA175" s="267">
        <f>IFERROR('Turistas lugar residencia isla '!EA175/'Turistas lugar residencia isla '!$K175,"-")</f>
        <v>3.5521902010234814E-2</v>
      </c>
      <c r="EB175" s="36">
        <f t="shared" si="831"/>
        <v>0.22926616405804712</v>
      </c>
      <c r="EC175" s="267">
        <f>IFERROR('Turistas lugar residencia isla '!EC175/'Turistas lugar residencia isla '!$M175,"-")</f>
        <v>4.9706039551042226E-2</v>
      </c>
      <c r="ED175" s="36">
        <f t="shared" si="832"/>
        <v>0.9539336090906978</v>
      </c>
    </row>
    <row r="176" spans="1:134" s="17" customFormat="1" ht="15.75" x14ac:dyDescent="0.25">
      <c r="A176" s="242"/>
      <c r="B176" s="249">
        <v>2011</v>
      </c>
      <c r="C176" s="270">
        <f>IFERROR('Turistas lugar residencia isla '!C176/'Turistas lugar residencia isla '!$C176,"-")</f>
        <v>1</v>
      </c>
      <c r="D176" s="271">
        <f t="shared" si="767"/>
        <v>0</v>
      </c>
      <c r="E176" s="270">
        <f>IFERROR('Turistas lugar residencia isla '!E176/'Turistas lugar residencia isla '!$E176,"-")</f>
        <v>1</v>
      </c>
      <c r="F176" s="271">
        <f t="shared" si="768"/>
        <v>0</v>
      </c>
      <c r="G176" s="270">
        <f>IFERROR('Turistas lugar residencia isla '!G176/'Turistas lugar residencia isla '!$G176,"-")</f>
        <v>1</v>
      </c>
      <c r="H176" s="271">
        <f t="shared" si="769"/>
        <v>0</v>
      </c>
      <c r="I176" s="270">
        <f>IFERROR('Turistas lugar residencia isla '!I176/'Turistas lugar residencia isla '!$I176,"-")</f>
        <v>1</v>
      </c>
      <c r="J176" s="271">
        <f t="shared" si="770"/>
        <v>0</v>
      </c>
      <c r="K176" s="270">
        <f>IFERROR('Turistas lugar residencia isla '!K176/'Turistas lugar residencia isla '!$K176,"-")</f>
        <v>1</v>
      </c>
      <c r="L176" s="271">
        <f t="shared" si="771"/>
        <v>0</v>
      </c>
      <c r="M176" s="270">
        <f>IFERROR('Turistas lugar residencia isla '!M176/'Turistas lugar residencia isla '!$M176,"-")</f>
        <v>1</v>
      </c>
      <c r="N176" s="271">
        <f t="shared" si="772"/>
        <v>0</v>
      </c>
      <c r="O176" s="270">
        <f>IFERROR('Turistas lugar residencia isla '!O176/'Turistas lugar residencia isla '!$C176,"-")</f>
        <v>0.8593020488446812</v>
      </c>
      <c r="P176" s="271">
        <f t="shared" si="773"/>
        <v>2.7574042461419701E-2</v>
      </c>
      <c r="Q176" s="270">
        <f>IFERROR('Turistas lugar residencia isla '!Q176/'Turistas lugar residencia isla '!$E176,"-")</f>
        <v>0.84852829351924641</v>
      </c>
      <c r="R176" s="271">
        <f t="shared" si="774"/>
        <v>4.0850703983159375E-2</v>
      </c>
      <c r="S176" s="270">
        <f>IFERROR('Turistas lugar residencia isla '!S176/'Turistas lugar residencia isla '!$G176,"-")</f>
        <v>0.86402397616647564</v>
      </c>
      <c r="T176" s="271">
        <f t="shared" si="775"/>
        <v>1.356777686702082E-2</v>
      </c>
      <c r="U176" s="270">
        <f>IFERROR('Turistas lugar residencia isla '!U176/'Turistas lugar residencia isla '!$I176,"-")</f>
        <v>0.9152906417501725</v>
      </c>
      <c r="V176" s="271">
        <f t="shared" si="776"/>
        <v>3.7895669259481402E-2</v>
      </c>
      <c r="W176" s="270">
        <f>IFERROR('Turistas lugar residencia isla '!W176/'Turistas lugar residencia isla '!$K176,"-")</f>
        <v>0.81919261190858716</v>
      </c>
      <c r="X176" s="271">
        <f t="shared" si="777"/>
        <v>1.7832043638194017E-2</v>
      </c>
      <c r="Y176" s="270">
        <f>IFERROR('Turistas lugar residencia isla '!Y176/'Turistas lugar residencia isla '!$M176,"-")</f>
        <v>0.65907573742910641</v>
      </c>
      <c r="Z176" s="271">
        <f t="shared" si="778"/>
        <v>-8.8743587178277683E-2</v>
      </c>
      <c r="AA176" s="270">
        <f>IFERROR('Turistas lugar residencia isla '!AA176/'Turistas lugar residencia isla '!$C176,"-")</f>
        <v>0.1406979511553188</v>
      </c>
      <c r="AB176" s="271">
        <f t="shared" si="779"/>
        <v>-0.14081081054743416</v>
      </c>
      <c r="AC176" s="270">
        <f>IFERROR('Turistas lugar residencia isla '!AC176/'Turistas lugar residencia isla '!$E176,"-")</f>
        <v>0.15147279557687571</v>
      </c>
      <c r="AD176" s="271">
        <f t="shared" si="780"/>
        <v>-0.18023115078646623</v>
      </c>
      <c r="AE176" s="270">
        <f>IFERROR('Turistas lugar residencia isla '!AE176/'Turistas lugar residencia isla '!$G176,"-")</f>
        <v>0.13597663867008392</v>
      </c>
      <c r="AF176" s="271">
        <f t="shared" si="781"/>
        <v>-7.8388938442591649E-2</v>
      </c>
      <c r="AG176" s="270">
        <f>IFERROR('Turistas lugar residencia isla '!AG176/'Turistas lugar residencia isla '!$I176,"-")</f>
        <v>8.4710425245982629E-2</v>
      </c>
      <c r="AH176" s="271">
        <f t="shared" si="782"/>
        <v>-0.28290380329886156</v>
      </c>
      <c r="AI176" s="270">
        <f>IFERROR('Turistas lugar residencia isla '!AI176/'Turistas lugar residencia isla '!$K176,"-")</f>
        <v>0.18080877073153645</v>
      </c>
      <c r="AJ176" s="271">
        <f t="shared" si="783"/>
        <v>-7.3535046357242617E-2</v>
      </c>
      <c r="AK176" s="270">
        <f>IFERROR('Turistas lugar residencia isla '!AK176/'Turistas lugar residencia isla '!$M176,"-")</f>
        <v>0.34090255352636289</v>
      </c>
      <c r="AL176" s="271">
        <f t="shared" si="784"/>
        <v>0.2318007804813722</v>
      </c>
      <c r="AM176" s="270">
        <f>IFERROR('Turistas lugar residencia isla '!AM176/'Turistas lugar residencia isla '!$C176,"-")</f>
        <v>0.21384114295580686</v>
      </c>
      <c r="AN176" s="271">
        <f t="shared" si="785"/>
        <v>-1.1903993306589089E-2</v>
      </c>
      <c r="AO176" s="270">
        <f>IFERROR('Turistas lugar residencia isla '!AO176/'Turistas lugar residencia isla '!$E176,"-")</f>
        <v>0.13612481738580773</v>
      </c>
      <c r="AP176" s="271">
        <f t="shared" si="786"/>
        <v>-2.9081078387815706E-2</v>
      </c>
      <c r="AQ176" s="270">
        <f>IFERROR('Turistas lugar residencia isla '!AQ176/'Turistas lugar residencia isla '!$G176,"-")</f>
        <v>0.22853813078004007</v>
      </c>
      <c r="AR176" s="271">
        <f t="shared" si="787"/>
        <v>-4.7231273212018809E-2</v>
      </c>
      <c r="AS176" s="270">
        <f>IFERROR('Turistas lugar residencia isla '!AS176/'Turistas lugar residencia isla '!$I176,"-")</f>
        <v>0.425822694047922</v>
      </c>
      <c r="AT176" s="271">
        <f t="shared" si="788"/>
        <v>-1.6491958490556402E-2</v>
      </c>
      <c r="AU176" s="270">
        <f>IFERROR('Turistas lugar residencia isla '!AU176/'Turistas lugar residencia isla '!$K176,"-")</f>
        <v>0.14500161768894468</v>
      </c>
      <c r="AV176" s="271">
        <f t="shared" si="789"/>
        <v>-1.68019103617012E-3</v>
      </c>
      <c r="AW176" s="270">
        <f>IFERROR('Turistas lugar residencia isla '!AW176/'Turistas lugar residencia isla '!$M176,"-")</f>
        <v>0.35292936419635829</v>
      </c>
      <c r="AX176" s="271">
        <f t="shared" si="790"/>
        <v>-5.7780747272670907E-2</v>
      </c>
      <c r="AY176" s="270">
        <f>IFERROR('Turistas lugar residencia isla '!AY176/'Turistas lugar residencia isla '!$C176,"-")</f>
        <v>2.5910050428638427E-2</v>
      </c>
      <c r="AZ176" s="271">
        <f t="shared" si="791"/>
        <v>-1.2289653750755414E-2</v>
      </c>
      <c r="BA176" s="270">
        <f>IFERROR('Turistas lugar residencia isla '!BA176/'Turistas lugar residencia isla '!$E176,"-")</f>
        <v>3.6575550706899621E-2</v>
      </c>
      <c r="BB176" s="271">
        <f t="shared" si="792"/>
        <v>-4.5831748656661175E-2</v>
      </c>
      <c r="BC176" s="270">
        <f>IFERROR('Turistas lugar residencia isla '!BC176/'Turistas lugar residencia isla '!$G176,"-")</f>
        <v>2.6325764387867184E-2</v>
      </c>
      <c r="BD176" s="271">
        <f t="shared" si="793"/>
        <v>4.1330117453280968E-2</v>
      </c>
      <c r="BE176" s="270">
        <f>IFERROR('Turistas lugar residencia isla '!BE176/'Turistas lugar residencia isla '!$I176,"-")</f>
        <v>9.7619478228210196E-3</v>
      </c>
      <c r="BF176" s="271">
        <f t="shared" si="794"/>
        <v>8.471555664583641E-2</v>
      </c>
      <c r="BG176" s="270">
        <f>IFERROR('Turistas lugar residencia isla '!BG176/'Turistas lugar residencia isla '!$K176,"-")</f>
        <v>1.4826510926083137E-2</v>
      </c>
      <c r="BH176" s="271">
        <f t="shared" si="795"/>
        <v>-1.5631014652525144E-3</v>
      </c>
      <c r="BI176" s="270">
        <f>IFERROR('Turistas lugar residencia isla '!BI176/'Turistas lugar residencia isla '!$M176,"-")</f>
        <v>3.2531003229220375E-2</v>
      </c>
      <c r="BJ176" s="271">
        <f t="shared" si="796"/>
        <v>6.3485004387718647E-2</v>
      </c>
      <c r="BK176" s="270">
        <f>IFERROR('Turistas lugar residencia isla '!BK176/'Turistas lugar residencia isla '!$C176,"-")</f>
        <v>2.4639918055545832E-2</v>
      </c>
      <c r="BL176" s="271">
        <f t="shared" si="797"/>
        <v>0.25731762820051296</v>
      </c>
      <c r="BM176" s="270">
        <f>IFERROR('Turistas lugar residencia isla '!BM176/'Turistas lugar residencia isla '!$E176,"-")</f>
        <v>3.3820355337213566E-2</v>
      </c>
      <c r="BN176" s="271">
        <f t="shared" si="798"/>
        <v>0.26791694844339786</v>
      </c>
      <c r="BO176" s="270">
        <f>IFERROR('Turistas lugar residencia isla '!BO176/'Turistas lugar residencia isla '!$G176,"-")</f>
        <v>1.0996044448994236E-2</v>
      </c>
      <c r="BP176" s="271">
        <f t="shared" si="799"/>
        <v>0.16836049187409774</v>
      </c>
      <c r="BQ176" s="270">
        <f>IFERROR('Turistas lugar residencia isla '!BQ176/'Turistas lugar residencia isla '!$I176,"-")</f>
        <v>4.338459716360412E-2</v>
      </c>
      <c r="BR176" s="271">
        <f t="shared" si="800"/>
        <v>0.31192848948282936</v>
      </c>
      <c r="BS176" s="270">
        <f>IFERROR('Turistas lugar residencia isla '!BS176/'Turistas lugar residencia isla '!$K176,"-")</f>
        <v>1.1519235750280446E-2</v>
      </c>
      <c r="BT176" s="271">
        <f t="shared" si="801"/>
        <v>1.7613885013935571E-2</v>
      </c>
      <c r="BU176" s="270">
        <f>IFERROR('Turistas lugar residencia isla '!BU176/'Turistas lugar residencia isla '!$M176,"-")</f>
        <v>2.1638490135952891E-2</v>
      </c>
      <c r="BV176" s="271">
        <f t="shared" si="802"/>
        <v>9.7393559469865387E-2</v>
      </c>
      <c r="BW176" s="270">
        <f>IFERROR('Turistas lugar residencia isla '!BW176/'Turistas lugar residencia isla '!$C176,"-")</f>
        <v>0.29331266389140825</v>
      </c>
      <c r="BX176" s="271">
        <f t="shared" si="803"/>
        <v>-5.6394676020252721E-3</v>
      </c>
      <c r="BY176" s="270">
        <f>IFERROR('Turistas lugar residencia isla '!BY176/'Turistas lugar residencia isla '!$E176,"-")</f>
        <v>0.36636278706667863</v>
      </c>
      <c r="BZ176" s="271">
        <f t="shared" si="804"/>
        <v>1.485034366072413E-2</v>
      </c>
      <c r="CA176" s="270">
        <f>IFERROR('Turistas lugar residencia isla '!CA176/'Turistas lugar residencia isla '!$G176,"-")</f>
        <v>0.16386039889981147</v>
      </c>
      <c r="CB176" s="271">
        <f t="shared" si="805"/>
        <v>-2.0903433449658726E-2</v>
      </c>
      <c r="CC176" s="270">
        <f>IFERROR('Turistas lugar residencia isla '!CC176/'Turistas lugar residencia isla '!$I176,"-")</f>
        <v>0.20893758659340672</v>
      </c>
      <c r="CD176" s="271">
        <f t="shared" si="806"/>
        <v>-2.4859459764927871E-2</v>
      </c>
      <c r="CE176" s="270">
        <f>IFERROR('Turistas lugar residencia isla '!CE176/'Turistas lugar residencia isla '!$K176,"-")</f>
        <v>0.41116583293467207</v>
      </c>
      <c r="CF176" s="271">
        <f t="shared" si="807"/>
        <v>-1.6966457111367683E-2</v>
      </c>
      <c r="CG176" s="270">
        <f>IFERROR('Turistas lugar residencia isla '!CG176/'Turistas lugar residencia isla '!$M176,"-")</f>
        <v>9.4494043580906892E-2</v>
      </c>
      <c r="CH176" s="271">
        <f t="shared" si="808"/>
        <v>-0.25373685692439096</v>
      </c>
      <c r="CI176" s="270">
        <f>IFERROR('Turistas lugar residencia isla '!CI176/'Turistas lugar residencia isla '!$C176,"-")</f>
        <v>3.8094638111437658E-2</v>
      </c>
      <c r="CJ176" s="271">
        <f t="shared" si="809"/>
        <v>3.6693415310914856E-2</v>
      </c>
      <c r="CK176" s="270">
        <f>IFERROR('Turistas lugar residencia isla '!CK176/'Turistas lugar residencia isla '!$E176,"-")</f>
        <v>3.0927716036918615E-2</v>
      </c>
      <c r="CL176" s="271">
        <f t="shared" si="810"/>
        <v>4.5895843763596122E-2</v>
      </c>
      <c r="CM176" s="270">
        <f>IFERROR('Turistas lugar residencia isla '!CM176/'Turistas lugar residencia isla '!$G176,"-")</f>
        <v>5.9078415332548186E-2</v>
      </c>
      <c r="CN176" s="271">
        <f t="shared" si="811"/>
        <v>4.0666548615728493E-2</v>
      </c>
      <c r="CO176" s="270">
        <f>IFERROR('Turistas lugar residencia isla '!CO176/'Turistas lugar residencia isla '!$I176,"-")</f>
        <v>2.4561717991849218E-2</v>
      </c>
      <c r="CP176" s="271">
        <f t="shared" si="812"/>
        <v>1.8786018624631806E-2</v>
      </c>
      <c r="CQ176" s="270">
        <f>IFERROR('Turistas lugar residencia isla '!CQ176/'Turistas lugar residencia isla '!$K176,"-")</f>
        <v>2.8475473346846338E-2</v>
      </c>
      <c r="CR176" s="271">
        <f t="shared" si="813"/>
        <v>0.12977419781658051</v>
      </c>
      <c r="CS176" s="270">
        <f>IFERROR('Turistas lugar residencia isla '!CS176/'Turistas lugar residencia isla '!$M176,"-")</f>
        <v>8.8752001302542669E-2</v>
      </c>
      <c r="CT176" s="271">
        <f t="shared" si="814"/>
        <v>3.9687395778597256E-2</v>
      </c>
      <c r="CU176" s="270">
        <f>IFERROR('Turistas lugar residencia isla '!CU176/'Turistas lugar residencia isla '!$C176,"-")</f>
        <v>3.2560537532153301E-2</v>
      </c>
      <c r="CV176" s="271">
        <f t="shared" si="815"/>
        <v>-3.650338024930444E-2</v>
      </c>
      <c r="CW176" s="270">
        <f>IFERROR('Turistas lugar residencia isla '!CW176/'Turistas lugar residencia isla '!$E176,"-")</f>
        <v>1.9396584115358804E-2</v>
      </c>
      <c r="CX176" s="271">
        <f t="shared" si="816"/>
        <v>2.6845664979818107E-2</v>
      </c>
      <c r="CY176" s="270">
        <f>IFERROR('Turistas lugar residencia isla '!CY176/'Turistas lugar residencia isla '!$G176,"-")</f>
        <v>1.8122000173998745E-2</v>
      </c>
      <c r="CZ176" s="271">
        <f t="shared" si="817"/>
        <v>-0.13502922949111273</v>
      </c>
      <c r="DA176" s="270">
        <f>IFERROR('Turistas lugar residencia isla '!DA176/'Turistas lugar residencia isla '!$I176,"-")</f>
        <v>2.1749649625137576E-2</v>
      </c>
      <c r="DB176" s="271">
        <f t="shared" si="818"/>
        <v>9.4617003474126049E-2</v>
      </c>
      <c r="DC176" s="270">
        <f>IFERROR('Turistas lugar residencia isla '!DC176/'Turistas lugar residencia isla '!$K176,"-")</f>
        <v>9.3230501778536076E-2</v>
      </c>
      <c r="DD176" s="271">
        <f t="shared" si="819"/>
        <v>-2.6931663724560573E-2</v>
      </c>
      <c r="DE176" s="270">
        <f>IFERROR('Turistas lugar residencia isla '!DE176/'Turistas lugar residencia isla '!$M176,"-")</f>
        <v>2.507394643293262E-3</v>
      </c>
      <c r="DF176" s="271">
        <f t="shared" si="820"/>
        <v>-0.7290891549789118</v>
      </c>
      <c r="DG176" s="270">
        <f>IFERROR('Turistas lugar residencia isla '!DG176/'Turistas lugar residencia isla '!$C176,"-")</f>
        <v>0.12418589698078152</v>
      </c>
      <c r="DH176" s="271">
        <f t="shared" si="821"/>
        <v>9.6595964816825752E-2</v>
      </c>
      <c r="DI176" s="270">
        <f>IFERROR('Turistas lugar residencia isla '!DI176/'Turistas lugar residencia isla '!$E176,"-")</f>
        <v>0.10111255525256901</v>
      </c>
      <c r="DJ176" s="271">
        <f t="shared" si="822"/>
        <v>0.22558356663377954</v>
      </c>
      <c r="DK176" s="270">
        <f>IFERROR('Turistas lugar residencia isla '!DK176/'Turistas lugar residencia isla '!$G176,"-")</f>
        <v>0.24688147211547123</v>
      </c>
      <c r="DL176" s="271">
        <f t="shared" si="823"/>
        <v>4.6396271299741887E-2</v>
      </c>
      <c r="DM176" s="270">
        <f>IFERROR('Turistas lugar residencia isla '!DM176/'Turistas lugar residencia isla '!$I176,"-")</f>
        <v>5.4387995012859972E-2</v>
      </c>
      <c r="DN176" s="271">
        <f t="shared" si="824"/>
        <v>0.26162957901300188</v>
      </c>
      <c r="DO176" s="270">
        <f>IFERROR('Turistas lugar residencia isla '!DO176/'Turistas lugar residencia isla '!$K176,"-")</f>
        <v>5.5640203856459833E-2</v>
      </c>
      <c r="DP176" s="271">
        <f t="shared" si="825"/>
        <v>0.13715031285929391</v>
      </c>
      <c r="DQ176" s="270">
        <f>IFERROR('Turistas lugar residencia isla '!DQ176/'Turistas lugar residencia isla '!$M176,"-")</f>
        <v>8.5099454560256162E-3</v>
      </c>
      <c r="DR176" s="271">
        <f t="shared" si="826"/>
        <v>-0.42730880005968908</v>
      </c>
      <c r="DS176" s="270">
        <f>IFERROR('Turistas lugar residencia isla '!DS176/'Turistas lugar residencia isla '!$C176,"-")</f>
        <v>6.1444007678459346E-2</v>
      </c>
      <c r="DT176" s="271">
        <f t="shared" si="827"/>
        <v>5.4270070652429281E-2</v>
      </c>
      <c r="DU176" s="270">
        <f>IFERROR('Turistas lugar residencia isla '!DU176/'Turistas lugar residencia isla '!$E176,"-")</f>
        <v>9.4988349938781913E-2</v>
      </c>
      <c r="DV176" s="271">
        <f t="shared" si="828"/>
        <v>1.8279995195412457E-2</v>
      </c>
      <c r="DW176" s="270">
        <f>IFERROR('Turistas lugar residencia isla '!DW176/'Turistas lugar residencia isla '!$G176,"-")</f>
        <v>9.2618979328272608E-2</v>
      </c>
      <c r="DX176" s="271">
        <f t="shared" si="829"/>
        <v>0.11716990242976788</v>
      </c>
      <c r="DY176" s="270">
        <f>IFERROR('Turistas lugar residencia isla '!DY176/'Turistas lugar residencia isla '!$I176,"-")</f>
        <v>7.7382829150975149E-2</v>
      </c>
      <c r="DZ176" s="271">
        <f t="shared" si="830"/>
        <v>0.15481047679569615</v>
      </c>
      <c r="EA176" s="270">
        <f>IFERROR('Turistas lugar residencia isla '!EA176/'Turistas lugar residencia isla '!$K176,"-")</f>
        <v>3.9299241114924124E-2</v>
      </c>
      <c r="EB176" s="271">
        <f t="shared" si="831"/>
        <v>0.1198603518928516</v>
      </c>
      <c r="EC176" s="270">
        <f>IFERROR('Turistas lugar residencia isla '!EC176/'Turistas lugar residencia isla '!$M176,"-")</f>
        <v>4.9740848280915038E-2</v>
      </c>
      <c r="ED176" s="271">
        <f t="shared" si="832"/>
        <v>-5.4733690485201936E-2</v>
      </c>
    </row>
    <row r="177" spans="1:134" s="17" customFormat="1" outlineLevel="1" x14ac:dyDescent="0.25">
      <c r="A177" s="242"/>
      <c r="B177" s="34" t="s">
        <v>61</v>
      </c>
      <c r="C177" s="266">
        <f>IFERROR('Turistas lugar residencia isla '!C177/'Turistas lugar residencia isla '!$C177,"-")</f>
        <v>1</v>
      </c>
      <c r="D177" s="36" t="str">
        <f>IFERROR(C177/C190-1,"-")</f>
        <v>-</v>
      </c>
      <c r="E177" s="267">
        <f>IFERROR('Turistas lugar residencia isla '!E177/'Turistas lugar residencia isla '!$E177,"-")</f>
        <v>1</v>
      </c>
      <c r="F177" s="36" t="str">
        <f>IFERROR(E177/E190-1,"-")</f>
        <v>-</v>
      </c>
      <c r="G177" s="267">
        <f>IFERROR('Turistas lugar residencia isla '!G177/'Turistas lugar residencia isla '!$G177,"-")</f>
        <v>1</v>
      </c>
      <c r="H177" s="36" t="str">
        <f>IFERROR(G177/G190-1,"-")</f>
        <v>-</v>
      </c>
      <c r="I177" s="267">
        <f>IFERROR('Turistas lugar residencia isla '!I177/'Turistas lugar residencia isla '!$I177,"-")</f>
        <v>1</v>
      </c>
      <c r="J177" s="36" t="str">
        <f>IFERROR(I177/I190-1,"-")</f>
        <v>-</v>
      </c>
      <c r="K177" s="267">
        <f>IFERROR('Turistas lugar residencia isla '!K177/'Turistas lugar residencia isla '!$K177,"-")</f>
        <v>1</v>
      </c>
      <c r="L177" s="36" t="str">
        <f>IFERROR(K177/K190-1,"-")</f>
        <v>-</v>
      </c>
      <c r="M177" s="267">
        <f>IFERROR('Turistas lugar residencia isla '!M177/'Turistas lugar residencia isla '!$M177,"-")</f>
        <v>1</v>
      </c>
      <c r="N177" s="36" t="str">
        <f>IFERROR(M177/M190-1,"-")</f>
        <v>-</v>
      </c>
      <c r="O177" s="266">
        <f>IFERROR('Turistas lugar residencia isla '!O177/'Turistas lugar residencia isla '!$C177,"-")</f>
        <v>0.88737434241949353</v>
      </c>
      <c r="P177" s="36" t="str">
        <f>IFERROR(O177/O190-1,"-")</f>
        <v>-</v>
      </c>
      <c r="Q177" s="267">
        <f>IFERROR('Turistas lugar residencia isla '!Q177/'Turistas lugar residencia isla '!$E177,"-")</f>
        <v>0.86136517323980788</v>
      </c>
      <c r="R177" s="36" t="str">
        <f>IFERROR(Q177/Q190-1,"-")</f>
        <v>-</v>
      </c>
      <c r="S177" s="267">
        <f>IFERROR('Turistas lugar residencia isla '!S177/'Turistas lugar residencia isla '!$G177,"-")</f>
        <v>0.9120699520655664</v>
      </c>
      <c r="T177" s="36" t="str">
        <f>IFERROR(S177/S190-1,"-")</f>
        <v>-</v>
      </c>
      <c r="U177" s="267">
        <f>IFERROR('Turistas lugar residencia isla '!U177/'Turistas lugar residencia isla '!$I177,"-")</f>
        <v>0.93299367787048404</v>
      </c>
      <c r="V177" s="36" t="str">
        <f>IFERROR(U177/U190-1,"-")</f>
        <v>-</v>
      </c>
      <c r="W177" s="267">
        <f>IFERROR('Turistas lugar residencia isla '!W177/'Turistas lugar residencia isla '!$K177,"-")</f>
        <v>0.8638738656155468</v>
      </c>
      <c r="X177" s="36" t="str">
        <f>IFERROR(W177/W190-1,"-")</f>
        <v>-</v>
      </c>
      <c r="Y177" s="267">
        <f>IFERROR('Turistas lugar residencia isla '!Y177/'Turistas lugar residencia isla '!$M177,"-")</f>
        <v>0.79574388417373942</v>
      </c>
      <c r="Z177" s="36" t="str">
        <f>IFERROR(Y177/Y190-1,"-")</f>
        <v>-</v>
      </c>
      <c r="AA177" s="266">
        <f>IFERROR('Turistas lugar residencia isla '!AA177/'Turistas lugar residencia isla '!$C177,"-")</f>
        <v>0.11262677615249268</v>
      </c>
      <c r="AB177" s="36" t="str">
        <f>IFERROR(AA177/AA190-1,"-")</f>
        <v>-</v>
      </c>
      <c r="AC177" s="267">
        <f>IFERROR('Turistas lugar residencia isla '!AC177/'Turistas lugar residencia isla '!$E177,"-")</f>
        <v>0.13863482676019209</v>
      </c>
      <c r="AD177" s="36" t="str">
        <f>IFERROR(AC177/AC190-1,"-")</f>
        <v>-</v>
      </c>
      <c r="AE177" s="267">
        <f>IFERROR('Turistas lugar residencia isla '!AE177/'Turistas lugar residencia isla '!$G177,"-")</f>
        <v>8.7930047934433639E-2</v>
      </c>
      <c r="AF177" s="36" t="str">
        <f>IFERROR(AE177/AE190-1,"-")</f>
        <v>-</v>
      </c>
      <c r="AG177" s="267">
        <f>IFERROR('Turistas lugar residencia isla '!AG177/'Turistas lugar residencia isla '!$I177,"-")</f>
        <v>6.7006322129515988E-2</v>
      </c>
      <c r="AH177" s="36" t="str">
        <f>IFERROR(AG177/AG190-1,"-")</f>
        <v>-</v>
      </c>
      <c r="AI177" s="267">
        <f>IFERROR('Turistas lugar residencia isla '!AI177/'Turistas lugar residencia isla '!$K177,"-")</f>
        <v>0.1361261343844532</v>
      </c>
      <c r="AJ177" s="36" t="str">
        <f>IFERROR(AI177/AI190-1,"-")</f>
        <v>-</v>
      </c>
      <c r="AK177" s="267">
        <f>IFERROR('Turistas lugar residencia isla '!AK177/'Turistas lugar residencia isla '!$M177,"-")</f>
        <v>0.2042561158262606</v>
      </c>
      <c r="AL177" s="36" t="str">
        <f>IFERROR(AK177/AK190-1,"-")</f>
        <v>-</v>
      </c>
      <c r="AM177" s="266">
        <f>IFERROR('Turistas lugar residencia isla '!AM177/'Turistas lugar residencia isla '!$C177,"-")</f>
        <v>0.2355421774345999</v>
      </c>
      <c r="AN177" s="36" t="str">
        <f>IFERROR(AM177/AM190-1,"-")</f>
        <v>-</v>
      </c>
      <c r="AO177" s="267">
        <f>IFERROR('Turistas lugar residencia isla '!AO177/'Turistas lugar residencia isla '!$E177,"-")</f>
        <v>0.16243739183257114</v>
      </c>
      <c r="AP177" s="36" t="str">
        <f>IFERROR(AO177/AO190-1,"-")</f>
        <v>-</v>
      </c>
      <c r="AQ177" s="267">
        <f>IFERROR('Turistas lugar residencia isla '!AQ177/'Turistas lugar residencia isla '!$G177,"-")</f>
        <v>0.26509557762877023</v>
      </c>
      <c r="AR177" s="36" t="str">
        <f>IFERROR(AQ177/AQ190-1,"-")</f>
        <v>-</v>
      </c>
      <c r="AS177" s="267">
        <f>IFERROR('Turistas lugar residencia isla '!AS177/'Turistas lugar residencia isla '!$I177,"-")</f>
        <v>0.45198584998092017</v>
      </c>
      <c r="AT177" s="36" t="str">
        <f>IFERROR(AS177/AS190-1,"-")</f>
        <v>-</v>
      </c>
      <c r="AU177" s="267">
        <f>IFERROR('Turistas lugar residencia isla '!AU177/'Turistas lugar residencia isla '!$K177,"-")</f>
        <v>0.17823674171643739</v>
      </c>
      <c r="AV177" s="36" t="str">
        <f>IFERROR(AU177/AU190-1,"-")</f>
        <v>-</v>
      </c>
      <c r="AW177" s="267">
        <f>IFERROR('Turistas lugar residencia isla '!AW177/'Turistas lugar residencia isla '!$M177,"-")</f>
        <v>0.40807538691962059</v>
      </c>
      <c r="AX177" s="36" t="str">
        <f>IFERROR(AW177/AW190-1,"-")</f>
        <v>-</v>
      </c>
      <c r="AY177" s="266">
        <f>IFERROR('Turistas lugar residencia isla '!AY177/'Turistas lugar residencia isla '!$C177,"-")</f>
        <v>2.3614173201923497E-2</v>
      </c>
      <c r="AZ177" s="36" t="str">
        <f>IFERROR(AY177/AY190-1,"-")</f>
        <v>-</v>
      </c>
      <c r="BA177" s="267">
        <f>IFERROR('Turistas lugar residencia isla '!BA177/'Turistas lugar residencia isla '!$E177,"-")</f>
        <v>4.0017650632098938E-2</v>
      </c>
      <c r="BB177" s="36" t="str">
        <f>IFERROR(BA177/BA190-1,"-")</f>
        <v>-</v>
      </c>
      <c r="BC177" s="267">
        <f>IFERROR('Turistas lugar residencia isla '!BC177/'Turistas lugar residencia isla '!$G177,"-")</f>
        <v>1.372932634817736E-2</v>
      </c>
      <c r="BD177" s="36" t="str">
        <f>IFERROR(BC177/BC190-1,"-")</f>
        <v>-</v>
      </c>
      <c r="BE177" s="267">
        <f>IFERROR('Turistas lugar residencia isla '!BE177/'Turistas lugar residencia isla '!$I177,"-")</f>
        <v>6.188054991182022E-3</v>
      </c>
      <c r="BF177" s="36" t="str">
        <f>IFERROR(BE177/BE190-1,"-")</f>
        <v>-</v>
      </c>
      <c r="BG177" s="267">
        <f>IFERROR('Turistas lugar residencia isla '!BG177/'Turistas lugar residencia isla '!$K177,"-")</f>
        <v>1.2882799664356178E-2</v>
      </c>
      <c r="BH177" s="36" t="str">
        <f>IFERROR(BG177/BG190-1,"-")</f>
        <v>-</v>
      </c>
      <c r="BI177" s="267">
        <f>IFERROR('Turistas lugar residencia isla '!BI177/'Turistas lugar residencia isla '!$M177,"-")</f>
        <v>3.700698951572641E-2</v>
      </c>
      <c r="BJ177" s="36" t="str">
        <f>IFERROR(BI177/BI190-1,"-")</f>
        <v>-</v>
      </c>
      <c r="BK177" s="266">
        <f>IFERROR('Turistas lugar residencia isla '!BK177/'Turistas lugar residencia isla '!$C177,"-")</f>
        <v>1.6756208354166736E-2</v>
      </c>
      <c r="BL177" s="36" t="str">
        <f>IFERROR(BK177/BK190-1,"-")</f>
        <v>-</v>
      </c>
      <c r="BM177" s="267">
        <f>IFERROR('Turistas lugar residencia isla '!BM177/'Turistas lugar residencia isla '!$E177,"-")</f>
        <v>2.5215188712764618E-2</v>
      </c>
      <c r="BN177" s="36" t="str">
        <f>IFERROR(BM177/BM190-1,"-")</f>
        <v>-</v>
      </c>
      <c r="BO177" s="267">
        <f>IFERROR('Turistas lugar residencia isla '!BO177/'Turistas lugar residencia isla '!$G177,"-")</f>
        <v>7.2090098918305883E-3</v>
      </c>
      <c r="BP177" s="36" t="str">
        <f>IFERROR(BO177/BO190-1,"-")</f>
        <v>-</v>
      </c>
      <c r="BQ177" s="267">
        <f>IFERROR('Turistas lugar residencia isla '!BQ177/'Turistas lugar residencia isla '!$I177,"-")</f>
        <v>3.0012066707232804E-2</v>
      </c>
      <c r="BR177" s="36" t="str">
        <f>IFERROR(BQ177/BQ190-1,"-")</f>
        <v>-</v>
      </c>
      <c r="BS177" s="267">
        <f>IFERROR('Turistas lugar residencia isla '!BS177/'Turistas lugar residencia isla '!$K177,"-")</f>
        <v>5.9513316457124321E-3</v>
      </c>
      <c r="BT177" s="36" t="str">
        <f>IFERROR(BS177/BS190-1,"-")</f>
        <v>-</v>
      </c>
      <c r="BU177" s="267">
        <f>IFERROR('Turistas lugar residencia isla '!BU177/'Turistas lugar residencia isla '!$M177,"-")</f>
        <v>1.1482775836245632E-2</v>
      </c>
      <c r="BV177" s="36" t="str">
        <f>IFERROR(BU177/BU190-1,"-")</f>
        <v>-</v>
      </c>
      <c r="BW177" s="266">
        <f>IFERROR('Turistas lugar residencia isla '!BW177/'Turistas lugar residencia isla '!$C177,"-")</f>
        <v>0.23918089210590193</v>
      </c>
      <c r="BX177" s="36" t="str">
        <f>IFERROR(BW177/BW190-1,"-")</f>
        <v>-</v>
      </c>
      <c r="BY177" s="267">
        <f>IFERROR('Turistas lugar residencia isla '!BY177/'Turistas lugar residencia isla '!$E177,"-")</f>
        <v>0.31414973237515614</v>
      </c>
      <c r="BZ177" s="36" t="str">
        <f>IFERROR(BY177/BY190-1,"-")</f>
        <v>-</v>
      </c>
      <c r="CA177" s="267">
        <f>IFERROR('Turistas lugar residencia isla '!CA177/'Turistas lugar residencia isla '!$G177,"-")</f>
        <v>0.1002854137471433</v>
      </c>
      <c r="CB177" s="36" t="str">
        <f>IFERROR(CA177/CA190-1,"-")</f>
        <v>-</v>
      </c>
      <c r="CC177" s="267">
        <f>IFERROR('Turistas lugar residencia isla '!CC177/'Turistas lugar residencia isla '!$I177,"-")</f>
        <v>0.19311888284980558</v>
      </c>
      <c r="CD177" s="36" t="str">
        <f>IFERROR(CC177/CC190-1,"-")</f>
        <v>-</v>
      </c>
      <c r="CE177" s="267">
        <f>IFERROR('Turistas lugar residencia isla '!CE177/'Turistas lugar residencia isla '!$K177,"-")</f>
        <v>0.37601980016500136</v>
      </c>
      <c r="CF177" s="36" t="str">
        <f>IFERROR(CE177/CE190-1,"-")</f>
        <v>-</v>
      </c>
      <c r="CG177" s="267">
        <f>IFERROR('Turistas lugar residencia isla '!CG177/'Turistas lugar residencia isla '!$M177,"-")</f>
        <v>0.13186470294558164</v>
      </c>
      <c r="CH177" s="36" t="str">
        <f>IFERROR(CG177/CG190-1,"-")</f>
        <v>-</v>
      </c>
      <c r="CI177" s="266">
        <f>IFERROR('Turistas lugar residencia isla '!CI177/'Turistas lugar residencia isla '!$C177,"-")</f>
        <v>3.3073936489719763E-2</v>
      </c>
      <c r="CJ177" s="36" t="str">
        <f>IFERROR(CI177/CI190-1,"-")</f>
        <v>-</v>
      </c>
      <c r="CK177" s="267">
        <f>IFERROR('Turistas lugar residencia isla '!CK177/'Turistas lugar residencia isla '!$E177,"-")</f>
        <v>2.3885660580637028E-2</v>
      </c>
      <c r="CL177" s="36" t="str">
        <f>IFERROR(CK177/CK190-1,"-")</f>
        <v>-</v>
      </c>
      <c r="CM177" s="267">
        <f>IFERROR('Turistas lugar residencia isla '!CM177/'Turistas lugar residencia isla '!$G177,"-")</f>
        <v>4.7910449295374108E-2</v>
      </c>
      <c r="CN177" s="36" t="str">
        <f>IFERROR(CM177/CM190-1,"-")</f>
        <v>-</v>
      </c>
      <c r="CO177" s="267">
        <f>IFERROR('Turistas lugar residencia isla '!CO177/'Turistas lugar residencia isla '!$I177,"-")</f>
        <v>2.7567784985715906E-2</v>
      </c>
      <c r="CP177" s="36" t="str">
        <f>IFERROR(CO177/CO190-1,"-")</f>
        <v>-</v>
      </c>
      <c r="CQ177" s="267">
        <f>IFERROR('Turistas lugar residencia isla '!CQ177/'Turistas lugar residencia isla '!$K177,"-")</f>
        <v>2.2493777191733007E-2</v>
      </c>
      <c r="CR177" s="36" t="str">
        <f>IFERROR(CQ177/CQ190-1,"-")</f>
        <v>-</v>
      </c>
      <c r="CS177" s="267">
        <f>IFERROR('Turistas lugar residencia isla '!CS177/'Turistas lugar residencia isla '!$M177,"-")</f>
        <v>9.0738891662506246E-2</v>
      </c>
      <c r="CT177" s="36" t="str">
        <f>IFERROR(CS177/CS190-1,"-")</f>
        <v>-</v>
      </c>
      <c r="CU177" s="266">
        <f>IFERROR('Turistas lugar residencia isla '!CU177/'Turistas lugar residencia isla '!$C177,"-")</f>
        <v>3.274955061370452E-2</v>
      </c>
      <c r="CV177" s="36" t="str">
        <f>IFERROR(CU177/CU190-1,"-")</f>
        <v>-</v>
      </c>
      <c r="CW177" s="267">
        <f>IFERROR('Turistas lugar residencia isla '!CW177/'Turistas lugar residencia isla '!$E177,"-")</f>
        <v>2.0965856342193032E-2</v>
      </c>
      <c r="CX177" s="36" t="str">
        <f>IFERROR(CW177/CW190-1,"-")</f>
        <v>-</v>
      </c>
      <c r="CY177" s="267">
        <f>IFERROR('Turistas lugar residencia isla '!CY177/'Turistas lugar residencia isla '!$G177,"-")</f>
        <v>1.6347046670115845E-2</v>
      </c>
      <c r="CZ177" s="36" t="str">
        <f>IFERROR(CY177/CY190-1,"-")</f>
        <v>-</v>
      </c>
      <c r="DA177" s="267">
        <f>IFERROR('Turistas lugar residencia isla '!DA177/'Turistas lugar residencia isla '!$I177,"-")</f>
        <v>1.876012004826683E-2</v>
      </c>
      <c r="DB177" s="36" t="str">
        <f>IFERROR(DA177/DA190-1,"-")</f>
        <v>-</v>
      </c>
      <c r="DC177" s="267">
        <f>IFERROR('Turistas lugar residencia isla '!DC177/'Turistas lugar residencia isla '!$K177,"-")</f>
        <v>0.10731435582476008</v>
      </c>
      <c r="DD177" s="36" t="str">
        <f>IFERROR(DC177/DC190-1,"-")</f>
        <v>-</v>
      </c>
      <c r="DE177" s="267">
        <f>IFERROR('Turistas lugar residencia isla '!DE177/'Turistas lugar residencia isla '!$M177,"-")</f>
        <v>9.9850224663005499E-3</v>
      </c>
      <c r="DF177" s="36" t="str">
        <f>IFERROR(DE177/DE190-1,"-")</f>
        <v>-</v>
      </c>
      <c r="DG177" s="266">
        <f>IFERROR('Turistas lugar residencia isla '!DG177/'Turistas lugar residencia isla '!$C177,"-")</f>
        <v>0.21753652417178135</v>
      </c>
      <c r="DH177" s="36" t="str">
        <f>IFERROR(DG177/DG190-1,"-")</f>
        <v>-</v>
      </c>
      <c r="DI177" s="267">
        <f>IFERROR('Turistas lugar residencia isla '!DI177/'Turistas lugar residencia isla '!$E177,"-")</f>
        <v>0.15592728856491192</v>
      </c>
      <c r="DJ177" s="36" t="str">
        <f>IFERROR(DI177/DI190-1,"-")</f>
        <v>-</v>
      </c>
      <c r="DK177" s="267">
        <f>IFERROR('Turistas lugar residencia isla '!DK177/'Turistas lugar residencia isla '!$G177,"-")</f>
        <v>0.37931247151858616</v>
      </c>
      <c r="DL177" s="36" t="str">
        <f>IFERROR(DK177/DK190-1,"-")</f>
        <v>-</v>
      </c>
      <c r="DM177" s="267">
        <f>IFERROR('Turistas lugar residencia isla '!DM177/'Turistas lugar residencia isla '!$I177,"-")</f>
        <v>0.12873217066655665</v>
      </c>
      <c r="DN177" s="36" t="str">
        <f>IFERROR(DM177/DM190-1,"-")</f>
        <v>-</v>
      </c>
      <c r="DO177" s="267">
        <f>IFERROR('Turistas lugar residencia isla '!DO177/'Turistas lugar residencia isla '!$K177,"-")</f>
        <v>0.11837790955950274</v>
      </c>
      <c r="DP177" s="36" t="str">
        <f>IFERROR(DO177/DO190-1,"-")</f>
        <v>-</v>
      </c>
      <c r="DQ177" s="267">
        <f>IFERROR('Turistas lugar residencia isla '!DQ177/'Turistas lugar residencia isla '!$M177,"-")</f>
        <v>3.8192710933599598E-2</v>
      </c>
      <c r="DR177" s="36" t="str">
        <f>IFERROR(DQ177/DQ190-1,"-")</f>
        <v>-</v>
      </c>
      <c r="DS177" s="266">
        <f>IFERROR('Turistas lugar residencia isla '!DS177/'Turistas lugar residencia isla '!$C177,"-")</f>
        <v>5.5618754872779216E-2</v>
      </c>
      <c r="DT177" s="36" t="str">
        <f>IFERROR(DS177/DS190-1,"-")</f>
        <v>-</v>
      </c>
      <c r="DU177" s="267">
        <f>IFERROR('Turistas lugar residencia isla '!DU177/'Turistas lugar residencia isla '!$E177,"-")</f>
        <v>8.7711607009822459E-2</v>
      </c>
      <c r="DV177" s="36" t="str">
        <f>IFERROR(DU177/DU190-1,"-")</f>
        <v>-</v>
      </c>
      <c r="DW177" s="267">
        <f>IFERROR('Turistas lugar residencia isla '!DW177/'Turistas lugar residencia isla '!$G177,"-")</f>
        <v>6.5566356126459197E-2</v>
      </c>
      <c r="DX177" s="36" t="str">
        <f>IFERROR(DW177/DW190-1,"-")</f>
        <v>-</v>
      </c>
      <c r="DY177" s="267">
        <f>IFERROR('Turistas lugar residencia isla '!DY177/'Turistas lugar residencia isla '!$I177,"-")</f>
        <v>6.005507368942152E-2</v>
      </c>
      <c r="DZ177" s="36" t="str">
        <f>IFERROR(DY177/DY190-1,"-")</f>
        <v>-</v>
      </c>
      <c r="EA177" s="267">
        <f>IFERROR('Turistas lugar residencia isla '!EA177/'Turistas lugar residencia isla '!$K177,"-")</f>
        <v>3.5517603672338298E-2</v>
      </c>
      <c r="EB177" s="36" t="str">
        <f>IFERROR(EA177/EA190-1,"-")</f>
        <v>-</v>
      </c>
      <c r="EC177" s="267">
        <f>IFERROR('Turistas lugar residencia isla '!EC177/'Turistas lugar residencia isla '!$M177,"-")</f>
        <v>6.2905641537693457E-2</v>
      </c>
      <c r="ED177" s="36" t="str">
        <f>IFERROR(EC177/EC190-1,"-")</f>
        <v>-</v>
      </c>
    </row>
    <row r="178" spans="1:134" s="17" customFormat="1" outlineLevel="1" x14ac:dyDescent="0.25">
      <c r="A178" s="242"/>
      <c r="B178" s="34" t="s">
        <v>63</v>
      </c>
      <c r="C178" s="266">
        <f>IFERROR('Turistas lugar residencia isla '!C178/'Turistas lugar residencia isla '!$C178,"-")</f>
        <v>1</v>
      </c>
      <c r="D178" s="36" t="str">
        <f t="shared" ref="D178:D189" si="833">IFERROR(C178/C191-1,"-")</f>
        <v>-</v>
      </c>
      <c r="E178" s="267">
        <f>IFERROR('Turistas lugar residencia isla '!E178/'Turistas lugar residencia isla '!$E178,"-")</f>
        <v>1</v>
      </c>
      <c r="F178" s="36" t="str">
        <f t="shared" ref="F178:F189" si="834">IFERROR(E178/E191-1,"-")</f>
        <v>-</v>
      </c>
      <c r="G178" s="267">
        <f>IFERROR('Turistas lugar residencia isla '!G178/'Turistas lugar residencia isla '!$G178,"-")</f>
        <v>1</v>
      </c>
      <c r="H178" s="36" t="str">
        <f t="shared" ref="H178:H189" si="835">IFERROR(G178/G191-1,"-")</f>
        <v>-</v>
      </c>
      <c r="I178" s="267">
        <f>IFERROR('Turistas lugar residencia isla '!I178/'Turistas lugar residencia isla '!$I178,"-")</f>
        <v>1</v>
      </c>
      <c r="J178" s="36" t="str">
        <f t="shared" ref="J178:J189" si="836">IFERROR(I178/I191-1,"-")</f>
        <v>-</v>
      </c>
      <c r="K178" s="267">
        <f>IFERROR('Turistas lugar residencia isla '!K178/'Turistas lugar residencia isla '!$K178,"-")</f>
        <v>1</v>
      </c>
      <c r="L178" s="36" t="str">
        <f t="shared" ref="L178:L189" si="837">IFERROR(K178/K191-1,"-")</f>
        <v>-</v>
      </c>
      <c r="M178" s="267">
        <f>IFERROR('Turistas lugar residencia isla '!M178/'Turistas lugar residencia isla '!$M178,"-")</f>
        <v>1</v>
      </c>
      <c r="N178" s="36" t="str">
        <f t="shared" ref="N178:N189" si="838">IFERROR(M178/M191-1,"-")</f>
        <v>-</v>
      </c>
      <c r="O178" s="266">
        <f>IFERROR('Turistas lugar residencia isla '!O178/'Turistas lugar residencia isla '!$C178,"-")</f>
        <v>0.87612842257093826</v>
      </c>
      <c r="P178" s="36" t="str">
        <f t="shared" ref="P178:P189" si="839">IFERROR(O178/O191-1,"-")</f>
        <v>-</v>
      </c>
      <c r="Q178" s="267">
        <f>IFERROR('Turistas lugar residencia isla '!Q178/'Turistas lugar residencia isla '!$E178,"-")</f>
        <v>0.86155343086702441</v>
      </c>
      <c r="R178" s="36" t="str">
        <f t="shared" ref="R178:R189" si="840">IFERROR(Q178/Q191-1,"-")</f>
        <v>-</v>
      </c>
      <c r="S178" s="267">
        <f>IFERROR('Turistas lugar residencia isla '!S178/'Turistas lugar residencia isla '!$G178,"-")</f>
        <v>0.87313446104281711</v>
      </c>
      <c r="T178" s="36" t="str">
        <f t="shared" ref="T178:T189" si="841">IFERROR(S178/S191-1,"-")</f>
        <v>-</v>
      </c>
      <c r="U178" s="267">
        <f>IFERROR('Turistas lugar residencia isla '!U178/'Turistas lugar residencia isla '!$I178,"-")</f>
        <v>0.92615758493272116</v>
      </c>
      <c r="V178" s="36" t="str">
        <f t="shared" ref="V178:V189" si="842">IFERROR(U178/U191-1,"-")</f>
        <v>-</v>
      </c>
      <c r="W178" s="267">
        <f>IFERROR('Turistas lugar residencia isla '!W178/'Turistas lugar residencia isla '!$K178,"-")</f>
        <v>0.85788571613362219</v>
      </c>
      <c r="X178" s="36" t="str">
        <f t="shared" ref="X178:X189" si="843">IFERROR(W178/W191-1,"-")</f>
        <v>-</v>
      </c>
      <c r="Y178" s="267">
        <f>IFERROR('Turistas lugar residencia isla '!Y178/'Turistas lugar residencia isla '!$M178,"-")</f>
        <v>0.81499060150375935</v>
      </c>
      <c r="Z178" s="36" t="str">
        <f t="shared" ref="Z178:Z189" si="844">IFERROR(Y178/Y191-1,"-")</f>
        <v>-</v>
      </c>
      <c r="AA178" s="266">
        <f>IFERROR('Turistas lugar residencia isla '!AA178/'Turistas lugar residencia isla '!$C178,"-")</f>
        <v>0.12387270782983399</v>
      </c>
      <c r="AB178" s="36" t="str">
        <f t="shared" ref="AB178:AB189" si="845">IFERROR(AA178/AA191-1,"-")</f>
        <v>-</v>
      </c>
      <c r="AC178" s="267">
        <f>IFERROR('Turistas lugar residencia isla '!AC178/'Turistas lugar residencia isla '!$E178,"-")</f>
        <v>0.13844656913297559</v>
      </c>
      <c r="AD178" s="36" t="str">
        <f t="shared" ref="AD178:AD189" si="846">IFERROR(AC178/AC191-1,"-")</f>
        <v>-</v>
      </c>
      <c r="AE178" s="267">
        <f>IFERROR('Turistas lugar residencia isla '!AE178/'Turistas lugar residencia isla '!$G178,"-")</f>
        <v>0.12686909490468282</v>
      </c>
      <c r="AF178" s="36" t="str">
        <f t="shared" ref="AF178:AF189" si="847">IFERROR(AE178/AE191-1,"-")</f>
        <v>-</v>
      </c>
      <c r="AG178" s="267">
        <f>IFERROR('Turistas lugar residencia isla '!AG178/'Turistas lugar residencia isla '!$I178,"-")</f>
        <v>7.3852374929035985E-2</v>
      </c>
      <c r="AH178" s="36" t="str">
        <f t="shared" ref="AH178:AH189" si="848">IFERROR(AG178/AG191-1,"-")</f>
        <v>-</v>
      </c>
      <c r="AI178" s="267">
        <f>IFERROR('Turistas lugar residencia isla '!AI178/'Turistas lugar residencia isla '!$K178,"-")</f>
        <v>0.14211428386637778</v>
      </c>
      <c r="AJ178" s="36" t="str">
        <f t="shared" ref="AJ178:AJ189" si="849">IFERROR(AI178/AI191-1,"-")</f>
        <v>-</v>
      </c>
      <c r="AK178" s="267">
        <f>IFERROR('Turistas lugar residencia isla '!AK178/'Turistas lugar residencia isla '!$M178,"-")</f>
        <v>0.18496240601503761</v>
      </c>
      <c r="AL178" s="36" t="str">
        <f t="shared" ref="AL178:AL189" si="850">IFERROR(AK178/AK191-1,"-")</f>
        <v>-</v>
      </c>
      <c r="AM178" s="266">
        <f>IFERROR('Turistas lugar residencia isla '!AM178/'Turistas lugar residencia isla '!$C178,"-")</f>
        <v>0.21474110431112248</v>
      </c>
      <c r="AN178" s="36" t="str">
        <f t="shared" ref="AN178:AN189" si="851">IFERROR(AM178/AM191-1,"-")</f>
        <v>-</v>
      </c>
      <c r="AO178" s="267">
        <f>IFERROR('Turistas lugar residencia isla '!AO178/'Turistas lugar residencia isla '!$E178,"-")</f>
        <v>0.15335920248437071</v>
      </c>
      <c r="AP178" s="36" t="str">
        <f t="shared" ref="AP178:AP189" si="852">IFERROR(AO178/AO191-1,"-")</f>
        <v>-</v>
      </c>
      <c r="AQ178" s="267">
        <f>IFERROR('Turistas lugar residencia isla '!AQ178/'Turistas lugar residencia isla '!$G178,"-")</f>
        <v>0.22931594237942671</v>
      </c>
      <c r="AR178" s="36" t="str">
        <f t="shared" ref="AR178:AR189" si="853">IFERROR(AQ178/AQ191-1,"-")</f>
        <v>-</v>
      </c>
      <c r="AS178" s="267">
        <f>IFERROR('Turistas lugar residencia isla '!AS178/'Turistas lugar residencia isla '!$I178,"-")</f>
        <v>0.42587372887264324</v>
      </c>
      <c r="AT178" s="36" t="str">
        <f t="shared" ref="AT178:AT189" si="854">IFERROR(AS178/AS191-1,"-")</f>
        <v>-</v>
      </c>
      <c r="AU178" s="267">
        <f>IFERROR('Turistas lugar residencia isla '!AU178/'Turistas lugar residencia isla '!$K178,"-")</f>
        <v>0.15324515732626201</v>
      </c>
      <c r="AV178" s="36" t="str">
        <f t="shared" ref="AV178:AV189" si="855">IFERROR(AU178/AU191-1,"-")</f>
        <v>-</v>
      </c>
      <c r="AW178" s="267">
        <f>IFERROR('Turistas lugar residencia isla '!AW178/'Turistas lugar residencia isla '!$M178,"-")</f>
        <v>0.41987781954887216</v>
      </c>
      <c r="AX178" s="36" t="str">
        <f t="shared" ref="AX178:AX189" si="856">IFERROR(AW178/AW191-1,"-")</f>
        <v>-</v>
      </c>
      <c r="AY178" s="266">
        <f>IFERROR('Turistas lugar residencia isla '!AY178/'Turistas lugar residencia isla '!$C178,"-")</f>
        <v>2.4287790993418806E-2</v>
      </c>
      <c r="AZ178" s="36" t="str">
        <f t="shared" ref="AZ178:AZ189" si="857">IFERROR(AY178/AY191-1,"-")</f>
        <v>-</v>
      </c>
      <c r="BA178" s="267">
        <f>IFERROR('Turistas lugar residencia isla '!BA178/'Turistas lugar residencia isla '!$E178,"-")</f>
        <v>3.8189042899675472E-2</v>
      </c>
      <c r="BB178" s="36" t="str">
        <f t="shared" ref="BB178:BB189" si="858">IFERROR(BA178/BA191-1,"-")</f>
        <v>-</v>
      </c>
      <c r="BC178" s="267">
        <f>IFERROR('Turistas lugar residencia isla '!BC178/'Turistas lugar residencia isla '!$G178,"-")</f>
        <v>1.9707061044950732E-2</v>
      </c>
      <c r="BD178" s="36" t="str">
        <f t="shared" ref="BD178:BD189" si="859">IFERROR(BC178/BC191-1,"-")</f>
        <v>-</v>
      </c>
      <c r="BE178" s="267">
        <f>IFERROR('Turistas lugar residencia isla '!BE178/'Turistas lugar residencia isla '!$I178,"-")</f>
        <v>5.3285260400585642E-3</v>
      </c>
      <c r="BF178" s="36" t="str">
        <f t="shared" ref="BF178:BF189" si="860">IFERROR(BE178/BE191-1,"-")</f>
        <v>-</v>
      </c>
      <c r="BG178" s="267">
        <f>IFERROR('Turistas lugar residencia isla '!BG178/'Turistas lugar residencia isla '!$K178,"-")</f>
        <v>1.1305500759952139E-2</v>
      </c>
      <c r="BH178" s="36" t="str">
        <f t="shared" ref="BH178:BH189" si="861">IFERROR(BG178/BG191-1,"-")</f>
        <v>-</v>
      </c>
      <c r="BI178" s="267">
        <f>IFERROR('Turistas lugar residencia isla '!BI178/'Turistas lugar residencia isla '!$M178,"-")</f>
        <v>2.8618421052631578E-2</v>
      </c>
      <c r="BJ178" s="36" t="str">
        <f t="shared" ref="BJ178:BJ189" si="862">IFERROR(BI178/BI191-1,"-")</f>
        <v>-</v>
      </c>
      <c r="BK178" s="266">
        <f>IFERROR('Turistas lugar residencia isla '!BK178/'Turistas lugar residencia isla '!$C178,"-")</f>
        <v>2.0717985354527593E-2</v>
      </c>
      <c r="BL178" s="36" t="str">
        <f t="shared" ref="BL178:BL189" si="863">IFERROR(BK178/BK191-1,"-")</f>
        <v>-</v>
      </c>
      <c r="BM178" s="267">
        <f>IFERROR('Turistas lugar residencia isla '!BM178/'Turistas lugar residencia isla '!$E178,"-")</f>
        <v>2.727330991126415E-2</v>
      </c>
      <c r="BN178" s="36" t="str">
        <f t="shared" ref="BN178:BN189" si="864">IFERROR(BM178/BM191-1,"-")</f>
        <v>-</v>
      </c>
      <c r="BO178" s="267">
        <f>IFERROR('Turistas lugar residencia isla '!BO178/'Turistas lugar residencia isla '!$G178,"-")</f>
        <v>8.9396520149776504E-3</v>
      </c>
      <c r="BP178" s="36" t="str">
        <f t="shared" ref="BP178:BP189" si="865">IFERROR(BO178/BO191-1,"-")</f>
        <v>-</v>
      </c>
      <c r="BQ178" s="267">
        <f>IFERROR('Turistas lugar residencia isla '!BQ178/'Turistas lugar residencia isla '!$I178,"-")</f>
        <v>4.8524446480682847E-2</v>
      </c>
      <c r="BR178" s="36" t="str">
        <f t="shared" ref="BR178:BR189" si="866">IFERROR(BQ178/BQ191-1,"-")</f>
        <v>-</v>
      </c>
      <c r="BS178" s="267">
        <f>IFERROR('Turistas lugar residencia isla '!BS178/'Turistas lugar residencia isla '!$K178,"-")</f>
        <v>1.0445299615173173E-2</v>
      </c>
      <c r="BT178" s="36" t="str">
        <f t="shared" ref="BT178:BT189" si="867">IFERROR(BS178/BS191-1,"-")</f>
        <v>-</v>
      </c>
      <c r="BU178" s="267">
        <f>IFERROR('Turistas lugar residencia isla '!BU178/'Turistas lugar residencia isla '!$M178,"-")</f>
        <v>1.2406015037593985E-2</v>
      </c>
      <c r="BV178" s="36" t="str">
        <f t="shared" ref="BV178:BV189" si="868">IFERROR(BU178/BU191-1,"-")</f>
        <v>-</v>
      </c>
      <c r="BW178" s="266">
        <f>IFERROR('Turistas lugar residencia isla '!BW178/'Turistas lugar residencia isla '!$C178,"-")</f>
        <v>0.27130183735341529</v>
      </c>
      <c r="BX178" s="36" t="str">
        <f t="shared" ref="BX178:BX189" si="869">IFERROR(BW178/BW191-1,"-")</f>
        <v>-</v>
      </c>
      <c r="BY178" s="267">
        <f>IFERROR('Turistas lugar residencia isla '!BY178/'Turistas lugar residencia isla '!$E178,"-")</f>
        <v>0.33744967459637715</v>
      </c>
      <c r="BZ178" s="36" t="str">
        <f t="shared" ref="BZ178:BZ189" si="870">IFERROR(BY178/BY191-1,"-")</f>
        <v>-</v>
      </c>
      <c r="CA178" s="267">
        <f>IFERROR('Turistas lugar residencia isla '!CA178/'Turistas lugar residencia isla '!$G178,"-")</f>
        <v>0.12735270376468161</v>
      </c>
      <c r="CB178" s="36" t="str">
        <f t="shared" ref="CB178:CB189" si="871">IFERROR(CA178/CA191-1,"-")</f>
        <v>-</v>
      </c>
      <c r="CC178" s="267">
        <f>IFERROR('Turistas lugar residencia isla '!CC178/'Turistas lugar residencia isla '!$I178,"-")</f>
        <v>0.25077935918249455</v>
      </c>
      <c r="CD178" s="36" t="str">
        <f t="shared" ref="CD178:CD189" si="872">IFERROR(CC178/CC191-1,"-")</f>
        <v>-</v>
      </c>
      <c r="CE178" s="267">
        <f>IFERROR('Turistas lugar residencia isla '!CE178/'Turistas lugar residencia isla '!$K178,"-")</f>
        <v>0.41690004203990555</v>
      </c>
      <c r="CF178" s="36" t="str">
        <f t="shared" ref="CF178:CF189" si="873">IFERROR(CE178/CE191-1,"-")</f>
        <v>-</v>
      </c>
      <c r="CG178" s="267">
        <f>IFERROR('Turistas lugar residencia isla '!CG178/'Turistas lugar residencia isla '!$M178,"-")</f>
        <v>0.21602443609022556</v>
      </c>
      <c r="CH178" s="36" t="str">
        <f t="shared" ref="CH178:CH189" si="874">IFERROR(CG178/CG191-1,"-")</f>
        <v>-</v>
      </c>
      <c r="CI178" s="266">
        <f>IFERROR('Turistas lugar residencia isla '!CI178/'Turistas lugar residencia isla '!$C178,"-")</f>
        <v>3.679680593957782E-2</v>
      </c>
      <c r="CJ178" s="36" t="str">
        <f t="shared" ref="CJ178:CJ189" si="875">IFERROR(CI178/CI191-1,"-")</f>
        <v>-</v>
      </c>
      <c r="CK178" s="267">
        <f>IFERROR('Turistas lugar residencia isla '!CK178/'Turistas lugar residencia isla '!$E178,"-")</f>
        <v>2.9717478573467807E-2</v>
      </c>
      <c r="CL178" s="36" t="str">
        <f t="shared" ref="CL178:CL189" si="876">IFERROR(CK178/CK191-1,"-")</f>
        <v>-</v>
      </c>
      <c r="CM178" s="267">
        <f>IFERROR('Turistas lugar residencia isla '!CM178/'Turistas lugar residencia isla '!$G178,"-")</f>
        <v>5.0771818404873069E-2</v>
      </c>
      <c r="CN178" s="36" t="str">
        <f t="shared" ref="CN178:CN189" si="877">IFERROR(CM178/CM191-1,"-")</f>
        <v>-</v>
      </c>
      <c r="CO178" s="267">
        <f>IFERROR('Turistas lugar residencia isla '!CO178/'Turistas lugar residencia isla '!$I178,"-")</f>
        <v>2.6035078633108572E-2</v>
      </c>
      <c r="CP178" s="36" t="str">
        <f t="shared" ref="CP178:CP189" si="878">IFERROR(CO178/CO191-1,"-")</f>
        <v>-</v>
      </c>
      <c r="CQ178" s="267">
        <f>IFERROR('Turistas lugar residencia isla '!CQ178/'Turistas lugar residencia isla '!$K178,"-")</f>
        <v>2.707369918830644E-2</v>
      </c>
      <c r="CR178" s="36" t="str">
        <f t="shared" ref="CR178:CR189" si="879">IFERROR(CQ178/CQ191-1,"-")</f>
        <v>-</v>
      </c>
      <c r="CS178" s="267">
        <f>IFERROR('Turistas lugar residencia isla '!CS178/'Turistas lugar residencia isla '!$M178,"-")</f>
        <v>6.3862781954887218E-2</v>
      </c>
      <c r="CT178" s="36" t="str">
        <f t="shared" ref="CT178:CT189" si="880">IFERROR(CS178/CS191-1,"-")</f>
        <v>-</v>
      </c>
      <c r="CU178" s="266">
        <f>IFERROR('Turistas lugar residencia isla '!CU178/'Turistas lugar residencia isla '!$C178,"-")</f>
        <v>3.0599948905885091E-2</v>
      </c>
      <c r="CV178" s="36" t="str">
        <f t="shared" ref="CV178:CV189" si="881">IFERROR(CU178/CU191-1,"-")</f>
        <v>-</v>
      </c>
      <c r="CW178" s="267">
        <f>IFERROR('Turistas lugar residencia isla '!CW178/'Turistas lugar residencia isla '!$E178,"-")</f>
        <v>2.2047042235467537E-2</v>
      </c>
      <c r="CX178" s="36" t="str">
        <f t="shared" ref="CX178:CX189" si="882">IFERROR(CW178/CW191-1,"-")</f>
        <v>-</v>
      </c>
      <c r="CY178" s="267">
        <f>IFERROR('Turistas lugar residencia isla '!CY178/'Turistas lugar residencia isla '!$G178,"-")</f>
        <v>1.3082330852467294E-2</v>
      </c>
      <c r="CZ178" s="36" t="str">
        <f t="shared" ref="CZ178:CZ189" si="883">IFERROR(CY178/CY191-1,"-")</f>
        <v>-</v>
      </c>
      <c r="DA178" s="267">
        <f>IFERROR('Turistas lugar residencia isla '!DA178/'Turistas lugar residencia isla '!$I178,"-")</f>
        <v>1.4591197474179059E-2</v>
      </c>
      <c r="DB178" s="36" t="str">
        <f t="shared" ref="DB178:DB189" si="884">IFERROR(DA178/DA191-1,"-")</f>
        <v>-</v>
      </c>
      <c r="DC178" s="267">
        <f>IFERROR('Turistas lugar residencia isla '!DC178/'Turistas lugar residencia isla '!$K178,"-")</f>
        <v>9.2145005335834168E-2</v>
      </c>
      <c r="DD178" s="36" t="str">
        <f t="shared" ref="DD178:DD189" si="885">IFERROR(DC178/DC191-1,"-")</f>
        <v>-</v>
      </c>
      <c r="DE178" s="267">
        <f>IFERROR('Turistas lugar residencia isla '!DE178/'Turistas lugar residencia isla '!$M178,"-")</f>
        <v>4.464285714285714E-3</v>
      </c>
      <c r="DF178" s="36" t="str">
        <f t="shared" ref="DF178:DF189" si="886">IFERROR(DE178/DE191-1,"-")</f>
        <v>-</v>
      </c>
      <c r="DG178" s="266">
        <f>IFERROR('Turistas lugar residencia isla '!DG178/'Turistas lugar residencia isla '!$C178,"-")</f>
        <v>0.18877127696853643</v>
      </c>
      <c r="DH178" s="36" t="str">
        <f t="shared" ref="DH178:DH189" si="887">IFERROR(DG178/DG191-1,"-")</f>
        <v>-</v>
      </c>
      <c r="DI178" s="267">
        <f>IFERROR('Turistas lugar residencia isla '!DI178/'Turistas lugar residencia isla '!$E178,"-")</f>
        <v>0.14357670145018731</v>
      </c>
      <c r="DJ178" s="36" t="str">
        <f t="shared" ref="DJ178:DJ189" si="888">IFERROR(DI178/DI191-1,"-")</f>
        <v>-</v>
      </c>
      <c r="DK178" s="267">
        <f>IFERROR('Turistas lugar residencia isla '!DK178/'Turistas lugar residencia isla '!$G178,"-")</f>
        <v>0.33310338206166723</v>
      </c>
      <c r="DL178" s="36" t="str">
        <f t="shared" ref="DL178:DL189" si="889">IFERROR(DK178/DK191-1,"-")</f>
        <v>-</v>
      </c>
      <c r="DM178" s="267">
        <f>IFERROR('Turistas lugar residencia isla '!DM178/'Turistas lugar residencia isla '!$I178,"-")</f>
        <v>9.7526966325707398E-2</v>
      </c>
      <c r="DN178" s="36" t="str">
        <f t="shared" ref="DN178:DN189" si="890">IFERROR(DM178/DM191-1,"-")</f>
        <v>-</v>
      </c>
      <c r="DO178" s="267">
        <f>IFERROR('Turistas lugar residencia isla '!DO178/'Turistas lugar residencia isla '!$K178,"-")</f>
        <v>8.8277334023218967E-2</v>
      </c>
      <c r="DP178" s="36" t="str">
        <f t="shared" ref="DP178:DP189" si="891">IFERROR(DO178/DO191-1,"-")</f>
        <v>-</v>
      </c>
      <c r="DQ178" s="267">
        <f>IFERROR('Turistas lugar residencia isla '!DQ178/'Turistas lugar residencia isla '!$M178,"-")</f>
        <v>1.2593984962406015E-2</v>
      </c>
      <c r="DR178" s="36" t="str">
        <f t="shared" ref="DR178:DR189" si="892">IFERROR(DQ178/DQ191-1,"-")</f>
        <v>-</v>
      </c>
      <c r="DS178" s="266">
        <f>IFERROR('Turistas lugar residencia isla '!DS178/'Turistas lugar residencia isla '!$C178,"-")</f>
        <v>5.8006515630051478E-2</v>
      </c>
      <c r="DT178" s="36" t="str">
        <f t="shared" ref="DT178:DT189" si="893">IFERROR(DS178/DS191-1,"-")</f>
        <v>-</v>
      </c>
      <c r="DU178" s="267">
        <f>IFERROR('Turistas lugar residencia isla '!DU178/'Turistas lugar residencia isla '!$E178,"-")</f>
        <v>8.6987933555901259E-2</v>
      </c>
      <c r="DV178" s="36" t="str">
        <f t="shared" ref="DV178:DV189" si="894">IFERROR(DU178/DU191-1,"-")</f>
        <v>-</v>
      </c>
      <c r="DW178" s="267">
        <f>IFERROR('Turistas lugar residencia isla '!DW178/'Turistas lugar residencia isla '!$G178,"-")</f>
        <v>7.6267961979809326E-2</v>
      </c>
      <c r="DX178" s="36" t="str">
        <f t="shared" ref="DX178:DX189" si="895">IFERROR(DW178/DW191-1,"-")</f>
        <v>-</v>
      </c>
      <c r="DY178" s="267">
        <f>IFERROR('Turistas lugar residencia isla '!DY178/'Turistas lugar residencia isla '!$I178,"-")</f>
        <v>4.0158162604703049E-2</v>
      </c>
      <c r="DZ178" s="36" t="str">
        <f t="shared" ref="DZ178:DZ189" si="896">IFERROR(DY178/DY191-1,"-")</f>
        <v>-</v>
      </c>
      <c r="EA178" s="267">
        <f>IFERROR('Turistas lugar residencia isla '!EA178/'Turistas lugar residencia isla '!$K178,"-")</f>
        <v>5.1657342431200078E-2</v>
      </c>
      <c r="EB178" s="36" t="str">
        <f t="shared" ref="EB178:EB189" si="897">IFERROR(EA178/EA191-1,"-")</f>
        <v>-</v>
      </c>
      <c r="EC178" s="267">
        <f>IFERROR('Turistas lugar residencia isla '!EC178/'Turistas lugar residencia isla '!$M178,"-")</f>
        <v>5.2725563909774439E-2</v>
      </c>
      <c r="ED178" s="36" t="str">
        <f t="shared" ref="ED178:ED189" si="898">IFERROR(EC178/EC191-1,"-")</f>
        <v>-</v>
      </c>
    </row>
    <row r="179" spans="1:134" s="17" customFormat="1" outlineLevel="1" x14ac:dyDescent="0.25">
      <c r="A179" s="242"/>
      <c r="B179" s="34" t="s">
        <v>65</v>
      </c>
      <c r="C179" s="266">
        <f>IFERROR('Turistas lugar residencia isla '!C179/'Turistas lugar residencia isla '!$C179,"-")</f>
        <v>1</v>
      </c>
      <c r="D179" s="36" t="str">
        <f t="shared" si="833"/>
        <v>-</v>
      </c>
      <c r="E179" s="267">
        <f>IFERROR('Turistas lugar residencia isla '!E179/'Turistas lugar residencia isla '!$E179,"-")</f>
        <v>1</v>
      </c>
      <c r="F179" s="36" t="str">
        <f t="shared" si="834"/>
        <v>-</v>
      </c>
      <c r="G179" s="267">
        <f>IFERROR('Turistas lugar residencia isla '!G179/'Turistas lugar residencia isla '!$G179,"-")</f>
        <v>1</v>
      </c>
      <c r="H179" s="36" t="str">
        <f t="shared" si="835"/>
        <v>-</v>
      </c>
      <c r="I179" s="267">
        <f>IFERROR('Turistas lugar residencia isla '!I179/'Turistas lugar residencia isla '!$I179,"-")</f>
        <v>1</v>
      </c>
      <c r="J179" s="36" t="str">
        <f t="shared" si="836"/>
        <v>-</v>
      </c>
      <c r="K179" s="267">
        <f>IFERROR('Turistas lugar residencia isla '!K179/'Turistas lugar residencia isla '!$K179,"-")</f>
        <v>1</v>
      </c>
      <c r="L179" s="36" t="str">
        <f t="shared" si="837"/>
        <v>-</v>
      </c>
      <c r="M179" s="267">
        <f>IFERROR('Turistas lugar residencia isla '!M179/'Turistas lugar residencia isla '!$M179,"-")</f>
        <v>1</v>
      </c>
      <c r="N179" s="36" t="str">
        <f t="shared" si="838"/>
        <v>-</v>
      </c>
      <c r="O179" s="266">
        <f>IFERROR('Turistas lugar residencia isla '!O179/'Turistas lugar residencia isla '!$C179,"-")</f>
        <v>0.87348576045325177</v>
      </c>
      <c r="P179" s="36" t="str">
        <f t="shared" si="839"/>
        <v>-</v>
      </c>
      <c r="Q179" s="267">
        <f>IFERROR('Turistas lugar residencia isla '!Q179/'Turistas lugar residencia isla '!$E179,"-")</f>
        <v>0.85092456850744724</v>
      </c>
      <c r="R179" s="36" t="str">
        <f t="shared" si="840"/>
        <v>-</v>
      </c>
      <c r="S179" s="267">
        <f>IFERROR('Turistas lugar residencia isla '!S179/'Turistas lugar residencia isla '!$G179,"-")</f>
        <v>0.90139528453732443</v>
      </c>
      <c r="T179" s="36" t="str">
        <f t="shared" si="841"/>
        <v>-</v>
      </c>
      <c r="U179" s="267">
        <f>IFERROR('Turistas lugar residencia isla '!U179/'Turistas lugar residencia isla '!$I179,"-")</f>
        <v>0.90477378953578069</v>
      </c>
      <c r="V179" s="36" t="str">
        <f t="shared" si="842"/>
        <v>-</v>
      </c>
      <c r="W179" s="267">
        <f>IFERROR('Turistas lugar residencia isla '!W179/'Turistas lugar residencia isla '!$K179,"-")</f>
        <v>0.8341395715419806</v>
      </c>
      <c r="X179" s="36" t="str">
        <f t="shared" si="843"/>
        <v>-</v>
      </c>
      <c r="Y179" s="267">
        <f>IFERROR('Turistas lugar residencia isla '!Y179/'Turistas lugar residencia isla '!$M179,"-")</f>
        <v>0.79545333546291863</v>
      </c>
      <c r="Z179" s="36" t="str">
        <f t="shared" si="844"/>
        <v>-</v>
      </c>
      <c r="AA179" s="266">
        <f>IFERROR('Turistas lugar residencia isla '!AA179/'Turistas lugar residencia isla '!$C179,"-")</f>
        <v>0.12651423954674818</v>
      </c>
      <c r="AB179" s="36" t="str">
        <f t="shared" si="845"/>
        <v>-</v>
      </c>
      <c r="AC179" s="267">
        <f>IFERROR('Turistas lugar residencia isla '!AC179/'Turistas lugar residencia isla '!$E179,"-")</f>
        <v>0.14907543149255276</v>
      </c>
      <c r="AD179" s="36" t="str">
        <f t="shared" si="846"/>
        <v>-</v>
      </c>
      <c r="AE179" s="267">
        <f>IFERROR('Turistas lugar residencia isla '!AE179/'Turistas lugar residencia isla '!$G179,"-")</f>
        <v>9.860471546267556E-2</v>
      </c>
      <c r="AF179" s="36" t="str">
        <f t="shared" si="847"/>
        <v>-</v>
      </c>
      <c r="AG179" s="267">
        <f>IFERROR('Turistas lugar residencia isla '!AG179/'Turistas lugar residencia isla '!$I179,"-")</f>
        <v>9.5226210464219266E-2</v>
      </c>
      <c r="AH179" s="36" t="str">
        <f t="shared" si="848"/>
        <v>-</v>
      </c>
      <c r="AI179" s="267">
        <f>IFERROR('Turistas lugar residencia isla '!AI179/'Turistas lugar residencia isla '!$K179,"-")</f>
        <v>0.16586042845801946</v>
      </c>
      <c r="AJ179" s="36" t="str">
        <f t="shared" si="849"/>
        <v>-</v>
      </c>
      <c r="AK179" s="267">
        <f>IFERROR('Turistas lugar residencia isla '!AK179/'Turistas lugar residencia isla '!$M179,"-")</f>
        <v>0.2045466645370814</v>
      </c>
      <c r="AL179" s="36" t="str">
        <f t="shared" si="850"/>
        <v>-</v>
      </c>
      <c r="AM179" s="266">
        <f>IFERROR('Turistas lugar residencia isla '!AM179/'Turistas lugar residencia isla '!$C179,"-")</f>
        <v>0.22311981184703561</v>
      </c>
      <c r="AN179" s="36" t="str">
        <f t="shared" si="851"/>
        <v>-</v>
      </c>
      <c r="AO179" s="267">
        <f>IFERROR('Turistas lugar residencia isla '!AO179/'Turistas lugar residencia isla '!$E179,"-")</f>
        <v>0.15473783455319334</v>
      </c>
      <c r="AP179" s="36" t="str">
        <f t="shared" si="852"/>
        <v>-</v>
      </c>
      <c r="AQ179" s="267">
        <f>IFERROR('Turistas lugar residencia isla '!AQ179/'Turistas lugar residencia isla '!$G179,"-")</f>
        <v>0.23606278944995046</v>
      </c>
      <c r="AR179" s="36" t="str">
        <f t="shared" si="853"/>
        <v>-</v>
      </c>
      <c r="AS179" s="267">
        <f>IFERROR('Turistas lugar residencia isla '!AS179/'Turistas lugar residencia isla '!$I179,"-")</f>
        <v>0.43091164859100606</v>
      </c>
      <c r="AT179" s="36" t="str">
        <f t="shared" si="854"/>
        <v>-</v>
      </c>
      <c r="AU179" s="267">
        <f>IFERROR('Turistas lugar residencia isla '!AU179/'Turistas lugar residencia isla '!$K179,"-")</f>
        <v>0.16715688234252654</v>
      </c>
      <c r="AV179" s="36" t="str">
        <f t="shared" si="855"/>
        <v>-</v>
      </c>
      <c r="AW179" s="267">
        <f>IFERROR('Turistas lugar residencia isla '!AW179/'Turistas lugar residencia isla '!$M179,"-")</f>
        <v>0.48996432944684021</v>
      </c>
      <c r="AX179" s="36" t="str">
        <f t="shared" si="856"/>
        <v>-</v>
      </c>
      <c r="AY179" s="266">
        <f>IFERROR('Turistas lugar residencia isla '!AY179/'Turistas lugar residencia isla '!$C179,"-")</f>
        <v>2.0693383766643345E-2</v>
      </c>
      <c r="AZ179" s="36" t="str">
        <f t="shared" si="857"/>
        <v>-</v>
      </c>
      <c r="BA179" s="267">
        <f>IFERROR('Turistas lugar residencia isla '!BA179/'Turistas lugar residencia isla '!$E179,"-")</f>
        <v>3.072630265244617E-2</v>
      </c>
      <c r="BB179" s="36" t="str">
        <f t="shared" si="858"/>
        <v>-</v>
      </c>
      <c r="BC179" s="267">
        <f>IFERROR('Turistas lugar residencia isla '!BC179/'Turistas lugar residencia isla '!$G179,"-")</f>
        <v>1.9459594679551957E-2</v>
      </c>
      <c r="BD179" s="36" t="str">
        <f t="shared" si="859"/>
        <v>-</v>
      </c>
      <c r="BE179" s="267">
        <f>IFERROR('Turistas lugar residencia isla '!BE179/'Turistas lugar residencia isla '!$I179,"-")</f>
        <v>6.3302627399373784E-3</v>
      </c>
      <c r="BF179" s="36" t="str">
        <f t="shared" si="860"/>
        <v>-</v>
      </c>
      <c r="BG179" s="267">
        <f>IFERROR('Turistas lugar residencia isla '!BG179/'Turistas lugar residencia isla '!$K179,"-")</f>
        <v>1.2667553814258709E-2</v>
      </c>
      <c r="BH179" s="36" t="str">
        <f t="shared" si="861"/>
        <v>-</v>
      </c>
      <c r="BI179" s="267">
        <f>IFERROR('Turistas lugar residencia isla '!BI179/'Turistas lugar residencia isla '!$M179,"-")</f>
        <v>2.7524889527764468E-2</v>
      </c>
      <c r="BJ179" s="36" t="str">
        <f t="shared" si="862"/>
        <v>-</v>
      </c>
      <c r="BK179" s="266">
        <f>IFERROR('Turistas lugar residencia isla '!BK179/'Turistas lugar residencia isla '!$C179,"-")</f>
        <v>1.9098781318751409E-2</v>
      </c>
      <c r="BL179" s="36" t="str">
        <f t="shared" si="863"/>
        <v>-</v>
      </c>
      <c r="BM179" s="267">
        <f>IFERROR('Turistas lugar residencia isla '!BM179/'Turistas lugar residencia isla '!$E179,"-")</f>
        <v>2.746728722389654E-2</v>
      </c>
      <c r="BN179" s="36" t="str">
        <f t="shared" si="864"/>
        <v>-</v>
      </c>
      <c r="BO179" s="267">
        <f>IFERROR('Turistas lugar residencia isla '!BO179/'Turistas lugar residencia isla '!$G179,"-")</f>
        <v>9.6935903807984624E-3</v>
      </c>
      <c r="BP179" s="36" t="str">
        <f t="shared" si="865"/>
        <v>-</v>
      </c>
      <c r="BQ179" s="267">
        <f>IFERROR('Turistas lugar residencia isla '!BQ179/'Turistas lugar residencia isla '!$I179,"-")</f>
        <v>3.1613498510081529E-2</v>
      </c>
      <c r="BR179" s="36" t="str">
        <f t="shared" si="866"/>
        <v>-</v>
      </c>
      <c r="BS179" s="267">
        <f>IFERROR('Turistas lugar residencia isla '!BS179/'Turistas lugar residencia isla '!$K179,"-")</f>
        <v>8.7382134065896403E-3</v>
      </c>
      <c r="BT179" s="36" t="str">
        <f t="shared" si="867"/>
        <v>-</v>
      </c>
      <c r="BU179" s="267">
        <f>IFERROR('Turistas lugar residencia isla '!BU179/'Turistas lugar residencia isla '!$M179,"-")</f>
        <v>1.1340041526912634E-2</v>
      </c>
      <c r="BV179" s="36" t="str">
        <f t="shared" si="868"/>
        <v>-</v>
      </c>
      <c r="BW179" s="266">
        <f>IFERROR('Turistas lugar residencia isla '!BW179/'Turistas lugar residencia isla '!$C179,"-")</f>
        <v>0.28836993156877494</v>
      </c>
      <c r="BX179" s="36" t="str">
        <f t="shared" si="869"/>
        <v>-</v>
      </c>
      <c r="BY179" s="267">
        <f>IFERROR('Turistas lugar residencia isla '!BY179/'Turistas lugar residencia isla '!$E179,"-")</f>
        <v>0.35694393730482693</v>
      </c>
      <c r="BZ179" s="36" t="str">
        <f t="shared" si="870"/>
        <v>-</v>
      </c>
      <c r="CA179" s="267">
        <f>IFERROR('Turistas lugar residencia isla '!CA179/'Turistas lugar residencia isla '!$G179,"-")</f>
        <v>0.14827737163810156</v>
      </c>
      <c r="CB179" s="36" t="str">
        <f t="shared" si="871"/>
        <v>-</v>
      </c>
      <c r="CC179" s="267">
        <f>IFERROR('Turistas lugar residencia isla '!CC179/'Turistas lugar residencia isla '!$I179,"-")</f>
        <v>0.23734325603908579</v>
      </c>
      <c r="CD179" s="36" t="str">
        <f t="shared" si="872"/>
        <v>-</v>
      </c>
      <c r="CE179" s="267">
        <f>IFERROR('Turistas lugar residencia isla '!CE179/'Turistas lugar residencia isla '!$K179,"-")</f>
        <v>0.42623634297202057</v>
      </c>
      <c r="CF179" s="36" t="str">
        <f t="shared" si="873"/>
        <v>-</v>
      </c>
      <c r="CG179" s="267">
        <f>IFERROR('Turistas lugar residencia isla '!CG179/'Turistas lugar residencia isla '!$M179,"-")</f>
        <v>0.10344460416333918</v>
      </c>
      <c r="CH179" s="36" t="str">
        <f t="shared" si="874"/>
        <v>-</v>
      </c>
      <c r="CI179" s="266">
        <f>IFERROR('Turistas lugar residencia isla '!CI179/'Turistas lugar residencia isla '!$C179,"-")</f>
        <v>3.272124223074252E-2</v>
      </c>
      <c r="CJ179" s="36" t="str">
        <f t="shared" si="875"/>
        <v>-</v>
      </c>
      <c r="CK179" s="267">
        <f>IFERROR('Turistas lugar residencia isla '!CK179/'Turistas lugar residencia isla '!$E179,"-")</f>
        <v>2.4055675755214154E-2</v>
      </c>
      <c r="CL179" s="36" t="str">
        <f t="shared" si="876"/>
        <v>-</v>
      </c>
      <c r="CM179" s="267">
        <f>IFERROR('Turistas lugar residencia isla '!CM179/'Turistas lugar residencia isla '!$G179,"-")</f>
        <v>5.0169678975935536E-2</v>
      </c>
      <c r="CN179" s="36" t="str">
        <f t="shared" si="877"/>
        <v>-</v>
      </c>
      <c r="CO179" s="267">
        <f>IFERROR('Turistas lugar residencia isla '!CO179/'Turistas lugar residencia isla '!$I179,"-")</f>
        <v>2.2227768450031007E-2</v>
      </c>
      <c r="CP179" s="36" t="str">
        <f t="shared" si="878"/>
        <v>-</v>
      </c>
      <c r="CQ179" s="267">
        <f>IFERROR('Turistas lugar residencia isla '!CQ179/'Turistas lugar residencia isla '!$K179,"-")</f>
        <v>1.9920842066787365E-2</v>
      </c>
      <c r="CR179" s="36" t="str">
        <f t="shared" si="879"/>
        <v>-</v>
      </c>
      <c r="CS179" s="267">
        <f>IFERROR('Turistas lugar residencia isla '!CS179/'Turistas lugar residencia isla '!$M179,"-")</f>
        <v>9.1891604110099556E-2</v>
      </c>
      <c r="CT179" s="36" t="str">
        <f t="shared" si="880"/>
        <v>-</v>
      </c>
      <c r="CU179" s="266">
        <f>IFERROR('Turistas lugar residencia isla '!CU179/'Turistas lugar residencia isla '!$C179,"-")</f>
        <v>2.9342709933208939E-2</v>
      </c>
      <c r="CV179" s="36" t="str">
        <f t="shared" si="881"/>
        <v>-</v>
      </c>
      <c r="CW179" s="267">
        <f>IFERROR('Turistas lugar residencia isla '!CW179/'Turistas lugar residencia isla '!$E179,"-")</f>
        <v>2.0118152933931363E-2</v>
      </c>
      <c r="CX179" s="36" t="str">
        <f t="shared" si="882"/>
        <v>-</v>
      </c>
      <c r="CY179" s="267">
        <f>IFERROR('Turistas lugar residencia isla '!CY179/'Turistas lugar residencia isla '!$G179,"-")</f>
        <v>1.7155515471891879E-2</v>
      </c>
      <c r="CZ179" s="36" t="str">
        <f t="shared" si="883"/>
        <v>-</v>
      </c>
      <c r="DA179" s="267">
        <f>IFERROR('Turistas lugar residencia isla '!DA179/'Turistas lugar residencia isla '!$I179,"-")</f>
        <v>1.7614315318177004E-2</v>
      </c>
      <c r="DB179" s="36" t="str">
        <f t="shared" si="884"/>
        <v>-</v>
      </c>
      <c r="DC179" s="267">
        <f>IFERROR('Turistas lugar residencia isla '!DC179/'Turistas lugar residencia isla '!$K179,"-")</f>
        <v>7.9237890720931167E-2</v>
      </c>
      <c r="DD179" s="36" t="str">
        <f t="shared" si="885"/>
        <v>-</v>
      </c>
      <c r="DE179" s="267">
        <f>IFERROR('Turistas lugar residencia isla '!DE179/'Turistas lugar residencia isla '!$M179,"-")</f>
        <v>1.0381728158441144E-2</v>
      </c>
      <c r="DF179" s="36" t="str">
        <f t="shared" si="886"/>
        <v>-</v>
      </c>
      <c r="DG179" s="266">
        <f>IFERROR('Turistas lugar residencia isla '!DG179/'Turistas lugar residencia isla '!$C179,"-")</f>
        <v>0.17793535937276944</v>
      </c>
      <c r="DH179" s="36" t="str">
        <f t="shared" si="887"/>
        <v>-</v>
      </c>
      <c r="DI179" s="267">
        <f>IFERROR('Turistas lugar residencia isla '!DI179/'Turistas lugar residencia isla '!$E179,"-")</f>
        <v>0.12543122005983945</v>
      </c>
      <c r="DJ179" s="36" t="str">
        <f t="shared" si="888"/>
        <v>-</v>
      </c>
      <c r="DK179" s="267">
        <f>IFERROR('Turistas lugar residencia isla '!DK179/'Turistas lugar residencia isla '!$G179,"-")</f>
        <v>0.33662597223913709</v>
      </c>
      <c r="DL179" s="36" t="str">
        <f t="shared" si="889"/>
        <v>-</v>
      </c>
      <c r="DM179" s="267">
        <f>IFERROR('Turistas lugar residencia isla '!DM179/'Turistas lugar residencia isla '!$I179,"-")</f>
        <v>9.1595952262104638E-2</v>
      </c>
      <c r="DN179" s="36" t="str">
        <f t="shared" si="890"/>
        <v>-</v>
      </c>
      <c r="DO179" s="267">
        <f>IFERROR('Turistas lugar residencia isla '!DO179/'Turistas lugar residencia isla '!$K179,"-")</f>
        <v>8.5348928854951364E-2</v>
      </c>
      <c r="DP179" s="36" t="str">
        <f t="shared" si="891"/>
        <v>-</v>
      </c>
      <c r="DQ179" s="267">
        <f>IFERROR('Turistas lugar residencia isla '!DQ179/'Turistas lugar residencia isla '!$M179,"-")</f>
        <v>1.5758930948197837E-2</v>
      </c>
      <c r="DR179" s="36" t="str">
        <f t="shared" si="892"/>
        <v>-</v>
      </c>
      <c r="DS179" s="266">
        <f>IFERROR('Turistas lugar residencia isla '!DS179/'Turistas lugar residencia isla '!$C179,"-")</f>
        <v>5.0577752309136213E-2</v>
      </c>
      <c r="DT179" s="36" t="str">
        <f t="shared" si="893"/>
        <v>-</v>
      </c>
      <c r="DU179" s="267">
        <f>IFERROR('Turistas lugar residencia isla '!DU179/'Turistas lugar residencia isla '!$E179,"-")</f>
        <v>8.8473004125542945E-2</v>
      </c>
      <c r="DV179" s="36" t="str">
        <f t="shared" si="894"/>
        <v>-</v>
      </c>
      <c r="DW179" s="267">
        <f>IFERROR('Turistas lugar residencia isla '!DW179/'Turistas lugar residencia isla '!$G179,"-")</f>
        <v>6.9128959313252733E-2</v>
      </c>
      <c r="DX179" s="36" t="str">
        <f t="shared" si="895"/>
        <v>-</v>
      </c>
      <c r="DY179" s="267">
        <f>IFERROR('Turistas lugar residencia isla '!DY179/'Turistas lugar residencia isla '!$I179,"-")</f>
        <v>4.7571508523543735E-2</v>
      </c>
      <c r="DZ179" s="36" t="str">
        <f t="shared" si="896"/>
        <v>-</v>
      </c>
      <c r="EA179" s="267">
        <f>IFERROR('Turistas lugar residencia isla '!EA179/'Turistas lugar residencia isla '!$K179,"-")</f>
        <v>2.7522516605461098E-2</v>
      </c>
      <c r="EB179" s="36" t="str">
        <f t="shared" si="897"/>
        <v>-</v>
      </c>
      <c r="EC179" s="267">
        <f>IFERROR('Turistas lugar residencia isla '!EC179/'Turistas lugar residencia isla '!$M179,"-")</f>
        <v>3.9397327370494596E-2</v>
      </c>
      <c r="ED179" s="36" t="str">
        <f t="shared" si="898"/>
        <v>-</v>
      </c>
    </row>
    <row r="180" spans="1:134" s="17" customFormat="1" outlineLevel="1" x14ac:dyDescent="0.25">
      <c r="A180" s="242"/>
      <c r="B180" s="34" t="s">
        <v>67</v>
      </c>
      <c r="C180" s="266">
        <f>IFERROR('Turistas lugar residencia isla '!C180/'Turistas lugar residencia isla '!$C180,"-")</f>
        <v>1</v>
      </c>
      <c r="D180" s="36" t="str">
        <f t="shared" si="833"/>
        <v>-</v>
      </c>
      <c r="E180" s="267">
        <f>IFERROR('Turistas lugar residencia isla '!E180/'Turistas lugar residencia isla '!$E180,"-")</f>
        <v>1</v>
      </c>
      <c r="F180" s="36" t="str">
        <f t="shared" si="834"/>
        <v>-</v>
      </c>
      <c r="G180" s="267">
        <f>IFERROR('Turistas lugar residencia isla '!G180/'Turistas lugar residencia isla '!$G180,"-")</f>
        <v>1</v>
      </c>
      <c r="H180" s="36" t="str">
        <f t="shared" si="835"/>
        <v>-</v>
      </c>
      <c r="I180" s="267">
        <f>IFERROR('Turistas lugar residencia isla '!I180/'Turistas lugar residencia isla '!$I180,"-")</f>
        <v>1</v>
      </c>
      <c r="J180" s="36" t="str">
        <f t="shared" si="836"/>
        <v>-</v>
      </c>
      <c r="K180" s="267">
        <f>IFERROR('Turistas lugar residencia isla '!K180/'Turistas lugar residencia isla '!$K180,"-")</f>
        <v>1</v>
      </c>
      <c r="L180" s="36" t="str">
        <f t="shared" si="837"/>
        <v>-</v>
      </c>
      <c r="M180" s="267">
        <f>IFERROR('Turistas lugar residencia isla '!M180/'Turistas lugar residencia isla '!$M180,"-")</f>
        <v>1</v>
      </c>
      <c r="N180" s="36" t="str">
        <f t="shared" si="838"/>
        <v>-</v>
      </c>
      <c r="O180" s="266">
        <f>IFERROR('Turistas lugar residencia isla '!O180/'Turistas lugar residencia isla '!$C180,"-")</f>
        <v>0.82109847162712213</v>
      </c>
      <c r="P180" s="36" t="str">
        <f t="shared" si="839"/>
        <v>-</v>
      </c>
      <c r="Q180" s="267">
        <f>IFERROR('Turistas lugar residencia isla '!Q180/'Turistas lugar residencia isla '!$E180,"-")</f>
        <v>0.79473399214836871</v>
      </c>
      <c r="R180" s="36" t="str">
        <f t="shared" si="840"/>
        <v>-</v>
      </c>
      <c r="S180" s="267">
        <f>IFERROR('Turistas lugar residencia isla '!S180/'Turistas lugar residencia isla '!$G180,"-")</f>
        <v>0.82040266669397532</v>
      </c>
      <c r="T180" s="36" t="str">
        <f t="shared" si="841"/>
        <v>-</v>
      </c>
      <c r="U180" s="267">
        <f>IFERROR('Turistas lugar residencia isla '!U180/'Turistas lugar residencia isla '!$I180,"-")</f>
        <v>0.89171735894073689</v>
      </c>
      <c r="V180" s="36" t="str">
        <f t="shared" si="842"/>
        <v>-</v>
      </c>
      <c r="W180" s="267">
        <f>IFERROR('Turistas lugar residencia isla '!W180/'Turistas lugar residencia isla '!$K180,"-")</f>
        <v>0.82170993005042881</v>
      </c>
      <c r="X180" s="36" t="str">
        <f t="shared" si="843"/>
        <v>-</v>
      </c>
      <c r="Y180" s="267">
        <f>IFERROR('Turistas lugar residencia isla '!Y180/'Turistas lugar residencia isla '!$M180,"-")</f>
        <v>0.6713734567901235</v>
      </c>
      <c r="Z180" s="36" t="str">
        <f t="shared" si="844"/>
        <v>-</v>
      </c>
      <c r="AA180" s="266">
        <f>IFERROR('Turistas lugar residencia isla '!AA180/'Turistas lugar residencia isla '!$C180,"-")</f>
        <v>0.1789015283728779</v>
      </c>
      <c r="AB180" s="36" t="str">
        <f t="shared" si="845"/>
        <v>-</v>
      </c>
      <c r="AC180" s="267">
        <f>IFERROR('Turistas lugar residencia isla '!AC180/'Turistas lugar residencia isla '!$E180,"-")</f>
        <v>0.20526600785163124</v>
      </c>
      <c r="AD180" s="36" t="str">
        <f t="shared" si="846"/>
        <v>-</v>
      </c>
      <c r="AE180" s="267">
        <f>IFERROR('Turistas lugar residencia isla '!AE180/'Turistas lugar residencia isla '!$G180,"-")</f>
        <v>0.17959221292588762</v>
      </c>
      <c r="AF180" s="36" t="str">
        <f t="shared" si="847"/>
        <v>-</v>
      </c>
      <c r="AG180" s="267">
        <f>IFERROR('Turistas lugar residencia isla '!AG180/'Turistas lugar residencia isla '!$I180,"-")</f>
        <v>0.10828264105926313</v>
      </c>
      <c r="AH180" s="36" t="str">
        <f t="shared" si="848"/>
        <v>-</v>
      </c>
      <c r="AI180" s="267">
        <f>IFERROR('Turistas lugar residencia isla '!AI180/'Turistas lugar residencia isla '!$K180,"-")</f>
        <v>0.17829006994957125</v>
      </c>
      <c r="AJ180" s="36" t="str">
        <f t="shared" si="849"/>
        <v>-</v>
      </c>
      <c r="AK180" s="267">
        <f>IFERROR('Turistas lugar residencia isla '!AK180/'Turistas lugar residencia isla '!$M180,"-")</f>
        <v>0.32862654320987655</v>
      </c>
      <c r="AL180" s="36" t="str">
        <f t="shared" si="850"/>
        <v>-</v>
      </c>
      <c r="AM180" s="266">
        <f>IFERROR('Turistas lugar residencia isla '!AM180/'Turistas lugar residencia isla '!$C180,"-")</f>
        <v>0.22018765923413705</v>
      </c>
      <c r="AN180" s="36" t="str">
        <f t="shared" si="851"/>
        <v>-</v>
      </c>
      <c r="AO180" s="267">
        <f>IFERROR('Turistas lugar residencia isla '!AO180/'Turistas lugar residencia isla '!$E180,"-")</f>
        <v>0.14792879382699337</v>
      </c>
      <c r="AP180" s="36" t="str">
        <f t="shared" si="852"/>
        <v>-</v>
      </c>
      <c r="AQ180" s="267">
        <f>IFERROR('Turistas lugar residencia isla '!AQ180/'Turistas lugar residencia isla '!$G180,"-")</f>
        <v>0.25803131624491804</v>
      </c>
      <c r="AR180" s="36" t="str">
        <f t="shared" si="853"/>
        <v>-</v>
      </c>
      <c r="AS180" s="267">
        <f>IFERROR('Turistas lugar residencia isla '!AS180/'Turistas lugar residencia isla '!$I180,"-")</f>
        <v>0.42074751796823395</v>
      </c>
      <c r="AT180" s="36" t="str">
        <f t="shared" si="854"/>
        <v>-</v>
      </c>
      <c r="AU180" s="267">
        <f>IFERROR('Turistas lugar residencia isla '!AU180/'Turistas lugar residencia isla '!$K180,"-")</f>
        <v>0.14601101531454069</v>
      </c>
      <c r="AV180" s="36" t="str">
        <f t="shared" si="855"/>
        <v>-</v>
      </c>
      <c r="AW180" s="267">
        <f>IFERROR('Turistas lugar residencia isla '!AW180/'Turistas lugar residencia isla '!$M180,"-")</f>
        <v>0.37330246913580245</v>
      </c>
      <c r="AX180" s="36" t="str">
        <f t="shared" si="856"/>
        <v>-</v>
      </c>
      <c r="AY180" s="266">
        <f>IFERROR('Turistas lugar residencia isla '!AY180/'Turistas lugar residencia isla '!$C180,"-")</f>
        <v>3.2286567853324573E-2</v>
      </c>
      <c r="AZ180" s="36" t="str">
        <f t="shared" si="857"/>
        <v>-</v>
      </c>
      <c r="BA180" s="267">
        <f>IFERROR('Turistas lugar residencia isla '!BA180/'Turistas lugar residencia isla '!$E180,"-")</f>
        <v>4.1945309327196423E-2</v>
      </c>
      <c r="BB180" s="36" t="str">
        <f t="shared" si="858"/>
        <v>-</v>
      </c>
      <c r="BC180" s="267">
        <f>IFERROR('Turistas lugar residencia isla '!BC180/'Turistas lugar residencia isla '!$G180,"-")</f>
        <v>3.4250222736535961E-2</v>
      </c>
      <c r="BD180" s="36" t="str">
        <f t="shared" si="859"/>
        <v>-</v>
      </c>
      <c r="BE180" s="267">
        <f>IFERROR('Turistas lugar residencia isla '!BE180/'Turistas lugar residencia isla '!$I180,"-")</f>
        <v>1.6277396011002771E-2</v>
      </c>
      <c r="BF180" s="36" t="str">
        <f t="shared" si="860"/>
        <v>-</v>
      </c>
      <c r="BG180" s="267">
        <f>IFERROR('Turistas lugar residencia isla '!BG180/'Turistas lugar residencia isla '!$K180,"-")</f>
        <v>2.072924170946527E-2</v>
      </c>
      <c r="BH180" s="36" t="str">
        <f t="shared" si="861"/>
        <v>-</v>
      </c>
      <c r="BI180" s="267">
        <f>IFERROR('Turistas lugar residencia isla '!BI180/'Turistas lugar residencia isla '!$M180,"-")</f>
        <v>2.669753086419753E-2</v>
      </c>
      <c r="BJ180" s="36" t="str">
        <f t="shared" si="862"/>
        <v>-</v>
      </c>
      <c r="BK180" s="266">
        <f>IFERROR('Turistas lugar residencia isla '!BK180/'Turistas lugar residencia isla '!$C180,"-")</f>
        <v>3.2841740162868865E-2</v>
      </c>
      <c r="BL180" s="36" t="str">
        <f t="shared" si="863"/>
        <v>-</v>
      </c>
      <c r="BM180" s="267">
        <f>IFERROR('Turistas lugar residencia isla '!BM180/'Turistas lugar residencia isla '!$E180,"-")</f>
        <v>4.8771490456206851E-2</v>
      </c>
      <c r="BN180" s="36" t="str">
        <f t="shared" si="864"/>
        <v>-</v>
      </c>
      <c r="BO180" s="267">
        <f>IFERROR('Turistas lugar residencia isla '!BO180/'Turistas lugar residencia isla '!$G180,"-")</f>
        <v>1.49975934213356E-2</v>
      </c>
      <c r="BP180" s="36" t="str">
        <f t="shared" si="865"/>
        <v>-</v>
      </c>
      <c r="BQ180" s="267">
        <f>IFERROR('Turistas lugar residencia isla '!BQ180/'Turistas lugar residencia isla '!$I180,"-")</f>
        <v>5.3042029399875776E-2</v>
      </c>
      <c r="BR180" s="36" t="str">
        <f t="shared" si="866"/>
        <v>-</v>
      </c>
      <c r="BS180" s="267">
        <f>IFERROR('Turistas lugar residencia isla '!BS180/'Turistas lugar residencia isla '!$K180,"-")</f>
        <v>1.8002525311209747E-2</v>
      </c>
      <c r="BT180" s="36" t="str">
        <f t="shared" si="867"/>
        <v>-</v>
      </c>
      <c r="BU180" s="267">
        <f>IFERROR('Turistas lugar residencia isla '!BU180/'Turistas lugar residencia isla '!$M180,"-")</f>
        <v>1.6358024691358025E-2</v>
      </c>
      <c r="BV180" s="36" t="str">
        <f t="shared" si="868"/>
        <v>-</v>
      </c>
      <c r="BW180" s="266">
        <f>IFERROR('Turistas lugar residencia isla '!BW180/'Turistas lugar residencia isla '!$C180,"-")</f>
        <v>0.30751049193213703</v>
      </c>
      <c r="BX180" s="36" t="str">
        <f t="shared" si="869"/>
        <v>-</v>
      </c>
      <c r="BY180" s="267">
        <f>IFERROR('Turistas lugar residencia isla '!BY180/'Turistas lugar residencia isla '!$E180,"-")</f>
        <v>0.35756734804386081</v>
      </c>
      <c r="BZ180" s="36" t="str">
        <f t="shared" si="870"/>
        <v>-</v>
      </c>
      <c r="CA180" s="267">
        <f>IFERROR('Turistas lugar residencia isla '!CA180/'Turistas lugar residencia isla '!$G180,"-")</f>
        <v>0.18654568915196265</v>
      </c>
      <c r="CB180" s="36" t="str">
        <f t="shared" si="871"/>
        <v>-</v>
      </c>
      <c r="CC180" s="267">
        <f>IFERROR('Turistas lugar residencia isla '!CC180/'Turistas lugar residencia isla '!$I180,"-")</f>
        <v>0.2199765353104142</v>
      </c>
      <c r="CD180" s="36" t="str">
        <f t="shared" si="872"/>
        <v>-</v>
      </c>
      <c r="CE180" s="267">
        <f>IFERROR('Turistas lugar residencia isla '!CE180/'Turistas lugar residencia isla '!$K180,"-")</f>
        <v>0.44811105172240168</v>
      </c>
      <c r="CF180" s="36" t="str">
        <f t="shared" si="873"/>
        <v>-</v>
      </c>
      <c r="CG180" s="267">
        <f>IFERROR('Turistas lugar residencia isla '!CG180/'Turistas lugar residencia isla '!$M180,"-")</f>
        <v>8.4027777777777785E-2</v>
      </c>
      <c r="CH180" s="36" t="str">
        <f t="shared" si="874"/>
        <v>-</v>
      </c>
      <c r="CI180" s="266">
        <f>IFERROR('Turistas lugar residencia isla '!CI180/'Turistas lugar residencia isla '!$C180,"-")</f>
        <v>3.3987813692967724E-2</v>
      </c>
      <c r="CJ180" s="36" t="str">
        <f t="shared" si="875"/>
        <v>-</v>
      </c>
      <c r="CK180" s="267">
        <f>IFERROR('Turistas lugar residencia isla '!CK180/'Turistas lugar residencia isla '!$E180,"-")</f>
        <v>2.5771625829159334E-2</v>
      </c>
      <c r="CL180" s="36" t="str">
        <f t="shared" si="876"/>
        <v>-</v>
      </c>
      <c r="CM180" s="267">
        <f>IFERROR('Turistas lugar residencia isla '!CM180/'Turistas lugar residencia isla '!$G180,"-")</f>
        <v>5.3185388483240996E-2</v>
      </c>
      <c r="CN180" s="36" t="str">
        <f t="shared" si="877"/>
        <v>-</v>
      </c>
      <c r="CO180" s="267">
        <f>IFERROR('Turistas lugar residencia isla '!CO180/'Turistas lugar residencia isla '!$I180,"-")</f>
        <v>2.4667501404923641E-2</v>
      </c>
      <c r="CP180" s="36" t="str">
        <f t="shared" si="878"/>
        <v>-</v>
      </c>
      <c r="CQ180" s="267">
        <f>IFERROR('Turistas lugar residencia isla '!CQ180/'Turistas lugar residencia isla '!$K180,"-")</f>
        <v>2.3804544010906866E-2</v>
      </c>
      <c r="CR180" s="36" t="str">
        <f t="shared" si="879"/>
        <v>-</v>
      </c>
      <c r="CS180" s="267">
        <f>IFERROR('Turistas lugar residencia isla '!CS180/'Turistas lugar residencia isla '!$M180,"-")</f>
        <v>9.7916666666666666E-2</v>
      </c>
      <c r="CT180" s="36" t="str">
        <f t="shared" si="880"/>
        <v>-</v>
      </c>
      <c r="CU180" s="266">
        <f>IFERROR('Turistas lugar residencia isla '!CU180/'Turistas lugar residencia isla '!$C180,"-")</f>
        <v>2.8043072576411771E-2</v>
      </c>
      <c r="CV180" s="36" t="str">
        <f t="shared" si="881"/>
        <v>-</v>
      </c>
      <c r="CW180" s="267">
        <f>IFERROR('Turistas lugar residencia isla '!CW180/'Turistas lugar residencia isla '!$E180,"-")</f>
        <v>1.8735616623798565E-2</v>
      </c>
      <c r="CX180" s="36" t="str">
        <f t="shared" si="882"/>
        <v>-</v>
      </c>
      <c r="CY180" s="267">
        <f>IFERROR('Turistas lugar residencia isla '!CY180/'Turistas lugar residencia isla '!$G180,"-")</f>
        <v>1.2918719085704923E-2</v>
      </c>
      <c r="CZ180" s="36" t="str">
        <f t="shared" si="883"/>
        <v>-</v>
      </c>
      <c r="DA180" s="267">
        <f>IFERROR('Turistas lugar residencia isla '!DA180/'Turistas lugar residencia isla '!$I180,"-")</f>
        <v>1.3832335919707381E-2</v>
      </c>
      <c r="DB180" s="36" t="str">
        <f t="shared" si="884"/>
        <v>-</v>
      </c>
      <c r="DC180" s="267">
        <f>IFERROR('Turistas lugar residencia isla '!DC180/'Turistas lugar residencia isla '!$K180,"-")</f>
        <v>8.417962244273508E-2</v>
      </c>
      <c r="DD180" s="36" t="str">
        <f t="shared" si="885"/>
        <v>-</v>
      </c>
      <c r="DE180" s="267">
        <f>IFERROR('Turistas lugar residencia isla '!DE180/'Turistas lugar residencia isla '!$M180,"-")</f>
        <v>7.716049382716049E-3</v>
      </c>
      <c r="DF180" s="36" t="str">
        <f t="shared" si="886"/>
        <v>-</v>
      </c>
      <c r="DG180" s="266">
        <f>IFERROR('Turistas lugar residencia isla '!DG180/'Turistas lugar residencia isla '!$C180,"-")</f>
        <v>7.6562933728366825E-2</v>
      </c>
      <c r="DH180" s="36" t="str">
        <f t="shared" si="887"/>
        <v>-</v>
      </c>
      <c r="DI180" s="267">
        <f>IFERROR('Turistas lugar residencia isla '!DI180/'Turistas lugar residencia isla '!$E180,"-")</f>
        <v>4.8081088398537974E-2</v>
      </c>
      <c r="DJ180" s="36" t="str">
        <f t="shared" si="888"/>
        <v>-</v>
      </c>
      <c r="DK180" s="267">
        <f>IFERROR('Turistas lugar residencia isla '!DK180/'Turistas lugar residencia isla '!$G180,"-")</f>
        <v>0.17022703765527553</v>
      </c>
      <c r="DL180" s="36" t="str">
        <f t="shared" si="889"/>
        <v>-</v>
      </c>
      <c r="DM180" s="267">
        <f>IFERROR('Turistas lugar residencia isla '!DM180/'Turistas lugar residencia isla '!$I180,"-")</f>
        <v>3.0967474785317809E-2</v>
      </c>
      <c r="DN180" s="36" t="str">
        <f t="shared" si="890"/>
        <v>-</v>
      </c>
      <c r="DO180" s="267">
        <f>IFERROR('Turistas lugar residencia isla '!DO180/'Turistas lugar residencia isla '!$K180,"-")</f>
        <v>3.9955690858528348E-2</v>
      </c>
      <c r="DP180" s="36" t="str">
        <f t="shared" si="891"/>
        <v>-</v>
      </c>
      <c r="DQ180" s="267">
        <f>IFERROR('Turistas lugar residencia isla '!DQ180/'Turistas lugar residencia isla '!$M180,"-")</f>
        <v>6.0185185185185185E-3</v>
      </c>
      <c r="DR180" s="36" t="str">
        <f t="shared" si="892"/>
        <v>-</v>
      </c>
      <c r="DS180" s="266">
        <f>IFERROR('Turistas lugar residencia isla '!DS180/'Turistas lugar residencia isla '!$C180,"-")</f>
        <v>5.7379256893618544E-2</v>
      </c>
      <c r="DT180" s="36" t="str">
        <f t="shared" si="893"/>
        <v>-</v>
      </c>
      <c r="DU180" s="267">
        <f>IFERROR('Turistas lugar residencia isla '!DU180/'Turistas lugar residencia isla '!$E180,"-")</f>
        <v>8.789427372410992E-2</v>
      </c>
      <c r="DV180" s="36" t="str">
        <f t="shared" si="894"/>
        <v>-</v>
      </c>
      <c r="DW180" s="267">
        <f>IFERROR('Turistas lugar residencia isla '!DW180/'Turistas lugar residencia isla '!$G180,"-")</f>
        <v>7.6636729510798876E-2</v>
      </c>
      <c r="DX180" s="36" t="str">
        <f t="shared" si="895"/>
        <v>-</v>
      </c>
      <c r="DY180" s="267">
        <f>IFERROR('Turistas lugar residencia isla '!DY180/'Turistas lugar residencia isla '!$I180,"-")</f>
        <v>8.3605280541068139E-2</v>
      </c>
      <c r="DZ180" s="36" t="str">
        <f t="shared" si="896"/>
        <v>-</v>
      </c>
      <c r="EA180" s="267">
        <f>IFERROR('Turistas lugar residencia isla '!EA180/'Turistas lugar residencia isla '!$K180,"-")</f>
        <v>3.4045223211173342E-2</v>
      </c>
      <c r="EB180" s="36" t="str">
        <f t="shared" si="897"/>
        <v>-</v>
      </c>
      <c r="EC180" s="267">
        <f>IFERROR('Turistas lugar residencia isla '!EC180/'Turistas lugar residencia isla '!$M180,"-")</f>
        <v>4.9768518518518517E-2</v>
      </c>
      <c r="ED180" s="36" t="str">
        <f t="shared" si="898"/>
        <v>-</v>
      </c>
    </row>
    <row r="181" spans="1:134" s="17" customFormat="1" outlineLevel="1" x14ac:dyDescent="0.25">
      <c r="A181" s="242"/>
      <c r="B181" s="34" t="s">
        <v>69</v>
      </c>
      <c r="C181" s="266">
        <f>IFERROR('Turistas lugar residencia isla '!C181/'Turistas lugar residencia isla '!$C181,"-")</f>
        <v>1</v>
      </c>
      <c r="D181" s="36" t="str">
        <f t="shared" si="833"/>
        <v>-</v>
      </c>
      <c r="E181" s="267">
        <f>IFERROR('Turistas lugar residencia isla '!E181/'Turistas lugar residencia isla '!$E181,"-")</f>
        <v>1</v>
      </c>
      <c r="F181" s="36" t="str">
        <f t="shared" si="834"/>
        <v>-</v>
      </c>
      <c r="G181" s="267">
        <f>IFERROR('Turistas lugar residencia isla '!G181/'Turistas lugar residencia isla '!$G181,"-")</f>
        <v>1</v>
      </c>
      <c r="H181" s="36" t="str">
        <f t="shared" si="835"/>
        <v>-</v>
      </c>
      <c r="I181" s="267">
        <f>IFERROR('Turistas lugar residencia isla '!I181/'Turistas lugar residencia isla '!$I181,"-")</f>
        <v>1</v>
      </c>
      <c r="J181" s="36" t="str">
        <f t="shared" si="836"/>
        <v>-</v>
      </c>
      <c r="K181" s="267">
        <f>IFERROR('Turistas lugar residencia isla '!K181/'Turistas lugar residencia isla '!$K181,"-")</f>
        <v>1</v>
      </c>
      <c r="L181" s="36" t="str">
        <f t="shared" si="837"/>
        <v>-</v>
      </c>
      <c r="M181" s="267">
        <f>IFERROR('Turistas lugar residencia isla '!M181/'Turistas lugar residencia isla '!$M181,"-")</f>
        <v>1</v>
      </c>
      <c r="N181" s="36" t="str">
        <f t="shared" si="838"/>
        <v>-</v>
      </c>
      <c r="O181" s="266">
        <f>IFERROR('Turistas lugar residencia isla '!O181/'Turistas lugar residencia isla '!$C181,"-")</f>
        <v>0.819840549228946</v>
      </c>
      <c r="P181" s="36" t="str">
        <f t="shared" si="839"/>
        <v>-</v>
      </c>
      <c r="Q181" s="267">
        <f>IFERROR('Turistas lugar residencia isla '!Q181/'Turistas lugar residencia isla '!$E181,"-")</f>
        <v>0.77664145821213881</v>
      </c>
      <c r="R181" s="36" t="str">
        <f t="shared" si="840"/>
        <v>-</v>
      </c>
      <c r="S181" s="267">
        <f>IFERROR('Turistas lugar residencia isla '!S181/'Turistas lugar residencia isla '!$G181,"-")</f>
        <v>0.80852998751483574</v>
      </c>
      <c r="T181" s="36" t="str">
        <f t="shared" si="841"/>
        <v>-</v>
      </c>
      <c r="U181" s="267">
        <f>IFERROR('Turistas lugar residencia isla '!U181/'Turistas lugar residencia isla '!$I181,"-")</f>
        <v>0.89505628517823643</v>
      </c>
      <c r="V181" s="36" t="str">
        <f t="shared" si="842"/>
        <v>-</v>
      </c>
      <c r="W181" s="267">
        <f>IFERROR('Turistas lugar residencia isla '!W181/'Turistas lugar residencia isla '!$K181,"-")</f>
        <v>0.81334877510825221</v>
      </c>
      <c r="X181" s="36" t="str">
        <f t="shared" si="843"/>
        <v>-</v>
      </c>
      <c r="Y181" s="267">
        <f>IFERROR('Turistas lugar residencia isla '!Y181/'Turistas lugar residencia isla '!$M181,"-")</f>
        <v>0.66289173093820175</v>
      </c>
      <c r="Z181" s="36" t="str">
        <f t="shared" si="844"/>
        <v>-</v>
      </c>
      <c r="AA181" s="266">
        <f>IFERROR('Turistas lugar residencia isla '!AA181/'Turistas lugar residencia isla '!$C181,"-")</f>
        <v>0.18015800725511114</v>
      </c>
      <c r="AB181" s="36" t="str">
        <f t="shared" si="845"/>
        <v>-</v>
      </c>
      <c r="AC181" s="267">
        <f>IFERROR('Turistas lugar residencia isla '!AC181/'Turistas lugar residencia isla '!$E181,"-")</f>
        <v>0.22336242001163467</v>
      </c>
      <c r="AD181" s="36" t="str">
        <f t="shared" si="846"/>
        <v>-</v>
      </c>
      <c r="AE181" s="267">
        <f>IFERROR('Turistas lugar residencia isla '!AE181/'Turistas lugar residencia isla '!$G181,"-")</f>
        <v>0.19147001248516424</v>
      </c>
      <c r="AF181" s="36" t="str">
        <f t="shared" si="847"/>
        <v>-</v>
      </c>
      <c r="AG181" s="267">
        <f>IFERROR('Turistas lugar residencia isla '!AG181/'Turistas lugar residencia isla '!$I181,"-")</f>
        <v>0.10494371482176361</v>
      </c>
      <c r="AH181" s="36" t="str">
        <f t="shared" si="848"/>
        <v>-</v>
      </c>
      <c r="AI181" s="267">
        <f>IFERROR('Turistas lugar residencia isla '!AI181/'Turistas lugar residencia isla '!$K181,"-")</f>
        <v>0.18665122489174774</v>
      </c>
      <c r="AJ181" s="36" t="str">
        <f t="shared" si="849"/>
        <v>-</v>
      </c>
      <c r="AK181" s="267">
        <f>IFERROR('Turistas lugar residencia isla '!AK181/'Turistas lugar residencia isla '!$M181,"-")</f>
        <v>0.3371082690617983</v>
      </c>
      <c r="AL181" s="36" t="str">
        <f t="shared" si="850"/>
        <v>-</v>
      </c>
      <c r="AM181" s="266">
        <f>IFERROR('Turistas lugar residencia isla '!AM181/'Turistas lugar residencia isla '!$C181,"-")</f>
        <v>0.22307662326976571</v>
      </c>
      <c r="AN181" s="36" t="str">
        <f t="shared" si="851"/>
        <v>-</v>
      </c>
      <c r="AO181" s="267">
        <f>IFERROR('Turistas lugar residencia isla '!AO181/'Turistas lugar residencia isla '!$E181,"-")</f>
        <v>0.13625751405856118</v>
      </c>
      <c r="AP181" s="36" t="str">
        <f t="shared" si="852"/>
        <v>-</v>
      </c>
      <c r="AQ181" s="267">
        <f>IFERROR('Turistas lugar residencia isla '!AQ181/'Turistas lugar residencia isla '!$G181,"-")</f>
        <v>0.25534472925690155</v>
      </c>
      <c r="AR181" s="36" t="str">
        <f t="shared" si="853"/>
        <v>-</v>
      </c>
      <c r="AS181" s="267">
        <f>IFERROR('Turistas lugar residencia isla '!AS181/'Turistas lugar residencia isla '!$I181,"-")</f>
        <v>0.46550656660412759</v>
      </c>
      <c r="AT181" s="36" t="str">
        <f t="shared" si="854"/>
        <v>-</v>
      </c>
      <c r="AU181" s="267">
        <f>IFERROR('Turistas lugar residencia isla '!AU181/'Turistas lugar residencia isla '!$K181,"-")</f>
        <v>0.13029366420040867</v>
      </c>
      <c r="AV181" s="36" t="str">
        <f t="shared" si="855"/>
        <v>-</v>
      </c>
      <c r="AW181" s="267">
        <f>IFERROR('Turistas lugar residencia isla '!AW181/'Turistas lugar residencia isla '!$M181,"-")</f>
        <v>0.29229717856096848</v>
      </c>
      <c r="AX181" s="36" t="str">
        <f t="shared" si="856"/>
        <v>-</v>
      </c>
      <c r="AY181" s="266">
        <f>IFERROR('Turistas lugar residencia isla '!AY181/'Turistas lugar residencia isla '!$C181,"-")</f>
        <v>2.615939591744821E-2</v>
      </c>
      <c r="AZ181" s="36" t="str">
        <f t="shared" si="857"/>
        <v>-</v>
      </c>
      <c r="BA181" s="267">
        <f>IFERROR('Turistas lugar residencia isla '!BA181/'Turistas lugar residencia isla '!$E181,"-")</f>
        <v>3.8184991273996507E-2</v>
      </c>
      <c r="BB181" s="36" t="str">
        <f t="shared" si="858"/>
        <v>-</v>
      </c>
      <c r="BC181" s="267">
        <f>IFERROR('Turistas lugar residencia isla '!BC181/'Turistas lugar residencia isla '!$G181,"-")</f>
        <v>2.9579049586139928E-2</v>
      </c>
      <c r="BD181" s="36" t="str">
        <f t="shared" si="859"/>
        <v>-</v>
      </c>
      <c r="BE181" s="267">
        <f>IFERROR('Turistas lugar residencia isla '!BE181/'Turistas lugar residencia isla '!$I181,"-")</f>
        <v>7.0544090056285178E-3</v>
      </c>
      <c r="BF181" s="36" t="str">
        <f t="shared" si="860"/>
        <v>-</v>
      </c>
      <c r="BG181" s="267">
        <f>IFERROR('Turistas lugar residencia isla '!BG181/'Turistas lugar residencia isla '!$K181,"-")</f>
        <v>1.0386314849922177E-2</v>
      </c>
      <c r="BH181" s="36" t="str">
        <f t="shared" si="861"/>
        <v>-</v>
      </c>
      <c r="BI181" s="267">
        <f>IFERROR('Turistas lugar residencia isla '!BI181/'Turistas lugar residencia isla '!$M181,"-")</f>
        <v>3.0850336815386119E-2</v>
      </c>
      <c r="BJ181" s="36" t="str">
        <f t="shared" si="862"/>
        <v>-</v>
      </c>
      <c r="BK181" s="266">
        <f>IFERROR('Turistas lugar residencia isla '!BK181/'Turistas lugar residencia isla '!$C181,"-")</f>
        <v>2.4020105290052877E-2</v>
      </c>
      <c r="BL181" s="36" t="str">
        <f t="shared" si="863"/>
        <v>-</v>
      </c>
      <c r="BM181" s="267">
        <f>IFERROR('Turistas lugar residencia isla '!BM181/'Turistas lugar residencia isla '!$E181,"-")</f>
        <v>3.343028892767113E-2</v>
      </c>
      <c r="BN181" s="36" t="str">
        <f t="shared" si="864"/>
        <v>-</v>
      </c>
      <c r="BO181" s="267">
        <f>IFERROR('Turistas lugar residencia isla '!BO181/'Turistas lugar residencia isla '!$G181,"-")</f>
        <v>1.0106303723456181E-2</v>
      </c>
      <c r="BP181" s="36" t="str">
        <f t="shared" si="865"/>
        <v>-</v>
      </c>
      <c r="BQ181" s="267">
        <f>IFERROR('Turistas lugar residencia isla '!BQ181/'Turistas lugar residencia isla '!$I181,"-")</f>
        <v>4.0243902439024391E-2</v>
      </c>
      <c r="BR181" s="36" t="str">
        <f t="shared" si="866"/>
        <v>-</v>
      </c>
      <c r="BS181" s="267">
        <f>IFERROR('Turistas lugar residencia isla '!BS181/'Turistas lugar residencia isla '!$K181,"-")</f>
        <v>1.2105072918126628E-2</v>
      </c>
      <c r="BT181" s="36" t="str">
        <f t="shared" si="867"/>
        <v>-</v>
      </c>
      <c r="BU181" s="267">
        <f>IFERROR('Turistas lugar residencia isla '!BU181/'Turistas lugar residencia isla '!$M181,"-")</f>
        <v>3.4755442741384361E-2</v>
      </c>
      <c r="BV181" s="36" t="str">
        <f t="shared" si="868"/>
        <v>-</v>
      </c>
      <c r="BW181" s="266">
        <f>IFERROR('Turistas lugar residencia isla '!BW181/'Turistas lugar residencia isla '!$C181,"-")</f>
        <v>0.31556413324806964</v>
      </c>
      <c r="BX181" s="36" t="str">
        <f t="shared" si="869"/>
        <v>-</v>
      </c>
      <c r="BY181" s="267">
        <f>IFERROR('Turistas lugar residencia isla '!BY181/'Turistas lugar residencia isla '!$E181,"-")</f>
        <v>0.36688772542175685</v>
      </c>
      <c r="BZ181" s="36" t="str">
        <f t="shared" si="870"/>
        <v>-</v>
      </c>
      <c r="CA181" s="267">
        <f>IFERROR('Turistas lugar residencia isla '!CA181/'Turistas lugar residencia isla '!$G181,"-")</f>
        <v>0.22291412981488046</v>
      </c>
      <c r="CB181" s="36" t="str">
        <f t="shared" si="871"/>
        <v>-</v>
      </c>
      <c r="CC181" s="267">
        <f>IFERROR('Turistas lugar residencia isla '!CC181/'Turistas lugar residencia isla '!$I181,"-")</f>
        <v>0.1921388367729831</v>
      </c>
      <c r="CD181" s="36" t="str">
        <f t="shared" si="872"/>
        <v>-</v>
      </c>
      <c r="CE181" s="267">
        <f>IFERROR('Turistas lugar residencia isla '!CE181/'Turistas lugar residencia isla '!$K181,"-")</f>
        <v>0.42842073427115068</v>
      </c>
      <c r="CF181" s="36" t="str">
        <f t="shared" si="873"/>
        <v>-</v>
      </c>
      <c r="CG181" s="267">
        <f>IFERROR('Turistas lugar residencia isla '!CG181/'Turistas lugar residencia isla '!$M181,"-")</f>
        <v>0.13209020794689055</v>
      </c>
      <c r="CH181" s="36" t="str">
        <f t="shared" si="874"/>
        <v>-</v>
      </c>
      <c r="CI181" s="266">
        <f>IFERROR('Turistas lugar residencia isla '!CI181/'Turistas lugar residencia isla '!$C181,"-")</f>
        <v>5.4165048725880655E-2</v>
      </c>
      <c r="CJ181" s="36" t="str">
        <f t="shared" si="875"/>
        <v>-</v>
      </c>
      <c r="CK181" s="267">
        <f>IFERROR('Turistas lugar residencia isla '!CK181/'Turistas lugar residencia isla '!$E181,"-")</f>
        <v>4.5061082024432812E-2</v>
      </c>
      <c r="CL181" s="36" t="str">
        <f t="shared" si="876"/>
        <v>-</v>
      </c>
      <c r="CM181" s="267">
        <f>IFERROR('Turistas lugar residencia isla '!CM181/'Turistas lugar residencia isla '!$G181,"-")</f>
        <v>8.0824740149308183E-2</v>
      </c>
      <c r="CN181" s="36" t="str">
        <f t="shared" si="877"/>
        <v>-</v>
      </c>
      <c r="CO181" s="267">
        <f>IFERROR('Turistas lugar residencia isla '!CO181/'Turistas lugar residencia isla '!$I181,"-")</f>
        <v>3.5534709193245778E-2</v>
      </c>
      <c r="CP181" s="36" t="str">
        <f t="shared" si="878"/>
        <v>-</v>
      </c>
      <c r="CQ181" s="267">
        <f>IFERROR('Turistas lugar residencia isla '!CQ181/'Turistas lugar residencia isla '!$K181,"-")</f>
        <v>3.8115119907349351E-2</v>
      </c>
      <c r="CR181" s="36" t="str">
        <f t="shared" si="879"/>
        <v>-</v>
      </c>
      <c r="CS181" s="267">
        <f>IFERROR('Turistas lugar residencia isla '!CS181/'Turistas lugar residencia isla '!$M181,"-")</f>
        <v>9.7530020501806106E-2</v>
      </c>
      <c r="CT181" s="36" t="str">
        <f t="shared" si="880"/>
        <v>-</v>
      </c>
      <c r="CU181" s="266">
        <f>IFERROR('Turistas lugar residencia isla '!CU181/'Turistas lugar residencia isla '!$C181,"-")</f>
        <v>4.5323513575545683E-2</v>
      </c>
      <c r="CV181" s="36" t="str">
        <f t="shared" si="881"/>
        <v>-</v>
      </c>
      <c r="CW181" s="267">
        <f>IFERROR('Turistas lugar residencia isla '!CW181/'Turistas lugar residencia isla '!$E181,"-")</f>
        <v>1.9941826643397324E-2</v>
      </c>
      <c r="CX181" s="36" t="str">
        <f t="shared" si="882"/>
        <v>-</v>
      </c>
      <c r="CY181" s="267">
        <f>IFERROR('Turistas lugar residencia isla '!CY181/'Turistas lugar residencia isla '!$G181,"-")</f>
        <v>2.5787258966968263E-2</v>
      </c>
      <c r="CZ181" s="36" t="str">
        <f t="shared" si="883"/>
        <v>-</v>
      </c>
      <c r="DA181" s="267">
        <f>IFERROR('Turistas lugar residencia isla '!DA181/'Turistas lugar residencia isla '!$I181,"-")</f>
        <v>3.3245778611632269E-2</v>
      </c>
      <c r="DB181" s="36" t="str">
        <f t="shared" si="884"/>
        <v>-</v>
      </c>
      <c r="DC181" s="267">
        <f>IFERROR('Turistas lugar residencia isla '!DC181/'Turistas lugar residencia isla '!$K181,"-")</f>
        <v>0.12929044060695027</v>
      </c>
      <c r="DD181" s="36" t="str">
        <f t="shared" si="885"/>
        <v>-</v>
      </c>
      <c r="DE181" s="267">
        <f>IFERROR('Turistas lugar residencia isla '!DE181/'Turistas lugar residencia isla '!$M181,"-")</f>
        <v>1.7768231963292004E-2</v>
      </c>
      <c r="DF181" s="36" t="str">
        <f t="shared" si="886"/>
        <v>-</v>
      </c>
      <c r="DG181" s="266">
        <f>IFERROR('Turistas lugar residencia isla '!DG181/'Turistas lugar residencia isla '!$C181,"-")</f>
        <v>3.0263311743146549E-2</v>
      </c>
      <c r="DH181" s="36" t="str">
        <f t="shared" si="887"/>
        <v>-</v>
      </c>
      <c r="DI181" s="267">
        <f>IFERROR('Turistas lugar residencia isla '!DI181/'Turistas lugar residencia isla '!$E181,"-")</f>
        <v>1.1076207097149505E-2</v>
      </c>
      <c r="DJ181" s="36" t="str">
        <f t="shared" si="888"/>
        <v>-</v>
      </c>
      <c r="DK181" s="267">
        <f>IFERROR('Turistas lugar residencia isla '!DK181/'Turistas lugar residencia isla '!$G181,"-")</f>
        <v>7.9941016590368438E-2</v>
      </c>
      <c r="DL181" s="36" t="str">
        <f t="shared" si="889"/>
        <v>-</v>
      </c>
      <c r="DM181" s="267">
        <f>IFERROR('Turistas lugar residencia isla '!DM181/'Turistas lugar residencia isla '!$I181,"-")</f>
        <v>8.5178236397748588E-3</v>
      </c>
      <c r="DN181" s="36" t="str">
        <f t="shared" si="890"/>
        <v>-</v>
      </c>
      <c r="DO181" s="267">
        <f>IFERROR('Turistas lugar residencia isla '!DO181/'Turistas lugar residencia isla '!$K181,"-")</f>
        <v>1.2289489019865303E-2</v>
      </c>
      <c r="DP181" s="36" t="str">
        <f t="shared" si="891"/>
        <v>-</v>
      </c>
      <c r="DQ181" s="267">
        <f>IFERROR('Turistas lugar residencia isla '!DQ181/'Turistas lugar residencia isla '!$M181,"-")</f>
        <v>5.1742653519476715E-3</v>
      </c>
      <c r="DR181" s="36" t="str">
        <f t="shared" si="892"/>
        <v>-</v>
      </c>
      <c r="DS181" s="266">
        <f>IFERROR('Turistas lugar residencia isla '!DS181/'Turistas lugar residencia isla '!$C181,"-")</f>
        <v>5.7814257029561764E-2</v>
      </c>
      <c r="DT181" s="36" t="str">
        <f t="shared" si="893"/>
        <v>-</v>
      </c>
      <c r="DU181" s="267">
        <f>IFERROR('Turistas lugar residencia isla '!DU181/'Turistas lugar residencia isla '!$E181,"-")</f>
        <v>0.10151638549544309</v>
      </c>
      <c r="DV181" s="36" t="str">
        <f t="shared" si="894"/>
        <v>-</v>
      </c>
      <c r="DW181" s="267">
        <f>IFERROR('Turistas lugar residencia isla '!DW181/'Turistas lugar residencia isla '!$G181,"-")</f>
        <v>8.9985665181805577E-2</v>
      </c>
      <c r="DX181" s="36" t="str">
        <f t="shared" si="895"/>
        <v>-</v>
      </c>
      <c r="DY181" s="267">
        <f>IFERROR('Turistas lugar residencia isla '!DY181/'Turistas lugar residencia isla '!$I181,"-")</f>
        <v>6.8367729831144461E-2</v>
      </c>
      <c r="DZ181" s="36" t="str">
        <f t="shared" si="896"/>
        <v>-</v>
      </c>
      <c r="EA181" s="267">
        <f>IFERROR('Turistas lugar residencia isla '!EA181/'Turistas lugar residencia isla '!$K181,"-")</f>
        <v>3.7775794280150189E-2</v>
      </c>
      <c r="EB181" s="36" t="str">
        <f t="shared" si="897"/>
        <v>-</v>
      </c>
      <c r="EC181" s="267">
        <f>IFERROR('Turistas lugar residencia isla '!EC181/'Turistas lugar residencia isla '!$M181,"-")</f>
        <v>4.2760909889680759E-2</v>
      </c>
      <c r="ED181" s="36" t="str">
        <f t="shared" si="898"/>
        <v>-</v>
      </c>
    </row>
    <row r="182" spans="1:134" s="17" customFormat="1" outlineLevel="1" x14ac:dyDescent="0.25">
      <c r="A182" s="242"/>
      <c r="B182" s="34" t="s">
        <v>71</v>
      </c>
      <c r="C182" s="266">
        <f>IFERROR('Turistas lugar residencia isla '!C182/'Turistas lugar residencia isla '!$C182,"-")</f>
        <v>1</v>
      </c>
      <c r="D182" s="36" t="str">
        <f t="shared" si="833"/>
        <v>-</v>
      </c>
      <c r="E182" s="267">
        <f>IFERROR('Turistas lugar residencia isla '!E182/'Turistas lugar residencia isla '!$E182,"-")</f>
        <v>1</v>
      </c>
      <c r="F182" s="36" t="str">
        <f t="shared" si="834"/>
        <v>-</v>
      </c>
      <c r="G182" s="267">
        <f>IFERROR('Turistas lugar residencia isla '!G182/'Turistas lugar residencia isla '!$G182,"-")</f>
        <v>1</v>
      </c>
      <c r="H182" s="36" t="str">
        <f t="shared" si="835"/>
        <v>-</v>
      </c>
      <c r="I182" s="267">
        <f>IFERROR('Turistas lugar residencia isla '!I182/'Turistas lugar residencia isla '!$I182,"-")</f>
        <v>1</v>
      </c>
      <c r="J182" s="36" t="str">
        <f t="shared" si="836"/>
        <v>-</v>
      </c>
      <c r="K182" s="267">
        <f>IFERROR('Turistas lugar residencia isla '!K182/'Turistas lugar residencia isla '!$K182,"-")</f>
        <v>1</v>
      </c>
      <c r="L182" s="36" t="str">
        <f t="shared" si="837"/>
        <v>-</v>
      </c>
      <c r="M182" s="267">
        <f>IFERROR('Turistas lugar residencia isla '!M182/'Turistas lugar residencia isla '!$M182,"-")</f>
        <v>1</v>
      </c>
      <c r="N182" s="36" t="str">
        <f t="shared" si="838"/>
        <v>-</v>
      </c>
      <c r="O182" s="266">
        <f>IFERROR('Turistas lugar residencia isla '!O182/'Turistas lugar residencia isla '!$C182,"-")</f>
        <v>0.80008976015598199</v>
      </c>
      <c r="P182" s="36" t="str">
        <f t="shared" si="839"/>
        <v>-</v>
      </c>
      <c r="Q182" s="267">
        <f>IFERROR('Turistas lugar residencia isla '!Q182/'Turistas lugar residencia isla '!$E182,"-")</f>
        <v>0.75806787063676384</v>
      </c>
      <c r="R182" s="36" t="str">
        <f t="shared" si="840"/>
        <v>-</v>
      </c>
      <c r="S182" s="267">
        <f>IFERROR('Turistas lugar residencia isla '!S182/'Turistas lugar residencia isla '!$G182,"-")</f>
        <v>0.793717776010474</v>
      </c>
      <c r="T182" s="36" t="str">
        <f t="shared" si="841"/>
        <v>-</v>
      </c>
      <c r="U182" s="267">
        <f>IFERROR('Turistas lugar residencia isla '!U182/'Turistas lugar residencia isla '!$I182,"-")</f>
        <v>0.86799641597313593</v>
      </c>
      <c r="V182" s="36" t="str">
        <f t="shared" si="842"/>
        <v>-</v>
      </c>
      <c r="W182" s="267">
        <f>IFERROR('Turistas lugar residencia isla '!W182/'Turistas lugar residencia isla '!$K182,"-")</f>
        <v>0.7738643063848244</v>
      </c>
      <c r="X182" s="36" t="str">
        <f t="shared" si="843"/>
        <v>-</v>
      </c>
      <c r="Y182" s="267">
        <f>IFERROR('Turistas lugar residencia isla '!Y182/'Turistas lugar residencia isla '!$M182,"-")</f>
        <v>0.67557293363744975</v>
      </c>
      <c r="Z182" s="36" t="str">
        <f t="shared" si="844"/>
        <v>-</v>
      </c>
      <c r="AA182" s="266">
        <f>IFERROR('Turistas lugar residencia isla '!AA182/'Turistas lugar residencia isla '!$C182,"-")</f>
        <v>0.19991023984401801</v>
      </c>
      <c r="AB182" s="36" t="str">
        <f t="shared" si="845"/>
        <v>-</v>
      </c>
      <c r="AC182" s="267">
        <f>IFERROR('Turistas lugar residencia isla '!AC182/'Turistas lugar residencia isla '!$E182,"-")</f>
        <v>0.24193212936323616</v>
      </c>
      <c r="AD182" s="36" t="str">
        <f t="shared" si="846"/>
        <v>-</v>
      </c>
      <c r="AE182" s="267">
        <f>IFERROR('Turistas lugar residencia isla '!AE182/'Turistas lugar residencia isla '!$G182,"-")</f>
        <v>0.20628222398952603</v>
      </c>
      <c r="AF182" s="36" t="str">
        <f t="shared" si="847"/>
        <v>-</v>
      </c>
      <c r="AG182" s="267">
        <f>IFERROR('Turistas lugar residencia isla '!AG182/'Turistas lugar residencia isla '!$I182,"-")</f>
        <v>0.13200358402686405</v>
      </c>
      <c r="AH182" s="36" t="str">
        <f t="shared" si="848"/>
        <v>-</v>
      </c>
      <c r="AI182" s="267">
        <f>IFERROR('Turistas lugar residencia isla '!AI182/'Turistas lugar residencia isla '!$K182,"-")</f>
        <v>0.22613569361517558</v>
      </c>
      <c r="AJ182" s="36" t="str">
        <f t="shared" si="849"/>
        <v>-</v>
      </c>
      <c r="AK182" s="267">
        <f>IFERROR('Turistas lugar residencia isla '!AK182/'Turistas lugar residencia isla '!$M182,"-")</f>
        <v>0.32453567937438904</v>
      </c>
      <c r="AL182" s="36" t="str">
        <f t="shared" si="850"/>
        <v>-</v>
      </c>
      <c r="AM182" s="266">
        <f>IFERROR('Turistas lugar residencia isla '!AM182/'Turistas lugar residencia isla '!$C182,"-")</f>
        <v>0.21376611649024232</v>
      </c>
      <c r="AN182" s="36" t="str">
        <f t="shared" si="851"/>
        <v>-</v>
      </c>
      <c r="AO182" s="267">
        <f>IFERROR('Turistas lugar residencia isla '!AO182/'Turistas lugar residencia isla '!$E182,"-")</f>
        <v>0.12432320011092239</v>
      </c>
      <c r="AP182" s="36" t="str">
        <f t="shared" si="852"/>
        <v>-</v>
      </c>
      <c r="AQ182" s="267">
        <f>IFERROR('Turistas lugar residencia isla '!AQ182/'Turistas lugar residencia isla '!$G182,"-")</f>
        <v>0.26321285010198064</v>
      </c>
      <c r="AR182" s="36" t="str">
        <f t="shared" si="853"/>
        <v>-</v>
      </c>
      <c r="AS182" s="267">
        <f>IFERROR('Turistas lugar residencia isla '!AS182/'Turistas lugar residencia isla '!$I182,"-")</f>
        <v>0.40740053114632357</v>
      </c>
      <c r="AT182" s="36" t="str">
        <f t="shared" si="854"/>
        <v>-</v>
      </c>
      <c r="AU182" s="267">
        <f>IFERROR('Turistas lugar residencia isla '!AU182/'Turistas lugar residencia isla '!$K182,"-")</f>
        <v>0.14176600950167059</v>
      </c>
      <c r="AV182" s="36" t="str">
        <f t="shared" si="855"/>
        <v>-</v>
      </c>
      <c r="AW182" s="267">
        <f>IFERROR('Turistas lugar residencia isla '!AW182/'Turistas lugar residencia isla '!$M182,"-")</f>
        <v>0.31617247746280003</v>
      </c>
      <c r="AX182" s="36" t="str">
        <f t="shared" si="856"/>
        <v>-</v>
      </c>
      <c r="AY182" s="266">
        <f>IFERROR('Turistas lugar residencia isla '!AY182/'Turistas lugar residencia isla '!$C182,"-")</f>
        <v>2.560062696519828E-2</v>
      </c>
      <c r="AZ182" s="36" t="str">
        <f t="shared" si="857"/>
        <v>-</v>
      </c>
      <c r="BA182" s="267">
        <f>IFERROR('Turistas lugar residencia isla '!BA182/'Turistas lugar residencia isla '!$E182,"-")</f>
        <v>3.4119033588685919E-2</v>
      </c>
      <c r="BB182" s="36" t="str">
        <f t="shared" si="858"/>
        <v>-</v>
      </c>
      <c r="BC182" s="267">
        <f>IFERROR('Turistas lugar residencia isla '!BC182/'Turistas lugar residencia isla '!$G182,"-")</f>
        <v>2.8257023680067519E-2</v>
      </c>
      <c r="BD182" s="36" t="str">
        <f t="shared" si="859"/>
        <v>-</v>
      </c>
      <c r="BE182" s="267">
        <f>IFERROR('Turistas lugar residencia isla '!BE182/'Turistas lugar residencia isla '!$I182,"-")</f>
        <v>1.1309057739964322E-2</v>
      </c>
      <c r="BF182" s="36" t="str">
        <f t="shared" si="860"/>
        <v>-</v>
      </c>
      <c r="BG182" s="267">
        <f>IFERROR('Turistas lugar residencia isla '!BG182/'Turistas lugar residencia isla '!$K182,"-")</f>
        <v>1.4496486008417315E-2</v>
      </c>
      <c r="BH182" s="36" t="str">
        <f t="shared" si="861"/>
        <v>-</v>
      </c>
      <c r="BI182" s="267">
        <f>IFERROR('Turistas lugar residencia isla '!BI182/'Turistas lugar residencia isla '!$M182,"-")</f>
        <v>3.1714999456934942E-2</v>
      </c>
      <c r="BJ182" s="36" t="str">
        <f t="shared" si="862"/>
        <v>-</v>
      </c>
      <c r="BK182" s="266">
        <f>IFERROR('Turistas lugar residencia isla '!BK182/'Turistas lugar residencia isla '!$C182,"-")</f>
        <v>1.5930393846412511E-2</v>
      </c>
      <c r="BL182" s="36" t="str">
        <f t="shared" si="863"/>
        <v>-</v>
      </c>
      <c r="BM182" s="267">
        <f>IFERROR('Turistas lugar residencia isla '!BM182/'Turistas lugar residencia isla '!$E182,"-")</f>
        <v>1.9154910048875179E-2</v>
      </c>
      <c r="BN182" s="36" t="str">
        <f t="shared" si="864"/>
        <v>-</v>
      </c>
      <c r="BO182" s="267">
        <f>IFERROR('Turistas lugar residencia isla '!BO182/'Turistas lugar residencia isla '!$G182,"-")</f>
        <v>8.4722380017204155E-3</v>
      </c>
      <c r="BP182" s="36" t="str">
        <f t="shared" si="865"/>
        <v>-</v>
      </c>
      <c r="BQ182" s="267">
        <f>IFERROR('Turistas lugar residencia isla '!BQ182/'Turistas lugar residencia isla '!$I182,"-")</f>
        <v>2.7905362317670705E-2</v>
      </c>
      <c r="BR182" s="36" t="str">
        <f t="shared" si="866"/>
        <v>-</v>
      </c>
      <c r="BS182" s="267">
        <f>IFERROR('Turistas lugar residencia isla '!BS182/'Turistas lugar residencia isla '!$K182,"-")</f>
        <v>8.4783094887938577E-3</v>
      </c>
      <c r="BT182" s="36" t="str">
        <f t="shared" si="867"/>
        <v>-</v>
      </c>
      <c r="BU182" s="267">
        <f>IFERROR('Turistas lugar residencia isla '!BU182/'Turistas lugar residencia isla '!$M182,"-")</f>
        <v>2.5632670793961115E-2</v>
      </c>
      <c r="BV182" s="36" t="str">
        <f t="shared" si="868"/>
        <v>-</v>
      </c>
      <c r="BW182" s="266">
        <f>IFERROR('Turistas lugar residencia isla '!BW182/'Turistas lugar residencia isla '!$C182,"-")</f>
        <v>0.3375754724272258</v>
      </c>
      <c r="BX182" s="36" t="str">
        <f t="shared" si="869"/>
        <v>-</v>
      </c>
      <c r="BY182" s="267">
        <f>IFERROR('Turistas lugar residencia isla '!BY182/'Turistas lugar residencia isla '!$E182,"-")</f>
        <v>0.39908489029082461</v>
      </c>
      <c r="BZ182" s="36" t="str">
        <f t="shared" si="870"/>
        <v>-</v>
      </c>
      <c r="CA182" s="267">
        <f>IFERROR('Turistas lugar residencia isla '!CA182/'Turistas lugar residencia isla '!$G182,"-")</f>
        <v>0.21957487326808736</v>
      </c>
      <c r="CB182" s="36" t="str">
        <f t="shared" si="871"/>
        <v>-</v>
      </c>
      <c r="CC182" s="267">
        <f>IFERROR('Turistas lugar residencia isla '!CC182/'Turistas lugar residencia isla '!$I182,"-")</f>
        <v>0.24324564306644172</v>
      </c>
      <c r="CD182" s="36" t="str">
        <f t="shared" si="872"/>
        <v>-</v>
      </c>
      <c r="CE182" s="267">
        <f>IFERROR('Turistas lugar residencia isla '!CE182/'Turistas lugar residencia isla '!$K182,"-")</f>
        <v>0.41791762959750056</v>
      </c>
      <c r="CF182" s="36" t="str">
        <f t="shared" si="873"/>
        <v>-</v>
      </c>
      <c r="CG182" s="267">
        <f>IFERROR('Turistas lugar residencia isla '!CG182/'Turistas lugar residencia isla '!$M182,"-")</f>
        <v>0.13489736070381231</v>
      </c>
      <c r="CH182" s="36" t="str">
        <f t="shared" si="874"/>
        <v>-</v>
      </c>
      <c r="CI182" s="266">
        <f>IFERROR('Turistas lugar residencia isla '!CI182/'Turistas lugar residencia isla '!$C182,"-")</f>
        <v>2.6837201923741831E-2</v>
      </c>
      <c r="CJ182" s="36" t="str">
        <f t="shared" si="875"/>
        <v>-</v>
      </c>
      <c r="CK182" s="267">
        <f>IFERROR('Turistas lugar residencia isla '!CK182/'Turistas lugar residencia isla '!$E182,"-")</f>
        <v>2.0943533571354294E-2</v>
      </c>
      <c r="CL182" s="36" t="str">
        <f t="shared" si="876"/>
        <v>-</v>
      </c>
      <c r="CM182" s="267">
        <f>IFERROR('Turistas lugar residencia isla '!CM182/'Turistas lugar residencia isla '!$G182,"-")</f>
        <v>5.0530461644999164E-2</v>
      </c>
      <c r="CN182" s="36" t="str">
        <f t="shared" si="877"/>
        <v>-</v>
      </c>
      <c r="CO182" s="267">
        <f>IFERROR('Turistas lugar residencia isla '!CO182/'Turistas lugar residencia isla '!$I182,"-")</f>
        <v>1.4360323853958978E-2</v>
      </c>
      <c r="CP182" s="36" t="str">
        <f t="shared" si="878"/>
        <v>-</v>
      </c>
      <c r="CQ182" s="267">
        <f>IFERROR('Turistas lugar residencia isla '!CQ182/'Turistas lugar residencia isla '!$K182,"-")</f>
        <v>1.4740466137591238E-2</v>
      </c>
      <c r="CR182" s="36" t="str">
        <f t="shared" si="879"/>
        <v>-</v>
      </c>
      <c r="CS182" s="267">
        <f>IFERROR('Turistas lugar residencia isla '!CS182/'Turistas lugar residencia isla '!$M182,"-")</f>
        <v>5.7347670250896057E-2</v>
      </c>
      <c r="CT182" s="36" t="str">
        <f t="shared" si="880"/>
        <v>-</v>
      </c>
      <c r="CU182" s="266">
        <f>IFERROR('Turistas lugar residencia isla '!CU182/'Turistas lugar residencia isla '!$C182,"-")</f>
        <v>4.6458338135456481E-2</v>
      </c>
      <c r="CV182" s="36" t="str">
        <f t="shared" si="881"/>
        <v>-</v>
      </c>
      <c r="CW182" s="267">
        <f>IFERROR('Turistas lugar residencia isla '!CW182/'Turistas lugar residencia isla '!$E182,"-")</f>
        <v>2.0229470692225034E-2</v>
      </c>
      <c r="CX182" s="36" t="str">
        <f t="shared" si="882"/>
        <v>-</v>
      </c>
      <c r="CY182" s="267">
        <f>IFERROR('Turistas lugar residencia isla '!CY182/'Turistas lugar residencia isla '!$G182,"-")</f>
        <v>3.5782491790152512E-2</v>
      </c>
      <c r="CZ182" s="36" t="str">
        <f t="shared" si="883"/>
        <v>-</v>
      </c>
      <c r="DA182" s="267">
        <f>IFERROR('Turistas lugar residencia isla '!DA182/'Turistas lugar residencia isla '!$I182,"-")</f>
        <v>3.0488444742216445E-2</v>
      </c>
      <c r="DB182" s="36" t="str">
        <f t="shared" si="884"/>
        <v>-</v>
      </c>
      <c r="DC182" s="267">
        <f>IFERROR('Turistas lugar residencia isla '!DC182/'Turistas lugar residencia isla '!$K182,"-")</f>
        <v>0.12290499007136418</v>
      </c>
      <c r="DD182" s="36" t="str">
        <f t="shared" si="885"/>
        <v>-</v>
      </c>
      <c r="DE182" s="267">
        <f>IFERROR('Turistas lugar residencia isla '!DE182/'Turistas lugar residencia isla '!$M182,"-")</f>
        <v>6.9512327576843709E-3</v>
      </c>
      <c r="DF182" s="36" t="str">
        <f t="shared" si="886"/>
        <v>-</v>
      </c>
      <c r="DG182" s="266">
        <f>IFERROR('Turistas lugar residencia isla '!DG182/'Turistas lugar residencia isla '!$C182,"-")</f>
        <v>3.3144818927189873E-2</v>
      </c>
      <c r="DH182" s="36" t="str">
        <f t="shared" si="887"/>
        <v>-</v>
      </c>
      <c r="DI182" s="267">
        <f>IFERROR('Turistas lugar residencia isla '!DI182/'Turistas lugar residencia isla '!$E182,"-")</f>
        <v>1.5411279420430517E-2</v>
      </c>
      <c r="DJ182" s="36" t="str">
        <f t="shared" si="888"/>
        <v>-</v>
      </c>
      <c r="DK182" s="267">
        <f>IFERROR('Turistas lugar residencia isla '!DK182/'Turistas lugar residencia isla '!$G182,"-")</f>
        <v>9.3248719155589466E-2</v>
      </c>
      <c r="DL182" s="36" t="str">
        <f t="shared" si="889"/>
        <v>-</v>
      </c>
      <c r="DM182" s="267">
        <f>IFERROR('Turistas lugar residencia isla '!DM182/'Turistas lugar residencia isla '!$I182,"-")</f>
        <v>7.8864735274412155E-3</v>
      </c>
      <c r="DN182" s="36" t="str">
        <f t="shared" si="890"/>
        <v>-</v>
      </c>
      <c r="DO182" s="267">
        <f>IFERROR('Turistas lugar residencia isla '!DO182/'Turistas lugar residencia isla '!$K182,"-")</f>
        <v>1.2639526136371338E-2</v>
      </c>
      <c r="DP182" s="36" t="str">
        <f t="shared" si="891"/>
        <v>-</v>
      </c>
      <c r="DQ182" s="267">
        <f>IFERROR('Turistas lugar residencia isla '!DQ182/'Turistas lugar residencia isla '!$M182,"-")</f>
        <v>5.5392636037797328E-3</v>
      </c>
      <c r="DR182" s="36" t="str">
        <f t="shared" si="892"/>
        <v>-</v>
      </c>
      <c r="DS182" s="266">
        <f>IFERROR('Turistas lugar residencia isla '!DS182/'Turistas lugar residencia isla '!$C182,"-")</f>
        <v>6.6048288794488569E-2</v>
      </c>
      <c r="DT182" s="36" t="str">
        <f t="shared" si="893"/>
        <v>-</v>
      </c>
      <c r="DU182" s="267">
        <f>IFERROR('Turistas lugar residencia isla '!DU182/'Turistas lugar residencia isla '!$E182,"-")</f>
        <v>0.10457554854587681</v>
      </c>
      <c r="DV182" s="36" t="str">
        <f t="shared" si="894"/>
        <v>-</v>
      </c>
      <c r="DW182" s="267">
        <f>IFERROR('Turistas lugar residencia isla '!DW182/'Turistas lugar residencia isla '!$G182,"-")</f>
        <v>8.3050654894259335E-2</v>
      </c>
      <c r="DX182" s="36" t="str">
        <f t="shared" si="895"/>
        <v>-</v>
      </c>
      <c r="DY182" s="267">
        <f>IFERROR('Turistas lugar residencia isla '!DY182/'Turistas lugar residencia isla '!$I182,"-")</f>
        <v>7.9801102653309974E-2</v>
      </c>
      <c r="DZ182" s="36" t="str">
        <f t="shared" si="896"/>
        <v>-</v>
      </c>
      <c r="EA182" s="267">
        <f>IFERROR('Turistas lugar residencia isla '!EA182/'Turistas lugar residencia isla '!$K182,"-")</f>
        <v>3.1053248663192208E-2</v>
      </c>
      <c r="EB182" s="36" t="str">
        <f t="shared" si="897"/>
        <v>-</v>
      </c>
      <c r="EC182" s="267">
        <f>IFERROR('Turistas lugar residencia isla '!EC182/'Turistas lugar residencia isla '!$M182,"-")</f>
        <v>8.2763115021179542E-2</v>
      </c>
      <c r="ED182" s="36" t="str">
        <f t="shared" si="898"/>
        <v>-</v>
      </c>
    </row>
    <row r="183" spans="1:134" s="17" customFormat="1" outlineLevel="1" x14ac:dyDescent="0.25">
      <c r="A183" s="242"/>
      <c r="B183" s="34" t="s">
        <v>73</v>
      </c>
      <c r="C183" s="266">
        <f>IFERROR('Turistas lugar residencia isla '!C183/'Turistas lugar residencia isla '!$C183,"-")</f>
        <v>1</v>
      </c>
      <c r="D183" s="36" t="str">
        <f t="shared" si="833"/>
        <v>-</v>
      </c>
      <c r="E183" s="267">
        <f>IFERROR('Turistas lugar residencia isla '!E183/'Turistas lugar residencia isla '!$E183,"-")</f>
        <v>1</v>
      </c>
      <c r="F183" s="36" t="str">
        <f t="shared" si="834"/>
        <v>-</v>
      </c>
      <c r="G183" s="267">
        <f>IFERROR('Turistas lugar residencia isla '!G183/'Turistas lugar residencia isla '!$G183,"-")</f>
        <v>1</v>
      </c>
      <c r="H183" s="36" t="str">
        <f t="shared" si="835"/>
        <v>-</v>
      </c>
      <c r="I183" s="267">
        <f>IFERROR('Turistas lugar residencia isla '!I183/'Turistas lugar residencia isla '!$I183,"-")</f>
        <v>1</v>
      </c>
      <c r="J183" s="36" t="str">
        <f t="shared" si="836"/>
        <v>-</v>
      </c>
      <c r="K183" s="267">
        <f>IFERROR('Turistas lugar residencia isla '!K183/'Turistas lugar residencia isla '!$K183,"-")</f>
        <v>1</v>
      </c>
      <c r="L183" s="36" t="str">
        <f t="shared" si="837"/>
        <v>-</v>
      </c>
      <c r="M183" s="267">
        <f>IFERROR('Turistas lugar residencia isla '!M183/'Turistas lugar residencia isla '!$M183,"-")</f>
        <v>1</v>
      </c>
      <c r="N183" s="36" t="str">
        <f t="shared" si="838"/>
        <v>-</v>
      </c>
      <c r="O183" s="266">
        <f>IFERROR('Turistas lugar residencia isla '!O183/'Turistas lugar residencia isla '!$C183,"-")</f>
        <v>0.79148486021429698</v>
      </c>
      <c r="P183" s="36" t="str">
        <f t="shared" si="839"/>
        <v>-</v>
      </c>
      <c r="Q183" s="267">
        <f>IFERROR('Turistas lugar residencia isla '!Q183/'Turistas lugar residencia isla '!$E183,"-")</f>
        <v>0.76984154602821087</v>
      </c>
      <c r="R183" s="36" t="str">
        <f t="shared" si="840"/>
        <v>-</v>
      </c>
      <c r="S183" s="267">
        <f>IFERROR('Turistas lugar residencia isla '!S183/'Turistas lugar residencia isla '!$G183,"-")</f>
        <v>0.81698343702946108</v>
      </c>
      <c r="T183" s="36" t="str">
        <f t="shared" si="841"/>
        <v>-</v>
      </c>
      <c r="U183" s="267">
        <f>IFERROR('Turistas lugar residencia isla '!U183/'Turistas lugar residencia isla '!$I183,"-")</f>
        <v>0.84039486215861414</v>
      </c>
      <c r="V183" s="36" t="str">
        <f t="shared" si="842"/>
        <v>-</v>
      </c>
      <c r="W183" s="267">
        <f>IFERROR('Turistas lugar residencia isla '!W183/'Turistas lugar residencia isla '!$K183,"-")</f>
        <v>0.75434122772604328</v>
      </c>
      <c r="X183" s="36" t="str">
        <f t="shared" si="843"/>
        <v>-</v>
      </c>
      <c r="Y183" s="267">
        <f>IFERROR('Turistas lugar residencia isla '!Y183/'Turistas lugar residencia isla '!$M183,"-")</f>
        <v>0.66354995749942047</v>
      </c>
      <c r="Z183" s="36" t="str">
        <f t="shared" si="844"/>
        <v>-</v>
      </c>
      <c r="AA183" s="266">
        <f>IFERROR('Turistas lugar residencia isla '!AA183/'Turistas lugar residencia isla '!$C183,"-")</f>
        <v>0.20851513978570296</v>
      </c>
      <c r="AB183" s="36" t="str">
        <f t="shared" si="845"/>
        <v>-</v>
      </c>
      <c r="AC183" s="267">
        <f>IFERROR('Turistas lugar residencia isla '!AC183/'Turistas lugar residencia isla '!$E183,"-")</f>
        <v>0.23015845397178916</v>
      </c>
      <c r="AD183" s="36" t="str">
        <f t="shared" si="846"/>
        <v>-</v>
      </c>
      <c r="AE183" s="267">
        <f>IFERROR('Turistas lugar residencia isla '!AE183/'Turistas lugar residencia isla '!$G183,"-")</f>
        <v>0.18301656297053895</v>
      </c>
      <c r="AF183" s="36" t="str">
        <f t="shared" si="847"/>
        <v>-</v>
      </c>
      <c r="AG183" s="267">
        <f>IFERROR('Turistas lugar residencia isla '!AG183/'Turistas lugar residencia isla '!$I183,"-")</f>
        <v>0.15960513784138589</v>
      </c>
      <c r="AH183" s="36" t="str">
        <f t="shared" si="848"/>
        <v>-</v>
      </c>
      <c r="AI183" s="267">
        <f>IFERROR('Turistas lugar residencia isla '!AI183/'Turistas lugar residencia isla '!$K183,"-")</f>
        <v>0.24565877227395677</v>
      </c>
      <c r="AJ183" s="36" t="str">
        <f t="shared" si="849"/>
        <v>-</v>
      </c>
      <c r="AK183" s="267">
        <f>IFERROR('Turistas lugar residencia isla '!AK183/'Turistas lugar residencia isla '!$M183,"-")</f>
        <v>0.33652731628158566</v>
      </c>
      <c r="AL183" s="36" t="str">
        <f t="shared" si="850"/>
        <v>-</v>
      </c>
      <c r="AM183" s="266">
        <f>IFERROR('Turistas lugar residencia isla '!AM183/'Turistas lugar residencia isla '!$C183,"-")</f>
        <v>0.20237477347502508</v>
      </c>
      <c r="AN183" s="36" t="str">
        <f t="shared" si="851"/>
        <v>-</v>
      </c>
      <c r="AO183" s="267">
        <f>IFERROR('Turistas lugar residencia isla '!AO183/'Turistas lugar residencia isla '!$E183,"-")</f>
        <v>0.12145914532293986</v>
      </c>
      <c r="AP183" s="36" t="str">
        <f t="shared" si="852"/>
        <v>-</v>
      </c>
      <c r="AQ183" s="267">
        <f>IFERROR('Turistas lugar residencia isla '!AQ183/'Turistas lugar residencia isla '!$G183,"-")</f>
        <v>0.23503982120704187</v>
      </c>
      <c r="AR183" s="36" t="str">
        <f t="shared" si="853"/>
        <v>-</v>
      </c>
      <c r="AS183" s="267">
        <f>IFERROR('Turistas lugar residencia isla '!AS183/'Turistas lugar residencia isla '!$I183,"-")</f>
        <v>0.40895518546165927</v>
      </c>
      <c r="AT183" s="36" t="str">
        <f t="shared" si="854"/>
        <v>-</v>
      </c>
      <c r="AU183" s="267">
        <f>IFERROR('Turistas lugar residencia isla '!AU183/'Turistas lugar residencia isla '!$K183,"-")</f>
        <v>0.12887923024509096</v>
      </c>
      <c r="AV183" s="36" t="str">
        <f t="shared" si="855"/>
        <v>-</v>
      </c>
      <c r="AW183" s="267">
        <f>IFERROR('Turistas lugar residencia isla '!AW183/'Turistas lugar residencia isla '!$M183,"-")</f>
        <v>0.32369986863457229</v>
      </c>
      <c r="AX183" s="36" t="str">
        <f t="shared" si="856"/>
        <v>-</v>
      </c>
      <c r="AY183" s="266">
        <f>IFERROR('Turistas lugar residencia isla '!AY183/'Turistas lugar residencia isla '!$C183,"-")</f>
        <v>3.140779773738938E-2</v>
      </c>
      <c r="AZ183" s="36" t="str">
        <f t="shared" si="857"/>
        <v>-</v>
      </c>
      <c r="BA183" s="267">
        <f>IFERROR('Turistas lugar residencia isla '!BA183/'Turistas lugar residencia isla '!$E183,"-")</f>
        <v>4.2229259465478841E-2</v>
      </c>
      <c r="BB183" s="36" t="str">
        <f t="shared" si="858"/>
        <v>-</v>
      </c>
      <c r="BC183" s="267">
        <f>IFERROR('Turistas lugar residencia isla '!BC183/'Turistas lugar residencia isla '!$G183,"-")</f>
        <v>3.8841065560574636E-2</v>
      </c>
      <c r="BD183" s="36" t="str">
        <f t="shared" si="859"/>
        <v>-</v>
      </c>
      <c r="BE183" s="267">
        <f>IFERROR('Turistas lugar residencia isla '!BE183/'Turistas lugar residencia isla '!$I183,"-")</f>
        <v>1.1583309737702387E-2</v>
      </c>
      <c r="BF183" s="36" t="str">
        <f t="shared" si="860"/>
        <v>-</v>
      </c>
      <c r="BG183" s="267">
        <f>IFERROR('Turistas lugar residencia isla '!BG183/'Turistas lugar residencia isla '!$K183,"-")</f>
        <v>1.6497697755569779E-2</v>
      </c>
      <c r="BH183" s="36" t="str">
        <f t="shared" si="861"/>
        <v>-</v>
      </c>
      <c r="BI183" s="267">
        <f>IFERROR('Turistas lugar residencia isla '!BI183/'Turistas lugar residencia isla '!$M183,"-")</f>
        <v>4.0800556371223241E-2</v>
      </c>
      <c r="BJ183" s="36" t="str">
        <f t="shared" si="862"/>
        <v>-</v>
      </c>
      <c r="BK183" s="266">
        <f>IFERROR('Turistas lugar residencia isla '!BK183/'Turistas lugar residencia isla '!$C183,"-")</f>
        <v>2.1596847124232453E-2</v>
      </c>
      <c r="BL183" s="36" t="str">
        <f t="shared" si="863"/>
        <v>-</v>
      </c>
      <c r="BM183" s="267">
        <f>IFERROR('Turistas lugar residencia isla '!BM183/'Turistas lugar residencia isla '!$E183,"-")</f>
        <v>2.6375162397921308E-2</v>
      </c>
      <c r="BN183" s="36" t="str">
        <f t="shared" si="864"/>
        <v>-</v>
      </c>
      <c r="BO183" s="267">
        <f>IFERROR('Turistas lugar residencia isla '!BO183/'Turistas lugar residencia isla '!$G183,"-")</f>
        <v>1.1809047605519096E-2</v>
      </c>
      <c r="BP183" s="36" t="str">
        <f t="shared" si="865"/>
        <v>-</v>
      </c>
      <c r="BQ183" s="267">
        <f>IFERROR('Turistas lugar residencia isla '!BQ183/'Turistas lugar residencia isla '!$I183,"-")</f>
        <v>4.1391026796056524E-2</v>
      </c>
      <c r="BR183" s="36" t="str">
        <f t="shared" si="866"/>
        <v>-</v>
      </c>
      <c r="BS183" s="267">
        <f>IFERROR('Turistas lugar residencia isla '!BS183/'Turistas lugar residencia isla '!$K183,"-")</f>
        <v>1.2326815469430737E-2</v>
      </c>
      <c r="BT183" s="36" t="str">
        <f t="shared" si="867"/>
        <v>-</v>
      </c>
      <c r="BU183" s="267">
        <f>IFERROR('Turistas lugar residencia isla '!BU183/'Turistas lugar residencia isla '!$M183,"-")</f>
        <v>3.0754964840429642E-2</v>
      </c>
      <c r="BV183" s="36" t="str">
        <f t="shared" si="868"/>
        <v>-</v>
      </c>
      <c r="BW183" s="266">
        <f>IFERROR('Turistas lugar residencia isla '!BW183/'Turistas lugar residencia isla '!$C183,"-")</f>
        <v>0.30986417298590707</v>
      </c>
      <c r="BX183" s="36" t="str">
        <f t="shared" si="869"/>
        <v>-</v>
      </c>
      <c r="BY183" s="267">
        <f>IFERROR('Turistas lugar residencia isla '!BY183/'Turistas lugar residencia isla '!$E183,"-")</f>
        <v>0.37553069320712695</v>
      </c>
      <c r="BZ183" s="36" t="str">
        <f t="shared" si="870"/>
        <v>-</v>
      </c>
      <c r="CA183" s="267">
        <f>IFERROR('Turistas lugar residencia isla '!CA183/'Turistas lugar residencia isla '!$G183,"-")</f>
        <v>0.2150439879920831</v>
      </c>
      <c r="CB183" s="36" t="str">
        <f t="shared" si="871"/>
        <v>-</v>
      </c>
      <c r="CC183" s="267">
        <f>IFERROR('Turistas lugar residencia isla '!CC183/'Turistas lugar residencia isla '!$I183,"-")</f>
        <v>0.1902622976138382</v>
      </c>
      <c r="CD183" s="36" t="str">
        <f t="shared" si="872"/>
        <v>-</v>
      </c>
      <c r="CE183" s="267">
        <f>IFERROR('Turistas lugar residencia isla '!CE183/'Turistas lugar residencia isla '!$K183,"-")</f>
        <v>0.39140220106956286</v>
      </c>
      <c r="CF183" s="36" t="str">
        <f t="shared" si="873"/>
        <v>-</v>
      </c>
      <c r="CG183" s="267">
        <f>IFERROR('Turistas lugar residencia isla '!CG183/'Turistas lugar residencia isla '!$M183,"-")</f>
        <v>9.5124024418514794E-2</v>
      </c>
      <c r="CH183" s="36" t="str">
        <f t="shared" si="874"/>
        <v>-</v>
      </c>
      <c r="CI183" s="266">
        <f>IFERROR('Turistas lugar residencia isla '!CI183/'Turistas lugar residencia isla '!$C183,"-")</f>
        <v>4.3326750180340275E-2</v>
      </c>
      <c r="CJ183" s="36" t="str">
        <f t="shared" si="875"/>
        <v>-</v>
      </c>
      <c r="CK183" s="267">
        <f>IFERROR('Turistas lugar residencia isla '!CK183/'Turistas lugar residencia isla '!$E183,"-")</f>
        <v>3.6008839086859687E-2</v>
      </c>
      <c r="CL183" s="36" t="str">
        <f t="shared" si="876"/>
        <v>-</v>
      </c>
      <c r="CM183" s="267">
        <f>IFERROR('Turistas lugar residencia isla '!CM183/'Turistas lugar residencia isla '!$G183,"-")</f>
        <v>7.4519162476206713E-2</v>
      </c>
      <c r="CN183" s="36" t="str">
        <f t="shared" si="877"/>
        <v>-</v>
      </c>
      <c r="CO183" s="267">
        <f>IFERROR('Turistas lugar residencia isla '!CO183/'Turistas lugar residencia isla '!$I183,"-")</f>
        <v>2.9479523282452572E-2</v>
      </c>
      <c r="CP183" s="36" t="str">
        <f t="shared" si="878"/>
        <v>-</v>
      </c>
      <c r="CQ183" s="267">
        <f>IFERROR('Turistas lugar residencia isla '!CQ183/'Turistas lugar residencia isla '!$K183,"-")</f>
        <v>2.9144556172699305E-2</v>
      </c>
      <c r="CR183" s="36" t="str">
        <f t="shared" si="879"/>
        <v>-</v>
      </c>
      <c r="CS183" s="267">
        <f>IFERROR('Turistas lugar residencia isla '!CS183/'Turistas lugar residencia isla '!$M183,"-")</f>
        <v>7.8741982845220618E-2</v>
      </c>
      <c r="CT183" s="36" t="str">
        <f t="shared" si="880"/>
        <v>-</v>
      </c>
      <c r="CU183" s="266">
        <f>IFERROR('Turistas lugar residencia isla '!CU183/'Turistas lugar residencia isla '!$C183,"-")</f>
        <v>4.4608925523866493E-2</v>
      </c>
      <c r="CV183" s="36" t="str">
        <f t="shared" si="881"/>
        <v>-</v>
      </c>
      <c r="CW183" s="267">
        <f>IFERROR('Turistas lugar residencia isla '!CW183/'Turistas lugar residencia isla '!$E183,"-")</f>
        <v>2.0557836859688195E-2</v>
      </c>
      <c r="CX183" s="36" t="str">
        <f t="shared" si="882"/>
        <v>-</v>
      </c>
      <c r="CY183" s="267">
        <f>IFERROR('Turistas lugar residencia isla '!CY183/'Turistas lugar residencia isla '!$G183,"-")</f>
        <v>3.3391100125950549E-2</v>
      </c>
      <c r="CZ183" s="36" t="str">
        <f t="shared" si="883"/>
        <v>-</v>
      </c>
      <c r="DA183" s="267">
        <f>IFERROR('Turistas lugar residencia isla '!DA183/'Turistas lugar residencia isla '!$I183,"-")</f>
        <v>2.5219439367808696E-2</v>
      </c>
      <c r="DB183" s="36" t="str">
        <f t="shared" si="884"/>
        <v>-</v>
      </c>
      <c r="DC183" s="267">
        <f>IFERROR('Turistas lugar residencia isla '!DC183/'Turistas lugar residencia isla '!$K183,"-")</f>
        <v>0.11529289091697467</v>
      </c>
      <c r="DD183" s="36" t="str">
        <f t="shared" si="885"/>
        <v>-</v>
      </c>
      <c r="DE183" s="267">
        <f>IFERROR('Turistas lugar residencia isla '!DE183/'Turistas lugar residencia isla '!$M183,"-")</f>
        <v>1.6691136697318601E-2</v>
      </c>
      <c r="DF183" s="36" t="str">
        <f t="shared" si="886"/>
        <v>-</v>
      </c>
      <c r="DG183" s="266">
        <f>IFERROR('Turistas lugar residencia isla '!DG183/'Turistas lugar residencia isla '!$C183,"-")</f>
        <v>2.6638677270088146E-2</v>
      </c>
      <c r="DH183" s="36" t="str">
        <f t="shared" si="887"/>
        <v>-</v>
      </c>
      <c r="DI183" s="267">
        <f>IFERROR('Turistas lugar residencia isla '!DI183/'Turistas lugar residencia isla '!$E183,"-")</f>
        <v>1.3296329806978471E-2</v>
      </c>
      <c r="DJ183" s="36" t="str">
        <f t="shared" si="888"/>
        <v>-</v>
      </c>
      <c r="DK183" s="267">
        <f>IFERROR('Turistas lugar residencia isla '!DK183/'Turistas lugar residencia isla '!$G183,"-")</f>
        <v>7.422085854711781E-2</v>
      </c>
      <c r="DL183" s="36" t="str">
        <f t="shared" si="889"/>
        <v>-</v>
      </c>
      <c r="DM183" s="267">
        <f>IFERROR('Turistas lugar residencia isla '!DM183/'Turistas lugar residencia isla '!$I183,"-")</f>
        <v>9.7171098355170009E-3</v>
      </c>
      <c r="DN183" s="36" t="str">
        <f t="shared" si="890"/>
        <v>-</v>
      </c>
      <c r="DO183" s="267">
        <f>IFERROR('Turistas lugar residencia isla '!DO183/'Turistas lugar residencia isla '!$K183,"-")</f>
        <v>1.2822365840061118E-2</v>
      </c>
      <c r="DP183" s="36" t="str">
        <f t="shared" si="891"/>
        <v>-</v>
      </c>
      <c r="DQ183" s="267">
        <f>IFERROR('Turistas lugar residencia isla '!DQ183/'Turistas lugar residencia isla '!$M183,"-")</f>
        <v>1.6227494011281972E-3</v>
      </c>
      <c r="DR183" s="36" t="str">
        <f t="shared" si="892"/>
        <v>-</v>
      </c>
      <c r="DS183" s="266">
        <f>IFERROR('Turistas lugar residencia isla '!DS183/'Turistas lugar residencia isla '!$C183,"-")</f>
        <v>7.3100489118004111E-2</v>
      </c>
      <c r="DT183" s="36" t="str">
        <f t="shared" si="893"/>
        <v>-</v>
      </c>
      <c r="DU183" s="267">
        <f>IFERROR('Turistas lugar residencia isla '!DU183/'Turistas lugar residencia isla '!$E183,"-")</f>
        <v>0.11285205549368968</v>
      </c>
      <c r="DV183" s="36" t="str">
        <f t="shared" si="894"/>
        <v>-</v>
      </c>
      <c r="DW183" s="267">
        <f>IFERROR('Turistas lugar residencia isla '!DW183/'Turistas lugar residencia isla '!$G183,"-")</f>
        <v>0.12106404538007709</v>
      </c>
      <c r="DX183" s="36" t="str">
        <f t="shared" si="895"/>
        <v>-</v>
      </c>
      <c r="DY183" s="267">
        <f>IFERROR('Turistas lugar residencia isla '!DY183/'Turistas lugar residencia isla '!$I183,"-")</f>
        <v>7.5046976756158457E-2</v>
      </c>
      <c r="DZ183" s="36" t="str">
        <f t="shared" si="896"/>
        <v>-</v>
      </c>
      <c r="EA183" s="267">
        <f>IFERROR('Turistas lugar residencia isla '!EA183/'Turistas lugar residencia isla '!$K183,"-")</f>
        <v>3.8332885961470956E-2</v>
      </c>
      <c r="EB183" s="36" t="str">
        <f t="shared" si="897"/>
        <v>-</v>
      </c>
      <c r="EC183" s="267">
        <f>IFERROR('Turistas lugar residencia isla '!EC183/'Turistas lugar residencia isla '!$M183,"-")</f>
        <v>6.722818947531102E-2</v>
      </c>
      <c r="ED183" s="36" t="str">
        <f t="shared" si="898"/>
        <v>-</v>
      </c>
    </row>
    <row r="184" spans="1:134" s="17" customFormat="1" outlineLevel="1" x14ac:dyDescent="0.25">
      <c r="A184" s="242"/>
      <c r="B184" s="34" t="s">
        <v>75</v>
      </c>
      <c r="C184" s="266">
        <f>IFERROR('Turistas lugar residencia isla '!C184/'Turistas lugar residencia isla '!$C184,"-")</f>
        <v>1</v>
      </c>
      <c r="D184" s="36" t="str">
        <f t="shared" si="833"/>
        <v>-</v>
      </c>
      <c r="E184" s="267">
        <f>IFERROR('Turistas lugar residencia isla '!E184/'Turistas lugar residencia isla '!$E184,"-")</f>
        <v>1</v>
      </c>
      <c r="F184" s="36" t="str">
        <f t="shared" si="834"/>
        <v>-</v>
      </c>
      <c r="G184" s="267">
        <f>IFERROR('Turistas lugar residencia isla '!G184/'Turistas lugar residencia isla '!$G184,"-")</f>
        <v>1</v>
      </c>
      <c r="H184" s="36" t="str">
        <f t="shared" si="835"/>
        <v>-</v>
      </c>
      <c r="I184" s="267">
        <f>IFERROR('Turistas lugar residencia isla '!I184/'Turistas lugar residencia isla '!$I184,"-")</f>
        <v>1</v>
      </c>
      <c r="J184" s="36" t="str">
        <f t="shared" si="836"/>
        <v>-</v>
      </c>
      <c r="K184" s="267">
        <f>IFERROR('Turistas lugar residencia isla '!K184/'Turistas lugar residencia isla '!$K184,"-")</f>
        <v>1</v>
      </c>
      <c r="L184" s="36" t="str">
        <f t="shared" si="837"/>
        <v>-</v>
      </c>
      <c r="M184" s="267">
        <f>IFERROR('Turistas lugar residencia isla '!M184/'Turistas lugar residencia isla '!$M184,"-")</f>
        <v>1</v>
      </c>
      <c r="N184" s="36" t="str">
        <f t="shared" si="838"/>
        <v>-</v>
      </c>
      <c r="O184" s="266">
        <f>IFERROR('Turistas lugar residencia isla '!O184/'Turistas lugar residencia isla '!$C184,"-")</f>
        <v>0.74234941474362315</v>
      </c>
      <c r="P184" s="36" t="str">
        <f t="shared" si="839"/>
        <v>-</v>
      </c>
      <c r="Q184" s="267">
        <f>IFERROR('Turistas lugar residencia isla '!Q184/'Turistas lugar residencia isla '!$E184,"-")</f>
        <v>0.7178167537637542</v>
      </c>
      <c r="R184" s="36" t="str">
        <f t="shared" si="840"/>
        <v>-</v>
      </c>
      <c r="S184" s="267">
        <f>IFERROR('Turistas lugar residencia isla '!S184/'Turistas lugar residencia isla '!$G184,"-")</f>
        <v>0.79499987396758443</v>
      </c>
      <c r="T184" s="36" t="str">
        <f t="shared" si="841"/>
        <v>-</v>
      </c>
      <c r="U184" s="267">
        <f>IFERROR('Turistas lugar residencia isla '!U184/'Turistas lugar residencia isla '!$I184,"-")</f>
        <v>0.77772363592612648</v>
      </c>
      <c r="V184" s="36" t="str">
        <f t="shared" si="842"/>
        <v>-</v>
      </c>
      <c r="W184" s="267">
        <f>IFERROR('Turistas lugar residencia isla '!W184/'Turistas lugar residencia isla '!$K184,"-")</f>
        <v>0.697911016569426</v>
      </c>
      <c r="X184" s="36" t="str">
        <f t="shared" si="843"/>
        <v>-</v>
      </c>
      <c r="Y184" s="267">
        <f>IFERROR('Turistas lugar residencia isla '!Y184/'Turistas lugar residencia isla '!$M184,"-")</f>
        <v>0.53125814014066164</v>
      </c>
      <c r="Z184" s="36" t="str">
        <f t="shared" si="844"/>
        <v>-</v>
      </c>
      <c r="AA184" s="266">
        <f>IFERROR('Turistas lugar residencia isla '!AA184/'Turistas lugar residencia isla '!$C184,"-")</f>
        <v>0.25765058525637691</v>
      </c>
      <c r="AB184" s="36" t="str">
        <f t="shared" si="845"/>
        <v>-</v>
      </c>
      <c r="AC184" s="267">
        <f>IFERROR('Turistas lugar residencia isla '!AC184/'Turistas lugar residencia isla '!$E184,"-")</f>
        <v>0.2821832462362458</v>
      </c>
      <c r="AD184" s="36" t="str">
        <f t="shared" si="846"/>
        <v>-</v>
      </c>
      <c r="AE184" s="267">
        <f>IFERROR('Turistas lugar residencia isla '!AE184/'Turistas lugar residencia isla '!$G184,"-")</f>
        <v>0.20500432711293345</v>
      </c>
      <c r="AF184" s="36" t="str">
        <f t="shared" si="847"/>
        <v>-</v>
      </c>
      <c r="AG184" s="267">
        <f>IFERROR('Turistas lugar residencia isla '!AG184/'Turistas lugar residencia isla '!$I184,"-")</f>
        <v>0.22227636407387355</v>
      </c>
      <c r="AH184" s="36" t="str">
        <f t="shared" si="848"/>
        <v>-</v>
      </c>
      <c r="AI184" s="267">
        <f>IFERROR('Turistas lugar residencia isla '!AI184/'Turistas lugar residencia isla '!$K184,"-")</f>
        <v>0.3020937000334879</v>
      </c>
      <c r="AJ184" s="36" t="str">
        <f t="shared" si="849"/>
        <v>-</v>
      </c>
      <c r="AK184" s="267">
        <f>IFERROR('Turistas lugar residencia isla '!AK184/'Turistas lugar residencia isla '!$M184,"-")</f>
        <v>0.46874185985933836</v>
      </c>
      <c r="AL184" s="36" t="str">
        <f t="shared" si="850"/>
        <v>-</v>
      </c>
      <c r="AM184" s="266">
        <f>IFERROR('Turistas lugar residencia isla '!AM184/'Turistas lugar residencia isla '!$C184,"-")</f>
        <v>0.18206989601225523</v>
      </c>
      <c r="AN184" s="36" t="str">
        <f t="shared" si="851"/>
        <v>-</v>
      </c>
      <c r="AO184" s="267">
        <f>IFERROR('Turistas lugar residencia isla '!AO184/'Turistas lugar residencia isla '!$E184,"-")</f>
        <v>0.1025331247152958</v>
      </c>
      <c r="AP184" s="36" t="str">
        <f t="shared" si="852"/>
        <v>-</v>
      </c>
      <c r="AQ184" s="267">
        <f>IFERROR('Turistas lugar residencia isla '!AQ184/'Turistas lugar residencia isla '!$G184,"-")</f>
        <v>0.21833435559625936</v>
      </c>
      <c r="AR184" s="36" t="str">
        <f t="shared" si="853"/>
        <v>-</v>
      </c>
      <c r="AS184" s="267">
        <f>IFERROR('Turistas lugar residencia isla '!AS184/'Turistas lugar residencia isla '!$I184,"-")</f>
        <v>0.37354869758767972</v>
      </c>
      <c r="AT184" s="36" t="str">
        <f t="shared" si="854"/>
        <v>-</v>
      </c>
      <c r="AU184" s="267">
        <f>IFERROR('Turistas lugar residencia isla '!AU184/'Turistas lugar residencia isla '!$K184,"-")</f>
        <v>0.11465118363150124</v>
      </c>
      <c r="AV184" s="36" t="str">
        <f t="shared" si="855"/>
        <v>-</v>
      </c>
      <c r="AW184" s="267">
        <f>IFERROR('Turistas lugar residencia isla '!AW184/'Turistas lugar residencia isla '!$M184,"-")</f>
        <v>0.2382781974472519</v>
      </c>
      <c r="AX184" s="36" t="str">
        <f t="shared" si="856"/>
        <v>-</v>
      </c>
      <c r="AY184" s="266">
        <f>IFERROR('Turistas lugar residencia isla '!AY184/'Turistas lugar residencia isla '!$C184,"-")</f>
        <v>2.4900314035028633E-2</v>
      </c>
      <c r="AZ184" s="36" t="str">
        <f t="shared" si="857"/>
        <v>-</v>
      </c>
      <c r="BA184" s="267">
        <f>IFERROR('Turistas lugar residencia isla '!BA184/'Turistas lugar residencia isla '!$E184,"-")</f>
        <v>3.3915521012231317E-2</v>
      </c>
      <c r="BB184" s="36" t="str">
        <f t="shared" si="858"/>
        <v>-</v>
      </c>
      <c r="BC184" s="267">
        <f>IFERROR('Turistas lugar residencia isla '!BC184/'Turistas lugar residencia isla '!$G184,"-")</f>
        <v>3.4213599737852575E-2</v>
      </c>
      <c r="BD184" s="36" t="str">
        <f t="shared" si="859"/>
        <v>-</v>
      </c>
      <c r="BE184" s="267">
        <f>IFERROR('Turistas lugar residencia isla '!BE184/'Turistas lugar residencia isla '!$I184,"-")</f>
        <v>8.6927750706851954E-3</v>
      </c>
      <c r="BF184" s="36" t="str">
        <f t="shared" si="860"/>
        <v>-</v>
      </c>
      <c r="BG184" s="267">
        <f>IFERROR('Turistas lugar residencia isla '!BG184/'Turistas lugar residencia isla '!$K184,"-")</f>
        <v>1.1904705754727215E-2</v>
      </c>
      <c r="BH184" s="36" t="str">
        <f t="shared" si="861"/>
        <v>-</v>
      </c>
      <c r="BI184" s="267">
        <f>IFERROR('Turistas lugar residencia isla '!BI184/'Turistas lugar residencia isla '!$M184,"-")</f>
        <v>2.0969002344360509E-2</v>
      </c>
      <c r="BJ184" s="36" t="str">
        <f t="shared" si="862"/>
        <v>-</v>
      </c>
      <c r="BK184" s="266">
        <f>IFERROR('Turistas lugar residencia isla '!BK184/'Turistas lugar residencia isla '!$C184,"-")</f>
        <v>2.4649249306255085E-2</v>
      </c>
      <c r="BL184" s="36" t="str">
        <f t="shared" si="863"/>
        <v>-</v>
      </c>
      <c r="BM184" s="267">
        <f>IFERROR('Turistas lugar residencia isla '!BM184/'Turistas lugar residencia isla '!$E184,"-")</f>
        <v>2.9043365578589678E-2</v>
      </c>
      <c r="BN184" s="36" t="str">
        <f t="shared" si="864"/>
        <v>-</v>
      </c>
      <c r="BO184" s="267">
        <f>IFERROR('Turistas lugar residencia isla '!BO184/'Turistas lugar residencia isla '!$G184,"-")</f>
        <v>1.2897317189981264E-2</v>
      </c>
      <c r="BP184" s="36" t="str">
        <f t="shared" si="865"/>
        <v>-</v>
      </c>
      <c r="BQ184" s="267">
        <f>IFERROR('Turistas lugar residencia isla '!BQ184/'Turistas lugar residencia isla '!$I184,"-")</f>
        <v>3.8278289117487818E-2</v>
      </c>
      <c r="BR184" s="36" t="str">
        <f t="shared" si="866"/>
        <v>-</v>
      </c>
      <c r="BS184" s="267">
        <f>IFERROR('Turistas lugar residencia isla '!BS184/'Turistas lugar residencia isla '!$K184,"-")</f>
        <v>2.1469976464151459E-2</v>
      </c>
      <c r="BT184" s="36" t="str">
        <f t="shared" si="867"/>
        <v>-</v>
      </c>
      <c r="BU184" s="267">
        <f>IFERROR('Turistas lugar residencia isla '!BU184/'Turistas lugar residencia isla '!$M184,"-")</f>
        <v>2.8262568377181559E-2</v>
      </c>
      <c r="BV184" s="36" t="str">
        <f t="shared" si="868"/>
        <v>-</v>
      </c>
      <c r="BW184" s="266">
        <f>IFERROR('Turistas lugar residencia isla '!BW184/'Turistas lugar residencia isla '!$C184,"-")</f>
        <v>0.28152520802141601</v>
      </c>
      <c r="BX184" s="36" t="str">
        <f t="shared" si="869"/>
        <v>-</v>
      </c>
      <c r="BY184" s="267">
        <f>IFERROR('Turistas lugar residencia isla '!BY184/'Turistas lugar residencia isla '!$E184,"-")</f>
        <v>0.328553603612525</v>
      </c>
      <c r="BZ184" s="36" t="str">
        <f t="shared" si="870"/>
        <v>-</v>
      </c>
      <c r="CA184" s="267">
        <f>IFERROR('Turistas lugar residencia isla '!CA184/'Turistas lugar residencia isla '!$G184,"-")</f>
        <v>0.22178344270146283</v>
      </c>
      <c r="CB184" s="36" t="str">
        <f t="shared" si="871"/>
        <v>-</v>
      </c>
      <c r="CC184" s="267">
        <f>IFERROR('Turistas lugar residencia isla '!CC184/'Turistas lugar residencia isla '!$I184,"-")</f>
        <v>0.15530289358118271</v>
      </c>
      <c r="CD184" s="36" t="str">
        <f t="shared" si="872"/>
        <v>-</v>
      </c>
      <c r="CE184" s="267">
        <f>IFERROR('Turistas lugar residencia isla '!CE184/'Turistas lugar residencia isla '!$K184,"-")</f>
        <v>0.36412646155732797</v>
      </c>
      <c r="CF184" s="36" t="str">
        <f t="shared" si="873"/>
        <v>-</v>
      </c>
      <c r="CG184" s="267">
        <f>IFERROR('Turistas lugar residencia isla '!CG184/'Turistas lugar residencia isla '!$M184,"-")</f>
        <v>0.10178431883302944</v>
      </c>
      <c r="CH184" s="36" t="str">
        <f t="shared" si="874"/>
        <v>-</v>
      </c>
      <c r="CI184" s="266">
        <f>IFERROR('Turistas lugar residencia isla '!CI184/'Turistas lugar residencia isla '!$C184,"-")</f>
        <v>4.0371412504452316E-2</v>
      </c>
      <c r="CJ184" s="36" t="str">
        <f t="shared" si="875"/>
        <v>-</v>
      </c>
      <c r="CK184" s="267">
        <f>IFERROR('Turistas lugar residencia isla '!CK184/'Turistas lugar residencia isla '!$E184,"-")</f>
        <v>3.7104208104980517E-2</v>
      </c>
      <c r="CL184" s="36" t="str">
        <f t="shared" si="876"/>
        <v>-</v>
      </c>
      <c r="CM184" s="267">
        <f>IFERROR('Turistas lugar residencia isla '!CM184/'Turistas lugar residencia isla '!$G184,"-")</f>
        <v>6.4293336246082494E-2</v>
      </c>
      <c r="CN184" s="36" t="str">
        <f t="shared" si="877"/>
        <v>-</v>
      </c>
      <c r="CO184" s="267">
        <f>IFERROR('Turistas lugar residencia isla '!CO184/'Turistas lugar residencia isla '!$I184,"-")</f>
        <v>2.4297659868856403E-2</v>
      </c>
      <c r="CP184" s="36" t="str">
        <f t="shared" si="878"/>
        <v>-</v>
      </c>
      <c r="CQ184" s="267">
        <f>IFERROR('Turistas lugar residencia isla '!CQ184/'Turistas lugar residencia isla '!$K184,"-")</f>
        <v>3.0077776782050494E-2</v>
      </c>
      <c r="CR184" s="36" t="str">
        <f t="shared" si="879"/>
        <v>-</v>
      </c>
      <c r="CS184" s="267">
        <f>IFERROR('Turistas lugar residencia isla '!CS184/'Turistas lugar residencia isla '!$M184,"-")</f>
        <v>5.9781193019015369E-2</v>
      </c>
      <c r="CT184" s="36" t="str">
        <f t="shared" si="880"/>
        <v>-</v>
      </c>
      <c r="CU184" s="266">
        <f>IFERROR('Turistas lugar residencia isla '!CU184/'Turistas lugar residencia isla '!$C184,"-")</f>
        <v>4.0353041914542059E-2</v>
      </c>
      <c r="CV184" s="36" t="str">
        <f t="shared" si="881"/>
        <v>-</v>
      </c>
      <c r="CW184" s="267">
        <f>IFERROR('Turistas lugar residencia isla '!CW184/'Turistas lugar residencia isla '!$E184,"-")</f>
        <v>1.8608691223612694E-2</v>
      </c>
      <c r="CX184" s="36" t="str">
        <f t="shared" si="882"/>
        <v>-</v>
      </c>
      <c r="CY184" s="267">
        <f>IFERROR('Turistas lugar residencia isla '!CY184/'Turistas lugar residencia isla '!$G184,"-")</f>
        <v>3.5104228807649331E-2</v>
      </c>
      <c r="CZ184" s="36" t="str">
        <f t="shared" si="883"/>
        <v>-</v>
      </c>
      <c r="DA184" s="267">
        <f>IFERROR('Turistas lugar residencia isla '!DA184/'Turistas lugar residencia isla '!$I184,"-")</f>
        <v>1.8859411658545388E-2</v>
      </c>
      <c r="DB184" s="36" t="str">
        <f t="shared" si="884"/>
        <v>-</v>
      </c>
      <c r="DC184" s="267">
        <f>IFERROR('Turistas lugar residencia isla '!DC184/'Turistas lugar residencia isla '!$K184,"-")</f>
        <v>0.10039289302272932</v>
      </c>
      <c r="DD184" s="36" t="str">
        <f t="shared" si="885"/>
        <v>-</v>
      </c>
      <c r="DE184" s="267">
        <f>IFERROR('Turistas lugar residencia isla '!DE184/'Turistas lugar residencia isla '!$M184,"-")</f>
        <v>1.3349830685074239E-2</v>
      </c>
      <c r="DF184" s="36" t="str">
        <f t="shared" si="886"/>
        <v>-</v>
      </c>
      <c r="DG184" s="266">
        <f>IFERROR('Turistas lugar residencia isla '!DG184/'Turistas lugar residencia isla '!$C184,"-")</f>
        <v>2.4548211061748655E-2</v>
      </c>
      <c r="DH184" s="36" t="str">
        <f t="shared" si="887"/>
        <v>-</v>
      </c>
      <c r="DI184" s="267">
        <f>IFERROR('Turistas lugar residencia isla '!DI184/'Turistas lugar residencia isla '!$E184,"-")</f>
        <v>1.8877480286444259E-2</v>
      </c>
      <c r="DJ184" s="36" t="str">
        <f t="shared" si="888"/>
        <v>-</v>
      </c>
      <c r="DK184" s="267">
        <f>IFERROR('Turistas lugar residencia isla '!DK184/'Turistas lugar residencia isla '!$G184,"-")</f>
        <v>6.0537570263071661E-2</v>
      </c>
      <c r="DL184" s="36" t="str">
        <f t="shared" si="889"/>
        <v>-</v>
      </c>
      <c r="DM184" s="267">
        <f>IFERROR('Turistas lugar residencia isla '!DM184/'Turistas lugar residencia isla '!$I184,"-")</f>
        <v>6.8399205919509112E-3</v>
      </c>
      <c r="DN184" s="36" t="str">
        <f t="shared" si="890"/>
        <v>-</v>
      </c>
      <c r="DO184" s="267">
        <f>IFERROR('Turistas lugar residencia isla '!DO184/'Turistas lugar residencia isla '!$K184,"-")</f>
        <v>8.8813632869062381E-3</v>
      </c>
      <c r="DP184" s="36" t="str">
        <f t="shared" si="891"/>
        <v>-</v>
      </c>
      <c r="DQ184" s="267">
        <f>IFERROR('Turistas lugar residencia isla '!DQ184/'Turistas lugar residencia isla '!$M184,"-")</f>
        <v>4.5584787705131547E-4</v>
      </c>
      <c r="DR184" s="36" t="str">
        <f t="shared" si="892"/>
        <v>-</v>
      </c>
      <c r="DS184" s="266">
        <f>IFERROR('Turistas lugar residencia isla '!DS184/'Turistas lugar residencia isla '!$C184,"-")</f>
        <v>6.9680668117943267E-2</v>
      </c>
      <c r="DT184" s="36" t="str">
        <f t="shared" si="893"/>
        <v>-</v>
      </c>
      <c r="DU184" s="267">
        <f>IFERROR('Turistas lugar residencia isla '!DU184/'Turistas lugar residencia isla '!$E184,"-")</f>
        <v>0.10701199930963651</v>
      </c>
      <c r="DV184" s="36" t="str">
        <f t="shared" si="894"/>
        <v>-</v>
      </c>
      <c r="DW184" s="267">
        <f>IFERROR('Turistas lugar residencia isla '!DW184/'Turistas lugar residencia isla '!$G184,"-")</f>
        <v>0.12217162254131762</v>
      </c>
      <c r="DX184" s="36" t="str">
        <f t="shared" si="895"/>
        <v>-</v>
      </c>
      <c r="DY184" s="267">
        <f>IFERROR('Turistas lugar residencia isla '!DY184/'Turistas lugar residencia isla '!$I184,"-")</f>
        <v>6.7129880286350238E-2</v>
      </c>
      <c r="DZ184" s="36" t="str">
        <f t="shared" si="896"/>
        <v>-</v>
      </c>
      <c r="EA184" s="267">
        <f>IFERROR('Turistas lugar residencia isla '!EA184/'Turistas lugar residencia isla '!$K184,"-")</f>
        <v>2.9181622228406211E-2</v>
      </c>
      <c r="EB184" s="36" t="str">
        <f t="shared" si="897"/>
        <v>-</v>
      </c>
      <c r="EC184" s="267">
        <f>IFERROR('Turistas lugar residencia isla '!EC184/'Turistas lugar residencia isla '!$M184,"-")</f>
        <v>4.9882781974472518E-2</v>
      </c>
      <c r="ED184" s="36" t="str">
        <f t="shared" si="898"/>
        <v>-</v>
      </c>
    </row>
    <row r="185" spans="1:134" s="17" customFormat="1" outlineLevel="1" x14ac:dyDescent="0.25">
      <c r="A185" s="242"/>
      <c r="B185" s="34" t="s">
        <v>77</v>
      </c>
      <c r="C185" s="266">
        <f>IFERROR('Turistas lugar residencia isla '!C185/'Turistas lugar residencia isla '!$C185,"-")</f>
        <v>1</v>
      </c>
      <c r="D185" s="36" t="str">
        <f t="shared" si="833"/>
        <v>-</v>
      </c>
      <c r="E185" s="267">
        <f>IFERROR('Turistas lugar residencia isla '!E185/'Turistas lugar residencia isla '!$E185,"-")</f>
        <v>1</v>
      </c>
      <c r="F185" s="36" t="str">
        <f t="shared" si="834"/>
        <v>-</v>
      </c>
      <c r="G185" s="267">
        <f>IFERROR('Turistas lugar residencia isla '!G185/'Turistas lugar residencia isla '!$G185,"-")</f>
        <v>1</v>
      </c>
      <c r="H185" s="36" t="str">
        <f t="shared" si="835"/>
        <v>-</v>
      </c>
      <c r="I185" s="267">
        <f>IFERROR('Turistas lugar residencia isla '!I185/'Turistas lugar residencia isla '!$I185,"-")</f>
        <v>1</v>
      </c>
      <c r="J185" s="36" t="str">
        <f t="shared" si="836"/>
        <v>-</v>
      </c>
      <c r="K185" s="267">
        <f>IFERROR('Turistas lugar residencia isla '!K185/'Turistas lugar residencia isla '!$K185,"-")</f>
        <v>1</v>
      </c>
      <c r="L185" s="36" t="str">
        <f t="shared" si="837"/>
        <v>-</v>
      </c>
      <c r="M185" s="267">
        <f>IFERROR('Turistas lugar residencia isla '!M185/'Turistas lugar residencia isla '!$M185,"-")</f>
        <v>1</v>
      </c>
      <c r="N185" s="36" t="str">
        <f t="shared" si="838"/>
        <v>-</v>
      </c>
      <c r="O185" s="266">
        <f>IFERROR('Turistas lugar residencia isla '!O185/'Turistas lugar residencia isla '!$C185,"-")</f>
        <v>0.80810240019731872</v>
      </c>
      <c r="P185" s="36" t="str">
        <f t="shared" si="839"/>
        <v>-</v>
      </c>
      <c r="Q185" s="267">
        <f>IFERROR('Turistas lugar residencia isla '!Q185/'Turistas lugar residencia isla '!$E185,"-")</f>
        <v>0.7926775535895374</v>
      </c>
      <c r="R185" s="36" t="str">
        <f t="shared" si="840"/>
        <v>-</v>
      </c>
      <c r="S185" s="267">
        <f>IFERROR('Turistas lugar residencia isla '!S185/'Turistas lugar residencia isla '!$G185,"-")</f>
        <v>0.82946916491648137</v>
      </c>
      <c r="T185" s="36" t="str">
        <f t="shared" si="841"/>
        <v>-</v>
      </c>
      <c r="U185" s="267">
        <f>IFERROR('Turistas lugar residencia isla '!U185/'Turistas lugar residencia isla '!$I185,"-")</f>
        <v>0.82737032639471264</v>
      </c>
      <c r="V185" s="36" t="str">
        <f t="shared" si="842"/>
        <v>-</v>
      </c>
      <c r="W185" s="267">
        <f>IFERROR('Turistas lugar residencia isla '!W185/'Turistas lugar residencia isla '!$K185,"-")</f>
        <v>0.79775366658446945</v>
      </c>
      <c r="X185" s="36" t="str">
        <f t="shared" si="843"/>
        <v>-</v>
      </c>
      <c r="Y185" s="267">
        <f>IFERROR('Turistas lugar residencia isla '!Y185/'Turistas lugar residencia isla '!$M185,"-")</f>
        <v>0.69855510435357449</v>
      </c>
      <c r="Z185" s="36" t="str">
        <f t="shared" si="844"/>
        <v>-</v>
      </c>
      <c r="AA185" s="266">
        <f>IFERROR('Turistas lugar residencia isla '!AA185/'Turistas lugar residencia isla '!$C185,"-")</f>
        <v>0.19189631517555714</v>
      </c>
      <c r="AB185" s="36" t="str">
        <f t="shared" si="845"/>
        <v>-</v>
      </c>
      <c r="AC185" s="267">
        <f>IFERROR('Turistas lugar residencia isla '!AC185/'Turistas lugar residencia isla '!$E185,"-")</f>
        <v>0.2073259432807637</v>
      </c>
      <c r="AD185" s="36" t="str">
        <f t="shared" si="846"/>
        <v>-</v>
      </c>
      <c r="AE185" s="267">
        <f>IFERROR('Turistas lugar residencia isla '!AE185/'Turistas lugar residencia isla '!$G185,"-")</f>
        <v>0.17053083508351868</v>
      </c>
      <c r="AF185" s="36" t="str">
        <f t="shared" si="847"/>
        <v>-</v>
      </c>
      <c r="AG185" s="267">
        <f>IFERROR('Turistas lugar residencia isla '!AG185/'Turistas lugar residencia isla '!$I185,"-")</f>
        <v>0.17262967360528741</v>
      </c>
      <c r="AH185" s="36" t="str">
        <f t="shared" si="848"/>
        <v>-</v>
      </c>
      <c r="AI185" s="267">
        <f>IFERROR('Turistas lugar residencia isla '!AI185/'Turistas lugar residencia isla '!$K185,"-")</f>
        <v>0.20224633341553058</v>
      </c>
      <c r="AJ185" s="36" t="str">
        <f t="shared" si="849"/>
        <v>-</v>
      </c>
      <c r="AK185" s="267">
        <f>IFERROR('Turistas lugar residencia isla '!AK185/'Turistas lugar residencia isla '!$M185,"-")</f>
        <v>0.30144489564642551</v>
      </c>
      <c r="AL185" s="36" t="str">
        <f t="shared" si="850"/>
        <v>-</v>
      </c>
      <c r="AM185" s="266">
        <f>IFERROR('Turistas lugar residencia isla '!AM185/'Turistas lugar residencia isla '!$C185,"-")</f>
        <v>0.21092678139243304</v>
      </c>
      <c r="AN185" s="36" t="str">
        <f t="shared" si="851"/>
        <v>-</v>
      </c>
      <c r="AO185" s="267">
        <f>IFERROR('Turistas lugar residencia isla '!AO185/'Turistas lugar residencia isla '!$E185,"-")</f>
        <v>0.14037836136657691</v>
      </c>
      <c r="AP185" s="36" t="str">
        <f t="shared" si="852"/>
        <v>-</v>
      </c>
      <c r="AQ185" s="267">
        <f>IFERROR('Turistas lugar residencia isla '!AQ185/'Turistas lugar residencia isla '!$G185,"-")</f>
        <v>0.24885313407881768</v>
      </c>
      <c r="AR185" s="36" t="str">
        <f t="shared" si="853"/>
        <v>-</v>
      </c>
      <c r="AS185" s="267">
        <f>IFERROR('Turistas lugar residencia isla '!AS185/'Turistas lugar residencia isla '!$I185,"-")</f>
        <v>0.43598727965658396</v>
      </c>
      <c r="AT185" s="36" t="str">
        <f t="shared" si="854"/>
        <v>-</v>
      </c>
      <c r="AU185" s="267">
        <f>IFERROR('Turistas lugar residencia isla '!AU185/'Turistas lugar residencia isla '!$K185,"-")</f>
        <v>0.11208182149105811</v>
      </c>
      <c r="AV185" s="36" t="str">
        <f t="shared" si="855"/>
        <v>-</v>
      </c>
      <c r="AW185" s="267">
        <f>IFERROR('Turistas lugar residencia isla '!AW185/'Turistas lugar residencia isla '!$M185,"-")</f>
        <v>0.34469732741524223</v>
      </c>
      <c r="AX185" s="36" t="str">
        <f t="shared" si="856"/>
        <v>-</v>
      </c>
      <c r="AY185" s="266">
        <f>IFERROR('Turistas lugar residencia isla '!AY185/'Turistas lugar residencia isla '!$C185,"-")</f>
        <v>2.920214378574475E-2</v>
      </c>
      <c r="AZ185" s="36" t="str">
        <f t="shared" si="857"/>
        <v>-</v>
      </c>
      <c r="BA185" s="267">
        <f>IFERROR('Turistas lugar residencia isla '!BA185/'Turistas lugar residencia isla '!$E185,"-")</f>
        <v>4.1563800398643214E-2</v>
      </c>
      <c r="BB185" s="36" t="str">
        <f t="shared" si="858"/>
        <v>-</v>
      </c>
      <c r="BC185" s="267">
        <f>IFERROR('Turistas lugar residencia isla '!BC185/'Turistas lugar residencia isla '!$G185,"-")</f>
        <v>3.3206219135245033E-2</v>
      </c>
      <c r="BD185" s="36" t="str">
        <f t="shared" si="859"/>
        <v>-</v>
      </c>
      <c r="BE185" s="267">
        <f>IFERROR('Turistas lugar residencia isla '!BE185/'Turistas lugar residencia isla '!$I185,"-")</f>
        <v>1.0262626933583534E-2</v>
      </c>
      <c r="BF185" s="36" t="str">
        <f t="shared" si="860"/>
        <v>-</v>
      </c>
      <c r="BG185" s="267">
        <f>IFERROR('Turistas lugar residencia isla '!BG185/'Turistas lugar residencia isla '!$K185,"-")</f>
        <v>1.6568617089982505E-2</v>
      </c>
      <c r="BH185" s="36" t="str">
        <f t="shared" si="861"/>
        <v>-</v>
      </c>
      <c r="BI185" s="267">
        <f>IFERROR('Turistas lugar residencia isla '!BI185/'Turistas lugar residencia isla '!$M185,"-")</f>
        <v>3.1542166399093401E-2</v>
      </c>
      <c r="BJ185" s="36" t="str">
        <f t="shared" si="862"/>
        <v>-</v>
      </c>
      <c r="BK185" s="266">
        <f>IFERROR('Turistas lugar residencia isla '!BK185/'Turistas lugar residencia isla '!$C185,"-")</f>
        <v>1.6185017136925835E-2</v>
      </c>
      <c r="BL185" s="36" t="str">
        <f t="shared" si="863"/>
        <v>-</v>
      </c>
      <c r="BM185" s="267">
        <f>IFERROR('Turistas lugar residencia isla '!BM185/'Turistas lugar residencia isla '!$E185,"-")</f>
        <v>1.9372661467986153E-2</v>
      </c>
      <c r="BN185" s="36" t="str">
        <f t="shared" si="864"/>
        <v>-</v>
      </c>
      <c r="BO185" s="267">
        <f>IFERROR('Turistas lugar residencia isla '!BO185/'Turistas lugar residencia isla '!$G185,"-")</f>
        <v>1.211111053774982E-2</v>
      </c>
      <c r="BP185" s="36" t="str">
        <f t="shared" si="865"/>
        <v>-</v>
      </c>
      <c r="BQ185" s="267">
        <f>IFERROR('Turistas lugar residencia isla '!BQ185/'Turistas lugar residencia isla '!$I185,"-")</f>
        <v>2.7508157792040654E-2</v>
      </c>
      <c r="BR185" s="36" t="str">
        <f t="shared" si="866"/>
        <v>-</v>
      </c>
      <c r="BS185" s="267">
        <f>IFERROR('Turistas lugar residencia isla '!BS185/'Turistas lugar residencia isla '!$K185,"-")</f>
        <v>7.4094949566115946E-3</v>
      </c>
      <c r="BT185" s="36" t="str">
        <f t="shared" si="867"/>
        <v>-</v>
      </c>
      <c r="BU185" s="267">
        <f>IFERROR('Turistas lugar residencia isla '!BU185/'Turistas lugar residencia isla '!$M185,"-")</f>
        <v>2.8047974312966285E-2</v>
      </c>
      <c r="BV185" s="36" t="str">
        <f t="shared" si="868"/>
        <v>-</v>
      </c>
      <c r="BW185" s="266">
        <f>IFERROR('Turistas lugar residencia isla '!BW185/'Turistas lugar residencia isla '!$C185,"-")</f>
        <v>0.34554928086573589</v>
      </c>
      <c r="BX185" s="36" t="str">
        <f t="shared" si="869"/>
        <v>-</v>
      </c>
      <c r="BY185" s="267">
        <f>IFERROR('Turistas lugar residencia isla '!BY185/'Turistas lugar residencia isla '!$E185,"-")</f>
        <v>0.40109801727453931</v>
      </c>
      <c r="BZ185" s="36" t="str">
        <f t="shared" si="870"/>
        <v>-</v>
      </c>
      <c r="CA185" s="267">
        <f>IFERROR('Turistas lugar residencia isla '!CA185/'Turistas lugar residencia isla '!$G185,"-")</f>
        <v>0.2342805835212525</v>
      </c>
      <c r="CB185" s="36" t="str">
        <f t="shared" si="871"/>
        <v>-</v>
      </c>
      <c r="CC185" s="267">
        <f>IFERROR('Turistas lugar residencia isla '!CC185/'Turistas lugar residencia isla '!$I185,"-")</f>
        <v>0.20317676461552514</v>
      </c>
      <c r="CD185" s="36" t="str">
        <f t="shared" si="872"/>
        <v>-</v>
      </c>
      <c r="CE185" s="267">
        <f>IFERROR('Turistas lugar residencia isla '!CE185/'Turistas lugar residencia isla '!$K185,"-")</f>
        <v>0.48799333028029263</v>
      </c>
      <c r="CF185" s="36" t="str">
        <f t="shared" si="873"/>
        <v>-</v>
      </c>
      <c r="CG185" s="267">
        <f>IFERROR('Turistas lugar residencia isla '!CG185/'Turistas lugar residencia isla '!$M185,"-")</f>
        <v>0.12125790915100576</v>
      </c>
      <c r="CH185" s="36" t="str">
        <f t="shared" si="874"/>
        <v>-</v>
      </c>
      <c r="CI185" s="266">
        <f>IFERROR('Turistas lugar residencia isla '!CI185/'Turistas lugar residencia isla '!$C185,"-")</f>
        <v>3.4164658366262611E-2</v>
      </c>
      <c r="CJ185" s="36" t="str">
        <f t="shared" si="875"/>
        <v>-</v>
      </c>
      <c r="CK185" s="267">
        <f>IFERROR('Turistas lugar residencia isla '!CK185/'Turistas lugar residencia isla '!$E185,"-")</f>
        <v>2.6184564814491031E-2</v>
      </c>
      <c r="CL185" s="36" t="str">
        <f t="shared" si="876"/>
        <v>-</v>
      </c>
      <c r="CM185" s="267">
        <f>IFERROR('Turistas lugar residencia isla '!CM185/'Turistas lugar residencia isla '!$G185,"-")</f>
        <v>6.6866540412510514E-2</v>
      </c>
      <c r="CN185" s="36" t="str">
        <f t="shared" si="877"/>
        <v>-</v>
      </c>
      <c r="CO185" s="267">
        <f>IFERROR('Turistas lugar residencia isla '!CO185/'Turistas lugar residencia isla '!$I185,"-")</f>
        <v>1.49289670117987E-2</v>
      </c>
      <c r="CP185" s="36" t="str">
        <f t="shared" si="878"/>
        <v>-</v>
      </c>
      <c r="CQ185" s="267">
        <f>IFERROR('Turistas lugar residencia isla '!CQ185/'Turistas lugar residencia isla '!$K185,"-")</f>
        <v>2.0285107032561853E-2</v>
      </c>
      <c r="CR185" s="36" t="str">
        <f t="shared" si="879"/>
        <v>-</v>
      </c>
      <c r="CS185" s="267">
        <f>IFERROR('Turistas lugar residencia isla '!CS185/'Turistas lugar residencia isla '!$M185,"-")</f>
        <v>7.9044291245632253E-2</v>
      </c>
      <c r="CT185" s="36" t="str">
        <f t="shared" si="880"/>
        <v>-</v>
      </c>
      <c r="CU185" s="266">
        <f>IFERROR('Turistas lugar residencia isla '!CU185/'Turistas lugar residencia isla '!$C185,"-")</f>
        <v>3.6450010020091565E-2</v>
      </c>
      <c r="CV185" s="36" t="str">
        <f t="shared" si="881"/>
        <v>-</v>
      </c>
      <c r="CW185" s="267">
        <f>IFERROR('Turistas lugar residencia isla '!CW185/'Turistas lugar residencia isla '!$E185,"-")</f>
        <v>1.8491450152113859E-2</v>
      </c>
      <c r="CX185" s="36" t="str">
        <f t="shared" si="882"/>
        <v>-</v>
      </c>
      <c r="CY185" s="267">
        <f>IFERROR('Turistas lugar residencia isla '!CY185/'Turistas lugar residencia isla '!$G185,"-")</f>
        <v>3.2478623657689547E-2</v>
      </c>
      <c r="CZ185" s="36" t="str">
        <f t="shared" si="883"/>
        <v>-</v>
      </c>
      <c r="DA185" s="267">
        <f>IFERROR('Turistas lugar residencia isla '!DA185/'Turistas lugar residencia isla '!$I185,"-")</f>
        <v>1.3426106595149331E-2</v>
      </c>
      <c r="DB185" s="36" t="str">
        <f t="shared" si="884"/>
        <v>-</v>
      </c>
      <c r="DC185" s="267">
        <f>IFERROR('Turistas lugar residencia isla '!DC185/'Turistas lugar residencia isla '!$K185,"-")</f>
        <v>8.897265180070689E-2</v>
      </c>
      <c r="DD185" s="36" t="str">
        <f t="shared" si="885"/>
        <v>-</v>
      </c>
      <c r="DE185" s="267">
        <f>IFERROR('Turistas lugar residencia isla '!DE185/'Turistas lugar residencia isla '!$M185,"-")</f>
        <v>4.7218811974690713E-3</v>
      </c>
      <c r="DF185" s="36" t="str">
        <f t="shared" si="886"/>
        <v>-</v>
      </c>
      <c r="DG185" s="266">
        <f>IFERROR('Turistas lugar residencia isla '!DG185/'Turistas lugar residencia isla '!$C185,"-")</f>
        <v>3.3305242820219003E-2</v>
      </c>
      <c r="DH185" s="36" t="str">
        <f t="shared" si="887"/>
        <v>-</v>
      </c>
      <c r="DI185" s="267">
        <f>IFERROR('Turistas lugar residencia isla '!DI185/'Turistas lugar residencia isla '!$E185,"-")</f>
        <v>1.3966499982515649E-2</v>
      </c>
      <c r="DJ185" s="36" t="str">
        <f t="shared" si="888"/>
        <v>-</v>
      </c>
      <c r="DK185" s="267">
        <f>IFERROR('Turistas lugar residencia isla '!DK185/'Turistas lugar residencia isla '!$G185,"-")</f>
        <v>9.6434782159978125E-2</v>
      </c>
      <c r="DL185" s="36" t="str">
        <f t="shared" si="889"/>
        <v>-</v>
      </c>
      <c r="DM185" s="267">
        <f>IFERROR('Turistas lugar residencia isla '!DM185/'Turistas lugar residencia isla '!$I185,"-")</f>
        <v>1.2496159817996131E-2</v>
      </c>
      <c r="DN185" s="36" t="str">
        <f t="shared" si="890"/>
        <v>-</v>
      </c>
      <c r="DO185" s="267">
        <f>IFERROR('Turistas lugar residencia isla '!DO185/'Turistas lugar residencia isla '!$K185,"-")</f>
        <v>1.0268785007221615E-2</v>
      </c>
      <c r="DP185" s="36" t="str">
        <f t="shared" si="891"/>
        <v>-</v>
      </c>
      <c r="DQ185" s="267">
        <f>IFERROR('Turistas lugar residencia isla '!DQ185/'Turistas lugar residencia isla '!$M185,"-")</f>
        <v>4.6274435735196903E-3</v>
      </c>
      <c r="DR185" s="36" t="str">
        <f t="shared" si="892"/>
        <v>-</v>
      </c>
      <c r="DS185" s="266">
        <f>IFERROR('Turistas lugar residencia isla '!DS185/'Turistas lugar residencia isla '!$C185,"-")</f>
        <v>6.4655283157510707E-2</v>
      </c>
      <c r="DT185" s="36" t="str">
        <f t="shared" si="893"/>
        <v>-</v>
      </c>
      <c r="DU185" s="267">
        <f>IFERROR('Turistas lugar residencia isla '!DU185/'Turistas lugar residencia isla '!$E185,"-")</f>
        <v>0.101867328740777</v>
      </c>
      <c r="DV185" s="36" t="str">
        <f t="shared" si="894"/>
        <v>-</v>
      </c>
      <c r="DW185" s="267">
        <f>IFERROR('Turistas lugar residencia isla '!DW185/'Turistas lugar residencia isla '!$G185,"-")</f>
        <v>8.9236231158631302E-2</v>
      </c>
      <c r="DX185" s="36" t="str">
        <f t="shared" si="895"/>
        <v>-</v>
      </c>
      <c r="DY185" s="267">
        <f>IFERROR('Turistas lugar residencia isla '!DY185/'Turistas lugar residencia isla '!$I185,"-")</f>
        <v>6.7064108205950004E-2</v>
      </c>
      <c r="DZ185" s="36" t="str">
        <f t="shared" si="896"/>
        <v>-</v>
      </c>
      <c r="EA185" s="267">
        <f>IFERROR('Turistas lugar residencia isla '!EA185/'Turistas lugar residencia isla '!$K185,"-")</f>
        <v>4.2419652188208215E-2</v>
      </c>
      <c r="EB185" s="36" t="str">
        <f t="shared" si="897"/>
        <v>-</v>
      </c>
      <c r="EC185" s="267">
        <f>IFERROR('Turistas lugar residencia isla '!EC185/'Turistas lugar residencia isla '!$M185,"-")</f>
        <v>7.545566153555576E-2</v>
      </c>
      <c r="ED185" s="36" t="str">
        <f t="shared" si="898"/>
        <v>-</v>
      </c>
    </row>
    <row r="186" spans="1:134" s="17" customFormat="1" outlineLevel="1" x14ac:dyDescent="0.25">
      <c r="A186" s="242"/>
      <c r="B186" s="34" t="s">
        <v>79</v>
      </c>
      <c r="C186" s="266">
        <f>IFERROR('Turistas lugar residencia isla '!C186/'Turistas lugar residencia isla '!$C186,"-")</f>
        <v>1</v>
      </c>
      <c r="D186" s="36" t="str">
        <f t="shared" si="833"/>
        <v>-</v>
      </c>
      <c r="E186" s="267">
        <f>IFERROR('Turistas lugar residencia isla '!E186/'Turistas lugar residencia isla '!$E186,"-")</f>
        <v>1</v>
      </c>
      <c r="F186" s="36" t="str">
        <f t="shared" si="834"/>
        <v>-</v>
      </c>
      <c r="G186" s="267">
        <f>IFERROR('Turistas lugar residencia isla '!G186/'Turistas lugar residencia isla '!$G186,"-")</f>
        <v>1</v>
      </c>
      <c r="H186" s="36" t="str">
        <f t="shared" si="835"/>
        <v>-</v>
      </c>
      <c r="I186" s="267">
        <f>IFERROR('Turistas lugar residencia isla '!I186/'Turistas lugar residencia isla '!$I186,"-")</f>
        <v>1</v>
      </c>
      <c r="J186" s="36" t="str">
        <f t="shared" si="836"/>
        <v>-</v>
      </c>
      <c r="K186" s="267">
        <f>IFERROR('Turistas lugar residencia isla '!K186/'Turistas lugar residencia isla '!$K186,"-")</f>
        <v>1</v>
      </c>
      <c r="L186" s="36" t="str">
        <f t="shared" si="837"/>
        <v>-</v>
      </c>
      <c r="M186" s="267">
        <f>IFERROR('Turistas lugar residencia isla '!M186/'Turistas lugar residencia isla '!$M186,"-")</f>
        <v>1</v>
      </c>
      <c r="N186" s="36" t="str">
        <f t="shared" si="838"/>
        <v>-</v>
      </c>
      <c r="O186" s="266">
        <f>IFERROR('Turistas lugar residencia isla '!O186/'Turistas lugar residencia isla '!$C186,"-")</f>
        <v>0.86314301087635137</v>
      </c>
      <c r="P186" s="36" t="str">
        <f t="shared" si="839"/>
        <v>-</v>
      </c>
      <c r="Q186" s="267">
        <f>IFERROR('Turistas lugar residencia isla '!Q186/'Turistas lugar residencia isla '!$E186,"-")</f>
        <v>0.85471239464849691</v>
      </c>
      <c r="R186" s="36" t="str">
        <f t="shared" si="840"/>
        <v>-</v>
      </c>
      <c r="S186" s="267">
        <f>IFERROR('Turistas lugar residencia isla '!S186/'Turistas lugar residencia isla '!$G186,"-")</f>
        <v>0.84799801250465823</v>
      </c>
      <c r="T186" s="36" t="str">
        <f t="shared" si="841"/>
        <v>-</v>
      </c>
      <c r="U186" s="267">
        <f>IFERROR('Turistas lugar residencia isla '!U186/'Turistas lugar residencia isla '!$I186,"-")</f>
        <v>0.9235613205900628</v>
      </c>
      <c r="V186" s="36" t="str">
        <f t="shared" si="842"/>
        <v>-</v>
      </c>
      <c r="W186" s="267">
        <f>IFERROR('Turistas lugar residencia isla '!W186/'Turistas lugar residencia isla '!$K186,"-")</f>
        <v>0.84426388196298141</v>
      </c>
      <c r="X186" s="36" t="str">
        <f t="shared" si="843"/>
        <v>-</v>
      </c>
      <c r="Y186" s="267">
        <f>IFERROR('Turistas lugar residencia isla '!Y186/'Turistas lugar residencia isla '!$M186,"-")</f>
        <v>0.74924037812288991</v>
      </c>
      <c r="Z186" s="36" t="str">
        <f t="shared" si="844"/>
        <v>-</v>
      </c>
      <c r="AA186" s="266">
        <f>IFERROR('Turistas lugar residencia isla '!AA186/'Turistas lugar residencia isla '!$C186,"-")</f>
        <v>0.13685801596950678</v>
      </c>
      <c r="AB186" s="36" t="str">
        <f t="shared" si="845"/>
        <v>-</v>
      </c>
      <c r="AC186" s="267">
        <f>IFERROR('Turistas lugar residencia isla '!AC186/'Turistas lugar residencia isla '!$E186,"-")</f>
        <v>0.14528760535150312</v>
      </c>
      <c r="AD186" s="36" t="str">
        <f t="shared" si="846"/>
        <v>-</v>
      </c>
      <c r="AE186" s="267">
        <f>IFERROR('Turistas lugar residencia isla '!AE186/'Turistas lugar residencia isla '!$G186,"-")</f>
        <v>0.1520019874953418</v>
      </c>
      <c r="AF186" s="36" t="str">
        <f t="shared" si="847"/>
        <v>-</v>
      </c>
      <c r="AG186" s="267">
        <f>IFERROR('Turistas lugar residencia isla '!AG186/'Turistas lugar residencia isla '!$I186,"-")</f>
        <v>7.6445660748818409E-2</v>
      </c>
      <c r="AH186" s="36" t="str">
        <f t="shared" si="848"/>
        <v>-</v>
      </c>
      <c r="AI186" s="267">
        <f>IFERROR('Turistas lugar residencia isla '!AI186/'Turistas lugar residencia isla '!$K186,"-")</f>
        <v>0.15573611803701856</v>
      </c>
      <c r="AJ186" s="36" t="str">
        <f t="shared" si="849"/>
        <v>-</v>
      </c>
      <c r="AK186" s="267">
        <f>IFERROR('Turistas lugar residencia isla '!AK186/'Turistas lugar residencia isla '!$M186,"-")</f>
        <v>0.25084402430790009</v>
      </c>
      <c r="AL186" s="36" t="str">
        <f t="shared" si="850"/>
        <v>-</v>
      </c>
      <c r="AM186" s="266">
        <f>IFERROR('Turistas lugar residencia isla '!AM186/'Turistas lugar residencia isla '!$C186,"-")</f>
        <v>0.21344120691354779</v>
      </c>
      <c r="AN186" s="36" t="str">
        <f t="shared" si="851"/>
        <v>-</v>
      </c>
      <c r="AO186" s="267">
        <f>IFERROR('Turistas lugar residencia isla '!AO186/'Turistas lugar residencia isla '!$E186,"-")</f>
        <v>0.12245501382881574</v>
      </c>
      <c r="AP186" s="36" t="str">
        <f t="shared" si="852"/>
        <v>-</v>
      </c>
      <c r="AQ186" s="267">
        <f>IFERROR('Turistas lugar residencia isla '!AQ186/'Turistas lugar residencia isla '!$G186,"-")</f>
        <v>0.22479776858477532</v>
      </c>
      <c r="AR186" s="36" t="str">
        <f t="shared" si="853"/>
        <v>-</v>
      </c>
      <c r="AS186" s="267">
        <f>IFERROR('Turistas lugar residencia isla '!AS186/'Turistas lugar residencia isla '!$I186,"-")</f>
        <v>0.46923673022012163</v>
      </c>
      <c r="AT186" s="36" t="str">
        <f t="shared" si="854"/>
        <v>-</v>
      </c>
      <c r="AU186" s="267">
        <f>IFERROR('Turistas lugar residencia isla '!AU186/'Turistas lugar residencia isla '!$K186,"-")</f>
        <v>0.15697398140271626</v>
      </c>
      <c r="AV186" s="36" t="str">
        <f t="shared" si="855"/>
        <v>-</v>
      </c>
      <c r="AW186" s="267">
        <f>IFERROR('Turistas lugar residencia isla '!AW186/'Turistas lugar residencia isla '!$M186,"-")</f>
        <v>0.38014854827819039</v>
      </c>
      <c r="AX186" s="36" t="str">
        <f t="shared" si="856"/>
        <v>-</v>
      </c>
      <c r="AY186" s="266">
        <f>IFERROR('Turistas lugar residencia isla '!AY186/'Turistas lugar residencia isla '!$C186,"-")</f>
        <v>2.7321287746853745E-2</v>
      </c>
      <c r="AZ186" s="36" t="str">
        <f t="shared" si="857"/>
        <v>-</v>
      </c>
      <c r="BA186" s="267">
        <f>IFERROR('Turistas lugar residencia isla '!BA186/'Turistas lugar residencia isla '!$E186,"-")</f>
        <v>3.9251857143230942E-2</v>
      </c>
      <c r="BB186" s="36" t="str">
        <f t="shared" si="858"/>
        <v>-</v>
      </c>
      <c r="BC186" s="267">
        <f>IFERROR('Turistas lugar residencia isla '!BC186/'Turistas lugar residencia isla '!$G186,"-")</f>
        <v>2.5935308532302446E-2</v>
      </c>
      <c r="BD186" s="36" t="str">
        <f t="shared" si="859"/>
        <v>-</v>
      </c>
      <c r="BE186" s="267">
        <f>IFERROR('Turistas lugar residencia isla '!BE186/'Turistas lugar residencia isla '!$I186,"-")</f>
        <v>7.7562674969805711E-3</v>
      </c>
      <c r="BF186" s="36" t="str">
        <f t="shared" si="860"/>
        <v>-</v>
      </c>
      <c r="BG186" s="267">
        <f>IFERROR('Turistas lugar residencia isla '!BG186/'Turistas lugar residencia isla '!$K186,"-")</f>
        <v>1.804581854448388E-2</v>
      </c>
      <c r="BH186" s="36" t="str">
        <f t="shared" si="861"/>
        <v>-</v>
      </c>
      <c r="BI186" s="267">
        <f>IFERROR('Turistas lugar residencia isla '!BI186/'Turistas lugar residencia isla '!$M186,"-")</f>
        <v>4.0935178933153273E-2</v>
      </c>
      <c r="BJ186" s="36" t="str">
        <f t="shared" si="862"/>
        <v>-</v>
      </c>
      <c r="BK186" s="266">
        <f>IFERROR('Turistas lugar residencia isla '!BK186/'Turistas lugar residencia isla '!$C186,"-")</f>
        <v>1.6403862583379884E-2</v>
      </c>
      <c r="BL186" s="36" t="str">
        <f t="shared" si="863"/>
        <v>-</v>
      </c>
      <c r="BM186" s="267">
        <f>IFERROR('Turistas lugar residencia isla '!BM186/'Turistas lugar residencia isla '!$E186,"-")</f>
        <v>2.1461484720270662E-2</v>
      </c>
      <c r="BN186" s="36" t="str">
        <f t="shared" si="864"/>
        <v>-</v>
      </c>
      <c r="BO186" s="267">
        <f>IFERROR('Turistas lugar residencia isla '!BO186/'Turistas lugar residencia isla '!$G186,"-")</f>
        <v>7.1783212439914023E-3</v>
      </c>
      <c r="BP186" s="36" t="str">
        <f t="shared" si="865"/>
        <v>-</v>
      </c>
      <c r="BQ186" s="267">
        <f>IFERROR('Turistas lugar residencia isla '!BQ186/'Turistas lugar residencia isla '!$I186,"-")</f>
        <v>2.7038725486773853E-2</v>
      </c>
      <c r="BR186" s="36" t="str">
        <f t="shared" si="866"/>
        <v>-</v>
      </c>
      <c r="BS186" s="267">
        <f>IFERROR('Turistas lugar residencia isla '!BS186/'Turistas lugar residencia isla '!$K186,"-")</f>
        <v>1.126983661376903E-2</v>
      </c>
      <c r="BT186" s="36" t="str">
        <f t="shared" si="867"/>
        <v>-</v>
      </c>
      <c r="BU186" s="267">
        <f>IFERROR('Turistas lugar residencia isla '!BU186/'Turistas lugar residencia isla '!$M186,"-")</f>
        <v>1.9750168804861579E-2</v>
      </c>
      <c r="BV186" s="36" t="str">
        <f t="shared" si="868"/>
        <v>-</v>
      </c>
      <c r="BW186" s="266">
        <f>IFERROR('Turistas lugar residencia isla '!BW186/'Turistas lugar residencia isla '!$C186,"-")</f>
        <v>0.33141142016889563</v>
      </c>
      <c r="BX186" s="36" t="str">
        <f t="shared" si="869"/>
        <v>-</v>
      </c>
      <c r="BY186" s="267">
        <f>IFERROR('Turistas lugar residencia isla '!BY186/'Turistas lugar residencia isla '!$E186,"-")</f>
        <v>0.42823799692809278</v>
      </c>
      <c r="BZ186" s="36" t="str">
        <f t="shared" si="870"/>
        <v>-</v>
      </c>
      <c r="CA186" s="267">
        <f>IFERROR('Turistas lugar residencia isla '!CA186/'Turistas lugar residencia isla '!$G186,"-")</f>
        <v>0.16876395105039882</v>
      </c>
      <c r="CB186" s="36" t="str">
        <f t="shared" si="871"/>
        <v>-</v>
      </c>
      <c r="CC186" s="267">
        <f>IFERROR('Turistas lugar residencia isla '!CC186/'Turistas lugar residencia isla '!$I186,"-")</f>
        <v>0.24124016503885115</v>
      </c>
      <c r="CD186" s="36" t="str">
        <f t="shared" si="872"/>
        <v>-</v>
      </c>
      <c r="CE186" s="267">
        <f>IFERROR('Turistas lugar residencia isla '!CE186/'Turistas lugar residencia isla '!$K186,"-")</f>
        <v>0.45238919362881697</v>
      </c>
      <c r="CF186" s="36" t="str">
        <f t="shared" si="873"/>
        <v>-</v>
      </c>
      <c r="CG186" s="267">
        <f>IFERROR('Turistas lugar residencia isla '!CG186/'Turistas lugar residencia isla '!$M186,"-")</f>
        <v>0.1224679270762998</v>
      </c>
      <c r="CH186" s="36" t="str">
        <f t="shared" si="874"/>
        <v>-</v>
      </c>
      <c r="CI186" s="266">
        <f>IFERROR('Turistas lugar residencia isla '!CI186/'Turistas lugar residencia isla '!$C186,"-")</f>
        <v>4.0008995169717086E-2</v>
      </c>
      <c r="CJ186" s="36" t="str">
        <f t="shared" si="875"/>
        <v>-</v>
      </c>
      <c r="CK186" s="267">
        <f>IFERROR('Turistas lugar residencia isla '!CK186/'Turistas lugar residencia isla '!$E186,"-")</f>
        <v>3.1365376413299735E-2</v>
      </c>
      <c r="CL186" s="36" t="str">
        <f t="shared" si="876"/>
        <v>-</v>
      </c>
      <c r="CM186" s="267">
        <f>IFERROR('Turistas lugar residencia isla '!CM186/'Turistas lugar residencia isla '!$G186,"-")</f>
        <v>6.4495729519952125E-2</v>
      </c>
      <c r="CN186" s="36" t="str">
        <f t="shared" si="877"/>
        <v>-</v>
      </c>
      <c r="CO186" s="267">
        <f>IFERROR('Turistas lugar residencia isla '!CO186/'Turistas lugar residencia isla '!$I186,"-")</f>
        <v>2.2521799230656454E-2</v>
      </c>
      <c r="CP186" s="36" t="str">
        <f t="shared" si="878"/>
        <v>-</v>
      </c>
      <c r="CQ186" s="267">
        <f>IFERROR('Turistas lugar residencia isla '!CQ186/'Turistas lugar residencia isla '!$K186,"-")</f>
        <v>3.1486316036490568E-2</v>
      </c>
      <c r="CR186" s="36" t="str">
        <f t="shared" si="879"/>
        <v>-</v>
      </c>
      <c r="CS186" s="267">
        <f>IFERROR('Turistas lugar residencia isla '!CS186/'Turistas lugar residencia isla '!$M186,"-")</f>
        <v>0.10457461174881837</v>
      </c>
      <c r="CT186" s="36" t="str">
        <f t="shared" si="880"/>
        <v>-</v>
      </c>
      <c r="CU186" s="266">
        <f>IFERROR('Turistas lugar residencia isla '!CU186/'Turistas lugar residencia isla '!$C186,"-")</f>
        <v>3.0491160910853351E-2</v>
      </c>
      <c r="CV186" s="36" t="str">
        <f t="shared" si="881"/>
        <v>-</v>
      </c>
      <c r="CW186" s="267">
        <f>IFERROR('Turistas lugar residencia isla '!CW186/'Turistas lugar residencia isla '!$E186,"-")</f>
        <v>1.8557040921258174E-2</v>
      </c>
      <c r="CX186" s="36" t="str">
        <f t="shared" si="882"/>
        <v>-</v>
      </c>
      <c r="CY186" s="267">
        <f>IFERROR('Turistas lugar residencia isla '!CY186/'Turistas lugar residencia isla '!$G186,"-")</f>
        <v>1.9099529099115036E-2</v>
      </c>
      <c r="CZ186" s="36" t="str">
        <f t="shared" si="883"/>
        <v>-</v>
      </c>
      <c r="DA186" s="267">
        <f>IFERROR('Turistas lugar residencia isla '!DA186/'Turistas lugar residencia isla '!$I186,"-")</f>
        <v>2.0301733466444195E-2</v>
      </c>
      <c r="DB186" s="36" t="str">
        <f t="shared" si="884"/>
        <v>-</v>
      </c>
      <c r="DC186" s="267">
        <f>IFERROR('Turistas lugar residencia isla '!DC186/'Turistas lugar residencia isla '!$K186,"-")</f>
        <v>8.5617905018919943E-2</v>
      </c>
      <c r="DD186" s="36" t="str">
        <f t="shared" si="885"/>
        <v>-</v>
      </c>
      <c r="DE186" s="267">
        <f>IFERROR('Turistas lugar residencia isla '!DE186/'Turistas lugar residencia isla '!$M186,"-")</f>
        <v>2.1944632005401754E-3</v>
      </c>
      <c r="DF186" s="36" t="str">
        <f t="shared" si="886"/>
        <v>-</v>
      </c>
      <c r="DG186" s="266">
        <f>IFERROR('Turistas lugar residencia isla '!DG186/'Turistas lugar residencia isla '!$C186,"-")</f>
        <v>0.11585491078763184</v>
      </c>
      <c r="DH186" s="36" t="str">
        <f t="shared" si="887"/>
        <v>-</v>
      </c>
      <c r="DI186" s="267">
        <f>IFERROR('Turistas lugar residencia isla '!DI186/'Turistas lugar residencia isla '!$E186,"-")</f>
        <v>9.0982356158075012E-2</v>
      </c>
      <c r="DJ186" s="36" t="str">
        <f t="shared" si="888"/>
        <v>-</v>
      </c>
      <c r="DK186" s="267">
        <f>IFERROR('Turistas lugar residencia isla '!DK186/'Turistas lugar residencia isla '!$G186,"-")</f>
        <v>0.24193615171214441</v>
      </c>
      <c r="DL186" s="36" t="str">
        <f t="shared" si="889"/>
        <v>-</v>
      </c>
      <c r="DM186" s="267">
        <f>IFERROR('Turistas lugar residencia isla '!DM186/'Turistas lugar residencia isla '!$I186,"-")</f>
        <v>3.9793631622672597E-2</v>
      </c>
      <c r="DN186" s="36" t="str">
        <f t="shared" si="890"/>
        <v>-</v>
      </c>
      <c r="DO186" s="267">
        <f>IFERROR('Turistas lugar residencia isla '!DO186/'Turistas lugar residencia isla '!$K186,"-")</f>
        <v>4.6164676894194949E-2</v>
      </c>
      <c r="DP186" s="36" t="str">
        <f t="shared" si="891"/>
        <v>-</v>
      </c>
      <c r="DQ186" s="267">
        <f>IFERROR('Turistas lugar residencia isla '!DQ186/'Turistas lugar residencia isla '!$M186,"-")</f>
        <v>2.4307900067521943E-2</v>
      </c>
      <c r="DR186" s="36" t="str">
        <f t="shared" si="892"/>
        <v>-</v>
      </c>
      <c r="DS186" s="266">
        <f>IFERROR('Turistas lugar residencia isla '!DS186/'Turistas lugar residencia isla '!$C186,"-")</f>
        <v>4.89959501199356E-2</v>
      </c>
      <c r="DT186" s="36" t="str">
        <f t="shared" si="893"/>
        <v>-</v>
      </c>
      <c r="DU186" s="267">
        <f>IFERROR('Turistas lugar residencia isla '!DU186/'Turistas lugar residencia isla '!$E186,"-")</f>
        <v>8.6617840611450836E-2</v>
      </c>
      <c r="DV186" s="36" t="str">
        <f t="shared" si="894"/>
        <v>-</v>
      </c>
      <c r="DW186" s="267">
        <f>IFERROR('Turistas lugar residencia isla '!DW186/'Turistas lugar residencia isla '!$G186,"-")</f>
        <v>8.7645533217145161E-2</v>
      </c>
      <c r="DX186" s="36" t="str">
        <f t="shared" si="895"/>
        <v>-</v>
      </c>
      <c r="DY186" s="267">
        <f>IFERROR('Turistas lugar residencia isla '!DY186/'Turistas lugar residencia isla '!$I186,"-")</f>
        <v>6.3949064151522975E-2</v>
      </c>
      <c r="DZ186" s="36" t="str">
        <f t="shared" si="896"/>
        <v>-</v>
      </c>
      <c r="EA186" s="267">
        <f>IFERROR('Turistas lugar residencia isla '!EA186/'Turistas lugar residencia isla '!$K186,"-")</f>
        <v>3.5997770672611541E-2</v>
      </c>
      <c r="EB186" s="36" t="str">
        <f t="shared" si="897"/>
        <v>-</v>
      </c>
      <c r="EC186" s="267">
        <f>IFERROR('Turistas lugar residencia isla '!EC186/'Turistas lugar residencia isla '!$M186,"-")</f>
        <v>4.6505739365293723E-2</v>
      </c>
      <c r="ED186" s="36" t="str">
        <f t="shared" si="898"/>
        <v>-</v>
      </c>
    </row>
    <row r="187" spans="1:134" s="17" customFormat="1" outlineLevel="1" x14ac:dyDescent="0.25">
      <c r="A187" s="242"/>
      <c r="B187" s="34" t="s">
        <v>81</v>
      </c>
      <c r="C187" s="266">
        <f>IFERROR('Turistas lugar residencia isla '!C187/'Turistas lugar residencia isla '!$C187,"-")</f>
        <v>1</v>
      </c>
      <c r="D187" s="36" t="str">
        <f t="shared" si="833"/>
        <v>-</v>
      </c>
      <c r="E187" s="267">
        <f>IFERROR('Turistas lugar residencia isla '!E187/'Turistas lugar residencia isla '!$E187,"-")</f>
        <v>1</v>
      </c>
      <c r="F187" s="36" t="str">
        <f t="shared" si="834"/>
        <v>-</v>
      </c>
      <c r="G187" s="267">
        <f>IFERROR('Turistas lugar residencia isla '!G187/'Turistas lugar residencia isla '!$G187,"-")</f>
        <v>1</v>
      </c>
      <c r="H187" s="36" t="str">
        <f t="shared" si="835"/>
        <v>-</v>
      </c>
      <c r="I187" s="267">
        <f>IFERROR('Turistas lugar residencia isla '!I187/'Turistas lugar residencia isla '!$I187,"-")</f>
        <v>1</v>
      </c>
      <c r="J187" s="36" t="str">
        <f t="shared" si="836"/>
        <v>-</v>
      </c>
      <c r="K187" s="267">
        <f>IFERROR('Turistas lugar residencia isla '!K187/'Turistas lugar residencia isla '!$K187,"-")</f>
        <v>1</v>
      </c>
      <c r="L187" s="36" t="str">
        <f t="shared" si="837"/>
        <v>-</v>
      </c>
      <c r="M187" s="267">
        <f>IFERROR('Turistas lugar residencia isla '!M187/'Turistas lugar residencia isla '!$M187,"-")</f>
        <v>1</v>
      </c>
      <c r="N187" s="36" t="str">
        <f t="shared" si="838"/>
        <v>-</v>
      </c>
      <c r="O187" s="266">
        <f>IFERROR('Turistas lugar residencia isla '!O187/'Turistas lugar residencia isla '!$C187,"-")</f>
        <v>0.87404698178687912</v>
      </c>
      <c r="P187" s="36" t="str">
        <f t="shared" si="839"/>
        <v>-</v>
      </c>
      <c r="Q187" s="267">
        <f>IFERROR('Turistas lugar residencia isla '!Q187/'Turistas lugar residencia isla '!$E187,"-")</f>
        <v>0.85885030348610614</v>
      </c>
      <c r="R187" s="36" t="str">
        <f t="shared" si="840"/>
        <v>-</v>
      </c>
      <c r="S187" s="267">
        <f>IFERROR('Turistas lugar residencia isla '!S187/'Turistas lugar residencia isla '!$G187,"-")</f>
        <v>0.88225725294494728</v>
      </c>
      <c r="T187" s="36" t="str">
        <f t="shared" si="841"/>
        <v>-</v>
      </c>
      <c r="U187" s="267">
        <f>IFERROR('Turistas lugar residencia isla '!U187/'Turistas lugar residencia isla '!$I187,"-")</f>
        <v>0.93115890356256592</v>
      </c>
      <c r="V187" s="36" t="str">
        <f t="shared" si="842"/>
        <v>-</v>
      </c>
      <c r="W187" s="267">
        <f>IFERROR('Turistas lugar residencia isla '!W187/'Turistas lugar residencia isla '!$K187,"-")</f>
        <v>0.83716313529083575</v>
      </c>
      <c r="X187" s="36" t="str">
        <f t="shared" si="843"/>
        <v>-</v>
      </c>
      <c r="Y187" s="267">
        <f>IFERROR('Turistas lugar residencia isla '!Y187/'Turistas lugar residencia isla '!$M187,"-")</f>
        <v>0.78573765129211648</v>
      </c>
      <c r="Z187" s="36" t="str">
        <f t="shared" si="844"/>
        <v>-</v>
      </c>
      <c r="AA187" s="266">
        <f>IFERROR('Turistas lugar residencia isla '!AA187/'Turistas lugar residencia isla '!$C187,"-")</f>
        <v>0.12595301821312088</v>
      </c>
      <c r="AB187" s="36" t="str">
        <f t="shared" si="845"/>
        <v>-</v>
      </c>
      <c r="AC187" s="267">
        <f>IFERROR('Turistas lugar residencia isla '!AC187/'Turistas lugar residencia isla '!$E187,"-")</f>
        <v>0.14115249233246757</v>
      </c>
      <c r="AD187" s="36" t="str">
        <f t="shared" si="846"/>
        <v>-</v>
      </c>
      <c r="AE187" s="267">
        <f>IFERROR('Turistas lugar residencia isla '!AE187/'Turistas lugar residencia isla '!$G187,"-")</f>
        <v>0.11774274705505276</v>
      </c>
      <c r="AF187" s="36" t="str">
        <f t="shared" si="847"/>
        <v>-</v>
      </c>
      <c r="AG187" s="267">
        <f>IFERROR('Turistas lugar residencia isla '!AG187/'Turistas lugar residencia isla '!$I187,"-")</f>
        <v>6.8841096437434038E-2</v>
      </c>
      <c r="AH187" s="36" t="str">
        <f t="shared" si="848"/>
        <v>-</v>
      </c>
      <c r="AI187" s="267">
        <f>IFERROR('Turistas lugar residencia isla '!AI187/'Turistas lugar residencia isla '!$K187,"-")</f>
        <v>0.16283686470916428</v>
      </c>
      <c r="AJ187" s="36" t="str">
        <f t="shared" si="849"/>
        <v>-</v>
      </c>
      <c r="AK187" s="267">
        <f>IFERROR('Turistas lugar residencia isla '!AK187/'Turistas lugar residencia isla '!$M187,"-")</f>
        <v>0.21426234870788355</v>
      </c>
      <c r="AL187" s="36" t="str">
        <f t="shared" si="850"/>
        <v>-</v>
      </c>
      <c r="AM187" s="266">
        <f>IFERROR('Turistas lugar residencia isla '!AM187/'Turistas lugar residencia isla '!$C187,"-")</f>
        <v>0.24110185516003602</v>
      </c>
      <c r="AN187" s="36" t="str">
        <f t="shared" si="851"/>
        <v>-</v>
      </c>
      <c r="AO187" s="267">
        <f>IFERROR('Turistas lugar residencia isla '!AO187/'Turistas lugar residencia isla '!$E187,"-")</f>
        <v>0.1590261604743945</v>
      </c>
      <c r="AP187" s="36" t="str">
        <f t="shared" si="852"/>
        <v>-</v>
      </c>
      <c r="AQ187" s="267">
        <f>IFERROR('Turistas lugar residencia isla '!AQ187/'Turistas lugar residencia isla '!$G187,"-")</f>
        <v>0.24455641409163284</v>
      </c>
      <c r="AR187" s="36" t="str">
        <f t="shared" si="853"/>
        <v>-</v>
      </c>
      <c r="AS187" s="267">
        <f>IFERROR('Turistas lugar residencia isla '!AS187/'Turistas lugar residencia isla '!$I187,"-")</f>
        <v>0.47391539975469921</v>
      </c>
      <c r="AT187" s="36" t="str">
        <f t="shared" si="854"/>
        <v>-</v>
      </c>
      <c r="AU187" s="267">
        <f>IFERROR('Turistas lugar residencia isla '!AU187/'Turistas lugar residencia isla '!$K187,"-")</f>
        <v>0.18948112779125742</v>
      </c>
      <c r="AV187" s="36" t="str">
        <f t="shared" si="855"/>
        <v>-</v>
      </c>
      <c r="AW187" s="267">
        <f>IFERROR('Turistas lugar residencia isla '!AW187/'Turistas lugar residencia isla '!$M187,"-")</f>
        <v>0.38802747791952896</v>
      </c>
      <c r="AX187" s="36" t="str">
        <f t="shared" si="856"/>
        <v>-</v>
      </c>
      <c r="AY187" s="266">
        <f>IFERROR('Turistas lugar residencia isla '!AY187/'Turistas lugar residencia isla '!$C187,"-")</f>
        <v>2.7421016232389142E-2</v>
      </c>
      <c r="AZ187" s="36" t="str">
        <f t="shared" si="857"/>
        <v>-</v>
      </c>
      <c r="BA187" s="267">
        <f>IFERROR('Turistas lugar residencia isla '!BA187/'Turistas lugar residencia isla '!$E187,"-")</f>
        <v>4.3774131409064602E-2</v>
      </c>
      <c r="BB187" s="36" t="str">
        <f t="shared" si="858"/>
        <v>-</v>
      </c>
      <c r="BC187" s="267">
        <f>IFERROR('Turistas lugar residencia isla '!BC187/'Turistas lugar residencia isla '!$G187,"-")</f>
        <v>2.1801914818822848E-2</v>
      </c>
      <c r="BD187" s="36" t="str">
        <f t="shared" si="859"/>
        <v>-</v>
      </c>
      <c r="BE187" s="267">
        <f>IFERROR('Turistas lugar residencia isla '!BE187/'Turistas lugar residencia isla '!$I187,"-")</f>
        <v>9.0561624689808606E-3</v>
      </c>
      <c r="BF187" s="36" t="str">
        <f t="shared" si="860"/>
        <v>-</v>
      </c>
      <c r="BG187" s="267">
        <f>IFERROR('Turistas lugar residencia isla '!BG187/'Turistas lugar residencia isla '!$K187,"-")</f>
        <v>1.7211402473044337E-2</v>
      </c>
      <c r="BH187" s="36" t="str">
        <f t="shared" si="861"/>
        <v>-</v>
      </c>
      <c r="BI187" s="267">
        <f>IFERROR('Turistas lugar residencia isla '!BI187/'Turistas lugar residencia isla '!$M187,"-")</f>
        <v>2.5646058227019954E-2</v>
      </c>
      <c r="BJ187" s="36" t="str">
        <f t="shared" si="862"/>
        <v>-</v>
      </c>
      <c r="BK187" s="266">
        <f>IFERROR('Turistas lugar residencia isla '!BK187/'Turistas lugar residencia isla '!$C187,"-")</f>
        <v>1.2352411457321291E-2</v>
      </c>
      <c r="BL187" s="36" t="str">
        <f t="shared" si="863"/>
        <v>-</v>
      </c>
      <c r="BM187" s="267">
        <f>IFERROR('Turistas lugar residencia isla '!BM187/'Turistas lugar residencia isla '!$E187,"-")</f>
        <v>2.0115914638067306E-2</v>
      </c>
      <c r="BN187" s="36" t="str">
        <f t="shared" si="864"/>
        <v>-</v>
      </c>
      <c r="BO187" s="267">
        <f>IFERROR('Turistas lugar residencia isla '!BO187/'Turistas lugar residencia isla '!$G187,"-")</f>
        <v>5.8485376932567775E-3</v>
      </c>
      <c r="BP187" s="36" t="str">
        <f t="shared" si="865"/>
        <v>-</v>
      </c>
      <c r="BQ187" s="267">
        <f>IFERROR('Turistas lugar residencia isla '!BQ187/'Turistas lugar residencia isla '!$I187,"-")</f>
        <v>8.9420690835448815E-3</v>
      </c>
      <c r="BR187" s="36" t="str">
        <f t="shared" si="866"/>
        <v>-</v>
      </c>
      <c r="BS187" s="267">
        <f>IFERROR('Turistas lugar residencia isla '!BS187/'Turistas lugar residencia isla '!$K187,"-")</f>
        <v>8.4662194599784621E-3</v>
      </c>
      <c r="BT187" s="36" t="str">
        <f t="shared" si="867"/>
        <v>-</v>
      </c>
      <c r="BU187" s="267">
        <f>IFERROR('Turistas lugar residencia isla '!BU187/'Turistas lugar residencia isla '!$M187,"-")</f>
        <v>1.9561661759895321E-2</v>
      </c>
      <c r="BV187" s="36" t="str">
        <f t="shared" si="868"/>
        <v>-</v>
      </c>
      <c r="BW187" s="266">
        <f>IFERROR('Turistas lugar residencia isla '!BW187/'Turistas lugar residencia isla '!$C187,"-")</f>
        <v>0.26904103750227221</v>
      </c>
      <c r="BX187" s="36" t="str">
        <f t="shared" si="869"/>
        <v>-</v>
      </c>
      <c r="BY187" s="267">
        <f>IFERROR('Turistas lugar residencia isla '!BY187/'Turistas lugar residencia isla '!$E187,"-")</f>
        <v>0.33853448782001638</v>
      </c>
      <c r="BZ187" s="36" t="str">
        <f t="shared" si="870"/>
        <v>-</v>
      </c>
      <c r="CA187" s="267">
        <f>IFERROR('Turistas lugar residencia isla '!CA187/'Turistas lugar residencia isla '!$G187,"-")</f>
        <v>0.13344798351243115</v>
      </c>
      <c r="CB187" s="36" t="str">
        <f t="shared" si="871"/>
        <v>-</v>
      </c>
      <c r="CC187" s="267">
        <f>IFERROR('Turistas lugar residencia isla '!CC187/'Turistas lugar residencia isla '!$I187,"-")</f>
        <v>0.23079665706380673</v>
      </c>
      <c r="CD187" s="36" t="str">
        <f t="shared" si="872"/>
        <v>-</v>
      </c>
      <c r="CE187" s="267">
        <f>IFERROR('Turistas lugar residencia isla '!CE187/'Turistas lugar residencia isla '!$K187,"-")</f>
        <v>0.40662506000960152</v>
      </c>
      <c r="CF187" s="36" t="str">
        <f t="shared" si="873"/>
        <v>-</v>
      </c>
      <c r="CG187" s="267">
        <f>IFERROR('Turistas lugar residencia isla '!CG187/'Turistas lugar residencia isla '!$M187,"-")</f>
        <v>0.15348380765456329</v>
      </c>
      <c r="CH187" s="36" t="str">
        <f t="shared" si="874"/>
        <v>-</v>
      </c>
      <c r="CI187" s="266">
        <f>IFERROR('Turistas lugar residencia isla '!CI187/'Turistas lugar residencia isla '!$C187,"-")</f>
        <v>3.263610740246254E-2</v>
      </c>
      <c r="CJ187" s="36" t="str">
        <f t="shared" si="875"/>
        <v>-</v>
      </c>
      <c r="CK187" s="267">
        <f>IFERROR('Turistas lugar residencia isla '!CK187/'Turistas lugar residencia isla '!$E187,"-")</f>
        <v>2.8911559871056848E-2</v>
      </c>
      <c r="CL187" s="36" t="str">
        <f t="shared" si="876"/>
        <v>-</v>
      </c>
      <c r="CM187" s="267">
        <f>IFERROR('Turistas lugar residencia isla '!CM187/'Turistas lugar residencia isla '!$G187,"-")</f>
        <v>4.5037531276063386E-2</v>
      </c>
      <c r="CN187" s="36" t="str">
        <f t="shared" si="877"/>
        <v>-</v>
      </c>
      <c r="CO187" s="267">
        <f>IFERROR('Turistas lugar residencia isla '!CO187/'Turistas lugar residencia isla '!$I187,"-")</f>
        <v>2.1428163952194872E-2</v>
      </c>
      <c r="CP187" s="36" t="str">
        <f t="shared" si="878"/>
        <v>-</v>
      </c>
      <c r="CQ187" s="267">
        <f>IFERROR('Turistas lugar residencia isla '!CQ187/'Turistas lugar residencia isla '!$K187,"-")</f>
        <v>2.1013091824421636E-2</v>
      </c>
      <c r="CR187" s="36" t="str">
        <f t="shared" si="879"/>
        <v>-</v>
      </c>
      <c r="CS187" s="267">
        <f>IFERROR('Turistas lugar residencia isla '!CS187/'Turistas lugar residencia isla '!$M187,"-")</f>
        <v>0.11043506705920837</v>
      </c>
      <c r="CT187" s="36" t="str">
        <f t="shared" si="880"/>
        <v>-</v>
      </c>
      <c r="CU187" s="266">
        <f>IFERROR('Turistas lugar residencia isla '!CU187/'Turistas lugar residencia isla '!$C187,"-")</f>
        <v>2.3338368737868539E-2</v>
      </c>
      <c r="CV187" s="36" t="str">
        <f t="shared" si="881"/>
        <v>-</v>
      </c>
      <c r="CW187" s="267">
        <f>IFERROR('Turistas lugar residencia isla '!CW187/'Turistas lugar residencia isla '!$E187,"-")</f>
        <v>1.6316397196353135E-2</v>
      </c>
      <c r="CX187" s="36" t="str">
        <f t="shared" si="882"/>
        <v>-</v>
      </c>
      <c r="CY187" s="267">
        <f>IFERROR('Turistas lugar residencia isla '!CY187/'Turistas lugar residencia isla '!$G187,"-")</f>
        <v>1.207962558330289E-2</v>
      </c>
      <c r="CZ187" s="36" t="str">
        <f t="shared" si="883"/>
        <v>-</v>
      </c>
      <c r="DA187" s="267">
        <f>IFERROR('Turistas lugar residencia isla '!DA187/'Turistas lugar residencia isla '!$I187,"-")</f>
        <v>1.4539775806497618E-2</v>
      </c>
      <c r="DB187" s="36" t="str">
        <f t="shared" si="884"/>
        <v>-</v>
      </c>
      <c r="DC187" s="267">
        <f>IFERROR('Turistas lugar residencia isla '!DC187/'Turistas lugar residencia isla '!$K187,"-")</f>
        <v>7.1174631184232715E-2</v>
      </c>
      <c r="DD187" s="36" t="str">
        <f t="shared" si="885"/>
        <v>-</v>
      </c>
      <c r="DE187" s="267">
        <f>IFERROR('Turistas lugar residencia isla '!DE187/'Turistas lugar residencia isla '!$M187,"-")</f>
        <v>2.8132155708210666E-3</v>
      </c>
      <c r="DF187" s="36" t="str">
        <f t="shared" si="886"/>
        <v>-</v>
      </c>
      <c r="DG187" s="266">
        <f>IFERROR('Turistas lugar residencia isla '!DG187/'Turistas lugar residencia isla '!$C187,"-")</f>
        <v>0.18587119811287245</v>
      </c>
      <c r="DH187" s="36" t="str">
        <f t="shared" si="887"/>
        <v>-</v>
      </c>
      <c r="DI187" s="267">
        <f>IFERROR('Turistas lugar residencia isla '!DI187/'Turistas lugar residencia isla '!$E187,"-")</f>
        <v>0.15577741929170733</v>
      </c>
      <c r="DJ187" s="36" t="str">
        <f t="shared" si="888"/>
        <v>-</v>
      </c>
      <c r="DK187" s="267">
        <f>IFERROR('Turistas lugar residencia isla '!DK187/'Turistas lugar residencia isla '!$G187,"-")</f>
        <v>0.34525672219962916</v>
      </c>
      <c r="DL187" s="36" t="str">
        <f t="shared" si="889"/>
        <v>-</v>
      </c>
      <c r="DM187" s="267">
        <f>IFERROR('Turistas lugar residencia isla '!DM187/'Turistas lugar residencia isla '!$I187,"-")</f>
        <v>5.966370974642745E-2</v>
      </c>
      <c r="DN187" s="36" t="str">
        <f t="shared" si="890"/>
        <v>-</v>
      </c>
      <c r="DO187" s="267">
        <f>IFERROR('Turistas lugar residencia isla '!DO187/'Turistas lugar residencia isla '!$K187,"-")</f>
        <v>8.3766916220108734E-2</v>
      </c>
      <c r="DP187" s="36" t="str">
        <f t="shared" si="891"/>
        <v>-</v>
      </c>
      <c r="DQ187" s="267">
        <f>IFERROR('Turistas lugar residencia isla '!DQ187/'Turistas lugar residencia isla '!$M187,"-")</f>
        <v>2.4075891396794242E-2</v>
      </c>
      <c r="DR187" s="36" t="str">
        <f t="shared" si="892"/>
        <v>-</v>
      </c>
      <c r="DS187" s="266">
        <f>IFERROR('Turistas lugar residencia isla '!DS187/'Turistas lugar residencia isla '!$C187,"-")</f>
        <v>5.0098096366360152E-2</v>
      </c>
      <c r="DT187" s="36" t="str">
        <f t="shared" si="893"/>
        <v>-</v>
      </c>
      <c r="DU187" s="267">
        <f>IFERROR('Turistas lugar residencia isla '!DU187/'Turistas lugar residencia isla '!$E187,"-")</f>
        <v>7.5839374631301429E-2</v>
      </c>
      <c r="DV187" s="36" t="str">
        <f t="shared" si="894"/>
        <v>-</v>
      </c>
      <c r="DW187" s="267">
        <f>IFERROR('Turistas lugar residencia isla '!DW187/'Turistas lugar residencia isla '!$G187,"-")</f>
        <v>6.5819312236781335E-2</v>
      </c>
      <c r="DX187" s="36" t="str">
        <f t="shared" si="895"/>
        <v>-</v>
      </c>
      <c r="DY187" s="267">
        <f>IFERROR('Turistas lugar residencia isla '!DY187/'Turistas lugar residencia isla '!$I187,"-")</f>
        <v>8.6076328474856675E-2</v>
      </c>
      <c r="DZ187" s="36" t="str">
        <f t="shared" si="896"/>
        <v>-</v>
      </c>
      <c r="EA187" s="267">
        <f>IFERROR('Turistas lugar residencia isla '!EA187/'Turistas lugar residencia isla '!$K187,"-")</f>
        <v>2.9868562753824397E-2</v>
      </c>
      <c r="EB187" s="36" t="str">
        <f t="shared" si="897"/>
        <v>-</v>
      </c>
      <c r="EC187" s="267">
        <f>IFERROR('Turistas lugar residencia isla '!EC187/'Turistas lugar residencia isla '!$M187,"-")</f>
        <v>5.3843637553156687E-2</v>
      </c>
      <c r="ED187" s="36" t="str">
        <f t="shared" si="898"/>
        <v>-</v>
      </c>
    </row>
    <row r="188" spans="1:134" s="17" customFormat="1" outlineLevel="1" x14ac:dyDescent="0.25">
      <c r="A188" s="242"/>
      <c r="B188" s="34" t="s">
        <v>83</v>
      </c>
      <c r="C188" s="266">
        <f>IFERROR('Turistas lugar residencia isla '!C188/'Turistas lugar residencia isla '!$C188,"-")</f>
        <v>1</v>
      </c>
      <c r="D188" s="36" t="str">
        <f t="shared" si="833"/>
        <v>-</v>
      </c>
      <c r="E188" s="267">
        <f>IFERROR('Turistas lugar residencia isla '!E188/'Turistas lugar residencia isla '!$E188,"-")</f>
        <v>1</v>
      </c>
      <c r="F188" s="36" t="str">
        <f t="shared" si="834"/>
        <v>-</v>
      </c>
      <c r="G188" s="267">
        <f>IFERROR('Turistas lugar residencia isla '!G188/'Turistas lugar residencia isla '!$G188,"-")</f>
        <v>1</v>
      </c>
      <c r="H188" s="36" t="str">
        <f t="shared" si="835"/>
        <v>-</v>
      </c>
      <c r="I188" s="267">
        <f>IFERROR('Turistas lugar residencia isla '!I188/'Turistas lugar residencia isla '!$I188,"-")</f>
        <v>1</v>
      </c>
      <c r="J188" s="36" t="str">
        <f t="shared" si="836"/>
        <v>-</v>
      </c>
      <c r="K188" s="267">
        <f>IFERROR('Turistas lugar residencia isla '!K188/'Turistas lugar residencia isla '!$K188,"-")</f>
        <v>1</v>
      </c>
      <c r="L188" s="36" t="str">
        <f t="shared" si="837"/>
        <v>-</v>
      </c>
      <c r="M188" s="267">
        <f>IFERROR('Turistas lugar residencia isla '!M188/'Turistas lugar residencia isla '!$M188,"-")</f>
        <v>1</v>
      </c>
      <c r="N188" s="36" t="str">
        <f t="shared" si="838"/>
        <v>-</v>
      </c>
      <c r="O188" s="266">
        <f>IFERROR('Turistas lugar residencia isla '!O188/'Turistas lugar residencia isla '!$C188,"-")</f>
        <v>0.86209104380571422</v>
      </c>
      <c r="P188" s="36" t="str">
        <f t="shared" si="839"/>
        <v>-</v>
      </c>
      <c r="Q188" s="267">
        <f>IFERROR('Turistas lugar residencia isla '!Q188/'Turistas lugar residencia isla '!$E188,"-")</f>
        <v>0.85357800826865893</v>
      </c>
      <c r="R188" s="36" t="str">
        <f t="shared" si="840"/>
        <v>-</v>
      </c>
      <c r="S188" s="267">
        <f>IFERROR('Turistas lugar residencia isla '!S188/'Turistas lugar residencia isla '!$G188,"-")</f>
        <v>0.87278667194659731</v>
      </c>
      <c r="T188" s="36" t="str">
        <f t="shared" si="841"/>
        <v>-</v>
      </c>
      <c r="U188" s="267">
        <f>IFERROR('Turistas lugar residencia isla '!U188/'Turistas lugar residencia isla '!$I188,"-")</f>
        <v>0.91649441586950597</v>
      </c>
      <c r="V188" s="36" t="str">
        <f t="shared" si="842"/>
        <v>-</v>
      </c>
      <c r="W188" s="267">
        <f>IFERROR('Turistas lugar residencia isla '!W188/'Turistas lugar residencia isla '!$K188,"-")</f>
        <v>0.81514017790087989</v>
      </c>
      <c r="X188" s="36" t="str">
        <f t="shared" si="843"/>
        <v>-</v>
      </c>
      <c r="Y188" s="267">
        <f>IFERROR('Turistas lugar residencia isla '!Y188/'Turistas lugar residencia isla '!$M188,"-")</f>
        <v>0.72189962671090835</v>
      </c>
      <c r="Z188" s="36" t="str">
        <f t="shared" si="844"/>
        <v>-</v>
      </c>
      <c r="AA188" s="266">
        <f>IFERROR('Turistas lugar residencia isla '!AA188/'Turistas lugar residencia isla '!$C188,"-")</f>
        <v>0.13790895619428575</v>
      </c>
      <c r="AB188" s="36" t="str">
        <f t="shared" si="845"/>
        <v>-</v>
      </c>
      <c r="AC188" s="267">
        <f>IFERROR('Turistas lugar residencia isla '!AC188/'Turistas lugar residencia isla '!$E188,"-")</f>
        <v>0.14642199173134113</v>
      </c>
      <c r="AD188" s="36" t="str">
        <f t="shared" si="846"/>
        <v>-</v>
      </c>
      <c r="AE188" s="267">
        <f>IFERROR('Turistas lugar residencia isla '!AE188/'Turistas lugar residencia isla '!$G188,"-")</f>
        <v>0.12721332805340271</v>
      </c>
      <c r="AF188" s="36" t="str">
        <f t="shared" si="847"/>
        <v>-</v>
      </c>
      <c r="AG188" s="267">
        <f>IFERROR('Turistas lugar residencia isla '!AG188/'Turistas lugar residencia isla '!$I188,"-")</f>
        <v>8.3505584130493998E-2</v>
      </c>
      <c r="AH188" s="36" t="str">
        <f t="shared" si="848"/>
        <v>-</v>
      </c>
      <c r="AI188" s="267">
        <f>IFERROR('Turistas lugar residencia isla '!AI188/'Turistas lugar residencia isla '!$K188,"-")</f>
        <v>0.18485982209912014</v>
      </c>
      <c r="AJ188" s="36" t="str">
        <f t="shared" si="849"/>
        <v>-</v>
      </c>
      <c r="AK188" s="267">
        <f>IFERROR('Turistas lugar residencia isla '!AK188/'Turistas lugar residencia isla '!$M188,"-")</f>
        <v>0.27810037328909165</v>
      </c>
      <c r="AL188" s="36" t="str">
        <f t="shared" si="850"/>
        <v>-</v>
      </c>
      <c r="AM188" s="266">
        <f>IFERROR('Turistas lugar residencia isla '!AM188/'Turistas lugar residencia isla '!$C188,"-")</f>
        <v>0.21898346628294449</v>
      </c>
      <c r="AN188" s="36" t="str">
        <f t="shared" si="851"/>
        <v>-</v>
      </c>
      <c r="AO188" s="267">
        <f>IFERROR('Turistas lugar residencia isla '!AO188/'Turistas lugar residencia isla '!$E188,"-")</f>
        <v>0.15610067454848769</v>
      </c>
      <c r="AP188" s="36" t="str">
        <f t="shared" si="852"/>
        <v>-</v>
      </c>
      <c r="AQ188" s="267">
        <f>IFERROR('Turistas lugar residencia isla '!AQ188/'Turistas lugar residencia isla '!$G188,"-")</f>
        <v>0.21487667590654522</v>
      </c>
      <c r="AR188" s="36" t="str">
        <f t="shared" si="853"/>
        <v>-</v>
      </c>
      <c r="AS188" s="267">
        <f>IFERROR('Turistas lugar residencia isla '!AS188/'Turistas lugar residencia isla '!$I188,"-")</f>
        <v>0.45202615007450847</v>
      </c>
      <c r="AT188" s="36" t="str">
        <f t="shared" si="854"/>
        <v>-</v>
      </c>
      <c r="AU188" s="267">
        <f>IFERROR('Turistas lugar residencia isla '!AU188/'Turistas lugar residencia isla '!$K188,"-")</f>
        <v>0.13957846724129616</v>
      </c>
      <c r="AV188" s="36" t="str">
        <f t="shared" si="855"/>
        <v>-</v>
      </c>
      <c r="AW188" s="267">
        <f>IFERROR('Turistas lugar residencia isla '!AW188/'Turistas lugar residencia isla '!$M188,"-")</f>
        <v>0.41082538365823312</v>
      </c>
      <c r="AX188" s="36" t="str">
        <f t="shared" si="856"/>
        <v>-</v>
      </c>
      <c r="AY188" s="266">
        <f>IFERROR('Turistas lugar residencia isla '!AY188/'Turistas lugar residencia isla '!$C188,"-")</f>
        <v>2.3737308730229452E-2</v>
      </c>
      <c r="AZ188" s="36" t="str">
        <f t="shared" si="857"/>
        <v>-</v>
      </c>
      <c r="BA188" s="267">
        <f>IFERROR('Turistas lugar residencia isla '!BA188/'Turistas lugar residencia isla '!$E188,"-")</f>
        <v>3.6689635163559872E-2</v>
      </c>
      <c r="BB188" s="36" t="str">
        <f t="shared" si="858"/>
        <v>-</v>
      </c>
      <c r="BC188" s="267">
        <f>IFERROR('Turistas lugar residencia isla '!BC188/'Turistas lugar residencia isla '!$G188,"-")</f>
        <v>1.7780873451377497E-2</v>
      </c>
      <c r="BD188" s="36" t="str">
        <f t="shared" si="859"/>
        <v>-</v>
      </c>
      <c r="BE188" s="267">
        <f>IFERROR('Turistas lugar residencia isla '!BE188/'Turistas lugar residencia isla '!$I188,"-")</f>
        <v>7.7552917047220751E-3</v>
      </c>
      <c r="BF188" s="36" t="str">
        <f t="shared" si="860"/>
        <v>-</v>
      </c>
      <c r="BG188" s="267">
        <f>IFERROR('Turistas lugar residencia isla '!BG188/'Turistas lugar residencia isla '!$K188,"-")</f>
        <v>1.6301838952162438E-2</v>
      </c>
      <c r="BH188" s="36" t="str">
        <f t="shared" si="861"/>
        <v>-</v>
      </c>
      <c r="BI188" s="267">
        <f>IFERROR('Turistas lugar residencia isla '!BI188/'Turistas lugar residencia isla '!$M188,"-")</f>
        <v>3.0070510161758605E-2</v>
      </c>
      <c r="BJ188" s="36" t="str">
        <f t="shared" si="862"/>
        <v>-</v>
      </c>
      <c r="BK188" s="266">
        <f>IFERROR('Turistas lugar residencia isla '!BK188/'Turistas lugar residencia isla '!$C188,"-")</f>
        <v>1.7369808942002726E-2</v>
      </c>
      <c r="BL188" s="36" t="str">
        <f t="shared" si="863"/>
        <v>-</v>
      </c>
      <c r="BM188" s="267">
        <f>IFERROR('Turistas lugar residencia isla '!BM188/'Turistas lugar residencia isla '!$E188,"-")</f>
        <v>2.5516791180097195E-2</v>
      </c>
      <c r="BN188" s="36" t="str">
        <f t="shared" si="864"/>
        <v>-</v>
      </c>
      <c r="BO188" s="267">
        <f>IFERROR('Turistas lugar residencia isla '!BO188/'Turistas lugar residencia isla '!$G188,"-")</f>
        <v>7.3082253776093229E-3</v>
      </c>
      <c r="BP188" s="36" t="str">
        <f t="shared" si="865"/>
        <v>-</v>
      </c>
      <c r="BQ188" s="267">
        <f>IFERROR('Turistas lugar residencia isla '!BQ188/'Turistas lugar residencia isla '!$I188,"-")</f>
        <v>2.9418833822044896E-2</v>
      </c>
      <c r="BR188" s="36" t="str">
        <f t="shared" si="866"/>
        <v>-</v>
      </c>
      <c r="BS188" s="267">
        <f>IFERROR('Turistas lugar residencia isla '!BS188/'Turistas lugar residencia isla '!$K188,"-")</f>
        <v>8.33006056346762E-3</v>
      </c>
      <c r="BT188" s="36" t="str">
        <f t="shared" si="867"/>
        <v>-</v>
      </c>
      <c r="BU188" s="267">
        <f>IFERROR('Turistas lugar residencia isla '!BU188/'Turistas lugar residencia isla '!$M188,"-")</f>
        <v>1.4171159961288539E-2</v>
      </c>
      <c r="BV188" s="36" t="str">
        <f t="shared" si="868"/>
        <v>-</v>
      </c>
      <c r="BW188" s="266">
        <f>IFERROR('Turistas lugar residencia isla '!BW188/'Turistas lugar residencia isla '!$C188,"-")</f>
        <v>0.26435245233451155</v>
      </c>
      <c r="BX188" s="36" t="str">
        <f t="shared" si="869"/>
        <v>-</v>
      </c>
      <c r="BY188" s="267">
        <f>IFERROR('Turistas lugar residencia isla '!BY188/'Turistas lugar residencia isla '!$E188,"-")</f>
        <v>0.33711757452672808</v>
      </c>
      <c r="BZ188" s="36" t="str">
        <f t="shared" si="870"/>
        <v>-</v>
      </c>
      <c r="CA188" s="267">
        <f>IFERROR('Turistas lugar residencia isla '!CA188/'Turistas lugar residencia isla '!$G188,"-")</f>
        <v>0.117447813543022</v>
      </c>
      <c r="CB188" s="36" t="str">
        <f t="shared" si="871"/>
        <v>-</v>
      </c>
      <c r="CC188" s="267">
        <f>IFERROR('Turistas lugar residencia isla '!CC188/'Turistas lugar residencia isla '!$I188,"-")</f>
        <v>0.23192968962809851</v>
      </c>
      <c r="CD188" s="36" t="str">
        <f t="shared" si="872"/>
        <v>-</v>
      </c>
      <c r="CE188" s="267">
        <f>IFERROR('Turistas lugar residencia isla '!CE188/'Turistas lugar residencia isla '!$K188,"-")</f>
        <v>0.42106423585991165</v>
      </c>
      <c r="CF188" s="36" t="str">
        <f t="shared" si="873"/>
        <v>-</v>
      </c>
      <c r="CG188" s="267">
        <f>IFERROR('Turistas lugar residencia isla '!CG188/'Turistas lugar residencia isla '!$M188,"-")</f>
        <v>8.1916217337204486E-2</v>
      </c>
      <c r="CH188" s="36" t="str">
        <f t="shared" si="874"/>
        <v>-</v>
      </c>
      <c r="CI188" s="266">
        <f>IFERROR('Turistas lugar residencia isla '!CI188/'Turistas lugar residencia isla '!$C188,"-")</f>
        <v>3.4208259487717697E-2</v>
      </c>
      <c r="CJ188" s="36" t="str">
        <f t="shared" si="875"/>
        <v>-</v>
      </c>
      <c r="CK188" s="267">
        <f>IFERROR('Turistas lugar residencia isla '!CK188/'Turistas lugar residencia isla '!$E188,"-")</f>
        <v>2.7277870457677524E-2</v>
      </c>
      <c r="CL188" s="36" t="str">
        <f t="shared" si="876"/>
        <v>-</v>
      </c>
      <c r="CM188" s="267">
        <f>IFERROR('Turistas lugar residencia isla '!CM188/'Turistas lugar residencia isla '!$G188,"-")</f>
        <v>4.724005770209877E-2</v>
      </c>
      <c r="CN188" s="36" t="str">
        <f t="shared" si="877"/>
        <v>-</v>
      </c>
      <c r="CO188" s="267">
        <f>IFERROR('Turistas lugar residencia isla '!CO188/'Turistas lugar residencia isla '!$I188,"-")</f>
        <v>2.8080885769680656E-2</v>
      </c>
      <c r="CP188" s="36" t="str">
        <f t="shared" si="878"/>
        <v>-</v>
      </c>
      <c r="CQ188" s="267">
        <f>IFERROR('Turistas lugar residencia isla '!CQ188/'Turistas lugar residencia isla '!$K188,"-")</f>
        <v>2.2530436759751131E-2</v>
      </c>
      <c r="CR188" s="36" t="str">
        <f t="shared" si="879"/>
        <v>-</v>
      </c>
      <c r="CS188" s="267">
        <f>IFERROR('Turistas lugar residencia isla '!CS188/'Turistas lugar residencia isla '!$M188,"-")</f>
        <v>9.6018249688925764E-2</v>
      </c>
      <c r="CT188" s="36" t="str">
        <f t="shared" si="880"/>
        <v>-</v>
      </c>
      <c r="CU188" s="266">
        <f>IFERROR('Turistas lugar residencia isla '!CU188/'Turistas lugar residencia isla '!$C188,"-")</f>
        <v>2.2694394113913118E-2</v>
      </c>
      <c r="CV188" s="36" t="str">
        <f t="shared" si="881"/>
        <v>-</v>
      </c>
      <c r="CW188" s="267">
        <f>IFERROR('Turistas lugar residencia isla '!CW188/'Turistas lugar residencia isla '!$E188,"-")</f>
        <v>1.2545151229419018E-2</v>
      </c>
      <c r="CX188" s="36" t="str">
        <f t="shared" si="882"/>
        <v>-</v>
      </c>
      <c r="CY188" s="267">
        <f>IFERROR('Turistas lugar residencia isla '!CY188/'Turistas lugar residencia isla '!$G188,"-")</f>
        <v>1.1869236861458392E-2</v>
      </c>
      <c r="CZ188" s="36" t="str">
        <f t="shared" si="883"/>
        <v>-</v>
      </c>
      <c r="DA188" s="267">
        <f>IFERROR('Turistas lugar residencia isla '!DA188/'Turistas lugar residencia isla '!$I188,"-")</f>
        <v>1.6704321492092486E-2</v>
      </c>
      <c r="DB188" s="36" t="str">
        <f t="shared" si="884"/>
        <v>-</v>
      </c>
      <c r="DC188" s="267">
        <f>IFERROR('Turistas lugar residencia isla '!DC188/'Turistas lugar residencia isla '!$K188,"-")</f>
        <v>7.3461625912069284E-2</v>
      </c>
      <c r="DD188" s="36" t="str">
        <f t="shared" si="885"/>
        <v>-</v>
      </c>
      <c r="DE188" s="267">
        <f>IFERROR('Turistas lugar residencia isla '!DE188/'Turistas lugar residencia isla '!$M188,"-")</f>
        <v>1.5761094981335544E-2</v>
      </c>
      <c r="DF188" s="36" t="str">
        <f t="shared" si="886"/>
        <v>-</v>
      </c>
      <c r="DG188" s="266">
        <f>IFERROR('Turistas lugar residencia isla '!DG188/'Turistas lugar residencia isla '!$C188,"-")</f>
        <v>0.19593153287546303</v>
      </c>
      <c r="DH188" s="36" t="str">
        <f t="shared" si="887"/>
        <v>-</v>
      </c>
      <c r="DI188" s="267">
        <f>IFERROR('Turistas lugar residencia isla '!DI188/'Turistas lugar residencia isla '!$E188,"-")</f>
        <v>0.14661347646333503</v>
      </c>
      <c r="DJ188" s="36" t="str">
        <f t="shared" si="888"/>
        <v>-</v>
      </c>
      <c r="DK188" s="267">
        <f>IFERROR('Turistas lugar residencia isla '!DK188/'Turistas lugar residencia isla '!$G188,"-")</f>
        <v>0.37533942411042598</v>
      </c>
      <c r="DL188" s="36" t="str">
        <f t="shared" si="889"/>
        <v>-</v>
      </c>
      <c r="DM188" s="267">
        <f>IFERROR('Turistas lugar residencia isla '!DM188/'Turistas lugar residencia isla '!$I188,"-")</f>
        <v>6.0448012305917419E-2</v>
      </c>
      <c r="DN188" s="36" t="str">
        <f t="shared" si="890"/>
        <v>-</v>
      </c>
      <c r="DO188" s="267">
        <f>IFERROR('Turistas lugar residencia isla '!DO188/'Turistas lugar residencia isla '!$K188,"-")</f>
        <v>9.262972226241413E-2</v>
      </c>
      <c r="DP188" s="36" t="str">
        <f t="shared" si="891"/>
        <v>-</v>
      </c>
      <c r="DQ188" s="267">
        <f>IFERROR('Turistas lugar residencia isla '!DQ188/'Turistas lugar residencia isla '!$M188,"-")</f>
        <v>2.9033596018249688E-2</v>
      </c>
      <c r="DR188" s="36" t="str">
        <f t="shared" si="892"/>
        <v>-</v>
      </c>
      <c r="DS188" s="266">
        <f>IFERROR('Turistas lugar residencia isla '!DS188/'Turistas lugar residencia isla '!$C188,"-")</f>
        <v>5.0305228544617053E-2</v>
      </c>
      <c r="DT188" s="36" t="str">
        <f t="shared" si="893"/>
        <v>-</v>
      </c>
      <c r="DU188" s="267">
        <f>IFERROR('Turistas lugar residencia isla '!DU188/'Turistas lugar residencia isla '!$E188,"-")</f>
        <v>8.4038587074780596E-2</v>
      </c>
      <c r="DV188" s="36" t="str">
        <f t="shared" si="894"/>
        <v>-</v>
      </c>
      <c r="DW188" s="267">
        <f>IFERROR('Turistas lugar residencia isla '!DW188/'Turistas lugar residencia isla '!$G188,"-")</f>
        <v>6.8751060700345076E-2</v>
      </c>
      <c r="DX188" s="36" t="str">
        <f t="shared" si="895"/>
        <v>-</v>
      </c>
      <c r="DY188" s="267">
        <f>IFERROR('Turistas lugar residencia isla '!DY188/'Turistas lugar residencia isla '!$I188,"-")</f>
        <v>5.9126087583521607E-2</v>
      </c>
      <c r="DZ188" s="36" t="str">
        <f t="shared" si="896"/>
        <v>-</v>
      </c>
      <c r="EA188" s="267">
        <f>IFERROR('Turistas lugar residencia isla '!EA188/'Turistas lugar residencia isla '!$K188,"-")</f>
        <v>2.8896835403790903E-2</v>
      </c>
      <c r="EB188" s="36" t="str">
        <f t="shared" si="897"/>
        <v>-</v>
      </c>
      <c r="EC188" s="267">
        <f>IFERROR('Turistas lugar residencia isla '!EC188/'Turistas lugar residencia isla '!$M188,"-")</f>
        <v>2.5438960320752109E-2</v>
      </c>
      <c r="ED188" s="36" t="str">
        <f t="shared" si="898"/>
        <v>-</v>
      </c>
    </row>
    <row r="189" spans="1:134" s="17" customFormat="1" ht="15.75" x14ac:dyDescent="0.25">
      <c r="A189" s="242"/>
      <c r="B189" s="249">
        <v>2010</v>
      </c>
      <c r="C189" s="270">
        <f>IFERROR('Turistas lugar residencia isla '!C189/'Turistas lugar residencia isla '!$C189,"-")</f>
        <v>1</v>
      </c>
      <c r="D189" s="271" t="str">
        <f t="shared" si="833"/>
        <v>-</v>
      </c>
      <c r="E189" s="270">
        <f>IFERROR('Turistas lugar residencia isla '!E189/'Turistas lugar residencia isla '!$E189,"-")</f>
        <v>1</v>
      </c>
      <c r="F189" s="271" t="str">
        <f t="shared" si="834"/>
        <v>-</v>
      </c>
      <c r="G189" s="270">
        <f>IFERROR('Turistas lugar residencia isla '!G189/'Turistas lugar residencia isla '!$G189,"-")</f>
        <v>1</v>
      </c>
      <c r="H189" s="271" t="str">
        <f t="shared" si="835"/>
        <v>-</v>
      </c>
      <c r="I189" s="270">
        <f>IFERROR('Turistas lugar residencia isla '!I189/'Turistas lugar residencia isla '!$I189,"-")</f>
        <v>1</v>
      </c>
      <c r="J189" s="271" t="str">
        <f t="shared" si="836"/>
        <v>-</v>
      </c>
      <c r="K189" s="270">
        <f>IFERROR('Turistas lugar residencia isla '!K189/'Turistas lugar residencia isla '!$K189,"-")</f>
        <v>1</v>
      </c>
      <c r="L189" s="271" t="str">
        <f t="shared" si="837"/>
        <v>-</v>
      </c>
      <c r="M189" s="270">
        <f>IFERROR('Turistas lugar residencia isla '!M189/'Turistas lugar residencia isla '!$M189,"-")</f>
        <v>1</v>
      </c>
      <c r="N189" s="271" t="str">
        <f t="shared" si="838"/>
        <v>-</v>
      </c>
      <c r="O189" s="270">
        <f>IFERROR('Turistas lugar residencia isla '!O189/'Turistas lugar residencia isla '!$C189,"-")</f>
        <v>0.83624343680999869</v>
      </c>
      <c r="P189" s="271" t="str">
        <f t="shared" si="839"/>
        <v>-</v>
      </c>
      <c r="Q189" s="270">
        <f>IFERROR('Turistas lugar residencia isla '!Q189/'Turistas lugar residencia isla '!$E189,"-")</f>
        <v>0.81522574781577439</v>
      </c>
      <c r="R189" s="271" t="str">
        <f t="shared" si="840"/>
        <v>-</v>
      </c>
      <c r="S189" s="270">
        <f>IFERROR('Turistas lugar residencia isla '!S189/'Turistas lugar residencia isla '!$G189,"-")</f>
        <v>0.85245801601665827</v>
      </c>
      <c r="T189" s="271" t="str">
        <f t="shared" si="841"/>
        <v>-</v>
      </c>
      <c r="U189" s="270">
        <f>IFERROR('Turistas lugar residencia isla '!U189/'Turistas lugar residencia isla '!$I189,"-")</f>
        <v>0.88187152992286288</v>
      </c>
      <c r="V189" s="271" t="str">
        <f t="shared" si="842"/>
        <v>-</v>
      </c>
      <c r="W189" s="270">
        <f>IFERROR('Turistas lugar residencia isla '!W189/'Turistas lugar residencia isla '!$K189,"-")</f>
        <v>0.80484065817030148</v>
      </c>
      <c r="X189" s="271" t="str">
        <f t="shared" si="843"/>
        <v>-</v>
      </c>
      <c r="Y189" s="270">
        <f>IFERROR('Turistas lugar residencia isla '!Y189/'Turistas lugar residencia isla '!$M189,"-")</f>
        <v>0.72326046561172197</v>
      </c>
      <c r="Z189" s="271" t="str">
        <f t="shared" si="844"/>
        <v>-</v>
      </c>
      <c r="AA189" s="270">
        <f>IFERROR('Turistas lugar residencia isla '!AA189/'Turistas lugar residencia isla '!$C189,"-")</f>
        <v>0.16375665904847428</v>
      </c>
      <c r="AB189" s="271" t="str">
        <f t="shared" si="845"/>
        <v>-</v>
      </c>
      <c r="AC189" s="270">
        <f>IFERROR('Turistas lugar residencia isla '!AC189/'Turistas lugar residencia isla '!$E189,"-")</f>
        <v>0.18477500788447257</v>
      </c>
      <c r="AD189" s="271" t="str">
        <f t="shared" si="846"/>
        <v>-</v>
      </c>
      <c r="AE189" s="270">
        <f>IFERROR('Turistas lugar residencia isla '!AE189/'Turistas lugar residencia isla '!$G189,"-")</f>
        <v>0.14754232489386604</v>
      </c>
      <c r="AF189" s="271" t="str">
        <f t="shared" si="847"/>
        <v>-</v>
      </c>
      <c r="AG189" s="270">
        <f>IFERROR('Turistas lugar residencia isla '!AG189/'Turistas lugar residencia isla '!$I189,"-")</f>
        <v>0.11812979295619815</v>
      </c>
      <c r="AH189" s="271" t="str">
        <f t="shared" si="848"/>
        <v>-</v>
      </c>
      <c r="AI189" s="270">
        <f>IFERROR('Turistas lugar residencia isla '!AI189/'Turistas lugar residencia isla '!$K189,"-")</f>
        <v>0.19515986009035358</v>
      </c>
      <c r="AJ189" s="271" t="str">
        <f t="shared" si="849"/>
        <v>-</v>
      </c>
      <c r="AK189" s="270">
        <f>IFERROR('Turistas lugar residencia isla '!AK189/'Turistas lugar residencia isla '!$M189,"-")</f>
        <v>0.276751369968399</v>
      </c>
      <c r="AL189" s="271" t="str">
        <f t="shared" si="850"/>
        <v>-</v>
      </c>
      <c r="AM189" s="270">
        <f>IFERROR('Turistas lugar residencia isla '!AM189/'Turistas lugar residencia isla '!$C189,"-")</f>
        <v>0.21641737392645699</v>
      </c>
      <c r="AN189" s="271" t="str">
        <f t="shared" si="851"/>
        <v>-</v>
      </c>
      <c r="AO189" s="270">
        <f>IFERROR('Turistas lugar residencia isla '!AO189/'Turistas lugar residencia isla '!$E189,"-")</f>
        <v>0.14020204401802799</v>
      </c>
      <c r="AP189" s="271" t="str">
        <f t="shared" si="852"/>
        <v>-</v>
      </c>
      <c r="AQ189" s="270">
        <f>IFERROR('Turistas lugar residencia isla '!AQ189/'Turistas lugar residencia isla '!$G189,"-")</f>
        <v>0.239867372169633</v>
      </c>
      <c r="AR189" s="271" t="str">
        <f t="shared" si="853"/>
        <v>-</v>
      </c>
      <c r="AS189" s="270">
        <f>IFERROR('Turistas lugar residencia isla '!AS189/'Turistas lugar residencia isla '!$I189,"-")</f>
        <v>0.43296310358010759</v>
      </c>
      <c r="AT189" s="271" t="str">
        <f t="shared" si="854"/>
        <v>-</v>
      </c>
      <c r="AU189" s="270">
        <f>IFERROR('Turistas lugar residencia isla '!AU189/'Turistas lugar residencia isla '!$K189,"-")</f>
        <v>0.14524565814179716</v>
      </c>
      <c r="AV189" s="271" t="str">
        <f t="shared" si="855"/>
        <v>-</v>
      </c>
      <c r="AW189" s="270">
        <f>IFERROR('Turistas lugar residencia isla '!AW189/'Turistas lugar residencia isla '!$M189,"-")</f>
        <v>0.37457243966813031</v>
      </c>
      <c r="AX189" s="271" t="str">
        <f t="shared" si="856"/>
        <v>-</v>
      </c>
      <c r="AY189" s="270">
        <f>IFERROR('Turistas lugar residencia isla '!AY189/'Turistas lugar residencia isla '!$C189,"-")</f>
        <v>2.6232438008804794E-2</v>
      </c>
      <c r="AZ189" s="271" t="str">
        <f t="shared" si="857"/>
        <v>-</v>
      </c>
      <c r="BA189" s="270">
        <f>IFERROR('Turistas lugar residencia isla '!BA189/'Turistas lugar residencia isla '!$E189,"-")</f>
        <v>3.8332391227025454E-2</v>
      </c>
      <c r="BB189" s="271" t="str">
        <f t="shared" si="858"/>
        <v>-</v>
      </c>
      <c r="BC189" s="270">
        <f>IFERROR('Turistas lugar residencia isla '!BC189/'Turistas lugar residencia isla '!$G189,"-")</f>
        <v>2.528090174924599E-2</v>
      </c>
      <c r="BD189" s="271" t="str">
        <f t="shared" si="859"/>
        <v>-</v>
      </c>
      <c r="BE189" s="270">
        <f>IFERROR('Turistas lugar residencia isla '!BE189/'Turistas lugar residencia isla '!$I189,"-")</f>
        <v>8.9995462524820515E-3</v>
      </c>
      <c r="BF189" s="271" t="str">
        <f t="shared" si="860"/>
        <v>-</v>
      </c>
      <c r="BG189" s="270">
        <f>IFERROR('Turistas lugar residencia isla '!BG189/'Turistas lugar residencia isla '!$K189,"-")</f>
        <v>1.4849722549158319E-2</v>
      </c>
      <c r="BH189" s="271" t="str">
        <f t="shared" si="861"/>
        <v>-</v>
      </c>
      <c r="BI189" s="270">
        <f>IFERROR('Turistas lugar residencia isla '!BI189/'Turistas lugar residencia isla '!$M189,"-")</f>
        <v>3.0589056822620159E-2</v>
      </c>
      <c r="BJ189" s="271" t="str">
        <f t="shared" si="862"/>
        <v>-</v>
      </c>
      <c r="BK189" s="270">
        <f>IFERROR('Turistas lugar residencia isla '!BK189/'Turistas lugar residencia isla '!$C189,"-")</f>
        <v>1.9597210365061658E-2</v>
      </c>
      <c r="BL189" s="271" t="str">
        <f t="shared" si="863"/>
        <v>-</v>
      </c>
      <c r="BM189" s="270">
        <f>IFERROR('Turistas lugar residencia isla '!BM189/'Turistas lugar residencia isla '!$E189,"-")</f>
        <v>2.667395161704739E-2</v>
      </c>
      <c r="BN189" s="271" t="str">
        <f t="shared" si="864"/>
        <v>-</v>
      </c>
      <c r="BO189" s="270">
        <f>IFERROR('Turistas lugar residencia isla '!BO189/'Turistas lugar residencia isla '!$G189,"-")</f>
        <v>9.4115168438776396E-3</v>
      </c>
      <c r="BP189" s="271" t="str">
        <f t="shared" si="865"/>
        <v>-</v>
      </c>
      <c r="BQ189" s="270">
        <f>IFERROR('Turistas lugar residencia isla '!BQ189/'Turistas lugar residencia isla '!$I189,"-")</f>
        <v>3.3069330768711797E-2</v>
      </c>
      <c r="BR189" s="271" t="str">
        <f t="shared" si="866"/>
        <v>-</v>
      </c>
      <c r="BS189" s="270">
        <f>IFERROR('Turistas lugar residencia isla '!BS189/'Turistas lugar residencia isla '!$K189,"-")</f>
        <v>1.1319849227610233E-2</v>
      </c>
      <c r="BT189" s="271" t="str">
        <f t="shared" si="867"/>
        <v>-</v>
      </c>
      <c r="BU189" s="270">
        <f>IFERROR('Turistas lugar residencia isla '!BU189/'Turistas lugar residencia isla '!$M189,"-")</f>
        <v>1.9718076481518743E-2</v>
      </c>
      <c r="BV189" s="271" t="str">
        <f t="shared" si="868"/>
        <v>-</v>
      </c>
      <c r="BW189" s="270">
        <f>IFERROR('Turistas lugar residencia isla '!BW189/'Turistas lugar residencia isla '!$C189,"-")</f>
        <v>0.29497617245936225</v>
      </c>
      <c r="BX189" s="271" t="str">
        <f t="shared" si="869"/>
        <v>-</v>
      </c>
      <c r="BY189" s="270">
        <f>IFERROR('Turistas lugar residencia isla '!BY189/'Turistas lugar residencia isla '!$E189,"-")</f>
        <v>0.36100178647538383</v>
      </c>
      <c r="BZ189" s="271" t="str">
        <f t="shared" si="870"/>
        <v>-</v>
      </c>
      <c r="CA189" s="270">
        <f>IFERROR('Turistas lugar residencia isla '!CA189/'Turistas lugar residencia isla '!$G189,"-")</f>
        <v>0.16735877184938164</v>
      </c>
      <c r="CB189" s="271" t="str">
        <f t="shared" si="871"/>
        <v>-</v>
      </c>
      <c r="CC189" s="270">
        <f>IFERROR('Turistas lugar residencia isla '!CC189/'Turistas lugar residencia isla '!$I189,"-")</f>
        <v>0.21426407576392958</v>
      </c>
      <c r="CD189" s="271" t="str">
        <f t="shared" si="872"/>
        <v>-</v>
      </c>
      <c r="CE189" s="270">
        <f>IFERROR('Turistas lugar residencia isla '!CE189/'Turistas lugar residencia isla '!$K189,"-")</f>
        <v>0.41826226165840302</v>
      </c>
      <c r="CF189" s="271" t="str">
        <f t="shared" si="873"/>
        <v>-</v>
      </c>
      <c r="CG189" s="270">
        <f>IFERROR('Turistas lugar residencia isla '!CG189/'Turistas lugar residencia isla '!$M189,"-")</f>
        <v>0.1266229539240866</v>
      </c>
      <c r="CH189" s="271" t="str">
        <f t="shared" si="874"/>
        <v>-</v>
      </c>
      <c r="CI189" s="270">
        <f>IFERROR('Turistas lugar residencia isla '!CI189/'Turistas lugar residencia isla '!$C189,"-")</f>
        <v>3.6746291187749747E-2</v>
      </c>
      <c r="CJ189" s="271" t="str">
        <f t="shared" si="875"/>
        <v>-</v>
      </c>
      <c r="CK189" s="270">
        <f>IFERROR('Turistas lugar residencia isla '!CK189/'Turistas lugar residencia isla '!$E189,"-")</f>
        <v>2.9570550663655958E-2</v>
      </c>
      <c r="CL189" s="271" t="str">
        <f t="shared" si="876"/>
        <v>-</v>
      </c>
      <c r="CM189" s="270">
        <f>IFERROR('Turistas lugar residencia isla '!CM189/'Turistas lugar residencia isla '!$G189,"-")</f>
        <v>5.6769784145683337E-2</v>
      </c>
      <c r="CN189" s="271" t="str">
        <f t="shared" si="877"/>
        <v>-</v>
      </c>
      <c r="CO189" s="270">
        <f>IFERROR('Turistas lugar residencia isla '!CO189/'Turistas lugar residencia isla '!$I189,"-")</f>
        <v>2.4108809448531405E-2</v>
      </c>
      <c r="CP189" s="271" t="str">
        <f t="shared" si="878"/>
        <v>-</v>
      </c>
      <c r="CQ189" s="270">
        <f>IFERROR('Turistas lugar residencia isla '!CQ189/'Turistas lugar residencia isla '!$K189,"-")</f>
        <v>2.5204570437064758E-2</v>
      </c>
      <c r="CR189" s="271" t="str">
        <f t="shared" si="879"/>
        <v>-</v>
      </c>
      <c r="CS189" s="270">
        <f>IFERROR('Turistas lugar residencia isla '!CS189/'Turistas lugar residencia isla '!$M189,"-")</f>
        <v>8.5364121622421324E-2</v>
      </c>
      <c r="CT189" s="271" t="str">
        <f t="shared" si="880"/>
        <v>-</v>
      </c>
      <c r="CU189" s="270">
        <f>IFERROR('Turistas lugar residencia isla '!CU189/'Turistas lugar residencia isla '!$C189,"-")</f>
        <v>3.3794137794254359E-2</v>
      </c>
      <c r="CV189" s="271" t="str">
        <f t="shared" si="881"/>
        <v>-</v>
      </c>
      <c r="CW189" s="270">
        <f>IFERROR('Turistas lugar residencia isla '!CW189/'Turistas lugar residencia isla '!$E189,"-")</f>
        <v>1.8889483373083167E-2</v>
      </c>
      <c r="CX189" s="271" t="str">
        <f t="shared" si="882"/>
        <v>-</v>
      </c>
      <c r="CY189" s="270">
        <f>IFERROR('Turistas lugar residencia isla '!CY189/'Turistas lugar residencia isla '!$G189,"-")</f>
        <v>2.0950997180329053E-2</v>
      </c>
      <c r="CZ189" s="271" t="str">
        <f t="shared" si="883"/>
        <v>-</v>
      </c>
      <c r="DA189" s="270">
        <f>IFERROR('Turistas lugar residencia isla '!DA189/'Turistas lugar residencia isla '!$I189,"-")</f>
        <v>1.9869643497321832E-2</v>
      </c>
      <c r="DB189" s="271" t="str">
        <f t="shared" si="884"/>
        <v>-</v>
      </c>
      <c r="DC189" s="270">
        <f>IFERROR('Turistas lugar residencia isla '!DC189/'Turistas lugar residencia isla '!$K189,"-")</f>
        <v>9.5810847299162338E-2</v>
      </c>
      <c r="DD189" s="271" t="str">
        <f t="shared" si="885"/>
        <v>-</v>
      </c>
      <c r="DE189" s="270">
        <f>IFERROR('Turistas lugar residencia isla '!DE189/'Turistas lugar residencia isla '!$M189,"-")</f>
        <v>9.2554236545904292E-3</v>
      </c>
      <c r="DF189" s="271" t="str">
        <f t="shared" si="886"/>
        <v>-</v>
      </c>
      <c r="DG189" s="270">
        <f>IFERROR('Turistas lugar residencia isla '!DG189/'Turistas lugar residencia isla '!$C189,"-")</f>
        <v>0.11324672072956733</v>
      </c>
      <c r="DH189" s="271" t="str">
        <f t="shared" si="887"/>
        <v>-</v>
      </c>
      <c r="DI189" s="270">
        <f>IFERROR('Turistas lugar residencia isla '!DI189/'Turistas lugar residencia isla '!$E189,"-")</f>
        <v>8.2501559261509566E-2</v>
      </c>
      <c r="DJ189" s="271" t="str">
        <f t="shared" si="888"/>
        <v>-</v>
      </c>
      <c r="DK189" s="270">
        <f>IFERROR('Turistas lugar residencia isla '!DK189/'Turistas lugar residencia isla '!$G189,"-")</f>
        <v>0.23593496927202989</v>
      </c>
      <c r="DL189" s="271" t="str">
        <f t="shared" si="889"/>
        <v>-</v>
      </c>
      <c r="DM189" s="270">
        <f>IFERROR('Turistas lugar residencia isla '!DM189/'Turistas lugar residencia isla '!$I189,"-")</f>
        <v>4.3109321402728044E-2</v>
      </c>
      <c r="DN189" s="271" t="str">
        <f t="shared" si="890"/>
        <v>-</v>
      </c>
      <c r="DO189" s="270">
        <f>IFERROR('Turistas lugar residencia isla '!DO189/'Turistas lugar residencia isla '!$K189,"-")</f>
        <v>4.8929506703960707E-2</v>
      </c>
      <c r="DP189" s="271" t="str">
        <f t="shared" si="891"/>
        <v>-</v>
      </c>
      <c r="DQ189" s="270">
        <f>IFERROR('Turistas lugar residencia isla '!DQ189/'Turistas lugar residencia isla '!$M189,"-")</f>
        <v>1.4859570841864815E-2</v>
      </c>
      <c r="DR189" s="271" t="str">
        <f t="shared" si="892"/>
        <v>-</v>
      </c>
      <c r="DS189" s="270">
        <f>IFERROR('Turistas lugar residencia isla '!DS189/'Turistas lugar residencia isla '!$C189,"-")</f>
        <v>5.8281088867898012E-2</v>
      </c>
      <c r="DT189" s="271" t="str">
        <f t="shared" si="893"/>
        <v>-</v>
      </c>
      <c r="DU189" s="270">
        <f>IFERROR('Turistas lugar residencia isla '!DU189/'Turistas lugar residencia isla '!$E189,"-")</f>
        <v>9.3283134684928409E-2</v>
      </c>
      <c r="DV189" s="271" t="str">
        <f t="shared" si="894"/>
        <v>-</v>
      </c>
      <c r="DW189" s="270">
        <f>IFERROR('Turistas lugar residencia isla '!DW189/'Turistas lugar residencia isla '!$G189,"-")</f>
        <v>8.2905007668782241E-2</v>
      </c>
      <c r="DX189" s="271" t="str">
        <f t="shared" si="895"/>
        <v>-</v>
      </c>
      <c r="DY189" s="270">
        <f>IFERROR('Turistas lugar residencia isla '!DY189/'Turistas lugar residencia isla '!$I189,"-")</f>
        <v>6.7009115959609858E-2</v>
      </c>
      <c r="DZ189" s="271" t="str">
        <f t="shared" si="896"/>
        <v>-</v>
      </c>
      <c r="EA189" s="270">
        <f>IFERROR('Turistas lugar residencia isla '!EA189/'Turistas lugar residencia isla '!$K189,"-")</f>
        <v>3.509298373542586E-2</v>
      </c>
      <c r="EB189" s="271" t="str">
        <f t="shared" si="897"/>
        <v>-</v>
      </c>
      <c r="EC189" s="270">
        <f>IFERROR('Turistas lugar residencia isla '!EC189/'Turistas lugar residencia isla '!$M189,"-")</f>
        <v>5.2620989217786511E-2</v>
      </c>
      <c r="ED189" s="271" t="str">
        <f t="shared" si="898"/>
        <v>-</v>
      </c>
    </row>
    <row r="190" spans="1:134" s="17" customFormat="1" ht="6" customHeight="1" x14ac:dyDescent="0.25">
      <c r="B190" s="34"/>
      <c r="C190" s="257"/>
      <c r="D190" s="258"/>
      <c r="E190" s="257"/>
      <c r="F190" s="258"/>
      <c r="G190" s="257"/>
      <c r="H190" s="258"/>
    </row>
    <row r="191" spans="1:134" s="17" customFormat="1" x14ac:dyDescent="0.25">
      <c r="B191" s="259" t="s">
        <v>85</v>
      </c>
      <c r="C191" s="259"/>
      <c r="D191" s="259"/>
      <c r="E191" s="259"/>
      <c r="F191" s="259"/>
    </row>
    <row r="192" spans="1:134" s="17" customFormat="1" x14ac:dyDescent="0.25">
      <c r="B192" s="34"/>
      <c r="C192" s="257"/>
      <c r="D192" s="258"/>
      <c r="E192" s="257"/>
      <c r="F192" s="258"/>
      <c r="G192" s="257"/>
      <c r="H192" s="258"/>
    </row>
    <row r="193" spans="2:8" s="17" customFormat="1" x14ac:dyDescent="0.25">
      <c r="B193" s="34"/>
      <c r="C193" s="257"/>
      <c r="D193" s="258"/>
      <c r="E193" s="257"/>
      <c r="F193" s="258"/>
      <c r="G193" s="257"/>
      <c r="H193" s="258"/>
    </row>
    <row r="194" spans="2:8" s="17" customFormat="1" x14ac:dyDescent="0.25">
      <c r="B194" s="34"/>
      <c r="C194" s="257"/>
      <c r="D194" s="258"/>
      <c r="E194" s="257"/>
      <c r="F194" s="258"/>
      <c r="G194" s="257"/>
      <c r="H194" s="258"/>
    </row>
    <row r="195" spans="2:8" s="17" customFormat="1" x14ac:dyDescent="0.25">
      <c r="B195" s="34"/>
      <c r="C195" s="257"/>
      <c r="D195" s="258"/>
      <c r="E195" s="257"/>
      <c r="F195" s="258"/>
      <c r="G195" s="257"/>
      <c r="H195" s="258"/>
    </row>
    <row r="196" spans="2:8" s="17" customFormat="1" x14ac:dyDescent="0.25">
      <c r="B196" s="34"/>
      <c r="C196" s="257"/>
      <c r="D196" s="258"/>
      <c r="E196" s="257"/>
      <c r="F196" s="258"/>
      <c r="G196" s="257"/>
      <c r="H196" s="258"/>
    </row>
    <row r="197" spans="2:8" s="17" customFormat="1" x14ac:dyDescent="0.25">
      <c r="B197" s="34"/>
      <c r="C197" s="257"/>
      <c r="D197" s="258"/>
      <c r="E197" s="257"/>
      <c r="F197" s="258"/>
      <c r="G197" s="257"/>
      <c r="H197" s="258"/>
    </row>
    <row r="198" spans="2:8" s="17" customFormat="1" x14ac:dyDescent="0.25">
      <c r="B198" s="34"/>
      <c r="C198" s="257"/>
      <c r="D198" s="258"/>
      <c r="E198" s="257"/>
      <c r="F198" s="258"/>
      <c r="G198" s="257"/>
      <c r="H198" s="258"/>
    </row>
    <row r="199" spans="2:8" s="17" customFormat="1" x14ac:dyDescent="0.25">
      <c r="B199" s="34"/>
      <c r="C199" s="257"/>
      <c r="D199" s="258"/>
      <c r="E199" s="257"/>
      <c r="F199" s="258"/>
      <c r="G199" s="257"/>
      <c r="H199" s="258"/>
    </row>
    <row r="200" spans="2:8" s="17" customFormat="1" x14ac:dyDescent="0.25">
      <c r="B200" s="34"/>
      <c r="C200" s="257"/>
      <c r="D200" s="258"/>
      <c r="E200" s="257"/>
      <c r="F200" s="258"/>
      <c r="G200" s="257"/>
      <c r="H200" s="258"/>
    </row>
    <row r="201" spans="2:8" s="17" customFormat="1" x14ac:dyDescent="0.25">
      <c r="B201" s="34"/>
      <c r="C201" s="257"/>
      <c r="D201" s="258"/>
      <c r="E201" s="257"/>
      <c r="F201" s="258"/>
      <c r="G201" s="257"/>
      <c r="H201" s="258"/>
    </row>
    <row r="202" spans="2:8" s="17" customFormat="1" ht="15.75" x14ac:dyDescent="0.25">
      <c r="B202" s="260"/>
      <c r="C202" s="261"/>
      <c r="D202" s="262"/>
      <c r="E202" s="261"/>
      <c r="F202" s="262"/>
      <c r="G202" s="261"/>
      <c r="H202" s="262"/>
    </row>
    <row r="203" spans="2:8" x14ac:dyDescent="0.25">
      <c r="B203" s="263"/>
      <c r="C203" s="264"/>
      <c r="D203" s="258"/>
      <c r="E203" s="264"/>
      <c r="F203" s="258"/>
      <c r="G203" s="264"/>
      <c r="H203" s="258"/>
    </row>
    <row r="204" spans="2:8" x14ac:dyDescent="0.25">
      <c r="B204" s="263"/>
      <c r="C204" s="264"/>
      <c r="D204" s="258"/>
      <c r="E204" s="264"/>
      <c r="F204" s="258"/>
      <c r="G204" s="264"/>
      <c r="H204" s="258"/>
    </row>
    <row r="205" spans="2:8" x14ac:dyDescent="0.25">
      <c r="B205" s="263"/>
      <c r="C205" s="264"/>
      <c r="D205" s="258"/>
      <c r="E205" s="264"/>
      <c r="F205" s="258"/>
      <c r="G205" s="264"/>
      <c r="H205" s="258"/>
    </row>
    <row r="206" spans="2:8" x14ac:dyDescent="0.25">
      <c r="B206" s="263"/>
      <c r="C206" s="264"/>
      <c r="D206" s="258"/>
      <c r="E206" s="264"/>
      <c r="F206" s="258"/>
      <c r="G206" s="264"/>
      <c r="H206" s="258"/>
    </row>
    <row r="207" spans="2:8" x14ac:dyDescent="0.25">
      <c r="B207" s="263"/>
      <c r="C207" s="264"/>
      <c r="D207" s="258"/>
      <c r="E207" s="264"/>
      <c r="F207" s="258"/>
      <c r="G207" s="264"/>
      <c r="H207" s="258"/>
    </row>
    <row r="208" spans="2:8" x14ac:dyDescent="0.25">
      <c r="B208" s="263"/>
      <c r="C208" s="264"/>
      <c r="D208" s="258"/>
      <c r="E208" s="264"/>
      <c r="F208" s="258"/>
      <c r="G208" s="264"/>
      <c r="H208" s="258"/>
    </row>
    <row r="209" spans="2:8" x14ac:dyDescent="0.25">
      <c r="B209" s="263"/>
      <c r="C209" s="264"/>
      <c r="D209" s="258"/>
      <c r="E209" s="264"/>
      <c r="F209" s="258"/>
      <c r="G209" s="264"/>
      <c r="H209" s="258"/>
    </row>
    <row r="210" spans="2:8" x14ac:dyDescent="0.25">
      <c r="B210" s="263"/>
      <c r="C210" s="264"/>
      <c r="D210" s="258"/>
      <c r="E210" s="264"/>
      <c r="F210" s="258"/>
      <c r="G210" s="264"/>
      <c r="H210" s="258"/>
    </row>
    <row r="211" spans="2:8" x14ac:dyDescent="0.25">
      <c r="B211" s="263"/>
      <c r="C211" s="264"/>
      <c r="D211" s="258"/>
      <c r="E211" s="264"/>
      <c r="F211" s="258"/>
      <c r="G211" s="264"/>
      <c r="H211" s="258"/>
    </row>
    <row r="212" spans="2:8" x14ac:dyDescent="0.25">
      <c r="B212" s="263"/>
      <c r="C212" s="264"/>
      <c r="D212" s="258"/>
      <c r="E212" s="264"/>
      <c r="F212" s="258"/>
      <c r="G212" s="264"/>
      <c r="H212" s="258"/>
    </row>
    <row r="213" spans="2:8" x14ac:dyDescent="0.25">
      <c r="B213" s="263"/>
      <c r="C213" s="264"/>
      <c r="D213" s="258"/>
      <c r="E213" s="264"/>
      <c r="F213" s="258"/>
      <c r="G213" s="264"/>
      <c r="H213" s="258"/>
    </row>
    <row r="214" spans="2:8" x14ac:dyDescent="0.25">
      <c r="B214" s="263"/>
      <c r="C214" s="264"/>
      <c r="D214" s="258"/>
      <c r="E214" s="264"/>
      <c r="F214" s="258"/>
      <c r="G214" s="264"/>
      <c r="H214" s="258"/>
    </row>
    <row r="215" spans="2:8" ht="15.75" x14ac:dyDescent="0.25">
      <c r="B215" s="260"/>
      <c r="C215" s="261"/>
      <c r="D215" s="262"/>
      <c r="E215" s="261"/>
      <c r="F215" s="262"/>
      <c r="G215" s="261"/>
      <c r="H215" s="262"/>
    </row>
    <row r="216" spans="2:8" x14ac:dyDescent="0.25">
      <c r="B216" s="263"/>
      <c r="C216" s="264"/>
      <c r="D216" s="258"/>
      <c r="E216" s="264"/>
      <c r="F216" s="258"/>
      <c r="G216" s="264"/>
      <c r="H216" s="258"/>
    </row>
    <row r="217" spans="2:8" x14ac:dyDescent="0.25">
      <c r="B217" s="263"/>
      <c r="C217" s="264"/>
      <c r="D217" s="258"/>
      <c r="E217" s="264"/>
      <c r="F217" s="258"/>
      <c r="G217" s="264"/>
      <c r="H217" s="258"/>
    </row>
    <row r="218" spans="2:8" x14ac:dyDescent="0.25">
      <c r="B218" s="263"/>
      <c r="C218" s="264"/>
      <c r="D218" s="258"/>
      <c r="E218" s="264"/>
      <c r="F218" s="258"/>
      <c r="G218" s="264"/>
      <c r="H218" s="258"/>
    </row>
    <row r="219" spans="2:8" x14ac:dyDescent="0.25">
      <c r="B219" s="263"/>
      <c r="C219" s="264"/>
      <c r="D219" s="258"/>
      <c r="E219" s="264"/>
      <c r="F219" s="258"/>
      <c r="G219" s="264"/>
      <c r="H219" s="258"/>
    </row>
    <row r="220" spans="2:8" x14ac:dyDescent="0.25">
      <c r="B220" s="263"/>
      <c r="C220" s="264"/>
      <c r="D220" s="258"/>
      <c r="E220" s="264"/>
      <c r="F220" s="258"/>
      <c r="G220" s="264"/>
      <c r="H220" s="258"/>
    </row>
    <row r="221" spans="2:8" x14ac:dyDescent="0.25">
      <c r="B221" s="263"/>
      <c r="C221" s="264"/>
      <c r="D221" s="258"/>
      <c r="E221" s="264"/>
      <c r="F221" s="258"/>
      <c r="G221" s="264"/>
      <c r="H221" s="258"/>
    </row>
    <row r="222" spans="2:8" x14ac:dyDescent="0.25">
      <c r="B222" s="263"/>
      <c r="C222" s="264"/>
      <c r="D222" s="258"/>
      <c r="E222" s="264"/>
      <c r="F222" s="258"/>
      <c r="G222" s="264"/>
      <c r="H222" s="258"/>
    </row>
    <row r="223" spans="2:8" x14ac:dyDescent="0.25">
      <c r="B223" s="263"/>
      <c r="C223" s="264"/>
      <c r="D223" s="258"/>
      <c r="E223" s="264"/>
      <c r="F223" s="258"/>
      <c r="G223" s="264"/>
      <c r="H223" s="258"/>
    </row>
    <row r="224" spans="2:8" x14ac:dyDescent="0.25">
      <c r="B224" s="263"/>
      <c r="C224" s="264"/>
      <c r="D224" s="258"/>
      <c r="E224" s="264"/>
      <c r="F224" s="258"/>
      <c r="G224" s="264"/>
      <c r="H224" s="258"/>
    </row>
    <row r="225" spans="2:8" x14ac:dyDescent="0.25">
      <c r="B225" s="263"/>
      <c r="C225" s="264"/>
      <c r="D225" s="258"/>
      <c r="E225" s="264"/>
      <c r="F225" s="258"/>
      <c r="G225" s="264"/>
      <c r="H225" s="258"/>
    </row>
    <row r="226" spans="2:8" x14ac:dyDescent="0.25">
      <c r="B226" s="263"/>
      <c r="C226" s="264"/>
      <c r="D226" s="258"/>
      <c r="E226" s="264"/>
      <c r="F226" s="258"/>
      <c r="G226" s="264"/>
      <c r="H226" s="258"/>
    </row>
    <row r="227" spans="2:8" x14ac:dyDescent="0.25">
      <c r="B227" s="263"/>
      <c r="C227" s="264"/>
      <c r="D227" s="258"/>
      <c r="E227" s="264"/>
      <c r="F227" s="258"/>
      <c r="G227" s="264"/>
      <c r="H227" s="258"/>
    </row>
    <row r="228" spans="2:8" ht="15.75" x14ac:dyDescent="0.25">
      <c r="B228" s="260"/>
      <c r="C228" s="261"/>
      <c r="D228" s="262"/>
      <c r="E228" s="261"/>
      <c r="F228" s="262"/>
      <c r="G228" s="261"/>
      <c r="H228" s="262"/>
    </row>
    <row r="229" spans="2:8" x14ac:dyDescent="0.25">
      <c r="B229" s="263"/>
      <c r="C229" s="264"/>
      <c r="D229" s="258"/>
      <c r="E229" s="264"/>
      <c r="F229" s="258"/>
      <c r="G229" s="264"/>
      <c r="H229" s="258"/>
    </row>
    <row r="230" spans="2:8" x14ac:dyDescent="0.25">
      <c r="B230" s="263"/>
      <c r="C230" s="264"/>
      <c r="D230" s="258"/>
      <c r="E230" s="264"/>
      <c r="F230" s="258"/>
      <c r="G230" s="264"/>
      <c r="H230" s="258"/>
    </row>
    <row r="231" spans="2:8" x14ac:dyDescent="0.25">
      <c r="B231" s="263"/>
      <c r="C231" s="264"/>
      <c r="D231" s="258"/>
      <c r="E231" s="264"/>
      <c r="F231" s="258"/>
      <c r="G231" s="264"/>
      <c r="H231" s="258"/>
    </row>
    <row r="232" spans="2:8" x14ac:dyDescent="0.25">
      <c r="B232" s="263"/>
      <c r="C232" s="264"/>
      <c r="D232" s="258"/>
      <c r="E232" s="264"/>
      <c r="F232" s="258"/>
      <c r="G232" s="264"/>
      <c r="H232" s="258"/>
    </row>
    <row r="233" spans="2:8" x14ac:dyDescent="0.25">
      <c r="B233" s="263"/>
      <c r="C233" s="264"/>
      <c r="D233" s="258"/>
      <c r="E233" s="264"/>
      <c r="F233" s="258"/>
      <c r="G233" s="264"/>
      <c r="H233" s="258"/>
    </row>
    <row r="234" spans="2:8" x14ac:dyDescent="0.25">
      <c r="B234" s="263"/>
      <c r="C234" s="264"/>
      <c r="D234" s="258"/>
      <c r="E234" s="264"/>
      <c r="F234" s="258"/>
      <c r="G234" s="264"/>
      <c r="H234" s="258"/>
    </row>
    <row r="235" spans="2:8" x14ac:dyDescent="0.25">
      <c r="B235" s="263"/>
      <c r="C235" s="264"/>
      <c r="D235" s="258"/>
      <c r="E235" s="264"/>
      <c r="F235" s="258"/>
      <c r="G235" s="264"/>
      <c r="H235" s="258"/>
    </row>
    <row r="236" spans="2:8" x14ac:dyDescent="0.25">
      <c r="B236" s="263"/>
      <c r="C236" s="264"/>
      <c r="D236" s="258"/>
      <c r="E236" s="264"/>
      <c r="F236" s="258"/>
      <c r="G236" s="264"/>
      <c r="H236" s="258"/>
    </row>
    <row r="237" spans="2:8" x14ac:dyDescent="0.25">
      <c r="B237" s="263"/>
      <c r="C237" s="264"/>
      <c r="D237" s="258"/>
      <c r="E237" s="264"/>
      <c r="F237" s="258"/>
      <c r="G237" s="264"/>
      <c r="H237" s="258"/>
    </row>
    <row r="238" spans="2:8" x14ac:dyDescent="0.25">
      <c r="B238" s="263"/>
      <c r="C238" s="264"/>
      <c r="D238" s="258"/>
      <c r="E238" s="264"/>
      <c r="F238" s="258"/>
      <c r="G238" s="264"/>
      <c r="H238" s="258"/>
    </row>
    <row r="239" spans="2:8" x14ac:dyDescent="0.25">
      <c r="B239" s="263"/>
      <c r="C239" s="264"/>
      <c r="D239" s="258"/>
      <c r="E239" s="264"/>
      <c r="F239" s="258"/>
      <c r="G239" s="264"/>
      <c r="H239" s="258"/>
    </row>
    <row r="240" spans="2:8" x14ac:dyDescent="0.25">
      <c r="B240" s="263"/>
      <c r="C240" s="264"/>
      <c r="D240" s="258"/>
      <c r="E240" s="264"/>
      <c r="F240" s="258"/>
      <c r="G240" s="264"/>
      <c r="H240" s="258"/>
    </row>
    <row r="241" spans="2:8" ht="15.75" x14ac:dyDescent="0.25">
      <c r="B241" s="260"/>
      <c r="C241" s="261"/>
      <c r="D241" s="262"/>
      <c r="E241" s="261"/>
      <c r="F241" s="262"/>
      <c r="G241" s="261"/>
      <c r="H241" s="262"/>
    </row>
    <row r="242" spans="2:8" x14ac:dyDescent="0.25">
      <c r="B242" s="263"/>
      <c r="C242" s="264"/>
      <c r="D242" s="258"/>
      <c r="E242" s="264"/>
      <c r="F242" s="258"/>
      <c r="G242" s="264"/>
      <c r="H242" s="258"/>
    </row>
    <row r="243" spans="2:8" x14ac:dyDescent="0.25">
      <c r="B243" s="263"/>
      <c r="C243" s="264"/>
      <c r="D243" s="258"/>
      <c r="E243" s="264"/>
      <c r="F243" s="258"/>
      <c r="G243" s="264"/>
      <c r="H243" s="258"/>
    </row>
    <row r="244" spans="2:8" x14ac:dyDescent="0.25">
      <c r="B244" s="263"/>
      <c r="C244" s="264"/>
      <c r="D244" s="258"/>
      <c r="E244" s="264"/>
      <c r="F244" s="258"/>
      <c r="G244" s="264"/>
      <c r="H244" s="258"/>
    </row>
    <row r="245" spans="2:8" x14ac:dyDescent="0.25">
      <c r="B245" s="263"/>
      <c r="C245" s="264"/>
      <c r="D245" s="258"/>
      <c r="E245" s="264"/>
      <c r="F245" s="258"/>
      <c r="G245" s="264"/>
      <c r="H245" s="258"/>
    </row>
    <row r="246" spans="2:8" x14ac:dyDescent="0.25">
      <c r="B246" s="263"/>
      <c r="C246" s="264"/>
      <c r="D246" s="258"/>
      <c r="E246" s="264"/>
      <c r="F246" s="258"/>
      <c r="G246" s="264"/>
      <c r="H246" s="258"/>
    </row>
    <row r="247" spans="2:8" x14ac:dyDescent="0.25">
      <c r="B247" s="263"/>
      <c r="C247" s="264"/>
      <c r="D247" s="258"/>
      <c r="E247" s="264"/>
      <c r="F247" s="258"/>
      <c r="G247" s="264"/>
      <c r="H247" s="258"/>
    </row>
    <row r="248" spans="2:8" x14ac:dyDescent="0.25">
      <c r="B248" s="263"/>
      <c r="C248" s="264"/>
      <c r="D248" s="258"/>
      <c r="E248" s="264"/>
      <c r="F248" s="258"/>
      <c r="G248" s="264"/>
      <c r="H248" s="258"/>
    </row>
    <row r="249" spans="2:8" x14ac:dyDescent="0.25">
      <c r="B249" s="263"/>
      <c r="C249" s="264"/>
      <c r="D249" s="258"/>
      <c r="E249" s="264"/>
      <c r="F249" s="258"/>
      <c r="G249" s="264"/>
      <c r="H249" s="258"/>
    </row>
    <row r="250" spans="2:8" x14ac:dyDescent="0.25">
      <c r="B250" s="263"/>
      <c r="C250" s="264"/>
      <c r="D250" s="258"/>
      <c r="E250" s="264"/>
      <c r="F250" s="258"/>
      <c r="G250" s="264"/>
      <c r="H250" s="258"/>
    </row>
    <row r="251" spans="2:8" x14ac:dyDescent="0.25">
      <c r="B251" s="263"/>
      <c r="C251" s="264"/>
      <c r="D251" s="258"/>
      <c r="E251" s="264"/>
      <c r="F251" s="258"/>
      <c r="G251" s="264"/>
      <c r="H251" s="258"/>
    </row>
    <row r="252" spans="2:8" x14ac:dyDescent="0.25">
      <c r="B252" s="263"/>
      <c r="C252" s="264"/>
      <c r="D252" s="258"/>
      <c r="E252" s="264"/>
      <c r="F252" s="258"/>
      <c r="G252" s="264"/>
      <c r="H252" s="258"/>
    </row>
    <row r="253" spans="2:8" x14ac:dyDescent="0.25">
      <c r="B253" s="263"/>
      <c r="C253" s="264"/>
      <c r="D253" s="258"/>
      <c r="E253" s="264"/>
      <c r="F253" s="258"/>
      <c r="G253" s="264"/>
      <c r="H253" s="258"/>
    </row>
    <row r="254" spans="2:8" ht="15.75" x14ac:dyDescent="0.25">
      <c r="B254" s="260"/>
      <c r="C254" s="261"/>
      <c r="D254" s="262"/>
      <c r="E254" s="261"/>
      <c r="F254" s="262"/>
      <c r="G254" s="261"/>
      <c r="H254" s="262"/>
    </row>
    <row r="255" spans="2:8" x14ac:dyDescent="0.25">
      <c r="B255" s="263"/>
      <c r="C255" s="264"/>
      <c r="D255" s="258"/>
      <c r="E255" s="264"/>
      <c r="F255" s="258"/>
      <c r="G255" s="264"/>
      <c r="H255" s="258"/>
    </row>
    <row r="256" spans="2:8" x14ac:dyDescent="0.25">
      <c r="B256" s="263"/>
      <c r="C256" s="264"/>
      <c r="D256" s="258"/>
      <c r="E256" s="264"/>
      <c r="F256" s="258"/>
      <c r="G256" s="264"/>
      <c r="H256" s="258"/>
    </row>
    <row r="257" spans="2:8" x14ac:dyDescent="0.25">
      <c r="B257" s="263"/>
      <c r="C257" s="264"/>
      <c r="D257" s="258"/>
      <c r="E257" s="264"/>
      <c r="F257" s="258"/>
      <c r="G257" s="264"/>
      <c r="H257" s="258"/>
    </row>
    <row r="258" spans="2:8" x14ac:dyDescent="0.25">
      <c r="B258" s="263"/>
      <c r="C258" s="264"/>
      <c r="D258" s="258"/>
      <c r="E258" s="264"/>
      <c r="F258" s="258"/>
      <c r="G258" s="264"/>
      <c r="H258" s="258"/>
    </row>
    <row r="259" spans="2:8" x14ac:dyDescent="0.25">
      <c r="B259" s="263"/>
      <c r="C259" s="264"/>
      <c r="D259" s="258"/>
      <c r="E259" s="264"/>
      <c r="F259" s="258"/>
      <c r="G259" s="264"/>
      <c r="H259" s="258"/>
    </row>
    <row r="260" spans="2:8" x14ac:dyDescent="0.25">
      <c r="B260" s="263"/>
      <c r="C260" s="264"/>
      <c r="D260" s="258"/>
      <c r="E260" s="264"/>
      <c r="F260" s="258"/>
      <c r="G260" s="264"/>
      <c r="H260" s="258"/>
    </row>
    <row r="261" spans="2:8" x14ac:dyDescent="0.25">
      <c r="B261" s="263"/>
      <c r="C261" s="264"/>
      <c r="D261" s="258"/>
      <c r="E261" s="264"/>
      <c r="F261" s="258"/>
      <c r="G261" s="264"/>
      <c r="H261" s="258"/>
    </row>
    <row r="262" spans="2:8" x14ac:dyDescent="0.25">
      <c r="B262" s="263"/>
      <c r="C262" s="264"/>
      <c r="D262" s="258"/>
      <c r="E262" s="264"/>
      <c r="F262" s="258"/>
      <c r="G262" s="264"/>
      <c r="H262" s="258"/>
    </row>
    <row r="263" spans="2:8" x14ac:dyDescent="0.25">
      <c r="B263" s="263"/>
      <c r="C263" s="264"/>
      <c r="D263" s="258"/>
      <c r="E263" s="264"/>
      <c r="F263" s="258"/>
      <c r="G263" s="264"/>
      <c r="H263" s="258"/>
    </row>
    <row r="264" spans="2:8" x14ac:dyDescent="0.25">
      <c r="B264" s="263"/>
      <c r="C264" s="264"/>
      <c r="D264" s="258"/>
      <c r="E264" s="264"/>
      <c r="F264" s="258"/>
      <c r="G264" s="264"/>
      <c r="H264" s="258"/>
    </row>
    <row r="265" spans="2:8" x14ac:dyDescent="0.25">
      <c r="B265" s="263"/>
      <c r="C265" s="264"/>
      <c r="D265" s="258"/>
      <c r="E265" s="264"/>
      <c r="F265" s="258"/>
      <c r="G265" s="264"/>
      <c r="H265" s="258"/>
    </row>
    <row r="266" spans="2:8" x14ac:dyDescent="0.25">
      <c r="B266" s="263"/>
      <c r="C266" s="264"/>
      <c r="D266" s="258"/>
      <c r="E266" s="264"/>
      <c r="F266" s="258"/>
      <c r="G266" s="264"/>
      <c r="H266" s="258"/>
    </row>
    <row r="267" spans="2:8" ht="15.75" x14ac:dyDescent="0.25">
      <c r="B267" s="260"/>
      <c r="C267" s="261"/>
      <c r="D267" s="262"/>
      <c r="E267" s="261"/>
      <c r="F267" s="262"/>
      <c r="G267" s="261"/>
      <c r="H267" s="262"/>
    </row>
    <row r="268" spans="2:8" x14ac:dyDescent="0.25">
      <c r="B268" s="263"/>
      <c r="C268" s="264"/>
      <c r="D268" s="258"/>
      <c r="E268" s="264"/>
      <c r="F268" s="258"/>
      <c r="G268" s="264"/>
      <c r="H268" s="258"/>
    </row>
    <row r="269" spans="2:8" x14ac:dyDescent="0.25">
      <c r="B269" s="263"/>
      <c r="C269" s="264"/>
      <c r="D269" s="258"/>
      <c r="E269" s="264"/>
      <c r="F269" s="258"/>
      <c r="G269" s="264"/>
      <c r="H269" s="258"/>
    </row>
    <row r="270" spans="2:8" x14ac:dyDescent="0.25">
      <c r="B270" s="263"/>
      <c r="C270" s="264"/>
      <c r="D270" s="258"/>
      <c r="E270" s="264"/>
      <c r="F270" s="258"/>
      <c r="G270" s="264"/>
      <c r="H270" s="258"/>
    </row>
    <row r="271" spans="2:8" x14ac:dyDescent="0.25">
      <c r="B271" s="263"/>
      <c r="C271" s="264"/>
      <c r="D271" s="258"/>
      <c r="E271" s="264"/>
      <c r="F271" s="258"/>
      <c r="G271" s="264"/>
      <c r="H271" s="258"/>
    </row>
    <row r="272" spans="2:8" x14ac:dyDescent="0.25">
      <c r="B272" s="263"/>
      <c r="C272" s="264"/>
      <c r="D272" s="258"/>
      <c r="E272" s="264"/>
      <c r="F272" s="258"/>
      <c r="G272" s="264"/>
      <c r="H272" s="258"/>
    </row>
    <row r="273" spans="2:8" x14ac:dyDescent="0.25">
      <c r="B273" s="263"/>
      <c r="C273" s="264"/>
      <c r="D273" s="258"/>
      <c r="E273" s="264"/>
      <c r="F273" s="258"/>
      <c r="G273" s="264"/>
      <c r="H273" s="258"/>
    </row>
    <row r="274" spans="2:8" x14ac:dyDescent="0.25">
      <c r="B274" s="263"/>
      <c r="C274" s="264"/>
      <c r="D274" s="258"/>
      <c r="E274" s="264"/>
      <c r="F274" s="258"/>
      <c r="G274" s="264"/>
      <c r="H274" s="258"/>
    </row>
    <row r="275" spans="2:8" x14ac:dyDescent="0.25">
      <c r="B275" s="263"/>
      <c r="C275" s="264"/>
      <c r="D275" s="258"/>
      <c r="E275" s="264"/>
      <c r="F275" s="258"/>
      <c r="G275" s="264"/>
      <c r="H275" s="258"/>
    </row>
    <row r="276" spans="2:8" x14ac:dyDescent="0.25">
      <c r="B276" s="263"/>
      <c r="C276" s="264"/>
      <c r="D276" s="258"/>
      <c r="E276" s="264"/>
      <c r="F276" s="258"/>
      <c r="G276" s="264"/>
      <c r="H276" s="258"/>
    </row>
    <row r="277" spans="2:8" x14ac:dyDescent="0.25">
      <c r="B277" s="263"/>
      <c r="C277" s="264"/>
      <c r="D277" s="258"/>
      <c r="E277" s="264"/>
      <c r="F277" s="258"/>
      <c r="G277" s="264"/>
      <c r="H277" s="258"/>
    </row>
    <row r="278" spans="2:8" x14ac:dyDescent="0.25">
      <c r="B278" s="263"/>
      <c r="C278" s="264"/>
      <c r="D278" s="258"/>
      <c r="E278" s="264"/>
      <c r="F278" s="258"/>
      <c r="G278" s="264"/>
      <c r="H278" s="258"/>
    </row>
    <row r="279" spans="2:8" x14ac:dyDescent="0.25">
      <c r="B279" s="263"/>
      <c r="C279" s="264"/>
      <c r="D279" s="258"/>
      <c r="E279" s="264"/>
      <c r="F279" s="258"/>
      <c r="G279" s="264"/>
      <c r="H279" s="258"/>
    </row>
    <row r="280" spans="2:8" ht="15.75" x14ac:dyDescent="0.25">
      <c r="B280" s="260"/>
      <c r="C280" s="261"/>
      <c r="D280" s="262"/>
      <c r="E280" s="261"/>
      <c r="F280" s="262"/>
      <c r="G280" s="261"/>
      <c r="H280" s="262"/>
    </row>
  </sheetData>
  <mergeCells count="78">
    <mergeCell ref="EC6:ED6"/>
    <mergeCell ref="B191:F191"/>
    <mergeCell ref="DQ6:DR6"/>
    <mergeCell ref="DS6:DT6"/>
    <mergeCell ref="DU6:DV6"/>
    <mergeCell ref="DW6:DX6"/>
    <mergeCell ref="DY6:DZ6"/>
    <mergeCell ref="EA6:EB6"/>
    <mergeCell ref="DE6:DF6"/>
    <mergeCell ref="DG6:DH6"/>
    <mergeCell ref="DI6:DJ6"/>
    <mergeCell ref="DK6:DL6"/>
    <mergeCell ref="DM6:DN6"/>
    <mergeCell ref="DO6:DP6"/>
    <mergeCell ref="CS6:CT6"/>
    <mergeCell ref="CU6:CV6"/>
    <mergeCell ref="CW6:CX6"/>
    <mergeCell ref="CY6:CZ6"/>
    <mergeCell ref="DA6:DB6"/>
    <mergeCell ref="DC6:DD6"/>
    <mergeCell ref="CG6:CH6"/>
    <mergeCell ref="CI6:CJ6"/>
    <mergeCell ref="CK6:CL6"/>
    <mergeCell ref="CM6:CN6"/>
    <mergeCell ref="CO6:CP6"/>
    <mergeCell ref="CQ6:CR6"/>
    <mergeCell ref="BU6:BV6"/>
    <mergeCell ref="BW6:BX6"/>
    <mergeCell ref="BY6:BZ6"/>
    <mergeCell ref="CA6:CB6"/>
    <mergeCell ref="CC6:CD6"/>
    <mergeCell ref="CE6:CF6"/>
    <mergeCell ref="BI6:BJ6"/>
    <mergeCell ref="BK6:BL6"/>
    <mergeCell ref="BM6:BN6"/>
    <mergeCell ref="BO6:BP6"/>
    <mergeCell ref="BQ6:BR6"/>
    <mergeCell ref="BS6:BT6"/>
    <mergeCell ref="AW6:AX6"/>
    <mergeCell ref="AY6:AZ6"/>
    <mergeCell ref="BA6:BB6"/>
    <mergeCell ref="BC6:BD6"/>
    <mergeCell ref="BE6:BF6"/>
    <mergeCell ref="BG6:BH6"/>
    <mergeCell ref="AK6:AL6"/>
    <mergeCell ref="AM6:AN6"/>
    <mergeCell ref="AO6:AP6"/>
    <mergeCell ref="AQ6:AR6"/>
    <mergeCell ref="AS6:AT6"/>
    <mergeCell ref="AU6:AV6"/>
    <mergeCell ref="Y6:Z6"/>
    <mergeCell ref="AA6:AB6"/>
    <mergeCell ref="AC6:AD6"/>
    <mergeCell ref="AE6:AF6"/>
    <mergeCell ref="AG6:AH6"/>
    <mergeCell ref="AI6:AJ6"/>
    <mergeCell ref="M6:N6"/>
    <mergeCell ref="O6:P6"/>
    <mergeCell ref="Q6:R6"/>
    <mergeCell ref="S6:T6"/>
    <mergeCell ref="U6:V6"/>
    <mergeCell ref="W6:X6"/>
    <mergeCell ref="BW5:CH5"/>
    <mergeCell ref="CI5:CT5"/>
    <mergeCell ref="CU5:DF5"/>
    <mergeCell ref="DG5:DR5"/>
    <mergeCell ref="DS5:ED5"/>
    <mergeCell ref="C6:D6"/>
    <mergeCell ref="E6:F6"/>
    <mergeCell ref="G6:H6"/>
    <mergeCell ref="I6:J6"/>
    <mergeCell ref="K6:L6"/>
    <mergeCell ref="C5:N5"/>
    <mergeCell ref="O5:Z5"/>
    <mergeCell ref="AA5:AL5"/>
    <mergeCell ref="AM5:AX5"/>
    <mergeCell ref="AY5:BJ5"/>
    <mergeCell ref="BK5:BV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E0F96-3A38-4963-9A81-BE15D9E767DF}">
  <dimension ref="A1:EF244"/>
  <sheetViews>
    <sheetView showGridLines="0" workbookViewId="0"/>
  </sheetViews>
  <sheetFormatPr baseColWidth="10" defaultRowHeight="15" x14ac:dyDescent="0.25"/>
  <cols>
    <col min="1" max="1" width="18.42578125" customWidth="1"/>
    <col min="2" max="2" width="20.7109375" customWidth="1"/>
    <col min="16" max="16" width="15.85546875" customWidth="1"/>
  </cols>
  <sheetData>
    <row r="1" spans="1:136" ht="40.5" customHeight="1" x14ac:dyDescent="0.25">
      <c r="Z1" t="e">
        <v>#REF!</v>
      </c>
    </row>
    <row r="4" spans="1:136" ht="21.75" thickBot="1" x14ac:dyDescent="0.3">
      <c r="B4" s="12" t="s">
        <v>124</v>
      </c>
      <c r="C4" s="13"/>
      <c r="D4" s="12"/>
      <c r="E4" s="12"/>
      <c r="F4" s="12"/>
      <c r="G4" s="12"/>
      <c r="H4" s="12"/>
      <c r="I4" s="12"/>
      <c r="J4" s="12"/>
      <c r="K4" s="12"/>
      <c r="L4" s="12"/>
      <c r="M4" s="12"/>
      <c r="N4" s="12"/>
      <c r="O4" s="12"/>
      <c r="R4" s="14" t="str">
        <f>CONCATENATE("año ",K7,": ",FIXED(K21,0)," (",FIXED(L21*100,1),"%)")</f>
        <v>año 2022: 3.868.048 (-9,5%)</v>
      </c>
    </row>
    <row r="5" spans="1:136" ht="9.75" customHeight="1" thickBot="1" x14ac:dyDescent="0.3">
      <c r="B5" s="15"/>
      <c r="C5" s="16"/>
      <c r="D5" s="15"/>
      <c r="E5" s="15"/>
      <c r="F5" s="15"/>
      <c r="G5" s="17"/>
      <c r="H5" s="17"/>
      <c r="I5" s="17"/>
      <c r="J5" s="17"/>
      <c r="K5" s="15"/>
      <c r="L5" s="15"/>
      <c r="M5" s="17"/>
      <c r="N5" s="17"/>
      <c r="O5" s="17"/>
      <c r="R5" s="14" t="s">
        <v>56</v>
      </c>
    </row>
    <row r="6" spans="1:136" ht="22.5" thickTop="1" thickBot="1" x14ac:dyDescent="0.3">
      <c r="B6" s="18" t="s">
        <v>57</v>
      </c>
      <c r="C6" s="19" t="s">
        <v>58</v>
      </c>
      <c r="D6" s="20"/>
      <c r="E6" s="20"/>
      <c r="F6" s="20"/>
      <c r="G6" s="20"/>
      <c r="H6" s="20"/>
      <c r="I6" s="20"/>
      <c r="J6" s="20"/>
      <c r="K6" s="20"/>
      <c r="L6" s="20"/>
      <c r="M6" s="20"/>
      <c r="N6" s="20"/>
      <c r="O6" s="21"/>
    </row>
    <row r="7" spans="1:136" ht="22.5" thickTop="1" thickBot="1" x14ac:dyDescent="0.3">
      <c r="B7" s="18">
        <v>2017</v>
      </c>
      <c r="C7" s="22">
        <v>2018</v>
      </c>
      <c r="D7" s="23"/>
      <c r="E7" s="22">
        <v>2019</v>
      </c>
      <c r="F7" s="23"/>
      <c r="G7" s="22">
        <v>2020</v>
      </c>
      <c r="H7" s="23"/>
      <c r="I7" s="22">
        <v>2021</v>
      </c>
      <c r="J7" s="23"/>
      <c r="K7" s="22">
        <v>2022</v>
      </c>
      <c r="L7" s="24"/>
      <c r="M7" s="25">
        <v>2023</v>
      </c>
      <c r="N7" s="26"/>
      <c r="O7" s="27"/>
    </row>
    <row r="8" spans="1:136" ht="31.5" thickTop="1" thickBot="1" x14ac:dyDescent="0.3">
      <c r="B8" s="28"/>
      <c r="C8" s="29" t="s">
        <v>59</v>
      </c>
      <c r="D8" s="30" t="str">
        <f>CONCATENATE("Variación ",RIGHT(C7,2),"/",RIGHT(B7,2))</f>
        <v>Variación 18/17</v>
      </c>
      <c r="E8" s="31" t="s">
        <v>59</v>
      </c>
      <c r="F8" s="30" t="str">
        <f>CONCATENATE("Variación ",RIGHT(E7,2),"/",RIGHT(C7,2))</f>
        <v>Variación 19/18</v>
      </c>
      <c r="G8" s="31" t="s">
        <v>59</v>
      </c>
      <c r="H8" s="30" t="str">
        <f>CONCATENATE("Variación ",RIGHT(G7,2),"/",RIGHT(E7,2))</f>
        <v>Variación 20/19</v>
      </c>
      <c r="I8" s="31" t="s">
        <v>59</v>
      </c>
      <c r="J8" s="30" t="str">
        <f>CONCATENATE("Variación ",RIGHT(I7,2),"/",RIGHT(G7,2))</f>
        <v>Variación 21/20</v>
      </c>
      <c r="K8" s="31" t="s">
        <v>59</v>
      </c>
      <c r="L8" s="30" t="str">
        <f>CONCATENATE("Variación ",RIGHT(K7,2),"/",RIGHT(E7,2))</f>
        <v>Variación 22/19</v>
      </c>
      <c r="M8" s="32" t="s">
        <v>59</v>
      </c>
      <c r="N8" s="33" t="str">
        <f>CONCATENATE("Variación ",RIGHT(M7,2),"/",RIGHT(K7,2))</f>
        <v>Variación 23/22</v>
      </c>
      <c r="O8" s="33" t="str">
        <f>CONCATENATE("Variación ",RIGHT(M7,2),"/",RIGHT(E7,2))</f>
        <v>Variación 23/19</v>
      </c>
      <c r="P8" t="str">
        <f>IFERROR(O8/O21-1,"-")</f>
        <v>-</v>
      </c>
      <c r="T8" t="str">
        <f>IFERROR(S8/S47-1,"-")</f>
        <v>-</v>
      </c>
      <c r="X8" t="str">
        <f>IFERROR(W8/W21-1,"-")</f>
        <v>-</v>
      </c>
      <c r="Z8" t="str">
        <f>IFERROR(Y8/Y21-1,"-")</f>
        <v>-</v>
      </c>
      <c r="AB8" t="str">
        <f>IFERROR(AA8/AA21-1,"-")</f>
        <v>-</v>
      </c>
      <c r="AD8" t="str">
        <f>IFERROR(AC8/AC21-1,"-")</f>
        <v>-</v>
      </c>
      <c r="AF8" t="str">
        <f>IFERROR(AE8/AE21-1,"-")</f>
        <v>-</v>
      </c>
      <c r="AH8" t="str">
        <f>IFERROR(AG8/AG21-1,"-")</f>
        <v>-</v>
      </c>
      <c r="AJ8" t="str">
        <f>IFERROR(AI8/AI21-1,"-")</f>
        <v>-</v>
      </c>
      <c r="AL8" t="str">
        <f>IFERROR(AK8/AK21-1,"-")</f>
        <v>-</v>
      </c>
      <c r="AN8" t="str">
        <f>IFERROR(AM8/AM21-1,"-")</f>
        <v>-</v>
      </c>
      <c r="AP8" t="str">
        <f>IFERROR(AO8/AO21-1,"-")</f>
        <v>-</v>
      </c>
      <c r="AR8" t="str">
        <f>IFERROR(AQ8/AQ21-1,"-")</f>
        <v>-</v>
      </c>
      <c r="AT8" t="str">
        <f>IFERROR(AS8/AS21-1,"-")</f>
        <v>-</v>
      </c>
      <c r="AV8" t="str">
        <f>IFERROR(AU8/AU21-1,"-")</f>
        <v>-</v>
      </c>
      <c r="AX8" t="str">
        <f>IFERROR(AW8/AW21-1,"-")</f>
        <v>-</v>
      </c>
      <c r="AZ8" t="str">
        <f>IFERROR(AY8/AY21-1,"-")</f>
        <v>-</v>
      </c>
      <c r="BB8" t="str">
        <f>IFERROR(BA8/BA21-1,"-")</f>
        <v>-</v>
      </c>
      <c r="BD8" t="str">
        <f>IFERROR(BC8/BC21-1,"-")</f>
        <v>-</v>
      </c>
      <c r="BF8" t="str">
        <f>IFERROR(BE8/BE21-1,"-")</f>
        <v>-</v>
      </c>
      <c r="BH8" t="str">
        <f>IFERROR(BG8/BG21-1,"-")</f>
        <v>-</v>
      </c>
      <c r="BJ8" t="str">
        <f>IFERROR(BI8/BI21-1,"-")</f>
        <v>-</v>
      </c>
      <c r="BL8" t="str">
        <f>IFERROR(BK8/BK21-1,"-")</f>
        <v>-</v>
      </c>
      <c r="BN8" t="str">
        <f>IFERROR(BM8/BM21-1,"-")</f>
        <v>-</v>
      </c>
      <c r="BP8" t="str">
        <f>IFERROR(BO8/BO21-1,"-")</f>
        <v>-</v>
      </c>
      <c r="BR8" t="str">
        <f>IFERROR(BQ8/BQ21-1,"-")</f>
        <v>-</v>
      </c>
      <c r="BT8" t="str">
        <f>IFERROR(BS8/BS21-1,"-")</f>
        <v>-</v>
      </c>
      <c r="BV8" t="str">
        <f>IFERROR(BU8/BU21-1,"-")</f>
        <v>-</v>
      </c>
      <c r="BX8" t="str">
        <f>IFERROR(BW8/BW21-1,"-")</f>
        <v>-</v>
      </c>
      <c r="BZ8" t="str">
        <f>IFERROR(BY8/BY21-1,"-")</f>
        <v>-</v>
      </c>
      <c r="CB8" t="str">
        <f>IFERROR(CA8/CA21-1,"-")</f>
        <v>-</v>
      </c>
      <c r="CD8" t="str">
        <f>IFERROR(CC8/CC21-1,"-")</f>
        <v>-</v>
      </c>
      <c r="CF8" t="str">
        <f>IFERROR(CE8/CE21-1,"-")</f>
        <v>-</v>
      </c>
      <c r="CH8" t="str">
        <f>IFERROR(CG8/CG21-1,"-")</f>
        <v>-</v>
      </c>
      <c r="CJ8" t="str">
        <f>IFERROR(CI8/CI21-1,"-")</f>
        <v>-</v>
      </c>
      <c r="CL8" t="str">
        <f>IFERROR(CK8/CK21-1,"-")</f>
        <v>-</v>
      </c>
      <c r="CN8" t="str">
        <f>IFERROR(CM8/CM21-1,"-")</f>
        <v>-</v>
      </c>
      <c r="CP8" t="str">
        <f>IFERROR(CO8/CO21-1,"-")</f>
        <v>-</v>
      </c>
      <c r="CR8" t="str">
        <f>IFERROR(CQ8/CQ21-1,"-")</f>
        <v>-</v>
      </c>
      <c r="CT8" t="str">
        <f>IFERROR(CS8/CS21-1,"-")</f>
        <v>-</v>
      </c>
      <c r="CV8" t="str">
        <f>IFERROR(CU8/CU21-1,"-")</f>
        <v>-</v>
      </c>
      <c r="CX8" t="str">
        <f>IFERROR(CW8/CW21-1,"-")</f>
        <v>-</v>
      </c>
      <c r="CZ8" t="str">
        <f>IFERROR(CY8/CY21-1,"-")</f>
        <v>-</v>
      </c>
      <c r="DB8" t="str">
        <f>IFERROR(DA8/DA21-1,"-")</f>
        <v>-</v>
      </c>
      <c r="DD8" t="str">
        <f>IFERROR(DC8/DC21-1,"-")</f>
        <v>-</v>
      </c>
      <c r="DF8" t="str">
        <f>IFERROR(DE8/DE21-1,"-")</f>
        <v>-</v>
      </c>
      <c r="DH8" t="str">
        <f>IFERROR(DG8/DG21-1,"-")</f>
        <v>-</v>
      </c>
      <c r="DJ8" t="str">
        <f>IFERROR(DI8/DI21-1,"-")</f>
        <v>-</v>
      </c>
      <c r="DL8" t="str">
        <f>IFERROR(DK8/DK21-1,"-")</f>
        <v>-</v>
      </c>
      <c r="DN8" t="str">
        <f>IFERROR(DM8/DM21-1,"-")</f>
        <v>-</v>
      </c>
      <c r="DP8" t="str">
        <f>IFERROR(DO8/DO21-1,"-")</f>
        <v>-</v>
      </c>
      <c r="DR8" t="str">
        <f>IFERROR(DQ8/DQ21-1,"-")</f>
        <v>-</v>
      </c>
      <c r="DT8" t="str">
        <f>IFERROR(DS8/DS21-1,"-")</f>
        <v>-</v>
      </c>
      <c r="DV8" t="str">
        <f>IFERROR(DU8/DU21-1,"-")</f>
        <v>-</v>
      </c>
      <c r="DX8" t="str">
        <f>IFERROR(DW8/DW21-1,"-")</f>
        <v>-</v>
      </c>
      <c r="DZ8" t="str">
        <f>IFERROR(DY8/DY21-1,"-")</f>
        <v>-</v>
      </c>
      <c r="EB8" t="str">
        <f>IFERROR(EA8/EA21-1,"-")</f>
        <v>-</v>
      </c>
      <c r="ED8" t="str">
        <f>IFERROR(EC8/EC21-1,"-")</f>
        <v>-</v>
      </c>
      <c r="EF8" t="str">
        <f>IFERROR(EE8/EE21-1,"-")</f>
        <v>-</v>
      </c>
    </row>
    <row r="9" spans="1:136" x14ac:dyDescent="0.25">
      <c r="A9" s="14" t="s">
        <v>60</v>
      </c>
      <c r="B9" s="34" t="s">
        <v>61</v>
      </c>
      <c r="C9" s="35">
        <v>438555</v>
      </c>
      <c r="D9" s="36">
        <v>9.2103723145960048E-2</v>
      </c>
      <c r="E9" s="35">
        <v>424117</v>
      </c>
      <c r="F9" s="36">
        <f t="shared" ref="F9:F21" si="0">IFERROR(E9/C9-1,"-")</f>
        <v>-3.2921754397966074E-2</v>
      </c>
      <c r="G9" s="35">
        <v>405209</v>
      </c>
      <c r="H9" s="36">
        <f>IFERROR(G9/E9-1,"-")</f>
        <v>-4.4582037503801963E-2</v>
      </c>
      <c r="I9" s="35">
        <v>41241</v>
      </c>
      <c r="J9" s="36">
        <f>IFERROR(I9/G9-1,"-")</f>
        <v>-0.89822289238393027</v>
      </c>
      <c r="K9" s="35">
        <v>256728</v>
      </c>
      <c r="L9" s="36">
        <f t="shared" ref="L9:L21" si="1">IFERROR(K9/E9-1,"-")</f>
        <v>-0.39467646899322595</v>
      </c>
      <c r="M9" s="35">
        <v>409144</v>
      </c>
      <c r="N9" s="36">
        <f>IFERROR(M9/K9-1,"-")</f>
        <v>0.59368670343710073</v>
      </c>
      <c r="O9" s="36">
        <f>IFERROR(M9/E9-1,"-")</f>
        <v>-3.5303937356908621E-2</v>
      </c>
    </row>
    <row r="10" spans="1:136" x14ac:dyDescent="0.25">
      <c r="A10" s="14" t="s">
        <v>62</v>
      </c>
      <c r="B10" s="34" t="s">
        <v>63</v>
      </c>
      <c r="C10" s="35">
        <v>396707</v>
      </c>
      <c r="D10" s="36">
        <v>3.2625926340476896E-2</v>
      </c>
      <c r="E10" s="35">
        <v>403123</v>
      </c>
      <c r="F10" s="36">
        <f t="shared" si="0"/>
        <v>1.6173145419667412E-2</v>
      </c>
      <c r="G10" s="35">
        <v>387432</v>
      </c>
      <c r="H10" s="36">
        <f t="shared" ref="H10:H21" si="2">IFERROR(G10/E10-1,"-")</f>
        <v>-3.8923603962066178E-2</v>
      </c>
      <c r="I10" s="35">
        <v>31824</v>
      </c>
      <c r="J10" s="36">
        <f t="shared" ref="J10:J21" si="3">IFERROR(I10/G10-1,"-")</f>
        <v>-0.91785913398996466</v>
      </c>
      <c r="K10" s="35">
        <v>294431</v>
      </c>
      <c r="L10" s="36">
        <f t="shared" si="1"/>
        <v>-0.26962490356541302</v>
      </c>
      <c r="M10" s="35">
        <v>397277</v>
      </c>
      <c r="N10" s="36">
        <f t="shared" ref="N10:N20" si="4">IFERROR(M10/K10-1,"-")</f>
        <v>0.3493042512507174</v>
      </c>
      <c r="O10" s="36">
        <f t="shared" ref="O10:O20" si="5">IFERROR(M10/E10-1,"-")</f>
        <v>-1.4501777373159053E-2</v>
      </c>
    </row>
    <row r="11" spans="1:136" x14ac:dyDescent="0.25">
      <c r="A11" s="14" t="s">
        <v>64</v>
      </c>
      <c r="B11" s="34" t="s">
        <v>65</v>
      </c>
      <c r="C11" s="35">
        <v>441620</v>
      </c>
      <c r="D11" s="36">
        <v>2.1495303323641579E-2</v>
      </c>
      <c r="E11" s="35">
        <v>453136</v>
      </c>
      <c r="F11" s="36">
        <f t="shared" si="0"/>
        <v>2.6076717539966543E-2</v>
      </c>
      <c r="G11" s="35">
        <v>141692</v>
      </c>
      <c r="H11" s="36">
        <f t="shared" si="2"/>
        <v>-0.6873080046608524</v>
      </c>
      <c r="I11" s="35">
        <v>47972</v>
      </c>
      <c r="J11" s="36">
        <f t="shared" si="3"/>
        <v>-0.6614346610958981</v>
      </c>
      <c r="K11" s="35">
        <v>325288</v>
      </c>
      <c r="L11" s="36">
        <f t="shared" si="1"/>
        <v>-0.28214046114190883</v>
      </c>
      <c r="M11" s="35">
        <v>403014</v>
      </c>
      <c r="N11" s="36">
        <f t="shared" si="4"/>
        <v>0.23894518088586114</v>
      </c>
      <c r="O11" s="36">
        <f t="shared" si="5"/>
        <v>-0.1106113837788214</v>
      </c>
    </row>
    <row r="12" spans="1:136" x14ac:dyDescent="0.25">
      <c r="A12" s="14" t="s">
        <v>66</v>
      </c>
      <c r="B12" s="34" t="s">
        <v>67</v>
      </c>
      <c r="C12" s="35">
        <v>347043</v>
      </c>
      <c r="D12" s="36">
        <v>-0.12358895101292477</v>
      </c>
      <c r="E12" s="35">
        <v>324647</v>
      </c>
      <c r="F12" s="36">
        <f t="shared" si="0"/>
        <v>-6.4533789760922944E-2</v>
      </c>
      <c r="G12" s="35">
        <v>0</v>
      </c>
      <c r="H12" s="36">
        <f t="shared" si="2"/>
        <v>-1</v>
      </c>
      <c r="I12" s="35">
        <v>52264</v>
      </c>
      <c r="J12" s="36" t="str">
        <f t="shared" si="3"/>
        <v>-</v>
      </c>
      <c r="K12" s="35">
        <v>356410</v>
      </c>
      <c r="L12" s="36">
        <f t="shared" si="1"/>
        <v>9.7838575437321218E-2</v>
      </c>
      <c r="M12" s="35">
        <v>354131</v>
      </c>
      <c r="N12" s="36">
        <f t="shared" si="4"/>
        <v>-6.3943211469936756E-3</v>
      </c>
      <c r="O12" s="36">
        <f t="shared" si="5"/>
        <v>9.0818643018417022E-2</v>
      </c>
    </row>
    <row r="13" spans="1:136" x14ac:dyDescent="0.25">
      <c r="A13" s="14" t="s">
        <v>68</v>
      </c>
      <c r="B13" s="34" t="s">
        <v>69</v>
      </c>
      <c r="C13" s="35">
        <v>285178</v>
      </c>
      <c r="D13" s="36">
        <v>-5.6424113072517379E-4</v>
      </c>
      <c r="E13" s="35">
        <v>261250</v>
      </c>
      <c r="F13" s="36">
        <f t="shared" si="0"/>
        <v>-8.3905490605867161E-2</v>
      </c>
      <c r="G13" s="35">
        <v>0</v>
      </c>
      <c r="H13" s="36">
        <f t="shared" si="2"/>
        <v>-1</v>
      </c>
      <c r="I13" s="35">
        <v>69204</v>
      </c>
      <c r="J13" s="36" t="str">
        <f t="shared" si="3"/>
        <v>-</v>
      </c>
      <c r="K13" s="35">
        <v>259935</v>
      </c>
      <c r="L13" s="36">
        <f t="shared" si="1"/>
        <v>-5.033492822966501E-3</v>
      </c>
      <c r="M13" s="35">
        <v>271622</v>
      </c>
      <c r="N13" s="36">
        <f t="shared" si="4"/>
        <v>4.4961240310077422E-2</v>
      </c>
      <c r="O13" s="36">
        <f t="shared" si="5"/>
        <v>3.970143540669846E-2</v>
      </c>
    </row>
    <row r="14" spans="1:136" x14ac:dyDescent="0.25">
      <c r="A14" s="14" t="s">
        <v>70</v>
      </c>
      <c r="B14" s="34" t="s">
        <v>71</v>
      </c>
      <c r="C14" s="35">
        <v>301068</v>
      </c>
      <c r="D14" s="36">
        <v>-3.0893937437292962E-3</v>
      </c>
      <c r="E14" s="35">
        <v>274881</v>
      </c>
      <c r="F14" s="36">
        <f t="shared" si="0"/>
        <v>-8.698034995416315E-2</v>
      </c>
      <c r="G14" s="35">
        <v>6405</v>
      </c>
      <c r="H14" s="36">
        <f t="shared" si="2"/>
        <v>-0.9766990079343425</v>
      </c>
      <c r="I14" s="35">
        <v>96406</v>
      </c>
      <c r="J14" s="36">
        <f t="shared" si="3"/>
        <v>14.051678376268541</v>
      </c>
      <c r="K14" s="35">
        <v>265785</v>
      </c>
      <c r="L14" s="36">
        <f t="shared" si="1"/>
        <v>-3.3090682877317867E-2</v>
      </c>
      <c r="M14" s="35">
        <v>270269</v>
      </c>
      <c r="N14" s="36">
        <f t="shared" si="4"/>
        <v>1.687077901311218E-2</v>
      </c>
      <c r="O14" s="36">
        <f t="shared" si="5"/>
        <v>-1.6778169462421944E-2</v>
      </c>
    </row>
    <row r="15" spans="1:136" x14ac:dyDescent="0.25">
      <c r="A15" s="14" t="s">
        <v>72</v>
      </c>
      <c r="B15" s="34" t="s">
        <v>73</v>
      </c>
      <c r="C15" s="35">
        <v>374843</v>
      </c>
      <c r="D15" s="36">
        <v>-5.9403367428391141E-3</v>
      </c>
      <c r="E15" s="35">
        <v>333529</v>
      </c>
      <c r="F15" s="36">
        <f t="shared" si="0"/>
        <v>-0.11021681077144296</v>
      </c>
      <c r="G15" s="35">
        <v>69912</v>
      </c>
      <c r="H15" s="36">
        <f t="shared" si="2"/>
        <v>-0.79038704280587302</v>
      </c>
      <c r="I15" s="35">
        <v>147568</v>
      </c>
      <c r="J15" s="36">
        <f t="shared" si="3"/>
        <v>1.1107678224053097</v>
      </c>
      <c r="K15" s="35">
        <v>315843</v>
      </c>
      <c r="L15" s="36">
        <f t="shared" si="1"/>
        <v>-5.302687322541666E-2</v>
      </c>
      <c r="M15" s="35">
        <v>327022</v>
      </c>
      <c r="N15" s="36">
        <f t="shared" si="4"/>
        <v>3.5394167355299988E-2</v>
      </c>
      <c r="O15" s="36">
        <f t="shared" si="5"/>
        <v>-1.9509547895385393E-2</v>
      </c>
    </row>
    <row r="16" spans="1:136" x14ac:dyDescent="0.25">
      <c r="A16" s="14" t="s">
        <v>74</v>
      </c>
      <c r="B16" s="34" t="s">
        <v>75</v>
      </c>
      <c r="C16" s="35">
        <v>370232</v>
      </c>
      <c r="D16" s="36">
        <v>-3.4002671787592864E-2</v>
      </c>
      <c r="E16" s="35">
        <v>328921</v>
      </c>
      <c r="F16" s="36">
        <f t="shared" si="0"/>
        <v>-0.11158138680611074</v>
      </c>
      <c r="G16" s="35">
        <v>101836</v>
      </c>
      <c r="H16" s="36">
        <f t="shared" si="2"/>
        <v>-0.6903937419623557</v>
      </c>
      <c r="I16" s="35">
        <v>193905</v>
      </c>
      <c r="J16" s="36">
        <f t="shared" si="3"/>
        <v>0.90409089123689079</v>
      </c>
      <c r="K16" s="35">
        <v>332139</v>
      </c>
      <c r="L16" s="36">
        <f t="shared" si="1"/>
        <v>9.7835042457004029E-3</v>
      </c>
      <c r="M16" s="35">
        <v>326111</v>
      </c>
      <c r="N16" s="36">
        <f t="shared" si="4"/>
        <v>-1.8149027967206521E-2</v>
      </c>
      <c r="O16" s="36">
        <f t="shared" si="5"/>
        <v>-8.5430848136787141E-3</v>
      </c>
    </row>
    <row r="17" spans="1:26" x14ac:dyDescent="0.25">
      <c r="A17" s="14" t="s">
        <v>76</v>
      </c>
      <c r="B17" s="34" t="s">
        <v>77</v>
      </c>
      <c r="C17" s="35">
        <v>326673</v>
      </c>
      <c r="D17" s="36">
        <v>-7.0136886480147376E-2</v>
      </c>
      <c r="E17" s="35">
        <v>291855</v>
      </c>
      <c r="F17" s="36">
        <f t="shared" si="0"/>
        <v>-0.10658364786805152</v>
      </c>
      <c r="G17" s="35">
        <v>38899</v>
      </c>
      <c r="H17" s="36">
        <f t="shared" si="2"/>
        <v>-0.86671806205136115</v>
      </c>
      <c r="I17" s="35">
        <v>195034</v>
      </c>
      <c r="J17" s="36">
        <f t="shared" si="3"/>
        <v>4.0138563973366921</v>
      </c>
      <c r="K17" s="35">
        <v>275539</v>
      </c>
      <c r="L17" s="36">
        <f t="shared" si="1"/>
        <v>-5.5904473111647923E-2</v>
      </c>
      <c r="M17" s="35">
        <v>299487</v>
      </c>
      <c r="N17" s="36">
        <f t="shared" si="4"/>
        <v>8.6913286322444439E-2</v>
      </c>
      <c r="O17" s="36">
        <f t="shared" si="5"/>
        <v>2.6149971732538413E-2</v>
      </c>
    </row>
    <row r="18" spans="1:26" x14ac:dyDescent="0.25">
      <c r="A18" s="14" t="s">
        <v>78</v>
      </c>
      <c r="B18" s="34" t="s">
        <v>79</v>
      </c>
      <c r="C18" s="35">
        <v>397411</v>
      </c>
      <c r="D18" s="36">
        <v>-5.839718711646269E-2</v>
      </c>
      <c r="E18" s="35">
        <v>354718</v>
      </c>
      <c r="F18" s="36">
        <f t="shared" si="0"/>
        <v>-0.10742782660771844</v>
      </c>
      <c r="G18" s="35">
        <v>43237</v>
      </c>
      <c r="H18" s="36">
        <f t="shared" si="2"/>
        <v>-0.87810880755980802</v>
      </c>
      <c r="I18" s="35">
        <v>292968</v>
      </c>
      <c r="J18" s="36">
        <f t="shared" si="3"/>
        <v>5.7758632652589217</v>
      </c>
      <c r="K18" s="35">
        <v>375614</v>
      </c>
      <c r="L18" s="36">
        <f t="shared" si="1"/>
        <v>5.8908766964179904E-2</v>
      </c>
      <c r="M18" s="35">
        <v>392527</v>
      </c>
      <c r="N18" s="36">
        <f t="shared" si="4"/>
        <v>4.5027608129622365E-2</v>
      </c>
      <c r="O18" s="36">
        <f t="shared" si="5"/>
        <v>0.10658889596806476</v>
      </c>
    </row>
    <row r="19" spans="1:26" x14ac:dyDescent="0.25">
      <c r="A19" s="14" t="s">
        <v>80</v>
      </c>
      <c r="B19" s="34" t="s">
        <v>81</v>
      </c>
      <c r="C19" s="35">
        <v>410456</v>
      </c>
      <c r="D19" s="36">
        <v>-3.4252989313293236E-2</v>
      </c>
      <c r="E19" s="35">
        <v>405715</v>
      </c>
      <c r="F19" s="36">
        <f t="shared" si="0"/>
        <v>-1.1550568148595675E-2</v>
      </c>
      <c r="G19" s="35">
        <v>61827</v>
      </c>
      <c r="H19" s="36">
        <f t="shared" si="2"/>
        <v>-0.84760977533490256</v>
      </c>
      <c r="I19" s="35">
        <v>304600</v>
      </c>
      <c r="J19" s="36">
        <f t="shared" si="3"/>
        <v>3.9266501690200073</v>
      </c>
      <c r="K19" s="35">
        <v>388852</v>
      </c>
      <c r="L19" s="36">
        <f t="shared" si="1"/>
        <v>-4.156365921890981E-2</v>
      </c>
      <c r="M19" s="35">
        <v>424973</v>
      </c>
      <c r="N19" s="36">
        <f t="shared" si="4"/>
        <v>9.2891382839743741E-2</v>
      </c>
      <c r="O19" s="36">
        <f t="shared" si="5"/>
        <v>4.7466817840109421E-2</v>
      </c>
    </row>
    <row r="20" spans="1:26" x14ac:dyDescent="0.25">
      <c r="A20" s="14" t="s">
        <v>82</v>
      </c>
      <c r="B20" s="34" t="s">
        <v>83</v>
      </c>
      <c r="C20" s="35">
        <v>420041</v>
      </c>
      <c r="D20" s="36">
        <v>-1.732612464235328E-2</v>
      </c>
      <c r="E20" s="35">
        <v>416723</v>
      </c>
      <c r="F20" s="36">
        <f t="shared" si="0"/>
        <v>-7.8992288847993253E-3</v>
      </c>
      <c r="G20" s="35">
        <v>74976</v>
      </c>
      <c r="H20" s="36">
        <f t="shared" si="2"/>
        <v>-0.82008192492375032</v>
      </c>
      <c r="I20" s="35">
        <v>316527</v>
      </c>
      <c r="J20" s="36">
        <f t="shared" si="3"/>
        <v>3.2217109475032011</v>
      </c>
      <c r="K20" s="35">
        <v>421484</v>
      </c>
      <c r="L20" s="36">
        <f t="shared" si="1"/>
        <v>1.1424855359555286E-2</v>
      </c>
      <c r="M20" s="35">
        <v>465099</v>
      </c>
      <c r="N20" s="36">
        <f t="shared" si="4"/>
        <v>0.1034796101394122</v>
      </c>
      <c r="O20" s="36">
        <f t="shared" si="5"/>
        <v>0.11608670507747343</v>
      </c>
      <c r="R20" t="s">
        <v>123</v>
      </c>
      <c r="Z20" t="s">
        <v>123</v>
      </c>
    </row>
    <row r="21" spans="1:26" ht="15.75" x14ac:dyDescent="0.25">
      <c r="A21" s="14" t="s">
        <v>84</v>
      </c>
      <c r="B21" s="37" t="s">
        <v>84</v>
      </c>
      <c r="C21" s="38">
        <v>4509827</v>
      </c>
      <c r="D21" s="39">
        <v>-1.6946444413927231E-2</v>
      </c>
      <c r="E21" s="38">
        <v>4272615</v>
      </c>
      <c r="F21" s="39">
        <f t="shared" si="0"/>
        <v>-5.2598913439473427E-2</v>
      </c>
      <c r="G21" s="38">
        <v>1331425</v>
      </c>
      <c r="H21" s="39">
        <f t="shared" si="2"/>
        <v>-0.68838170534906606</v>
      </c>
      <c r="I21" s="38">
        <v>1789513</v>
      </c>
      <c r="J21" s="39">
        <f t="shared" si="3"/>
        <v>0.34405843363313737</v>
      </c>
      <c r="K21" s="38">
        <v>3868048</v>
      </c>
      <c r="L21" s="39">
        <f t="shared" si="1"/>
        <v>-9.4688381705349101E-2</v>
      </c>
      <c r="M21" s="38">
        <v>4340676</v>
      </c>
      <c r="N21" s="39">
        <v>0.12218772879757434</v>
      </c>
      <c r="O21" s="39">
        <v>1.5929588788130999E-2</v>
      </c>
      <c r="P21" s="40"/>
    </row>
    <row r="22" spans="1:26" ht="5.25" customHeight="1" x14ac:dyDescent="0.25">
      <c r="A22" s="14"/>
    </row>
    <row r="23" spans="1:26" x14ac:dyDescent="0.25">
      <c r="B23" s="41" t="s">
        <v>125</v>
      </c>
      <c r="C23" s="41"/>
      <c r="D23" s="41"/>
      <c r="E23" s="41"/>
      <c r="F23" s="41"/>
      <c r="G23" s="41"/>
      <c r="H23" s="41"/>
      <c r="I23" s="41"/>
      <c r="J23" s="41"/>
      <c r="K23" s="42"/>
      <c r="L23" s="41"/>
      <c r="M23" s="41"/>
      <c r="N23" s="41"/>
      <c r="O23" s="41"/>
      <c r="P23" s="40"/>
    </row>
    <row r="26" spans="1:26" ht="21.75" thickBot="1" x14ac:dyDescent="0.3">
      <c r="B26" s="12" t="s">
        <v>126</v>
      </c>
      <c r="C26" s="13"/>
      <c r="D26" s="12"/>
      <c r="E26" s="12"/>
      <c r="F26" s="12"/>
      <c r="G26" s="12"/>
      <c r="H26" s="12"/>
      <c r="I26" s="12"/>
      <c r="J26" s="12"/>
      <c r="K26" s="12"/>
      <c r="L26" s="12"/>
      <c r="M26" s="12"/>
      <c r="N26" s="12"/>
      <c r="O26" s="12"/>
      <c r="R26" s="14" t="str">
        <f>CONCATENATE("año ",K29,": ",FIXED(K43,0)," (",FIXED(L43*100,1),"%)")</f>
        <v>año 2022: 551.209 (-15,4%)</v>
      </c>
    </row>
    <row r="27" spans="1:26" ht="6" customHeight="1" thickBot="1" x14ac:dyDescent="0.3">
      <c r="B27" s="15"/>
      <c r="C27" s="16"/>
      <c r="D27" s="15"/>
      <c r="E27" s="15"/>
      <c r="F27" s="15"/>
      <c r="G27" s="17"/>
      <c r="H27" s="17"/>
      <c r="I27" s="17"/>
      <c r="J27" s="17"/>
      <c r="K27" s="15"/>
      <c r="L27" s="15"/>
      <c r="M27" s="17"/>
      <c r="N27" s="17"/>
      <c r="O27" s="17"/>
      <c r="R27" s="14" t="s">
        <v>87</v>
      </c>
    </row>
    <row r="28" spans="1:26" ht="22.5" thickTop="1" thickBot="1" x14ac:dyDescent="0.3">
      <c r="B28" s="18" t="s">
        <v>88</v>
      </c>
      <c r="C28" s="19" t="s">
        <v>89</v>
      </c>
      <c r="D28" s="20"/>
      <c r="E28" s="20"/>
      <c r="F28" s="20"/>
      <c r="G28" s="20"/>
      <c r="H28" s="20"/>
      <c r="I28" s="20"/>
      <c r="J28" s="20"/>
      <c r="K28" s="20"/>
      <c r="L28" s="20"/>
      <c r="M28" s="20"/>
      <c r="N28" s="20"/>
      <c r="O28" s="21"/>
    </row>
    <row r="29" spans="1:26" ht="22.5" thickTop="1" thickBot="1" x14ac:dyDescent="0.3">
      <c r="B29" s="18">
        <v>2017</v>
      </c>
      <c r="C29" s="22">
        <v>2018</v>
      </c>
      <c r="D29" s="23"/>
      <c r="E29" s="22">
        <v>2019</v>
      </c>
      <c r="F29" s="23"/>
      <c r="G29" s="22">
        <v>2020</v>
      </c>
      <c r="H29" s="23"/>
      <c r="I29" s="22">
        <v>2021</v>
      </c>
      <c r="J29" s="23"/>
      <c r="K29" s="22">
        <v>2022</v>
      </c>
      <c r="L29" s="24"/>
      <c r="M29" s="25">
        <v>2023</v>
      </c>
      <c r="N29" s="26"/>
      <c r="O29" s="27"/>
    </row>
    <row r="30" spans="1:26" ht="31.5" thickTop="1" thickBot="1" x14ac:dyDescent="0.3">
      <c r="B30" s="28"/>
      <c r="C30" s="29" t="s">
        <v>59</v>
      </c>
      <c r="D30" s="30" t="str">
        <f>CONCATENATE("Variación ",RIGHT(C29,2),"/",RIGHT(B29,2))</f>
        <v>Variación 18/17</v>
      </c>
      <c r="E30" s="31" t="s">
        <v>59</v>
      </c>
      <c r="F30" s="30" t="str">
        <f>CONCATENATE("Variación ",RIGHT(E29,2),"/",RIGHT(C29,2))</f>
        <v>Variación 19/18</v>
      </c>
      <c r="G30" s="31" t="s">
        <v>59</v>
      </c>
      <c r="H30" s="30" t="str">
        <f>CONCATENATE("Variación ",RIGHT(G29,2),"/",RIGHT(E29,2))</f>
        <v>Variación 20/19</v>
      </c>
      <c r="I30" s="31" t="s">
        <v>59</v>
      </c>
      <c r="J30" s="30" t="str">
        <f>CONCATENATE("Variación ",RIGHT(I29,2),"/",RIGHT(G29,2))</f>
        <v>Variación 21/20</v>
      </c>
      <c r="K30" s="31" t="s">
        <v>59</v>
      </c>
      <c r="L30" s="30" t="str">
        <f>CONCATENATE("Variación ",RIGHT(K29,2),"/",RIGHT(E29,2))</f>
        <v>Variación 22/19</v>
      </c>
      <c r="M30" s="32" t="s">
        <v>59</v>
      </c>
      <c r="N30" s="33" t="str">
        <f>CONCATENATE("Variación ",RIGHT(M29,2),"/",RIGHT(K29,2))</f>
        <v>Variación 23/22</v>
      </c>
      <c r="O30" s="33" t="str">
        <f>CONCATENATE("Variación ",RIGHT(M29,2),"/",RIGHT(E29,2))</f>
        <v>Variación 23/19</v>
      </c>
    </row>
    <row r="31" spans="1:26" x14ac:dyDescent="0.25">
      <c r="B31" s="34" t="s">
        <v>61</v>
      </c>
      <c r="C31" s="35">
        <v>34182</v>
      </c>
      <c r="D31" s="36">
        <v>-9.734051799061394E-3</v>
      </c>
      <c r="E31" s="35">
        <v>58599</v>
      </c>
      <c r="F31" s="36">
        <f t="shared" ref="F31:F43" si="6">IFERROR(E31/C31-1,"-")</f>
        <v>0.71432332806740395</v>
      </c>
      <c r="G31" s="35">
        <v>38808</v>
      </c>
      <c r="H31" s="36">
        <f>IFERROR(G31/E31-1,"-")</f>
        <v>-0.33773613884195974</v>
      </c>
      <c r="I31" s="35">
        <v>11006</v>
      </c>
      <c r="J31" s="36">
        <f>IFERROR(I31/G31-1,"-")</f>
        <v>-0.71639868068439494</v>
      </c>
      <c r="K31" s="35">
        <v>31705</v>
      </c>
      <c r="L31" s="36">
        <f t="shared" ref="L31:L43" si="7">IFERROR(K31/E31-1,"-")</f>
        <v>-0.45894981143022917</v>
      </c>
      <c r="M31" s="35">
        <v>41643</v>
      </c>
      <c r="N31" s="36">
        <f>IFERROR(M31/K31-1,"-")</f>
        <v>0.3134521368869263</v>
      </c>
      <c r="O31" s="36">
        <f>IFERROR(M31/E31-1,"-")</f>
        <v>-0.28935647365996009</v>
      </c>
    </row>
    <row r="32" spans="1:26" x14ac:dyDescent="0.25">
      <c r="B32" s="34" t="s">
        <v>63</v>
      </c>
      <c r="C32" s="35">
        <v>31163</v>
      </c>
      <c r="D32" s="36">
        <v>-7.286088301796978E-2</v>
      </c>
      <c r="E32" s="35">
        <v>32590</v>
      </c>
      <c r="F32" s="36">
        <f t="shared" si="6"/>
        <v>4.5791483490036367E-2</v>
      </c>
      <c r="G32" s="35">
        <v>37738</v>
      </c>
      <c r="H32" s="36">
        <f t="shared" ref="H32:H43" si="8">IFERROR(G32/E32-1,"-")</f>
        <v>0.15796256520405039</v>
      </c>
      <c r="I32" s="35">
        <v>10479</v>
      </c>
      <c r="J32" s="36">
        <f t="shared" ref="J32:J43" si="9">IFERROR(I32/G32-1,"-")</f>
        <v>-0.72232232762732518</v>
      </c>
      <c r="K32" s="35">
        <v>31579</v>
      </c>
      <c r="L32" s="36">
        <f t="shared" si="7"/>
        <v>-3.1021785823872383E-2</v>
      </c>
      <c r="M32" s="35">
        <v>31124</v>
      </c>
      <c r="N32" s="36">
        <f t="shared" ref="N32:N42" si="10">IFERROR(M32/K32-1,"-")</f>
        <v>-1.4408309319484447E-2</v>
      </c>
      <c r="O32" s="36">
        <f t="shared" ref="O32:O42" si="11">IFERROR(M32/E32-1,"-")</f>
        <v>-4.4983123657563628E-2</v>
      </c>
    </row>
    <row r="33" spans="2:18" x14ac:dyDescent="0.25">
      <c r="B33" s="34" t="s">
        <v>65</v>
      </c>
      <c r="C33" s="35">
        <v>43243</v>
      </c>
      <c r="D33" s="36">
        <v>0.17482612475548787</v>
      </c>
      <c r="E33" s="35">
        <v>57885</v>
      </c>
      <c r="F33" s="36">
        <f t="shared" si="6"/>
        <v>0.33859815461461973</v>
      </c>
      <c r="G33" s="35">
        <v>19542</v>
      </c>
      <c r="H33" s="36">
        <f t="shared" si="8"/>
        <v>-0.66239958538481469</v>
      </c>
      <c r="I33" s="35">
        <v>14622</v>
      </c>
      <c r="J33" s="36">
        <f t="shared" si="9"/>
        <v>-0.2517654283082591</v>
      </c>
      <c r="K33" s="35">
        <v>32527</v>
      </c>
      <c r="L33" s="36">
        <f t="shared" si="7"/>
        <v>-0.43807549451498662</v>
      </c>
      <c r="M33" s="35">
        <v>42342</v>
      </c>
      <c r="N33" s="36">
        <f t="shared" si="10"/>
        <v>0.30174931595290078</v>
      </c>
      <c r="O33" s="36">
        <f t="shared" si="11"/>
        <v>-0.26851515936771186</v>
      </c>
    </row>
    <row r="34" spans="2:18" x14ac:dyDescent="0.25">
      <c r="B34" s="34" t="s">
        <v>67</v>
      </c>
      <c r="C34" s="35">
        <v>48078</v>
      </c>
      <c r="D34" s="36">
        <v>0.14302696020160721</v>
      </c>
      <c r="E34" s="35">
        <v>42171</v>
      </c>
      <c r="F34" s="36">
        <f t="shared" si="6"/>
        <v>-0.12286284787220769</v>
      </c>
      <c r="G34" s="35">
        <v>0</v>
      </c>
      <c r="H34" s="36">
        <f t="shared" si="8"/>
        <v>-1</v>
      </c>
      <c r="I34" s="35">
        <v>15885</v>
      </c>
      <c r="J34" s="36" t="str">
        <f t="shared" si="9"/>
        <v>-</v>
      </c>
      <c r="K34" s="35">
        <v>48011</v>
      </c>
      <c r="L34" s="36">
        <f t="shared" si="7"/>
        <v>0.13848379217945972</v>
      </c>
      <c r="M34" s="35">
        <v>47516</v>
      </c>
      <c r="N34" s="36">
        <f t="shared" si="10"/>
        <v>-1.0310137260211238E-2</v>
      </c>
      <c r="O34" s="36">
        <f t="shared" si="11"/>
        <v>0.1267458680135638</v>
      </c>
    </row>
    <row r="35" spans="2:18" x14ac:dyDescent="0.25">
      <c r="B35" s="34" t="s">
        <v>69</v>
      </c>
      <c r="C35" s="35">
        <v>45670</v>
      </c>
      <c r="D35" s="36">
        <v>0.10085329990840286</v>
      </c>
      <c r="E35" s="35">
        <v>50749</v>
      </c>
      <c r="F35" s="36">
        <f t="shared" si="6"/>
        <v>0.11121086052112994</v>
      </c>
      <c r="G35" s="35">
        <v>0</v>
      </c>
      <c r="H35" s="36">
        <f t="shared" si="8"/>
        <v>-1</v>
      </c>
      <c r="I35" s="35">
        <v>21679</v>
      </c>
      <c r="J35" s="36" t="str">
        <f t="shared" si="9"/>
        <v>-</v>
      </c>
      <c r="K35" s="35">
        <v>45785</v>
      </c>
      <c r="L35" s="36">
        <f t="shared" si="7"/>
        <v>-9.7814735265719488E-2</v>
      </c>
      <c r="M35" s="35">
        <v>42036</v>
      </c>
      <c r="N35" s="36">
        <f t="shared" si="10"/>
        <v>-8.1882712678824965E-2</v>
      </c>
      <c r="O35" s="36">
        <f t="shared" si="11"/>
        <v>-0.17168811208102619</v>
      </c>
    </row>
    <row r="36" spans="2:18" x14ac:dyDescent="0.25">
      <c r="B36" s="34" t="s">
        <v>71</v>
      </c>
      <c r="C36" s="35">
        <v>53405</v>
      </c>
      <c r="D36" s="36">
        <v>9.0454313425216926E-2</v>
      </c>
      <c r="E36" s="35">
        <v>51671</v>
      </c>
      <c r="F36" s="36">
        <f t="shared" si="6"/>
        <v>-3.2468869955996627E-2</v>
      </c>
      <c r="G36" s="35">
        <v>4213</v>
      </c>
      <c r="H36" s="36">
        <f t="shared" si="8"/>
        <v>-0.91846490294362404</v>
      </c>
      <c r="I36" s="35">
        <v>32786</v>
      </c>
      <c r="J36" s="36">
        <f t="shared" si="9"/>
        <v>6.7821030144789933</v>
      </c>
      <c r="K36" s="35">
        <v>51671</v>
      </c>
      <c r="L36" s="36">
        <f t="shared" si="7"/>
        <v>0</v>
      </c>
      <c r="M36" s="35">
        <v>45708</v>
      </c>
      <c r="N36" s="36">
        <f t="shared" si="10"/>
        <v>-0.11540322424570837</v>
      </c>
      <c r="O36" s="36">
        <f t="shared" si="11"/>
        <v>-0.11540322424570837</v>
      </c>
    </row>
    <row r="37" spans="2:18" x14ac:dyDescent="0.25">
      <c r="B37" s="34" t="s">
        <v>73</v>
      </c>
      <c r="C37" s="35">
        <v>72319</v>
      </c>
      <c r="D37" s="36">
        <v>0.17123376413046998</v>
      </c>
      <c r="E37" s="35">
        <v>82373</v>
      </c>
      <c r="F37" s="36">
        <f t="shared" si="6"/>
        <v>0.13902294002959104</v>
      </c>
      <c r="G37" s="35">
        <v>24780</v>
      </c>
      <c r="H37" s="36">
        <f t="shared" si="8"/>
        <v>-0.69917327279569763</v>
      </c>
      <c r="I37" s="35">
        <v>41775</v>
      </c>
      <c r="J37" s="36">
        <f t="shared" si="9"/>
        <v>0.68583535108958849</v>
      </c>
      <c r="K37" s="35">
        <v>59853</v>
      </c>
      <c r="L37" s="36">
        <f t="shared" si="7"/>
        <v>-0.27339055272965651</v>
      </c>
      <c r="M37" s="35">
        <v>53133</v>
      </c>
      <c r="N37" s="36">
        <f t="shared" si="10"/>
        <v>-0.11227507393113123</v>
      </c>
      <c r="O37" s="36">
        <f t="shared" si="11"/>
        <v>-0.35497068214099281</v>
      </c>
    </row>
    <row r="38" spans="2:18" x14ac:dyDescent="0.25">
      <c r="B38" s="34" t="s">
        <v>75</v>
      </c>
      <c r="C38" s="35">
        <v>77208</v>
      </c>
      <c r="D38" s="36">
        <v>-0.1115918348560514</v>
      </c>
      <c r="E38" s="35">
        <v>81876</v>
      </c>
      <c r="F38" s="36">
        <f t="shared" si="6"/>
        <v>6.0460055952751057E-2</v>
      </c>
      <c r="G38" s="35">
        <v>45496</v>
      </c>
      <c r="H38" s="36">
        <f t="shared" si="8"/>
        <v>-0.44433045092579027</v>
      </c>
      <c r="I38" s="35">
        <v>68367</v>
      </c>
      <c r="J38" s="36">
        <f t="shared" si="9"/>
        <v>0.50270353437664839</v>
      </c>
      <c r="K38" s="35">
        <v>70874</v>
      </c>
      <c r="L38" s="36">
        <f t="shared" si="7"/>
        <v>-0.13437393131076258</v>
      </c>
      <c r="M38" s="35">
        <v>60040</v>
      </c>
      <c r="N38" s="36">
        <f t="shared" si="10"/>
        <v>-0.15286282698874054</v>
      </c>
      <c r="O38" s="36">
        <f t="shared" si="11"/>
        <v>-0.26669597928574917</v>
      </c>
    </row>
    <row r="39" spans="2:18" x14ac:dyDescent="0.25">
      <c r="B39" s="34" t="s">
        <v>77</v>
      </c>
      <c r="C39" s="35">
        <v>54614</v>
      </c>
      <c r="D39" s="36">
        <v>-4.1102624879290617E-2</v>
      </c>
      <c r="E39" s="35">
        <v>60720</v>
      </c>
      <c r="F39" s="36">
        <f t="shared" si="6"/>
        <v>0.11180283443805616</v>
      </c>
      <c r="G39" s="35">
        <v>23419</v>
      </c>
      <c r="H39" s="36">
        <f t="shared" si="8"/>
        <v>-0.61431159420289849</v>
      </c>
      <c r="I39" s="35">
        <v>53074</v>
      </c>
      <c r="J39" s="36">
        <f t="shared" si="9"/>
        <v>1.2662795166317946</v>
      </c>
      <c r="K39" s="35">
        <v>52529</v>
      </c>
      <c r="L39" s="36">
        <f t="shared" si="7"/>
        <v>-0.13489789196310931</v>
      </c>
      <c r="M39" s="35">
        <v>51293</v>
      </c>
      <c r="N39" s="36">
        <f t="shared" si="10"/>
        <v>-2.3529859696548527E-2</v>
      </c>
      <c r="O39" s="36">
        <f t="shared" si="11"/>
        <v>-0.15525362318840574</v>
      </c>
    </row>
    <row r="40" spans="2:18" x14ac:dyDescent="0.25">
      <c r="B40" s="34" t="s">
        <v>79</v>
      </c>
      <c r="C40" s="35">
        <v>43879</v>
      </c>
      <c r="D40" s="36">
        <v>0.10476358326199708</v>
      </c>
      <c r="E40" s="35">
        <v>50645</v>
      </c>
      <c r="F40" s="36">
        <f t="shared" si="6"/>
        <v>0.15419676838578811</v>
      </c>
      <c r="G40" s="35">
        <v>19414</v>
      </c>
      <c r="H40" s="36">
        <f t="shared" si="8"/>
        <v>-0.61666502122618227</v>
      </c>
      <c r="I40" s="35">
        <v>48060</v>
      </c>
      <c r="J40" s="36">
        <f t="shared" si="9"/>
        <v>1.4755331204285569</v>
      </c>
      <c r="K40" s="35">
        <v>50491</v>
      </c>
      <c r="L40" s="36">
        <f t="shared" si="7"/>
        <v>-3.040774015203862E-3</v>
      </c>
      <c r="M40" s="35">
        <v>41168</v>
      </c>
      <c r="N40" s="36">
        <f t="shared" si="10"/>
        <v>-0.18464676873106101</v>
      </c>
      <c r="O40" s="36">
        <f t="shared" si="11"/>
        <v>-0.18712607364991607</v>
      </c>
    </row>
    <row r="41" spans="2:18" x14ac:dyDescent="0.25">
      <c r="B41" s="34" t="s">
        <v>81</v>
      </c>
      <c r="C41" s="35">
        <v>38263</v>
      </c>
      <c r="D41" s="36">
        <v>0.19897847272271485</v>
      </c>
      <c r="E41" s="35">
        <v>43517</v>
      </c>
      <c r="F41" s="36">
        <f t="shared" si="6"/>
        <v>0.13731280871860552</v>
      </c>
      <c r="G41" s="35">
        <v>14357</v>
      </c>
      <c r="H41" s="36">
        <f t="shared" si="8"/>
        <v>-0.67008295608612722</v>
      </c>
      <c r="I41" s="35">
        <v>36285</v>
      </c>
      <c r="J41" s="36">
        <f t="shared" si="9"/>
        <v>1.5273385804833879</v>
      </c>
      <c r="K41" s="35">
        <v>37848</v>
      </c>
      <c r="L41" s="36">
        <f t="shared" si="7"/>
        <v>-0.13027092860261502</v>
      </c>
      <c r="M41" s="35">
        <v>38808</v>
      </c>
      <c r="N41" s="36">
        <f t="shared" si="10"/>
        <v>2.5364616360177505E-2</v>
      </c>
      <c r="O41" s="36">
        <f t="shared" si="11"/>
        <v>-0.10821058436932696</v>
      </c>
    </row>
    <row r="42" spans="2:18" x14ac:dyDescent="0.25">
      <c r="B42" s="34" t="s">
        <v>83</v>
      </c>
      <c r="C42" s="35">
        <v>31959</v>
      </c>
      <c r="D42" s="36">
        <v>-7.9680930714738252E-2</v>
      </c>
      <c r="E42" s="35">
        <v>39062</v>
      </c>
      <c r="F42" s="36">
        <f t="shared" si="6"/>
        <v>0.22225351231265056</v>
      </c>
      <c r="G42" s="35">
        <v>13129</v>
      </c>
      <c r="H42" s="36">
        <f t="shared" si="8"/>
        <v>-0.66389329783421225</v>
      </c>
      <c r="I42" s="35">
        <v>36317</v>
      </c>
      <c r="J42" s="36">
        <f t="shared" si="9"/>
        <v>1.766166501637596</v>
      </c>
      <c r="K42" s="35">
        <v>38336</v>
      </c>
      <c r="L42" s="36">
        <f t="shared" si="7"/>
        <v>-1.8585837898725144E-2</v>
      </c>
      <c r="M42" s="35">
        <v>34390</v>
      </c>
      <c r="N42" s="36">
        <f t="shared" si="10"/>
        <v>-0.10293196994991649</v>
      </c>
      <c r="O42" s="36">
        <f t="shared" si="11"/>
        <v>-0.11960473094055601</v>
      </c>
    </row>
    <row r="43" spans="2:18" ht="15.75" x14ac:dyDescent="0.25">
      <c r="B43" s="37" t="s">
        <v>84</v>
      </c>
      <c r="C43" s="38">
        <v>573983</v>
      </c>
      <c r="D43" s="39">
        <v>4.4697638440187371E-2</v>
      </c>
      <c r="E43" s="38">
        <v>651858</v>
      </c>
      <c r="F43" s="39">
        <f t="shared" si="6"/>
        <v>0.13567474994904027</v>
      </c>
      <c r="G43" s="38">
        <v>240896</v>
      </c>
      <c r="H43" s="39">
        <f t="shared" si="8"/>
        <v>-0.63044712191919094</v>
      </c>
      <c r="I43" s="38">
        <v>390335</v>
      </c>
      <c r="J43" s="39">
        <f t="shared" si="9"/>
        <v>0.6203465395855472</v>
      </c>
      <c r="K43" s="38">
        <v>551209</v>
      </c>
      <c r="L43" s="39">
        <f t="shared" si="7"/>
        <v>-0.15440325960561962</v>
      </c>
      <c r="M43" s="38">
        <v>529201</v>
      </c>
      <c r="N43" s="39">
        <v>-3.9926779134593193E-2</v>
      </c>
      <c r="O43" s="39">
        <v>-0.18816521389627805</v>
      </c>
    </row>
    <row r="45" spans="2:18" x14ac:dyDescent="0.25">
      <c r="B45" s="41" t="s">
        <v>125</v>
      </c>
      <c r="C45" s="41"/>
      <c r="D45" s="41"/>
      <c r="E45" s="41"/>
      <c r="F45" s="41"/>
      <c r="G45" s="41"/>
      <c r="H45" s="41"/>
      <c r="I45" s="41"/>
      <c r="J45" s="41"/>
      <c r="K45" s="42"/>
      <c r="L45" s="41"/>
      <c r="M45" s="41"/>
      <c r="N45" s="41"/>
      <c r="O45" s="41"/>
    </row>
    <row r="48" spans="2:18" ht="21.75" thickBot="1" x14ac:dyDescent="0.3">
      <c r="B48" s="12" t="s">
        <v>127</v>
      </c>
      <c r="C48" s="13"/>
      <c r="D48" s="12"/>
      <c r="E48" s="12"/>
      <c r="F48" s="12"/>
      <c r="G48" s="12"/>
      <c r="H48" s="12"/>
      <c r="I48" s="12"/>
      <c r="J48" s="12"/>
      <c r="K48" s="12"/>
      <c r="L48" s="12"/>
      <c r="M48" s="12"/>
      <c r="N48" s="12"/>
      <c r="O48" s="12"/>
      <c r="R48" s="14" t="str">
        <f>CONCATENATE("año ",K51,": ",FIXED(K65,0)," (",FIXED(L65*100,1),"%)")</f>
        <v>año 2022: 3.316.840 (-8,4%)</v>
      </c>
    </row>
    <row r="49" spans="2:18" ht="6" customHeight="1" thickBot="1" x14ac:dyDescent="0.3">
      <c r="B49" s="15"/>
      <c r="C49" s="16"/>
      <c r="D49" s="15"/>
      <c r="E49" s="15"/>
      <c r="F49" s="15"/>
      <c r="G49" s="17"/>
      <c r="H49" s="17"/>
      <c r="I49" s="17"/>
      <c r="J49" s="17"/>
      <c r="K49" s="15"/>
      <c r="L49" s="15"/>
      <c r="M49" s="17"/>
      <c r="N49" s="17"/>
      <c r="O49" s="17"/>
      <c r="R49" s="14" t="s">
        <v>91</v>
      </c>
    </row>
    <row r="50" spans="2:18" ht="22.5" thickTop="1" thickBot="1" x14ac:dyDescent="0.3">
      <c r="B50" s="18" t="s">
        <v>92</v>
      </c>
      <c r="C50" s="19" t="s">
        <v>93</v>
      </c>
      <c r="D50" s="20"/>
      <c r="E50" s="20"/>
      <c r="F50" s="20"/>
      <c r="G50" s="20"/>
      <c r="H50" s="20"/>
      <c r="I50" s="20"/>
      <c r="J50" s="20"/>
      <c r="K50" s="20"/>
      <c r="L50" s="20"/>
      <c r="M50" s="20"/>
      <c r="N50" s="20"/>
      <c r="O50" s="21"/>
    </row>
    <row r="51" spans="2:18" ht="22.5" thickTop="1" thickBot="1" x14ac:dyDescent="0.3">
      <c r="B51" s="18">
        <v>2017</v>
      </c>
      <c r="C51" s="22">
        <v>2018</v>
      </c>
      <c r="D51" s="23"/>
      <c r="E51" s="22">
        <v>2019</v>
      </c>
      <c r="F51" s="23"/>
      <c r="G51" s="22">
        <v>2020</v>
      </c>
      <c r="H51" s="23"/>
      <c r="I51" s="22">
        <v>2021</v>
      </c>
      <c r="J51" s="23"/>
      <c r="K51" s="22">
        <v>2022</v>
      </c>
      <c r="L51" s="24"/>
      <c r="M51" s="25">
        <v>2023</v>
      </c>
      <c r="N51" s="26"/>
      <c r="O51" s="27"/>
    </row>
    <row r="52" spans="2:18" ht="31.5" thickTop="1" thickBot="1" x14ac:dyDescent="0.3">
      <c r="B52" s="28"/>
      <c r="C52" s="29" t="s">
        <v>59</v>
      </c>
      <c r="D52" s="30" t="str">
        <f>CONCATENATE("Variación ",RIGHT(C51,2),"/",RIGHT(B51,2))</f>
        <v>Variación 18/17</v>
      </c>
      <c r="E52" s="31" t="s">
        <v>59</v>
      </c>
      <c r="F52" s="30" t="str">
        <f>CONCATENATE("Variación ",RIGHT(E51,2),"/",RIGHT(C51,2))</f>
        <v>Variación 19/18</v>
      </c>
      <c r="G52" s="31" t="s">
        <v>59</v>
      </c>
      <c r="H52" s="30" t="str">
        <f>CONCATENATE("Variación ",RIGHT(G51,2),"/",RIGHT(E51,2))</f>
        <v>Variación 20/19</v>
      </c>
      <c r="I52" s="31" t="s">
        <v>59</v>
      </c>
      <c r="J52" s="30" t="str">
        <f>CONCATENATE("Variación ",RIGHT(I51,2),"/",RIGHT(G51,2))</f>
        <v>Variación 21/20</v>
      </c>
      <c r="K52" s="31" t="s">
        <v>59</v>
      </c>
      <c r="L52" s="30" t="str">
        <f>CONCATENATE("Variación ",RIGHT(K51,2),"/",RIGHT(E51,2))</f>
        <v>Variación 22/19</v>
      </c>
      <c r="M52" s="32" t="s">
        <v>59</v>
      </c>
      <c r="N52" s="33" t="str">
        <f>CONCATENATE("Variación ",RIGHT(M51,2),"/",RIGHT(K51,2))</f>
        <v>Variación 23/22</v>
      </c>
      <c r="O52" s="33" t="str">
        <f>CONCATENATE("Variación ",RIGHT(M51,2),"/",RIGHT(E51,2))</f>
        <v>Variación 23/19</v>
      </c>
    </row>
    <row r="53" spans="2:18" x14ac:dyDescent="0.25">
      <c r="B53" s="34" t="s">
        <v>61</v>
      </c>
      <c r="C53" s="35">
        <v>404374</v>
      </c>
      <c r="D53" s="36">
        <v>0.10168341729078523</v>
      </c>
      <c r="E53" s="35">
        <v>365518</v>
      </c>
      <c r="F53" s="36">
        <f t="shared" ref="F53:F65" si="12">IFERROR(E53/C53-1,"-")</f>
        <v>-9.6089263899261534E-2</v>
      </c>
      <c r="G53" s="35">
        <v>366401</v>
      </c>
      <c r="H53" s="36">
        <f>IFERROR(G53/E53-1,"-")</f>
        <v>2.415749703160941E-3</v>
      </c>
      <c r="I53" s="35">
        <v>30235</v>
      </c>
      <c r="J53" s="36">
        <f>IFERROR(I53/G53-1,"-")</f>
        <v>-0.91748112041178931</v>
      </c>
      <c r="K53" s="35">
        <v>225023</v>
      </c>
      <c r="L53" s="36">
        <f t="shared" ref="L53:L65" si="13">IFERROR(K53/E53-1,"-")</f>
        <v>-0.38437231545368489</v>
      </c>
      <c r="M53" s="35">
        <v>367501</v>
      </c>
      <c r="N53" s="36">
        <f>IFERROR(M53/K53-1,"-")</f>
        <v>0.63317083142612085</v>
      </c>
      <c r="O53" s="36">
        <f>IFERROR(M53/E53-1,"-")</f>
        <v>5.4251774194431501E-3</v>
      </c>
    </row>
    <row r="54" spans="2:18" x14ac:dyDescent="0.25">
      <c r="B54" s="34" t="s">
        <v>63</v>
      </c>
      <c r="C54" s="35">
        <v>365544</v>
      </c>
      <c r="D54" s="36">
        <v>4.2740065209763811E-2</v>
      </c>
      <c r="E54" s="35">
        <v>370533</v>
      </c>
      <c r="F54" s="36">
        <f t="shared" si="12"/>
        <v>1.3648151795679908E-2</v>
      </c>
      <c r="G54" s="35">
        <v>349693</v>
      </c>
      <c r="H54" s="36">
        <f t="shared" ref="H54:H65" si="14">IFERROR(G54/E54-1,"-")</f>
        <v>-5.6243303565404412E-2</v>
      </c>
      <c r="I54" s="35">
        <v>21345</v>
      </c>
      <c r="J54" s="36">
        <f t="shared" ref="J54:J65" si="15">IFERROR(I54/G54-1,"-")</f>
        <v>-0.93896074556825559</v>
      </c>
      <c r="K54" s="35">
        <v>262852</v>
      </c>
      <c r="L54" s="36">
        <f t="shared" si="13"/>
        <v>-0.29061109266920893</v>
      </c>
      <c r="M54" s="35">
        <v>366153</v>
      </c>
      <c r="N54" s="36">
        <f t="shared" ref="N54:N64" si="16">IFERROR(M54/K54-1,"-")</f>
        <v>0.39300062392525081</v>
      </c>
      <c r="O54" s="36">
        <f t="shared" ref="O54:O64" si="17">IFERROR(M54/E54-1,"-")</f>
        <v>-1.182080948255626E-2</v>
      </c>
    </row>
    <row r="55" spans="2:18" x14ac:dyDescent="0.25">
      <c r="B55" s="34" t="s">
        <v>65</v>
      </c>
      <c r="C55" s="35">
        <v>398378</v>
      </c>
      <c r="D55" s="36">
        <v>7.2259304207120678E-3</v>
      </c>
      <c r="E55" s="35">
        <v>395251</v>
      </c>
      <c r="F55" s="36">
        <f t="shared" si="12"/>
        <v>-7.8493290292134255E-3</v>
      </c>
      <c r="G55" s="35">
        <v>122150</v>
      </c>
      <c r="H55" s="36">
        <f t="shared" si="14"/>
        <v>-0.6909558736094279</v>
      </c>
      <c r="I55" s="35">
        <v>33350</v>
      </c>
      <c r="J55" s="36">
        <f t="shared" si="15"/>
        <v>-0.72697503069995906</v>
      </c>
      <c r="K55" s="35">
        <v>292761</v>
      </c>
      <c r="L55" s="36">
        <f t="shared" si="13"/>
        <v>-0.25930358177461921</v>
      </c>
      <c r="M55" s="35">
        <v>360672</v>
      </c>
      <c r="N55" s="36">
        <f t="shared" si="16"/>
        <v>0.23196737270333134</v>
      </c>
      <c r="O55" s="36">
        <f t="shared" si="17"/>
        <v>-8.7486179668109676E-2</v>
      </c>
    </row>
    <row r="56" spans="2:18" x14ac:dyDescent="0.25">
      <c r="B56" s="34" t="s">
        <v>67</v>
      </c>
      <c r="C56" s="35">
        <v>298965</v>
      </c>
      <c r="D56" s="36">
        <v>-0.1552752034358047</v>
      </c>
      <c r="E56" s="35">
        <v>282475</v>
      </c>
      <c r="F56" s="36">
        <f t="shared" si="12"/>
        <v>-5.5156958172361326E-2</v>
      </c>
      <c r="G56" s="35">
        <v>0</v>
      </c>
      <c r="H56" s="36">
        <f t="shared" si="14"/>
        <v>-1</v>
      </c>
      <c r="I56" s="35">
        <v>36380</v>
      </c>
      <c r="J56" s="36" t="str">
        <f t="shared" si="15"/>
        <v>-</v>
      </c>
      <c r="K56" s="35">
        <v>308398</v>
      </c>
      <c r="L56" s="36">
        <f t="shared" si="13"/>
        <v>9.1770953181697479E-2</v>
      </c>
      <c r="M56" s="35">
        <v>306614</v>
      </c>
      <c r="N56" s="36">
        <f t="shared" si="16"/>
        <v>-5.7847327155169381E-3</v>
      </c>
      <c r="O56" s="36">
        <f t="shared" si="17"/>
        <v>8.5455350030976263E-2</v>
      </c>
    </row>
    <row r="57" spans="2:18" x14ac:dyDescent="0.25">
      <c r="B57" s="34" t="s">
        <v>69</v>
      </c>
      <c r="C57" s="35">
        <v>239508</v>
      </c>
      <c r="D57" s="36">
        <v>-1.7818111731247921E-2</v>
      </c>
      <c r="E57" s="35">
        <v>210501</v>
      </c>
      <c r="F57" s="36">
        <f t="shared" si="12"/>
        <v>-0.12111077709304074</v>
      </c>
      <c r="G57" s="35">
        <v>0</v>
      </c>
      <c r="H57" s="36">
        <f t="shared" si="14"/>
        <v>-1</v>
      </c>
      <c r="I57" s="35">
        <v>47525</v>
      </c>
      <c r="J57" s="36" t="str">
        <f t="shared" si="15"/>
        <v>-</v>
      </c>
      <c r="K57" s="35">
        <v>214150</v>
      </c>
      <c r="L57" s="36">
        <f t="shared" si="13"/>
        <v>1.7334834513850206E-2</v>
      </c>
      <c r="M57" s="35">
        <v>229587</v>
      </c>
      <c r="N57" s="36">
        <f t="shared" si="16"/>
        <v>7.2084987158533842E-2</v>
      </c>
      <c r="O57" s="36">
        <f t="shared" si="17"/>
        <v>9.0669402995710247E-2</v>
      </c>
    </row>
    <row r="58" spans="2:18" x14ac:dyDescent="0.25">
      <c r="B58" s="34" t="s">
        <v>71</v>
      </c>
      <c r="C58" s="35">
        <v>247663</v>
      </c>
      <c r="D58" s="36">
        <v>-2.1199318649788412E-2</v>
      </c>
      <c r="E58" s="35">
        <v>223210</v>
      </c>
      <c r="F58" s="36">
        <f t="shared" si="12"/>
        <v>-9.8734974542018739E-2</v>
      </c>
      <c r="G58" s="35">
        <v>2192</v>
      </c>
      <c r="H58" s="36">
        <f t="shared" si="14"/>
        <v>-0.99017965144930786</v>
      </c>
      <c r="I58" s="35">
        <v>63620</v>
      </c>
      <c r="J58" s="36">
        <f t="shared" si="15"/>
        <v>28.023722627737225</v>
      </c>
      <c r="K58" s="35">
        <v>214115</v>
      </c>
      <c r="L58" s="36">
        <f t="shared" si="13"/>
        <v>-4.0746382330540731E-2</v>
      </c>
      <c r="M58" s="35">
        <v>224561</v>
      </c>
      <c r="N58" s="36">
        <f t="shared" si="16"/>
        <v>4.8786866870606849E-2</v>
      </c>
      <c r="O58" s="36">
        <f t="shared" si="17"/>
        <v>6.0525962098472164E-3</v>
      </c>
    </row>
    <row r="59" spans="2:18" x14ac:dyDescent="0.25">
      <c r="B59" s="34" t="s">
        <v>73</v>
      </c>
      <c r="C59" s="35">
        <v>302524</v>
      </c>
      <c r="D59" s="36">
        <v>-4.0632719915518978E-2</v>
      </c>
      <c r="E59" s="35">
        <v>251156</v>
      </c>
      <c r="F59" s="36">
        <f t="shared" si="12"/>
        <v>-0.16979809866324658</v>
      </c>
      <c r="G59" s="35">
        <v>45132</v>
      </c>
      <c r="H59" s="36">
        <f t="shared" si="14"/>
        <v>-0.82030291930115151</v>
      </c>
      <c r="I59" s="35">
        <v>105793</v>
      </c>
      <c r="J59" s="36">
        <f t="shared" si="15"/>
        <v>1.3440795887618542</v>
      </c>
      <c r="K59" s="35">
        <v>255991</v>
      </c>
      <c r="L59" s="36">
        <f t="shared" si="13"/>
        <v>1.9250983452515635E-2</v>
      </c>
      <c r="M59" s="35">
        <v>273889</v>
      </c>
      <c r="N59" s="36">
        <f t="shared" si="16"/>
        <v>6.991652050267394E-2</v>
      </c>
      <c r="O59" s="36">
        <f t="shared" si="17"/>
        <v>9.0513465734443965E-2</v>
      </c>
    </row>
    <row r="60" spans="2:18" x14ac:dyDescent="0.25">
      <c r="B60" s="34" t="s">
        <v>75</v>
      </c>
      <c r="C60" s="35">
        <v>293024</v>
      </c>
      <c r="D60" s="36">
        <v>-1.1249907206824172E-2</v>
      </c>
      <c r="E60" s="35">
        <v>247045</v>
      </c>
      <c r="F60" s="36">
        <f t="shared" si="12"/>
        <v>-0.15691206181063666</v>
      </c>
      <c r="G60" s="35">
        <v>56340</v>
      </c>
      <c r="H60" s="36">
        <f t="shared" si="14"/>
        <v>-0.77194438260235987</v>
      </c>
      <c r="I60" s="35">
        <v>125539</v>
      </c>
      <c r="J60" s="36">
        <f t="shared" si="15"/>
        <v>1.2282392616258431</v>
      </c>
      <c r="K60" s="35">
        <v>261265</v>
      </c>
      <c r="L60" s="36">
        <f t="shared" si="13"/>
        <v>5.7560363496528932E-2</v>
      </c>
      <c r="M60" s="35">
        <v>266071</v>
      </c>
      <c r="N60" s="36">
        <f t="shared" si="16"/>
        <v>1.8395116069890749E-2</v>
      </c>
      <c r="O60" s="36">
        <f t="shared" si="17"/>
        <v>7.7014309133963454E-2</v>
      </c>
    </row>
    <row r="61" spans="2:18" x14ac:dyDescent="0.25">
      <c r="B61" s="34" t="s">
        <v>77</v>
      </c>
      <c r="C61" s="35">
        <v>272059</v>
      </c>
      <c r="D61" s="36">
        <v>-7.5751553385854598E-2</v>
      </c>
      <c r="E61" s="35">
        <v>231135</v>
      </c>
      <c r="F61" s="36">
        <f t="shared" si="12"/>
        <v>-0.15042325377951105</v>
      </c>
      <c r="G61" s="35">
        <v>15481</v>
      </c>
      <c r="H61" s="36">
        <f t="shared" si="14"/>
        <v>-0.93302182707075954</v>
      </c>
      <c r="I61" s="35">
        <v>141960</v>
      </c>
      <c r="J61" s="36">
        <f t="shared" si="15"/>
        <v>8.1699502616110067</v>
      </c>
      <c r="K61" s="35">
        <v>223010</v>
      </c>
      <c r="L61" s="36">
        <f t="shared" si="13"/>
        <v>-3.5152616436281869E-2</v>
      </c>
      <c r="M61" s="35">
        <v>248194</v>
      </c>
      <c r="N61" s="36">
        <f t="shared" si="16"/>
        <v>0.1129276714048697</v>
      </c>
      <c r="O61" s="36">
        <f t="shared" si="17"/>
        <v>7.3805351850650069E-2</v>
      </c>
    </row>
    <row r="62" spans="2:18" x14ac:dyDescent="0.25">
      <c r="B62" s="34" t="s">
        <v>79</v>
      </c>
      <c r="C62" s="35">
        <v>353532</v>
      </c>
      <c r="D62" s="36">
        <v>-7.5346550190929507E-2</v>
      </c>
      <c r="E62" s="35">
        <v>304073</v>
      </c>
      <c r="F62" s="36">
        <f t="shared" si="12"/>
        <v>-0.13989964133374067</v>
      </c>
      <c r="G62" s="35">
        <v>23822</v>
      </c>
      <c r="H62" s="36">
        <f t="shared" si="14"/>
        <v>-0.92165697053010298</v>
      </c>
      <c r="I62" s="35">
        <v>244908</v>
      </c>
      <c r="J62" s="36">
        <f t="shared" si="15"/>
        <v>9.2807488875829058</v>
      </c>
      <c r="K62" s="35">
        <v>325123</v>
      </c>
      <c r="L62" s="36">
        <f t="shared" si="13"/>
        <v>6.9226797512439431E-2</v>
      </c>
      <c r="M62" s="35">
        <v>351360</v>
      </c>
      <c r="N62" s="36">
        <f t="shared" si="16"/>
        <v>8.0698689419081315E-2</v>
      </c>
      <c r="O62" s="36">
        <f t="shared" si="17"/>
        <v>0.15551199876345478</v>
      </c>
    </row>
    <row r="63" spans="2:18" x14ac:dyDescent="0.25">
      <c r="B63" s="34" t="s">
        <v>81</v>
      </c>
      <c r="C63" s="35">
        <v>372193</v>
      </c>
      <c r="D63" s="36">
        <v>-5.3189757365772805E-2</v>
      </c>
      <c r="E63" s="35">
        <v>362198</v>
      </c>
      <c r="F63" s="36">
        <f t="shared" si="12"/>
        <v>-2.685434707262091E-2</v>
      </c>
      <c r="G63" s="35">
        <v>47470</v>
      </c>
      <c r="H63" s="36">
        <f t="shared" si="14"/>
        <v>-0.86893908856481816</v>
      </c>
      <c r="I63" s="35">
        <v>268316</v>
      </c>
      <c r="J63" s="36">
        <f t="shared" si="15"/>
        <v>4.652327785970086</v>
      </c>
      <c r="K63" s="35">
        <v>351004</v>
      </c>
      <c r="L63" s="36">
        <f t="shared" si="13"/>
        <v>-3.0905747684967899E-2</v>
      </c>
      <c r="M63" s="35">
        <v>386165</v>
      </c>
      <c r="N63" s="36">
        <f t="shared" si="16"/>
        <v>0.10017264760515543</v>
      </c>
      <c r="O63" s="36">
        <f t="shared" si="17"/>
        <v>6.6170989348367515E-2</v>
      </c>
    </row>
    <row r="64" spans="2:18" x14ac:dyDescent="0.25">
      <c r="B64" s="34" t="s">
        <v>83</v>
      </c>
      <c r="C64" s="35">
        <v>388082</v>
      </c>
      <c r="D64" s="36">
        <v>-1.1812457189709691E-2</v>
      </c>
      <c r="E64" s="35">
        <v>377661</v>
      </c>
      <c r="F64" s="36">
        <f t="shared" si="12"/>
        <v>-2.6852572394493901E-2</v>
      </c>
      <c r="G64" s="35">
        <v>61848</v>
      </c>
      <c r="H64" s="36">
        <f t="shared" si="14"/>
        <v>-0.8362340829474052</v>
      </c>
      <c r="I64" s="35">
        <v>280210</v>
      </c>
      <c r="J64" s="36">
        <f t="shared" si="15"/>
        <v>3.5306234639762</v>
      </c>
      <c r="K64" s="35">
        <v>383148</v>
      </c>
      <c r="L64" s="36">
        <f t="shared" si="13"/>
        <v>1.4528902904986207E-2</v>
      </c>
      <c r="M64" s="35">
        <v>430708</v>
      </c>
      <c r="N64" s="36">
        <f t="shared" si="16"/>
        <v>0.12412957917045109</v>
      </c>
      <c r="O64" s="36">
        <f t="shared" si="17"/>
        <v>0.14046194867884165</v>
      </c>
    </row>
    <row r="65" spans="2:18" ht="15.75" x14ac:dyDescent="0.25">
      <c r="B65" s="37" t="s">
        <v>84</v>
      </c>
      <c r="C65" s="38">
        <v>3935846</v>
      </c>
      <c r="D65" s="39">
        <v>-2.5333649319848939E-2</v>
      </c>
      <c r="E65" s="38">
        <v>3620756</v>
      </c>
      <c r="F65" s="39">
        <f t="shared" si="12"/>
        <v>-8.0056485949907552E-2</v>
      </c>
      <c r="G65" s="38">
        <v>1090529</v>
      </c>
      <c r="H65" s="39">
        <f t="shared" si="14"/>
        <v>-0.69881179510577351</v>
      </c>
      <c r="I65" s="38">
        <v>1399181</v>
      </c>
      <c r="J65" s="39">
        <f t="shared" si="15"/>
        <v>0.28302961223406253</v>
      </c>
      <c r="K65" s="38">
        <v>3316840</v>
      </c>
      <c r="L65" s="39">
        <f t="shared" si="13"/>
        <v>-8.3937166713249911E-2</v>
      </c>
      <c r="M65" s="38">
        <v>3811475</v>
      </c>
      <c r="N65" s="39">
        <v>0.1491283872601632</v>
      </c>
      <c r="O65" s="39">
        <v>5.267380624377882E-2</v>
      </c>
    </row>
    <row r="67" spans="2:18" x14ac:dyDescent="0.25">
      <c r="B67" s="41" t="s">
        <v>125</v>
      </c>
      <c r="C67" s="41"/>
      <c r="D67" s="41"/>
      <c r="E67" s="41"/>
      <c r="F67" s="41"/>
      <c r="G67" s="41"/>
      <c r="H67" s="41"/>
      <c r="I67" s="41"/>
      <c r="J67" s="41"/>
      <c r="K67" s="42"/>
      <c r="L67" s="41"/>
      <c r="M67" s="41"/>
      <c r="N67" s="41"/>
      <c r="O67" s="41"/>
    </row>
    <row r="69" spans="2:18" x14ac:dyDescent="0.25">
      <c r="P69" s="40"/>
    </row>
    <row r="71" spans="2:18" ht="21.75" thickBot="1" x14ac:dyDescent="0.3">
      <c r="B71" s="12" t="s">
        <v>128</v>
      </c>
      <c r="C71" s="13"/>
      <c r="D71" s="12"/>
      <c r="E71" s="12"/>
      <c r="F71" s="12"/>
      <c r="G71" s="12"/>
      <c r="H71" s="12"/>
      <c r="I71" s="12"/>
      <c r="J71" s="12"/>
      <c r="K71" s="12"/>
      <c r="L71" s="12"/>
      <c r="M71" s="12"/>
      <c r="N71" s="12"/>
      <c r="O71" s="12"/>
      <c r="R71" s="14" t="str">
        <f>CONCATENATE("año ",K74,": ",FIXED(K88,0)," (",FIXED(L88*100,1),"%)")</f>
        <v>año 2022: 792.488 (2,7%)</v>
      </c>
    </row>
    <row r="72" spans="2:18" ht="6" customHeight="1" thickBot="1" x14ac:dyDescent="0.3">
      <c r="B72" s="15"/>
      <c r="C72" s="16"/>
      <c r="D72" s="15"/>
      <c r="E72" s="15"/>
      <c r="F72" s="15"/>
      <c r="G72" s="17"/>
      <c r="H72" s="17"/>
      <c r="I72" s="17"/>
      <c r="J72" s="17"/>
      <c r="K72" s="15"/>
      <c r="L72" s="15"/>
      <c r="M72" s="17"/>
      <c r="N72" s="17"/>
      <c r="O72" s="17"/>
      <c r="R72" s="14" t="s">
        <v>95</v>
      </c>
    </row>
    <row r="73" spans="2:18" ht="22.5" thickTop="1" thickBot="1" x14ac:dyDescent="0.3">
      <c r="B73" s="18" t="s">
        <v>96</v>
      </c>
      <c r="C73" s="19" t="s">
        <v>97</v>
      </c>
      <c r="D73" s="20"/>
      <c r="E73" s="20"/>
      <c r="F73" s="20"/>
      <c r="G73" s="20"/>
      <c r="H73" s="20"/>
      <c r="I73" s="20"/>
      <c r="J73" s="20"/>
      <c r="K73" s="20"/>
      <c r="L73" s="20"/>
      <c r="M73" s="20"/>
      <c r="N73" s="20"/>
      <c r="O73" s="21"/>
    </row>
    <row r="74" spans="2:18" ht="22.5" thickTop="1" thickBot="1" x14ac:dyDescent="0.3">
      <c r="B74" s="18">
        <v>2017</v>
      </c>
      <c r="C74" s="22">
        <v>2018</v>
      </c>
      <c r="D74" s="23"/>
      <c r="E74" s="22">
        <v>2019</v>
      </c>
      <c r="F74" s="23"/>
      <c r="G74" s="22">
        <v>2020</v>
      </c>
      <c r="H74" s="23"/>
      <c r="I74" s="22">
        <v>2021</v>
      </c>
      <c r="J74" s="23"/>
      <c r="K74" s="22">
        <v>2022</v>
      </c>
      <c r="L74" s="24"/>
      <c r="M74" s="25">
        <v>2023</v>
      </c>
      <c r="N74" s="26"/>
      <c r="O74" s="27"/>
      <c r="P74" s="43"/>
    </row>
    <row r="75" spans="2:18" ht="31.5" thickTop="1" thickBot="1" x14ac:dyDescent="0.3">
      <c r="B75" s="28"/>
      <c r="C75" s="29" t="s">
        <v>59</v>
      </c>
      <c r="D75" s="30" t="str">
        <f>CONCATENATE("Variación ",RIGHT(C74,2),"/",RIGHT(B74,2))</f>
        <v>Variación 18/17</v>
      </c>
      <c r="E75" s="31" t="s">
        <v>59</v>
      </c>
      <c r="F75" s="30" t="str">
        <f>CONCATENATE("Variación ",RIGHT(E74,2),"/",RIGHT(C74,2))</f>
        <v>Variación 19/18</v>
      </c>
      <c r="G75" s="31" t="s">
        <v>59</v>
      </c>
      <c r="H75" s="30" t="str">
        <f>CONCATENATE("Variación ",RIGHT(G74,2),"/",RIGHT(E74,2))</f>
        <v>Variación 20/19</v>
      </c>
      <c r="I75" s="31" t="s">
        <v>59</v>
      </c>
      <c r="J75" s="30" t="str">
        <f>CONCATENATE("Variación ",RIGHT(I74,2),"/",RIGHT(G74,2))</f>
        <v>Variación 21/20</v>
      </c>
      <c r="K75" s="31" t="s">
        <v>59</v>
      </c>
      <c r="L75" s="30" t="str">
        <f>CONCATENATE("Variación ",RIGHT(K74,2),"/",RIGHT(E74,2))</f>
        <v>Variación 22/19</v>
      </c>
      <c r="M75" s="32" t="s">
        <v>59</v>
      </c>
      <c r="N75" s="33" t="str">
        <f>CONCATENATE("Variación ",RIGHT(M74,2),"/",RIGHT(K74,2))</f>
        <v>Variación 23/22</v>
      </c>
      <c r="O75" s="33" t="str">
        <f>CONCATENATE("Variación ",RIGHT(M74,2),"/",RIGHT(E74,2))</f>
        <v>Variación 23/19</v>
      </c>
      <c r="P75" s="43"/>
    </row>
    <row r="76" spans="2:18" x14ac:dyDescent="0.25">
      <c r="B76" s="34" t="s">
        <v>61</v>
      </c>
      <c r="C76" s="35">
        <v>67549</v>
      </c>
      <c r="D76" s="36">
        <v>0.19190796322763926</v>
      </c>
      <c r="E76" s="35">
        <v>53311</v>
      </c>
      <c r="F76" s="36">
        <f t="shared" ref="F76:F88" si="18">IFERROR(E76/C76-1,"-")</f>
        <v>-0.21078032243260447</v>
      </c>
      <c r="G76" s="35">
        <v>55003</v>
      </c>
      <c r="H76" s="36">
        <f>IFERROR(G76/E76-1,"-")</f>
        <v>3.1738290409108805E-2</v>
      </c>
      <c r="I76" s="35">
        <v>686</v>
      </c>
      <c r="J76" s="36">
        <f>IFERROR(I76/G76-1,"-")</f>
        <v>-0.98752795302074436</v>
      </c>
      <c r="K76" s="35">
        <v>30773</v>
      </c>
      <c r="L76" s="36">
        <f t="shared" ref="L76:L88" si="19">IFERROR(K76/E76-1,"-")</f>
        <v>-0.42276453264804637</v>
      </c>
      <c r="M76" s="35">
        <v>61128</v>
      </c>
      <c r="N76" s="36">
        <f>IFERROR(M76/K76-1,"-")</f>
        <v>0.98641666395866512</v>
      </c>
      <c r="O76" s="36">
        <f>IFERROR(M76/E76-1,"-")</f>
        <v>0.14663015137588875</v>
      </c>
      <c r="P76" s="43"/>
      <c r="Q76" s="43"/>
    </row>
    <row r="77" spans="2:18" x14ac:dyDescent="0.25">
      <c r="B77" s="34" t="s">
        <v>63</v>
      </c>
      <c r="C77" s="35">
        <v>56904</v>
      </c>
      <c r="D77" s="36">
        <v>-5.8613330686386411E-2</v>
      </c>
      <c r="E77" s="35">
        <v>52343</v>
      </c>
      <c r="F77" s="36">
        <f t="shared" si="18"/>
        <v>-8.0152537607198093E-2</v>
      </c>
      <c r="G77" s="35">
        <v>56873</v>
      </c>
      <c r="H77" s="36">
        <f t="shared" ref="H77:H88" si="20">IFERROR(G77/E77-1,"-")</f>
        <v>8.6544523623025116E-2</v>
      </c>
      <c r="I77" s="35">
        <v>569</v>
      </c>
      <c r="J77" s="36">
        <f t="shared" ref="J77:J88" si="21">IFERROR(I77/G77-1,"-")</f>
        <v>-0.98999525258031051</v>
      </c>
      <c r="K77" s="35">
        <v>48339</v>
      </c>
      <c r="L77" s="36">
        <f t="shared" si="19"/>
        <v>-7.6495424412051261E-2</v>
      </c>
      <c r="M77" s="35">
        <v>67064</v>
      </c>
      <c r="N77" s="36">
        <f t="shared" ref="N77:N87" si="22">IFERROR(M77/K77-1,"-")</f>
        <v>0.38736837750056896</v>
      </c>
      <c r="O77" s="36">
        <f t="shared" ref="O77:O87" si="23">IFERROR(M77/E77-1,"-")</f>
        <v>0.28124104464780397</v>
      </c>
      <c r="P77" s="43"/>
      <c r="Q77" s="43"/>
    </row>
    <row r="78" spans="2:18" x14ac:dyDescent="0.25">
      <c r="B78" s="34" t="s">
        <v>65</v>
      </c>
      <c r="C78" s="35">
        <v>61381</v>
      </c>
      <c r="D78" s="36">
        <v>2.7772785937167921E-3</v>
      </c>
      <c r="E78" s="35">
        <v>55102</v>
      </c>
      <c r="F78" s="36">
        <f t="shared" si="18"/>
        <v>-0.10229549860706078</v>
      </c>
      <c r="G78" s="35">
        <v>22864</v>
      </c>
      <c r="H78" s="36">
        <f t="shared" si="20"/>
        <v>-0.58506043337809888</v>
      </c>
      <c r="I78" s="35">
        <v>1198</v>
      </c>
      <c r="J78" s="36">
        <f t="shared" si="21"/>
        <v>-0.94760321903428968</v>
      </c>
      <c r="K78" s="35">
        <v>59669</v>
      </c>
      <c r="L78" s="36">
        <f t="shared" si="19"/>
        <v>8.2882653987151E-2</v>
      </c>
      <c r="M78" s="35">
        <v>75268</v>
      </c>
      <c r="N78" s="36">
        <f t="shared" si="22"/>
        <v>0.26142553084516251</v>
      </c>
      <c r="O78" s="36">
        <f t="shared" si="23"/>
        <v>0.36597582664876049</v>
      </c>
      <c r="P78" s="43"/>
      <c r="Q78" s="43"/>
    </row>
    <row r="79" spans="2:18" x14ac:dyDescent="0.25">
      <c r="B79" s="34" t="s">
        <v>67</v>
      </c>
      <c r="C79" s="35">
        <v>74334</v>
      </c>
      <c r="D79" s="36">
        <v>-4.5151511258975763E-2</v>
      </c>
      <c r="E79" s="35">
        <v>67225</v>
      </c>
      <c r="F79" s="36">
        <f t="shared" si="18"/>
        <v>-9.5635913579250387E-2</v>
      </c>
      <c r="G79" s="35">
        <v>0</v>
      </c>
      <c r="H79" s="36">
        <f t="shared" si="20"/>
        <v>-1</v>
      </c>
      <c r="I79" s="35">
        <v>544</v>
      </c>
      <c r="J79" s="36" t="str">
        <f t="shared" si="21"/>
        <v>-</v>
      </c>
      <c r="K79" s="35">
        <v>69519</v>
      </c>
      <c r="L79" s="36">
        <f t="shared" si="19"/>
        <v>3.4124209743399136E-2</v>
      </c>
      <c r="M79" s="35">
        <v>77088</v>
      </c>
      <c r="N79" s="36">
        <f t="shared" si="22"/>
        <v>0.10887670996418253</v>
      </c>
      <c r="O79" s="36">
        <f t="shared" si="23"/>
        <v>0.14671625139457056</v>
      </c>
      <c r="P79" s="43"/>
      <c r="Q79" s="43"/>
    </row>
    <row r="80" spans="2:18" x14ac:dyDescent="0.25">
      <c r="B80" s="34" t="s">
        <v>69</v>
      </c>
      <c r="C80" s="35">
        <v>68582</v>
      </c>
      <c r="D80" s="36">
        <v>-0.1322578604415765</v>
      </c>
      <c r="E80" s="35">
        <v>66738</v>
      </c>
      <c r="F80" s="36">
        <f t="shared" si="18"/>
        <v>-2.6887521507100942E-2</v>
      </c>
      <c r="G80" s="35">
        <v>0</v>
      </c>
      <c r="H80" s="36">
        <f t="shared" si="20"/>
        <v>-1</v>
      </c>
      <c r="I80" s="35">
        <v>1068</v>
      </c>
      <c r="J80" s="36" t="str">
        <f t="shared" si="21"/>
        <v>-</v>
      </c>
      <c r="K80" s="35">
        <v>67949</v>
      </c>
      <c r="L80" s="36">
        <f t="shared" si="19"/>
        <v>1.8145584224879441E-2</v>
      </c>
      <c r="M80" s="35">
        <v>75019</v>
      </c>
      <c r="N80" s="36">
        <f t="shared" si="22"/>
        <v>0.10404862470382192</v>
      </c>
      <c r="O80" s="36">
        <f t="shared" si="23"/>
        <v>0.1240822320117474</v>
      </c>
      <c r="P80" s="43"/>
      <c r="Q80" s="43"/>
    </row>
    <row r="81" spans="2:18" x14ac:dyDescent="0.25">
      <c r="B81" s="34" t="s">
        <v>71</v>
      </c>
      <c r="C81" s="35">
        <v>76616</v>
      </c>
      <c r="D81" s="36">
        <v>-9.1269229400671281E-2</v>
      </c>
      <c r="E81" s="35">
        <v>67787</v>
      </c>
      <c r="F81" s="36">
        <f t="shared" si="18"/>
        <v>-0.11523702620862486</v>
      </c>
      <c r="G81" s="35">
        <v>154</v>
      </c>
      <c r="H81" s="36">
        <f t="shared" si="20"/>
        <v>-0.99772817796922719</v>
      </c>
      <c r="I81" s="35">
        <v>2269</v>
      </c>
      <c r="J81" s="36">
        <f t="shared" si="21"/>
        <v>13.733766233766234</v>
      </c>
      <c r="K81" s="35">
        <v>73727</v>
      </c>
      <c r="L81" s="36">
        <f t="shared" si="19"/>
        <v>8.7627421186953214E-2</v>
      </c>
      <c r="M81" s="35">
        <v>80776</v>
      </c>
      <c r="N81" s="36">
        <f t="shared" si="22"/>
        <v>9.5609478210153753E-2</v>
      </c>
      <c r="O81" s="36">
        <f t="shared" si="23"/>
        <v>0.19161491141369291</v>
      </c>
      <c r="P81" s="43"/>
      <c r="Q81" s="43"/>
    </row>
    <row r="82" spans="2:18" x14ac:dyDescent="0.25">
      <c r="B82" s="34" t="s">
        <v>73</v>
      </c>
      <c r="C82" s="35">
        <v>87545</v>
      </c>
      <c r="D82" s="36">
        <v>-7.9974777993799595E-2</v>
      </c>
      <c r="E82" s="35">
        <v>75285</v>
      </c>
      <c r="F82" s="36">
        <f t="shared" si="18"/>
        <v>-0.14004226397852537</v>
      </c>
      <c r="G82" s="35">
        <v>8423</v>
      </c>
      <c r="H82" s="36">
        <f t="shared" si="20"/>
        <v>-0.88811848309756258</v>
      </c>
      <c r="I82" s="35">
        <v>9242</v>
      </c>
      <c r="J82" s="36">
        <f t="shared" si="21"/>
        <v>9.7233764691915026E-2</v>
      </c>
      <c r="K82" s="35">
        <v>74895</v>
      </c>
      <c r="L82" s="36">
        <f t="shared" si="19"/>
        <v>-5.1803148037458113E-3</v>
      </c>
      <c r="M82" s="35">
        <v>84826</v>
      </c>
      <c r="N82" s="36">
        <f t="shared" si="22"/>
        <v>0.13259897189398484</v>
      </c>
      <c r="O82" s="36">
        <f t="shared" si="23"/>
        <v>0.12673175267317527</v>
      </c>
      <c r="P82" s="43"/>
      <c r="Q82" s="43"/>
    </row>
    <row r="83" spans="2:18" x14ac:dyDescent="0.25">
      <c r="B83" s="34" t="s">
        <v>75</v>
      </c>
      <c r="C83" s="35">
        <v>92574</v>
      </c>
      <c r="D83" s="36">
        <v>-2.0163210872257364E-2</v>
      </c>
      <c r="E83" s="35">
        <v>80002</v>
      </c>
      <c r="F83" s="36">
        <f t="shared" si="18"/>
        <v>-0.13580486961781923</v>
      </c>
      <c r="G83" s="35">
        <v>6199</v>
      </c>
      <c r="H83" s="36">
        <f t="shared" si="20"/>
        <v>-0.92251443713907155</v>
      </c>
      <c r="I83" s="35">
        <v>23019</v>
      </c>
      <c r="J83" s="36">
        <f t="shared" si="21"/>
        <v>2.7133408614292627</v>
      </c>
      <c r="K83" s="35">
        <v>82190</v>
      </c>
      <c r="L83" s="36">
        <f t="shared" si="19"/>
        <v>2.7349316267093249E-2</v>
      </c>
      <c r="M83" s="35">
        <v>84480</v>
      </c>
      <c r="N83" s="36">
        <f t="shared" si="22"/>
        <v>2.7862270349190865E-2</v>
      </c>
      <c r="O83" s="36">
        <f t="shared" si="23"/>
        <v>5.597360065998358E-2</v>
      </c>
      <c r="P83" s="43"/>
      <c r="Q83" s="43"/>
    </row>
    <row r="84" spans="2:18" x14ac:dyDescent="0.25">
      <c r="B84" s="34" t="s">
        <v>77</v>
      </c>
      <c r="C84" s="35">
        <v>77721</v>
      </c>
      <c r="D84" s="36">
        <v>-0.18283899864369002</v>
      </c>
      <c r="E84" s="35">
        <v>71538</v>
      </c>
      <c r="F84" s="36">
        <f t="shared" si="18"/>
        <v>-7.9553788551356752E-2</v>
      </c>
      <c r="G84" s="35">
        <v>3362</v>
      </c>
      <c r="H84" s="36">
        <f t="shared" si="20"/>
        <v>-0.95300399787525514</v>
      </c>
      <c r="I84" s="35">
        <v>27656</v>
      </c>
      <c r="J84" s="36">
        <f t="shared" si="21"/>
        <v>7.226055919095776</v>
      </c>
      <c r="K84" s="35">
        <v>73525</v>
      </c>
      <c r="L84" s="36">
        <f t="shared" si="19"/>
        <v>2.7775448013643178E-2</v>
      </c>
      <c r="M84" s="35">
        <v>78536</v>
      </c>
      <c r="N84" s="36">
        <f t="shared" si="22"/>
        <v>6.8153689221353231E-2</v>
      </c>
      <c r="O84" s="36">
        <f t="shared" si="23"/>
        <v>9.7822136486902078E-2</v>
      </c>
      <c r="P84" s="43"/>
      <c r="Q84" s="43"/>
    </row>
    <row r="85" spans="2:18" x14ac:dyDescent="0.25">
      <c r="B85" s="34" t="s">
        <v>79</v>
      </c>
      <c r="C85" s="35">
        <v>80044</v>
      </c>
      <c r="D85" s="36">
        <v>-3.8291021374247558E-2</v>
      </c>
      <c r="E85" s="35">
        <v>71058</v>
      </c>
      <c r="F85" s="36">
        <f t="shared" si="18"/>
        <v>-0.11226325520963465</v>
      </c>
      <c r="G85" s="35">
        <v>4478</v>
      </c>
      <c r="H85" s="36">
        <f t="shared" si="20"/>
        <v>-0.93698105772749019</v>
      </c>
      <c r="I85" s="35">
        <v>48269</v>
      </c>
      <c r="J85" s="36">
        <f t="shared" si="21"/>
        <v>9.7791424743188919</v>
      </c>
      <c r="K85" s="35">
        <v>78199</v>
      </c>
      <c r="L85" s="36">
        <f t="shared" si="19"/>
        <v>0.1004953699794533</v>
      </c>
      <c r="M85" s="35">
        <v>85410</v>
      </c>
      <c r="N85" s="36">
        <f t="shared" si="22"/>
        <v>9.2213455415030898E-2</v>
      </c>
      <c r="O85" s="36">
        <f t="shared" si="23"/>
        <v>0.20197585071350166</v>
      </c>
      <c r="P85" s="43"/>
      <c r="Q85" s="43"/>
    </row>
    <row r="86" spans="2:18" x14ac:dyDescent="0.25">
      <c r="B86" s="34" t="s">
        <v>81</v>
      </c>
      <c r="C86" s="35">
        <v>55829</v>
      </c>
      <c r="D86" s="36">
        <v>0.18995246925421494</v>
      </c>
      <c r="E86" s="35">
        <v>54440</v>
      </c>
      <c r="F86" s="36">
        <f t="shared" si="18"/>
        <v>-2.4879542889895911E-2</v>
      </c>
      <c r="G86" s="35">
        <v>5602</v>
      </c>
      <c r="H86" s="36">
        <f t="shared" si="20"/>
        <v>-0.89709772226304185</v>
      </c>
      <c r="I86" s="35">
        <v>40501</v>
      </c>
      <c r="J86" s="36">
        <f t="shared" si="21"/>
        <v>6.2297393787932878</v>
      </c>
      <c r="K86" s="35">
        <v>59694</v>
      </c>
      <c r="L86" s="36">
        <f t="shared" si="19"/>
        <v>9.6509919177075743E-2</v>
      </c>
      <c r="M86" s="35">
        <v>81873</v>
      </c>
      <c r="N86" s="36">
        <f t="shared" si="22"/>
        <v>0.3715448788822997</v>
      </c>
      <c r="O86" s="36">
        <f t="shared" si="23"/>
        <v>0.50391256429096254</v>
      </c>
      <c r="P86" s="43"/>
      <c r="Q86" s="43"/>
    </row>
    <row r="87" spans="2:18" x14ac:dyDescent="0.25">
      <c r="B87" s="34" t="s">
        <v>83</v>
      </c>
      <c r="C87" s="35">
        <v>58575</v>
      </c>
      <c r="D87" s="36">
        <v>5.6033317107469394E-2</v>
      </c>
      <c r="E87" s="35">
        <v>57093</v>
      </c>
      <c r="F87" s="36">
        <f t="shared" si="18"/>
        <v>-2.5300896286811758E-2</v>
      </c>
      <c r="G87" s="35">
        <v>8489</v>
      </c>
      <c r="H87" s="36">
        <f t="shared" si="20"/>
        <v>-0.85131277039216713</v>
      </c>
      <c r="I87" s="35">
        <v>32457</v>
      </c>
      <c r="J87" s="36">
        <f t="shared" si="21"/>
        <v>2.8234185416421251</v>
      </c>
      <c r="K87" s="35">
        <v>74009</v>
      </c>
      <c r="L87" s="36">
        <f t="shared" si="19"/>
        <v>0.2962885117264813</v>
      </c>
      <c r="M87" s="35">
        <v>95981</v>
      </c>
      <c r="N87" s="36">
        <f t="shared" si="22"/>
        <v>0.29688281154994667</v>
      </c>
      <c r="O87" s="36">
        <f t="shared" si="23"/>
        <v>0.68113428966773504</v>
      </c>
      <c r="P87" s="43"/>
      <c r="Q87" s="43"/>
    </row>
    <row r="88" spans="2:18" ht="15.75" x14ac:dyDescent="0.25">
      <c r="B88" s="37" t="s">
        <v>84</v>
      </c>
      <c r="C88" s="38">
        <v>857654</v>
      </c>
      <c r="D88" s="39">
        <v>-3.6220369800176622E-2</v>
      </c>
      <c r="E88" s="38">
        <v>771922</v>
      </c>
      <c r="F88" s="39">
        <f t="shared" si="18"/>
        <v>-9.9961056556606698E-2</v>
      </c>
      <c r="G88" s="38">
        <v>171447</v>
      </c>
      <c r="H88" s="39">
        <f t="shared" si="20"/>
        <v>-0.77789595321807126</v>
      </c>
      <c r="I88" s="38">
        <v>187478</v>
      </c>
      <c r="J88" s="39">
        <f t="shared" si="21"/>
        <v>9.3504114974306995E-2</v>
      </c>
      <c r="K88" s="38">
        <v>792488</v>
      </c>
      <c r="L88" s="39">
        <f t="shared" si="19"/>
        <v>2.6642588240780807E-2</v>
      </c>
      <c r="M88" s="38">
        <v>947449</v>
      </c>
      <c r="N88" s="39">
        <v>0.19553734567589665</v>
      </c>
      <c r="O88" s="39">
        <v>0.22738955490321566</v>
      </c>
      <c r="P88" s="43"/>
      <c r="Q88" s="43"/>
    </row>
    <row r="90" spans="2:18" x14ac:dyDescent="0.25">
      <c r="B90" s="41" t="s">
        <v>125</v>
      </c>
      <c r="C90" s="41"/>
      <c r="D90" s="41"/>
      <c r="E90" s="41"/>
      <c r="F90" s="41"/>
      <c r="G90" s="41"/>
      <c r="H90" s="41"/>
      <c r="I90" s="41"/>
      <c r="J90" s="41"/>
      <c r="K90" s="42"/>
      <c r="L90" s="41"/>
      <c r="M90" s="41"/>
      <c r="N90" s="41"/>
      <c r="O90" s="41"/>
    </row>
    <row r="93" spans="2:18" ht="21.75" thickBot="1" x14ac:dyDescent="0.3">
      <c r="B93" s="12" t="s">
        <v>129</v>
      </c>
      <c r="C93" s="13"/>
      <c r="D93" s="12"/>
      <c r="E93" s="12"/>
      <c r="F93" s="12"/>
      <c r="G93" s="12"/>
      <c r="H93" s="12"/>
      <c r="I93" s="12"/>
      <c r="J93" s="12"/>
      <c r="K93" s="12"/>
      <c r="L93" s="12"/>
      <c r="M93" s="12"/>
      <c r="N93" s="12"/>
      <c r="O93" s="12"/>
      <c r="R93" s="14" t="str">
        <f>CONCATENATE("año ",K96,": ",FIXED(K110,0)," (",FIXED(L110*100,1),"%)")</f>
        <v>año 2022: 81.125 (4,1%)</v>
      </c>
    </row>
    <row r="94" spans="2:18" ht="6" customHeight="1" thickBot="1" x14ac:dyDescent="0.3">
      <c r="B94" s="15"/>
      <c r="C94" s="16"/>
      <c r="D94" s="15"/>
      <c r="E94" s="15"/>
      <c r="F94" s="15"/>
      <c r="G94" s="17"/>
      <c r="H94" s="17"/>
      <c r="I94" s="17"/>
      <c r="J94" s="17"/>
      <c r="K94" s="15"/>
      <c r="L94" s="15"/>
      <c r="M94" s="17"/>
      <c r="N94" s="17"/>
      <c r="O94" s="17"/>
      <c r="R94" s="14" t="s">
        <v>99</v>
      </c>
    </row>
    <row r="95" spans="2:18" ht="22.5" thickTop="1" thickBot="1" x14ac:dyDescent="0.3">
      <c r="B95" s="18" t="s">
        <v>100</v>
      </c>
      <c r="C95" s="19" t="s">
        <v>101</v>
      </c>
      <c r="D95" s="20"/>
      <c r="E95" s="20"/>
      <c r="F95" s="20"/>
      <c r="G95" s="20"/>
      <c r="H95" s="20"/>
      <c r="I95" s="20"/>
      <c r="J95" s="20"/>
      <c r="K95" s="20"/>
      <c r="L95" s="20"/>
      <c r="M95" s="20"/>
      <c r="N95" s="20"/>
      <c r="O95" s="21"/>
    </row>
    <row r="96" spans="2:18" ht="22.5" thickTop="1" thickBot="1" x14ac:dyDescent="0.3">
      <c r="B96" s="18">
        <v>2017</v>
      </c>
      <c r="C96" s="22">
        <v>2018</v>
      </c>
      <c r="D96" s="23"/>
      <c r="E96" s="22">
        <v>2019</v>
      </c>
      <c r="F96" s="23"/>
      <c r="G96" s="22">
        <v>2020</v>
      </c>
      <c r="H96" s="23"/>
      <c r="I96" s="22">
        <v>2021</v>
      </c>
      <c r="J96" s="23"/>
      <c r="K96" s="22">
        <v>2022</v>
      </c>
      <c r="L96" s="24"/>
      <c r="M96" s="25">
        <v>2023</v>
      </c>
      <c r="N96" s="26"/>
      <c r="O96" s="27"/>
    </row>
    <row r="97" spans="2:15" ht="31.5" thickTop="1" thickBot="1" x14ac:dyDescent="0.3">
      <c r="B97" s="28"/>
      <c r="C97" s="29" t="s">
        <v>59</v>
      </c>
      <c r="D97" s="30" t="str">
        <f>CONCATENATE("Variación ",RIGHT(C96,2),"/",RIGHT(B96,2))</f>
        <v>Variación 18/17</v>
      </c>
      <c r="E97" s="31" t="s">
        <v>59</v>
      </c>
      <c r="F97" s="30" t="str">
        <f>CONCATENATE("Variación ",RIGHT(E96,2),"/",RIGHT(C96,2))</f>
        <v>Variación 19/18</v>
      </c>
      <c r="G97" s="31" t="s">
        <v>59</v>
      </c>
      <c r="H97" s="30" t="str">
        <f>CONCATENATE("Variación ",RIGHT(G96,2),"/",RIGHT(E96,2))</f>
        <v>Variación 20/19</v>
      </c>
      <c r="I97" s="31" t="s">
        <v>59</v>
      </c>
      <c r="J97" s="30" t="str">
        <f>CONCATENATE("Variación ",RIGHT(I96,2),"/",RIGHT(G96,2))</f>
        <v>Variación 21/20</v>
      </c>
      <c r="K97" s="31" t="s">
        <v>59</v>
      </c>
      <c r="L97" s="30" t="str">
        <f>CONCATENATE("Variación ",RIGHT(K96,2),"/",RIGHT(E96,2))</f>
        <v>Variación 22/19</v>
      </c>
      <c r="M97" s="32" t="s">
        <v>59</v>
      </c>
      <c r="N97" s="33" t="str">
        <f>CONCATENATE("Variación ",RIGHT(M96,2),"/",RIGHT(K96,2))</f>
        <v>Variación 23/22</v>
      </c>
      <c r="O97" s="33" t="str">
        <f>CONCATENATE("Variación ",RIGHT(M96,2),"/",RIGHT(E96,2))</f>
        <v>Variación 23/19</v>
      </c>
    </row>
    <row r="98" spans="2:15" x14ac:dyDescent="0.25">
      <c r="B98" s="34" t="s">
        <v>61</v>
      </c>
      <c r="C98" s="35">
        <v>6960</v>
      </c>
      <c r="D98" s="36">
        <v>7.4074074074074181E-2</v>
      </c>
      <c r="E98" s="35">
        <v>6559</v>
      </c>
      <c r="F98" s="36">
        <f t="shared" ref="F98:F110" si="24">IFERROR(E98/C98-1,"-")</f>
        <v>-5.7614942528735669E-2</v>
      </c>
      <c r="G98" s="35">
        <v>7169</v>
      </c>
      <c r="H98" s="36">
        <f>IFERROR(G98/E98-1,"-")</f>
        <v>9.3001982009452755E-2</v>
      </c>
      <c r="I98" s="35">
        <v>604</v>
      </c>
      <c r="J98" s="36">
        <f>IFERROR(I98/G98-1,"-")</f>
        <v>-0.91574836099874457</v>
      </c>
      <c r="K98" s="35">
        <v>4663</v>
      </c>
      <c r="L98" s="36">
        <f t="shared" ref="L98:L110" si="25">IFERROR(K98/E98-1,"-")</f>
        <v>-0.28906845555724958</v>
      </c>
      <c r="M98" s="35">
        <v>10809</v>
      </c>
      <c r="N98" s="36">
        <f>IFERROR(M98/K98-1,"-")</f>
        <v>1.3180355993995283</v>
      </c>
      <c r="O98" s="36">
        <f>IFERROR(M98/E98-1,"-")</f>
        <v>0.64796462875438321</v>
      </c>
    </row>
    <row r="99" spans="2:15" x14ac:dyDescent="0.25">
      <c r="B99" s="34" t="s">
        <v>63</v>
      </c>
      <c r="C99" s="35">
        <v>6588</v>
      </c>
      <c r="D99" s="36">
        <v>0.28196147110332759</v>
      </c>
      <c r="E99" s="35">
        <v>5501</v>
      </c>
      <c r="F99" s="36">
        <f t="shared" si="24"/>
        <v>-0.16499696417729204</v>
      </c>
      <c r="G99" s="35">
        <v>6540</v>
      </c>
      <c r="H99" s="36">
        <f t="shared" ref="H99:H110" si="26">IFERROR(G99/E99-1,"-")</f>
        <v>0.18887475004544618</v>
      </c>
      <c r="I99" s="35">
        <v>192</v>
      </c>
      <c r="J99" s="36">
        <f t="shared" ref="J99:J110" si="27">IFERROR(I99/G99-1,"-")</f>
        <v>-0.97064220183486238</v>
      </c>
      <c r="K99" s="35">
        <v>5652</v>
      </c>
      <c r="L99" s="36">
        <f t="shared" si="25"/>
        <v>2.7449554626431505E-2</v>
      </c>
      <c r="M99" s="35">
        <v>9246</v>
      </c>
      <c r="N99" s="36">
        <f t="shared" ref="N99:N109" si="28">IFERROR(M99/K99-1,"-")</f>
        <v>0.63588110403397025</v>
      </c>
      <c r="O99" s="36">
        <f t="shared" ref="O99:O109" si="29">IFERROR(M99/E99-1,"-")</f>
        <v>0.68078531176149792</v>
      </c>
    </row>
    <row r="100" spans="2:15" x14ac:dyDescent="0.25">
      <c r="B100" s="34" t="s">
        <v>65</v>
      </c>
      <c r="C100" s="35">
        <v>7150</v>
      </c>
      <c r="D100" s="36">
        <v>1.6635859519408491E-2</v>
      </c>
      <c r="E100" s="35">
        <v>5747</v>
      </c>
      <c r="F100" s="36">
        <f t="shared" si="24"/>
        <v>-0.19622377622377618</v>
      </c>
      <c r="G100" s="35">
        <v>1937</v>
      </c>
      <c r="H100" s="36">
        <f t="shared" si="26"/>
        <v>-0.66295458500087001</v>
      </c>
      <c r="I100" s="35">
        <v>146</v>
      </c>
      <c r="J100" s="36">
        <f t="shared" si="27"/>
        <v>-0.92462570986060921</v>
      </c>
      <c r="K100" s="35">
        <v>7078</v>
      </c>
      <c r="L100" s="36">
        <f t="shared" si="25"/>
        <v>0.23159909518009392</v>
      </c>
      <c r="M100" s="35">
        <v>9604</v>
      </c>
      <c r="N100" s="36">
        <f t="shared" si="28"/>
        <v>0.35688047471037021</v>
      </c>
      <c r="O100" s="36">
        <f t="shared" si="29"/>
        <v>0.6711327649208283</v>
      </c>
    </row>
    <row r="101" spans="2:15" x14ac:dyDescent="0.25">
      <c r="B101" s="34" t="s">
        <v>67</v>
      </c>
      <c r="C101" s="35">
        <v>5675</v>
      </c>
      <c r="D101" s="36">
        <v>-9.0981899727694993E-2</v>
      </c>
      <c r="E101" s="35">
        <v>7036</v>
      </c>
      <c r="F101" s="36">
        <f t="shared" si="24"/>
        <v>0.23982378854625552</v>
      </c>
      <c r="G101" s="35">
        <v>0</v>
      </c>
      <c r="H101" s="36">
        <f t="shared" si="26"/>
        <v>-1</v>
      </c>
      <c r="I101" s="35">
        <v>136</v>
      </c>
      <c r="J101" s="36" t="str">
        <f t="shared" si="27"/>
        <v>-</v>
      </c>
      <c r="K101" s="35">
        <v>5788</v>
      </c>
      <c r="L101" s="36">
        <f t="shared" si="25"/>
        <v>-0.17737350767481519</v>
      </c>
      <c r="M101" s="35">
        <v>8122</v>
      </c>
      <c r="N101" s="36">
        <f t="shared" si="28"/>
        <v>0.40324809951624041</v>
      </c>
      <c r="O101" s="36">
        <f t="shared" si="29"/>
        <v>0.15434906196702669</v>
      </c>
    </row>
    <row r="102" spans="2:15" x14ac:dyDescent="0.25">
      <c r="B102" s="34" t="s">
        <v>69</v>
      </c>
      <c r="C102" s="35">
        <v>7357</v>
      </c>
      <c r="D102" s="36">
        <v>0.38107752956635998</v>
      </c>
      <c r="E102" s="35">
        <v>6098</v>
      </c>
      <c r="F102" s="36">
        <f t="shared" si="24"/>
        <v>-0.17112953649585427</v>
      </c>
      <c r="G102" s="35">
        <v>0</v>
      </c>
      <c r="H102" s="36">
        <f t="shared" si="26"/>
        <v>-1</v>
      </c>
      <c r="I102" s="35">
        <v>127</v>
      </c>
      <c r="J102" s="36" t="str">
        <f t="shared" si="27"/>
        <v>-</v>
      </c>
      <c r="K102" s="35">
        <v>6618</v>
      </c>
      <c r="L102" s="36">
        <f t="shared" si="25"/>
        <v>8.5273860282059744E-2</v>
      </c>
      <c r="M102" s="35">
        <v>8316</v>
      </c>
      <c r="N102" s="36">
        <f t="shared" si="28"/>
        <v>0.256572982774252</v>
      </c>
      <c r="O102" s="36">
        <f t="shared" si="29"/>
        <v>0.36372581174155472</v>
      </c>
    </row>
    <row r="103" spans="2:15" x14ac:dyDescent="0.25">
      <c r="B103" s="34" t="s">
        <v>71</v>
      </c>
      <c r="C103" s="35">
        <v>7872</v>
      </c>
      <c r="D103" s="36">
        <v>-5.3732419761990613E-2</v>
      </c>
      <c r="E103" s="35">
        <v>6553</v>
      </c>
      <c r="F103" s="36">
        <f t="shared" si="24"/>
        <v>-0.16755589430894313</v>
      </c>
      <c r="G103" s="35">
        <v>0</v>
      </c>
      <c r="H103" s="36">
        <f t="shared" si="26"/>
        <v>-1</v>
      </c>
      <c r="I103" s="35">
        <v>215</v>
      </c>
      <c r="J103" s="36" t="str">
        <f t="shared" si="27"/>
        <v>-</v>
      </c>
      <c r="K103" s="35">
        <v>7077</v>
      </c>
      <c r="L103" s="36">
        <f t="shared" si="25"/>
        <v>7.996337555318167E-2</v>
      </c>
      <c r="M103" s="35">
        <v>8611</v>
      </c>
      <c r="N103" s="36">
        <f t="shared" si="28"/>
        <v>0.21675851349441855</v>
      </c>
      <c r="O103" s="36">
        <f t="shared" si="29"/>
        <v>0.31405463146650381</v>
      </c>
    </row>
    <row r="104" spans="2:15" x14ac:dyDescent="0.25">
      <c r="B104" s="34" t="s">
        <v>73</v>
      </c>
      <c r="C104" s="35">
        <v>7543</v>
      </c>
      <c r="D104" s="36">
        <v>-8.1354280842771853E-2</v>
      </c>
      <c r="E104" s="35">
        <v>6992</v>
      </c>
      <c r="F104" s="36">
        <f t="shared" si="24"/>
        <v>-7.3047858942065447E-2</v>
      </c>
      <c r="G104" s="35">
        <v>666</v>
      </c>
      <c r="H104" s="36">
        <f t="shared" si="26"/>
        <v>-0.90474828375286043</v>
      </c>
      <c r="I104" s="35">
        <v>1708</v>
      </c>
      <c r="J104" s="36">
        <f t="shared" si="27"/>
        <v>1.5645645645645647</v>
      </c>
      <c r="K104" s="35">
        <v>7665</v>
      </c>
      <c r="L104" s="36">
        <f t="shared" si="25"/>
        <v>9.6252860411899288E-2</v>
      </c>
      <c r="M104" s="35">
        <v>9646</v>
      </c>
      <c r="N104" s="36">
        <f t="shared" si="28"/>
        <v>0.25844748858447497</v>
      </c>
      <c r="O104" s="36">
        <f t="shared" si="29"/>
        <v>0.37957665903890159</v>
      </c>
    </row>
    <row r="105" spans="2:15" x14ac:dyDescent="0.25">
      <c r="B105" s="34" t="s">
        <v>75</v>
      </c>
      <c r="C105" s="35">
        <v>7709</v>
      </c>
      <c r="D105" s="36">
        <v>0.14275126000592953</v>
      </c>
      <c r="E105" s="35">
        <v>7564</v>
      </c>
      <c r="F105" s="36">
        <f t="shared" si="24"/>
        <v>-1.8809184070566864E-2</v>
      </c>
      <c r="G105" s="35">
        <v>777</v>
      </c>
      <c r="H105" s="36">
        <f t="shared" si="26"/>
        <v>-0.89727657324167109</v>
      </c>
      <c r="I105" s="35">
        <v>3430</v>
      </c>
      <c r="J105" s="36">
        <f t="shared" si="27"/>
        <v>3.4144144144144146</v>
      </c>
      <c r="K105" s="35">
        <v>7107</v>
      </c>
      <c r="L105" s="36">
        <f t="shared" si="25"/>
        <v>-6.0417768376520353E-2</v>
      </c>
      <c r="M105" s="35">
        <v>10255</v>
      </c>
      <c r="N105" s="36">
        <f t="shared" si="28"/>
        <v>0.4429435767553116</v>
      </c>
      <c r="O105" s="36">
        <f t="shared" si="29"/>
        <v>0.35576414595452133</v>
      </c>
    </row>
    <row r="106" spans="2:15" x14ac:dyDescent="0.25">
      <c r="B106" s="34" t="s">
        <v>77</v>
      </c>
      <c r="C106" s="35">
        <v>8623</v>
      </c>
      <c r="D106" s="36">
        <v>0.27710308056872046</v>
      </c>
      <c r="E106" s="35">
        <v>7614</v>
      </c>
      <c r="F106" s="36">
        <f t="shared" si="24"/>
        <v>-0.11701264061231587</v>
      </c>
      <c r="G106" s="35">
        <v>540</v>
      </c>
      <c r="H106" s="36">
        <f t="shared" si="26"/>
        <v>-0.92907801418439717</v>
      </c>
      <c r="I106" s="35">
        <v>3717</v>
      </c>
      <c r="J106" s="36">
        <f t="shared" si="27"/>
        <v>5.8833333333333337</v>
      </c>
      <c r="K106" s="35">
        <v>5692</v>
      </c>
      <c r="L106" s="36">
        <f t="shared" si="25"/>
        <v>-0.25242973469923824</v>
      </c>
      <c r="M106" s="35">
        <v>8453</v>
      </c>
      <c r="N106" s="36">
        <f t="shared" si="28"/>
        <v>0.48506676036542506</v>
      </c>
      <c r="O106" s="36">
        <f t="shared" si="29"/>
        <v>0.11019175203572362</v>
      </c>
    </row>
    <row r="107" spans="2:15" x14ac:dyDescent="0.25">
      <c r="B107" s="34" t="s">
        <v>79</v>
      </c>
      <c r="C107" s="35">
        <v>6924</v>
      </c>
      <c r="D107" s="36">
        <v>-0.15735669952537423</v>
      </c>
      <c r="E107" s="35">
        <v>7009</v>
      </c>
      <c r="F107" s="36">
        <f t="shared" si="24"/>
        <v>1.2276140958983328E-2</v>
      </c>
      <c r="G107" s="35">
        <v>436</v>
      </c>
      <c r="H107" s="36">
        <f t="shared" si="26"/>
        <v>-0.9377942645170495</v>
      </c>
      <c r="I107" s="35">
        <v>5510</v>
      </c>
      <c r="J107" s="36">
        <f t="shared" si="27"/>
        <v>11.637614678899082</v>
      </c>
      <c r="K107" s="35">
        <v>6669</v>
      </c>
      <c r="L107" s="36">
        <f t="shared" si="25"/>
        <v>-4.8509059780282526E-2</v>
      </c>
      <c r="M107" s="35">
        <v>8725</v>
      </c>
      <c r="N107" s="36">
        <f t="shared" si="28"/>
        <v>0.30829209776578193</v>
      </c>
      <c r="O107" s="36">
        <f t="shared" si="29"/>
        <v>0.24482807818519037</v>
      </c>
    </row>
    <row r="108" spans="2:15" x14ac:dyDescent="0.25">
      <c r="B108" s="34" t="s">
        <v>81</v>
      </c>
      <c r="C108" s="35">
        <v>4259</v>
      </c>
      <c r="D108" s="36">
        <v>-0.31713965047298376</v>
      </c>
      <c r="E108" s="35">
        <v>4922</v>
      </c>
      <c r="F108" s="36">
        <f t="shared" si="24"/>
        <v>0.15567034515144407</v>
      </c>
      <c r="G108" s="35">
        <v>567</v>
      </c>
      <c r="H108" s="36">
        <f t="shared" si="26"/>
        <v>-0.88480292563998375</v>
      </c>
      <c r="I108" s="35">
        <v>4619</v>
      </c>
      <c r="J108" s="36">
        <f t="shared" si="27"/>
        <v>7.1463844797178133</v>
      </c>
      <c r="K108" s="35">
        <v>8225</v>
      </c>
      <c r="L108" s="36">
        <f t="shared" si="25"/>
        <v>0.67106867127184078</v>
      </c>
      <c r="M108" s="35">
        <v>9547</v>
      </c>
      <c r="N108" s="36">
        <f t="shared" si="28"/>
        <v>0.16072948328267467</v>
      </c>
      <c r="O108" s="36">
        <f t="shared" si="29"/>
        <v>0.93965867533522962</v>
      </c>
    </row>
    <row r="109" spans="2:15" x14ac:dyDescent="0.25">
      <c r="B109" s="34" t="s">
        <v>83</v>
      </c>
      <c r="C109" s="35">
        <v>5972</v>
      </c>
      <c r="D109" s="36">
        <v>0.25805772066568355</v>
      </c>
      <c r="E109" s="35">
        <v>6320</v>
      </c>
      <c r="F109" s="36">
        <f t="shared" si="24"/>
        <v>5.8271935699933053E-2</v>
      </c>
      <c r="G109" s="35">
        <v>585</v>
      </c>
      <c r="H109" s="36">
        <f t="shared" si="26"/>
        <v>-0.90743670886075956</v>
      </c>
      <c r="I109" s="35">
        <v>3953</v>
      </c>
      <c r="J109" s="36">
        <f t="shared" si="27"/>
        <v>5.7572649572649572</v>
      </c>
      <c r="K109" s="35">
        <v>8891</v>
      </c>
      <c r="L109" s="36">
        <f t="shared" si="25"/>
        <v>0.40680379746835449</v>
      </c>
      <c r="M109" s="35">
        <v>9432</v>
      </c>
      <c r="N109" s="36">
        <f t="shared" si="28"/>
        <v>6.0848048588460157E-2</v>
      </c>
      <c r="O109" s="36">
        <f t="shared" si="29"/>
        <v>0.4924050632911392</v>
      </c>
    </row>
    <row r="110" spans="2:15" ht="15.75" x14ac:dyDescent="0.25">
      <c r="B110" s="37" t="s">
        <v>84</v>
      </c>
      <c r="C110" s="38">
        <v>82632</v>
      </c>
      <c r="D110" s="39">
        <v>4.0037255667014993E-2</v>
      </c>
      <c r="E110" s="38">
        <v>77915</v>
      </c>
      <c r="F110" s="39">
        <f t="shared" si="24"/>
        <v>-5.7084422499757981E-2</v>
      </c>
      <c r="G110" s="38">
        <v>19217</v>
      </c>
      <c r="H110" s="39">
        <f t="shared" si="26"/>
        <v>-0.75335943014823847</v>
      </c>
      <c r="I110" s="38">
        <v>24357</v>
      </c>
      <c r="J110" s="39">
        <f t="shared" si="27"/>
        <v>0.26747150960087418</v>
      </c>
      <c r="K110" s="38">
        <v>81125</v>
      </c>
      <c r="L110" s="39">
        <f t="shared" si="25"/>
        <v>4.1198742219084927E-2</v>
      </c>
      <c r="M110" s="38">
        <v>110766</v>
      </c>
      <c r="N110" s="39">
        <v>0.36537442218798155</v>
      </c>
      <c r="O110" s="39">
        <v>0.42162613104023605</v>
      </c>
    </row>
    <row r="112" spans="2:15" x14ac:dyDescent="0.25">
      <c r="B112" s="41" t="s">
        <v>125</v>
      </c>
      <c r="C112" s="41"/>
      <c r="D112" s="41"/>
      <c r="E112" s="41"/>
      <c r="F112" s="41"/>
      <c r="G112" s="41"/>
      <c r="H112" s="41"/>
      <c r="I112" s="41"/>
      <c r="J112" s="41"/>
      <c r="K112" s="42"/>
      <c r="L112" s="41"/>
      <c r="M112" s="41"/>
      <c r="N112" s="41"/>
      <c r="O112" s="41"/>
    </row>
    <row r="115" spans="2:18" ht="21.75" thickBot="1" x14ac:dyDescent="0.3">
      <c r="B115" s="12" t="s">
        <v>130</v>
      </c>
      <c r="C115" s="13"/>
      <c r="D115" s="12"/>
      <c r="E115" s="12"/>
      <c r="F115" s="12"/>
      <c r="G115" s="12"/>
      <c r="H115" s="12"/>
      <c r="I115" s="12"/>
      <c r="J115" s="12"/>
      <c r="K115" s="12"/>
      <c r="L115" s="12"/>
      <c r="M115" s="12"/>
      <c r="N115" s="12"/>
      <c r="O115" s="12"/>
      <c r="R115" s="14" t="str">
        <f>CONCATENATE("año ",K118,": ",FIXED(K132,0)," (",FIXED(L132*100,1),"%)")</f>
        <v>año 2022: 720.959 (-17,6%)</v>
      </c>
    </row>
    <row r="116" spans="2:18" ht="6" customHeight="1" thickBot="1" x14ac:dyDescent="0.3">
      <c r="B116" s="15"/>
      <c r="C116" s="16"/>
      <c r="D116" s="15"/>
      <c r="E116" s="15"/>
      <c r="F116" s="15"/>
      <c r="G116" s="17"/>
      <c r="H116" s="17"/>
      <c r="I116" s="17"/>
      <c r="J116" s="17"/>
      <c r="K116" s="15"/>
      <c r="L116" s="15"/>
      <c r="M116" s="17"/>
      <c r="N116" s="17"/>
      <c r="O116" s="17"/>
      <c r="R116" s="14" t="s">
        <v>103</v>
      </c>
    </row>
    <row r="117" spans="2:18" ht="22.5" thickTop="1" thickBot="1" x14ac:dyDescent="0.3">
      <c r="B117" s="18" t="s">
        <v>104</v>
      </c>
      <c r="C117" s="19" t="s">
        <v>104</v>
      </c>
      <c r="D117" s="20"/>
      <c r="E117" s="20"/>
      <c r="F117" s="20"/>
      <c r="G117" s="20"/>
      <c r="H117" s="20"/>
      <c r="I117" s="20"/>
      <c r="J117" s="20"/>
      <c r="K117" s="20"/>
      <c r="L117" s="20"/>
      <c r="M117" s="20"/>
      <c r="N117" s="20"/>
      <c r="O117" s="21"/>
    </row>
    <row r="118" spans="2:18" ht="22.5" thickTop="1" thickBot="1" x14ac:dyDescent="0.3">
      <c r="B118" s="18">
        <v>2017</v>
      </c>
      <c r="C118" s="22">
        <v>2018</v>
      </c>
      <c r="D118" s="23"/>
      <c r="E118" s="22">
        <v>2019</v>
      </c>
      <c r="F118" s="23"/>
      <c r="G118" s="22">
        <v>2020</v>
      </c>
      <c r="H118" s="23"/>
      <c r="I118" s="22">
        <v>2021</v>
      </c>
      <c r="J118" s="23"/>
      <c r="K118" s="22">
        <v>2022</v>
      </c>
      <c r="L118" s="24"/>
      <c r="M118" s="25">
        <v>2023</v>
      </c>
      <c r="N118" s="26"/>
      <c r="O118" s="27"/>
    </row>
    <row r="119" spans="2:18" ht="31.5" thickTop="1" thickBot="1" x14ac:dyDescent="0.3">
      <c r="B119" s="28"/>
      <c r="C119" s="29" t="s">
        <v>59</v>
      </c>
      <c r="D119" s="30" t="str">
        <f>CONCATENATE("Variación ",RIGHT(C118,2),"/",RIGHT(B118,2))</f>
        <v>Variación 18/17</v>
      </c>
      <c r="E119" s="31" t="s">
        <v>59</v>
      </c>
      <c r="F119" s="30" t="str">
        <f>CONCATENATE("Variación ",RIGHT(E118,2),"/",RIGHT(C118,2))</f>
        <v>Variación 19/18</v>
      </c>
      <c r="G119" s="31" t="s">
        <v>59</v>
      </c>
      <c r="H119" s="30" t="str">
        <f>CONCATENATE("Variación ",RIGHT(G118,2),"/",RIGHT(E118,2))</f>
        <v>Variación 20/19</v>
      </c>
      <c r="I119" s="31" t="s">
        <v>59</v>
      </c>
      <c r="J119" s="30" t="str">
        <f>CONCATENATE("Variación ",RIGHT(I118,2),"/",RIGHT(G118,2))</f>
        <v>Variación 21/20</v>
      </c>
      <c r="K119" s="31" t="s">
        <v>59</v>
      </c>
      <c r="L119" s="30" t="str">
        <f>CONCATENATE("Variación ",RIGHT(K118,2),"/",RIGHT(E118,2))</f>
        <v>Variación 22/19</v>
      </c>
      <c r="M119" s="32" t="s">
        <v>59</v>
      </c>
      <c r="N119" s="33" t="str">
        <f>CONCATENATE("Variación ",RIGHT(M118,2),"/",RIGHT(K118,2))</f>
        <v>Variación 23/22</v>
      </c>
      <c r="O119" s="33" t="str">
        <f>CONCATENATE("Variación ",RIGHT(M118,2),"/",RIGHT(E118,2))</f>
        <v>Variación 23/19</v>
      </c>
    </row>
    <row r="120" spans="2:18" x14ac:dyDescent="0.25">
      <c r="B120" s="34" t="s">
        <v>61</v>
      </c>
      <c r="C120" s="35">
        <v>97291</v>
      </c>
      <c r="D120" s="36">
        <v>2.5832709482185967E-2</v>
      </c>
      <c r="E120" s="35">
        <v>82774</v>
      </c>
      <c r="F120" s="36">
        <f t="shared" ref="F120:F132" si="30">IFERROR(E120/C120-1,"-")</f>
        <v>-0.14921215734240578</v>
      </c>
      <c r="G120" s="35">
        <v>92114</v>
      </c>
      <c r="H120" s="36">
        <f>IFERROR(G120/E120-1,"-")</f>
        <v>0.1128373643897842</v>
      </c>
      <c r="I120" s="35">
        <v>11849</v>
      </c>
      <c r="J120" s="36">
        <f>IFERROR(I120/G120-1,"-")</f>
        <v>-0.87136591614738257</v>
      </c>
      <c r="K120" s="35">
        <v>47997</v>
      </c>
      <c r="L120" s="36">
        <f t="shared" ref="L120:L132" si="31">IFERROR(K120/E120-1,"-")</f>
        <v>-0.42014400657211204</v>
      </c>
      <c r="M120" s="35">
        <v>82622</v>
      </c>
      <c r="N120" s="36">
        <f>IFERROR(M120/K120-1,"-")</f>
        <v>0.72139925412004913</v>
      </c>
      <c r="O120" s="36">
        <f>IFERROR(M120/E120-1,"-")</f>
        <v>-1.8363254161934961E-3</v>
      </c>
    </row>
    <row r="121" spans="2:18" x14ac:dyDescent="0.25">
      <c r="B121" s="34" t="s">
        <v>63</v>
      </c>
      <c r="C121" s="35">
        <v>82986</v>
      </c>
      <c r="D121" s="36">
        <v>0.1162884545540146</v>
      </c>
      <c r="E121" s="35">
        <v>96499</v>
      </c>
      <c r="F121" s="36">
        <f t="shared" si="30"/>
        <v>0.16283469500879666</v>
      </c>
      <c r="G121" s="35">
        <v>81126</v>
      </c>
      <c r="H121" s="36">
        <f t="shared" ref="H121:H132" si="32">IFERROR(G121/E121-1,"-")</f>
        <v>-0.15930735033523669</v>
      </c>
      <c r="I121" s="35">
        <v>7692</v>
      </c>
      <c r="J121" s="36">
        <f t="shared" ref="J121:J132" si="33">IFERROR(I121/G121-1,"-")</f>
        <v>-0.90518452777161451</v>
      </c>
      <c r="K121" s="35">
        <v>57292</v>
      </c>
      <c r="L121" s="36">
        <f t="shared" si="31"/>
        <v>-0.40629436574472277</v>
      </c>
      <c r="M121" s="35">
        <v>81919</v>
      </c>
      <c r="N121" s="36">
        <f t="shared" ref="N121:N131" si="34">IFERROR(M121/K121-1,"-")</f>
        <v>0.42985058996020387</v>
      </c>
      <c r="O121" s="36">
        <f t="shared" ref="O121:O131" si="35">IFERROR(M121/E121-1,"-")</f>
        <v>-0.15108964859739482</v>
      </c>
    </row>
    <row r="122" spans="2:18" x14ac:dyDescent="0.25">
      <c r="B122" s="34" t="s">
        <v>65</v>
      </c>
      <c r="C122" s="35">
        <v>91201</v>
      </c>
      <c r="D122" s="36">
        <v>-0.11961348366669244</v>
      </c>
      <c r="E122" s="35">
        <v>105772</v>
      </c>
      <c r="F122" s="36">
        <f t="shared" si="30"/>
        <v>0.15976798500016454</v>
      </c>
      <c r="G122" s="35">
        <v>29114</v>
      </c>
      <c r="H122" s="36">
        <f t="shared" si="32"/>
        <v>-0.72474757024543357</v>
      </c>
      <c r="I122" s="35">
        <v>14546</v>
      </c>
      <c r="J122" s="36">
        <f t="shared" si="33"/>
        <v>-0.50037782510132578</v>
      </c>
      <c r="K122" s="35">
        <v>71279</v>
      </c>
      <c r="L122" s="36">
        <f t="shared" si="31"/>
        <v>-0.32610709828688123</v>
      </c>
      <c r="M122" s="35">
        <v>83025</v>
      </c>
      <c r="N122" s="36">
        <f t="shared" si="34"/>
        <v>0.16478906830903917</v>
      </c>
      <c r="O122" s="36">
        <f t="shared" si="35"/>
        <v>-0.21505691487350154</v>
      </c>
    </row>
    <row r="123" spans="2:18" x14ac:dyDescent="0.25">
      <c r="B123" s="34" t="s">
        <v>67</v>
      </c>
      <c r="C123" s="35">
        <v>76921</v>
      </c>
      <c r="D123" s="36">
        <v>-0.26718175409180112</v>
      </c>
      <c r="E123" s="35">
        <v>75059</v>
      </c>
      <c r="F123" s="36">
        <f t="shared" si="30"/>
        <v>-2.4206653579646686E-2</v>
      </c>
      <c r="G123" s="35">
        <v>0</v>
      </c>
      <c r="H123" s="36">
        <f t="shared" si="32"/>
        <v>-1</v>
      </c>
      <c r="I123" s="35">
        <v>16183</v>
      </c>
      <c r="J123" s="36" t="str">
        <f t="shared" si="33"/>
        <v>-</v>
      </c>
      <c r="K123" s="35">
        <v>75348</v>
      </c>
      <c r="L123" s="36">
        <f t="shared" si="31"/>
        <v>3.850304427184037E-3</v>
      </c>
      <c r="M123" s="35">
        <v>78670</v>
      </c>
      <c r="N123" s="36">
        <f t="shared" si="34"/>
        <v>4.4088761480065797E-2</v>
      </c>
      <c r="O123" s="36">
        <f t="shared" si="35"/>
        <v>4.8108821060765639E-2</v>
      </c>
    </row>
    <row r="124" spans="2:18" x14ac:dyDescent="0.25">
      <c r="B124" s="34" t="s">
        <v>69</v>
      </c>
      <c r="C124" s="35">
        <v>58348</v>
      </c>
      <c r="D124" s="36">
        <v>-3.6127859915751181E-2</v>
      </c>
      <c r="E124" s="35">
        <v>47003</v>
      </c>
      <c r="F124" s="36">
        <f t="shared" si="30"/>
        <v>-0.19443682731199008</v>
      </c>
      <c r="G124" s="35">
        <v>0</v>
      </c>
      <c r="H124" s="36">
        <f t="shared" si="32"/>
        <v>-1</v>
      </c>
      <c r="I124" s="35">
        <v>20263</v>
      </c>
      <c r="J124" s="36" t="str">
        <f t="shared" si="33"/>
        <v>-</v>
      </c>
      <c r="K124" s="35">
        <v>44536</v>
      </c>
      <c r="L124" s="36">
        <f t="shared" si="31"/>
        <v>-5.2486011531178822E-2</v>
      </c>
      <c r="M124" s="35">
        <v>46613</v>
      </c>
      <c r="N124" s="36">
        <f t="shared" si="34"/>
        <v>4.6636428956349896E-2</v>
      </c>
      <c r="O124" s="36">
        <f t="shared" si="35"/>
        <v>-8.2973427228049124E-3</v>
      </c>
    </row>
    <row r="125" spans="2:18" x14ac:dyDescent="0.25">
      <c r="B125" s="34" t="s">
        <v>71</v>
      </c>
      <c r="C125" s="35">
        <v>64312</v>
      </c>
      <c r="D125" s="36">
        <v>-2.4496791906199245E-2</v>
      </c>
      <c r="E125" s="35">
        <v>57858</v>
      </c>
      <c r="F125" s="36">
        <f t="shared" si="30"/>
        <v>-0.10035452170667991</v>
      </c>
      <c r="G125" s="35">
        <v>425</v>
      </c>
      <c r="H125" s="36">
        <f t="shared" si="32"/>
        <v>-0.99265442981091634</v>
      </c>
      <c r="I125" s="35">
        <v>22314</v>
      </c>
      <c r="J125" s="36">
        <f t="shared" si="33"/>
        <v>51.503529411764703</v>
      </c>
      <c r="K125" s="35">
        <v>46973</v>
      </c>
      <c r="L125" s="36">
        <f t="shared" si="31"/>
        <v>-0.18813301531335336</v>
      </c>
      <c r="M125" s="35">
        <v>44581</v>
      </c>
      <c r="N125" s="36">
        <f t="shared" si="34"/>
        <v>-5.0922870585229818E-2</v>
      </c>
      <c r="O125" s="36">
        <f t="shared" si="35"/>
        <v>-0.22947561270697225</v>
      </c>
    </row>
    <row r="126" spans="2:18" x14ac:dyDescent="0.25">
      <c r="B126" s="34" t="s">
        <v>73</v>
      </c>
      <c r="C126" s="35">
        <v>74912</v>
      </c>
      <c r="D126" s="36">
        <v>3.9837872352239012E-2</v>
      </c>
      <c r="E126" s="35">
        <v>51743</v>
      </c>
      <c r="F126" s="36">
        <f t="shared" si="30"/>
        <v>-0.30928289192652714</v>
      </c>
      <c r="G126" s="35">
        <v>16578</v>
      </c>
      <c r="H126" s="36">
        <f t="shared" si="32"/>
        <v>-0.67960883597781341</v>
      </c>
      <c r="I126" s="35">
        <v>33756</v>
      </c>
      <c r="J126" s="36">
        <f t="shared" si="33"/>
        <v>1.0361925443358668</v>
      </c>
      <c r="K126" s="35">
        <v>50689</v>
      </c>
      <c r="L126" s="36">
        <f t="shared" si="31"/>
        <v>-2.0369905107937347E-2</v>
      </c>
      <c r="M126" s="35">
        <v>47470</v>
      </c>
      <c r="N126" s="36">
        <f t="shared" si="34"/>
        <v>-6.3504902444317279E-2</v>
      </c>
      <c r="O126" s="36">
        <f t="shared" si="35"/>
        <v>-8.2581218715575E-2</v>
      </c>
    </row>
    <row r="127" spans="2:18" x14ac:dyDescent="0.25">
      <c r="B127" s="34" t="s">
        <v>75</v>
      </c>
      <c r="C127" s="35">
        <v>65005</v>
      </c>
      <c r="D127" s="36">
        <v>-1.8318282038116473E-2</v>
      </c>
      <c r="E127" s="35">
        <v>46627</v>
      </c>
      <c r="F127" s="36">
        <f t="shared" si="30"/>
        <v>-0.28271671409891552</v>
      </c>
      <c r="G127" s="35">
        <v>19146</v>
      </c>
      <c r="H127" s="36">
        <f t="shared" si="32"/>
        <v>-0.58937954404100634</v>
      </c>
      <c r="I127" s="35">
        <v>28468</v>
      </c>
      <c r="J127" s="36">
        <f t="shared" si="33"/>
        <v>0.48689021205473737</v>
      </c>
      <c r="K127" s="35">
        <v>49821</v>
      </c>
      <c r="L127" s="36">
        <f t="shared" si="31"/>
        <v>6.8501083063461143E-2</v>
      </c>
      <c r="M127" s="35">
        <v>50259</v>
      </c>
      <c r="N127" s="36">
        <f t="shared" si="34"/>
        <v>8.7914734750407231E-3</v>
      </c>
      <c r="O127" s="36">
        <f t="shared" si="35"/>
        <v>7.7894781993265605E-2</v>
      </c>
    </row>
    <row r="128" spans="2:18" x14ac:dyDescent="0.25">
      <c r="B128" s="34" t="s">
        <v>77</v>
      </c>
      <c r="C128" s="35">
        <v>78437</v>
      </c>
      <c r="D128" s="36">
        <v>-1.226530329551323E-2</v>
      </c>
      <c r="E128" s="35">
        <v>52437</v>
      </c>
      <c r="F128" s="36">
        <f t="shared" si="30"/>
        <v>-0.33147621658146031</v>
      </c>
      <c r="G128" s="35">
        <v>2787</v>
      </c>
      <c r="H128" s="36">
        <f t="shared" si="32"/>
        <v>-0.94685050632187195</v>
      </c>
      <c r="I128" s="35">
        <v>38616</v>
      </c>
      <c r="J128" s="36">
        <f t="shared" si="33"/>
        <v>12.855758880516685</v>
      </c>
      <c r="K128" s="35">
        <v>49765</v>
      </c>
      <c r="L128" s="36">
        <f t="shared" si="31"/>
        <v>-5.0956385758147871E-2</v>
      </c>
      <c r="M128" s="35">
        <v>53758</v>
      </c>
      <c r="N128" s="36">
        <f t="shared" si="34"/>
        <v>8.023711443785797E-2</v>
      </c>
      <c r="O128" s="36">
        <f t="shared" si="35"/>
        <v>2.5192135324293874E-2</v>
      </c>
    </row>
    <row r="129" spans="2:18" x14ac:dyDescent="0.25">
      <c r="B129" s="34" t="s">
        <v>79</v>
      </c>
      <c r="C129" s="35">
        <v>89259</v>
      </c>
      <c r="D129" s="36">
        <v>-6.9093905135371947E-2</v>
      </c>
      <c r="E129" s="35">
        <v>62994</v>
      </c>
      <c r="F129" s="36">
        <f t="shared" si="30"/>
        <v>-0.2942560414075891</v>
      </c>
      <c r="G129" s="35">
        <v>4409</v>
      </c>
      <c r="H129" s="36">
        <f t="shared" si="32"/>
        <v>-0.93000920722608504</v>
      </c>
      <c r="I129" s="35">
        <v>65072</v>
      </c>
      <c r="J129" s="36">
        <f t="shared" si="33"/>
        <v>13.758902245407121</v>
      </c>
      <c r="K129" s="35">
        <v>63490</v>
      </c>
      <c r="L129" s="36">
        <f t="shared" si="31"/>
        <v>7.8737657554688312E-3</v>
      </c>
      <c r="M129" s="35">
        <v>75406</v>
      </c>
      <c r="N129" s="36">
        <f t="shared" si="34"/>
        <v>0.18768309970074037</v>
      </c>
      <c r="O129" s="36">
        <f t="shared" si="35"/>
        <v>0.19703463821951295</v>
      </c>
    </row>
    <row r="130" spans="2:18" x14ac:dyDescent="0.25">
      <c r="B130" s="34" t="s">
        <v>81</v>
      </c>
      <c r="C130" s="35">
        <v>100365</v>
      </c>
      <c r="D130" s="36">
        <v>5.6829668941116962E-2</v>
      </c>
      <c r="E130" s="35">
        <v>94554</v>
      </c>
      <c r="F130" s="36">
        <f t="shared" si="30"/>
        <v>-5.7898669855029117E-2</v>
      </c>
      <c r="G130" s="35">
        <v>21718</v>
      </c>
      <c r="H130" s="36">
        <f t="shared" si="32"/>
        <v>-0.77031114495420605</v>
      </c>
      <c r="I130" s="35">
        <v>74613</v>
      </c>
      <c r="J130" s="36">
        <f t="shared" si="33"/>
        <v>2.4355373422967124</v>
      </c>
      <c r="K130" s="35">
        <v>79743</v>
      </c>
      <c r="L130" s="36">
        <f t="shared" si="31"/>
        <v>-0.15664064978742309</v>
      </c>
      <c r="M130" s="35">
        <v>78934</v>
      </c>
      <c r="N130" s="36">
        <f t="shared" si="34"/>
        <v>-1.0145091105175363E-2</v>
      </c>
      <c r="O130" s="36">
        <f t="shared" si="35"/>
        <v>-0.16519660722973117</v>
      </c>
    </row>
    <row r="131" spans="2:18" x14ac:dyDescent="0.25">
      <c r="B131" s="34" t="s">
        <v>83</v>
      </c>
      <c r="C131" s="35">
        <v>99722</v>
      </c>
      <c r="D131" s="36">
        <v>4.8265368842135281E-3</v>
      </c>
      <c r="E131" s="35">
        <v>101422</v>
      </c>
      <c r="F131" s="36">
        <f t="shared" si="30"/>
        <v>1.7047391749062335E-2</v>
      </c>
      <c r="G131" s="35">
        <v>25224</v>
      </c>
      <c r="H131" s="36">
        <f t="shared" si="32"/>
        <v>-0.75129656287590463</v>
      </c>
      <c r="I131" s="35">
        <v>74094</v>
      </c>
      <c r="J131" s="36">
        <f t="shared" si="33"/>
        <v>1.9374405328258799</v>
      </c>
      <c r="K131" s="35">
        <v>84026</v>
      </c>
      <c r="L131" s="36">
        <f t="shared" si="31"/>
        <v>-0.17152097178127035</v>
      </c>
      <c r="M131" s="35">
        <v>96403</v>
      </c>
      <c r="N131" s="36">
        <f t="shared" si="34"/>
        <v>0.14729964534786855</v>
      </c>
      <c r="O131" s="36">
        <f t="shared" si="35"/>
        <v>-4.9486304746504728E-2</v>
      </c>
    </row>
    <row r="132" spans="2:18" ht="15.75" x14ac:dyDescent="0.25">
      <c r="B132" s="37" t="s">
        <v>84</v>
      </c>
      <c r="C132" s="38">
        <v>978759</v>
      </c>
      <c r="D132" s="39">
        <v>-3.2816255059448518E-2</v>
      </c>
      <c r="E132" s="38">
        <v>874742</v>
      </c>
      <c r="F132" s="39">
        <f t="shared" si="30"/>
        <v>-0.10627437397765949</v>
      </c>
      <c r="G132" s="38">
        <v>292641</v>
      </c>
      <c r="H132" s="39">
        <f t="shared" si="32"/>
        <v>-0.66545449972677662</v>
      </c>
      <c r="I132" s="38">
        <v>407466</v>
      </c>
      <c r="J132" s="39">
        <f t="shared" si="33"/>
        <v>0.39237495771269226</v>
      </c>
      <c r="K132" s="38">
        <v>720959</v>
      </c>
      <c r="L132" s="39">
        <f t="shared" si="31"/>
        <v>-0.17580383701708613</v>
      </c>
      <c r="M132" s="38">
        <v>819660</v>
      </c>
      <c r="N132" s="39">
        <v>0.13690237586325993</v>
      </c>
      <c r="O132" s="39">
        <v>-6.2969424127342744E-2</v>
      </c>
    </row>
    <row r="134" spans="2:18" x14ac:dyDescent="0.25">
      <c r="B134" s="41" t="s">
        <v>125</v>
      </c>
      <c r="C134" s="41"/>
      <c r="D134" s="41"/>
      <c r="E134" s="41"/>
      <c r="F134" s="41"/>
      <c r="G134" s="41"/>
      <c r="H134" s="41"/>
      <c r="I134" s="41"/>
      <c r="J134" s="41"/>
      <c r="K134" s="42"/>
      <c r="L134" s="41"/>
      <c r="M134" s="41"/>
      <c r="N134" s="41"/>
      <c r="O134" s="41"/>
    </row>
    <row r="137" spans="2:18" ht="21.75" thickBot="1" x14ac:dyDescent="0.3">
      <c r="B137" s="12" t="s">
        <v>131</v>
      </c>
      <c r="C137" s="13"/>
      <c r="D137" s="12"/>
      <c r="E137" s="12"/>
      <c r="F137" s="12"/>
      <c r="G137" s="12"/>
      <c r="H137" s="12"/>
      <c r="I137" s="12"/>
      <c r="J137" s="12"/>
      <c r="K137" s="12"/>
      <c r="L137" s="12"/>
      <c r="M137" s="12"/>
      <c r="N137" s="12"/>
      <c r="O137" s="12"/>
      <c r="R137" s="14" t="str">
        <f>CONCATENATE("año ",K140,": ",FIXED(K154,0)," (",FIXED(L154*100,1),"%)")</f>
        <v>año 2022: 114.253 (13,9%)</v>
      </c>
    </row>
    <row r="138" spans="2:18" ht="6" customHeight="1" thickBot="1" x14ac:dyDescent="0.3">
      <c r="B138" s="15"/>
      <c r="C138" s="16"/>
      <c r="D138" s="15"/>
      <c r="E138" s="15"/>
      <c r="F138" s="15"/>
      <c r="G138" s="17"/>
      <c r="H138" s="17"/>
      <c r="I138" s="17"/>
      <c r="J138" s="17"/>
      <c r="K138" s="15"/>
      <c r="L138" s="15"/>
      <c r="M138" s="17"/>
      <c r="N138" s="17"/>
      <c r="O138" s="17"/>
      <c r="R138" s="14" t="s">
        <v>106</v>
      </c>
    </row>
    <row r="139" spans="2:18" ht="22.5" thickTop="1" thickBot="1" x14ac:dyDescent="0.3">
      <c r="B139" s="18" t="s">
        <v>107</v>
      </c>
      <c r="C139" s="19" t="s">
        <v>107</v>
      </c>
      <c r="D139" s="20"/>
      <c r="E139" s="20"/>
      <c r="F139" s="20"/>
      <c r="G139" s="20"/>
      <c r="H139" s="20"/>
      <c r="I139" s="20"/>
      <c r="J139" s="20"/>
      <c r="K139" s="20"/>
      <c r="L139" s="20"/>
      <c r="M139" s="20"/>
      <c r="N139" s="20"/>
      <c r="O139" s="21"/>
    </row>
    <row r="140" spans="2:18" ht="22.5" thickTop="1" thickBot="1" x14ac:dyDescent="0.3">
      <c r="B140" s="18">
        <v>2017</v>
      </c>
      <c r="C140" s="22">
        <v>2018</v>
      </c>
      <c r="D140" s="23"/>
      <c r="E140" s="22">
        <v>2019</v>
      </c>
      <c r="F140" s="23"/>
      <c r="G140" s="22">
        <v>2020</v>
      </c>
      <c r="H140" s="23"/>
      <c r="I140" s="22">
        <v>2021</v>
      </c>
      <c r="J140" s="23"/>
      <c r="K140" s="22">
        <v>2022</v>
      </c>
      <c r="L140" s="24"/>
      <c r="M140" s="25">
        <v>2023</v>
      </c>
      <c r="N140" s="26"/>
      <c r="O140" s="27"/>
    </row>
    <row r="141" spans="2:18" ht="31.5" thickTop="1" thickBot="1" x14ac:dyDescent="0.3">
      <c r="B141" s="28"/>
      <c r="C141" s="29" t="s">
        <v>59</v>
      </c>
      <c r="D141" s="30" t="str">
        <f>CONCATENATE("Variación ",RIGHT(C140,2),"/",RIGHT(B140,2))</f>
        <v>Variación 18/17</v>
      </c>
      <c r="E141" s="31" t="s">
        <v>59</v>
      </c>
      <c r="F141" s="30" t="str">
        <f>CONCATENATE("Variación ",RIGHT(E140,2),"/",RIGHT(C140,2))</f>
        <v>Variación 19/18</v>
      </c>
      <c r="G141" s="31" t="s">
        <v>59</v>
      </c>
      <c r="H141" s="30" t="str">
        <f>CONCATENATE("Variación ",RIGHT(G140,2),"/",RIGHT(E140,2))</f>
        <v>Variación 20/19</v>
      </c>
      <c r="I141" s="31" t="s">
        <v>59</v>
      </c>
      <c r="J141" s="30" t="str">
        <f>CONCATENATE("Variación ",RIGHT(I140,2),"/",RIGHT(G140,2))</f>
        <v>Variación 21/20</v>
      </c>
      <c r="K141" s="31" t="s">
        <v>59</v>
      </c>
      <c r="L141" s="30" t="str">
        <f>CONCATENATE("Variación ",RIGHT(K140,2),"/",RIGHT(E140,2))</f>
        <v>Variación 22/19</v>
      </c>
      <c r="M141" s="32" t="s">
        <v>59</v>
      </c>
      <c r="N141" s="33" t="str">
        <f>CONCATENATE("Variación ",RIGHT(M140,2),"/",RIGHT(K140,2))</f>
        <v>Variación 23/22</v>
      </c>
      <c r="O141" s="33" t="str">
        <f>CONCATENATE("Variación ",RIGHT(M140,2),"/",RIGHT(E140,2))</f>
        <v>Variación 23/19</v>
      </c>
    </row>
    <row r="142" spans="2:18" x14ac:dyDescent="0.25">
      <c r="B142" s="34" t="s">
        <v>61</v>
      </c>
      <c r="C142" s="35">
        <v>9668</v>
      </c>
      <c r="D142" s="36">
        <v>-0.15805974048593574</v>
      </c>
      <c r="E142" s="35">
        <v>11154</v>
      </c>
      <c r="F142" s="36">
        <f t="shared" ref="F142:F154" si="36">IFERROR(E142/C142-1,"-")</f>
        <v>0.15370293752585851</v>
      </c>
      <c r="G142" s="35">
        <v>9189</v>
      </c>
      <c r="H142" s="36">
        <f>IFERROR(G142/E142-1,"-")</f>
        <v>-0.17616998386229155</v>
      </c>
      <c r="I142" s="35">
        <v>1498</v>
      </c>
      <c r="J142" s="36">
        <f>IFERROR(I142/G142-1,"-")</f>
        <v>-0.83697899662640118</v>
      </c>
      <c r="K142" s="35">
        <v>7457</v>
      </c>
      <c r="L142" s="36">
        <f t="shared" ref="L142:L154" si="37">IFERROR(K142/E142-1,"-")</f>
        <v>-0.33145060068136989</v>
      </c>
      <c r="M142" s="35">
        <v>13386</v>
      </c>
      <c r="N142" s="36">
        <f>IFERROR(M142/K142-1,"-")</f>
        <v>0.79509185999731802</v>
      </c>
      <c r="O142" s="36">
        <f>IFERROR(M142/E142-1,"-")</f>
        <v>0.20010758472296941</v>
      </c>
    </row>
    <row r="143" spans="2:18" x14ac:dyDescent="0.25">
      <c r="B143" s="34" t="s">
        <v>63</v>
      </c>
      <c r="C143" s="35">
        <v>9024</v>
      </c>
      <c r="D143" s="36">
        <v>-3.8875279582490152E-2</v>
      </c>
      <c r="E143" s="35">
        <v>9198</v>
      </c>
      <c r="F143" s="36">
        <f t="shared" si="36"/>
        <v>1.9281914893616969E-2</v>
      </c>
      <c r="G143" s="35">
        <v>7104</v>
      </c>
      <c r="H143" s="36">
        <f t="shared" ref="H143:H154" si="38">IFERROR(G143/E143-1,"-")</f>
        <v>-0.22765818656229619</v>
      </c>
      <c r="I143" s="35">
        <v>1056</v>
      </c>
      <c r="J143" s="36">
        <f t="shared" ref="J143:J154" si="39">IFERROR(I143/G143-1,"-")</f>
        <v>-0.85135135135135132</v>
      </c>
      <c r="K143" s="35">
        <v>7575</v>
      </c>
      <c r="L143" s="36">
        <f t="shared" si="37"/>
        <v>-0.17645140247879976</v>
      </c>
      <c r="M143" s="35">
        <v>9987</v>
      </c>
      <c r="N143" s="36">
        <f t="shared" ref="N143:N153" si="40">IFERROR(M143/K143-1,"-")</f>
        <v>0.31841584158415848</v>
      </c>
      <c r="O143" s="36">
        <f t="shared" ref="O143:O153" si="41">IFERROR(M143/E143-1,"-")</f>
        <v>8.577951728636668E-2</v>
      </c>
    </row>
    <row r="144" spans="2:18" x14ac:dyDescent="0.25">
      <c r="B144" s="34" t="s">
        <v>65</v>
      </c>
      <c r="C144" s="35">
        <v>8671</v>
      </c>
      <c r="D144" s="36">
        <v>-0.10061196971268538</v>
      </c>
      <c r="E144" s="35">
        <v>10618</v>
      </c>
      <c r="F144" s="36">
        <f t="shared" si="36"/>
        <v>0.22454157536616304</v>
      </c>
      <c r="G144" s="35">
        <v>2328</v>
      </c>
      <c r="H144" s="36">
        <f t="shared" si="38"/>
        <v>-0.78074967037106802</v>
      </c>
      <c r="I144" s="35">
        <v>1745</v>
      </c>
      <c r="J144" s="36">
        <f t="shared" si="39"/>
        <v>-0.25042955326460481</v>
      </c>
      <c r="K144" s="35">
        <v>8245</v>
      </c>
      <c r="L144" s="36">
        <f t="shared" si="37"/>
        <v>-0.22348841589753254</v>
      </c>
      <c r="M144" s="35">
        <v>10858</v>
      </c>
      <c r="N144" s="36">
        <f t="shared" si="40"/>
        <v>0.31691934505761066</v>
      </c>
      <c r="O144" s="36">
        <f t="shared" si="41"/>
        <v>2.2603126765869286E-2</v>
      </c>
    </row>
    <row r="145" spans="2:18" x14ac:dyDescent="0.25">
      <c r="B145" s="34" t="s">
        <v>67</v>
      </c>
      <c r="C145" s="35">
        <v>9115</v>
      </c>
      <c r="D145" s="36">
        <v>-2.8562293509538539E-2</v>
      </c>
      <c r="E145" s="35">
        <v>6389</v>
      </c>
      <c r="F145" s="36">
        <f t="shared" si="36"/>
        <v>-0.29906747120131649</v>
      </c>
      <c r="G145" s="35">
        <v>0</v>
      </c>
      <c r="H145" s="36">
        <f t="shared" si="38"/>
        <v>-1</v>
      </c>
      <c r="I145" s="35">
        <v>2568</v>
      </c>
      <c r="J145" s="36" t="str">
        <f t="shared" si="39"/>
        <v>-</v>
      </c>
      <c r="K145" s="35">
        <v>8397</v>
      </c>
      <c r="L145" s="36">
        <f t="shared" si="37"/>
        <v>0.31429018625763039</v>
      </c>
      <c r="M145" s="35">
        <v>9224</v>
      </c>
      <c r="N145" s="36">
        <f t="shared" si="40"/>
        <v>9.8487555079195044E-2</v>
      </c>
      <c r="O145" s="36">
        <f t="shared" si="41"/>
        <v>0.44373141336672406</v>
      </c>
    </row>
    <row r="146" spans="2:18" x14ac:dyDescent="0.25">
      <c r="B146" s="34" t="s">
        <v>69</v>
      </c>
      <c r="C146" s="35">
        <v>7245</v>
      </c>
      <c r="D146" s="36">
        <v>-0.19589345172031081</v>
      </c>
      <c r="E146" s="35">
        <v>6631</v>
      </c>
      <c r="F146" s="36">
        <f t="shared" si="36"/>
        <v>-8.4748102139406534E-2</v>
      </c>
      <c r="G146" s="35">
        <v>0</v>
      </c>
      <c r="H146" s="36">
        <f t="shared" si="38"/>
        <v>-1</v>
      </c>
      <c r="I146" s="35">
        <v>2489</v>
      </c>
      <c r="J146" s="36" t="str">
        <f t="shared" si="39"/>
        <v>-</v>
      </c>
      <c r="K146" s="35">
        <v>11274</v>
      </c>
      <c r="L146" s="36">
        <f t="shared" si="37"/>
        <v>0.70019604886140852</v>
      </c>
      <c r="M146" s="35">
        <v>9877</v>
      </c>
      <c r="N146" s="36">
        <f t="shared" si="40"/>
        <v>-0.1239134291289693</v>
      </c>
      <c r="O146" s="36">
        <f t="shared" si="41"/>
        <v>0.48951892625546667</v>
      </c>
    </row>
    <row r="147" spans="2:18" x14ac:dyDescent="0.25">
      <c r="B147" s="34" t="s">
        <v>71</v>
      </c>
      <c r="C147" s="35">
        <v>8265</v>
      </c>
      <c r="D147" s="36">
        <v>1.3986013986013957E-2</v>
      </c>
      <c r="E147" s="35">
        <v>6203</v>
      </c>
      <c r="F147" s="36">
        <f t="shared" si="36"/>
        <v>-0.24948578342407746</v>
      </c>
      <c r="G147" s="35">
        <v>97</v>
      </c>
      <c r="H147" s="36">
        <f t="shared" si="38"/>
        <v>-0.98436240528776398</v>
      </c>
      <c r="I147" s="35">
        <v>3774</v>
      </c>
      <c r="J147" s="36">
        <f t="shared" si="39"/>
        <v>37.907216494845358</v>
      </c>
      <c r="K147" s="35">
        <v>8020</v>
      </c>
      <c r="L147" s="36">
        <f t="shared" si="37"/>
        <v>0.29292277930033861</v>
      </c>
      <c r="M147" s="35">
        <v>8843</v>
      </c>
      <c r="N147" s="36">
        <f t="shared" si="40"/>
        <v>0.10261845386533675</v>
      </c>
      <c r="O147" s="36">
        <f t="shared" si="41"/>
        <v>0.42560051587941317</v>
      </c>
    </row>
    <row r="148" spans="2:18" x14ac:dyDescent="0.25">
      <c r="B148" s="34" t="s">
        <v>73</v>
      </c>
      <c r="C148" s="35">
        <v>8140</v>
      </c>
      <c r="D148" s="36">
        <v>-0.16598360655737709</v>
      </c>
      <c r="E148" s="35">
        <v>6990</v>
      </c>
      <c r="F148" s="36">
        <f t="shared" si="36"/>
        <v>-0.14127764127764131</v>
      </c>
      <c r="G148" s="35">
        <v>1941</v>
      </c>
      <c r="H148" s="36">
        <f t="shared" si="38"/>
        <v>-0.72231759656652361</v>
      </c>
      <c r="I148" s="35">
        <v>4224</v>
      </c>
      <c r="J148" s="36">
        <f t="shared" si="39"/>
        <v>1.1761978361669243</v>
      </c>
      <c r="K148" s="35">
        <v>9380</v>
      </c>
      <c r="L148" s="36">
        <f t="shared" si="37"/>
        <v>0.3419170243204579</v>
      </c>
      <c r="M148" s="35">
        <v>9055</v>
      </c>
      <c r="N148" s="36">
        <f t="shared" si="40"/>
        <v>-3.4648187633262273E-2</v>
      </c>
      <c r="O148" s="36">
        <f t="shared" si="41"/>
        <v>0.29542203147353363</v>
      </c>
    </row>
    <row r="149" spans="2:18" x14ac:dyDescent="0.25">
      <c r="B149" s="34" t="s">
        <v>75</v>
      </c>
      <c r="C149" s="35">
        <v>10586</v>
      </c>
      <c r="D149" s="36">
        <v>-7.5377762249978164E-2</v>
      </c>
      <c r="E149" s="35">
        <v>9183</v>
      </c>
      <c r="F149" s="36">
        <f t="shared" si="36"/>
        <v>-0.13253353485735875</v>
      </c>
      <c r="G149" s="35">
        <v>4074</v>
      </c>
      <c r="H149" s="36">
        <f t="shared" si="38"/>
        <v>-0.55635413263639333</v>
      </c>
      <c r="I149" s="35">
        <v>6165</v>
      </c>
      <c r="J149" s="36">
        <f t="shared" si="39"/>
        <v>0.51325478645066269</v>
      </c>
      <c r="K149" s="35">
        <v>12335</v>
      </c>
      <c r="L149" s="36">
        <f t="shared" si="37"/>
        <v>0.34324294892736584</v>
      </c>
      <c r="M149" s="35">
        <v>10852</v>
      </c>
      <c r="N149" s="36">
        <f t="shared" si="40"/>
        <v>-0.12022699635184431</v>
      </c>
      <c r="O149" s="36">
        <f t="shared" si="41"/>
        <v>0.18174888380703469</v>
      </c>
    </row>
    <row r="150" spans="2:18" x14ac:dyDescent="0.25">
      <c r="B150" s="34" t="s">
        <v>77</v>
      </c>
      <c r="C150" s="35">
        <v>9146</v>
      </c>
      <c r="D150" s="36">
        <v>0.12997281937237459</v>
      </c>
      <c r="E150" s="35">
        <v>9068</v>
      </c>
      <c r="F150" s="36">
        <f t="shared" si="36"/>
        <v>-8.5283183905532356E-3</v>
      </c>
      <c r="G150" s="35">
        <v>1511</v>
      </c>
      <c r="H150" s="36">
        <f t="shared" si="38"/>
        <v>-0.8333700926334362</v>
      </c>
      <c r="I150" s="35">
        <v>5866</v>
      </c>
      <c r="J150" s="36">
        <f t="shared" si="39"/>
        <v>2.8821972203838517</v>
      </c>
      <c r="K150" s="35">
        <v>9663</v>
      </c>
      <c r="L150" s="36">
        <f t="shared" si="37"/>
        <v>6.5615350683722928E-2</v>
      </c>
      <c r="M150" s="35">
        <v>8541</v>
      </c>
      <c r="N150" s="36">
        <f t="shared" si="40"/>
        <v>-0.11611300838248995</v>
      </c>
      <c r="O150" s="36">
        <f t="shared" si="41"/>
        <v>-5.8116453462726092E-2</v>
      </c>
    </row>
    <row r="151" spans="2:18" x14ac:dyDescent="0.25">
      <c r="B151" s="34" t="s">
        <v>79</v>
      </c>
      <c r="C151" s="35">
        <v>8573</v>
      </c>
      <c r="D151" s="36">
        <v>0.1089121717759669</v>
      </c>
      <c r="E151" s="35">
        <v>7511</v>
      </c>
      <c r="F151" s="36">
        <f t="shared" si="36"/>
        <v>-0.12387728916365337</v>
      </c>
      <c r="G151" s="35">
        <v>1144</v>
      </c>
      <c r="H151" s="36">
        <f t="shared" si="38"/>
        <v>-0.84769005458660629</v>
      </c>
      <c r="I151" s="35">
        <v>5482</v>
      </c>
      <c r="J151" s="36">
        <f t="shared" si="39"/>
        <v>3.7919580419580416</v>
      </c>
      <c r="K151" s="35">
        <v>10001</v>
      </c>
      <c r="L151" s="36">
        <f t="shared" si="37"/>
        <v>0.33151377978964192</v>
      </c>
      <c r="M151" s="35">
        <v>9393</v>
      </c>
      <c r="N151" s="36">
        <f t="shared" si="40"/>
        <v>-6.07939206079392E-2</v>
      </c>
      <c r="O151" s="36">
        <f t="shared" si="41"/>
        <v>0.25056583677273325</v>
      </c>
    </row>
    <row r="152" spans="2:18" x14ac:dyDescent="0.25">
      <c r="B152" s="34" t="s">
        <v>81</v>
      </c>
      <c r="C152" s="35">
        <v>9371</v>
      </c>
      <c r="D152" s="36">
        <v>0.25819011815252413</v>
      </c>
      <c r="E152" s="35">
        <v>7999</v>
      </c>
      <c r="F152" s="36">
        <f t="shared" si="36"/>
        <v>-0.14640913456408067</v>
      </c>
      <c r="G152" s="35">
        <v>1133</v>
      </c>
      <c r="H152" s="36">
        <f t="shared" si="38"/>
        <v>-0.85835729466183275</v>
      </c>
      <c r="I152" s="35">
        <v>6129</v>
      </c>
      <c r="J152" s="36">
        <f t="shared" si="39"/>
        <v>4.4095322153574577</v>
      </c>
      <c r="K152" s="35">
        <v>10691</v>
      </c>
      <c r="L152" s="36">
        <f t="shared" si="37"/>
        <v>0.33654206775846984</v>
      </c>
      <c r="M152" s="35">
        <v>13668</v>
      </c>
      <c r="N152" s="36">
        <f t="shared" si="40"/>
        <v>0.27845851650921327</v>
      </c>
      <c r="O152" s="36">
        <f t="shared" si="41"/>
        <v>0.7087135891986498</v>
      </c>
    </row>
    <row r="153" spans="2:18" x14ac:dyDescent="0.25">
      <c r="B153" s="34" t="s">
        <v>83</v>
      </c>
      <c r="C153" s="35">
        <v>8838</v>
      </c>
      <c r="D153" s="36">
        <v>-5.4759358288770099E-2</v>
      </c>
      <c r="E153" s="35">
        <v>9400</v>
      </c>
      <c r="F153" s="36">
        <f t="shared" si="36"/>
        <v>6.3589047295768308E-2</v>
      </c>
      <c r="G153" s="35">
        <v>1384</v>
      </c>
      <c r="H153" s="36">
        <f t="shared" si="38"/>
        <v>-0.8527659574468085</v>
      </c>
      <c r="I153" s="35">
        <v>9038</v>
      </c>
      <c r="J153" s="36">
        <f t="shared" si="39"/>
        <v>5.5303468208092488</v>
      </c>
      <c r="K153" s="35">
        <v>11215</v>
      </c>
      <c r="L153" s="36">
        <f t="shared" si="37"/>
        <v>0.19308510638297882</v>
      </c>
      <c r="M153" s="35">
        <v>13150</v>
      </c>
      <c r="N153" s="36">
        <f t="shared" si="40"/>
        <v>0.17253678109674553</v>
      </c>
      <c r="O153" s="36">
        <f t="shared" si="41"/>
        <v>0.39893617021276606</v>
      </c>
    </row>
    <row r="154" spans="2:18" ht="15.75" x14ac:dyDescent="0.25">
      <c r="B154" s="37" t="s">
        <v>84</v>
      </c>
      <c r="C154" s="38">
        <v>106642</v>
      </c>
      <c r="D154" s="39">
        <v>-3.8299560822083301E-2</v>
      </c>
      <c r="E154" s="38">
        <v>100344</v>
      </c>
      <c r="F154" s="39">
        <f t="shared" si="36"/>
        <v>-5.9057407025374653E-2</v>
      </c>
      <c r="G154" s="38">
        <v>29905</v>
      </c>
      <c r="H154" s="39">
        <f t="shared" si="38"/>
        <v>-0.70197520529378932</v>
      </c>
      <c r="I154" s="38">
        <v>50034</v>
      </c>
      <c r="J154" s="39">
        <f t="shared" si="39"/>
        <v>0.67309814412305635</v>
      </c>
      <c r="K154" s="38">
        <v>114253</v>
      </c>
      <c r="L154" s="39">
        <f t="shared" si="37"/>
        <v>0.13861317069281665</v>
      </c>
      <c r="M154" s="38">
        <v>126834</v>
      </c>
      <c r="N154" s="39">
        <v>0.11011527049617964</v>
      </c>
      <c r="O154" s="39">
        <v>0.26399186797416885</v>
      </c>
    </row>
    <row r="156" spans="2:18" x14ac:dyDescent="0.25">
      <c r="B156" s="41" t="s">
        <v>125</v>
      </c>
      <c r="C156" s="41"/>
      <c r="D156" s="41"/>
      <c r="E156" s="41"/>
      <c r="F156" s="41"/>
      <c r="G156" s="41"/>
      <c r="H156" s="41"/>
      <c r="I156" s="41"/>
      <c r="J156" s="41"/>
      <c r="K156" s="42"/>
      <c r="L156" s="41"/>
      <c r="M156" s="41"/>
      <c r="N156" s="41"/>
      <c r="O156" s="41"/>
    </row>
    <row r="159" spans="2:18" ht="21.75" thickBot="1" x14ac:dyDescent="0.3">
      <c r="B159" s="12" t="s">
        <v>132</v>
      </c>
      <c r="C159" s="13"/>
      <c r="D159" s="12"/>
      <c r="E159" s="12"/>
      <c r="F159" s="12"/>
      <c r="G159" s="12"/>
      <c r="H159" s="12"/>
      <c r="I159" s="12"/>
      <c r="J159" s="12"/>
      <c r="K159" s="12"/>
      <c r="L159" s="12"/>
      <c r="M159" s="12"/>
      <c r="N159" s="12"/>
      <c r="O159" s="12"/>
      <c r="R159" s="14" t="str">
        <f>CONCATENATE("año ",K162,": ",FIXED(K176,0)," (",FIXED(L176*100,1),"%)")</f>
        <v>año 2022: 136.369 (42,7%)</v>
      </c>
    </row>
    <row r="160" spans="2:18" ht="6" customHeight="1" thickBot="1" x14ac:dyDescent="0.3">
      <c r="B160" s="15"/>
      <c r="C160" s="16"/>
      <c r="D160" s="15"/>
      <c r="E160" s="15"/>
      <c r="F160" s="15"/>
      <c r="G160" s="17"/>
      <c r="H160" s="17"/>
      <c r="I160" s="17"/>
      <c r="J160" s="17"/>
      <c r="K160" s="15"/>
      <c r="L160" s="15"/>
      <c r="M160" s="17"/>
      <c r="N160" s="17"/>
      <c r="O160" s="17"/>
      <c r="R160" s="14" t="s">
        <v>109</v>
      </c>
    </row>
    <row r="161" spans="2:15" ht="22.5" thickTop="1" thickBot="1" x14ac:dyDescent="0.3">
      <c r="B161" s="18" t="s">
        <v>110</v>
      </c>
      <c r="C161" s="19" t="s">
        <v>110</v>
      </c>
      <c r="D161" s="20"/>
      <c r="E161" s="20"/>
      <c r="F161" s="20"/>
      <c r="G161" s="20"/>
      <c r="H161" s="20"/>
      <c r="I161" s="20"/>
      <c r="J161" s="20"/>
      <c r="K161" s="20"/>
      <c r="L161" s="20"/>
      <c r="M161" s="20"/>
      <c r="N161" s="20"/>
      <c r="O161" s="21"/>
    </row>
    <row r="162" spans="2:15" ht="22.5" thickTop="1" thickBot="1" x14ac:dyDescent="0.3">
      <c r="B162" s="18">
        <v>2017</v>
      </c>
      <c r="C162" s="22">
        <v>2018</v>
      </c>
      <c r="D162" s="23"/>
      <c r="E162" s="22">
        <v>2019</v>
      </c>
      <c r="F162" s="23"/>
      <c r="G162" s="22">
        <v>2020</v>
      </c>
      <c r="H162" s="23"/>
      <c r="I162" s="22">
        <v>2021</v>
      </c>
      <c r="J162" s="23"/>
      <c r="K162" s="22">
        <v>2022</v>
      </c>
      <c r="L162" s="24"/>
      <c r="M162" s="25">
        <v>2023</v>
      </c>
      <c r="N162" s="26"/>
      <c r="O162" s="27"/>
    </row>
    <row r="163" spans="2:15" ht="31.5" thickTop="1" thickBot="1" x14ac:dyDescent="0.3">
      <c r="B163" s="28"/>
      <c r="C163" s="29" t="s">
        <v>59</v>
      </c>
      <c r="D163" s="30" t="str">
        <f>CONCATENATE("Variación ",RIGHT(C162,2),"/",RIGHT(B162,2))</f>
        <v>Variación 18/17</v>
      </c>
      <c r="E163" s="31" t="s">
        <v>59</v>
      </c>
      <c r="F163" s="30" t="str">
        <f>CONCATENATE("Variación ",RIGHT(E162,2),"/",RIGHT(C162,2))</f>
        <v>Variación 19/18</v>
      </c>
      <c r="G163" s="31" t="s">
        <v>59</v>
      </c>
      <c r="H163" s="30" t="str">
        <f>CONCATENATE("Variación ",RIGHT(G162,2),"/",RIGHT(E162,2))</f>
        <v>Variación 20/19</v>
      </c>
      <c r="I163" s="31" t="s">
        <v>59</v>
      </c>
      <c r="J163" s="30" t="str">
        <f>CONCATENATE("Variación ",RIGHT(I162,2),"/",RIGHT(G162,2))</f>
        <v>Variación 21/20</v>
      </c>
      <c r="K163" s="31" t="s">
        <v>59</v>
      </c>
      <c r="L163" s="30" t="str">
        <f>CONCATENATE("Variación ",RIGHT(K162,2),"/",RIGHT(E162,2))</f>
        <v>Variación 22/19</v>
      </c>
      <c r="M163" s="32" t="s">
        <v>59</v>
      </c>
      <c r="N163" s="33" t="str">
        <f>CONCATENATE("Variación ",RIGHT(M162,2),"/",RIGHT(K162,2))</f>
        <v>Variación 23/22</v>
      </c>
      <c r="O163" s="33" t="str">
        <f>CONCATENATE("Variación ",RIGHT(M162,2),"/",RIGHT(E162,2))</f>
        <v>Variación 23/19</v>
      </c>
    </row>
    <row r="164" spans="2:15" x14ac:dyDescent="0.25">
      <c r="B164" s="34" t="s">
        <v>61</v>
      </c>
      <c r="C164" s="35">
        <v>5529</v>
      </c>
      <c r="D164" s="36">
        <v>-0.14425011608110194</v>
      </c>
      <c r="E164" s="35">
        <v>5344</v>
      </c>
      <c r="F164" s="36">
        <f t="shared" ref="F164:F176" si="42">IFERROR(E164/C164-1,"-")</f>
        <v>-3.3459938506058995E-2</v>
      </c>
      <c r="G164" s="35">
        <v>6141</v>
      </c>
      <c r="H164" s="36">
        <f>IFERROR(G164/E164-1,"-")</f>
        <v>0.1491392215568863</v>
      </c>
      <c r="I164" s="35">
        <v>2075</v>
      </c>
      <c r="J164" s="36">
        <f>IFERROR(I164/G164-1,"-")</f>
        <v>-0.66210714867285458</v>
      </c>
      <c r="K164" s="35">
        <v>5205</v>
      </c>
      <c r="L164" s="36">
        <f t="shared" ref="L164:L176" si="43">IFERROR(K164/E164-1,"-")</f>
        <v>-2.6010479041916112E-2</v>
      </c>
      <c r="M164" s="35">
        <v>11423</v>
      </c>
      <c r="N164" s="36">
        <f>IFERROR(M164/K164-1,"-")</f>
        <v>1.19462055715658</v>
      </c>
      <c r="O164" s="36">
        <f>IFERROR(M164/E164-1,"-")</f>
        <v>1.1375374251497008</v>
      </c>
    </row>
    <row r="165" spans="2:15" x14ac:dyDescent="0.25">
      <c r="B165" s="34" t="s">
        <v>63</v>
      </c>
      <c r="C165" s="35">
        <v>8545</v>
      </c>
      <c r="D165" s="36">
        <v>-3.435416431235172E-2</v>
      </c>
      <c r="E165" s="35">
        <v>8650</v>
      </c>
      <c r="F165" s="36">
        <f t="shared" si="42"/>
        <v>1.2287887653598561E-2</v>
      </c>
      <c r="G165" s="35">
        <v>8343</v>
      </c>
      <c r="H165" s="36">
        <f t="shared" ref="H165:H176" si="44">IFERROR(G165/E165-1,"-")</f>
        <v>-3.5491329479768741E-2</v>
      </c>
      <c r="I165" s="35">
        <v>2121</v>
      </c>
      <c r="J165" s="36">
        <f t="shared" ref="J165:J176" si="45">IFERROR(I165/G165-1,"-")</f>
        <v>-0.74577490111470701</v>
      </c>
      <c r="K165" s="35">
        <v>9091</v>
      </c>
      <c r="L165" s="36">
        <f t="shared" si="43"/>
        <v>5.0982658959537464E-2</v>
      </c>
      <c r="M165" s="35">
        <v>17476</v>
      </c>
      <c r="N165" s="36">
        <f t="shared" ref="N165:N175" si="46">IFERROR(M165/K165-1,"-")</f>
        <v>0.92234077659223401</v>
      </c>
      <c r="O165" s="36">
        <f t="shared" ref="O165:O175" si="47">IFERROR(M165/E165-1,"-")</f>
        <v>1.0203468208092485</v>
      </c>
    </row>
    <row r="166" spans="2:15" x14ac:dyDescent="0.25">
      <c r="B166" s="34" t="s">
        <v>65</v>
      </c>
      <c r="C166" s="35">
        <v>9850</v>
      </c>
      <c r="D166" s="36">
        <v>0.2864045971006921</v>
      </c>
      <c r="E166" s="35">
        <v>6727</v>
      </c>
      <c r="F166" s="36">
        <f t="shared" si="42"/>
        <v>-0.31705583756345179</v>
      </c>
      <c r="G166" s="35">
        <v>3988</v>
      </c>
      <c r="H166" s="36">
        <f t="shared" si="44"/>
        <v>-0.40716515534413555</v>
      </c>
      <c r="I166" s="35">
        <v>2963</v>
      </c>
      <c r="J166" s="36">
        <f t="shared" si="45"/>
        <v>-0.25702106318956874</v>
      </c>
      <c r="K166" s="35">
        <v>9305</v>
      </c>
      <c r="L166" s="36">
        <f t="shared" si="43"/>
        <v>0.38323175263862042</v>
      </c>
      <c r="M166" s="35">
        <v>11664</v>
      </c>
      <c r="N166" s="36">
        <f t="shared" si="46"/>
        <v>0.2535196131112305</v>
      </c>
      <c r="O166" s="36">
        <f t="shared" si="47"/>
        <v>0.73390813141073297</v>
      </c>
    </row>
    <row r="167" spans="2:15" x14ac:dyDescent="0.25">
      <c r="B167" s="34" t="s">
        <v>67</v>
      </c>
      <c r="C167" s="35">
        <v>10822</v>
      </c>
      <c r="D167" s="36">
        <v>-0.2893354347255056</v>
      </c>
      <c r="E167" s="35">
        <v>8745</v>
      </c>
      <c r="F167" s="36">
        <f t="shared" si="42"/>
        <v>-0.19192385880613561</v>
      </c>
      <c r="G167" s="35">
        <v>0</v>
      </c>
      <c r="H167" s="36">
        <f t="shared" si="44"/>
        <v>-1</v>
      </c>
      <c r="I167" s="35">
        <v>3019</v>
      </c>
      <c r="J167" s="36" t="str">
        <f t="shared" si="45"/>
        <v>-</v>
      </c>
      <c r="K167" s="35">
        <v>10564</v>
      </c>
      <c r="L167" s="36">
        <f t="shared" si="43"/>
        <v>0.20800457404230999</v>
      </c>
      <c r="M167" s="35">
        <v>13626</v>
      </c>
      <c r="N167" s="36">
        <f t="shared" si="46"/>
        <v>0.28985232866338517</v>
      </c>
      <c r="O167" s="36">
        <f t="shared" si="47"/>
        <v>0.55814751286449393</v>
      </c>
    </row>
    <row r="168" spans="2:15" x14ac:dyDescent="0.25">
      <c r="B168" s="34" t="s">
        <v>69</v>
      </c>
      <c r="C168" s="35">
        <v>12214</v>
      </c>
      <c r="D168" s="36">
        <v>0.12478128741136385</v>
      </c>
      <c r="E168" s="35">
        <v>9224</v>
      </c>
      <c r="F168" s="36">
        <f t="shared" si="42"/>
        <v>-0.2448010479777305</v>
      </c>
      <c r="G168" s="35">
        <v>0</v>
      </c>
      <c r="H168" s="36">
        <f t="shared" si="44"/>
        <v>-1</v>
      </c>
      <c r="I168" s="35">
        <v>4906</v>
      </c>
      <c r="J168" s="36" t="str">
        <f t="shared" si="45"/>
        <v>-</v>
      </c>
      <c r="K168" s="35">
        <v>12095</v>
      </c>
      <c r="L168" s="36">
        <f t="shared" si="43"/>
        <v>0.31125325238508239</v>
      </c>
      <c r="M168" s="35">
        <v>12643</v>
      </c>
      <c r="N168" s="36">
        <f t="shared" si="46"/>
        <v>4.5307978503513757E-2</v>
      </c>
      <c r="O168" s="36">
        <f t="shared" si="47"/>
        <v>0.37066348655680836</v>
      </c>
    </row>
    <row r="169" spans="2:15" x14ac:dyDescent="0.25">
      <c r="B169" s="34" t="s">
        <v>71</v>
      </c>
      <c r="C169" s="35">
        <v>7410</v>
      </c>
      <c r="D169" s="36">
        <v>0.1378992628992628</v>
      </c>
      <c r="E169" s="35">
        <v>6718</v>
      </c>
      <c r="F169" s="36">
        <f t="shared" si="42"/>
        <v>-9.3387314439945968E-2</v>
      </c>
      <c r="G169" s="35">
        <v>80</v>
      </c>
      <c r="H169" s="36">
        <f t="shared" si="44"/>
        <v>-0.98809169395653473</v>
      </c>
      <c r="I169" s="35">
        <v>3669</v>
      </c>
      <c r="J169" s="36">
        <f t="shared" si="45"/>
        <v>44.862499999999997</v>
      </c>
      <c r="K169" s="35">
        <v>8645</v>
      </c>
      <c r="L169" s="36">
        <f t="shared" si="43"/>
        <v>0.28684132182197075</v>
      </c>
      <c r="M169" s="35">
        <v>10117</v>
      </c>
      <c r="N169" s="36">
        <f t="shared" si="46"/>
        <v>0.17027183342972818</v>
      </c>
      <c r="O169" s="36">
        <f t="shared" si="47"/>
        <v>0.50595415302173263</v>
      </c>
    </row>
    <row r="170" spans="2:15" x14ac:dyDescent="0.25">
      <c r="B170" s="34" t="s">
        <v>73</v>
      </c>
      <c r="C170" s="35">
        <v>9476</v>
      </c>
      <c r="D170" s="36">
        <v>-0.13080168776371304</v>
      </c>
      <c r="E170" s="35">
        <v>8077</v>
      </c>
      <c r="F170" s="36">
        <f t="shared" si="42"/>
        <v>-0.1476361333896159</v>
      </c>
      <c r="G170" s="35">
        <v>1153</v>
      </c>
      <c r="H170" s="36">
        <f t="shared" si="44"/>
        <v>-0.85724897858115634</v>
      </c>
      <c r="I170" s="35">
        <v>9311</v>
      </c>
      <c r="J170" s="36">
        <f t="shared" si="45"/>
        <v>7.0754553339115347</v>
      </c>
      <c r="K170" s="35">
        <v>14588</v>
      </c>
      <c r="L170" s="36">
        <f t="shared" si="43"/>
        <v>0.80611613222731204</v>
      </c>
      <c r="M170" s="35">
        <v>14076</v>
      </c>
      <c r="N170" s="36">
        <f t="shared" si="46"/>
        <v>-3.5097340279681921E-2</v>
      </c>
      <c r="O170" s="36">
        <f t="shared" si="47"/>
        <v>0.74272625974990714</v>
      </c>
    </row>
    <row r="171" spans="2:15" x14ac:dyDescent="0.25">
      <c r="B171" s="34" t="s">
        <v>75</v>
      </c>
      <c r="C171" s="35">
        <v>15691</v>
      </c>
      <c r="D171" s="36">
        <v>3.9669844519802933E-3</v>
      </c>
      <c r="E171" s="35">
        <v>13749</v>
      </c>
      <c r="F171" s="36">
        <f t="shared" si="42"/>
        <v>-0.12376521572876176</v>
      </c>
      <c r="G171" s="35">
        <v>3706</v>
      </c>
      <c r="H171" s="36">
        <f t="shared" si="44"/>
        <v>-0.73045312386355365</v>
      </c>
      <c r="I171" s="35">
        <v>13156</v>
      </c>
      <c r="J171" s="36">
        <f t="shared" si="45"/>
        <v>2.5499190501888829</v>
      </c>
      <c r="K171" s="35">
        <v>17637</v>
      </c>
      <c r="L171" s="36">
        <f t="shared" si="43"/>
        <v>0.28278420248745362</v>
      </c>
      <c r="M171" s="35">
        <v>16157</v>
      </c>
      <c r="N171" s="36">
        <f t="shared" si="46"/>
        <v>-8.3914497930486998E-2</v>
      </c>
      <c r="O171" s="36">
        <f t="shared" si="47"/>
        <v>0.17514001018255865</v>
      </c>
    </row>
    <row r="172" spans="2:15" x14ac:dyDescent="0.25">
      <c r="B172" s="34" t="s">
        <v>77</v>
      </c>
      <c r="C172" s="35">
        <v>7764</v>
      </c>
      <c r="D172" s="36">
        <v>-2.7555110220440882E-2</v>
      </c>
      <c r="E172" s="35">
        <v>6865</v>
      </c>
      <c r="F172" s="36">
        <f t="shared" si="42"/>
        <v>-0.11579082946934571</v>
      </c>
      <c r="G172" s="35">
        <v>853</v>
      </c>
      <c r="H172" s="36">
        <f t="shared" si="44"/>
        <v>-0.87574654042243261</v>
      </c>
      <c r="I172" s="35">
        <v>6999</v>
      </c>
      <c r="J172" s="36">
        <f t="shared" si="45"/>
        <v>7.2051582649472454</v>
      </c>
      <c r="K172" s="35">
        <v>11007</v>
      </c>
      <c r="L172" s="36">
        <f t="shared" si="43"/>
        <v>0.60335032774945385</v>
      </c>
      <c r="M172" s="35">
        <v>11915</v>
      </c>
      <c r="N172" s="36">
        <f t="shared" si="46"/>
        <v>8.2492959026074342E-2</v>
      </c>
      <c r="O172" s="36">
        <f t="shared" si="47"/>
        <v>0.73561544064093232</v>
      </c>
    </row>
    <row r="173" spans="2:15" x14ac:dyDescent="0.25">
      <c r="B173" s="34" t="s">
        <v>79</v>
      </c>
      <c r="C173" s="35">
        <v>8721</v>
      </c>
      <c r="D173" s="36">
        <v>-1.4884359972521244E-3</v>
      </c>
      <c r="E173" s="35">
        <v>8059</v>
      </c>
      <c r="F173" s="36">
        <f t="shared" si="42"/>
        <v>-7.5908726063524834E-2</v>
      </c>
      <c r="G173" s="35">
        <v>2314</v>
      </c>
      <c r="H173" s="36">
        <f t="shared" si="44"/>
        <v>-0.71286760143938455</v>
      </c>
      <c r="I173" s="35">
        <v>9105</v>
      </c>
      <c r="J173" s="36">
        <f t="shared" si="45"/>
        <v>2.9347450302506481</v>
      </c>
      <c r="K173" s="35">
        <v>12411</v>
      </c>
      <c r="L173" s="36">
        <f t="shared" si="43"/>
        <v>0.54001737188236754</v>
      </c>
      <c r="M173" s="35">
        <v>14987</v>
      </c>
      <c r="N173" s="36">
        <f t="shared" si="46"/>
        <v>0.20755781161872533</v>
      </c>
      <c r="O173" s="36">
        <f t="shared" si="47"/>
        <v>0.85966000744509241</v>
      </c>
    </row>
    <row r="174" spans="2:15" x14ac:dyDescent="0.25">
      <c r="B174" s="34" t="s">
        <v>81</v>
      </c>
      <c r="C174" s="35">
        <v>5401</v>
      </c>
      <c r="D174" s="36">
        <v>0.18028846153846145</v>
      </c>
      <c r="E174" s="35">
        <v>5863</v>
      </c>
      <c r="F174" s="36">
        <f t="shared" si="42"/>
        <v>8.5539714867617134E-2</v>
      </c>
      <c r="G174" s="35">
        <v>1579</v>
      </c>
      <c r="H174" s="36">
        <f t="shared" si="44"/>
        <v>-0.73068395019614529</v>
      </c>
      <c r="I174" s="35">
        <v>7962</v>
      </c>
      <c r="J174" s="36">
        <f t="shared" si="45"/>
        <v>4.0424319189360354</v>
      </c>
      <c r="K174" s="35">
        <v>11105</v>
      </c>
      <c r="L174" s="36">
        <f t="shared" si="43"/>
        <v>0.89408152822786979</v>
      </c>
      <c r="M174" s="35">
        <v>12000</v>
      </c>
      <c r="N174" s="36">
        <f t="shared" si="46"/>
        <v>8.0594326879783962E-2</v>
      </c>
      <c r="O174" s="36">
        <f t="shared" si="47"/>
        <v>1.0467337540508272</v>
      </c>
    </row>
    <row r="175" spans="2:15" x14ac:dyDescent="0.25">
      <c r="B175" s="34" t="s">
        <v>83</v>
      </c>
      <c r="C175" s="35">
        <v>7325</v>
      </c>
      <c r="D175" s="36">
        <v>0.33692279613068088</v>
      </c>
      <c r="E175" s="35">
        <v>7509</v>
      </c>
      <c r="F175" s="36">
        <f t="shared" si="42"/>
        <v>2.5119453924914659E-2</v>
      </c>
      <c r="G175" s="35">
        <v>2733</v>
      </c>
      <c r="H175" s="36">
        <f t="shared" si="44"/>
        <v>-0.63603675589292852</v>
      </c>
      <c r="I175" s="35">
        <v>8488</v>
      </c>
      <c r="J175" s="36">
        <f t="shared" si="45"/>
        <v>2.1057446030003657</v>
      </c>
      <c r="K175" s="35">
        <v>14716</v>
      </c>
      <c r="L175" s="36">
        <f t="shared" si="43"/>
        <v>0.95978159541883068</v>
      </c>
      <c r="M175" s="35">
        <v>12661</v>
      </c>
      <c r="N175" s="36">
        <f t="shared" si="46"/>
        <v>-0.13964392497961398</v>
      </c>
      <c r="O175" s="36">
        <f t="shared" si="47"/>
        <v>0.68611000133173516</v>
      </c>
    </row>
    <row r="176" spans="2:15" ht="15.75" x14ac:dyDescent="0.25">
      <c r="B176" s="37" t="s">
        <v>84</v>
      </c>
      <c r="C176" s="38">
        <v>108748</v>
      </c>
      <c r="D176" s="39">
        <v>-1.120602553504213E-3</v>
      </c>
      <c r="E176" s="38">
        <v>95530</v>
      </c>
      <c r="F176" s="39">
        <f t="shared" si="42"/>
        <v>-0.1215470629344908</v>
      </c>
      <c r="G176" s="38">
        <v>30890</v>
      </c>
      <c r="H176" s="39">
        <f t="shared" si="44"/>
        <v>-0.67664607976551872</v>
      </c>
      <c r="I176" s="38">
        <v>73774</v>
      </c>
      <c r="J176" s="39">
        <f t="shared" si="45"/>
        <v>1.3882809970864356</v>
      </c>
      <c r="K176" s="38">
        <v>136369</v>
      </c>
      <c r="L176" s="39">
        <f t="shared" si="43"/>
        <v>0.42749921490631215</v>
      </c>
      <c r="M176" s="38">
        <v>158745</v>
      </c>
      <c r="N176" s="39">
        <v>0.16408421268763429</v>
      </c>
      <c r="O176" s="39">
        <v>0.66172929969643035</v>
      </c>
    </row>
    <row r="178" spans="2:18" x14ac:dyDescent="0.25">
      <c r="B178" s="41" t="s">
        <v>125</v>
      </c>
      <c r="C178" s="41"/>
      <c r="D178" s="41"/>
      <c r="E178" s="41"/>
      <c r="F178" s="41"/>
      <c r="G178" s="41"/>
      <c r="H178" s="41"/>
      <c r="I178" s="41"/>
      <c r="J178" s="41"/>
      <c r="K178" s="42"/>
      <c r="L178" s="41"/>
      <c r="M178" s="41"/>
      <c r="N178" s="41"/>
      <c r="O178" s="41"/>
    </row>
    <row r="181" spans="2:18" ht="21.75" thickBot="1" x14ac:dyDescent="0.3">
      <c r="B181" s="12" t="s">
        <v>133</v>
      </c>
      <c r="C181" s="13"/>
      <c r="D181" s="12"/>
      <c r="E181" s="12"/>
      <c r="F181" s="12"/>
      <c r="G181" s="12"/>
      <c r="H181" s="12"/>
      <c r="I181" s="12"/>
      <c r="J181" s="12"/>
      <c r="K181" s="12"/>
      <c r="L181" s="12"/>
      <c r="M181" s="12"/>
      <c r="N181" s="12"/>
      <c r="O181" s="12"/>
      <c r="R181" s="14" t="str">
        <f>CONCATENATE("año ",K184,": ",FIXED(K198,0)," (",FIXED(L198*100,1),"%)")</f>
        <v>año 2022: 105.972 (2,4%)</v>
      </c>
    </row>
    <row r="182" spans="2:18" ht="6" customHeight="1" thickBot="1" x14ac:dyDescent="0.3">
      <c r="B182" s="15"/>
      <c r="C182" s="16"/>
      <c r="D182" s="15"/>
      <c r="E182" s="15"/>
      <c r="F182" s="15"/>
      <c r="G182" s="17"/>
      <c r="H182" s="17"/>
      <c r="I182" s="17"/>
      <c r="J182" s="17"/>
      <c r="K182" s="15"/>
      <c r="L182" s="15"/>
      <c r="M182" s="17"/>
      <c r="N182" s="17"/>
      <c r="O182" s="17"/>
      <c r="R182" s="14" t="s">
        <v>112</v>
      </c>
    </row>
    <row r="183" spans="2:18" ht="22.5" thickTop="1" thickBot="1" x14ac:dyDescent="0.3">
      <c r="B183" s="18" t="s">
        <v>113</v>
      </c>
      <c r="C183" s="19" t="s">
        <v>113</v>
      </c>
      <c r="D183" s="20"/>
      <c r="E183" s="20"/>
      <c r="F183" s="20"/>
      <c r="G183" s="20"/>
      <c r="H183" s="20"/>
      <c r="I183" s="20"/>
      <c r="J183" s="20"/>
      <c r="K183" s="20"/>
      <c r="L183" s="20"/>
      <c r="M183" s="20"/>
      <c r="N183" s="20"/>
      <c r="O183" s="21"/>
    </row>
    <row r="184" spans="2:18" ht="22.5" thickTop="1" thickBot="1" x14ac:dyDescent="0.3">
      <c r="B184" s="18">
        <v>2017</v>
      </c>
      <c r="C184" s="22">
        <v>2018</v>
      </c>
      <c r="D184" s="23"/>
      <c r="E184" s="22">
        <v>2019</v>
      </c>
      <c r="F184" s="23"/>
      <c r="G184" s="22">
        <v>2020</v>
      </c>
      <c r="H184" s="23"/>
      <c r="I184" s="22">
        <v>2021</v>
      </c>
      <c r="J184" s="23"/>
      <c r="K184" s="22">
        <v>2022</v>
      </c>
      <c r="L184" s="24"/>
      <c r="M184" s="25">
        <v>2023</v>
      </c>
      <c r="N184" s="26"/>
      <c r="O184" s="27"/>
    </row>
    <row r="185" spans="2:18" ht="31.5" thickTop="1" thickBot="1" x14ac:dyDescent="0.3">
      <c r="B185" s="28"/>
      <c r="C185" s="29" t="s">
        <v>59</v>
      </c>
      <c r="D185" s="30" t="str">
        <f>CONCATENATE("Variación ",RIGHT(C184,2),"/",RIGHT(B184,2))</f>
        <v>Variación 18/17</v>
      </c>
      <c r="E185" s="31" t="s">
        <v>59</v>
      </c>
      <c r="F185" s="30" t="str">
        <f>CONCATENATE("Variación ",RIGHT(E184,2),"/",RIGHT(C184,2))</f>
        <v>Variación 19/18</v>
      </c>
      <c r="G185" s="31" t="s">
        <v>59</v>
      </c>
      <c r="H185" s="30" t="str">
        <f>CONCATENATE("Variación ",RIGHT(G184,2),"/",RIGHT(E184,2))</f>
        <v>Variación 20/19</v>
      </c>
      <c r="I185" s="31" t="s">
        <v>59</v>
      </c>
      <c r="J185" s="30" t="str">
        <f>CONCATENATE("Variación ",RIGHT(I184,2),"/",RIGHT(G184,2))</f>
        <v>Variación 21/20</v>
      </c>
      <c r="K185" s="31" t="s">
        <v>59</v>
      </c>
      <c r="L185" s="30" t="str">
        <f>CONCATENATE("Variación ",RIGHT(K184,2),"/",RIGHT(E184,2))</f>
        <v>Variación 22/19</v>
      </c>
      <c r="M185" s="32" t="s">
        <v>59</v>
      </c>
      <c r="N185" s="33" t="str">
        <f>CONCATENATE("Variación ",RIGHT(M184,2),"/",RIGHT(K184,2))</f>
        <v>Variación 23/22</v>
      </c>
      <c r="O185" s="33" t="str">
        <f>CONCATENATE("Variación ",RIGHT(M184,2),"/",RIGHT(E184,2))</f>
        <v>Variación 23/19</v>
      </c>
    </row>
    <row r="186" spans="2:18" x14ac:dyDescent="0.25">
      <c r="B186" s="34" t="s">
        <v>61</v>
      </c>
      <c r="C186" s="35">
        <v>7850</v>
      </c>
      <c r="D186" s="36">
        <v>-1.1583983883152849E-2</v>
      </c>
      <c r="E186" s="35">
        <v>7707</v>
      </c>
      <c r="F186" s="36">
        <f t="shared" ref="F186:F198" si="48">IFERROR(E186/C186-1,"-")</f>
        <v>-1.8216560509554114E-2</v>
      </c>
      <c r="G186" s="35">
        <v>6184</v>
      </c>
      <c r="H186" s="36">
        <f>IFERROR(G186/E186-1,"-")</f>
        <v>-0.19761256001038019</v>
      </c>
      <c r="I186" s="35">
        <v>1607</v>
      </c>
      <c r="J186" s="36">
        <f>IFERROR(I186/G186-1,"-")</f>
        <v>-0.7401358344113842</v>
      </c>
      <c r="K186" s="35">
        <v>6604</v>
      </c>
      <c r="L186" s="36">
        <f t="shared" ref="L186:L198" si="49">IFERROR(K186/E186-1,"-")</f>
        <v>-0.14311664720384065</v>
      </c>
      <c r="M186" s="35">
        <v>8166</v>
      </c>
      <c r="N186" s="36">
        <f>IFERROR(M186/K186-1,"-")</f>
        <v>0.23652331920048453</v>
      </c>
      <c r="O186" s="36">
        <f>IFERROR(M186/E186-1,"-")</f>
        <v>5.9556247567146725E-2</v>
      </c>
    </row>
    <row r="187" spans="2:18" x14ac:dyDescent="0.25">
      <c r="B187" s="34" t="s">
        <v>63</v>
      </c>
      <c r="C187" s="35">
        <v>7881</v>
      </c>
      <c r="D187" s="36">
        <v>9.3823733518390018E-2</v>
      </c>
      <c r="E187" s="35">
        <v>5541</v>
      </c>
      <c r="F187" s="36">
        <f t="shared" si="48"/>
        <v>-0.29691663494480391</v>
      </c>
      <c r="G187" s="35">
        <v>5883</v>
      </c>
      <c r="H187" s="36">
        <f t="shared" ref="H187:H198" si="50">IFERROR(G187/E187-1,"-")</f>
        <v>6.1721710882512104E-2</v>
      </c>
      <c r="I187" s="35">
        <v>162</v>
      </c>
      <c r="J187" s="36">
        <f t="shared" ref="J187:J198" si="51">IFERROR(I187/G187-1,"-")</f>
        <v>-0.9724630290668026</v>
      </c>
      <c r="K187" s="35">
        <v>6607</v>
      </c>
      <c r="L187" s="36">
        <f t="shared" si="49"/>
        <v>0.19238404620104665</v>
      </c>
      <c r="M187" s="35">
        <v>7005</v>
      </c>
      <c r="N187" s="36">
        <f t="shared" ref="N187:N197" si="52">IFERROR(M187/K187-1,"-")</f>
        <v>6.0239140305736294E-2</v>
      </c>
      <c r="O187" s="36">
        <f t="shared" ref="O187:O197" si="53">IFERROR(M187/E187-1,"-")</f>
        <v>0.2642122360584731</v>
      </c>
    </row>
    <row r="188" spans="2:18" x14ac:dyDescent="0.25">
      <c r="B188" s="34" t="s">
        <v>65</v>
      </c>
      <c r="C188" s="35">
        <v>7923</v>
      </c>
      <c r="D188" s="36">
        <v>5.9674961909599311E-3</v>
      </c>
      <c r="E188" s="35">
        <v>7906</v>
      </c>
      <c r="F188" s="36">
        <f t="shared" si="48"/>
        <v>-2.1456518995329743E-3</v>
      </c>
      <c r="G188" s="35">
        <v>2299</v>
      </c>
      <c r="H188" s="36">
        <f t="shared" si="50"/>
        <v>-0.70920819630660259</v>
      </c>
      <c r="I188" s="35">
        <v>285</v>
      </c>
      <c r="J188" s="36">
        <f t="shared" si="51"/>
        <v>-0.87603305785123964</v>
      </c>
      <c r="K188" s="35">
        <v>7171</v>
      </c>
      <c r="L188" s="36">
        <f t="shared" si="49"/>
        <v>-9.2967366557045295E-2</v>
      </c>
      <c r="M188" s="35">
        <v>7479</v>
      </c>
      <c r="N188" s="36">
        <f t="shared" si="52"/>
        <v>4.2950773950634513E-2</v>
      </c>
      <c r="O188" s="36">
        <f t="shared" si="53"/>
        <v>-5.4009612952188202E-2</v>
      </c>
    </row>
    <row r="189" spans="2:18" x14ac:dyDescent="0.25">
      <c r="B189" s="34" t="s">
        <v>67</v>
      </c>
      <c r="C189" s="35">
        <v>11693</v>
      </c>
      <c r="D189" s="36">
        <v>6.2613595056343119E-2</v>
      </c>
      <c r="E189" s="35">
        <v>11507</v>
      </c>
      <c r="F189" s="36">
        <f t="shared" si="48"/>
        <v>-1.5906952877790093E-2</v>
      </c>
      <c r="G189" s="35">
        <v>0</v>
      </c>
      <c r="H189" s="36">
        <f t="shared" si="50"/>
        <v>-1</v>
      </c>
      <c r="I189" s="35">
        <v>655</v>
      </c>
      <c r="J189" s="36" t="str">
        <f t="shared" si="51"/>
        <v>-</v>
      </c>
      <c r="K189" s="35">
        <v>8482</v>
      </c>
      <c r="L189" s="36">
        <f t="shared" si="49"/>
        <v>-0.2628834622403754</v>
      </c>
      <c r="M189" s="35">
        <v>12553</v>
      </c>
      <c r="N189" s="36">
        <f t="shared" si="52"/>
        <v>0.4799575571799104</v>
      </c>
      <c r="O189" s="36">
        <f t="shared" si="53"/>
        <v>9.0901190579647073E-2</v>
      </c>
    </row>
    <row r="190" spans="2:18" x14ac:dyDescent="0.25">
      <c r="B190" s="34" t="s">
        <v>69</v>
      </c>
      <c r="C190" s="35">
        <v>9017</v>
      </c>
      <c r="D190" s="36">
        <v>-3.1679553264604809E-2</v>
      </c>
      <c r="E190" s="35">
        <v>8819</v>
      </c>
      <c r="F190" s="36">
        <f t="shared" si="48"/>
        <v>-2.1958522790284984E-2</v>
      </c>
      <c r="G190" s="35">
        <v>0</v>
      </c>
      <c r="H190" s="36">
        <f t="shared" si="50"/>
        <v>-1</v>
      </c>
      <c r="I190" s="35">
        <v>2218</v>
      </c>
      <c r="J190" s="36" t="str">
        <f t="shared" si="51"/>
        <v>-</v>
      </c>
      <c r="K190" s="35">
        <v>7711</v>
      </c>
      <c r="L190" s="36">
        <f t="shared" si="49"/>
        <v>-0.12563782741807461</v>
      </c>
      <c r="M190" s="35">
        <v>9330</v>
      </c>
      <c r="N190" s="36">
        <f t="shared" si="52"/>
        <v>0.20995979769160944</v>
      </c>
      <c r="O190" s="36">
        <f t="shared" si="53"/>
        <v>5.7943077446422464E-2</v>
      </c>
    </row>
    <row r="191" spans="2:18" x14ac:dyDescent="0.25">
      <c r="B191" s="34" t="s">
        <v>71</v>
      </c>
      <c r="C191" s="35">
        <v>9810</v>
      </c>
      <c r="D191" s="36">
        <v>0.12268253604943924</v>
      </c>
      <c r="E191" s="35">
        <v>9938</v>
      </c>
      <c r="F191" s="36">
        <f t="shared" si="48"/>
        <v>1.3047910295616694E-2</v>
      </c>
      <c r="G191" s="35">
        <v>9</v>
      </c>
      <c r="H191" s="36">
        <f t="shared" si="50"/>
        <v>-0.99909438518816662</v>
      </c>
      <c r="I191" s="35">
        <v>4641</v>
      </c>
      <c r="J191" s="36">
        <f t="shared" si="51"/>
        <v>514.66666666666663</v>
      </c>
      <c r="K191" s="35">
        <v>7394</v>
      </c>
      <c r="L191" s="36">
        <f t="shared" si="49"/>
        <v>-0.25598712014489833</v>
      </c>
      <c r="M191" s="35">
        <v>6809</v>
      </c>
      <c r="N191" s="36">
        <f t="shared" si="52"/>
        <v>-7.9118203949147925E-2</v>
      </c>
      <c r="O191" s="36">
        <f t="shared" si="53"/>
        <v>-0.31485208291406719</v>
      </c>
    </row>
    <row r="192" spans="2:18" x14ac:dyDescent="0.25">
      <c r="B192" s="34" t="s">
        <v>73</v>
      </c>
      <c r="C192" s="35">
        <v>15109</v>
      </c>
      <c r="D192" s="36">
        <v>-3.4074926479989776E-2</v>
      </c>
      <c r="E192" s="35">
        <v>12221</v>
      </c>
      <c r="F192" s="36">
        <f t="shared" si="48"/>
        <v>-0.19114435104904359</v>
      </c>
      <c r="G192" s="35">
        <v>3993</v>
      </c>
      <c r="H192" s="36">
        <f t="shared" si="50"/>
        <v>-0.6732673267326732</v>
      </c>
      <c r="I192" s="35">
        <v>6762</v>
      </c>
      <c r="J192" s="36">
        <f t="shared" si="51"/>
        <v>0.69346356123215624</v>
      </c>
      <c r="K192" s="35">
        <v>15527</v>
      </c>
      <c r="L192" s="36">
        <f t="shared" si="49"/>
        <v>0.27051796088699787</v>
      </c>
      <c r="M192" s="35">
        <v>12458</v>
      </c>
      <c r="N192" s="36">
        <f t="shared" si="52"/>
        <v>-0.19765569652862758</v>
      </c>
      <c r="O192" s="36">
        <f t="shared" si="53"/>
        <v>1.9392848375746619E-2</v>
      </c>
    </row>
    <row r="193" spans="2:18" x14ac:dyDescent="0.25">
      <c r="B193" s="34" t="s">
        <v>75</v>
      </c>
      <c r="C193" s="35">
        <v>10694</v>
      </c>
      <c r="D193" s="36">
        <v>3.8353238178463922E-2</v>
      </c>
      <c r="E193" s="35">
        <v>8818</v>
      </c>
      <c r="F193" s="36">
        <f t="shared" si="48"/>
        <v>-0.17542547222741722</v>
      </c>
      <c r="G193" s="35">
        <v>4310</v>
      </c>
      <c r="H193" s="36">
        <f t="shared" si="50"/>
        <v>-0.51122703560898164</v>
      </c>
      <c r="I193" s="35">
        <v>7617</v>
      </c>
      <c r="J193" s="36">
        <f t="shared" si="51"/>
        <v>0.76728538283062653</v>
      </c>
      <c r="K193" s="35">
        <v>11484</v>
      </c>
      <c r="L193" s="36">
        <f t="shared" si="49"/>
        <v>0.30233613064186882</v>
      </c>
      <c r="M193" s="35">
        <v>8173</v>
      </c>
      <c r="N193" s="36">
        <f t="shared" si="52"/>
        <v>-0.28831417624521072</v>
      </c>
      <c r="O193" s="36">
        <f t="shared" si="53"/>
        <v>-7.314583805851671E-2</v>
      </c>
    </row>
    <row r="194" spans="2:18" x14ac:dyDescent="0.25">
      <c r="B194" s="34" t="s">
        <v>77</v>
      </c>
      <c r="C194" s="35">
        <v>9906</v>
      </c>
      <c r="D194" s="36">
        <v>-5.4048892284186412E-2</v>
      </c>
      <c r="E194" s="35">
        <v>8849</v>
      </c>
      <c r="F194" s="36">
        <f t="shared" si="48"/>
        <v>-0.10670300827781143</v>
      </c>
      <c r="G194" s="35">
        <v>540</v>
      </c>
      <c r="H194" s="36">
        <f t="shared" si="50"/>
        <v>-0.93897615549779634</v>
      </c>
      <c r="I194" s="35">
        <v>8179</v>
      </c>
      <c r="J194" s="36">
        <f t="shared" si="51"/>
        <v>14.146296296296295</v>
      </c>
      <c r="K194" s="35">
        <v>8147</v>
      </c>
      <c r="L194" s="36">
        <f t="shared" si="49"/>
        <v>-7.9330997852864682E-2</v>
      </c>
      <c r="M194" s="35">
        <v>9080</v>
      </c>
      <c r="N194" s="36">
        <f t="shared" si="52"/>
        <v>0.11452068245980107</v>
      </c>
      <c r="O194" s="36">
        <f t="shared" si="53"/>
        <v>2.6104644592609416E-2</v>
      </c>
    </row>
    <row r="195" spans="2:18" x14ac:dyDescent="0.25">
      <c r="B195" s="34" t="s">
        <v>79</v>
      </c>
      <c r="C195" s="35">
        <v>8817</v>
      </c>
      <c r="D195" s="36">
        <v>9.351358055314396E-2</v>
      </c>
      <c r="E195" s="35">
        <v>7873</v>
      </c>
      <c r="F195" s="36">
        <f t="shared" si="48"/>
        <v>-0.10706589542928435</v>
      </c>
      <c r="G195" s="35">
        <v>815</v>
      </c>
      <c r="H195" s="36">
        <f t="shared" si="50"/>
        <v>-0.89648164613235104</v>
      </c>
      <c r="I195" s="35">
        <v>8269</v>
      </c>
      <c r="J195" s="36">
        <f t="shared" si="51"/>
        <v>9.1460122699386499</v>
      </c>
      <c r="K195" s="35">
        <v>8313</v>
      </c>
      <c r="L195" s="36">
        <f t="shared" si="49"/>
        <v>5.5887209450019126E-2</v>
      </c>
      <c r="M195" s="35">
        <v>7939</v>
      </c>
      <c r="N195" s="36">
        <f t="shared" si="52"/>
        <v>-4.4989775051124781E-2</v>
      </c>
      <c r="O195" s="36">
        <f t="shared" si="53"/>
        <v>8.383081417502769E-3</v>
      </c>
    </row>
    <row r="196" spans="2:18" x14ac:dyDescent="0.25">
      <c r="B196" s="34" t="s">
        <v>81</v>
      </c>
      <c r="C196" s="35">
        <v>8404</v>
      </c>
      <c r="D196" s="36">
        <v>0.17145246724282126</v>
      </c>
      <c r="E196" s="35">
        <v>6879</v>
      </c>
      <c r="F196" s="36">
        <f t="shared" si="48"/>
        <v>-0.1814612089481199</v>
      </c>
      <c r="G196" s="35">
        <v>3304</v>
      </c>
      <c r="H196" s="36">
        <f t="shared" si="50"/>
        <v>-0.51969763046954498</v>
      </c>
      <c r="I196" s="35">
        <v>8841</v>
      </c>
      <c r="J196" s="36">
        <f t="shared" si="51"/>
        <v>1.6758474576271185</v>
      </c>
      <c r="K196" s="35">
        <v>8792</v>
      </c>
      <c r="L196" s="36">
        <f t="shared" si="49"/>
        <v>0.2780927460386684</v>
      </c>
      <c r="M196" s="35">
        <v>9316</v>
      </c>
      <c r="N196" s="36">
        <f t="shared" si="52"/>
        <v>5.9599636032757086E-2</v>
      </c>
      <c r="O196" s="36">
        <f t="shared" si="53"/>
        <v>0.35426660851868008</v>
      </c>
    </row>
    <row r="197" spans="2:18" x14ac:dyDescent="0.25">
      <c r="B197" s="34" t="s">
        <v>83</v>
      </c>
      <c r="C197" s="35">
        <v>7712</v>
      </c>
      <c r="D197" s="36">
        <v>-0.13182483395249356</v>
      </c>
      <c r="E197" s="35">
        <v>7416</v>
      </c>
      <c r="F197" s="36">
        <f t="shared" si="48"/>
        <v>-3.8381742738589186E-2</v>
      </c>
      <c r="G197" s="35">
        <v>4463</v>
      </c>
      <c r="H197" s="36">
        <f t="shared" si="50"/>
        <v>-0.39819309600862995</v>
      </c>
      <c r="I197" s="35">
        <v>8375</v>
      </c>
      <c r="J197" s="36">
        <f t="shared" si="51"/>
        <v>0.87654044364777062</v>
      </c>
      <c r="K197" s="35">
        <v>9740</v>
      </c>
      <c r="L197" s="36">
        <f t="shared" si="49"/>
        <v>0.31337648327939593</v>
      </c>
      <c r="M197" s="35">
        <v>10664</v>
      </c>
      <c r="N197" s="36">
        <f t="shared" si="52"/>
        <v>9.4866529774127351E-2</v>
      </c>
      <c r="O197" s="36">
        <f t="shared" si="53"/>
        <v>0.43797195253505938</v>
      </c>
    </row>
    <row r="198" spans="2:18" ht="15.75" x14ac:dyDescent="0.25">
      <c r="B198" s="37" t="s">
        <v>84</v>
      </c>
      <c r="C198" s="38">
        <v>114816</v>
      </c>
      <c r="D198" s="39">
        <v>1.9589734481839871E-2</v>
      </c>
      <c r="E198" s="38">
        <v>103474</v>
      </c>
      <c r="F198" s="39">
        <f t="shared" si="48"/>
        <v>-9.8784141583054597E-2</v>
      </c>
      <c r="G198" s="38">
        <v>31800</v>
      </c>
      <c r="H198" s="39">
        <f t="shared" si="50"/>
        <v>-0.69267642112994565</v>
      </c>
      <c r="I198" s="38">
        <v>57611</v>
      </c>
      <c r="J198" s="39">
        <f t="shared" si="51"/>
        <v>0.81166666666666676</v>
      </c>
      <c r="K198" s="38">
        <v>105972</v>
      </c>
      <c r="L198" s="39">
        <f t="shared" si="49"/>
        <v>2.4141330189226373E-2</v>
      </c>
      <c r="M198" s="38">
        <v>108972</v>
      </c>
      <c r="N198" s="39">
        <v>2.8309364737855391E-2</v>
      </c>
      <c r="O198" s="39">
        <v>5.3134120648665295E-2</v>
      </c>
    </row>
    <row r="200" spans="2:18" ht="15.75" x14ac:dyDescent="0.25">
      <c r="B200" s="41" t="s">
        <v>125</v>
      </c>
      <c r="C200" s="41"/>
      <c r="D200" s="41"/>
      <c r="E200" s="41"/>
      <c r="F200" s="41"/>
      <c r="G200" s="41"/>
      <c r="H200" s="41"/>
      <c r="I200" s="41"/>
      <c r="J200" s="41"/>
      <c r="K200" s="42"/>
      <c r="L200" s="41"/>
      <c r="M200" s="38"/>
      <c r="N200" s="39"/>
      <c r="O200" s="39"/>
    </row>
    <row r="201" spans="2:18" x14ac:dyDescent="0.25">
      <c r="E201" s="40"/>
      <c r="K201" s="40"/>
    </row>
    <row r="203" spans="2:18" ht="21.75" thickBot="1" x14ac:dyDescent="0.3">
      <c r="B203" s="12" t="s">
        <v>134</v>
      </c>
      <c r="C203" s="13"/>
      <c r="D203" s="12"/>
      <c r="E203" s="12"/>
      <c r="F203" s="12"/>
      <c r="G203" s="12"/>
      <c r="H203" s="12"/>
      <c r="I203" s="12"/>
      <c r="J203" s="12"/>
      <c r="K203" s="12"/>
      <c r="L203" s="12"/>
      <c r="M203" s="12"/>
      <c r="N203" s="12"/>
      <c r="O203" s="12"/>
      <c r="R203" s="14" t="str">
        <f>CONCATENATE("año ",K206,": ",FIXED(K220,0)," (",FIXED(L220*100,1),"%)")</f>
        <v>año 2022: 275.272 (15,8%)</v>
      </c>
    </row>
    <row r="204" spans="2:18" ht="6" customHeight="1" thickBot="1" x14ac:dyDescent="0.3">
      <c r="B204" s="15"/>
      <c r="C204" s="16"/>
      <c r="D204" s="15"/>
      <c r="E204" s="15"/>
      <c r="F204" s="15"/>
      <c r="G204" s="17"/>
      <c r="H204" s="17"/>
      <c r="I204" s="17"/>
      <c r="J204" s="17"/>
      <c r="K204" s="15"/>
      <c r="L204" s="15"/>
      <c r="M204" s="17"/>
      <c r="N204" s="17"/>
      <c r="O204" s="17"/>
      <c r="R204" s="14" t="s">
        <v>115</v>
      </c>
    </row>
    <row r="205" spans="2:18" ht="22.5" thickTop="1" thickBot="1" x14ac:dyDescent="0.3">
      <c r="B205" s="18" t="s">
        <v>116</v>
      </c>
      <c r="C205" s="19" t="s">
        <v>117</v>
      </c>
      <c r="D205" s="20"/>
      <c r="E205" s="20"/>
      <c r="F205" s="20"/>
      <c r="G205" s="20"/>
      <c r="H205" s="20"/>
      <c r="I205" s="20"/>
      <c r="J205" s="20"/>
      <c r="K205" s="20"/>
      <c r="L205" s="20"/>
      <c r="M205" s="20"/>
      <c r="N205" s="20"/>
      <c r="O205" s="21"/>
    </row>
    <row r="206" spans="2:18" ht="22.5" thickTop="1" thickBot="1" x14ac:dyDescent="0.3">
      <c r="B206" s="18">
        <v>2017</v>
      </c>
      <c r="C206" s="22">
        <v>2018</v>
      </c>
      <c r="D206" s="23"/>
      <c r="E206" s="22">
        <v>2019</v>
      </c>
      <c r="F206" s="23"/>
      <c r="G206" s="22">
        <v>2020</v>
      </c>
      <c r="H206" s="23"/>
      <c r="I206" s="22">
        <v>2021</v>
      </c>
      <c r="J206" s="23"/>
      <c r="K206" s="22">
        <v>2022</v>
      </c>
      <c r="L206" s="24"/>
      <c r="M206" s="25">
        <v>2023</v>
      </c>
      <c r="N206" s="26"/>
      <c r="O206" s="27"/>
    </row>
    <row r="207" spans="2:18" ht="31.5" thickTop="1" thickBot="1" x14ac:dyDescent="0.3">
      <c r="B207" s="28"/>
      <c r="C207" s="29" t="s">
        <v>59</v>
      </c>
      <c r="D207" s="30" t="str">
        <f>CONCATENATE("Variación ",RIGHT(C206,2),"/",RIGHT(B206,2))</f>
        <v>Variación 18/17</v>
      </c>
      <c r="E207" s="31" t="s">
        <v>59</v>
      </c>
      <c r="F207" s="30" t="str">
        <f>CONCATENATE("Variación ",RIGHT(E206,2),"/",RIGHT(C206,2))</f>
        <v>Variación 19/18</v>
      </c>
      <c r="G207" s="31" t="s">
        <v>59</v>
      </c>
      <c r="H207" s="30" t="str">
        <f>CONCATENATE("Variación ",RIGHT(G206,2),"/",RIGHT(E206,2))</f>
        <v>Variación 20/19</v>
      </c>
      <c r="I207" s="31" t="s">
        <v>59</v>
      </c>
      <c r="J207" s="30" t="str">
        <f>CONCATENATE("Variación ",RIGHT(I206,2),"/",RIGHT(G206,2))</f>
        <v>Variación 21/20</v>
      </c>
      <c r="K207" s="31" t="s">
        <v>59</v>
      </c>
      <c r="L207" s="30" t="str">
        <f>CONCATENATE("Variación ",RIGHT(K206,2),"/",RIGHT(E206,2))</f>
        <v>Variación 22/19</v>
      </c>
      <c r="M207" s="32" t="s">
        <v>59</v>
      </c>
      <c r="N207" s="33" t="str">
        <f>CONCATENATE("Variación ",RIGHT(M206,2),"/",RIGHT(K206,2))</f>
        <v>Variación 23/22</v>
      </c>
      <c r="O207" s="33" t="str">
        <f>CONCATENATE("Variación ",RIGHT(M206,2),"/",RIGHT(E206,2))</f>
        <v>Variación 23/19</v>
      </c>
    </row>
    <row r="208" spans="2:18" x14ac:dyDescent="0.25">
      <c r="B208" s="34" t="s">
        <v>61</v>
      </c>
      <c r="C208" s="35">
        <v>20817</v>
      </c>
      <c r="D208" s="36">
        <v>0.16088556770020079</v>
      </c>
      <c r="E208" s="35">
        <v>19664</v>
      </c>
      <c r="F208" s="36">
        <f t="shared" ref="F208:F220" si="54">IFERROR(E208/C208-1,"-")</f>
        <v>-5.5387423740212327E-2</v>
      </c>
      <c r="G208" s="35">
        <v>18391</v>
      </c>
      <c r="H208" s="36">
        <f>IFERROR(G208/E208-1,"-")</f>
        <v>-6.4737591537835648E-2</v>
      </c>
      <c r="I208" s="35">
        <v>763</v>
      </c>
      <c r="J208" s="36">
        <f>IFERROR(I208/G208-1,"-")</f>
        <v>-0.95851231580664453</v>
      </c>
      <c r="K208" s="35">
        <v>18569</v>
      </c>
      <c r="L208" s="36">
        <f t="shared" ref="L208:L220" si="55">IFERROR(K208/E208-1,"-")</f>
        <v>-5.5685516680227809E-2</v>
      </c>
      <c r="M208" s="35">
        <v>22662</v>
      </c>
      <c r="N208" s="36">
        <f>IFERROR(M208/K208-1,"-")</f>
        <v>0.22042113199418378</v>
      </c>
      <c r="O208" s="36">
        <f>IFERROR(M208/E208-1,"-")</f>
        <v>0.15246135069161926</v>
      </c>
    </row>
    <row r="209" spans="2:15" x14ac:dyDescent="0.25">
      <c r="B209" s="34" t="s">
        <v>63</v>
      </c>
      <c r="C209" s="35">
        <v>18805</v>
      </c>
      <c r="D209" s="36">
        <v>4.9796237369508223E-2</v>
      </c>
      <c r="E209" s="35">
        <v>17849</v>
      </c>
      <c r="F209" s="36">
        <f t="shared" si="54"/>
        <v>-5.0837543206593949E-2</v>
      </c>
      <c r="G209" s="35">
        <v>20213</v>
      </c>
      <c r="H209" s="36">
        <f t="shared" ref="H209:H220" si="56">IFERROR(G209/E209-1,"-")</f>
        <v>0.13244439464395774</v>
      </c>
      <c r="I209" s="35">
        <v>434</v>
      </c>
      <c r="J209" s="36">
        <f t="shared" ref="J209:J220" si="57">IFERROR(I209/G209-1,"-")</f>
        <v>-0.97852866966803542</v>
      </c>
      <c r="K209" s="35">
        <v>17851</v>
      </c>
      <c r="L209" s="36">
        <f t="shared" si="55"/>
        <v>1.1205109529943691E-4</v>
      </c>
      <c r="M209" s="35">
        <v>19990</v>
      </c>
      <c r="N209" s="36">
        <f t="shared" ref="N209:N219" si="58">IFERROR(M209/K209-1,"-")</f>
        <v>0.11982521987563732</v>
      </c>
      <c r="O209" s="36">
        <f t="shared" ref="O209" si="59">IFERROR(M209/E209-1,"-")</f>
        <v>0.11995069751806819</v>
      </c>
    </row>
    <row r="210" spans="2:15" x14ac:dyDescent="0.25">
      <c r="B210" s="34" t="s">
        <v>65</v>
      </c>
      <c r="C210" s="35">
        <v>20209</v>
      </c>
      <c r="D210" s="36">
        <v>0.11454886388705043</v>
      </c>
      <c r="E210" s="35">
        <v>19769</v>
      </c>
      <c r="F210" s="36">
        <f t="shared" si="54"/>
        <v>-2.1772477608986041E-2</v>
      </c>
      <c r="G210" s="35">
        <v>8811</v>
      </c>
      <c r="H210" s="36">
        <f t="shared" si="56"/>
        <v>-0.55430219029794126</v>
      </c>
      <c r="I210" s="35">
        <v>447</v>
      </c>
      <c r="J210" s="36">
        <f t="shared" si="57"/>
        <v>-0.9492679605039156</v>
      </c>
      <c r="K210" s="35">
        <v>21079</v>
      </c>
      <c r="L210" s="36">
        <f t="shared" si="55"/>
        <v>6.6265364965349738E-2</v>
      </c>
      <c r="M210" s="35">
        <v>21092</v>
      </c>
      <c r="N210" s="36">
        <f t="shared" si="58"/>
        <v>6.1672754874519953E-4</v>
      </c>
      <c r="O210" s="36">
        <f>IFERROR(M210/E210-1,"-")</f>
        <v>6.6922960190196834E-2</v>
      </c>
    </row>
    <row r="211" spans="2:15" x14ac:dyDescent="0.25">
      <c r="B211" s="34" t="s">
        <v>67</v>
      </c>
      <c r="C211" s="35">
        <v>19246</v>
      </c>
      <c r="D211" s="36">
        <v>-7.3285824345146411E-2</v>
      </c>
      <c r="E211" s="35">
        <v>17917</v>
      </c>
      <c r="F211" s="36">
        <f t="shared" si="54"/>
        <v>-6.9053309778655314E-2</v>
      </c>
      <c r="G211" s="35">
        <v>0</v>
      </c>
      <c r="H211" s="36">
        <f t="shared" si="56"/>
        <v>-1</v>
      </c>
      <c r="I211" s="35">
        <v>1012</v>
      </c>
      <c r="J211" s="36" t="str">
        <f t="shared" si="57"/>
        <v>-</v>
      </c>
      <c r="K211" s="35">
        <v>22774</v>
      </c>
      <c r="L211" s="36">
        <f t="shared" si="55"/>
        <v>0.27108332868225715</v>
      </c>
      <c r="M211" s="35">
        <v>19882</v>
      </c>
      <c r="N211" s="36">
        <f t="shared" si="58"/>
        <v>-0.12698691490295955</v>
      </c>
      <c r="O211" s="36">
        <f t="shared" ref="O211:O219" si="60">IFERROR(M211/E211-1,"-")</f>
        <v>0.10967237818831288</v>
      </c>
    </row>
    <row r="212" spans="2:15" x14ac:dyDescent="0.25">
      <c r="B212" s="34" t="s">
        <v>69</v>
      </c>
      <c r="C212" s="35">
        <v>20260</v>
      </c>
      <c r="D212" s="36">
        <v>0.10946826570286405</v>
      </c>
      <c r="E212" s="35">
        <v>18602</v>
      </c>
      <c r="F212" s="36">
        <f t="shared" si="54"/>
        <v>-8.183613030602177E-2</v>
      </c>
      <c r="G212" s="35">
        <v>0</v>
      </c>
      <c r="H212" s="36">
        <f t="shared" si="56"/>
        <v>-1</v>
      </c>
      <c r="I212" s="35">
        <v>2614</v>
      </c>
      <c r="J212" s="36" t="str">
        <f t="shared" si="57"/>
        <v>-</v>
      </c>
      <c r="K212" s="35">
        <v>25301</v>
      </c>
      <c r="L212" s="36">
        <f t="shared" si="55"/>
        <v>0.36012256746586391</v>
      </c>
      <c r="M212" s="35">
        <v>20538</v>
      </c>
      <c r="N212" s="36">
        <f t="shared" si="58"/>
        <v>-0.18825342871823247</v>
      </c>
      <c r="O212" s="36">
        <f t="shared" si="60"/>
        <v>0.10407483066336942</v>
      </c>
    </row>
    <row r="213" spans="2:15" x14ac:dyDescent="0.25">
      <c r="B213" s="34" t="s">
        <v>71</v>
      </c>
      <c r="C213" s="35">
        <v>16689</v>
      </c>
      <c r="D213" s="36">
        <v>-1.3360922258350616E-2</v>
      </c>
      <c r="E213" s="35">
        <v>17025</v>
      </c>
      <c r="F213" s="36">
        <f t="shared" si="54"/>
        <v>2.0133021750853963E-2</v>
      </c>
      <c r="G213" s="35">
        <v>88</v>
      </c>
      <c r="H213" s="36">
        <f t="shared" si="56"/>
        <v>-0.99483113069016149</v>
      </c>
      <c r="I213" s="35">
        <v>9194</v>
      </c>
      <c r="J213" s="36">
        <f t="shared" si="57"/>
        <v>103.47727272727273</v>
      </c>
      <c r="K213" s="35">
        <v>21730</v>
      </c>
      <c r="L213" s="36">
        <f t="shared" si="55"/>
        <v>0.27635829662261391</v>
      </c>
      <c r="M213" s="35">
        <v>17288</v>
      </c>
      <c r="N213" s="36">
        <f t="shared" si="58"/>
        <v>-0.20441785549930969</v>
      </c>
      <c r="O213" s="36">
        <f t="shared" si="60"/>
        <v>1.5447870778267259E-2</v>
      </c>
    </row>
    <row r="214" spans="2:15" x14ac:dyDescent="0.25">
      <c r="B214" s="34" t="s">
        <v>73</v>
      </c>
      <c r="C214" s="35">
        <v>23530</v>
      </c>
      <c r="D214" s="36">
        <v>-5.4488467411396013E-2</v>
      </c>
      <c r="E214" s="35">
        <v>20272</v>
      </c>
      <c r="F214" s="36">
        <f t="shared" si="54"/>
        <v>-0.13846153846153841</v>
      </c>
      <c r="G214" s="35">
        <v>5577</v>
      </c>
      <c r="H214" s="36">
        <f t="shared" si="56"/>
        <v>-0.72489147592738745</v>
      </c>
      <c r="I214" s="35">
        <v>10805</v>
      </c>
      <c r="J214" s="36">
        <f t="shared" si="57"/>
        <v>0.93742155280616823</v>
      </c>
      <c r="K214" s="35">
        <v>22084</v>
      </c>
      <c r="L214" s="36">
        <f t="shared" si="55"/>
        <v>8.9384372533543699E-2</v>
      </c>
      <c r="M214" s="35">
        <v>24329</v>
      </c>
      <c r="N214" s="36">
        <f t="shared" si="58"/>
        <v>0.10165730845861254</v>
      </c>
      <c r="O214" s="36">
        <f t="shared" si="60"/>
        <v>0.20012825572217841</v>
      </c>
    </row>
    <row r="215" spans="2:15" x14ac:dyDescent="0.25">
      <c r="B215" s="34" t="s">
        <v>75</v>
      </c>
      <c r="C215" s="35">
        <v>25119</v>
      </c>
      <c r="D215" s="36">
        <v>1.0499637943519158E-2</v>
      </c>
      <c r="E215" s="35">
        <v>22744</v>
      </c>
      <c r="F215" s="36">
        <f t="shared" si="54"/>
        <v>-9.4549942274772092E-2</v>
      </c>
      <c r="G215" s="35">
        <v>9553</v>
      </c>
      <c r="H215" s="36">
        <f t="shared" si="56"/>
        <v>-0.57997713682729513</v>
      </c>
      <c r="I215" s="35">
        <v>16954</v>
      </c>
      <c r="J215" s="36">
        <f t="shared" si="57"/>
        <v>0.77473045116717265</v>
      </c>
      <c r="K215" s="35">
        <v>28658</v>
      </c>
      <c r="L215" s="36">
        <f t="shared" si="55"/>
        <v>0.26002462187829756</v>
      </c>
      <c r="M215" s="35">
        <v>26382</v>
      </c>
      <c r="N215" s="36">
        <f t="shared" si="58"/>
        <v>-7.941935934119615E-2</v>
      </c>
      <c r="O215" s="36">
        <f t="shared" si="60"/>
        <v>0.15995427365459025</v>
      </c>
    </row>
    <row r="216" spans="2:15" x14ac:dyDescent="0.25">
      <c r="B216" s="34" t="s">
        <v>77</v>
      </c>
      <c r="C216" s="35">
        <v>18462</v>
      </c>
      <c r="D216" s="36">
        <v>-5.6279711700659374E-2</v>
      </c>
      <c r="E216" s="35">
        <v>20002</v>
      </c>
      <c r="F216" s="36">
        <f t="shared" si="54"/>
        <v>8.3414581302134083E-2</v>
      </c>
      <c r="G216" s="35">
        <v>693</v>
      </c>
      <c r="H216" s="36">
        <f t="shared" si="56"/>
        <v>-0.96535346465353467</v>
      </c>
      <c r="I216" s="35">
        <v>19603</v>
      </c>
      <c r="J216" s="36">
        <f t="shared" si="57"/>
        <v>27.287157287157289</v>
      </c>
      <c r="K216" s="35">
        <v>23962</v>
      </c>
      <c r="L216" s="36">
        <f t="shared" si="55"/>
        <v>0.19798020197980204</v>
      </c>
      <c r="M216" s="35">
        <v>23687</v>
      </c>
      <c r="N216" s="36">
        <f t="shared" si="58"/>
        <v>-1.1476504465403603E-2</v>
      </c>
      <c r="O216" s="36">
        <f t="shared" si="60"/>
        <v>0.18423157684231573</v>
      </c>
    </row>
    <row r="217" spans="2:15" x14ac:dyDescent="0.25">
      <c r="B217" s="34" t="s">
        <v>79</v>
      </c>
      <c r="C217" s="35">
        <v>22030</v>
      </c>
      <c r="D217" s="36">
        <v>-8.0972842184306004E-2</v>
      </c>
      <c r="E217" s="35">
        <v>23803</v>
      </c>
      <c r="F217" s="36">
        <f t="shared" si="54"/>
        <v>8.0481162051747601E-2</v>
      </c>
      <c r="G217" s="35">
        <v>625</v>
      </c>
      <c r="H217" s="36">
        <f t="shared" si="56"/>
        <v>-0.97374280552871484</v>
      </c>
      <c r="I217" s="35">
        <v>27822</v>
      </c>
      <c r="J217" s="36">
        <f t="shared" si="57"/>
        <v>43.5152</v>
      </c>
      <c r="K217" s="35">
        <v>30341</v>
      </c>
      <c r="L217" s="36">
        <f t="shared" si="55"/>
        <v>0.27467125992521946</v>
      </c>
      <c r="M217" s="35">
        <v>33098</v>
      </c>
      <c r="N217" s="36">
        <f t="shared" si="58"/>
        <v>9.0867143469232969E-2</v>
      </c>
      <c r="O217" s="36">
        <f t="shared" si="60"/>
        <v>0.39049699617695244</v>
      </c>
    </row>
    <row r="218" spans="2:15" x14ac:dyDescent="0.25">
      <c r="B218" s="34" t="s">
        <v>81</v>
      </c>
      <c r="C218" s="35">
        <v>16050</v>
      </c>
      <c r="D218" s="36">
        <v>-0.14294868371869496</v>
      </c>
      <c r="E218" s="35">
        <v>18502</v>
      </c>
      <c r="F218" s="36">
        <f t="shared" si="54"/>
        <v>0.15277258566978191</v>
      </c>
      <c r="G218" s="35">
        <v>2021</v>
      </c>
      <c r="H218" s="36">
        <f t="shared" si="56"/>
        <v>-0.89076856556048001</v>
      </c>
      <c r="I218" s="35">
        <v>17720</v>
      </c>
      <c r="J218" s="36">
        <f t="shared" si="57"/>
        <v>7.7679366650173183</v>
      </c>
      <c r="K218" s="35">
        <v>20536</v>
      </c>
      <c r="L218" s="36">
        <f t="shared" si="55"/>
        <v>0.10993406118257476</v>
      </c>
      <c r="M218" s="35">
        <v>21309</v>
      </c>
      <c r="N218" s="36">
        <f t="shared" si="58"/>
        <v>3.7641215426567953E-2</v>
      </c>
      <c r="O218" s="36">
        <f t="shared" si="60"/>
        <v>0.15171332828883366</v>
      </c>
    </row>
    <row r="219" spans="2:15" x14ac:dyDescent="0.25">
      <c r="B219" s="34" t="s">
        <v>83</v>
      </c>
      <c r="C219" s="35">
        <v>18657</v>
      </c>
      <c r="D219" s="36">
        <v>-6.0810470677070239E-2</v>
      </c>
      <c r="E219" s="35">
        <v>21646</v>
      </c>
      <c r="F219" s="36">
        <f t="shared" si="54"/>
        <v>0.16020796483893451</v>
      </c>
      <c r="G219" s="35">
        <v>2305</v>
      </c>
      <c r="H219" s="36">
        <f t="shared" si="56"/>
        <v>-0.89351381317564449</v>
      </c>
      <c r="I219" s="35">
        <v>19276</v>
      </c>
      <c r="J219" s="36">
        <f t="shared" si="57"/>
        <v>7.3626898047722342</v>
      </c>
      <c r="K219" s="35">
        <v>22387</v>
      </c>
      <c r="L219" s="36">
        <f t="shared" si="55"/>
        <v>3.4232652684098586E-2</v>
      </c>
      <c r="M219" s="35">
        <v>23070</v>
      </c>
      <c r="N219" s="36">
        <f t="shared" si="58"/>
        <v>3.0508777415464428E-2</v>
      </c>
      <c r="O219" s="36">
        <f t="shared" si="60"/>
        <v>6.5785826480643017E-2</v>
      </c>
    </row>
    <row r="220" spans="2:15" ht="15.75" x14ac:dyDescent="0.25">
      <c r="B220" s="37" t="s">
        <v>84</v>
      </c>
      <c r="C220" s="38">
        <v>239874</v>
      </c>
      <c r="D220" s="39">
        <v>-7.9283348015435351E-3</v>
      </c>
      <c r="E220" s="38">
        <v>237795</v>
      </c>
      <c r="F220" s="39">
        <f t="shared" si="54"/>
        <v>-8.6670502013557194E-3</v>
      </c>
      <c r="G220" s="38">
        <v>68277</v>
      </c>
      <c r="H220" s="39">
        <f t="shared" si="56"/>
        <v>-0.71287453478836815</v>
      </c>
      <c r="I220" s="38">
        <v>126644</v>
      </c>
      <c r="J220" s="39">
        <f t="shared" si="57"/>
        <v>0.85485595442096174</v>
      </c>
      <c r="K220" s="38">
        <v>275272</v>
      </c>
      <c r="L220" s="39">
        <f t="shared" si="55"/>
        <v>0.15760213629386666</v>
      </c>
      <c r="M220" s="38">
        <v>273327</v>
      </c>
      <c r="N220" s="39">
        <v>-7.0657386148972323E-3</v>
      </c>
      <c r="O220" s="39">
        <v>0.14942282217876746</v>
      </c>
    </row>
    <row r="222" spans="2:15" ht="15.75" x14ac:dyDescent="0.25">
      <c r="B222" s="41" t="s">
        <v>125</v>
      </c>
      <c r="C222" s="41"/>
      <c r="D222" s="41"/>
      <c r="E222" s="41"/>
      <c r="F222" s="41"/>
      <c r="G222" s="41"/>
      <c r="H222" s="41"/>
      <c r="I222" s="41"/>
      <c r="J222" s="41"/>
      <c r="K222" s="42"/>
      <c r="L222" s="41"/>
      <c r="M222" s="38"/>
      <c r="N222" s="39"/>
      <c r="O222" s="39"/>
    </row>
    <row r="223" spans="2:15" x14ac:dyDescent="0.25">
      <c r="E223" s="40"/>
      <c r="K223" s="40"/>
    </row>
    <row r="225" spans="2:18" ht="21.75" thickBot="1" x14ac:dyDescent="0.3">
      <c r="B225" s="12" t="s">
        <v>135</v>
      </c>
      <c r="C225" s="13"/>
      <c r="D225" s="12"/>
      <c r="E225" s="12"/>
      <c r="F225" s="12"/>
      <c r="G225" s="12"/>
      <c r="H225" s="12"/>
      <c r="I225" s="12"/>
      <c r="J225" s="12"/>
      <c r="K225" s="12"/>
      <c r="L225" s="12"/>
      <c r="M225" s="12"/>
      <c r="N225" s="12"/>
      <c r="O225" s="12"/>
      <c r="R225" s="14" t="str">
        <f>CONCATENATE("año ",K228,": ",FIXED(K242,0)," (",FIXED(L242*100,1),"%)")</f>
        <v>año 2022: 736.263 (-21,9%)</v>
      </c>
    </row>
    <row r="226" spans="2:18" ht="6" customHeight="1" thickBot="1" x14ac:dyDescent="0.3">
      <c r="B226" s="15"/>
      <c r="C226" s="16"/>
      <c r="D226" s="15"/>
      <c r="E226" s="15"/>
      <c r="F226" s="15"/>
      <c r="G226" s="17"/>
      <c r="H226" s="17"/>
      <c r="I226" s="17"/>
      <c r="J226" s="17"/>
      <c r="K226" s="15"/>
      <c r="L226" s="15"/>
      <c r="M226" s="17"/>
      <c r="N226" s="17"/>
      <c r="O226" s="17"/>
      <c r="R226" s="14" t="s">
        <v>119</v>
      </c>
    </row>
    <row r="227" spans="2:18" ht="22.5" thickTop="1" thickBot="1" x14ac:dyDescent="0.3">
      <c r="B227" s="18" t="s">
        <v>120</v>
      </c>
      <c r="C227" s="19" t="s">
        <v>121</v>
      </c>
      <c r="D227" s="20"/>
      <c r="E227" s="20"/>
      <c r="F227" s="20"/>
      <c r="G227" s="20"/>
      <c r="H227" s="20"/>
      <c r="I227" s="20"/>
      <c r="J227" s="20"/>
      <c r="K227" s="20"/>
      <c r="L227" s="20"/>
      <c r="M227" s="20"/>
      <c r="N227" s="20"/>
      <c r="O227" s="21"/>
    </row>
    <row r="228" spans="2:18" ht="22.5" thickTop="1" thickBot="1" x14ac:dyDescent="0.3">
      <c r="B228" s="18">
        <v>2017</v>
      </c>
      <c r="C228" s="22">
        <v>2018</v>
      </c>
      <c r="D228" s="23"/>
      <c r="E228" s="22">
        <v>2019</v>
      </c>
      <c r="F228" s="23"/>
      <c r="G228" s="22">
        <v>2020</v>
      </c>
      <c r="H228" s="23"/>
      <c r="I228" s="22">
        <v>2021</v>
      </c>
      <c r="J228" s="23"/>
      <c r="K228" s="22">
        <v>2022</v>
      </c>
      <c r="L228" s="24"/>
      <c r="M228" s="25">
        <v>2023</v>
      </c>
      <c r="N228" s="26"/>
      <c r="O228" s="27"/>
    </row>
    <row r="229" spans="2:18" ht="31.5" thickTop="1" thickBot="1" x14ac:dyDescent="0.3">
      <c r="B229" s="28"/>
      <c r="C229" s="29" t="s">
        <v>59</v>
      </c>
      <c r="D229" s="30" t="str">
        <f>CONCATENATE("Variación ",RIGHT(C228,2),"/",RIGHT(B228,2))</f>
        <v>Variación 18/17</v>
      </c>
      <c r="E229" s="31" t="s">
        <v>59</v>
      </c>
      <c r="F229" s="30" t="str">
        <f>CONCATENATE("Variación ",RIGHT(E228,2),"/",RIGHT(C228,2))</f>
        <v>Variación 19/18</v>
      </c>
      <c r="G229" s="31" t="s">
        <v>59</v>
      </c>
      <c r="H229" s="30" t="str">
        <f>CONCATENATE("Variación ",RIGHT(G228,2),"/",RIGHT(E228,2))</f>
        <v>Variación 20/19</v>
      </c>
      <c r="I229" s="31" t="s">
        <v>59</v>
      </c>
      <c r="J229" s="30" t="str">
        <f>CONCATENATE("Variación ",RIGHT(I228,2),"/",RIGHT(G228,2))</f>
        <v>Variación 21/20</v>
      </c>
      <c r="K229" s="31" t="s">
        <v>59</v>
      </c>
      <c r="L229" s="30" t="str">
        <f>CONCATENATE("Variación ",RIGHT(K228,2),"/",RIGHT(E228,2))</f>
        <v>Variación 22/19</v>
      </c>
      <c r="M229" s="32" t="s">
        <v>59</v>
      </c>
      <c r="N229" s="33" t="str">
        <f>CONCATENATE("Variación ",RIGHT(M228,2),"/",RIGHT(K228,2))</f>
        <v>Variación 23/22</v>
      </c>
      <c r="O229" s="33" t="str">
        <f>CONCATENATE("Variación ",RIGHT(M228,2),"/",RIGHT(E228,2))</f>
        <v>Variación 23/19</v>
      </c>
    </row>
    <row r="230" spans="2:18" x14ac:dyDescent="0.25">
      <c r="B230" s="34" t="s">
        <v>61</v>
      </c>
      <c r="C230" s="35">
        <v>150918</v>
      </c>
      <c r="D230" s="36">
        <v>0.16824064899677982</v>
      </c>
      <c r="E230" s="35">
        <v>135470</v>
      </c>
      <c r="F230" s="36">
        <f t="shared" ref="F230:F242" si="61">IFERROR(E230/C230-1,"-")</f>
        <v>-0.10236022210736961</v>
      </c>
      <c r="G230" s="35">
        <v>135939</v>
      </c>
      <c r="H230" s="36">
        <f>IFERROR(G230/E230-1,"-")</f>
        <v>3.4620211116851429E-3</v>
      </c>
      <c r="I230" s="35">
        <v>4566</v>
      </c>
      <c r="J230" s="36">
        <f>IFERROR(I230/G230-1,"-")</f>
        <v>-0.96641140511552981</v>
      </c>
      <c r="K230" s="35">
        <v>77946</v>
      </c>
      <c r="L230" s="36">
        <f t="shared" ref="L230:L242" si="62">IFERROR(K230/E230-1,"-")</f>
        <v>-0.42462537831254155</v>
      </c>
      <c r="M230" s="35">
        <v>120536</v>
      </c>
      <c r="N230" s="36">
        <f>IFERROR(M230/K230-1,"-")</f>
        <v>0.54640392066302312</v>
      </c>
      <c r="O230" s="36">
        <f>IFERROR(M230/E230-1,"-")</f>
        <v>-0.11023842917251048</v>
      </c>
    </row>
    <row r="231" spans="2:18" x14ac:dyDescent="0.25">
      <c r="B231" s="34" t="s">
        <v>63</v>
      </c>
      <c r="C231" s="35">
        <v>139414</v>
      </c>
      <c r="D231" s="36">
        <v>2.377805193279281E-2</v>
      </c>
      <c r="E231" s="35">
        <v>138969</v>
      </c>
      <c r="F231" s="36">
        <f t="shared" si="61"/>
        <v>-3.1919319437072602E-3</v>
      </c>
      <c r="G231" s="35">
        <v>128276</v>
      </c>
      <c r="H231" s="36">
        <f t="shared" ref="H231:H242" si="63">IFERROR(G231/E231-1,"-")</f>
        <v>-7.6945217998258597E-2</v>
      </c>
      <c r="I231" s="35">
        <v>2975</v>
      </c>
      <c r="J231" s="36">
        <f t="shared" ref="J231:J242" si="64">IFERROR(I231/G231-1,"-")</f>
        <v>-0.97680782063675198</v>
      </c>
      <c r="K231" s="35">
        <v>82436</v>
      </c>
      <c r="L231" s="36">
        <f t="shared" si="62"/>
        <v>-0.40680295605494754</v>
      </c>
      <c r="M231" s="35">
        <v>113084</v>
      </c>
      <c r="N231" s="36">
        <f t="shared" ref="N231:N241" si="65">IFERROR(M231/K231-1,"-")</f>
        <v>0.37177931971468769</v>
      </c>
      <c r="O231" s="36">
        <f t="shared" ref="O231:O241" si="66">IFERROR(M231/E231-1,"-")</f>
        <v>-0.18626456260029212</v>
      </c>
    </row>
    <row r="232" spans="2:18" x14ac:dyDescent="0.25">
      <c r="B232" s="34" t="s">
        <v>65</v>
      </c>
      <c r="C232" s="35">
        <v>153904</v>
      </c>
      <c r="D232" s="36">
        <v>3.2781054764828621E-2</v>
      </c>
      <c r="E232" s="35">
        <v>146512</v>
      </c>
      <c r="F232" s="36">
        <f t="shared" si="61"/>
        <v>-4.8029940742280952E-2</v>
      </c>
      <c r="G232" s="35">
        <v>39339</v>
      </c>
      <c r="H232" s="36">
        <f t="shared" si="63"/>
        <v>-0.7314963961996287</v>
      </c>
      <c r="I232" s="35">
        <v>3293</v>
      </c>
      <c r="J232" s="36">
        <f t="shared" si="64"/>
        <v>-0.9162917206843082</v>
      </c>
      <c r="K232" s="35">
        <v>79078</v>
      </c>
      <c r="L232" s="36">
        <f t="shared" si="62"/>
        <v>-0.46026264060281752</v>
      </c>
      <c r="M232" s="35">
        <v>104368</v>
      </c>
      <c r="N232" s="36">
        <f t="shared" si="65"/>
        <v>0.31981081969700798</v>
      </c>
      <c r="O232" s="36">
        <f t="shared" si="66"/>
        <v>-0.28764879327290593</v>
      </c>
    </row>
    <row r="233" spans="2:18" x14ac:dyDescent="0.25">
      <c r="B233" s="34" t="s">
        <v>67</v>
      </c>
      <c r="C233" s="35">
        <v>53845</v>
      </c>
      <c r="D233" s="36">
        <v>-0.26972006727065589</v>
      </c>
      <c r="E233" s="35">
        <v>59420</v>
      </c>
      <c r="F233" s="36">
        <f t="shared" si="61"/>
        <v>0.10353793295570624</v>
      </c>
      <c r="G233" s="35">
        <v>0</v>
      </c>
      <c r="H233" s="36">
        <f t="shared" si="63"/>
        <v>-1</v>
      </c>
      <c r="I233" s="35">
        <v>1508</v>
      </c>
      <c r="J233" s="36" t="str">
        <f t="shared" si="64"/>
        <v>-</v>
      </c>
      <c r="K233" s="35">
        <v>76972</v>
      </c>
      <c r="L233" s="36">
        <f t="shared" si="62"/>
        <v>0.29538875799394138</v>
      </c>
      <c r="M233" s="35">
        <v>52091</v>
      </c>
      <c r="N233" s="36">
        <f t="shared" si="65"/>
        <v>-0.32324741464428619</v>
      </c>
      <c r="O233" s="36">
        <f t="shared" si="66"/>
        <v>-0.12334230898687315</v>
      </c>
    </row>
    <row r="234" spans="2:18" x14ac:dyDescent="0.25">
      <c r="B234" s="34" t="s">
        <v>69</v>
      </c>
      <c r="C234" s="35">
        <v>22820</v>
      </c>
      <c r="D234" s="36">
        <v>4.5254672041040722E-2</v>
      </c>
      <c r="E234" s="35">
        <v>19804</v>
      </c>
      <c r="F234" s="36">
        <f t="shared" si="61"/>
        <v>-0.13216476774758978</v>
      </c>
      <c r="G234" s="35">
        <v>0</v>
      </c>
      <c r="H234" s="36">
        <f t="shared" si="63"/>
        <v>-1</v>
      </c>
      <c r="I234" s="35">
        <v>2645</v>
      </c>
      <c r="J234" s="36" t="str">
        <f t="shared" si="64"/>
        <v>-</v>
      </c>
      <c r="K234" s="35">
        <v>12397</v>
      </c>
      <c r="L234" s="36">
        <f t="shared" si="62"/>
        <v>-0.37401535043425571</v>
      </c>
      <c r="M234" s="35">
        <v>16833</v>
      </c>
      <c r="N234" s="36">
        <f t="shared" si="65"/>
        <v>0.35782850689682988</v>
      </c>
      <c r="O234" s="36">
        <f t="shared" si="66"/>
        <v>-0.15002019793981014</v>
      </c>
    </row>
    <row r="235" spans="2:18" x14ac:dyDescent="0.25">
      <c r="B235" s="34" t="s">
        <v>71</v>
      </c>
      <c r="C235" s="35">
        <v>24085</v>
      </c>
      <c r="D235" s="36">
        <v>3.8997454812130572E-2</v>
      </c>
      <c r="E235" s="35">
        <v>20960</v>
      </c>
      <c r="F235" s="36">
        <f t="shared" si="61"/>
        <v>-0.12974880631098196</v>
      </c>
      <c r="G235" s="35">
        <v>46</v>
      </c>
      <c r="H235" s="36">
        <f t="shared" si="63"/>
        <v>-0.99780534351145034</v>
      </c>
      <c r="I235" s="35">
        <v>4970</v>
      </c>
      <c r="J235" s="36">
        <f t="shared" si="64"/>
        <v>107.04347826086956</v>
      </c>
      <c r="K235" s="35">
        <v>16875</v>
      </c>
      <c r="L235" s="36">
        <f t="shared" si="62"/>
        <v>-0.19489503816793896</v>
      </c>
      <c r="M235" s="35">
        <v>16852</v>
      </c>
      <c r="N235" s="36">
        <f t="shared" si="65"/>
        <v>-1.3629629629630102E-3</v>
      </c>
      <c r="O235" s="36">
        <f t="shared" si="66"/>
        <v>-0.19599236641221374</v>
      </c>
    </row>
    <row r="236" spans="2:18" x14ac:dyDescent="0.25">
      <c r="B236" s="34" t="s">
        <v>73</v>
      </c>
      <c r="C236" s="35">
        <v>33351</v>
      </c>
      <c r="D236" s="36">
        <v>-6.5719808387259437E-2</v>
      </c>
      <c r="E236" s="35">
        <v>33350</v>
      </c>
      <c r="F236" s="36">
        <f t="shared" si="61"/>
        <v>-2.9984108422587141E-5</v>
      </c>
      <c r="G236" s="35">
        <v>951</v>
      </c>
      <c r="H236" s="36">
        <f t="shared" si="63"/>
        <v>-0.97148425787106452</v>
      </c>
      <c r="I236" s="35">
        <v>8071</v>
      </c>
      <c r="J236" s="36">
        <f t="shared" si="64"/>
        <v>7.4868559411146158</v>
      </c>
      <c r="K236" s="35">
        <v>25857</v>
      </c>
      <c r="L236" s="36">
        <f t="shared" si="62"/>
        <v>-0.22467766116941534</v>
      </c>
      <c r="M236" s="35">
        <v>32413</v>
      </c>
      <c r="N236" s="36">
        <f t="shared" si="65"/>
        <v>0.25354836214564713</v>
      </c>
      <c r="O236" s="36">
        <f t="shared" si="66"/>
        <v>-2.8095952023987958E-2</v>
      </c>
    </row>
    <row r="237" spans="2:18" x14ac:dyDescent="0.25">
      <c r="B237" s="34" t="s">
        <v>75</v>
      </c>
      <c r="C237" s="35">
        <v>25622</v>
      </c>
      <c r="D237" s="36">
        <v>-1.4803706694351493E-2</v>
      </c>
      <c r="E237" s="35">
        <v>21902</v>
      </c>
      <c r="F237" s="36">
        <f t="shared" si="61"/>
        <v>-0.14518772929513701</v>
      </c>
      <c r="G237" s="35">
        <v>877</v>
      </c>
      <c r="H237" s="36">
        <f t="shared" si="63"/>
        <v>-0.95995799470368004</v>
      </c>
      <c r="I237" s="35">
        <v>6420</v>
      </c>
      <c r="J237" s="36">
        <f t="shared" si="64"/>
        <v>6.3204104903078679</v>
      </c>
      <c r="K237" s="35">
        <v>22151</v>
      </c>
      <c r="L237" s="36">
        <f t="shared" si="62"/>
        <v>1.1368824764861563E-2</v>
      </c>
      <c r="M237" s="35">
        <v>23093</v>
      </c>
      <c r="N237" s="36">
        <f t="shared" si="65"/>
        <v>4.2526296781183692E-2</v>
      </c>
      <c r="O237" s="36">
        <f t="shared" si="66"/>
        <v>5.4378595562049048E-2</v>
      </c>
    </row>
    <row r="238" spans="2:18" x14ac:dyDescent="0.25">
      <c r="B238" s="34" t="s">
        <v>77</v>
      </c>
      <c r="C238" s="35">
        <v>26090</v>
      </c>
      <c r="D238" s="36">
        <v>-5.1514160031991829E-2</v>
      </c>
      <c r="E238" s="35">
        <v>22960</v>
      </c>
      <c r="F238" s="36">
        <f t="shared" si="61"/>
        <v>-0.11996933691069378</v>
      </c>
      <c r="G238" s="35">
        <v>673</v>
      </c>
      <c r="H238" s="36">
        <f t="shared" si="63"/>
        <v>-0.9706881533101045</v>
      </c>
      <c r="I238" s="35">
        <v>10531</v>
      </c>
      <c r="J238" s="36">
        <f t="shared" si="64"/>
        <v>14.647845468053491</v>
      </c>
      <c r="K238" s="35">
        <v>15115</v>
      </c>
      <c r="L238" s="36">
        <f t="shared" si="62"/>
        <v>-0.34168118466898956</v>
      </c>
      <c r="M238" s="35">
        <v>22536</v>
      </c>
      <c r="N238" s="36">
        <f t="shared" si="65"/>
        <v>0.49096923585841878</v>
      </c>
      <c r="O238" s="36">
        <f t="shared" si="66"/>
        <v>-1.8466898954703881E-2</v>
      </c>
    </row>
    <row r="239" spans="2:18" x14ac:dyDescent="0.25">
      <c r="B239" s="34" t="s">
        <v>79</v>
      </c>
      <c r="C239" s="35">
        <v>89374</v>
      </c>
      <c r="D239" s="36">
        <v>-0.12960402017880446</v>
      </c>
      <c r="E239" s="35">
        <v>77827</v>
      </c>
      <c r="F239" s="36">
        <f t="shared" si="61"/>
        <v>-0.12919864837648531</v>
      </c>
      <c r="G239" s="35">
        <v>4243</v>
      </c>
      <c r="H239" s="36">
        <f t="shared" si="63"/>
        <v>-0.94548164518740285</v>
      </c>
      <c r="I239" s="35">
        <v>49710</v>
      </c>
      <c r="J239" s="36">
        <f t="shared" si="64"/>
        <v>10.715767145887344</v>
      </c>
      <c r="K239" s="35">
        <v>82365</v>
      </c>
      <c r="L239" s="36">
        <f t="shared" si="62"/>
        <v>5.830881313682923E-2</v>
      </c>
      <c r="M239" s="35">
        <v>80064</v>
      </c>
      <c r="N239" s="36">
        <f t="shared" si="65"/>
        <v>-2.7936623565835039E-2</v>
      </c>
      <c r="O239" s="36">
        <f t="shared" si="66"/>
        <v>2.8743238207819877E-2</v>
      </c>
    </row>
    <row r="240" spans="2:18" x14ac:dyDescent="0.25">
      <c r="B240" s="34" t="s">
        <v>81</v>
      </c>
      <c r="C240" s="35">
        <v>134381</v>
      </c>
      <c r="D240" s="36">
        <v>-0.11045430173366788</v>
      </c>
      <c r="E240" s="35">
        <v>134524</v>
      </c>
      <c r="F240" s="36">
        <f t="shared" si="61"/>
        <v>1.0641385314889007E-3</v>
      </c>
      <c r="G240" s="35">
        <v>3945</v>
      </c>
      <c r="H240" s="36">
        <f t="shared" si="63"/>
        <v>-0.9706743778061907</v>
      </c>
      <c r="I240" s="35">
        <v>83618</v>
      </c>
      <c r="J240" s="36">
        <f t="shared" si="64"/>
        <v>20.195944233206589</v>
      </c>
      <c r="K240" s="35">
        <v>121005</v>
      </c>
      <c r="L240" s="36">
        <f t="shared" si="62"/>
        <v>-0.10049507894502097</v>
      </c>
      <c r="M240" s="35">
        <v>123080</v>
      </c>
      <c r="N240" s="36">
        <f t="shared" si="65"/>
        <v>1.7148051733399505E-2</v>
      </c>
      <c r="O240" s="36">
        <f t="shared" si="66"/>
        <v>-8.5070322024322742E-2</v>
      </c>
    </row>
    <row r="241" spans="2:15" x14ac:dyDescent="0.25">
      <c r="B241" s="34" t="s">
        <v>83</v>
      </c>
      <c r="C241" s="35">
        <v>139851</v>
      </c>
      <c r="D241" s="36">
        <v>-9.090849996099748E-2</v>
      </c>
      <c r="E241" s="35">
        <v>130985</v>
      </c>
      <c r="F241" s="36">
        <f t="shared" si="61"/>
        <v>-6.339604293140555E-2</v>
      </c>
      <c r="G241" s="35">
        <v>5693</v>
      </c>
      <c r="H241" s="36">
        <f t="shared" si="63"/>
        <v>-0.95653700805435737</v>
      </c>
      <c r="I241" s="35">
        <v>95576</v>
      </c>
      <c r="J241" s="36">
        <f t="shared" si="64"/>
        <v>15.788336553662393</v>
      </c>
      <c r="K241" s="35">
        <v>124066</v>
      </c>
      <c r="L241" s="36">
        <f t="shared" si="62"/>
        <v>-5.2822842310188189E-2</v>
      </c>
      <c r="M241" s="35">
        <v>131889</v>
      </c>
      <c r="N241" s="36">
        <f t="shared" si="65"/>
        <v>6.3055148066351707E-2</v>
      </c>
      <c r="O241" s="36">
        <f t="shared" si="66"/>
        <v>6.9015536130090371E-3</v>
      </c>
    </row>
    <row r="242" spans="2:15" ht="15.75" x14ac:dyDescent="0.25">
      <c r="B242" s="37" t="s">
        <v>84</v>
      </c>
      <c r="C242" s="38">
        <v>993655</v>
      </c>
      <c r="D242" s="39">
        <v>-3.521147273574643E-2</v>
      </c>
      <c r="E242" s="38">
        <v>942683</v>
      </c>
      <c r="F242" s="39">
        <f t="shared" si="61"/>
        <v>-5.1297482526631466E-2</v>
      </c>
      <c r="G242" s="38">
        <v>319982</v>
      </c>
      <c r="H242" s="39">
        <f t="shared" si="63"/>
        <v>-0.6605624584298222</v>
      </c>
      <c r="I242" s="38">
        <v>273883</v>
      </c>
      <c r="J242" s="39">
        <f t="shared" si="64"/>
        <v>-0.14406747879568227</v>
      </c>
      <c r="K242" s="38">
        <v>736263</v>
      </c>
      <c r="L242" s="39">
        <f t="shared" si="62"/>
        <v>-0.21897074626359025</v>
      </c>
      <c r="M242" s="38">
        <v>836839</v>
      </c>
      <c r="N242" s="39">
        <v>0.1366033604839576</v>
      </c>
      <c r="O242" s="39">
        <v>-0.11227952556691911</v>
      </c>
    </row>
    <row r="244" spans="2:15" x14ac:dyDescent="0.25">
      <c r="B244" s="41" t="s">
        <v>125</v>
      </c>
      <c r="C244" s="41"/>
      <c r="D244" s="41"/>
      <c r="E244" s="41"/>
      <c r="F244" s="41"/>
      <c r="G244" s="41"/>
      <c r="H244" s="41"/>
      <c r="I244" s="41"/>
      <c r="J244" s="41"/>
      <c r="K244" s="42"/>
      <c r="L244" s="41"/>
      <c r="M244" s="41"/>
      <c r="N244" s="41"/>
      <c r="O244" s="41"/>
    </row>
  </sheetData>
  <mergeCells count="77">
    <mergeCell ref="C227:O227"/>
    <mergeCell ref="C228:D228"/>
    <mergeCell ref="E228:F228"/>
    <mergeCell ref="G228:H228"/>
    <mergeCell ref="I228:J228"/>
    <mergeCell ref="K228:L228"/>
    <mergeCell ref="M228:O228"/>
    <mergeCell ref="C205:O205"/>
    <mergeCell ref="C206:D206"/>
    <mergeCell ref="E206:F206"/>
    <mergeCell ref="G206:H206"/>
    <mergeCell ref="I206:J206"/>
    <mergeCell ref="K206:L206"/>
    <mergeCell ref="M206:O206"/>
    <mergeCell ref="C183:O183"/>
    <mergeCell ref="C184:D184"/>
    <mergeCell ref="E184:F184"/>
    <mergeCell ref="G184:H184"/>
    <mergeCell ref="I184:J184"/>
    <mergeCell ref="K184:L184"/>
    <mergeCell ref="M184:O184"/>
    <mergeCell ref="C161:O161"/>
    <mergeCell ref="C162:D162"/>
    <mergeCell ref="E162:F162"/>
    <mergeCell ref="G162:H162"/>
    <mergeCell ref="I162:J162"/>
    <mergeCell ref="K162:L162"/>
    <mergeCell ref="M162:O162"/>
    <mergeCell ref="C139:O139"/>
    <mergeCell ref="C140:D140"/>
    <mergeCell ref="E140:F140"/>
    <mergeCell ref="G140:H140"/>
    <mergeCell ref="I140:J140"/>
    <mergeCell ref="K140:L140"/>
    <mergeCell ref="M140:O140"/>
    <mergeCell ref="C117:O117"/>
    <mergeCell ref="C118:D118"/>
    <mergeCell ref="E118:F118"/>
    <mergeCell ref="G118:H118"/>
    <mergeCell ref="I118:J118"/>
    <mergeCell ref="K118:L118"/>
    <mergeCell ref="M118:O118"/>
    <mergeCell ref="C95:O95"/>
    <mergeCell ref="C96:D96"/>
    <mergeCell ref="E96:F96"/>
    <mergeCell ref="G96:H96"/>
    <mergeCell ref="I96:J96"/>
    <mergeCell ref="K96:L96"/>
    <mergeCell ref="M96:O96"/>
    <mergeCell ref="C73:O73"/>
    <mergeCell ref="C74:D74"/>
    <mergeCell ref="E74:F74"/>
    <mergeCell ref="G74:H74"/>
    <mergeCell ref="I74:J74"/>
    <mergeCell ref="K74:L74"/>
    <mergeCell ref="M74:O74"/>
    <mergeCell ref="C50:O50"/>
    <mergeCell ref="C51:D51"/>
    <mergeCell ref="E51:F51"/>
    <mergeCell ref="G51:H51"/>
    <mergeCell ref="I51:J51"/>
    <mergeCell ref="K51:L51"/>
    <mergeCell ref="M51:O51"/>
    <mergeCell ref="C28:O28"/>
    <mergeCell ref="C29:D29"/>
    <mergeCell ref="E29:F29"/>
    <mergeCell ref="G29:H29"/>
    <mergeCell ref="I29:J29"/>
    <mergeCell ref="K29:L29"/>
    <mergeCell ref="M29:O29"/>
    <mergeCell ref="C6:O6"/>
    <mergeCell ref="C7:D7"/>
    <mergeCell ref="E7:F7"/>
    <mergeCell ref="G7:H7"/>
    <mergeCell ref="I7:J7"/>
    <mergeCell ref="K7:L7"/>
    <mergeCell ref="M7:O7"/>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AD2BD-1604-4D5A-BFE5-C31F92634CF9}">
  <dimension ref="A1:NV282"/>
  <sheetViews>
    <sheetView showGridLines="0" workbookViewId="0">
      <selection activeCell="D1" sqref="D1"/>
    </sheetView>
  </sheetViews>
  <sheetFormatPr baseColWidth="10" defaultRowHeight="15" outlineLevelRow="1" x14ac:dyDescent="0.25"/>
  <cols>
    <col min="1" max="1" width="18.42578125" customWidth="1"/>
    <col min="2" max="2" width="19" style="232" customWidth="1"/>
    <col min="3" max="3" width="11.140625" style="234" customWidth="1"/>
    <col min="4" max="6" width="10.7109375" style="232" customWidth="1"/>
    <col min="7" max="7" width="13.140625" style="232" customWidth="1"/>
    <col min="8" max="16" width="10.7109375" style="232" customWidth="1"/>
    <col min="35" max="44" width="11.42578125" style="92"/>
    <col min="356" max="356" width="14.7109375" bestFit="1" customWidth="1"/>
  </cols>
  <sheetData>
    <row r="1" spans="1:386" ht="40.5" customHeight="1" x14ac:dyDescent="0.25">
      <c r="A1" s="232" t="s">
        <v>214</v>
      </c>
      <c r="C1" s="232"/>
      <c r="Q1" s="232"/>
      <c r="R1" s="232"/>
    </row>
    <row r="2" spans="1:386" x14ac:dyDescent="0.25">
      <c r="B2" s="272" t="s">
        <v>218</v>
      </c>
      <c r="D2" s="234"/>
      <c r="E2" s="234"/>
      <c r="F2" s="234"/>
      <c r="G2" s="234"/>
      <c r="H2" s="234"/>
      <c r="I2" s="234"/>
      <c r="J2" s="234"/>
      <c r="K2" s="234"/>
      <c r="L2" s="234"/>
      <c r="M2" s="234"/>
      <c r="N2" s="234"/>
      <c r="O2" s="234"/>
      <c r="P2" s="234"/>
    </row>
    <row r="3" spans="1:386" s="17" customFormat="1" ht="21.75" thickBot="1" x14ac:dyDescent="0.3">
      <c r="B3" s="12" t="str">
        <f>CONCATENATE("Turistas entrados a Canarias e islas según destino principal o secundario y lugar de residencia")</f>
        <v>Turistas entrados a Canarias e islas según destino principal o secundario y lugar de residencia</v>
      </c>
      <c r="C3" s="13"/>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92"/>
      <c r="AJ3" s="92"/>
      <c r="AK3" s="92"/>
      <c r="AL3" s="92"/>
      <c r="AM3" s="92"/>
      <c r="AN3" s="92"/>
      <c r="AO3" s="92"/>
      <c r="AP3" s="92"/>
      <c r="AQ3" s="92"/>
      <c r="AR3" s="92"/>
    </row>
    <row r="4" spans="1:386" s="17" customFormat="1" ht="6" customHeight="1" thickBot="1" x14ac:dyDescent="0.3">
      <c r="B4" s="15"/>
      <c r="C4" s="16"/>
      <c r="D4" s="15"/>
      <c r="E4" s="15"/>
      <c r="F4" s="15"/>
      <c r="G4" s="15"/>
      <c r="H4" s="15"/>
      <c r="I4" s="15"/>
      <c r="J4" s="15"/>
      <c r="K4" s="15"/>
      <c r="L4" s="15"/>
      <c r="M4" s="235"/>
      <c r="N4" s="235"/>
      <c r="O4" s="235"/>
      <c r="P4" s="235"/>
      <c r="AI4" s="92"/>
      <c r="AJ4" s="92"/>
      <c r="AK4" s="92"/>
      <c r="AL4" s="92"/>
      <c r="AM4" s="92"/>
      <c r="AN4" s="92"/>
      <c r="AO4" s="92"/>
      <c r="AP4" s="92"/>
      <c r="AQ4" s="92"/>
      <c r="AR4" s="92"/>
    </row>
    <row r="5" spans="1:386" s="17" customFormat="1" ht="21" customHeight="1" thickTop="1" thickBot="1" x14ac:dyDescent="0.3">
      <c r="B5" s="235"/>
      <c r="C5" s="273" t="s">
        <v>58</v>
      </c>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5"/>
      <c r="AI5" s="273" t="s">
        <v>93</v>
      </c>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5"/>
      <c r="BO5" s="273" t="s">
        <v>215</v>
      </c>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5"/>
      <c r="CU5" s="273" t="s">
        <v>104</v>
      </c>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5"/>
      <c r="EA5" s="273" t="s">
        <v>113</v>
      </c>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5"/>
      <c r="FG5" s="273" t="s">
        <v>110</v>
      </c>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5"/>
      <c r="GM5" s="273" t="s">
        <v>97</v>
      </c>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5"/>
      <c r="HS5" s="273" t="s">
        <v>211</v>
      </c>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c r="IU5" s="274"/>
      <c r="IV5" s="274"/>
      <c r="IW5" s="274"/>
      <c r="IX5" s="275"/>
      <c r="IY5" s="273" t="s">
        <v>101</v>
      </c>
      <c r="IZ5" s="274"/>
      <c r="JA5" s="274"/>
      <c r="JB5" s="274"/>
      <c r="JC5" s="274"/>
      <c r="JD5" s="274"/>
      <c r="JE5" s="274"/>
      <c r="JF5" s="274"/>
      <c r="JG5" s="274"/>
      <c r="JH5" s="274"/>
      <c r="JI5" s="274"/>
      <c r="JJ5" s="274"/>
      <c r="JK5" s="274"/>
      <c r="JL5" s="274"/>
      <c r="JM5" s="274"/>
      <c r="JN5" s="274"/>
      <c r="JO5" s="274"/>
      <c r="JP5" s="274"/>
      <c r="JQ5" s="274"/>
      <c r="JR5" s="274"/>
      <c r="JS5" s="274"/>
      <c r="JT5" s="274"/>
      <c r="JU5" s="274"/>
      <c r="JV5" s="274"/>
      <c r="JW5" s="274"/>
      <c r="JX5" s="274"/>
      <c r="JY5" s="274"/>
      <c r="JZ5" s="274"/>
      <c r="KA5" s="274"/>
      <c r="KB5" s="274"/>
      <c r="KC5" s="274"/>
      <c r="KD5" s="275"/>
      <c r="KE5" s="273" t="s">
        <v>107</v>
      </c>
      <c r="KF5" s="274"/>
      <c r="KG5" s="274"/>
      <c r="KH5" s="274"/>
      <c r="KI5" s="274"/>
      <c r="KJ5" s="274"/>
      <c r="KK5" s="274"/>
      <c r="KL5" s="274"/>
      <c r="KM5" s="274"/>
      <c r="KN5" s="274"/>
      <c r="KO5" s="274"/>
      <c r="KP5" s="274"/>
      <c r="KQ5" s="274"/>
      <c r="KR5" s="274"/>
      <c r="KS5" s="274"/>
      <c r="KT5" s="274"/>
      <c r="KU5" s="274"/>
      <c r="KV5" s="274"/>
      <c r="KW5" s="274"/>
      <c r="KX5" s="274"/>
      <c r="KY5" s="274"/>
      <c r="KZ5" s="274"/>
      <c r="LA5" s="274"/>
      <c r="LB5" s="274"/>
      <c r="LC5" s="274"/>
      <c r="LD5" s="274"/>
      <c r="LE5" s="274"/>
      <c r="LF5" s="274"/>
      <c r="LG5" s="274"/>
      <c r="LH5" s="274"/>
      <c r="LI5" s="274"/>
      <c r="LJ5" s="275"/>
      <c r="LK5" s="273" t="s">
        <v>121</v>
      </c>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5"/>
      <c r="MQ5" s="273" t="s">
        <v>216</v>
      </c>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5"/>
    </row>
    <row r="6" spans="1:386" s="17" customFormat="1" ht="21" customHeight="1" thickTop="1" thickBot="1" x14ac:dyDescent="0.3">
      <c r="B6" s="235"/>
      <c r="C6" s="276" t="s">
        <v>160</v>
      </c>
      <c r="D6" s="277"/>
      <c r="E6" s="278" t="s">
        <v>161</v>
      </c>
      <c r="F6" s="24"/>
      <c r="G6" s="24"/>
      <c r="H6" s="24"/>
      <c r="I6" s="24"/>
      <c r="J6" s="279"/>
      <c r="K6" s="278" t="s">
        <v>162</v>
      </c>
      <c r="L6" s="24"/>
      <c r="M6" s="24"/>
      <c r="N6" s="24"/>
      <c r="O6" s="24"/>
      <c r="P6" s="279"/>
      <c r="Q6" s="278" t="s">
        <v>163</v>
      </c>
      <c r="R6" s="24"/>
      <c r="S6" s="24"/>
      <c r="T6" s="24"/>
      <c r="U6" s="24"/>
      <c r="V6" s="279"/>
      <c r="W6" s="278" t="s">
        <v>164</v>
      </c>
      <c r="X6" s="24"/>
      <c r="Y6" s="24"/>
      <c r="Z6" s="24"/>
      <c r="AA6" s="24"/>
      <c r="AB6" s="279"/>
      <c r="AC6" s="278" t="s">
        <v>165</v>
      </c>
      <c r="AD6" s="24"/>
      <c r="AE6" s="24"/>
      <c r="AF6" s="24"/>
      <c r="AG6" s="24"/>
      <c r="AH6" s="279"/>
      <c r="AI6" s="276" t="s">
        <v>160</v>
      </c>
      <c r="AJ6" s="277"/>
      <c r="AK6" s="278" t="s">
        <v>161</v>
      </c>
      <c r="AL6" s="24"/>
      <c r="AM6" s="24"/>
      <c r="AN6" s="24"/>
      <c r="AO6" s="24"/>
      <c r="AP6" s="279"/>
      <c r="AQ6" s="278" t="s">
        <v>162</v>
      </c>
      <c r="AR6" s="24"/>
      <c r="AS6" s="24"/>
      <c r="AT6" s="24"/>
      <c r="AU6" s="24"/>
      <c r="AV6" s="279"/>
      <c r="AW6" s="278" t="s">
        <v>163</v>
      </c>
      <c r="AX6" s="24"/>
      <c r="AY6" s="24"/>
      <c r="AZ6" s="24"/>
      <c r="BA6" s="24"/>
      <c r="BB6" s="279"/>
      <c r="BC6" s="278" t="s">
        <v>164</v>
      </c>
      <c r="BD6" s="24"/>
      <c r="BE6" s="24"/>
      <c r="BF6" s="24"/>
      <c r="BG6" s="24"/>
      <c r="BH6" s="279"/>
      <c r="BI6" s="278" t="s">
        <v>165</v>
      </c>
      <c r="BJ6" s="24"/>
      <c r="BK6" s="24"/>
      <c r="BL6" s="24"/>
      <c r="BM6" s="24"/>
      <c r="BN6" s="279"/>
      <c r="BO6" s="276" t="s">
        <v>160</v>
      </c>
      <c r="BP6" s="277"/>
      <c r="BQ6" s="278" t="s">
        <v>161</v>
      </c>
      <c r="BR6" s="24"/>
      <c r="BS6" s="24"/>
      <c r="BT6" s="24"/>
      <c r="BU6" s="24"/>
      <c r="BV6" s="279"/>
      <c r="BW6" s="278" t="s">
        <v>162</v>
      </c>
      <c r="BX6" s="24"/>
      <c r="BY6" s="24"/>
      <c r="BZ6" s="24"/>
      <c r="CA6" s="24"/>
      <c r="CB6" s="279"/>
      <c r="CC6" s="278" t="s">
        <v>163</v>
      </c>
      <c r="CD6" s="24"/>
      <c r="CE6" s="24"/>
      <c r="CF6" s="24"/>
      <c r="CG6" s="24"/>
      <c r="CH6" s="279"/>
      <c r="CI6" s="278" t="s">
        <v>164</v>
      </c>
      <c r="CJ6" s="24"/>
      <c r="CK6" s="24"/>
      <c r="CL6" s="24"/>
      <c r="CM6" s="24"/>
      <c r="CN6" s="279"/>
      <c r="CO6" s="278" t="s">
        <v>165</v>
      </c>
      <c r="CP6" s="24"/>
      <c r="CQ6" s="24"/>
      <c r="CR6" s="24"/>
      <c r="CS6" s="24"/>
      <c r="CT6" s="279"/>
      <c r="CU6" s="276" t="s">
        <v>160</v>
      </c>
      <c r="CV6" s="277"/>
      <c r="CW6" s="278" t="s">
        <v>161</v>
      </c>
      <c r="CX6" s="24"/>
      <c r="CY6" s="24"/>
      <c r="CZ6" s="24"/>
      <c r="DA6" s="24"/>
      <c r="DB6" s="279"/>
      <c r="DC6" s="278" t="s">
        <v>162</v>
      </c>
      <c r="DD6" s="24"/>
      <c r="DE6" s="24"/>
      <c r="DF6" s="24"/>
      <c r="DG6" s="24"/>
      <c r="DH6" s="279"/>
      <c r="DI6" s="278" t="s">
        <v>163</v>
      </c>
      <c r="DJ6" s="24"/>
      <c r="DK6" s="24"/>
      <c r="DL6" s="24"/>
      <c r="DM6" s="24"/>
      <c r="DN6" s="279"/>
      <c r="DO6" s="278" t="s">
        <v>164</v>
      </c>
      <c r="DP6" s="24"/>
      <c r="DQ6" s="24"/>
      <c r="DR6" s="24"/>
      <c r="DS6" s="24"/>
      <c r="DT6" s="279"/>
      <c r="DU6" s="278" t="s">
        <v>165</v>
      </c>
      <c r="DV6" s="24"/>
      <c r="DW6" s="24"/>
      <c r="DX6" s="24"/>
      <c r="DY6" s="24"/>
      <c r="DZ6" s="279"/>
      <c r="EA6" s="276" t="s">
        <v>160</v>
      </c>
      <c r="EB6" s="277"/>
      <c r="EC6" s="278" t="s">
        <v>161</v>
      </c>
      <c r="ED6" s="24"/>
      <c r="EE6" s="24"/>
      <c r="EF6" s="24"/>
      <c r="EG6" s="24"/>
      <c r="EH6" s="279"/>
      <c r="EI6" s="278" t="s">
        <v>162</v>
      </c>
      <c r="EJ6" s="24"/>
      <c r="EK6" s="24"/>
      <c r="EL6" s="24"/>
      <c r="EM6" s="24"/>
      <c r="EN6" s="279"/>
      <c r="EO6" s="278" t="s">
        <v>163</v>
      </c>
      <c r="EP6" s="24"/>
      <c r="EQ6" s="24"/>
      <c r="ER6" s="24"/>
      <c r="ES6" s="24"/>
      <c r="ET6" s="279"/>
      <c r="EU6" s="278" t="s">
        <v>164</v>
      </c>
      <c r="EV6" s="24"/>
      <c r="EW6" s="24"/>
      <c r="EX6" s="24"/>
      <c r="EY6" s="24"/>
      <c r="EZ6" s="279"/>
      <c r="FA6" s="278" t="s">
        <v>165</v>
      </c>
      <c r="FB6" s="24"/>
      <c r="FC6" s="24"/>
      <c r="FD6" s="24"/>
      <c r="FE6" s="24"/>
      <c r="FF6" s="279"/>
      <c r="FG6" s="276" t="s">
        <v>160</v>
      </c>
      <c r="FH6" s="277"/>
      <c r="FI6" s="278" t="s">
        <v>161</v>
      </c>
      <c r="FJ6" s="24"/>
      <c r="FK6" s="24"/>
      <c r="FL6" s="24"/>
      <c r="FM6" s="24"/>
      <c r="FN6" s="279"/>
      <c r="FO6" s="278" t="s">
        <v>162</v>
      </c>
      <c r="FP6" s="24"/>
      <c r="FQ6" s="24"/>
      <c r="FR6" s="24"/>
      <c r="FS6" s="24"/>
      <c r="FT6" s="279"/>
      <c r="FU6" s="278" t="s">
        <v>163</v>
      </c>
      <c r="FV6" s="24"/>
      <c r="FW6" s="24"/>
      <c r="FX6" s="24"/>
      <c r="FY6" s="24"/>
      <c r="FZ6" s="279"/>
      <c r="GA6" s="278" t="s">
        <v>164</v>
      </c>
      <c r="GB6" s="24"/>
      <c r="GC6" s="24"/>
      <c r="GD6" s="24"/>
      <c r="GE6" s="24"/>
      <c r="GF6" s="279"/>
      <c r="GG6" s="278" t="s">
        <v>165</v>
      </c>
      <c r="GH6" s="24"/>
      <c r="GI6" s="24"/>
      <c r="GJ6" s="24"/>
      <c r="GK6" s="24"/>
      <c r="GL6" s="279"/>
      <c r="GM6" s="276" t="s">
        <v>160</v>
      </c>
      <c r="GN6" s="277"/>
      <c r="GO6" s="278" t="s">
        <v>161</v>
      </c>
      <c r="GP6" s="24"/>
      <c r="GQ6" s="24"/>
      <c r="GR6" s="24"/>
      <c r="GS6" s="24"/>
      <c r="GT6" s="279"/>
      <c r="GU6" s="278" t="s">
        <v>162</v>
      </c>
      <c r="GV6" s="24"/>
      <c r="GW6" s="24"/>
      <c r="GX6" s="24"/>
      <c r="GY6" s="24"/>
      <c r="GZ6" s="279"/>
      <c r="HA6" s="278" t="s">
        <v>163</v>
      </c>
      <c r="HB6" s="24"/>
      <c r="HC6" s="24"/>
      <c r="HD6" s="24"/>
      <c r="HE6" s="24"/>
      <c r="HF6" s="279"/>
      <c r="HG6" s="278" t="s">
        <v>164</v>
      </c>
      <c r="HH6" s="24"/>
      <c r="HI6" s="24"/>
      <c r="HJ6" s="24"/>
      <c r="HK6" s="24"/>
      <c r="HL6" s="279"/>
      <c r="HM6" s="278" t="s">
        <v>165</v>
      </c>
      <c r="HN6" s="24"/>
      <c r="HO6" s="24"/>
      <c r="HP6" s="24"/>
      <c r="HQ6" s="24"/>
      <c r="HR6" s="279"/>
      <c r="HS6" s="276" t="s">
        <v>160</v>
      </c>
      <c r="HT6" s="277"/>
      <c r="HU6" s="278" t="s">
        <v>161</v>
      </c>
      <c r="HV6" s="24"/>
      <c r="HW6" s="24"/>
      <c r="HX6" s="24"/>
      <c r="HY6" s="24"/>
      <c r="HZ6" s="279"/>
      <c r="IA6" s="278" t="s">
        <v>162</v>
      </c>
      <c r="IB6" s="24"/>
      <c r="IC6" s="24"/>
      <c r="ID6" s="24"/>
      <c r="IE6" s="24"/>
      <c r="IF6" s="279"/>
      <c r="IG6" s="278" t="s">
        <v>163</v>
      </c>
      <c r="IH6" s="24"/>
      <c r="II6" s="24"/>
      <c r="IJ6" s="24"/>
      <c r="IK6" s="24"/>
      <c r="IL6" s="279"/>
      <c r="IM6" s="278" t="s">
        <v>164</v>
      </c>
      <c r="IN6" s="24"/>
      <c r="IO6" s="24"/>
      <c r="IP6" s="24"/>
      <c r="IQ6" s="24"/>
      <c r="IR6" s="279"/>
      <c r="IS6" s="278" t="s">
        <v>165</v>
      </c>
      <c r="IT6" s="24"/>
      <c r="IU6" s="24"/>
      <c r="IV6" s="24"/>
      <c r="IW6" s="24"/>
      <c r="IX6" s="279"/>
      <c r="IY6" s="276" t="s">
        <v>160</v>
      </c>
      <c r="IZ6" s="277"/>
      <c r="JA6" s="278" t="s">
        <v>161</v>
      </c>
      <c r="JB6" s="24"/>
      <c r="JC6" s="24"/>
      <c r="JD6" s="24"/>
      <c r="JE6" s="24"/>
      <c r="JF6" s="279"/>
      <c r="JG6" s="278" t="s">
        <v>162</v>
      </c>
      <c r="JH6" s="24"/>
      <c r="JI6" s="24"/>
      <c r="JJ6" s="24"/>
      <c r="JK6" s="24"/>
      <c r="JL6" s="279"/>
      <c r="JM6" s="278" t="s">
        <v>163</v>
      </c>
      <c r="JN6" s="24"/>
      <c r="JO6" s="24"/>
      <c r="JP6" s="24"/>
      <c r="JQ6" s="24"/>
      <c r="JR6" s="279"/>
      <c r="JS6" s="278" t="s">
        <v>164</v>
      </c>
      <c r="JT6" s="24"/>
      <c r="JU6" s="24"/>
      <c r="JV6" s="24"/>
      <c r="JW6" s="24"/>
      <c r="JX6" s="279"/>
      <c r="JY6" s="278" t="s">
        <v>165</v>
      </c>
      <c r="JZ6" s="24"/>
      <c r="KA6" s="24"/>
      <c r="KB6" s="24"/>
      <c r="KC6" s="24"/>
      <c r="KD6" s="279"/>
      <c r="KE6" s="276" t="s">
        <v>160</v>
      </c>
      <c r="KF6" s="277"/>
      <c r="KG6" s="278" t="s">
        <v>161</v>
      </c>
      <c r="KH6" s="24"/>
      <c r="KI6" s="24"/>
      <c r="KJ6" s="24"/>
      <c r="KK6" s="24"/>
      <c r="KL6" s="279"/>
      <c r="KM6" s="278" t="s">
        <v>162</v>
      </c>
      <c r="KN6" s="24"/>
      <c r="KO6" s="24"/>
      <c r="KP6" s="24"/>
      <c r="KQ6" s="24"/>
      <c r="KR6" s="279"/>
      <c r="KS6" s="278" t="s">
        <v>163</v>
      </c>
      <c r="KT6" s="24"/>
      <c r="KU6" s="24"/>
      <c r="KV6" s="24"/>
      <c r="KW6" s="24"/>
      <c r="KX6" s="279"/>
      <c r="KY6" s="278" t="s">
        <v>164</v>
      </c>
      <c r="KZ6" s="24"/>
      <c r="LA6" s="24"/>
      <c r="LB6" s="24"/>
      <c r="LC6" s="24"/>
      <c r="LD6" s="279"/>
      <c r="LE6" s="278" t="s">
        <v>165</v>
      </c>
      <c r="LF6" s="24"/>
      <c r="LG6" s="24"/>
      <c r="LH6" s="24"/>
      <c r="LI6" s="24"/>
      <c r="LJ6" s="279"/>
      <c r="LK6" s="276" t="s">
        <v>160</v>
      </c>
      <c r="LL6" s="277"/>
      <c r="LM6" s="278" t="s">
        <v>161</v>
      </c>
      <c r="LN6" s="24"/>
      <c r="LO6" s="24"/>
      <c r="LP6" s="24"/>
      <c r="LQ6" s="24"/>
      <c r="LR6" s="279"/>
      <c r="LS6" s="278" t="s">
        <v>162</v>
      </c>
      <c r="LT6" s="24"/>
      <c r="LU6" s="24"/>
      <c r="LV6" s="24"/>
      <c r="LW6" s="24"/>
      <c r="LX6" s="279"/>
      <c r="LY6" s="278" t="s">
        <v>163</v>
      </c>
      <c r="LZ6" s="24"/>
      <c r="MA6" s="24"/>
      <c r="MB6" s="24"/>
      <c r="MC6" s="24"/>
      <c r="MD6" s="279"/>
      <c r="ME6" s="278" t="s">
        <v>164</v>
      </c>
      <c r="MF6" s="24"/>
      <c r="MG6" s="24"/>
      <c r="MH6" s="24"/>
      <c r="MI6" s="24"/>
      <c r="MJ6" s="279"/>
      <c r="MK6" s="278" t="s">
        <v>165</v>
      </c>
      <c r="ML6" s="24"/>
      <c r="MM6" s="24"/>
      <c r="MN6" s="24"/>
      <c r="MO6" s="24"/>
      <c r="MP6" s="279"/>
      <c r="MQ6" s="276" t="s">
        <v>160</v>
      </c>
      <c r="MR6" s="277"/>
      <c r="MS6" s="278" t="s">
        <v>161</v>
      </c>
      <c r="MT6" s="24"/>
      <c r="MU6" s="24"/>
      <c r="MV6" s="24"/>
      <c r="MW6" s="24"/>
      <c r="MX6" s="279"/>
      <c r="MY6" s="278" t="s">
        <v>162</v>
      </c>
      <c r="MZ6" s="24"/>
      <c r="NA6" s="24"/>
      <c r="NB6" s="24"/>
      <c r="NC6" s="24"/>
      <c r="ND6" s="279"/>
      <c r="NE6" s="278" t="s">
        <v>163</v>
      </c>
      <c r="NF6" s="24"/>
      <c r="NG6" s="24"/>
      <c r="NH6" s="24"/>
      <c r="NI6" s="24"/>
      <c r="NJ6" s="279"/>
      <c r="NK6" s="278" t="s">
        <v>164</v>
      </c>
      <c r="NL6" s="24"/>
      <c r="NM6" s="24"/>
      <c r="NN6" s="24"/>
      <c r="NO6" s="24"/>
      <c r="NP6" s="279"/>
      <c r="NQ6" s="278" t="s">
        <v>165</v>
      </c>
      <c r="NR6" s="24"/>
      <c r="NS6" s="24"/>
      <c r="NT6" s="24"/>
      <c r="NU6" s="24"/>
      <c r="NV6" s="279"/>
    </row>
    <row r="7" spans="1:386" s="17" customFormat="1" ht="21.75" thickTop="1" x14ac:dyDescent="0.25">
      <c r="B7" s="235"/>
      <c r="C7" s="278" t="s">
        <v>57</v>
      </c>
      <c r="D7" s="279"/>
      <c r="E7" s="280" t="s">
        <v>57</v>
      </c>
      <c r="F7" s="281"/>
      <c r="G7" s="282" t="s">
        <v>219</v>
      </c>
      <c r="H7" s="281"/>
      <c r="I7" s="282" t="s">
        <v>220</v>
      </c>
      <c r="J7" s="283"/>
      <c r="K7" s="280" t="s">
        <v>57</v>
      </c>
      <c r="L7" s="281"/>
      <c r="M7" s="282" t="s">
        <v>219</v>
      </c>
      <c r="N7" s="281"/>
      <c r="O7" s="282" t="s">
        <v>220</v>
      </c>
      <c r="P7" s="283"/>
      <c r="Q7" s="280" t="s">
        <v>57</v>
      </c>
      <c r="R7" s="281"/>
      <c r="S7" s="282" t="s">
        <v>219</v>
      </c>
      <c r="T7" s="281"/>
      <c r="U7" s="282" t="s">
        <v>220</v>
      </c>
      <c r="V7" s="283"/>
      <c r="W7" s="280" t="s">
        <v>57</v>
      </c>
      <c r="X7" s="281"/>
      <c r="Y7" s="282" t="s">
        <v>219</v>
      </c>
      <c r="Z7" s="281"/>
      <c r="AA7" s="282" t="s">
        <v>220</v>
      </c>
      <c r="AB7" s="283"/>
      <c r="AC7" s="280" t="s">
        <v>57</v>
      </c>
      <c r="AD7" s="281"/>
      <c r="AE7" s="282" t="s">
        <v>219</v>
      </c>
      <c r="AF7" s="281"/>
      <c r="AG7" s="282" t="s">
        <v>220</v>
      </c>
      <c r="AH7" s="283"/>
      <c r="AI7" s="278" t="s">
        <v>57</v>
      </c>
      <c r="AJ7" s="279"/>
      <c r="AK7" s="280" t="s">
        <v>57</v>
      </c>
      <c r="AL7" s="281"/>
      <c r="AM7" s="282" t="s">
        <v>219</v>
      </c>
      <c r="AN7" s="281"/>
      <c r="AO7" s="282" t="s">
        <v>220</v>
      </c>
      <c r="AP7" s="283"/>
      <c r="AQ7" s="280" t="s">
        <v>57</v>
      </c>
      <c r="AR7" s="281"/>
      <c r="AS7" s="282" t="s">
        <v>219</v>
      </c>
      <c r="AT7" s="281"/>
      <c r="AU7" s="282" t="s">
        <v>220</v>
      </c>
      <c r="AV7" s="283"/>
      <c r="AW7" s="280" t="s">
        <v>57</v>
      </c>
      <c r="AX7" s="281"/>
      <c r="AY7" s="282" t="s">
        <v>219</v>
      </c>
      <c r="AZ7" s="281"/>
      <c r="BA7" s="282" t="s">
        <v>220</v>
      </c>
      <c r="BB7" s="283"/>
      <c r="BC7" s="280" t="s">
        <v>57</v>
      </c>
      <c r="BD7" s="281"/>
      <c r="BE7" s="282" t="s">
        <v>219</v>
      </c>
      <c r="BF7" s="281"/>
      <c r="BG7" s="282" t="s">
        <v>220</v>
      </c>
      <c r="BH7" s="283"/>
      <c r="BI7" s="280" t="s">
        <v>57</v>
      </c>
      <c r="BJ7" s="281"/>
      <c r="BK7" s="282" t="s">
        <v>219</v>
      </c>
      <c r="BL7" s="281"/>
      <c r="BM7" s="282" t="s">
        <v>220</v>
      </c>
      <c r="BN7" s="283"/>
      <c r="BO7" s="278" t="s">
        <v>57</v>
      </c>
      <c r="BP7" s="279"/>
      <c r="BQ7" s="280" t="s">
        <v>57</v>
      </c>
      <c r="BR7" s="281"/>
      <c r="BS7" s="282" t="s">
        <v>219</v>
      </c>
      <c r="BT7" s="281"/>
      <c r="BU7" s="282" t="s">
        <v>220</v>
      </c>
      <c r="BV7" s="283"/>
      <c r="BW7" s="280" t="s">
        <v>57</v>
      </c>
      <c r="BX7" s="281"/>
      <c r="BY7" s="282" t="s">
        <v>219</v>
      </c>
      <c r="BZ7" s="281"/>
      <c r="CA7" s="282" t="s">
        <v>220</v>
      </c>
      <c r="CB7" s="283"/>
      <c r="CC7" s="280" t="s">
        <v>57</v>
      </c>
      <c r="CD7" s="281"/>
      <c r="CE7" s="282" t="s">
        <v>219</v>
      </c>
      <c r="CF7" s="281"/>
      <c r="CG7" s="282" t="s">
        <v>220</v>
      </c>
      <c r="CH7" s="283"/>
      <c r="CI7" s="280" t="s">
        <v>57</v>
      </c>
      <c r="CJ7" s="281"/>
      <c r="CK7" s="282" t="s">
        <v>219</v>
      </c>
      <c r="CL7" s="281"/>
      <c r="CM7" s="282" t="s">
        <v>220</v>
      </c>
      <c r="CN7" s="283"/>
      <c r="CO7" s="280" t="s">
        <v>57</v>
      </c>
      <c r="CP7" s="281"/>
      <c r="CQ7" s="282" t="s">
        <v>219</v>
      </c>
      <c r="CR7" s="281"/>
      <c r="CS7" s="282" t="s">
        <v>220</v>
      </c>
      <c r="CT7" s="283"/>
      <c r="CU7" s="278" t="s">
        <v>57</v>
      </c>
      <c r="CV7" s="279"/>
      <c r="CW7" s="280" t="s">
        <v>57</v>
      </c>
      <c r="CX7" s="281"/>
      <c r="CY7" s="282" t="s">
        <v>219</v>
      </c>
      <c r="CZ7" s="281"/>
      <c r="DA7" s="282" t="s">
        <v>220</v>
      </c>
      <c r="DB7" s="283"/>
      <c r="DC7" s="280" t="s">
        <v>57</v>
      </c>
      <c r="DD7" s="281"/>
      <c r="DE7" s="282" t="s">
        <v>219</v>
      </c>
      <c r="DF7" s="281"/>
      <c r="DG7" s="282" t="s">
        <v>220</v>
      </c>
      <c r="DH7" s="283"/>
      <c r="DI7" s="280" t="s">
        <v>57</v>
      </c>
      <c r="DJ7" s="281"/>
      <c r="DK7" s="282" t="s">
        <v>219</v>
      </c>
      <c r="DL7" s="281"/>
      <c r="DM7" s="282" t="s">
        <v>220</v>
      </c>
      <c r="DN7" s="283"/>
      <c r="DO7" s="280" t="s">
        <v>57</v>
      </c>
      <c r="DP7" s="281"/>
      <c r="DQ7" s="282" t="s">
        <v>219</v>
      </c>
      <c r="DR7" s="281"/>
      <c r="DS7" s="282" t="s">
        <v>220</v>
      </c>
      <c r="DT7" s="283"/>
      <c r="DU7" s="280" t="s">
        <v>57</v>
      </c>
      <c r="DV7" s="281"/>
      <c r="DW7" s="282" t="s">
        <v>219</v>
      </c>
      <c r="DX7" s="281"/>
      <c r="DY7" s="282" t="s">
        <v>220</v>
      </c>
      <c r="DZ7" s="283"/>
      <c r="EA7" s="278" t="s">
        <v>57</v>
      </c>
      <c r="EB7" s="279"/>
      <c r="EC7" s="280" t="s">
        <v>57</v>
      </c>
      <c r="ED7" s="281"/>
      <c r="EE7" s="282" t="s">
        <v>219</v>
      </c>
      <c r="EF7" s="281"/>
      <c r="EG7" s="282" t="s">
        <v>220</v>
      </c>
      <c r="EH7" s="283"/>
      <c r="EI7" s="280" t="s">
        <v>57</v>
      </c>
      <c r="EJ7" s="281"/>
      <c r="EK7" s="282" t="s">
        <v>219</v>
      </c>
      <c r="EL7" s="281"/>
      <c r="EM7" s="282" t="s">
        <v>220</v>
      </c>
      <c r="EN7" s="283"/>
      <c r="EO7" s="280" t="s">
        <v>57</v>
      </c>
      <c r="EP7" s="281"/>
      <c r="EQ7" s="282" t="s">
        <v>219</v>
      </c>
      <c r="ER7" s="281"/>
      <c r="ES7" s="282" t="s">
        <v>220</v>
      </c>
      <c r="ET7" s="283"/>
      <c r="EU7" s="280" t="s">
        <v>57</v>
      </c>
      <c r="EV7" s="281"/>
      <c r="EW7" s="282" t="s">
        <v>219</v>
      </c>
      <c r="EX7" s="281"/>
      <c r="EY7" s="282" t="s">
        <v>220</v>
      </c>
      <c r="EZ7" s="283"/>
      <c r="FA7" s="280" t="s">
        <v>57</v>
      </c>
      <c r="FB7" s="281"/>
      <c r="FC7" s="282" t="s">
        <v>219</v>
      </c>
      <c r="FD7" s="281"/>
      <c r="FE7" s="282" t="s">
        <v>220</v>
      </c>
      <c r="FF7" s="283"/>
      <c r="FG7" s="278" t="s">
        <v>57</v>
      </c>
      <c r="FH7" s="279"/>
      <c r="FI7" s="280" t="s">
        <v>57</v>
      </c>
      <c r="FJ7" s="281"/>
      <c r="FK7" s="282" t="s">
        <v>219</v>
      </c>
      <c r="FL7" s="281"/>
      <c r="FM7" s="282" t="s">
        <v>220</v>
      </c>
      <c r="FN7" s="283"/>
      <c r="FO7" s="280" t="s">
        <v>57</v>
      </c>
      <c r="FP7" s="281"/>
      <c r="FQ7" s="282" t="s">
        <v>219</v>
      </c>
      <c r="FR7" s="281"/>
      <c r="FS7" s="282" t="s">
        <v>220</v>
      </c>
      <c r="FT7" s="283"/>
      <c r="FU7" s="280" t="s">
        <v>57</v>
      </c>
      <c r="FV7" s="281"/>
      <c r="FW7" s="282" t="s">
        <v>219</v>
      </c>
      <c r="FX7" s="281"/>
      <c r="FY7" s="282" t="s">
        <v>220</v>
      </c>
      <c r="FZ7" s="283"/>
      <c r="GA7" s="280" t="s">
        <v>57</v>
      </c>
      <c r="GB7" s="281"/>
      <c r="GC7" s="282" t="s">
        <v>219</v>
      </c>
      <c r="GD7" s="281"/>
      <c r="GE7" s="282" t="s">
        <v>220</v>
      </c>
      <c r="GF7" s="283"/>
      <c r="GG7" s="280" t="s">
        <v>57</v>
      </c>
      <c r="GH7" s="281"/>
      <c r="GI7" s="282" t="s">
        <v>219</v>
      </c>
      <c r="GJ7" s="281"/>
      <c r="GK7" s="282" t="s">
        <v>220</v>
      </c>
      <c r="GL7" s="283"/>
      <c r="GM7" s="278" t="s">
        <v>57</v>
      </c>
      <c r="GN7" s="279"/>
      <c r="GO7" s="280" t="s">
        <v>57</v>
      </c>
      <c r="GP7" s="281"/>
      <c r="GQ7" s="282" t="s">
        <v>219</v>
      </c>
      <c r="GR7" s="281"/>
      <c r="GS7" s="282" t="s">
        <v>220</v>
      </c>
      <c r="GT7" s="283"/>
      <c r="GU7" s="280" t="s">
        <v>57</v>
      </c>
      <c r="GV7" s="281"/>
      <c r="GW7" s="282" t="s">
        <v>219</v>
      </c>
      <c r="GX7" s="281"/>
      <c r="GY7" s="282" t="s">
        <v>220</v>
      </c>
      <c r="GZ7" s="283"/>
      <c r="HA7" s="280" t="s">
        <v>57</v>
      </c>
      <c r="HB7" s="281"/>
      <c r="HC7" s="282" t="s">
        <v>219</v>
      </c>
      <c r="HD7" s="281"/>
      <c r="HE7" s="282" t="s">
        <v>220</v>
      </c>
      <c r="HF7" s="283"/>
      <c r="HG7" s="280" t="s">
        <v>57</v>
      </c>
      <c r="HH7" s="281"/>
      <c r="HI7" s="282" t="s">
        <v>219</v>
      </c>
      <c r="HJ7" s="281"/>
      <c r="HK7" s="282" t="s">
        <v>220</v>
      </c>
      <c r="HL7" s="283"/>
      <c r="HM7" s="280" t="s">
        <v>57</v>
      </c>
      <c r="HN7" s="281"/>
      <c r="HO7" s="282" t="s">
        <v>219</v>
      </c>
      <c r="HP7" s="281"/>
      <c r="HQ7" s="282" t="s">
        <v>220</v>
      </c>
      <c r="HR7" s="283"/>
      <c r="HS7" s="278" t="s">
        <v>57</v>
      </c>
      <c r="HT7" s="279"/>
      <c r="HU7" s="280" t="s">
        <v>57</v>
      </c>
      <c r="HV7" s="281"/>
      <c r="HW7" s="282" t="s">
        <v>219</v>
      </c>
      <c r="HX7" s="281"/>
      <c r="HY7" s="282" t="s">
        <v>220</v>
      </c>
      <c r="HZ7" s="283"/>
      <c r="IA7" s="280" t="s">
        <v>57</v>
      </c>
      <c r="IB7" s="281"/>
      <c r="IC7" s="282" t="s">
        <v>219</v>
      </c>
      <c r="ID7" s="281"/>
      <c r="IE7" s="282" t="s">
        <v>220</v>
      </c>
      <c r="IF7" s="283"/>
      <c r="IG7" s="280" t="s">
        <v>57</v>
      </c>
      <c r="IH7" s="281"/>
      <c r="II7" s="282" t="s">
        <v>219</v>
      </c>
      <c r="IJ7" s="281"/>
      <c r="IK7" s="282" t="s">
        <v>220</v>
      </c>
      <c r="IL7" s="283"/>
      <c r="IM7" s="280" t="s">
        <v>57</v>
      </c>
      <c r="IN7" s="281"/>
      <c r="IO7" s="282" t="s">
        <v>219</v>
      </c>
      <c r="IP7" s="281"/>
      <c r="IQ7" s="282" t="s">
        <v>220</v>
      </c>
      <c r="IR7" s="283"/>
      <c r="IS7" s="280" t="s">
        <v>57</v>
      </c>
      <c r="IT7" s="281"/>
      <c r="IU7" s="282" t="s">
        <v>219</v>
      </c>
      <c r="IV7" s="281"/>
      <c r="IW7" s="282" t="s">
        <v>220</v>
      </c>
      <c r="IX7" s="283"/>
      <c r="IY7" s="278" t="s">
        <v>57</v>
      </c>
      <c r="IZ7" s="279"/>
      <c r="JA7" s="280" t="s">
        <v>57</v>
      </c>
      <c r="JB7" s="281"/>
      <c r="JC7" s="282" t="s">
        <v>219</v>
      </c>
      <c r="JD7" s="281"/>
      <c r="JE7" s="282" t="s">
        <v>220</v>
      </c>
      <c r="JF7" s="283"/>
      <c r="JG7" s="280" t="s">
        <v>57</v>
      </c>
      <c r="JH7" s="281"/>
      <c r="JI7" s="282" t="s">
        <v>219</v>
      </c>
      <c r="JJ7" s="281"/>
      <c r="JK7" s="282" t="s">
        <v>220</v>
      </c>
      <c r="JL7" s="283"/>
      <c r="JM7" s="280" t="s">
        <v>57</v>
      </c>
      <c r="JN7" s="281"/>
      <c r="JO7" s="282" t="s">
        <v>219</v>
      </c>
      <c r="JP7" s="281"/>
      <c r="JQ7" s="282" t="s">
        <v>220</v>
      </c>
      <c r="JR7" s="283"/>
      <c r="JS7" s="280" t="s">
        <v>57</v>
      </c>
      <c r="JT7" s="281"/>
      <c r="JU7" s="282" t="s">
        <v>219</v>
      </c>
      <c r="JV7" s="281"/>
      <c r="JW7" s="282" t="s">
        <v>220</v>
      </c>
      <c r="JX7" s="283"/>
      <c r="JY7" s="280" t="s">
        <v>57</v>
      </c>
      <c r="JZ7" s="281"/>
      <c r="KA7" s="282" t="s">
        <v>219</v>
      </c>
      <c r="KB7" s="281"/>
      <c r="KC7" s="282" t="s">
        <v>220</v>
      </c>
      <c r="KD7" s="283"/>
      <c r="KE7" s="278" t="s">
        <v>57</v>
      </c>
      <c r="KF7" s="279"/>
      <c r="KG7" s="280" t="s">
        <v>57</v>
      </c>
      <c r="KH7" s="281"/>
      <c r="KI7" s="282" t="s">
        <v>219</v>
      </c>
      <c r="KJ7" s="281"/>
      <c r="KK7" s="282" t="s">
        <v>220</v>
      </c>
      <c r="KL7" s="283"/>
      <c r="KM7" s="280" t="s">
        <v>57</v>
      </c>
      <c r="KN7" s="281"/>
      <c r="KO7" s="282" t="s">
        <v>219</v>
      </c>
      <c r="KP7" s="281"/>
      <c r="KQ7" s="282" t="s">
        <v>220</v>
      </c>
      <c r="KR7" s="283"/>
      <c r="KS7" s="280" t="s">
        <v>57</v>
      </c>
      <c r="KT7" s="281"/>
      <c r="KU7" s="282" t="s">
        <v>219</v>
      </c>
      <c r="KV7" s="281"/>
      <c r="KW7" s="282" t="s">
        <v>220</v>
      </c>
      <c r="KX7" s="283"/>
      <c r="KY7" s="280" t="s">
        <v>57</v>
      </c>
      <c r="KZ7" s="281"/>
      <c r="LA7" s="282" t="s">
        <v>219</v>
      </c>
      <c r="LB7" s="281"/>
      <c r="LC7" s="282" t="s">
        <v>220</v>
      </c>
      <c r="LD7" s="283"/>
      <c r="LE7" s="280" t="s">
        <v>57</v>
      </c>
      <c r="LF7" s="281"/>
      <c r="LG7" s="282" t="s">
        <v>219</v>
      </c>
      <c r="LH7" s="281"/>
      <c r="LI7" s="282" t="s">
        <v>220</v>
      </c>
      <c r="LJ7" s="283"/>
      <c r="LK7" s="278" t="s">
        <v>57</v>
      </c>
      <c r="LL7" s="279"/>
      <c r="LM7" s="280" t="s">
        <v>57</v>
      </c>
      <c r="LN7" s="281"/>
      <c r="LO7" s="282" t="s">
        <v>219</v>
      </c>
      <c r="LP7" s="281"/>
      <c r="LQ7" s="282" t="s">
        <v>220</v>
      </c>
      <c r="LR7" s="283"/>
      <c r="LS7" s="280" t="s">
        <v>57</v>
      </c>
      <c r="LT7" s="281"/>
      <c r="LU7" s="282" t="s">
        <v>219</v>
      </c>
      <c r="LV7" s="281"/>
      <c r="LW7" s="282" t="s">
        <v>220</v>
      </c>
      <c r="LX7" s="283"/>
      <c r="LY7" s="280" t="s">
        <v>57</v>
      </c>
      <c r="LZ7" s="281"/>
      <c r="MA7" s="282" t="s">
        <v>219</v>
      </c>
      <c r="MB7" s="281"/>
      <c r="MC7" s="282" t="s">
        <v>220</v>
      </c>
      <c r="MD7" s="283"/>
      <c r="ME7" s="280" t="s">
        <v>57</v>
      </c>
      <c r="MF7" s="281"/>
      <c r="MG7" s="282" t="s">
        <v>219</v>
      </c>
      <c r="MH7" s="281"/>
      <c r="MI7" s="282" t="s">
        <v>220</v>
      </c>
      <c r="MJ7" s="283"/>
      <c r="MK7" s="280" t="s">
        <v>57</v>
      </c>
      <c r="ML7" s="281"/>
      <c r="MM7" s="282" t="s">
        <v>219</v>
      </c>
      <c r="MN7" s="281"/>
      <c r="MO7" s="282" t="s">
        <v>220</v>
      </c>
      <c r="MP7" s="283"/>
      <c r="MQ7" s="278" t="s">
        <v>57</v>
      </c>
      <c r="MR7" s="279"/>
      <c r="MS7" s="280" t="s">
        <v>57</v>
      </c>
      <c r="MT7" s="281"/>
      <c r="MU7" s="282" t="s">
        <v>219</v>
      </c>
      <c r="MV7" s="281"/>
      <c r="MW7" s="282" t="s">
        <v>220</v>
      </c>
      <c r="MX7" s="283"/>
      <c r="MY7" s="280" t="s">
        <v>57</v>
      </c>
      <c r="MZ7" s="281"/>
      <c r="NA7" s="282" t="s">
        <v>219</v>
      </c>
      <c r="NB7" s="281"/>
      <c r="NC7" s="282" t="s">
        <v>220</v>
      </c>
      <c r="ND7" s="283"/>
      <c r="NE7" s="280" t="s">
        <v>57</v>
      </c>
      <c r="NF7" s="281"/>
      <c r="NG7" s="282" t="s">
        <v>219</v>
      </c>
      <c r="NH7" s="281"/>
      <c r="NI7" s="282" t="s">
        <v>220</v>
      </c>
      <c r="NJ7" s="283"/>
      <c r="NK7" s="280" t="s">
        <v>57</v>
      </c>
      <c r="NL7" s="281"/>
      <c r="NM7" s="282" t="s">
        <v>219</v>
      </c>
      <c r="NN7" s="281"/>
      <c r="NO7" s="282" t="s">
        <v>220</v>
      </c>
      <c r="NP7" s="283"/>
      <c r="NQ7" s="280" t="s">
        <v>57</v>
      </c>
      <c r="NR7" s="281"/>
      <c r="NS7" s="282" t="s">
        <v>219</v>
      </c>
      <c r="NT7" s="281"/>
      <c r="NU7" s="282" t="s">
        <v>220</v>
      </c>
      <c r="NV7" s="283"/>
    </row>
    <row r="8" spans="1:386" s="17" customFormat="1" ht="30.75" thickBot="1" x14ac:dyDescent="0.3">
      <c r="B8" s="28"/>
      <c r="C8" s="284" t="s">
        <v>59</v>
      </c>
      <c r="D8" s="285" t="s">
        <v>217</v>
      </c>
      <c r="E8" s="284" t="s">
        <v>59</v>
      </c>
      <c r="F8" s="30" t="s">
        <v>217</v>
      </c>
      <c r="G8" s="31" t="s">
        <v>59</v>
      </c>
      <c r="H8" s="30" t="s">
        <v>217</v>
      </c>
      <c r="I8" s="31" t="s">
        <v>59</v>
      </c>
      <c r="J8" s="285" t="s">
        <v>217</v>
      </c>
      <c r="K8" s="284" t="s">
        <v>59</v>
      </c>
      <c r="L8" s="30" t="s">
        <v>217</v>
      </c>
      <c r="M8" s="31" t="s">
        <v>59</v>
      </c>
      <c r="N8" s="30" t="s">
        <v>217</v>
      </c>
      <c r="O8" s="31" t="s">
        <v>59</v>
      </c>
      <c r="P8" s="285" t="s">
        <v>217</v>
      </c>
      <c r="Q8" s="284" t="s">
        <v>59</v>
      </c>
      <c r="R8" s="30" t="s">
        <v>217</v>
      </c>
      <c r="S8" s="31" t="s">
        <v>59</v>
      </c>
      <c r="T8" s="30" t="s">
        <v>217</v>
      </c>
      <c r="U8" s="31" t="s">
        <v>59</v>
      </c>
      <c r="V8" s="285" t="s">
        <v>217</v>
      </c>
      <c r="W8" s="284" t="s">
        <v>59</v>
      </c>
      <c r="X8" s="30" t="s">
        <v>217</v>
      </c>
      <c r="Y8" s="31" t="s">
        <v>59</v>
      </c>
      <c r="Z8" s="30" t="s">
        <v>217</v>
      </c>
      <c r="AA8" s="31" t="s">
        <v>59</v>
      </c>
      <c r="AB8" s="285" t="s">
        <v>217</v>
      </c>
      <c r="AC8" s="284" t="s">
        <v>59</v>
      </c>
      <c r="AD8" s="30" t="s">
        <v>217</v>
      </c>
      <c r="AE8" s="31" t="s">
        <v>59</v>
      </c>
      <c r="AF8" s="30" t="s">
        <v>217</v>
      </c>
      <c r="AG8" s="31" t="s">
        <v>59</v>
      </c>
      <c r="AH8" s="285" t="s">
        <v>217</v>
      </c>
      <c r="AI8" s="284" t="s">
        <v>59</v>
      </c>
      <c r="AJ8" s="285" t="s">
        <v>217</v>
      </c>
      <c r="AK8" s="284" t="s">
        <v>59</v>
      </c>
      <c r="AL8" s="30" t="s">
        <v>217</v>
      </c>
      <c r="AM8" s="31" t="s">
        <v>59</v>
      </c>
      <c r="AN8" s="30" t="s">
        <v>217</v>
      </c>
      <c r="AO8" s="31" t="s">
        <v>59</v>
      </c>
      <c r="AP8" s="285" t="s">
        <v>217</v>
      </c>
      <c r="AQ8" s="284" t="s">
        <v>59</v>
      </c>
      <c r="AR8" s="30" t="s">
        <v>217</v>
      </c>
      <c r="AS8" s="31" t="s">
        <v>59</v>
      </c>
      <c r="AT8" s="30" t="s">
        <v>217</v>
      </c>
      <c r="AU8" s="31" t="s">
        <v>59</v>
      </c>
      <c r="AV8" s="285" t="s">
        <v>217</v>
      </c>
      <c r="AW8" s="284" t="s">
        <v>59</v>
      </c>
      <c r="AX8" s="30" t="s">
        <v>217</v>
      </c>
      <c r="AY8" s="31" t="s">
        <v>59</v>
      </c>
      <c r="AZ8" s="30" t="s">
        <v>217</v>
      </c>
      <c r="BA8" s="31" t="s">
        <v>59</v>
      </c>
      <c r="BB8" s="285" t="s">
        <v>217</v>
      </c>
      <c r="BC8" s="284" t="s">
        <v>59</v>
      </c>
      <c r="BD8" s="30" t="s">
        <v>217</v>
      </c>
      <c r="BE8" s="31" t="s">
        <v>59</v>
      </c>
      <c r="BF8" s="30" t="s">
        <v>217</v>
      </c>
      <c r="BG8" s="31" t="s">
        <v>59</v>
      </c>
      <c r="BH8" s="285" t="s">
        <v>217</v>
      </c>
      <c r="BI8" s="284" t="s">
        <v>59</v>
      </c>
      <c r="BJ8" s="30" t="s">
        <v>217</v>
      </c>
      <c r="BK8" s="31" t="s">
        <v>59</v>
      </c>
      <c r="BL8" s="30" t="s">
        <v>217</v>
      </c>
      <c r="BM8" s="31" t="s">
        <v>59</v>
      </c>
      <c r="BN8" s="285" t="s">
        <v>217</v>
      </c>
      <c r="BO8" s="284" t="s">
        <v>59</v>
      </c>
      <c r="BP8" s="285" t="s">
        <v>217</v>
      </c>
      <c r="BQ8" s="284" t="s">
        <v>59</v>
      </c>
      <c r="BR8" s="30" t="s">
        <v>217</v>
      </c>
      <c r="BS8" s="31" t="s">
        <v>59</v>
      </c>
      <c r="BT8" s="30" t="s">
        <v>217</v>
      </c>
      <c r="BU8" s="31" t="s">
        <v>59</v>
      </c>
      <c r="BV8" s="285" t="s">
        <v>217</v>
      </c>
      <c r="BW8" s="284" t="s">
        <v>59</v>
      </c>
      <c r="BX8" s="30" t="s">
        <v>217</v>
      </c>
      <c r="BY8" s="31" t="s">
        <v>59</v>
      </c>
      <c r="BZ8" s="30" t="s">
        <v>217</v>
      </c>
      <c r="CA8" s="31" t="s">
        <v>59</v>
      </c>
      <c r="CB8" s="285" t="s">
        <v>217</v>
      </c>
      <c r="CC8" s="284" t="s">
        <v>59</v>
      </c>
      <c r="CD8" s="30" t="s">
        <v>217</v>
      </c>
      <c r="CE8" s="31" t="s">
        <v>59</v>
      </c>
      <c r="CF8" s="30" t="s">
        <v>217</v>
      </c>
      <c r="CG8" s="31" t="s">
        <v>59</v>
      </c>
      <c r="CH8" s="285" t="s">
        <v>217</v>
      </c>
      <c r="CI8" s="284" t="s">
        <v>59</v>
      </c>
      <c r="CJ8" s="30" t="s">
        <v>217</v>
      </c>
      <c r="CK8" s="31" t="s">
        <v>59</v>
      </c>
      <c r="CL8" s="30" t="s">
        <v>217</v>
      </c>
      <c r="CM8" s="31" t="s">
        <v>59</v>
      </c>
      <c r="CN8" s="285" t="s">
        <v>217</v>
      </c>
      <c r="CO8" s="284" t="s">
        <v>59</v>
      </c>
      <c r="CP8" s="30" t="s">
        <v>217</v>
      </c>
      <c r="CQ8" s="31" t="s">
        <v>59</v>
      </c>
      <c r="CR8" s="30" t="s">
        <v>217</v>
      </c>
      <c r="CS8" s="31" t="s">
        <v>59</v>
      </c>
      <c r="CT8" s="285" t="s">
        <v>217</v>
      </c>
      <c r="CU8" s="284" t="s">
        <v>59</v>
      </c>
      <c r="CV8" s="285" t="s">
        <v>217</v>
      </c>
      <c r="CW8" s="284" t="s">
        <v>59</v>
      </c>
      <c r="CX8" s="30" t="s">
        <v>217</v>
      </c>
      <c r="CY8" s="31" t="s">
        <v>59</v>
      </c>
      <c r="CZ8" s="30" t="s">
        <v>217</v>
      </c>
      <c r="DA8" s="31" t="s">
        <v>59</v>
      </c>
      <c r="DB8" s="285" t="s">
        <v>217</v>
      </c>
      <c r="DC8" s="284" t="s">
        <v>59</v>
      </c>
      <c r="DD8" s="30" t="s">
        <v>217</v>
      </c>
      <c r="DE8" s="31" t="s">
        <v>59</v>
      </c>
      <c r="DF8" s="30" t="s">
        <v>217</v>
      </c>
      <c r="DG8" s="31" t="s">
        <v>59</v>
      </c>
      <c r="DH8" s="285" t="s">
        <v>217</v>
      </c>
      <c r="DI8" s="284" t="s">
        <v>59</v>
      </c>
      <c r="DJ8" s="30" t="s">
        <v>217</v>
      </c>
      <c r="DK8" s="31" t="s">
        <v>59</v>
      </c>
      <c r="DL8" s="30" t="s">
        <v>217</v>
      </c>
      <c r="DM8" s="31" t="s">
        <v>59</v>
      </c>
      <c r="DN8" s="285" t="s">
        <v>217</v>
      </c>
      <c r="DO8" s="284" t="s">
        <v>59</v>
      </c>
      <c r="DP8" s="30" t="s">
        <v>217</v>
      </c>
      <c r="DQ8" s="31" t="s">
        <v>59</v>
      </c>
      <c r="DR8" s="30" t="s">
        <v>217</v>
      </c>
      <c r="DS8" s="31" t="s">
        <v>59</v>
      </c>
      <c r="DT8" s="285" t="s">
        <v>217</v>
      </c>
      <c r="DU8" s="284" t="s">
        <v>59</v>
      </c>
      <c r="DV8" s="30" t="s">
        <v>217</v>
      </c>
      <c r="DW8" s="31" t="s">
        <v>59</v>
      </c>
      <c r="DX8" s="30" t="s">
        <v>217</v>
      </c>
      <c r="DY8" s="31" t="s">
        <v>59</v>
      </c>
      <c r="DZ8" s="285" t="s">
        <v>217</v>
      </c>
      <c r="EA8" s="284" t="s">
        <v>59</v>
      </c>
      <c r="EB8" s="285" t="s">
        <v>217</v>
      </c>
      <c r="EC8" s="284" t="s">
        <v>59</v>
      </c>
      <c r="ED8" s="30" t="s">
        <v>217</v>
      </c>
      <c r="EE8" s="31" t="s">
        <v>59</v>
      </c>
      <c r="EF8" s="30" t="s">
        <v>217</v>
      </c>
      <c r="EG8" s="31" t="s">
        <v>59</v>
      </c>
      <c r="EH8" s="285" t="s">
        <v>217</v>
      </c>
      <c r="EI8" s="284" t="s">
        <v>59</v>
      </c>
      <c r="EJ8" s="30" t="s">
        <v>217</v>
      </c>
      <c r="EK8" s="31" t="s">
        <v>59</v>
      </c>
      <c r="EL8" s="30" t="s">
        <v>217</v>
      </c>
      <c r="EM8" s="31" t="s">
        <v>59</v>
      </c>
      <c r="EN8" s="285" t="s">
        <v>217</v>
      </c>
      <c r="EO8" s="284" t="s">
        <v>59</v>
      </c>
      <c r="EP8" s="30" t="s">
        <v>217</v>
      </c>
      <c r="EQ8" s="31" t="s">
        <v>59</v>
      </c>
      <c r="ER8" s="30" t="s">
        <v>217</v>
      </c>
      <c r="ES8" s="31" t="s">
        <v>59</v>
      </c>
      <c r="ET8" s="285" t="s">
        <v>217</v>
      </c>
      <c r="EU8" s="284" t="s">
        <v>59</v>
      </c>
      <c r="EV8" s="30" t="s">
        <v>217</v>
      </c>
      <c r="EW8" s="31" t="s">
        <v>59</v>
      </c>
      <c r="EX8" s="30" t="s">
        <v>217</v>
      </c>
      <c r="EY8" s="31" t="s">
        <v>59</v>
      </c>
      <c r="EZ8" s="285" t="s">
        <v>217</v>
      </c>
      <c r="FA8" s="284" t="s">
        <v>59</v>
      </c>
      <c r="FB8" s="30" t="s">
        <v>217</v>
      </c>
      <c r="FC8" s="31" t="s">
        <v>59</v>
      </c>
      <c r="FD8" s="30" t="s">
        <v>217</v>
      </c>
      <c r="FE8" s="31" t="s">
        <v>59</v>
      </c>
      <c r="FF8" s="285" t="s">
        <v>217</v>
      </c>
      <c r="FG8" s="284" t="s">
        <v>59</v>
      </c>
      <c r="FH8" s="285" t="s">
        <v>217</v>
      </c>
      <c r="FI8" s="284" t="s">
        <v>59</v>
      </c>
      <c r="FJ8" s="30" t="s">
        <v>217</v>
      </c>
      <c r="FK8" s="31" t="s">
        <v>59</v>
      </c>
      <c r="FL8" s="30" t="s">
        <v>217</v>
      </c>
      <c r="FM8" s="31" t="s">
        <v>59</v>
      </c>
      <c r="FN8" s="285" t="s">
        <v>217</v>
      </c>
      <c r="FO8" s="284" t="s">
        <v>59</v>
      </c>
      <c r="FP8" s="30" t="s">
        <v>217</v>
      </c>
      <c r="FQ8" s="31" t="s">
        <v>59</v>
      </c>
      <c r="FR8" s="30" t="s">
        <v>217</v>
      </c>
      <c r="FS8" s="31" t="s">
        <v>59</v>
      </c>
      <c r="FT8" s="285" t="s">
        <v>217</v>
      </c>
      <c r="FU8" s="284" t="s">
        <v>59</v>
      </c>
      <c r="FV8" s="30" t="s">
        <v>217</v>
      </c>
      <c r="FW8" s="31" t="s">
        <v>59</v>
      </c>
      <c r="FX8" s="30" t="s">
        <v>217</v>
      </c>
      <c r="FY8" s="31" t="s">
        <v>59</v>
      </c>
      <c r="FZ8" s="285" t="s">
        <v>217</v>
      </c>
      <c r="GA8" s="284" t="s">
        <v>59</v>
      </c>
      <c r="GB8" s="30" t="s">
        <v>217</v>
      </c>
      <c r="GC8" s="31" t="s">
        <v>59</v>
      </c>
      <c r="GD8" s="30" t="s">
        <v>217</v>
      </c>
      <c r="GE8" s="31" t="s">
        <v>59</v>
      </c>
      <c r="GF8" s="285" t="s">
        <v>217</v>
      </c>
      <c r="GG8" s="284" t="s">
        <v>59</v>
      </c>
      <c r="GH8" s="30" t="s">
        <v>217</v>
      </c>
      <c r="GI8" s="31" t="s">
        <v>59</v>
      </c>
      <c r="GJ8" s="30" t="s">
        <v>217</v>
      </c>
      <c r="GK8" s="31" t="s">
        <v>59</v>
      </c>
      <c r="GL8" s="285" t="s">
        <v>217</v>
      </c>
      <c r="GM8" s="284" t="s">
        <v>59</v>
      </c>
      <c r="GN8" s="285" t="s">
        <v>217</v>
      </c>
      <c r="GO8" s="284" t="s">
        <v>59</v>
      </c>
      <c r="GP8" s="30" t="s">
        <v>217</v>
      </c>
      <c r="GQ8" s="31" t="s">
        <v>59</v>
      </c>
      <c r="GR8" s="30" t="s">
        <v>217</v>
      </c>
      <c r="GS8" s="31" t="s">
        <v>59</v>
      </c>
      <c r="GT8" s="285" t="s">
        <v>217</v>
      </c>
      <c r="GU8" s="284" t="s">
        <v>59</v>
      </c>
      <c r="GV8" s="30" t="s">
        <v>217</v>
      </c>
      <c r="GW8" s="31" t="s">
        <v>59</v>
      </c>
      <c r="GX8" s="30" t="s">
        <v>217</v>
      </c>
      <c r="GY8" s="31" t="s">
        <v>59</v>
      </c>
      <c r="GZ8" s="285" t="s">
        <v>217</v>
      </c>
      <c r="HA8" s="284" t="s">
        <v>59</v>
      </c>
      <c r="HB8" s="30" t="s">
        <v>217</v>
      </c>
      <c r="HC8" s="31" t="s">
        <v>59</v>
      </c>
      <c r="HD8" s="30" t="s">
        <v>217</v>
      </c>
      <c r="HE8" s="31" t="s">
        <v>59</v>
      </c>
      <c r="HF8" s="285" t="s">
        <v>217</v>
      </c>
      <c r="HG8" s="284" t="s">
        <v>59</v>
      </c>
      <c r="HH8" s="30" t="s">
        <v>217</v>
      </c>
      <c r="HI8" s="31" t="s">
        <v>59</v>
      </c>
      <c r="HJ8" s="30" t="s">
        <v>217</v>
      </c>
      <c r="HK8" s="31" t="s">
        <v>59</v>
      </c>
      <c r="HL8" s="285" t="s">
        <v>217</v>
      </c>
      <c r="HM8" s="284" t="s">
        <v>59</v>
      </c>
      <c r="HN8" s="30" t="s">
        <v>217</v>
      </c>
      <c r="HO8" s="31" t="s">
        <v>59</v>
      </c>
      <c r="HP8" s="30" t="s">
        <v>217</v>
      </c>
      <c r="HQ8" s="31" t="s">
        <v>59</v>
      </c>
      <c r="HR8" s="285" t="s">
        <v>217</v>
      </c>
      <c r="HS8" s="284" t="s">
        <v>59</v>
      </c>
      <c r="HT8" s="285" t="s">
        <v>217</v>
      </c>
      <c r="HU8" s="284" t="s">
        <v>59</v>
      </c>
      <c r="HV8" s="30" t="s">
        <v>217</v>
      </c>
      <c r="HW8" s="31" t="s">
        <v>59</v>
      </c>
      <c r="HX8" s="30" t="s">
        <v>217</v>
      </c>
      <c r="HY8" s="31" t="s">
        <v>59</v>
      </c>
      <c r="HZ8" s="285" t="s">
        <v>217</v>
      </c>
      <c r="IA8" s="284" t="s">
        <v>59</v>
      </c>
      <c r="IB8" s="30" t="s">
        <v>217</v>
      </c>
      <c r="IC8" s="31" t="s">
        <v>59</v>
      </c>
      <c r="ID8" s="30" t="s">
        <v>217</v>
      </c>
      <c r="IE8" s="31" t="s">
        <v>59</v>
      </c>
      <c r="IF8" s="285" t="s">
        <v>217</v>
      </c>
      <c r="IG8" s="284" t="s">
        <v>59</v>
      </c>
      <c r="IH8" s="30" t="s">
        <v>217</v>
      </c>
      <c r="II8" s="31" t="s">
        <v>59</v>
      </c>
      <c r="IJ8" s="30" t="s">
        <v>217</v>
      </c>
      <c r="IK8" s="31" t="s">
        <v>59</v>
      </c>
      <c r="IL8" s="285" t="s">
        <v>217</v>
      </c>
      <c r="IM8" s="284" t="s">
        <v>59</v>
      </c>
      <c r="IN8" s="30" t="s">
        <v>217</v>
      </c>
      <c r="IO8" s="31" t="s">
        <v>59</v>
      </c>
      <c r="IP8" s="30" t="s">
        <v>217</v>
      </c>
      <c r="IQ8" s="31" t="s">
        <v>59</v>
      </c>
      <c r="IR8" s="285" t="s">
        <v>217</v>
      </c>
      <c r="IS8" s="284" t="s">
        <v>59</v>
      </c>
      <c r="IT8" s="30" t="s">
        <v>217</v>
      </c>
      <c r="IU8" s="31" t="s">
        <v>59</v>
      </c>
      <c r="IV8" s="30" t="s">
        <v>217</v>
      </c>
      <c r="IW8" s="31" t="s">
        <v>59</v>
      </c>
      <c r="IX8" s="285" t="s">
        <v>217</v>
      </c>
      <c r="IY8" s="284" t="s">
        <v>59</v>
      </c>
      <c r="IZ8" s="285" t="s">
        <v>217</v>
      </c>
      <c r="JA8" s="284" t="s">
        <v>59</v>
      </c>
      <c r="JB8" s="30" t="s">
        <v>217</v>
      </c>
      <c r="JC8" s="31" t="s">
        <v>59</v>
      </c>
      <c r="JD8" s="30" t="s">
        <v>217</v>
      </c>
      <c r="JE8" s="31" t="s">
        <v>59</v>
      </c>
      <c r="JF8" s="285" t="s">
        <v>217</v>
      </c>
      <c r="JG8" s="284" t="s">
        <v>59</v>
      </c>
      <c r="JH8" s="30" t="s">
        <v>217</v>
      </c>
      <c r="JI8" s="31" t="s">
        <v>59</v>
      </c>
      <c r="JJ8" s="30" t="s">
        <v>217</v>
      </c>
      <c r="JK8" s="31" t="s">
        <v>59</v>
      </c>
      <c r="JL8" s="285" t="s">
        <v>217</v>
      </c>
      <c r="JM8" s="284" t="s">
        <v>59</v>
      </c>
      <c r="JN8" s="30" t="s">
        <v>217</v>
      </c>
      <c r="JO8" s="31" t="s">
        <v>59</v>
      </c>
      <c r="JP8" s="30" t="s">
        <v>217</v>
      </c>
      <c r="JQ8" s="31" t="s">
        <v>59</v>
      </c>
      <c r="JR8" s="285" t="s">
        <v>217</v>
      </c>
      <c r="JS8" s="284" t="s">
        <v>59</v>
      </c>
      <c r="JT8" s="30" t="s">
        <v>217</v>
      </c>
      <c r="JU8" s="31" t="s">
        <v>59</v>
      </c>
      <c r="JV8" s="30" t="s">
        <v>217</v>
      </c>
      <c r="JW8" s="31" t="s">
        <v>59</v>
      </c>
      <c r="JX8" s="285" t="s">
        <v>217</v>
      </c>
      <c r="JY8" s="284" t="s">
        <v>59</v>
      </c>
      <c r="JZ8" s="30" t="s">
        <v>217</v>
      </c>
      <c r="KA8" s="31" t="s">
        <v>59</v>
      </c>
      <c r="KB8" s="30" t="s">
        <v>217</v>
      </c>
      <c r="KC8" s="31" t="s">
        <v>59</v>
      </c>
      <c r="KD8" s="285" t="s">
        <v>217</v>
      </c>
      <c r="KE8" s="284" t="s">
        <v>59</v>
      </c>
      <c r="KF8" s="285" t="s">
        <v>217</v>
      </c>
      <c r="KG8" s="284" t="s">
        <v>59</v>
      </c>
      <c r="KH8" s="30" t="s">
        <v>217</v>
      </c>
      <c r="KI8" s="31" t="s">
        <v>59</v>
      </c>
      <c r="KJ8" s="30" t="s">
        <v>217</v>
      </c>
      <c r="KK8" s="31" t="s">
        <v>59</v>
      </c>
      <c r="KL8" s="285" t="s">
        <v>217</v>
      </c>
      <c r="KM8" s="284" t="s">
        <v>59</v>
      </c>
      <c r="KN8" s="30" t="s">
        <v>217</v>
      </c>
      <c r="KO8" s="31" t="s">
        <v>59</v>
      </c>
      <c r="KP8" s="30" t="s">
        <v>217</v>
      </c>
      <c r="KQ8" s="31" t="s">
        <v>59</v>
      </c>
      <c r="KR8" s="285" t="s">
        <v>217</v>
      </c>
      <c r="KS8" s="284" t="s">
        <v>59</v>
      </c>
      <c r="KT8" s="30" t="s">
        <v>217</v>
      </c>
      <c r="KU8" s="31" t="s">
        <v>59</v>
      </c>
      <c r="KV8" s="30" t="s">
        <v>217</v>
      </c>
      <c r="KW8" s="31" t="s">
        <v>59</v>
      </c>
      <c r="KX8" s="285" t="s">
        <v>217</v>
      </c>
      <c r="KY8" s="284" t="s">
        <v>59</v>
      </c>
      <c r="KZ8" s="30" t="s">
        <v>217</v>
      </c>
      <c r="LA8" s="31" t="s">
        <v>59</v>
      </c>
      <c r="LB8" s="30" t="s">
        <v>217</v>
      </c>
      <c r="LC8" s="31" t="s">
        <v>59</v>
      </c>
      <c r="LD8" s="285" t="s">
        <v>217</v>
      </c>
      <c r="LE8" s="284" t="s">
        <v>59</v>
      </c>
      <c r="LF8" s="30" t="s">
        <v>217</v>
      </c>
      <c r="LG8" s="31" t="s">
        <v>59</v>
      </c>
      <c r="LH8" s="30" t="s">
        <v>217</v>
      </c>
      <c r="LI8" s="31" t="s">
        <v>59</v>
      </c>
      <c r="LJ8" s="285" t="s">
        <v>217</v>
      </c>
      <c r="LK8" s="284" t="s">
        <v>59</v>
      </c>
      <c r="LL8" s="285" t="s">
        <v>217</v>
      </c>
      <c r="LM8" s="284" t="s">
        <v>59</v>
      </c>
      <c r="LN8" s="30" t="s">
        <v>217</v>
      </c>
      <c r="LO8" s="31" t="s">
        <v>59</v>
      </c>
      <c r="LP8" s="30" t="s">
        <v>217</v>
      </c>
      <c r="LQ8" s="31" t="s">
        <v>59</v>
      </c>
      <c r="LR8" s="285" t="s">
        <v>217</v>
      </c>
      <c r="LS8" s="284" t="s">
        <v>59</v>
      </c>
      <c r="LT8" s="30" t="s">
        <v>217</v>
      </c>
      <c r="LU8" s="31" t="s">
        <v>59</v>
      </c>
      <c r="LV8" s="30" t="s">
        <v>217</v>
      </c>
      <c r="LW8" s="31" t="s">
        <v>59</v>
      </c>
      <c r="LX8" s="285" t="s">
        <v>217</v>
      </c>
      <c r="LY8" s="284" t="s">
        <v>59</v>
      </c>
      <c r="LZ8" s="30" t="s">
        <v>217</v>
      </c>
      <c r="MA8" s="31" t="s">
        <v>59</v>
      </c>
      <c r="MB8" s="30" t="s">
        <v>217</v>
      </c>
      <c r="MC8" s="31" t="s">
        <v>59</v>
      </c>
      <c r="MD8" s="285" t="s">
        <v>217</v>
      </c>
      <c r="ME8" s="284" t="s">
        <v>59</v>
      </c>
      <c r="MF8" s="30" t="s">
        <v>217</v>
      </c>
      <c r="MG8" s="31" t="s">
        <v>59</v>
      </c>
      <c r="MH8" s="30" t="s">
        <v>217</v>
      </c>
      <c r="MI8" s="31" t="s">
        <v>59</v>
      </c>
      <c r="MJ8" s="285" t="s">
        <v>217</v>
      </c>
      <c r="MK8" s="284" t="s">
        <v>59</v>
      </c>
      <c r="ML8" s="30" t="s">
        <v>217</v>
      </c>
      <c r="MM8" s="31" t="s">
        <v>59</v>
      </c>
      <c r="MN8" s="30" t="s">
        <v>217</v>
      </c>
      <c r="MO8" s="31" t="s">
        <v>59</v>
      </c>
      <c r="MP8" s="285" t="s">
        <v>217</v>
      </c>
      <c r="MQ8" s="284" t="s">
        <v>59</v>
      </c>
      <c r="MR8" s="285" t="s">
        <v>217</v>
      </c>
      <c r="MS8" s="284" t="s">
        <v>59</v>
      </c>
      <c r="MT8" s="30" t="s">
        <v>217</v>
      </c>
      <c r="MU8" s="31" t="s">
        <v>59</v>
      </c>
      <c r="MV8" s="30" t="s">
        <v>217</v>
      </c>
      <c r="MW8" s="31" t="s">
        <v>59</v>
      </c>
      <c r="MX8" s="285" t="s">
        <v>217</v>
      </c>
      <c r="MY8" s="284" t="s">
        <v>59</v>
      </c>
      <c r="MZ8" s="30" t="s">
        <v>217</v>
      </c>
      <c r="NA8" s="31" t="s">
        <v>59</v>
      </c>
      <c r="NB8" s="30" t="s">
        <v>217</v>
      </c>
      <c r="NC8" s="31" t="s">
        <v>59</v>
      </c>
      <c r="ND8" s="285" t="s">
        <v>217</v>
      </c>
      <c r="NE8" s="284" t="s">
        <v>59</v>
      </c>
      <c r="NF8" s="30" t="s">
        <v>217</v>
      </c>
      <c r="NG8" s="31" t="s">
        <v>59</v>
      </c>
      <c r="NH8" s="30" t="s">
        <v>217</v>
      </c>
      <c r="NI8" s="31" t="s">
        <v>59</v>
      </c>
      <c r="NJ8" s="285" t="s">
        <v>217</v>
      </c>
      <c r="NK8" s="284" t="s">
        <v>59</v>
      </c>
      <c r="NL8" s="30" t="s">
        <v>217</v>
      </c>
      <c r="NM8" s="31" t="s">
        <v>59</v>
      </c>
      <c r="NN8" s="30" t="s">
        <v>217</v>
      </c>
      <c r="NO8" s="31" t="s">
        <v>59</v>
      </c>
      <c r="NP8" s="285" t="s">
        <v>217</v>
      </c>
      <c r="NQ8" s="284" t="s">
        <v>59</v>
      </c>
      <c r="NR8" s="30" t="s">
        <v>217</v>
      </c>
      <c r="NS8" s="31" t="s">
        <v>59</v>
      </c>
      <c r="NT8" s="30" t="s">
        <v>217</v>
      </c>
      <c r="NU8" s="31" t="s">
        <v>59</v>
      </c>
      <c r="NV8" s="285" t="s">
        <v>217</v>
      </c>
    </row>
    <row r="9" spans="1:386" s="17" customFormat="1" x14ac:dyDescent="0.25">
      <c r="A9" s="242"/>
      <c r="B9" s="34" t="s">
        <v>61</v>
      </c>
      <c r="C9" s="35">
        <v>1368158</v>
      </c>
      <c r="D9" s="286">
        <f t="shared" ref="D9:D20" si="0">IFERROR(C9/C23-1,"-")</f>
        <v>0.58405338847548993</v>
      </c>
      <c r="E9" s="35">
        <v>562537</v>
      </c>
      <c r="F9" s="286">
        <f t="shared" ref="F9:F20" si="1">IFERROR(E9/E23-1,"-")</f>
        <v>0.47692473298957161</v>
      </c>
      <c r="G9" s="35">
        <v>549234</v>
      </c>
      <c r="H9" s="286">
        <f>IFERROR(G9/G23-1,"-")</f>
        <v>0.47205887871007168</v>
      </c>
      <c r="I9" s="35">
        <v>13303</v>
      </c>
      <c r="J9" s="286">
        <f>IFERROR(I9/I23-1,"-")</f>
        <v>0.71033684751864223</v>
      </c>
      <c r="K9" s="35">
        <v>409144</v>
      </c>
      <c r="L9" s="286">
        <f>IFERROR(K9/K23-1,"-")</f>
        <v>0.59368670343710073</v>
      </c>
      <c r="M9" s="35">
        <v>398453</v>
      </c>
      <c r="N9" s="286">
        <f>IFERROR(M9/M23-1,"-")</f>
        <v>0.60444626987674299</v>
      </c>
      <c r="O9" s="35">
        <v>10691</v>
      </c>
      <c r="P9" s="286">
        <f>IFERROR(O9/O23-1,"-")</f>
        <v>0.27516698473282442</v>
      </c>
      <c r="Q9" s="35">
        <v>242354</v>
      </c>
      <c r="R9" s="286">
        <f>IFERROR(Q9/Q23-1,"-")</f>
        <v>0.78671797820733991</v>
      </c>
      <c r="S9" s="35">
        <v>230186</v>
      </c>
      <c r="T9" s="286">
        <f>IFERROR(S9/S23-1,"-")</f>
        <v>0.77441510888417797</v>
      </c>
      <c r="U9" s="35">
        <v>12168</v>
      </c>
      <c r="V9" s="286">
        <f>IFERROR(U9/U23-1,"-")</f>
        <v>1.0564475240831501</v>
      </c>
      <c r="W9" s="35">
        <v>179527</v>
      </c>
      <c r="X9" s="286">
        <f>IFERROR(W9/W23-1,"-")</f>
        <v>0.79327945979962244</v>
      </c>
      <c r="Y9" s="35">
        <v>170697</v>
      </c>
      <c r="Z9" s="286">
        <f>IFERROR(Y9/Y23-1,"-")</f>
        <v>0.76156076820672647</v>
      </c>
      <c r="AA9" s="35">
        <v>8830</v>
      </c>
      <c r="AB9" s="286">
        <f>IFERROR(AA9/AA23-1,"-")</f>
        <v>1.7507788161993769</v>
      </c>
      <c r="AC9" s="35">
        <v>23245</v>
      </c>
      <c r="AD9" s="286">
        <f>IFERROR(AC9/AC23-1,"-")</f>
        <v>0.65256647234466092</v>
      </c>
      <c r="AE9" s="35">
        <v>13636</v>
      </c>
      <c r="AF9" s="286">
        <f>IFERROR(AE9/AE23-1,"-")</f>
        <v>1.3506292018617478</v>
      </c>
      <c r="AG9" s="35">
        <v>9609</v>
      </c>
      <c r="AH9" s="286">
        <f>IFERROR(AG9/AG23-1,"-")</f>
        <v>0.16247278006290822</v>
      </c>
      <c r="AI9" s="35">
        <v>1217170</v>
      </c>
      <c r="AJ9" s="286">
        <f>IFERROR(AI9/AI23-1,"-")</f>
        <v>0.59650418351593726</v>
      </c>
      <c r="AK9" s="35">
        <v>490086</v>
      </c>
      <c r="AL9" s="286">
        <f>IFERROR(AK9/AK23-1,"-")</f>
        <v>0.45177114622398373</v>
      </c>
      <c r="AM9" s="35">
        <v>478201</v>
      </c>
      <c r="AN9" s="286">
        <f>IFERROR(AM9/AM23-1,"-")</f>
        <v>0.44298965587997441</v>
      </c>
      <c r="AO9" s="35">
        <v>11885</v>
      </c>
      <c r="AP9" s="286">
        <f>IFERROR(AO9/AO23-1,"-")</f>
        <v>0.92282802135576758</v>
      </c>
      <c r="AQ9" s="35">
        <v>367501</v>
      </c>
      <c r="AR9" s="286">
        <f>IFERROR(AQ9/AQ23-1,"-")</f>
        <v>0.63317083142612085</v>
      </c>
      <c r="AS9" s="35">
        <v>357312</v>
      </c>
      <c r="AT9" s="286">
        <f>IFERROR(AS9/AS23-1,"-")</f>
        <v>0.6420663697903024</v>
      </c>
      <c r="AU9" s="35">
        <v>10190</v>
      </c>
      <c r="AV9" s="286">
        <f>IFERROR(AU9/AU23-1,"-")</f>
        <v>0.37257543103448265</v>
      </c>
      <c r="AW9" s="35">
        <v>218407</v>
      </c>
      <c r="AX9" s="286">
        <f>IFERROR(AW9/AW23-1,"-")</f>
        <v>0.84342372909967178</v>
      </c>
      <c r="AY9" s="35">
        <v>206582</v>
      </c>
      <c r="AZ9" s="286">
        <f>IFERROR(AY9/AY23-1,"-")</f>
        <v>0.8284343662320881</v>
      </c>
      <c r="BA9" s="35">
        <v>11825</v>
      </c>
      <c r="BB9" s="286">
        <f>IFERROR(BA9/BA23-1,"-")</f>
        <v>1.1515647743813684</v>
      </c>
      <c r="BC9" s="35">
        <v>168805</v>
      </c>
      <c r="BD9" s="286">
        <f>IFERROR(BC9/BC23-1,"-")</f>
        <v>0.82861568793127738</v>
      </c>
      <c r="BE9" s="35">
        <v>160488</v>
      </c>
      <c r="BF9" s="286">
        <f>IFERROR(BE9/BE23-1,"-")</f>
        <v>0.79188066633915422</v>
      </c>
      <c r="BG9" s="35">
        <v>8317</v>
      </c>
      <c r="BH9" s="286">
        <f>IFERROR(BG9/BG23-1,"-")</f>
        <v>2.0254638050200073</v>
      </c>
      <c r="BI9" s="35">
        <v>18815</v>
      </c>
      <c r="BJ9" s="286">
        <f>IFERROR(BI9/BI23-1,"-")</f>
        <v>0.92009388713133999</v>
      </c>
      <c r="BK9" s="35">
        <v>9751</v>
      </c>
      <c r="BL9" s="286">
        <f>IFERROR(BK9/BK23-1,"-")</f>
        <v>3.3903647005853221</v>
      </c>
      <c r="BM9" s="35">
        <v>9064</v>
      </c>
      <c r="BN9" s="286">
        <f>IFERROR(BM9/BM23-1,"-")</f>
        <v>0.19609395618896808</v>
      </c>
      <c r="BO9" s="35">
        <v>150987</v>
      </c>
      <c r="BP9" s="286">
        <f>IFERROR(BO9/BO23-1,"-")</f>
        <v>0.49034646135623339</v>
      </c>
      <c r="BQ9" s="35">
        <v>72452</v>
      </c>
      <c r="BR9" s="286">
        <f>IFERROR(BQ9/BQ23-1,"-")</f>
        <v>0.67298589142632825</v>
      </c>
      <c r="BS9" s="35">
        <v>71033</v>
      </c>
      <c r="BT9" s="286">
        <f>IFERROR(BS9/BS23-1,"-")</f>
        <v>0.70302085830736027</v>
      </c>
      <c r="BU9" s="35">
        <v>1419</v>
      </c>
      <c r="BV9" s="286">
        <f>IFERROR(BU9/BU23-1,"-")</f>
        <v>-0.11145898559799627</v>
      </c>
      <c r="BW9" s="35">
        <v>41643</v>
      </c>
      <c r="BX9" s="286">
        <f>IFERROR(BW9/BW23-1,"-")</f>
        <v>0.3134521368869263</v>
      </c>
      <c r="BY9" s="35">
        <v>41141</v>
      </c>
      <c r="BZ9" s="286">
        <f>IFERROR(BY9/BY23-1,"-")</f>
        <v>0.33817980744210252</v>
      </c>
      <c r="CA9" s="35">
        <v>502</v>
      </c>
      <c r="CB9" s="286">
        <f>IFERROR(CA9/CA23-1,"-")</f>
        <v>-0.47762747138397499</v>
      </c>
      <c r="CC9" s="35">
        <v>23947</v>
      </c>
      <c r="CD9" s="286">
        <f>IFERROR(CC9/CC23-1,"-")</f>
        <v>0.39535019228528134</v>
      </c>
      <c r="CE9" s="35">
        <v>23604</v>
      </c>
      <c r="CF9" s="286">
        <f>IFERROR(CE9/CE23-1,"-")</f>
        <v>0.40986739935491578</v>
      </c>
      <c r="CG9" s="35">
        <v>343</v>
      </c>
      <c r="CH9" s="286">
        <f>IFERROR(CG9/CG23-1,"-")</f>
        <v>-0.18527315914489306</v>
      </c>
      <c r="CI9" s="35">
        <v>10721</v>
      </c>
      <c r="CJ9" s="286">
        <f>IFERROR(CI9/CI23-1,"-")</f>
        <v>0.37483970248781739</v>
      </c>
      <c r="CK9" s="35">
        <v>10208</v>
      </c>
      <c r="CL9" s="286">
        <f>IFERROR(CK9/CK23-1,"-")</f>
        <v>0.39130434782608692</v>
      </c>
      <c r="CM9" s="35">
        <v>513</v>
      </c>
      <c r="CN9" s="286">
        <f>IFERROR(CM9/CM23-1,"-")</f>
        <v>0.11279826464208242</v>
      </c>
      <c r="CO9" s="35">
        <v>4430</v>
      </c>
      <c r="CP9" s="286">
        <f>IFERROR(CO9/CO23-1,"-")</f>
        <v>3.7956888472352457E-2</v>
      </c>
      <c r="CQ9" s="35">
        <v>3885</v>
      </c>
      <c r="CR9" s="286">
        <f>IFERROR(CQ9/CQ23-1,"-")</f>
        <v>8.5195530726257074E-2</v>
      </c>
      <c r="CS9" s="35">
        <v>545</v>
      </c>
      <c r="CT9" s="286">
        <f>IFERROR(CS9/CS23-1,"-")</f>
        <v>-0.20784883720930236</v>
      </c>
      <c r="CU9" s="35">
        <v>227784</v>
      </c>
      <c r="CV9" s="286">
        <f>IFERROR(CU9/CU23-1,"-")</f>
        <v>0.57754984728965097</v>
      </c>
      <c r="CW9" s="35">
        <v>72180</v>
      </c>
      <c r="CX9" s="286">
        <f>IFERROR(CW9/CW23-1,"-")</f>
        <v>0.38954663586485716</v>
      </c>
      <c r="CY9" s="35">
        <v>66659</v>
      </c>
      <c r="CZ9" s="286">
        <f>IFERROR(CY9/CY23-1,"-")</f>
        <v>0.37127399148340912</v>
      </c>
      <c r="DA9" s="35">
        <v>5521</v>
      </c>
      <c r="DB9" s="286">
        <f>IFERROR(DA9/DA23-1,"-")</f>
        <v>0.65596880623875231</v>
      </c>
      <c r="DC9" s="35">
        <v>82622</v>
      </c>
      <c r="DD9" s="286">
        <f>IFERROR(DC9/DC23-1,"-")</f>
        <v>0.72139925412004913</v>
      </c>
      <c r="DE9" s="35">
        <v>76777</v>
      </c>
      <c r="DF9" s="286">
        <f>IFERROR(DE9/DE23-1,"-")</f>
        <v>0.73703619909502271</v>
      </c>
      <c r="DG9" s="35">
        <v>5845</v>
      </c>
      <c r="DH9" s="286">
        <f>IFERROR(DG9/DG23-1,"-")</f>
        <v>0.5393731893600211</v>
      </c>
      <c r="DI9" s="35">
        <v>28749</v>
      </c>
      <c r="DJ9" s="286">
        <f>IFERROR(DI9/DI23-1,"-")</f>
        <v>0.72242525912168243</v>
      </c>
      <c r="DK9" s="35">
        <v>22573</v>
      </c>
      <c r="DL9" s="286">
        <f>IFERROR(DK9/DK23-1,"-")</f>
        <v>0.69314431443144309</v>
      </c>
      <c r="DM9" s="35">
        <v>6176</v>
      </c>
      <c r="DN9" s="286">
        <f>IFERROR(DM9/DM23-1,"-")</f>
        <v>0.83864245311104502</v>
      </c>
      <c r="DO9" s="35">
        <v>57899</v>
      </c>
      <c r="DP9" s="286">
        <f>IFERROR(DO9/DO23-1,"-")</f>
        <v>0.6740588677499566</v>
      </c>
      <c r="DQ9" s="35">
        <v>54510</v>
      </c>
      <c r="DR9" s="286">
        <f>IFERROR(DQ9/DQ23-1,"-")</f>
        <v>0.62799032344771977</v>
      </c>
      <c r="DS9" s="35">
        <v>3388</v>
      </c>
      <c r="DT9" s="286">
        <f>IFERROR(DS9/DS23-1,"-")</f>
        <v>2.071622846781505</v>
      </c>
      <c r="DU9" s="35">
        <v>11241</v>
      </c>
      <c r="DV9" s="286">
        <f>IFERROR(DU9/DU23-1,"-")</f>
        <v>0.6885984677782786</v>
      </c>
      <c r="DW9" s="35">
        <v>5017</v>
      </c>
      <c r="DX9" s="286">
        <f>IFERROR(DW9/DW23-1,"-")</f>
        <v>6.6246200607902734</v>
      </c>
      <c r="DY9" s="35">
        <v>6224</v>
      </c>
      <c r="DZ9" s="286">
        <f>IFERROR(DY9/DY23-1,"-")</f>
        <v>3.7506251041840244E-2</v>
      </c>
      <c r="EA9" s="35">
        <v>34081</v>
      </c>
      <c r="EB9" s="286">
        <f>IFERROR(EA9/EA23-1,"-")</f>
        <v>0.16964101860113945</v>
      </c>
      <c r="EC9" s="35">
        <v>18621</v>
      </c>
      <c r="ED9" s="286">
        <f>IFERROR(EC9/EC23-1,"-")</f>
        <v>4.8184632704756591E-2</v>
      </c>
      <c r="EE9" s="35">
        <v>18621</v>
      </c>
      <c r="EF9" s="286">
        <f>IFERROR(EE9/EE23-1,"-")</f>
        <v>4.8774992959729646E-2</v>
      </c>
      <c r="EG9" s="35">
        <v>0</v>
      </c>
      <c r="EH9" s="286">
        <f>IFERROR(EG9/EG23-1,"-")</f>
        <v>-1</v>
      </c>
      <c r="EI9" s="35">
        <v>8166</v>
      </c>
      <c r="EJ9" s="286">
        <f>IFERROR(EI9/EI23-1,"-")</f>
        <v>0.23652331920048453</v>
      </c>
      <c r="EK9" s="35">
        <v>8156</v>
      </c>
      <c r="EL9" s="286">
        <f>IFERROR(EK9/EK23-1,"-")</f>
        <v>0.2350090854027862</v>
      </c>
      <c r="EM9" s="35">
        <v>10</v>
      </c>
      <c r="EN9" s="286" t="str">
        <f>IFERROR(EM9/EM23-1,"-")</f>
        <v>-</v>
      </c>
      <c r="EO9" s="35">
        <v>4429</v>
      </c>
      <c r="EP9" s="286">
        <f>IFERROR(EO9/EO23-1,"-")</f>
        <v>0.28414033053058851</v>
      </c>
      <c r="EQ9" s="35">
        <v>4389</v>
      </c>
      <c r="ER9" s="286">
        <f>IFERROR(EQ9/EQ23-1,"-")</f>
        <v>0.28258328462887206</v>
      </c>
      <c r="ES9" s="35">
        <v>40</v>
      </c>
      <c r="ET9" s="286">
        <f>IFERROR(ES9/ES23-1,"-")</f>
        <v>0.4814814814814814</v>
      </c>
      <c r="EU9" s="35">
        <v>2339</v>
      </c>
      <c r="EV9" s="286">
        <f>IFERROR(EU9/EU23-1,"-")</f>
        <v>1.0809608540925266</v>
      </c>
      <c r="EW9" s="35">
        <v>2292</v>
      </c>
      <c r="EX9" s="286">
        <f>IFERROR(EW9/EW23-1,"-")</f>
        <v>1.0574506283662477</v>
      </c>
      <c r="EY9" s="35">
        <v>47</v>
      </c>
      <c r="EZ9" s="286">
        <f>IFERROR(EY9/EY23-1,"-")</f>
        <v>3.7</v>
      </c>
      <c r="FA9" s="35">
        <v>633</v>
      </c>
      <c r="FB9" s="286">
        <f>IFERROR(FA9/FA23-1,"-")</f>
        <v>1.3796992481203008</v>
      </c>
      <c r="FC9" s="35">
        <v>555</v>
      </c>
      <c r="FD9" s="286">
        <f>IFERROR(FC9/FC23-1,"-")</f>
        <v>6.5</v>
      </c>
      <c r="FE9" s="35">
        <v>78</v>
      </c>
      <c r="FF9" s="286">
        <f>IFERROR(FE9/FE23-1,"-")</f>
        <v>-0.59375</v>
      </c>
      <c r="FG9" s="35">
        <v>61859</v>
      </c>
      <c r="FH9" s="286">
        <f>IFERROR(FG9/FG23-1,"-")</f>
        <v>0.55745505816002816</v>
      </c>
      <c r="FI9" s="35">
        <v>25830</v>
      </c>
      <c r="FJ9" s="286">
        <f>IFERROR(FI9/FI23-1,"-")</f>
        <v>0.2943475646422129</v>
      </c>
      <c r="FK9" s="35">
        <v>25580</v>
      </c>
      <c r="FL9" s="286">
        <f>IFERROR(FK9/FK23-1,"-")</f>
        <v>0.3306283811901789</v>
      </c>
      <c r="FM9" s="35">
        <v>250</v>
      </c>
      <c r="FN9" s="286">
        <f>IFERROR(FM9/FM23-1,"-")</f>
        <v>-0.65846994535519121</v>
      </c>
      <c r="FO9" s="35">
        <v>11423</v>
      </c>
      <c r="FP9" s="286">
        <f>IFERROR(FO9/FO23-1,"-")</f>
        <v>1.19462055715658</v>
      </c>
      <c r="FQ9" s="35">
        <v>11094</v>
      </c>
      <c r="FR9" s="286">
        <f>IFERROR(FQ9/FQ23-1,"-")</f>
        <v>1.2978458989229495</v>
      </c>
      <c r="FS9" s="35">
        <v>329</v>
      </c>
      <c r="FT9" s="286">
        <f>IFERROR(FS9/FS23-1,"-")</f>
        <v>-0.12732095490716178</v>
      </c>
      <c r="FU9" s="35">
        <v>14267</v>
      </c>
      <c r="FV9" s="286">
        <f>IFERROR(FU9/FU23-1,"-")</f>
        <v>0.75962012826837699</v>
      </c>
      <c r="FW9" s="35">
        <v>14020</v>
      </c>
      <c r="FX9" s="286">
        <f>IFERROR(FW9/FW23-1,"-")</f>
        <v>0.83052617835226528</v>
      </c>
      <c r="FY9" s="35">
        <v>246</v>
      </c>
      <c r="FZ9" s="286">
        <f>IFERROR(FY9/FY23-1,"-")</f>
        <v>-0.45211581291759462</v>
      </c>
      <c r="GA9" s="35">
        <v>10368</v>
      </c>
      <c r="GB9" s="286">
        <f>IFERROR(GA9/GA23-1,"-")</f>
        <v>0.51867584590596172</v>
      </c>
      <c r="GC9" s="35">
        <v>10301</v>
      </c>
      <c r="GD9" s="286">
        <f>IFERROR(GC9/GC23-1,"-")</f>
        <v>0.61787340976912208</v>
      </c>
      <c r="GE9" s="35">
        <v>67</v>
      </c>
      <c r="GF9" s="286">
        <f>IFERROR(GE9/GE23-1,"-")</f>
        <v>-0.85403050108932466</v>
      </c>
      <c r="GG9" s="35">
        <v>698</v>
      </c>
      <c r="GH9" s="286">
        <f>IFERROR(GG9/GG23-1,"-")</f>
        <v>1.5474452554744524</v>
      </c>
      <c r="GI9" s="35">
        <v>561</v>
      </c>
      <c r="GJ9" s="286">
        <f>IFERROR(GI9/GI23-1,"-")</f>
        <v>2.978723404255319</v>
      </c>
      <c r="GK9" s="35">
        <v>137</v>
      </c>
      <c r="GL9" s="286">
        <f>IFERROR(GK9/GK23-1,"-")</f>
        <v>3.007518796992481E-2</v>
      </c>
      <c r="GM9" s="35">
        <v>392102</v>
      </c>
      <c r="GN9" s="286">
        <f>IFERROR(GM9/GM23-1,"-")</f>
        <v>0.97733713905334385</v>
      </c>
      <c r="GO9" s="35">
        <v>183141</v>
      </c>
      <c r="GP9" s="286">
        <f>IFERROR(GO9/GO23-1,"-")</f>
        <v>0.76336186560625463</v>
      </c>
      <c r="GQ9" s="35">
        <v>181400</v>
      </c>
      <c r="GR9" s="286">
        <f>IFERROR(GQ9/GQ23-1,"-")</f>
        <v>0.75611833952912022</v>
      </c>
      <c r="GS9" s="35">
        <v>1741</v>
      </c>
      <c r="GT9" s="286">
        <f>IFERROR(GS9/GS23-1,"-")</f>
        <v>2.0923623445825932</v>
      </c>
      <c r="GU9" s="35">
        <v>61128</v>
      </c>
      <c r="GV9" s="286">
        <f>IFERROR(GU9/GU23-1,"-")</f>
        <v>0.98641666395866512</v>
      </c>
      <c r="GW9" s="35">
        <v>59806</v>
      </c>
      <c r="GX9" s="286">
        <f>IFERROR(GW9/GW23-1,"-")</f>
        <v>1.0659803786099213</v>
      </c>
      <c r="GY9" s="35">
        <v>1322</v>
      </c>
      <c r="GZ9" s="286">
        <f>IFERROR(GY9/GY23-1,"-")</f>
        <v>-0.27601314348302297</v>
      </c>
      <c r="HA9" s="35">
        <v>104731</v>
      </c>
      <c r="HB9" s="286">
        <f>IFERROR(HA9/HA23-1,"-")</f>
        <v>1.2246744694861609</v>
      </c>
      <c r="HC9" s="35">
        <v>101911</v>
      </c>
      <c r="HD9" s="286">
        <f>IFERROR(HC9/HC23-1,"-")</f>
        <v>1.1996287582827914</v>
      </c>
      <c r="HE9" s="35">
        <v>2820</v>
      </c>
      <c r="HF9" s="286">
        <f>IFERROR(HE9/HE23-1,"-")</f>
        <v>2.7751004016064256</v>
      </c>
      <c r="HG9" s="35">
        <v>49724</v>
      </c>
      <c r="HH9" s="286">
        <f>IFERROR(HG9/HG23-1,"-")</f>
        <v>1.5888478159004529</v>
      </c>
      <c r="HI9" s="35">
        <v>47367</v>
      </c>
      <c r="HJ9" s="286">
        <f>IFERROR(HI9/HI23-1,"-")</f>
        <v>1.562733322512579</v>
      </c>
      <c r="HK9" s="35">
        <v>2357</v>
      </c>
      <c r="HL9" s="286">
        <f>IFERROR(HK9/HK23-1,"-")</f>
        <v>2.2555248618784529</v>
      </c>
      <c r="HM9" s="35">
        <v>2194</v>
      </c>
      <c r="HN9" s="286">
        <f>IFERROR(HM9/HM23-1,"-")</f>
        <v>2.1982507288629738</v>
      </c>
      <c r="HO9" s="35">
        <v>798</v>
      </c>
      <c r="HP9" s="286">
        <f>IFERROR(HO9/HO23-1,"-")</f>
        <v>2.9701492537313432</v>
      </c>
      <c r="HQ9" s="35">
        <v>1396</v>
      </c>
      <c r="HR9" s="286">
        <f>IFERROR(HQ9/HQ23-1,"-")</f>
        <v>1.8783505154639175</v>
      </c>
      <c r="HS9" s="35">
        <v>52767</v>
      </c>
      <c r="HT9" s="286">
        <f>IFERROR(HS9/HS23-1,"-")</f>
        <v>2.4363255163845299E-2</v>
      </c>
      <c r="HU9" s="35">
        <v>15700</v>
      </c>
      <c r="HV9" s="286">
        <f>IFERROR(HU9/HU23-1,"-")</f>
        <v>-0.22153907179690602</v>
      </c>
      <c r="HW9" s="35">
        <v>15387</v>
      </c>
      <c r="HX9" s="286">
        <f>IFERROR(HW9/HW23-1,"-")</f>
        <v>-0.23118816828220246</v>
      </c>
      <c r="HY9" s="35">
        <v>313</v>
      </c>
      <c r="HZ9" s="286">
        <f>IFERROR(HY9/HY23-1,"-")</f>
        <v>1.0324675324675323</v>
      </c>
      <c r="IA9" s="35">
        <v>22662</v>
      </c>
      <c r="IB9" s="286">
        <f>IFERROR(IA9/IA23-1,"-")</f>
        <v>0.22042113199418378</v>
      </c>
      <c r="IC9" s="35">
        <v>22573</v>
      </c>
      <c r="ID9" s="286">
        <f>IFERROR(IC9/IC23-1,"-")</f>
        <v>0.22181326116373468</v>
      </c>
      <c r="IE9" s="35">
        <v>90</v>
      </c>
      <c r="IF9" s="286">
        <f>IFERROR(IE9/IE23-1,"-")</f>
        <v>-4.2553191489361653E-2</v>
      </c>
      <c r="IG9" s="35">
        <v>9119</v>
      </c>
      <c r="IH9" s="286">
        <f>IFERROR(IG9/IG23-1,"-")</f>
        <v>0.20510109686797939</v>
      </c>
      <c r="II9" s="35">
        <v>8843</v>
      </c>
      <c r="IJ9" s="286">
        <f>IFERROR(II9/II23-1,"-")</f>
        <v>0.17358991373589916</v>
      </c>
      <c r="IK9" s="35">
        <v>276</v>
      </c>
      <c r="IL9" s="286">
        <f>IFERROR(IK9/IK23-1,"-")</f>
        <v>7.625</v>
      </c>
      <c r="IM9" s="35">
        <v>5365</v>
      </c>
      <c r="IN9" s="286">
        <f>IFERROR(IM9/IM23-1,"-")</f>
        <v>0.14759358288770064</v>
      </c>
      <c r="IO9" s="35">
        <v>5102</v>
      </c>
      <c r="IP9" s="286">
        <f>IFERROR(IO9/IO23-1,"-")</f>
        <v>9.1336898395721899E-2</v>
      </c>
      <c r="IQ9" s="35">
        <v>263</v>
      </c>
      <c r="IR9" s="286" t="str">
        <f>IFERROR(IQ9/IQ23-1,"-")</f>
        <v>-</v>
      </c>
      <c r="IS9" s="35">
        <v>749</v>
      </c>
      <c r="IT9" s="286">
        <f>IFERROR(IS9/IS23-1,"-")</f>
        <v>2.5</v>
      </c>
      <c r="IU9" s="35">
        <v>725</v>
      </c>
      <c r="IV9" s="286">
        <f>IFERROR(IU9/IU23-1,"-")</f>
        <v>4.2536231884057969</v>
      </c>
      <c r="IW9" s="35">
        <v>24</v>
      </c>
      <c r="IX9" s="286">
        <f>IFERROR(IW9/IW23-1,"-")</f>
        <v>-0.68421052631578949</v>
      </c>
      <c r="IY9" s="35">
        <v>56511</v>
      </c>
      <c r="IZ9" s="286">
        <f>IFERROR(IY9/IY23-1,"-")</f>
        <v>0.60734398998805394</v>
      </c>
      <c r="JA9" s="35">
        <v>16833</v>
      </c>
      <c r="JB9" s="286">
        <f>IFERROR(JA9/JA23-1,"-")</f>
        <v>0.15945722551315611</v>
      </c>
      <c r="JC9" s="35">
        <v>16812</v>
      </c>
      <c r="JD9" s="286">
        <f>IFERROR(JC9/JC23-1,"-")</f>
        <v>0.16048871401946574</v>
      </c>
      <c r="JE9" s="35">
        <v>21</v>
      </c>
      <c r="JF9" s="286">
        <f>IFERROR(JE9/JE23-1,"-")</f>
        <v>-0.32258064516129037</v>
      </c>
      <c r="JG9" s="35">
        <v>10809</v>
      </c>
      <c r="JH9" s="286">
        <f>IFERROR(JG9/JG23-1,"-")</f>
        <v>1.3180355993995283</v>
      </c>
      <c r="JI9" s="35">
        <v>10510</v>
      </c>
      <c r="JJ9" s="286">
        <f>IFERROR(JI9/JI23-1,"-")</f>
        <v>1.3272807794508417</v>
      </c>
      <c r="JK9" s="35">
        <v>300</v>
      </c>
      <c r="JL9" s="286">
        <f>IFERROR(JK9/JK23-1,"-")</f>
        <v>1.0408163265306123</v>
      </c>
      <c r="JM9" s="35">
        <v>25949</v>
      </c>
      <c r="JN9" s="286">
        <f>IFERROR(JM9/JM23-1,"-")</f>
        <v>0.84782453891618603</v>
      </c>
      <c r="JO9" s="35">
        <v>25680</v>
      </c>
      <c r="JP9" s="286">
        <f>IFERROR(JO9/JO23-1,"-")</f>
        <v>0.84974429157962983</v>
      </c>
      <c r="JQ9" s="35">
        <v>269</v>
      </c>
      <c r="JR9" s="286">
        <f>IFERROR(JQ9/JQ23-1,"-")</f>
        <v>0.68124999999999991</v>
      </c>
      <c r="JS9" s="35">
        <v>3684</v>
      </c>
      <c r="JT9" s="286">
        <f>IFERROR(JS9/JS23-1,"-")</f>
        <v>0.62577228596646073</v>
      </c>
      <c r="JU9" s="35">
        <v>3377</v>
      </c>
      <c r="JV9" s="286">
        <f>IFERROR(JU9/JU23-1,"-")</f>
        <v>0.51299283154121866</v>
      </c>
      <c r="JW9" s="35">
        <v>308</v>
      </c>
      <c r="JX9" s="286">
        <f>IFERROR(JW9/JW23-1,"-")</f>
        <v>8.0588235294117645</v>
      </c>
      <c r="JY9" s="35">
        <v>99</v>
      </c>
      <c r="JZ9" s="286">
        <f>IFERROR(JY9/JY23-1,"-")</f>
        <v>-0.59591836734693882</v>
      </c>
      <c r="KA9" s="35">
        <v>28</v>
      </c>
      <c r="KB9" s="286">
        <f>IFERROR(KA9/KA23-1,"-")</f>
        <v>-0.31707317073170727</v>
      </c>
      <c r="KC9" s="35">
        <v>72</v>
      </c>
      <c r="KD9" s="286">
        <f>IFERROR(KC9/KC23-1,"-")</f>
        <v>-0.64878048780487807</v>
      </c>
      <c r="KE9" s="35">
        <v>61799</v>
      </c>
      <c r="KF9" s="286">
        <f>IFERROR(KE9/KE23-1,"-")</f>
        <v>0.76427429484983445</v>
      </c>
      <c r="KG9" s="35">
        <v>28916</v>
      </c>
      <c r="KH9" s="286">
        <f>IFERROR(KG9/KG23-1,"-")</f>
        <v>0.52261597598862619</v>
      </c>
      <c r="KI9" s="35">
        <v>28668</v>
      </c>
      <c r="KJ9" s="286">
        <f>IFERROR(KI9/KI23-1,"-")</f>
        <v>0.56007836308228121</v>
      </c>
      <c r="KK9" s="35">
        <v>248</v>
      </c>
      <c r="KL9" s="286">
        <f>IFERROR(KK9/KK23-1,"-")</f>
        <v>-0.59740259740259738</v>
      </c>
      <c r="KM9" s="35">
        <v>13386</v>
      </c>
      <c r="KN9" s="286">
        <f>IFERROR(KM9/KM23-1,"-")</f>
        <v>0.79509185999731802</v>
      </c>
      <c r="KO9" s="35">
        <v>13222</v>
      </c>
      <c r="KP9" s="286">
        <f>IFERROR(KO9/KO23-1,"-")</f>
        <v>0.82725262576008851</v>
      </c>
      <c r="KQ9" s="35">
        <v>164</v>
      </c>
      <c r="KR9" s="286">
        <f>IFERROR(KQ9/KQ23-1,"-")</f>
        <v>-0.25791855203619907</v>
      </c>
      <c r="KS9" s="35">
        <v>8746</v>
      </c>
      <c r="KT9" s="286">
        <f>IFERROR(KS9/KS23-1,"-")</f>
        <v>0.97159603246167725</v>
      </c>
      <c r="KU9" s="35">
        <v>8440</v>
      </c>
      <c r="KV9" s="286">
        <f>IFERROR(KU9/KU23-1,"-")</f>
        <v>1.0303103199422661</v>
      </c>
      <c r="KW9" s="35">
        <v>306</v>
      </c>
      <c r="KX9" s="286">
        <f>IFERROR(KW9/KW23-1,"-")</f>
        <v>9.6774193548387011E-2</v>
      </c>
      <c r="KY9" s="35">
        <v>11236</v>
      </c>
      <c r="KZ9" s="286">
        <f>IFERROR(KY9/KY23-1,"-")</f>
        <v>1.1872688339497763</v>
      </c>
      <c r="LA9" s="35">
        <v>11061</v>
      </c>
      <c r="LB9" s="286">
        <f>IFERROR(LA9/LA23-1,"-")</f>
        <v>1.2417916497770571</v>
      </c>
      <c r="LC9" s="35">
        <v>175</v>
      </c>
      <c r="LD9" s="286">
        <f>IFERROR(LC9/LC23-1,"-")</f>
        <v>-0.14215686274509809</v>
      </c>
      <c r="LE9" s="35">
        <v>284</v>
      </c>
      <c r="LF9" s="286">
        <f>IFERROR(LE9/LE23-1,"-")</f>
        <v>0.53513513513513522</v>
      </c>
      <c r="LG9" s="35">
        <v>227</v>
      </c>
      <c r="LH9" s="286">
        <f>IFERROR(LG9/LG23-1,"-")</f>
        <v>0.2404371584699454</v>
      </c>
      <c r="LI9" s="35">
        <v>58</v>
      </c>
      <c r="LJ9" s="286">
        <f>IFERROR(LI9/LI23-1,"-")</f>
        <v>28</v>
      </c>
      <c r="LK9" s="35">
        <v>196690</v>
      </c>
      <c r="LL9" s="286">
        <f>IFERROR(LK9/LK23-1,"-")</f>
        <v>0.52652738110021113</v>
      </c>
      <c r="LM9" s="35">
        <v>58453</v>
      </c>
      <c r="LN9" s="286">
        <f>IFERROR(LM9/LM23-1,"-")</f>
        <v>0.6275825583337975</v>
      </c>
      <c r="LO9" s="35">
        <v>56139</v>
      </c>
      <c r="LP9" s="286">
        <f>IFERROR(LO9/LO23-1,"-")</f>
        <v>0.56935592083193565</v>
      </c>
      <c r="LQ9" s="35">
        <v>2314</v>
      </c>
      <c r="LR9" s="286">
        <f>IFERROR(LQ9/LQ23-1,"-")</f>
        <v>15.181818181818183</v>
      </c>
      <c r="LS9" s="35">
        <v>120536</v>
      </c>
      <c r="LT9" s="286">
        <f>IFERROR(LS9/LS23-1,"-")</f>
        <v>0.54640392066302312</v>
      </c>
      <c r="LU9" s="35">
        <v>120428</v>
      </c>
      <c r="LV9" s="286">
        <f>IFERROR(LU9/LU23-1,"-")</f>
        <v>0.54801722475737513</v>
      </c>
      <c r="LW9" s="35">
        <v>108</v>
      </c>
      <c r="LX9" s="286">
        <f>IFERROR(LW9/LW23-1,"-")</f>
        <v>-0.28476821192052981</v>
      </c>
      <c r="LY9" s="35">
        <v>10168</v>
      </c>
      <c r="LZ9" s="286">
        <f>IFERROR(LY9/LY23-1,"-")</f>
        <v>0.18342644320297952</v>
      </c>
      <c r="MA9" s="35">
        <v>10149</v>
      </c>
      <c r="MB9" s="286">
        <f>IFERROR(MA9/MA23-1,"-")</f>
        <v>0.18507706679121916</v>
      </c>
      <c r="MC9" s="35">
        <v>19</v>
      </c>
      <c r="MD9" s="286">
        <f>IFERROR(MC9/MC23-1,"-")</f>
        <v>-0.29629629629629628</v>
      </c>
      <c r="ME9" s="35">
        <v>9037</v>
      </c>
      <c r="MF9" s="286">
        <f>IFERROR(ME9/ME23-1,"-")</f>
        <v>0.54241338112305848</v>
      </c>
      <c r="MG9" s="35">
        <v>8943</v>
      </c>
      <c r="MH9" s="286">
        <f>IFERROR(MG9/MG23-1,"-")</f>
        <v>0.52845667407280805</v>
      </c>
      <c r="MI9" s="35">
        <v>94</v>
      </c>
      <c r="MJ9" s="286">
        <f>IFERROR(MI9/MI23-1,"-")</f>
        <v>10.75</v>
      </c>
      <c r="MK9" s="35">
        <v>836</v>
      </c>
      <c r="ML9" s="286">
        <f>IFERROR(MK9/MK23-1,"-")</f>
        <v>5.1925925925925922</v>
      </c>
      <c r="MM9" s="35">
        <v>734</v>
      </c>
      <c r="MN9" s="286">
        <f>IFERROR(MM9/MM23-1,"-")</f>
        <v>10.121212121212121</v>
      </c>
      <c r="MO9" s="35">
        <v>102</v>
      </c>
      <c r="MP9" s="286">
        <f>IFERROR(MO9/MO23-1,"-")</f>
        <v>0.47826086956521729</v>
      </c>
      <c r="MQ9" s="35">
        <f>IFERROR(AI9-(CU9+EA9+FG9+GM9+HS9+IY9+KE9+LK9),"-")</f>
        <v>133577</v>
      </c>
      <c r="MR9" s="286">
        <f>IFERROR(MQ9/MQ23-1,"-")</f>
        <v>0.33169501325942607</v>
      </c>
      <c r="MS9" s="35">
        <f>IFERROR(AK9-(CW9+EC9+FI9+GO9+HU9+JA9+KG9+LM9),"-")</f>
        <v>70412</v>
      </c>
      <c r="MT9" s="286">
        <f>IFERROR(MS9/MS23-1,"-")</f>
        <v>0.29286474973375931</v>
      </c>
      <c r="MU9" s="35">
        <f>IFERROR(AM9-(CY9+EE9+FK9+GQ9+HW9+JC9+KI9+LO9),"-")</f>
        <v>68935</v>
      </c>
      <c r="MV9" s="286">
        <f>IFERROR(MU9/MU23-1,"-")</f>
        <v>0.27986855052821147</v>
      </c>
      <c r="MW9" s="35">
        <f>IFERROR(AO9-(DA9+EG9+FM9+GS9+HY9+JE9+KK9+LQ9),"-")</f>
        <v>1477</v>
      </c>
      <c r="MX9" s="286">
        <f>IFERROR(MW9/MW23-1,"-")</f>
        <v>1.4698996655518393</v>
      </c>
      <c r="MY9" s="287">
        <f>IFERROR(AQ9-(DC9+EI9+FO9+GU9+IA9+JG9+KM9+LS9),"-")</f>
        <v>36769</v>
      </c>
      <c r="MZ9" s="286">
        <f>IFERROR(MY9/MY23-1,"-")</f>
        <v>0.42465806501607961</v>
      </c>
      <c r="NA9" s="243">
        <f>IFERROR(AS9-(DE9+EK9+FQ9+GW9+IC9+JI9+KO9+LU9),"-")</f>
        <v>34746</v>
      </c>
      <c r="NB9" s="286">
        <f>IFERROR(NA9/NA23-1,"-")</f>
        <v>0.39000680081609795</v>
      </c>
      <c r="NC9" s="243">
        <f>IFERROR(AU9-(DG9+EM9+FS9+GY9+IE9+JK9+KQ9+LW9),"-")</f>
        <v>2022</v>
      </c>
      <c r="ND9" s="286">
        <f>IFERROR(NC9/NC23-1,"-")</f>
        <v>1.4932182490752157</v>
      </c>
      <c r="NE9" s="287">
        <f>IFERROR(AW9-(DI9+EO9+FU9+HA9+IG9+JM9+KS9+LY9),"-")</f>
        <v>12249</v>
      </c>
      <c r="NF9" s="286">
        <f>IFERROR(NE9/NE23-1,"-")</f>
        <v>0.43835133865664622</v>
      </c>
      <c r="NG9" s="243">
        <f>IFERROR(AY9-(DK9+EQ9+FW9+HC9+II9+JO9+KU9+MA9),"-")</f>
        <v>10577</v>
      </c>
      <c r="NH9" s="286">
        <f>IFERROR(NG9/NG23-1,"-")</f>
        <v>0.30580246913580256</v>
      </c>
      <c r="NI9" s="243">
        <f>IFERROR(BA9-(DM9+ES9+FY9+HE9+IK9+JQ9+KW9+MC9),"-")</f>
        <v>1673</v>
      </c>
      <c r="NJ9" s="286">
        <f>IFERROR(NI9/NI23-1,"-")</f>
        <v>3.021634615384615</v>
      </c>
      <c r="NK9" s="287">
        <f>IFERROR(BC9-(DO9+EU9+GA9+HG9+IM9+JS9+KY9+ME9),"-")</f>
        <v>19153</v>
      </c>
      <c r="NL9" s="286">
        <f>IFERROR(NK9/NK23-1,"-")</f>
        <v>0.51622862571247619</v>
      </c>
      <c r="NM9" s="243">
        <f>IFERROR(BE9-(DQ9+EW9+GC9+HI9+IO9+JU9+LA9+MG9),"-")</f>
        <v>17535</v>
      </c>
      <c r="NN9" s="286">
        <f>IFERROR(NM9/NM23-1,"-")</f>
        <v>0.41126760563380271</v>
      </c>
      <c r="NO9" s="243">
        <f>IFERROR(BG9-(DS9+EY9+GE9+HK9+IQ9+JW9+LC9+MI9),"-")</f>
        <v>1618</v>
      </c>
      <c r="NP9" s="286">
        <f>IFERROR(NO9/NO23-1,"-")</f>
        <v>6.8164251207729469</v>
      </c>
      <c r="NQ9" s="287">
        <f>IFERROR(BI9-(DU9+FA9+GG9+HM9+IS9+JY9+LE9+MK9),"-")</f>
        <v>2081</v>
      </c>
      <c r="NR9" s="286">
        <f>IFERROR(NQ9/NQ23-1,"-")</f>
        <v>0.83025505716798587</v>
      </c>
      <c r="NS9" s="243">
        <f>IFERROR(BK9-(DW9+FC9+GI9+HO9+IU9+KA9+LG9+MM9),"-")</f>
        <v>1106</v>
      </c>
      <c r="NT9" s="286">
        <f>IFERROR(NS9/NS23-1,"-")</f>
        <v>0.53824756606397783</v>
      </c>
      <c r="NU9" s="243">
        <f>IFERROR(BM9-(DY9+FE9+GK9+HQ9+IW9+KC9+LI9+MO9),"-")</f>
        <v>973</v>
      </c>
      <c r="NV9" s="286">
        <f>IFERROR(NU9/NU23-1,"-")</f>
        <v>1.3333333333333335</v>
      </c>
    </row>
    <row r="10" spans="1:386" s="17" customFormat="1" x14ac:dyDescent="0.25">
      <c r="A10" s="242"/>
      <c r="B10" s="34" t="s">
        <v>63</v>
      </c>
      <c r="C10" s="35">
        <v>1367292</v>
      </c>
      <c r="D10" s="286">
        <f t="shared" si="0"/>
        <v>0.25408913596394278</v>
      </c>
      <c r="E10" s="35">
        <v>563027</v>
      </c>
      <c r="F10" s="286">
        <f t="shared" si="1"/>
        <v>0.1912436156212578</v>
      </c>
      <c r="G10" s="35">
        <v>543163</v>
      </c>
      <c r="H10" s="286">
        <f t="shared" ref="H10:H20" si="2">IFERROR(G10/G24-1,"-")</f>
        <v>0.18486920177306199</v>
      </c>
      <c r="I10" s="35">
        <v>19864</v>
      </c>
      <c r="J10" s="286">
        <f t="shared" ref="J10:J20" si="3">IFERROR(I10/I24-1,"-")</f>
        <v>0.39680753814780956</v>
      </c>
      <c r="K10" s="35">
        <v>397277</v>
      </c>
      <c r="L10" s="286">
        <f t="shared" ref="L10:L20" si="4">IFERROR(K10/K24-1,"-")</f>
        <v>0.3493042512507174</v>
      </c>
      <c r="M10" s="35">
        <v>384494</v>
      </c>
      <c r="N10" s="286">
        <f t="shared" ref="N10:N20" si="5">IFERROR(M10/M24-1,"-")</f>
        <v>0.34783904202028282</v>
      </c>
      <c r="O10" s="35">
        <v>12784</v>
      </c>
      <c r="P10" s="286">
        <f t="shared" ref="P10:P20" si="6">IFERROR(O10/O24-1,"-")</f>
        <v>0.39502400698384976</v>
      </c>
      <c r="Q10" s="35">
        <v>262225</v>
      </c>
      <c r="R10" s="286">
        <f t="shared" ref="R10:R20" si="7">IFERROR(Q10/Q24-1,"-")</f>
        <v>0.28679808225496983</v>
      </c>
      <c r="S10" s="35">
        <v>241051</v>
      </c>
      <c r="T10" s="286">
        <f t="shared" ref="T10:T20" si="8">IFERROR(S10/S24-1,"-")</f>
        <v>0.26585130181802907</v>
      </c>
      <c r="U10" s="35">
        <v>21173</v>
      </c>
      <c r="V10" s="286">
        <f t="shared" ref="V10:V20" si="9">IFERROR(U10/U24-1,"-")</f>
        <v>0.5853987270685137</v>
      </c>
      <c r="W10" s="35">
        <v>202585</v>
      </c>
      <c r="X10" s="286">
        <f t="shared" ref="X10:X20" si="10">IFERROR(W10/W24-1,"-")</f>
        <v>0.30055595501001497</v>
      </c>
      <c r="Y10" s="35">
        <v>183123</v>
      </c>
      <c r="Z10" s="286">
        <f t="shared" ref="Z10:Z20" si="11">IFERROR(Y10/Y24-1,"-")</f>
        <v>0.30843265026151068</v>
      </c>
      <c r="AA10" s="35">
        <v>19462</v>
      </c>
      <c r="AB10" s="286">
        <f t="shared" ref="AB10:AB20" si="12">IFERROR(AA10/AA24-1,"-")</f>
        <v>0.23083733873007839</v>
      </c>
      <c r="AC10" s="35">
        <v>26919</v>
      </c>
      <c r="AD10" s="286">
        <f t="shared" ref="AD10:AD20" si="13">IFERROR(AC10/AC24-1,"-")</f>
        <v>0.48232378854625546</v>
      </c>
      <c r="AE10" s="35">
        <v>10496</v>
      </c>
      <c r="AF10" s="286">
        <f t="shared" ref="AF10:AF20" si="14">IFERROR(AE10/AE24-1,"-")</f>
        <v>0.73889993373094764</v>
      </c>
      <c r="AG10" s="35">
        <v>16423</v>
      </c>
      <c r="AH10" s="286">
        <f t="shared" ref="AH10:AH20" si="15">IFERROR(AG10/AG24-1,"-")</f>
        <v>0.35458594523259657</v>
      </c>
      <c r="AI10" s="35">
        <v>1251139</v>
      </c>
      <c r="AJ10" s="286">
        <f t="shared" ref="AJ10:AJ20" si="16">IFERROR(AI10/AI24-1,"-")</f>
        <v>0.27106549374544731</v>
      </c>
      <c r="AK10" s="35">
        <v>506065</v>
      </c>
      <c r="AL10" s="286">
        <f t="shared" ref="AL10:AL20" si="17">IFERROR(AK10/AK24-1,"-")</f>
        <v>0.18916029278723578</v>
      </c>
      <c r="AM10" s="35">
        <v>487208</v>
      </c>
      <c r="AN10" s="286">
        <f t="shared" ref="AN10:AN20" si="18">IFERROR(AM10/AM24-1,"-")</f>
        <v>0.18070385467305794</v>
      </c>
      <c r="AO10" s="35">
        <v>18857</v>
      </c>
      <c r="AP10" s="286">
        <f t="shared" ref="AP10:AP20" si="19">IFERROR(AO10/AO24-1,"-")</f>
        <v>0.45918130465062301</v>
      </c>
      <c r="AQ10" s="35">
        <v>366153</v>
      </c>
      <c r="AR10" s="286">
        <f t="shared" ref="AR10:AR20" si="20">IFERROR(AQ10/AQ24-1,"-")</f>
        <v>0.39300062392525081</v>
      </c>
      <c r="AS10" s="35">
        <v>353883</v>
      </c>
      <c r="AT10" s="286">
        <f t="shared" ref="AT10:AT20" si="21">IFERROR(AS10/AS24-1,"-")</f>
        <v>0.39086364243772453</v>
      </c>
      <c r="AU10" s="35">
        <v>12270</v>
      </c>
      <c r="AV10" s="286">
        <f t="shared" ref="AV10:AV20" si="22">IFERROR(AU10/AU24-1,"-")</f>
        <v>0.45741774557548398</v>
      </c>
      <c r="AW10" s="35">
        <v>245176</v>
      </c>
      <c r="AX10" s="286">
        <f t="shared" ref="AX10:AX20" si="23">IFERROR(AW10/AW24-1,"-")</f>
        <v>0.32441659464131378</v>
      </c>
      <c r="AY10" s="35">
        <v>224647</v>
      </c>
      <c r="AZ10" s="286">
        <f t="shared" ref="AZ10:AZ20" si="24">IFERROR(AY10/AY24-1,"-")</f>
        <v>0.30539656344608379</v>
      </c>
      <c r="BA10" s="35">
        <v>20529</v>
      </c>
      <c r="BB10" s="286">
        <f t="shared" ref="BB10:BB20" si="25">IFERROR(BA10/BA24-1,"-")</f>
        <v>0.57563895924476172</v>
      </c>
      <c r="BC10" s="35">
        <v>192042</v>
      </c>
      <c r="BD10" s="286">
        <f t="shared" ref="BD10:BD20" si="26">IFERROR(BC10/BC24-1,"-")</f>
        <v>0.30171490544296065</v>
      </c>
      <c r="BE10" s="35">
        <v>172658</v>
      </c>
      <c r="BF10" s="286">
        <f t="shared" ref="BF10:BF20" si="27">IFERROR(BE10/BE24-1,"-")</f>
        <v>0.30754958461759818</v>
      </c>
      <c r="BG10" s="35">
        <v>19384</v>
      </c>
      <c r="BH10" s="286">
        <f t="shared" ref="BH10:BH20" si="28">IFERROR(BG10/BG24-1,"-")</f>
        <v>0.25195375573209322</v>
      </c>
      <c r="BI10" s="35">
        <v>24284</v>
      </c>
      <c r="BJ10" s="286">
        <f t="shared" ref="BJ10:BJ20" si="29">IFERROR(BI10/BI24-1,"-")</f>
        <v>0.63793336031296377</v>
      </c>
      <c r="BK10" s="35">
        <v>8274</v>
      </c>
      <c r="BL10" s="286">
        <f t="shared" ref="BL10:BL20" si="30">IFERROR(BK10/BK24-1,"-")</f>
        <v>1.2612735720142116</v>
      </c>
      <c r="BM10" s="35">
        <v>16009</v>
      </c>
      <c r="BN10" s="286">
        <f t="shared" ref="BN10:BN20" si="31">IFERROR(BM10/BM24-1,"-")</f>
        <v>0.43359899704486438</v>
      </c>
      <c r="BO10" s="35">
        <v>116153</v>
      </c>
      <c r="BP10" s="286">
        <f t="shared" ref="BP10:BP20" si="32">IFERROR(BO10/BO24-1,"-")</f>
        <v>9.6362229102167074E-2</v>
      </c>
      <c r="BQ10" s="35">
        <v>56963</v>
      </c>
      <c r="BR10" s="286">
        <f t="shared" ref="BR10:BR20" si="33">IFERROR(BQ10/BQ24-1,"-")</f>
        <v>0.21009920761370626</v>
      </c>
      <c r="BS10" s="35">
        <v>55956</v>
      </c>
      <c r="BT10" s="286">
        <f t="shared" ref="BT10:BT20" si="34">IFERROR(BS10/BS24-1,"-")</f>
        <v>0.22244068685279861</v>
      </c>
      <c r="BU10" s="35">
        <v>1007</v>
      </c>
      <c r="BV10" s="286">
        <f t="shared" ref="BV10:BV20" si="35">IFERROR(BU10/BU24-1,"-")</f>
        <v>-0.22419106317411397</v>
      </c>
      <c r="BW10" s="35">
        <v>31124</v>
      </c>
      <c r="BX10" s="286">
        <f t="shared" ref="BX10:BX20" si="36">IFERROR(BW10/BW24-1,"-")</f>
        <v>-1.4408309319484447E-2</v>
      </c>
      <c r="BY10" s="35">
        <v>30611</v>
      </c>
      <c r="BZ10" s="286">
        <f t="shared" ref="BZ10:BZ20" si="37">IFERROR(BY10/BY24-1,"-")</f>
        <v>-7.2322760588959811E-3</v>
      </c>
      <c r="CA10" s="35">
        <v>513</v>
      </c>
      <c r="CB10" s="286">
        <f t="shared" ref="CB10:CB20" si="38">IFERROR(CA10/CA24-1,"-")</f>
        <v>-0.31140939597315431</v>
      </c>
      <c r="CC10" s="35">
        <v>17049</v>
      </c>
      <c r="CD10" s="286">
        <f t="shared" ref="CD10:CD20" si="39">IFERROR(CC10/CC24-1,"-")</f>
        <v>-8.6383366379079396E-2</v>
      </c>
      <c r="CE10" s="35">
        <v>16404</v>
      </c>
      <c r="CF10" s="286">
        <f t="shared" ref="CF10:CF20" si="40">IFERROR(CE10/CE24-1,"-")</f>
        <v>-0.10531769839105531</v>
      </c>
      <c r="CG10" s="35">
        <v>644</v>
      </c>
      <c r="CH10" s="286">
        <f t="shared" ref="CH10:CH20" si="41">IFERROR(CG10/CG24-1,"-")</f>
        <v>0.97546012269938642</v>
      </c>
      <c r="CI10" s="35">
        <v>10544</v>
      </c>
      <c r="CJ10" s="286">
        <f t="shared" ref="CJ10:CJ20" si="42">IFERROR(CI10/CI24-1,"-")</f>
        <v>0.27992231124059241</v>
      </c>
      <c r="CK10" s="35">
        <v>10466</v>
      </c>
      <c r="CL10" s="286">
        <f t="shared" ref="CL10:CL20" si="43">IFERROR(CK10/CK24-1,"-")</f>
        <v>0.32330256669616886</v>
      </c>
      <c r="CM10" s="35">
        <v>78</v>
      </c>
      <c r="CN10" s="286">
        <f t="shared" ref="CN10:CN20" si="44">IFERROR(CM10/CM24-1,"-")</f>
        <v>-0.76291793313069911</v>
      </c>
      <c r="CO10" s="35">
        <v>2635</v>
      </c>
      <c r="CP10" s="286">
        <f t="shared" ref="CP10:CP20" si="45">IFERROR(CO10/CO24-1,"-")</f>
        <v>-0.20989505247376317</v>
      </c>
      <c r="CQ10" s="35">
        <v>2222</v>
      </c>
      <c r="CR10" s="286">
        <f t="shared" ref="CR10:CR20" si="46">IFERROR(CQ10/CQ24-1,"-")</f>
        <v>-6.5601345668629074E-2</v>
      </c>
      <c r="CS10" s="35">
        <v>414</v>
      </c>
      <c r="CT10" s="286">
        <f t="shared" ref="CT10:CT20" si="47">IFERROR(CS10/CS24-1,"-")</f>
        <v>-0.56739811912225702</v>
      </c>
      <c r="CU10" s="35">
        <v>221234</v>
      </c>
      <c r="CV10" s="286">
        <f t="shared" ref="CV10:CV20" si="48">IFERROR(CU10/CU24-1,"-")</f>
        <v>0.35370927870377167</v>
      </c>
      <c r="CW10" s="35">
        <v>80300</v>
      </c>
      <c r="CX10" s="286">
        <f t="shared" ref="CX10:CX20" si="49">IFERROR(CW10/CW24-1,"-")</f>
        <v>0.33328905640327422</v>
      </c>
      <c r="CY10" s="35">
        <v>68852</v>
      </c>
      <c r="CZ10" s="286">
        <f t="shared" ref="CZ10:CZ20" si="50">IFERROR(CY10/CY24-1,"-")</f>
        <v>0.36281224021218472</v>
      </c>
      <c r="DA10" s="35">
        <v>11448</v>
      </c>
      <c r="DB10" s="286">
        <f t="shared" ref="DB10:DB20" si="51">IFERROR(DA10/DA24-1,"-")</f>
        <v>0.17959814528593498</v>
      </c>
      <c r="DC10" s="35">
        <v>81919</v>
      </c>
      <c r="DD10" s="286">
        <f t="shared" ref="DD10:DD20" si="52">IFERROR(DC10/DC24-1,"-")</f>
        <v>0.42985058996020387</v>
      </c>
      <c r="DE10" s="35">
        <v>73271</v>
      </c>
      <c r="DF10" s="286">
        <f t="shared" ref="DF10:DF20" si="53">IFERROR(DE10/DE24-1,"-")</f>
        <v>0.44342224498640714</v>
      </c>
      <c r="DG10" s="35">
        <v>8648</v>
      </c>
      <c r="DH10" s="286">
        <f t="shared" ref="DH10:DH20" si="54">IFERROR(DG10/DG24-1,"-")</f>
        <v>0.32434915773353756</v>
      </c>
      <c r="DI10" s="35">
        <v>37071</v>
      </c>
      <c r="DJ10" s="286">
        <f t="shared" ref="DJ10:DJ20" si="55">IFERROR(DI10/DI24-1,"-")</f>
        <v>0.34466248322391091</v>
      </c>
      <c r="DK10" s="35">
        <v>22876</v>
      </c>
      <c r="DL10" s="286">
        <f t="shared" ref="DL10:DL20" si="56">IFERROR(DK10/DK24-1,"-")</f>
        <v>0.38307134220072547</v>
      </c>
      <c r="DM10" s="35">
        <v>14195</v>
      </c>
      <c r="DN10" s="286">
        <f t="shared" ref="DN10:DN20" si="57">IFERROR(DM10/DM24-1,"-")</f>
        <v>0.28706138362498868</v>
      </c>
      <c r="DO10" s="35">
        <v>64945</v>
      </c>
      <c r="DP10" s="286">
        <f t="shared" ref="DP10:DP20" si="58">IFERROR(DO10/DO24-1,"-")</f>
        <v>0.24779050107592981</v>
      </c>
      <c r="DQ10" s="35">
        <v>50888</v>
      </c>
      <c r="DR10" s="286">
        <f t="shared" ref="DR10:DR20" si="59">IFERROR(DQ10/DQ24-1,"-")</f>
        <v>0.28161990631138867</v>
      </c>
      <c r="DS10" s="35">
        <v>14057</v>
      </c>
      <c r="DT10" s="286">
        <f t="shared" ref="DT10:DT20" si="60">IFERROR(DS10/DS24-1,"-")</f>
        <v>0.13895640900988493</v>
      </c>
      <c r="DU10" s="35">
        <v>15264</v>
      </c>
      <c r="DV10" s="286">
        <f t="shared" ref="DV10:DV20" si="61">IFERROR(DU10/DU24-1,"-")</f>
        <v>0.36823234134098248</v>
      </c>
      <c r="DW10" s="35">
        <v>3068</v>
      </c>
      <c r="DX10" s="286">
        <f t="shared" ref="DX10:DX20" si="62">IFERROR(DW10/DW24-1,"-")</f>
        <v>0.8810545677498467</v>
      </c>
      <c r="DY10" s="35">
        <v>12196</v>
      </c>
      <c r="DZ10" s="286">
        <f t="shared" ref="DZ10:DZ20" si="63">IFERROR(DY10/DY24-1,"-")</f>
        <v>0.28055438891222173</v>
      </c>
      <c r="EA10" s="35">
        <v>33954</v>
      </c>
      <c r="EB10" s="286">
        <f t="shared" ref="EB10:EB20" si="64">IFERROR(EA10/EA24-1,"-")</f>
        <v>0.12026130852222106</v>
      </c>
      <c r="EC10" s="35">
        <v>19984</v>
      </c>
      <c r="ED10" s="286">
        <f t="shared" ref="ED10:ED20" si="65">IFERROR(EC10/EC24-1,"-")</f>
        <v>8.2967539153525172E-2</v>
      </c>
      <c r="EE10" s="35">
        <v>19605</v>
      </c>
      <c r="EF10" s="286">
        <f t="shared" ref="EF10:EF20" si="66">IFERROR(EE10/EE24-1,"-")</f>
        <v>6.2428873353926218E-2</v>
      </c>
      <c r="EG10" s="35">
        <v>379</v>
      </c>
      <c r="EH10" s="286" t="str">
        <f t="shared" ref="EH10:EH20" si="67">IFERROR(EG10/EG24-1,"-")</f>
        <v>-</v>
      </c>
      <c r="EI10" s="35">
        <v>7005</v>
      </c>
      <c r="EJ10" s="286">
        <f t="shared" ref="EJ10:EJ20" si="68">IFERROR(EI10/EI24-1,"-")</f>
        <v>6.0239140305736294E-2</v>
      </c>
      <c r="EK10" s="35">
        <v>6865</v>
      </c>
      <c r="EL10" s="286">
        <f t="shared" ref="EL10:EL20" si="69">IFERROR(EK10/EK24-1,"-")</f>
        <v>3.9049492962009991E-2</v>
      </c>
      <c r="EM10" s="35">
        <v>140</v>
      </c>
      <c r="EN10" s="286" t="str">
        <f t="shared" ref="EN10:EN20" si="70">IFERROR(EM10/EM24-1,"-")</f>
        <v>-</v>
      </c>
      <c r="EO10" s="35">
        <v>4929</v>
      </c>
      <c r="EP10" s="286">
        <f t="shared" ref="EP10:EP20" si="71">IFERROR(EO10/EO24-1,"-")</f>
        <v>0.41070406410990268</v>
      </c>
      <c r="EQ10" s="35">
        <v>4767</v>
      </c>
      <c r="ER10" s="286">
        <f t="shared" ref="ER10:ER20" si="72">IFERROR(EQ10/EQ24-1,"-")</f>
        <v>0.38334300638421359</v>
      </c>
      <c r="ES10" s="35">
        <v>163</v>
      </c>
      <c r="ET10" s="286">
        <f t="shared" ref="ET10:ET20" si="73">IFERROR(ES10/ES24-1,"-")</f>
        <v>2.3958333333333335</v>
      </c>
      <c r="EU10" s="35">
        <v>2375</v>
      </c>
      <c r="EV10" s="286">
        <f t="shared" ref="EV10:EV20" si="74">IFERROR(EU10/EU24-1,"-")</f>
        <v>0.3448471121177803</v>
      </c>
      <c r="EW10" s="35">
        <v>2343</v>
      </c>
      <c r="EX10" s="286">
        <f t="shared" ref="EX10:EX20" si="75">IFERROR(EW10/EW24-1,"-")</f>
        <v>0.36062717770034847</v>
      </c>
      <c r="EY10" s="35">
        <v>32</v>
      </c>
      <c r="EZ10" s="286">
        <f t="shared" ref="EZ10:EZ20" si="76">IFERROR(EY10/EY24-1,"-")</f>
        <v>-0.27272727272727271</v>
      </c>
      <c r="FA10" s="35">
        <v>406</v>
      </c>
      <c r="FB10" s="286">
        <f t="shared" ref="FB10:FB20" si="77">IFERROR(FA10/FA24-1,"-")</f>
        <v>0.37627118644067803</v>
      </c>
      <c r="FC10" s="35">
        <v>301</v>
      </c>
      <c r="FD10" s="286">
        <f t="shared" ref="FD10:FD20" si="78">IFERROR(FC10/FC24-1,"-")</f>
        <v>5.6888888888888891</v>
      </c>
      <c r="FE10" s="35">
        <v>105</v>
      </c>
      <c r="FF10" s="286">
        <f t="shared" ref="FF10:FF20" si="79">IFERROR(FE10/FE24-1,"-")</f>
        <v>-0.58000000000000007</v>
      </c>
      <c r="FG10" s="35">
        <v>87164</v>
      </c>
      <c r="FH10" s="286">
        <f t="shared" ref="FH10:FH20" si="80">IFERROR(FG10/FG24-1,"-")</f>
        <v>0.18350554657904383</v>
      </c>
      <c r="FI10" s="35">
        <v>34332</v>
      </c>
      <c r="FJ10" s="286">
        <f t="shared" ref="FJ10:FJ20" si="81">IFERROR(FI10/FI24-1,"-")</f>
        <v>3.1858619860543502E-2</v>
      </c>
      <c r="FK10" s="35">
        <v>33182</v>
      </c>
      <c r="FL10" s="286">
        <f t="shared" ref="FL10:FL20" si="82">IFERROR(FK10/FK24-1,"-")</f>
        <v>9.0007906099860424E-3</v>
      </c>
      <c r="FM10" s="35">
        <v>1151</v>
      </c>
      <c r="FN10" s="286">
        <f t="shared" ref="FN10:FN20" si="83">IFERROR(FM10/FM24-1,"-")</f>
        <v>1.9818652849740932</v>
      </c>
      <c r="FO10" s="35">
        <v>17476</v>
      </c>
      <c r="FP10" s="286">
        <f t="shared" ref="FP10:FP20" si="84">IFERROR(FO10/FO24-1,"-")</f>
        <v>0.92234077659223401</v>
      </c>
      <c r="FQ10" s="35">
        <v>17263</v>
      </c>
      <c r="FR10" s="286">
        <f t="shared" ref="FR10:FR20" si="85">IFERROR(FQ10/FQ24-1,"-")</f>
        <v>0.91513201686265799</v>
      </c>
      <c r="FS10" s="35">
        <v>214</v>
      </c>
      <c r="FT10" s="286">
        <f t="shared" ref="FT10:FT20" si="86">IFERROR(FS10/FS24-1,"-")</f>
        <v>1.8157894736842106</v>
      </c>
      <c r="FU10" s="35">
        <v>22724</v>
      </c>
      <c r="FV10" s="286">
        <f t="shared" ref="FV10:FV20" si="87">IFERROR(FU10/FU24-1,"-")</f>
        <v>0.43432430726503823</v>
      </c>
      <c r="FW10" s="35">
        <v>22447</v>
      </c>
      <c r="FX10" s="286">
        <f t="shared" ref="FX10:FX20" si="88">IFERROR(FW10/FW24-1,"-")</f>
        <v>0.44233117008288891</v>
      </c>
      <c r="FY10" s="35">
        <v>277</v>
      </c>
      <c r="FZ10" s="286">
        <f t="shared" ref="FZ10:FZ20" si="89">IFERROR(FY10/FY24-1,"-")</f>
        <v>-1.0714285714285676E-2</v>
      </c>
      <c r="GA10" s="35">
        <v>14068</v>
      </c>
      <c r="GB10" s="286">
        <f t="shared" ref="GB10:GB20" si="90">IFERROR(GA10/GA24-1,"-")</f>
        <v>-0.10269166985584899</v>
      </c>
      <c r="GC10" s="35">
        <v>13948</v>
      </c>
      <c r="GD10" s="286">
        <f t="shared" ref="GD10:GD20" si="91">IFERROR(GC10/GC24-1,"-")</f>
        <v>-9.3814968814968869E-2</v>
      </c>
      <c r="GE10" s="35">
        <v>120</v>
      </c>
      <c r="GF10" s="286">
        <f t="shared" ref="GF10:GF20" si="92">IFERROR(GE10/GE24-1,"-")</f>
        <v>-0.58041958041958042</v>
      </c>
      <c r="GG10" s="35">
        <v>549</v>
      </c>
      <c r="GH10" s="286">
        <f t="shared" ref="GH10:GH20" si="93">IFERROR(GG10/GG24-1,"-")</f>
        <v>-0.16183206106870229</v>
      </c>
      <c r="GI10" s="35">
        <v>246</v>
      </c>
      <c r="GJ10" s="286">
        <f t="shared" ref="GJ10:GJ20" si="94">IFERROR(GI10/GI24-1,"-")</f>
        <v>-0.34048257372654156</v>
      </c>
      <c r="GK10" s="35">
        <v>303</v>
      </c>
      <c r="GL10" s="286">
        <f t="shared" ref="GL10:GL20" si="95">IFERROR(GK10/GK24-1,"-")</f>
        <v>7.4468085106383031E-2</v>
      </c>
      <c r="GM10" s="35">
        <v>425845</v>
      </c>
      <c r="GN10" s="286">
        <f t="shared" ref="GN10:GN20" si="96">IFERROR(GM10/GM24-1,"-")</f>
        <v>0.25767876761686503</v>
      </c>
      <c r="GO10" s="35">
        <v>187510</v>
      </c>
      <c r="GP10" s="286">
        <f t="shared" ref="GP10:GP20" si="97">IFERROR(GO10/GO24-1,"-")</f>
        <v>0.14275440927318606</v>
      </c>
      <c r="GQ10" s="35">
        <v>185732</v>
      </c>
      <c r="GR10" s="286">
        <f t="shared" ref="GR10:GR20" si="98">IFERROR(GQ10/GQ24-1,"-")</f>
        <v>0.13505915713307903</v>
      </c>
      <c r="GS10" s="35">
        <v>1778</v>
      </c>
      <c r="GT10" s="286">
        <f t="shared" ref="GT10:GT20" si="99">IFERROR(GS10/GS24-1,"-")</f>
        <v>2.9162995594713657</v>
      </c>
      <c r="GU10" s="35">
        <v>67064</v>
      </c>
      <c r="GV10" s="286">
        <f t="shared" ref="GV10:GV20" si="100">IFERROR(GU10/GU24-1,"-")</f>
        <v>0.38736837750056896</v>
      </c>
      <c r="GW10" s="35">
        <v>65776</v>
      </c>
      <c r="GX10" s="286">
        <f t="shared" ref="GX10:GX20" si="101">IFERROR(GW10/GW24-1,"-")</f>
        <v>0.38068849706129293</v>
      </c>
      <c r="GY10" s="35">
        <v>1288</v>
      </c>
      <c r="GZ10" s="286">
        <f t="shared" ref="GZ10:GZ20" si="102">IFERROR(GY10/GY24-1,"-")</f>
        <v>0.84263233190271825</v>
      </c>
      <c r="HA10" s="35">
        <v>115484</v>
      </c>
      <c r="HB10" s="286">
        <f t="shared" ref="HB10:HB20" si="103">IFERROR(HA10/HA24-1,"-")</f>
        <v>0.30418186540785319</v>
      </c>
      <c r="HC10" s="35">
        <v>112614</v>
      </c>
      <c r="HD10" s="286">
        <f t="shared" ref="HD10:HD20" si="104">IFERROR(HC10/HC24-1,"-")</f>
        <v>0.28694360322267309</v>
      </c>
      <c r="HE10" s="35">
        <v>2870</v>
      </c>
      <c r="HF10" s="286">
        <f t="shared" ref="HF10:HF20" si="105">IFERROR(HE10/HE24-1,"-")</f>
        <v>1.7490421455938696</v>
      </c>
      <c r="HG10" s="35">
        <v>63024</v>
      </c>
      <c r="HH10" s="286">
        <f t="shared" ref="HH10:HH20" si="106">IFERROR(HG10/HG24-1,"-")</f>
        <v>0.60742705570291777</v>
      </c>
      <c r="HI10" s="35">
        <v>60023</v>
      </c>
      <c r="HJ10" s="286">
        <f t="shared" ref="HJ10:HJ20" si="107">IFERROR(HI10/HI24-1,"-")</f>
        <v>0.57809911923228596</v>
      </c>
      <c r="HK10" s="35">
        <v>3001</v>
      </c>
      <c r="HL10" s="286">
        <f t="shared" ref="HL10:HL20" si="108">IFERROR(HK10/HK24-1,"-")</f>
        <v>1.5583972719522592</v>
      </c>
      <c r="HM10" s="35">
        <v>2970</v>
      </c>
      <c r="HN10" s="286">
        <f t="shared" ref="HN10:HN20" si="109">IFERROR(HM10/HM24-1,"-")</f>
        <v>4.6356736242884251</v>
      </c>
      <c r="HO10" s="35">
        <v>1148</v>
      </c>
      <c r="HP10" s="286">
        <f t="shared" ref="HP10:HP20" si="110">IFERROR(HO10/HO24-1,"-")</f>
        <v>2.763934426229508</v>
      </c>
      <c r="HQ10" s="35">
        <v>1822</v>
      </c>
      <c r="HR10" s="286">
        <f t="shared" ref="HR10:HR20" si="111">IFERROR(HQ10/HQ24-1,"-")</f>
        <v>7.2072072072072064</v>
      </c>
      <c r="HS10" s="35">
        <v>48852</v>
      </c>
      <c r="HT10" s="286">
        <f t="shared" ref="HT10:HT20" si="112">IFERROR(HS10/HS24-1,"-")</f>
        <v>2.1539787063820093E-3</v>
      </c>
      <c r="HU10" s="35">
        <v>15197</v>
      </c>
      <c r="HV10" s="286">
        <f t="shared" ref="HV10:HV20" si="113">IFERROR(HU10/HU24-1,"-")</f>
        <v>-0.11392921695527958</v>
      </c>
      <c r="HW10" s="35">
        <v>15142</v>
      </c>
      <c r="HX10" s="286">
        <f t="shared" ref="HX10:HX20" si="114">IFERROR(HW10/HW24-1,"-")</f>
        <v>-9.8475827577994779E-2</v>
      </c>
      <c r="HY10" s="35">
        <v>55</v>
      </c>
      <c r="HZ10" s="286">
        <f t="shared" ref="HZ10:HZ20" si="115">IFERROR(HY10/HY24-1,"-")</f>
        <v>-0.84507042253521125</v>
      </c>
      <c r="IA10" s="35">
        <v>19990</v>
      </c>
      <c r="IB10" s="286">
        <f t="shared" ref="IB10:IB20" si="116">IFERROR(IA10/IA24-1,"-")</f>
        <v>0.11982521987563732</v>
      </c>
      <c r="IC10" s="35">
        <v>19980</v>
      </c>
      <c r="ID10" s="286">
        <f t="shared" ref="ID10:ID20" si="117">IFERROR(IC10/IC24-1,"-")</f>
        <v>0.12957937584803259</v>
      </c>
      <c r="IE10" s="35">
        <v>10</v>
      </c>
      <c r="IF10" s="286">
        <f t="shared" ref="IF10:IF20" si="118">IFERROR(IE10/IE24-1,"-")</f>
        <v>-0.93865030674846628</v>
      </c>
      <c r="IG10" s="35">
        <v>7656</v>
      </c>
      <c r="IH10" s="286">
        <f t="shared" ref="IH10:IH20" si="119">IFERROR(IG10/IG24-1,"-")</f>
        <v>-0.11898734177215187</v>
      </c>
      <c r="II10" s="35">
        <v>7642</v>
      </c>
      <c r="IJ10" s="286">
        <f t="shared" ref="IJ10:IJ20" si="120">IFERROR(II10/II24-1,"-")</f>
        <v>-9.6903805246986496E-2</v>
      </c>
      <c r="IK10" s="35">
        <v>14</v>
      </c>
      <c r="IL10" s="286">
        <f t="shared" ref="IL10:IL20" si="121">IFERROR(IK10/IK24-1,"-")</f>
        <v>-0.93859649122807021</v>
      </c>
      <c r="IM10" s="35">
        <v>5475</v>
      </c>
      <c r="IN10" s="286">
        <f t="shared" ref="IN10:IN20" si="122">IFERROR(IM10/IM24-1,"-")</f>
        <v>-5.3259553864776099E-2</v>
      </c>
      <c r="IO10" s="35">
        <v>5393</v>
      </c>
      <c r="IP10" s="286">
        <f t="shared" ref="IP10:IP20" si="123">IFERROR(IO10/IO24-1,"-")</f>
        <v>7.84900018688095E-3</v>
      </c>
      <c r="IQ10" s="35">
        <v>82</v>
      </c>
      <c r="IR10" s="286">
        <f t="shared" ref="IR10:IR20" si="124">IFERROR(IQ10/IQ24-1,"-")</f>
        <v>-0.81018518518518512</v>
      </c>
      <c r="IS10" s="35">
        <v>647</v>
      </c>
      <c r="IT10" s="286">
        <f t="shared" ref="IT10:IT20" si="125">IFERROR(IS10/IS24-1,"-")</f>
        <v>0.83286118980169976</v>
      </c>
      <c r="IU10" s="35">
        <v>630</v>
      </c>
      <c r="IV10" s="286">
        <f t="shared" ref="IV10:IV20" si="126">IFERROR(IU10/IU24-1,"-")</f>
        <v>1.6141078838174274</v>
      </c>
      <c r="IW10" s="35">
        <v>17</v>
      </c>
      <c r="IX10" s="286">
        <f t="shared" ref="IX10:IX20" si="127">IFERROR(IW10/IW24-1,"-")</f>
        <v>-0.8482142857142857</v>
      </c>
      <c r="IY10" s="35">
        <v>52605</v>
      </c>
      <c r="IZ10" s="286">
        <f t="shared" ref="IZ10:IZ20" si="128">IFERROR(IY10/IY24-1,"-")</f>
        <v>0.41206313416009022</v>
      </c>
      <c r="JA10" s="35">
        <v>13218</v>
      </c>
      <c r="JB10" s="286">
        <f t="shared" ref="JB10:JB20" si="129">IFERROR(JA10/JA24-1,"-")</f>
        <v>-6.876144849936594E-2</v>
      </c>
      <c r="JC10" s="35">
        <v>13013</v>
      </c>
      <c r="JD10" s="286">
        <f t="shared" ref="JD10:JD20" si="130">IFERROR(JC10/JC24-1,"-")</f>
        <v>-7.2156862745098027E-2</v>
      </c>
      <c r="JE10" s="35">
        <v>205</v>
      </c>
      <c r="JF10" s="286">
        <f t="shared" ref="JF10:JF20" si="131">IFERROR(JE10/JE24-1,"-")</f>
        <v>0.21301775147928992</v>
      </c>
      <c r="JG10" s="35">
        <v>9246</v>
      </c>
      <c r="JH10" s="286">
        <f t="shared" ref="JH10:JH20" si="132">IFERROR(JG10/JG24-1,"-")</f>
        <v>0.63588110403397025</v>
      </c>
      <c r="JI10" s="35">
        <v>9086</v>
      </c>
      <c r="JJ10" s="286">
        <f t="shared" ref="JJ10:JJ20" si="133">IFERROR(JI10/JI24-1,"-")</f>
        <v>0.64840348330914366</v>
      </c>
      <c r="JK10" s="35">
        <v>160</v>
      </c>
      <c r="JL10" s="286">
        <f t="shared" ref="JL10:JL20" si="134">IFERROR(JK10/JK24-1,"-")</f>
        <v>0.14285714285714279</v>
      </c>
      <c r="JM10" s="35">
        <v>26348</v>
      </c>
      <c r="JN10" s="286">
        <f t="shared" ref="JN10:JN20" si="135">IFERROR(JM10/JM24-1,"-")</f>
        <v>0.77954883155477517</v>
      </c>
      <c r="JO10" s="35">
        <v>26219</v>
      </c>
      <c r="JP10" s="286">
        <f t="shared" ref="JP10:JP20" si="136">IFERROR(JO10/JO24-1,"-")</f>
        <v>0.78239292997960574</v>
      </c>
      <c r="JQ10" s="35">
        <v>129</v>
      </c>
      <c r="JR10" s="286">
        <f t="shared" ref="JR10:JR20" si="137">IFERROR(JQ10/JQ24-1,"-")</f>
        <v>0.34375</v>
      </c>
      <c r="JS10" s="35">
        <v>4212</v>
      </c>
      <c r="JT10" s="286">
        <f t="shared" ref="JT10:JT20" si="138">IFERROR(JS10/JS24-1,"-")</f>
        <v>0.4474226804123711</v>
      </c>
      <c r="JU10" s="35">
        <v>4028</v>
      </c>
      <c r="JV10" s="286">
        <f t="shared" ref="JV10:JV20" si="139">IFERROR(JU10/JU24-1,"-")</f>
        <v>0.50804941969299877</v>
      </c>
      <c r="JW10" s="35">
        <v>184</v>
      </c>
      <c r="JX10" s="286">
        <f t="shared" ref="JX10:JX20" si="140">IFERROR(JW10/JW24-1,"-")</f>
        <v>-0.23012552301255229</v>
      </c>
      <c r="JY10" s="35">
        <v>229</v>
      </c>
      <c r="JZ10" s="286">
        <f t="shared" ref="JZ10:JZ20" si="141">IFERROR(JY10/JY24-1,"-")</f>
        <v>1.3854166666666665</v>
      </c>
      <c r="KA10" s="35">
        <v>212</v>
      </c>
      <c r="KB10" s="286" t="str">
        <f t="shared" ref="KB10:KB20" si="142">IFERROR(KA10/KA24-1,"-")</f>
        <v>-</v>
      </c>
      <c r="KC10" s="35">
        <v>17</v>
      </c>
      <c r="KD10" s="286">
        <f t="shared" ref="KD10:KD20" si="143">IFERROR(KC10/KC24-1,"-")</f>
        <v>-0.82291666666666663</v>
      </c>
      <c r="KE10" s="35">
        <v>46675</v>
      </c>
      <c r="KF10" s="286">
        <f t="shared" ref="KF10:KF20" si="144">IFERROR(KE10/KE24-1,"-")</f>
        <v>0.2232035221971802</v>
      </c>
      <c r="KG10" s="35">
        <v>23846</v>
      </c>
      <c r="KH10" s="286">
        <f t="shared" ref="KH10:KH20" si="145">IFERROR(KG10/KG24-1,"-")</f>
        <v>0.17323493234932341</v>
      </c>
      <c r="KI10" s="35">
        <v>23629</v>
      </c>
      <c r="KJ10" s="286">
        <f t="shared" ref="KJ10:KJ20" si="146">IFERROR(KI10/KI24-1,"-")</f>
        <v>0.18381763527054118</v>
      </c>
      <c r="KK10" s="35">
        <v>217</v>
      </c>
      <c r="KL10" s="286">
        <f t="shared" ref="KL10:KL20" si="147">IFERROR(KK10/KK24-1,"-")</f>
        <v>-0.40547945205479452</v>
      </c>
      <c r="KM10" s="35">
        <v>9987</v>
      </c>
      <c r="KN10" s="286">
        <f t="shared" ref="KN10:KN20" si="148">IFERROR(KM10/KM24-1,"-")</f>
        <v>0.31841584158415848</v>
      </c>
      <c r="KO10" s="35">
        <v>9650</v>
      </c>
      <c r="KP10" s="286">
        <f t="shared" ref="KP10:KP20" si="149">IFERROR(KO10/KO24-1,"-")</f>
        <v>0.28256246677299313</v>
      </c>
      <c r="KQ10" s="35">
        <v>337</v>
      </c>
      <c r="KR10" s="286">
        <f t="shared" ref="KR10:KR20" si="150">IFERROR(KQ10/KQ24-1,"-")</f>
        <v>5.4807692307692308</v>
      </c>
      <c r="KS10" s="35">
        <v>7766</v>
      </c>
      <c r="KT10" s="286">
        <f t="shared" ref="KT10:KT20" si="151">IFERROR(KS10/KS24-1,"-")</f>
        <v>0.59041572803604336</v>
      </c>
      <c r="KU10" s="35">
        <v>7351</v>
      </c>
      <c r="KV10" s="286">
        <f t="shared" ref="KV10:KV20" si="152">IFERROR(KU10/KU24-1,"-")</f>
        <v>0.52986472424557762</v>
      </c>
      <c r="KW10" s="35">
        <v>416</v>
      </c>
      <c r="KX10" s="286">
        <f t="shared" ref="KX10:KX20" si="153">IFERROR(KW10/KW24-1,"-")</f>
        <v>4.333333333333333</v>
      </c>
      <c r="KY10" s="35">
        <v>6228</v>
      </c>
      <c r="KZ10" s="286">
        <f t="shared" ref="KZ10:KZ20" si="154">IFERROR(KY10/KY24-1,"-")</f>
        <v>5.273833671399597E-2</v>
      </c>
      <c r="LA10" s="35">
        <v>5883</v>
      </c>
      <c r="LB10" s="286">
        <f t="shared" ref="LB10:LB20" si="155">IFERROR(LA10/LA24-1,"-")</f>
        <v>1.483525961704335E-2</v>
      </c>
      <c r="LC10" s="35">
        <v>346</v>
      </c>
      <c r="LD10" s="286">
        <f t="shared" ref="LD10:LD20" si="156">IFERROR(LC10/LC24-1,"-")</f>
        <v>1.9075630252100839</v>
      </c>
      <c r="LE10" s="35">
        <v>255</v>
      </c>
      <c r="LF10" s="286">
        <f t="shared" ref="LF10:LF20" si="157">IFERROR(LE10/LE24-1,"-")</f>
        <v>1.3831775700934581</v>
      </c>
      <c r="LG10" s="35">
        <v>141</v>
      </c>
      <c r="LH10" s="286">
        <f t="shared" ref="LH10:LH20" si="158">IFERROR(LG10/LG24-1,"-")</f>
        <v>0.95833333333333326</v>
      </c>
      <c r="LI10" s="35">
        <v>113</v>
      </c>
      <c r="LJ10" s="286">
        <f t="shared" ref="LJ10:LJ20" si="159">IFERROR(LI10/LI24-1,"-")</f>
        <v>2.2285714285714286</v>
      </c>
      <c r="LK10" s="35">
        <v>186491</v>
      </c>
      <c r="LL10" s="286">
        <f t="shared" ref="LL10:LL20" si="160">IFERROR(LK10/LK24-1,"-")</f>
        <v>0.35734457108752937</v>
      </c>
      <c r="LM10" s="35">
        <v>54306</v>
      </c>
      <c r="LN10" s="286">
        <f t="shared" ref="LN10:LN20" si="161">IFERROR(LM10/LM24-1,"-")</f>
        <v>0.54511053574985069</v>
      </c>
      <c r="LO10" s="35">
        <v>53965</v>
      </c>
      <c r="LP10" s="286">
        <f t="shared" ref="LP10:LP20" si="162">IFERROR(LO10/LO24-1,"-")</f>
        <v>0.54014098575872604</v>
      </c>
      <c r="LQ10" s="35">
        <v>341</v>
      </c>
      <c r="LR10" s="286">
        <f t="shared" ref="LR10:LR20" si="163">IFERROR(LQ10/LQ24-1,"-")</f>
        <v>2.1574074074074074</v>
      </c>
      <c r="LS10" s="35">
        <v>113084</v>
      </c>
      <c r="LT10" s="286">
        <f t="shared" ref="LT10:LT20" si="164">IFERROR(LS10/LS24-1,"-")</f>
        <v>0.37177931971468769</v>
      </c>
      <c r="LU10" s="35">
        <v>113003</v>
      </c>
      <c r="LV10" s="286">
        <f t="shared" ref="LV10:LV20" si="165">IFERROR(LU10/LU24-1,"-")</f>
        <v>0.37219496794249074</v>
      </c>
      <c r="LW10" s="35">
        <v>81</v>
      </c>
      <c r="LX10" s="286">
        <f t="shared" ref="LX10:LX20" si="166">IFERROR(LW10/LW24-1,"-")</f>
        <v>-3.5714285714285698E-2</v>
      </c>
      <c r="LY10" s="35">
        <v>9503</v>
      </c>
      <c r="LZ10" s="286">
        <f t="shared" ref="LZ10:LZ20" si="167">IFERROR(LY10/LY24-1,"-")</f>
        <v>-4.6075085324232101E-2</v>
      </c>
      <c r="MA10" s="35">
        <v>9503</v>
      </c>
      <c r="MB10" s="286">
        <f t="shared" ref="MB10:MB20" si="168">IFERROR(MA10/MA24-1,"-")</f>
        <v>-4.3771382571946016E-2</v>
      </c>
      <c r="MC10" s="35">
        <v>0</v>
      </c>
      <c r="MD10" s="286">
        <f t="shared" ref="MD10:MD20" si="169">IFERROR(MC10/MC24-1,"-")</f>
        <v>-1</v>
      </c>
      <c r="ME10" s="35">
        <v>8770</v>
      </c>
      <c r="MF10" s="286">
        <f t="shared" ref="MF10:MF20" si="170">IFERROR(ME10/ME24-1,"-")</f>
        <v>5.956264346985618E-2</v>
      </c>
      <c r="MG10" s="35">
        <v>8643</v>
      </c>
      <c r="MH10" s="286">
        <f t="shared" ref="MH10:MH20" si="171">IFERROR(MG10/MG24-1,"-")</f>
        <v>5.107624954396206E-2</v>
      </c>
      <c r="MI10" s="35">
        <v>127</v>
      </c>
      <c r="MJ10" s="286">
        <f t="shared" ref="MJ10:MJ20" si="172">IFERROR(MI10/MI24-1,"-")</f>
        <v>1.3518518518518516</v>
      </c>
      <c r="MK10" s="35">
        <v>1061</v>
      </c>
      <c r="ML10" s="286">
        <f t="shared" ref="ML10:ML20" si="173">IFERROR(MK10/MK24-1,"-")</f>
        <v>2.4006410256410255</v>
      </c>
      <c r="MM10" s="35">
        <v>996</v>
      </c>
      <c r="MN10" s="286">
        <f t="shared" ref="MN10:MN20" si="174">IFERROR(MM10/MM24-1,"-")</f>
        <v>2.984</v>
      </c>
      <c r="MO10" s="35">
        <v>65</v>
      </c>
      <c r="MP10" s="286">
        <f t="shared" ref="MP10:MP20" si="175">IFERROR(MO10/MO24-1,"-")</f>
        <v>4.8387096774193505E-2</v>
      </c>
      <c r="MQ10" s="35">
        <f t="shared" ref="MQ10:NE22" si="176">IFERROR(AI10-(CU10+EA10+FG10+GM10+HS10+IY10+KE10+LK10),"-")</f>
        <v>148319</v>
      </c>
      <c r="MR10" s="286">
        <f t="shared" ref="MR10:MR20" si="177">IFERROR(MQ10/MQ24-1,"-")</f>
        <v>0.2699849299585575</v>
      </c>
      <c r="MS10" s="35">
        <f t="shared" si="176"/>
        <v>77372</v>
      </c>
      <c r="MT10" s="286">
        <f t="shared" ref="MT10:MT20" si="178">IFERROR(MS10/MS24-1,"-")</f>
        <v>0.23380641046085149</v>
      </c>
      <c r="MU10" s="35">
        <f t="shared" si="176"/>
        <v>74088</v>
      </c>
      <c r="MV10" s="286">
        <f t="shared" ref="MV10:MV20" si="179">IFERROR(MU10/MU24-1,"-")</f>
        <v>0.20804187252360218</v>
      </c>
      <c r="MW10" s="35">
        <f t="shared" si="176"/>
        <v>3283</v>
      </c>
      <c r="MX10" s="286">
        <f t="shared" ref="MX10:MX20" si="180">IFERROR(MW10/MW24-1,"-")</f>
        <v>1.3772628530050688</v>
      </c>
      <c r="MY10" s="287">
        <f t="shared" si="176"/>
        <v>40382</v>
      </c>
      <c r="MZ10" s="286">
        <f t="shared" ref="MZ10:MZ20" si="181">IFERROR(MY10/MY24-1,"-")</f>
        <v>0.44175086579313794</v>
      </c>
      <c r="NA10" s="243">
        <f t="shared" si="176"/>
        <v>38989</v>
      </c>
      <c r="NB10" s="286">
        <f t="shared" ref="NB10:NB20" si="182">IFERROR(NA10/NA24-1,"-")</f>
        <v>0.42633985732577284</v>
      </c>
      <c r="NC10" s="243">
        <f t="shared" si="176"/>
        <v>1392</v>
      </c>
      <c r="ND10" s="286">
        <f t="shared" ref="ND10:ND20" si="183">IFERROR(NC10/NC24-1,"-")</f>
        <v>1.0622222222222222</v>
      </c>
      <c r="NE10" s="287">
        <f t="shared" si="176"/>
        <v>13695</v>
      </c>
      <c r="NF10" s="286">
        <f t="shared" ref="NF10:NF20" si="184">IFERROR(NE10/NE24-1,"-")</f>
        <v>0.20937831155068887</v>
      </c>
      <c r="NG10" s="243">
        <f t="shared" ref="NG10:NU22" si="185">IFERROR(AY10-(DK10+EQ10+FW10+HC10+II10+JO10+KU10+MA10),"-")</f>
        <v>11228</v>
      </c>
      <c r="NH10" s="286">
        <f t="shared" ref="NH10:NH20" si="186">IFERROR(NG10/NG24-1,"-")</f>
        <v>9.530659953245868E-3</v>
      </c>
      <c r="NI10" s="243">
        <f t="shared" si="185"/>
        <v>2465</v>
      </c>
      <c r="NJ10" s="286">
        <f t="shared" ref="NJ10:NJ20" si="187">IFERROR(NI10/NI24-1,"-")</f>
        <v>11.202970297029703</v>
      </c>
      <c r="NK10" s="287">
        <f t="shared" si="185"/>
        <v>22945</v>
      </c>
      <c r="NL10" s="286">
        <f t="shared" ref="NL10:NL20" si="188">IFERROR(NK10/NK24-1,"-")</f>
        <v>0.43909934771700954</v>
      </c>
      <c r="NM10" s="243">
        <f t="shared" si="185"/>
        <v>21509</v>
      </c>
      <c r="NN10" s="286">
        <f t="shared" ref="NN10:NN20" si="189">IFERROR(NM10/NM24-1,"-")</f>
        <v>0.41973597359735981</v>
      </c>
      <c r="NO10" s="243">
        <f t="shared" si="185"/>
        <v>1435</v>
      </c>
      <c r="NP10" s="286">
        <f t="shared" ref="NP10:NP20" si="190">IFERROR(NO10/NO24-1,"-")</f>
        <v>0.80730478589420662</v>
      </c>
      <c r="NQ10" s="287">
        <f t="shared" si="185"/>
        <v>2903</v>
      </c>
      <c r="NR10" s="286">
        <f t="shared" ref="NR10:NR20" si="191">IFERROR(NQ10/NQ24-1,"-")</f>
        <v>1.1909433962264151</v>
      </c>
      <c r="NS10" s="243">
        <f t="shared" si="185"/>
        <v>1532</v>
      </c>
      <c r="NT10" s="286">
        <f t="shared" ref="NT10:NT20" si="192">IFERROR(NS10/NS24-1,"-")</f>
        <v>1.0646900269541777</v>
      </c>
      <c r="NU10" s="243">
        <f t="shared" si="185"/>
        <v>1371</v>
      </c>
      <c r="NV10" s="286">
        <f t="shared" ref="NV10:NV20" si="193">IFERROR(NU10/NU24-1,"-")</f>
        <v>1.3476027397260273</v>
      </c>
    </row>
    <row r="11" spans="1:386" s="17" customFormat="1" x14ac:dyDescent="0.25">
      <c r="A11" s="242"/>
      <c r="B11" s="34" t="s">
        <v>65</v>
      </c>
      <c r="C11" s="35">
        <v>1466721</v>
      </c>
      <c r="D11" s="286">
        <f t="shared" si="0"/>
        <v>0.16992691949977901</v>
      </c>
      <c r="E11" s="35">
        <v>593981</v>
      </c>
      <c r="F11" s="286">
        <f t="shared" si="1"/>
        <v>8.0556813819926854E-2</v>
      </c>
      <c r="G11" s="35">
        <v>579747</v>
      </c>
      <c r="H11" s="286">
        <f t="shared" si="2"/>
        <v>9.204493653956991E-2</v>
      </c>
      <c r="I11" s="35">
        <v>14234</v>
      </c>
      <c r="J11" s="286">
        <f t="shared" si="3"/>
        <v>-0.24355635861189351</v>
      </c>
      <c r="K11" s="35">
        <v>403014</v>
      </c>
      <c r="L11" s="286">
        <f t="shared" si="4"/>
        <v>0.23894518088586114</v>
      </c>
      <c r="M11" s="35">
        <v>396534</v>
      </c>
      <c r="N11" s="286">
        <f t="shared" si="5"/>
        <v>0.25148018633305136</v>
      </c>
      <c r="O11" s="35">
        <v>6480</v>
      </c>
      <c r="P11" s="286">
        <f t="shared" si="6"/>
        <v>-0.2318634423897582</v>
      </c>
      <c r="Q11" s="35">
        <v>275748</v>
      </c>
      <c r="R11" s="286">
        <f t="shared" si="7"/>
        <v>0.17596786162073652</v>
      </c>
      <c r="S11" s="35">
        <v>263839</v>
      </c>
      <c r="T11" s="286">
        <f t="shared" si="8"/>
        <v>0.18430821576539969</v>
      </c>
      <c r="U11" s="35">
        <v>11910</v>
      </c>
      <c r="V11" s="286">
        <f t="shared" si="9"/>
        <v>1.7340052959767593E-2</v>
      </c>
      <c r="W11" s="35">
        <v>215571</v>
      </c>
      <c r="X11" s="286">
        <f t="shared" si="10"/>
        <v>0.24941172379417864</v>
      </c>
      <c r="Y11" s="35">
        <v>206021</v>
      </c>
      <c r="Z11" s="286">
        <f t="shared" si="11"/>
        <v>0.27902183427801619</v>
      </c>
      <c r="AA11" s="35">
        <v>9550</v>
      </c>
      <c r="AB11" s="286">
        <f t="shared" si="12"/>
        <v>-0.16673937701771224</v>
      </c>
      <c r="AC11" s="35">
        <v>19953</v>
      </c>
      <c r="AD11" s="286">
        <f t="shared" si="13"/>
        <v>-1.3448702101359733E-2</v>
      </c>
      <c r="AE11" s="35">
        <v>14046</v>
      </c>
      <c r="AF11" s="286">
        <f t="shared" si="14"/>
        <v>0.32747377374539277</v>
      </c>
      <c r="AG11" s="35">
        <v>5907</v>
      </c>
      <c r="AH11" s="286">
        <f t="shared" si="15"/>
        <v>-0.38749481542928244</v>
      </c>
      <c r="AI11" s="35">
        <v>1326541</v>
      </c>
      <c r="AJ11" s="286">
        <f t="shared" si="16"/>
        <v>0.16753550685669372</v>
      </c>
      <c r="AK11" s="35">
        <v>530074</v>
      </c>
      <c r="AL11" s="286">
        <f t="shared" si="17"/>
        <v>7.0045924804441162E-2</v>
      </c>
      <c r="AM11" s="35">
        <v>518245</v>
      </c>
      <c r="AN11" s="286">
        <f t="shared" si="18"/>
        <v>8.4634768085792178E-2</v>
      </c>
      <c r="AO11" s="35">
        <v>11830</v>
      </c>
      <c r="AP11" s="286">
        <f t="shared" si="19"/>
        <v>-0.32669322709163351</v>
      </c>
      <c r="AQ11" s="35">
        <v>360672</v>
      </c>
      <c r="AR11" s="286">
        <f t="shared" si="20"/>
        <v>0.23196737270333134</v>
      </c>
      <c r="AS11" s="35">
        <v>354567</v>
      </c>
      <c r="AT11" s="286">
        <f t="shared" si="21"/>
        <v>0.24302181275109902</v>
      </c>
      <c r="AU11" s="35">
        <v>6104</v>
      </c>
      <c r="AV11" s="286">
        <f t="shared" si="22"/>
        <v>-0.18775781769793742</v>
      </c>
      <c r="AW11" s="35">
        <v>254146</v>
      </c>
      <c r="AX11" s="286">
        <f t="shared" si="23"/>
        <v>0.19042957314359854</v>
      </c>
      <c r="AY11" s="35">
        <v>243027</v>
      </c>
      <c r="AZ11" s="286">
        <f t="shared" si="24"/>
        <v>0.20084494515268303</v>
      </c>
      <c r="BA11" s="35">
        <v>11119</v>
      </c>
      <c r="BB11" s="286">
        <f t="shared" si="25"/>
        <v>7.2000720007192598E-4</v>
      </c>
      <c r="BC11" s="35">
        <v>202624</v>
      </c>
      <c r="BD11" s="286">
        <f t="shared" si="26"/>
        <v>0.23909347748981813</v>
      </c>
      <c r="BE11" s="35">
        <v>193251</v>
      </c>
      <c r="BF11" s="286">
        <f t="shared" si="27"/>
        <v>0.26624818991331245</v>
      </c>
      <c r="BG11" s="35">
        <v>9373</v>
      </c>
      <c r="BH11" s="286">
        <f t="shared" si="28"/>
        <v>-0.14087992667277727</v>
      </c>
      <c r="BI11" s="35">
        <v>17340</v>
      </c>
      <c r="BJ11" s="286">
        <f t="shared" si="29"/>
        <v>4.5333976368459039E-2</v>
      </c>
      <c r="BK11" s="35">
        <v>11768</v>
      </c>
      <c r="BL11" s="286">
        <f t="shared" si="30"/>
        <v>0.63353692393114946</v>
      </c>
      <c r="BM11" s="35">
        <v>5571</v>
      </c>
      <c r="BN11" s="286">
        <f t="shared" si="31"/>
        <v>-0.40632992327365725</v>
      </c>
      <c r="BO11" s="35">
        <v>140180</v>
      </c>
      <c r="BP11" s="286">
        <f t="shared" si="32"/>
        <v>0.19305173749116999</v>
      </c>
      <c r="BQ11" s="35">
        <v>63907</v>
      </c>
      <c r="BR11" s="286">
        <f t="shared" si="33"/>
        <v>0.17642619148426997</v>
      </c>
      <c r="BS11" s="35">
        <v>61502</v>
      </c>
      <c r="BT11" s="286">
        <f t="shared" si="34"/>
        <v>0.15875348556786495</v>
      </c>
      <c r="BU11" s="35">
        <v>2405</v>
      </c>
      <c r="BV11" s="286">
        <f t="shared" si="35"/>
        <v>0.92862870890136318</v>
      </c>
      <c r="BW11" s="35">
        <v>42342</v>
      </c>
      <c r="BX11" s="286">
        <f t="shared" si="36"/>
        <v>0.30174931595290078</v>
      </c>
      <c r="BY11" s="35">
        <v>41967</v>
      </c>
      <c r="BZ11" s="286">
        <f t="shared" si="37"/>
        <v>0.3278175030057584</v>
      </c>
      <c r="CA11" s="35">
        <v>376</v>
      </c>
      <c r="CB11" s="286">
        <f t="shared" si="38"/>
        <v>-0.59174809989142241</v>
      </c>
      <c r="CC11" s="35">
        <v>21602</v>
      </c>
      <c r="CD11" s="286">
        <f t="shared" si="39"/>
        <v>2.8911645629911886E-2</v>
      </c>
      <c r="CE11" s="35">
        <v>20812</v>
      </c>
      <c r="CF11" s="286">
        <f t="shared" si="40"/>
        <v>2.0246090494631996E-2</v>
      </c>
      <c r="CG11" s="35">
        <v>791</v>
      </c>
      <c r="CH11" s="286">
        <f t="shared" si="41"/>
        <v>0.32718120805369133</v>
      </c>
      <c r="CI11" s="35">
        <v>12947</v>
      </c>
      <c r="CJ11" s="286">
        <f t="shared" si="42"/>
        <v>0.43679946731772268</v>
      </c>
      <c r="CK11" s="35">
        <v>12770</v>
      </c>
      <c r="CL11" s="286">
        <f t="shared" si="43"/>
        <v>0.50945626477541373</v>
      </c>
      <c r="CM11" s="35">
        <v>177</v>
      </c>
      <c r="CN11" s="286">
        <f t="shared" si="44"/>
        <v>-0.67876588021778583</v>
      </c>
      <c r="CO11" s="35">
        <v>2614</v>
      </c>
      <c r="CP11" s="286">
        <f t="shared" si="45"/>
        <v>-0.28127577673907067</v>
      </c>
      <c r="CQ11" s="35">
        <v>2278</v>
      </c>
      <c r="CR11" s="286">
        <f t="shared" si="46"/>
        <v>-0.32543677820550787</v>
      </c>
      <c r="CS11" s="35">
        <v>336</v>
      </c>
      <c r="CT11" s="286">
        <f t="shared" si="47"/>
        <v>0.29230769230769238</v>
      </c>
      <c r="CU11" s="35">
        <v>266526</v>
      </c>
      <c r="CV11" s="286">
        <f t="shared" si="48"/>
        <v>0.19717019269640201</v>
      </c>
      <c r="CW11" s="35">
        <v>88466</v>
      </c>
      <c r="CX11" s="286">
        <f t="shared" si="49"/>
        <v>0.12182502948300122</v>
      </c>
      <c r="CY11" s="35">
        <v>81798</v>
      </c>
      <c r="CZ11" s="286">
        <f t="shared" si="50"/>
        <v>0.27781422813759482</v>
      </c>
      <c r="DA11" s="35">
        <v>6668</v>
      </c>
      <c r="DB11" s="286">
        <f t="shared" si="51"/>
        <v>-0.55082519366790161</v>
      </c>
      <c r="DC11" s="35">
        <v>83025</v>
      </c>
      <c r="DD11" s="286">
        <f t="shared" si="52"/>
        <v>0.16478906830903917</v>
      </c>
      <c r="DE11" s="35">
        <v>80606</v>
      </c>
      <c r="DF11" s="286">
        <f t="shared" si="53"/>
        <v>0.20444085828701208</v>
      </c>
      <c r="DG11" s="35">
        <v>2419</v>
      </c>
      <c r="DH11" s="286">
        <f t="shared" si="54"/>
        <v>-0.44454649827784154</v>
      </c>
      <c r="DI11" s="35">
        <v>34370</v>
      </c>
      <c r="DJ11" s="286">
        <f t="shared" si="55"/>
        <v>5.3099243190244172E-2</v>
      </c>
      <c r="DK11" s="35">
        <v>27872</v>
      </c>
      <c r="DL11" s="286">
        <f t="shared" si="56"/>
        <v>0.17717616252058965</v>
      </c>
      <c r="DM11" s="35">
        <v>6498</v>
      </c>
      <c r="DN11" s="286">
        <f t="shared" si="57"/>
        <v>-0.27485771677268167</v>
      </c>
      <c r="DO11" s="35">
        <v>73139</v>
      </c>
      <c r="DP11" s="286">
        <f t="shared" si="58"/>
        <v>9.78534974482137E-2</v>
      </c>
      <c r="DQ11" s="35">
        <v>67629</v>
      </c>
      <c r="DR11" s="286">
        <f t="shared" si="59"/>
        <v>0.1626895437196989</v>
      </c>
      <c r="DS11" s="35">
        <v>5509</v>
      </c>
      <c r="DT11" s="286">
        <f t="shared" si="60"/>
        <v>-0.34843287995269068</v>
      </c>
      <c r="DU11" s="35">
        <v>7621</v>
      </c>
      <c r="DV11" s="286">
        <f t="shared" si="61"/>
        <v>-0.27204126468621648</v>
      </c>
      <c r="DW11" s="35">
        <v>5706</v>
      </c>
      <c r="DX11" s="286">
        <f t="shared" si="62"/>
        <v>0.74175824175824179</v>
      </c>
      <c r="DY11" s="35">
        <v>1915</v>
      </c>
      <c r="DZ11" s="286">
        <f t="shared" si="63"/>
        <v>-0.73376894202697063</v>
      </c>
      <c r="EA11" s="35">
        <v>33470</v>
      </c>
      <c r="EB11" s="286">
        <f t="shared" si="64"/>
        <v>4.8066384844214882E-2</v>
      </c>
      <c r="EC11" s="35">
        <v>19539</v>
      </c>
      <c r="ED11" s="286">
        <f t="shared" si="65"/>
        <v>-2.8925003727448884E-2</v>
      </c>
      <c r="EE11" s="35">
        <v>19437</v>
      </c>
      <c r="EF11" s="286">
        <f t="shared" si="66"/>
        <v>-3.0525213227592385E-2</v>
      </c>
      <c r="EG11" s="35">
        <v>102</v>
      </c>
      <c r="EH11" s="286">
        <f t="shared" si="67"/>
        <v>0.41666666666666674</v>
      </c>
      <c r="EI11" s="35">
        <v>7479</v>
      </c>
      <c r="EJ11" s="286">
        <f t="shared" si="68"/>
        <v>4.2950773950634513E-2</v>
      </c>
      <c r="EK11" s="35">
        <v>7479</v>
      </c>
      <c r="EL11" s="286">
        <f t="shared" si="69"/>
        <v>6.2357954545454453E-2</v>
      </c>
      <c r="EM11" s="35">
        <v>0</v>
      </c>
      <c r="EN11" s="286">
        <f t="shared" si="70"/>
        <v>-1</v>
      </c>
      <c r="EO11" s="35">
        <v>3820</v>
      </c>
      <c r="EP11" s="286">
        <f t="shared" si="71"/>
        <v>0.11892208553016981</v>
      </c>
      <c r="EQ11" s="35">
        <v>3820</v>
      </c>
      <c r="ER11" s="286">
        <f t="shared" si="72"/>
        <v>0.12584733274388449</v>
      </c>
      <c r="ES11" s="35">
        <v>0</v>
      </c>
      <c r="ET11" s="286">
        <f t="shared" si="73"/>
        <v>-1</v>
      </c>
      <c r="EU11" s="35">
        <v>2372</v>
      </c>
      <c r="EV11" s="286">
        <f t="shared" si="74"/>
        <v>0.85023400936037441</v>
      </c>
      <c r="EW11" s="35">
        <v>2361</v>
      </c>
      <c r="EX11" s="286">
        <f t="shared" si="75"/>
        <v>0.96586178184845961</v>
      </c>
      <c r="EY11" s="35">
        <v>10</v>
      </c>
      <c r="EZ11" s="286">
        <f t="shared" si="76"/>
        <v>-0.875</v>
      </c>
      <c r="FA11" s="35">
        <v>338</v>
      </c>
      <c r="FB11" s="286">
        <f t="shared" si="77"/>
        <v>0.25650557620817849</v>
      </c>
      <c r="FC11" s="35">
        <v>231</v>
      </c>
      <c r="FD11" s="286">
        <f t="shared" si="78"/>
        <v>7.441860465116279E-2</v>
      </c>
      <c r="FE11" s="35">
        <v>107</v>
      </c>
      <c r="FF11" s="286">
        <f t="shared" si="79"/>
        <v>0.9814814814814814</v>
      </c>
      <c r="FG11" s="35">
        <v>72253</v>
      </c>
      <c r="FH11" s="286">
        <f t="shared" si="80"/>
        <v>8.24257314497161E-2</v>
      </c>
      <c r="FI11" s="35">
        <v>30281</v>
      </c>
      <c r="FJ11" s="286">
        <f t="shared" si="81"/>
        <v>7.8884303022233038E-3</v>
      </c>
      <c r="FK11" s="35">
        <v>30013</v>
      </c>
      <c r="FL11" s="286">
        <f t="shared" si="82"/>
        <v>2.9888133964724561E-2</v>
      </c>
      <c r="FM11" s="35">
        <v>267</v>
      </c>
      <c r="FN11" s="286">
        <f t="shared" si="83"/>
        <v>-0.70431893687707636</v>
      </c>
      <c r="FO11" s="35">
        <v>11664</v>
      </c>
      <c r="FP11" s="286">
        <f t="shared" si="84"/>
        <v>0.2535196131112305</v>
      </c>
      <c r="FQ11" s="35">
        <v>11452</v>
      </c>
      <c r="FR11" s="286">
        <f t="shared" si="85"/>
        <v>0.28012519561815341</v>
      </c>
      <c r="FS11" s="35">
        <v>212</v>
      </c>
      <c r="FT11" s="286">
        <f t="shared" si="86"/>
        <v>-0.40947075208913652</v>
      </c>
      <c r="FU11" s="35">
        <v>18184</v>
      </c>
      <c r="FV11" s="286">
        <f t="shared" si="87"/>
        <v>0.16766197906633273</v>
      </c>
      <c r="FW11" s="35">
        <v>17904</v>
      </c>
      <c r="FX11" s="286">
        <f t="shared" si="88"/>
        <v>0.17203456402199535</v>
      </c>
      <c r="FY11" s="35">
        <v>280</v>
      </c>
      <c r="FZ11" s="286">
        <f t="shared" si="89"/>
        <v>-5.7239057239057201E-2</v>
      </c>
      <c r="GA11" s="35">
        <v>12707</v>
      </c>
      <c r="GB11" s="286">
        <f t="shared" si="90"/>
        <v>-2.8219639033343569E-2</v>
      </c>
      <c r="GC11" s="35">
        <v>12236</v>
      </c>
      <c r="GD11" s="286">
        <f t="shared" si="91"/>
        <v>-3.1425631283147348E-2</v>
      </c>
      <c r="GE11" s="35">
        <v>471</v>
      </c>
      <c r="GF11" s="286">
        <f t="shared" si="92"/>
        <v>6.5610859728506776E-2</v>
      </c>
      <c r="GG11" s="35">
        <v>857</v>
      </c>
      <c r="GH11" s="286">
        <f t="shared" si="93"/>
        <v>0.11443433029908978</v>
      </c>
      <c r="GI11" s="35">
        <v>476</v>
      </c>
      <c r="GJ11" s="286">
        <f t="shared" si="94"/>
        <v>0.21739130434782616</v>
      </c>
      <c r="GK11" s="35">
        <v>381</v>
      </c>
      <c r="GL11" s="286">
        <f t="shared" si="95"/>
        <v>7.9365079365079083E-3</v>
      </c>
      <c r="GM11" s="35">
        <v>488018</v>
      </c>
      <c r="GN11" s="286">
        <f t="shared" si="96"/>
        <v>0.15509679496131268</v>
      </c>
      <c r="GO11" s="35">
        <v>216636</v>
      </c>
      <c r="GP11" s="286">
        <f t="shared" si="97"/>
        <v>3.9071418293443294E-2</v>
      </c>
      <c r="GQ11" s="35">
        <v>213808</v>
      </c>
      <c r="GR11" s="286">
        <f t="shared" si="98"/>
        <v>2.745874460580322E-2</v>
      </c>
      <c r="GS11" s="35">
        <v>2828</v>
      </c>
      <c r="GT11" s="286">
        <f t="shared" si="99"/>
        <v>6.141414141414141</v>
      </c>
      <c r="GU11" s="35">
        <v>75268</v>
      </c>
      <c r="GV11" s="286">
        <f t="shared" si="100"/>
        <v>0.26142553084516251</v>
      </c>
      <c r="GW11" s="35">
        <v>73432</v>
      </c>
      <c r="GX11" s="286">
        <f t="shared" si="101"/>
        <v>0.25987818478167624</v>
      </c>
      <c r="GY11" s="35">
        <v>1836</v>
      </c>
      <c r="GZ11" s="286">
        <f t="shared" si="102"/>
        <v>0.32658959537572252</v>
      </c>
      <c r="HA11" s="35">
        <v>135428</v>
      </c>
      <c r="HB11" s="286">
        <f t="shared" si="103"/>
        <v>0.24579607756558852</v>
      </c>
      <c r="HC11" s="35">
        <v>132759</v>
      </c>
      <c r="HD11" s="286">
        <f t="shared" si="104"/>
        <v>0.23655483318119996</v>
      </c>
      <c r="HE11" s="35">
        <v>2669</v>
      </c>
      <c r="HF11" s="286">
        <f t="shared" si="105"/>
        <v>0.98438661710037167</v>
      </c>
      <c r="HG11" s="35">
        <v>67344</v>
      </c>
      <c r="HH11" s="286">
        <f t="shared" si="106"/>
        <v>0.46215641148117581</v>
      </c>
      <c r="HI11" s="35">
        <v>65096</v>
      </c>
      <c r="HJ11" s="286">
        <f t="shared" si="107"/>
        <v>0.43804537521815012</v>
      </c>
      <c r="HK11" s="35">
        <v>2248</v>
      </c>
      <c r="HL11" s="286">
        <f t="shared" si="108"/>
        <v>1.8419721871049304</v>
      </c>
      <c r="HM11" s="35">
        <v>4012</v>
      </c>
      <c r="HN11" s="286">
        <f t="shared" si="109"/>
        <v>0.60159680638722546</v>
      </c>
      <c r="HO11" s="35">
        <v>1862</v>
      </c>
      <c r="HP11" s="286">
        <f t="shared" si="110"/>
        <v>0.27709190672153627</v>
      </c>
      <c r="HQ11" s="35">
        <v>2150</v>
      </c>
      <c r="HR11" s="286">
        <f t="shared" si="111"/>
        <v>1.0534861509073545</v>
      </c>
      <c r="HS11" s="35">
        <v>54803</v>
      </c>
      <c r="HT11" s="286">
        <f t="shared" si="112"/>
        <v>-3.3814636554362565E-2</v>
      </c>
      <c r="HU11" s="35">
        <v>18805</v>
      </c>
      <c r="HV11" s="286">
        <f t="shared" si="113"/>
        <v>2.9903061503915973E-2</v>
      </c>
      <c r="HW11" s="35">
        <v>18581</v>
      </c>
      <c r="HX11" s="286">
        <f t="shared" si="114"/>
        <v>2.2000990044551916E-2</v>
      </c>
      <c r="HY11" s="35">
        <v>224</v>
      </c>
      <c r="HZ11" s="286">
        <f t="shared" si="115"/>
        <v>1.8717948717948718</v>
      </c>
      <c r="IA11" s="35">
        <v>21092</v>
      </c>
      <c r="IB11" s="286">
        <f t="shared" si="116"/>
        <v>6.1672754874519953E-4</v>
      </c>
      <c r="IC11" s="35">
        <v>20734</v>
      </c>
      <c r="ID11" s="286">
        <f t="shared" si="117"/>
        <v>-1.1960924469859413E-2</v>
      </c>
      <c r="IE11" s="35">
        <v>358</v>
      </c>
      <c r="IF11" s="286">
        <f t="shared" si="118"/>
        <v>2.8085106382978724</v>
      </c>
      <c r="IG11" s="35">
        <v>8901</v>
      </c>
      <c r="IH11" s="286">
        <f t="shared" si="119"/>
        <v>-0.14091303928192256</v>
      </c>
      <c r="II11" s="35">
        <v>8901</v>
      </c>
      <c r="IJ11" s="286">
        <f t="shared" si="120"/>
        <v>-0.14091303928192256</v>
      </c>
      <c r="IK11" s="35">
        <v>0</v>
      </c>
      <c r="IL11" s="286" t="str">
        <f t="shared" si="121"/>
        <v>-</v>
      </c>
      <c r="IM11" s="35">
        <v>5573</v>
      </c>
      <c r="IN11" s="286">
        <f t="shared" si="122"/>
        <v>-0.11173095313994263</v>
      </c>
      <c r="IO11" s="35">
        <v>5503</v>
      </c>
      <c r="IP11" s="286">
        <f t="shared" si="123"/>
        <v>-0.10037600130783064</v>
      </c>
      <c r="IQ11" s="35">
        <v>70</v>
      </c>
      <c r="IR11" s="286">
        <f t="shared" si="124"/>
        <v>-0.55696202531645578</v>
      </c>
      <c r="IS11" s="35">
        <v>1036</v>
      </c>
      <c r="IT11" s="286">
        <f t="shared" si="125"/>
        <v>1.1856540084388185</v>
      </c>
      <c r="IU11" s="35">
        <v>1016</v>
      </c>
      <c r="IV11" s="286">
        <f t="shared" si="126"/>
        <v>1.1434599156118144</v>
      </c>
      <c r="IW11" s="35">
        <v>19</v>
      </c>
      <c r="IX11" s="286" t="str">
        <f t="shared" si="127"/>
        <v>-</v>
      </c>
      <c r="IY11" s="35">
        <v>56879</v>
      </c>
      <c r="IZ11" s="286">
        <f t="shared" si="128"/>
        <v>0.31163380606479874</v>
      </c>
      <c r="JA11" s="35">
        <v>16198</v>
      </c>
      <c r="JB11" s="286">
        <f t="shared" si="129"/>
        <v>2.6489226869454985E-2</v>
      </c>
      <c r="JC11" s="35">
        <v>16171</v>
      </c>
      <c r="JD11" s="286">
        <f t="shared" si="130"/>
        <v>3.6536119479520623E-2</v>
      </c>
      <c r="JE11" s="35">
        <v>27</v>
      </c>
      <c r="JF11" s="286">
        <f t="shared" si="131"/>
        <v>-0.84916201117318435</v>
      </c>
      <c r="JG11" s="35">
        <v>9604</v>
      </c>
      <c r="JH11" s="286">
        <f t="shared" si="132"/>
        <v>0.35688047471037021</v>
      </c>
      <c r="JI11" s="35">
        <v>9415</v>
      </c>
      <c r="JJ11" s="286">
        <f t="shared" si="133"/>
        <v>0.33811824900511644</v>
      </c>
      <c r="JK11" s="35">
        <v>189</v>
      </c>
      <c r="JL11" s="286">
        <f t="shared" si="134"/>
        <v>3.5</v>
      </c>
      <c r="JM11" s="35">
        <v>26248</v>
      </c>
      <c r="JN11" s="286">
        <f t="shared" si="135"/>
        <v>0.45144879451448805</v>
      </c>
      <c r="JO11" s="35">
        <v>25977</v>
      </c>
      <c r="JP11" s="286">
        <f t="shared" si="136"/>
        <v>0.43646317186463168</v>
      </c>
      <c r="JQ11" s="35">
        <v>270</v>
      </c>
      <c r="JR11" s="286" t="str">
        <f t="shared" si="137"/>
        <v>-</v>
      </c>
      <c r="JS11" s="35">
        <v>5445</v>
      </c>
      <c r="JT11" s="286">
        <f t="shared" si="138"/>
        <v>1.1572900158478605</v>
      </c>
      <c r="JU11" s="35">
        <v>5256</v>
      </c>
      <c r="JV11" s="286">
        <f t="shared" si="139"/>
        <v>1.1185006045949213</v>
      </c>
      <c r="JW11" s="35">
        <v>189</v>
      </c>
      <c r="JX11" s="286">
        <f t="shared" si="140"/>
        <v>3.5</v>
      </c>
      <c r="JY11" s="35">
        <v>33</v>
      </c>
      <c r="JZ11" s="286">
        <f t="shared" si="141"/>
        <v>-0.60240963855421681</v>
      </c>
      <c r="KA11" s="35">
        <v>0</v>
      </c>
      <c r="KB11" s="286">
        <f t="shared" si="142"/>
        <v>-1</v>
      </c>
      <c r="KC11" s="35">
        <v>33</v>
      </c>
      <c r="KD11" s="286" t="str">
        <f t="shared" si="143"/>
        <v>-</v>
      </c>
      <c r="KE11" s="35">
        <v>54480</v>
      </c>
      <c r="KF11" s="286">
        <f t="shared" si="144"/>
        <v>9.2046183450930075E-2</v>
      </c>
      <c r="KG11" s="35">
        <v>26386</v>
      </c>
      <c r="KH11" s="286">
        <f t="shared" si="145"/>
        <v>-6.2597697882620484E-2</v>
      </c>
      <c r="KI11" s="35">
        <v>26321</v>
      </c>
      <c r="KJ11" s="286">
        <f t="shared" si="146"/>
        <v>-6.3242935440244841E-2</v>
      </c>
      <c r="KK11" s="35">
        <v>65</v>
      </c>
      <c r="KL11" s="286">
        <f t="shared" si="147"/>
        <v>0.32653061224489788</v>
      </c>
      <c r="KM11" s="35">
        <v>10858</v>
      </c>
      <c r="KN11" s="286">
        <f t="shared" si="148"/>
        <v>0.31691934505761066</v>
      </c>
      <c r="KO11" s="35">
        <v>10709</v>
      </c>
      <c r="KP11" s="286">
        <f t="shared" si="149"/>
        <v>0.3431581587859025</v>
      </c>
      <c r="KQ11" s="35">
        <v>149</v>
      </c>
      <c r="KR11" s="286">
        <f t="shared" si="150"/>
        <v>-0.45220588235294112</v>
      </c>
      <c r="KS11" s="35">
        <v>7805</v>
      </c>
      <c r="KT11" s="286">
        <f t="shared" si="151"/>
        <v>0.32512733446519526</v>
      </c>
      <c r="KU11" s="35">
        <v>7410</v>
      </c>
      <c r="KV11" s="286">
        <f t="shared" si="152"/>
        <v>0.26927029804727654</v>
      </c>
      <c r="KW11" s="35">
        <v>395</v>
      </c>
      <c r="KX11" s="286">
        <f t="shared" si="153"/>
        <v>6.4528301886792452</v>
      </c>
      <c r="KY11" s="35">
        <v>10129</v>
      </c>
      <c r="KZ11" s="286">
        <f t="shared" si="154"/>
        <v>0.25467608076303727</v>
      </c>
      <c r="LA11" s="35">
        <v>10039</v>
      </c>
      <c r="LB11" s="286">
        <f t="shared" si="155"/>
        <v>0.28081143148762444</v>
      </c>
      <c r="LC11" s="35">
        <v>90</v>
      </c>
      <c r="LD11" s="286">
        <f t="shared" si="156"/>
        <v>-0.61702127659574468</v>
      </c>
      <c r="LE11" s="35">
        <v>303</v>
      </c>
      <c r="LF11" s="286">
        <f t="shared" si="157"/>
        <v>-0.12427745664739887</v>
      </c>
      <c r="LG11" s="35">
        <v>0</v>
      </c>
      <c r="LH11" s="286">
        <f t="shared" si="158"/>
        <v>-1</v>
      </c>
      <c r="LI11" s="35">
        <v>303</v>
      </c>
      <c r="LJ11" s="286">
        <f t="shared" si="159"/>
        <v>0.17898832684824906</v>
      </c>
      <c r="LK11" s="35">
        <v>168442</v>
      </c>
      <c r="LL11" s="286">
        <f t="shared" si="160"/>
        <v>0.30412430996972772</v>
      </c>
      <c r="LM11" s="35">
        <v>44794</v>
      </c>
      <c r="LN11" s="286">
        <f t="shared" si="161"/>
        <v>0.26126988596367728</v>
      </c>
      <c r="LO11" s="35">
        <v>44555</v>
      </c>
      <c r="LP11" s="286">
        <f t="shared" si="162"/>
        <v>0.25606111862877756</v>
      </c>
      <c r="LQ11" s="35">
        <v>238</v>
      </c>
      <c r="LR11" s="286">
        <f t="shared" si="163"/>
        <v>4.4090909090909092</v>
      </c>
      <c r="LS11" s="35">
        <v>104368</v>
      </c>
      <c r="LT11" s="286">
        <f t="shared" si="164"/>
        <v>0.31981081969700798</v>
      </c>
      <c r="LU11" s="35">
        <v>104247</v>
      </c>
      <c r="LV11" s="286">
        <f t="shared" si="165"/>
        <v>0.32038453744047013</v>
      </c>
      <c r="LW11" s="35">
        <v>121</v>
      </c>
      <c r="LX11" s="286">
        <f t="shared" si="166"/>
        <v>-3.9682539682539653E-2</v>
      </c>
      <c r="LY11" s="35">
        <v>9478</v>
      </c>
      <c r="LZ11" s="286">
        <f t="shared" si="167"/>
        <v>0.14843087362171326</v>
      </c>
      <c r="MA11" s="35">
        <v>9454</v>
      </c>
      <c r="MB11" s="286">
        <f t="shared" si="168"/>
        <v>0.15222425350396107</v>
      </c>
      <c r="MC11" s="35">
        <v>24</v>
      </c>
      <c r="MD11" s="286">
        <f t="shared" si="169"/>
        <v>-0.5</v>
      </c>
      <c r="ME11" s="35">
        <v>8621</v>
      </c>
      <c r="MF11" s="286">
        <f t="shared" si="170"/>
        <v>0.43971275885103545</v>
      </c>
      <c r="MG11" s="35">
        <v>8621</v>
      </c>
      <c r="MH11" s="286">
        <f t="shared" si="171"/>
        <v>0.46192979481092089</v>
      </c>
      <c r="MI11" s="35">
        <v>0</v>
      </c>
      <c r="MJ11" s="286">
        <f t="shared" si="172"/>
        <v>-1</v>
      </c>
      <c r="MK11" s="35">
        <v>1303</v>
      </c>
      <c r="ML11" s="286">
        <f t="shared" si="173"/>
        <v>5.9308510638297873</v>
      </c>
      <c r="MM11" s="35">
        <v>1189</v>
      </c>
      <c r="MN11" s="286">
        <f t="shared" si="174"/>
        <v>11.51578947368421</v>
      </c>
      <c r="MO11" s="35">
        <v>114</v>
      </c>
      <c r="MP11" s="286">
        <f t="shared" si="175"/>
        <v>0.22580645161290325</v>
      </c>
      <c r="MQ11" s="35">
        <f t="shared" si="176"/>
        <v>131670</v>
      </c>
      <c r="MR11" s="286">
        <f t="shared" si="177"/>
        <v>0.16267980608757848</v>
      </c>
      <c r="MS11" s="35">
        <f t="shared" si="176"/>
        <v>68969</v>
      </c>
      <c r="MT11" s="286">
        <f t="shared" si="178"/>
        <v>0.14644525341179215</v>
      </c>
      <c r="MU11" s="35">
        <f t="shared" si="176"/>
        <v>67561</v>
      </c>
      <c r="MV11" s="286">
        <f t="shared" si="179"/>
        <v>0.14210125940326268</v>
      </c>
      <c r="MW11" s="35">
        <f t="shared" si="176"/>
        <v>1411</v>
      </c>
      <c r="MX11" s="286">
        <f t="shared" si="180"/>
        <v>0.40537848605577698</v>
      </c>
      <c r="MY11" s="287">
        <f t="shared" si="176"/>
        <v>37314</v>
      </c>
      <c r="MZ11" s="286">
        <f t="shared" si="181"/>
        <v>0.2497571758716548</v>
      </c>
      <c r="NA11" s="243">
        <f t="shared" si="176"/>
        <v>36493</v>
      </c>
      <c r="NB11" s="286">
        <f t="shared" si="182"/>
        <v>0.25383954646967877</v>
      </c>
      <c r="NC11" s="243">
        <f t="shared" si="176"/>
        <v>820</v>
      </c>
      <c r="ND11" s="286">
        <f t="shared" si="183"/>
        <v>9.0425531914893664E-2</v>
      </c>
      <c r="NE11" s="287">
        <f t="shared" si="176"/>
        <v>9912</v>
      </c>
      <c r="NF11" s="286">
        <f t="shared" si="184"/>
        <v>-6.2340365149938459E-2</v>
      </c>
      <c r="NG11" s="243">
        <f t="shared" si="185"/>
        <v>8930</v>
      </c>
      <c r="NH11" s="286">
        <f t="shared" si="186"/>
        <v>-0.12313432835820892</v>
      </c>
      <c r="NI11" s="243">
        <f t="shared" si="185"/>
        <v>983</v>
      </c>
      <c r="NJ11" s="286">
        <f t="shared" si="187"/>
        <v>1.5466321243523318</v>
      </c>
      <c r="NK11" s="287">
        <f t="shared" si="185"/>
        <v>17294</v>
      </c>
      <c r="NL11" s="286">
        <f t="shared" si="188"/>
        <v>0.26872569877485142</v>
      </c>
      <c r="NM11" s="243">
        <f t="shared" si="185"/>
        <v>16510</v>
      </c>
      <c r="NN11" s="286">
        <f t="shared" si="189"/>
        <v>0.26834139970807414</v>
      </c>
      <c r="NO11" s="243">
        <f t="shared" si="185"/>
        <v>786</v>
      </c>
      <c r="NP11" s="286">
        <f t="shared" si="190"/>
        <v>0.2780487804878049</v>
      </c>
      <c r="NQ11" s="287">
        <f t="shared" si="185"/>
        <v>1837</v>
      </c>
      <c r="NR11" s="286">
        <f t="shared" si="191"/>
        <v>0.23703703703703694</v>
      </c>
      <c r="NS11" s="243">
        <f t="shared" si="185"/>
        <v>1288</v>
      </c>
      <c r="NT11" s="286">
        <f t="shared" si="192"/>
        <v>0.14692787177203925</v>
      </c>
      <c r="NU11" s="243">
        <f t="shared" si="185"/>
        <v>549</v>
      </c>
      <c r="NV11" s="286">
        <f t="shared" si="193"/>
        <v>0.51657458563535918</v>
      </c>
    </row>
    <row r="12" spans="1:386" s="17" customFormat="1" x14ac:dyDescent="0.25">
      <c r="A12" s="242"/>
      <c r="B12" s="34" t="s">
        <v>67</v>
      </c>
      <c r="C12" s="35">
        <v>1357487</v>
      </c>
      <c r="D12" s="286">
        <f t="shared" si="0"/>
        <v>5.4874187078580494E-2</v>
      </c>
      <c r="E12" s="35">
        <v>555233</v>
      </c>
      <c r="F12" s="286">
        <f t="shared" si="1"/>
        <v>6.2278904341271257E-2</v>
      </c>
      <c r="G12" s="35">
        <v>543355</v>
      </c>
      <c r="H12" s="286">
        <f t="shared" si="2"/>
        <v>5.6794267865269976E-2</v>
      </c>
      <c r="I12" s="35">
        <v>11878</v>
      </c>
      <c r="J12" s="286">
        <f t="shared" si="3"/>
        <v>0.39315036359371325</v>
      </c>
      <c r="K12" s="35">
        <v>354131</v>
      </c>
      <c r="L12" s="286">
        <f t="shared" si="4"/>
        <v>-6.3943211469936756E-3</v>
      </c>
      <c r="M12" s="35">
        <v>347046</v>
      </c>
      <c r="N12" s="286">
        <f t="shared" si="5"/>
        <v>2.5080119921430777E-2</v>
      </c>
      <c r="O12" s="35">
        <v>7084</v>
      </c>
      <c r="P12" s="286">
        <f t="shared" si="6"/>
        <v>-0.60324838980677686</v>
      </c>
      <c r="Q12" s="35">
        <v>266919</v>
      </c>
      <c r="R12" s="286">
        <f t="shared" si="7"/>
        <v>0.1105429581859787</v>
      </c>
      <c r="S12" s="35">
        <v>254656</v>
      </c>
      <c r="T12" s="286">
        <f t="shared" si="8"/>
        <v>8.9703157561416003E-2</v>
      </c>
      <c r="U12" s="35">
        <v>12263</v>
      </c>
      <c r="V12" s="286">
        <f t="shared" si="9"/>
        <v>0.84212107555956139</v>
      </c>
      <c r="W12" s="35">
        <v>204967</v>
      </c>
      <c r="X12" s="286">
        <f t="shared" si="10"/>
        <v>0.12826906668868521</v>
      </c>
      <c r="Y12" s="35">
        <v>194775</v>
      </c>
      <c r="Z12" s="286">
        <f t="shared" si="11"/>
        <v>0.10813055772064462</v>
      </c>
      <c r="AA12" s="35">
        <v>10192</v>
      </c>
      <c r="AB12" s="286">
        <f t="shared" si="12"/>
        <v>0.72862957937584794</v>
      </c>
      <c r="AC12" s="35">
        <v>16282</v>
      </c>
      <c r="AD12" s="286">
        <f t="shared" si="13"/>
        <v>-0.39892203189604247</v>
      </c>
      <c r="AE12" s="35">
        <v>11179</v>
      </c>
      <c r="AF12" s="286">
        <f t="shared" si="14"/>
        <v>-0.23546710436328822</v>
      </c>
      <c r="AG12" s="35">
        <v>5102</v>
      </c>
      <c r="AH12" s="286">
        <f t="shared" si="15"/>
        <v>-0.59069394304051337</v>
      </c>
      <c r="AI12" s="35">
        <v>1193825</v>
      </c>
      <c r="AJ12" s="286">
        <f t="shared" si="16"/>
        <v>5.6498195105590066E-2</v>
      </c>
      <c r="AK12" s="35">
        <v>478688</v>
      </c>
      <c r="AL12" s="286">
        <f t="shared" si="17"/>
        <v>5.0410892772895233E-2</v>
      </c>
      <c r="AM12" s="35">
        <v>468578</v>
      </c>
      <c r="AN12" s="286">
        <f t="shared" si="18"/>
        <v>4.3396743184535902E-2</v>
      </c>
      <c r="AO12" s="35">
        <v>10110</v>
      </c>
      <c r="AP12" s="286">
        <f t="shared" si="19"/>
        <v>0.52580742529429525</v>
      </c>
      <c r="AQ12" s="35">
        <v>306614</v>
      </c>
      <c r="AR12" s="286">
        <f t="shared" si="20"/>
        <v>-5.7847327155169381E-3</v>
      </c>
      <c r="AS12" s="35">
        <v>300625</v>
      </c>
      <c r="AT12" s="286">
        <f t="shared" si="21"/>
        <v>2.8220703619336929E-2</v>
      </c>
      <c r="AU12" s="35">
        <v>5989</v>
      </c>
      <c r="AV12" s="286">
        <f t="shared" si="22"/>
        <v>-0.62624812780828765</v>
      </c>
      <c r="AW12" s="35">
        <v>241501</v>
      </c>
      <c r="AX12" s="286">
        <f t="shared" si="23"/>
        <v>0.12619905893983829</v>
      </c>
      <c r="AY12" s="35">
        <v>229806</v>
      </c>
      <c r="AZ12" s="286">
        <f t="shared" si="24"/>
        <v>0.10393958754665689</v>
      </c>
      <c r="BA12" s="35">
        <v>11694</v>
      </c>
      <c r="BB12" s="286">
        <f t="shared" si="25"/>
        <v>0.86477435815659387</v>
      </c>
      <c r="BC12" s="35">
        <v>190968</v>
      </c>
      <c r="BD12" s="286">
        <f t="shared" si="26"/>
        <v>0.12931325066084765</v>
      </c>
      <c r="BE12" s="35">
        <v>181245</v>
      </c>
      <c r="BF12" s="286">
        <f t="shared" si="27"/>
        <v>0.10534789688420521</v>
      </c>
      <c r="BG12" s="35">
        <v>9723</v>
      </c>
      <c r="BH12" s="286">
        <f t="shared" si="28"/>
        <v>0.89532163742690063</v>
      </c>
      <c r="BI12" s="35">
        <v>12948</v>
      </c>
      <c r="BJ12" s="286">
        <f t="shared" si="29"/>
        <v>-0.35026093938177438</v>
      </c>
      <c r="BK12" s="35">
        <v>8157</v>
      </c>
      <c r="BL12" s="286">
        <f t="shared" si="30"/>
        <v>5.6606217616580246E-2</v>
      </c>
      <c r="BM12" s="35">
        <v>4791</v>
      </c>
      <c r="BN12" s="286">
        <f t="shared" si="31"/>
        <v>-0.60755242463958059</v>
      </c>
      <c r="BO12" s="35">
        <v>163662</v>
      </c>
      <c r="BP12" s="286">
        <f t="shared" si="32"/>
        <v>4.3177298454948776E-2</v>
      </c>
      <c r="BQ12" s="35">
        <v>76545</v>
      </c>
      <c r="BR12" s="286">
        <f t="shared" si="33"/>
        <v>0.14304273810590451</v>
      </c>
      <c r="BS12" s="35">
        <v>74778</v>
      </c>
      <c r="BT12" s="286">
        <f t="shared" si="34"/>
        <v>0.14926382442443065</v>
      </c>
      <c r="BU12" s="35">
        <v>1768</v>
      </c>
      <c r="BV12" s="286">
        <f t="shared" si="35"/>
        <v>-6.9473684210526354E-2</v>
      </c>
      <c r="BW12" s="35">
        <v>47516</v>
      </c>
      <c r="BX12" s="286">
        <f t="shared" si="36"/>
        <v>-1.0310137260211238E-2</v>
      </c>
      <c r="BY12" s="35">
        <v>46421</v>
      </c>
      <c r="BZ12" s="286">
        <f t="shared" si="37"/>
        <v>5.218709398007837E-3</v>
      </c>
      <c r="CA12" s="35">
        <v>1095</v>
      </c>
      <c r="CB12" s="286">
        <f t="shared" si="38"/>
        <v>-0.40196613872200981</v>
      </c>
      <c r="CC12" s="35">
        <v>25419</v>
      </c>
      <c r="CD12" s="286">
        <f t="shared" si="39"/>
        <v>-1.8988074562926949E-2</v>
      </c>
      <c r="CE12" s="35">
        <v>24850</v>
      </c>
      <c r="CF12" s="286">
        <f t="shared" si="40"/>
        <v>-2.6444662095984284E-2</v>
      </c>
      <c r="CG12" s="35">
        <v>569</v>
      </c>
      <c r="CH12" s="286">
        <f t="shared" si="41"/>
        <v>0.47409326424870457</v>
      </c>
      <c r="CI12" s="35">
        <v>13999</v>
      </c>
      <c r="CJ12" s="286">
        <f t="shared" si="42"/>
        <v>0.11412654198169525</v>
      </c>
      <c r="CK12" s="35">
        <v>13531</v>
      </c>
      <c r="CL12" s="286">
        <f t="shared" si="43"/>
        <v>0.14679210102551066</v>
      </c>
      <c r="CM12" s="35">
        <v>468</v>
      </c>
      <c r="CN12" s="286">
        <f t="shared" si="44"/>
        <v>-0.38903394255874668</v>
      </c>
      <c r="CO12" s="35">
        <v>3334</v>
      </c>
      <c r="CP12" s="286">
        <f t="shared" si="45"/>
        <v>-0.53435754189944129</v>
      </c>
      <c r="CQ12" s="35">
        <v>3022</v>
      </c>
      <c r="CR12" s="286">
        <f t="shared" si="46"/>
        <v>-0.56221932493118931</v>
      </c>
      <c r="CS12" s="35">
        <v>312</v>
      </c>
      <c r="CT12" s="286">
        <f t="shared" si="47"/>
        <v>0.21400778210116722</v>
      </c>
      <c r="CU12" s="35">
        <v>242185</v>
      </c>
      <c r="CV12" s="286">
        <f t="shared" si="48"/>
        <v>9.3702017738759746E-2</v>
      </c>
      <c r="CW12" s="35">
        <v>72893</v>
      </c>
      <c r="CX12" s="286">
        <f t="shared" si="49"/>
        <v>0.16108633322714239</v>
      </c>
      <c r="CY12" s="35">
        <v>65923</v>
      </c>
      <c r="CZ12" s="286">
        <f t="shared" si="50"/>
        <v>9.6742530112464253E-2</v>
      </c>
      <c r="DA12" s="35">
        <v>6971</v>
      </c>
      <c r="DB12" s="286">
        <f t="shared" si="51"/>
        <v>1.6089071856287425</v>
      </c>
      <c r="DC12" s="35">
        <v>78670</v>
      </c>
      <c r="DD12" s="286">
        <f t="shared" si="52"/>
        <v>4.4088761480065797E-2</v>
      </c>
      <c r="DE12" s="35">
        <v>77324</v>
      </c>
      <c r="DF12" s="286">
        <f t="shared" si="53"/>
        <v>0.13820563774195915</v>
      </c>
      <c r="DG12" s="35">
        <v>1346</v>
      </c>
      <c r="DH12" s="286">
        <f t="shared" si="54"/>
        <v>-0.81842708754890059</v>
      </c>
      <c r="DI12" s="35">
        <v>31448</v>
      </c>
      <c r="DJ12" s="286">
        <f t="shared" si="55"/>
        <v>0.34767516605956716</v>
      </c>
      <c r="DK12" s="35">
        <v>24455</v>
      </c>
      <c r="DL12" s="286">
        <f t="shared" si="56"/>
        <v>0.11743203107151023</v>
      </c>
      <c r="DM12" s="35">
        <v>6993</v>
      </c>
      <c r="DN12" s="286">
        <f t="shared" si="57"/>
        <v>3.8227586206896556</v>
      </c>
      <c r="DO12" s="35">
        <v>75117</v>
      </c>
      <c r="DP12" s="286">
        <f t="shared" si="58"/>
        <v>0.16877236657849704</v>
      </c>
      <c r="DQ12" s="35">
        <v>68183</v>
      </c>
      <c r="DR12" s="286">
        <f t="shared" si="59"/>
        <v>9.2886452522921159E-2</v>
      </c>
      <c r="DS12" s="35">
        <v>6934</v>
      </c>
      <c r="DT12" s="286">
        <f t="shared" si="60"/>
        <v>2.6824216675517789</v>
      </c>
      <c r="DU12" s="35">
        <v>4327</v>
      </c>
      <c r="DV12" s="286">
        <f t="shared" si="61"/>
        <v>-0.60613508101219726</v>
      </c>
      <c r="DW12" s="35">
        <v>3649</v>
      </c>
      <c r="DX12" s="286">
        <f t="shared" si="62"/>
        <v>-5.7220708446866775E-3</v>
      </c>
      <c r="DY12" s="35">
        <v>679</v>
      </c>
      <c r="DZ12" s="286">
        <f t="shared" si="63"/>
        <v>-0.90718972115910335</v>
      </c>
      <c r="EA12" s="35">
        <v>42258</v>
      </c>
      <c r="EB12" s="286">
        <f t="shared" si="64"/>
        <v>0.40663071699620534</v>
      </c>
      <c r="EC12" s="35">
        <v>21074</v>
      </c>
      <c r="ED12" s="286">
        <f t="shared" si="65"/>
        <v>0.25814925373134323</v>
      </c>
      <c r="EE12" s="35">
        <v>20857</v>
      </c>
      <c r="EF12" s="286">
        <f t="shared" si="66"/>
        <v>0.24653358833373185</v>
      </c>
      <c r="EG12" s="35">
        <v>217</v>
      </c>
      <c r="EH12" s="286">
        <f t="shared" si="67"/>
        <v>11.764705882352942</v>
      </c>
      <c r="EI12" s="35">
        <v>12553</v>
      </c>
      <c r="EJ12" s="286">
        <f t="shared" si="68"/>
        <v>0.4799575571799104</v>
      </c>
      <c r="EK12" s="35">
        <v>12553</v>
      </c>
      <c r="EL12" s="286">
        <f t="shared" si="69"/>
        <v>0.4799575571799104</v>
      </c>
      <c r="EM12" s="35">
        <v>0</v>
      </c>
      <c r="EN12" s="286" t="str">
        <f t="shared" si="70"/>
        <v>-</v>
      </c>
      <c r="EO12" s="35">
        <v>7003</v>
      </c>
      <c r="EP12" s="286">
        <f t="shared" si="71"/>
        <v>1.1587546239210851</v>
      </c>
      <c r="EQ12" s="35">
        <v>6910</v>
      </c>
      <c r="ER12" s="286">
        <f t="shared" si="72"/>
        <v>1.1300863131935883</v>
      </c>
      <c r="ES12" s="35">
        <v>93</v>
      </c>
      <c r="ET12" s="286" t="str">
        <f t="shared" si="73"/>
        <v>-</v>
      </c>
      <c r="EU12" s="35">
        <v>1596</v>
      </c>
      <c r="EV12" s="286">
        <f t="shared" si="74"/>
        <v>0.38062283737024227</v>
      </c>
      <c r="EW12" s="35">
        <v>1503</v>
      </c>
      <c r="EX12" s="286">
        <f t="shared" si="75"/>
        <v>0.30017301038062283</v>
      </c>
      <c r="EY12" s="35">
        <v>93</v>
      </c>
      <c r="EZ12" s="286" t="str">
        <f t="shared" si="76"/>
        <v>-</v>
      </c>
      <c r="FA12" s="35">
        <v>359</v>
      </c>
      <c r="FB12" s="286">
        <f t="shared" si="77"/>
        <v>-4.7745358090185652E-2</v>
      </c>
      <c r="FC12" s="35">
        <v>359</v>
      </c>
      <c r="FD12" s="286">
        <f t="shared" si="78"/>
        <v>-1.3736263736263687E-2</v>
      </c>
      <c r="FE12" s="35">
        <v>0</v>
      </c>
      <c r="FF12" s="286">
        <f t="shared" si="79"/>
        <v>-1</v>
      </c>
      <c r="FG12" s="35">
        <v>78999</v>
      </c>
      <c r="FH12" s="286">
        <f t="shared" si="80"/>
        <v>0.2301499556206108</v>
      </c>
      <c r="FI12" s="35">
        <v>31454</v>
      </c>
      <c r="FJ12" s="286">
        <f t="shared" si="81"/>
        <v>0.2998057770982272</v>
      </c>
      <c r="FK12" s="35">
        <v>30900</v>
      </c>
      <c r="FL12" s="286">
        <f t="shared" si="82"/>
        <v>0.31193478537765884</v>
      </c>
      <c r="FM12" s="35">
        <v>554</v>
      </c>
      <c r="FN12" s="286">
        <f t="shared" si="83"/>
        <v>-0.14241486068111453</v>
      </c>
      <c r="FO12" s="35">
        <v>13626</v>
      </c>
      <c r="FP12" s="286">
        <f t="shared" si="84"/>
        <v>0.28985232866338517</v>
      </c>
      <c r="FQ12" s="35">
        <v>13499</v>
      </c>
      <c r="FR12" s="286">
        <f t="shared" si="85"/>
        <v>0.33126232741617367</v>
      </c>
      <c r="FS12" s="35">
        <v>127</v>
      </c>
      <c r="FT12" s="286">
        <f t="shared" si="86"/>
        <v>-0.70047169811320753</v>
      </c>
      <c r="FU12" s="35">
        <v>21178</v>
      </c>
      <c r="FV12" s="286">
        <f t="shared" si="87"/>
        <v>0.13995047906125535</v>
      </c>
      <c r="FW12" s="35">
        <v>20812</v>
      </c>
      <c r="FX12" s="286">
        <f t="shared" si="88"/>
        <v>0.14970721467241188</v>
      </c>
      <c r="FY12" s="35">
        <v>366</v>
      </c>
      <c r="FZ12" s="286">
        <f t="shared" si="89"/>
        <v>-0.23109243697478987</v>
      </c>
      <c r="GA12" s="35">
        <v>13005</v>
      </c>
      <c r="GB12" s="286">
        <f t="shared" si="90"/>
        <v>6.3281824871228798E-2</v>
      </c>
      <c r="GC12" s="35">
        <v>12808</v>
      </c>
      <c r="GD12" s="286">
        <f t="shared" si="91"/>
        <v>9.6199931530297933E-2</v>
      </c>
      <c r="GE12" s="35">
        <v>198</v>
      </c>
      <c r="GF12" s="286">
        <f t="shared" si="92"/>
        <v>-0.63802559414990867</v>
      </c>
      <c r="GG12" s="35">
        <v>798</v>
      </c>
      <c r="GH12" s="286">
        <f t="shared" si="93"/>
        <v>0.14820143884892079</v>
      </c>
      <c r="GI12" s="35">
        <v>322</v>
      </c>
      <c r="GJ12" s="286">
        <f t="shared" si="94"/>
        <v>-8.7818696883852687E-2</v>
      </c>
      <c r="GK12" s="35">
        <v>477</v>
      </c>
      <c r="GL12" s="286">
        <f t="shared" si="95"/>
        <v>0.39473684210526305</v>
      </c>
      <c r="GM12" s="35">
        <v>455949</v>
      </c>
      <c r="GN12" s="286">
        <f t="shared" si="96"/>
        <v>5.8544524205306425E-2</v>
      </c>
      <c r="GO12" s="35">
        <v>200761</v>
      </c>
      <c r="GP12" s="286">
        <f t="shared" si="97"/>
        <v>-1.6754660058183379E-2</v>
      </c>
      <c r="GQ12" s="35">
        <v>200041</v>
      </c>
      <c r="GR12" s="286">
        <f t="shared" si="98"/>
        <v>-1.028107204171802E-2</v>
      </c>
      <c r="GS12" s="35">
        <v>720</v>
      </c>
      <c r="GT12" s="286">
        <f t="shared" si="99"/>
        <v>-0.65099369849733391</v>
      </c>
      <c r="GU12" s="35">
        <v>77088</v>
      </c>
      <c r="GV12" s="286">
        <f t="shared" si="100"/>
        <v>0.10887670996418253</v>
      </c>
      <c r="GW12" s="35">
        <v>73811</v>
      </c>
      <c r="GX12" s="286">
        <f t="shared" si="101"/>
        <v>9.6338655774229398E-2</v>
      </c>
      <c r="GY12" s="35">
        <v>3277</v>
      </c>
      <c r="GZ12" s="286">
        <f t="shared" si="102"/>
        <v>0.49430004559963514</v>
      </c>
      <c r="HA12" s="35">
        <v>126707</v>
      </c>
      <c r="HB12" s="286">
        <f t="shared" si="103"/>
        <v>0.11296839590323771</v>
      </c>
      <c r="HC12" s="35">
        <v>123573</v>
      </c>
      <c r="HD12" s="286">
        <f t="shared" si="104"/>
        <v>0.12374846542081563</v>
      </c>
      <c r="HE12" s="35">
        <v>3134</v>
      </c>
      <c r="HF12" s="286">
        <f t="shared" si="105"/>
        <v>-0.19247616593661432</v>
      </c>
      <c r="HG12" s="35">
        <v>58238</v>
      </c>
      <c r="HH12" s="286">
        <f t="shared" si="106"/>
        <v>0.14747896676058558</v>
      </c>
      <c r="HI12" s="35">
        <v>56476</v>
      </c>
      <c r="HJ12" s="286">
        <f t="shared" si="107"/>
        <v>0.15167829030547741</v>
      </c>
      <c r="HK12" s="35">
        <v>1763</v>
      </c>
      <c r="HL12" s="286">
        <f t="shared" si="108"/>
        <v>2.7988338192419748E-2</v>
      </c>
      <c r="HM12" s="35">
        <v>4260</v>
      </c>
      <c r="HN12" s="286">
        <f t="shared" si="109"/>
        <v>-7.3107049608355124E-2</v>
      </c>
      <c r="HO12" s="35">
        <v>1191</v>
      </c>
      <c r="HP12" s="286">
        <f t="shared" si="110"/>
        <v>2.5839793281653645E-2</v>
      </c>
      <c r="HQ12" s="35">
        <v>3069</v>
      </c>
      <c r="HR12" s="286">
        <f t="shared" si="111"/>
        <v>-0.1065502183406114</v>
      </c>
      <c r="HS12" s="35">
        <v>51012</v>
      </c>
      <c r="HT12" s="286">
        <f t="shared" si="112"/>
        <v>-0.11015751740017787</v>
      </c>
      <c r="HU12" s="35">
        <v>19249</v>
      </c>
      <c r="HV12" s="286">
        <f t="shared" si="113"/>
        <v>3.3359395360958999E-3</v>
      </c>
      <c r="HW12" s="35">
        <v>18942</v>
      </c>
      <c r="HX12" s="286">
        <f t="shared" si="114"/>
        <v>1.7452006980802626E-3</v>
      </c>
      <c r="HY12" s="35">
        <v>307</v>
      </c>
      <c r="HZ12" s="286">
        <f t="shared" si="115"/>
        <v>0.1123188405797102</v>
      </c>
      <c r="IA12" s="35">
        <v>19882</v>
      </c>
      <c r="IB12" s="286">
        <f t="shared" si="116"/>
        <v>-0.12698691490295955</v>
      </c>
      <c r="IC12" s="35">
        <v>19842</v>
      </c>
      <c r="ID12" s="286">
        <f t="shared" si="117"/>
        <v>-0.12517084784621491</v>
      </c>
      <c r="IE12" s="35">
        <v>40</v>
      </c>
      <c r="IF12" s="286">
        <f t="shared" si="118"/>
        <v>-0.56989247311827951</v>
      </c>
      <c r="IG12" s="35">
        <v>5565</v>
      </c>
      <c r="IH12" s="286">
        <f t="shared" si="119"/>
        <v>-0.3807722265494603</v>
      </c>
      <c r="II12" s="35">
        <v>5565</v>
      </c>
      <c r="IJ12" s="286">
        <f t="shared" si="120"/>
        <v>-0.3807722265494603</v>
      </c>
      <c r="IK12" s="35">
        <v>0</v>
      </c>
      <c r="IL12" s="286" t="str">
        <f t="shared" si="121"/>
        <v>-</v>
      </c>
      <c r="IM12" s="35">
        <v>6119</v>
      </c>
      <c r="IN12" s="286">
        <f t="shared" si="122"/>
        <v>0.11742147552958371</v>
      </c>
      <c r="IO12" s="35">
        <v>6119</v>
      </c>
      <c r="IP12" s="286">
        <f t="shared" si="123"/>
        <v>0.13799516458992001</v>
      </c>
      <c r="IQ12" s="35">
        <v>0</v>
      </c>
      <c r="IR12" s="286">
        <f t="shared" si="124"/>
        <v>-1</v>
      </c>
      <c r="IS12" s="35">
        <v>427</v>
      </c>
      <c r="IT12" s="286">
        <f t="shared" si="125"/>
        <v>-0.50692840646651272</v>
      </c>
      <c r="IU12" s="35">
        <v>427</v>
      </c>
      <c r="IV12" s="286">
        <f t="shared" si="126"/>
        <v>-0.49646226415094341</v>
      </c>
      <c r="IW12" s="35">
        <v>0</v>
      </c>
      <c r="IX12" s="286">
        <f t="shared" si="127"/>
        <v>-1</v>
      </c>
      <c r="IY12" s="35">
        <v>59941</v>
      </c>
      <c r="IZ12" s="286">
        <f t="shared" si="128"/>
        <v>0.48126822517669154</v>
      </c>
      <c r="JA12" s="35">
        <v>17768</v>
      </c>
      <c r="JB12" s="286">
        <f t="shared" si="129"/>
        <v>0.29391203029420332</v>
      </c>
      <c r="JC12" s="35">
        <v>17768</v>
      </c>
      <c r="JD12" s="286">
        <f t="shared" si="130"/>
        <v>0.300160983462608</v>
      </c>
      <c r="JE12" s="35">
        <v>0</v>
      </c>
      <c r="JF12" s="286">
        <f t="shared" si="131"/>
        <v>-1</v>
      </c>
      <c r="JG12" s="35">
        <v>8122</v>
      </c>
      <c r="JH12" s="286">
        <f t="shared" si="132"/>
        <v>0.40324809951624041</v>
      </c>
      <c r="JI12" s="35">
        <v>7914</v>
      </c>
      <c r="JJ12" s="286">
        <f t="shared" si="133"/>
        <v>0.36731167933655851</v>
      </c>
      <c r="JK12" s="35">
        <v>209</v>
      </c>
      <c r="JL12" s="286" t="str">
        <f t="shared" si="134"/>
        <v>-</v>
      </c>
      <c r="JM12" s="35">
        <v>28853</v>
      </c>
      <c r="JN12" s="286">
        <f t="shared" si="135"/>
        <v>0.5555016442934928</v>
      </c>
      <c r="JO12" s="35">
        <v>28644</v>
      </c>
      <c r="JP12" s="286">
        <f t="shared" si="136"/>
        <v>0.54423419052240019</v>
      </c>
      <c r="JQ12" s="35">
        <v>209</v>
      </c>
      <c r="JR12" s="286" t="str">
        <f t="shared" si="137"/>
        <v>-</v>
      </c>
      <c r="JS12" s="35">
        <v>5776</v>
      </c>
      <c r="JT12" s="286">
        <f t="shared" si="138"/>
        <v>1.5467372134038802</v>
      </c>
      <c r="JU12" s="35">
        <v>5567</v>
      </c>
      <c r="JV12" s="286">
        <f t="shared" si="139"/>
        <v>1.4863778472532378</v>
      </c>
      <c r="JW12" s="35">
        <v>209</v>
      </c>
      <c r="JX12" s="286">
        <f t="shared" si="140"/>
        <v>6.2068965517241379</v>
      </c>
      <c r="JY12" s="35">
        <v>23</v>
      </c>
      <c r="JZ12" s="286">
        <f t="shared" si="141"/>
        <v>-0.80341880341880345</v>
      </c>
      <c r="KA12" s="35">
        <v>0</v>
      </c>
      <c r="KB12" s="286">
        <f t="shared" si="142"/>
        <v>-1</v>
      </c>
      <c r="KC12" s="35">
        <v>23</v>
      </c>
      <c r="KD12" s="286" t="str">
        <f t="shared" si="143"/>
        <v>-</v>
      </c>
      <c r="KE12" s="35">
        <v>49999</v>
      </c>
      <c r="KF12" s="286">
        <f t="shared" si="144"/>
        <v>0.10653978090074134</v>
      </c>
      <c r="KG12" s="35">
        <v>23079</v>
      </c>
      <c r="KH12" s="286">
        <f t="shared" si="145"/>
        <v>7.9264870931537557E-2</v>
      </c>
      <c r="KI12" s="35">
        <v>22977</v>
      </c>
      <c r="KJ12" s="286">
        <f t="shared" si="146"/>
        <v>8.0914522275015388E-2</v>
      </c>
      <c r="KK12" s="35">
        <v>102</v>
      </c>
      <c r="KL12" s="286">
        <f t="shared" si="147"/>
        <v>-0.203125</v>
      </c>
      <c r="KM12" s="35">
        <v>9224</v>
      </c>
      <c r="KN12" s="286">
        <f t="shared" si="148"/>
        <v>9.8487555079195044E-2</v>
      </c>
      <c r="KO12" s="35">
        <v>9134</v>
      </c>
      <c r="KP12" s="286">
        <f t="shared" si="149"/>
        <v>0.11119221411192215</v>
      </c>
      <c r="KQ12" s="35">
        <v>89</v>
      </c>
      <c r="KR12" s="286">
        <f t="shared" si="150"/>
        <v>-0.5</v>
      </c>
      <c r="KS12" s="35">
        <v>8189</v>
      </c>
      <c r="KT12" s="286">
        <f t="shared" si="151"/>
        <v>0.19442823803967335</v>
      </c>
      <c r="KU12" s="35">
        <v>8138</v>
      </c>
      <c r="KV12" s="286">
        <f t="shared" si="152"/>
        <v>0.18698949824970823</v>
      </c>
      <c r="KW12" s="35">
        <v>51</v>
      </c>
      <c r="KX12" s="286" t="str">
        <f t="shared" si="153"/>
        <v>-</v>
      </c>
      <c r="KY12" s="35">
        <v>9828</v>
      </c>
      <c r="KZ12" s="286">
        <f t="shared" si="154"/>
        <v>0.10031347962382453</v>
      </c>
      <c r="LA12" s="35">
        <v>9749</v>
      </c>
      <c r="LB12" s="286">
        <f t="shared" si="155"/>
        <v>0.10133303208314515</v>
      </c>
      <c r="LC12" s="35">
        <v>79</v>
      </c>
      <c r="LD12" s="286">
        <f t="shared" si="156"/>
        <v>-1.2499999999999956E-2</v>
      </c>
      <c r="LE12" s="35">
        <v>0</v>
      </c>
      <c r="LF12" s="286">
        <f t="shared" si="157"/>
        <v>-1</v>
      </c>
      <c r="LG12" s="35">
        <v>0</v>
      </c>
      <c r="LH12" s="286" t="str">
        <f t="shared" si="158"/>
        <v>-</v>
      </c>
      <c r="LI12" s="35">
        <v>0</v>
      </c>
      <c r="LJ12" s="286">
        <f t="shared" si="159"/>
        <v>-1</v>
      </c>
      <c r="LK12" s="35">
        <v>82332</v>
      </c>
      <c r="LL12" s="286">
        <f t="shared" si="160"/>
        <v>-0.37647112282455586</v>
      </c>
      <c r="LM12" s="35">
        <v>21474</v>
      </c>
      <c r="LN12" s="286">
        <f t="shared" si="161"/>
        <v>-0.39061834898833681</v>
      </c>
      <c r="LO12" s="35">
        <v>21452</v>
      </c>
      <c r="LP12" s="286">
        <f t="shared" si="162"/>
        <v>-0.39056818181818187</v>
      </c>
      <c r="LQ12" s="35">
        <v>21</v>
      </c>
      <c r="LR12" s="286">
        <f t="shared" si="163"/>
        <v>-0.46153846153846156</v>
      </c>
      <c r="LS12" s="35">
        <v>52091</v>
      </c>
      <c r="LT12" s="286">
        <f t="shared" si="164"/>
        <v>-0.32324741464428619</v>
      </c>
      <c r="LU12" s="35">
        <v>52091</v>
      </c>
      <c r="LV12" s="286">
        <f t="shared" si="165"/>
        <v>-0.32283392915177123</v>
      </c>
      <c r="LW12" s="35">
        <v>0</v>
      </c>
      <c r="LX12" s="286">
        <f t="shared" si="166"/>
        <v>-1</v>
      </c>
      <c r="LY12" s="35">
        <v>4011</v>
      </c>
      <c r="LZ12" s="286">
        <f t="shared" si="167"/>
        <v>-0.57960381511371972</v>
      </c>
      <c r="MA12" s="35">
        <v>4007</v>
      </c>
      <c r="MB12" s="286">
        <f t="shared" si="168"/>
        <v>-0.58002305837962476</v>
      </c>
      <c r="MC12" s="35">
        <v>4</v>
      </c>
      <c r="MD12" s="286" t="str">
        <f t="shared" si="169"/>
        <v>-</v>
      </c>
      <c r="ME12" s="35">
        <v>3698</v>
      </c>
      <c r="MF12" s="286">
        <f t="shared" si="170"/>
        <v>-0.61840883293777726</v>
      </c>
      <c r="MG12" s="35">
        <v>3698</v>
      </c>
      <c r="MH12" s="286">
        <f t="shared" si="171"/>
        <v>-0.61678756476683938</v>
      </c>
      <c r="MI12" s="35">
        <v>0</v>
      </c>
      <c r="MJ12" s="286">
        <f t="shared" si="172"/>
        <v>-1</v>
      </c>
      <c r="MK12" s="35">
        <v>993</v>
      </c>
      <c r="ML12" s="286">
        <f t="shared" si="173"/>
        <v>3.3173913043478258</v>
      </c>
      <c r="MM12" s="35">
        <v>793</v>
      </c>
      <c r="MN12" s="286">
        <f t="shared" si="174"/>
        <v>4.4315068493150687</v>
      </c>
      <c r="MO12" s="35">
        <v>201</v>
      </c>
      <c r="MP12" s="286">
        <f t="shared" si="175"/>
        <v>1.3928571428571428</v>
      </c>
      <c r="MQ12" s="35">
        <f t="shared" si="176"/>
        <v>131150</v>
      </c>
      <c r="MR12" s="286">
        <f t="shared" si="177"/>
        <v>0.20837709842077135</v>
      </c>
      <c r="MS12" s="35">
        <f t="shared" si="176"/>
        <v>70936</v>
      </c>
      <c r="MT12" s="286">
        <f t="shared" si="178"/>
        <v>0.21749279143210209</v>
      </c>
      <c r="MU12" s="35">
        <f t="shared" si="176"/>
        <v>69718</v>
      </c>
      <c r="MV12" s="286">
        <f t="shared" si="179"/>
        <v>0.21153879572508472</v>
      </c>
      <c r="MW12" s="35">
        <f t="shared" si="176"/>
        <v>1218</v>
      </c>
      <c r="MX12" s="286">
        <f t="shared" si="180"/>
        <v>0.694019471488178</v>
      </c>
      <c r="MY12" s="287">
        <f t="shared" si="176"/>
        <v>35358</v>
      </c>
      <c r="MZ12" s="286">
        <f t="shared" si="181"/>
        <v>0.15722982260915108</v>
      </c>
      <c r="NA12" s="243">
        <f t="shared" si="176"/>
        <v>34457</v>
      </c>
      <c r="NB12" s="286">
        <f t="shared" si="182"/>
        <v>0.38503899027252997</v>
      </c>
      <c r="NC12" s="243">
        <f t="shared" si="176"/>
        <v>901</v>
      </c>
      <c r="ND12" s="286">
        <f t="shared" si="183"/>
        <v>-0.84123348017621147</v>
      </c>
      <c r="NE12" s="287">
        <f t="shared" si="176"/>
        <v>8547</v>
      </c>
      <c r="NF12" s="286">
        <f t="shared" si="184"/>
        <v>-0.2569764409284534</v>
      </c>
      <c r="NG12" s="243">
        <f t="shared" si="185"/>
        <v>7702</v>
      </c>
      <c r="NH12" s="286">
        <f t="shared" si="186"/>
        <v>-0.30235507246376814</v>
      </c>
      <c r="NI12" s="243">
        <f t="shared" si="185"/>
        <v>844</v>
      </c>
      <c r="NJ12" s="286">
        <f t="shared" si="187"/>
        <v>0.81896551724137923</v>
      </c>
      <c r="NK12" s="287">
        <f t="shared" si="185"/>
        <v>17591</v>
      </c>
      <c r="NL12" s="286">
        <f t="shared" si="188"/>
        <v>0.22807874895280644</v>
      </c>
      <c r="NM12" s="243">
        <f t="shared" si="185"/>
        <v>17142</v>
      </c>
      <c r="NN12" s="286">
        <f t="shared" si="189"/>
        <v>0.26164716272907929</v>
      </c>
      <c r="NO12" s="243">
        <f t="shared" si="185"/>
        <v>447</v>
      </c>
      <c r="NP12" s="286">
        <f t="shared" si="190"/>
        <v>-0.39266304347826086</v>
      </c>
      <c r="NQ12" s="287">
        <f t="shared" si="185"/>
        <v>1761</v>
      </c>
      <c r="NR12" s="286">
        <f t="shared" si="191"/>
        <v>-6.5286624203821697E-2</v>
      </c>
      <c r="NS12" s="243">
        <f t="shared" si="185"/>
        <v>1416</v>
      </c>
      <c r="NT12" s="286">
        <f t="shared" si="192"/>
        <v>0.33459000942507067</v>
      </c>
      <c r="NU12" s="243">
        <f t="shared" si="185"/>
        <v>342</v>
      </c>
      <c r="NV12" s="286">
        <f t="shared" si="193"/>
        <v>-0.58444714459295266</v>
      </c>
    </row>
    <row r="13" spans="1:386" s="17" customFormat="1" x14ac:dyDescent="0.25">
      <c r="A13" s="242"/>
      <c r="B13" s="34" t="s">
        <v>69</v>
      </c>
      <c r="C13" s="35">
        <v>1134499</v>
      </c>
      <c r="D13" s="286">
        <f t="shared" si="0"/>
        <v>6.4735406683297025E-2</v>
      </c>
      <c r="E13" s="35">
        <v>464767</v>
      </c>
      <c r="F13" s="286">
        <f t="shared" si="1"/>
        <v>7.7163576863442218E-2</v>
      </c>
      <c r="G13" s="35">
        <v>459509</v>
      </c>
      <c r="H13" s="286">
        <f t="shared" si="2"/>
        <v>7.7438022148596852E-2</v>
      </c>
      <c r="I13" s="35">
        <v>5258</v>
      </c>
      <c r="J13" s="286">
        <f t="shared" si="3"/>
        <v>5.3707414829659239E-2</v>
      </c>
      <c r="K13" s="35">
        <v>271622</v>
      </c>
      <c r="L13" s="286">
        <f t="shared" si="4"/>
        <v>4.4961240310077422E-2</v>
      </c>
      <c r="M13" s="35">
        <v>266431</v>
      </c>
      <c r="N13" s="286">
        <f t="shared" si="5"/>
        <v>4.2456373738164244E-2</v>
      </c>
      <c r="O13" s="35">
        <v>5191</v>
      </c>
      <c r="P13" s="286">
        <f t="shared" si="6"/>
        <v>0.19168962350780538</v>
      </c>
      <c r="Q13" s="35">
        <v>238368</v>
      </c>
      <c r="R13" s="286">
        <f t="shared" si="7"/>
        <v>7.7345144742491767E-2</v>
      </c>
      <c r="S13" s="35">
        <v>234260</v>
      </c>
      <c r="T13" s="286">
        <f t="shared" si="8"/>
        <v>8.4225824069017241E-2</v>
      </c>
      <c r="U13" s="35">
        <v>4108</v>
      </c>
      <c r="V13" s="286">
        <f t="shared" si="9"/>
        <v>-0.20893510494896972</v>
      </c>
      <c r="W13" s="35">
        <v>167549</v>
      </c>
      <c r="X13" s="286">
        <f t="shared" si="10"/>
        <v>7.947092401458633E-2</v>
      </c>
      <c r="Y13" s="35">
        <v>164027</v>
      </c>
      <c r="Z13" s="286">
        <f t="shared" si="11"/>
        <v>7.8699197685124345E-2</v>
      </c>
      <c r="AA13" s="35">
        <v>3521</v>
      </c>
      <c r="AB13" s="286">
        <f t="shared" si="12"/>
        <v>0.11636017755231443</v>
      </c>
      <c r="AC13" s="35">
        <v>11083</v>
      </c>
      <c r="AD13" s="286">
        <f t="shared" si="13"/>
        <v>-0.29412139354181266</v>
      </c>
      <c r="AE13" s="35">
        <v>7711</v>
      </c>
      <c r="AF13" s="286">
        <f t="shared" si="14"/>
        <v>-0.37894652061855671</v>
      </c>
      <c r="AG13" s="35">
        <v>3372</v>
      </c>
      <c r="AH13" s="286">
        <f t="shared" si="15"/>
        <v>2.6171637248934898E-2</v>
      </c>
      <c r="AI13" s="35">
        <v>985766</v>
      </c>
      <c r="AJ13" s="286">
        <f t="shared" si="16"/>
        <v>8.5989829373193327E-2</v>
      </c>
      <c r="AK13" s="35">
        <v>395913</v>
      </c>
      <c r="AL13" s="286">
        <f t="shared" si="17"/>
        <v>9.6614704513727334E-2</v>
      </c>
      <c r="AM13" s="35">
        <v>392993</v>
      </c>
      <c r="AN13" s="286">
        <f t="shared" si="18"/>
        <v>9.934569583108388E-2</v>
      </c>
      <c r="AO13" s="35">
        <v>2920</v>
      </c>
      <c r="AP13" s="286">
        <f t="shared" si="19"/>
        <v>-0.17839054586381542</v>
      </c>
      <c r="AQ13" s="35">
        <v>229587</v>
      </c>
      <c r="AR13" s="286">
        <f t="shared" si="20"/>
        <v>7.2084987158533842E-2</v>
      </c>
      <c r="AS13" s="35">
        <v>224966</v>
      </c>
      <c r="AT13" s="286">
        <f t="shared" si="21"/>
        <v>6.7277083283914907E-2</v>
      </c>
      <c r="AU13" s="35">
        <v>4621</v>
      </c>
      <c r="AV13" s="286">
        <f t="shared" si="22"/>
        <v>0.37325408618127787</v>
      </c>
      <c r="AW13" s="35">
        <v>213780</v>
      </c>
      <c r="AX13" s="286">
        <f t="shared" si="23"/>
        <v>8.5133598635588337E-2</v>
      </c>
      <c r="AY13" s="35">
        <v>209963</v>
      </c>
      <c r="AZ13" s="286">
        <f t="shared" si="24"/>
        <v>9.1011597938144284E-2</v>
      </c>
      <c r="BA13" s="35">
        <v>3817</v>
      </c>
      <c r="BB13" s="286">
        <f t="shared" si="25"/>
        <v>-0.1629385964912281</v>
      </c>
      <c r="BC13" s="35">
        <v>153632</v>
      </c>
      <c r="BD13" s="286">
        <f t="shared" si="26"/>
        <v>8.9325978132932526E-2</v>
      </c>
      <c r="BE13" s="35">
        <v>150529</v>
      </c>
      <c r="BF13" s="286">
        <f t="shared" si="27"/>
        <v>8.6679372229681917E-2</v>
      </c>
      <c r="BG13" s="35">
        <v>3103</v>
      </c>
      <c r="BH13" s="286">
        <f t="shared" si="28"/>
        <v>0.23527070063694278</v>
      </c>
      <c r="BI13" s="35">
        <v>8519</v>
      </c>
      <c r="BJ13" s="286">
        <f t="shared" si="29"/>
        <v>-1.6735918744228973E-2</v>
      </c>
      <c r="BK13" s="35">
        <v>5425</v>
      </c>
      <c r="BL13" s="286">
        <f t="shared" si="30"/>
        <v>-0.10360211500330474</v>
      </c>
      <c r="BM13" s="35">
        <v>3093</v>
      </c>
      <c r="BN13" s="286">
        <f t="shared" si="31"/>
        <v>0.18415007656967841</v>
      </c>
      <c r="BO13" s="35">
        <v>148733</v>
      </c>
      <c r="BP13" s="286">
        <f t="shared" si="32"/>
        <v>-5.7518534947088251E-2</v>
      </c>
      <c r="BQ13" s="35">
        <v>68854</v>
      </c>
      <c r="BR13" s="286">
        <f t="shared" si="33"/>
        <v>-2.2529492766996451E-2</v>
      </c>
      <c r="BS13" s="35">
        <v>66516</v>
      </c>
      <c r="BT13" s="286">
        <f t="shared" si="34"/>
        <v>-3.6055880818503305E-2</v>
      </c>
      <c r="BU13" s="35">
        <v>2338</v>
      </c>
      <c r="BV13" s="286">
        <f t="shared" si="35"/>
        <v>0.62700069589422402</v>
      </c>
      <c r="BW13" s="35">
        <v>42036</v>
      </c>
      <c r="BX13" s="286">
        <f t="shared" si="36"/>
        <v>-8.1882712678824965E-2</v>
      </c>
      <c r="BY13" s="35">
        <v>41465</v>
      </c>
      <c r="BZ13" s="286">
        <f t="shared" si="37"/>
        <v>-7.4338653867619175E-2</v>
      </c>
      <c r="CA13" s="35">
        <v>570</v>
      </c>
      <c r="CB13" s="286">
        <f t="shared" si="38"/>
        <v>-0.42482341069626639</v>
      </c>
      <c r="CC13" s="35">
        <v>24588</v>
      </c>
      <c r="CD13" s="286">
        <f t="shared" si="39"/>
        <v>1.4063595496350167E-2</v>
      </c>
      <c r="CE13" s="35">
        <v>24297</v>
      </c>
      <c r="CF13" s="286">
        <f t="shared" si="40"/>
        <v>2.8923519945794895E-2</v>
      </c>
      <c r="CG13" s="35">
        <v>291</v>
      </c>
      <c r="CH13" s="286">
        <f t="shared" si="41"/>
        <v>-0.54028436018957349</v>
      </c>
      <c r="CI13" s="35">
        <v>13917</v>
      </c>
      <c r="CJ13" s="286">
        <f t="shared" si="42"/>
        <v>-1.854724964739074E-2</v>
      </c>
      <c r="CK13" s="35">
        <v>13498</v>
      </c>
      <c r="CL13" s="286">
        <f t="shared" si="43"/>
        <v>-2.9546461811198466E-3</v>
      </c>
      <c r="CM13" s="35">
        <v>418</v>
      </c>
      <c r="CN13" s="286">
        <f t="shared" si="44"/>
        <v>-0.34890965732087231</v>
      </c>
      <c r="CO13" s="35">
        <v>2564</v>
      </c>
      <c r="CP13" s="286">
        <f t="shared" si="45"/>
        <v>-0.63569195794259725</v>
      </c>
      <c r="CQ13" s="35">
        <v>2285</v>
      </c>
      <c r="CR13" s="286">
        <f t="shared" si="46"/>
        <v>-0.64094908862350719</v>
      </c>
      <c r="CS13" s="35">
        <v>279</v>
      </c>
      <c r="CT13" s="286">
        <f t="shared" si="47"/>
        <v>-0.58543833580980675</v>
      </c>
      <c r="CU13" s="35">
        <v>155901</v>
      </c>
      <c r="CV13" s="286">
        <f t="shared" si="48"/>
        <v>6.4650286135733426E-2</v>
      </c>
      <c r="CW13" s="35">
        <v>42597</v>
      </c>
      <c r="CX13" s="286">
        <f t="shared" si="49"/>
        <v>0.11855994958247984</v>
      </c>
      <c r="CY13" s="35">
        <v>41554</v>
      </c>
      <c r="CZ13" s="286">
        <f t="shared" si="50"/>
        <v>0.13790459499424945</v>
      </c>
      <c r="DA13" s="35">
        <v>1044</v>
      </c>
      <c r="DB13" s="286">
        <f t="shared" si="51"/>
        <v>-0.3324808184143222</v>
      </c>
      <c r="DC13" s="35">
        <v>46613</v>
      </c>
      <c r="DD13" s="286">
        <f t="shared" si="52"/>
        <v>4.6636428956349896E-2</v>
      </c>
      <c r="DE13" s="35">
        <v>45360</v>
      </c>
      <c r="DF13" s="286">
        <f t="shared" si="53"/>
        <v>2.9762310154600513E-2</v>
      </c>
      <c r="DG13" s="35">
        <v>1253</v>
      </c>
      <c r="DH13" s="286">
        <f t="shared" si="54"/>
        <v>1.5728952772073921</v>
      </c>
      <c r="DI13" s="35">
        <v>14999</v>
      </c>
      <c r="DJ13" s="286">
        <f t="shared" si="55"/>
        <v>-4.7440619839959397E-2</v>
      </c>
      <c r="DK13" s="35">
        <v>13902</v>
      </c>
      <c r="DL13" s="286">
        <f t="shared" si="56"/>
        <v>-2.9528795811518349E-2</v>
      </c>
      <c r="DM13" s="35">
        <v>1097</v>
      </c>
      <c r="DN13" s="286">
        <f t="shared" si="57"/>
        <v>-0.22800844475721327</v>
      </c>
      <c r="DO13" s="35">
        <v>52590</v>
      </c>
      <c r="DP13" s="286">
        <f t="shared" si="58"/>
        <v>8.7828892933973224E-2</v>
      </c>
      <c r="DQ13" s="35">
        <v>52131</v>
      </c>
      <c r="DR13" s="286">
        <f t="shared" si="59"/>
        <v>9.282435066976924E-2</v>
      </c>
      <c r="DS13" s="35">
        <v>459</v>
      </c>
      <c r="DT13" s="286">
        <f t="shared" si="60"/>
        <v>-0.2839313572542902</v>
      </c>
      <c r="DU13" s="35">
        <v>2472</v>
      </c>
      <c r="DV13" s="286">
        <f t="shared" si="61"/>
        <v>-7.8643309727916555E-2</v>
      </c>
      <c r="DW13" s="35">
        <v>1787</v>
      </c>
      <c r="DX13" s="286">
        <f t="shared" si="62"/>
        <v>-0.28804780876494029</v>
      </c>
      <c r="DY13" s="35">
        <v>685</v>
      </c>
      <c r="DZ13" s="286">
        <f t="shared" si="63"/>
        <v>2.9825581395348837</v>
      </c>
      <c r="EA13" s="35">
        <v>36110</v>
      </c>
      <c r="EB13" s="286">
        <f t="shared" si="64"/>
        <v>0.29347709281083212</v>
      </c>
      <c r="EC13" s="35">
        <v>19394</v>
      </c>
      <c r="ED13" s="286">
        <f t="shared" si="65"/>
        <v>0.20228132167875512</v>
      </c>
      <c r="EE13" s="35">
        <v>19183</v>
      </c>
      <c r="EF13" s="286">
        <f t="shared" si="66"/>
        <v>0.19848806697488452</v>
      </c>
      <c r="EG13" s="35">
        <v>211</v>
      </c>
      <c r="EH13" s="286">
        <f t="shared" si="67"/>
        <v>0.68799999999999994</v>
      </c>
      <c r="EI13" s="35">
        <v>9330</v>
      </c>
      <c r="EJ13" s="286">
        <f t="shared" si="68"/>
        <v>0.20995979769160944</v>
      </c>
      <c r="EK13" s="35">
        <v>9249</v>
      </c>
      <c r="EL13" s="286">
        <f t="shared" si="69"/>
        <v>0.21202987812868557</v>
      </c>
      <c r="EM13" s="35">
        <v>81</v>
      </c>
      <c r="EN13" s="286">
        <f t="shared" si="70"/>
        <v>0</v>
      </c>
      <c r="EO13" s="35">
        <v>5138</v>
      </c>
      <c r="EP13" s="286">
        <f t="shared" si="71"/>
        <v>0.72763954270342968</v>
      </c>
      <c r="EQ13" s="35">
        <v>5130</v>
      </c>
      <c r="ER13" s="286">
        <f t="shared" si="72"/>
        <v>0.72785449646345568</v>
      </c>
      <c r="ES13" s="35">
        <v>8</v>
      </c>
      <c r="ET13" s="286">
        <f t="shared" si="73"/>
        <v>0.33333333333333326</v>
      </c>
      <c r="EU13" s="35">
        <v>2115</v>
      </c>
      <c r="EV13" s="286">
        <f t="shared" si="74"/>
        <v>1.059396299902629</v>
      </c>
      <c r="EW13" s="35">
        <v>2038</v>
      </c>
      <c r="EX13" s="286">
        <f t="shared" si="75"/>
        <v>1.1362683438155137</v>
      </c>
      <c r="EY13" s="35">
        <v>77</v>
      </c>
      <c r="EZ13" s="286">
        <f t="shared" si="76"/>
        <v>5.4794520547945202E-2</v>
      </c>
      <c r="FA13" s="35">
        <v>357</v>
      </c>
      <c r="FB13" s="286">
        <f t="shared" si="77"/>
        <v>0.39999999999999991</v>
      </c>
      <c r="FC13" s="35">
        <v>310</v>
      </c>
      <c r="FD13" s="286">
        <f t="shared" si="78"/>
        <v>0.60621761658031081</v>
      </c>
      <c r="FE13" s="35">
        <v>47</v>
      </c>
      <c r="FF13" s="286">
        <f t="shared" si="79"/>
        <v>-0.22950819672131151</v>
      </c>
      <c r="FG13" s="35">
        <v>62668</v>
      </c>
      <c r="FH13" s="286">
        <f t="shared" si="80"/>
        <v>3.6997293271616716E-3</v>
      </c>
      <c r="FI13" s="35">
        <v>25285</v>
      </c>
      <c r="FJ13" s="286">
        <f t="shared" si="81"/>
        <v>-1.6071289594520977E-2</v>
      </c>
      <c r="FK13" s="35">
        <v>24985</v>
      </c>
      <c r="FL13" s="286">
        <f t="shared" si="82"/>
        <v>-1.4281769045646375E-2</v>
      </c>
      <c r="FM13" s="35">
        <v>300</v>
      </c>
      <c r="FN13" s="286">
        <f t="shared" si="83"/>
        <v>-0.14529914529914534</v>
      </c>
      <c r="FO13" s="35">
        <v>12643</v>
      </c>
      <c r="FP13" s="286">
        <f t="shared" si="84"/>
        <v>4.5307978503513757E-2</v>
      </c>
      <c r="FQ13" s="35">
        <v>12421</v>
      </c>
      <c r="FR13" s="286">
        <f t="shared" si="85"/>
        <v>4.2467477968946676E-2</v>
      </c>
      <c r="FS13" s="35">
        <v>222</v>
      </c>
      <c r="FT13" s="286">
        <f t="shared" si="86"/>
        <v>0.23333333333333339</v>
      </c>
      <c r="FU13" s="35">
        <v>16587</v>
      </c>
      <c r="FV13" s="286">
        <f t="shared" si="87"/>
        <v>0.10000663173950519</v>
      </c>
      <c r="FW13" s="35">
        <v>16499</v>
      </c>
      <c r="FX13" s="286">
        <f t="shared" si="88"/>
        <v>0.11314262582647405</v>
      </c>
      <c r="FY13" s="35">
        <v>88</v>
      </c>
      <c r="FZ13" s="286">
        <f t="shared" si="89"/>
        <v>-0.65758754863813229</v>
      </c>
      <c r="GA13" s="35">
        <v>8573</v>
      </c>
      <c r="GB13" s="286">
        <f t="shared" si="90"/>
        <v>-0.15386893012238456</v>
      </c>
      <c r="GC13" s="35">
        <v>8284</v>
      </c>
      <c r="GD13" s="286">
        <f t="shared" si="91"/>
        <v>-0.16643187764137657</v>
      </c>
      <c r="GE13" s="35">
        <v>289</v>
      </c>
      <c r="GF13" s="286">
        <f t="shared" si="92"/>
        <v>0.48969072164948457</v>
      </c>
      <c r="GG13" s="35">
        <v>347</v>
      </c>
      <c r="GH13" s="286">
        <f t="shared" si="93"/>
        <v>0.7350000000000001</v>
      </c>
      <c r="GI13" s="35">
        <v>347</v>
      </c>
      <c r="GJ13" s="286">
        <f t="shared" si="94"/>
        <v>0.7350000000000001</v>
      </c>
      <c r="GK13" s="35">
        <v>0</v>
      </c>
      <c r="GL13" s="286" t="str">
        <f t="shared" si="95"/>
        <v>-</v>
      </c>
      <c r="GM13" s="35">
        <v>448831</v>
      </c>
      <c r="GN13" s="286">
        <f t="shared" si="96"/>
        <v>0.10629618492208648</v>
      </c>
      <c r="GO13" s="35">
        <v>199772</v>
      </c>
      <c r="GP13" s="286">
        <f t="shared" si="97"/>
        <v>0.10284140154463595</v>
      </c>
      <c r="GQ13" s="35">
        <v>199653</v>
      </c>
      <c r="GR13" s="286">
        <f t="shared" si="98"/>
        <v>0.10368941270122067</v>
      </c>
      <c r="GS13" s="35">
        <v>119</v>
      </c>
      <c r="GT13" s="286">
        <f t="shared" si="99"/>
        <v>-0.51626016260162599</v>
      </c>
      <c r="GU13" s="35">
        <v>75019</v>
      </c>
      <c r="GV13" s="286">
        <f t="shared" si="100"/>
        <v>0.10404862470382192</v>
      </c>
      <c r="GW13" s="35">
        <v>73030</v>
      </c>
      <c r="GX13" s="286">
        <f t="shared" si="101"/>
        <v>0.10765637323302801</v>
      </c>
      <c r="GY13" s="35">
        <v>1989</v>
      </c>
      <c r="GZ13" s="286">
        <f t="shared" si="102"/>
        <v>-1.4370664023785951E-2</v>
      </c>
      <c r="HA13" s="35">
        <v>123913</v>
      </c>
      <c r="HB13" s="286">
        <f t="shared" si="103"/>
        <v>8.9622848902137786E-2</v>
      </c>
      <c r="HC13" s="35">
        <v>121978</v>
      </c>
      <c r="HD13" s="286">
        <f t="shared" si="104"/>
        <v>9.3796517154181469E-2</v>
      </c>
      <c r="HE13" s="35">
        <v>1935</v>
      </c>
      <c r="HF13" s="286">
        <f t="shared" si="105"/>
        <v>-0.12125340599455037</v>
      </c>
      <c r="HG13" s="35">
        <v>55044</v>
      </c>
      <c r="HH13" s="286">
        <f t="shared" si="106"/>
        <v>0.18780345698193823</v>
      </c>
      <c r="HI13" s="35">
        <v>53386</v>
      </c>
      <c r="HJ13" s="286">
        <f t="shared" si="107"/>
        <v>0.16446363913972872</v>
      </c>
      <c r="HK13" s="35">
        <v>1657</v>
      </c>
      <c r="HL13" s="286">
        <f t="shared" si="108"/>
        <v>2.3474747474747475</v>
      </c>
      <c r="HM13" s="35">
        <v>2730</v>
      </c>
      <c r="HN13" s="286">
        <f t="shared" si="109"/>
        <v>-0.13880126182965302</v>
      </c>
      <c r="HO13" s="35">
        <v>783</v>
      </c>
      <c r="HP13" s="286">
        <f t="shared" si="110"/>
        <v>-0.27634011090573007</v>
      </c>
      <c r="HQ13" s="35">
        <v>1947</v>
      </c>
      <c r="HR13" s="286">
        <f t="shared" si="111"/>
        <v>-6.7528735632183867E-2</v>
      </c>
      <c r="HS13" s="35">
        <v>47211</v>
      </c>
      <c r="HT13" s="286">
        <f t="shared" si="112"/>
        <v>-0.10806521698059735</v>
      </c>
      <c r="HU13" s="35">
        <v>16498</v>
      </c>
      <c r="HV13" s="286">
        <f t="shared" si="113"/>
        <v>3.2092586800125167E-2</v>
      </c>
      <c r="HW13" s="35">
        <v>16402</v>
      </c>
      <c r="HX13" s="286">
        <f t="shared" si="114"/>
        <v>3.3001637485829516E-2</v>
      </c>
      <c r="HY13" s="35">
        <v>96</v>
      </c>
      <c r="HZ13" s="286">
        <f t="shared" si="115"/>
        <v>-0.10280373831775702</v>
      </c>
      <c r="IA13" s="35">
        <v>20538</v>
      </c>
      <c r="IB13" s="286">
        <f t="shared" si="116"/>
        <v>-0.18825342871823247</v>
      </c>
      <c r="IC13" s="35">
        <v>20367</v>
      </c>
      <c r="ID13" s="286">
        <f t="shared" si="117"/>
        <v>-0.19300261510420791</v>
      </c>
      <c r="IE13" s="35">
        <v>171</v>
      </c>
      <c r="IF13" s="286">
        <f t="shared" si="118"/>
        <v>1.7142857142857144</v>
      </c>
      <c r="IG13" s="35">
        <v>6248</v>
      </c>
      <c r="IH13" s="286">
        <f t="shared" si="119"/>
        <v>-0.10371539233969307</v>
      </c>
      <c r="II13" s="35">
        <v>6110</v>
      </c>
      <c r="IJ13" s="286">
        <f t="shared" si="120"/>
        <v>-0.11346488682530476</v>
      </c>
      <c r="IK13" s="35">
        <v>138</v>
      </c>
      <c r="IL13" s="286">
        <f t="shared" si="121"/>
        <v>0.74683544303797467</v>
      </c>
      <c r="IM13" s="35">
        <v>3802</v>
      </c>
      <c r="IN13" s="286">
        <f t="shared" si="122"/>
        <v>-0.13216160693905499</v>
      </c>
      <c r="IO13" s="35">
        <v>3727</v>
      </c>
      <c r="IP13" s="286">
        <f t="shared" si="123"/>
        <v>-0.11807856128726923</v>
      </c>
      <c r="IQ13" s="35">
        <v>75</v>
      </c>
      <c r="IR13" s="286">
        <f t="shared" si="124"/>
        <v>-0.5161290322580645</v>
      </c>
      <c r="IS13" s="35">
        <v>576</v>
      </c>
      <c r="IT13" s="286">
        <f t="shared" si="125"/>
        <v>-9.5761381475667151E-2</v>
      </c>
      <c r="IU13" s="35">
        <v>576</v>
      </c>
      <c r="IV13" s="286">
        <f t="shared" si="126"/>
        <v>-9.5761381475667151E-2</v>
      </c>
      <c r="IW13" s="35">
        <v>0</v>
      </c>
      <c r="IX13" s="286" t="str">
        <f t="shared" si="127"/>
        <v>-</v>
      </c>
      <c r="IY13" s="35">
        <v>57232</v>
      </c>
      <c r="IZ13" s="286">
        <f t="shared" si="128"/>
        <v>0.20974867361390004</v>
      </c>
      <c r="JA13" s="35">
        <v>14723</v>
      </c>
      <c r="JB13" s="286">
        <f t="shared" si="129"/>
        <v>-8.151441659929981E-3</v>
      </c>
      <c r="JC13" s="35">
        <v>14723</v>
      </c>
      <c r="JD13" s="286">
        <f t="shared" si="130"/>
        <v>1.4679531357684406E-2</v>
      </c>
      <c r="JE13" s="35">
        <v>0</v>
      </c>
      <c r="JF13" s="286">
        <f t="shared" si="131"/>
        <v>-1</v>
      </c>
      <c r="JG13" s="35">
        <v>8316</v>
      </c>
      <c r="JH13" s="286">
        <f t="shared" si="132"/>
        <v>0.256572982774252</v>
      </c>
      <c r="JI13" s="35">
        <v>8213</v>
      </c>
      <c r="JJ13" s="286">
        <f t="shared" si="133"/>
        <v>0.25217258728464698</v>
      </c>
      <c r="JK13" s="35">
        <v>103</v>
      </c>
      <c r="JL13" s="286">
        <f t="shared" si="134"/>
        <v>0.77586206896551735</v>
      </c>
      <c r="JM13" s="35">
        <v>29348</v>
      </c>
      <c r="JN13" s="286">
        <f t="shared" si="135"/>
        <v>0.26211671612265075</v>
      </c>
      <c r="JO13" s="35">
        <v>29245</v>
      </c>
      <c r="JP13" s="286">
        <f t="shared" si="136"/>
        <v>0.2576871801487981</v>
      </c>
      <c r="JQ13" s="35">
        <v>103</v>
      </c>
      <c r="JR13" s="286" t="str">
        <f t="shared" si="137"/>
        <v>-</v>
      </c>
      <c r="JS13" s="35">
        <v>5166</v>
      </c>
      <c r="JT13" s="286">
        <f t="shared" si="138"/>
        <v>0.54347176576038247</v>
      </c>
      <c r="JU13" s="35">
        <v>5051</v>
      </c>
      <c r="JV13" s="286">
        <f t="shared" si="139"/>
        <v>0.69496644295302024</v>
      </c>
      <c r="JW13" s="35">
        <v>115</v>
      </c>
      <c r="JX13" s="286">
        <f t="shared" si="140"/>
        <v>-0.68664850136239775</v>
      </c>
      <c r="JY13" s="35">
        <v>0</v>
      </c>
      <c r="JZ13" s="286">
        <f t="shared" si="141"/>
        <v>-1</v>
      </c>
      <c r="KA13" s="35">
        <v>0</v>
      </c>
      <c r="KB13" s="286">
        <f t="shared" si="142"/>
        <v>-1</v>
      </c>
      <c r="KC13" s="35">
        <v>0</v>
      </c>
      <c r="KD13" s="286">
        <f t="shared" si="143"/>
        <v>-1</v>
      </c>
      <c r="KE13" s="35">
        <v>51646</v>
      </c>
      <c r="KF13" s="286">
        <f t="shared" si="144"/>
        <v>-6.3162095486866909E-2</v>
      </c>
      <c r="KG13" s="35">
        <v>24487</v>
      </c>
      <c r="KH13" s="286">
        <f t="shared" si="145"/>
        <v>1.9017894298793081E-2</v>
      </c>
      <c r="KI13" s="35">
        <v>24351</v>
      </c>
      <c r="KJ13" s="286">
        <f t="shared" si="146"/>
        <v>1.5047936640266713E-2</v>
      </c>
      <c r="KK13" s="35">
        <v>136</v>
      </c>
      <c r="KL13" s="286">
        <f t="shared" si="147"/>
        <v>2.4</v>
      </c>
      <c r="KM13" s="35">
        <v>9877</v>
      </c>
      <c r="KN13" s="286">
        <f t="shared" si="148"/>
        <v>-0.1239134291289693</v>
      </c>
      <c r="KO13" s="35">
        <v>9817</v>
      </c>
      <c r="KP13" s="286">
        <f t="shared" si="149"/>
        <v>-0.12776543758329628</v>
      </c>
      <c r="KQ13" s="35">
        <v>60</v>
      </c>
      <c r="KR13" s="286">
        <f t="shared" si="150"/>
        <v>2.1578947368421053</v>
      </c>
      <c r="KS13" s="35">
        <v>7734</v>
      </c>
      <c r="KT13" s="286">
        <f t="shared" si="151"/>
        <v>3.3266533066132364E-2</v>
      </c>
      <c r="KU13" s="35">
        <v>7591</v>
      </c>
      <c r="KV13" s="286">
        <f t="shared" si="152"/>
        <v>2.5949452628733605E-2</v>
      </c>
      <c r="KW13" s="35">
        <v>144</v>
      </c>
      <c r="KX13" s="286">
        <f t="shared" si="153"/>
        <v>0.67441860465116288</v>
      </c>
      <c r="KY13" s="35">
        <v>9668</v>
      </c>
      <c r="KZ13" s="286">
        <f t="shared" si="154"/>
        <v>-0.22164076966427826</v>
      </c>
      <c r="LA13" s="35">
        <v>9668</v>
      </c>
      <c r="LB13" s="286">
        <f t="shared" si="155"/>
        <v>-0.21379198178417502</v>
      </c>
      <c r="LC13" s="35">
        <v>0</v>
      </c>
      <c r="LD13" s="286">
        <f t="shared" si="156"/>
        <v>-1</v>
      </c>
      <c r="LE13" s="35">
        <v>176</v>
      </c>
      <c r="LF13" s="286">
        <f t="shared" si="157"/>
        <v>-5.8823529411764719E-2</v>
      </c>
      <c r="LG13" s="35">
        <v>176</v>
      </c>
      <c r="LH13" s="286">
        <f t="shared" si="158"/>
        <v>-5.8823529411764719E-2</v>
      </c>
      <c r="LI13" s="35">
        <v>0</v>
      </c>
      <c r="LJ13" s="286" t="str">
        <f t="shared" si="159"/>
        <v>-</v>
      </c>
      <c r="LK13" s="35">
        <v>24459</v>
      </c>
      <c r="LL13" s="286">
        <f t="shared" si="160"/>
        <v>0.29467499470675418</v>
      </c>
      <c r="LM13" s="35">
        <v>2761</v>
      </c>
      <c r="LN13" s="286">
        <f t="shared" si="161"/>
        <v>0.22929652715939453</v>
      </c>
      <c r="LO13" s="35">
        <v>2761</v>
      </c>
      <c r="LP13" s="286">
        <f t="shared" si="162"/>
        <v>0.28418604651162793</v>
      </c>
      <c r="LQ13" s="35">
        <v>0</v>
      </c>
      <c r="LR13" s="286">
        <f t="shared" si="163"/>
        <v>-1</v>
      </c>
      <c r="LS13" s="35">
        <v>16833</v>
      </c>
      <c r="LT13" s="286">
        <f t="shared" si="164"/>
        <v>0.35782850689682988</v>
      </c>
      <c r="LU13" s="35">
        <v>16801</v>
      </c>
      <c r="LV13" s="286">
        <f t="shared" si="165"/>
        <v>0.35699862692835804</v>
      </c>
      <c r="LW13" s="35">
        <v>32</v>
      </c>
      <c r="LX13" s="286">
        <f t="shared" si="166"/>
        <v>1</v>
      </c>
      <c r="LY13" s="35">
        <v>1705</v>
      </c>
      <c r="LZ13" s="286">
        <f t="shared" si="167"/>
        <v>-0.32715074980268355</v>
      </c>
      <c r="MA13" s="35">
        <v>1705</v>
      </c>
      <c r="MB13" s="286">
        <f t="shared" si="168"/>
        <v>-0.3127771060056429</v>
      </c>
      <c r="MC13" s="35">
        <v>0</v>
      </c>
      <c r="MD13" s="286">
        <f t="shared" si="169"/>
        <v>-1</v>
      </c>
      <c r="ME13" s="35">
        <v>3118</v>
      </c>
      <c r="MF13" s="286">
        <f t="shared" si="170"/>
        <v>0.69456521739130439</v>
      </c>
      <c r="MG13" s="35">
        <v>3118</v>
      </c>
      <c r="MH13" s="286">
        <f t="shared" si="171"/>
        <v>0.70103655210038185</v>
      </c>
      <c r="MI13" s="35">
        <v>0</v>
      </c>
      <c r="MJ13" s="286">
        <f t="shared" si="172"/>
        <v>-1</v>
      </c>
      <c r="MK13" s="35">
        <v>40</v>
      </c>
      <c r="ML13" s="286">
        <f t="shared" si="173"/>
        <v>-0.21568627450980393</v>
      </c>
      <c r="MM13" s="35">
        <v>40</v>
      </c>
      <c r="MN13" s="286">
        <f t="shared" si="174"/>
        <v>-2.4390243902439046E-2</v>
      </c>
      <c r="MO13" s="35">
        <v>0</v>
      </c>
      <c r="MP13" s="286">
        <f t="shared" si="175"/>
        <v>-1</v>
      </c>
      <c r="MQ13" s="35">
        <f t="shared" si="176"/>
        <v>101708</v>
      </c>
      <c r="MR13" s="286">
        <f t="shared" si="177"/>
        <v>0.11818641570834898</v>
      </c>
      <c r="MS13" s="35">
        <f t="shared" si="176"/>
        <v>50396</v>
      </c>
      <c r="MT13" s="286">
        <f t="shared" si="178"/>
        <v>0.1754717421220815</v>
      </c>
      <c r="MU13" s="35">
        <f t="shared" si="176"/>
        <v>49381</v>
      </c>
      <c r="MV13" s="286">
        <f t="shared" si="179"/>
        <v>0.17060970984259427</v>
      </c>
      <c r="MW13" s="35">
        <f t="shared" si="176"/>
        <v>1014</v>
      </c>
      <c r="MX13" s="286">
        <f t="shared" si="180"/>
        <v>0.46743849493487688</v>
      </c>
      <c r="MY13" s="287">
        <f t="shared" si="176"/>
        <v>30418</v>
      </c>
      <c r="MZ13" s="286">
        <f t="shared" si="181"/>
        <v>0.15794282233811718</v>
      </c>
      <c r="NA13" s="243">
        <f t="shared" si="176"/>
        <v>29708</v>
      </c>
      <c r="NB13" s="286">
        <f t="shared" si="182"/>
        <v>0.15035818005808332</v>
      </c>
      <c r="NC13" s="243">
        <f t="shared" si="176"/>
        <v>710</v>
      </c>
      <c r="ND13" s="286">
        <f t="shared" si="183"/>
        <v>0.60270880361173806</v>
      </c>
      <c r="NE13" s="287">
        <f t="shared" si="176"/>
        <v>8108</v>
      </c>
      <c r="NF13" s="286">
        <f t="shared" si="184"/>
        <v>-0.12298539751216875</v>
      </c>
      <c r="NG13" s="243">
        <f t="shared" si="185"/>
        <v>7803</v>
      </c>
      <c r="NH13" s="286">
        <f t="shared" si="186"/>
        <v>-0.11218568665377171</v>
      </c>
      <c r="NI13" s="243">
        <f t="shared" si="185"/>
        <v>304</v>
      </c>
      <c r="NJ13" s="286">
        <f t="shared" si="187"/>
        <v>-0.33333333333333337</v>
      </c>
      <c r="NK13" s="287">
        <f t="shared" si="185"/>
        <v>13556</v>
      </c>
      <c r="NL13" s="286">
        <f t="shared" si="188"/>
        <v>2.6891902128626688E-2</v>
      </c>
      <c r="NM13" s="243">
        <f t="shared" si="185"/>
        <v>13126</v>
      </c>
      <c r="NN13" s="286">
        <f t="shared" si="189"/>
        <v>2.9894076108277767E-2</v>
      </c>
      <c r="NO13" s="243">
        <f t="shared" si="185"/>
        <v>431</v>
      </c>
      <c r="NP13" s="286">
        <f t="shared" si="190"/>
        <v>-5.4824561403508776E-2</v>
      </c>
      <c r="NQ13" s="287">
        <f t="shared" si="185"/>
        <v>1821</v>
      </c>
      <c r="NR13" s="286">
        <f t="shared" si="191"/>
        <v>0.25933609958506221</v>
      </c>
      <c r="NS13" s="243">
        <f t="shared" si="185"/>
        <v>1406</v>
      </c>
      <c r="NT13" s="286">
        <f t="shared" si="192"/>
        <v>0.17558528428093645</v>
      </c>
      <c r="NU13" s="243">
        <f t="shared" si="185"/>
        <v>414</v>
      </c>
      <c r="NV13" s="286">
        <f t="shared" si="193"/>
        <v>0.64285714285714279</v>
      </c>
    </row>
    <row r="14" spans="1:386" s="17" customFormat="1" x14ac:dyDescent="0.25">
      <c r="A14" s="242"/>
      <c r="B14" s="34" t="s">
        <v>71</v>
      </c>
      <c r="C14" s="35">
        <v>1154924</v>
      </c>
      <c r="D14" s="286">
        <f t="shared" si="0"/>
        <v>4.6632114961299154E-2</v>
      </c>
      <c r="E14" s="35">
        <v>472751</v>
      </c>
      <c r="F14" s="286">
        <f t="shared" si="1"/>
        <v>7.7966882373597057E-2</v>
      </c>
      <c r="G14" s="35">
        <v>467963</v>
      </c>
      <c r="H14" s="286">
        <f t="shared" si="2"/>
        <v>7.6143147553650481E-2</v>
      </c>
      <c r="I14" s="35">
        <v>4788</v>
      </c>
      <c r="J14" s="286">
        <f t="shared" si="3"/>
        <v>0.29195898542903409</v>
      </c>
      <c r="K14" s="35">
        <v>270269</v>
      </c>
      <c r="L14" s="286">
        <f t="shared" si="4"/>
        <v>1.687077901311218E-2</v>
      </c>
      <c r="M14" s="35">
        <v>266540</v>
      </c>
      <c r="N14" s="286">
        <f t="shared" si="5"/>
        <v>1.3675915784349568E-2</v>
      </c>
      <c r="O14" s="35">
        <v>3729</v>
      </c>
      <c r="P14" s="286">
        <f t="shared" si="6"/>
        <v>0.3121041520056298</v>
      </c>
      <c r="Q14" s="35">
        <v>241359</v>
      </c>
      <c r="R14" s="286">
        <f t="shared" si="7"/>
        <v>4.6647470533646818E-2</v>
      </c>
      <c r="S14" s="35">
        <v>238202</v>
      </c>
      <c r="T14" s="286">
        <f t="shared" si="8"/>
        <v>4.7212074051603992E-2</v>
      </c>
      <c r="U14" s="35">
        <v>3156</v>
      </c>
      <c r="V14" s="286">
        <f t="shared" si="9"/>
        <v>5.4157374960177584E-3</v>
      </c>
      <c r="W14" s="35">
        <v>173760</v>
      </c>
      <c r="X14" s="286">
        <f t="shared" si="10"/>
        <v>2.9865873246365249E-2</v>
      </c>
      <c r="Y14" s="35">
        <v>171601</v>
      </c>
      <c r="Z14" s="286">
        <f t="shared" si="11"/>
        <v>3.6951766312558254E-2</v>
      </c>
      <c r="AA14" s="35">
        <v>2159</v>
      </c>
      <c r="AB14" s="286">
        <f t="shared" si="12"/>
        <v>-0.33261205564142193</v>
      </c>
      <c r="AC14" s="35">
        <v>10434</v>
      </c>
      <c r="AD14" s="286">
        <f t="shared" si="13"/>
        <v>-0.18331246086412023</v>
      </c>
      <c r="AE14" s="35">
        <v>8471</v>
      </c>
      <c r="AF14" s="286">
        <f t="shared" si="14"/>
        <v>-0.21680843195266275</v>
      </c>
      <c r="AG14" s="35">
        <v>1964</v>
      </c>
      <c r="AH14" s="286">
        <f t="shared" si="15"/>
        <v>2.0408163265306367E-3</v>
      </c>
      <c r="AI14" s="35">
        <v>978635</v>
      </c>
      <c r="AJ14" s="286">
        <f t="shared" si="16"/>
        <v>6.4321386156704019E-2</v>
      </c>
      <c r="AK14" s="35">
        <v>390023</v>
      </c>
      <c r="AL14" s="286">
        <f t="shared" si="17"/>
        <v>9.0250659003681566E-2</v>
      </c>
      <c r="AM14" s="35">
        <v>386995</v>
      </c>
      <c r="AN14" s="286">
        <f t="shared" si="18"/>
        <v>9.0126760563380204E-2</v>
      </c>
      <c r="AO14" s="35">
        <v>3028</v>
      </c>
      <c r="AP14" s="286">
        <f t="shared" si="19"/>
        <v>0.10632078918523935</v>
      </c>
      <c r="AQ14" s="35">
        <v>224561</v>
      </c>
      <c r="AR14" s="286">
        <f t="shared" si="20"/>
        <v>4.8786866870606849E-2</v>
      </c>
      <c r="AS14" s="35">
        <v>221227</v>
      </c>
      <c r="AT14" s="286">
        <f t="shared" si="21"/>
        <v>3.9752031545948974E-2</v>
      </c>
      <c r="AU14" s="35">
        <v>3335</v>
      </c>
      <c r="AV14" s="286">
        <f t="shared" si="22"/>
        <v>1.479553903345725</v>
      </c>
      <c r="AW14" s="35">
        <v>211974</v>
      </c>
      <c r="AX14" s="286">
        <f t="shared" si="23"/>
        <v>8.0672954371654448E-2</v>
      </c>
      <c r="AY14" s="35">
        <v>209218</v>
      </c>
      <c r="AZ14" s="286">
        <f t="shared" si="24"/>
        <v>8.0046667217312351E-2</v>
      </c>
      <c r="BA14" s="35">
        <v>2756</v>
      </c>
      <c r="BB14" s="286">
        <f t="shared" si="25"/>
        <v>0.13043478260869557</v>
      </c>
      <c r="BC14" s="35">
        <v>158224</v>
      </c>
      <c r="BD14" s="286">
        <f t="shared" si="26"/>
        <v>3.959999211548193E-2</v>
      </c>
      <c r="BE14" s="35">
        <v>156216</v>
      </c>
      <c r="BF14" s="286">
        <f t="shared" si="27"/>
        <v>4.0108660914029981E-2</v>
      </c>
      <c r="BG14" s="35">
        <v>2007</v>
      </c>
      <c r="BH14" s="286">
        <f t="shared" si="28"/>
        <v>9.9750623441385855E-4</v>
      </c>
      <c r="BI14" s="35">
        <v>5159</v>
      </c>
      <c r="BJ14" s="286">
        <f t="shared" si="29"/>
        <v>-0.33935202970930978</v>
      </c>
      <c r="BK14" s="35">
        <v>3685</v>
      </c>
      <c r="BL14" s="286">
        <f t="shared" si="30"/>
        <v>-0.42177938176682883</v>
      </c>
      <c r="BM14" s="35">
        <v>1474</v>
      </c>
      <c r="BN14" s="286">
        <f t="shared" si="31"/>
        <v>2.6462395543175532E-2</v>
      </c>
      <c r="BO14" s="35">
        <v>176289</v>
      </c>
      <c r="BP14" s="286">
        <f t="shared" si="32"/>
        <v>-4.1772206942285339E-2</v>
      </c>
      <c r="BQ14" s="35">
        <v>82727</v>
      </c>
      <c r="BR14" s="286">
        <f t="shared" si="33"/>
        <v>2.3595644642415259E-2</v>
      </c>
      <c r="BS14" s="35">
        <v>80968</v>
      </c>
      <c r="BT14" s="286">
        <f t="shared" si="34"/>
        <v>1.3975855332364784E-2</v>
      </c>
      <c r="BU14" s="35">
        <v>1760</v>
      </c>
      <c r="BV14" s="286">
        <f t="shared" si="35"/>
        <v>0.81818181818181812</v>
      </c>
      <c r="BW14" s="35">
        <v>45708</v>
      </c>
      <c r="BX14" s="286">
        <f t="shared" si="36"/>
        <v>-0.11540322424570837</v>
      </c>
      <c r="BY14" s="35">
        <v>45313</v>
      </c>
      <c r="BZ14" s="286">
        <f t="shared" si="37"/>
        <v>-9.6882847690038632E-2</v>
      </c>
      <c r="CA14" s="35">
        <v>395</v>
      </c>
      <c r="CB14" s="286">
        <f t="shared" si="38"/>
        <v>-0.73596256684491979</v>
      </c>
      <c r="CC14" s="35">
        <v>29385</v>
      </c>
      <c r="CD14" s="286">
        <f t="shared" si="39"/>
        <v>-0.14707419017763845</v>
      </c>
      <c r="CE14" s="35">
        <v>28985</v>
      </c>
      <c r="CF14" s="286">
        <f t="shared" si="40"/>
        <v>-0.14121063079612461</v>
      </c>
      <c r="CG14" s="35">
        <v>400</v>
      </c>
      <c r="CH14" s="286">
        <f t="shared" si="41"/>
        <v>-0.42938659058487871</v>
      </c>
      <c r="CI14" s="35">
        <v>15536</v>
      </c>
      <c r="CJ14" s="286">
        <f t="shared" si="42"/>
        <v>-5.9791817961752591E-2</v>
      </c>
      <c r="CK14" s="35">
        <v>15385</v>
      </c>
      <c r="CL14" s="286">
        <f t="shared" si="43"/>
        <v>5.9500457695829123E-3</v>
      </c>
      <c r="CM14" s="35">
        <v>151</v>
      </c>
      <c r="CN14" s="286">
        <f t="shared" si="44"/>
        <v>-0.87723577235772354</v>
      </c>
      <c r="CO14" s="35">
        <v>5275</v>
      </c>
      <c r="CP14" s="286">
        <f t="shared" si="45"/>
        <v>6.2009261123414428E-2</v>
      </c>
      <c r="CQ14" s="35">
        <v>4786</v>
      </c>
      <c r="CR14" s="286">
        <f t="shared" si="46"/>
        <v>7.7200090029259538E-2</v>
      </c>
      <c r="CS14" s="35">
        <v>489</v>
      </c>
      <c r="CT14" s="286">
        <f t="shared" si="47"/>
        <v>-6.679389312977102E-2</v>
      </c>
      <c r="CU14" s="35">
        <v>154056</v>
      </c>
      <c r="CV14" s="286">
        <f t="shared" si="48"/>
        <v>1.039541945681477E-2</v>
      </c>
      <c r="CW14" s="35">
        <v>42507</v>
      </c>
      <c r="CX14" s="286">
        <f t="shared" si="49"/>
        <v>0.19599898708533803</v>
      </c>
      <c r="CY14" s="35">
        <v>41458</v>
      </c>
      <c r="CZ14" s="286">
        <f t="shared" si="50"/>
        <v>0.23478778853313487</v>
      </c>
      <c r="DA14" s="35">
        <v>1049</v>
      </c>
      <c r="DB14" s="286">
        <f t="shared" si="51"/>
        <v>-0.4664292980671414</v>
      </c>
      <c r="DC14" s="35">
        <v>44581</v>
      </c>
      <c r="DD14" s="286">
        <f t="shared" si="52"/>
        <v>-5.0922870585229818E-2</v>
      </c>
      <c r="DE14" s="35">
        <v>43773</v>
      </c>
      <c r="DF14" s="286">
        <f t="shared" si="53"/>
        <v>-6.4719456433485756E-2</v>
      </c>
      <c r="DG14" s="35">
        <v>808</v>
      </c>
      <c r="DH14" s="286">
        <f t="shared" si="54"/>
        <v>3.7251461988304095</v>
      </c>
      <c r="DI14" s="35">
        <v>15775</v>
      </c>
      <c r="DJ14" s="286">
        <f t="shared" si="55"/>
        <v>-1.2334084648134236E-2</v>
      </c>
      <c r="DK14" s="35">
        <v>14935</v>
      </c>
      <c r="DL14" s="286">
        <f t="shared" si="56"/>
        <v>4.8070175438596596E-2</v>
      </c>
      <c r="DM14" s="35">
        <v>840</v>
      </c>
      <c r="DN14" s="286">
        <f t="shared" si="57"/>
        <v>-0.51219512195121952</v>
      </c>
      <c r="DO14" s="35">
        <v>52959</v>
      </c>
      <c r="DP14" s="286">
        <f t="shared" si="58"/>
        <v>-4.8851452073492729E-2</v>
      </c>
      <c r="DQ14" s="35">
        <v>52155</v>
      </c>
      <c r="DR14" s="286">
        <f t="shared" si="59"/>
        <v>-4.3396122594963393E-2</v>
      </c>
      <c r="DS14" s="35">
        <v>804</v>
      </c>
      <c r="DT14" s="286">
        <f t="shared" si="60"/>
        <v>-0.30629853321829159</v>
      </c>
      <c r="DU14" s="35">
        <v>1583</v>
      </c>
      <c r="DV14" s="286">
        <f t="shared" si="61"/>
        <v>-0.44727653631284914</v>
      </c>
      <c r="DW14" s="35">
        <v>957</v>
      </c>
      <c r="DX14" s="286">
        <f t="shared" si="62"/>
        <v>-0.61887694145758654</v>
      </c>
      <c r="DY14" s="35">
        <v>626</v>
      </c>
      <c r="DZ14" s="286">
        <f t="shared" si="63"/>
        <v>0.77337110481586402</v>
      </c>
      <c r="EA14" s="35">
        <v>27964</v>
      </c>
      <c r="EB14" s="286">
        <f t="shared" si="64"/>
        <v>0</v>
      </c>
      <c r="EC14" s="35">
        <v>15271</v>
      </c>
      <c r="ED14" s="286">
        <f t="shared" si="65"/>
        <v>-1.0047970958122598E-2</v>
      </c>
      <c r="EE14" s="35">
        <v>15245</v>
      </c>
      <c r="EF14" s="286">
        <f t="shared" si="66"/>
        <v>-8.3262863461913694E-3</v>
      </c>
      <c r="EG14" s="35">
        <v>25</v>
      </c>
      <c r="EH14" s="286">
        <f t="shared" si="67"/>
        <v>-0.52830188679245282</v>
      </c>
      <c r="EI14" s="35">
        <v>6809</v>
      </c>
      <c r="EJ14" s="286">
        <f t="shared" si="68"/>
        <v>-7.9118203949147925E-2</v>
      </c>
      <c r="EK14" s="35">
        <v>6809</v>
      </c>
      <c r="EL14" s="286">
        <f t="shared" si="69"/>
        <v>-6.9554523093741438E-2</v>
      </c>
      <c r="EM14" s="35">
        <v>0</v>
      </c>
      <c r="EN14" s="286">
        <f t="shared" si="70"/>
        <v>-1</v>
      </c>
      <c r="EO14" s="35">
        <v>4048</v>
      </c>
      <c r="EP14" s="286">
        <f t="shared" si="71"/>
        <v>3.688524590163933E-2</v>
      </c>
      <c r="EQ14" s="35">
        <v>4034</v>
      </c>
      <c r="ER14" s="286">
        <f t="shared" si="72"/>
        <v>4.3185932247220116E-2</v>
      </c>
      <c r="ES14" s="35">
        <v>15</v>
      </c>
      <c r="ET14" s="286">
        <f t="shared" si="73"/>
        <v>-0.58333333333333326</v>
      </c>
      <c r="EU14" s="35">
        <v>1506</v>
      </c>
      <c r="EV14" s="286">
        <f t="shared" si="74"/>
        <v>0.26342281879194629</v>
      </c>
      <c r="EW14" s="35">
        <v>1506</v>
      </c>
      <c r="EX14" s="286">
        <f t="shared" si="75"/>
        <v>0.39186691312384481</v>
      </c>
      <c r="EY14" s="35">
        <v>0</v>
      </c>
      <c r="EZ14" s="286">
        <f t="shared" si="76"/>
        <v>-1</v>
      </c>
      <c r="FA14" s="35">
        <v>320</v>
      </c>
      <c r="FB14" s="286">
        <f t="shared" si="77"/>
        <v>-0.101123595505618</v>
      </c>
      <c r="FC14" s="35">
        <v>320</v>
      </c>
      <c r="FD14" s="286">
        <f t="shared" si="78"/>
        <v>0.3168724279835391</v>
      </c>
      <c r="FE14" s="35">
        <v>0</v>
      </c>
      <c r="FF14" s="286">
        <f t="shared" si="79"/>
        <v>-1</v>
      </c>
      <c r="FG14" s="35">
        <v>52436</v>
      </c>
      <c r="FH14" s="286">
        <f t="shared" si="80"/>
        <v>3.7371159514906882E-2</v>
      </c>
      <c r="FI14" s="35">
        <v>20249</v>
      </c>
      <c r="FJ14" s="286">
        <f t="shared" si="81"/>
        <v>-1.7086549196640988E-2</v>
      </c>
      <c r="FK14" s="35">
        <v>20120</v>
      </c>
      <c r="FL14" s="286">
        <f t="shared" si="82"/>
        <v>-1.8967282656394802E-2</v>
      </c>
      <c r="FM14" s="35">
        <v>129</v>
      </c>
      <c r="FN14" s="286">
        <f t="shared" si="83"/>
        <v>0.40217391304347827</v>
      </c>
      <c r="FO14" s="35">
        <v>10117</v>
      </c>
      <c r="FP14" s="286">
        <f t="shared" si="84"/>
        <v>0.17027183342972818</v>
      </c>
      <c r="FQ14" s="35">
        <v>9980</v>
      </c>
      <c r="FR14" s="286">
        <f t="shared" si="85"/>
        <v>0.17467043314500952</v>
      </c>
      <c r="FS14" s="35">
        <v>136</v>
      </c>
      <c r="FT14" s="286">
        <f t="shared" si="86"/>
        <v>-8.7248322147650992E-2</v>
      </c>
      <c r="FU14" s="35">
        <v>14600</v>
      </c>
      <c r="FV14" s="286">
        <f t="shared" si="87"/>
        <v>0.13371641559248326</v>
      </c>
      <c r="FW14" s="35">
        <v>14534</v>
      </c>
      <c r="FX14" s="286">
        <f t="shared" si="88"/>
        <v>0.1325488973739577</v>
      </c>
      <c r="FY14" s="35">
        <v>66</v>
      </c>
      <c r="FZ14" s="286">
        <f t="shared" si="89"/>
        <v>0.46666666666666656</v>
      </c>
      <c r="GA14" s="35">
        <v>7681</v>
      </c>
      <c r="GB14" s="286">
        <f t="shared" si="90"/>
        <v>-0.12307341020664464</v>
      </c>
      <c r="GC14" s="35">
        <v>7622</v>
      </c>
      <c r="GD14" s="286">
        <f t="shared" si="91"/>
        <v>-0.10759864184521717</v>
      </c>
      <c r="GE14" s="35">
        <v>58</v>
      </c>
      <c r="GF14" s="286">
        <f t="shared" si="92"/>
        <v>-0.73394495412844041</v>
      </c>
      <c r="GG14" s="35">
        <v>92</v>
      </c>
      <c r="GH14" s="286">
        <f t="shared" si="93"/>
        <v>-0.75202156334231807</v>
      </c>
      <c r="GI14" s="35">
        <v>92</v>
      </c>
      <c r="GJ14" s="286">
        <f t="shared" si="94"/>
        <v>-0.2068965517241379</v>
      </c>
      <c r="GK14" s="35">
        <v>0</v>
      </c>
      <c r="GL14" s="286">
        <f t="shared" si="95"/>
        <v>-1</v>
      </c>
      <c r="GM14" s="35">
        <v>462445</v>
      </c>
      <c r="GN14" s="286">
        <f t="shared" si="96"/>
        <v>8.6574451537715147E-2</v>
      </c>
      <c r="GO14" s="35">
        <v>202804</v>
      </c>
      <c r="GP14" s="286">
        <f t="shared" si="97"/>
        <v>8.0175338613376335E-2</v>
      </c>
      <c r="GQ14" s="35">
        <v>202556</v>
      </c>
      <c r="GR14" s="286">
        <f t="shared" si="98"/>
        <v>7.8975123848079587E-2</v>
      </c>
      <c r="GS14" s="35">
        <v>248</v>
      </c>
      <c r="GT14" s="286">
        <f t="shared" si="99"/>
        <v>10.272727272727273</v>
      </c>
      <c r="GU14" s="35">
        <v>80776</v>
      </c>
      <c r="GV14" s="286">
        <f t="shared" si="100"/>
        <v>9.5609478210153753E-2</v>
      </c>
      <c r="GW14" s="35">
        <v>80310</v>
      </c>
      <c r="GX14" s="286">
        <f t="shared" si="101"/>
        <v>9.3649993871964821E-2</v>
      </c>
      <c r="GY14" s="35">
        <v>466</v>
      </c>
      <c r="GZ14" s="286">
        <f t="shared" si="102"/>
        <v>0.59044368600682584</v>
      </c>
      <c r="HA14" s="35">
        <v>125808</v>
      </c>
      <c r="HB14" s="286">
        <f t="shared" si="103"/>
        <v>0.12382755971629189</v>
      </c>
      <c r="HC14" s="35">
        <v>125302</v>
      </c>
      <c r="HD14" s="286">
        <f t="shared" si="104"/>
        <v>0.12159186523210219</v>
      </c>
      <c r="HE14" s="35">
        <v>506</v>
      </c>
      <c r="HF14" s="286">
        <f t="shared" si="105"/>
        <v>1.2192982456140351</v>
      </c>
      <c r="HG14" s="35">
        <v>53755</v>
      </c>
      <c r="HH14" s="286">
        <f t="shared" si="106"/>
        <v>5.8356795495264846E-2</v>
      </c>
      <c r="HI14" s="35">
        <v>53388</v>
      </c>
      <c r="HJ14" s="286">
        <f t="shared" si="107"/>
        <v>5.1131105904589358E-2</v>
      </c>
      <c r="HK14" s="35">
        <v>367</v>
      </c>
      <c r="HL14" s="286" t="str">
        <f t="shared" si="108"/>
        <v>-</v>
      </c>
      <c r="HM14" s="35">
        <v>1102</v>
      </c>
      <c r="HN14" s="286">
        <f t="shared" si="109"/>
        <v>-0.41006423982869378</v>
      </c>
      <c r="HO14" s="35">
        <v>795</v>
      </c>
      <c r="HP14" s="286">
        <f t="shared" si="110"/>
        <v>-0.49778900821225525</v>
      </c>
      <c r="HQ14" s="35">
        <v>307</v>
      </c>
      <c r="HR14" s="286">
        <f t="shared" si="111"/>
        <v>7.7192982456140369E-2</v>
      </c>
      <c r="HS14" s="35">
        <v>42560</v>
      </c>
      <c r="HT14" s="286">
        <f t="shared" si="112"/>
        <v>-0.10269654867070055</v>
      </c>
      <c r="HU14" s="35">
        <v>16687</v>
      </c>
      <c r="HV14" s="286">
        <f t="shared" si="113"/>
        <v>8.1254454739843274E-2</v>
      </c>
      <c r="HW14" s="35">
        <v>16655</v>
      </c>
      <c r="HX14" s="286">
        <f t="shared" si="114"/>
        <v>8.5935971832822533E-2</v>
      </c>
      <c r="HY14" s="35">
        <v>32</v>
      </c>
      <c r="HZ14" s="286">
        <f t="shared" si="115"/>
        <v>-0.66666666666666674</v>
      </c>
      <c r="IA14" s="35">
        <v>17288</v>
      </c>
      <c r="IB14" s="286">
        <f t="shared" si="116"/>
        <v>-0.20441785549930969</v>
      </c>
      <c r="IC14" s="35">
        <v>17200</v>
      </c>
      <c r="ID14" s="286">
        <f t="shared" si="117"/>
        <v>-0.20700783771323195</v>
      </c>
      <c r="IE14" s="35">
        <v>88</v>
      </c>
      <c r="IF14" s="286">
        <f t="shared" si="118"/>
        <v>1.2000000000000002</v>
      </c>
      <c r="IG14" s="35">
        <v>4550</v>
      </c>
      <c r="IH14" s="286">
        <f t="shared" si="119"/>
        <v>-0.17392883079157584</v>
      </c>
      <c r="II14" s="35">
        <v>4299</v>
      </c>
      <c r="IJ14" s="286">
        <f t="shared" si="120"/>
        <v>-0.2194989106753813</v>
      </c>
      <c r="IK14" s="35">
        <v>252</v>
      </c>
      <c r="IL14" s="286" t="str">
        <f t="shared" si="121"/>
        <v>-</v>
      </c>
      <c r="IM14" s="35">
        <v>3905</v>
      </c>
      <c r="IN14" s="286">
        <f t="shared" si="122"/>
        <v>-4.709614446071253E-2</v>
      </c>
      <c r="IO14" s="35">
        <v>3905</v>
      </c>
      <c r="IP14" s="286">
        <f t="shared" si="123"/>
        <v>-3.9360393603936061E-2</v>
      </c>
      <c r="IQ14" s="35">
        <v>0</v>
      </c>
      <c r="IR14" s="286">
        <f t="shared" si="124"/>
        <v>-1</v>
      </c>
      <c r="IS14" s="35">
        <v>511</v>
      </c>
      <c r="IT14" s="286">
        <f t="shared" si="125"/>
        <v>-0.39526627218934907</v>
      </c>
      <c r="IU14" s="35">
        <v>501</v>
      </c>
      <c r="IV14" s="286">
        <f t="shared" si="126"/>
        <v>-0.3971119133574007</v>
      </c>
      <c r="IW14" s="35">
        <v>11</v>
      </c>
      <c r="IX14" s="286">
        <f t="shared" si="127"/>
        <v>-0.26666666666666672</v>
      </c>
      <c r="IY14" s="35">
        <v>61135</v>
      </c>
      <c r="IZ14" s="286">
        <f t="shared" si="128"/>
        <v>0.17989346508665616</v>
      </c>
      <c r="JA14" s="35">
        <v>16089</v>
      </c>
      <c r="JB14" s="286">
        <f t="shared" si="129"/>
        <v>0.12471163928696249</v>
      </c>
      <c r="JC14" s="35">
        <v>16089</v>
      </c>
      <c r="JD14" s="286">
        <f t="shared" si="130"/>
        <v>0.12471163928696249</v>
      </c>
      <c r="JE14" s="35">
        <v>0</v>
      </c>
      <c r="JF14" s="286" t="str">
        <f t="shared" si="131"/>
        <v>-</v>
      </c>
      <c r="JG14" s="35">
        <v>8611</v>
      </c>
      <c r="JH14" s="286">
        <f t="shared" si="132"/>
        <v>0.21675851349441855</v>
      </c>
      <c r="JI14" s="35">
        <v>8374</v>
      </c>
      <c r="JJ14" s="286">
        <f t="shared" si="133"/>
        <v>0.18326974706796673</v>
      </c>
      <c r="JK14" s="35">
        <v>237</v>
      </c>
      <c r="JL14" s="286" t="str">
        <f t="shared" si="134"/>
        <v>-</v>
      </c>
      <c r="JM14" s="35">
        <v>31304</v>
      </c>
      <c r="JN14" s="286">
        <f t="shared" si="135"/>
        <v>0.14725500256541824</v>
      </c>
      <c r="JO14" s="35">
        <v>31065</v>
      </c>
      <c r="JP14" s="286">
        <f t="shared" si="136"/>
        <v>0.13849593197976984</v>
      </c>
      <c r="JQ14" s="35">
        <v>238</v>
      </c>
      <c r="JR14" s="286" t="str">
        <f t="shared" si="137"/>
        <v>-</v>
      </c>
      <c r="JS14" s="35">
        <v>5805</v>
      </c>
      <c r="JT14" s="286">
        <f t="shared" si="138"/>
        <v>0.78560442940633646</v>
      </c>
      <c r="JU14" s="35">
        <v>5607</v>
      </c>
      <c r="JV14" s="286">
        <f t="shared" si="139"/>
        <v>0.7822631913541005</v>
      </c>
      <c r="JW14" s="35">
        <v>198</v>
      </c>
      <c r="JX14" s="286">
        <f t="shared" si="140"/>
        <v>0.90384615384615374</v>
      </c>
      <c r="JY14" s="35">
        <v>33</v>
      </c>
      <c r="JZ14" s="286" t="str">
        <f t="shared" si="141"/>
        <v>-</v>
      </c>
      <c r="KA14" s="35">
        <v>0</v>
      </c>
      <c r="KB14" s="286" t="str">
        <f t="shared" si="142"/>
        <v>-</v>
      </c>
      <c r="KC14" s="35">
        <v>33</v>
      </c>
      <c r="KD14" s="286" t="str">
        <f t="shared" si="143"/>
        <v>-</v>
      </c>
      <c r="KE14" s="35">
        <v>46054</v>
      </c>
      <c r="KF14" s="286">
        <f t="shared" si="144"/>
        <v>-0.10727300922695204</v>
      </c>
      <c r="KG14" s="35">
        <v>21763</v>
      </c>
      <c r="KH14" s="286">
        <f t="shared" si="145"/>
        <v>-6.5845387818174062E-2</v>
      </c>
      <c r="KI14" s="35">
        <v>21415</v>
      </c>
      <c r="KJ14" s="286">
        <f t="shared" si="146"/>
        <v>-7.912276929692541E-2</v>
      </c>
      <c r="KK14" s="35">
        <v>348</v>
      </c>
      <c r="KL14" s="286">
        <f t="shared" si="147"/>
        <v>7.2857142857142865</v>
      </c>
      <c r="KM14" s="35">
        <v>8843</v>
      </c>
      <c r="KN14" s="286">
        <f t="shared" si="148"/>
        <v>0.10261845386533675</v>
      </c>
      <c r="KO14" s="35">
        <v>8402</v>
      </c>
      <c r="KP14" s="286">
        <f t="shared" si="149"/>
        <v>5.7520453115166736E-2</v>
      </c>
      <c r="KQ14" s="35">
        <v>441</v>
      </c>
      <c r="KR14" s="286">
        <f t="shared" si="150"/>
        <v>4.9594594594594597</v>
      </c>
      <c r="KS14" s="35">
        <v>7272</v>
      </c>
      <c r="KT14" s="286">
        <f t="shared" si="151"/>
        <v>-7.2803774066046101E-2</v>
      </c>
      <c r="KU14" s="35">
        <v>6904</v>
      </c>
      <c r="KV14" s="286">
        <f t="shared" si="152"/>
        <v>-0.10627831715210356</v>
      </c>
      <c r="KW14" s="35">
        <v>368</v>
      </c>
      <c r="KX14" s="286">
        <f t="shared" si="153"/>
        <v>2.1452991452991452</v>
      </c>
      <c r="KY14" s="35">
        <v>9640</v>
      </c>
      <c r="KZ14" s="286">
        <f t="shared" si="154"/>
        <v>-0.24775653531018338</v>
      </c>
      <c r="LA14" s="35">
        <v>9334</v>
      </c>
      <c r="LB14" s="286">
        <f t="shared" si="155"/>
        <v>-0.26061470215462612</v>
      </c>
      <c r="LC14" s="35">
        <v>306</v>
      </c>
      <c r="LD14" s="286">
        <f t="shared" si="156"/>
        <v>0.60209424083769636</v>
      </c>
      <c r="LE14" s="35">
        <v>179</v>
      </c>
      <c r="LF14" s="286">
        <f t="shared" si="157"/>
        <v>1.5942028985507246</v>
      </c>
      <c r="LG14" s="35">
        <v>0</v>
      </c>
      <c r="LH14" s="286">
        <f t="shared" si="158"/>
        <v>-1</v>
      </c>
      <c r="LI14" s="35">
        <v>179</v>
      </c>
      <c r="LJ14" s="286">
        <f t="shared" si="159"/>
        <v>4.774193548387097</v>
      </c>
      <c r="LK14" s="35">
        <v>24780</v>
      </c>
      <c r="LL14" s="286">
        <f t="shared" si="160"/>
        <v>-5.3785020470418221E-3</v>
      </c>
      <c r="LM14" s="35">
        <v>3330</v>
      </c>
      <c r="LN14" s="286">
        <f t="shared" si="161"/>
        <v>9.9009900990099098E-2</v>
      </c>
      <c r="LO14" s="35">
        <v>3316</v>
      </c>
      <c r="LP14" s="286">
        <f t="shared" si="162"/>
        <v>9.4389438943894399E-2</v>
      </c>
      <c r="LQ14" s="35">
        <v>13</v>
      </c>
      <c r="LR14" s="286" t="str">
        <f t="shared" si="163"/>
        <v>-</v>
      </c>
      <c r="LS14" s="35">
        <v>16852</v>
      </c>
      <c r="LT14" s="286">
        <f t="shared" si="164"/>
        <v>-1.3629629629630102E-3</v>
      </c>
      <c r="LU14" s="35">
        <v>16852</v>
      </c>
      <c r="LV14" s="286">
        <f t="shared" si="165"/>
        <v>1.2801250075124671E-2</v>
      </c>
      <c r="LW14" s="35">
        <v>0</v>
      </c>
      <c r="LX14" s="286">
        <f t="shared" si="166"/>
        <v>-1</v>
      </c>
      <c r="LY14" s="35">
        <v>2082</v>
      </c>
      <c r="LZ14" s="286">
        <f t="shared" si="167"/>
        <v>-0.23875685557586834</v>
      </c>
      <c r="MA14" s="35">
        <v>2069</v>
      </c>
      <c r="MB14" s="286">
        <f t="shared" si="168"/>
        <v>-0.24351005484460697</v>
      </c>
      <c r="MC14" s="35">
        <v>13</v>
      </c>
      <c r="MD14" s="286" t="str">
        <f t="shared" si="169"/>
        <v>-</v>
      </c>
      <c r="ME14" s="35">
        <v>2293</v>
      </c>
      <c r="MF14" s="286">
        <f t="shared" si="170"/>
        <v>-6.750711671411147E-2</v>
      </c>
      <c r="MG14" s="35">
        <v>2280</v>
      </c>
      <c r="MH14" s="286">
        <f t="shared" si="171"/>
        <v>-7.2793818625457529E-2</v>
      </c>
      <c r="MI14" s="35">
        <v>13</v>
      </c>
      <c r="MJ14" s="286" t="str">
        <f t="shared" si="172"/>
        <v>-</v>
      </c>
      <c r="MK14" s="35">
        <v>97</v>
      </c>
      <c r="ML14" s="286">
        <f t="shared" si="173"/>
        <v>-0.46111111111111114</v>
      </c>
      <c r="MM14" s="35">
        <v>83</v>
      </c>
      <c r="MN14" s="286">
        <f t="shared" si="174"/>
        <v>0.93023255813953498</v>
      </c>
      <c r="MO14" s="35">
        <v>13</v>
      </c>
      <c r="MP14" s="286">
        <f t="shared" si="175"/>
        <v>-0.9051094890510949</v>
      </c>
      <c r="MQ14" s="35">
        <f t="shared" si="176"/>
        <v>107205</v>
      </c>
      <c r="MR14" s="286">
        <f t="shared" si="177"/>
        <v>0.22992290395117254</v>
      </c>
      <c r="MS14" s="35">
        <f t="shared" si="176"/>
        <v>51323</v>
      </c>
      <c r="MT14" s="286">
        <f t="shared" si="178"/>
        <v>0.21179137251198266</v>
      </c>
      <c r="MU14" s="35">
        <f t="shared" si="176"/>
        <v>50141</v>
      </c>
      <c r="MV14" s="286">
        <f t="shared" si="179"/>
        <v>0.19708255741775305</v>
      </c>
      <c r="MW14" s="35">
        <f t="shared" si="176"/>
        <v>1184</v>
      </c>
      <c r="MX14" s="286">
        <f t="shared" si="180"/>
        <v>1.540772532188841</v>
      </c>
      <c r="MY14" s="287">
        <f t="shared" si="176"/>
        <v>30684</v>
      </c>
      <c r="MZ14" s="286">
        <f t="shared" si="181"/>
        <v>0.29610543211962481</v>
      </c>
      <c r="NA14" s="243">
        <f t="shared" si="176"/>
        <v>29527</v>
      </c>
      <c r="NB14" s="286">
        <f t="shared" si="182"/>
        <v>0.26351148958021309</v>
      </c>
      <c r="NC14" s="243">
        <f t="shared" si="176"/>
        <v>1159</v>
      </c>
      <c r="ND14" s="286">
        <f t="shared" si="183"/>
        <v>2.775244299674267</v>
      </c>
      <c r="NE14" s="287">
        <f t="shared" si="176"/>
        <v>6535</v>
      </c>
      <c r="NF14" s="286">
        <f t="shared" si="184"/>
        <v>-0.19101262688784348</v>
      </c>
      <c r="NG14" s="243">
        <f t="shared" si="185"/>
        <v>6076</v>
      </c>
      <c r="NH14" s="286">
        <f t="shared" si="186"/>
        <v>-0.22002567394094996</v>
      </c>
      <c r="NI14" s="243">
        <f t="shared" si="185"/>
        <v>458</v>
      </c>
      <c r="NJ14" s="286">
        <f t="shared" si="187"/>
        <v>0.57931034482758625</v>
      </c>
      <c r="NK14" s="287">
        <f t="shared" si="185"/>
        <v>20680</v>
      </c>
      <c r="NL14" s="286">
        <f t="shared" si="188"/>
        <v>0.57226488253630348</v>
      </c>
      <c r="NM14" s="243">
        <f t="shared" si="185"/>
        <v>20419</v>
      </c>
      <c r="NN14" s="286">
        <f t="shared" si="189"/>
        <v>0.57517549949857294</v>
      </c>
      <c r="NO14" s="243">
        <f t="shared" si="185"/>
        <v>261</v>
      </c>
      <c r="NP14" s="286">
        <f t="shared" si="190"/>
        <v>0.36649214659685869</v>
      </c>
      <c r="NQ14" s="287">
        <f t="shared" si="185"/>
        <v>1242</v>
      </c>
      <c r="NR14" s="286">
        <f t="shared" si="191"/>
        <v>-1.1146496815286677E-2</v>
      </c>
      <c r="NS14" s="243">
        <f t="shared" si="185"/>
        <v>937</v>
      </c>
      <c r="NT14" s="286">
        <f t="shared" si="192"/>
        <v>-6.9513406156901714E-2</v>
      </c>
      <c r="NU14" s="243">
        <f t="shared" si="185"/>
        <v>305</v>
      </c>
      <c r="NV14" s="286">
        <f t="shared" si="193"/>
        <v>0.22983870967741926</v>
      </c>
    </row>
    <row r="15" spans="1:386" s="17" customFormat="1" x14ac:dyDescent="0.25">
      <c r="A15" s="242"/>
      <c r="B15" s="34" t="s">
        <v>73</v>
      </c>
      <c r="C15" s="35">
        <v>1323533</v>
      </c>
      <c r="D15" s="286">
        <f t="shared" si="0"/>
        <v>2.7397090136224822E-2</v>
      </c>
      <c r="E15" s="35">
        <v>522761</v>
      </c>
      <c r="F15" s="286">
        <f t="shared" si="1"/>
        <v>4.6338143752126637E-2</v>
      </c>
      <c r="G15" s="35">
        <v>518815</v>
      </c>
      <c r="H15" s="286">
        <f t="shared" si="2"/>
        <v>5.1175446807562253E-2</v>
      </c>
      <c r="I15" s="35">
        <v>3945</v>
      </c>
      <c r="J15" s="286">
        <f t="shared" si="3"/>
        <v>-0.34836471754212095</v>
      </c>
      <c r="K15" s="35">
        <v>327022</v>
      </c>
      <c r="L15" s="286">
        <f t="shared" si="4"/>
        <v>3.5394167355299988E-2</v>
      </c>
      <c r="M15" s="35">
        <v>321886</v>
      </c>
      <c r="N15" s="286">
        <f t="shared" si="5"/>
        <v>2.7969392708413254E-2</v>
      </c>
      <c r="O15" s="35">
        <v>5136</v>
      </c>
      <c r="P15" s="286">
        <f t="shared" si="6"/>
        <v>0.89101620029455075</v>
      </c>
      <c r="Q15" s="35">
        <v>275470</v>
      </c>
      <c r="R15" s="286">
        <f t="shared" si="7"/>
        <v>3.5593717340471231E-2</v>
      </c>
      <c r="S15" s="35">
        <v>272568</v>
      </c>
      <c r="T15" s="286">
        <f t="shared" si="8"/>
        <v>3.4213491885821012E-2</v>
      </c>
      <c r="U15" s="35">
        <v>2903</v>
      </c>
      <c r="V15" s="286">
        <f t="shared" si="9"/>
        <v>0.18489795918367347</v>
      </c>
      <c r="W15" s="35">
        <v>197670</v>
      </c>
      <c r="X15" s="286">
        <f t="shared" si="10"/>
        <v>-2.5891466756026937E-2</v>
      </c>
      <c r="Y15" s="35">
        <v>194625</v>
      </c>
      <c r="Z15" s="286">
        <f t="shared" si="11"/>
        <v>-2.5530231719773311E-2</v>
      </c>
      <c r="AA15" s="35">
        <v>3046</v>
      </c>
      <c r="AB15" s="286">
        <f t="shared" si="12"/>
        <v>-4.8124999999999973E-2</v>
      </c>
      <c r="AC15" s="35">
        <v>14012</v>
      </c>
      <c r="AD15" s="286">
        <f t="shared" si="13"/>
        <v>-0.12925677355207554</v>
      </c>
      <c r="AE15" s="35">
        <v>11748</v>
      </c>
      <c r="AF15" s="286">
        <f t="shared" si="14"/>
        <v>-0.17794416066055563</v>
      </c>
      <c r="AG15" s="35">
        <v>2265</v>
      </c>
      <c r="AH15" s="286">
        <f t="shared" si="15"/>
        <v>0.25763464741810105</v>
      </c>
      <c r="AI15" s="35">
        <v>1112701</v>
      </c>
      <c r="AJ15" s="286">
        <f t="shared" si="16"/>
        <v>3.8742531740104447E-2</v>
      </c>
      <c r="AK15" s="35">
        <v>431041</v>
      </c>
      <c r="AL15" s="286">
        <f t="shared" si="17"/>
        <v>5.6654327948422623E-2</v>
      </c>
      <c r="AM15" s="35">
        <v>428758</v>
      </c>
      <c r="AN15" s="286">
        <f t="shared" si="18"/>
        <v>6.0552392165786895E-2</v>
      </c>
      <c r="AO15" s="35">
        <v>2283</v>
      </c>
      <c r="AP15" s="286">
        <f t="shared" si="19"/>
        <v>-0.3750342184505886</v>
      </c>
      <c r="AQ15" s="35">
        <v>273889</v>
      </c>
      <c r="AR15" s="286">
        <f t="shared" si="20"/>
        <v>6.991652050267394E-2</v>
      </c>
      <c r="AS15" s="35">
        <v>269727</v>
      </c>
      <c r="AT15" s="286">
        <f t="shared" si="21"/>
        <v>5.9535453763390089E-2</v>
      </c>
      <c r="AU15" s="35">
        <v>4162</v>
      </c>
      <c r="AV15" s="286">
        <f t="shared" si="22"/>
        <v>1.9309859154929576</v>
      </c>
      <c r="AW15" s="35">
        <v>235366</v>
      </c>
      <c r="AX15" s="286">
        <f t="shared" si="23"/>
        <v>5.8481215315566493E-2</v>
      </c>
      <c r="AY15" s="35">
        <v>232889</v>
      </c>
      <c r="AZ15" s="286">
        <f t="shared" si="24"/>
        <v>5.3210204275448536E-2</v>
      </c>
      <c r="BA15" s="35">
        <v>2477</v>
      </c>
      <c r="BB15" s="286">
        <f t="shared" si="25"/>
        <v>0.99919289749798224</v>
      </c>
      <c r="BC15" s="35">
        <v>176430</v>
      </c>
      <c r="BD15" s="286">
        <f t="shared" si="26"/>
        <v>-3.2082862440886983E-2</v>
      </c>
      <c r="BE15" s="35">
        <v>173886</v>
      </c>
      <c r="BF15" s="286">
        <f t="shared" si="27"/>
        <v>-3.6349026019008579E-2</v>
      </c>
      <c r="BG15" s="35">
        <v>2545</v>
      </c>
      <c r="BH15" s="286">
        <f t="shared" si="28"/>
        <v>0.3876772082878952</v>
      </c>
      <c r="BI15" s="35">
        <v>6605</v>
      </c>
      <c r="BJ15" s="286">
        <f t="shared" si="29"/>
        <v>-0.26895406751521855</v>
      </c>
      <c r="BK15" s="35">
        <v>5289</v>
      </c>
      <c r="BL15" s="286">
        <f t="shared" si="30"/>
        <v>-0.32374376678174144</v>
      </c>
      <c r="BM15" s="35">
        <v>1316</v>
      </c>
      <c r="BN15" s="286">
        <f t="shared" si="31"/>
        <v>8.4019769357495777E-2</v>
      </c>
      <c r="BO15" s="35">
        <v>210832</v>
      </c>
      <c r="BP15" s="286">
        <f t="shared" si="32"/>
        <v>-2.8598546804952107E-2</v>
      </c>
      <c r="BQ15" s="35">
        <v>91719</v>
      </c>
      <c r="BR15" s="286">
        <f t="shared" si="33"/>
        <v>4.2539267015717641E-4</v>
      </c>
      <c r="BS15" s="35">
        <v>90057</v>
      </c>
      <c r="BT15" s="286">
        <f t="shared" si="34"/>
        <v>8.7142553119994304E-3</v>
      </c>
      <c r="BU15" s="35">
        <v>1662</v>
      </c>
      <c r="BV15" s="286">
        <f t="shared" si="35"/>
        <v>-0.30778842149104535</v>
      </c>
      <c r="BW15" s="35">
        <v>53133</v>
      </c>
      <c r="BX15" s="286">
        <f t="shared" si="36"/>
        <v>-0.11227507393113123</v>
      </c>
      <c r="BY15" s="35">
        <v>52159</v>
      </c>
      <c r="BZ15" s="286">
        <f t="shared" si="37"/>
        <v>-0.10926106187133899</v>
      </c>
      <c r="CA15" s="35">
        <v>974</v>
      </c>
      <c r="CB15" s="286">
        <f t="shared" si="38"/>
        <v>-0.24845679012345678</v>
      </c>
      <c r="CC15" s="35">
        <v>40105</v>
      </c>
      <c r="CD15" s="286">
        <f t="shared" si="39"/>
        <v>-8.0982607300808862E-2</v>
      </c>
      <c r="CE15" s="35">
        <v>39679</v>
      </c>
      <c r="CF15" s="286">
        <f t="shared" si="40"/>
        <v>-6.4792118412369204E-2</v>
      </c>
      <c r="CG15" s="35">
        <v>426</v>
      </c>
      <c r="CH15" s="286">
        <f t="shared" si="41"/>
        <v>-0.64822460776218005</v>
      </c>
      <c r="CI15" s="35">
        <v>21240</v>
      </c>
      <c r="CJ15" s="286">
        <f t="shared" si="42"/>
        <v>2.8770706190061057E-2</v>
      </c>
      <c r="CK15" s="35">
        <v>20739</v>
      </c>
      <c r="CL15" s="286">
        <f t="shared" si="43"/>
        <v>7.5674273858921115E-2</v>
      </c>
      <c r="CM15" s="35">
        <v>501</v>
      </c>
      <c r="CN15" s="286">
        <f t="shared" si="44"/>
        <v>-0.63323572474377743</v>
      </c>
      <c r="CO15" s="35">
        <v>7407</v>
      </c>
      <c r="CP15" s="286">
        <f t="shared" si="45"/>
        <v>4.9596145670965042E-2</v>
      </c>
      <c r="CQ15" s="35">
        <v>6459</v>
      </c>
      <c r="CR15" s="286">
        <f t="shared" si="46"/>
        <v>-1.7001545595054512E-3</v>
      </c>
      <c r="CS15" s="35">
        <v>949</v>
      </c>
      <c r="CT15" s="286">
        <f t="shared" si="47"/>
        <v>0.61669505962521298</v>
      </c>
      <c r="CU15" s="35">
        <v>158902</v>
      </c>
      <c r="CV15" s="286">
        <f t="shared" si="48"/>
        <v>-7.0960424230731012E-2</v>
      </c>
      <c r="CW15" s="35">
        <v>41429</v>
      </c>
      <c r="CX15" s="286">
        <f t="shared" si="49"/>
        <v>7.1430418703287035E-2</v>
      </c>
      <c r="CY15" s="35">
        <v>40574</v>
      </c>
      <c r="CZ15" s="286">
        <f t="shared" si="50"/>
        <v>6.6810401493439864E-2</v>
      </c>
      <c r="DA15" s="35">
        <v>855</v>
      </c>
      <c r="DB15" s="286">
        <f t="shared" si="51"/>
        <v>0.35071090047393372</v>
      </c>
      <c r="DC15" s="35">
        <v>47470</v>
      </c>
      <c r="DD15" s="286">
        <f t="shared" si="52"/>
        <v>-6.3504902444317279E-2</v>
      </c>
      <c r="DE15" s="35">
        <v>46967</v>
      </c>
      <c r="DF15" s="286">
        <f t="shared" si="53"/>
        <v>-7.0365385376667589E-2</v>
      </c>
      <c r="DG15" s="35">
        <v>504</v>
      </c>
      <c r="DH15" s="286">
        <f t="shared" si="54"/>
        <v>2.0179640718562872</v>
      </c>
      <c r="DI15" s="35">
        <v>15011</v>
      </c>
      <c r="DJ15" s="286">
        <f t="shared" si="55"/>
        <v>-0.13331408775981524</v>
      </c>
      <c r="DK15" s="35">
        <v>14377</v>
      </c>
      <c r="DL15" s="286">
        <f t="shared" si="56"/>
        <v>-0.14903817697543653</v>
      </c>
      <c r="DM15" s="35">
        <v>634</v>
      </c>
      <c r="DN15" s="286">
        <f t="shared" si="57"/>
        <v>0.49176470588235288</v>
      </c>
      <c r="DO15" s="35">
        <v>55142</v>
      </c>
      <c r="DP15" s="286">
        <f t="shared" si="58"/>
        <v>-0.12360336305408537</v>
      </c>
      <c r="DQ15" s="35">
        <v>54300</v>
      </c>
      <c r="DR15" s="286">
        <f t="shared" si="59"/>
        <v>-0.12944496104145953</v>
      </c>
      <c r="DS15" s="35">
        <v>842</v>
      </c>
      <c r="DT15" s="286">
        <f t="shared" si="60"/>
        <v>0.54495412844036695</v>
      </c>
      <c r="DU15" s="35">
        <v>2385</v>
      </c>
      <c r="DV15" s="286">
        <f t="shared" si="61"/>
        <v>-0.12283927914674508</v>
      </c>
      <c r="DW15" s="35">
        <v>1627</v>
      </c>
      <c r="DX15" s="286">
        <f t="shared" si="62"/>
        <v>-0.31781970649895175</v>
      </c>
      <c r="DY15" s="35">
        <v>758</v>
      </c>
      <c r="DZ15" s="286">
        <f t="shared" si="63"/>
        <v>1.2694610778443112</v>
      </c>
      <c r="EA15" s="35">
        <v>42228</v>
      </c>
      <c r="EB15" s="286">
        <f t="shared" si="64"/>
        <v>-0.16566889929464756</v>
      </c>
      <c r="EC15" s="35">
        <v>21312</v>
      </c>
      <c r="ED15" s="286">
        <f t="shared" si="65"/>
        <v>-0.17920277296360487</v>
      </c>
      <c r="EE15" s="35">
        <v>21312</v>
      </c>
      <c r="EF15" s="286">
        <f t="shared" si="66"/>
        <v>-0.17891816920943138</v>
      </c>
      <c r="EG15" s="35">
        <v>0</v>
      </c>
      <c r="EH15" s="286">
        <f t="shared" si="67"/>
        <v>-1</v>
      </c>
      <c r="EI15" s="35">
        <v>12458</v>
      </c>
      <c r="EJ15" s="286">
        <f t="shared" si="68"/>
        <v>-0.19765569652862758</v>
      </c>
      <c r="EK15" s="35">
        <v>11955</v>
      </c>
      <c r="EL15" s="286">
        <f t="shared" si="69"/>
        <v>-0.23005087911380173</v>
      </c>
      <c r="EM15" s="35">
        <v>503</v>
      </c>
      <c r="EN15" s="286" t="str">
        <f t="shared" si="70"/>
        <v>-</v>
      </c>
      <c r="EO15" s="35">
        <v>6317</v>
      </c>
      <c r="EP15" s="286">
        <f t="shared" si="71"/>
        <v>-7.8617269544924206E-2</v>
      </c>
      <c r="EQ15" s="35">
        <v>6317</v>
      </c>
      <c r="ER15" s="286">
        <f t="shared" si="72"/>
        <v>-7.402521254763994E-2</v>
      </c>
      <c r="ES15" s="35">
        <v>0</v>
      </c>
      <c r="ET15" s="286">
        <f t="shared" si="73"/>
        <v>-1</v>
      </c>
      <c r="EU15" s="35">
        <v>2276</v>
      </c>
      <c r="EV15" s="286">
        <f t="shared" si="74"/>
        <v>0.35556879094699223</v>
      </c>
      <c r="EW15" s="35">
        <v>2180</v>
      </c>
      <c r="EX15" s="286">
        <f t="shared" si="75"/>
        <v>0.29839189994044069</v>
      </c>
      <c r="EY15" s="35">
        <v>97</v>
      </c>
      <c r="EZ15" s="286" t="str">
        <f t="shared" si="76"/>
        <v>-</v>
      </c>
      <c r="FA15" s="35">
        <v>295</v>
      </c>
      <c r="FB15" s="286">
        <f t="shared" si="77"/>
        <v>-0.52188006482982174</v>
      </c>
      <c r="FC15" s="35">
        <v>236</v>
      </c>
      <c r="FD15" s="286">
        <f t="shared" si="78"/>
        <v>-0.61750405186385737</v>
      </c>
      <c r="FE15" s="35">
        <v>59</v>
      </c>
      <c r="FF15" s="286" t="str">
        <f t="shared" si="79"/>
        <v>-</v>
      </c>
      <c r="FG15" s="35">
        <v>74105</v>
      </c>
      <c r="FH15" s="286">
        <f t="shared" si="80"/>
        <v>9.013210156227025E-2</v>
      </c>
      <c r="FI15" s="35">
        <v>26830</v>
      </c>
      <c r="FJ15" s="286">
        <f t="shared" si="81"/>
        <v>0.1510575314256295</v>
      </c>
      <c r="FK15" s="35">
        <v>26760</v>
      </c>
      <c r="FL15" s="286">
        <f t="shared" si="82"/>
        <v>0.18276243093922662</v>
      </c>
      <c r="FM15" s="35">
        <v>70</v>
      </c>
      <c r="FN15" s="286">
        <f t="shared" si="83"/>
        <v>-0.8978102189781022</v>
      </c>
      <c r="FO15" s="35">
        <v>14076</v>
      </c>
      <c r="FP15" s="286">
        <f t="shared" si="84"/>
        <v>-3.5097340279681921E-2</v>
      </c>
      <c r="FQ15" s="35">
        <v>13442</v>
      </c>
      <c r="FR15" s="286">
        <f t="shared" si="85"/>
        <v>-6.7434438740113789E-2</v>
      </c>
      <c r="FS15" s="35">
        <v>633</v>
      </c>
      <c r="FT15" s="286">
        <f t="shared" si="86"/>
        <v>2.6379310344827585</v>
      </c>
      <c r="FU15" s="35">
        <v>19883</v>
      </c>
      <c r="FV15" s="286">
        <f t="shared" si="87"/>
        <v>0.2144515025653555</v>
      </c>
      <c r="FW15" s="35">
        <v>19186</v>
      </c>
      <c r="FX15" s="286">
        <f t="shared" si="88"/>
        <v>0.17741638539429272</v>
      </c>
      <c r="FY15" s="35">
        <v>697</v>
      </c>
      <c r="FZ15" s="286">
        <f t="shared" si="89"/>
        <v>8.1710526315789469</v>
      </c>
      <c r="GA15" s="35">
        <v>14453</v>
      </c>
      <c r="GB15" s="286">
        <f t="shared" si="90"/>
        <v>4.8230345227734173E-2</v>
      </c>
      <c r="GC15" s="35">
        <v>14242</v>
      </c>
      <c r="GD15" s="286">
        <f t="shared" si="91"/>
        <v>3.5932499272621543E-2</v>
      </c>
      <c r="GE15" s="35">
        <v>211</v>
      </c>
      <c r="GF15" s="286">
        <f t="shared" si="92"/>
        <v>4.2750000000000004</v>
      </c>
      <c r="GG15" s="35">
        <v>273</v>
      </c>
      <c r="GH15" s="286">
        <f t="shared" si="93"/>
        <v>-0.63984168865435354</v>
      </c>
      <c r="GI15" s="35">
        <v>266</v>
      </c>
      <c r="GJ15" s="286">
        <f t="shared" si="94"/>
        <v>-0.57096774193548394</v>
      </c>
      <c r="GK15" s="35">
        <v>7</v>
      </c>
      <c r="GL15" s="286">
        <f t="shared" si="95"/>
        <v>-0.94964028776978415</v>
      </c>
      <c r="GM15" s="35">
        <v>491756</v>
      </c>
      <c r="GN15" s="286">
        <f t="shared" si="96"/>
        <v>6.4476048228239824E-2</v>
      </c>
      <c r="GO15" s="35">
        <v>215412</v>
      </c>
      <c r="GP15" s="286">
        <f t="shared" si="97"/>
        <v>3.8911181418319396E-2</v>
      </c>
      <c r="GQ15" s="35">
        <v>215302</v>
      </c>
      <c r="GR15" s="286">
        <f t="shared" si="98"/>
        <v>4.4633023294178065E-2</v>
      </c>
      <c r="GS15" s="35">
        <v>110</v>
      </c>
      <c r="GT15" s="286">
        <f t="shared" si="99"/>
        <v>-0.91136180499597097</v>
      </c>
      <c r="GU15" s="35">
        <v>84826</v>
      </c>
      <c r="GV15" s="286">
        <f t="shared" si="100"/>
        <v>0.13259897189398484</v>
      </c>
      <c r="GW15" s="35">
        <v>84549</v>
      </c>
      <c r="GX15" s="286">
        <f t="shared" si="101"/>
        <v>0.12941317909191707</v>
      </c>
      <c r="GY15" s="35">
        <v>276</v>
      </c>
      <c r="GZ15" s="286">
        <f t="shared" si="102"/>
        <v>7.117647058823529</v>
      </c>
      <c r="HA15" s="35">
        <v>131972</v>
      </c>
      <c r="HB15" s="286">
        <f t="shared" si="103"/>
        <v>9.032625847867215E-2</v>
      </c>
      <c r="HC15" s="35">
        <v>131852</v>
      </c>
      <c r="HD15" s="286">
        <f t="shared" si="104"/>
        <v>9.190585819103303E-2</v>
      </c>
      <c r="HE15" s="35">
        <v>119</v>
      </c>
      <c r="HF15" s="286">
        <f t="shared" si="105"/>
        <v>-0.58245614035087723</v>
      </c>
      <c r="HG15" s="35">
        <v>59383</v>
      </c>
      <c r="HH15" s="286">
        <f t="shared" si="106"/>
        <v>2.4675167808396514E-2</v>
      </c>
      <c r="HI15" s="35">
        <v>58833</v>
      </c>
      <c r="HJ15" s="286">
        <f t="shared" si="107"/>
        <v>2.0024966191615423E-2</v>
      </c>
      <c r="HK15" s="35">
        <v>550</v>
      </c>
      <c r="HL15" s="286">
        <f t="shared" si="108"/>
        <v>1</v>
      </c>
      <c r="HM15" s="35">
        <v>916</v>
      </c>
      <c r="HN15" s="286">
        <f t="shared" si="109"/>
        <v>-0.36958017894012385</v>
      </c>
      <c r="HO15" s="35">
        <v>747</v>
      </c>
      <c r="HP15" s="286">
        <f t="shared" si="110"/>
        <v>-0.48589125946317968</v>
      </c>
      <c r="HQ15" s="35">
        <v>169</v>
      </c>
      <c r="HR15" s="286" t="str">
        <f t="shared" si="111"/>
        <v>-</v>
      </c>
      <c r="HS15" s="35">
        <v>53302</v>
      </c>
      <c r="HT15" s="286">
        <f t="shared" si="112"/>
        <v>5.8209251538614337E-2</v>
      </c>
      <c r="HU15" s="35">
        <v>19695</v>
      </c>
      <c r="HV15" s="286">
        <f t="shared" si="113"/>
        <v>0.26436412659690567</v>
      </c>
      <c r="HW15" s="35">
        <v>19674</v>
      </c>
      <c r="HX15" s="286">
        <f t="shared" si="114"/>
        <v>0.26301598510624635</v>
      </c>
      <c r="HY15" s="35">
        <v>21</v>
      </c>
      <c r="HZ15" s="286" t="str">
        <f t="shared" si="115"/>
        <v>-</v>
      </c>
      <c r="IA15" s="35">
        <v>24329</v>
      </c>
      <c r="IB15" s="286">
        <f t="shared" si="116"/>
        <v>0.10165730845861254</v>
      </c>
      <c r="IC15" s="35">
        <v>24028</v>
      </c>
      <c r="ID15" s="286">
        <f t="shared" si="117"/>
        <v>9.4869224460038204E-2</v>
      </c>
      <c r="IE15" s="35">
        <v>301</v>
      </c>
      <c r="IF15" s="286">
        <f t="shared" si="118"/>
        <v>1.181159420289855</v>
      </c>
      <c r="IG15" s="35">
        <v>5447</v>
      </c>
      <c r="IH15" s="286">
        <f t="shared" si="119"/>
        <v>-0.17042339323789213</v>
      </c>
      <c r="II15" s="35">
        <v>5324</v>
      </c>
      <c r="IJ15" s="286">
        <f t="shared" si="120"/>
        <v>-0.18915625951873283</v>
      </c>
      <c r="IK15" s="35">
        <v>123</v>
      </c>
      <c r="IL15" s="286" t="str">
        <f t="shared" si="121"/>
        <v>-</v>
      </c>
      <c r="IM15" s="35">
        <v>3988</v>
      </c>
      <c r="IN15" s="286">
        <f t="shared" si="122"/>
        <v>-0.2607970342910102</v>
      </c>
      <c r="IO15" s="35">
        <v>3904</v>
      </c>
      <c r="IP15" s="286">
        <f t="shared" si="123"/>
        <v>-0.24502030555018373</v>
      </c>
      <c r="IQ15" s="35">
        <v>84</v>
      </c>
      <c r="IR15" s="286">
        <f t="shared" si="124"/>
        <v>-0.625</v>
      </c>
      <c r="IS15" s="35">
        <v>438</v>
      </c>
      <c r="IT15" s="286">
        <f t="shared" si="125"/>
        <v>-0.64988009592326135</v>
      </c>
      <c r="IU15" s="35">
        <v>374</v>
      </c>
      <c r="IV15" s="286">
        <f t="shared" si="126"/>
        <v>-0.66275924256086571</v>
      </c>
      <c r="IW15" s="35">
        <v>64</v>
      </c>
      <c r="IX15" s="286">
        <f t="shared" si="127"/>
        <v>-0.54609929078014185</v>
      </c>
      <c r="IY15" s="35">
        <v>69791</v>
      </c>
      <c r="IZ15" s="286">
        <f t="shared" si="128"/>
        <v>0.17179603418459011</v>
      </c>
      <c r="JA15" s="35">
        <v>18546</v>
      </c>
      <c r="JB15" s="286">
        <f t="shared" si="129"/>
        <v>9.6358477181366808E-2</v>
      </c>
      <c r="JC15" s="35">
        <v>18546</v>
      </c>
      <c r="JD15" s="286">
        <f t="shared" si="130"/>
        <v>0.10052219321148814</v>
      </c>
      <c r="JE15" s="35">
        <v>0</v>
      </c>
      <c r="JF15" s="286">
        <f t="shared" si="131"/>
        <v>-1</v>
      </c>
      <c r="JG15" s="35">
        <v>9646</v>
      </c>
      <c r="JH15" s="286">
        <f t="shared" si="132"/>
        <v>0.25844748858447497</v>
      </c>
      <c r="JI15" s="35">
        <v>9468</v>
      </c>
      <c r="JJ15" s="286">
        <f t="shared" si="133"/>
        <v>0.2421936499606403</v>
      </c>
      <c r="JK15" s="35">
        <v>178</v>
      </c>
      <c r="JL15" s="286">
        <f t="shared" si="134"/>
        <v>3.1395348837209305</v>
      </c>
      <c r="JM15" s="35">
        <v>36343</v>
      </c>
      <c r="JN15" s="286">
        <f t="shared" si="135"/>
        <v>0.15013133327004025</v>
      </c>
      <c r="JO15" s="35">
        <v>36047</v>
      </c>
      <c r="JP15" s="286">
        <f t="shared" si="136"/>
        <v>0.14333291042882523</v>
      </c>
      <c r="JQ15" s="35">
        <v>296</v>
      </c>
      <c r="JR15" s="286">
        <f t="shared" si="137"/>
        <v>3.169014084507042</v>
      </c>
      <c r="JS15" s="35">
        <v>5944</v>
      </c>
      <c r="JT15" s="286">
        <f t="shared" si="138"/>
        <v>0.62537599124965815</v>
      </c>
      <c r="JU15" s="35">
        <v>5731</v>
      </c>
      <c r="JV15" s="286">
        <f t="shared" si="139"/>
        <v>0.61164229471316078</v>
      </c>
      <c r="JW15" s="35">
        <v>213</v>
      </c>
      <c r="JX15" s="286">
        <f t="shared" si="140"/>
        <v>1.108910891089109</v>
      </c>
      <c r="JY15" s="35">
        <v>18</v>
      </c>
      <c r="JZ15" s="286">
        <f t="shared" si="141"/>
        <v>-0.92139737991266379</v>
      </c>
      <c r="KA15" s="35">
        <v>0</v>
      </c>
      <c r="KB15" s="286" t="str">
        <f t="shared" si="142"/>
        <v>-</v>
      </c>
      <c r="KC15" s="35">
        <v>18</v>
      </c>
      <c r="KD15" s="286">
        <f t="shared" si="143"/>
        <v>-0.92139737991266379</v>
      </c>
      <c r="KE15" s="35">
        <v>47735</v>
      </c>
      <c r="KF15" s="286">
        <f t="shared" si="144"/>
        <v>-9.4727858903849826E-2</v>
      </c>
      <c r="KG15" s="35">
        <v>21403</v>
      </c>
      <c r="KH15" s="286">
        <f t="shared" si="145"/>
        <v>-6.4635958395245163E-2</v>
      </c>
      <c r="KI15" s="35">
        <v>21290</v>
      </c>
      <c r="KJ15" s="286">
        <f t="shared" si="146"/>
        <v>-5.6294326241134729E-2</v>
      </c>
      <c r="KK15" s="35">
        <v>113</v>
      </c>
      <c r="KL15" s="286">
        <f t="shared" si="147"/>
        <v>-0.64906832298136652</v>
      </c>
      <c r="KM15" s="35">
        <v>9055</v>
      </c>
      <c r="KN15" s="286">
        <f t="shared" si="148"/>
        <v>-3.4648187633262273E-2</v>
      </c>
      <c r="KO15" s="35">
        <v>8793</v>
      </c>
      <c r="KP15" s="286">
        <f t="shared" si="149"/>
        <v>-3.943631199475639E-2</v>
      </c>
      <c r="KQ15" s="35">
        <v>262</v>
      </c>
      <c r="KR15" s="286">
        <f t="shared" si="150"/>
        <v>0.15929203539823011</v>
      </c>
      <c r="KS15" s="35">
        <v>8209</v>
      </c>
      <c r="KT15" s="286">
        <f t="shared" si="151"/>
        <v>-9.7708082026537468E-3</v>
      </c>
      <c r="KU15" s="35">
        <v>8019</v>
      </c>
      <c r="KV15" s="286">
        <f t="shared" si="152"/>
        <v>-1.7158965559504802E-2</v>
      </c>
      <c r="KW15" s="35">
        <v>190</v>
      </c>
      <c r="KX15" s="286">
        <f t="shared" si="153"/>
        <v>0.45038167938931295</v>
      </c>
      <c r="KY15" s="35">
        <v>9902</v>
      </c>
      <c r="KZ15" s="286">
        <f t="shared" si="154"/>
        <v>-0.24383352424589533</v>
      </c>
      <c r="LA15" s="35">
        <v>9454</v>
      </c>
      <c r="LB15" s="286">
        <f t="shared" si="155"/>
        <v>-0.26001878522229183</v>
      </c>
      <c r="LC15" s="35">
        <v>448</v>
      </c>
      <c r="LD15" s="286">
        <f t="shared" si="156"/>
        <v>0.40438871473354232</v>
      </c>
      <c r="LE15" s="35">
        <v>155</v>
      </c>
      <c r="LF15" s="286">
        <f t="shared" si="157"/>
        <v>6.8965517241379226E-2</v>
      </c>
      <c r="LG15" s="35">
        <v>155</v>
      </c>
      <c r="LH15" s="286">
        <f t="shared" si="158"/>
        <v>0.91358024691358031</v>
      </c>
      <c r="LI15" s="35">
        <v>0</v>
      </c>
      <c r="LJ15" s="286">
        <f t="shared" si="159"/>
        <v>-1</v>
      </c>
      <c r="LK15" s="35">
        <v>44460</v>
      </c>
      <c r="LL15" s="286">
        <f t="shared" si="160"/>
        <v>0.195418369541837</v>
      </c>
      <c r="LM15" s="35">
        <v>6744</v>
      </c>
      <c r="LN15" s="286">
        <f t="shared" si="161"/>
        <v>0.48024582967515372</v>
      </c>
      <c r="LO15" s="35">
        <v>6725</v>
      </c>
      <c r="LP15" s="286">
        <f t="shared" si="162"/>
        <v>0.47607550482879724</v>
      </c>
      <c r="LQ15" s="35">
        <v>20</v>
      </c>
      <c r="LR15" s="286" t="str">
        <f t="shared" si="163"/>
        <v>-</v>
      </c>
      <c r="LS15" s="35">
        <v>32413</v>
      </c>
      <c r="LT15" s="286">
        <f t="shared" si="164"/>
        <v>0.25354836214564713</v>
      </c>
      <c r="LU15" s="35">
        <v>32249</v>
      </c>
      <c r="LV15" s="286">
        <f t="shared" si="165"/>
        <v>0.24720578566732421</v>
      </c>
      <c r="LW15" s="35">
        <v>164</v>
      </c>
      <c r="LX15" s="286" t="str">
        <f t="shared" si="166"/>
        <v>-</v>
      </c>
      <c r="LY15" s="35">
        <v>1892</v>
      </c>
      <c r="LZ15" s="286">
        <f t="shared" si="167"/>
        <v>-0.58252427184466016</v>
      </c>
      <c r="MA15" s="35">
        <v>1872</v>
      </c>
      <c r="MB15" s="286">
        <f t="shared" si="168"/>
        <v>-0.58693733451015007</v>
      </c>
      <c r="MC15" s="35">
        <v>20</v>
      </c>
      <c r="MD15" s="286" t="str">
        <f t="shared" si="169"/>
        <v>-</v>
      </c>
      <c r="ME15" s="35">
        <v>3546</v>
      </c>
      <c r="MF15" s="286">
        <f t="shared" si="170"/>
        <v>0.59370786516853924</v>
      </c>
      <c r="MG15" s="35">
        <v>3526</v>
      </c>
      <c r="MH15" s="286">
        <f t="shared" si="171"/>
        <v>0.58828828828828827</v>
      </c>
      <c r="MI15" s="35">
        <v>20</v>
      </c>
      <c r="MJ15" s="286">
        <f t="shared" si="172"/>
        <v>3</v>
      </c>
      <c r="MK15" s="35">
        <v>53</v>
      </c>
      <c r="ML15" s="286">
        <f t="shared" si="173"/>
        <v>0.96296296296296302</v>
      </c>
      <c r="MM15" s="35">
        <v>14</v>
      </c>
      <c r="MN15" s="286">
        <f t="shared" si="174"/>
        <v>-0.48148148148148151</v>
      </c>
      <c r="MO15" s="35">
        <v>39</v>
      </c>
      <c r="MP15" s="286" t="str">
        <f t="shared" si="175"/>
        <v>-</v>
      </c>
      <c r="MQ15" s="35">
        <f t="shared" si="176"/>
        <v>130422</v>
      </c>
      <c r="MR15" s="286">
        <f t="shared" si="177"/>
        <v>8.9128092927707181E-2</v>
      </c>
      <c r="MS15" s="35">
        <f t="shared" si="176"/>
        <v>59670</v>
      </c>
      <c r="MT15" s="286">
        <f t="shared" si="178"/>
        <v>0.13195735478241066</v>
      </c>
      <c r="MU15" s="35">
        <f t="shared" si="176"/>
        <v>58575</v>
      </c>
      <c r="MV15" s="286">
        <f t="shared" si="179"/>
        <v>0.12609581667179337</v>
      </c>
      <c r="MW15" s="35">
        <f t="shared" si="176"/>
        <v>1094</v>
      </c>
      <c r="MX15" s="286">
        <f t="shared" si="180"/>
        <v>0.56509298998569379</v>
      </c>
      <c r="MY15" s="287">
        <f t="shared" si="176"/>
        <v>39616</v>
      </c>
      <c r="MZ15" s="286">
        <f t="shared" si="181"/>
        <v>0.12207556789214302</v>
      </c>
      <c r="NA15" s="243">
        <f t="shared" si="176"/>
        <v>38276</v>
      </c>
      <c r="NB15" s="286">
        <f t="shared" si="182"/>
        <v>0.1040729202722972</v>
      </c>
      <c r="NC15" s="243">
        <f t="shared" si="176"/>
        <v>1341</v>
      </c>
      <c r="ND15" s="286">
        <f t="shared" si="183"/>
        <v>1.1018808777429467</v>
      </c>
      <c r="NE15" s="287">
        <f t="shared" si="176"/>
        <v>10292</v>
      </c>
      <c r="NF15" s="286">
        <f t="shared" si="184"/>
        <v>5.149162239476901E-2</v>
      </c>
      <c r="NG15" s="243">
        <f t="shared" si="185"/>
        <v>9895</v>
      </c>
      <c r="NH15" s="286">
        <f t="shared" si="186"/>
        <v>3.3744254074383528E-2</v>
      </c>
      <c r="NI15" s="243">
        <f t="shared" si="185"/>
        <v>398</v>
      </c>
      <c r="NJ15" s="286">
        <f t="shared" si="187"/>
        <v>0.83410138248847931</v>
      </c>
      <c r="NK15" s="287">
        <f t="shared" si="185"/>
        <v>21796</v>
      </c>
      <c r="NL15" s="286">
        <f t="shared" si="188"/>
        <v>1.061807390921321E-2</v>
      </c>
      <c r="NM15" s="243">
        <f t="shared" si="185"/>
        <v>21716</v>
      </c>
      <c r="NN15" s="286">
        <f t="shared" si="189"/>
        <v>2.2266158263898772E-2</v>
      </c>
      <c r="NO15" s="243">
        <f t="shared" si="185"/>
        <v>80</v>
      </c>
      <c r="NP15" s="286">
        <f t="shared" si="190"/>
        <v>-0.75384615384615383</v>
      </c>
      <c r="NQ15" s="287">
        <f t="shared" si="185"/>
        <v>2072</v>
      </c>
      <c r="NR15" s="286">
        <f t="shared" si="191"/>
        <v>0.12854030501089331</v>
      </c>
      <c r="NS15" s="243">
        <f t="shared" si="185"/>
        <v>1870</v>
      </c>
      <c r="NT15" s="286">
        <f t="shared" si="192"/>
        <v>0.2230215827338129</v>
      </c>
      <c r="NU15" s="243">
        <f t="shared" si="185"/>
        <v>202</v>
      </c>
      <c r="NV15" s="286">
        <f t="shared" si="193"/>
        <v>-0.34201954397394141</v>
      </c>
    </row>
    <row r="16" spans="1:386" s="17" customFormat="1" x14ac:dyDescent="0.25">
      <c r="A16" s="242"/>
      <c r="B16" s="34" t="s">
        <v>75</v>
      </c>
      <c r="C16" s="35">
        <v>1331354</v>
      </c>
      <c r="D16" s="286">
        <f t="shared" si="0"/>
        <v>-2.3798640719954189E-3</v>
      </c>
      <c r="E16" s="35">
        <v>535822</v>
      </c>
      <c r="F16" s="286">
        <f t="shared" si="1"/>
        <v>3.9585269460380879E-2</v>
      </c>
      <c r="G16" s="35">
        <v>530209</v>
      </c>
      <c r="H16" s="286">
        <f t="shared" si="2"/>
        <v>3.992523335157383E-2</v>
      </c>
      <c r="I16" s="35">
        <v>5613</v>
      </c>
      <c r="J16" s="286">
        <f t="shared" si="3"/>
        <v>8.4441250449156513E-3</v>
      </c>
      <c r="K16" s="35">
        <v>326111</v>
      </c>
      <c r="L16" s="286">
        <f t="shared" si="4"/>
        <v>-1.8149027967206521E-2</v>
      </c>
      <c r="M16" s="35">
        <v>321107</v>
      </c>
      <c r="N16" s="286">
        <f t="shared" si="5"/>
        <v>-2.1799593618531454E-2</v>
      </c>
      <c r="O16" s="35">
        <v>5004</v>
      </c>
      <c r="P16" s="286">
        <f t="shared" si="6"/>
        <v>0.29102167182662542</v>
      </c>
      <c r="Q16" s="35">
        <v>275252</v>
      </c>
      <c r="R16" s="286">
        <f t="shared" si="7"/>
        <v>-1.0596693026599602E-2</v>
      </c>
      <c r="S16" s="35">
        <v>270050</v>
      </c>
      <c r="T16" s="286">
        <f t="shared" si="8"/>
        <v>-1.4732494673243668E-2</v>
      </c>
      <c r="U16" s="35">
        <v>5202</v>
      </c>
      <c r="V16" s="286">
        <f t="shared" si="9"/>
        <v>0.2650778210116731</v>
      </c>
      <c r="W16" s="35">
        <v>197593</v>
      </c>
      <c r="X16" s="286">
        <f t="shared" si="10"/>
        <v>-4.6223131839222997E-2</v>
      </c>
      <c r="Y16" s="35">
        <v>193020</v>
      </c>
      <c r="Z16" s="286">
        <f t="shared" si="11"/>
        <v>-4.476755119614384E-2</v>
      </c>
      <c r="AA16" s="35">
        <v>4573</v>
      </c>
      <c r="AB16" s="286">
        <f t="shared" si="12"/>
        <v>-0.10386047423084455</v>
      </c>
      <c r="AC16" s="35">
        <v>15189</v>
      </c>
      <c r="AD16" s="286">
        <f t="shared" si="13"/>
        <v>-0.23023515102371783</v>
      </c>
      <c r="AE16" s="35">
        <v>12806</v>
      </c>
      <c r="AF16" s="286">
        <f t="shared" si="14"/>
        <v>-0.23719323326185371</v>
      </c>
      <c r="AG16" s="35">
        <v>2383</v>
      </c>
      <c r="AH16" s="286">
        <f t="shared" si="15"/>
        <v>-0.19055706521739135</v>
      </c>
      <c r="AI16" s="35">
        <v>1096920</v>
      </c>
      <c r="AJ16" s="286">
        <f t="shared" si="16"/>
        <v>1.519572864809926E-2</v>
      </c>
      <c r="AK16" s="35">
        <v>427951</v>
      </c>
      <c r="AL16" s="286">
        <f t="shared" si="17"/>
        <v>3.8227145470336676E-2</v>
      </c>
      <c r="AM16" s="35">
        <v>424771</v>
      </c>
      <c r="AN16" s="286">
        <f t="shared" si="18"/>
        <v>3.7063893161454198E-2</v>
      </c>
      <c r="AO16" s="35">
        <v>3181</v>
      </c>
      <c r="AP16" s="286">
        <f t="shared" si="19"/>
        <v>0.22158218125960061</v>
      </c>
      <c r="AQ16" s="35">
        <v>266071</v>
      </c>
      <c r="AR16" s="286">
        <f t="shared" si="20"/>
        <v>1.8395116069890749E-2</v>
      </c>
      <c r="AS16" s="35">
        <v>262912</v>
      </c>
      <c r="AT16" s="286">
        <f t="shared" si="21"/>
        <v>1.5155200840196503E-2</v>
      </c>
      <c r="AU16" s="35">
        <v>3159</v>
      </c>
      <c r="AV16" s="286">
        <f t="shared" si="22"/>
        <v>0.38613426941641071</v>
      </c>
      <c r="AW16" s="35">
        <v>232526</v>
      </c>
      <c r="AX16" s="286">
        <f t="shared" si="23"/>
        <v>3.3260605845156999E-2</v>
      </c>
      <c r="AY16" s="35">
        <v>228671</v>
      </c>
      <c r="AZ16" s="286">
        <f t="shared" si="24"/>
        <v>2.7517782760495546E-2</v>
      </c>
      <c r="BA16" s="35">
        <v>3856</v>
      </c>
      <c r="BB16" s="286">
        <f t="shared" si="25"/>
        <v>0.54611066559743393</v>
      </c>
      <c r="BC16" s="35">
        <v>174230</v>
      </c>
      <c r="BD16" s="286">
        <f t="shared" si="26"/>
        <v>-4.1565357068201081E-2</v>
      </c>
      <c r="BE16" s="35">
        <v>171280</v>
      </c>
      <c r="BF16" s="286">
        <f t="shared" si="27"/>
        <v>-4.6855870895937679E-2</v>
      </c>
      <c r="BG16" s="35">
        <v>2951</v>
      </c>
      <c r="BH16" s="286">
        <f t="shared" si="28"/>
        <v>0.41466922339405565</v>
      </c>
      <c r="BI16" s="35">
        <v>8863</v>
      </c>
      <c r="BJ16" s="286">
        <f t="shared" si="29"/>
        <v>-1.9796505197965053E-2</v>
      </c>
      <c r="BK16" s="35">
        <v>6721</v>
      </c>
      <c r="BL16" s="286">
        <f t="shared" si="30"/>
        <v>-0.1089752088028636</v>
      </c>
      <c r="BM16" s="35">
        <v>2141</v>
      </c>
      <c r="BN16" s="286">
        <f t="shared" si="31"/>
        <v>0.42733333333333334</v>
      </c>
      <c r="BO16" s="35">
        <v>234434</v>
      </c>
      <c r="BP16" s="286">
        <f t="shared" si="32"/>
        <v>-7.7136862326742217E-2</v>
      </c>
      <c r="BQ16" s="35">
        <v>107871</v>
      </c>
      <c r="BR16" s="286">
        <f t="shared" si="33"/>
        <v>4.4998353128087976E-2</v>
      </c>
      <c r="BS16" s="35">
        <v>105438</v>
      </c>
      <c r="BT16" s="286">
        <f t="shared" si="34"/>
        <v>5.1614254510637059E-2</v>
      </c>
      <c r="BU16" s="35">
        <v>2432</v>
      </c>
      <c r="BV16" s="286">
        <f t="shared" si="35"/>
        <v>-0.17893315327481429</v>
      </c>
      <c r="BW16" s="35">
        <v>60040</v>
      </c>
      <c r="BX16" s="286">
        <f t="shared" si="36"/>
        <v>-0.15286282698874054</v>
      </c>
      <c r="BY16" s="35">
        <v>58195</v>
      </c>
      <c r="BZ16" s="286">
        <f t="shared" si="37"/>
        <v>-0.15995438535712225</v>
      </c>
      <c r="CA16" s="35">
        <v>1845</v>
      </c>
      <c r="CB16" s="286">
        <f t="shared" si="38"/>
        <v>0.15529117094552292</v>
      </c>
      <c r="CC16" s="35">
        <v>42726</v>
      </c>
      <c r="CD16" s="286">
        <f t="shared" si="39"/>
        <v>-0.19626027577644423</v>
      </c>
      <c r="CE16" s="35">
        <v>41380</v>
      </c>
      <c r="CF16" s="286">
        <f t="shared" si="40"/>
        <v>-0.19712844392704698</v>
      </c>
      <c r="CG16" s="35">
        <v>1347</v>
      </c>
      <c r="CH16" s="286">
        <f t="shared" si="41"/>
        <v>-0.16800494132180355</v>
      </c>
      <c r="CI16" s="35">
        <v>23362</v>
      </c>
      <c r="CJ16" s="286">
        <f t="shared" si="42"/>
        <v>-7.9656476520642894E-2</v>
      </c>
      <c r="CK16" s="35">
        <v>21740</v>
      </c>
      <c r="CL16" s="286">
        <f t="shared" si="43"/>
        <v>-2.798891174103546E-2</v>
      </c>
      <c r="CM16" s="35">
        <v>1622</v>
      </c>
      <c r="CN16" s="286">
        <f t="shared" si="44"/>
        <v>-0.46237984753065964</v>
      </c>
      <c r="CO16" s="35">
        <v>6326</v>
      </c>
      <c r="CP16" s="286">
        <f t="shared" si="45"/>
        <v>-0.4081766301805595</v>
      </c>
      <c r="CQ16" s="35">
        <v>6084</v>
      </c>
      <c r="CR16" s="286">
        <f t="shared" si="46"/>
        <v>-0.34191454840454305</v>
      </c>
      <c r="CS16" s="35">
        <v>242</v>
      </c>
      <c r="CT16" s="286">
        <f t="shared" si="47"/>
        <v>-0.83240997229916891</v>
      </c>
      <c r="CU16" s="35">
        <v>159623</v>
      </c>
      <c r="CV16" s="286">
        <f t="shared" si="48"/>
        <v>-6.6624955413789322E-2</v>
      </c>
      <c r="CW16" s="35">
        <v>43432</v>
      </c>
      <c r="CX16" s="286">
        <f t="shared" si="49"/>
        <v>7.9377702669118699E-2</v>
      </c>
      <c r="CY16" s="35">
        <v>42282</v>
      </c>
      <c r="CZ16" s="286">
        <f t="shared" si="50"/>
        <v>5.834647443117813E-2</v>
      </c>
      <c r="DA16" s="35">
        <v>1150</v>
      </c>
      <c r="DB16" s="286">
        <f t="shared" si="51"/>
        <v>3.006968641114983</v>
      </c>
      <c r="DC16" s="35">
        <v>50259</v>
      </c>
      <c r="DD16" s="286">
        <f t="shared" si="52"/>
        <v>8.7914734750407231E-3</v>
      </c>
      <c r="DE16" s="35">
        <v>49850</v>
      </c>
      <c r="DF16" s="286">
        <f t="shared" si="53"/>
        <v>5.8208386021951775E-4</v>
      </c>
      <c r="DG16" s="35">
        <v>409</v>
      </c>
      <c r="DH16" s="286" t="str">
        <f t="shared" si="54"/>
        <v>-</v>
      </c>
      <c r="DI16" s="35">
        <v>13890</v>
      </c>
      <c r="DJ16" s="286">
        <f t="shared" si="55"/>
        <v>-0.18852602675702523</v>
      </c>
      <c r="DK16" s="35">
        <v>13024</v>
      </c>
      <c r="DL16" s="286">
        <f t="shared" si="56"/>
        <v>-0.22975929978118159</v>
      </c>
      <c r="DM16" s="35">
        <v>865</v>
      </c>
      <c r="DN16" s="286">
        <f t="shared" si="57"/>
        <v>3.1586538461538458</v>
      </c>
      <c r="DO16" s="35">
        <v>52100</v>
      </c>
      <c r="DP16" s="286">
        <f t="shared" si="58"/>
        <v>-0.14501862579385272</v>
      </c>
      <c r="DQ16" s="35">
        <v>51258</v>
      </c>
      <c r="DR16" s="286">
        <f t="shared" si="59"/>
        <v>-0.15596904330643835</v>
      </c>
      <c r="DS16" s="35">
        <v>842</v>
      </c>
      <c r="DT16" s="286">
        <f t="shared" si="60"/>
        <v>3.0676328502415462</v>
      </c>
      <c r="DU16" s="35">
        <v>2802</v>
      </c>
      <c r="DV16" s="286">
        <f t="shared" si="61"/>
        <v>-3.3793103448275907E-2</v>
      </c>
      <c r="DW16" s="35">
        <v>1865</v>
      </c>
      <c r="DX16" s="286">
        <f t="shared" si="62"/>
        <v>-0.28489263803680986</v>
      </c>
      <c r="DY16" s="35">
        <v>937</v>
      </c>
      <c r="DZ16" s="286">
        <f t="shared" si="63"/>
        <v>2.2089041095890409</v>
      </c>
      <c r="EA16" s="35">
        <v>31279</v>
      </c>
      <c r="EB16" s="286">
        <f t="shared" si="64"/>
        <v>-0.20676100628930816</v>
      </c>
      <c r="EC16" s="35">
        <v>17052</v>
      </c>
      <c r="ED16" s="286">
        <f t="shared" si="65"/>
        <v>-0.18582887700534756</v>
      </c>
      <c r="EE16" s="35">
        <v>17052</v>
      </c>
      <c r="EF16" s="286">
        <f t="shared" si="66"/>
        <v>-0.18582887700534756</v>
      </c>
      <c r="EG16" s="35">
        <v>0</v>
      </c>
      <c r="EH16" s="286" t="str">
        <f t="shared" si="67"/>
        <v>-</v>
      </c>
      <c r="EI16" s="35">
        <v>8173</v>
      </c>
      <c r="EJ16" s="286">
        <f t="shared" si="68"/>
        <v>-0.28831417624521072</v>
      </c>
      <c r="EK16" s="35">
        <v>8157</v>
      </c>
      <c r="EL16" s="286">
        <f t="shared" si="69"/>
        <v>-0.28970741901776387</v>
      </c>
      <c r="EM16" s="35">
        <v>16</v>
      </c>
      <c r="EN16" s="286" t="str">
        <f t="shared" si="70"/>
        <v>-</v>
      </c>
      <c r="EO16" s="35">
        <v>4741</v>
      </c>
      <c r="EP16" s="286">
        <f t="shared" si="71"/>
        <v>-0.20252312867956268</v>
      </c>
      <c r="EQ16" s="35">
        <v>4706</v>
      </c>
      <c r="ER16" s="286">
        <f t="shared" si="72"/>
        <v>-0.20841042893187556</v>
      </c>
      <c r="ES16" s="35">
        <v>35</v>
      </c>
      <c r="ET16" s="286" t="str">
        <f t="shared" si="73"/>
        <v>-</v>
      </c>
      <c r="EU16" s="35">
        <v>957</v>
      </c>
      <c r="EV16" s="286">
        <f t="shared" si="74"/>
        <v>1.6436464088397789</v>
      </c>
      <c r="EW16" s="35">
        <v>957</v>
      </c>
      <c r="EX16" s="286">
        <f t="shared" si="75"/>
        <v>1.6436464088397789</v>
      </c>
      <c r="EY16" s="35">
        <v>0</v>
      </c>
      <c r="EZ16" s="286" t="str">
        <f t="shared" si="76"/>
        <v>-</v>
      </c>
      <c r="FA16" s="35">
        <v>262</v>
      </c>
      <c r="FB16" s="286">
        <f t="shared" si="77"/>
        <v>-0.62138728323699421</v>
      </c>
      <c r="FC16" s="35">
        <v>174</v>
      </c>
      <c r="FD16" s="286">
        <f t="shared" si="78"/>
        <v>-0.74855491329479773</v>
      </c>
      <c r="FE16" s="35">
        <v>88</v>
      </c>
      <c r="FF16" s="286" t="str">
        <f t="shared" si="79"/>
        <v>-</v>
      </c>
      <c r="FG16" s="35">
        <v>74139</v>
      </c>
      <c r="FH16" s="286">
        <f t="shared" si="80"/>
        <v>-5.3878842791694859E-2</v>
      </c>
      <c r="FI16" s="35">
        <v>28003</v>
      </c>
      <c r="FJ16" s="286">
        <f t="shared" si="81"/>
        <v>-7.2410480638643193E-2</v>
      </c>
      <c r="FK16" s="35">
        <v>27113</v>
      </c>
      <c r="FL16" s="286">
        <f t="shared" si="82"/>
        <v>-7.8008637399258673E-2</v>
      </c>
      <c r="FM16" s="35">
        <v>890</v>
      </c>
      <c r="FN16" s="286">
        <f t="shared" si="83"/>
        <v>0.13810741687979533</v>
      </c>
      <c r="FO16" s="35">
        <v>16157</v>
      </c>
      <c r="FP16" s="286">
        <f t="shared" si="84"/>
        <v>-8.3914497930486998E-2</v>
      </c>
      <c r="FQ16" s="35">
        <v>15164</v>
      </c>
      <c r="FR16" s="286">
        <f t="shared" si="85"/>
        <v>-0.10794752632507798</v>
      </c>
      <c r="FS16" s="35">
        <v>994</v>
      </c>
      <c r="FT16" s="286">
        <f t="shared" si="86"/>
        <v>0.56043956043956045</v>
      </c>
      <c r="FU16" s="35">
        <v>20064</v>
      </c>
      <c r="FV16" s="286">
        <f t="shared" si="87"/>
        <v>0.11231843885131387</v>
      </c>
      <c r="FW16" s="35">
        <v>19206</v>
      </c>
      <c r="FX16" s="286">
        <f t="shared" si="88"/>
        <v>0.14464509207938492</v>
      </c>
      <c r="FY16" s="35">
        <v>858</v>
      </c>
      <c r="FZ16" s="286">
        <f t="shared" si="89"/>
        <v>-0.31850675138999207</v>
      </c>
      <c r="GA16" s="35">
        <v>13260</v>
      </c>
      <c r="GB16" s="286">
        <f t="shared" si="90"/>
        <v>-0.1266548113021142</v>
      </c>
      <c r="GC16" s="35">
        <v>12413</v>
      </c>
      <c r="GD16" s="286">
        <f t="shared" si="91"/>
        <v>-0.14610992639471698</v>
      </c>
      <c r="GE16" s="35">
        <v>847</v>
      </c>
      <c r="GF16" s="286">
        <f t="shared" si="92"/>
        <v>0.31114551083591335</v>
      </c>
      <c r="GG16" s="35">
        <v>740</v>
      </c>
      <c r="GH16" s="286">
        <f t="shared" si="93"/>
        <v>3.7868162692847207E-2</v>
      </c>
      <c r="GI16" s="35">
        <v>229</v>
      </c>
      <c r="GJ16" s="286">
        <f t="shared" si="94"/>
        <v>-0.4611764705882353</v>
      </c>
      <c r="GK16" s="35">
        <v>511</v>
      </c>
      <c r="GL16" s="286">
        <f t="shared" si="95"/>
        <v>0.77430555555555558</v>
      </c>
      <c r="GM16" s="35">
        <v>491012</v>
      </c>
      <c r="GN16" s="286">
        <f t="shared" si="96"/>
        <v>3.09984902855438E-2</v>
      </c>
      <c r="GO16" s="35">
        <v>211373</v>
      </c>
      <c r="GP16" s="286">
        <f t="shared" si="97"/>
        <v>4.6627248184341052E-3</v>
      </c>
      <c r="GQ16" s="35">
        <v>211272</v>
      </c>
      <c r="GR16" s="286">
        <f t="shared" si="98"/>
        <v>5.1477234882724154E-3</v>
      </c>
      <c r="GS16" s="35">
        <v>102</v>
      </c>
      <c r="GT16" s="286">
        <f t="shared" si="99"/>
        <v>-0.49504950495049505</v>
      </c>
      <c r="GU16" s="35">
        <v>84480</v>
      </c>
      <c r="GV16" s="286">
        <f t="shared" si="100"/>
        <v>2.7862270349190865E-2</v>
      </c>
      <c r="GW16" s="35">
        <v>84328</v>
      </c>
      <c r="GX16" s="286">
        <f t="shared" si="101"/>
        <v>2.8452954448441981E-2</v>
      </c>
      <c r="GY16" s="35">
        <v>153</v>
      </c>
      <c r="GZ16" s="286">
        <f t="shared" si="102"/>
        <v>-0.2153846153846154</v>
      </c>
      <c r="HA16" s="35">
        <v>134425</v>
      </c>
      <c r="HB16" s="286">
        <f t="shared" si="103"/>
        <v>8.305066993240251E-2</v>
      </c>
      <c r="HC16" s="35">
        <v>133684</v>
      </c>
      <c r="HD16" s="286">
        <f t="shared" si="104"/>
        <v>8.0458097939852369E-2</v>
      </c>
      <c r="HE16" s="35">
        <v>741</v>
      </c>
      <c r="HF16" s="286">
        <f t="shared" si="105"/>
        <v>0.91472868217054271</v>
      </c>
      <c r="HG16" s="35">
        <v>59913</v>
      </c>
      <c r="HH16" s="286">
        <f t="shared" si="106"/>
        <v>2.438148648417604E-2</v>
      </c>
      <c r="HI16" s="35">
        <v>59640</v>
      </c>
      <c r="HJ16" s="286">
        <f t="shared" si="107"/>
        <v>2.3440985688299998E-2</v>
      </c>
      <c r="HK16" s="35">
        <v>273</v>
      </c>
      <c r="HL16" s="286">
        <f t="shared" si="108"/>
        <v>0.28169014084507049</v>
      </c>
      <c r="HM16" s="35">
        <v>1575</v>
      </c>
      <c r="HN16" s="286">
        <f t="shared" si="109"/>
        <v>-6.0262529832935563E-2</v>
      </c>
      <c r="HO16" s="35">
        <v>1575</v>
      </c>
      <c r="HP16" s="286">
        <f t="shared" si="110"/>
        <v>6.389776357827559E-3</v>
      </c>
      <c r="HQ16" s="35">
        <v>0</v>
      </c>
      <c r="HR16" s="286">
        <f t="shared" si="111"/>
        <v>-1</v>
      </c>
      <c r="HS16" s="35">
        <v>67557</v>
      </c>
      <c r="HT16" s="286">
        <f t="shared" si="112"/>
        <v>3.5753162131084704E-2</v>
      </c>
      <c r="HU16" s="35">
        <v>26710</v>
      </c>
      <c r="HV16" s="286">
        <f t="shared" si="113"/>
        <v>0.30102289332683885</v>
      </c>
      <c r="HW16" s="35">
        <v>26566</v>
      </c>
      <c r="HX16" s="286">
        <f t="shared" si="114"/>
        <v>0.30430086410054979</v>
      </c>
      <c r="HY16" s="35">
        <v>144</v>
      </c>
      <c r="HZ16" s="286">
        <f t="shared" si="115"/>
        <v>-0.10559006211180122</v>
      </c>
      <c r="IA16" s="35">
        <v>26382</v>
      </c>
      <c r="IB16" s="286">
        <f t="shared" si="116"/>
        <v>-7.941935934119615E-2</v>
      </c>
      <c r="IC16" s="35">
        <v>26265</v>
      </c>
      <c r="ID16" s="286">
        <f t="shared" si="117"/>
        <v>-7.15800636267232E-2</v>
      </c>
      <c r="IE16" s="35">
        <v>117</v>
      </c>
      <c r="IF16" s="286">
        <f t="shared" si="118"/>
        <v>-0.68206521739130432</v>
      </c>
      <c r="IG16" s="35">
        <v>8027</v>
      </c>
      <c r="IH16" s="286">
        <f t="shared" si="119"/>
        <v>-3.7876063766031365E-2</v>
      </c>
      <c r="II16" s="35">
        <v>8027</v>
      </c>
      <c r="IJ16" s="286">
        <f t="shared" si="120"/>
        <v>-3.7876063766031365E-2</v>
      </c>
      <c r="IK16" s="35">
        <v>0</v>
      </c>
      <c r="IL16" s="286" t="str">
        <f t="shared" si="121"/>
        <v>-</v>
      </c>
      <c r="IM16" s="35">
        <v>5976</v>
      </c>
      <c r="IN16" s="286">
        <f t="shared" si="122"/>
        <v>-0.15937543958362643</v>
      </c>
      <c r="IO16" s="35">
        <v>5939</v>
      </c>
      <c r="IP16" s="286">
        <f t="shared" si="123"/>
        <v>-0.16127665583957074</v>
      </c>
      <c r="IQ16" s="35">
        <v>37</v>
      </c>
      <c r="IR16" s="286">
        <f t="shared" si="124"/>
        <v>0.3214285714285714</v>
      </c>
      <c r="IS16" s="35">
        <v>847</v>
      </c>
      <c r="IT16" s="286">
        <f t="shared" si="125"/>
        <v>-0.25896762904636916</v>
      </c>
      <c r="IU16" s="35">
        <v>737</v>
      </c>
      <c r="IV16" s="286">
        <f t="shared" si="126"/>
        <v>-0.35520559930008744</v>
      </c>
      <c r="IW16" s="35">
        <v>110</v>
      </c>
      <c r="IX16" s="286" t="str">
        <f t="shared" si="127"/>
        <v>-</v>
      </c>
      <c r="IY16" s="35">
        <v>60364</v>
      </c>
      <c r="IZ16" s="286">
        <f t="shared" si="128"/>
        <v>0.11231089572315689</v>
      </c>
      <c r="JA16" s="35">
        <v>14518</v>
      </c>
      <c r="JB16" s="286">
        <f t="shared" si="129"/>
        <v>-1.4994232987312617E-2</v>
      </c>
      <c r="JC16" s="35">
        <v>14469</v>
      </c>
      <c r="JD16" s="286">
        <f t="shared" si="130"/>
        <v>-1.658397335689521E-2</v>
      </c>
      <c r="JE16" s="35">
        <v>50</v>
      </c>
      <c r="JF16" s="286">
        <f t="shared" si="131"/>
        <v>0.85185185185185186</v>
      </c>
      <c r="JG16" s="35">
        <v>10255</v>
      </c>
      <c r="JH16" s="286">
        <f t="shared" si="132"/>
        <v>0.4429435767553116</v>
      </c>
      <c r="JI16" s="35">
        <v>9950</v>
      </c>
      <c r="JJ16" s="286">
        <f t="shared" si="133"/>
        <v>0.40180332488024795</v>
      </c>
      <c r="JK16" s="35">
        <v>305</v>
      </c>
      <c r="JL16" s="286">
        <f t="shared" si="134"/>
        <v>32.888888888888886</v>
      </c>
      <c r="JM16" s="35">
        <v>30586</v>
      </c>
      <c r="JN16" s="286">
        <f t="shared" si="135"/>
        <v>5.1173660514829633E-2</v>
      </c>
      <c r="JO16" s="35">
        <v>30412</v>
      </c>
      <c r="JP16" s="286">
        <f t="shared" si="136"/>
        <v>4.6272405132968597E-2</v>
      </c>
      <c r="JQ16" s="35">
        <v>173</v>
      </c>
      <c r="JR16" s="286">
        <f t="shared" si="137"/>
        <v>4.7666666666666666</v>
      </c>
      <c r="JS16" s="35">
        <v>5674</v>
      </c>
      <c r="JT16" s="286">
        <f t="shared" si="138"/>
        <v>0.62672018348623859</v>
      </c>
      <c r="JU16" s="35">
        <v>5533</v>
      </c>
      <c r="JV16" s="286">
        <f t="shared" si="139"/>
        <v>0.63167207313476847</v>
      </c>
      <c r="JW16" s="35">
        <v>141</v>
      </c>
      <c r="JX16" s="286">
        <f t="shared" si="140"/>
        <v>0.45360824742268036</v>
      </c>
      <c r="JY16" s="35">
        <v>18</v>
      </c>
      <c r="JZ16" s="286" t="str">
        <f t="shared" si="141"/>
        <v>-</v>
      </c>
      <c r="KA16" s="35">
        <v>0</v>
      </c>
      <c r="KB16" s="286" t="str">
        <f t="shared" si="142"/>
        <v>-</v>
      </c>
      <c r="KC16" s="35">
        <v>18</v>
      </c>
      <c r="KD16" s="286" t="str">
        <f t="shared" si="143"/>
        <v>-</v>
      </c>
      <c r="KE16" s="35">
        <v>59101</v>
      </c>
      <c r="KF16" s="286">
        <f t="shared" si="144"/>
        <v>4.8466355620997437E-2</v>
      </c>
      <c r="KG16" s="35">
        <v>27982</v>
      </c>
      <c r="KH16" s="286">
        <f t="shared" si="145"/>
        <v>0.26415179579850911</v>
      </c>
      <c r="KI16" s="35">
        <v>27843</v>
      </c>
      <c r="KJ16" s="286">
        <f t="shared" si="146"/>
        <v>0.29345907274923344</v>
      </c>
      <c r="KK16" s="35">
        <v>139</v>
      </c>
      <c r="KL16" s="286">
        <f t="shared" si="147"/>
        <v>-0.77175697865353032</v>
      </c>
      <c r="KM16" s="35">
        <v>10852</v>
      </c>
      <c r="KN16" s="286">
        <f t="shared" si="148"/>
        <v>-0.12022699635184431</v>
      </c>
      <c r="KO16" s="35">
        <v>10842</v>
      </c>
      <c r="KP16" s="286">
        <f t="shared" si="149"/>
        <v>-7.9938900203666008E-2</v>
      </c>
      <c r="KQ16" s="35">
        <v>10</v>
      </c>
      <c r="KR16" s="286">
        <f t="shared" si="150"/>
        <v>-0.98181818181818181</v>
      </c>
      <c r="KS16" s="35">
        <v>9796</v>
      </c>
      <c r="KT16" s="286">
        <f t="shared" si="151"/>
        <v>2.9207816768228589E-2</v>
      </c>
      <c r="KU16" s="35">
        <v>9052</v>
      </c>
      <c r="KV16" s="286">
        <f t="shared" si="152"/>
        <v>-1.896607781510784E-2</v>
      </c>
      <c r="KW16" s="35">
        <v>744</v>
      </c>
      <c r="KX16" s="286">
        <f t="shared" si="153"/>
        <v>1.5567010309278349</v>
      </c>
      <c r="KY16" s="35">
        <v>11837</v>
      </c>
      <c r="KZ16" s="286">
        <f t="shared" si="154"/>
        <v>-0.16611482916519904</v>
      </c>
      <c r="LA16" s="35">
        <v>11245</v>
      </c>
      <c r="LB16" s="286">
        <f t="shared" si="155"/>
        <v>-0.17072271386430682</v>
      </c>
      <c r="LC16" s="35">
        <v>592</v>
      </c>
      <c r="LD16" s="286">
        <f t="shared" si="156"/>
        <v>-6.7716535433070879E-2</v>
      </c>
      <c r="LE16" s="35">
        <v>311</v>
      </c>
      <c r="LF16" s="286">
        <f t="shared" si="157"/>
        <v>-0.1594594594594595</v>
      </c>
      <c r="LG16" s="35">
        <v>120</v>
      </c>
      <c r="LH16" s="286">
        <f t="shared" si="158"/>
        <v>-0.37172774869109948</v>
      </c>
      <c r="LI16" s="35">
        <v>191</v>
      </c>
      <c r="LJ16" s="286">
        <f t="shared" si="159"/>
        <v>6.7039106145251326E-2</v>
      </c>
      <c r="LK16" s="35">
        <v>33161</v>
      </c>
      <c r="LL16" s="286">
        <f t="shared" si="160"/>
        <v>4.3290860468774506E-2</v>
      </c>
      <c r="LM16" s="35">
        <v>5289</v>
      </c>
      <c r="LN16" s="286">
        <f t="shared" si="161"/>
        <v>0.31240694789081891</v>
      </c>
      <c r="LO16" s="35">
        <v>5271</v>
      </c>
      <c r="LP16" s="286">
        <f t="shared" si="162"/>
        <v>0.3079404466501241</v>
      </c>
      <c r="LQ16" s="35">
        <v>18</v>
      </c>
      <c r="LR16" s="286" t="str">
        <f t="shared" si="163"/>
        <v>-</v>
      </c>
      <c r="LS16" s="35">
        <v>23093</v>
      </c>
      <c r="LT16" s="286">
        <f t="shared" si="164"/>
        <v>4.2526296781183692E-2</v>
      </c>
      <c r="LU16" s="35">
        <v>23074</v>
      </c>
      <c r="LV16" s="286">
        <f t="shared" si="165"/>
        <v>4.3977920550176464E-2</v>
      </c>
      <c r="LW16" s="35">
        <v>19</v>
      </c>
      <c r="LX16" s="286">
        <f t="shared" si="166"/>
        <v>-0.60416666666666674</v>
      </c>
      <c r="LY16" s="35">
        <v>2059</v>
      </c>
      <c r="LZ16" s="286">
        <f t="shared" si="167"/>
        <v>-0.46042976939203351</v>
      </c>
      <c r="MA16" s="35">
        <v>2051</v>
      </c>
      <c r="MB16" s="286">
        <f t="shared" si="168"/>
        <v>-0.45697643632512575</v>
      </c>
      <c r="MC16" s="35">
        <v>8</v>
      </c>
      <c r="MD16" s="286">
        <f t="shared" si="169"/>
        <v>-0.79487179487179493</v>
      </c>
      <c r="ME16" s="35">
        <v>2610</v>
      </c>
      <c r="MF16" s="286">
        <f t="shared" si="170"/>
        <v>0.38241525423728806</v>
      </c>
      <c r="MG16" s="35">
        <v>2604</v>
      </c>
      <c r="MH16" s="286">
        <f t="shared" si="171"/>
        <v>0.40985381700054146</v>
      </c>
      <c r="MI16" s="35">
        <v>6</v>
      </c>
      <c r="MJ16" s="286">
        <f t="shared" si="172"/>
        <v>-0.85365853658536583</v>
      </c>
      <c r="MK16" s="35">
        <v>0</v>
      </c>
      <c r="ML16" s="286" t="str">
        <f t="shared" si="173"/>
        <v>-</v>
      </c>
      <c r="MM16" s="35">
        <v>0</v>
      </c>
      <c r="MN16" s="286" t="str">
        <f t="shared" si="174"/>
        <v>-</v>
      </c>
      <c r="MO16" s="35">
        <v>0</v>
      </c>
      <c r="MP16" s="286" t="str">
        <f t="shared" si="175"/>
        <v>-</v>
      </c>
      <c r="MQ16" s="35">
        <f t="shared" si="176"/>
        <v>120684</v>
      </c>
      <c r="MR16" s="286">
        <f t="shared" si="177"/>
        <v>0.11957993951425872</v>
      </c>
      <c r="MS16" s="35">
        <f t="shared" si="176"/>
        <v>53592</v>
      </c>
      <c r="MT16" s="286">
        <f t="shared" si="178"/>
        <v>9.3781251913382491E-2</v>
      </c>
      <c r="MU16" s="35">
        <f t="shared" si="176"/>
        <v>52903</v>
      </c>
      <c r="MV16" s="286">
        <f t="shared" si="179"/>
        <v>9.1661335919605458E-2</v>
      </c>
      <c r="MW16" s="35">
        <f t="shared" si="176"/>
        <v>688</v>
      </c>
      <c r="MX16" s="286">
        <f t="shared" si="180"/>
        <v>0.28358208955223874</v>
      </c>
      <c r="MY16" s="287">
        <f t="shared" si="176"/>
        <v>36420</v>
      </c>
      <c r="MZ16" s="286">
        <f t="shared" si="181"/>
        <v>0.21879392276286724</v>
      </c>
      <c r="NA16" s="243">
        <f t="shared" si="176"/>
        <v>35282</v>
      </c>
      <c r="NB16" s="286">
        <f t="shared" si="182"/>
        <v>0.19949683824029374</v>
      </c>
      <c r="NC16" s="243">
        <f t="shared" si="176"/>
        <v>1136</v>
      </c>
      <c r="ND16" s="286">
        <f t="shared" si="183"/>
        <v>1.406779661016949</v>
      </c>
      <c r="NE16" s="287">
        <f t="shared" si="176"/>
        <v>8938</v>
      </c>
      <c r="NF16" s="286">
        <f t="shared" si="184"/>
        <v>-1.2375690607734802E-2</v>
      </c>
      <c r="NG16" s="243">
        <f t="shared" si="185"/>
        <v>8509</v>
      </c>
      <c r="NH16" s="286">
        <f t="shared" si="186"/>
        <v>-2.9871166343632405E-2</v>
      </c>
      <c r="NI16" s="243">
        <f t="shared" si="185"/>
        <v>432</v>
      </c>
      <c r="NJ16" s="286">
        <f t="shared" si="187"/>
        <v>0.54285714285714293</v>
      </c>
      <c r="NK16" s="287">
        <f t="shared" si="185"/>
        <v>21903</v>
      </c>
      <c r="NL16" s="286">
        <f t="shared" si="188"/>
        <v>8.769926006853046E-2</v>
      </c>
      <c r="NM16" s="243">
        <f t="shared" si="185"/>
        <v>21691</v>
      </c>
      <c r="NN16" s="286">
        <f t="shared" si="189"/>
        <v>8.901496134150011E-2</v>
      </c>
      <c r="NO16" s="243">
        <f t="shared" si="185"/>
        <v>213</v>
      </c>
      <c r="NP16" s="286">
        <f t="shared" si="190"/>
        <v>-2.7397260273972601E-2</v>
      </c>
      <c r="NQ16" s="287">
        <f t="shared" si="185"/>
        <v>2308</v>
      </c>
      <c r="NR16" s="286">
        <f t="shared" si="191"/>
        <v>0.49095607235142125</v>
      </c>
      <c r="NS16" s="243">
        <f t="shared" si="185"/>
        <v>2021</v>
      </c>
      <c r="NT16" s="286">
        <f t="shared" si="192"/>
        <v>1.1991294885745374</v>
      </c>
      <c r="NU16" s="243">
        <f t="shared" si="185"/>
        <v>286</v>
      </c>
      <c r="NV16" s="286">
        <f t="shared" si="193"/>
        <v>-0.54603174603174609</v>
      </c>
    </row>
    <row r="17" spans="1:386" s="17" customFormat="1" x14ac:dyDescent="0.25">
      <c r="A17" s="242"/>
      <c r="B17" s="34" t="s">
        <v>77</v>
      </c>
      <c r="C17" s="35">
        <v>1218431</v>
      </c>
      <c r="D17" s="286">
        <f t="shared" si="0"/>
        <v>6.5211974762182434E-2</v>
      </c>
      <c r="E17" s="35">
        <v>490822</v>
      </c>
      <c r="F17" s="286">
        <f t="shared" si="1"/>
        <v>8.2648620390733063E-2</v>
      </c>
      <c r="G17" s="35">
        <v>484965</v>
      </c>
      <c r="H17" s="286">
        <f t="shared" si="2"/>
        <v>7.872838772963564E-2</v>
      </c>
      <c r="I17" s="35">
        <v>5857</v>
      </c>
      <c r="J17" s="286">
        <f t="shared" si="3"/>
        <v>0.54865150713907984</v>
      </c>
      <c r="K17" s="35">
        <v>299487</v>
      </c>
      <c r="L17" s="286">
        <f t="shared" si="4"/>
        <v>8.6913286322444439E-2</v>
      </c>
      <c r="M17" s="35">
        <v>295635</v>
      </c>
      <c r="N17" s="286">
        <f t="shared" si="5"/>
        <v>8.3948390219220625E-2</v>
      </c>
      <c r="O17" s="35">
        <v>3851</v>
      </c>
      <c r="P17" s="286">
        <f t="shared" si="6"/>
        <v>0.37584851732761693</v>
      </c>
      <c r="Q17" s="35">
        <v>244990</v>
      </c>
      <c r="R17" s="286">
        <f t="shared" si="7"/>
        <v>5.6068763659406162E-2</v>
      </c>
      <c r="S17" s="35">
        <v>240643</v>
      </c>
      <c r="T17" s="286">
        <f t="shared" si="8"/>
        <v>5.6577843930153637E-2</v>
      </c>
      <c r="U17" s="35">
        <v>4347</v>
      </c>
      <c r="V17" s="286">
        <f t="shared" si="9"/>
        <v>2.8388928317955919E-2</v>
      </c>
      <c r="W17" s="35">
        <v>186219</v>
      </c>
      <c r="X17" s="286">
        <f t="shared" si="10"/>
        <v>3.7090872637963068E-2</v>
      </c>
      <c r="Y17" s="35">
        <v>181168</v>
      </c>
      <c r="Z17" s="286">
        <f t="shared" si="11"/>
        <v>2.5947696872911763E-2</v>
      </c>
      <c r="AA17" s="35">
        <v>5052</v>
      </c>
      <c r="AB17" s="286">
        <f t="shared" si="12"/>
        <v>0.69929364278506556</v>
      </c>
      <c r="AC17" s="35">
        <v>14202</v>
      </c>
      <c r="AD17" s="286">
        <f t="shared" si="13"/>
        <v>-0.10159412955465585</v>
      </c>
      <c r="AE17" s="35">
        <v>11839</v>
      </c>
      <c r="AF17" s="286">
        <f t="shared" si="14"/>
        <v>-0.13873126727775353</v>
      </c>
      <c r="AG17" s="35">
        <v>2363</v>
      </c>
      <c r="AH17" s="286">
        <f t="shared" si="15"/>
        <v>0.14597478176527634</v>
      </c>
      <c r="AI17" s="35">
        <v>1026289</v>
      </c>
      <c r="AJ17" s="286">
        <f t="shared" si="16"/>
        <v>7.8422080201080657E-2</v>
      </c>
      <c r="AK17" s="35">
        <v>406173</v>
      </c>
      <c r="AL17" s="286">
        <f t="shared" si="17"/>
        <v>9.7554253102782873E-2</v>
      </c>
      <c r="AM17" s="35">
        <v>401487</v>
      </c>
      <c r="AN17" s="286">
        <f t="shared" si="18"/>
        <v>9.2130962031238939E-2</v>
      </c>
      <c r="AO17" s="35">
        <v>4687</v>
      </c>
      <c r="AP17" s="286">
        <f t="shared" si="19"/>
        <v>0.91072156543008553</v>
      </c>
      <c r="AQ17" s="35">
        <v>248194</v>
      </c>
      <c r="AR17" s="286">
        <f t="shared" si="20"/>
        <v>0.1129276714048697</v>
      </c>
      <c r="AS17" s="35">
        <v>245604</v>
      </c>
      <c r="AT17" s="286">
        <f t="shared" si="21"/>
        <v>0.11073223015661249</v>
      </c>
      <c r="AU17" s="35">
        <v>2590</v>
      </c>
      <c r="AV17" s="286">
        <f t="shared" si="22"/>
        <v>0.36964569011105231</v>
      </c>
      <c r="AW17" s="35">
        <v>210431</v>
      </c>
      <c r="AX17" s="286">
        <f t="shared" si="23"/>
        <v>7.5586655285392323E-2</v>
      </c>
      <c r="AY17" s="35">
        <v>206944</v>
      </c>
      <c r="AZ17" s="286">
        <f t="shared" si="24"/>
        <v>7.1932123673319248E-2</v>
      </c>
      <c r="BA17" s="35">
        <v>3487</v>
      </c>
      <c r="BB17" s="286">
        <f t="shared" si="25"/>
        <v>0.34841453982985304</v>
      </c>
      <c r="BC17" s="35">
        <v>168373</v>
      </c>
      <c r="BD17" s="286">
        <f t="shared" si="26"/>
        <v>3.7910777140109708E-2</v>
      </c>
      <c r="BE17" s="35">
        <v>164572</v>
      </c>
      <c r="BF17" s="286">
        <f t="shared" si="27"/>
        <v>2.7637280981104739E-2</v>
      </c>
      <c r="BG17" s="35">
        <v>3802</v>
      </c>
      <c r="BH17" s="286">
        <f t="shared" si="28"/>
        <v>0.82964388835418679</v>
      </c>
      <c r="BI17" s="35">
        <v>6722</v>
      </c>
      <c r="BJ17" s="286">
        <f t="shared" si="29"/>
        <v>-0.16590147661000121</v>
      </c>
      <c r="BK17" s="35">
        <v>4948</v>
      </c>
      <c r="BL17" s="286">
        <f t="shared" si="30"/>
        <v>-0.31506090808416387</v>
      </c>
      <c r="BM17" s="35">
        <v>1774</v>
      </c>
      <c r="BN17" s="286">
        <f t="shared" si="31"/>
        <v>1.124550898203593</v>
      </c>
      <c r="BO17" s="35">
        <v>192142</v>
      </c>
      <c r="BP17" s="286">
        <f t="shared" si="32"/>
        <v>-2.0293369271673356E-4</v>
      </c>
      <c r="BQ17" s="35">
        <v>84648</v>
      </c>
      <c r="BR17" s="286">
        <f t="shared" si="33"/>
        <v>1.640210369587658E-2</v>
      </c>
      <c r="BS17" s="35">
        <v>83478</v>
      </c>
      <c r="BT17" s="286">
        <f t="shared" si="34"/>
        <v>1.8608226666503969E-2</v>
      </c>
      <c r="BU17" s="35">
        <v>1170</v>
      </c>
      <c r="BV17" s="286">
        <f t="shared" si="35"/>
        <v>-0.11963882618510158</v>
      </c>
      <c r="BW17" s="35">
        <v>51293</v>
      </c>
      <c r="BX17" s="286">
        <f t="shared" si="36"/>
        <v>-2.3529859696548527E-2</v>
      </c>
      <c r="BY17" s="35">
        <v>50031</v>
      </c>
      <c r="BZ17" s="286">
        <f t="shared" si="37"/>
        <v>-3.0782642386671832E-2</v>
      </c>
      <c r="CA17" s="35">
        <v>1262</v>
      </c>
      <c r="CB17" s="286">
        <f t="shared" si="38"/>
        <v>0.38833883388338841</v>
      </c>
      <c r="CC17" s="35">
        <v>34560</v>
      </c>
      <c r="CD17" s="286">
        <f t="shared" si="39"/>
        <v>-4.8981838194826599E-2</v>
      </c>
      <c r="CE17" s="35">
        <v>33699</v>
      </c>
      <c r="CF17" s="286">
        <f t="shared" si="40"/>
        <v>-2.8819274330672329E-2</v>
      </c>
      <c r="CG17" s="35">
        <v>860</v>
      </c>
      <c r="CH17" s="286">
        <f t="shared" si="41"/>
        <v>-0.47592931139549055</v>
      </c>
      <c r="CI17" s="35">
        <v>17846</v>
      </c>
      <c r="CJ17" s="286">
        <f t="shared" si="42"/>
        <v>2.9418550992154957E-2</v>
      </c>
      <c r="CK17" s="35">
        <v>16596</v>
      </c>
      <c r="CL17" s="286">
        <f t="shared" si="43"/>
        <v>9.4890510948906215E-3</v>
      </c>
      <c r="CM17" s="35">
        <v>1250</v>
      </c>
      <c r="CN17" s="286">
        <f t="shared" si="44"/>
        <v>0.39508928571428581</v>
      </c>
      <c r="CO17" s="35">
        <v>7480</v>
      </c>
      <c r="CP17" s="286">
        <f t="shared" si="45"/>
        <v>-3.4714156665376139E-2</v>
      </c>
      <c r="CQ17" s="35">
        <v>6891</v>
      </c>
      <c r="CR17" s="286">
        <f t="shared" si="46"/>
        <v>5.6577736890524477E-2</v>
      </c>
      <c r="CS17" s="35">
        <v>590</v>
      </c>
      <c r="CT17" s="286">
        <f t="shared" si="47"/>
        <v>-0.51915240423797882</v>
      </c>
      <c r="CU17" s="35">
        <v>173956</v>
      </c>
      <c r="CV17" s="286">
        <f t="shared" si="48"/>
        <v>5.4227673809754684E-2</v>
      </c>
      <c r="CW17" s="35">
        <v>45915</v>
      </c>
      <c r="CX17" s="286">
        <f t="shared" si="49"/>
        <v>0.12890932336742722</v>
      </c>
      <c r="CY17" s="35">
        <v>44411</v>
      </c>
      <c r="CZ17" s="286">
        <f t="shared" si="50"/>
        <v>0.114901842646985</v>
      </c>
      <c r="DA17" s="35">
        <v>1503</v>
      </c>
      <c r="DB17" s="286">
        <f t="shared" si="51"/>
        <v>0.7935560859188544</v>
      </c>
      <c r="DC17" s="35">
        <v>53758</v>
      </c>
      <c r="DD17" s="286">
        <f t="shared" si="52"/>
        <v>8.023711443785797E-2</v>
      </c>
      <c r="DE17" s="35">
        <v>52872</v>
      </c>
      <c r="DF17" s="286">
        <f t="shared" si="53"/>
        <v>6.5259001067837996E-2</v>
      </c>
      <c r="DG17" s="35">
        <v>886</v>
      </c>
      <c r="DH17" s="286">
        <f t="shared" si="54"/>
        <v>5.7121212121212119</v>
      </c>
      <c r="DI17" s="35">
        <v>16656</v>
      </c>
      <c r="DJ17" s="286">
        <f t="shared" si="55"/>
        <v>0.14411320236296188</v>
      </c>
      <c r="DK17" s="35">
        <v>15408</v>
      </c>
      <c r="DL17" s="286">
        <f t="shared" si="56"/>
        <v>9.9001426533523507E-2</v>
      </c>
      <c r="DM17" s="35">
        <v>1248</v>
      </c>
      <c r="DN17" s="286">
        <f t="shared" si="57"/>
        <v>1.3153988868274582</v>
      </c>
      <c r="DO17" s="35">
        <v>60236</v>
      </c>
      <c r="DP17" s="286">
        <f t="shared" si="58"/>
        <v>4.0543108362556035E-2</v>
      </c>
      <c r="DQ17" s="35">
        <v>58407</v>
      </c>
      <c r="DR17" s="286">
        <f t="shared" si="59"/>
        <v>1.6180385197557268E-2</v>
      </c>
      <c r="DS17" s="35">
        <v>1828</v>
      </c>
      <c r="DT17" s="286">
        <f t="shared" si="60"/>
        <v>3.4368932038834954</v>
      </c>
      <c r="DU17" s="35">
        <v>2406</v>
      </c>
      <c r="DV17" s="286">
        <f t="shared" si="61"/>
        <v>-0.24053030303030298</v>
      </c>
      <c r="DW17" s="35">
        <v>1608</v>
      </c>
      <c r="DX17" s="286">
        <f t="shared" si="62"/>
        <v>-0.45638945233265715</v>
      </c>
      <c r="DY17" s="35">
        <v>798</v>
      </c>
      <c r="DZ17" s="286">
        <f t="shared" si="63"/>
        <v>2.8</v>
      </c>
      <c r="EA17" s="35">
        <v>31780</v>
      </c>
      <c r="EB17" s="286">
        <f t="shared" si="64"/>
        <v>4.5601105481344995E-2</v>
      </c>
      <c r="EC17" s="35">
        <v>17170</v>
      </c>
      <c r="ED17" s="286">
        <f t="shared" si="65"/>
        <v>2.9561671763506547E-2</v>
      </c>
      <c r="EE17" s="35">
        <v>17170</v>
      </c>
      <c r="EF17" s="286">
        <f t="shared" si="66"/>
        <v>2.9561671763506547E-2</v>
      </c>
      <c r="EG17" s="35">
        <v>0</v>
      </c>
      <c r="EH17" s="286" t="str">
        <f t="shared" si="67"/>
        <v>-</v>
      </c>
      <c r="EI17" s="35">
        <v>9080</v>
      </c>
      <c r="EJ17" s="286">
        <f t="shared" si="68"/>
        <v>0.11452068245980107</v>
      </c>
      <c r="EK17" s="35">
        <v>8998</v>
      </c>
      <c r="EL17" s="286">
        <f t="shared" si="69"/>
        <v>0.10840108401084003</v>
      </c>
      <c r="EM17" s="35">
        <v>82</v>
      </c>
      <c r="EN17" s="286">
        <f t="shared" si="70"/>
        <v>1.7333333333333334</v>
      </c>
      <c r="EO17" s="35">
        <v>4188</v>
      </c>
      <c r="EP17" s="286">
        <f t="shared" si="71"/>
        <v>0.2024117140396211</v>
      </c>
      <c r="EQ17" s="35">
        <v>4141</v>
      </c>
      <c r="ER17" s="286">
        <f t="shared" si="72"/>
        <v>0.18891759977031297</v>
      </c>
      <c r="ES17" s="35">
        <v>47</v>
      </c>
      <c r="ET17" s="286" t="str">
        <f t="shared" si="73"/>
        <v>-</v>
      </c>
      <c r="EU17" s="35">
        <v>1245</v>
      </c>
      <c r="EV17" s="286">
        <f t="shared" si="74"/>
        <v>-0.23478795328826063</v>
      </c>
      <c r="EW17" s="35">
        <v>1077</v>
      </c>
      <c r="EX17" s="286">
        <f t="shared" si="75"/>
        <v>-0.32476489028213162</v>
      </c>
      <c r="EY17" s="35">
        <v>168</v>
      </c>
      <c r="EZ17" s="286">
        <f t="shared" si="76"/>
        <v>4.419354838709677</v>
      </c>
      <c r="FA17" s="35">
        <v>284</v>
      </c>
      <c r="FB17" s="286">
        <f t="shared" si="77"/>
        <v>-0.18390804597701149</v>
      </c>
      <c r="FC17" s="35">
        <v>284</v>
      </c>
      <c r="FD17" s="286">
        <f t="shared" si="78"/>
        <v>-0.18390804597701149</v>
      </c>
      <c r="FE17" s="35">
        <v>0</v>
      </c>
      <c r="FF17" s="286" t="str">
        <f t="shared" si="79"/>
        <v>-</v>
      </c>
      <c r="FG17" s="35">
        <v>60727</v>
      </c>
      <c r="FH17" s="286">
        <f t="shared" si="80"/>
        <v>0.13406663180697698</v>
      </c>
      <c r="FI17" s="35">
        <v>23136</v>
      </c>
      <c r="FJ17" s="286">
        <f t="shared" si="81"/>
        <v>0.12677153849900158</v>
      </c>
      <c r="FK17" s="35">
        <v>22898</v>
      </c>
      <c r="FL17" s="286">
        <f t="shared" si="82"/>
        <v>0.12736940574073152</v>
      </c>
      <c r="FM17" s="35">
        <v>238</v>
      </c>
      <c r="FN17" s="286">
        <f t="shared" si="83"/>
        <v>7.2072072072072002E-2</v>
      </c>
      <c r="FO17" s="35">
        <v>11915</v>
      </c>
      <c r="FP17" s="286">
        <f t="shared" si="84"/>
        <v>8.2492959026074342E-2</v>
      </c>
      <c r="FQ17" s="35">
        <v>11753</v>
      </c>
      <c r="FR17" s="286">
        <f t="shared" si="85"/>
        <v>0.12146946564885486</v>
      </c>
      <c r="FS17" s="35">
        <v>162</v>
      </c>
      <c r="FT17" s="286">
        <f t="shared" si="86"/>
        <v>-0.69201520912547521</v>
      </c>
      <c r="FU17" s="35">
        <v>16489</v>
      </c>
      <c r="FV17" s="286">
        <f t="shared" si="87"/>
        <v>0.31522692829225485</v>
      </c>
      <c r="FW17" s="35">
        <v>16265</v>
      </c>
      <c r="FX17" s="286">
        <f t="shared" si="88"/>
        <v>0.34144329896907211</v>
      </c>
      <c r="FY17" s="35">
        <v>225</v>
      </c>
      <c r="FZ17" s="286">
        <f t="shared" si="89"/>
        <v>-0.4552058111380145</v>
      </c>
      <c r="GA17" s="35">
        <v>9526</v>
      </c>
      <c r="GB17" s="286">
        <f t="shared" si="90"/>
        <v>-0.11361310133060387</v>
      </c>
      <c r="GC17" s="35">
        <v>9395</v>
      </c>
      <c r="GD17" s="286">
        <f t="shared" si="91"/>
        <v>-9.2796446504441854E-2</v>
      </c>
      <c r="GE17" s="35">
        <v>130</v>
      </c>
      <c r="GF17" s="286">
        <f t="shared" si="92"/>
        <v>-0.6675191815856778</v>
      </c>
      <c r="GG17" s="35">
        <v>264</v>
      </c>
      <c r="GH17" s="286">
        <f t="shared" si="93"/>
        <v>-0.20958083832335328</v>
      </c>
      <c r="GI17" s="35">
        <v>259</v>
      </c>
      <c r="GJ17" s="286">
        <f t="shared" si="94"/>
        <v>-7.6628352490420992E-3</v>
      </c>
      <c r="GK17" s="35">
        <v>5</v>
      </c>
      <c r="GL17" s="286">
        <f t="shared" si="95"/>
        <v>-0.93150684931506844</v>
      </c>
      <c r="GM17" s="35">
        <v>460574</v>
      </c>
      <c r="GN17" s="286">
        <f t="shared" si="96"/>
        <v>7.4949645358620698E-2</v>
      </c>
      <c r="GO17" s="35">
        <v>204282</v>
      </c>
      <c r="GP17" s="286">
        <f t="shared" si="97"/>
        <v>8.1692736187742865E-2</v>
      </c>
      <c r="GQ17" s="35">
        <v>203563</v>
      </c>
      <c r="GR17" s="286">
        <f t="shared" si="98"/>
        <v>7.9749427140796136E-2</v>
      </c>
      <c r="GS17" s="35">
        <v>719</v>
      </c>
      <c r="GT17" s="286">
        <f t="shared" si="99"/>
        <v>1.205521472392638</v>
      </c>
      <c r="GU17" s="35">
        <v>78536</v>
      </c>
      <c r="GV17" s="286">
        <f t="shared" si="100"/>
        <v>6.8153689221353231E-2</v>
      </c>
      <c r="GW17" s="35">
        <v>78416</v>
      </c>
      <c r="GX17" s="286">
        <f t="shared" si="101"/>
        <v>7.2839708860066743E-2</v>
      </c>
      <c r="GY17" s="35">
        <v>120</v>
      </c>
      <c r="GZ17" s="286">
        <f t="shared" si="102"/>
        <v>-0.72286374133949194</v>
      </c>
      <c r="HA17" s="35">
        <v>121068</v>
      </c>
      <c r="HB17" s="286">
        <f t="shared" si="103"/>
        <v>6.978881328974107E-2</v>
      </c>
      <c r="HC17" s="35">
        <v>120768</v>
      </c>
      <c r="HD17" s="286">
        <f t="shared" si="104"/>
        <v>7.3397920184872456E-2</v>
      </c>
      <c r="HE17" s="35">
        <v>300</v>
      </c>
      <c r="HF17" s="286">
        <f t="shared" si="105"/>
        <v>-0.54476479514415788</v>
      </c>
      <c r="HG17" s="35">
        <v>56583</v>
      </c>
      <c r="HH17" s="286">
        <f t="shared" si="106"/>
        <v>9.2209396594989057E-2</v>
      </c>
      <c r="HI17" s="35">
        <v>56499</v>
      </c>
      <c r="HJ17" s="286">
        <f t="shared" si="107"/>
        <v>9.1810311509623599E-2</v>
      </c>
      <c r="HK17" s="35">
        <v>83</v>
      </c>
      <c r="HL17" s="286">
        <f t="shared" si="108"/>
        <v>0.45614035087719307</v>
      </c>
      <c r="HM17" s="35">
        <v>805</v>
      </c>
      <c r="HN17" s="286">
        <f t="shared" si="109"/>
        <v>-0.53682393555811281</v>
      </c>
      <c r="HO17" s="35">
        <v>637</v>
      </c>
      <c r="HP17" s="286">
        <f t="shared" si="110"/>
        <v>-0.61370527592480295</v>
      </c>
      <c r="HQ17" s="35">
        <v>167</v>
      </c>
      <c r="HR17" s="286">
        <f t="shared" si="111"/>
        <v>0.89772727272727271</v>
      </c>
      <c r="HS17" s="35">
        <v>52673</v>
      </c>
      <c r="HT17" s="286">
        <f t="shared" si="112"/>
        <v>2.7805963159537983E-2</v>
      </c>
      <c r="HU17" s="35">
        <v>19760</v>
      </c>
      <c r="HV17" s="286">
        <f t="shared" si="113"/>
        <v>0.19968429360694562</v>
      </c>
      <c r="HW17" s="35">
        <v>19389</v>
      </c>
      <c r="HX17" s="286">
        <f t="shared" si="114"/>
        <v>0.17973836324916337</v>
      </c>
      <c r="HY17" s="35">
        <v>372</v>
      </c>
      <c r="HZ17" s="286">
        <f t="shared" si="115"/>
        <v>9.0540540540540544</v>
      </c>
      <c r="IA17" s="35">
        <v>23687</v>
      </c>
      <c r="IB17" s="286">
        <f t="shared" si="116"/>
        <v>-1.1476504465403603E-2</v>
      </c>
      <c r="IC17" s="35">
        <v>23627</v>
      </c>
      <c r="ID17" s="286">
        <f t="shared" si="117"/>
        <v>-1.3980469076037005E-2</v>
      </c>
      <c r="IE17" s="35">
        <v>59</v>
      </c>
      <c r="IF17" s="286" t="str">
        <f t="shared" si="118"/>
        <v>-</v>
      </c>
      <c r="IG17" s="35">
        <v>4542</v>
      </c>
      <c r="IH17" s="286">
        <f t="shared" si="119"/>
        <v>-0.20035211267605635</v>
      </c>
      <c r="II17" s="35">
        <v>4441</v>
      </c>
      <c r="IJ17" s="286">
        <f t="shared" si="120"/>
        <v>-0.18378974453225505</v>
      </c>
      <c r="IK17" s="35">
        <v>101</v>
      </c>
      <c r="IL17" s="286">
        <f t="shared" si="121"/>
        <v>-0.57740585774058584</v>
      </c>
      <c r="IM17" s="35">
        <v>4674</v>
      </c>
      <c r="IN17" s="286">
        <f t="shared" si="122"/>
        <v>-2.5844101709045386E-2</v>
      </c>
      <c r="IO17" s="35">
        <v>4583</v>
      </c>
      <c r="IP17" s="286">
        <f t="shared" si="123"/>
        <v>-3.0873334743074632E-2</v>
      </c>
      <c r="IQ17" s="35">
        <v>91</v>
      </c>
      <c r="IR17" s="286">
        <f t="shared" si="124"/>
        <v>0.31884057971014501</v>
      </c>
      <c r="IS17" s="35">
        <v>538</v>
      </c>
      <c r="IT17" s="286">
        <f t="shared" si="125"/>
        <v>-0.23252496433666192</v>
      </c>
      <c r="IU17" s="35">
        <v>538</v>
      </c>
      <c r="IV17" s="286">
        <f t="shared" si="126"/>
        <v>-0.21114369501466279</v>
      </c>
      <c r="IW17" s="35">
        <v>0</v>
      </c>
      <c r="IX17" s="286">
        <f t="shared" si="127"/>
        <v>-1</v>
      </c>
      <c r="IY17" s="35">
        <v>59081</v>
      </c>
      <c r="IZ17" s="286">
        <f t="shared" si="128"/>
        <v>0.16070411190349887</v>
      </c>
      <c r="JA17" s="35">
        <v>16860</v>
      </c>
      <c r="JB17" s="286">
        <f t="shared" si="129"/>
        <v>2.6859126621596952E-2</v>
      </c>
      <c r="JC17" s="35">
        <v>16860</v>
      </c>
      <c r="JD17" s="286">
        <f t="shared" si="130"/>
        <v>4.0997777228945376E-2</v>
      </c>
      <c r="JE17" s="35">
        <v>0</v>
      </c>
      <c r="JF17" s="286">
        <f t="shared" si="131"/>
        <v>-1</v>
      </c>
      <c r="JG17" s="35">
        <v>8453</v>
      </c>
      <c r="JH17" s="286">
        <f t="shared" si="132"/>
        <v>0.48506676036542506</v>
      </c>
      <c r="JI17" s="35">
        <v>8271</v>
      </c>
      <c r="JJ17" s="286">
        <f t="shared" si="133"/>
        <v>0.45462539570875826</v>
      </c>
      <c r="JK17" s="35">
        <v>181</v>
      </c>
      <c r="JL17" s="286">
        <f t="shared" si="134"/>
        <v>24.857142857142858</v>
      </c>
      <c r="JM17" s="35">
        <v>29036</v>
      </c>
      <c r="JN17" s="286">
        <f t="shared" si="135"/>
        <v>0.13408584931453338</v>
      </c>
      <c r="JO17" s="35">
        <v>28936</v>
      </c>
      <c r="JP17" s="286">
        <f t="shared" si="136"/>
        <v>0.13172715894868592</v>
      </c>
      <c r="JQ17" s="35">
        <v>100</v>
      </c>
      <c r="JR17" s="286">
        <f t="shared" si="137"/>
        <v>1.8571428571428572</v>
      </c>
      <c r="JS17" s="35">
        <v>5288</v>
      </c>
      <c r="JT17" s="286">
        <f t="shared" si="138"/>
        <v>0.56126365515205201</v>
      </c>
      <c r="JU17" s="35">
        <v>5014</v>
      </c>
      <c r="JV17" s="286">
        <f t="shared" si="139"/>
        <v>0.51893365646773715</v>
      </c>
      <c r="JW17" s="35">
        <v>274</v>
      </c>
      <c r="JX17" s="286">
        <f t="shared" si="140"/>
        <v>2.1860465116279069</v>
      </c>
      <c r="JY17" s="35">
        <v>6</v>
      </c>
      <c r="JZ17" s="286">
        <f t="shared" si="141"/>
        <v>-0.83783783783783783</v>
      </c>
      <c r="KA17" s="35">
        <v>0</v>
      </c>
      <c r="KB17" s="286">
        <f t="shared" si="142"/>
        <v>-1</v>
      </c>
      <c r="KC17" s="35">
        <v>6</v>
      </c>
      <c r="KD17" s="286" t="str">
        <f t="shared" si="143"/>
        <v>-</v>
      </c>
      <c r="KE17" s="35">
        <v>48397</v>
      </c>
      <c r="KF17" s="286">
        <f t="shared" si="144"/>
        <v>-8.901479501562326E-2</v>
      </c>
      <c r="KG17" s="35">
        <v>21847</v>
      </c>
      <c r="KH17" s="286">
        <f t="shared" si="145"/>
        <v>-3.0487263690423316E-2</v>
      </c>
      <c r="KI17" s="35">
        <v>21689</v>
      </c>
      <c r="KJ17" s="286">
        <f t="shared" si="146"/>
        <v>-3.437068696852319E-2</v>
      </c>
      <c r="KK17" s="35">
        <v>158</v>
      </c>
      <c r="KL17" s="286">
        <f t="shared" si="147"/>
        <v>1.1643835616438358</v>
      </c>
      <c r="KM17" s="35">
        <v>8541</v>
      </c>
      <c r="KN17" s="286">
        <f t="shared" si="148"/>
        <v>-0.11611300838248995</v>
      </c>
      <c r="KO17" s="35">
        <v>8440</v>
      </c>
      <c r="KP17" s="286">
        <f t="shared" si="149"/>
        <v>-8.8946459412780676E-2</v>
      </c>
      <c r="KQ17" s="35">
        <v>101</v>
      </c>
      <c r="KR17" s="286">
        <f t="shared" si="150"/>
        <v>-0.74750000000000005</v>
      </c>
      <c r="KS17" s="35">
        <v>8253</v>
      </c>
      <c r="KT17" s="286">
        <f t="shared" si="151"/>
        <v>-7.2800808897876657E-2</v>
      </c>
      <c r="KU17" s="35">
        <v>8001</v>
      </c>
      <c r="KV17" s="286">
        <f t="shared" si="152"/>
        <v>-6.7156348373557218E-2</v>
      </c>
      <c r="KW17" s="35">
        <v>252</v>
      </c>
      <c r="KX17" s="286">
        <f t="shared" si="153"/>
        <v>-0.22222222222222221</v>
      </c>
      <c r="KY17" s="35">
        <v>10430</v>
      </c>
      <c r="KZ17" s="286">
        <f t="shared" si="154"/>
        <v>-0.22268594425398713</v>
      </c>
      <c r="LA17" s="35">
        <v>10017</v>
      </c>
      <c r="LB17" s="286">
        <f t="shared" si="155"/>
        <v>-0.21607450305212084</v>
      </c>
      <c r="LC17" s="35">
        <v>413</v>
      </c>
      <c r="LD17" s="286">
        <f t="shared" si="156"/>
        <v>-0.35468750000000004</v>
      </c>
      <c r="LE17" s="35">
        <v>279</v>
      </c>
      <c r="LF17" s="286">
        <f t="shared" si="157"/>
        <v>0.22368421052631571</v>
      </c>
      <c r="LG17" s="35">
        <v>131</v>
      </c>
      <c r="LH17" s="286">
        <f t="shared" si="158"/>
        <v>1.7872340425531914</v>
      </c>
      <c r="LI17" s="35">
        <v>149</v>
      </c>
      <c r="LJ17" s="286">
        <f t="shared" si="159"/>
        <v>-0.18131868131868134</v>
      </c>
      <c r="LK17" s="35">
        <v>31549</v>
      </c>
      <c r="LL17" s="286">
        <f t="shared" si="160"/>
        <v>0.2893457027258981</v>
      </c>
      <c r="LM17" s="35">
        <v>5668</v>
      </c>
      <c r="LN17" s="286">
        <f t="shared" si="161"/>
        <v>0.82016698779704567</v>
      </c>
      <c r="LO17" s="35">
        <v>5543</v>
      </c>
      <c r="LP17" s="286">
        <f t="shared" si="162"/>
        <v>0.81143790849673203</v>
      </c>
      <c r="LQ17" s="35">
        <v>124</v>
      </c>
      <c r="LR17" s="286">
        <f t="shared" si="163"/>
        <v>1.2962962962962963</v>
      </c>
      <c r="LS17" s="35">
        <v>22536</v>
      </c>
      <c r="LT17" s="286">
        <f t="shared" si="164"/>
        <v>0.49096923585841878</v>
      </c>
      <c r="LU17" s="35">
        <v>22409</v>
      </c>
      <c r="LV17" s="286">
        <f t="shared" si="165"/>
        <v>0.48256698643731388</v>
      </c>
      <c r="LW17" s="35">
        <v>127</v>
      </c>
      <c r="LX17" s="286" t="str">
        <f t="shared" si="166"/>
        <v>-</v>
      </c>
      <c r="LY17" s="35">
        <v>2121</v>
      </c>
      <c r="LZ17" s="286">
        <f t="shared" si="167"/>
        <v>-0.33196850393700783</v>
      </c>
      <c r="MA17" s="35">
        <v>2118</v>
      </c>
      <c r="MB17" s="286">
        <f t="shared" si="168"/>
        <v>-0.33101705622236255</v>
      </c>
      <c r="MC17" s="35">
        <v>3</v>
      </c>
      <c r="MD17" s="286">
        <f t="shared" si="169"/>
        <v>-0.66666666666666674</v>
      </c>
      <c r="ME17" s="35">
        <v>1532</v>
      </c>
      <c r="MF17" s="286">
        <f t="shared" si="170"/>
        <v>-0.51069945704247843</v>
      </c>
      <c r="MG17" s="35">
        <v>1434</v>
      </c>
      <c r="MH17" s="286">
        <f t="shared" si="171"/>
        <v>-0.53486863444696731</v>
      </c>
      <c r="MI17" s="35">
        <v>98</v>
      </c>
      <c r="MJ17" s="286">
        <f t="shared" si="172"/>
        <v>1.0416666666666665</v>
      </c>
      <c r="MK17" s="35">
        <v>25</v>
      </c>
      <c r="ML17" s="286">
        <f t="shared" si="173"/>
        <v>-0.1071428571428571</v>
      </c>
      <c r="MM17" s="35">
        <v>25</v>
      </c>
      <c r="MN17" s="286">
        <f t="shared" si="174"/>
        <v>-0.1071428571428571</v>
      </c>
      <c r="MO17" s="35">
        <v>0</v>
      </c>
      <c r="MP17" s="286" t="str">
        <f t="shared" si="175"/>
        <v>-</v>
      </c>
      <c r="MQ17" s="35">
        <f t="shared" si="176"/>
        <v>107552</v>
      </c>
      <c r="MR17" s="286">
        <f t="shared" si="177"/>
        <v>0.13808027258393918</v>
      </c>
      <c r="MS17" s="35">
        <f t="shared" si="176"/>
        <v>51535</v>
      </c>
      <c r="MT17" s="286">
        <f t="shared" si="178"/>
        <v>0.15041185793691536</v>
      </c>
      <c r="MU17" s="35">
        <f t="shared" si="176"/>
        <v>49964</v>
      </c>
      <c r="MV17" s="286">
        <f t="shared" si="179"/>
        <v>0.13255961555898077</v>
      </c>
      <c r="MW17" s="35">
        <f t="shared" si="176"/>
        <v>1573</v>
      </c>
      <c r="MX17" s="286">
        <f t="shared" si="180"/>
        <v>1.3166421207658323</v>
      </c>
      <c r="MY17" s="287">
        <f t="shared" si="176"/>
        <v>31688</v>
      </c>
      <c r="MZ17" s="286">
        <f t="shared" si="181"/>
        <v>0.21252008877324569</v>
      </c>
      <c r="NA17" s="243">
        <f t="shared" si="176"/>
        <v>30818</v>
      </c>
      <c r="NB17" s="286">
        <f t="shared" si="182"/>
        <v>0.19593309790833957</v>
      </c>
      <c r="NC17" s="243">
        <f t="shared" si="176"/>
        <v>872</v>
      </c>
      <c r="ND17" s="286">
        <f t="shared" si="183"/>
        <v>1.4022038567493111</v>
      </c>
      <c r="NE17" s="287">
        <f t="shared" si="176"/>
        <v>8078</v>
      </c>
      <c r="NF17" s="286">
        <f t="shared" si="184"/>
        <v>-5.36551077788191E-2</v>
      </c>
      <c r="NG17" s="243">
        <f t="shared" si="185"/>
        <v>6866</v>
      </c>
      <c r="NH17" s="286">
        <f t="shared" si="186"/>
        <v>-0.1592996204236562</v>
      </c>
      <c r="NI17" s="243">
        <f t="shared" si="185"/>
        <v>1211</v>
      </c>
      <c r="NJ17" s="286">
        <f t="shared" si="187"/>
        <v>2.2907608695652173</v>
      </c>
      <c r="NK17" s="287">
        <f t="shared" si="185"/>
        <v>18859</v>
      </c>
      <c r="NL17" s="286">
        <f t="shared" si="188"/>
        <v>0.22302204928664082</v>
      </c>
      <c r="NM17" s="243">
        <f t="shared" si="185"/>
        <v>18146</v>
      </c>
      <c r="NN17" s="286">
        <f t="shared" si="189"/>
        <v>0.20339545062669928</v>
      </c>
      <c r="NO17" s="243">
        <f t="shared" si="185"/>
        <v>717</v>
      </c>
      <c r="NP17" s="286">
        <f t="shared" si="190"/>
        <v>1.0843023255813953</v>
      </c>
      <c r="NQ17" s="287">
        <f t="shared" si="185"/>
        <v>2115</v>
      </c>
      <c r="NR17" s="286">
        <f t="shared" si="191"/>
        <v>0.43195666892349349</v>
      </c>
      <c r="NS17" s="243">
        <f t="shared" si="185"/>
        <v>1466</v>
      </c>
      <c r="NT17" s="286">
        <f t="shared" si="192"/>
        <v>0.20757825370675453</v>
      </c>
      <c r="NU17" s="243">
        <f t="shared" si="185"/>
        <v>649</v>
      </c>
      <c r="NV17" s="286">
        <f t="shared" si="193"/>
        <v>1.4676806083650189</v>
      </c>
    </row>
    <row r="18" spans="1:386" s="17" customFormat="1" x14ac:dyDescent="0.25">
      <c r="A18" s="242"/>
      <c r="B18" s="34" t="s">
        <v>79</v>
      </c>
      <c r="C18" s="35">
        <v>1442935</v>
      </c>
      <c r="D18" s="286">
        <f t="shared" si="0"/>
        <v>4.3561808690520509E-2</v>
      </c>
      <c r="E18" s="35">
        <v>569996</v>
      </c>
      <c r="F18" s="286">
        <f t="shared" si="1"/>
        <v>8.1098099909338917E-2</v>
      </c>
      <c r="G18" s="35">
        <v>562744</v>
      </c>
      <c r="H18" s="286">
        <f t="shared" si="2"/>
        <v>7.9660721034950477E-2</v>
      </c>
      <c r="I18" s="35">
        <v>7252</v>
      </c>
      <c r="J18" s="286">
        <f t="shared" si="3"/>
        <v>0.20565253532834582</v>
      </c>
      <c r="K18" s="35">
        <v>392527</v>
      </c>
      <c r="L18" s="286">
        <f t="shared" si="4"/>
        <v>4.5027608129622365E-2</v>
      </c>
      <c r="M18" s="35">
        <v>386989</v>
      </c>
      <c r="N18" s="286">
        <f t="shared" si="5"/>
        <v>3.9957540578308137E-2</v>
      </c>
      <c r="O18" s="35">
        <v>5538</v>
      </c>
      <c r="P18" s="286">
        <f t="shared" si="6"/>
        <v>0.58500286204922736</v>
      </c>
      <c r="Q18" s="35">
        <v>277737</v>
      </c>
      <c r="R18" s="286">
        <f t="shared" si="7"/>
        <v>2.0739156320977337E-2</v>
      </c>
      <c r="S18" s="35">
        <v>274249</v>
      </c>
      <c r="T18" s="286">
        <f t="shared" si="8"/>
        <v>3.6391944644942331E-2</v>
      </c>
      <c r="U18" s="35">
        <v>3489</v>
      </c>
      <c r="V18" s="286">
        <f t="shared" si="9"/>
        <v>-0.53330658105938999</v>
      </c>
      <c r="W18" s="35">
        <v>208068</v>
      </c>
      <c r="X18" s="286">
        <f t="shared" si="10"/>
        <v>-5.4205982734391034E-3</v>
      </c>
      <c r="Y18" s="35">
        <v>203590</v>
      </c>
      <c r="Z18" s="286">
        <f t="shared" si="11"/>
        <v>-1.2858680579125537E-2</v>
      </c>
      <c r="AA18" s="35">
        <v>4478</v>
      </c>
      <c r="AB18" s="286">
        <f t="shared" si="12"/>
        <v>0.51283783783783776</v>
      </c>
      <c r="AC18" s="35">
        <v>13583</v>
      </c>
      <c r="AD18" s="286">
        <f t="shared" si="13"/>
        <v>-0.12197802197802199</v>
      </c>
      <c r="AE18" s="35">
        <v>10791</v>
      </c>
      <c r="AF18" s="286">
        <f t="shared" si="14"/>
        <v>-0.22142857142857142</v>
      </c>
      <c r="AG18" s="35">
        <v>2792</v>
      </c>
      <c r="AH18" s="286">
        <f t="shared" si="15"/>
        <v>0.73416149068322989</v>
      </c>
      <c r="AI18" s="35">
        <v>1285805</v>
      </c>
      <c r="AJ18" s="286">
        <f t="shared" si="16"/>
        <v>5.9651959499662954E-2</v>
      </c>
      <c r="AK18" s="35">
        <v>495754</v>
      </c>
      <c r="AL18" s="286">
        <f t="shared" si="17"/>
        <v>8.5475437689942924E-2</v>
      </c>
      <c r="AM18" s="35">
        <v>490053</v>
      </c>
      <c r="AN18" s="286">
        <f t="shared" si="18"/>
        <v>8.2851258844170328E-2</v>
      </c>
      <c r="AO18" s="35">
        <v>5702</v>
      </c>
      <c r="AP18" s="286">
        <f t="shared" si="19"/>
        <v>0.37100264486655443</v>
      </c>
      <c r="AQ18" s="35">
        <v>351360</v>
      </c>
      <c r="AR18" s="286">
        <f t="shared" si="20"/>
        <v>8.0698689419081315E-2</v>
      </c>
      <c r="AS18" s="35">
        <v>346546</v>
      </c>
      <c r="AT18" s="286">
        <f t="shared" si="21"/>
        <v>7.3346445108636749E-2</v>
      </c>
      <c r="AU18" s="35">
        <v>4814</v>
      </c>
      <c r="AV18" s="286">
        <f t="shared" si="22"/>
        <v>1.1319751992914084</v>
      </c>
      <c r="AW18" s="35">
        <v>250736</v>
      </c>
      <c r="AX18" s="286">
        <f t="shared" si="23"/>
        <v>4.4633222649496096E-2</v>
      </c>
      <c r="AY18" s="35">
        <v>247910</v>
      </c>
      <c r="AZ18" s="286">
        <f t="shared" si="24"/>
        <v>6.1781270745443928E-2</v>
      </c>
      <c r="BA18" s="35">
        <v>2826</v>
      </c>
      <c r="BB18" s="286">
        <f t="shared" si="25"/>
        <v>-0.56782382627313044</v>
      </c>
      <c r="BC18" s="35">
        <v>195109</v>
      </c>
      <c r="BD18" s="286">
        <f t="shared" si="26"/>
        <v>3.4819371296905821E-3</v>
      </c>
      <c r="BE18" s="35">
        <v>191099</v>
      </c>
      <c r="BF18" s="286">
        <f t="shared" si="27"/>
        <v>-6.4779432790038616E-3</v>
      </c>
      <c r="BG18" s="35">
        <v>4010</v>
      </c>
      <c r="BH18" s="286">
        <f t="shared" si="28"/>
        <v>0.92141830378533784</v>
      </c>
      <c r="BI18" s="35">
        <v>9180</v>
      </c>
      <c r="BJ18" s="286">
        <f t="shared" si="29"/>
        <v>-4.1353383458646586E-2</v>
      </c>
      <c r="BK18" s="35">
        <v>6956</v>
      </c>
      <c r="BL18" s="286">
        <f t="shared" si="30"/>
        <v>-0.16664669941296273</v>
      </c>
      <c r="BM18" s="35">
        <v>2224</v>
      </c>
      <c r="BN18" s="286">
        <f t="shared" si="31"/>
        <v>0.8096013018714403</v>
      </c>
      <c r="BO18" s="35">
        <v>157130</v>
      </c>
      <c r="BP18" s="286">
        <f t="shared" si="32"/>
        <v>-7.177457466918713E-2</v>
      </c>
      <c r="BQ18" s="35">
        <v>74242</v>
      </c>
      <c r="BR18" s="286">
        <f t="shared" si="33"/>
        <v>5.2749496610986712E-2</v>
      </c>
      <c r="BS18" s="35">
        <v>72691</v>
      </c>
      <c r="BT18" s="286">
        <f t="shared" si="34"/>
        <v>5.8617073952174303E-2</v>
      </c>
      <c r="BU18" s="35">
        <v>1551</v>
      </c>
      <c r="BV18" s="286">
        <f t="shared" si="35"/>
        <v>-0.16433189655172409</v>
      </c>
      <c r="BW18" s="35">
        <v>41168</v>
      </c>
      <c r="BX18" s="286">
        <f t="shared" si="36"/>
        <v>-0.18464676873106101</v>
      </c>
      <c r="BY18" s="35">
        <v>40443</v>
      </c>
      <c r="BZ18" s="286">
        <f t="shared" si="37"/>
        <v>-0.17888902424168596</v>
      </c>
      <c r="CA18" s="35">
        <v>725</v>
      </c>
      <c r="CB18" s="286">
        <f t="shared" si="38"/>
        <v>-0.41390460792239292</v>
      </c>
      <c r="CC18" s="35">
        <v>27001</v>
      </c>
      <c r="CD18" s="286">
        <f t="shared" si="39"/>
        <v>-0.15808674503445486</v>
      </c>
      <c r="CE18" s="35">
        <v>26339</v>
      </c>
      <c r="CF18" s="286">
        <f t="shared" si="40"/>
        <v>-0.15401169139847115</v>
      </c>
      <c r="CG18" s="35">
        <v>662</v>
      </c>
      <c r="CH18" s="286">
        <f t="shared" si="41"/>
        <v>-0.29348986125933829</v>
      </c>
      <c r="CI18" s="35">
        <v>12959</v>
      </c>
      <c r="CJ18" s="286">
        <f t="shared" si="42"/>
        <v>-0.12261340555179423</v>
      </c>
      <c r="CK18" s="35">
        <v>12491</v>
      </c>
      <c r="CL18" s="286">
        <f t="shared" si="43"/>
        <v>-0.10117291501762971</v>
      </c>
      <c r="CM18" s="35">
        <v>468</v>
      </c>
      <c r="CN18" s="286">
        <f t="shared" si="44"/>
        <v>-0.46391752577319589</v>
      </c>
      <c r="CO18" s="35">
        <v>4403</v>
      </c>
      <c r="CP18" s="286">
        <f t="shared" si="45"/>
        <v>-0.25296912114014247</v>
      </c>
      <c r="CQ18" s="35">
        <v>3835</v>
      </c>
      <c r="CR18" s="286">
        <f t="shared" si="46"/>
        <v>-0.3043714855795393</v>
      </c>
      <c r="CS18" s="35">
        <v>568</v>
      </c>
      <c r="CT18" s="286">
        <f t="shared" si="47"/>
        <v>0.49081364829396334</v>
      </c>
      <c r="CU18" s="35">
        <v>225315</v>
      </c>
      <c r="CV18" s="286">
        <f t="shared" si="48"/>
        <v>8.5290547570421094E-2</v>
      </c>
      <c r="CW18" s="35">
        <v>56734</v>
      </c>
      <c r="CX18" s="286">
        <f t="shared" si="49"/>
        <v>0.12995678065685445</v>
      </c>
      <c r="CY18" s="35">
        <v>54820</v>
      </c>
      <c r="CZ18" s="286">
        <f t="shared" si="50"/>
        <v>0.11561081829097053</v>
      </c>
      <c r="DA18" s="35">
        <v>1915</v>
      </c>
      <c r="DB18" s="286">
        <f t="shared" si="51"/>
        <v>0.78971962616822422</v>
      </c>
      <c r="DC18" s="35">
        <v>75406</v>
      </c>
      <c r="DD18" s="286">
        <f t="shared" si="52"/>
        <v>0.18768309970074037</v>
      </c>
      <c r="DE18" s="35">
        <v>74649</v>
      </c>
      <c r="DF18" s="286">
        <f t="shared" si="53"/>
        <v>0.18571405880203939</v>
      </c>
      <c r="DG18" s="35">
        <v>758</v>
      </c>
      <c r="DH18" s="286">
        <f t="shared" si="54"/>
        <v>0.42213883677298303</v>
      </c>
      <c r="DI18" s="35">
        <v>24145</v>
      </c>
      <c r="DJ18" s="286">
        <f t="shared" si="55"/>
        <v>0.12140634434071806</v>
      </c>
      <c r="DK18" s="35">
        <v>23037</v>
      </c>
      <c r="DL18" s="286">
        <f t="shared" si="56"/>
        <v>0.16336733663266334</v>
      </c>
      <c r="DM18" s="35">
        <v>1107</v>
      </c>
      <c r="DN18" s="286">
        <f t="shared" si="57"/>
        <v>-0.3601156069364162</v>
      </c>
      <c r="DO18" s="35">
        <v>68662</v>
      </c>
      <c r="DP18" s="286">
        <f t="shared" si="58"/>
        <v>-4.6652411763072443E-2</v>
      </c>
      <c r="DQ18" s="35">
        <v>67650</v>
      </c>
      <c r="DR18" s="286">
        <f t="shared" si="59"/>
        <v>-4.9218574319766173E-2</v>
      </c>
      <c r="DS18" s="35">
        <v>1012</v>
      </c>
      <c r="DT18" s="286">
        <f t="shared" si="60"/>
        <v>0.16188289322617688</v>
      </c>
      <c r="DU18" s="35">
        <v>4298</v>
      </c>
      <c r="DV18" s="286">
        <f t="shared" si="61"/>
        <v>0.28490284005979083</v>
      </c>
      <c r="DW18" s="35">
        <v>3408</v>
      </c>
      <c r="DX18" s="286">
        <f t="shared" si="62"/>
        <v>0.15800203873598373</v>
      </c>
      <c r="DY18" s="35">
        <v>890</v>
      </c>
      <c r="DZ18" s="286">
        <f t="shared" si="63"/>
        <v>1.2139303482587063</v>
      </c>
      <c r="EA18" s="35">
        <v>33093</v>
      </c>
      <c r="EB18" s="286">
        <f t="shared" si="64"/>
        <v>6.4220478518137281E-2</v>
      </c>
      <c r="EC18" s="35">
        <v>19261</v>
      </c>
      <c r="ED18" s="286">
        <f t="shared" si="65"/>
        <v>0.10619113255226287</v>
      </c>
      <c r="EE18" s="35">
        <v>19261</v>
      </c>
      <c r="EF18" s="286">
        <f t="shared" si="66"/>
        <v>0.11168186540459435</v>
      </c>
      <c r="EG18" s="35">
        <v>0</v>
      </c>
      <c r="EH18" s="286">
        <f t="shared" si="67"/>
        <v>-1</v>
      </c>
      <c r="EI18" s="35">
        <v>7939</v>
      </c>
      <c r="EJ18" s="286">
        <f t="shared" si="68"/>
        <v>-4.4989775051124781E-2</v>
      </c>
      <c r="EK18" s="35">
        <v>7677</v>
      </c>
      <c r="EL18" s="286">
        <f t="shared" si="69"/>
        <v>-6.1606160616061612E-2</v>
      </c>
      <c r="EM18" s="35">
        <v>262</v>
      </c>
      <c r="EN18" s="286">
        <f t="shared" si="70"/>
        <v>0.98484848484848486</v>
      </c>
      <c r="EO18" s="35">
        <v>4749</v>
      </c>
      <c r="EP18" s="286">
        <f t="shared" si="71"/>
        <v>0.1685531496062993</v>
      </c>
      <c r="EQ18" s="35">
        <v>4749</v>
      </c>
      <c r="ER18" s="286">
        <f t="shared" si="72"/>
        <v>0.1685531496062993</v>
      </c>
      <c r="ES18" s="35">
        <v>0</v>
      </c>
      <c r="ET18" s="286" t="str">
        <f t="shared" si="73"/>
        <v>-</v>
      </c>
      <c r="EU18" s="35">
        <v>1414</v>
      </c>
      <c r="EV18" s="286">
        <f t="shared" si="74"/>
        <v>0.18425460636515911</v>
      </c>
      <c r="EW18" s="35">
        <v>1181</v>
      </c>
      <c r="EX18" s="286">
        <f t="shared" si="75"/>
        <v>7.6572470373746482E-2</v>
      </c>
      <c r="EY18" s="35">
        <v>233</v>
      </c>
      <c r="EZ18" s="286">
        <f t="shared" si="76"/>
        <v>1.402061855670103</v>
      </c>
      <c r="FA18" s="35">
        <v>175</v>
      </c>
      <c r="FB18" s="286">
        <f t="shared" si="77"/>
        <v>-0.65953307392996108</v>
      </c>
      <c r="FC18" s="35">
        <v>175</v>
      </c>
      <c r="FD18" s="286">
        <f t="shared" si="78"/>
        <v>-0.52956989247311825</v>
      </c>
      <c r="FE18" s="35">
        <v>0</v>
      </c>
      <c r="FF18" s="286">
        <f t="shared" si="79"/>
        <v>-1</v>
      </c>
      <c r="FG18" s="35">
        <v>74359</v>
      </c>
      <c r="FH18" s="286">
        <f t="shared" si="80"/>
        <v>3.9559311965005062E-3</v>
      </c>
      <c r="FI18" s="35">
        <v>29055</v>
      </c>
      <c r="FJ18" s="286">
        <f t="shared" si="81"/>
        <v>1.4596501030135878E-2</v>
      </c>
      <c r="FK18" s="35">
        <v>26914</v>
      </c>
      <c r="FL18" s="286">
        <f t="shared" si="82"/>
        <v>-2.9741519160748409E-2</v>
      </c>
      <c r="FM18" s="35">
        <v>2141</v>
      </c>
      <c r="FN18" s="286">
        <f t="shared" si="83"/>
        <v>1.384187082405345</v>
      </c>
      <c r="FO18" s="35">
        <v>14987</v>
      </c>
      <c r="FP18" s="286">
        <f t="shared" si="84"/>
        <v>0.20755781161872533</v>
      </c>
      <c r="FQ18" s="35">
        <v>14635</v>
      </c>
      <c r="FR18" s="286">
        <f t="shared" si="85"/>
        <v>0.20353618421052633</v>
      </c>
      <c r="FS18" s="35">
        <v>352</v>
      </c>
      <c r="FT18" s="286">
        <f t="shared" si="86"/>
        <v>0.40239043824701204</v>
      </c>
      <c r="FU18" s="35">
        <v>20968</v>
      </c>
      <c r="FV18" s="286">
        <f t="shared" si="87"/>
        <v>0.1218833600856073</v>
      </c>
      <c r="FW18" s="35">
        <v>20432</v>
      </c>
      <c r="FX18" s="286">
        <f t="shared" si="88"/>
        <v>0.10431304723813639</v>
      </c>
      <c r="FY18" s="35">
        <v>537</v>
      </c>
      <c r="FZ18" s="286">
        <f t="shared" si="89"/>
        <v>1.8563829787234041</v>
      </c>
      <c r="GA18" s="35">
        <v>13346</v>
      </c>
      <c r="GB18" s="286">
        <f t="shared" si="90"/>
        <v>-0.10537605577155118</v>
      </c>
      <c r="GC18" s="35">
        <v>11960</v>
      </c>
      <c r="GD18" s="286">
        <f t="shared" si="91"/>
        <v>-0.18766555729131296</v>
      </c>
      <c r="GE18" s="35">
        <v>1386</v>
      </c>
      <c r="GF18" s="286">
        <f t="shared" si="92"/>
        <v>6.1076923076923073</v>
      </c>
      <c r="GG18" s="35">
        <v>345</v>
      </c>
      <c r="GH18" s="286">
        <f t="shared" si="93"/>
        <v>-0.16666666666666663</v>
      </c>
      <c r="GI18" s="35">
        <v>30</v>
      </c>
      <c r="GJ18" s="286">
        <f t="shared" si="94"/>
        <v>-0.92462311557788945</v>
      </c>
      <c r="GK18" s="35">
        <v>316</v>
      </c>
      <c r="GL18" s="286">
        <f t="shared" si="95"/>
        <v>18.75</v>
      </c>
      <c r="GM18" s="35">
        <v>514161</v>
      </c>
      <c r="GN18" s="286">
        <f t="shared" si="96"/>
        <v>6.3870157440724329E-2</v>
      </c>
      <c r="GO18" s="35">
        <v>226208</v>
      </c>
      <c r="GP18" s="286">
        <f t="shared" si="97"/>
        <v>6.2378478908165169E-2</v>
      </c>
      <c r="GQ18" s="35">
        <v>225602</v>
      </c>
      <c r="GR18" s="286">
        <f t="shared" si="98"/>
        <v>6.3503212637473938E-2</v>
      </c>
      <c r="GS18" s="35">
        <v>607</v>
      </c>
      <c r="GT18" s="286">
        <f t="shared" si="99"/>
        <v>-0.23551637279596982</v>
      </c>
      <c r="GU18" s="35">
        <v>85410</v>
      </c>
      <c r="GV18" s="286">
        <f t="shared" si="100"/>
        <v>9.2213455415030898E-2</v>
      </c>
      <c r="GW18" s="35">
        <v>84954</v>
      </c>
      <c r="GX18" s="286">
        <f t="shared" si="101"/>
        <v>9.0202117420596695E-2</v>
      </c>
      <c r="GY18" s="35">
        <v>456</v>
      </c>
      <c r="GZ18" s="286">
        <f t="shared" si="102"/>
        <v>0.66423357664233573</v>
      </c>
      <c r="HA18" s="35">
        <v>139692</v>
      </c>
      <c r="HB18" s="286">
        <f t="shared" si="103"/>
        <v>4.7614047981521246E-2</v>
      </c>
      <c r="HC18" s="35">
        <v>139353</v>
      </c>
      <c r="HD18" s="286">
        <f t="shared" si="104"/>
        <v>7.6525527822197459E-2</v>
      </c>
      <c r="HE18" s="35">
        <v>339</v>
      </c>
      <c r="HF18" s="286">
        <f t="shared" si="105"/>
        <v>-0.91298767967145789</v>
      </c>
      <c r="HG18" s="35">
        <v>63911</v>
      </c>
      <c r="HH18" s="286">
        <f t="shared" si="106"/>
        <v>3.4543600369069338E-2</v>
      </c>
      <c r="HI18" s="35">
        <v>63318</v>
      </c>
      <c r="HJ18" s="286">
        <f t="shared" si="107"/>
        <v>2.8056502679006279E-2</v>
      </c>
      <c r="HK18" s="35">
        <v>592</v>
      </c>
      <c r="HL18" s="286">
        <f t="shared" si="108"/>
        <v>2.1657754010695189</v>
      </c>
      <c r="HM18" s="35">
        <v>702</v>
      </c>
      <c r="HN18" s="286">
        <f t="shared" si="109"/>
        <v>-0.44593528018942385</v>
      </c>
      <c r="HO18" s="35">
        <v>429</v>
      </c>
      <c r="HP18" s="286">
        <f t="shared" si="110"/>
        <v>-0.66033254156769594</v>
      </c>
      <c r="HQ18" s="35">
        <v>273</v>
      </c>
      <c r="HR18" s="286">
        <f t="shared" si="111"/>
        <v>67.25</v>
      </c>
      <c r="HS18" s="35">
        <v>71716</v>
      </c>
      <c r="HT18" s="286">
        <f t="shared" si="112"/>
        <v>8.9660411760237091E-2</v>
      </c>
      <c r="HU18" s="35">
        <v>24716</v>
      </c>
      <c r="HV18" s="286">
        <f t="shared" si="113"/>
        <v>0.14452419541560557</v>
      </c>
      <c r="HW18" s="35">
        <v>24711</v>
      </c>
      <c r="HX18" s="286">
        <f t="shared" si="114"/>
        <v>0.14764072078766488</v>
      </c>
      <c r="HY18" s="35">
        <v>5</v>
      </c>
      <c r="HZ18" s="286">
        <f t="shared" si="115"/>
        <v>-0.92063492063492069</v>
      </c>
      <c r="IA18" s="35">
        <v>33098</v>
      </c>
      <c r="IB18" s="286">
        <f t="shared" si="116"/>
        <v>9.0867143469232969E-2</v>
      </c>
      <c r="IC18" s="35">
        <v>33098</v>
      </c>
      <c r="ID18" s="286">
        <f t="shared" si="117"/>
        <v>9.5597484276729539E-2</v>
      </c>
      <c r="IE18" s="35">
        <v>0</v>
      </c>
      <c r="IF18" s="286">
        <f t="shared" si="118"/>
        <v>-1</v>
      </c>
      <c r="IG18" s="35">
        <v>6636</v>
      </c>
      <c r="IH18" s="286">
        <f t="shared" si="119"/>
        <v>-0.1557251908396946</v>
      </c>
      <c r="II18" s="35">
        <v>6636</v>
      </c>
      <c r="IJ18" s="286">
        <f t="shared" si="120"/>
        <v>-0.1557251908396946</v>
      </c>
      <c r="IK18" s="35">
        <v>0</v>
      </c>
      <c r="IL18" s="286" t="str">
        <f t="shared" si="121"/>
        <v>-</v>
      </c>
      <c r="IM18" s="35">
        <v>6505</v>
      </c>
      <c r="IN18" s="286">
        <f t="shared" si="122"/>
        <v>0.18964886613021203</v>
      </c>
      <c r="IO18" s="35">
        <v>6463</v>
      </c>
      <c r="IP18" s="286">
        <f t="shared" si="123"/>
        <v>0.21966408756369127</v>
      </c>
      <c r="IQ18" s="35">
        <v>41</v>
      </c>
      <c r="IR18" s="286">
        <f t="shared" si="124"/>
        <v>-0.75739644970414199</v>
      </c>
      <c r="IS18" s="35">
        <v>708</v>
      </c>
      <c r="IT18" s="286">
        <f t="shared" si="125"/>
        <v>-0.3099415204678363</v>
      </c>
      <c r="IU18" s="35">
        <v>687</v>
      </c>
      <c r="IV18" s="286">
        <f t="shared" si="126"/>
        <v>-0.24918032786885247</v>
      </c>
      <c r="IW18" s="35">
        <v>21</v>
      </c>
      <c r="IX18" s="286">
        <f t="shared" si="127"/>
        <v>-0.81081081081081074</v>
      </c>
      <c r="IY18" s="35">
        <v>61832</v>
      </c>
      <c r="IZ18" s="286">
        <f t="shared" si="128"/>
        <v>0.25984637013794076</v>
      </c>
      <c r="JA18" s="35">
        <v>19488</v>
      </c>
      <c r="JB18" s="286">
        <f t="shared" si="129"/>
        <v>0.28693125536551545</v>
      </c>
      <c r="JC18" s="35">
        <v>19488</v>
      </c>
      <c r="JD18" s="286">
        <f t="shared" si="130"/>
        <v>0.28957120169401795</v>
      </c>
      <c r="JE18" s="35">
        <v>0</v>
      </c>
      <c r="JF18" s="286">
        <f t="shared" si="131"/>
        <v>-1</v>
      </c>
      <c r="JG18" s="35">
        <v>8725</v>
      </c>
      <c r="JH18" s="286">
        <f t="shared" si="132"/>
        <v>0.30829209776578193</v>
      </c>
      <c r="JI18" s="35">
        <v>8518</v>
      </c>
      <c r="JJ18" s="286">
        <f t="shared" si="133"/>
        <v>0.27859501651155805</v>
      </c>
      <c r="JK18" s="35">
        <v>207</v>
      </c>
      <c r="JL18" s="286">
        <f t="shared" si="134"/>
        <v>28.571428571428573</v>
      </c>
      <c r="JM18" s="35">
        <v>27700</v>
      </c>
      <c r="JN18" s="286">
        <f t="shared" si="135"/>
        <v>0.14804376657824925</v>
      </c>
      <c r="JO18" s="35">
        <v>27625</v>
      </c>
      <c r="JP18" s="286">
        <f t="shared" si="136"/>
        <v>0.1449827993534214</v>
      </c>
      <c r="JQ18" s="35">
        <v>75</v>
      </c>
      <c r="JR18" s="286">
        <f t="shared" si="137"/>
        <v>74</v>
      </c>
      <c r="JS18" s="35">
        <v>6100</v>
      </c>
      <c r="JT18" s="286">
        <f t="shared" si="138"/>
        <v>0.92550505050505061</v>
      </c>
      <c r="JU18" s="35">
        <v>6100</v>
      </c>
      <c r="JV18" s="286">
        <f t="shared" si="139"/>
        <v>0.92672141503474426</v>
      </c>
      <c r="JW18" s="35">
        <v>0</v>
      </c>
      <c r="JX18" s="286">
        <f t="shared" si="140"/>
        <v>-1</v>
      </c>
      <c r="JY18" s="35">
        <v>24</v>
      </c>
      <c r="JZ18" s="286">
        <f t="shared" si="141"/>
        <v>0.71428571428571419</v>
      </c>
      <c r="KA18" s="35">
        <v>24</v>
      </c>
      <c r="KB18" s="286">
        <f t="shared" si="142"/>
        <v>1</v>
      </c>
      <c r="KC18" s="35">
        <v>0</v>
      </c>
      <c r="KD18" s="286">
        <f t="shared" si="143"/>
        <v>-1</v>
      </c>
      <c r="KE18" s="35">
        <v>57533</v>
      </c>
      <c r="KF18" s="286">
        <f t="shared" si="144"/>
        <v>5.559327009522419E-2</v>
      </c>
      <c r="KG18" s="35">
        <v>29154</v>
      </c>
      <c r="KH18" s="286">
        <f t="shared" si="145"/>
        <v>0.35859080106249119</v>
      </c>
      <c r="KI18" s="35">
        <v>28995</v>
      </c>
      <c r="KJ18" s="286">
        <f t="shared" si="146"/>
        <v>0.36466324657598714</v>
      </c>
      <c r="KK18" s="35">
        <v>160</v>
      </c>
      <c r="KL18" s="286">
        <f t="shared" si="147"/>
        <v>-0.24528301886792447</v>
      </c>
      <c r="KM18" s="35">
        <v>9393</v>
      </c>
      <c r="KN18" s="286">
        <f t="shared" si="148"/>
        <v>-6.07939206079392E-2</v>
      </c>
      <c r="KO18" s="35">
        <v>9258</v>
      </c>
      <c r="KP18" s="286">
        <f t="shared" si="149"/>
        <v>-5.9337533021743494E-2</v>
      </c>
      <c r="KQ18" s="35">
        <v>135</v>
      </c>
      <c r="KR18" s="286">
        <f t="shared" si="150"/>
        <v>-0.15094339622641506</v>
      </c>
      <c r="KS18" s="35">
        <v>9882</v>
      </c>
      <c r="KT18" s="286">
        <f t="shared" si="151"/>
        <v>-8.6276083467095033E-3</v>
      </c>
      <c r="KU18" s="35">
        <v>9635</v>
      </c>
      <c r="KV18" s="286">
        <f t="shared" si="152"/>
        <v>-1.0373870172555422E-2</v>
      </c>
      <c r="KW18" s="35">
        <v>248</v>
      </c>
      <c r="KX18" s="286">
        <f t="shared" si="153"/>
        <v>6.8965517241379226E-2</v>
      </c>
      <c r="KY18" s="35">
        <v>9735</v>
      </c>
      <c r="KZ18" s="286">
        <f t="shared" si="154"/>
        <v>-0.28649956024626211</v>
      </c>
      <c r="LA18" s="35">
        <v>9508</v>
      </c>
      <c r="LB18" s="286">
        <f t="shared" si="155"/>
        <v>-0.29591232227488151</v>
      </c>
      <c r="LC18" s="35">
        <v>227</v>
      </c>
      <c r="LD18" s="286">
        <f t="shared" si="156"/>
        <v>0.62142857142857144</v>
      </c>
      <c r="LE18" s="35">
        <v>72</v>
      </c>
      <c r="LF18" s="286">
        <f t="shared" si="157"/>
        <v>-0.69747899159663862</v>
      </c>
      <c r="LG18" s="35">
        <v>72</v>
      </c>
      <c r="LH18" s="286">
        <f t="shared" si="158"/>
        <v>-0.49295774647887325</v>
      </c>
      <c r="LI18" s="35">
        <v>0</v>
      </c>
      <c r="LJ18" s="286">
        <f t="shared" si="159"/>
        <v>-1</v>
      </c>
      <c r="LK18" s="35">
        <v>123888</v>
      </c>
      <c r="LL18" s="286">
        <f t="shared" si="160"/>
        <v>-3.7127423930361836E-2</v>
      </c>
      <c r="LM18" s="35">
        <v>31991</v>
      </c>
      <c r="LN18" s="286">
        <f t="shared" si="161"/>
        <v>5.5003771687200942E-3</v>
      </c>
      <c r="LO18" s="35">
        <v>31911</v>
      </c>
      <c r="LP18" s="286">
        <f t="shared" si="162"/>
        <v>4.2484894259817718E-3</v>
      </c>
      <c r="LQ18" s="35">
        <v>80</v>
      </c>
      <c r="LR18" s="286">
        <f t="shared" si="163"/>
        <v>0.95121951219512191</v>
      </c>
      <c r="LS18" s="35">
        <v>80064</v>
      </c>
      <c r="LT18" s="286">
        <f t="shared" si="164"/>
        <v>-2.7936623565835039E-2</v>
      </c>
      <c r="LU18" s="35">
        <v>80064</v>
      </c>
      <c r="LV18" s="286">
        <f t="shared" si="165"/>
        <v>-2.7830394871047659E-2</v>
      </c>
      <c r="LW18" s="35">
        <v>0</v>
      </c>
      <c r="LX18" s="286">
        <f t="shared" si="166"/>
        <v>-1</v>
      </c>
      <c r="LY18" s="35">
        <v>5252</v>
      </c>
      <c r="LZ18" s="286">
        <f t="shared" si="167"/>
        <v>-0.37956290608387477</v>
      </c>
      <c r="MA18" s="35">
        <v>5133</v>
      </c>
      <c r="MB18" s="286">
        <f t="shared" si="168"/>
        <v>-0.39297540208136239</v>
      </c>
      <c r="MC18" s="35">
        <v>119</v>
      </c>
      <c r="MD18" s="286">
        <f t="shared" si="169"/>
        <v>12.222222222222221</v>
      </c>
      <c r="ME18" s="35">
        <v>5766</v>
      </c>
      <c r="MF18" s="286">
        <f t="shared" si="170"/>
        <v>-2.3208538031509351E-2</v>
      </c>
      <c r="MG18" s="35">
        <v>5694</v>
      </c>
      <c r="MH18" s="286">
        <f t="shared" si="171"/>
        <v>-3.0148185998978061E-2</v>
      </c>
      <c r="MI18" s="35">
        <v>73</v>
      </c>
      <c r="MJ18" s="286">
        <f t="shared" si="172"/>
        <v>1.3548387096774195</v>
      </c>
      <c r="MK18" s="35">
        <v>868</v>
      </c>
      <c r="ML18" s="286">
        <f t="shared" si="173"/>
        <v>24.529411764705884</v>
      </c>
      <c r="MM18" s="35">
        <v>868</v>
      </c>
      <c r="MN18" s="286">
        <f t="shared" si="174"/>
        <v>24.529411764705884</v>
      </c>
      <c r="MO18" s="35">
        <v>0</v>
      </c>
      <c r="MP18" s="286" t="str">
        <f t="shared" si="175"/>
        <v>-</v>
      </c>
      <c r="MQ18" s="35">
        <f t="shared" si="176"/>
        <v>123908</v>
      </c>
      <c r="MR18" s="286">
        <f t="shared" si="177"/>
        <v>3.8651432978197287E-2</v>
      </c>
      <c r="MS18" s="35">
        <f t="shared" si="176"/>
        <v>59147</v>
      </c>
      <c r="MT18" s="286">
        <f t="shared" si="178"/>
        <v>2.8303690954293304E-2</v>
      </c>
      <c r="MU18" s="35">
        <f t="shared" si="176"/>
        <v>58351</v>
      </c>
      <c r="MV18" s="286">
        <f t="shared" si="179"/>
        <v>3.1738453921776655E-2</v>
      </c>
      <c r="MW18" s="35">
        <f t="shared" si="176"/>
        <v>794</v>
      </c>
      <c r="MX18" s="286">
        <f t="shared" si="180"/>
        <v>-0.17634854771784236</v>
      </c>
      <c r="MY18" s="287">
        <f t="shared" si="176"/>
        <v>36338</v>
      </c>
      <c r="MZ18" s="286">
        <f t="shared" si="181"/>
        <v>9.0118197636047226E-2</v>
      </c>
      <c r="NA18" s="243">
        <f t="shared" si="176"/>
        <v>33693</v>
      </c>
      <c r="NB18" s="286">
        <f t="shared" si="182"/>
        <v>3.4416062876089892E-2</v>
      </c>
      <c r="NC18" s="243">
        <f t="shared" si="176"/>
        <v>2644</v>
      </c>
      <c r="ND18" s="286">
        <f t="shared" si="183"/>
        <v>2.4698162729658795</v>
      </c>
      <c r="NE18" s="287">
        <f t="shared" si="176"/>
        <v>11712</v>
      </c>
      <c r="NF18" s="286">
        <f t="shared" si="184"/>
        <v>-2.1880741606814746E-2</v>
      </c>
      <c r="NG18" s="243">
        <f t="shared" si="185"/>
        <v>11310</v>
      </c>
      <c r="NH18" s="286">
        <f t="shared" si="186"/>
        <v>-1.5751457662518509E-2</v>
      </c>
      <c r="NI18" s="243">
        <f t="shared" si="185"/>
        <v>401</v>
      </c>
      <c r="NJ18" s="286">
        <f t="shared" si="187"/>
        <v>-0.16977225672877849</v>
      </c>
      <c r="NK18" s="287">
        <f t="shared" si="185"/>
        <v>19670</v>
      </c>
      <c r="NL18" s="286">
        <f t="shared" si="188"/>
        <v>0.20394173093401879</v>
      </c>
      <c r="NM18" s="243">
        <f t="shared" si="185"/>
        <v>19225</v>
      </c>
      <c r="NN18" s="286">
        <f t="shared" si="189"/>
        <v>0.20585837044470923</v>
      </c>
      <c r="NO18" s="243">
        <f t="shared" si="185"/>
        <v>446</v>
      </c>
      <c r="NP18" s="286">
        <f t="shared" si="190"/>
        <v>0.1262626262626263</v>
      </c>
      <c r="NQ18" s="287">
        <f t="shared" si="185"/>
        <v>1988</v>
      </c>
      <c r="NR18" s="286">
        <f t="shared" si="191"/>
        <v>-0.27019089574155652</v>
      </c>
      <c r="NS18" s="243">
        <f t="shared" si="185"/>
        <v>1263</v>
      </c>
      <c r="NT18" s="286">
        <f t="shared" si="192"/>
        <v>-0.44312169312169314</v>
      </c>
      <c r="NU18" s="243">
        <f t="shared" si="185"/>
        <v>724</v>
      </c>
      <c r="NV18" s="286">
        <f t="shared" si="193"/>
        <v>0.58424507658643332</v>
      </c>
    </row>
    <row r="19" spans="1:386" s="17" customFormat="1" x14ac:dyDescent="0.25">
      <c r="A19" s="242"/>
      <c r="B19" s="34" t="s">
        <v>81</v>
      </c>
      <c r="C19" s="35">
        <v>1475964</v>
      </c>
      <c r="D19" s="286">
        <f t="shared" si="0"/>
        <v>8.8739605639454711E-2</v>
      </c>
      <c r="E19" s="35">
        <v>605064</v>
      </c>
      <c r="F19" s="286">
        <f t="shared" si="1"/>
        <v>5.2093096043331233E-2</v>
      </c>
      <c r="G19" s="35">
        <v>588032</v>
      </c>
      <c r="H19" s="286">
        <f t="shared" si="2"/>
        <v>9.0634592378956436E-2</v>
      </c>
      <c r="I19" s="35">
        <v>17032</v>
      </c>
      <c r="J19" s="286">
        <f t="shared" si="3"/>
        <v>-0.5260990539788537</v>
      </c>
      <c r="K19" s="35">
        <v>424973</v>
      </c>
      <c r="L19" s="286">
        <f t="shared" si="4"/>
        <v>9.2891382839743741E-2</v>
      </c>
      <c r="M19" s="35">
        <v>408104</v>
      </c>
      <c r="N19" s="286">
        <f t="shared" si="5"/>
        <v>6.4508976897173165E-2</v>
      </c>
      <c r="O19" s="35">
        <v>16869</v>
      </c>
      <c r="P19" s="286">
        <f t="shared" si="6"/>
        <v>2.0782846715328467</v>
      </c>
      <c r="Q19" s="35">
        <v>277861</v>
      </c>
      <c r="R19" s="286">
        <f t="shared" si="7"/>
        <v>0.16710560028898214</v>
      </c>
      <c r="S19" s="35">
        <v>253657</v>
      </c>
      <c r="T19" s="286">
        <f t="shared" si="8"/>
        <v>9.5847859991100348E-2</v>
      </c>
      <c r="U19" s="35">
        <v>24204</v>
      </c>
      <c r="V19" s="286">
        <f t="shared" si="9"/>
        <v>2.6639418710263398</v>
      </c>
      <c r="W19" s="35">
        <v>216177</v>
      </c>
      <c r="X19" s="286">
        <f t="shared" si="10"/>
        <v>0.11014281385926084</v>
      </c>
      <c r="Y19" s="35">
        <v>204080</v>
      </c>
      <c r="Z19" s="286">
        <f t="shared" si="11"/>
        <v>0.11599013501468258</v>
      </c>
      <c r="AA19" s="35">
        <v>12097</v>
      </c>
      <c r="AB19" s="286">
        <f t="shared" si="12"/>
        <v>1.9983136593591855E-2</v>
      </c>
      <c r="AC19" s="35">
        <v>30551</v>
      </c>
      <c r="AD19" s="286">
        <f t="shared" si="13"/>
        <v>0.14153869147703912</v>
      </c>
      <c r="AE19" s="35">
        <v>17541</v>
      </c>
      <c r="AF19" s="286">
        <f t="shared" si="14"/>
        <v>0.20135607150195201</v>
      </c>
      <c r="AG19" s="35">
        <v>13010</v>
      </c>
      <c r="AH19" s="286">
        <f t="shared" si="15"/>
        <v>6.9725374116099248E-2</v>
      </c>
      <c r="AI19" s="35">
        <v>1348589</v>
      </c>
      <c r="AJ19" s="286">
        <f t="shared" si="16"/>
        <v>0.10548237165036767</v>
      </c>
      <c r="AK19" s="35">
        <v>548537</v>
      </c>
      <c r="AL19" s="286">
        <f t="shared" si="17"/>
        <v>7.5898172175246748E-2</v>
      </c>
      <c r="AM19" s="35">
        <v>533300</v>
      </c>
      <c r="AN19" s="286">
        <f t="shared" si="18"/>
        <v>0.12014047439513886</v>
      </c>
      <c r="AO19" s="35">
        <v>15237</v>
      </c>
      <c r="AP19" s="286">
        <f t="shared" si="19"/>
        <v>-0.54841291010936244</v>
      </c>
      <c r="AQ19" s="35">
        <v>386165</v>
      </c>
      <c r="AR19" s="286">
        <f t="shared" si="20"/>
        <v>0.10017264760515543</v>
      </c>
      <c r="AS19" s="35">
        <v>370546</v>
      </c>
      <c r="AT19" s="286">
        <f t="shared" si="21"/>
        <v>6.8074447509432812E-2</v>
      </c>
      <c r="AU19" s="35">
        <v>15618</v>
      </c>
      <c r="AV19" s="286">
        <f t="shared" si="22"/>
        <v>2.8326380368098159</v>
      </c>
      <c r="AW19" s="35">
        <v>259652</v>
      </c>
      <c r="AX19" s="286">
        <f t="shared" si="23"/>
        <v>0.19351146617146164</v>
      </c>
      <c r="AY19" s="35">
        <v>236044</v>
      </c>
      <c r="AZ19" s="286">
        <f t="shared" si="24"/>
        <v>0.11667029359169656</v>
      </c>
      <c r="BA19" s="35">
        <v>23608</v>
      </c>
      <c r="BB19" s="286">
        <f t="shared" si="25"/>
        <v>2.8262560777957861</v>
      </c>
      <c r="BC19" s="35">
        <v>204350</v>
      </c>
      <c r="BD19" s="286">
        <f t="shared" si="26"/>
        <v>0.10951845758745571</v>
      </c>
      <c r="BE19" s="35">
        <v>192591</v>
      </c>
      <c r="BF19" s="286">
        <f t="shared" si="27"/>
        <v>0.11474413516470161</v>
      </c>
      <c r="BG19" s="35">
        <v>11758</v>
      </c>
      <c r="BH19" s="286">
        <f t="shared" si="28"/>
        <v>3.0318962495618607E-2</v>
      </c>
      <c r="BI19" s="35">
        <v>25615</v>
      </c>
      <c r="BJ19" s="286">
        <f t="shared" si="29"/>
        <v>0.17613297212911516</v>
      </c>
      <c r="BK19" s="35">
        <v>12971</v>
      </c>
      <c r="BL19" s="286">
        <f t="shared" si="30"/>
        <v>0.27868690851735023</v>
      </c>
      <c r="BM19" s="35">
        <v>12644</v>
      </c>
      <c r="BN19" s="286">
        <f t="shared" si="31"/>
        <v>8.6721100128921424E-2</v>
      </c>
      <c r="BO19" s="35">
        <v>127375</v>
      </c>
      <c r="BP19" s="286">
        <f t="shared" si="32"/>
        <v>-6.1715026555582586E-2</v>
      </c>
      <c r="BQ19" s="35">
        <v>56527</v>
      </c>
      <c r="BR19" s="286">
        <f t="shared" si="33"/>
        <v>-0.13385838836706865</v>
      </c>
      <c r="BS19" s="35">
        <v>54732</v>
      </c>
      <c r="BT19" s="286">
        <f t="shared" si="34"/>
        <v>-0.13213351304209942</v>
      </c>
      <c r="BU19" s="35">
        <v>1795</v>
      </c>
      <c r="BV19" s="286">
        <f t="shared" si="35"/>
        <v>-0.18371987266939516</v>
      </c>
      <c r="BW19" s="35">
        <v>38808</v>
      </c>
      <c r="BX19" s="286">
        <f t="shared" si="36"/>
        <v>2.5364616360177505E-2</v>
      </c>
      <c r="BY19" s="35">
        <v>37558</v>
      </c>
      <c r="BZ19" s="286">
        <f t="shared" si="37"/>
        <v>3.0567445944462701E-2</v>
      </c>
      <c r="CA19" s="35">
        <v>1251</v>
      </c>
      <c r="CB19" s="286">
        <f t="shared" si="38"/>
        <v>-0.10897435897435892</v>
      </c>
      <c r="CC19" s="35">
        <v>18209</v>
      </c>
      <c r="CD19" s="286">
        <f t="shared" si="39"/>
        <v>-0.11283800243605357</v>
      </c>
      <c r="CE19" s="35">
        <v>17613</v>
      </c>
      <c r="CF19" s="286">
        <f t="shared" si="40"/>
        <v>-0.12325153068843642</v>
      </c>
      <c r="CG19" s="35">
        <v>596</v>
      </c>
      <c r="CH19" s="286">
        <f t="shared" si="41"/>
        <v>0.3669724770642202</v>
      </c>
      <c r="CI19" s="35">
        <v>11827</v>
      </c>
      <c r="CJ19" s="286">
        <f t="shared" si="42"/>
        <v>0.12104265402843595</v>
      </c>
      <c r="CK19" s="35">
        <v>11489</v>
      </c>
      <c r="CL19" s="286">
        <f t="shared" si="43"/>
        <v>0.13729954464462479</v>
      </c>
      <c r="CM19" s="35">
        <v>339</v>
      </c>
      <c r="CN19" s="286">
        <f t="shared" si="44"/>
        <v>-0.2433035714285714</v>
      </c>
      <c r="CO19" s="35">
        <v>4936</v>
      </c>
      <c r="CP19" s="286">
        <f t="shared" si="45"/>
        <v>-9.6308186195827039E-3</v>
      </c>
      <c r="CQ19" s="35">
        <v>4570</v>
      </c>
      <c r="CR19" s="286">
        <f t="shared" si="46"/>
        <v>2.5123373710183916E-2</v>
      </c>
      <c r="CS19" s="35">
        <v>366</v>
      </c>
      <c r="CT19" s="286">
        <f t="shared" si="47"/>
        <v>-0.30418250950570347</v>
      </c>
      <c r="CU19" s="35">
        <v>276807</v>
      </c>
      <c r="CV19" s="286">
        <f t="shared" si="48"/>
        <v>0.10104891349745238</v>
      </c>
      <c r="CW19" s="35">
        <v>92291</v>
      </c>
      <c r="CX19" s="286">
        <f t="shared" si="49"/>
        <v>6.4892058107468786E-2</v>
      </c>
      <c r="CY19" s="35">
        <v>84841</v>
      </c>
      <c r="CZ19" s="286">
        <f t="shared" si="50"/>
        <v>0.10624176913147232</v>
      </c>
      <c r="DA19" s="35">
        <v>7451</v>
      </c>
      <c r="DB19" s="286">
        <f t="shared" si="51"/>
        <v>-0.25303258145363405</v>
      </c>
      <c r="DC19" s="35">
        <v>78934</v>
      </c>
      <c r="DD19" s="286">
        <f t="shared" si="52"/>
        <v>-1.0145091105175363E-2</v>
      </c>
      <c r="DE19" s="35">
        <v>78405</v>
      </c>
      <c r="DF19" s="286">
        <f t="shared" si="53"/>
        <v>4.6899627109522335E-3</v>
      </c>
      <c r="DG19" s="35">
        <v>529</v>
      </c>
      <c r="DH19" s="286">
        <f t="shared" si="54"/>
        <v>-0.68955399061032863</v>
      </c>
      <c r="DI19" s="35">
        <v>39019</v>
      </c>
      <c r="DJ19" s="286">
        <f t="shared" si="55"/>
        <v>0.25531641089984869</v>
      </c>
      <c r="DK19" s="35">
        <v>32107</v>
      </c>
      <c r="DL19" s="286">
        <f t="shared" si="56"/>
        <v>0.14483865216616154</v>
      </c>
      <c r="DM19" s="35">
        <v>6912</v>
      </c>
      <c r="DN19" s="286">
        <f t="shared" si="57"/>
        <v>1.2751810401579986</v>
      </c>
      <c r="DO19" s="35">
        <v>71870</v>
      </c>
      <c r="DP19" s="286">
        <f t="shared" si="58"/>
        <v>3.4234649091249292E-2</v>
      </c>
      <c r="DQ19" s="35">
        <v>70555</v>
      </c>
      <c r="DR19" s="286">
        <f t="shared" si="59"/>
        <v>0.16038682301860097</v>
      </c>
      <c r="DS19" s="35">
        <v>1314</v>
      </c>
      <c r="DT19" s="286">
        <f t="shared" si="60"/>
        <v>-0.84875690607734811</v>
      </c>
      <c r="DU19" s="35">
        <v>11596</v>
      </c>
      <c r="DV19" s="286">
        <f t="shared" si="61"/>
        <v>-0.26290363590134758</v>
      </c>
      <c r="DW19" s="35">
        <v>8719</v>
      </c>
      <c r="DX19" s="286">
        <f t="shared" si="62"/>
        <v>0.32568040139881416</v>
      </c>
      <c r="DY19" s="35">
        <v>2877</v>
      </c>
      <c r="DZ19" s="286">
        <f t="shared" si="63"/>
        <v>-0.68574549426542875</v>
      </c>
      <c r="EA19" s="35">
        <v>41340</v>
      </c>
      <c r="EB19" s="286">
        <f t="shared" si="64"/>
        <v>0.10546582522194892</v>
      </c>
      <c r="EC19" s="35">
        <v>24153</v>
      </c>
      <c r="ED19" s="286">
        <f t="shared" si="65"/>
        <v>0.10282635496096071</v>
      </c>
      <c r="EE19" s="35">
        <v>23935</v>
      </c>
      <c r="EF19" s="286">
        <f t="shared" si="66"/>
        <v>9.6728372434017551E-2</v>
      </c>
      <c r="EG19" s="35">
        <v>218</v>
      </c>
      <c r="EH19" s="286">
        <f t="shared" si="67"/>
        <v>1.831168831168831</v>
      </c>
      <c r="EI19" s="35">
        <v>9316</v>
      </c>
      <c r="EJ19" s="286">
        <f t="shared" si="68"/>
        <v>5.9599636032757086E-2</v>
      </c>
      <c r="EK19" s="35">
        <v>9316</v>
      </c>
      <c r="EL19" s="286">
        <f t="shared" si="69"/>
        <v>6.3591734216234652E-2</v>
      </c>
      <c r="EM19" s="35">
        <v>0</v>
      </c>
      <c r="EN19" s="286">
        <f t="shared" si="70"/>
        <v>-1</v>
      </c>
      <c r="EO19" s="35">
        <v>5284</v>
      </c>
      <c r="EP19" s="286">
        <f t="shared" si="71"/>
        <v>0.26019556403529687</v>
      </c>
      <c r="EQ19" s="35">
        <v>5026</v>
      </c>
      <c r="ER19" s="286">
        <f t="shared" si="72"/>
        <v>0.20124282982791586</v>
      </c>
      <c r="ES19" s="35">
        <v>258</v>
      </c>
      <c r="ET19" s="286">
        <f t="shared" si="73"/>
        <v>27.666666666666668</v>
      </c>
      <c r="EU19" s="35">
        <v>2894</v>
      </c>
      <c r="EV19" s="286">
        <f t="shared" si="74"/>
        <v>0.21750105174589818</v>
      </c>
      <c r="EW19" s="35">
        <v>2746</v>
      </c>
      <c r="EX19" s="286">
        <f t="shared" si="75"/>
        <v>0.17100213219616212</v>
      </c>
      <c r="EY19" s="35">
        <v>148</v>
      </c>
      <c r="EZ19" s="286">
        <f t="shared" si="76"/>
        <v>3.625</v>
      </c>
      <c r="FA19" s="35">
        <v>390</v>
      </c>
      <c r="FB19" s="286">
        <f t="shared" si="77"/>
        <v>-0.41529235382308849</v>
      </c>
      <c r="FC19" s="35">
        <v>125</v>
      </c>
      <c r="FD19" s="286">
        <f t="shared" si="78"/>
        <v>-0.42660550458715596</v>
      </c>
      <c r="FE19" s="35">
        <v>265</v>
      </c>
      <c r="FF19" s="286">
        <f t="shared" si="79"/>
        <v>-0.40979955456570161</v>
      </c>
      <c r="FG19" s="35">
        <v>65441</v>
      </c>
      <c r="FH19" s="286">
        <f t="shared" si="80"/>
        <v>4.9221593368713012E-2</v>
      </c>
      <c r="FI19" s="35">
        <v>28531</v>
      </c>
      <c r="FJ19" s="286">
        <f t="shared" si="81"/>
        <v>2.7662716565212797E-2</v>
      </c>
      <c r="FK19" s="35">
        <v>28405</v>
      </c>
      <c r="FL19" s="286">
        <f t="shared" si="82"/>
        <v>5.1413976902576319E-2</v>
      </c>
      <c r="FM19" s="35">
        <v>126</v>
      </c>
      <c r="FN19" s="286">
        <f t="shared" si="83"/>
        <v>-0.83132530120481929</v>
      </c>
      <c r="FO19" s="35">
        <v>12000</v>
      </c>
      <c r="FP19" s="286">
        <f t="shared" si="84"/>
        <v>8.0594326879783962E-2</v>
      </c>
      <c r="FQ19" s="35">
        <v>11811</v>
      </c>
      <c r="FR19" s="286">
        <f t="shared" si="85"/>
        <v>9.4320392847215828E-2</v>
      </c>
      <c r="FS19" s="35">
        <v>190</v>
      </c>
      <c r="FT19" s="286">
        <f t="shared" si="86"/>
        <v>-0.39102564102564108</v>
      </c>
      <c r="FU19" s="35">
        <v>16765</v>
      </c>
      <c r="FV19" s="286">
        <f t="shared" si="87"/>
        <v>0.20620188502769987</v>
      </c>
      <c r="FW19" s="35">
        <v>16275</v>
      </c>
      <c r="FX19" s="286">
        <f t="shared" si="88"/>
        <v>0.20092975206611574</v>
      </c>
      <c r="FY19" s="35">
        <v>490</v>
      </c>
      <c r="FZ19" s="286">
        <f t="shared" si="89"/>
        <v>0.41210374639769443</v>
      </c>
      <c r="GA19" s="35">
        <v>8895</v>
      </c>
      <c r="GB19" s="286">
        <f t="shared" si="90"/>
        <v>-0.15997733497025213</v>
      </c>
      <c r="GC19" s="35">
        <v>8597</v>
      </c>
      <c r="GD19" s="286">
        <f t="shared" si="91"/>
        <v>-0.16436625194401244</v>
      </c>
      <c r="GE19" s="35">
        <v>298</v>
      </c>
      <c r="GF19" s="286">
        <f t="shared" si="92"/>
        <v>-1.3245033112582738E-2</v>
      </c>
      <c r="GG19" s="35">
        <v>448</v>
      </c>
      <c r="GH19" s="286">
        <f t="shared" si="93"/>
        <v>-0.53719008264462809</v>
      </c>
      <c r="GI19" s="35">
        <v>199</v>
      </c>
      <c r="GJ19" s="286">
        <f t="shared" si="94"/>
        <v>-0.62381852551984873</v>
      </c>
      <c r="GK19" s="35">
        <v>249</v>
      </c>
      <c r="GL19" s="286">
        <f t="shared" si="95"/>
        <v>-0.43280182232346243</v>
      </c>
      <c r="GM19" s="35">
        <v>465832</v>
      </c>
      <c r="GN19" s="286">
        <f t="shared" si="96"/>
        <v>0.1223244832072472</v>
      </c>
      <c r="GO19" s="35">
        <v>216801</v>
      </c>
      <c r="GP19" s="286">
        <f t="shared" si="97"/>
        <v>0.14360391819682761</v>
      </c>
      <c r="GQ19" s="35">
        <v>215391</v>
      </c>
      <c r="GR19" s="286">
        <f t="shared" si="98"/>
        <v>0.14499641176939648</v>
      </c>
      <c r="GS19" s="35">
        <v>1410</v>
      </c>
      <c r="GT19" s="286">
        <f t="shared" si="99"/>
        <v>-3.5567715458276306E-2</v>
      </c>
      <c r="GU19" s="35">
        <v>81873</v>
      </c>
      <c r="GV19" s="286">
        <f t="shared" si="100"/>
        <v>0.3715448788822997</v>
      </c>
      <c r="GW19" s="35">
        <v>69047</v>
      </c>
      <c r="GX19" s="286">
        <f t="shared" si="101"/>
        <v>0.16684692601480378</v>
      </c>
      <c r="GY19" s="35">
        <v>12826</v>
      </c>
      <c r="GZ19" s="286">
        <f t="shared" si="102"/>
        <v>23.618042226487525</v>
      </c>
      <c r="HA19" s="35">
        <v>129717</v>
      </c>
      <c r="HB19" s="286">
        <f t="shared" si="103"/>
        <v>0.17098468982451065</v>
      </c>
      <c r="HC19" s="35">
        <v>117889</v>
      </c>
      <c r="HD19" s="286">
        <f t="shared" si="104"/>
        <v>6.847390650207541E-2</v>
      </c>
      <c r="HE19" s="35">
        <v>11828</v>
      </c>
      <c r="HF19" s="286">
        <f t="shared" si="105"/>
        <v>25.760180995475114</v>
      </c>
      <c r="HG19" s="35">
        <v>70756</v>
      </c>
      <c r="HH19" s="286">
        <f t="shared" si="106"/>
        <v>0.21940542869452817</v>
      </c>
      <c r="HI19" s="35">
        <v>61801</v>
      </c>
      <c r="HJ19" s="286">
        <f t="shared" si="107"/>
        <v>8.4304161695557545E-2</v>
      </c>
      <c r="HK19" s="35">
        <v>8955</v>
      </c>
      <c r="HL19" s="286">
        <f t="shared" si="108"/>
        <v>7.7110894941634243</v>
      </c>
      <c r="HM19" s="35">
        <v>9542</v>
      </c>
      <c r="HN19" s="286">
        <f t="shared" si="109"/>
        <v>11.078481012658228</v>
      </c>
      <c r="HO19" s="35">
        <v>1561</v>
      </c>
      <c r="HP19" s="286">
        <f t="shared" si="110"/>
        <v>4.8684210526315788</v>
      </c>
      <c r="HQ19" s="35">
        <v>7981</v>
      </c>
      <c r="HR19" s="286">
        <f t="shared" si="111"/>
        <v>14.230916030534351</v>
      </c>
      <c r="HS19" s="35">
        <v>55889</v>
      </c>
      <c r="HT19" s="286">
        <f t="shared" si="112"/>
        <v>1.2361160874239108E-3</v>
      </c>
      <c r="HU19" s="35">
        <v>22558</v>
      </c>
      <c r="HV19" s="286">
        <f t="shared" si="113"/>
        <v>0.11309582552057629</v>
      </c>
      <c r="HW19" s="35">
        <v>22386</v>
      </c>
      <c r="HX19" s="286">
        <f t="shared" si="114"/>
        <v>0.12736062849373009</v>
      </c>
      <c r="HY19" s="35">
        <v>172</v>
      </c>
      <c r="HZ19" s="286">
        <f t="shared" si="115"/>
        <v>-0.57946210268948661</v>
      </c>
      <c r="IA19" s="35">
        <v>21309</v>
      </c>
      <c r="IB19" s="286">
        <f t="shared" si="116"/>
        <v>3.7641215426567953E-2</v>
      </c>
      <c r="IC19" s="35">
        <v>21134</v>
      </c>
      <c r="ID19" s="286">
        <f t="shared" si="117"/>
        <v>3.6488474742520927E-2</v>
      </c>
      <c r="IE19" s="35">
        <v>175</v>
      </c>
      <c r="IF19" s="286">
        <f t="shared" si="118"/>
        <v>0.19863013698630128</v>
      </c>
      <c r="IG19" s="35">
        <v>5884</v>
      </c>
      <c r="IH19" s="286">
        <f t="shared" si="119"/>
        <v>-0.29868891537544695</v>
      </c>
      <c r="II19" s="35">
        <v>5862</v>
      </c>
      <c r="IJ19" s="286">
        <f t="shared" si="120"/>
        <v>-0.29745925215723878</v>
      </c>
      <c r="IK19" s="35">
        <v>22</v>
      </c>
      <c r="IL19" s="286">
        <f t="shared" si="121"/>
        <v>-0.51111111111111107</v>
      </c>
      <c r="IM19" s="35">
        <v>5733</v>
      </c>
      <c r="IN19" s="286">
        <f t="shared" si="122"/>
        <v>-8.59375E-2</v>
      </c>
      <c r="IO19" s="35">
        <v>5647</v>
      </c>
      <c r="IP19" s="286">
        <f t="shared" si="123"/>
        <v>-9.5611787315823205E-2</v>
      </c>
      <c r="IQ19" s="35">
        <v>86</v>
      </c>
      <c r="IR19" s="286">
        <f t="shared" si="124"/>
        <v>2.0714285714285716</v>
      </c>
      <c r="IS19" s="35">
        <v>669</v>
      </c>
      <c r="IT19" s="286">
        <f t="shared" si="125"/>
        <v>-0.23542857142857143</v>
      </c>
      <c r="IU19" s="35">
        <v>663</v>
      </c>
      <c r="IV19" s="286">
        <f t="shared" si="126"/>
        <v>-0.24228571428571433</v>
      </c>
      <c r="IW19" s="35">
        <v>6</v>
      </c>
      <c r="IX19" s="286" t="str">
        <f t="shared" si="127"/>
        <v>-</v>
      </c>
      <c r="IY19" s="35">
        <v>71565</v>
      </c>
      <c r="IZ19" s="286">
        <f t="shared" si="128"/>
        <v>0.3811104463786017</v>
      </c>
      <c r="JA19" s="35">
        <v>22883</v>
      </c>
      <c r="JB19" s="286">
        <f t="shared" si="129"/>
        <v>0.35410379312385354</v>
      </c>
      <c r="JC19" s="35">
        <v>22717</v>
      </c>
      <c r="JD19" s="286">
        <f t="shared" si="130"/>
        <v>0.34691094509664411</v>
      </c>
      <c r="JE19" s="35">
        <v>166</v>
      </c>
      <c r="JF19" s="286">
        <f t="shared" si="131"/>
        <v>4.0303030303030303</v>
      </c>
      <c r="JG19" s="35">
        <v>9547</v>
      </c>
      <c r="JH19" s="286">
        <f t="shared" si="132"/>
        <v>0.16072948328267467</v>
      </c>
      <c r="JI19" s="35">
        <v>9416</v>
      </c>
      <c r="JJ19" s="286">
        <f t="shared" si="133"/>
        <v>0.15095954039848425</v>
      </c>
      <c r="JK19" s="35">
        <v>131</v>
      </c>
      <c r="JL19" s="286">
        <f t="shared" si="134"/>
        <v>1.9772727272727271</v>
      </c>
      <c r="JM19" s="35">
        <v>33582</v>
      </c>
      <c r="JN19" s="286">
        <f t="shared" si="135"/>
        <v>0.50450248644773987</v>
      </c>
      <c r="JO19" s="35">
        <v>33557</v>
      </c>
      <c r="JP19" s="286">
        <f t="shared" si="136"/>
        <v>0.50479820627802696</v>
      </c>
      <c r="JQ19" s="35">
        <v>25</v>
      </c>
      <c r="JR19" s="286">
        <f t="shared" si="137"/>
        <v>0.19047619047619047</v>
      </c>
      <c r="JS19" s="35">
        <v>5948</v>
      </c>
      <c r="JT19" s="286">
        <f t="shared" si="138"/>
        <v>0.32265955081165232</v>
      </c>
      <c r="JU19" s="35">
        <v>5875</v>
      </c>
      <c r="JV19" s="286">
        <f t="shared" si="139"/>
        <v>0.31815122279560248</v>
      </c>
      <c r="JW19" s="35">
        <v>73</v>
      </c>
      <c r="JX19" s="286">
        <f t="shared" si="140"/>
        <v>0.87179487179487181</v>
      </c>
      <c r="JY19" s="35">
        <v>79</v>
      </c>
      <c r="JZ19" s="286">
        <f t="shared" si="141"/>
        <v>0.75555555555555554</v>
      </c>
      <c r="KA19" s="35">
        <v>0</v>
      </c>
      <c r="KB19" s="286">
        <f t="shared" si="142"/>
        <v>-1</v>
      </c>
      <c r="KC19" s="35">
        <v>79</v>
      </c>
      <c r="KD19" s="286">
        <f t="shared" si="143"/>
        <v>1.393939393939394</v>
      </c>
      <c r="KE19" s="35">
        <v>64707</v>
      </c>
      <c r="KF19" s="286">
        <f t="shared" si="144"/>
        <v>0.17176125457245295</v>
      </c>
      <c r="KG19" s="35">
        <v>32291</v>
      </c>
      <c r="KH19" s="286">
        <f t="shared" si="145"/>
        <v>0.13099366046723415</v>
      </c>
      <c r="KI19" s="35">
        <v>32291</v>
      </c>
      <c r="KJ19" s="286">
        <f t="shared" si="146"/>
        <v>0.13901234567901244</v>
      </c>
      <c r="KK19" s="35">
        <v>0</v>
      </c>
      <c r="KL19" s="286">
        <f t="shared" si="147"/>
        <v>-1</v>
      </c>
      <c r="KM19" s="35">
        <v>13668</v>
      </c>
      <c r="KN19" s="286">
        <f t="shared" si="148"/>
        <v>0.27845851650921327</v>
      </c>
      <c r="KO19" s="35">
        <v>13532</v>
      </c>
      <c r="KP19" s="286">
        <f t="shared" si="149"/>
        <v>0.27974276527331199</v>
      </c>
      <c r="KQ19" s="35">
        <v>136</v>
      </c>
      <c r="KR19" s="286">
        <f t="shared" si="150"/>
        <v>0.16239316239316248</v>
      </c>
      <c r="KS19" s="35">
        <v>7684</v>
      </c>
      <c r="KT19" s="286">
        <f t="shared" si="151"/>
        <v>7.4384787472035807E-2</v>
      </c>
      <c r="KU19" s="35">
        <v>7543</v>
      </c>
      <c r="KV19" s="286">
        <f t="shared" si="152"/>
        <v>0.1024554223911136</v>
      </c>
      <c r="KW19" s="35">
        <v>141</v>
      </c>
      <c r="KX19" s="286">
        <f t="shared" si="153"/>
        <v>-0.54516129032258065</v>
      </c>
      <c r="KY19" s="35">
        <v>11297</v>
      </c>
      <c r="KZ19" s="286">
        <f t="shared" si="154"/>
        <v>0.19066188870151768</v>
      </c>
      <c r="LA19" s="35">
        <v>11251</v>
      </c>
      <c r="LB19" s="286">
        <f t="shared" si="155"/>
        <v>0.20036274405206433</v>
      </c>
      <c r="LC19" s="35">
        <v>46</v>
      </c>
      <c r="LD19" s="286">
        <f t="shared" si="156"/>
        <v>-0.6</v>
      </c>
      <c r="LE19" s="35">
        <v>90</v>
      </c>
      <c r="LF19" s="286">
        <f t="shared" si="157"/>
        <v>1.1235955056179803E-2</v>
      </c>
      <c r="LG19" s="35">
        <v>90</v>
      </c>
      <c r="LH19" s="286">
        <f t="shared" si="158"/>
        <v>0.60714285714285721</v>
      </c>
      <c r="LI19" s="35">
        <v>0</v>
      </c>
      <c r="LJ19" s="286">
        <f t="shared" si="159"/>
        <v>-1</v>
      </c>
      <c r="LK19" s="35">
        <v>188184</v>
      </c>
      <c r="LL19" s="286">
        <f t="shared" si="160"/>
        <v>-2.4837156759613843E-2</v>
      </c>
      <c r="LM19" s="35">
        <v>49277</v>
      </c>
      <c r="LN19" s="286">
        <f t="shared" si="161"/>
        <v>-0.12218540686903234</v>
      </c>
      <c r="LO19" s="35">
        <v>48929</v>
      </c>
      <c r="LP19" s="286">
        <f t="shared" si="162"/>
        <v>-8.4498082140518238E-2</v>
      </c>
      <c r="LQ19" s="35">
        <v>348</v>
      </c>
      <c r="LR19" s="286">
        <f t="shared" si="163"/>
        <v>-0.87068004459308801</v>
      </c>
      <c r="LS19" s="35">
        <v>123080</v>
      </c>
      <c r="LT19" s="286">
        <f t="shared" si="164"/>
        <v>1.7148051733399505E-2</v>
      </c>
      <c r="LU19" s="35">
        <v>122553</v>
      </c>
      <c r="LV19" s="286">
        <f t="shared" si="165"/>
        <v>1.391566215221185E-2</v>
      </c>
      <c r="LW19" s="35">
        <v>527</v>
      </c>
      <c r="LX19" s="286">
        <f t="shared" si="166"/>
        <v>2.9037037037037039</v>
      </c>
      <c r="LY19" s="35">
        <v>8907</v>
      </c>
      <c r="LZ19" s="286">
        <f t="shared" si="167"/>
        <v>-0.15236010658545873</v>
      </c>
      <c r="MA19" s="35">
        <v>7969</v>
      </c>
      <c r="MB19" s="286">
        <f t="shared" si="168"/>
        <v>-0.21067749603803487</v>
      </c>
      <c r="MC19" s="35">
        <v>938</v>
      </c>
      <c r="MD19" s="286">
        <f t="shared" si="169"/>
        <v>1.2766990291262137</v>
      </c>
      <c r="ME19" s="35">
        <v>8694</v>
      </c>
      <c r="MF19" s="286">
        <f t="shared" si="170"/>
        <v>7.4128984432913159E-2</v>
      </c>
      <c r="MG19" s="35">
        <v>8112</v>
      </c>
      <c r="MH19" s="286">
        <f t="shared" si="171"/>
        <v>2.4889450410612746E-2</v>
      </c>
      <c r="MI19" s="35">
        <v>582</v>
      </c>
      <c r="MJ19" s="286">
        <f t="shared" si="172"/>
        <v>2.2513966480446927</v>
      </c>
      <c r="MK19" s="35">
        <v>1132</v>
      </c>
      <c r="ML19" s="286">
        <f t="shared" si="173"/>
        <v>1.4555314533622559</v>
      </c>
      <c r="MM19" s="35">
        <v>474</v>
      </c>
      <c r="MN19" s="286">
        <f t="shared" si="174"/>
        <v>0.41916167664670656</v>
      </c>
      <c r="MO19" s="35">
        <v>659</v>
      </c>
      <c r="MP19" s="286">
        <f t="shared" si="175"/>
        <v>4.1484375</v>
      </c>
      <c r="MQ19" s="35">
        <f t="shared" si="176"/>
        <v>118824</v>
      </c>
      <c r="MR19" s="286">
        <f t="shared" si="177"/>
        <v>0.21442295899595276</v>
      </c>
      <c r="MS19" s="35">
        <f t="shared" si="176"/>
        <v>59752</v>
      </c>
      <c r="MT19" s="286">
        <f t="shared" si="178"/>
        <v>-3.7515503938403083E-2</v>
      </c>
      <c r="MU19" s="35">
        <f t="shared" si="176"/>
        <v>54405</v>
      </c>
      <c r="MV19" s="286">
        <f t="shared" si="179"/>
        <v>0.23830658927961768</v>
      </c>
      <c r="MW19" s="35">
        <f t="shared" si="176"/>
        <v>5346</v>
      </c>
      <c r="MX19" s="286">
        <f t="shared" si="180"/>
        <v>-0.70537338109672088</v>
      </c>
      <c r="MY19" s="287">
        <f t="shared" si="176"/>
        <v>36438</v>
      </c>
      <c r="MZ19" s="286">
        <f t="shared" si="181"/>
        <v>0.16739819946817036</v>
      </c>
      <c r="NA19" s="243">
        <f t="shared" si="176"/>
        <v>35332</v>
      </c>
      <c r="NB19" s="286">
        <f t="shared" si="182"/>
        <v>0.17195170492238288</v>
      </c>
      <c r="NC19" s="243">
        <f t="shared" si="176"/>
        <v>1104</v>
      </c>
      <c r="ND19" s="286">
        <f t="shared" si="183"/>
        <v>3.8570084666039506E-2</v>
      </c>
      <c r="NE19" s="287">
        <f t="shared" si="176"/>
        <v>12810</v>
      </c>
      <c r="NF19" s="286">
        <f t="shared" si="184"/>
        <v>0.38771530711732205</v>
      </c>
      <c r="NG19" s="243">
        <f t="shared" si="185"/>
        <v>9816</v>
      </c>
      <c r="NH19" s="286">
        <f t="shared" si="186"/>
        <v>0.27729342875731944</v>
      </c>
      <c r="NI19" s="243">
        <f t="shared" si="185"/>
        <v>2994</v>
      </c>
      <c r="NJ19" s="286">
        <f t="shared" si="187"/>
        <v>0.93661060802069862</v>
      </c>
      <c r="NK19" s="287">
        <f t="shared" si="185"/>
        <v>18263</v>
      </c>
      <c r="NL19" s="286">
        <f t="shared" si="188"/>
        <v>0.19008210608627651</v>
      </c>
      <c r="NM19" s="243">
        <f t="shared" si="185"/>
        <v>18007</v>
      </c>
      <c r="NN19" s="286">
        <f t="shared" si="189"/>
        <v>0.25519308518053818</v>
      </c>
      <c r="NO19" s="243">
        <f t="shared" si="185"/>
        <v>256</v>
      </c>
      <c r="NP19" s="286">
        <f t="shared" si="190"/>
        <v>-0.74425574425574426</v>
      </c>
      <c r="NQ19" s="287">
        <f t="shared" si="185"/>
        <v>1669</v>
      </c>
      <c r="NR19" s="286">
        <f t="shared" si="191"/>
        <v>-0.22444237918215615</v>
      </c>
      <c r="NS19" s="243">
        <f t="shared" si="185"/>
        <v>1140</v>
      </c>
      <c r="NT19" s="286">
        <f t="shared" si="192"/>
        <v>-0.10728269381362565</v>
      </c>
      <c r="NU19" s="243">
        <f t="shared" si="185"/>
        <v>528</v>
      </c>
      <c r="NV19" s="286">
        <f t="shared" si="193"/>
        <v>-0.39588100686498851</v>
      </c>
    </row>
    <row r="20" spans="1:386" s="17" customFormat="1" x14ac:dyDescent="0.25">
      <c r="A20" s="242"/>
      <c r="B20" s="34" t="s">
        <v>83</v>
      </c>
      <c r="C20" s="35">
        <v>1569613</v>
      </c>
      <c r="D20" s="286">
        <f t="shared" si="0"/>
        <v>8.3321025060563603E-2</v>
      </c>
      <c r="E20" s="35">
        <v>636062</v>
      </c>
      <c r="F20" s="286">
        <f t="shared" si="1"/>
        <v>8.7661038512443668E-2</v>
      </c>
      <c r="G20" s="35">
        <v>621623</v>
      </c>
      <c r="H20" s="286">
        <f t="shared" si="2"/>
        <v>8.9838195872583348E-2</v>
      </c>
      <c r="I20" s="35">
        <v>14439</v>
      </c>
      <c r="J20" s="286">
        <f t="shared" si="3"/>
        <v>1.5259762780051034E-3</v>
      </c>
      <c r="K20" s="35">
        <v>465099</v>
      </c>
      <c r="L20" s="286">
        <f t="shared" si="4"/>
        <v>0.1034796101394122</v>
      </c>
      <c r="M20" s="35">
        <v>441922</v>
      </c>
      <c r="N20" s="286">
        <f t="shared" si="5"/>
        <v>7.4067862932528428E-2</v>
      </c>
      <c r="O20" s="35">
        <v>23177</v>
      </c>
      <c r="P20" s="286">
        <f t="shared" si="6"/>
        <v>1.3089260808926082</v>
      </c>
      <c r="Q20" s="35">
        <v>300753</v>
      </c>
      <c r="R20" s="286">
        <f t="shared" si="7"/>
        <v>0.14025682535951378</v>
      </c>
      <c r="S20" s="35">
        <v>275827</v>
      </c>
      <c r="T20" s="286">
        <f t="shared" si="8"/>
        <v>9.1899830570202568E-2</v>
      </c>
      <c r="U20" s="35">
        <v>24926</v>
      </c>
      <c r="V20" s="286">
        <f t="shared" si="9"/>
        <v>1.2359167563688556</v>
      </c>
      <c r="W20" s="35">
        <v>230895</v>
      </c>
      <c r="X20" s="286">
        <f t="shared" si="10"/>
        <v>9.8704747040237573E-2</v>
      </c>
      <c r="Y20" s="35">
        <v>208132</v>
      </c>
      <c r="Z20" s="286">
        <f t="shared" si="11"/>
        <v>4.7157612988594222E-2</v>
      </c>
      <c r="AA20" s="35">
        <v>22763</v>
      </c>
      <c r="AB20" s="286">
        <f t="shared" si="12"/>
        <v>0.99798121653646987</v>
      </c>
      <c r="AC20" s="35">
        <v>37974</v>
      </c>
      <c r="AD20" s="286">
        <f t="shared" si="13"/>
        <v>0.6899866488651536</v>
      </c>
      <c r="AE20" s="35">
        <v>18456</v>
      </c>
      <c r="AF20" s="286">
        <f t="shared" si="14"/>
        <v>0.4502593116454503</v>
      </c>
      <c r="AG20" s="35">
        <v>19518</v>
      </c>
      <c r="AH20" s="286">
        <f t="shared" si="15"/>
        <v>1.0030788177339902</v>
      </c>
      <c r="AI20" s="35">
        <v>1443192</v>
      </c>
      <c r="AJ20" s="286">
        <f t="shared" si="16"/>
        <v>9.5366978813578696E-2</v>
      </c>
      <c r="AK20" s="35">
        <v>578100</v>
      </c>
      <c r="AL20" s="286">
        <f t="shared" si="17"/>
        <v>9.8016125509264196E-2</v>
      </c>
      <c r="AM20" s="35">
        <v>565581</v>
      </c>
      <c r="AN20" s="286">
        <f t="shared" si="18"/>
        <v>0.10011028703806368</v>
      </c>
      <c r="AO20" s="35">
        <v>12519</v>
      </c>
      <c r="AP20" s="286">
        <f t="shared" si="19"/>
        <v>1.1064448392828385E-2</v>
      </c>
      <c r="AQ20" s="35">
        <v>430708</v>
      </c>
      <c r="AR20" s="286">
        <f t="shared" si="20"/>
        <v>0.12412957917045109</v>
      </c>
      <c r="AS20" s="35">
        <v>408392</v>
      </c>
      <c r="AT20" s="286">
        <f t="shared" si="21"/>
        <v>9.2982986706775517E-2</v>
      </c>
      <c r="AU20" s="35">
        <v>22316</v>
      </c>
      <c r="AV20" s="286">
        <f t="shared" si="22"/>
        <v>1.3490526315789473</v>
      </c>
      <c r="AW20" s="35">
        <v>279491</v>
      </c>
      <c r="AX20" s="286">
        <f t="shared" si="23"/>
        <v>0.16102888334087995</v>
      </c>
      <c r="AY20" s="35">
        <v>255566</v>
      </c>
      <c r="AZ20" s="286">
        <f t="shared" si="24"/>
        <v>0.1087221535324614</v>
      </c>
      <c r="BA20" s="35">
        <v>23926</v>
      </c>
      <c r="BB20" s="286">
        <f t="shared" si="25"/>
        <v>1.3406378399530423</v>
      </c>
      <c r="BC20" s="35">
        <v>218318</v>
      </c>
      <c r="BD20" s="286">
        <f t="shared" si="26"/>
        <v>0.10284452841244907</v>
      </c>
      <c r="BE20" s="35">
        <v>196048</v>
      </c>
      <c r="BF20" s="286">
        <f t="shared" si="27"/>
        <v>4.8620545791033365E-2</v>
      </c>
      <c r="BG20" s="35">
        <v>22270</v>
      </c>
      <c r="BH20" s="286">
        <f t="shared" si="28"/>
        <v>1.0245454545454544</v>
      </c>
      <c r="BI20" s="35">
        <v>33781</v>
      </c>
      <c r="BJ20" s="286">
        <f t="shared" si="29"/>
        <v>0.74075028341749971</v>
      </c>
      <c r="BK20" s="35">
        <v>14434</v>
      </c>
      <c r="BL20" s="286">
        <f t="shared" si="30"/>
        <v>0.4584217439628171</v>
      </c>
      <c r="BM20" s="35">
        <v>19348</v>
      </c>
      <c r="BN20" s="286">
        <f t="shared" si="31"/>
        <v>1.034703964665054</v>
      </c>
      <c r="BO20" s="35">
        <v>126421</v>
      </c>
      <c r="BP20" s="286">
        <f t="shared" si="32"/>
        <v>-3.7511039376313282E-2</v>
      </c>
      <c r="BQ20" s="35">
        <v>57962</v>
      </c>
      <c r="BR20" s="286">
        <f t="shared" si="33"/>
        <v>-5.8487556386463968E-3</v>
      </c>
      <c r="BS20" s="35">
        <v>56043</v>
      </c>
      <c r="BT20" s="286">
        <f t="shared" si="34"/>
        <v>-3.9987204094690254E-3</v>
      </c>
      <c r="BU20" s="35">
        <v>1920</v>
      </c>
      <c r="BV20" s="286">
        <f t="shared" si="35"/>
        <v>-5.6511056511056479E-2</v>
      </c>
      <c r="BW20" s="35">
        <v>34390</v>
      </c>
      <c r="BX20" s="286">
        <f t="shared" si="36"/>
        <v>-0.10293196994991649</v>
      </c>
      <c r="BY20" s="35">
        <v>33529</v>
      </c>
      <c r="BZ20" s="286">
        <f t="shared" si="37"/>
        <v>-0.11294248372929783</v>
      </c>
      <c r="CA20" s="35">
        <v>861</v>
      </c>
      <c r="CB20" s="286">
        <f t="shared" si="38"/>
        <v>0.6003717472118959</v>
      </c>
      <c r="CC20" s="35">
        <v>21262</v>
      </c>
      <c r="CD20" s="286">
        <f t="shared" si="39"/>
        <v>-7.6849600555748521E-2</v>
      </c>
      <c r="CE20" s="35">
        <v>20261</v>
      </c>
      <c r="CF20" s="286">
        <f t="shared" si="40"/>
        <v>-8.3461503664163605E-2</v>
      </c>
      <c r="CG20" s="35">
        <v>1001</v>
      </c>
      <c r="CH20" s="286">
        <f t="shared" si="41"/>
        <v>8.0993520518358508E-2</v>
      </c>
      <c r="CI20" s="35">
        <v>12577</v>
      </c>
      <c r="CJ20" s="286">
        <f t="shared" si="42"/>
        <v>3.1493479865496665E-2</v>
      </c>
      <c r="CK20" s="35">
        <v>12084</v>
      </c>
      <c r="CL20" s="286">
        <f t="shared" si="43"/>
        <v>2.3981018557749367E-2</v>
      </c>
      <c r="CM20" s="35">
        <v>493</v>
      </c>
      <c r="CN20" s="286">
        <f t="shared" si="44"/>
        <v>0.25765306122448983</v>
      </c>
      <c r="CO20" s="35">
        <v>4192</v>
      </c>
      <c r="CP20" s="286">
        <f t="shared" si="45"/>
        <v>0.36769983686786301</v>
      </c>
      <c r="CQ20" s="35">
        <v>4022</v>
      </c>
      <c r="CR20" s="286">
        <f t="shared" si="46"/>
        <v>0.4212014134275619</v>
      </c>
      <c r="CS20" s="35">
        <v>170</v>
      </c>
      <c r="CT20" s="286">
        <f t="shared" si="47"/>
        <v>-0.27659574468085102</v>
      </c>
      <c r="CU20" s="35">
        <v>289422</v>
      </c>
      <c r="CV20" s="286">
        <f t="shared" si="48"/>
        <v>0.12223437172835783</v>
      </c>
      <c r="CW20" s="35">
        <v>94800</v>
      </c>
      <c r="CX20" s="286">
        <f t="shared" si="49"/>
        <v>0.15005277140881468</v>
      </c>
      <c r="CY20" s="35">
        <v>88547</v>
      </c>
      <c r="CZ20" s="286">
        <f t="shared" si="50"/>
        <v>0.15412789030525786</v>
      </c>
      <c r="DA20" s="35">
        <v>6253</v>
      </c>
      <c r="DB20" s="286">
        <f t="shared" si="51"/>
        <v>9.5288141530916137E-2</v>
      </c>
      <c r="DC20" s="35">
        <v>96403</v>
      </c>
      <c r="DD20" s="286">
        <f t="shared" si="52"/>
        <v>0.14729964534786855</v>
      </c>
      <c r="DE20" s="35">
        <v>93468</v>
      </c>
      <c r="DF20" s="286">
        <f t="shared" si="53"/>
        <v>0.16022840119165838</v>
      </c>
      <c r="DG20" s="35">
        <v>2935</v>
      </c>
      <c r="DH20" s="286">
        <f t="shared" si="54"/>
        <v>-0.15320253894979807</v>
      </c>
      <c r="DI20" s="35">
        <v>34075</v>
      </c>
      <c r="DJ20" s="286">
        <f t="shared" si="55"/>
        <v>0.1225128475424957</v>
      </c>
      <c r="DK20" s="35">
        <v>28944</v>
      </c>
      <c r="DL20" s="286">
        <f t="shared" si="56"/>
        <v>0.10803154429216755</v>
      </c>
      <c r="DM20" s="35">
        <v>5131</v>
      </c>
      <c r="DN20" s="286">
        <f t="shared" si="57"/>
        <v>0.21157024793388435</v>
      </c>
      <c r="DO20" s="35">
        <v>75198</v>
      </c>
      <c r="DP20" s="286">
        <f t="shared" si="58"/>
        <v>5.9484896302975709E-2</v>
      </c>
      <c r="DQ20" s="35">
        <v>69019</v>
      </c>
      <c r="DR20" s="286">
        <f t="shared" si="59"/>
        <v>3.7458475506185529E-2</v>
      </c>
      <c r="DS20" s="35">
        <v>6179</v>
      </c>
      <c r="DT20" s="286">
        <f t="shared" si="60"/>
        <v>0.38853932584269657</v>
      </c>
      <c r="DU20" s="35">
        <v>12231</v>
      </c>
      <c r="DV20" s="286">
        <f t="shared" si="61"/>
        <v>0.10149495677233422</v>
      </c>
      <c r="DW20" s="35">
        <v>7700</v>
      </c>
      <c r="DX20" s="286">
        <f t="shared" si="62"/>
        <v>0.1395589758768685</v>
      </c>
      <c r="DY20" s="35">
        <v>4532</v>
      </c>
      <c r="DZ20" s="286">
        <f t="shared" si="63"/>
        <v>4.2558086036346809E-2</v>
      </c>
      <c r="EA20" s="35">
        <v>44505</v>
      </c>
      <c r="EB20" s="286">
        <f t="shared" si="64"/>
        <v>7.8307852591282368E-2</v>
      </c>
      <c r="EC20" s="35">
        <v>25432</v>
      </c>
      <c r="ED20" s="286">
        <f t="shared" si="65"/>
        <v>0.10434669329975255</v>
      </c>
      <c r="EE20" s="35">
        <v>24948</v>
      </c>
      <c r="EF20" s="286">
        <f t="shared" si="66"/>
        <v>9.3395275452513582E-2</v>
      </c>
      <c r="EG20" s="35">
        <v>484</v>
      </c>
      <c r="EH20" s="286">
        <f t="shared" si="67"/>
        <v>1.2830188679245285</v>
      </c>
      <c r="EI20" s="35">
        <v>10664</v>
      </c>
      <c r="EJ20" s="286">
        <f t="shared" si="68"/>
        <v>9.4866529774127351E-2</v>
      </c>
      <c r="EK20" s="35">
        <v>10533</v>
      </c>
      <c r="EL20" s="286">
        <f t="shared" si="69"/>
        <v>9.0485557511129411E-2</v>
      </c>
      <c r="EM20" s="35">
        <v>130</v>
      </c>
      <c r="EN20" s="286">
        <f t="shared" si="70"/>
        <v>0.58536585365853666</v>
      </c>
      <c r="EO20" s="35">
        <v>5075</v>
      </c>
      <c r="EP20" s="286">
        <f t="shared" si="71"/>
        <v>-5.3348255922402554E-2</v>
      </c>
      <c r="EQ20" s="35">
        <v>5026</v>
      </c>
      <c r="ER20" s="286">
        <f t="shared" si="72"/>
        <v>-3.7533512064343189E-2</v>
      </c>
      <c r="ES20" s="35">
        <v>49</v>
      </c>
      <c r="ET20" s="286">
        <f t="shared" si="73"/>
        <v>-0.64748201438848918</v>
      </c>
      <c r="EU20" s="35">
        <v>3728</v>
      </c>
      <c r="EV20" s="286">
        <f t="shared" si="74"/>
        <v>0.13072490142553828</v>
      </c>
      <c r="EW20" s="35">
        <v>3635</v>
      </c>
      <c r="EX20" s="286">
        <f t="shared" si="75"/>
        <v>0.12330037082818301</v>
      </c>
      <c r="EY20" s="35">
        <v>93</v>
      </c>
      <c r="EZ20" s="286">
        <f t="shared" si="76"/>
        <v>0.52459016393442615</v>
      </c>
      <c r="FA20" s="35">
        <v>299</v>
      </c>
      <c r="FB20" s="286">
        <f t="shared" si="77"/>
        <v>-0.32045454545454544</v>
      </c>
      <c r="FC20" s="35">
        <v>208</v>
      </c>
      <c r="FD20" s="286">
        <f t="shared" si="78"/>
        <v>-0.34591194968553463</v>
      </c>
      <c r="FE20" s="35">
        <v>91</v>
      </c>
      <c r="FF20" s="286">
        <f t="shared" si="79"/>
        <v>-0.25409836065573765</v>
      </c>
      <c r="FG20" s="35">
        <v>77160</v>
      </c>
      <c r="FH20" s="286">
        <f t="shared" si="80"/>
        <v>-5.3181829337129116E-2</v>
      </c>
      <c r="FI20" s="35">
        <v>32911</v>
      </c>
      <c r="FJ20" s="286">
        <f t="shared" si="81"/>
        <v>-4.2338357679101435E-2</v>
      </c>
      <c r="FK20" s="35">
        <v>32635</v>
      </c>
      <c r="FL20" s="286">
        <f t="shared" si="82"/>
        <v>-2.7301719769902588E-2</v>
      </c>
      <c r="FM20" s="35">
        <v>276</v>
      </c>
      <c r="FN20" s="286">
        <f t="shared" si="83"/>
        <v>-0.6613496932515337</v>
      </c>
      <c r="FO20" s="35">
        <v>12661</v>
      </c>
      <c r="FP20" s="286">
        <f t="shared" si="84"/>
        <v>-0.13964392497961398</v>
      </c>
      <c r="FQ20" s="35">
        <v>12443</v>
      </c>
      <c r="FR20" s="286">
        <f t="shared" si="85"/>
        <v>-0.14221701364952433</v>
      </c>
      <c r="FS20" s="35">
        <v>217</v>
      </c>
      <c r="FT20" s="286">
        <f t="shared" si="86"/>
        <v>3.8277511961722466E-2</v>
      </c>
      <c r="FU20" s="35">
        <v>21417</v>
      </c>
      <c r="FV20" s="286">
        <f t="shared" si="87"/>
        <v>8.986820009159846E-2</v>
      </c>
      <c r="FW20" s="35">
        <v>21160</v>
      </c>
      <c r="FX20" s="286">
        <f t="shared" si="88"/>
        <v>9.5578336957647281E-2</v>
      </c>
      <c r="FY20" s="35">
        <v>257</v>
      </c>
      <c r="FZ20" s="286">
        <f t="shared" si="89"/>
        <v>-0.23511904761904767</v>
      </c>
      <c r="GA20" s="35">
        <v>10771</v>
      </c>
      <c r="GB20" s="286">
        <f t="shared" si="90"/>
        <v>-0.23425280818996164</v>
      </c>
      <c r="GC20" s="35">
        <v>10353</v>
      </c>
      <c r="GD20" s="286">
        <f t="shared" si="91"/>
        <v>-0.24650655021834056</v>
      </c>
      <c r="GE20" s="35">
        <v>418</v>
      </c>
      <c r="GF20" s="286">
        <f t="shared" si="92"/>
        <v>0.28220858895705514</v>
      </c>
      <c r="GG20" s="35">
        <v>564</v>
      </c>
      <c r="GH20" s="286">
        <f t="shared" si="93"/>
        <v>0.38916256157635476</v>
      </c>
      <c r="GI20" s="35">
        <v>440</v>
      </c>
      <c r="GJ20" s="286">
        <f t="shared" si="94"/>
        <v>0.35384615384615392</v>
      </c>
      <c r="GK20" s="35">
        <v>124</v>
      </c>
      <c r="GL20" s="286">
        <f t="shared" si="95"/>
        <v>0.55000000000000004</v>
      </c>
      <c r="GM20" s="35">
        <v>515745</v>
      </c>
      <c r="GN20" s="286">
        <f t="shared" si="96"/>
        <v>9.9704681386398208E-2</v>
      </c>
      <c r="GO20" s="35">
        <v>235730</v>
      </c>
      <c r="GP20" s="286">
        <f t="shared" si="97"/>
        <v>8.7581373675298835E-2</v>
      </c>
      <c r="GQ20" s="35">
        <v>235003</v>
      </c>
      <c r="GR20" s="286">
        <f t="shared" si="98"/>
        <v>9.2529056252905528E-2</v>
      </c>
      <c r="GS20" s="35">
        <v>727</v>
      </c>
      <c r="GT20" s="286">
        <f t="shared" si="99"/>
        <v>-0.55859137826350946</v>
      </c>
      <c r="GU20" s="35">
        <v>95981</v>
      </c>
      <c r="GV20" s="286">
        <f t="shared" si="100"/>
        <v>0.29688281154994667</v>
      </c>
      <c r="GW20" s="35">
        <v>78352</v>
      </c>
      <c r="GX20" s="286">
        <f t="shared" si="101"/>
        <v>0.10037216487606204</v>
      </c>
      <c r="GY20" s="35">
        <v>17629</v>
      </c>
      <c r="GZ20" s="286">
        <f t="shared" si="102"/>
        <v>5.2870898716119825</v>
      </c>
      <c r="HA20" s="35">
        <v>149841</v>
      </c>
      <c r="HB20" s="286">
        <f t="shared" si="103"/>
        <v>0.19666972806772343</v>
      </c>
      <c r="HC20" s="35">
        <v>134324</v>
      </c>
      <c r="HD20" s="286">
        <f t="shared" si="104"/>
        <v>0.10286052087096453</v>
      </c>
      <c r="HE20" s="35">
        <v>15517</v>
      </c>
      <c r="HF20" s="286">
        <f t="shared" si="105"/>
        <v>3.5384615384615383</v>
      </c>
      <c r="HG20" s="35">
        <v>79984</v>
      </c>
      <c r="HH20" s="286">
        <f t="shared" si="106"/>
        <v>0.23967761934283938</v>
      </c>
      <c r="HI20" s="35">
        <v>66228</v>
      </c>
      <c r="HJ20" s="286">
        <f t="shared" si="107"/>
        <v>0.10791776101176032</v>
      </c>
      <c r="HK20" s="35">
        <v>13756</v>
      </c>
      <c r="HL20" s="286">
        <f t="shared" si="108"/>
        <v>1.9002740881298754</v>
      </c>
      <c r="HM20" s="35">
        <v>14469</v>
      </c>
      <c r="HN20" s="286">
        <f t="shared" si="109"/>
        <v>2.0576923076923075</v>
      </c>
      <c r="HO20" s="35">
        <v>1439</v>
      </c>
      <c r="HP20" s="286">
        <f t="shared" si="110"/>
        <v>1.0097765363128492</v>
      </c>
      <c r="HQ20" s="35">
        <v>13030</v>
      </c>
      <c r="HR20" s="286">
        <f t="shared" si="111"/>
        <v>2.2445219123505975</v>
      </c>
      <c r="HS20" s="35">
        <v>60081</v>
      </c>
      <c r="HT20" s="286">
        <f t="shared" si="112"/>
        <v>0.13065979148631857</v>
      </c>
      <c r="HU20" s="35">
        <v>22500</v>
      </c>
      <c r="HV20" s="286">
        <f t="shared" si="113"/>
        <v>0.34016320209661077</v>
      </c>
      <c r="HW20" s="35">
        <v>22083</v>
      </c>
      <c r="HX20" s="286">
        <f t="shared" si="114"/>
        <v>0.38295340681362733</v>
      </c>
      <c r="HY20" s="35">
        <v>417</v>
      </c>
      <c r="HZ20" s="286">
        <f t="shared" si="115"/>
        <v>-0.49208282582216811</v>
      </c>
      <c r="IA20" s="35">
        <v>23070</v>
      </c>
      <c r="IB20" s="286">
        <f t="shared" si="116"/>
        <v>3.0508777415464428E-2</v>
      </c>
      <c r="IC20" s="35">
        <v>22781</v>
      </c>
      <c r="ID20" s="286">
        <f t="shared" si="117"/>
        <v>3.9326611615493334E-2</v>
      </c>
      <c r="IE20" s="35">
        <v>289</v>
      </c>
      <c r="IF20" s="286">
        <f t="shared" si="118"/>
        <v>-0.38115631691648821</v>
      </c>
      <c r="IG20" s="35">
        <v>8622</v>
      </c>
      <c r="IH20" s="286">
        <f t="shared" si="119"/>
        <v>-5.8425248443813471E-2</v>
      </c>
      <c r="II20" s="35">
        <v>8492</v>
      </c>
      <c r="IJ20" s="286">
        <f t="shared" si="120"/>
        <v>-6.7939852925035682E-2</v>
      </c>
      <c r="IK20" s="35">
        <v>130</v>
      </c>
      <c r="IL20" s="286">
        <f t="shared" si="121"/>
        <v>1.8260869565217392</v>
      </c>
      <c r="IM20" s="35">
        <v>6220</v>
      </c>
      <c r="IN20" s="286">
        <f t="shared" si="122"/>
        <v>3.476958908667438E-2</v>
      </c>
      <c r="IO20" s="35">
        <v>5805</v>
      </c>
      <c r="IP20" s="286">
        <f t="shared" si="123"/>
        <v>1.4150943396226356E-2</v>
      </c>
      <c r="IQ20" s="35">
        <v>415</v>
      </c>
      <c r="IR20" s="286">
        <f t="shared" si="124"/>
        <v>0.44599303135888513</v>
      </c>
      <c r="IS20" s="35">
        <v>1020</v>
      </c>
      <c r="IT20" s="286">
        <f t="shared" si="125"/>
        <v>1.2516556291390728</v>
      </c>
      <c r="IU20" s="35">
        <v>869</v>
      </c>
      <c r="IV20" s="286">
        <f t="shared" si="126"/>
        <v>2.3041825095057034</v>
      </c>
      <c r="IW20" s="35">
        <v>152</v>
      </c>
      <c r="IX20" s="286">
        <f t="shared" si="127"/>
        <v>-0.19999999999999996</v>
      </c>
      <c r="IY20" s="35">
        <v>58888</v>
      </c>
      <c r="IZ20" s="286">
        <f t="shared" si="128"/>
        <v>0.18920010501019813</v>
      </c>
      <c r="JA20" s="35">
        <v>18830</v>
      </c>
      <c r="JB20" s="286">
        <f t="shared" si="129"/>
        <v>0.24537037037037046</v>
      </c>
      <c r="JC20" s="35">
        <v>18816</v>
      </c>
      <c r="JD20" s="286">
        <f t="shared" si="130"/>
        <v>0.25573945541911369</v>
      </c>
      <c r="JE20" s="35">
        <v>14</v>
      </c>
      <c r="JF20" s="286">
        <f t="shared" si="131"/>
        <v>-0.8978102189781022</v>
      </c>
      <c r="JG20" s="35">
        <v>9432</v>
      </c>
      <c r="JH20" s="286">
        <f t="shared" si="132"/>
        <v>6.0848048588460157E-2</v>
      </c>
      <c r="JI20" s="35">
        <v>9340</v>
      </c>
      <c r="JJ20" s="286">
        <f t="shared" si="133"/>
        <v>5.9437386569872963E-2</v>
      </c>
      <c r="JK20" s="35">
        <v>92</v>
      </c>
      <c r="JL20" s="286">
        <f t="shared" si="134"/>
        <v>0.2432432432432432</v>
      </c>
      <c r="JM20" s="35">
        <v>25428</v>
      </c>
      <c r="JN20" s="286">
        <f t="shared" si="135"/>
        <v>0.20255379522345707</v>
      </c>
      <c r="JO20" s="35">
        <v>25272</v>
      </c>
      <c r="JP20" s="286">
        <f t="shared" si="136"/>
        <v>0.19517616457791442</v>
      </c>
      <c r="JQ20" s="35">
        <v>156</v>
      </c>
      <c r="JR20" s="286" t="str">
        <f t="shared" si="137"/>
        <v>-</v>
      </c>
      <c r="JS20" s="35">
        <v>5552</v>
      </c>
      <c r="JT20" s="286">
        <f t="shared" si="138"/>
        <v>0.21727691295768481</v>
      </c>
      <c r="JU20" s="35">
        <v>5460</v>
      </c>
      <c r="JV20" s="286">
        <f t="shared" si="139"/>
        <v>0.19710589782942334</v>
      </c>
      <c r="JW20" s="35">
        <v>92</v>
      </c>
      <c r="JX20" s="286" t="str">
        <f t="shared" si="140"/>
        <v>-</v>
      </c>
      <c r="JY20" s="35">
        <v>14</v>
      </c>
      <c r="JZ20" s="286">
        <f t="shared" si="141"/>
        <v>-0.79104477611940305</v>
      </c>
      <c r="KA20" s="35">
        <v>0</v>
      </c>
      <c r="KB20" s="286" t="str">
        <f t="shared" si="142"/>
        <v>-</v>
      </c>
      <c r="KC20" s="35">
        <v>14</v>
      </c>
      <c r="KD20" s="286">
        <f t="shared" si="143"/>
        <v>-0.79104477611940305</v>
      </c>
      <c r="KE20" s="35">
        <v>66499</v>
      </c>
      <c r="KF20" s="286">
        <f t="shared" si="144"/>
        <v>0.16997431295963961</v>
      </c>
      <c r="KG20" s="35">
        <v>33234</v>
      </c>
      <c r="KH20" s="286">
        <f t="shared" si="145"/>
        <v>0.19353564374214405</v>
      </c>
      <c r="KI20" s="35">
        <v>32970</v>
      </c>
      <c r="KJ20" s="286">
        <f t="shared" si="146"/>
        <v>0.20610184372256368</v>
      </c>
      <c r="KK20" s="35">
        <v>264</v>
      </c>
      <c r="KL20" s="286">
        <f t="shared" si="147"/>
        <v>-0.48133595284872299</v>
      </c>
      <c r="KM20" s="35">
        <v>13150</v>
      </c>
      <c r="KN20" s="286">
        <f t="shared" si="148"/>
        <v>0.17253678109674553</v>
      </c>
      <c r="KO20" s="35">
        <v>13068</v>
      </c>
      <c r="KP20" s="286">
        <f t="shared" si="149"/>
        <v>0.2499282639885223</v>
      </c>
      <c r="KQ20" s="35">
        <v>81</v>
      </c>
      <c r="KR20" s="286">
        <f t="shared" si="150"/>
        <v>-0.89342105263157889</v>
      </c>
      <c r="KS20" s="35">
        <v>9642</v>
      </c>
      <c r="KT20" s="286">
        <f t="shared" si="151"/>
        <v>0.13009845288326294</v>
      </c>
      <c r="KU20" s="35">
        <v>9462</v>
      </c>
      <c r="KV20" s="286">
        <f t="shared" si="152"/>
        <v>0.15109489051094882</v>
      </c>
      <c r="KW20" s="35">
        <v>180</v>
      </c>
      <c r="KX20" s="286">
        <f t="shared" si="153"/>
        <v>-0.42307692307692313</v>
      </c>
      <c r="KY20" s="35">
        <v>10693</v>
      </c>
      <c r="KZ20" s="286">
        <f t="shared" si="154"/>
        <v>-6.3191153238546516E-3</v>
      </c>
      <c r="LA20" s="35">
        <v>10553</v>
      </c>
      <c r="LB20" s="286">
        <f t="shared" si="155"/>
        <v>-5.5597436863927818E-3</v>
      </c>
      <c r="LC20" s="35">
        <v>141</v>
      </c>
      <c r="LD20" s="286">
        <f t="shared" si="156"/>
        <v>-5.3691275167785268E-2</v>
      </c>
      <c r="LE20" s="35">
        <v>526</v>
      </c>
      <c r="LF20" s="286">
        <f t="shared" si="157"/>
        <v>1.3800904977375565</v>
      </c>
      <c r="LG20" s="35">
        <v>421</v>
      </c>
      <c r="LH20" s="286">
        <f t="shared" si="158"/>
        <v>1.3519553072625698</v>
      </c>
      <c r="LI20" s="35">
        <v>106</v>
      </c>
      <c r="LJ20" s="286">
        <f t="shared" si="159"/>
        <v>1.5238095238095237</v>
      </c>
      <c r="LK20" s="35">
        <v>202415</v>
      </c>
      <c r="LL20" s="286">
        <f t="shared" si="160"/>
        <v>6.5684245994766632E-2</v>
      </c>
      <c r="LM20" s="35">
        <v>52490</v>
      </c>
      <c r="LN20" s="286">
        <f t="shared" si="161"/>
        <v>9.6832163156135076E-2</v>
      </c>
      <c r="LO20" s="35">
        <v>52325</v>
      </c>
      <c r="LP20" s="286">
        <f t="shared" si="162"/>
        <v>0.10030491010409004</v>
      </c>
      <c r="LQ20" s="35">
        <v>165</v>
      </c>
      <c r="LR20" s="286">
        <f t="shared" si="163"/>
        <v>-0.45364238410596025</v>
      </c>
      <c r="LS20" s="35">
        <v>131889</v>
      </c>
      <c r="LT20" s="286">
        <f t="shared" si="164"/>
        <v>6.3055148066351707E-2</v>
      </c>
      <c r="LU20" s="35">
        <v>131322</v>
      </c>
      <c r="LV20" s="286">
        <f t="shared" si="165"/>
        <v>5.9022765578252034E-2</v>
      </c>
      <c r="LW20" s="35">
        <v>567</v>
      </c>
      <c r="LX20" s="286">
        <f t="shared" si="166"/>
        <v>8</v>
      </c>
      <c r="LY20" s="35">
        <v>10174</v>
      </c>
      <c r="LZ20" s="286">
        <f t="shared" si="167"/>
        <v>7.3093555532116827E-2</v>
      </c>
      <c r="MA20" s="35">
        <v>9644</v>
      </c>
      <c r="MB20" s="286">
        <f t="shared" si="168"/>
        <v>2.7378289123255461E-2</v>
      </c>
      <c r="MC20" s="35">
        <v>530</v>
      </c>
      <c r="MD20" s="286">
        <f t="shared" si="169"/>
        <v>4.6382978723404253</v>
      </c>
      <c r="ME20" s="35">
        <v>8832</v>
      </c>
      <c r="MF20" s="286">
        <f t="shared" si="170"/>
        <v>8.8623197337606374E-2</v>
      </c>
      <c r="MG20" s="35">
        <v>8185</v>
      </c>
      <c r="MH20" s="286">
        <f t="shared" si="171"/>
        <v>2.0700835515650384E-2</v>
      </c>
      <c r="MI20" s="35">
        <v>647</v>
      </c>
      <c r="MJ20" s="286">
        <f t="shared" si="172"/>
        <v>5.8829787234042552</v>
      </c>
      <c r="MK20" s="35">
        <v>1329</v>
      </c>
      <c r="ML20" s="286">
        <f t="shared" si="173"/>
        <v>0.86919831223628696</v>
      </c>
      <c r="MM20" s="35">
        <v>634</v>
      </c>
      <c r="MN20" s="286">
        <f t="shared" si="174"/>
        <v>-5.6547619047619069E-2</v>
      </c>
      <c r="MO20" s="35">
        <v>695</v>
      </c>
      <c r="MP20" s="286">
        <f t="shared" si="175"/>
        <v>16.375</v>
      </c>
      <c r="MQ20" s="35">
        <f t="shared" si="176"/>
        <v>128477</v>
      </c>
      <c r="MR20" s="286">
        <f t="shared" si="177"/>
        <v>8.4578500396765177E-2</v>
      </c>
      <c r="MS20" s="35">
        <f t="shared" si="176"/>
        <v>62173</v>
      </c>
      <c r="MT20" s="286">
        <f t="shared" si="178"/>
        <v>-2.2307099756065929E-3</v>
      </c>
      <c r="MU20" s="35">
        <f t="shared" si="176"/>
        <v>58254</v>
      </c>
      <c r="MV20" s="286">
        <f t="shared" si="179"/>
        <v>-3.0392809587217018E-2</v>
      </c>
      <c r="MW20" s="35">
        <f t="shared" si="176"/>
        <v>3919</v>
      </c>
      <c r="MX20" s="286">
        <f t="shared" si="180"/>
        <v>0.75739910313901349</v>
      </c>
      <c r="MY20" s="287">
        <f t="shared" si="176"/>
        <v>37458</v>
      </c>
      <c r="MZ20" s="286">
        <f t="shared" si="181"/>
        <v>9.8539503783213078E-2</v>
      </c>
      <c r="NA20" s="243">
        <f t="shared" si="176"/>
        <v>37085</v>
      </c>
      <c r="NB20" s="286">
        <f t="shared" si="182"/>
        <v>0.14016479124392789</v>
      </c>
      <c r="NC20" s="243">
        <f t="shared" si="176"/>
        <v>376</v>
      </c>
      <c r="ND20" s="286">
        <f t="shared" si="183"/>
        <v>-0.76126984126984132</v>
      </c>
      <c r="NE20" s="287">
        <f t="shared" si="176"/>
        <v>15217</v>
      </c>
      <c r="NF20" s="286">
        <f t="shared" si="184"/>
        <v>0.28641474342717044</v>
      </c>
      <c r="NG20" s="243">
        <f t="shared" si="185"/>
        <v>13242</v>
      </c>
      <c r="NH20" s="286">
        <f t="shared" si="186"/>
        <v>0.29976442873969367</v>
      </c>
      <c r="NI20" s="243">
        <f t="shared" si="185"/>
        <v>1976</v>
      </c>
      <c r="NJ20" s="286">
        <f t="shared" si="187"/>
        <v>0.20414381474710552</v>
      </c>
      <c r="NK20" s="287">
        <f t="shared" si="185"/>
        <v>17340</v>
      </c>
      <c r="NL20" s="286">
        <f t="shared" si="188"/>
        <v>0.10770410118819473</v>
      </c>
      <c r="NM20" s="243">
        <f t="shared" si="185"/>
        <v>16810</v>
      </c>
      <c r="NN20" s="286">
        <f t="shared" si="189"/>
        <v>0.1387345888091045</v>
      </c>
      <c r="NO20" s="243">
        <f t="shared" si="185"/>
        <v>529</v>
      </c>
      <c r="NP20" s="286">
        <f t="shared" si="190"/>
        <v>-0.40561797752808992</v>
      </c>
      <c r="NQ20" s="287">
        <f t="shared" si="185"/>
        <v>3329</v>
      </c>
      <c r="NR20" s="286">
        <f t="shared" si="191"/>
        <v>1.617138364779874</v>
      </c>
      <c r="NS20" s="243">
        <f t="shared" si="185"/>
        <v>2723</v>
      </c>
      <c r="NT20" s="286">
        <f t="shared" si="192"/>
        <v>3.0824587706146929</v>
      </c>
      <c r="NU20" s="243">
        <f t="shared" si="185"/>
        <v>604</v>
      </c>
      <c r="NV20" s="286">
        <f t="shared" si="193"/>
        <v>-1.6528925619834212E-3</v>
      </c>
    </row>
    <row r="21" spans="1:386" s="17" customFormat="1" ht="31.5" hidden="1" x14ac:dyDescent="0.25">
      <c r="A21" s="242"/>
      <c r="B21" s="37" t="s">
        <v>226</v>
      </c>
      <c r="C21" s="38">
        <v>14617383</v>
      </c>
      <c r="D21" s="288"/>
      <c r="E21" s="38">
        <v>5951456</v>
      </c>
      <c r="F21" s="39"/>
      <c r="G21" s="38">
        <v>5821643</v>
      </c>
      <c r="H21" s="39"/>
      <c r="I21" s="38">
        <v>129812</v>
      </c>
      <c r="J21" s="39"/>
      <c r="K21" s="38">
        <v>3868048</v>
      </c>
      <c r="L21" s="39"/>
      <c r="M21" s="38">
        <v>3788611</v>
      </c>
      <c r="N21" s="39"/>
      <c r="O21" s="38">
        <v>79440</v>
      </c>
      <c r="P21" s="39"/>
      <c r="Q21" s="38">
        <v>2816231</v>
      </c>
      <c r="R21" s="39"/>
      <c r="S21" s="38">
        <v>2734246</v>
      </c>
      <c r="T21" s="39"/>
      <c r="U21" s="38">
        <v>81987</v>
      </c>
      <c r="V21" s="39"/>
      <c r="W21" s="38">
        <v>2137752</v>
      </c>
      <c r="X21" s="39"/>
      <c r="Y21" s="38">
        <v>2057495</v>
      </c>
      <c r="Z21" s="39"/>
      <c r="AA21" s="38">
        <v>80257</v>
      </c>
      <c r="AB21" s="39"/>
      <c r="AC21" s="38">
        <v>224351</v>
      </c>
      <c r="AD21" s="39"/>
      <c r="AE21" s="38">
        <v>146284</v>
      </c>
      <c r="AF21" s="39"/>
      <c r="AG21" s="38">
        <v>78068</v>
      </c>
      <c r="AH21" s="39"/>
      <c r="AI21" s="38">
        <v>12694329</v>
      </c>
      <c r="AJ21" s="288"/>
      <c r="AK21" s="38">
        <v>5116249</v>
      </c>
      <c r="AL21" s="39"/>
      <c r="AM21" s="38">
        <v>5007670</v>
      </c>
      <c r="AN21" s="39"/>
      <c r="AO21" s="38">
        <v>108583</v>
      </c>
      <c r="AP21" s="39"/>
      <c r="AQ21" s="38">
        <v>3316840</v>
      </c>
      <c r="AR21" s="39"/>
      <c r="AS21" s="38">
        <v>3251327</v>
      </c>
      <c r="AT21" s="39"/>
      <c r="AU21" s="38">
        <v>65515</v>
      </c>
      <c r="AV21" s="39"/>
      <c r="AW21" s="38">
        <v>2466036</v>
      </c>
      <c r="AX21" s="39"/>
      <c r="AY21" s="38">
        <v>2393882</v>
      </c>
      <c r="AZ21" s="39"/>
      <c r="BA21" s="38">
        <v>72155</v>
      </c>
      <c r="BB21" s="39"/>
      <c r="BC21" s="38">
        <v>1968558</v>
      </c>
      <c r="BD21" s="39"/>
      <c r="BE21" s="38">
        <v>1899274</v>
      </c>
      <c r="BF21" s="39"/>
      <c r="BG21" s="38">
        <v>69286</v>
      </c>
      <c r="BH21" s="39"/>
      <c r="BI21" s="38">
        <v>154511</v>
      </c>
      <c r="BJ21" s="39"/>
      <c r="BK21" s="38">
        <v>84205</v>
      </c>
      <c r="BL21" s="39"/>
      <c r="BM21" s="38">
        <v>70307</v>
      </c>
      <c r="BN21" s="39"/>
      <c r="BO21" s="38">
        <v>1923053</v>
      </c>
      <c r="BP21" s="288"/>
      <c r="BQ21" s="38">
        <v>835206</v>
      </c>
      <c r="BR21" s="39"/>
      <c r="BS21" s="38">
        <v>813976</v>
      </c>
      <c r="BT21" s="39"/>
      <c r="BU21" s="38">
        <v>21229</v>
      </c>
      <c r="BV21" s="39"/>
      <c r="BW21" s="38">
        <v>551209</v>
      </c>
      <c r="BX21" s="39"/>
      <c r="BY21" s="38">
        <v>537282</v>
      </c>
      <c r="BZ21" s="39"/>
      <c r="CA21" s="38">
        <v>13926</v>
      </c>
      <c r="CB21" s="39"/>
      <c r="CC21" s="38">
        <v>350194</v>
      </c>
      <c r="CD21" s="39"/>
      <c r="CE21" s="38">
        <v>340362</v>
      </c>
      <c r="CF21" s="39"/>
      <c r="CG21" s="38">
        <v>9833</v>
      </c>
      <c r="CH21" s="39"/>
      <c r="CI21" s="38">
        <v>169195</v>
      </c>
      <c r="CJ21" s="39"/>
      <c r="CK21" s="38">
        <v>158223</v>
      </c>
      <c r="CL21" s="39"/>
      <c r="CM21" s="38">
        <v>10971</v>
      </c>
      <c r="CN21" s="39"/>
      <c r="CO21" s="38">
        <v>69843</v>
      </c>
      <c r="CP21" s="39"/>
      <c r="CQ21" s="38">
        <v>62083</v>
      </c>
      <c r="CR21" s="39"/>
      <c r="CS21" s="38">
        <v>7759</v>
      </c>
      <c r="CT21" s="39"/>
      <c r="CU21" s="38">
        <v>2274763</v>
      </c>
      <c r="CV21" s="288"/>
      <c r="CW21" s="38">
        <v>666318</v>
      </c>
      <c r="CX21" s="39"/>
      <c r="CY21" s="38">
        <v>613720</v>
      </c>
      <c r="CZ21" s="39"/>
      <c r="DA21" s="38">
        <v>52598</v>
      </c>
      <c r="DB21" s="39"/>
      <c r="DC21" s="38">
        <v>720959</v>
      </c>
      <c r="DD21" s="39"/>
      <c r="DE21" s="38">
        <v>692204</v>
      </c>
      <c r="DF21" s="39"/>
      <c r="DG21" s="38">
        <v>28755</v>
      </c>
      <c r="DH21" s="39"/>
      <c r="DI21" s="38">
        <v>263915</v>
      </c>
      <c r="DJ21" s="39"/>
      <c r="DK21" s="38">
        <v>225802</v>
      </c>
      <c r="DL21" s="39"/>
      <c r="DM21" s="38">
        <v>38117</v>
      </c>
      <c r="DN21" s="39"/>
      <c r="DO21" s="38">
        <v>715781</v>
      </c>
      <c r="DP21" s="39"/>
      <c r="DQ21" s="38">
        <v>675030</v>
      </c>
      <c r="DR21" s="39"/>
      <c r="DS21" s="38">
        <v>40756</v>
      </c>
      <c r="DT21" s="39"/>
      <c r="DU21" s="38">
        <v>83783</v>
      </c>
      <c r="DV21" s="39"/>
      <c r="DW21" s="38">
        <v>38484</v>
      </c>
      <c r="DX21" s="39"/>
      <c r="DY21" s="38">
        <v>45297</v>
      </c>
      <c r="DZ21" s="39"/>
      <c r="EA21" s="38">
        <v>407509</v>
      </c>
      <c r="EB21" s="288"/>
      <c r="EC21" s="38">
        <v>230574</v>
      </c>
      <c r="ED21" s="39"/>
      <c r="EE21" s="38">
        <v>229912</v>
      </c>
      <c r="EF21" s="39"/>
      <c r="EG21" s="38">
        <v>662</v>
      </c>
      <c r="EH21" s="39"/>
      <c r="EI21" s="38">
        <v>105972</v>
      </c>
      <c r="EJ21" s="39"/>
      <c r="EK21" s="38">
        <v>105410</v>
      </c>
      <c r="EL21" s="39"/>
      <c r="EM21" s="38">
        <v>565</v>
      </c>
      <c r="EN21" s="39"/>
      <c r="EO21" s="38">
        <v>50381</v>
      </c>
      <c r="EP21" s="39"/>
      <c r="EQ21" s="38">
        <v>50061</v>
      </c>
      <c r="ER21" s="39"/>
      <c r="ES21" s="38">
        <v>320</v>
      </c>
      <c r="ET21" s="39"/>
      <c r="EU21" s="38">
        <v>18083</v>
      </c>
      <c r="EV21" s="39"/>
      <c r="EW21" s="38">
        <v>17543</v>
      </c>
      <c r="EX21" s="39"/>
      <c r="EY21" s="38">
        <v>538</v>
      </c>
      <c r="EZ21" s="39"/>
      <c r="FA21" s="38">
        <v>5096</v>
      </c>
      <c r="FB21" s="39"/>
      <c r="FC21" s="38">
        <v>3699</v>
      </c>
      <c r="FD21" s="39"/>
      <c r="FE21" s="38">
        <v>1396</v>
      </c>
      <c r="FF21" s="39"/>
      <c r="FG21" s="38">
        <v>775139</v>
      </c>
      <c r="FH21" s="288"/>
      <c r="FI21" s="38">
        <v>318567</v>
      </c>
      <c r="FJ21" s="39"/>
      <c r="FK21" s="38">
        <v>311310</v>
      </c>
      <c r="FL21" s="39"/>
      <c r="FM21" s="38">
        <v>7259</v>
      </c>
      <c r="FN21" s="39"/>
      <c r="FO21" s="38">
        <v>136369</v>
      </c>
      <c r="FP21" s="39"/>
      <c r="FQ21" s="38">
        <v>132691</v>
      </c>
      <c r="FR21" s="39"/>
      <c r="FS21" s="38">
        <v>3674</v>
      </c>
      <c r="FT21" s="39"/>
      <c r="FU21" s="38">
        <v>185246</v>
      </c>
      <c r="FV21" s="39"/>
      <c r="FW21" s="38">
        <v>180822</v>
      </c>
      <c r="FX21" s="39"/>
      <c r="FY21" s="38">
        <v>4423</v>
      </c>
      <c r="FZ21" s="39"/>
      <c r="GA21" s="38">
        <v>145994</v>
      </c>
      <c r="GB21" s="39"/>
      <c r="GC21" s="38">
        <v>141947</v>
      </c>
      <c r="GD21" s="39"/>
      <c r="GE21" s="38">
        <v>4046</v>
      </c>
      <c r="GF21" s="39"/>
      <c r="GG21" s="38">
        <v>6557</v>
      </c>
      <c r="GH21" s="39"/>
      <c r="GI21" s="38">
        <v>4132</v>
      </c>
      <c r="GJ21" s="39"/>
      <c r="GK21" s="38">
        <v>2424</v>
      </c>
      <c r="GL21" s="39"/>
      <c r="GM21" s="38">
        <v>4955440</v>
      </c>
      <c r="GN21" s="288"/>
      <c r="GO21" s="38">
        <v>2275351</v>
      </c>
      <c r="GP21" s="39"/>
      <c r="GQ21" s="38">
        <v>2265934</v>
      </c>
      <c r="GR21" s="39"/>
      <c r="GS21" s="38">
        <v>9416</v>
      </c>
      <c r="GT21" s="39"/>
      <c r="GU21" s="38">
        <v>792488</v>
      </c>
      <c r="GV21" s="39"/>
      <c r="GW21" s="38">
        <v>779815</v>
      </c>
      <c r="GX21" s="39"/>
      <c r="GY21" s="38">
        <v>12674</v>
      </c>
      <c r="GZ21" s="39"/>
      <c r="HA21" s="38">
        <v>1311507</v>
      </c>
      <c r="HB21" s="39"/>
      <c r="HC21" s="38">
        <v>1292969</v>
      </c>
      <c r="HD21" s="39"/>
      <c r="HE21" s="38">
        <v>18535</v>
      </c>
      <c r="HF21" s="39"/>
      <c r="HG21" s="38">
        <v>604926</v>
      </c>
      <c r="HH21" s="39"/>
      <c r="HI21" s="38">
        <v>593523</v>
      </c>
      <c r="HJ21" s="39"/>
      <c r="HK21" s="38">
        <v>11401</v>
      </c>
      <c r="HL21" s="39"/>
      <c r="HM21" s="38">
        <v>25008</v>
      </c>
      <c r="HN21" s="39"/>
      <c r="HO21" s="38">
        <v>12702</v>
      </c>
      <c r="HP21" s="39"/>
      <c r="HQ21" s="38">
        <v>12305</v>
      </c>
      <c r="HR21" s="39"/>
      <c r="HS21" s="38">
        <v>656285</v>
      </c>
      <c r="HT21" s="288"/>
      <c r="HU21" s="38">
        <v>217409</v>
      </c>
      <c r="HV21" s="39"/>
      <c r="HW21" s="38">
        <v>214852</v>
      </c>
      <c r="HX21" s="39"/>
      <c r="HY21" s="38">
        <v>2557</v>
      </c>
      <c r="HZ21" s="39"/>
      <c r="IA21" s="38">
        <v>275272</v>
      </c>
      <c r="IB21" s="39"/>
      <c r="IC21" s="38">
        <v>273474</v>
      </c>
      <c r="ID21" s="39"/>
      <c r="IE21" s="38">
        <v>1797</v>
      </c>
      <c r="IF21" s="39"/>
      <c r="IG21" s="38">
        <v>94080</v>
      </c>
      <c r="IH21" s="39"/>
      <c r="II21" s="38">
        <v>93410</v>
      </c>
      <c r="IJ21" s="39"/>
      <c r="IK21" s="38">
        <v>669</v>
      </c>
      <c r="IL21" s="39"/>
      <c r="IM21" s="38">
        <v>65740</v>
      </c>
      <c r="IN21" s="39"/>
      <c r="IO21" s="38">
        <v>64059</v>
      </c>
      <c r="IP21" s="39"/>
      <c r="IQ21" s="38">
        <v>1681</v>
      </c>
      <c r="IR21" s="39"/>
      <c r="IS21" s="38">
        <v>8838</v>
      </c>
      <c r="IT21" s="39"/>
      <c r="IU21" s="38">
        <v>8156</v>
      </c>
      <c r="IV21" s="39"/>
      <c r="IW21" s="38">
        <v>682</v>
      </c>
      <c r="IX21" s="39"/>
      <c r="IY21" s="38">
        <v>570510</v>
      </c>
      <c r="IZ21" s="288"/>
      <c r="JA21" s="38">
        <v>182609</v>
      </c>
      <c r="JB21" s="39"/>
      <c r="JC21" s="38">
        <v>181317</v>
      </c>
      <c r="JD21" s="39"/>
      <c r="JE21" s="38">
        <v>1294</v>
      </c>
      <c r="JF21" s="39"/>
      <c r="JG21" s="38">
        <v>81125</v>
      </c>
      <c r="JH21" s="39"/>
      <c r="JI21" s="38">
        <v>80553</v>
      </c>
      <c r="JJ21" s="39"/>
      <c r="JK21" s="38">
        <v>571</v>
      </c>
      <c r="JL21" s="39"/>
      <c r="JM21" s="38">
        <v>269914</v>
      </c>
      <c r="JN21" s="39"/>
      <c r="JO21" s="38">
        <v>269500</v>
      </c>
      <c r="JP21" s="39"/>
      <c r="JQ21" s="38">
        <v>414</v>
      </c>
      <c r="JR21" s="39"/>
      <c r="JS21" s="38">
        <v>39324</v>
      </c>
      <c r="JT21" s="39"/>
      <c r="JU21" s="38">
        <v>38181</v>
      </c>
      <c r="JV21" s="39"/>
      <c r="JW21" s="38">
        <v>1139</v>
      </c>
      <c r="JX21" s="39"/>
      <c r="JY21" s="38">
        <v>968</v>
      </c>
      <c r="JZ21" s="39"/>
      <c r="KA21" s="38">
        <v>308</v>
      </c>
      <c r="KB21" s="39"/>
      <c r="KC21" s="38">
        <v>660</v>
      </c>
      <c r="KD21" s="39"/>
      <c r="KE21" s="38">
        <v>603763</v>
      </c>
      <c r="KF21" s="288"/>
      <c r="KG21" s="38">
        <v>281581</v>
      </c>
      <c r="KH21" s="39"/>
      <c r="KI21" s="38">
        <v>278416</v>
      </c>
      <c r="KJ21" s="39"/>
      <c r="KK21" s="38">
        <v>3167</v>
      </c>
      <c r="KL21" s="39"/>
      <c r="KM21" s="38">
        <v>114253</v>
      </c>
      <c r="KN21" s="39"/>
      <c r="KO21" s="38">
        <v>111226</v>
      </c>
      <c r="KP21" s="39"/>
      <c r="KQ21" s="38">
        <v>3028</v>
      </c>
      <c r="KR21" s="39"/>
      <c r="KS21" s="38">
        <v>89754</v>
      </c>
      <c r="KT21" s="39"/>
      <c r="KU21" s="38">
        <v>87541</v>
      </c>
      <c r="KV21" s="39"/>
      <c r="KW21" s="38">
        <v>2213</v>
      </c>
      <c r="KX21" s="39"/>
      <c r="KY21" s="38">
        <v>127895</v>
      </c>
      <c r="KZ21" s="39"/>
      <c r="LA21" s="38">
        <v>124945</v>
      </c>
      <c r="LB21" s="39"/>
      <c r="LC21" s="38">
        <v>2952</v>
      </c>
      <c r="LD21" s="39"/>
      <c r="LE21" s="38">
        <v>2362</v>
      </c>
      <c r="LF21" s="39"/>
      <c r="LG21" s="38">
        <v>1266</v>
      </c>
      <c r="LH21" s="39"/>
      <c r="LI21" s="38">
        <v>1098</v>
      </c>
      <c r="LJ21" s="39"/>
      <c r="LK21" s="38">
        <v>1176278</v>
      </c>
      <c r="LL21" s="288"/>
      <c r="LM21" s="38">
        <v>294599</v>
      </c>
      <c r="LN21" s="39"/>
      <c r="LO21" s="38">
        <v>291085</v>
      </c>
      <c r="LP21" s="39"/>
      <c r="LQ21" s="38">
        <v>3518</v>
      </c>
      <c r="LR21" s="39"/>
      <c r="LS21" s="38">
        <v>736263</v>
      </c>
      <c r="LT21" s="39"/>
      <c r="LU21" s="38">
        <v>735348</v>
      </c>
      <c r="LV21" s="39"/>
      <c r="LW21" s="38">
        <v>915</v>
      </c>
      <c r="LX21" s="39"/>
      <c r="LY21" s="38">
        <v>81594</v>
      </c>
      <c r="LZ21" s="39"/>
      <c r="MA21" s="38">
        <v>80878</v>
      </c>
      <c r="MB21" s="39"/>
      <c r="MC21" s="38">
        <v>715</v>
      </c>
      <c r="MD21" s="39"/>
      <c r="ME21" s="38">
        <v>63468</v>
      </c>
      <c r="MF21" s="39"/>
      <c r="MG21" s="38">
        <v>62868</v>
      </c>
      <c r="MH21" s="39"/>
      <c r="MI21" s="38">
        <v>599</v>
      </c>
      <c r="MJ21" s="39"/>
      <c r="MK21" s="38">
        <v>2357</v>
      </c>
      <c r="ML21" s="39"/>
      <c r="MM21" s="38">
        <v>1736</v>
      </c>
      <c r="MN21" s="39"/>
      <c r="MO21" s="38">
        <v>623</v>
      </c>
      <c r="MP21" s="39"/>
      <c r="MQ21" s="38">
        <f t="shared" si="176"/>
        <v>1274642</v>
      </c>
      <c r="MR21" s="288"/>
      <c r="MS21" s="38">
        <f t="shared" si="176"/>
        <v>649241</v>
      </c>
      <c r="MT21" s="39"/>
      <c r="MU21" s="38">
        <f t="shared" si="176"/>
        <v>621124</v>
      </c>
      <c r="MV21" s="39"/>
      <c r="MW21" s="38">
        <f t="shared" si="176"/>
        <v>28112</v>
      </c>
      <c r="MX21" s="39"/>
      <c r="MY21" s="289">
        <f t="shared" si="176"/>
        <v>354139</v>
      </c>
      <c r="MZ21" s="39"/>
      <c r="NA21" s="245">
        <f t="shared" si="176"/>
        <v>340606</v>
      </c>
      <c r="NB21" s="39"/>
      <c r="NC21" s="245">
        <f t="shared" si="176"/>
        <v>13536</v>
      </c>
      <c r="ND21" s="288"/>
      <c r="NE21" s="289">
        <f t="shared" si="176"/>
        <v>119645</v>
      </c>
      <c r="NF21" s="39"/>
      <c r="NG21" s="245">
        <f t="shared" si="185"/>
        <v>112899</v>
      </c>
      <c r="NH21" s="39"/>
      <c r="NI21" s="245">
        <f t="shared" si="185"/>
        <v>6749</v>
      </c>
      <c r="NJ21" s="288"/>
      <c r="NK21" s="289">
        <f t="shared" si="185"/>
        <v>187347</v>
      </c>
      <c r="NL21" s="39"/>
      <c r="NM21" s="245">
        <f t="shared" si="185"/>
        <v>181178</v>
      </c>
      <c r="NN21" s="39"/>
      <c r="NO21" s="245">
        <f t="shared" si="185"/>
        <v>6174</v>
      </c>
      <c r="NP21" s="288"/>
      <c r="NQ21" s="289">
        <f t="shared" si="185"/>
        <v>19542</v>
      </c>
      <c r="NR21" s="39"/>
      <c r="NS21" s="245">
        <f>IFERROR(BK21-(DW21+FC21+GI21+HO21+IU21+KA21+LG21+MM21),"-")</f>
        <v>13722</v>
      </c>
      <c r="NT21" s="39"/>
      <c r="NU21" s="245">
        <f t="shared" si="185"/>
        <v>5822</v>
      </c>
      <c r="NV21" s="288"/>
    </row>
    <row r="22" spans="1:386" s="247" customFormat="1" ht="34.5" customHeight="1" x14ac:dyDescent="0.25">
      <c r="A22" s="242"/>
      <c r="B22" s="37" t="s">
        <v>222</v>
      </c>
      <c r="C22" s="38">
        <v>16210911</v>
      </c>
      <c r="D22" s="288">
        <f>IFERROR(C22/C21-1,"-")</f>
        <v>0.10901595723393176</v>
      </c>
      <c r="E22" s="38">
        <v>6572823</v>
      </c>
      <c r="F22" s="288">
        <f>IFERROR(E22/E21-1,"-")</f>
        <v>0.10440587983847993</v>
      </c>
      <c r="G22" s="38">
        <v>6449359</v>
      </c>
      <c r="H22" s="288">
        <f>IFERROR(G22/G21-1,"-")</f>
        <v>0.10782454368981398</v>
      </c>
      <c r="I22" s="38">
        <v>123463</v>
      </c>
      <c r="J22" s="288">
        <f>IFERROR(I22/I21-1,"-")</f>
        <v>-4.8909191754229142E-2</v>
      </c>
      <c r="K22" s="38">
        <v>4340676</v>
      </c>
      <c r="L22" s="288">
        <f>IFERROR(K22/K21-1,"-")</f>
        <v>0.12218772879757434</v>
      </c>
      <c r="M22" s="38">
        <v>4235141</v>
      </c>
      <c r="N22" s="288">
        <f>IFERROR(M22/M21-1,"-")</f>
        <v>0.11786113697077893</v>
      </c>
      <c r="O22" s="38">
        <v>105534</v>
      </c>
      <c r="P22" s="288">
        <f>IFERROR(O22/O21-1,"-")</f>
        <v>0.32847432024169176</v>
      </c>
      <c r="Q22" s="38">
        <v>3179036</v>
      </c>
      <c r="R22" s="288">
        <f>IFERROR(Q22/Q21-1,"-")</f>
        <v>0.12882643504740909</v>
      </c>
      <c r="S22" s="38">
        <v>3049188</v>
      </c>
      <c r="T22" s="288">
        <f>IFERROR(S22/S21-1,"-")</f>
        <v>0.11518422263395456</v>
      </c>
      <c r="U22" s="38">
        <v>129849</v>
      </c>
      <c r="V22" s="288">
        <f>IFERROR(U22/U21-1,"-")</f>
        <v>0.58377547659994877</v>
      </c>
      <c r="W22" s="38">
        <v>2380581</v>
      </c>
      <c r="X22" s="288">
        <f>IFERROR(W22/W21-1,"-")</f>
        <v>0.11359081876662969</v>
      </c>
      <c r="Y22" s="38">
        <v>2274859</v>
      </c>
      <c r="Z22" s="288">
        <f>IFERROR(Y22/Y21-1,"-")</f>
        <v>0.10564497119069549</v>
      </c>
      <c r="AA22" s="38">
        <v>105723</v>
      </c>
      <c r="AB22" s="288">
        <f>IFERROR(AA22/AA21-1,"-")</f>
        <v>0.31730565558144463</v>
      </c>
      <c r="AC22" s="38">
        <v>233427</v>
      </c>
      <c r="AD22" s="288">
        <f>IFERROR(AC22/AC21-1,"-")</f>
        <v>4.0454466438750059E-2</v>
      </c>
      <c r="AE22" s="38">
        <v>148720</v>
      </c>
      <c r="AF22" s="288">
        <f>IFERROR(AE22/AE21-1,"-")</f>
        <v>1.6652538896940294E-2</v>
      </c>
      <c r="AG22" s="38">
        <v>84708</v>
      </c>
      <c r="AH22" s="288">
        <f>IFERROR(AG22/AG21-1,"-")</f>
        <v>8.5054055438848142E-2</v>
      </c>
      <c r="AI22" s="38">
        <v>14266572</v>
      </c>
      <c r="AJ22" s="288">
        <f>IFERROR(AI22/AI21-1,"-")</f>
        <v>0.12385396660193693</v>
      </c>
      <c r="AK22" s="38">
        <v>5678405</v>
      </c>
      <c r="AL22" s="288">
        <f>IFERROR(AK22/AK21-1,"-")</f>
        <v>0.10987659122923854</v>
      </c>
      <c r="AM22" s="38">
        <v>5576170</v>
      </c>
      <c r="AN22" s="288">
        <f>IFERROR(AM22/AM21-1,"-")</f>
        <v>0.11352585134403825</v>
      </c>
      <c r="AO22" s="38">
        <v>102239</v>
      </c>
      <c r="AP22" s="288">
        <f>IFERROR(AO22/AO21-1,"-")</f>
        <v>-5.8425352034848888E-2</v>
      </c>
      <c r="AQ22" s="38">
        <v>3811475</v>
      </c>
      <c r="AR22" s="288">
        <f>IFERROR(AQ22/AQ21-1,"-")</f>
        <v>0.1491283872601632</v>
      </c>
      <c r="AS22" s="38">
        <v>3716307</v>
      </c>
      <c r="AT22" s="288">
        <f>IFERROR(AS22/AS21-1,"-")</f>
        <v>0.14301237617748086</v>
      </c>
      <c r="AU22" s="38">
        <v>95168</v>
      </c>
      <c r="AV22" s="288">
        <f>IFERROR(AU22/AU21-1,"-")</f>
        <v>0.45261390521254685</v>
      </c>
      <c r="AW22" s="38">
        <v>2853186</v>
      </c>
      <c r="AX22" s="288">
        <f>IFERROR(AW22/AW21-1,"-")</f>
        <v>0.15699284195364549</v>
      </c>
      <c r="AY22" s="38">
        <v>2731267</v>
      </c>
      <c r="AZ22" s="288">
        <f>IFERROR(AY22/AY21-1,"-")</f>
        <v>0.14093635358802148</v>
      </c>
      <c r="BA22" s="38">
        <v>121920</v>
      </c>
      <c r="BB22" s="288">
        <f>IFERROR(BA22/BA21-1,"-")</f>
        <v>0.68969579377728496</v>
      </c>
      <c r="BC22" s="38">
        <v>2203105</v>
      </c>
      <c r="BD22" s="288">
        <f>IFERROR(BC22/BC21-1,"-")</f>
        <v>0.1191466037576745</v>
      </c>
      <c r="BE22" s="38">
        <v>2103863</v>
      </c>
      <c r="BF22" s="288">
        <f>IFERROR(BE22/BE21-1,"-")</f>
        <v>0.10771958127158054</v>
      </c>
      <c r="BG22" s="38">
        <v>99243</v>
      </c>
      <c r="BH22" s="288">
        <f>IFERROR(BG22/BG21-1,"-")</f>
        <v>0.43236728920705492</v>
      </c>
      <c r="BI22" s="38">
        <v>177831</v>
      </c>
      <c r="BJ22" s="288">
        <f>IFERROR(BI22/BI21-1,"-")</f>
        <v>0.15092776566069732</v>
      </c>
      <c r="BK22" s="38">
        <v>98379</v>
      </c>
      <c r="BL22" s="288">
        <f>IFERROR(BK22/BK21-1,"-")</f>
        <v>0.16832729647883138</v>
      </c>
      <c r="BM22" s="38">
        <v>79449</v>
      </c>
      <c r="BN22" s="288">
        <f>IFERROR(BM22/BM21-1,"-")</f>
        <v>0.13002972676973834</v>
      </c>
      <c r="BO22" s="38">
        <v>1944338</v>
      </c>
      <c r="BP22" s="288">
        <f>IFERROR(BO22/BO21-1,"-")</f>
        <v>1.1068337690120833E-2</v>
      </c>
      <c r="BQ22" s="38">
        <v>894417</v>
      </c>
      <c r="BR22" s="288">
        <f>IFERROR(BQ22/BQ21-1,"-")</f>
        <v>7.0893887256556987E-2</v>
      </c>
      <c r="BS22" s="38">
        <v>873192</v>
      </c>
      <c r="BT22" s="288">
        <f>IFERROR(BS22/BS21-1,"-")</f>
        <v>7.2749073682762067E-2</v>
      </c>
      <c r="BU22" s="38">
        <v>21227</v>
      </c>
      <c r="BV22" s="288">
        <f>IFERROR(BU22/BU21-1,"-")</f>
        <v>-9.4210749446488329E-5</v>
      </c>
      <c r="BW22" s="38">
        <v>529201</v>
      </c>
      <c r="BX22" s="288">
        <f>IFERROR(BW22/BW21-1,"-")</f>
        <v>-3.9926779134593193E-2</v>
      </c>
      <c r="BY22" s="38">
        <v>518833</v>
      </c>
      <c r="BZ22" s="288">
        <f>IFERROR(BY22/BY21-1,"-")</f>
        <v>-3.4337647641275892E-2</v>
      </c>
      <c r="CA22" s="38">
        <v>10369</v>
      </c>
      <c r="CB22" s="288">
        <f>IFERROR(CA22/CA21-1,"-")</f>
        <v>-0.2554215137153526</v>
      </c>
      <c r="CC22" s="38">
        <v>325853</v>
      </c>
      <c r="CD22" s="288">
        <f>IFERROR(CC22/CC21-1,"-")</f>
        <v>-6.9507187444673546E-2</v>
      </c>
      <c r="CE22" s="38">
        <v>317923</v>
      </c>
      <c r="CF22" s="288">
        <f>IFERROR(CE22/CE21-1,"-")</f>
        <v>-6.5926866101386206E-2</v>
      </c>
      <c r="CG22" s="38">
        <v>7930</v>
      </c>
      <c r="CH22" s="288">
        <f>IFERROR(CG22/CG21-1,"-")</f>
        <v>-0.19353198413505546</v>
      </c>
      <c r="CI22" s="38">
        <v>177475</v>
      </c>
      <c r="CJ22" s="288">
        <f>IFERROR(CI22/CI21-1,"-")</f>
        <v>4.8937616359821412E-2</v>
      </c>
      <c r="CK22" s="38">
        <v>170997</v>
      </c>
      <c r="CL22" s="288">
        <f>IFERROR(CK22/CK21-1,"-")</f>
        <v>8.0734153694469235E-2</v>
      </c>
      <c r="CM22" s="38">
        <v>6478</v>
      </c>
      <c r="CN22" s="288">
        <f>IFERROR(CM22/CM21-1,"-")</f>
        <v>-0.40953422659739314</v>
      </c>
      <c r="CO22" s="38">
        <v>55596</v>
      </c>
      <c r="CP22" s="288">
        <f>IFERROR(CO22/CO21-1,"-")</f>
        <v>-0.20398608307203303</v>
      </c>
      <c r="CQ22" s="38">
        <v>50339</v>
      </c>
      <c r="CR22" s="288">
        <f>IFERROR(CQ22/CQ21-1,"-")</f>
        <v>-0.1891661163281414</v>
      </c>
      <c r="CS22" s="38">
        <v>5260</v>
      </c>
      <c r="CT22" s="288">
        <f>IFERROR(CS22/CS21-1,"-")</f>
        <v>-0.32207758731795333</v>
      </c>
      <c r="CU22" s="38">
        <v>2551711</v>
      </c>
      <c r="CV22" s="288">
        <f>IFERROR(CU22/CU21-1,"-")</f>
        <v>0.1217480678206917</v>
      </c>
      <c r="CW22" s="38">
        <v>773544</v>
      </c>
      <c r="CX22" s="288">
        <f>IFERROR(CW22/CW21-1,"-")</f>
        <v>0.16092316281415187</v>
      </c>
      <c r="CY22" s="38">
        <v>721719</v>
      </c>
      <c r="CZ22" s="288">
        <f>IFERROR(CY22/CY21-1,"-")</f>
        <v>0.17597438571335466</v>
      </c>
      <c r="DA22" s="38">
        <v>51828</v>
      </c>
      <c r="DB22" s="288">
        <f>IFERROR(DA22/DA21-1,"-")</f>
        <v>-1.4639339898855463E-2</v>
      </c>
      <c r="DC22" s="38">
        <v>819660</v>
      </c>
      <c r="DD22" s="288">
        <f>IFERROR(DC22/DC21-1,"-")</f>
        <v>0.13690237586325993</v>
      </c>
      <c r="DE22" s="38">
        <v>793322</v>
      </c>
      <c r="DF22" s="288">
        <f>IFERROR(DE22/DE21-1,"-")</f>
        <v>0.14608121305279953</v>
      </c>
      <c r="DG22" s="38">
        <v>26340</v>
      </c>
      <c r="DH22" s="288">
        <f>IFERROR(DG22/DG21-1,"-")</f>
        <v>-8.3985393844548728E-2</v>
      </c>
      <c r="DI22" s="38">
        <v>305208</v>
      </c>
      <c r="DJ22" s="288">
        <f>IFERROR(DI22/DI21-1,"-")</f>
        <v>0.15646325521474713</v>
      </c>
      <c r="DK22" s="38">
        <v>253510</v>
      </c>
      <c r="DL22" s="288">
        <f>IFERROR(DK22/DK21-1,"-")</f>
        <v>0.1227092762685893</v>
      </c>
      <c r="DM22" s="38">
        <v>51696</v>
      </c>
      <c r="DN22" s="288">
        <f>IFERROR(DM22/DM21-1,"-")</f>
        <v>0.35624524490384868</v>
      </c>
      <c r="DO22" s="38">
        <v>759857</v>
      </c>
      <c r="DP22" s="288">
        <f>IFERROR(DO22/DO21-1,"-")</f>
        <v>6.1577493674741302E-2</v>
      </c>
      <c r="DQ22" s="38">
        <v>716685</v>
      </c>
      <c r="DR22" s="288">
        <f>IFERROR(DQ22/DQ21-1,"-")</f>
        <v>6.1708368516954826E-2</v>
      </c>
      <c r="DS22" s="38">
        <v>43168</v>
      </c>
      <c r="DT22" s="288">
        <f>IFERROR(DS22/DS21-1,"-")</f>
        <v>5.9181470212974707E-2</v>
      </c>
      <c r="DU22" s="38">
        <v>78226</v>
      </c>
      <c r="DV22" s="288">
        <f>IFERROR(DU22/DU21-1,"-")</f>
        <v>-6.6326104340976078E-2</v>
      </c>
      <c r="DW22" s="38">
        <v>45111</v>
      </c>
      <c r="DX22" s="288">
        <f>IFERROR(DW22/DW21-1,"-")</f>
        <v>0.17220143436233237</v>
      </c>
      <c r="DY22" s="38">
        <v>33117</v>
      </c>
      <c r="DZ22" s="288">
        <f>IFERROR(DY22/DY21-1,"-")</f>
        <v>-0.26889197960129807</v>
      </c>
      <c r="EA22" s="38">
        <v>432062</v>
      </c>
      <c r="EB22" s="288">
        <f>IFERROR(EA22/EA21-1,"-")</f>
        <v>6.0251430029766295E-2</v>
      </c>
      <c r="EC22" s="38">
        <v>238263</v>
      </c>
      <c r="ED22" s="288">
        <f>IFERROR(EC22/EC21-1,"-")</f>
        <v>3.3347211741133087E-2</v>
      </c>
      <c r="EE22" s="38">
        <v>236626</v>
      </c>
      <c r="EF22" s="288">
        <f>IFERROR(EE22/EE21-1,"-")</f>
        <v>2.9202477469640664E-2</v>
      </c>
      <c r="EG22" s="38">
        <v>1636</v>
      </c>
      <c r="EH22" s="288">
        <f>IFERROR(EG22/EG21-1,"-")</f>
        <v>1.4712990936555892</v>
      </c>
      <c r="EI22" s="38">
        <v>108972</v>
      </c>
      <c r="EJ22" s="288">
        <f>IFERROR(EI22/EI21-1,"-")</f>
        <v>2.8309364737855391E-2</v>
      </c>
      <c r="EK22" s="38">
        <v>107747</v>
      </c>
      <c r="EL22" s="288">
        <f>IFERROR(EK22/EK21-1,"-")</f>
        <v>2.217057205198758E-2</v>
      </c>
      <c r="EM22" s="38">
        <v>1224</v>
      </c>
      <c r="EN22" s="288">
        <f>IFERROR(EM22/EM21-1,"-")</f>
        <v>1.1663716814159293</v>
      </c>
      <c r="EO22" s="38">
        <v>59721</v>
      </c>
      <c r="EP22" s="288">
        <f>IFERROR(EO22/EO21-1,"-")</f>
        <v>0.1853873484051527</v>
      </c>
      <c r="EQ22" s="38">
        <v>59015</v>
      </c>
      <c r="ER22" s="288">
        <f>IFERROR(EQ22/EQ21-1,"-")</f>
        <v>0.17886178861788626</v>
      </c>
      <c r="ES22" s="38">
        <v>708</v>
      </c>
      <c r="ET22" s="288">
        <f>IFERROR(ES22/ES21-1,"-")</f>
        <v>1.2124999999999999</v>
      </c>
      <c r="EU22" s="38">
        <v>24817</v>
      </c>
      <c r="EV22" s="288">
        <f>IFERROR(EU22/EU21-1,"-")</f>
        <v>0.37239396117900792</v>
      </c>
      <c r="EW22" s="38">
        <v>23819</v>
      </c>
      <c r="EX22" s="288">
        <f>IFERROR(EW22/EW21-1,"-")</f>
        <v>0.35774952972695662</v>
      </c>
      <c r="EY22" s="38">
        <v>998</v>
      </c>
      <c r="EZ22" s="288">
        <f>IFERROR(EY22/EY21-1,"-")</f>
        <v>0.85501858736059488</v>
      </c>
      <c r="FA22" s="38">
        <v>4118</v>
      </c>
      <c r="FB22" s="288">
        <f>IFERROR(FA22/FA21-1,"-")</f>
        <v>-0.1919152276295133</v>
      </c>
      <c r="FC22" s="38">
        <v>3278</v>
      </c>
      <c r="FD22" s="288">
        <f>IFERROR(FC22/FC21-1,"-")</f>
        <v>-0.11381454447147876</v>
      </c>
      <c r="FE22" s="38">
        <v>840</v>
      </c>
      <c r="FF22" s="288">
        <f>IFERROR(FE22/FE21-1,"-")</f>
        <v>-0.39828080229226359</v>
      </c>
      <c r="FG22" s="38">
        <v>841310</v>
      </c>
      <c r="FH22" s="288">
        <f>IFERROR(FG22/FG21-1,"-")</f>
        <v>8.5366624566690641E-2</v>
      </c>
      <c r="FI22" s="38">
        <v>335897</v>
      </c>
      <c r="FJ22" s="288">
        <f>IFERROR(FI22/FI21-1,"-")</f>
        <v>5.4399859370242387E-2</v>
      </c>
      <c r="FK22" s="38">
        <v>329505</v>
      </c>
      <c r="FL22" s="288">
        <f>IFERROR(FK22/FK21-1,"-")</f>
        <v>5.8446564517683264E-2</v>
      </c>
      <c r="FM22" s="38">
        <v>6392</v>
      </c>
      <c r="FN22" s="288">
        <f>IFERROR(FM22/FM21-1,"-")</f>
        <v>-0.11943793911007028</v>
      </c>
      <c r="FO22" s="38">
        <v>158745</v>
      </c>
      <c r="FP22" s="288">
        <f>IFERROR(FO22/FO21-1,"-")</f>
        <v>0.16408421268763429</v>
      </c>
      <c r="FQ22" s="38">
        <v>154957</v>
      </c>
      <c r="FR22" s="288">
        <f>IFERROR(FQ22/FQ21-1,"-")</f>
        <v>0.16780339284503087</v>
      </c>
      <c r="FS22" s="38">
        <v>3788</v>
      </c>
      <c r="FT22" s="288">
        <f>IFERROR(FS22/FS21-1,"-")</f>
        <v>3.1028851388132717E-2</v>
      </c>
      <c r="FU22" s="38">
        <v>223126</v>
      </c>
      <c r="FV22" s="288">
        <f>IFERROR(FU22/FU21-1,"-")</f>
        <v>0.20448484717618731</v>
      </c>
      <c r="FW22" s="38">
        <v>218740</v>
      </c>
      <c r="FX22" s="288">
        <f>IFERROR(FW22/FW21-1,"-")</f>
        <v>0.20969793498578704</v>
      </c>
      <c r="FY22" s="38">
        <v>4387</v>
      </c>
      <c r="FZ22" s="288">
        <f>IFERROR(FY22/FY21-1,"-")</f>
        <v>-8.1392719873388808E-3</v>
      </c>
      <c r="GA22" s="38">
        <v>136653</v>
      </c>
      <c r="GB22" s="288">
        <f>IFERROR(GA22/GA21-1,"-")</f>
        <v>-6.3982081455402295E-2</v>
      </c>
      <c r="GC22" s="38">
        <v>132159</v>
      </c>
      <c r="GD22" s="288">
        <f>IFERROR(GC22/GC21-1,"-")</f>
        <v>-6.8955314307452831E-2</v>
      </c>
      <c r="GE22" s="38">
        <v>4493</v>
      </c>
      <c r="GF22" s="288">
        <f>IFERROR(GE22/GE21-1,"-")</f>
        <v>0.11047948591201195</v>
      </c>
      <c r="GG22" s="38">
        <v>5975</v>
      </c>
      <c r="GH22" s="288">
        <f>IFERROR(GG22/GG21-1,"-")</f>
        <v>-8.87601037059631E-2</v>
      </c>
      <c r="GI22" s="38">
        <v>3467</v>
      </c>
      <c r="GJ22" s="288">
        <f>IFERROR(GI22/GI21-1,"-")</f>
        <v>-0.16093901258470478</v>
      </c>
      <c r="GK22" s="38">
        <v>2510</v>
      </c>
      <c r="GL22" s="288">
        <f>IFERROR(GK22/GK21-1,"-")</f>
        <v>3.5478547854785436E-2</v>
      </c>
      <c r="GM22" s="38">
        <v>5612270</v>
      </c>
      <c r="GN22" s="288">
        <f>IFERROR(GM22/GM21-1,"-")</f>
        <v>0.13254726119174087</v>
      </c>
      <c r="GO22" s="38">
        <v>2500430</v>
      </c>
      <c r="GP22" s="288">
        <f>IFERROR(GO22/GO21-1,"-")</f>
        <v>9.8920562146235902E-2</v>
      </c>
      <c r="GQ22" s="38">
        <v>2489323</v>
      </c>
      <c r="GR22" s="288">
        <f>IFERROR(GQ22/GQ21-1,"-")</f>
        <v>9.8585837010257249E-2</v>
      </c>
      <c r="GS22" s="38">
        <v>11109</v>
      </c>
      <c r="GT22" s="288">
        <f>IFERROR(GS22/GS21-1,"-")</f>
        <v>0.17980033984706889</v>
      </c>
      <c r="GU22" s="38">
        <v>947449</v>
      </c>
      <c r="GV22" s="288">
        <f>IFERROR(GU22/GU21-1,"-")</f>
        <v>0.19553734567589665</v>
      </c>
      <c r="GW22" s="38">
        <v>905811</v>
      </c>
      <c r="GX22" s="288">
        <f>IFERROR(GW22/GW21-1,"-")</f>
        <v>0.16157165481556524</v>
      </c>
      <c r="GY22" s="38">
        <v>41638</v>
      </c>
      <c r="GZ22" s="288">
        <f>IFERROR(GY22/GY21-1,"-")</f>
        <v>2.2853085056020199</v>
      </c>
      <c r="HA22" s="38">
        <v>1538786</v>
      </c>
      <c r="HB22" s="288">
        <f>IFERROR(HA22/HA21-1,"-")</f>
        <v>0.17329606323107694</v>
      </c>
      <c r="HC22" s="38">
        <v>1496007</v>
      </c>
      <c r="HD22" s="288">
        <f>IFERROR(HC22/HC21-1,"-")</f>
        <v>0.15703238051337665</v>
      </c>
      <c r="HE22" s="38">
        <v>42778</v>
      </c>
      <c r="HF22" s="288">
        <f>IFERROR(HE22/HE21-1,"-")</f>
        <v>1.3079579174534666</v>
      </c>
      <c r="HG22" s="38">
        <v>737659</v>
      </c>
      <c r="HH22" s="288">
        <f>IFERROR(HG22/HG21-1,"-")</f>
        <v>0.21942022660622951</v>
      </c>
      <c r="HI22" s="38">
        <v>702055</v>
      </c>
      <c r="HJ22" s="288">
        <f>IFERROR(HI22/HI21-1,"-")</f>
        <v>0.1828606473548624</v>
      </c>
      <c r="HK22" s="38">
        <v>35602</v>
      </c>
      <c r="HL22" s="288">
        <f>IFERROR(HK22/HK21-1,"-")</f>
        <v>2.1227085343390932</v>
      </c>
      <c r="HM22" s="38">
        <v>45277</v>
      </c>
      <c r="HN22" s="288">
        <f>IFERROR(HM22/HM21-1,"-")</f>
        <v>0.81050063979526543</v>
      </c>
      <c r="HO22" s="38">
        <v>12965</v>
      </c>
      <c r="HP22" s="288">
        <f>IFERROR(HO22/HO21-1,"-")</f>
        <v>2.0705400724295497E-2</v>
      </c>
      <c r="HQ22" s="38">
        <v>32311</v>
      </c>
      <c r="HR22" s="288">
        <f>IFERROR(HQ22/HQ21-1,"-")</f>
        <v>1.6258431531897601</v>
      </c>
      <c r="HS22" s="38">
        <v>658423</v>
      </c>
      <c r="HT22" s="288">
        <f>IFERROR(HS22/HS21-1,"-")</f>
        <v>3.2577310162504869E-3</v>
      </c>
      <c r="HU22" s="38">
        <v>238075</v>
      </c>
      <c r="HV22" s="288">
        <f>IFERROR(HU22/HU21-1,"-")</f>
        <v>9.5055862452796402E-2</v>
      </c>
      <c r="HW22" s="38">
        <v>235918</v>
      </c>
      <c r="HX22" s="288">
        <f>IFERROR(HW22/HW21-1,"-")</f>
        <v>9.8048889468098865E-2</v>
      </c>
      <c r="HY22" s="38">
        <v>2158</v>
      </c>
      <c r="HZ22" s="288">
        <f>IFERROR(HY22/HY21-1,"-")</f>
        <v>-0.15604223699648023</v>
      </c>
      <c r="IA22" s="38">
        <v>273327</v>
      </c>
      <c r="IB22" s="288">
        <f>IFERROR(IA22/IA21-1,"-")</f>
        <v>-7.0657386148972323E-3</v>
      </c>
      <c r="IC22" s="38">
        <v>271629</v>
      </c>
      <c r="ID22" s="288">
        <f>IFERROR(IC22/IC21-1,"-")</f>
        <v>-6.7465280063186972E-3</v>
      </c>
      <c r="IE22" s="38">
        <v>1698</v>
      </c>
      <c r="IF22" s="288">
        <f>IFERROR(IE22/IE21-1,"-")</f>
        <v>-5.5091819699499167E-2</v>
      </c>
      <c r="IG22" s="38">
        <v>81197</v>
      </c>
      <c r="IH22" s="288">
        <f>IFERROR(IG22/IG21-1,"-")</f>
        <v>-0.13693664965986396</v>
      </c>
      <c r="II22" s="38">
        <v>80142</v>
      </c>
      <c r="IJ22" s="288">
        <f>IFERROR(II22/II21-1,"-")</f>
        <v>-0.14204046675944759</v>
      </c>
      <c r="IK22" s="38">
        <v>1056</v>
      </c>
      <c r="IL22" s="288">
        <f>IFERROR(IK22/IK21-1,"-")</f>
        <v>0.57847533632286985</v>
      </c>
      <c r="IM22" s="38">
        <v>63335</v>
      </c>
      <c r="IN22" s="288">
        <f>IFERROR(IM22/IM21-1,"-")</f>
        <v>-3.6583510800121677E-2</v>
      </c>
      <c r="IO22" s="38">
        <v>62090</v>
      </c>
      <c r="IP22" s="288">
        <f>IFERROR(IO22/IO21-1,"-")</f>
        <v>-3.07372890616463E-2</v>
      </c>
      <c r="IQ22" s="38">
        <v>1244</v>
      </c>
      <c r="IR22" s="288">
        <f>IFERROR(IQ22/IQ21-1,"-")</f>
        <v>-0.25996430696014272</v>
      </c>
      <c r="IS22" s="38">
        <v>8166</v>
      </c>
      <c r="IT22" s="288">
        <f>IFERROR(IS22/IS21-1,"-")</f>
        <v>-7.6035302104548563E-2</v>
      </c>
      <c r="IU22" s="38">
        <v>7743</v>
      </c>
      <c r="IV22" s="288">
        <f>IFERROR(IU22/IU21-1,"-")</f>
        <v>-5.0637567435017128E-2</v>
      </c>
      <c r="IW22" s="38">
        <v>424</v>
      </c>
      <c r="IX22" s="288">
        <f>IFERROR(IW22/IW21-1,"-")</f>
        <v>-0.3782991202346041</v>
      </c>
      <c r="IY22" s="38">
        <v>725824</v>
      </c>
      <c r="IZ22" s="288">
        <f>IFERROR(IY22/IY21-1,"-")</f>
        <v>0.27223712117228449</v>
      </c>
      <c r="JA22" s="38">
        <v>205954</v>
      </c>
      <c r="JB22" s="288">
        <f>IFERROR(JA22/JA21-1,"-")</f>
        <v>0.12784145359757737</v>
      </c>
      <c r="JC22" s="38">
        <v>205472</v>
      </c>
      <c r="JD22" s="288">
        <f>IFERROR(JC22/JC21-1,"-")</f>
        <v>0.13321972015861716</v>
      </c>
      <c r="JE22" s="38">
        <v>483</v>
      </c>
      <c r="JF22" s="288">
        <f>IFERROR(JE22/JE21-1,"-")</f>
        <v>-0.62673879443585778</v>
      </c>
      <c r="JG22" s="38">
        <v>110766</v>
      </c>
      <c r="JH22" s="288">
        <f>IFERROR(JG22/JG21-1,"-")</f>
        <v>0.36537442218798155</v>
      </c>
      <c r="JI22" s="38">
        <v>108475</v>
      </c>
      <c r="JJ22" s="288">
        <f>IFERROR(JI22/JI21-1,"-")</f>
        <v>0.34662892753839092</v>
      </c>
      <c r="JK22" s="38">
        <v>2292</v>
      </c>
      <c r="JL22" s="288">
        <f>IFERROR(JK22/JK21-1,"-")</f>
        <v>3.0140105078809105</v>
      </c>
      <c r="JM22" s="38">
        <v>350725</v>
      </c>
      <c r="JN22" s="288">
        <f>IFERROR(JM22/JM21-1,"-")</f>
        <v>0.29939536296746372</v>
      </c>
      <c r="JO22" s="38">
        <v>348679</v>
      </c>
      <c r="JP22" s="288">
        <f>IFERROR(JO22/JO21-1,"-")</f>
        <v>0.29379962894248601</v>
      </c>
      <c r="JQ22" s="38">
        <v>2043</v>
      </c>
      <c r="JR22" s="288">
        <f>IFERROR(JQ22/JQ21-1,"-")</f>
        <v>3.9347826086956523</v>
      </c>
      <c r="JS22" s="38">
        <v>64594</v>
      </c>
      <c r="JT22" s="288">
        <f>IFERROR(JS22/JS21-1,"-")</f>
        <v>0.64261011087376674</v>
      </c>
      <c r="JU22" s="38">
        <v>62599</v>
      </c>
      <c r="JV22" s="288">
        <f>IFERROR(JU22/JU21-1,"-")</f>
        <v>0.63953275189230241</v>
      </c>
      <c r="JW22" s="38">
        <v>1996</v>
      </c>
      <c r="JX22" s="288">
        <f>IFERROR(JW22/JW21-1,"-")</f>
        <v>0.75241439859525894</v>
      </c>
      <c r="JY22" s="38">
        <v>576</v>
      </c>
      <c r="JZ22" s="288">
        <f>IFERROR(JY22/JY21-1,"-")</f>
        <v>-0.4049586776859504</v>
      </c>
      <c r="KA22" s="38">
        <v>264</v>
      </c>
      <c r="KB22" s="288">
        <f>IFERROR(KA22/KA21-1,"-")</f>
        <v>-0.1428571428571429</v>
      </c>
      <c r="KC22" s="38">
        <v>313</v>
      </c>
      <c r="KD22" s="288">
        <f>IFERROR(KC22/KC21-1,"-")</f>
        <v>-0.52575757575757576</v>
      </c>
      <c r="KE22" s="38">
        <v>654625</v>
      </c>
      <c r="KF22" s="288">
        <f>IFERROR(KE22/KE21-1,"-")</f>
        <v>8.4241664361678348E-2</v>
      </c>
      <c r="KG22" s="38">
        <v>314388</v>
      </c>
      <c r="KH22" s="288">
        <f>IFERROR(KG22/KG21-1,"-")</f>
        <v>0.11650999179632149</v>
      </c>
      <c r="KI22" s="38">
        <v>312439</v>
      </c>
      <c r="KJ22" s="288">
        <f>IFERROR(KI22/KI21-1,"-")</f>
        <v>0.12220202861904483</v>
      </c>
      <c r="KK22" s="38">
        <v>1950</v>
      </c>
      <c r="KL22" s="288">
        <f>IFERROR(KK22/KK21-1,"-")</f>
        <v>-0.38427533943795389</v>
      </c>
      <c r="KM22" s="38">
        <v>126834</v>
      </c>
      <c r="KN22" s="288">
        <f>IFERROR(KM22/KM21-1,"-")</f>
        <v>0.11011527049617964</v>
      </c>
      <c r="KO22" s="38">
        <v>124867</v>
      </c>
      <c r="KP22" s="288">
        <f>IFERROR(KO22/KO21-1,"-")</f>
        <v>0.12264218797763116</v>
      </c>
      <c r="KQ22" s="38">
        <v>1965</v>
      </c>
      <c r="KR22" s="288">
        <f>IFERROR(KQ22/KQ21-1,"-")</f>
        <v>-0.35105680317040955</v>
      </c>
      <c r="KS22" s="38">
        <v>100978</v>
      </c>
      <c r="KT22" s="288">
        <f>IFERROR(KS22/KS21-1,"-")</f>
        <v>0.12505292243242638</v>
      </c>
      <c r="KU22" s="38">
        <v>97546</v>
      </c>
      <c r="KV22" s="288">
        <f>IFERROR(KU22/KU21-1,"-")</f>
        <v>0.11428930444020513</v>
      </c>
      <c r="KW22" s="38">
        <v>3435</v>
      </c>
      <c r="KX22" s="288">
        <f>IFERROR(KW22/KW21-1,"-")</f>
        <v>0.55219159511974691</v>
      </c>
      <c r="KY22" s="38">
        <v>120623</v>
      </c>
      <c r="KZ22" s="288">
        <f>IFERROR(KY22/KY21-1,"-")</f>
        <v>-5.6859142265139329E-2</v>
      </c>
      <c r="LA22" s="38">
        <v>117762</v>
      </c>
      <c r="LB22" s="288">
        <f>IFERROR(LA22/LA21-1,"-")</f>
        <v>-5.7489295289927522E-2</v>
      </c>
      <c r="LC22" s="38">
        <v>2863</v>
      </c>
      <c r="LD22" s="288">
        <f>IFERROR(LC22/LC21-1,"-")</f>
        <v>-3.0149051490514944E-2</v>
      </c>
      <c r="LE22" s="38">
        <v>2630</v>
      </c>
      <c r="LF22" s="288">
        <f>IFERROR(LE22/LE21-1,"-")</f>
        <v>0.11346316680779012</v>
      </c>
      <c r="LG22" s="38">
        <v>1533</v>
      </c>
      <c r="LH22" s="288">
        <f>IFERROR(LG22/LG21-1,"-")</f>
        <v>0.2109004739336493</v>
      </c>
      <c r="LI22" s="38">
        <v>1099</v>
      </c>
      <c r="LJ22" s="288">
        <f>IFERROR(LI22/LI21-1,"-")</f>
        <v>9.1074681238612065E-4</v>
      </c>
      <c r="LK22" s="38">
        <v>1306851</v>
      </c>
      <c r="LL22" s="288">
        <f>IFERROR(LK22/LK21-1,"-")</f>
        <v>0.11100522155476855</v>
      </c>
      <c r="LM22" s="38">
        <v>336577</v>
      </c>
      <c r="LN22" s="288">
        <f>IFERROR(LM22/LM21-1,"-")</f>
        <v>0.14249199759673314</v>
      </c>
      <c r="LO22" s="38">
        <v>332892</v>
      </c>
      <c r="LP22" s="288">
        <f>IFERROR(LO22/LO21-1,"-")</f>
        <v>0.14362471443049274</v>
      </c>
      <c r="LQ22" s="38">
        <v>3682</v>
      </c>
      <c r="LR22" s="288">
        <f>IFERROR(LQ22/LQ21-1,"-")</f>
        <v>4.6617396247868204E-2</v>
      </c>
      <c r="LS22" s="38">
        <v>836839</v>
      </c>
      <c r="LT22" s="288">
        <f>IFERROR(LS22/LS21-1,"-")</f>
        <v>0.1366033604839576</v>
      </c>
      <c r="LU22" s="38">
        <v>835093</v>
      </c>
      <c r="LV22" s="288">
        <f>IFERROR(LU22/LU21-1,"-")</f>
        <v>0.13564326006190264</v>
      </c>
      <c r="LW22" s="38">
        <v>1746</v>
      </c>
      <c r="LX22" s="288">
        <f>IFERROR(LW22/LW21-1,"-")</f>
        <v>0.90819672131147544</v>
      </c>
      <c r="LY22" s="38">
        <v>67352</v>
      </c>
      <c r="LZ22" s="288">
        <f>IFERROR(LY22/LY21-1,"-")</f>
        <v>-0.17454714807461336</v>
      </c>
      <c r="MA22" s="38">
        <v>65674</v>
      </c>
      <c r="MB22" s="288">
        <f>IFERROR(MA22/MA21-1,"-")</f>
        <v>-0.1879868443828977</v>
      </c>
      <c r="MC22" s="38">
        <v>1678</v>
      </c>
      <c r="MD22" s="288">
        <f>IFERROR(MC22/MC21-1,"-")</f>
        <v>1.3468531468531468</v>
      </c>
      <c r="ME22" s="38">
        <v>66517</v>
      </c>
      <c r="MF22" s="288">
        <f>IFERROR(ME22/ME21-1,"-")</f>
        <v>4.8039957143757528E-2</v>
      </c>
      <c r="MG22" s="38">
        <v>64858</v>
      </c>
      <c r="MH22" s="288">
        <f>IFERROR(MG22/MG21-1,"-")</f>
        <v>3.165362346503775E-2</v>
      </c>
      <c r="MI22" s="38">
        <v>1660</v>
      </c>
      <c r="MJ22" s="288">
        <f>IFERROR(MI22/MI21-1,"-")</f>
        <v>1.7712854757929883</v>
      </c>
      <c r="MK22" s="38">
        <v>7737</v>
      </c>
      <c r="ML22" s="288">
        <f>IFERROR(MK22/MK21-1,"-")</f>
        <v>2.2825625795502757</v>
      </c>
      <c r="MM22" s="38">
        <v>5850</v>
      </c>
      <c r="MN22" s="288">
        <f>IFERROR(MM22/MM21-1,"-")</f>
        <v>2.3698156682027651</v>
      </c>
      <c r="MO22" s="38">
        <v>1888</v>
      </c>
      <c r="MP22" s="288">
        <f>IFERROR(MO22/MO21-1,"-")</f>
        <v>2.0304975922953452</v>
      </c>
      <c r="MQ22" s="38">
        <f t="shared" si="176"/>
        <v>1483496</v>
      </c>
      <c r="MR22" s="288">
        <f>IFERROR(MQ22/MQ21-1,"-")</f>
        <v>0.16385306619427253</v>
      </c>
      <c r="MS22" s="38">
        <f t="shared" si="176"/>
        <v>735277</v>
      </c>
      <c r="MT22" s="288">
        <f>IFERROR(MS22/MS21-1,"-")</f>
        <v>0.13251781695857168</v>
      </c>
      <c r="MU22" s="38">
        <f t="shared" si="176"/>
        <v>712276</v>
      </c>
      <c r="MV22" s="288">
        <f>IFERROR(MU22/MU21-1,"-")</f>
        <v>0.1467533052981369</v>
      </c>
      <c r="MW22" s="38">
        <f t="shared" si="176"/>
        <v>23001</v>
      </c>
      <c r="MX22" s="288">
        <f>IFERROR(MW22/MW21-1,"-")</f>
        <v>-0.18180848036425723</v>
      </c>
      <c r="MY22" s="289">
        <f t="shared" si="176"/>
        <v>428883</v>
      </c>
      <c r="MZ22" s="288">
        <f>IFERROR(MY22/MY21-1,"-")</f>
        <v>0.21105836973617698</v>
      </c>
      <c r="NA22" s="245">
        <f t="shared" si="176"/>
        <v>414406</v>
      </c>
      <c r="NB22" s="288">
        <f>IFERROR(NA22/NA21-1,"-")</f>
        <v>0.21667263641861867</v>
      </c>
      <c r="NC22" s="245">
        <f t="shared" si="176"/>
        <v>14477</v>
      </c>
      <c r="ND22" s="288">
        <f>IFERROR(NC22/NC21-1,"-")</f>
        <v>6.9518321513002412E-2</v>
      </c>
      <c r="NE22" s="289">
        <f t="shared" si="176"/>
        <v>126093</v>
      </c>
      <c r="NF22" s="288">
        <f>IFERROR(NE22/NE21-1,"-")</f>
        <v>5.389276609971172E-2</v>
      </c>
      <c r="NG22" s="245">
        <f t="shared" si="185"/>
        <v>111954</v>
      </c>
      <c r="NH22" s="288">
        <f>IFERROR(NG22/NG21-1,"-")</f>
        <v>-8.3703132888688359E-3</v>
      </c>
      <c r="NI22" s="245">
        <f t="shared" si="185"/>
        <v>14139</v>
      </c>
      <c r="NJ22" s="288">
        <f>IFERROR(NI22/NI21-1,"-")</f>
        <v>1.0949770336346125</v>
      </c>
      <c r="NK22" s="289">
        <f t="shared" si="185"/>
        <v>229050</v>
      </c>
      <c r="NL22" s="288">
        <f>IFERROR(NK22/NK21-1,"-")</f>
        <v>0.22259763967397395</v>
      </c>
      <c r="NM22" s="245">
        <f t="shared" si="185"/>
        <v>221836</v>
      </c>
      <c r="NN22" s="288">
        <f>IFERROR(NM22/NM21-1,"-")</f>
        <v>0.22440914459812999</v>
      </c>
      <c r="NO22" s="245">
        <f t="shared" si="185"/>
        <v>7219</v>
      </c>
      <c r="NP22" s="288">
        <f>IFERROR(NO22/NO21-1,"-")</f>
        <v>0.16925817946226118</v>
      </c>
      <c r="NQ22" s="289">
        <f t="shared" si="185"/>
        <v>25126</v>
      </c>
      <c r="NR22" s="288">
        <f>IFERROR(NQ22/NQ21-1,"-")</f>
        <v>0.28574352676286963</v>
      </c>
      <c r="NS22" s="245">
        <f t="shared" si="185"/>
        <v>18168</v>
      </c>
      <c r="NT22" s="288">
        <f>IFERROR(NS22/NS21-1,"-")</f>
        <v>0.32400524704853528</v>
      </c>
      <c r="NU22" s="245">
        <f t="shared" si="185"/>
        <v>6947</v>
      </c>
      <c r="NV22" s="288">
        <f>IFERROR(NU22/NU21-1,"-")</f>
        <v>0.19323256612847817</v>
      </c>
    </row>
    <row r="23" spans="1:386" s="295" customFormat="1" outlineLevel="1" x14ac:dyDescent="0.25">
      <c r="A23" s="290"/>
      <c r="B23" s="291" t="s">
        <v>61</v>
      </c>
      <c r="C23" s="292">
        <v>863707</v>
      </c>
      <c r="D23" s="293">
        <f>IFERROR(C23/C36-1,"-")</f>
        <v>5.9830619471888493</v>
      </c>
      <c r="E23" s="292">
        <v>380884</v>
      </c>
      <c r="F23" s="293">
        <f>IFERROR(E23/E36-1,"-")</f>
        <v>5.7680224603301529</v>
      </c>
      <c r="G23" s="294">
        <v>373106</v>
      </c>
      <c r="H23" s="293">
        <f>IFERROR(G23/G36-1,"-")</f>
        <v>6.5026342248139954</v>
      </c>
      <c r="I23" s="294">
        <v>7778</v>
      </c>
      <c r="J23" s="293">
        <f>IFERROR(I23/I36-1,"-")</f>
        <v>0.18802504964105693</v>
      </c>
      <c r="K23" s="292">
        <v>256728</v>
      </c>
      <c r="L23" s="293">
        <f>IFERROR(K23/K36-1,"-")</f>
        <v>5.2250672874081614</v>
      </c>
      <c r="M23" s="294">
        <v>248343</v>
      </c>
      <c r="N23" s="293">
        <f>IFERROR(M23/M36-1,"-")</f>
        <v>5.3854520209811785</v>
      </c>
      <c r="O23" s="294">
        <v>8384</v>
      </c>
      <c r="P23" s="293">
        <f>IFERROR(O23/O36-1,"-")</f>
        <v>2.5691783737760749</v>
      </c>
      <c r="Q23" s="292">
        <v>135642</v>
      </c>
      <c r="R23" s="293">
        <f>IFERROR(Q23/Q36-1,"-")</f>
        <v>6.7385896850753078</v>
      </c>
      <c r="S23" s="294">
        <v>129725</v>
      </c>
      <c r="T23" s="293">
        <f>IFERROR(S23/S36-1,"-")</f>
        <v>9.7557416466296321</v>
      </c>
      <c r="U23" s="294">
        <v>5917</v>
      </c>
      <c r="V23" s="293">
        <f>IFERROR(U23/U36-1,"-")</f>
        <v>8.2312054143039992E-2</v>
      </c>
      <c r="W23" s="292">
        <v>100111</v>
      </c>
      <c r="X23" s="293">
        <f>IFERROR(W23/W36-1,"-")</f>
        <v>3.296793853813468</v>
      </c>
      <c r="Y23" s="294">
        <v>96901</v>
      </c>
      <c r="Z23" s="293">
        <f>IFERROR(Y23/Y36-1,"-")</f>
        <v>4.4650611922621399</v>
      </c>
      <c r="AA23" s="294">
        <v>3210</v>
      </c>
      <c r="AB23" s="293">
        <f>IFERROR(AA23/AA36-1,"-")</f>
        <v>-0.42338782108855755</v>
      </c>
      <c r="AC23" s="292">
        <v>14066</v>
      </c>
      <c r="AD23" s="293">
        <f>IFERROR(AC23/AC36-1,"-")</f>
        <v>0.67332857482750419</v>
      </c>
      <c r="AE23" s="294">
        <v>5801</v>
      </c>
      <c r="AF23" s="293">
        <f>IFERROR(AE23/AE36-1,"-")</f>
        <v>0.80660230457801307</v>
      </c>
      <c r="AG23" s="294">
        <v>8266</v>
      </c>
      <c r="AH23" s="293">
        <f>IFERROR(AG23/AG36-1,"-")</f>
        <v>0.59114533205004816</v>
      </c>
      <c r="AI23" s="292">
        <v>762397</v>
      </c>
      <c r="AJ23" s="293">
        <f>IFERROR(AI23/AI36-1,"-")</f>
        <v>7.4396634748436377</v>
      </c>
      <c r="AK23" s="292">
        <v>337578</v>
      </c>
      <c r="AL23" s="293">
        <f>IFERROR(AK23/AK36-1,"-")</f>
        <v>6.9503073408539597</v>
      </c>
      <c r="AM23" s="294">
        <v>331396</v>
      </c>
      <c r="AN23" s="293">
        <f>IFERROR(AM23/AM36-1,"-")</f>
        <v>8.1404457193292146</v>
      </c>
      <c r="AO23" s="294">
        <v>6181</v>
      </c>
      <c r="AP23" s="293">
        <f>IFERROR(AO23/AO36-1,"-")</f>
        <v>-3.8678485092666914E-3</v>
      </c>
      <c r="AQ23" s="292">
        <v>225023</v>
      </c>
      <c r="AR23" s="293">
        <f>IFERROR(AQ23/AQ36-1,"-")</f>
        <v>6.4424673391764511</v>
      </c>
      <c r="AS23" s="294">
        <v>217599</v>
      </c>
      <c r="AT23" s="293">
        <f>IFERROR(AS23/AS36-1,"-")</f>
        <v>6.6144801763656087</v>
      </c>
      <c r="AU23" s="294">
        <v>7424</v>
      </c>
      <c r="AV23" s="293">
        <f>IFERROR(AU23/AU36-1,"-")</f>
        <v>3.4776839565741859</v>
      </c>
      <c r="AW23" s="292">
        <v>118479</v>
      </c>
      <c r="AX23" s="293">
        <f>IFERROR(AW23/AW36-1,"-")</f>
        <v>8.2072583152004981</v>
      </c>
      <c r="AY23" s="294">
        <v>112983</v>
      </c>
      <c r="AZ23" s="293">
        <f>IFERROR(AY23/AY36-1,"-")</f>
        <v>13.43687707641196</v>
      </c>
      <c r="BA23" s="294">
        <v>5496</v>
      </c>
      <c r="BB23" s="293">
        <f>IFERROR(BA23/BA36-1,"-")</f>
        <v>9.0043633478778196E-2</v>
      </c>
      <c r="BC23" s="292">
        <v>92313</v>
      </c>
      <c r="BD23" s="293">
        <f>IFERROR(BC23/BC36-1,"-")</f>
        <v>3.7820658930791549</v>
      </c>
      <c r="BE23" s="294">
        <v>89564</v>
      </c>
      <c r="BF23" s="293">
        <f>IFERROR(BE23/BE36-1,"-")</f>
        <v>5.3782936903574985</v>
      </c>
      <c r="BG23" s="294">
        <v>2749</v>
      </c>
      <c r="BH23" s="293">
        <f>IFERROR(BG23/BG36-1,"-")</f>
        <v>-0.47747576506367606</v>
      </c>
      <c r="BI23" s="292">
        <v>9799</v>
      </c>
      <c r="BJ23" s="293">
        <f>IFERROR(BI23/BI36-1,"-")</f>
        <v>0.41644984099450699</v>
      </c>
      <c r="BK23" s="294">
        <v>2221</v>
      </c>
      <c r="BL23" s="293">
        <f>IFERROR(BK23/BK36-1,"-")</f>
        <v>0.20054054054054049</v>
      </c>
      <c r="BM23" s="294">
        <v>7578</v>
      </c>
      <c r="BN23" s="293">
        <f>IFERROR(BM23/BM36-1,"-")</f>
        <v>0.49526440410418315</v>
      </c>
      <c r="BO23" s="292">
        <v>101310</v>
      </c>
      <c r="BP23" s="293">
        <f>IFERROR(BO23/BO36-1,"-")</f>
        <v>2.0376900242871279</v>
      </c>
      <c r="BQ23" s="292">
        <v>43307</v>
      </c>
      <c r="BR23" s="293">
        <f>IFERROR(BQ23/BQ36-1,"-")</f>
        <v>2.1345541401273884</v>
      </c>
      <c r="BS23" s="294">
        <v>41710</v>
      </c>
      <c r="BT23" s="293">
        <f>IFERROR(BS23/BS36-1,"-")</f>
        <v>2.0955915095739943</v>
      </c>
      <c r="BU23" s="294">
        <v>1597</v>
      </c>
      <c r="BV23" s="293">
        <f>IFERROR(BU23/BU36-1,"-")</f>
        <v>3.6695906432748542</v>
      </c>
      <c r="BW23" s="292">
        <v>31705</v>
      </c>
      <c r="BX23" s="293">
        <f>IFERROR(BW23/BW36-1,"-")</f>
        <v>1.8807014355805922</v>
      </c>
      <c r="BY23" s="294">
        <v>30744</v>
      </c>
      <c r="BZ23" s="293">
        <f>IFERROR(BY23/BY36-1,"-")</f>
        <v>1.9805138148327677</v>
      </c>
      <c r="CA23" s="294">
        <v>961</v>
      </c>
      <c r="CB23" s="293">
        <f>IFERROR(CA23/CA36-1,"-")</f>
        <v>0.3907380607814761</v>
      </c>
      <c r="CC23" s="292">
        <v>17162</v>
      </c>
      <c r="CD23" s="293">
        <f>IFERROR(CC23/CC36-1,"-")</f>
        <v>2.6820424801544731</v>
      </c>
      <c r="CE23" s="294">
        <v>16742</v>
      </c>
      <c r="CF23" s="293">
        <f>IFERROR(CE23/CE36-1,"-")</f>
        <v>2.9523135033050045</v>
      </c>
      <c r="CG23" s="294">
        <v>421</v>
      </c>
      <c r="CH23" s="293">
        <f>IFERROR(CG23/CG36-1,"-")</f>
        <v>-9.4117647058823417E-3</v>
      </c>
      <c r="CI23" s="292">
        <v>7798</v>
      </c>
      <c r="CJ23" s="293">
        <f>IFERROR(CI23/CI36-1,"-")</f>
        <v>0.95193992490613266</v>
      </c>
      <c r="CK23" s="294">
        <v>7337</v>
      </c>
      <c r="CL23" s="293">
        <f>IFERROR(CK23/CK36-1,"-")</f>
        <v>0.98888587693141772</v>
      </c>
      <c r="CM23" s="294">
        <v>461</v>
      </c>
      <c r="CN23" s="293">
        <f>IFERROR(CM23/CM36-1,"-")</f>
        <v>0.50653594771241828</v>
      </c>
      <c r="CO23" s="292">
        <v>4268</v>
      </c>
      <c r="CP23" s="293">
        <f>IFERROR(CO23/CO36-1,"-")</f>
        <v>1.868279569892473</v>
      </c>
      <c r="CQ23" s="294">
        <v>3580</v>
      </c>
      <c r="CR23" s="293">
        <f>IFERROR(CQ23/CQ36-1,"-")</f>
        <v>1.6284875183553598</v>
      </c>
      <c r="CS23" s="294">
        <v>688</v>
      </c>
      <c r="CT23" s="293">
        <f>IFERROR(CS23/CS36-1,"-")</f>
        <v>4.4173228346456694</v>
      </c>
      <c r="CU23" s="292">
        <v>144391</v>
      </c>
      <c r="CV23" s="293">
        <f>IFERROR(CU23/CU36-1,"-")</f>
        <v>4.1242458655688834</v>
      </c>
      <c r="CW23" s="292">
        <v>51945</v>
      </c>
      <c r="CX23" s="293">
        <f>IFERROR(CW23/CW36-1,"-")</f>
        <v>3.3596307175828786</v>
      </c>
      <c r="CY23" s="294">
        <v>48611</v>
      </c>
      <c r="CZ23" s="293">
        <f>IFERROR(CY23/CY36-1,"-")</f>
        <v>6.4023146033196285</v>
      </c>
      <c r="DA23" s="294">
        <v>3334</v>
      </c>
      <c r="DB23" s="293">
        <f>IFERROR(DA23/DA36-1,"-")</f>
        <v>-0.37658937920718027</v>
      </c>
      <c r="DC23" s="292">
        <v>47997</v>
      </c>
      <c r="DD23" s="293">
        <f>IFERROR(DC23/DC36-1,"-")</f>
        <v>3.0507215798801584</v>
      </c>
      <c r="DE23" s="294">
        <v>44200</v>
      </c>
      <c r="DF23" s="293">
        <f>IFERROR(DE23/DE36-1,"-")</f>
        <v>3.0277018407144158</v>
      </c>
      <c r="DG23" s="294">
        <v>3797</v>
      </c>
      <c r="DH23" s="293">
        <f>IFERROR(DG23/DG36-1,"-")</f>
        <v>3.3394285714285719</v>
      </c>
      <c r="DI23" s="292">
        <v>16691</v>
      </c>
      <c r="DJ23" s="293">
        <f>IFERROR(DI23/DI36-1,"-")</f>
        <v>1.6544211195928753</v>
      </c>
      <c r="DK23" s="294">
        <v>13332</v>
      </c>
      <c r="DL23" s="293">
        <f>IFERROR(DK23/DK36-1,"-")</f>
        <v>6.4480446927374304</v>
      </c>
      <c r="DM23" s="294">
        <v>3359</v>
      </c>
      <c r="DN23" s="293">
        <f>IFERROR(DM23/DM36-1,"-")</f>
        <v>-0.253223654957759</v>
      </c>
      <c r="DO23" s="292">
        <v>34586</v>
      </c>
      <c r="DP23" s="293">
        <f>IFERROR(DO23/DO36-1,"-")</f>
        <v>2.0517956410482663</v>
      </c>
      <c r="DQ23" s="294">
        <v>33483</v>
      </c>
      <c r="DR23" s="293">
        <f>IFERROR(DQ23/DQ36-1,"-")</f>
        <v>3.97666468489893</v>
      </c>
      <c r="DS23" s="294">
        <v>1103</v>
      </c>
      <c r="DT23" s="293">
        <f>IFERROR(DS23/DS36-1,"-")</f>
        <v>-0.7604777415852334</v>
      </c>
      <c r="DU23" s="292">
        <v>6657</v>
      </c>
      <c r="DV23" s="293">
        <f>IFERROR(DU23/DU36-1,"-")</f>
        <v>0.14578313253012043</v>
      </c>
      <c r="DW23" s="294">
        <v>658</v>
      </c>
      <c r="DX23" s="293">
        <f>IFERROR(DW23/DW36-1,"-")</f>
        <v>-0.41039426523297495</v>
      </c>
      <c r="DY23" s="294">
        <v>5999</v>
      </c>
      <c r="DZ23" s="293">
        <f>IFERROR(DY23/DY36-1,"-")</f>
        <v>0.27801448657861094</v>
      </c>
      <c r="EA23" s="292">
        <v>29138</v>
      </c>
      <c r="EB23" s="293">
        <f>IFERROR(EA23/EA36-1,"-")</f>
        <v>3.8377884775029054</v>
      </c>
      <c r="EC23" s="292">
        <v>17765</v>
      </c>
      <c r="ED23" s="293">
        <f>IFERROR(EC23/EC36-1,"-")</f>
        <v>4.3109118086696565</v>
      </c>
      <c r="EE23" s="294">
        <v>17755</v>
      </c>
      <c r="EF23" s="293">
        <f>IFERROR(EE23/EE36-1,"-")</f>
        <v>4.3158682634730541</v>
      </c>
      <c r="EG23" s="294">
        <v>10</v>
      </c>
      <c r="EH23" s="293">
        <f>IFERROR(EG23/EG36-1,"-")</f>
        <v>1</v>
      </c>
      <c r="EI23" s="292">
        <v>6604</v>
      </c>
      <c r="EJ23" s="293">
        <f>IFERROR(EI23/EI36-1,"-")</f>
        <v>3.1095208462974488</v>
      </c>
      <c r="EK23" s="294">
        <v>6604</v>
      </c>
      <c r="EL23" s="293">
        <f>IFERROR(EK23/EK36-1,"-")</f>
        <v>3.1534591194968558</v>
      </c>
      <c r="EM23" s="294">
        <v>0</v>
      </c>
      <c r="EN23" s="293">
        <f>IFERROR(EM23/EM36-1,"-")</f>
        <v>-1</v>
      </c>
      <c r="EO23" s="292">
        <v>3449</v>
      </c>
      <c r="EP23" s="293">
        <f>IFERROR(EO23/EO36-1,"-")</f>
        <v>5.6326923076923077</v>
      </c>
      <c r="EQ23" s="294">
        <v>3422</v>
      </c>
      <c r="ER23" s="293">
        <f>IFERROR(EQ23/EQ36-1,"-")</f>
        <v>6.2042105263157898</v>
      </c>
      <c r="ES23" s="294">
        <v>27</v>
      </c>
      <c r="ET23" s="293">
        <f>IFERROR(ES23/ES36-1,"-")</f>
        <v>-0.38636363636363635</v>
      </c>
      <c r="EU23" s="292">
        <v>1124</v>
      </c>
      <c r="EV23" s="293">
        <f>IFERROR(EU23/EU36-1,"-")</f>
        <v>1.81</v>
      </c>
      <c r="EW23" s="294">
        <v>1114</v>
      </c>
      <c r="EX23" s="293">
        <f>IFERROR(EW23/EW36-1,"-")</f>
        <v>1.8637532133676094</v>
      </c>
      <c r="EY23" s="294">
        <v>10</v>
      </c>
      <c r="EZ23" s="293">
        <f>IFERROR(EY23/EY36-1,"-")</f>
        <v>-9.0909090909090939E-2</v>
      </c>
      <c r="FA23" s="292">
        <v>266</v>
      </c>
      <c r="FB23" s="293">
        <f>IFERROR(FA23/FA36-1,"-")</f>
        <v>9.4650205761316775E-2</v>
      </c>
      <c r="FC23" s="294">
        <v>74</v>
      </c>
      <c r="FD23" s="293">
        <f>IFERROR(FC23/FC36-1,"-")</f>
        <v>-0.58888888888888891</v>
      </c>
      <c r="FE23" s="294">
        <v>192</v>
      </c>
      <c r="FF23" s="293">
        <f>IFERROR(FE23/FE36-1,"-")</f>
        <v>2.0476190476190474</v>
      </c>
      <c r="FG23" s="292">
        <v>39718</v>
      </c>
      <c r="FH23" s="293">
        <f>IFERROR(FG23/FG36-1,"-")</f>
        <v>2.3189604746385895</v>
      </c>
      <c r="FI23" s="292">
        <v>19956</v>
      </c>
      <c r="FJ23" s="293">
        <f>IFERROR(FI23/FI36-1,"-")</f>
        <v>2.0067801717643512</v>
      </c>
      <c r="FK23" s="294">
        <v>19224</v>
      </c>
      <c r="FL23" s="293">
        <f>IFERROR(FK23/FK36-1,"-")</f>
        <v>2.0369668246445496</v>
      </c>
      <c r="FM23" s="294">
        <v>732</v>
      </c>
      <c r="FN23" s="293">
        <f>IFERROR(FM23/FM36-1,"-")</f>
        <v>1.3843648208469057</v>
      </c>
      <c r="FO23" s="292">
        <v>5205</v>
      </c>
      <c r="FP23" s="293">
        <f>IFERROR(FO23/FO36-1,"-")</f>
        <v>1.508433734939759</v>
      </c>
      <c r="FQ23" s="294">
        <v>4828</v>
      </c>
      <c r="FR23" s="293">
        <f>IFERROR(FQ23/FQ36-1,"-")</f>
        <v>1.6296296296296298</v>
      </c>
      <c r="FS23" s="294">
        <v>377</v>
      </c>
      <c r="FT23" s="293">
        <f>IFERROR(FS23/FS36-1,"-")</f>
        <v>0.5708333333333333</v>
      </c>
      <c r="FU23" s="292">
        <v>8108</v>
      </c>
      <c r="FV23" s="293">
        <f>IFERROR(FU23/FU36-1,"-")</f>
        <v>3.0178394449950448</v>
      </c>
      <c r="FW23" s="294">
        <v>7659</v>
      </c>
      <c r="FX23" s="293">
        <f>IFERROR(FW23/FW36-1,"-")</f>
        <v>3.0891617725573948</v>
      </c>
      <c r="FY23" s="294">
        <v>449</v>
      </c>
      <c r="FZ23" s="293">
        <f>IFERROR(FY23/FY36-1,"-")</f>
        <v>2.0965517241379312</v>
      </c>
      <c r="GA23" s="292">
        <v>6827</v>
      </c>
      <c r="GB23" s="293">
        <f>IFERROR(GA23/GA36-1,"-")</f>
        <v>3.1176115802171287</v>
      </c>
      <c r="GC23" s="294">
        <v>6367</v>
      </c>
      <c r="GD23" s="293">
        <f>IFERROR(GC23/GC36-1,"-")</f>
        <v>3.6610541727672032</v>
      </c>
      <c r="GE23" s="294">
        <v>459</v>
      </c>
      <c r="GF23" s="293">
        <f>IFERROR(GE23/GE36-1,"-")</f>
        <v>0.57191780821917804</v>
      </c>
      <c r="GG23" s="292">
        <v>274</v>
      </c>
      <c r="GH23" s="293">
        <f>IFERROR(GG23/GG36-1,"-")</f>
        <v>0.70186335403726718</v>
      </c>
      <c r="GI23" s="294">
        <v>141</v>
      </c>
      <c r="GJ23" s="293">
        <f>IFERROR(GI23/GI36-1,"-")</f>
        <v>0.27027027027027017</v>
      </c>
      <c r="GK23" s="294">
        <v>133</v>
      </c>
      <c r="GL23" s="293">
        <f>IFERROR(GK23/GK36-1,"-")</f>
        <v>1.6600000000000001</v>
      </c>
      <c r="GM23" s="292">
        <v>198298</v>
      </c>
      <c r="GN23" s="293">
        <f>IFERROR(GM23/GM36-1,"-")</f>
        <v>67.003429355281213</v>
      </c>
      <c r="GO23" s="292">
        <v>103859</v>
      </c>
      <c r="GP23" s="293">
        <f>IFERROR(GO23/GO36-1,"-")</f>
        <v>69.033041132838846</v>
      </c>
      <c r="GQ23" s="294">
        <v>103296</v>
      </c>
      <c r="GR23" s="293">
        <f>IFERROR(GQ23/GQ36-1,"-")</f>
        <v>71.692470091484864</v>
      </c>
      <c r="GS23" s="294">
        <v>563</v>
      </c>
      <c r="GT23" s="293">
        <f>IFERROR(GS23/GS36-1,"-")</f>
        <v>8.0806451612903221</v>
      </c>
      <c r="GU23" s="292">
        <v>30773</v>
      </c>
      <c r="GV23" s="293">
        <f>IFERROR(GU23/GU36-1,"-")</f>
        <v>43.858600583090379</v>
      </c>
      <c r="GW23" s="294">
        <v>28948</v>
      </c>
      <c r="GX23" s="293">
        <f>IFERROR(GW23/GW36-1,"-")</f>
        <v>43.128048780487802</v>
      </c>
      <c r="GY23" s="294">
        <v>1826</v>
      </c>
      <c r="GZ23" s="293">
        <f>IFERROR(GY23/GY36-1,"-")</f>
        <v>57.903225806451616</v>
      </c>
      <c r="HA23" s="292">
        <v>47077</v>
      </c>
      <c r="HB23" s="293">
        <f>IFERROR(HA23/HA36-1,"-")</f>
        <v>96.873180873180871</v>
      </c>
      <c r="HC23" s="294">
        <v>46331</v>
      </c>
      <c r="HD23" s="293">
        <f>IFERROR(HC23/HC36-1,"-")</f>
        <v>105.26376146788991</v>
      </c>
      <c r="HE23" s="294">
        <v>747</v>
      </c>
      <c r="HF23" s="293">
        <f>IFERROR(HE23/HE36-1,"-")</f>
        <v>15.600000000000001</v>
      </c>
      <c r="HG23" s="292">
        <v>19207</v>
      </c>
      <c r="HH23" s="293">
        <f>IFERROR(HG23/HG36-1,"-")</f>
        <v>53.565340909090907</v>
      </c>
      <c r="HI23" s="294">
        <v>18483</v>
      </c>
      <c r="HJ23" s="293">
        <f>IFERROR(HI23/HI36-1,"-")</f>
        <v>53.522123893805308</v>
      </c>
      <c r="HK23" s="294">
        <v>724</v>
      </c>
      <c r="HL23" s="293">
        <f>IFERROR(HK23/HK36-1,"-")</f>
        <v>54.692307692307693</v>
      </c>
      <c r="HM23" s="292">
        <v>686</v>
      </c>
      <c r="HN23" s="293">
        <f>IFERROR(HM23/HM36-1,"-")</f>
        <v>13.913043478260869</v>
      </c>
      <c r="HO23" s="294">
        <v>201</v>
      </c>
      <c r="HP23" s="293">
        <f>IFERROR(HO23/HO36-1,"-")</f>
        <v>5.28125</v>
      </c>
      <c r="HQ23" s="294">
        <v>485</v>
      </c>
      <c r="HR23" s="293">
        <f>IFERROR(HQ23/HQ36-1,"-")</f>
        <v>36.307692307692307</v>
      </c>
      <c r="HS23" s="292">
        <v>51512</v>
      </c>
      <c r="HT23" s="293">
        <f>IFERROR(HS23/HS36-1,"-")</f>
        <v>27.210295728368017</v>
      </c>
      <c r="HU23" s="292">
        <v>20168</v>
      </c>
      <c r="HV23" s="293">
        <f>IFERROR(HU23/HU36-1,"-")</f>
        <v>23.96039603960396</v>
      </c>
      <c r="HW23" s="294">
        <v>20014</v>
      </c>
      <c r="HX23" s="293">
        <f>IFERROR(HW23/HW36-1,"-")</f>
        <v>24.857881136950905</v>
      </c>
      <c r="HY23" s="294">
        <v>154</v>
      </c>
      <c r="HZ23" s="293">
        <f>IFERROR(HY23/HY36-1,"-")</f>
        <v>3.5294117647058822</v>
      </c>
      <c r="IA23" s="292">
        <v>18569</v>
      </c>
      <c r="IB23" s="293">
        <f>IFERROR(IA23/IA36-1,"-")</f>
        <v>23.336828309305375</v>
      </c>
      <c r="IC23" s="294">
        <v>18475</v>
      </c>
      <c r="ID23" s="293">
        <f>IFERROR(IC23/IC36-1,"-")</f>
        <v>24.412654745529572</v>
      </c>
      <c r="IE23" s="294">
        <v>94</v>
      </c>
      <c r="IF23" s="293">
        <f>IFERROR(IE23/IE36-1,"-")</f>
        <v>1.6111111111111112</v>
      </c>
      <c r="IG23" s="292">
        <v>7567</v>
      </c>
      <c r="IH23" s="293">
        <f>IFERROR(IG23/IG36-1,"-")</f>
        <v>65.377192982456137</v>
      </c>
      <c r="II23" s="294">
        <v>7535</v>
      </c>
      <c r="IJ23" s="293">
        <f>IFERROR(II23/II36-1,"-")</f>
        <v>65.096491228070178</v>
      </c>
      <c r="IK23" s="294">
        <v>32</v>
      </c>
      <c r="IL23" s="293" t="str">
        <f>IFERROR(IK23/IK36-1,"-")</f>
        <v>-</v>
      </c>
      <c r="IM23" s="292">
        <v>4675</v>
      </c>
      <c r="IN23" s="293">
        <f>IFERROR(IM23/IM36-1,"-")</f>
        <v>39.301724137931032</v>
      </c>
      <c r="IO23" s="294">
        <v>4675</v>
      </c>
      <c r="IP23" s="293">
        <f>IFERROR(IO23/IO36-1,"-")</f>
        <v>39.301724137931032</v>
      </c>
      <c r="IQ23" s="294">
        <v>0</v>
      </c>
      <c r="IR23" s="293" t="str">
        <f>IFERROR(IQ23/IQ36-1,"-")</f>
        <v>-</v>
      </c>
      <c r="IS23" s="292">
        <v>214</v>
      </c>
      <c r="IT23" s="293">
        <f>IFERROR(IS23/IS36-1,"-")</f>
        <v>6.1333333333333337</v>
      </c>
      <c r="IU23" s="294">
        <v>138</v>
      </c>
      <c r="IV23" s="293">
        <f>IFERROR(IU23/IU36-1,"-")</f>
        <v>5.5714285714285712</v>
      </c>
      <c r="IW23" s="294">
        <v>76</v>
      </c>
      <c r="IX23" s="293">
        <f>IFERROR(IW23/IW36-1,"-")</f>
        <v>7.4444444444444446</v>
      </c>
      <c r="IY23" s="292">
        <v>35158</v>
      </c>
      <c r="IZ23" s="293">
        <f>IFERROR(IY23/IY36-1,"-")</f>
        <v>7.0361142857142855</v>
      </c>
      <c r="JA23" s="292">
        <v>14518</v>
      </c>
      <c r="JB23" s="293">
        <f>IFERROR(JA23/JA36-1,"-")</f>
        <v>6.347165991902834</v>
      </c>
      <c r="JC23" s="294">
        <v>14487</v>
      </c>
      <c r="JD23" s="293">
        <f>IFERROR(JC23/JC36-1,"-")</f>
        <v>6.3837920489296636</v>
      </c>
      <c r="JE23" s="294">
        <v>31</v>
      </c>
      <c r="JF23" s="293">
        <f>IFERROR(JE23/JE36-1,"-")</f>
        <v>1.2142857142857144</v>
      </c>
      <c r="JG23" s="292">
        <v>4663</v>
      </c>
      <c r="JH23" s="293">
        <f>IFERROR(JG23/JG36-1,"-")</f>
        <v>6.7201986754966887</v>
      </c>
      <c r="JI23" s="294">
        <v>4516</v>
      </c>
      <c r="JJ23" s="293">
        <f>IFERROR(JI23/JI36-1,"-")</f>
        <v>6.5771812080536911</v>
      </c>
      <c r="JK23" s="294">
        <v>147</v>
      </c>
      <c r="JL23" s="293">
        <f>IFERROR(JK23/JK36-1,"-")</f>
        <v>17.375</v>
      </c>
      <c r="JM23" s="292">
        <v>14043</v>
      </c>
      <c r="JN23" s="293">
        <f>IFERROR(JM23/JM36-1,"-")</f>
        <v>9.8691950464396285</v>
      </c>
      <c r="JO23" s="294">
        <v>13883</v>
      </c>
      <c r="JP23" s="293">
        <f>IFERROR(JO23/JO36-1,"-")</f>
        <v>9.8207326578332026</v>
      </c>
      <c r="JQ23" s="294">
        <v>160</v>
      </c>
      <c r="JR23" s="293">
        <f>IFERROR(JQ23/JQ36-1,"-")</f>
        <v>15</v>
      </c>
      <c r="JS23" s="292">
        <v>2266</v>
      </c>
      <c r="JT23" s="293">
        <f>IFERROR(JS23/JS36-1,"-")</f>
        <v>3.3326959847036326</v>
      </c>
      <c r="JU23" s="294">
        <v>2232</v>
      </c>
      <c r="JV23" s="293">
        <f>IFERROR(JU23/JU36-1,"-")</f>
        <v>3.3508771929824563</v>
      </c>
      <c r="JW23" s="294">
        <v>34</v>
      </c>
      <c r="JX23" s="293">
        <f>IFERROR(JW23/JW36-1,"-")</f>
        <v>2.0909090909090908</v>
      </c>
      <c r="JY23" s="292">
        <v>245</v>
      </c>
      <c r="JZ23" s="293">
        <f>IFERROR(JY23/JY36-1,"-")</f>
        <v>34</v>
      </c>
      <c r="KA23" s="294">
        <v>41</v>
      </c>
      <c r="KB23" s="293">
        <f>IFERROR(KA23/KA36-1,"-")</f>
        <v>4.8571428571428568</v>
      </c>
      <c r="KC23" s="294">
        <v>205</v>
      </c>
      <c r="KD23" s="293" t="str">
        <f>IFERROR(KC23/KC36-1,"-")</f>
        <v>-</v>
      </c>
      <c r="KE23" s="292">
        <v>35028</v>
      </c>
      <c r="KF23" s="293">
        <f>IFERROR(KE23/KE36-1,"-")</f>
        <v>5.4377871714758319</v>
      </c>
      <c r="KG23" s="292">
        <v>18991</v>
      </c>
      <c r="KH23" s="293">
        <f>IFERROR(KG23/KG36-1,"-")</f>
        <v>5.3324441480493494</v>
      </c>
      <c r="KI23" s="294">
        <v>18376</v>
      </c>
      <c r="KJ23" s="293">
        <f>IFERROR(KI23/KI36-1,"-")</f>
        <v>5.2439687393815833</v>
      </c>
      <c r="KK23" s="294">
        <v>616</v>
      </c>
      <c r="KL23" s="293">
        <f>IFERROR(KK23/KK36-1,"-")</f>
        <v>10</v>
      </c>
      <c r="KM23" s="292">
        <v>7457</v>
      </c>
      <c r="KN23" s="293">
        <f>IFERROR(KM23/KM36-1,"-")</f>
        <v>3.9779706275033382</v>
      </c>
      <c r="KO23" s="294">
        <v>7236</v>
      </c>
      <c r="KP23" s="293">
        <f>IFERROR(KO23/KO36-1,"-")</f>
        <v>3.9731958762886599</v>
      </c>
      <c r="KQ23" s="294">
        <v>221</v>
      </c>
      <c r="KR23" s="293">
        <f>IFERROR(KQ23/KQ36-1,"-")</f>
        <v>4.1395348837209305</v>
      </c>
      <c r="KS23" s="292">
        <v>4436</v>
      </c>
      <c r="KT23" s="293">
        <f>IFERROR(KS23/KS36-1,"-")</f>
        <v>11.531073446327683</v>
      </c>
      <c r="KU23" s="294">
        <v>4157</v>
      </c>
      <c r="KV23" s="293">
        <f>IFERROR(KU23/KU36-1,"-")</f>
        <v>12.113564668769715</v>
      </c>
      <c r="KW23" s="294">
        <v>279</v>
      </c>
      <c r="KX23" s="293">
        <f>IFERROR(KW23/KW36-1,"-")</f>
        <v>6.5405405405405403</v>
      </c>
      <c r="KY23" s="292">
        <v>5137</v>
      </c>
      <c r="KZ23" s="293">
        <f>IFERROR(KY23/KY36-1,"-")</f>
        <v>6.4449275362318836</v>
      </c>
      <c r="LA23" s="294">
        <v>4934</v>
      </c>
      <c r="LB23" s="293">
        <f>IFERROR(LA23/LA36-1,"-")</f>
        <v>6.2880354505169871</v>
      </c>
      <c r="LC23" s="294">
        <v>204</v>
      </c>
      <c r="LD23" s="293">
        <f>IFERROR(LC23/LC36-1,"-")</f>
        <v>14.692307692307692</v>
      </c>
      <c r="LE23" s="292">
        <v>185</v>
      </c>
      <c r="LF23" s="293">
        <f>IFERROR(LE23/LE36-1,"-")</f>
        <v>1.1764705882352939</v>
      </c>
      <c r="LG23" s="294">
        <v>183</v>
      </c>
      <c r="LH23" s="293">
        <f>IFERROR(LG23/LG36-1,"-")</f>
        <v>5.3103448275862073</v>
      </c>
      <c r="LI23" s="294">
        <v>2</v>
      </c>
      <c r="LJ23" s="293">
        <f>IFERROR(LI23/LI36-1,"-")</f>
        <v>-0.9642857142857143</v>
      </c>
      <c r="LK23" s="292">
        <v>128848</v>
      </c>
      <c r="LL23" s="293">
        <f>IFERROR(LK23/LK36-1,"-")</f>
        <v>18.122588305135054</v>
      </c>
      <c r="LM23" s="292">
        <v>35914</v>
      </c>
      <c r="LN23" s="293">
        <f>IFERROR(LM23/LM36-1,"-")</f>
        <v>29.23063973063973</v>
      </c>
      <c r="LO23" s="294">
        <v>35772</v>
      </c>
      <c r="LP23" s="293">
        <f>IFERROR(LO23/LO36-1,"-")</f>
        <v>29.36672325976231</v>
      </c>
      <c r="LQ23" s="294">
        <v>143</v>
      </c>
      <c r="LR23" s="293">
        <f>IFERROR(LQ23/LQ36-1,"-")</f>
        <v>14.888888888888889</v>
      </c>
      <c r="LS23" s="292">
        <v>77946</v>
      </c>
      <c r="LT23" s="293">
        <f>IFERROR(LS23/LS36-1,"-")</f>
        <v>16.070959264126149</v>
      </c>
      <c r="LU23" s="294">
        <v>77795</v>
      </c>
      <c r="LV23" s="293">
        <f>IFERROR(LU23/LU36-1,"-")</f>
        <v>16.264758100310697</v>
      </c>
      <c r="LW23" s="294">
        <v>151</v>
      </c>
      <c r="LX23" s="293">
        <f>IFERROR(LW23/LW36-1,"-")</f>
        <v>1.5166666666666666</v>
      </c>
      <c r="LY23" s="292">
        <v>8592</v>
      </c>
      <c r="LZ23" s="293">
        <f>IFERROR(LY23/LY36-1,"-")</f>
        <v>69.426229508196727</v>
      </c>
      <c r="MA23" s="294">
        <v>8564</v>
      </c>
      <c r="MB23" s="293">
        <f>IFERROR(MA23/MA36-1,"-")</f>
        <v>110.22077922077922</v>
      </c>
      <c r="MC23" s="294">
        <v>27</v>
      </c>
      <c r="MD23" s="293">
        <f>IFERROR(MC23/MC36-1,"-")</f>
        <v>-0.4</v>
      </c>
      <c r="ME23" s="292">
        <v>5859</v>
      </c>
      <c r="MF23" s="293">
        <f>IFERROR(ME23/ME36-1,"-")</f>
        <v>5.5463687150837986</v>
      </c>
      <c r="MG23" s="294">
        <v>5851</v>
      </c>
      <c r="MH23" s="293">
        <f>IFERROR(MG23/MG36-1,"-")</f>
        <v>5.5374301675977655</v>
      </c>
      <c r="MI23" s="294">
        <v>8</v>
      </c>
      <c r="MJ23" s="293" t="str">
        <f>IFERROR(MI23/MI36-1,"-")</f>
        <v>-</v>
      </c>
      <c r="MK23" s="292">
        <v>135</v>
      </c>
      <c r="ML23" s="293">
        <f>IFERROR(MK23/MK36-1,"-")</f>
        <v>3.5</v>
      </c>
      <c r="MM23" s="294">
        <v>66</v>
      </c>
      <c r="MN23" s="293">
        <f>IFERROR(MM23/MM36-1,"-")</f>
        <v>7.25</v>
      </c>
      <c r="MO23" s="294">
        <v>69</v>
      </c>
      <c r="MP23" s="293">
        <f>IFERROR(MO23/MO36-1,"-")</f>
        <v>2.1363636363636362</v>
      </c>
      <c r="MQ23" s="292">
        <f>IFERROR(AI23-(CU23+EA23+FG23+GM23+HS23+IY23+KE23+LK23),"-")</f>
        <v>100306</v>
      </c>
      <c r="MR23" s="293">
        <f>IFERROR(MQ23/MQ36-1,"-")</f>
        <v>3.3857286520047225</v>
      </c>
      <c r="MS23" s="292">
        <f>IFERROR(AK23-(CW23+EC23+FI23+GO23+HU23+JA23+KG23+LM23),"-")</f>
        <v>54462</v>
      </c>
      <c r="MT23" s="293">
        <f>IFERROR(MS23/MS36-1,"-")</f>
        <v>3.4972749793559039</v>
      </c>
      <c r="MU23" s="294">
        <f>IFERROR(AM23-(CY23+EE23+FK23+GQ23+HW23+JC23+KI23+LO23),"-")</f>
        <v>53861</v>
      </c>
      <c r="MV23" s="293">
        <f>IFERROR(MU23/MU36-1,"-")</f>
        <v>3.5874286687675667</v>
      </c>
      <c r="MW23" s="294">
        <f>IFERROR(AO23-(DA23+EG23+FM23+GS23+HY23+JE23+KK23+LQ23),"-")</f>
        <v>598</v>
      </c>
      <c r="MX23" s="293">
        <f>IFERROR(MW23/MW36-1,"-")</f>
        <v>0.61621621621621614</v>
      </c>
      <c r="MY23" s="292">
        <f>IFERROR(AQ23-(DC23+EI23+FO23+GU23+IA23+JG23+KM23+LS23),"-")</f>
        <v>25809</v>
      </c>
      <c r="MZ23" s="293">
        <f>IFERROR(MY23/MY36-1,"-")</f>
        <v>2.9181721572794901</v>
      </c>
      <c r="NA23" s="294">
        <f>IFERROR(AS23-(DE23+EK23+FQ23+GW23+IC23+JI23+KO23+LU23),"-")</f>
        <v>24997</v>
      </c>
      <c r="NB23" s="293">
        <f>IFERROR(NA23/NA36-1,"-")</f>
        <v>3.0078563411896742</v>
      </c>
      <c r="NC23" s="294">
        <f>IFERROR(AU23-(DG23+EM23+FS23+GY23+IE23+JK23+KQ23+LW23),"-")</f>
        <v>811</v>
      </c>
      <c r="ND23" s="293">
        <f>IFERROR(NC23/NC36-1,"-")</f>
        <v>1.3237822349570201</v>
      </c>
      <c r="NE23" s="292">
        <f>IFERROR(AW23-(DI23+EO23+FU23+HA23+IG23+JM23+KS23+LY23),"-")</f>
        <v>8516</v>
      </c>
      <c r="NF23" s="293">
        <f>IFERROR(NE23/NE36-1,"-")</f>
        <v>4.0720667063728406</v>
      </c>
      <c r="NG23" s="294">
        <f>IFERROR(AY23-(DK23+EQ23+FW23+HC23+II23+JO23+KU23+MA23),"-")</f>
        <v>8100</v>
      </c>
      <c r="NH23" s="293">
        <f>IFERROR(NG23/NG36-1,"-")</f>
        <v>4.5441478439425049</v>
      </c>
      <c r="NI23" s="294">
        <f>IFERROR(BA23-(DM23+ES23+FY23+HE23+IK23+JQ23+KW23+MC23),"-")</f>
        <v>416</v>
      </c>
      <c r="NJ23" s="293">
        <f>IFERROR(NI23/NI36-1,"-")</f>
        <v>0.90825688073394506</v>
      </c>
      <c r="NK23" s="292">
        <f>IFERROR(BC23-(DO23+EU23+GA23+HG23+IM23+JS23+KY23+ME23),"-")</f>
        <v>12632</v>
      </c>
      <c r="NL23" s="293">
        <f>IFERROR(NK23/NK36-1,"-")</f>
        <v>2.7854360203775848</v>
      </c>
      <c r="NM23" s="294">
        <f>IFERROR(BE23-(DQ23+EW23+GC23+HI23+IO23+JU23+LA23+MG23),"-")</f>
        <v>12425</v>
      </c>
      <c r="NN23" s="293">
        <f>IFERROR(NM23/NM36-1,"-")</f>
        <v>3.1156011924478308</v>
      </c>
      <c r="NO23" s="294">
        <f>IFERROR(BG23-(DS23+EY23+GE23+HK23+IQ23+JW23+LC23+MI23),"-")</f>
        <v>207</v>
      </c>
      <c r="NP23" s="293">
        <f>IFERROR(NO23/NO36-1,"-")</f>
        <v>-0.34493670886075944</v>
      </c>
      <c r="NQ23" s="292">
        <f>IFERROR(BI23-(DU23+FA23+GG23+HM23+IS23+JY23+LE23+MK23),"-")</f>
        <v>1137</v>
      </c>
      <c r="NR23" s="293">
        <f>IFERROR(NQ23/NQ36-1,"-")</f>
        <v>1.2470355731225298</v>
      </c>
      <c r="NS23" s="294">
        <f>IFERROR(BK23-(DW23+FC23+GI23+HO23+IU23+KA23+LG23+MM23),"-")</f>
        <v>719</v>
      </c>
      <c r="NT23" s="293">
        <f>IFERROR(NS23/NS36-1,"-")</f>
        <v>1.0780346820809248</v>
      </c>
      <c r="NU23" s="294">
        <f>IFERROR(BM23-(DY23+FE23+GK23+HQ23+IW23+KC23+LI23+MO23),"-")</f>
        <v>417</v>
      </c>
      <c r="NV23" s="293">
        <f>IFERROR(NU23/NU36-1,"-")</f>
        <v>1.5900621118012421</v>
      </c>
    </row>
    <row r="24" spans="1:386" s="295" customFormat="1" outlineLevel="1" x14ac:dyDescent="0.25">
      <c r="A24" s="290"/>
      <c r="B24" s="291" t="s">
        <v>63</v>
      </c>
      <c r="C24" s="292">
        <v>1090267</v>
      </c>
      <c r="D24" s="293">
        <f t="shared" ref="D24:F35" si="194">IFERROR(C24/C37-1,"-")</f>
        <v>8.9332810976776393</v>
      </c>
      <c r="E24" s="292">
        <v>472638</v>
      </c>
      <c r="F24" s="293">
        <f t="shared" si="194"/>
        <v>7.2252271066095854</v>
      </c>
      <c r="G24" s="294">
        <v>458416</v>
      </c>
      <c r="H24" s="293">
        <f t="shared" ref="H24:H35" si="195">IFERROR(G24/G37-1,"-")</f>
        <v>7.5638812606250809</v>
      </c>
      <c r="I24" s="294">
        <v>14221</v>
      </c>
      <c r="J24" s="293">
        <f t="shared" ref="J24:J35" si="196">IFERROR(I24/I37-1,"-")</f>
        <v>2.6158148995677601</v>
      </c>
      <c r="K24" s="292">
        <v>294431</v>
      </c>
      <c r="L24" s="293">
        <f t="shared" ref="L24:L35" si="197">IFERROR(K24/K37-1,"-")</f>
        <v>8.2518539467068877</v>
      </c>
      <c r="M24" s="294">
        <v>285267</v>
      </c>
      <c r="N24" s="293">
        <f t="shared" ref="N24:N35" si="198">IFERROR(M24/M37-1,"-")</f>
        <v>8.5926760373932343</v>
      </c>
      <c r="O24" s="294">
        <v>9164</v>
      </c>
      <c r="P24" s="293">
        <f t="shared" ref="P24:P35" si="199">IFERROR(O24/O37-1,"-")</f>
        <v>3.3930968360498559</v>
      </c>
      <c r="Q24" s="292">
        <v>203781</v>
      </c>
      <c r="R24" s="293">
        <f t="shared" ref="R24:R35" si="200">IFERROR(Q24/Q37-1,"-")</f>
        <v>16.120137780391499</v>
      </c>
      <c r="S24" s="294">
        <v>190426</v>
      </c>
      <c r="T24" s="293">
        <f t="shared" ref="T24:T35" si="201">IFERROR(S24/S37-1,"-")</f>
        <v>19.705229966293356</v>
      </c>
      <c r="U24" s="294">
        <v>13355</v>
      </c>
      <c r="V24" s="293">
        <f t="shared" ref="V24:V35" si="202">IFERROR(U24/U37-1,"-")</f>
        <v>3.9353288987435331</v>
      </c>
      <c r="W24" s="292">
        <v>155768</v>
      </c>
      <c r="X24" s="293">
        <f t="shared" ref="X24:X35" si="203">IFERROR(W24/W37-1,"-")</f>
        <v>8.8090680100755669</v>
      </c>
      <c r="Y24" s="294">
        <v>139956</v>
      </c>
      <c r="Z24" s="293">
        <f t="shared" ref="Z24:Z35" si="204">IFERROR(Y24/Y37-1,"-")</f>
        <v>10.35822106800844</v>
      </c>
      <c r="AA24" s="294">
        <v>15812</v>
      </c>
      <c r="AB24" s="293">
        <f t="shared" ref="AB24:AB35" si="205">IFERROR(AA24/AA37-1,"-")</f>
        <v>3.4453190891200451</v>
      </c>
      <c r="AC24" s="292">
        <v>18160</v>
      </c>
      <c r="AD24" s="293">
        <f t="shared" ref="AD24:AD35" si="206">IFERROR(AC24/AC37-1,"-")</f>
        <v>1.8797970187123374</v>
      </c>
      <c r="AE24" s="294">
        <v>6036</v>
      </c>
      <c r="AF24" s="293">
        <f t="shared" ref="AF24:AF35" si="207">IFERROR(AE24/AE37-1,"-")</f>
        <v>0.96933115823817295</v>
      </c>
      <c r="AG24" s="294">
        <v>12124</v>
      </c>
      <c r="AH24" s="293">
        <f t="shared" ref="AH24:AH35" si="208">IFERROR(AG24/AG37-1,"-")</f>
        <v>2.7408207343412525</v>
      </c>
      <c r="AI24" s="292">
        <v>984323</v>
      </c>
      <c r="AJ24" s="293">
        <f t="shared" ref="AJ24:AJ35" si="209">IFERROR(AI24/AI37-1,"-")</f>
        <v>11.193684653882364</v>
      </c>
      <c r="AK24" s="292">
        <v>425565</v>
      </c>
      <c r="AL24" s="293">
        <f t="shared" ref="AL24:AL35" si="210">IFERROR(AK24/AK37-1,"-")</f>
        <v>8.4322665011746967</v>
      </c>
      <c r="AM24" s="294">
        <v>412642</v>
      </c>
      <c r="AN24" s="293">
        <f t="shared" ref="AN24:AN35" si="211">IFERROR(AM24/AM37-1,"-")</f>
        <v>8.9016653069059846</v>
      </c>
      <c r="AO24" s="294">
        <v>12923</v>
      </c>
      <c r="AP24" s="293">
        <f t="shared" ref="AP24:AP35" si="212">IFERROR(AO24/AO37-1,"-")</f>
        <v>2.751233671988389</v>
      </c>
      <c r="AQ24" s="292">
        <v>262852</v>
      </c>
      <c r="AR24" s="293">
        <f t="shared" ref="AR24:AR35" si="213">IFERROR(AQ24/AQ37-1,"-")</f>
        <v>11.314453033497307</v>
      </c>
      <c r="AS24" s="294">
        <v>254434</v>
      </c>
      <c r="AT24" s="293">
        <f t="shared" ref="AT24:AT35" si="214">IFERROR(AS24/AS37-1,"-")</f>
        <v>11.962147842477966</v>
      </c>
      <c r="AU24" s="294">
        <v>8419</v>
      </c>
      <c r="AV24" s="293">
        <f t="shared" ref="AV24:AV35" si="215">IFERROR(AU24/AU37-1,"-")</f>
        <v>3.9090379008746359</v>
      </c>
      <c r="AW24" s="292">
        <v>185120</v>
      </c>
      <c r="AX24" s="293">
        <f t="shared" ref="AX24:AX35" si="216">IFERROR(AW24/AW37-1,"-")</f>
        <v>20.11795573807894</v>
      </c>
      <c r="AY24" s="294">
        <v>172091</v>
      </c>
      <c r="AZ24" s="293">
        <f t="shared" ref="AZ24:AZ35" si="217">IFERROR(AY24/AY37-1,"-")</f>
        <v>27.3417325428195</v>
      </c>
      <c r="BA24" s="294">
        <v>13029</v>
      </c>
      <c r="BB24" s="293">
        <f t="shared" ref="BB24:BB35" si="218">IFERROR(BA24/BA37-1,"-")</f>
        <v>3.8345083487940634</v>
      </c>
      <c r="BC24" s="292">
        <v>147530</v>
      </c>
      <c r="BD24" s="293">
        <f t="shared" ref="BD24:BD35" si="219">IFERROR(BC24/BC37-1,"-")</f>
        <v>10.082481971153847</v>
      </c>
      <c r="BE24" s="294">
        <v>132047</v>
      </c>
      <c r="BF24" s="293">
        <f t="shared" ref="BF24:BF35" si="220">IFERROR(BE24/BE37-1,"-")</f>
        <v>12.48932475227296</v>
      </c>
      <c r="BG24" s="294">
        <v>15483</v>
      </c>
      <c r="BH24" s="293">
        <f t="shared" ref="BH24:BH35" si="221">IFERROR(BG24/BG37-1,"-")</f>
        <v>3.3948339483394836</v>
      </c>
      <c r="BI24" s="292">
        <v>14826</v>
      </c>
      <c r="BJ24" s="293">
        <f t="shared" ref="BJ24:BJ35" si="222">IFERROR(BI24/BI37-1,"-")</f>
        <v>2.0443531827515402</v>
      </c>
      <c r="BK24" s="294">
        <v>3659</v>
      </c>
      <c r="BL24" s="293">
        <f t="shared" ref="BL24:BL35" si="223">IFERROR(BK24/BK37-1,"-")</f>
        <v>1.0305216426193118</v>
      </c>
      <c r="BM24" s="294">
        <v>11167</v>
      </c>
      <c r="BN24" s="293">
        <f t="shared" ref="BN24:BN35" si="224">IFERROR(BM24/BM37-1,"-")</f>
        <v>2.6398305084745761</v>
      </c>
      <c r="BO24" s="292">
        <v>105944</v>
      </c>
      <c r="BP24" s="293">
        <f t="shared" ref="BP24:BP35" si="225">IFERROR(BO24/BO37-1,"-")</f>
        <v>2.6488376097812982</v>
      </c>
      <c r="BQ24" s="292">
        <v>47073</v>
      </c>
      <c r="BR24" s="293">
        <f t="shared" ref="BR24:BR35" si="226">IFERROR(BQ24/BQ37-1,"-")</f>
        <v>2.8134316267012314</v>
      </c>
      <c r="BS24" s="294">
        <v>45774</v>
      </c>
      <c r="BT24" s="293">
        <f t="shared" ref="BT24:BT35" si="227">IFERROR(BS24/BS37-1,"-")</f>
        <v>2.8611556305356389</v>
      </c>
      <c r="BU24" s="294">
        <v>1298</v>
      </c>
      <c r="BV24" s="293">
        <f t="shared" ref="BV24:BV35" si="228">IFERROR(BU24/BU37-1,"-")</f>
        <v>1.6543967280163598</v>
      </c>
      <c r="BW24" s="292">
        <v>31579</v>
      </c>
      <c r="BX24" s="293">
        <f t="shared" ref="BX24:BX35" si="229">IFERROR(BW24/BW37-1,"-")</f>
        <v>2.0135509113465027</v>
      </c>
      <c r="BY24" s="294">
        <v>30834</v>
      </c>
      <c r="BZ24" s="293">
        <f t="shared" ref="BZ24:BZ35" si="230">IFERROR(BY24/BY37-1,"-")</f>
        <v>2.0504550850811238</v>
      </c>
      <c r="CA24" s="294">
        <v>745</v>
      </c>
      <c r="CB24" s="293">
        <f t="shared" ref="CB24:CB35" si="231">IFERROR(CA24/CA37-1,"-")</f>
        <v>1.0080862533692723</v>
      </c>
      <c r="CC24" s="292">
        <v>18661</v>
      </c>
      <c r="CD24" s="293">
        <f t="shared" ref="CD24:CD35" si="232">IFERROR(CC24/CC37-1,"-")</f>
        <v>4.9505739795918364</v>
      </c>
      <c r="CE24" s="294">
        <v>18335</v>
      </c>
      <c r="CF24" s="293">
        <f t="shared" ref="CF24:CF35" si="233">IFERROR(CE24/CE37-1,"-")</f>
        <v>4.8672000000000004</v>
      </c>
      <c r="CG24" s="294">
        <v>326</v>
      </c>
      <c r="CH24" s="293">
        <f t="shared" ref="CH24:CH35" si="234">IFERROR(CG24/CG37-1,"-")</f>
        <v>28.636363636363637</v>
      </c>
      <c r="CI24" s="292">
        <v>8238</v>
      </c>
      <c r="CJ24" s="293">
        <f t="shared" ref="CJ24:CJ35" si="235">IFERROR(CI24/CI37-1,"-")</f>
        <v>2.207943925233645</v>
      </c>
      <c r="CK24" s="294">
        <v>7909</v>
      </c>
      <c r="CL24" s="293">
        <f t="shared" ref="CL24:CL35" si="236">IFERROR(CK24/CK37-1,"-")</f>
        <v>2.1223845242795103</v>
      </c>
      <c r="CM24" s="294">
        <v>329</v>
      </c>
      <c r="CN24" s="293">
        <f t="shared" ref="CN24:CN35" si="237">IFERROR(CM24/CM37-1,"-")</f>
        <v>8.4</v>
      </c>
      <c r="CO24" s="292">
        <v>3335</v>
      </c>
      <c r="CP24" s="293">
        <f t="shared" ref="CP24:CP35" si="238">IFERROR(CO24/CO37-1,"-")</f>
        <v>1.3224233983286906</v>
      </c>
      <c r="CQ24" s="294">
        <v>2378</v>
      </c>
      <c r="CR24" s="293">
        <f t="shared" ref="CR24:CR35" si="239">IFERROR(CQ24/CQ37-1,"-")</f>
        <v>0.88431061806656097</v>
      </c>
      <c r="CS24" s="294">
        <v>957</v>
      </c>
      <c r="CT24" s="293">
        <f t="shared" ref="CT24:CT35" si="240">IFERROR(CS24/CS37-1,"-")</f>
        <v>4.5317919075144513</v>
      </c>
      <c r="CU24" s="292">
        <v>163428</v>
      </c>
      <c r="CV24" s="293">
        <f t="shared" ref="CV24:CV35" si="241">IFERROR(CU24/CU37-1,"-")</f>
        <v>6.5563158868133904</v>
      </c>
      <c r="CW24" s="292">
        <v>60227</v>
      </c>
      <c r="CX24" s="293">
        <f t="shared" ref="CX24:CX35" si="242">IFERROR(CW24/CW37-1,"-")</f>
        <v>5.0706581997782481</v>
      </c>
      <c r="CY24" s="294">
        <v>50522</v>
      </c>
      <c r="CZ24" s="293">
        <f t="shared" ref="CZ24:CZ35" si="243">IFERROR(CY24/CY37-1,"-")</f>
        <v>5.5114061090346693</v>
      </c>
      <c r="DA24" s="294">
        <v>9705</v>
      </c>
      <c r="DB24" s="293">
        <f t="shared" ref="DB24:DB35" si="244">IFERROR(DA24/DA37-1,"-")</f>
        <v>3.4868238557558948</v>
      </c>
      <c r="DC24" s="292">
        <v>57292</v>
      </c>
      <c r="DD24" s="293">
        <f t="shared" ref="DD24:DD35" si="245">IFERROR(DC24/DC37-1,"-")</f>
        <v>6.4482579303172125</v>
      </c>
      <c r="DE24" s="294">
        <v>50762</v>
      </c>
      <c r="DF24" s="293">
        <f t="shared" ref="DF24:DF35" si="246">IFERROR(DE24/DE37-1,"-")</f>
        <v>6.7463757057836107</v>
      </c>
      <c r="DG24" s="294">
        <v>6530</v>
      </c>
      <c r="DH24" s="293">
        <f t="shared" ref="DH24:DH35" si="247">IFERROR(DG24/DG37-1,"-")</f>
        <v>4.7330992098331874</v>
      </c>
      <c r="DI24" s="292">
        <v>27569</v>
      </c>
      <c r="DJ24" s="293">
        <f t="shared" ref="DJ24:DJ35" si="248">IFERROR(DI24/DI37-1,"-")</f>
        <v>7.6153124999999999</v>
      </c>
      <c r="DK24" s="294">
        <v>16540</v>
      </c>
      <c r="DL24" s="293">
        <f t="shared" ref="DL24:DL35" si="249">IFERROR(DK24/DK37-1,"-")</f>
        <v>19.024213075060533</v>
      </c>
      <c r="DM24" s="294">
        <v>11029</v>
      </c>
      <c r="DN24" s="293">
        <f t="shared" ref="DN24:DN35" si="250">IFERROR(DM24/DM37-1,"-")</f>
        <v>3.647703329119258</v>
      </c>
      <c r="DO24" s="292">
        <v>52048</v>
      </c>
      <c r="DP24" s="293">
        <f t="shared" ref="DP24:DP35" si="251">IFERROR(DO24/DO37-1,"-")</f>
        <v>6.1978979394274649</v>
      </c>
      <c r="DQ24" s="294">
        <v>39706</v>
      </c>
      <c r="DR24" s="293">
        <f t="shared" ref="DR24:DR35" si="252">IFERROR(DQ24/DQ37-1,"-")</f>
        <v>8.5058654536748861</v>
      </c>
      <c r="DS24" s="294">
        <v>12342</v>
      </c>
      <c r="DT24" s="293">
        <f t="shared" ref="DT24:DT35" si="253">IFERROR(DS24/DS37-1,"-")</f>
        <v>3.0425810678021614</v>
      </c>
      <c r="DU24" s="292">
        <v>11156</v>
      </c>
      <c r="DV24" s="293">
        <f t="shared" ref="DV24:DV35" si="254">IFERROR(DU24/DU37-1,"-")</f>
        <v>1.891653706583722</v>
      </c>
      <c r="DW24" s="294">
        <v>1631</v>
      </c>
      <c r="DX24" s="293">
        <f t="shared" ref="DX24:DX35" si="255">IFERROR(DW24/DW37-1,"-")</f>
        <v>0.37174095878889823</v>
      </c>
      <c r="DY24" s="294">
        <v>9524</v>
      </c>
      <c r="DZ24" s="293">
        <f t="shared" ref="DZ24:DZ35" si="256">IFERROR(DY24/DY37-1,"-")</f>
        <v>2.5683776695391534</v>
      </c>
      <c r="EA24" s="292">
        <v>30309</v>
      </c>
      <c r="EB24" s="293">
        <f t="shared" ref="EB24:EB35" si="257">IFERROR(EA24/EA37-1,"-")</f>
        <v>25.540280210157619</v>
      </c>
      <c r="EC24" s="292">
        <v>18453</v>
      </c>
      <c r="ED24" s="293">
        <f t="shared" ref="ED24:ED35" si="258">IFERROR(EC24/EC37-1,"-")</f>
        <v>20.76061320754717</v>
      </c>
      <c r="EE24" s="294">
        <v>18453</v>
      </c>
      <c r="EF24" s="293">
        <f t="shared" ref="EF24:EF35" si="259">IFERROR(EE24/EE37-1,"-")</f>
        <v>21.531135531135533</v>
      </c>
      <c r="EG24" s="294">
        <v>0</v>
      </c>
      <c r="EH24" s="293">
        <f t="shared" ref="EH24:EH35" si="260">IFERROR(EG24/EG37-1,"-")</f>
        <v>-1</v>
      </c>
      <c r="EI24" s="292">
        <v>6607</v>
      </c>
      <c r="EJ24" s="293">
        <f t="shared" ref="EJ24:EJ35" si="261">IFERROR(EI24/EI37-1,"-")</f>
        <v>39.783950617283949</v>
      </c>
      <c r="EK24" s="294">
        <v>6607</v>
      </c>
      <c r="EL24" s="293">
        <f t="shared" ref="EL24:EL35" si="262">IFERROR(EK24/EK37-1,"-")</f>
        <v>43.34228187919463</v>
      </c>
      <c r="EM24" s="294">
        <v>0</v>
      </c>
      <c r="EN24" s="293">
        <f t="shared" ref="EN24:EN35" si="263">IFERROR(EM24/EM37-1,"-")</f>
        <v>-1</v>
      </c>
      <c r="EO24" s="292">
        <v>3494</v>
      </c>
      <c r="EP24" s="293">
        <f t="shared" ref="EP24:EP35" si="264">IFERROR(EO24/EO37-1,"-")</f>
        <v>49.637681159420289</v>
      </c>
      <c r="EQ24" s="294">
        <v>3446</v>
      </c>
      <c r="ER24" s="293">
        <f t="shared" ref="ER24:ER35" si="265">IFERROR(EQ24/EQ37-1,"-")</f>
        <v>48.94202898550725</v>
      </c>
      <c r="ES24" s="294">
        <v>48</v>
      </c>
      <c r="ET24" s="293" t="str">
        <f t="shared" ref="ET24:ET35" si="266">IFERROR(ES24/ES37-1,"-")</f>
        <v>-</v>
      </c>
      <c r="EU24" s="292">
        <v>1766</v>
      </c>
      <c r="EV24" s="293">
        <f t="shared" ref="EV24:EV35" si="267">IFERROR(EU24/EU37-1,"-")</f>
        <v>27.483870967741936</v>
      </c>
      <c r="EW24" s="294">
        <v>1722</v>
      </c>
      <c r="EX24" s="293">
        <f t="shared" ref="EX24:EX35" si="268">IFERROR(EW24/EW37-1,"-")</f>
        <v>42.05</v>
      </c>
      <c r="EY24" s="294">
        <v>44</v>
      </c>
      <c r="EZ24" s="293">
        <f t="shared" ref="EZ24:EZ35" si="269">IFERROR(EY24/EY37-1,"-")</f>
        <v>1</v>
      </c>
      <c r="FA24" s="292">
        <v>295</v>
      </c>
      <c r="FB24" s="293">
        <f t="shared" ref="FB24:FB35" si="270">IFERROR(FA24/FA37-1,"-")</f>
        <v>6.0238095238095237</v>
      </c>
      <c r="FC24" s="294">
        <v>45</v>
      </c>
      <c r="FD24" s="293">
        <f t="shared" ref="FD24:FD35" si="271">IFERROR(FC24/FC37-1,"-")</f>
        <v>7.1428571428571397E-2</v>
      </c>
      <c r="FE24" s="294">
        <v>250</v>
      </c>
      <c r="FF24" s="293" t="str">
        <f t="shared" ref="FF24:FF35" si="272">IFERROR(FE24/FE37-1,"-")</f>
        <v>-</v>
      </c>
      <c r="FG24" s="292">
        <v>73649</v>
      </c>
      <c r="FH24" s="293">
        <f t="shared" ref="FH24:FH35" si="273">IFERROR(FG24/FG37-1,"-")</f>
        <v>2.5680926311709702</v>
      </c>
      <c r="FI24" s="292">
        <v>33272</v>
      </c>
      <c r="FJ24" s="293">
        <f t="shared" ref="FJ24:FJ35" si="274">IFERROR(FI24/FI37-1,"-")</f>
        <v>1.5562384757221879</v>
      </c>
      <c r="FK24" s="294">
        <v>32886</v>
      </c>
      <c r="FL24" s="293">
        <f t="shared" ref="FL24:FL35" si="275">IFERROR(FK24/FK37-1,"-")</f>
        <v>1.5700218818380742</v>
      </c>
      <c r="FM24" s="294">
        <v>386</v>
      </c>
      <c r="FN24" s="293">
        <f t="shared" ref="FN24:FN35" si="276">IFERROR(FM24/FM37-1,"-")</f>
        <v>0.76255707762557079</v>
      </c>
      <c r="FO24" s="292">
        <v>9091</v>
      </c>
      <c r="FP24" s="293">
        <f t="shared" ref="FP24:FP35" si="277">IFERROR(FO24/FO37-1,"-")</f>
        <v>3.2861857614332859</v>
      </c>
      <c r="FQ24" s="294">
        <v>9014</v>
      </c>
      <c r="FR24" s="293">
        <f t="shared" ref="FR24:FR35" si="278">IFERROR(FQ24/FQ37-1,"-")</f>
        <v>3.5779583544946671</v>
      </c>
      <c r="FS24" s="294">
        <v>76</v>
      </c>
      <c r="FT24" s="293">
        <f t="shared" ref="FT24:FT35" si="279">IFERROR(FS24/FS37-1,"-")</f>
        <v>-0.50326797385620914</v>
      </c>
      <c r="FU24" s="292">
        <v>15843</v>
      </c>
      <c r="FV24" s="293">
        <f t="shared" ref="FV24:FV35" si="280">IFERROR(FU24/FU37-1,"-")</f>
        <v>3.3441184535234436</v>
      </c>
      <c r="FW24" s="294">
        <v>15563</v>
      </c>
      <c r="FX24" s="293">
        <f t="shared" ref="FX24:FX35" si="281">IFERROR(FW24/FW37-1,"-")</f>
        <v>3.3242567379827728</v>
      </c>
      <c r="FY24" s="294">
        <v>280</v>
      </c>
      <c r="FZ24" s="293">
        <f t="shared" ref="FZ24:FZ35" si="282">IFERROR(FY24/FY37-1,"-")</f>
        <v>4.833333333333333</v>
      </c>
      <c r="GA24" s="292">
        <v>15678</v>
      </c>
      <c r="GB24" s="293">
        <f t="shared" ref="GB24:GB35" si="283">IFERROR(GA24/GA37-1,"-")</f>
        <v>7.2820919175911261</v>
      </c>
      <c r="GC24" s="294">
        <v>15392</v>
      </c>
      <c r="GD24" s="293">
        <f t="shared" ref="GD24:GD35" si="284">IFERROR(GC24/GC37-1,"-")</f>
        <v>7.6764374295377671</v>
      </c>
      <c r="GE24" s="294">
        <v>286</v>
      </c>
      <c r="GF24" s="293">
        <f t="shared" ref="GF24:GF35" si="285">IFERROR(GE24/GE37-1,"-")</f>
        <v>1.403361344537815</v>
      </c>
      <c r="GG24" s="292">
        <v>655</v>
      </c>
      <c r="GH24" s="293">
        <f t="shared" ref="GH24:GH35" si="286">IFERROR(GG24/GG37-1,"-")</f>
        <v>1.5192307692307692</v>
      </c>
      <c r="GI24" s="294">
        <v>373</v>
      </c>
      <c r="GJ24" s="293">
        <f t="shared" ref="GJ24:GJ35" si="287">IFERROR(GI24/GI37-1,"-")</f>
        <v>1.6083916083916083</v>
      </c>
      <c r="GK24" s="294">
        <v>282</v>
      </c>
      <c r="GL24" s="293">
        <f t="shared" ref="GL24:GL35" si="288">IFERROR(GK24/GK37-1,"-")</f>
        <v>1.4102564102564101</v>
      </c>
      <c r="GM24" s="292">
        <v>338596</v>
      </c>
      <c r="GN24" s="293">
        <f t="shared" ref="GN24:GN35" si="289">IFERROR(GM24/GM37-1,"-")</f>
        <v>169.23428858722977</v>
      </c>
      <c r="GO24" s="292">
        <v>164086</v>
      </c>
      <c r="GP24" s="293">
        <f t="shared" ref="GP24:GP35" si="290">IFERROR(GO24/GO37-1,"-")</f>
        <v>130.90192926045017</v>
      </c>
      <c r="GQ24" s="294">
        <v>163632</v>
      </c>
      <c r="GR24" s="293">
        <f t="shared" ref="GR24:GR35" si="291">IFERROR(GQ24/GQ37-1,"-")</f>
        <v>146.54914337240757</v>
      </c>
      <c r="GS24" s="294">
        <v>454</v>
      </c>
      <c r="GT24" s="293">
        <f t="shared" ref="GT24:GT35" si="292">IFERROR(GS24/GS37-1,"-")</f>
        <v>2.3629629629629632</v>
      </c>
      <c r="GU24" s="292">
        <v>48339</v>
      </c>
      <c r="GV24" s="293">
        <f t="shared" ref="GV24:GV35" si="293">IFERROR(GU24/GU37-1,"-")</f>
        <v>83.954305799648509</v>
      </c>
      <c r="GW24" s="294">
        <v>47640</v>
      </c>
      <c r="GX24" s="293">
        <f t="shared" ref="GX24:GX35" si="294">IFERROR(GW24/GW37-1,"-")</f>
        <v>88.380863039399628</v>
      </c>
      <c r="GY24" s="294">
        <v>699</v>
      </c>
      <c r="GZ24" s="293">
        <f t="shared" ref="GZ24:GZ35" si="295">IFERROR(GY24/GY37-1,"-")</f>
        <v>18.416666666666668</v>
      </c>
      <c r="HA24" s="292">
        <v>88549</v>
      </c>
      <c r="HB24" s="293">
        <f t="shared" ref="HB24:HB35" si="296">IFERROR(HA24/HA37-1,"-")</f>
        <v>347.61811023622045</v>
      </c>
      <c r="HC24" s="294">
        <v>87505</v>
      </c>
      <c r="HD24" s="293">
        <f t="shared" ref="HD24:HD35" si="297">IFERROR(HC24/HC37-1,"-")</f>
        <v>411.75943396226415</v>
      </c>
      <c r="HE24" s="294">
        <v>1044</v>
      </c>
      <c r="HF24" s="293">
        <f t="shared" ref="HF24:HF35" si="298">IFERROR(HE24/HE37-1,"-")</f>
        <v>23.857142857142858</v>
      </c>
      <c r="HG24" s="292">
        <v>39208</v>
      </c>
      <c r="HH24" s="293">
        <f t="shared" ref="HH24:HH35" si="299">IFERROR(HG24/HG37-1,"-")</f>
        <v>262.14093959731542</v>
      </c>
      <c r="HI24" s="294">
        <v>38035</v>
      </c>
      <c r="HJ24" s="293">
        <f t="shared" ref="HJ24:HJ35" si="300">IFERROR(HI24/HI37-1,"-")</f>
        <v>335.59292035398232</v>
      </c>
      <c r="HK24" s="294">
        <v>1173</v>
      </c>
      <c r="HL24" s="293">
        <f t="shared" ref="HL24:HL35" si="301">IFERROR(HK24/HK37-1,"-")</f>
        <v>31.583333333333336</v>
      </c>
      <c r="HM24" s="292">
        <v>527</v>
      </c>
      <c r="HN24" s="293">
        <f t="shared" ref="HN24:HN35" si="302">IFERROR(HM24/HM37-1,"-")</f>
        <v>526</v>
      </c>
      <c r="HO24" s="294">
        <v>305</v>
      </c>
      <c r="HP24" s="293">
        <f t="shared" ref="HP24:HP35" si="303">IFERROR(HO24/HO37-1,"-")</f>
        <v>304</v>
      </c>
      <c r="HQ24" s="294">
        <v>222</v>
      </c>
      <c r="HR24" s="293" t="str">
        <f t="shared" ref="HR24:HR35" si="304">IFERROR(HQ24/HQ37-1,"-")</f>
        <v>-</v>
      </c>
      <c r="HS24" s="292">
        <v>48747</v>
      </c>
      <c r="HT24" s="293">
        <f t="shared" ref="HT24:HT35" si="305">IFERROR(HS24/HS37-1,"-")</f>
        <v>31.282781456953643</v>
      </c>
      <c r="HU24" s="292">
        <v>17151</v>
      </c>
      <c r="HV24" s="293">
        <f t="shared" ref="HV24:HV35" si="306">IFERROR(HU24/HU37-1,"-")</f>
        <v>17.441935483870967</v>
      </c>
      <c r="HW24" s="294">
        <v>16796</v>
      </c>
      <c r="HX24" s="293">
        <f t="shared" ref="HX24:HX35" si="307">IFERROR(HW24/HW37-1,"-")</f>
        <v>18.173515981735161</v>
      </c>
      <c r="HY24" s="294">
        <v>355</v>
      </c>
      <c r="HZ24" s="293">
        <f t="shared" ref="HZ24:HZ35" si="308">IFERROR(HY24/HY37-1,"-")</f>
        <v>5.6981132075471699</v>
      </c>
      <c r="IA24" s="292">
        <v>17851</v>
      </c>
      <c r="IB24" s="293">
        <f t="shared" ref="IB24:IB35" si="309">IFERROR(IA24/IA37-1,"-")</f>
        <v>40.131336405529957</v>
      </c>
      <c r="IC24" s="294">
        <v>17688</v>
      </c>
      <c r="ID24" s="293">
        <f t="shared" ref="ID24:ID35" si="310">IFERROR(IC24/IC37-1,"-")</f>
        <v>41.621686746987955</v>
      </c>
      <c r="IE24" s="294">
        <v>163</v>
      </c>
      <c r="IF24" s="293">
        <f t="shared" ref="IF24:IF35" si="311">IFERROR(IE24/IE37-1,"-")</f>
        <v>8.0555555555555554</v>
      </c>
      <c r="IG24" s="292">
        <v>8690</v>
      </c>
      <c r="IH24" s="293">
        <f t="shared" ref="IH24:IH35" si="312">IFERROR(IG24/IG37-1,"-")</f>
        <v>139.16129032258064</v>
      </c>
      <c r="II24" s="294">
        <v>8462</v>
      </c>
      <c r="IJ24" s="293">
        <f t="shared" ref="IJ24:IJ35" si="313">IFERROR(II24/II37-1,"-")</f>
        <v>215.97435897435898</v>
      </c>
      <c r="IK24" s="294">
        <v>228</v>
      </c>
      <c r="IL24" s="293">
        <f t="shared" ref="IL24:IL35" si="314">IFERROR(IK24/IK37-1,"-")</f>
        <v>8.5</v>
      </c>
      <c r="IM24" s="292">
        <v>5783</v>
      </c>
      <c r="IN24" s="293">
        <f t="shared" ref="IN24:IN35" si="315">IFERROR(IM24/IM37-1,"-")</f>
        <v>31.672316384180789</v>
      </c>
      <c r="IO24" s="294">
        <v>5351</v>
      </c>
      <c r="IP24" s="293">
        <f t="shared" ref="IP24:IP35" si="316">IFERROR(IO24/IO37-1,"-")</f>
        <v>37.49640287769784</v>
      </c>
      <c r="IQ24" s="294">
        <v>432</v>
      </c>
      <c r="IR24" s="293">
        <f t="shared" ref="IR24:IR35" si="317">IFERROR(IQ24/IQ37-1,"-")</f>
        <v>10.675675675675675</v>
      </c>
      <c r="IS24" s="292">
        <v>353</v>
      </c>
      <c r="IT24" s="293">
        <f t="shared" ref="IT24:IT35" si="318">IFERROR(IS24/IS37-1,"-")</f>
        <v>8.8055555555555554</v>
      </c>
      <c r="IU24" s="294">
        <v>241</v>
      </c>
      <c r="IV24" s="293">
        <f t="shared" ref="IV24:IV35" si="319">IFERROR(IU24/IU37-1,"-")</f>
        <v>12.388888888888889</v>
      </c>
      <c r="IW24" s="294">
        <v>112</v>
      </c>
      <c r="IX24" s="293">
        <f t="shared" ref="IX24:IX35" si="320">IFERROR(IW24/IW37-1,"-")</f>
        <v>4.8947368421052628</v>
      </c>
      <c r="IY24" s="292">
        <v>37254</v>
      </c>
      <c r="IZ24" s="293">
        <f t="shared" ref="IZ24:IZ35" si="321">IFERROR(IY24/IY37-1,"-")</f>
        <v>32.114666666666665</v>
      </c>
      <c r="JA24" s="292">
        <v>14194</v>
      </c>
      <c r="JB24" s="293">
        <f t="shared" ref="JB24:JB35" si="322">IFERROR(JA24/JA37-1,"-")</f>
        <v>22.93591905564924</v>
      </c>
      <c r="JC24" s="294">
        <v>14025</v>
      </c>
      <c r="JD24" s="293">
        <f t="shared" ref="JD24:JD35" si="323">IFERROR(JC24/JC37-1,"-")</f>
        <v>22.650927487352444</v>
      </c>
      <c r="JE24" s="294">
        <v>169</v>
      </c>
      <c r="JF24" s="293" t="str">
        <f t="shared" ref="JF24:JF35" si="324">IFERROR(JE24/JE37-1,"-")</f>
        <v>-</v>
      </c>
      <c r="JG24" s="292">
        <v>5652</v>
      </c>
      <c r="JH24" s="293">
        <f t="shared" ref="JH24:JH35" si="325">IFERROR(JG24/JG37-1,"-")</f>
        <v>28.4375</v>
      </c>
      <c r="JI24" s="294">
        <v>5512</v>
      </c>
      <c r="JJ24" s="293">
        <f t="shared" ref="JJ24:JJ35" si="326">IFERROR(JI24/JI37-1,"-")</f>
        <v>27.858638743455497</v>
      </c>
      <c r="JK24" s="294">
        <v>140</v>
      </c>
      <c r="JL24" s="293">
        <f t="shared" ref="JL24:JL35" si="327">IFERROR(JK24/JK37-1,"-")</f>
        <v>139</v>
      </c>
      <c r="JM24" s="292">
        <v>14806</v>
      </c>
      <c r="JN24" s="293">
        <f t="shared" ref="JN24:JN35" si="328">IFERROR(JM24/JM37-1,"-")</f>
        <v>96.40789473684211</v>
      </c>
      <c r="JO24" s="294">
        <v>14710</v>
      </c>
      <c r="JP24" s="293">
        <f t="shared" ref="JP24:JP35" si="329">IFERROR(JO24/JO37-1,"-")</f>
        <v>96.41721854304636</v>
      </c>
      <c r="JQ24" s="294">
        <v>96</v>
      </c>
      <c r="JR24" s="293">
        <f t="shared" ref="JR24:JR35" si="330">IFERROR(JQ24/JQ37-1,"-")</f>
        <v>95</v>
      </c>
      <c r="JS24" s="292">
        <v>2910</v>
      </c>
      <c r="JT24" s="293">
        <f t="shared" ref="JT24:JT35" si="331">IFERROR(JS24/JS37-1,"-")</f>
        <v>15.256983240223462</v>
      </c>
      <c r="JU24" s="294">
        <v>2671</v>
      </c>
      <c r="JV24" s="293">
        <f t="shared" ref="JV24:JV35" si="332">IFERROR(JU24/JU37-1,"-")</f>
        <v>14.619883040935672</v>
      </c>
      <c r="JW24" s="294">
        <v>239</v>
      </c>
      <c r="JX24" s="293">
        <f t="shared" ref="JX24:JX35" si="333">IFERROR(JW24/JW37-1,"-")</f>
        <v>28.875</v>
      </c>
      <c r="JY24" s="292">
        <v>96</v>
      </c>
      <c r="JZ24" s="293">
        <f t="shared" ref="JZ24:JZ35" si="334">IFERROR(JY24/JY37-1,"-")</f>
        <v>95</v>
      </c>
      <c r="KA24" s="294">
        <v>0</v>
      </c>
      <c r="KB24" s="293" t="str">
        <f t="shared" ref="KB24:KB35" si="335">IFERROR(KA24/KA37-1,"-")</f>
        <v>-</v>
      </c>
      <c r="KC24" s="294">
        <v>96</v>
      </c>
      <c r="KD24" s="293">
        <f t="shared" ref="KD24:KD35" si="336">IFERROR(KC24/KC37-1,"-")</f>
        <v>95</v>
      </c>
      <c r="KE24" s="292">
        <v>38158</v>
      </c>
      <c r="KF24" s="293">
        <f t="shared" ref="KF24:KF35" si="337">IFERROR(KE24/KE37-1,"-")</f>
        <v>6.4035700426852928</v>
      </c>
      <c r="KG24" s="292">
        <v>20325</v>
      </c>
      <c r="KH24" s="293">
        <f t="shared" ref="KH24:KH35" si="338">IFERROR(KG24/KG37-1,"-")</f>
        <v>5.1721834193744307</v>
      </c>
      <c r="KI24" s="294">
        <v>19960</v>
      </c>
      <c r="KJ24" s="293">
        <f t="shared" ref="KJ24:KJ35" si="339">IFERROR(KI24/KI37-1,"-")</f>
        <v>5.3224580297751025</v>
      </c>
      <c r="KK24" s="294">
        <v>365</v>
      </c>
      <c r="KL24" s="293">
        <f t="shared" ref="KL24:KL35" si="340">IFERROR(KK24/KK37-1,"-")</f>
        <v>1.6838235294117645</v>
      </c>
      <c r="KM24" s="292">
        <v>7575</v>
      </c>
      <c r="KN24" s="293">
        <f t="shared" ref="KN24:KN35" si="341">IFERROR(KM24/KM37-1,"-")</f>
        <v>6.1732954545454541</v>
      </c>
      <c r="KO24" s="294">
        <v>7524</v>
      </c>
      <c r="KP24" s="293">
        <f t="shared" ref="KP24:KP35" si="342">IFERROR(KO24/KO37-1,"-")</f>
        <v>6.669724770642202</v>
      </c>
      <c r="KQ24" s="294">
        <v>52</v>
      </c>
      <c r="KR24" s="293">
        <f t="shared" ref="KR24:KR35" si="343">IFERROR(KQ24/KQ37-1,"-")</f>
        <v>-0.30666666666666664</v>
      </c>
      <c r="KS24" s="292">
        <v>4883</v>
      </c>
      <c r="KT24" s="293">
        <f t="shared" ref="KT24:KT35" si="344">IFERROR(KS24/KS37-1,"-")</f>
        <v>13.11271676300578</v>
      </c>
      <c r="KU24" s="294">
        <v>4805</v>
      </c>
      <c r="KV24" s="293">
        <f t="shared" ref="KV24:KV35" si="345">IFERROR(KU24/KU37-1,"-")</f>
        <v>13.922360248447205</v>
      </c>
      <c r="KW24" s="294">
        <v>78</v>
      </c>
      <c r="KX24" s="293">
        <f t="shared" ref="KX24:KX35" si="346">IFERROR(KW24/KW37-1,"-")</f>
        <v>2.25</v>
      </c>
      <c r="KY24" s="292">
        <v>5916</v>
      </c>
      <c r="KZ24" s="293">
        <f t="shared" ref="KZ24:KZ35" si="347">IFERROR(KY24/KY37-1,"-")</f>
        <v>9.1475128644939971</v>
      </c>
      <c r="LA24" s="294">
        <v>5797</v>
      </c>
      <c r="LB24" s="293">
        <f t="shared" ref="LB24:LB35" si="348">IFERROR(LA24/LA37-1,"-")</f>
        <v>9.0817391304347819</v>
      </c>
      <c r="LC24" s="294">
        <v>119</v>
      </c>
      <c r="LD24" s="293">
        <f t="shared" ref="LD24:LD35" si="349">IFERROR(LC24/LC37-1,"-")</f>
        <v>13.875</v>
      </c>
      <c r="LE24" s="292">
        <v>107</v>
      </c>
      <c r="LF24" s="293">
        <f t="shared" ref="LF24:LF35" si="350">IFERROR(LE24/LE37-1,"-")</f>
        <v>0.50704225352112675</v>
      </c>
      <c r="LG24" s="294">
        <v>72</v>
      </c>
      <c r="LH24" s="293">
        <f t="shared" ref="LH24:LH35" si="351">IFERROR(LG24/LG37-1,"-")</f>
        <v>1.4084507042253502E-2</v>
      </c>
      <c r="LI24" s="294">
        <v>35</v>
      </c>
      <c r="LJ24" s="293" t="str">
        <f t="shared" ref="LJ24:LJ35" si="352">IFERROR(LI24/LI37-1,"-")</f>
        <v>-</v>
      </c>
      <c r="LK24" s="292">
        <v>137394</v>
      </c>
      <c r="LL24" s="293">
        <f t="shared" ref="LL24:LL35" si="353">IFERROR(LK24/LK37-1,"-")</f>
        <v>26.801295022258195</v>
      </c>
      <c r="LM24" s="292">
        <v>35147</v>
      </c>
      <c r="LN24" s="293">
        <f t="shared" ref="LN24:LN35" si="354">IFERROR(LM24/LM37-1,"-")</f>
        <v>29.749781277340333</v>
      </c>
      <c r="LO24" s="294">
        <v>35039</v>
      </c>
      <c r="LP24" s="293">
        <f t="shared" ref="LP24:LP35" si="355">IFERROR(LO24/LO37-1,"-")</f>
        <v>30.062943262411348</v>
      </c>
      <c r="LQ24" s="294">
        <v>108</v>
      </c>
      <c r="LR24" s="293">
        <f t="shared" ref="LR24:LR35" si="356">IFERROR(LQ24/LQ37-1,"-")</f>
        <v>6.2</v>
      </c>
      <c r="LS24" s="292">
        <v>82436</v>
      </c>
      <c r="LT24" s="293">
        <f t="shared" ref="LT24:LT35" si="357">IFERROR(LS24/LS37-1,"-")</f>
        <v>26.709579831932775</v>
      </c>
      <c r="LU24" s="294">
        <v>82352</v>
      </c>
      <c r="LV24" s="293">
        <f t="shared" ref="LV24:LV35" si="358">IFERROR(LU24/LU37-1,"-")</f>
        <v>26.727946127946129</v>
      </c>
      <c r="LW24" s="294">
        <v>84</v>
      </c>
      <c r="LX24" s="293">
        <f t="shared" ref="LX24:LX35" si="359">IFERROR(LW24/LW37-1,"-")</f>
        <v>15.8</v>
      </c>
      <c r="LY24" s="292">
        <v>9962</v>
      </c>
      <c r="LZ24" s="293">
        <f t="shared" ref="LZ24:LZ35" si="360">IFERROR(LY24/LY37-1,"-")</f>
        <v>310.3125</v>
      </c>
      <c r="MA24" s="294">
        <v>9938</v>
      </c>
      <c r="MB24" s="293">
        <f t="shared" ref="MB24:MB35" si="361">IFERROR(MA24/MA37-1,"-")</f>
        <v>708.85714285714289</v>
      </c>
      <c r="MC24" s="294">
        <v>24</v>
      </c>
      <c r="MD24" s="293">
        <f t="shared" ref="MD24:MD35" si="362">IFERROR(MC24/MC37-1,"-")</f>
        <v>0.33333333333333326</v>
      </c>
      <c r="ME24" s="292">
        <v>8277</v>
      </c>
      <c r="MF24" s="293">
        <f t="shared" ref="MF24:MF35" si="363">IFERROR(ME24/ME37-1,"-")</f>
        <v>9.5305343511450378</v>
      </c>
      <c r="MG24" s="294">
        <v>8223</v>
      </c>
      <c r="MH24" s="293">
        <f t="shared" ref="MH24:MH35" si="364">IFERROR(MG24/MG37-1,"-")</f>
        <v>9.70703125</v>
      </c>
      <c r="MI24" s="294">
        <v>54</v>
      </c>
      <c r="MJ24" s="293">
        <f t="shared" ref="MJ24:MJ35" si="365">IFERROR(MI24/MI37-1,"-")</f>
        <v>2</v>
      </c>
      <c r="MK24" s="292">
        <v>312</v>
      </c>
      <c r="ML24" s="293">
        <f t="shared" ref="ML24:ML35" si="366">IFERROR(MK24/MK37-1,"-")</f>
        <v>2.7142857142857144</v>
      </c>
      <c r="MM24" s="294">
        <v>250</v>
      </c>
      <c r="MN24" s="293">
        <f t="shared" ref="MN24:MN35" si="367">IFERROR(MM24/MM37-1,"-")</f>
        <v>3.716981132075472</v>
      </c>
      <c r="MO24" s="294">
        <v>62</v>
      </c>
      <c r="MP24" s="293">
        <f t="shared" ref="MP24:MP35" si="368">IFERROR(MO24/MO37-1,"-")</f>
        <v>1.0666666666666669</v>
      </c>
      <c r="MQ24" s="292">
        <f t="shared" ref="MQ24:MQ35" si="369">IFERROR(AI24-(CU24+EA24+FG24+GM24+HS24+IY24+KE24+LK24),"-")</f>
        <v>116788</v>
      </c>
      <c r="MR24" s="293">
        <f t="shared" ref="MR24:MR35" si="370">IFERROR(MQ24/MQ37-1,"-")</f>
        <v>4.169211702739787</v>
      </c>
      <c r="MS24" s="292">
        <f t="shared" ref="MS24:MS35" si="371">IFERROR(AK24-(CW24+EC24+FI24+GO24+HU24+JA24+KG24+LM24),"-")</f>
        <v>62710</v>
      </c>
      <c r="MT24" s="293">
        <f t="shared" ref="MT24:MT35" si="372">IFERROR(MS24/MS37-1,"-")</f>
        <v>3.4380750176928521</v>
      </c>
      <c r="MU24" s="294">
        <f t="shared" ref="MU24:MU35" si="373">IFERROR(AM24-(CY24+EE24+FK24+GQ24+HW24+JC24+KI24+LO24),"-")</f>
        <v>61329</v>
      </c>
      <c r="MV24" s="293">
        <f t="shared" ref="MV24:MV35" si="374">IFERROR(MU24/MU37-1,"-")</f>
        <v>3.5641884349185089</v>
      </c>
      <c r="MW24" s="294">
        <f t="shared" ref="MW24:MW35" si="375">IFERROR(AO24-(DA24+EG24+FM24+GS24+HY24+JE24+KK24+LQ24),"-")</f>
        <v>1381</v>
      </c>
      <c r="MX24" s="293">
        <f t="shared" ref="MX24:MX35" si="376">IFERROR(MW24/MW37-1,"-")</f>
        <v>0.98705035971223021</v>
      </c>
      <c r="MY24" s="292">
        <f t="shared" ref="MY24:MY35" si="377">IFERROR(AQ24-(DC24+EI24+FO24+GU24+IA24+JG24+KM24+LS24),"-")</f>
        <v>28009</v>
      </c>
      <c r="MZ24" s="293">
        <f t="shared" ref="MZ24:MZ35" si="378">IFERROR(MY24/MY37-1,"-")</f>
        <v>3.558756510416667</v>
      </c>
      <c r="NA24" s="294">
        <f t="shared" ref="NA24:NA35" si="379">IFERROR(AS24-(DE24+EK24+FQ24+GW24+IC24+JI24+KO24+LU24),"-")</f>
        <v>27335</v>
      </c>
      <c r="NB24" s="293">
        <f t="shared" ref="NB24:NB35" si="380">IFERROR(NA24/NA37-1,"-")</f>
        <v>3.6583162917518743</v>
      </c>
      <c r="NC24" s="294">
        <f t="shared" ref="NC24:NC35" si="381">IFERROR(AU24-(DG24+EM24+FS24+GY24+IE24+JK24+KQ24+LW24),"-")</f>
        <v>675</v>
      </c>
      <c r="ND24" s="293">
        <f t="shared" ref="ND24:ND35" si="382">IFERROR(NC24/NC37-1,"-")</f>
        <v>1.4456521739130435</v>
      </c>
      <c r="NE24" s="292">
        <f t="shared" ref="NE24:NE35" si="383">IFERROR(AW24-(DI24+EO24+FU24+HA24+IG24+JM24+KS24+LY24),"-")</f>
        <v>11324</v>
      </c>
      <c r="NF24" s="293">
        <f t="shared" ref="NF24:NF35" si="384">IFERROR(NE24/NE37-1,"-")</f>
        <v>10.278884462151394</v>
      </c>
      <c r="NG24" s="294">
        <f t="shared" ref="NG24:NG35" si="385">IFERROR(AY24-(DK24+EQ24+FW24+HC24+II24+JO24+KU24+MA24),"-")</f>
        <v>11122</v>
      </c>
      <c r="NH24" s="293">
        <f t="shared" ref="NH24:NH35" si="386">IFERROR(NG24/NG37-1,"-")</f>
        <v>12.240476190476191</v>
      </c>
      <c r="NI24" s="294">
        <f t="shared" ref="NI24:NI35" si="387">IFERROR(BA24-(DM24+ES24+FY24+HE24+IK24+JQ24+KW24+MC24),"-")</f>
        <v>202</v>
      </c>
      <c r="NJ24" s="293">
        <f t="shared" ref="NJ24:NJ35" si="388">IFERROR(NI24/NI37-1,"-")</f>
        <v>0.22424242424242413</v>
      </c>
      <c r="NK24" s="292">
        <f t="shared" ref="NK24:NK35" si="389">IFERROR(BC24-(DO24+EU24+GA24+HG24+IM24+JS24+KY24+ME24),"-")</f>
        <v>15944</v>
      </c>
      <c r="NL24" s="293">
        <f t="shared" ref="NL24:NL35" si="390">IFERROR(NK24/NK37-1,"-")</f>
        <v>6.0799289520426285</v>
      </c>
      <c r="NM24" s="294">
        <f t="shared" ref="NM24:NM35" si="391">IFERROR(BE24-(DQ24+EW24+GC24+HI24+IO24+JU24+LA24+MG24),"-")</f>
        <v>15150</v>
      </c>
      <c r="NN24" s="293">
        <f t="shared" ref="NN24:NN35" si="392">IFERROR(NM24/NM37-1,"-")</f>
        <v>6.4557086614173231</v>
      </c>
      <c r="NO24" s="294">
        <f t="shared" ref="NO24:NO35" si="393">IFERROR(BG24-(DS24+EY24+GE24+HK24+IQ24+JW24+LC24+MI24),"-")</f>
        <v>794</v>
      </c>
      <c r="NP24" s="293">
        <f t="shared" ref="NP24:NP35" si="394">IFERROR(NO24/NO37-1,"-")</f>
        <v>2.5765765765765765</v>
      </c>
      <c r="NQ24" s="292">
        <f t="shared" ref="NQ24:NQ35" si="395">IFERROR(BI24-(DU24+FA24+GG24+HM24+IS24+JY24+LE24+MK24),"-")</f>
        <v>1325</v>
      </c>
      <c r="NR24" s="293">
        <f t="shared" ref="NR24:NR35" si="396">IFERROR(NQ24/NQ37-1,"-")</f>
        <v>1.5628626692456478</v>
      </c>
      <c r="NS24" s="294">
        <f t="shared" ref="NS24:NS35" si="397">IFERROR(BK24-(DW24+FC24+GI24+HO24+IU24+KA24+LG24+MM24),"-")</f>
        <v>742</v>
      </c>
      <c r="NT24" s="293">
        <f t="shared" ref="NT24:NT35" si="398">IFERROR(NS24/NS37-1,"-")</f>
        <v>1.6035087719298247</v>
      </c>
      <c r="NU24" s="294">
        <f t="shared" ref="NU24:NU35" si="399">IFERROR(BM24-(DY24+FE24+GK24+HQ24+IW24+KC24+LI24+MO24),"-")</f>
        <v>584</v>
      </c>
      <c r="NV24" s="293">
        <f t="shared" ref="NV24:NV35" si="400">IFERROR(NU24/NU37-1,"-")</f>
        <v>1.5172413793103448</v>
      </c>
    </row>
    <row r="25" spans="1:386" s="295" customFormat="1" outlineLevel="1" x14ac:dyDescent="0.25">
      <c r="A25" s="290"/>
      <c r="B25" s="291" t="s">
        <v>65</v>
      </c>
      <c r="C25" s="292">
        <v>1253686</v>
      </c>
      <c r="D25" s="293">
        <f t="shared" si="194"/>
        <v>7.0135894403784071</v>
      </c>
      <c r="E25" s="292">
        <v>549699</v>
      </c>
      <c r="F25" s="293">
        <f t="shared" si="194"/>
        <v>6.2926622179179326</v>
      </c>
      <c r="G25" s="294">
        <v>530882</v>
      </c>
      <c r="H25" s="293">
        <f t="shared" si="195"/>
        <v>6.6782516885784124</v>
      </c>
      <c r="I25" s="294">
        <v>18817</v>
      </c>
      <c r="J25" s="293">
        <f t="shared" si="196"/>
        <v>2.0174791533033996</v>
      </c>
      <c r="K25" s="292">
        <v>325288</v>
      </c>
      <c r="L25" s="293">
        <f t="shared" si="197"/>
        <v>5.780788793462853</v>
      </c>
      <c r="M25" s="294">
        <v>316852</v>
      </c>
      <c r="N25" s="293">
        <f t="shared" si="198"/>
        <v>5.7719335741306717</v>
      </c>
      <c r="O25" s="294">
        <v>8436</v>
      </c>
      <c r="P25" s="293">
        <f t="shared" si="199"/>
        <v>6.1310228233305155</v>
      </c>
      <c r="Q25" s="292">
        <v>234486</v>
      </c>
      <c r="R25" s="293">
        <f t="shared" si="200"/>
        <v>12.41760128175784</v>
      </c>
      <c r="S25" s="294">
        <v>222779</v>
      </c>
      <c r="T25" s="293">
        <f t="shared" si="201"/>
        <v>16.437304320601125</v>
      </c>
      <c r="U25" s="294">
        <v>11707</v>
      </c>
      <c r="V25" s="293">
        <f t="shared" si="202"/>
        <v>1.4908510638297874</v>
      </c>
      <c r="W25" s="292">
        <v>172538</v>
      </c>
      <c r="X25" s="293">
        <f t="shared" si="203"/>
        <v>5.8516400603605749</v>
      </c>
      <c r="Y25" s="294">
        <v>161077</v>
      </c>
      <c r="Z25" s="293">
        <f t="shared" si="204"/>
        <v>6.5786675449327188</v>
      </c>
      <c r="AA25" s="294">
        <v>11461</v>
      </c>
      <c r="AB25" s="293">
        <f t="shared" si="205"/>
        <v>1.9185128596893302</v>
      </c>
      <c r="AC25" s="292">
        <v>20225</v>
      </c>
      <c r="AD25" s="293">
        <f t="shared" si="206"/>
        <v>1.6090041279669762</v>
      </c>
      <c r="AE25" s="294">
        <v>10581</v>
      </c>
      <c r="AF25" s="293">
        <f t="shared" si="207"/>
        <v>1.7504548999220173</v>
      </c>
      <c r="AG25" s="294">
        <v>9644</v>
      </c>
      <c r="AH25" s="293">
        <f t="shared" si="208"/>
        <v>1.469654289372599</v>
      </c>
      <c r="AI25" s="292">
        <v>1136189</v>
      </c>
      <c r="AJ25" s="293">
        <f t="shared" si="209"/>
        <v>9.2395346112598116</v>
      </c>
      <c r="AK25" s="292">
        <v>495375</v>
      </c>
      <c r="AL25" s="293">
        <f t="shared" si="210"/>
        <v>7.9198898012100258</v>
      </c>
      <c r="AM25" s="294">
        <v>477806</v>
      </c>
      <c r="AN25" s="293">
        <f t="shared" si="211"/>
        <v>8.5931495572911434</v>
      </c>
      <c r="AO25" s="294">
        <v>17570</v>
      </c>
      <c r="AP25" s="293">
        <f t="shared" si="212"/>
        <v>2.0668528539012043</v>
      </c>
      <c r="AQ25" s="292">
        <v>292761</v>
      </c>
      <c r="AR25" s="293">
        <f t="shared" si="213"/>
        <v>7.7784407796101949</v>
      </c>
      <c r="AS25" s="294">
        <v>285246</v>
      </c>
      <c r="AT25" s="293">
        <f t="shared" si="214"/>
        <v>7.7592814371257486</v>
      </c>
      <c r="AU25" s="294">
        <v>7515</v>
      </c>
      <c r="AV25" s="293">
        <f t="shared" si="215"/>
        <v>8.5732484076433124</v>
      </c>
      <c r="AW25" s="292">
        <v>213491</v>
      </c>
      <c r="AX25" s="293">
        <f t="shared" si="216"/>
        <v>17.933221000354735</v>
      </c>
      <c r="AY25" s="294">
        <v>202380</v>
      </c>
      <c r="AZ25" s="293">
        <f t="shared" si="217"/>
        <v>28.123614908619945</v>
      </c>
      <c r="BA25" s="294">
        <v>11111</v>
      </c>
      <c r="BB25" s="293">
        <f t="shared" si="218"/>
        <v>1.5678299052461289</v>
      </c>
      <c r="BC25" s="292">
        <v>163526</v>
      </c>
      <c r="BD25" s="293">
        <f t="shared" si="219"/>
        <v>6.7928898208158595</v>
      </c>
      <c r="BE25" s="294">
        <v>152617</v>
      </c>
      <c r="BF25" s="293">
        <f t="shared" si="220"/>
        <v>7.8638053200139382</v>
      </c>
      <c r="BG25" s="294">
        <v>10910</v>
      </c>
      <c r="BH25" s="293">
        <f t="shared" si="221"/>
        <v>1.8969729155602764</v>
      </c>
      <c r="BI25" s="292">
        <v>16588</v>
      </c>
      <c r="BJ25" s="293">
        <f t="shared" si="222"/>
        <v>1.7422714498264176</v>
      </c>
      <c r="BK25" s="294">
        <v>7204</v>
      </c>
      <c r="BL25" s="293">
        <f t="shared" si="223"/>
        <v>2.184792219274978</v>
      </c>
      <c r="BM25" s="294">
        <v>9384</v>
      </c>
      <c r="BN25" s="293">
        <f t="shared" si="224"/>
        <v>1.4786053882725834</v>
      </c>
      <c r="BO25" s="292">
        <v>117497</v>
      </c>
      <c r="BP25" s="293">
        <f t="shared" si="225"/>
        <v>1.5832600474892269</v>
      </c>
      <c r="BQ25" s="292">
        <v>54323</v>
      </c>
      <c r="BR25" s="293">
        <f t="shared" si="226"/>
        <v>1.7377784497530491</v>
      </c>
      <c r="BS25" s="294">
        <v>53076</v>
      </c>
      <c r="BT25" s="293">
        <f t="shared" si="227"/>
        <v>1.7450737005430565</v>
      </c>
      <c r="BU25" s="294">
        <v>1247</v>
      </c>
      <c r="BV25" s="293">
        <f t="shared" si="228"/>
        <v>1.4595660749506902</v>
      </c>
      <c r="BW25" s="292">
        <v>32527</v>
      </c>
      <c r="BX25" s="293">
        <f t="shared" si="229"/>
        <v>1.224524688825058</v>
      </c>
      <c r="BY25" s="294">
        <v>31606</v>
      </c>
      <c r="BZ25" s="293">
        <f t="shared" si="230"/>
        <v>1.2221753497855588</v>
      </c>
      <c r="CA25" s="294">
        <v>921</v>
      </c>
      <c r="CB25" s="293">
        <f t="shared" si="231"/>
        <v>1.3140703517587942</v>
      </c>
      <c r="CC25" s="292">
        <v>20995</v>
      </c>
      <c r="CD25" s="293">
        <f t="shared" si="232"/>
        <v>2.3862903225806451</v>
      </c>
      <c r="CE25" s="294">
        <v>20399</v>
      </c>
      <c r="CF25" s="293">
        <f t="shared" si="233"/>
        <v>2.5007722670327786</v>
      </c>
      <c r="CG25" s="294">
        <v>596</v>
      </c>
      <c r="CH25" s="293">
        <f t="shared" si="234"/>
        <v>0.59358288770053469</v>
      </c>
      <c r="CI25" s="292">
        <v>9011</v>
      </c>
      <c r="CJ25" s="293">
        <f t="shared" si="235"/>
        <v>1.1464983325393043</v>
      </c>
      <c r="CK25" s="294">
        <v>8460</v>
      </c>
      <c r="CL25" s="293">
        <f t="shared" si="236"/>
        <v>1.0961347869177405</v>
      </c>
      <c r="CM25" s="294">
        <v>551</v>
      </c>
      <c r="CN25" s="293">
        <f t="shared" si="237"/>
        <v>2.4223602484472049</v>
      </c>
      <c r="CO25" s="292">
        <v>3637</v>
      </c>
      <c r="CP25" s="293">
        <f t="shared" si="238"/>
        <v>1.1343896713615025</v>
      </c>
      <c r="CQ25" s="294">
        <v>3377</v>
      </c>
      <c r="CR25" s="293">
        <f t="shared" si="239"/>
        <v>1.1305993690851737</v>
      </c>
      <c r="CS25" s="294">
        <v>260</v>
      </c>
      <c r="CT25" s="293">
        <f t="shared" si="240"/>
        <v>1.1848739495798317</v>
      </c>
      <c r="CU25" s="292">
        <v>222630</v>
      </c>
      <c r="CV25" s="293">
        <f t="shared" si="241"/>
        <v>4.2773431944246907</v>
      </c>
      <c r="CW25" s="292">
        <v>78859</v>
      </c>
      <c r="CX25" s="293">
        <f t="shared" si="242"/>
        <v>3.5965842853812076</v>
      </c>
      <c r="CY25" s="294">
        <v>64014</v>
      </c>
      <c r="CZ25" s="293">
        <f t="shared" si="243"/>
        <v>4.2358907246850972</v>
      </c>
      <c r="DA25" s="294">
        <v>14845</v>
      </c>
      <c r="DB25" s="293">
        <f t="shared" si="244"/>
        <v>2.0111561866125762</v>
      </c>
      <c r="DC25" s="292">
        <v>71279</v>
      </c>
      <c r="DD25" s="293">
        <f t="shared" si="245"/>
        <v>3.9002474907190976</v>
      </c>
      <c r="DE25" s="294">
        <v>66924</v>
      </c>
      <c r="DF25" s="293">
        <f t="shared" si="246"/>
        <v>3.6475</v>
      </c>
      <c r="DG25" s="294">
        <v>4355</v>
      </c>
      <c r="DH25" s="293">
        <f t="shared" si="247"/>
        <v>28.625850340136054</v>
      </c>
      <c r="DI25" s="292">
        <v>32637</v>
      </c>
      <c r="DJ25" s="293">
        <f t="shared" si="248"/>
        <v>4.4704994971505192</v>
      </c>
      <c r="DK25" s="294">
        <v>23677</v>
      </c>
      <c r="DL25" s="293">
        <f t="shared" si="249"/>
        <v>10.121183654297793</v>
      </c>
      <c r="DM25" s="294">
        <v>8961</v>
      </c>
      <c r="DN25" s="293">
        <f t="shared" si="250"/>
        <v>1.3354182955433931</v>
      </c>
      <c r="DO25" s="292">
        <v>66620</v>
      </c>
      <c r="DP25" s="293">
        <f t="shared" si="251"/>
        <v>3.8988896242370759</v>
      </c>
      <c r="DQ25" s="294">
        <v>58166</v>
      </c>
      <c r="DR25" s="293">
        <f t="shared" si="252"/>
        <v>4.706465221230256</v>
      </c>
      <c r="DS25" s="294">
        <v>8455</v>
      </c>
      <c r="DT25" s="293">
        <f t="shared" si="253"/>
        <v>1.4823840281855549</v>
      </c>
      <c r="DU25" s="292">
        <v>10469</v>
      </c>
      <c r="DV25" s="293">
        <f t="shared" si="254"/>
        <v>1.0759468570295461</v>
      </c>
      <c r="DW25" s="294">
        <v>3276</v>
      </c>
      <c r="DX25" s="293">
        <f t="shared" si="255"/>
        <v>0.98425196850393704</v>
      </c>
      <c r="DY25" s="294">
        <v>7193</v>
      </c>
      <c r="DZ25" s="293">
        <f t="shared" si="256"/>
        <v>1.1205778301886791</v>
      </c>
      <c r="EA25" s="292">
        <v>31935</v>
      </c>
      <c r="EB25" s="293">
        <f t="shared" si="257"/>
        <v>15.650156412930137</v>
      </c>
      <c r="EC25" s="292">
        <v>20121</v>
      </c>
      <c r="ED25" s="293">
        <f t="shared" si="258"/>
        <v>12.669157608695652</v>
      </c>
      <c r="EE25" s="294">
        <v>20049</v>
      </c>
      <c r="EF25" s="293">
        <f t="shared" si="259"/>
        <v>12.620244565217391</v>
      </c>
      <c r="EG25" s="294">
        <v>72</v>
      </c>
      <c r="EH25" s="293" t="str">
        <f t="shared" si="260"/>
        <v>-</v>
      </c>
      <c r="EI25" s="292">
        <v>7171</v>
      </c>
      <c r="EJ25" s="293">
        <f t="shared" si="261"/>
        <v>24.161403508771929</v>
      </c>
      <c r="EK25" s="294">
        <v>7040</v>
      </c>
      <c r="EL25" s="293">
        <f t="shared" si="262"/>
        <v>24.053380782918151</v>
      </c>
      <c r="EM25" s="294">
        <v>131</v>
      </c>
      <c r="EN25" s="293">
        <f t="shared" si="263"/>
        <v>42.666666666666664</v>
      </c>
      <c r="EO25" s="292">
        <v>3414</v>
      </c>
      <c r="EP25" s="293">
        <f t="shared" si="264"/>
        <v>49.205882352941174</v>
      </c>
      <c r="EQ25" s="294">
        <v>3393</v>
      </c>
      <c r="ER25" s="293">
        <f t="shared" si="265"/>
        <v>48.897058823529413</v>
      </c>
      <c r="ES25" s="294">
        <v>21</v>
      </c>
      <c r="ET25" s="293" t="str">
        <f t="shared" si="266"/>
        <v>-</v>
      </c>
      <c r="EU25" s="292">
        <v>1282</v>
      </c>
      <c r="EV25" s="293">
        <f t="shared" si="267"/>
        <v>23.188679245283019</v>
      </c>
      <c r="EW25" s="294">
        <v>1201</v>
      </c>
      <c r="EX25" s="293">
        <f t="shared" si="268"/>
        <v>21.660377358490567</v>
      </c>
      <c r="EY25" s="294">
        <v>80</v>
      </c>
      <c r="EZ25" s="293" t="str">
        <f t="shared" si="269"/>
        <v>-</v>
      </c>
      <c r="FA25" s="292">
        <v>269</v>
      </c>
      <c r="FB25" s="293">
        <f t="shared" si="270"/>
        <v>37.428571428571431</v>
      </c>
      <c r="FC25" s="294">
        <v>215</v>
      </c>
      <c r="FD25" s="293">
        <f t="shared" si="271"/>
        <v>29.714285714285715</v>
      </c>
      <c r="FE25" s="294">
        <v>54</v>
      </c>
      <c r="FF25" s="293" t="str">
        <f t="shared" si="272"/>
        <v>-</v>
      </c>
      <c r="FG25" s="292">
        <v>66751</v>
      </c>
      <c r="FH25" s="293">
        <f t="shared" si="273"/>
        <v>2.598630653943609</v>
      </c>
      <c r="FI25" s="292">
        <v>30044</v>
      </c>
      <c r="FJ25" s="293">
        <f t="shared" si="274"/>
        <v>1.7110629850207544</v>
      </c>
      <c r="FK25" s="294">
        <v>29142</v>
      </c>
      <c r="FL25" s="293">
        <f t="shared" si="275"/>
        <v>1.6725972120322816</v>
      </c>
      <c r="FM25" s="294">
        <v>903</v>
      </c>
      <c r="FN25" s="293">
        <f t="shared" si="276"/>
        <v>4.0730337078651688</v>
      </c>
      <c r="FO25" s="292">
        <v>9305</v>
      </c>
      <c r="FP25" s="293">
        <f t="shared" si="277"/>
        <v>2.1403982450219372</v>
      </c>
      <c r="FQ25" s="294">
        <v>8946</v>
      </c>
      <c r="FR25" s="293">
        <f t="shared" si="278"/>
        <v>2.02638700947226</v>
      </c>
      <c r="FS25" s="294">
        <v>359</v>
      </c>
      <c r="FT25" s="293">
        <f t="shared" si="279"/>
        <v>50.285714285714285</v>
      </c>
      <c r="FU25" s="292">
        <v>15573</v>
      </c>
      <c r="FV25" s="293">
        <f t="shared" si="280"/>
        <v>4.8457207207207205</v>
      </c>
      <c r="FW25" s="294">
        <v>15276</v>
      </c>
      <c r="FX25" s="293">
        <f t="shared" si="281"/>
        <v>5.0212849822625145</v>
      </c>
      <c r="FY25" s="294">
        <v>297</v>
      </c>
      <c r="FZ25" s="293">
        <f t="shared" si="282"/>
        <v>1.3203125</v>
      </c>
      <c r="GA25" s="292">
        <v>13076</v>
      </c>
      <c r="GB25" s="293">
        <f t="shared" si="283"/>
        <v>6.3419427288040424</v>
      </c>
      <c r="GC25" s="294">
        <v>12633</v>
      </c>
      <c r="GD25" s="293">
        <f t="shared" si="284"/>
        <v>6.5196428571428573</v>
      </c>
      <c r="GE25" s="294">
        <v>442</v>
      </c>
      <c r="GF25" s="293">
        <f t="shared" si="285"/>
        <v>3.3762376237623766</v>
      </c>
      <c r="GG25" s="292">
        <v>769</v>
      </c>
      <c r="GH25" s="293">
        <f t="shared" si="286"/>
        <v>1.0452127659574466</v>
      </c>
      <c r="GI25" s="294">
        <v>391</v>
      </c>
      <c r="GJ25" s="293">
        <f t="shared" si="287"/>
        <v>0.48669201520912542</v>
      </c>
      <c r="GK25" s="294">
        <v>378</v>
      </c>
      <c r="GL25" s="293">
        <f t="shared" si="288"/>
        <v>2.375</v>
      </c>
      <c r="GM25" s="292">
        <v>422491</v>
      </c>
      <c r="GN25" s="293">
        <f t="shared" si="289"/>
        <v>180.4823883161512</v>
      </c>
      <c r="GO25" s="292">
        <v>208490</v>
      </c>
      <c r="GP25" s="293">
        <f t="shared" si="290"/>
        <v>183.66784765279007</v>
      </c>
      <c r="GQ25" s="294">
        <v>208094</v>
      </c>
      <c r="GR25" s="293">
        <f t="shared" si="291"/>
        <v>229.44739756367665</v>
      </c>
      <c r="GS25" s="294">
        <v>396</v>
      </c>
      <c r="GT25" s="293">
        <f t="shared" si="292"/>
        <v>0.74449339207048459</v>
      </c>
      <c r="GU25" s="292">
        <v>59669</v>
      </c>
      <c r="GV25" s="293">
        <f t="shared" si="293"/>
        <v>48.807178631051755</v>
      </c>
      <c r="GW25" s="294">
        <v>58285</v>
      </c>
      <c r="GX25" s="293">
        <f t="shared" si="294"/>
        <v>51.651309846431801</v>
      </c>
      <c r="GY25" s="294">
        <v>1384</v>
      </c>
      <c r="GZ25" s="293">
        <f t="shared" si="295"/>
        <v>14.208791208791208</v>
      </c>
      <c r="HA25" s="292">
        <v>108708</v>
      </c>
      <c r="HB25" s="293">
        <f t="shared" si="296"/>
        <v>550.81725888324877</v>
      </c>
      <c r="HC25" s="294">
        <v>107362</v>
      </c>
      <c r="HD25" s="293">
        <f t="shared" si="297"/>
        <v>558.17708333333337</v>
      </c>
      <c r="HE25" s="294">
        <v>1345</v>
      </c>
      <c r="HF25" s="293">
        <f t="shared" si="298"/>
        <v>268</v>
      </c>
      <c r="HG25" s="292">
        <v>46058</v>
      </c>
      <c r="HH25" s="293">
        <f t="shared" si="299"/>
        <v>335.18978102189783</v>
      </c>
      <c r="HI25" s="294">
        <v>45267</v>
      </c>
      <c r="HJ25" s="293">
        <f t="shared" si="300"/>
        <v>358.26190476190476</v>
      </c>
      <c r="HK25" s="294">
        <v>791</v>
      </c>
      <c r="HL25" s="293">
        <f t="shared" si="301"/>
        <v>70.909090909090907</v>
      </c>
      <c r="HM25" s="292">
        <v>2505</v>
      </c>
      <c r="HN25" s="293">
        <f t="shared" si="302"/>
        <v>95.34615384615384</v>
      </c>
      <c r="HO25" s="294">
        <v>1458</v>
      </c>
      <c r="HP25" s="293" t="str">
        <f t="shared" si="303"/>
        <v>-</v>
      </c>
      <c r="HQ25" s="294">
        <v>1047</v>
      </c>
      <c r="HR25" s="293">
        <f t="shared" si="304"/>
        <v>39.269230769230766</v>
      </c>
      <c r="HS25" s="292">
        <v>56721</v>
      </c>
      <c r="HT25" s="293">
        <f t="shared" si="305"/>
        <v>54.01551891367604</v>
      </c>
      <c r="HU25" s="292">
        <v>18259</v>
      </c>
      <c r="HV25" s="293">
        <f t="shared" si="306"/>
        <v>42.89182692307692</v>
      </c>
      <c r="HW25" s="294">
        <v>18181</v>
      </c>
      <c r="HX25" s="293">
        <f t="shared" si="307"/>
        <v>48.271002710027098</v>
      </c>
      <c r="HY25" s="294">
        <v>78</v>
      </c>
      <c r="HZ25" s="293">
        <f t="shared" si="308"/>
        <v>0.65957446808510634</v>
      </c>
      <c r="IA25" s="292">
        <v>21079</v>
      </c>
      <c r="IB25" s="293">
        <f t="shared" si="309"/>
        <v>46.156599552572708</v>
      </c>
      <c r="IC25" s="294">
        <v>20985</v>
      </c>
      <c r="ID25" s="293">
        <f t="shared" si="310"/>
        <v>47.916083916083913</v>
      </c>
      <c r="IE25" s="294">
        <v>94</v>
      </c>
      <c r="IF25" s="293">
        <f t="shared" si="311"/>
        <v>4.2222222222222223</v>
      </c>
      <c r="IG25" s="292">
        <v>10361</v>
      </c>
      <c r="IH25" s="293">
        <f t="shared" si="312"/>
        <v>137.14666666666668</v>
      </c>
      <c r="II25" s="294">
        <v>10361</v>
      </c>
      <c r="IJ25" s="293">
        <f t="shared" si="313"/>
        <v>137.14666666666668</v>
      </c>
      <c r="IK25" s="294">
        <v>0</v>
      </c>
      <c r="IL25" s="293" t="str">
        <f t="shared" si="314"/>
        <v>-</v>
      </c>
      <c r="IM25" s="292">
        <v>6274</v>
      </c>
      <c r="IN25" s="293">
        <f t="shared" si="315"/>
        <v>59.32692307692308</v>
      </c>
      <c r="IO25" s="294">
        <v>6117</v>
      </c>
      <c r="IP25" s="293">
        <f t="shared" si="316"/>
        <v>70.964705882352945</v>
      </c>
      <c r="IQ25" s="294">
        <v>158</v>
      </c>
      <c r="IR25" s="293">
        <f t="shared" si="317"/>
        <v>7.3157894736842106</v>
      </c>
      <c r="IS25" s="292">
        <v>474</v>
      </c>
      <c r="IT25" s="293">
        <f t="shared" si="318"/>
        <v>13.363636363636363</v>
      </c>
      <c r="IU25" s="294">
        <v>474</v>
      </c>
      <c r="IV25" s="293">
        <f t="shared" si="319"/>
        <v>13.363636363636363</v>
      </c>
      <c r="IW25" s="294">
        <v>0</v>
      </c>
      <c r="IX25" s="293" t="str">
        <f t="shared" si="320"/>
        <v>-</v>
      </c>
      <c r="IY25" s="292">
        <v>43365</v>
      </c>
      <c r="IZ25" s="293">
        <f t="shared" si="321"/>
        <v>46.238562091503269</v>
      </c>
      <c r="JA25" s="292">
        <v>15780</v>
      </c>
      <c r="JB25" s="293">
        <f t="shared" si="322"/>
        <v>31.603305785123965</v>
      </c>
      <c r="JC25" s="294">
        <v>15601</v>
      </c>
      <c r="JD25" s="293">
        <f t="shared" si="323"/>
        <v>31.434511434511435</v>
      </c>
      <c r="JE25" s="294">
        <v>179</v>
      </c>
      <c r="JF25" s="293">
        <f t="shared" si="324"/>
        <v>58.666666666666664</v>
      </c>
      <c r="JG25" s="292">
        <v>7078</v>
      </c>
      <c r="JH25" s="293">
        <f t="shared" si="325"/>
        <v>47.479452054794521</v>
      </c>
      <c r="JI25" s="294">
        <v>7036</v>
      </c>
      <c r="JJ25" s="293">
        <f t="shared" si="326"/>
        <v>48.2027972027972</v>
      </c>
      <c r="JK25" s="294">
        <v>42</v>
      </c>
      <c r="JL25" s="293">
        <f t="shared" si="327"/>
        <v>13</v>
      </c>
      <c r="JM25" s="292">
        <v>18084</v>
      </c>
      <c r="JN25" s="293">
        <f t="shared" si="328"/>
        <v>87.214634146341467</v>
      </c>
      <c r="JO25" s="294">
        <v>18084</v>
      </c>
      <c r="JP25" s="293">
        <f t="shared" si="329"/>
        <v>87.214634146341467</v>
      </c>
      <c r="JQ25" s="294">
        <v>0</v>
      </c>
      <c r="JR25" s="293" t="str">
        <f t="shared" si="330"/>
        <v>-</v>
      </c>
      <c r="JS25" s="292">
        <v>2524</v>
      </c>
      <c r="JT25" s="293">
        <f t="shared" si="331"/>
        <v>27.044444444444444</v>
      </c>
      <c r="JU25" s="294">
        <v>2481</v>
      </c>
      <c r="JV25" s="293">
        <f t="shared" si="332"/>
        <v>27.848837209302324</v>
      </c>
      <c r="JW25" s="294">
        <v>42</v>
      </c>
      <c r="JX25" s="293">
        <f t="shared" si="333"/>
        <v>9.5</v>
      </c>
      <c r="JY25" s="292">
        <v>83</v>
      </c>
      <c r="JZ25" s="293" t="str">
        <f t="shared" si="334"/>
        <v>-</v>
      </c>
      <c r="KA25" s="294">
        <v>83</v>
      </c>
      <c r="KB25" s="293" t="str">
        <f t="shared" si="335"/>
        <v>-</v>
      </c>
      <c r="KC25" s="294">
        <v>0</v>
      </c>
      <c r="KD25" s="293" t="str">
        <f t="shared" si="336"/>
        <v>-</v>
      </c>
      <c r="KE25" s="292">
        <v>49888</v>
      </c>
      <c r="KF25" s="293">
        <f t="shared" si="337"/>
        <v>5.3632653061224493</v>
      </c>
      <c r="KG25" s="292">
        <v>28148</v>
      </c>
      <c r="KH25" s="293">
        <f t="shared" si="338"/>
        <v>5.394366197183099</v>
      </c>
      <c r="KI25" s="294">
        <v>28098</v>
      </c>
      <c r="KJ25" s="293">
        <f t="shared" si="339"/>
        <v>5.5177453027139878</v>
      </c>
      <c r="KK25" s="294">
        <v>49</v>
      </c>
      <c r="KL25" s="293">
        <f t="shared" si="340"/>
        <v>-0.46153846153846156</v>
      </c>
      <c r="KM25" s="292">
        <v>8245</v>
      </c>
      <c r="KN25" s="293">
        <f t="shared" si="341"/>
        <v>3.7249283667621773</v>
      </c>
      <c r="KO25" s="294">
        <v>7973</v>
      </c>
      <c r="KP25" s="293">
        <f t="shared" si="342"/>
        <v>3.9429634221946683</v>
      </c>
      <c r="KQ25" s="294">
        <v>272</v>
      </c>
      <c r="KR25" s="293">
        <f t="shared" si="343"/>
        <v>1.0606060606060606</v>
      </c>
      <c r="KS25" s="292">
        <v>5890</v>
      </c>
      <c r="KT25" s="293">
        <f t="shared" si="344"/>
        <v>8.6875</v>
      </c>
      <c r="KU25" s="294">
        <v>5838</v>
      </c>
      <c r="KV25" s="293">
        <f t="shared" si="345"/>
        <v>12.672131147540984</v>
      </c>
      <c r="KW25" s="294">
        <v>53</v>
      </c>
      <c r="KX25" s="293">
        <f t="shared" si="346"/>
        <v>-0.70718232044198892</v>
      </c>
      <c r="KY25" s="292">
        <v>8073</v>
      </c>
      <c r="KZ25" s="293">
        <f t="shared" si="347"/>
        <v>4.3251978891820579</v>
      </c>
      <c r="LA25" s="294">
        <v>7838</v>
      </c>
      <c r="LB25" s="293">
        <f t="shared" si="348"/>
        <v>4.4017918676774634</v>
      </c>
      <c r="LC25" s="294">
        <v>235</v>
      </c>
      <c r="LD25" s="293">
        <f t="shared" si="349"/>
        <v>2.6153846153846154</v>
      </c>
      <c r="LE25" s="292">
        <v>346</v>
      </c>
      <c r="LF25" s="293">
        <f t="shared" si="350"/>
        <v>2.8444444444444446</v>
      </c>
      <c r="LG25" s="294">
        <v>89</v>
      </c>
      <c r="LH25" s="293">
        <f t="shared" si="351"/>
        <v>1.3421052631578947</v>
      </c>
      <c r="LI25" s="294">
        <v>257</v>
      </c>
      <c r="LJ25" s="293">
        <f t="shared" si="352"/>
        <v>3.9423076923076925</v>
      </c>
      <c r="LK25" s="292">
        <v>129161</v>
      </c>
      <c r="LL25" s="293">
        <f t="shared" si="353"/>
        <v>20.825109834403516</v>
      </c>
      <c r="LM25" s="292">
        <v>35515</v>
      </c>
      <c r="LN25" s="293">
        <f t="shared" si="354"/>
        <v>21.534898477157359</v>
      </c>
      <c r="LO25" s="294">
        <v>35472</v>
      </c>
      <c r="LP25" s="293">
        <f t="shared" si="355"/>
        <v>22.033766233766233</v>
      </c>
      <c r="LQ25" s="294">
        <v>44</v>
      </c>
      <c r="LR25" s="293">
        <f t="shared" si="356"/>
        <v>0.22222222222222232</v>
      </c>
      <c r="LS25" s="292">
        <v>79078</v>
      </c>
      <c r="LT25" s="293">
        <f t="shared" si="357"/>
        <v>23.013969025204979</v>
      </c>
      <c r="LU25" s="294">
        <v>78952</v>
      </c>
      <c r="LV25" s="293">
        <f t="shared" si="358"/>
        <v>23.159118727050185</v>
      </c>
      <c r="LW25" s="294">
        <v>126</v>
      </c>
      <c r="LX25" s="293">
        <f t="shared" si="359"/>
        <v>3.8461538461538458</v>
      </c>
      <c r="LY25" s="292">
        <v>8253</v>
      </c>
      <c r="LZ25" s="293">
        <f t="shared" si="360"/>
        <v>65.556451612903231</v>
      </c>
      <c r="MA25" s="294">
        <v>8205</v>
      </c>
      <c r="MB25" s="293">
        <f t="shared" si="361"/>
        <v>79.441176470588232</v>
      </c>
      <c r="MC25" s="294">
        <v>48</v>
      </c>
      <c r="MD25" s="293">
        <f t="shared" si="362"/>
        <v>1.1818181818181817</v>
      </c>
      <c r="ME25" s="292">
        <v>5988</v>
      </c>
      <c r="MF25" s="293">
        <f t="shared" si="363"/>
        <v>5.0853658536585362</v>
      </c>
      <c r="MG25" s="294">
        <v>5897</v>
      </c>
      <c r="MH25" s="293">
        <f t="shared" si="364"/>
        <v>5.1878279118572932</v>
      </c>
      <c r="MI25" s="294">
        <v>92</v>
      </c>
      <c r="MJ25" s="293">
        <f t="shared" si="365"/>
        <v>1.875</v>
      </c>
      <c r="MK25" s="292">
        <v>188</v>
      </c>
      <c r="ML25" s="293">
        <f t="shared" si="366"/>
        <v>1.2117647058823531</v>
      </c>
      <c r="MM25" s="294">
        <v>95</v>
      </c>
      <c r="MN25" s="293">
        <f t="shared" si="367"/>
        <v>0.66666666666666674</v>
      </c>
      <c r="MO25" s="294">
        <v>93</v>
      </c>
      <c r="MP25" s="293">
        <f t="shared" si="368"/>
        <v>2.3214285714285716</v>
      </c>
      <c r="MQ25" s="292">
        <f t="shared" si="369"/>
        <v>113247</v>
      </c>
      <c r="MR25" s="293">
        <f t="shared" si="370"/>
        <v>2.7408581904667524</v>
      </c>
      <c r="MS25" s="292">
        <f t="shared" si="371"/>
        <v>60159</v>
      </c>
      <c r="MT25" s="293">
        <f t="shared" si="372"/>
        <v>2.3761153824569279</v>
      </c>
      <c r="MU25" s="294">
        <f t="shared" si="373"/>
        <v>59155</v>
      </c>
      <c r="MV25" s="293">
        <f t="shared" si="374"/>
        <v>2.3608885858758026</v>
      </c>
      <c r="MW25" s="294">
        <f t="shared" si="375"/>
        <v>1004</v>
      </c>
      <c r="MX25" s="293">
        <f t="shared" si="376"/>
        <v>3.6267281105990783</v>
      </c>
      <c r="MY25" s="292">
        <f t="shared" si="377"/>
        <v>29857</v>
      </c>
      <c r="MZ25" s="293">
        <f t="shared" si="378"/>
        <v>2.4212214965050993</v>
      </c>
      <c r="NA25" s="294">
        <f t="shared" si="379"/>
        <v>29105</v>
      </c>
      <c r="NB25" s="293">
        <f t="shared" si="380"/>
        <v>2.4781309751434035</v>
      </c>
      <c r="NC25" s="294">
        <f t="shared" si="381"/>
        <v>752</v>
      </c>
      <c r="ND25" s="293">
        <f t="shared" si="382"/>
        <v>1.1005586592178771</v>
      </c>
      <c r="NE25" s="292">
        <f t="shared" si="383"/>
        <v>10571</v>
      </c>
      <c r="NF25" s="293">
        <f t="shared" si="384"/>
        <v>6.7216946676406133</v>
      </c>
      <c r="NG25" s="294">
        <f t="shared" si="385"/>
        <v>10184</v>
      </c>
      <c r="NH25" s="293">
        <f t="shared" si="386"/>
        <v>7.3887973640856668</v>
      </c>
      <c r="NI25" s="294">
        <f t="shared" si="387"/>
        <v>386</v>
      </c>
      <c r="NJ25" s="293">
        <f t="shared" si="388"/>
        <v>1.5064935064935066</v>
      </c>
      <c r="NK25" s="292">
        <f t="shared" si="389"/>
        <v>13631</v>
      </c>
      <c r="NL25" s="293">
        <f t="shared" si="390"/>
        <v>4.0113970588235297</v>
      </c>
      <c r="NM25" s="294">
        <f t="shared" si="391"/>
        <v>13017</v>
      </c>
      <c r="NN25" s="293">
        <f t="shared" si="392"/>
        <v>4.0239289849478963</v>
      </c>
      <c r="NO25" s="294">
        <f t="shared" si="393"/>
        <v>615</v>
      </c>
      <c r="NP25" s="293">
        <f t="shared" si="394"/>
        <v>3.8046875</v>
      </c>
      <c r="NQ25" s="292">
        <f t="shared" si="395"/>
        <v>1485</v>
      </c>
      <c r="NR25" s="293">
        <f t="shared" si="396"/>
        <v>2.8174807197943443</v>
      </c>
      <c r="NS25" s="294">
        <f t="shared" si="397"/>
        <v>1123</v>
      </c>
      <c r="NT25" s="293">
        <f t="shared" si="398"/>
        <v>4.272300469483568</v>
      </c>
      <c r="NU25" s="294">
        <f t="shared" si="399"/>
        <v>362</v>
      </c>
      <c r="NV25" s="293">
        <f t="shared" si="400"/>
        <v>1.0568181818181817</v>
      </c>
    </row>
    <row r="26" spans="1:386" s="295" customFormat="1" outlineLevel="1" x14ac:dyDescent="0.25">
      <c r="A26" s="290"/>
      <c r="B26" s="291" t="s">
        <v>67</v>
      </c>
      <c r="C26" s="292">
        <v>1286871</v>
      </c>
      <c r="D26" s="293">
        <f t="shared" si="194"/>
        <v>6.4342634315424609</v>
      </c>
      <c r="E26" s="292">
        <v>522681</v>
      </c>
      <c r="F26" s="293">
        <f t="shared" si="194"/>
        <v>5.0664701308046753</v>
      </c>
      <c r="G26" s="294">
        <v>514154</v>
      </c>
      <c r="H26" s="293">
        <f t="shared" si="195"/>
        <v>5.5756161195022447</v>
      </c>
      <c r="I26" s="294">
        <v>8526</v>
      </c>
      <c r="J26" s="293">
        <f t="shared" si="196"/>
        <v>7.0030120481927804E-2</v>
      </c>
      <c r="K26" s="292">
        <v>356410</v>
      </c>
      <c r="L26" s="293">
        <f t="shared" si="197"/>
        <v>5.8194168069799481</v>
      </c>
      <c r="M26" s="294">
        <v>338555</v>
      </c>
      <c r="N26" s="293">
        <f t="shared" si="198"/>
        <v>5.601829101829102</v>
      </c>
      <c r="O26" s="294">
        <v>17855</v>
      </c>
      <c r="P26" s="293">
        <f t="shared" si="199"/>
        <v>17.182281059063136</v>
      </c>
      <c r="Q26" s="292">
        <v>240350</v>
      </c>
      <c r="R26" s="293">
        <f t="shared" si="200"/>
        <v>9.8329201784828957</v>
      </c>
      <c r="S26" s="294">
        <v>233693</v>
      </c>
      <c r="T26" s="293">
        <f t="shared" si="201"/>
        <v>12.938506501252535</v>
      </c>
      <c r="U26" s="294">
        <v>6657</v>
      </c>
      <c r="V26" s="293">
        <f t="shared" si="202"/>
        <v>0.2280022136137243</v>
      </c>
      <c r="W26" s="292">
        <v>181665</v>
      </c>
      <c r="X26" s="293">
        <f t="shared" si="203"/>
        <v>5.7094474811641307</v>
      </c>
      <c r="Y26" s="294">
        <v>175769</v>
      </c>
      <c r="Z26" s="293">
        <f t="shared" si="204"/>
        <v>6.9760856740935697</v>
      </c>
      <c r="AA26" s="294">
        <v>5896</v>
      </c>
      <c r="AB26" s="293">
        <f t="shared" si="205"/>
        <v>0.170073427267315</v>
      </c>
      <c r="AC26" s="292">
        <v>27088</v>
      </c>
      <c r="AD26" s="293">
        <f t="shared" si="206"/>
        <v>2.481300604035471</v>
      </c>
      <c r="AE26" s="294">
        <v>14622</v>
      </c>
      <c r="AF26" s="293">
        <f t="shared" si="207"/>
        <v>4.4559701492537309</v>
      </c>
      <c r="AG26" s="294">
        <v>12465</v>
      </c>
      <c r="AH26" s="293">
        <f t="shared" si="208"/>
        <v>1.4436385022544598</v>
      </c>
      <c r="AI26" s="292">
        <v>1129983</v>
      </c>
      <c r="AJ26" s="293">
        <f t="shared" si="209"/>
        <v>8.4263441084462976</v>
      </c>
      <c r="AK26" s="292">
        <v>455715</v>
      </c>
      <c r="AL26" s="293">
        <f t="shared" si="210"/>
        <v>6.4953124999999998</v>
      </c>
      <c r="AM26" s="294">
        <v>449089</v>
      </c>
      <c r="AN26" s="293">
        <f t="shared" si="211"/>
        <v>7.416368372720628</v>
      </c>
      <c r="AO26" s="294">
        <v>6626</v>
      </c>
      <c r="AP26" s="293">
        <f t="shared" si="212"/>
        <v>-0.1094086021505376</v>
      </c>
      <c r="AQ26" s="292">
        <v>308398</v>
      </c>
      <c r="AR26" s="293">
        <f t="shared" si="213"/>
        <v>7.4771302913688835</v>
      </c>
      <c r="AS26" s="294">
        <v>292374</v>
      </c>
      <c r="AT26" s="293">
        <f t="shared" si="214"/>
        <v>7.1824135228926451</v>
      </c>
      <c r="AU26" s="294">
        <v>16024</v>
      </c>
      <c r="AV26" s="293">
        <f t="shared" si="215"/>
        <v>23.728395061728396</v>
      </c>
      <c r="AW26" s="292">
        <v>214439</v>
      </c>
      <c r="AX26" s="293">
        <f t="shared" si="216"/>
        <v>13.513637901861252</v>
      </c>
      <c r="AY26" s="294">
        <v>208169</v>
      </c>
      <c r="AZ26" s="293">
        <f t="shared" si="217"/>
        <v>20.440828097641365</v>
      </c>
      <c r="BA26" s="294">
        <v>6271</v>
      </c>
      <c r="BB26" s="293">
        <f t="shared" si="218"/>
        <v>0.23810463968410667</v>
      </c>
      <c r="BC26" s="292">
        <v>169101</v>
      </c>
      <c r="BD26" s="293">
        <f t="shared" si="219"/>
        <v>6.3557353516899386</v>
      </c>
      <c r="BE26" s="294">
        <v>163971</v>
      </c>
      <c r="BF26" s="293">
        <f t="shared" si="220"/>
        <v>8.033717150570217</v>
      </c>
      <c r="BG26" s="294">
        <v>5130</v>
      </c>
      <c r="BH26" s="293">
        <f t="shared" si="221"/>
        <v>6.0355518809425357E-2</v>
      </c>
      <c r="BI26" s="292">
        <v>19928</v>
      </c>
      <c r="BJ26" s="293">
        <f t="shared" si="222"/>
        <v>2.2429617575264444</v>
      </c>
      <c r="BK26" s="294">
        <v>7720</v>
      </c>
      <c r="BL26" s="293">
        <f t="shared" si="223"/>
        <v>5.6209262435677534</v>
      </c>
      <c r="BM26" s="294">
        <v>12208</v>
      </c>
      <c r="BN26" s="293">
        <f t="shared" si="224"/>
        <v>1.4514056224899599</v>
      </c>
      <c r="BO26" s="292">
        <v>156888</v>
      </c>
      <c r="BP26" s="293">
        <f t="shared" si="225"/>
        <v>1.9476927701788669</v>
      </c>
      <c r="BQ26" s="292">
        <v>66966</v>
      </c>
      <c r="BR26" s="293">
        <f t="shared" si="226"/>
        <v>1.6406151419558359</v>
      </c>
      <c r="BS26" s="294">
        <v>65066</v>
      </c>
      <c r="BT26" s="293">
        <f t="shared" si="227"/>
        <v>1.6202480670103094</v>
      </c>
      <c r="BU26" s="294">
        <v>1900</v>
      </c>
      <c r="BV26" s="293">
        <f t="shared" si="228"/>
        <v>2.5984848484848486</v>
      </c>
      <c r="BW26" s="292">
        <v>48011</v>
      </c>
      <c r="BX26" s="293">
        <f t="shared" si="229"/>
        <v>2.0224110796348755</v>
      </c>
      <c r="BY26" s="294">
        <v>46180</v>
      </c>
      <c r="BZ26" s="293">
        <f t="shared" si="230"/>
        <v>1.9695839495852359</v>
      </c>
      <c r="CA26" s="294">
        <v>1831</v>
      </c>
      <c r="CB26" s="293">
        <f t="shared" si="231"/>
        <v>4.4820359281437128</v>
      </c>
      <c r="CC26" s="292">
        <v>25911</v>
      </c>
      <c r="CD26" s="293">
        <f t="shared" si="232"/>
        <v>2.4953460137596113</v>
      </c>
      <c r="CE26" s="294">
        <v>25525</v>
      </c>
      <c r="CF26" s="293">
        <f t="shared" si="233"/>
        <v>2.6169760521468044</v>
      </c>
      <c r="CG26" s="294">
        <v>386</v>
      </c>
      <c r="CH26" s="293">
        <f t="shared" si="234"/>
        <v>8.4269662921348409E-2</v>
      </c>
      <c r="CI26" s="292">
        <v>12565</v>
      </c>
      <c r="CJ26" s="293">
        <f t="shared" si="235"/>
        <v>2.074382187423538</v>
      </c>
      <c r="CK26" s="294">
        <v>11799</v>
      </c>
      <c r="CL26" s="293">
        <f t="shared" si="236"/>
        <v>2.0362840967575915</v>
      </c>
      <c r="CM26" s="294">
        <v>766</v>
      </c>
      <c r="CN26" s="293">
        <f t="shared" si="237"/>
        <v>2.7920792079207919</v>
      </c>
      <c r="CO26" s="292">
        <v>7160</v>
      </c>
      <c r="CP26" s="293">
        <f t="shared" si="238"/>
        <v>3.379204892966361</v>
      </c>
      <c r="CQ26" s="294">
        <v>6903</v>
      </c>
      <c r="CR26" s="293">
        <f t="shared" si="239"/>
        <v>3.559445178335535</v>
      </c>
      <c r="CS26" s="294">
        <v>257</v>
      </c>
      <c r="CT26" s="293">
        <f t="shared" si="240"/>
        <v>1.1239669421487601</v>
      </c>
      <c r="CU26" s="292">
        <v>221436</v>
      </c>
      <c r="CV26" s="293">
        <f t="shared" si="241"/>
        <v>5.1153272576636288</v>
      </c>
      <c r="CW26" s="292">
        <v>62780</v>
      </c>
      <c r="CX26" s="293">
        <f t="shared" si="242"/>
        <v>3.0893694632621154</v>
      </c>
      <c r="CY26" s="294">
        <v>60108</v>
      </c>
      <c r="CZ26" s="293">
        <f t="shared" si="243"/>
        <v>5.7529491068419283</v>
      </c>
      <c r="DA26" s="294">
        <v>2672</v>
      </c>
      <c r="DB26" s="293">
        <f t="shared" si="244"/>
        <v>-0.58580065106185086</v>
      </c>
      <c r="DC26" s="292">
        <v>75348</v>
      </c>
      <c r="DD26" s="293">
        <f t="shared" si="245"/>
        <v>3.6559970339244883</v>
      </c>
      <c r="DE26" s="294">
        <v>67935</v>
      </c>
      <c r="DF26" s="293">
        <f t="shared" si="246"/>
        <v>3.2261275272161738</v>
      </c>
      <c r="DG26" s="294">
        <v>7413</v>
      </c>
      <c r="DH26" s="293">
        <f t="shared" si="247"/>
        <v>67.638888888888886</v>
      </c>
      <c r="DI26" s="292">
        <v>23335</v>
      </c>
      <c r="DJ26" s="293">
        <f t="shared" si="248"/>
        <v>2.8329500657030224</v>
      </c>
      <c r="DK26" s="294">
        <v>21885</v>
      </c>
      <c r="DL26" s="293">
        <f t="shared" si="249"/>
        <v>11.972732661529342</v>
      </c>
      <c r="DM26" s="294">
        <v>1450</v>
      </c>
      <c r="DN26" s="293">
        <f t="shared" si="250"/>
        <v>-0.67045454545454541</v>
      </c>
      <c r="DO26" s="292">
        <v>64270</v>
      </c>
      <c r="DP26" s="293">
        <f t="shared" si="251"/>
        <v>4.3230081166142122</v>
      </c>
      <c r="DQ26" s="294">
        <v>62388</v>
      </c>
      <c r="DR26" s="293">
        <f t="shared" si="252"/>
        <v>7.1820327868852463</v>
      </c>
      <c r="DS26" s="294">
        <v>1883</v>
      </c>
      <c r="DT26" s="293">
        <f t="shared" si="253"/>
        <v>-0.57675882220723751</v>
      </c>
      <c r="DU26" s="292">
        <v>10986</v>
      </c>
      <c r="DV26" s="293">
        <f t="shared" si="254"/>
        <v>1.0814702538840471</v>
      </c>
      <c r="DW26" s="294">
        <v>3670</v>
      </c>
      <c r="DX26" s="293">
        <f t="shared" si="255"/>
        <v>3.97289972899729</v>
      </c>
      <c r="DY26" s="294">
        <v>7316</v>
      </c>
      <c r="DZ26" s="293">
        <f t="shared" si="256"/>
        <v>0.61145374449339207</v>
      </c>
      <c r="EA26" s="292">
        <v>30042</v>
      </c>
      <c r="EB26" s="293">
        <f t="shared" si="257"/>
        <v>5.9285055350553506</v>
      </c>
      <c r="EC26" s="292">
        <v>16750</v>
      </c>
      <c r="ED26" s="293">
        <f t="shared" si="258"/>
        <v>4.1873645091359553</v>
      </c>
      <c r="EE26" s="294">
        <v>16732</v>
      </c>
      <c r="EF26" s="293">
        <f t="shared" si="259"/>
        <v>4.2092154420921544</v>
      </c>
      <c r="EG26" s="294">
        <v>17</v>
      </c>
      <c r="EH26" s="293">
        <f t="shared" si="260"/>
        <v>-5.555555555555558E-2</v>
      </c>
      <c r="EI26" s="292">
        <v>8482</v>
      </c>
      <c r="EJ26" s="293">
        <f t="shared" si="261"/>
        <v>11.949618320610687</v>
      </c>
      <c r="EK26" s="294">
        <v>8482</v>
      </c>
      <c r="EL26" s="293">
        <f t="shared" si="262"/>
        <v>11.949618320610687</v>
      </c>
      <c r="EM26" s="294">
        <v>0</v>
      </c>
      <c r="EN26" s="293" t="str">
        <f t="shared" si="263"/>
        <v>-</v>
      </c>
      <c r="EO26" s="292">
        <v>3244</v>
      </c>
      <c r="EP26" s="293">
        <f t="shared" si="264"/>
        <v>9.2012578616352201</v>
      </c>
      <c r="EQ26" s="294">
        <v>3244</v>
      </c>
      <c r="ER26" s="293">
        <f t="shared" si="265"/>
        <v>9.2012578616352201</v>
      </c>
      <c r="ES26" s="294">
        <v>0</v>
      </c>
      <c r="ET26" s="293" t="str">
        <f t="shared" si="266"/>
        <v>-</v>
      </c>
      <c r="EU26" s="292">
        <v>1156</v>
      </c>
      <c r="EV26" s="293">
        <f t="shared" si="267"/>
        <v>9.4144144144144146</v>
      </c>
      <c r="EW26" s="294">
        <v>1156</v>
      </c>
      <c r="EX26" s="293">
        <f t="shared" si="268"/>
        <v>9.4144144144144146</v>
      </c>
      <c r="EY26" s="294">
        <v>0</v>
      </c>
      <c r="EZ26" s="293" t="str">
        <f t="shared" si="269"/>
        <v>-</v>
      </c>
      <c r="FA26" s="292">
        <v>377</v>
      </c>
      <c r="FB26" s="293">
        <f t="shared" si="270"/>
        <v>52.857142857142854</v>
      </c>
      <c r="FC26" s="294">
        <v>364</v>
      </c>
      <c r="FD26" s="293" t="str">
        <f t="shared" si="271"/>
        <v>-</v>
      </c>
      <c r="FE26" s="294">
        <v>13</v>
      </c>
      <c r="FF26" s="293">
        <f t="shared" si="272"/>
        <v>0.85714285714285721</v>
      </c>
      <c r="FG26" s="292">
        <v>64219</v>
      </c>
      <c r="FH26" s="293">
        <f t="shared" si="273"/>
        <v>2.61125794297925</v>
      </c>
      <c r="FI26" s="292">
        <v>24199</v>
      </c>
      <c r="FJ26" s="293">
        <f t="shared" si="274"/>
        <v>1.6507832183152589</v>
      </c>
      <c r="FK26" s="294">
        <v>23553</v>
      </c>
      <c r="FL26" s="293">
        <f t="shared" si="275"/>
        <v>1.7091097308488612</v>
      </c>
      <c r="FM26" s="294">
        <v>646</v>
      </c>
      <c r="FN26" s="293">
        <f t="shared" si="276"/>
        <v>0.48505747126436782</v>
      </c>
      <c r="FO26" s="292">
        <v>10564</v>
      </c>
      <c r="FP26" s="293">
        <f t="shared" si="277"/>
        <v>2.4991719112288839</v>
      </c>
      <c r="FQ26" s="294">
        <v>10140</v>
      </c>
      <c r="FR26" s="293">
        <f t="shared" si="278"/>
        <v>2.477366255144033</v>
      </c>
      <c r="FS26" s="294">
        <v>424</v>
      </c>
      <c r="FT26" s="293">
        <f t="shared" si="279"/>
        <v>3.116504854368932</v>
      </c>
      <c r="FU26" s="292">
        <v>18578</v>
      </c>
      <c r="FV26" s="293">
        <f t="shared" si="280"/>
        <v>3.7832131822863024</v>
      </c>
      <c r="FW26" s="294">
        <v>18102</v>
      </c>
      <c r="FX26" s="293">
        <f t="shared" si="281"/>
        <v>3.9405021834061138</v>
      </c>
      <c r="FY26" s="294">
        <v>476</v>
      </c>
      <c r="FZ26" s="293">
        <f t="shared" si="282"/>
        <v>1.1636363636363636</v>
      </c>
      <c r="GA26" s="292">
        <v>12231</v>
      </c>
      <c r="GB26" s="293">
        <f t="shared" si="283"/>
        <v>4.113294314381271</v>
      </c>
      <c r="GC26" s="294">
        <v>11684</v>
      </c>
      <c r="GD26" s="293">
        <f t="shared" si="284"/>
        <v>4.1358241758241761</v>
      </c>
      <c r="GE26" s="294">
        <v>547</v>
      </c>
      <c r="GF26" s="293">
        <f t="shared" si="285"/>
        <v>3.6752136752136755</v>
      </c>
      <c r="GG26" s="292">
        <v>695</v>
      </c>
      <c r="GH26" s="293">
        <f t="shared" si="286"/>
        <v>1.848360655737705</v>
      </c>
      <c r="GI26" s="294">
        <v>353</v>
      </c>
      <c r="GJ26" s="293">
        <f t="shared" si="287"/>
        <v>9.382352941176471</v>
      </c>
      <c r="GK26" s="294">
        <v>342</v>
      </c>
      <c r="GL26" s="293">
        <f t="shared" si="288"/>
        <v>0.62857142857142856</v>
      </c>
      <c r="GM26" s="292">
        <v>430732</v>
      </c>
      <c r="GN26" s="293">
        <f t="shared" si="289"/>
        <v>183.94289394589953</v>
      </c>
      <c r="GO26" s="292">
        <v>204182</v>
      </c>
      <c r="GP26" s="293">
        <f t="shared" si="290"/>
        <v>143.19632768361581</v>
      </c>
      <c r="GQ26" s="294">
        <v>202119</v>
      </c>
      <c r="GR26" s="293">
        <f t="shared" si="291"/>
        <v>145.56925308194343</v>
      </c>
      <c r="GS26" s="294">
        <v>2063</v>
      </c>
      <c r="GT26" s="293">
        <f t="shared" si="292"/>
        <v>54.756756756756758</v>
      </c>
      <c r="GU26" s="292">
        <v>69519</v>
      </c>
      <c r="GV26" s="293">
        <f t="shared" si="293"/>
        <v>126.79227941176471</v>
      </c>
      <c r="GW26" s="294">
        <v>67325</v>
      </c>
      <c r="GX26" s="293">
        <f t="shared" si="294"/>
        <v>132.58134920634922</v>
      </c>
      <c r="GY26" s="294">
        <v>2193</v>
      </c>
      <c r="GZ26" s="293">
        <f t="shared" si="295"/>
        <v>53.825000000000003</v>
      </c>
      <c r="HA26" s="292">
        <v>113846</v>
      </c>
      <c r="HB26" s="293">
        <f t="shared" si="296"/>
        <v>416.01831501831504</v>
      </c>
      <c r="HC26" s="294">
        <v>109965</v>
      </c>
      <c r="HD26" s="293">
        <f t="shared" si="297"/>
        <v>407.79182156133828</v>
      </c>
      <c r="HE26" s="294">
        <v>3881</v>
      </c>
      <c r="HF26" s="293">
        <f t="shared" si="298"/>
        <v>969.25</v>
      </c>
      <c r="HG26" s="292">
        <v>50753</v>
      </c>
      <c r="HH26" s="293">
        <f t="shared" si="299"/>
        <v>310.3680981595092</v>
      </c>
      <c r="HI26" s="294">
        <v>49038</v>
      </c>
      <c r="HJ26" s="293">
        <f t="shared" si="300"/>
        <v>321.61842105263156</v>
      </c>
      <c r="HK26" s="294">
        <v>1715</v>
      </c>
      <c r="HL26" s="293">
        <f t="shared" si="301"/>
        <v>170.5</v>
      </c>
      <c r="HM26" s="292">
        <v>4596</v>
      </c>
      <c r="HN26" s="293">
        <f t="shared" si="302"/>
        <v>130.31428571428572</v>
      </c>
      <c r="HO26" s="294">
        <v>1161</v>
      </c>
      <c r="HP26" s="293">
        <f t="shared" si="303"/>
        <v>45.44</v>
      </c>
      <c r="HQ26" s="294">
        <v>3435</v>
      </c>
      <c r="HR26" s="293">
        <f t="shared" si="304"/>
        <v>380.66666666666669</v>
      </c>
      <c r="HS26" s="292">
        <v>57327</v>
      </c>
      <c r="HT26" s="293">
        <f t="shared" si="305"/>
        <v>28.055752660922455</v>
      </c>
      <c r="HU26" s="292">
        <v>19185</v>
      </c>
      <c r="HV26" s="293">
        <f t="shared" si="306"/>
        <v>28.024205748865356</v>
      </c>
      <c r="HW26" s="294">
        <v>18909</v>
      </c>
      <c r="HX26" s="293">
        <f t="shared" si="307"/>
        <v>28.777952755905513</v>
      </c>
      <c r="HY26" s="294">
        <v>276</v>
      </c>
      <c r="HZ26" s="293">
        <f t="shared" si="308"/>
        <v>9.615384615384615</v>
      </c>
      <c r="IA26" s="292">
        <v>22774</v>
      </c>
      <c r="IB26" s="293">
        <f t="shared" si="309"/>
        <v>21.503952569169961</v>
      </c>
      <c r="IC26" s="294">
        <v>22681</v>
      </c>
      <c r="ID26" s="293">
        <f t="shared" si="310"/>
        <v>21.412055335968379</v>
      </c>
      <c r="IE26" s="294">
        <v>93</v>
      </c>
      <c r="IF26" s="293" t="str">
        <f t="shared" si="311"/>
        <v>-</v>
      </c>
      <c r="IG26" s="292">
        <v>8987</v>
      </c>
      <c r="IH26" s="293">
        <f t="shared" si="312"/>
        <v>65.57037037037037</v>
      </c>
      <c r="II26" s="294">
        <v>8987</v>
      </c>
      <c r="IJ26" s="293">
        <f t="shared" si="313"/>
        <v>79.963963963963963</v>
      </c>
      <c r="IK26" s="294">
        <v>0</v>
      </c>
      <c r="IL26" s="293">
        <f t="shared" si="314"/>
        <v>-1</v>
      </c>
      <c r="IM26" s="292">
        <v>5476</v>
      </c>
      <c r="IN26" s="293">
        <f t="shared" si="315"/>
        <v>27.670157068062828</v>
      </c>
      <c r="IO26" s="294">
        <v>5377</v>
      </c>
      <c r="IP26" s="293">
        <f t="shared" si="316"/>
        <v>30.444444444444443</v>
      </c>
      <c r="IQ26" s="294">
        <v>99</v>
      </c>
      <c r="IR26" s="293">
        <f t="shared" si="317"/>
        <v>3.95</v>
      </c>
      <c r="IS26" s="292">
        <v>866</v>
      </c>
      <c r="IT26" s="293">
        <f t="shared" si="318"/>
        <v>17.041666666666668</v>
      </c>
      <c r="IU26" s="294">
        <v>848</v>
      </c>
      <c r="IV26" s="293">
        <f t="shared" si="319"/>
        <v>29.285714285714285</v>
      </c>
      <c r="IW26" s="294">
        <v>18</v>
      </c>
      <c r="IX26" s="293">
        <f t="shared" si="320"/>
        <v>-9.9999999999999978E-2</v>
      </c>
      <c r="IY26" s="292">
        <v>40466</v>
      </c>
      <c r="IZ26" s="293">
        <f t="shared" si="321"/>
        <v>54.508916323731135</v>
      </c>
      <c r="JA26" s="292">
        <v>13732</v>
      </c>
      <c r="JB26" s="293">
        <f t="shared" si="322"/>
        <v>36.315217391304351</v>
      </c>
      <c r="JC26" s="294">
        <v>13666</v>
      </c>
      <c r="JD26" s="293">
        <f t="shared" si="323"/>
        <v>38.611594202898551</v>
      </c>
      <c r="JE26" s="294">
        <v>66</v>
      </c>
      <c r="JF26" s="293">
        <f t="shared" si="324"/>
        <v>1.8695652173913042</v>
      </c>
      <c r="JG26" s="292">
        <v>5788</v>
      </c>
      <c r="JH26" s="293">
        <f t="shared" si="325"/>
        <v>41.558823529411768</v>
      </c>
      <c r="JI26" s="294">
        <v>5788</v>
      </c>
      <c r="JJ26" s="293">
        <f t="shared" si="326"/>
        <v>41.874074074074073</v>
      </c>
      <c r="JK26" s="294">
        <v>0</v>
      </c>
      <c r="JL26" s="293">
        <f t="shared" si="327"/>
        <v>-1</v>
      </c>
      <c r="JM26" s="292">
        <v>18549</v>
      </c>
      <c r="JN26" s="293">
        <f t="shared" si="328"/>
        <v>112.10365853658537</v>
      </c>
      <c r="JO26" s="294">
        <v>18549</v>
      </c>
      <c r="JP26" s="293">
        <f t="shared" si="329"/>
        <v>112.79754601226993</v>
      </c>
      <c r="JQ26" s="294">
        <v>0</v>
      </c>
      <c r="JR26" s="293">
        <f t="shared" si="330"/>
        <v>-1</v>
      </c>
      <c r="JS26" s="292">
        <v>2268</v>
      </c>
      <c r="JT26" s="293">
        <f t="shared" si="331"/>
        <v>22.873684210526317</v>
      </c>
      <c r="JU26" s="294">
        <v>2239</v>
      </c>
      <c r="JV26" s="293">
        <f t="shared" si="332"/>
        <v>26.641975308641975</v>
      </c>
      <c r="JW26" s="294">
        <v>29</v>
      </c>
      <c r="JX26" s="293">
        <f t="shared" si="333"/>
        <v>0.93333333333333335</v>
      </c>
      <c r="JY26" s="292">
        <v>117</v>
      </c>
      <c r="JZ26" s="293">
        <f t="shared" si="334"/>
        <v>116</v>
      </c>
      <c r="KA26" s="294">
        <v>117</v>
      </c>
      <c r="KB26" s="293" t="str">
        <f t="shared" si="335"/>
        <v>-</v>
      </c>
      <c r="KC26" s="294">
        <v>0</v>
      </c>
      <c r="KD26" s="293">
        <f t="shared" si="336"/>
        <v>-1</v>
      </c>
      <c r="KE26" s="292">
        <v>45185</v>
      </c>
      <c r="KF26" s="293">
        <f t="shared" si="337"/>
        <v>2.5736317621006011</v>
      </c>
      <c r="KG26" s="292">
        <v>21384</v>
      </c>
      <c r="KH26" s="293">
        <f t="shared" si="338"/>
        <v>2.2253393665158372</v>
      </c>
      <c r="KI26" s="294">
        <v>21257</v>
      </c>
      <c r="KJ26" s="293">
        <f t="shared" si="339"/>
        <v>2.2768614151379682</v>
      </c>
      <c r="KK26" s="294">
        <v>128</v>
      </c>
      <c r="KL26" s="293">
        <f t="shared" si="340"/>
        <v>-0.11111111111111116</v>
      </c>
      <c r="KM26" s="292">
        <v>8397</v>
      </c>
      <c r="KN26" s="293">
        <f t="shared" si="341"/>
        <v>2.2698598130841123</v>
      </c>
      <c r="KO26" s="294">
        <v>8220</v>
      </c>
      <c r="KP26" s="293">
        <f t="shared" si="342"/>
        <v>2.4465408805031448</v>
      </c>
      <c r="KQ26" s="294">
        <v>178</v>
      </c>
      <c r="KR26" s="293">
        <f t="shared" si="343"/>
        <v>-2.732240437158473E-2</v>
      </c>
      <c r="KS26" s="292">
        <v>6856</v>
      </c>
      <c r="KT26" s="293">
        <f t="shared" si="344"/>
        <v>4.708576186511241</v>
      </c>
      <c r="KU26" s="294">
        <v>6856</v>
      </c>
      <c r="KV26" s="293">
        <f t="shared" si="345"/>
        <v>5.6757546251217139</v>
      </c>
      <c r="KW26" s="294">
        <v>0</v>
      </c>
      <c r="KX26" s="293">
        <f t="shared" si="346"/>
        <v>-1</v>
      </c>
      <c r="KY26" s="292">
        <v>8932</v>
      </c>
      <c r="KZ26" s="293">
        <f t="shared" si="347"/>
        <v>2.2338884866039104</v>
      </c>
      <c r="LA26" s="294">
        <v>8852</v>
      </c>
      <c r="LB26" s="293">
        <f t="shared" si="348"/>
        <v>2.2318364366557137</v>
      </c>
      <c r="LC26" s="294">
        <v>80</v>
      </c>
      <c r="LD26" s="293">
        <f t="shared" si="349"/>
        <v>2.4782608695652173</v>
      </c>
      <c r="LE26" s="292">
        <v>177</v>
      </c>
      <c r="LF26" s="293">
        <f t="shared" si="350"/>
        <v>1.4246575342465753</v>
      </c>
      <c r="LG26" s="294">
        <v>0</v>
      </c>
      <c r="LH26" s="293">
        <f t="shared" si="351"/>
        <v>-1</v>
      </c>
      <c r="LI26" s="294">
        <v>177</v>
      </c>
      <c r="LJ26" s="293">
        <f t="shared" si="352"/>
        <v>1.6417910447761193</v>
      </c>
      <c r="LK26" s="292">
        <v>132042</v>
      </c>
      <c r="LL26" s="293">
        <f t="shared" si="353"/>
        <v>46.292979942693407</v>
      </c>
      <c r="LM26" s="292">
        <v>35239</v>
      </c>
      <c r="LN26" s="293">
        <f t="shared" si="354"/>
        <v>53.634108527131779</v>
      </c>
      <c r="LO26" s="294">
        <v>35200</v>
      </c>
      <c r="LP26" s="293">
        <f t="shared" si="355"/>
        <v>58.560067681895092</v>
      </c>
      <c r="LQ26" s="294">
        <v>39</v>
      </c>
      <c r="LR26" s="293">
        <f t="shared" si="356"/>
        <v>-0.27777777777777779</v>
      </c>
      <c r="LS26" s="292">
        <v>76972</v>
      </c>
      <c r="LT26" s="293">
        <f t="shared" si="357"/>
        <v>50.04244031830239</v>
      </c>
      <c r="LU26" s="294">
        <v>76925</v>
      </c>
      <c r="LV26" s="293">
        <f t="shared" si="358"/>
        <v>50.454849498327761</v>
      </c>
      <c r="LW26" s="294">
        <v>48</v>
      </c>
      <c r="LX26" s="293">
        <f t="shared" si="359"/>
        <v>2.6923076923076925</v>
      </c>
      <c r="LY26" s="292">
        <v>9541</v>
      </c>
      <c r="LZ26" s="293">
        <f t="shared" si="360"/>
        <v>90.740384615384613</v>
      </c>
      <c r="MA26" s="294">
        <v>9541</v>
      </c>
      <c r="MB26" s="293">
        <f t="shared" si="361"/>
        <v>94.41</v>
      </c>
      <c r="MC26" s="294">
        <v>0</v>
      </c>
      <c r="MD26" s="293">
        <f t="shared" si="362"/>
        <v>-1</v>
      </c>
      <c r="ME26" s="292">
        <v>9691</v>
      </c>
      <c r="MF26" s="293">
        <f t="shared" si="363"/>
        <v>15.018181818181819</v>
      </c>
      <c r="MG26" s="294">
        <v>9650</v>
      </c>
      <c r="MH26" s="293">
        <f t="shared" si="364"/>
        <v>15.900175131348512</v>
      </c>
      <c r="MI26" s="294">
        <v>41</v>
      </c>
      <c r="MJ26" s="293">
        <f t="shared" si="365"/>
        <v>0.20588235294117641</v>
      </c>
      <c r="MK26" s="292">
        <v>230</v>
      </c>
      <c r="ML26" s="293">
        <f t="shared" si="366"/>
        <v>8.1999999999999993</v>
      </c>
      <c r="MM26" s="294">
        <v>146</v>
      </c>
      <c r="MN26" s="293">
        <f t="shared" si="367"/>
        <v>10.23076923076923</v>
      </c>
      <c r="MO26" s="294">
        <v>84</v>
      </c>
      <c r="MP26" s="293">
        <f t="shared" si="368"/>
        <v>6</v>
      </c>
      <c r="MQ26" s="292">
        <f t="shared" si="369"/>
        <v>108534</v>
      </c>
      <c r="MR26" s="293">
        <f t="shared" si="370"/>
        <v>1.6420798948367779</v>
      </c>
      <c r="MS26" s="292">
        <f t="shared" si="371"/>
        <v>58264</v>
      </c>
      <c r="MT26" s="293">
        <f t="shared" si="372"/>
        <v>1.4931108258451005</v>
      </c>
      <c r="MU26" s="294">
        <f t="shared" si="373"/>
        <v>57545</v>
      </c>
      <c r="MV26" s="293">
        <f t="shared" si="374"/>
        <v>1.4895089768548559</v>
      </c>
      <c r="MW26" s="294">
        <f t="shared" si="375"/>
        <v>719</v>
      </c>
      <c r="MX26" s="293">
        <f t="shared" si="376"/>
        <v>1.8531746031746033</v>
      </c>
      <c r="MY26" s="292">
        <f t="shared" si="377"/>
        <v>30554</v>
      </c>
      <c r="MZ26" s="293">
        <f t="shared" si="378"/>
        <v>1.8409112040911202</v>
      </c>
      <c r="NA26" s="294">
        <f t="shared" si="379"/>
        <v>24878</v>
      </c>
      <c r="NB26" s="293">
        <f t="shared" si="380"/>
        <v>1.3569872098531501</v>
      </c>
      <c r="NC26" s="294">
        <f t="shared" si="381"/>
        <v>5675</v>
      </c>
      <c r="ND26" s="293">
        <f t="shared" si="382"/>
        <v>27.375</v>
      </c>
      <c r="NE26" s="292">
        <f t="shared" si="383"/>
        <v>11503</v>
      </c>
      <c r="NF26" s="293">
        <f t="shared" si="384"/>
        <v>3.4106595092024543</v>
      </c>
      <c r="NG26" s="294">
        <f t="shared" si="385"/>
        <v>11040</v>
      </c>
      <c r="NH26" s="293">
        <f t="shared" si="386"/>
        <v>3.6582278481012658</v>
      </c>
      <c r="NI26" s="294">
        <f t="shared" si="387"/>
        <v>464</v>
      </c>
      <c r="NJ26" s="293">
        <f t="shared" si="388"/>
        <v>0.93333333333333335</v>
      </c>
      <c r="NK26" s="292">
        <f t="shared" si="389"/>
        <v>14324</v>
      </c>
      <c r="NL26" s="293">
        <f t="shared" si="390"/>
        <v>2.1166231505657094</v>
      </c>
      <c r="NM26" s="294">
        <f t="shared" si="391"/>
        <v>13587</v>
      </c>
      <c r="NN26" s="293">
        <f t="shared" si="392"/>
        <v>2.069814731134207</v>
      </c>
      <c r="NO26" s="294">
        <f t="shared" si="393"/>
        <v>736</v>
      </c>
      <c r="NP26" s="293">
        <f t="shared" si="394"/>
        <v>3.3294117647058821</v>
      </c>
      <c r="NQ26" s="292">
        <f t="shared" si="395"/>
        <v>1884</v>
      </c>
      <c r="NR26" s="293">
        <f t="shared" si="396"/>
        <v>3.3410138248847927</v>
      </c>
      <c r="NS26" s="294">
        <f t="shared" si="397"/>
        <v>1061</v>
      </c>
      <c r="NT26" s="293">
        <f t="shared" si="398"/>
        <v>2.2950310559006213</v>
      </c>
      <c r="NU26" s="294">
        <f t="shared" si="399"/>
        <v>823</v>
      </c>
      <c r="NV26" s="293">
        <f t="shared" si="400"/>
        <v>6.2192982456140351</v>
      </c>
    </row>
    <row r="27" spans="1:386" s="295" customFormat="1" outlineLevel="1" x14ac:dyDescent="0.25">
      <c r="A27" s="290"/>
      <c r="B27" s="291" t="s">
        <v>69</v>
      </c>
      <c r="C27" s="292">
        <v>1065522</v>
      </c>
      <c r="D27" s="293">
        <f t="shared" si="194"/>
        <v>3.3341387221164638</v>
      </c>
      <c r="E27" s="292">
        <v>431473</v>
      </c>
      <c r="F27" s="293">
        <f t="shared" si="194"/>
        <v>2.7752471782308161</v>
      </c>
      <c r="G27" s="294">
        <v>426483</v>
      </c>
      <c r="H27" s="293">
        <f t="shared" si="195"/>
        <v>3.0557172201300924</v>
      </c>
      <c r="I27" s="294">
        <v>4990</v>
      </c>
      <c r="J27" s="293">
        <f t="shared" si="196"/>
        <v>-0.45368951171447336</v>
      </c>
      <c r="K27" s="292">
        <v>259935</v>
      </c>
      <c r="L27" s="293">
        <f t="shared" si="197"/>
        <v>2.7560690133518295</v>
      </c>
      <c r="M27" s="294">
        <v>255580</v>
      </c>
      <c r="N27" s="293">
        <f t="shared" si="198"/>
        <v>2.8324736084452975</v>
      </c>
      <c r="O27" s="294">
        <v>4356</v>
      </c>
      <c r="P27" s="293">
        <f t="shared" si="199"/>
        <v>0.7313195548489666</v>
      </c>
      <c r="Q27" s="292">
        <v>221255</v>
      </c>
      <c r="R27" s="293">
        <f t="shared" si="200"/>
        <v>4.9668024055446187</v>
      </c>
      <c r="S27" s="294">
        <v>216062</v>
      </c>
      <c r="T27" s="293">
        <f t="shared" si="201"/>
        <v>6.3293530988161066</v>
      </c>
      <c r="U27" s="294">
        <v>5193</v>
      </c>
      <c r="V27" s="293">
        <f t="shared" si="202"/>
        <v>-0.31689029202841357</v>
      </c>
      <c r="W27" s="292">
        <v>155214</v>
      </c>
      <c r="X27" s="293">
        <f t="shared" si="203"/>
        <v>2.7120103314679294</v>
      </c>
      <c r="Y27" s="294">
        <v>152060</v>
      </c>
      <c r="Z27" s="293">
        <f t="shared" si="204"/>
        <v>3.0767849003994749</v>
      </c>
      <c r="AA27" s="294">
        <v>3154</v>
      </c>
      <c r="AB27" s="293">
        <f t="shared" si="205"/>
        <v>-0.30128489144882586</v>
      </c>
      <c r="AC27" s="292">
        <v>15701</v>
      </c>
      <c r="AD27" s="293">
        <f t="shared" si="206"/>
        <v>1.120037807183365</v>
      </c>
      <c r="AE27" s="294">
        <v>12416</v>
      </c>
      <c r="AF27" s="293">
        <f t="shared" si="207"/>
        <v>1.6620926243567755</v>
      </c>
      <c r="AG27" s="294">
        <v>3286</v>
      </c>
      <c r="AH27" s="293">
        <f t="shared" si="208"/>
        <v>0.19883254286756658</v>
      </c>
      <c r="AI27" s="292">
        <v>907712</v>
      </c>
      <c r="AJ27" s="293">
        <f t="shared" si="209"/>
        <v>4.4568364353388157</v>
      </c>
      <c r="AK27" s="292">
        <v>361032</v>
      </c>
      <c r="AL27" s="293">
        <f t="shared" si="210"/>
        <v>3.5630363620277805</v>
      </c>
      <c r="AM27" s="294">
        <v>357479</v>
      </c>
      <c r="AN27" s="293">
        <f t="shared" si="211"/>
        <v>4.0435819295126834</v>
      </c>
      <c r="AO27" s="294">
        <v>3554</v>
      </c>
      <c r="AP27" s="293">
        <f t="shared" si="212"/>
        <v>-0.56884629382506369</v>
      </c>
      <c r="AQ27" s="292">
        <v>214150</v>
      </c>
      <c r="AR27" s="293">
        <f t="shared" si="213"/>
        <v>3.5060494476591266</v>
      </c>
      <c r="AS27" s="294">
        <v>210785</v>
      </c>
      <c r="AT27" s="293">
        <f t="shared" si="214"/>
        <v>3.6039009260877162</v>
      </c>
      <c r="AU27" s="294">
        <v>3365</v>
      </c>
      <c r="AV27" s="293">
        <f t="shared" si="215"/>
        <v>0.93279724296381383</v>
      </c>
      <c r="AW27" s="292">
        <v>197008</v>
      </c>
      <c r="AX27" s="293">
        <f t="shared" si="216"/>
        <v>7.3609048083860298</v>
      </c>
      <c r="AY27" s="294">
        <v>192448</v>
      </c>
      <c r="AZ27" s="293">
        <f t="shared" si="217"/>
        <v>10.691148775894538</v>
      </c>
      <c r="BA27" s="294">
        <v>4560</v>
      </c>
      <c r="BB27" s="293">
        <f t="shared" si="218"/>
        <v>-0.35801773898352807</v>
      </c>
      <c r="BC27" s="292">
        <v>141034</v>
      </c>
      <c r="BD27" s="293">
        <f t="shared" si="219"/>
        <v>3.2554462615412465</v>
      </c>
      <c r="BE27" s="294">
        <v>138522</v>
      </c>
      <c r="BF27" s="293">
        <f t="shared" si="220"/>
        <v>3.7913251011725642</v>
      </c>
      <c r="BG27" s="294">
        <v>2512</v>
      </c>
      <c r="BH27" s="293">
        <f t="shared" si="221"/>
        <v>-0.40628692980382886</v>
      </c>
      <c r="BI27" s="292">
        <v>8664</v>
      </c>
      <c r="BJ27" s="293">
        <f t="shared" si="222"/>
        <v>0.82323232323232332</v>
      </c>
      <c r="BK27" s="294">
        <v>6052</v>
      </c>
      <c r="BL27" s="293">
        <f t="shared" si="223"/>
        <v>1.7200000000000002</v>
      </c>
      <c r="BM27" s="294">
        <v>2612</v>
      </c>
      <c r="BN27" s="293">
        <f t="shared" si="224"/>
        <v>3.3636723387415968E-2</v>
      </c>
      <c r="BO27" s="292">
        <v>157810</v>
      </c>
      <c r="BP27" s="293">
        <f t="shared" si="225"/>
        <v>0.9850064779059382</v>
      </c>
      <c r="BQ27" s="292">
        <v>70441</v>
      </c>
      <c r="BR27" s="293">
        <f t="shared" si="226"/>
        <v>1.0029856687898091</v>
      </c>
      <c r="BS27" s="294">
        <v>69004</v>
      </c>
      <c r="BT27" s="293">
        <f t="shared" si="227"/>
        <v>1.0130696073283154</v>
      </c>
      <c r="BU27" s="294">
        <v>1437</v>
      </c>
      <c r="BV27" s="293">
        <f t="shared" si="228"/>
        <v>0.61460674157303363</v>
      </c>
      <c r="BW27" s="292">
        <v>45785</v>
      </c>
      <c r="BX27" s="293">
        <f t="shared" si="229"/>
        <v>1.1119516582868214</v>
      </c>
      <c r="BY27" s="294">
        <v>44795</v>
      </c>
      <c r="BZ27" s="293">
        <f t="shared" si="230"/>
        <v>1.142891312667432</v>
      </c>
      <c r="CA27" s="294">
        <v>991</v>
      </c>
      <c r="CB27" s="293">
        <f t="shared" si="231"/>
        <v>0.27870967741935493</v>
      </c>
      <c r="CC27" s="292">
        <v>24247</v>
      </c>
      <c r="CD27" s="293">
        <f t="shared" si="232"/>
        <v>0.79381519567951475</v>
      </c>
      <c r="CE27" s="294">
        <v>23614</v>
      </c>
      <c r="CF27" s="293">
        <f t="shared" si="233"/>
        <v>0.81394991550161322</v>
      </c>
      <c r="CG27" s="294">
        <v>633</v>
      </c>
      <c r="CH27" s="293">
        <f t="shared" si="234"/>
        <v>0.26853707414829664</v>
      </c>
      <c r="CI27" s="292">
        <v>14180</v>
      </c>
      <c r="CJ27" s="293">
        <f t="shared" si="235"/>
        <v>0.63514760147601468</v>
      </c>
      <c r="CK27" s="294">
        <v>13538</v>
      </c>
      <c r="CL27" s="293">
        <f t="shared" si="236"/>
        <v>0.61397234144015256</v>
      </c>
      <c r="CM27" s="294">
        <v>642</v>
      </c>
      <c r="CN27" s="293">
        <f t="shared" si="237"/>
        <v>1.2685512367491167</v>
      </c>
      <c r="CO27" s="292">
        <v>7038</v>
      </c>
      <c r="CP27" s="293">
        <f t="shared" si="238"/>
        <v>1.651846269781462</v>
      </c>
      <c r="CQ27" s="294">
        <v>6364</v>
      </c>
      <c r="CR27" s="293">
        <f t="shared" si="239"/>
        <v>1.6092660926609268</v>
      </c>
      <c r="CS27" s="294">
        <v>673</v>
      </c>
      <c r="CT27" s="293">
        <f t="shared" si="240"/>
        <v>2.1448598130841123</v>
      </c>
      <c r="CU27" s="292">
        <v>146434</v>
      </c>
      <c r="CV27" s="293">
        <f t="shared" si="241"/>
        <v>1.8917237702166316</v>
      </c>
      <c r="CW27" s="292">
        <v>38082</v>
      </c>
      <c r="CX27" s="293">
        <f t="shared" si="242"/>
        <v>0.92323620019190944</v>
      </c>
      <c r="CY27" s="294">
        <v>36518</v>
      </c>
      <c r="CZ27" s="293">
        <f t="shared" si="243"/>
        <v>1.8312916731276165</v>
      </c>
      <c r="DA27" s="294">
        <v>1564</v>
      </c>
      <c r="DB27" s="293">
        <f t="shared" si="244"/>
        <v>-0.77343184122845143</v>
      </c>
      <c r="DC27" s="292">
        <v>44536</v>
      </c>
      <c r="DD27" s="293">
        <f t="shared" si="245"/>
        <v>1.1978976459556829</v>
      </c>
      <c r="DE27" s="294">
        <v>44049</v>
      </c>
      <c r="DF27" s="293">
        <f t="shared" si="246"/>
        <v>1.1953152255170694</v>
      </c>
      <c r="DG27" s="294">
        <v>487</v>
      </c>
      <c r="DH27" s="293">
        <f t="shared" si="247"/>
        <v>1.4595959595959598</v>
      </c>
      <c r="DI27" s="292">
        <v>15746</v>
      </c>
      <c r="DJ27" s="293">
        <f t="shared" si="248"/>
        <v>0.93916256157635458</v>
      </c>
      <c r="DK27" s="294">
        <v>14325</v>
      </c>
      <c r="DL27" s="293">
        <f t="shared" si="249"/>
        <v>5.6596931659693164</v>
      </c>
      <c r="DM27" s="294">
        <v>1421</v>
      </c>
      <c r="DN27" s="293">
        <f t="shared" si="250"/>
        <v>-0.76193667280951582</v>
      </c>
      <c r="DO27" s="292">
        <v>48344</v>
      </c>
      <c r="DP27" s="293">
        <f t="shared" si="251"/>
        <v>1.9442143727161998</v>
      </c>
      <c r="DQ27" s="294">
        <v>47703</v>
      </c>
      <c r="DR27" s="293">
        <f t="shared" si="252"/>
        <v>2.6596087456846949</v>
      </c>
      <c r="DS27" s="294">
        <v>641</v>
      </c>
      <c r="DT27" s="293">
        <f t="shared" si="253"/>
        <v>-0.81063515509601181</v>
      </c>
      <c r="DU27" s="292">
        <v>2683</v>
      </c>
      <c r="DV27" s="293">
        <f t="shared" si="254"/>
        <v>-0.22164200754279084</v>
      </c>
      <c r="DW27" s="294">
        <v>2510</v>
      </c>
      <c r="DX27" s="293">
        <f t="shared" si="255"/>
        <v>1.1199324324324325</v>
      </c>
      <c r="DY27" s="294">
        <v>172</v>
      </c>
      <c r="DZ27" s="293">
        <f t="shared" si="256"/>
        <v>-0.92402826855123676</v>
      </c>
      <c r="EA27" s="292">
        <v>27917</v>
      </c>
      <c r="EB27" s="293">
        <f t="shared" si="257"/>
        <v>1.5560336934627359</v>
      </c>
      <c r="EC27" s="292">
        <v>16131</v>
      </c>
      <c r="ED27" s="293">
        <f t="shared" si="258"/>
        <v>1.2998289136013685</v>
      </c>
      <c r="EE27" s="294">
        <v>16006</v>
      </c>
      <c r="EF27" s="293">
        <f t="shared" si="259"/>
        <v>1.3187020136172678</v>
      </c>
      <c r="EG27" s="294">
        <v>125</v>
      </c>
      <c r="EH27" s="293">
        <f t="shared" si="260"/>
        <v>0.12612612612612617</v>
      </c>
      <c r="EI27" s="292">
        <v>7711</v>
      </c>
      <c r="EJ27" s="293">
        <f t="shared" si="261"/>
        <v>2.4765554553651938</v>
      </c>
      <c r="EK27" s="294">
        <v>7631</v>
      </c>
      <c r="EL27" s="293">
        <f t="shared" si="262"/>
        <v>2.45606884057971</v>
      </c>
      <c r="EM27" s="294">
        <v>81</v>
      </c>
      <c r="EN27" s="293">
        <f t="shared" si="263"/>
        <v>7.1</v>
      </c>
      <c r="EO27" s="292">
        <v>2974</v>
      </c>
      <c r="EP27" s="293">
        <f t="shared" si="264"/>
        <v>2.3378226711560046</v>
      </c>
      <c r="EQ27" s="294">
        <v>2969</v>
      </c>
      <c r="ER27" s="293">
        <f t="shared" si="265"/>
        <v>2.3585972850678734</v>
      </c>
      <c r="ES27" s="294">
        <v>6</v>
      </c>
      <c r="ET27" s="293">
        <f t="shared" si="266"/>
        <v>-0.25</v>
      </c>
      <c r="EU27" s="292">
        <v>1027</v>
      </c>
      <c r="EV27" s="293">
        <f t="shared" si="267"/>
        <v>0.59224806201550395</v>
      </c>
      <c r="EW27" s="294">
        <v>954</v>
      </c>
      <c r="EX27" s="293">
        <f t="shared" si="268"/>
        <v>0.55628058727569329</v>
      </c>
      <c r="EY27" s="294">
        <v>73</v>
      </c>
      <c r="EZ27" s="293">
        <f t="shared" si="269"/>
        <v>1.28125</v>
      </c>
      <c r="FA27" s="292">
        <v>255</v>
      </c>
      <c r="FB27" s="293">
        <f t="shared" si="270"/>
        <v>1.0901639344262297</v>
      </c>
      <c r="FC27" s="294">
        <v>193</v>
      </c>
      <c r="FD27" s="293">
        <f t="shared" si="271"/>
        <v>0.58196721311475419</v>
      </c>
      <c r="FE27" s="294">
        <v>61</v>
      </c>
      <c r="FF27" s="293" t="str">
        <f t="shared" si="272"/>
        <v>-</v>
      </c>
      <c r="FG27" s="292">
        <v>62437</v>
      </c>
      <c r="FH27" s="293">
        <f t="shared" si="273"/>
        <v>0.97967595675195795</v>
      </c>
      <c r="FI27" s="292">
        <v>25698</v>
      </c>
      <c r="FJ27" s="293">
        <f t="shared" si="274"/>
        <v>0.63911213164944503</v>
      </c>
      <c r="FK27" s="294">
        <v>25347</v>
      </c>
      <c r="FL27" s="293">
        <f t="shared" si="275"/>
        <v>0.64612287310040273</v>
      </c>
      <c r="FM27" s="294">
        <v>351</v>
      </c>
      <c r="FN27" s="293">
        <f t="shared" si="276"/>
        <v>0.25357142857142856</v>
      </c>
      <c r="FO27" s="292">
        <v>12095</v>
      </c>
      <c r="FP27" s="293">
        <f t="shared" si="277"/>
        <v>1.465348552792499</v>
      </c>
      <c r="FQ27" s="294">
        <v>11915</v>
      </c>
      <c r="FR27" s="293">
        <f t="shared" si="278"/>
        <v>1.5464842915152812</v>
      </c>
      <c r="FS27" s="294">
        <v>180</v>
      </c>
      <c r="FT27" s="293">
        <f t="shared" si="279"/>
        <v>-0.20704845814977979</v>
      </c>
      <c r="FU27" s="292">
        <v>15079</v>
      </c>
      <c r="FV27" s="293">
        <f t="shared" si="280"/>
        <v>0.93122438524590168</v>
      </c>
      <c r="FW27" s="294">
        <v>14822</v>
      </c>
      <c r="FX27" s="293">
        <f t="shared" si="281"/>
        <v>1.0237575095576186</v>
      </c>
      <c r="FY27" s="294">
        <v>257</v>
      </c>
      <c r="FZ27" s="293">
        <f t="shared" si="282"/>
        <v>-0.46900826446280997</v>
      </c>
      <c r="GA27" s="292">
        <v>10132</v>
      </c>
      <c r="GB27" s="293">
        <f t="shared" si="283"/>
        <v>1.4118067126874552</v>
      </c>
      <c r="GC27" s="294">
        <v>9938</v>
      </c>
      <c r="GD27" s="293">
        <f t="shared" si="284"/>
        <v>1.5613402061855668</v>
      </c>
      <c r="GE27" s="294">
        <v>194</v>
      </c>
      <c r="GF27" s="293">
        <f t="shared" si="285"/>
        <v>-0.39375000000000004</v>
      </c>
      <c r="GG27" s="292">
        <v>200</v>
      </c>
      <c r="GH27" s="293">
        <f t="shared" si="286"/>
        <v>-1.9607843137254943E-2</v>
      </c>
      <c r="GI27" s="294">
        <v>200</v>
      </c>
      <c r="GJ27" s="293">
        <f t="shared" si="287"/>
        <v>0.11111111111111116</v>
      </c>
      <c r="GK27" s="294">
        <v>0</v>
      </c>
      <c r="GL27" s="293">
        <f t="shared" si="288"/>
        <v>-1</v>
      </c>
      <c r="GM27" s="292">
        <v>405706</v>
      </c>
      <c r="GN27" s="293">
        <f t="shared" si="289"/>
        <v>118.18507638072856</v>
      </c>
      <c r="GO27" s="292">
        <v>181143</v>
      </c>
      <c r="GP27" s="293">
        <f t="shared" si="290"/>
        <v>94.995230524642295</v>
      </c>
      <c r="GQ27" s="294">
        <v>180896</v>
      </c>
      <c r="GR27" s="293">
        <f t="shared" si="291"/>
        <v>109.63975535168196</v>
      </c>
      <c r="GS27" s="294">
        <v>246</v>
      </c>
      <c r="GT27" s="293">
        <f t="shared" si="292"/>
        <v>-2.3809523809523836E-2</v>
      </c>
      <c r="GU27" s="292">
        <v>67949</v>
      </c>
      <c r="GV27" s="293">
        <f t="shared" si="293"/>
        <v>62.622659176029963</v>
      </c>
      <c r="GW27" s="294">
        <v>65932</v>
      </c>
      <c r="GX27" s="293">
        <f t="shared" si="294"/>
        <v>76.841794569067289</v>
      </c>
      <c r="GY27" s="294">
        <v>2018</v>
      </c>
      <c r="GZ27" s="293">
        <f t="shared" si="295"/>
        <v>8.1312217194570131</v>
      </c>
      <c r="HA27" s="292">
        <v>113721</v>
      </c>
      <c r="HB27" s="293">
        <f t="shared" si="296"/>
        <v>127.20856820744081</v>
      </c>
      <c r="HC27" s="294">
        <v>111518</v>
      </c>
      <c r="HD27" s="293">
        <f t="shared" si="297"/>
        <v>164.94940476190476</v>
      </c>
      <c r="HE27" s="294">
        <v>2202</v>
      </c>
      <c r="HF27" s="293">
        <f t="shared" si="298"/>
        <v>9.2418604651162788</v>
      </c>
      <c r="HG27" s="292">
        <v>46341</v>
      </c>
      <c r="HH27" s="293">
        <f t="shared" si="299"/>
        <v>206.80717488789239</v>
      </c>
      <c r="HI27" s="294">
        <v>45846</v>
      </c>
      <c r="HJ27" s="293">
        <f t="shared" si="300"/>
        <v>220.47826086956522</v>
      </c>
      <c r="HK27" s="294">
        <v>495</v>
      </c>
      <c r="HL27" s="293">
        <f t="shared" si="301"/>
        <v>29.9375</v>
      </c>
      <c r="HM27" s="292">
        <v>3170</v>
      </c>
      <c r="HN27" s="293">
        <f t="shared" si="302"/>
        <v>34.617977528089888</v>
      </c>
      <c r="HO27" s="294">
        <v>1082</v>
      </c>
      <c r="HP27" s="293">
        <f t="shared" si="303"/>
        <v>24.162790697674417</v>
      </c>
      <c r="HQ27" s="294">
        <v>2088</v>
      </c>
      <c r="HR27" s="293">
        <f t="shared" si="304"/>
        <v>44.391304347826086</v>
      </c>
      <c r="HS27" s="292">
        <v>52931</v>
      </c>
      <c r="HT27" s="293">
        <f t="shared" si="305"/>
        <v>8.4066109827616842</v>
      </c>
      <c r="HU27" s="292">
        <v>15985</v>
      </c>
      <c r="HV27" s="293">
        <f t="shared" si="306"/>
        <v>6.2924270072992705</v>
      </c>
      <c r="HW27" s="294">
        <v>15878</v>
      </c>
      <c r="HX27" s="293">
        <f t="shared" si="307"/>
        <v>6.5037807183364835</v>
      </c>
      <c r="HY27" s="294">
        <v>107</v>
      </c>
      <c r="HZ27" s="293">
        <f t="shared" si="308"/>
        <v>0.42666666666666675</v>
      </c>
      <c r="IA27" s="292">
        <v>25301</v>
      </c>
      <c r="IB27" s="293">
        <f t="shared" si="309"/>
        <v>8.6790359602142306</v>
      </c>
      <c r="IC27" s="294">
        <v>25238</v>
      </c>
      <c r="ID27" s="293">
        <f t="shared" si="310"/>
        <v>8.7859635517642491</v>
      </c>
      <c r="IE27" s="294">
        <v>63</v>
      </c>
      <c r="IF27" s="293">
        <f t="shared" si="311"/>
        <v>0.8</v>
      </c>
      <c r="IG27" s="292">
        <v>6971</v>
      </c>
      <c r="IH27" s="293">
        <f t="shared" si="312"/>
        <v>19.685459940652819</v>
      </c>
      <c r="II27" s="294">
        <v>6892</v>
      </c>
      <c r="IJ27" s="293">
        <f t="shared" si="313"/>
        <v>19.634730538922156</v>
      </c>
      <c r="IK27" s="294">
        <v>79</v>
      </c>
      <c r="IL27" s="293">
        <f t="shared" si="314"/>
        <v>25.333333333333332</v>
      </c>
      <c r="IM27" s="292">
        <v>4381</v>
      </c>
      <c r="IN27" s="293">
        <f t="shared" si="315"/>
        <v>8.0892116182572611</v>
      </c>
      <c r="IO27" s="294">
        <v>4226</v>
      </c>
      <c r="IP27" s="293">
        <f t="shared" si="316"/>
        <v>7.8595387840670856</v>
      </c>
      <c r="IQ27" s="294">
        <v>155</v>
      </c>
      <c r="IR27" s="293">
        <f t="shared" si="317"/>
        <v>30</v>
      </c>
      <c r="IS27" s="292">
        <v>637</v>
      </c>
      <c r="IT27" s="293">
        <f t="shared" si="318"/>
        <v>8.1</v>
      </c>
      <c r="IU27" s="294">
        <v>637</v>
      </c>
      <c r="IV27" s="293">
        <f t="shared" si="319"/>
        <v>8.6515151515151523</v>
      </c>
      <c r="IW27" s="294">
        <v>0</v>
      </c>
      <c r="IX27" s="293">
        <f t="shared" si="320"/>
        <v>-1</v>
      </c>
      <c r="IY27" s="292">
        <v>47309</v>
      </c>
      <c r="IZ27" s="293">
        <f t="shared" si="321"/>
        <v>47.176171079429736</v>
      </c>
      <c r="JA27" s="292">
        <v>14844</v>
      </c>
      <c r="JB27" s="293">
        <f t="shared" si="322"/>
        <v>28.51093439363817</v>
      </c>
      <c r="JC27" s="294">
        <v>14510</v>
      </c>
      <c r="JD27" s="293">
        <f t="shared" si="323"/>
        <v>28.612244897959183</v>
      </c>
      <c r="JE27" s="294">
        <v>334</v>
      </c>
      <c r="JF27" s="293">
        <f t="shared" si="324"/>
        <v>24.692307692307693</v>
      </c>
      <c r="JG27" s="292">
        <v>6618</v>
      </c>
      <c r="JH27" s="293">
        <f t="shared" si="325"/>
        <v>51.110236220472444</v>
      </c>
      <c r="JI27" s="294">
        <v>6559</v>
      </c>
      <c r="JJ27" s="293">
        <f t="shared" si="326"/>
        <v>58.090090090090094</v>
      </c>
      <c r="JK27" s="294">
        <v>58</v>
      </c>
      <c r="JL27" s="293">
        <f t="shared" si="327"/>
        <v>2.4117647058823528</v>
      </c>
      <c r="JM27" s="292">
        <v>23253</v>
      </c>
      <c r="JN27" s="293">
        <f t="shared" si="328"/>
        <v>60.679045092838194</v>
      </c>
      <c r="JO27" s="294">
        <v>23253</v>
      </c>
      <c r="JP27" s="293">
        <f t="shared" si="329"/>
        <v>60.679045092838194</v>
      </c>
      <c r="JQ27" s="294">
        <v>0</v>
      </c>
      <c r="JR27" s="293" t="str">
        <f t="shared" si="330"/>
        <v>-</v>
      </c>
      <c r="JS27" s="292">
        <v>3347</v>
      </c>
      <c r="JT27" s="293" t="str">
        <f t="shared" si="331"/>
        <v>-</v>
      </c>
      <c r="JU27" s="294">
        <v>2980</v>
      </c>
      <c r="JV27" s="293" t="str">
        <f t="shared" si="332"/>
        <v>-</v>
      </c>
      <c r="JW27" s="294">
        <v>367</v>
      </c>
      <c r="JX27" s="293" t="str">
        <f t="shared" si="333"/>
        <v>-</v>
      </c>
      <c r="JY27" s="292">
        <v>35</v>
      </c>
      <c r="JZ27" s="293">
        <f t="shared" si="334"/>
        <v>2.8888888888888888</v>
      </c>
      <c r="KA27" s="294">
        <v>6</v>
      </c>
      <c r="KB27" s="293">
        <f t="shared" si="335"/>
        <v>0.19999999999999996</v>
      </c>
      <c r="KC27" s="294">
        <v>29</v>
      </c>
      <c r="KD27" s="293">
        <f t="shared" si="336"/>
        <v>6.25</v>
      </c>
      <c r="KE27" s="292">
        <v>55128</v>
      </c>
      <c r="KF27" s="293">
        <f t="shared" si="337"/>
        <v>2.6678642714570859</v>
      </c>
      <c r="KG27" s="292">
        <v>24030</v>
      </c>
      <c r="KH27" s="293">
        <f t="shared" si="338"/>
        <v>2.2442284325637911</v>
      </c>
      <c r="KI27" s="294">
        <v>23990</v>
      </c>
      <c r="KJ27" s="293">
        <f t="shared" si="339"/>
        <v>2.3496230103323095</v>
      </c>
      <c r="KK27" s="294">
        <v>40</v>
      </c>
      <c r="KL27" s="293">
        <f t="shared" si="340"/>
        <v>-0.83739837398373984</v>
      </c>
      <c r="KM27" s="292">
        <v>11274</v>
      </c>
      <c r="KN27" s="293">
        <f t="shared" si="341"/>
        <v>3.5295299316994777</v>
      </c>
      <c r="KO27" s="294">
        <v>11255</v>
      </c>
      <c r="KP27" s="293">
        <f t="shared" si="342"/>
        <v>3.8871037776812853</v>
      </c>
      <c r="KQ27" s="294">
        <v>19</v>
      </c>
      <c r="KR27" s="293">
        <f t="shared" si="343"/>
        <v>-0.89784946236559138</v>
      </c>
      <c r="KS27" s="292">
        <v>7485</v>
      </c>
      <c r="KT27" s="293">
        <f t="shared" si="344"/>
        <v>3.1815642458100557</v>
      </c>
      <c r="KU27" s="294">
        <v>7399</v>
      </c>
      <c r="KV27" s="293">
        <f t="shared" si="345"/>
        <v>3.4652987326493667</v>
      </c>
      <c r="KW27" s="294">
        <v>86</v>
      </c>
      <c r="KX27" s="293">
        <f t="shared" si="346"/>
        <v>-0.35338345864661658</v>
      </c>
      <c r="KY27" s="292">
        <v>12421</v>
      </c>
      <c r="KZ27" s="293">
        <f t="shared" si="347"/>
        <v>2.1710492724023487</v>
      </c>
      <c r="LA27" s="294">
        <v>12297</v>
      </c>
      <c r="LB27" s="293">
        <f t="shared" si="348"/>
        <v>2.2463041182682155</v>
      </c>
      <c r="LC27" s="294">
        <v>125</v>
      </c>
      <c r="LD27" s="293">
        <f t="shared" si="349"/>
        <v>-3.1007751937984551E-2</v>
      </c>
      <c r="LE27" s="292">
        <v>187</v>
      </c>
      <c r="LF27" s="293">
        <f t="shared" si="350"/>
        <v>0.4609375</v>
      </c>
      <c r="LG27" s="294">
        <v>187</v>
      </c>
      <c r="LH27" s="293">
        <f t="shared" si="351"/>
        <v>1.0549450549450547</v>
      </c>
      <c r="LI27" s="294">
        <v>0</v>
      </c>
      <c r="LJ27" s="293">
        <f t="shared" si="352"/>
        <v>-1</v>
      </c>
      <c r="LK27" s="292">
        <v>18892</v>
      </c>
      <c r="LL27" s="293">
        <f t="shared" si="353"/>
        <v>3.3161983093442995</v>
      </c>
      <c r="LM27" s="292">
        <v>2246</v>
      </c>
      <c r="LN27" s="293">
        <f t="shared" si="354"/>
        <v>2.5764331210191083</v>
      </c>
      <c r="LO27" s="294">
        <v>2150</v>
      </c>
      <c r="LP27" s="293">
        <f t="shared" si="355"/>
        <v>2.7719298245614037</v>
      </c>
      <c r="LQ27" s="294">
        <v>96</v>
      </c>
      <c r="LR27" s="293">
        <f t="shared" si="356"/>
        <v>0.65517241379310343</v>
      </c>
      <c r="LS27" s="292">
        <v>12397</v>
      </c>
      <c r="LT27" s="293">
        <f t="shared" si="357"/>
        <v>3.6869565217391305</v>
      </c>
      <c r="LU27" s="294">
        <v>12381</v>
      </c>
      <c r="LV27" s="293">
        <f t="shared" si="358"/>
        <v>3.6844494892167994</v>
      </c>
      <c r="LW27" s="294">
        <v>16</v>
      </c>
      <c r="LX27" s="293">
        <f t="shared" si="359"/>
        <v>7</v>
      </c>
      <c r="LY27" s="292">
        <v>2534</v>
      </c>
      <c r="LZ27" s="293">
        <f t="shared" si="360"/>
        <v>5.3192019950124685</v>
      </c>
      <c r="MA27" s="294">
        <v>2481</v>
      </c>
      <c r="MB27" s="293">
        <f t="shared" si="361"/>
        <v>5.9495798319327733</v>
      </c>
      <c r="MC27" s="294">
        <v>53</v>
      </c>
      <c r="MD27" s="293">
        <f t="shared" si="362"/>
        <v>0.20454545454545459</v>
      </c>
      <c r="ME27" s="292">
        <v>1840</v>
      </c>
      <c r="MF27" s="293">
        <f t="shared" si="363"/>
        <v>1.4566088117489988</v>
      </c>
      <c r="MG27" s="294">
        <v>1833</v>
      </c>
      <c r="MH27" s="293">
        <f t="shared" si="364"/>
        <v>1.6073968705547652</v>
      </c>
      <c r="MI27" s="294">
        <v>6</v>
      </c>
      <c r="MJ27" s="293">
        <f t="shared" si="365"/>
        <v>-0.86956521739130432</v>
      </c>
      <c r="MK27" s="292">
        <v>51</v>
      </c>
      <c r="ML27" s="293">
        <f t="shared" si="366"/>
        <v>-0.2153846153846154</v>
      </c>
      <c r="MM27" s="294">
        <v>41</v>
      </c>
      <c r="MN27" s="293">
        <f t="shared" si="367"/>
        <v>-0.33870967741935487</v>
      </c>
      <c r="MO27" s="294">
        <v>10</v>
      </c>
      <c r="MP27" s="293">
        <f t="shared" si="368"/>
        <v>4</v>
      </c>
      <c r="MQ27" s="292">
        <f t="shared" si="369"/>
        <v>90958</v>
      </c>
      <c r="MR27" s="293">
        <f t="shared" si="370"/>
        <v>1.0755293902884264</v>
      </c>
      <c r="MS27" s="292">
        <f t="shared" si="371"/>
        <v>42873</v>
      </c>
      <c r="MT27" s="293">
        <f t="shared" si="372"/>
        <v>0.78555661988255387</v>
      </c>
      <c r="MU27" s="294">
        <f t="shared" si="373"/>
        <v>42184</v>
      </c>
      <c r="MV27" s="293">
        <f t="shared" si="374"/>
        <v>0.77946511431705057</v>
      </c>
      <c r="MW27" s="294">
        <f t="shared" si="375"/>
        <v>691</v>
      </c>
      <c r="MX27" s="293">
        <f t="shared" si="376"/>
        <v>1.2655737704918031</v>
      </c>
      <c r="MY27" s="292">
        <f t="shared" si="377"/>
        <v>26269</v>
      </c>
      <c r="MZ27" s="293">
        <f t="shared" si="378"/>
        <v>1.3464939705225549</v>
      </c>
      <c r="NA27" s="294">
        <f t="shared" si="379"/>
        <v>25825</v>
      </c>
      <c r="NB27" s="293">
        <f t="shared" si="380"/>
        <v>1.4954101845588945</v>
      </c>
      <c r="NC27" s="294">
        <f t="shared" si="381"/>
        <v>443</v>
      </c>
      <c r="ND27" s="293">
        <f t="shared" si="382"/>
        <v>-0.47573964497041421</v>
      </c>
      <c r="NE27" s="292">
        <f t="shared" si="383"/>
        <v>9245</v>
      </c>
      <c r="NF27" s="293">
        <f t="shared" si="384"/>
        <v>2.1317750677506777</v>
      </c>
      <c r="NG27" s="294">
        <f t="shared" si="385"/>
        <v>8789</v>
      </c>
      <c r="NH27" s="293">
        <f t="shared" si="386"/>
        <v>2.2491682070240295</v>
      </c>
      <c r="NI27" s="294">
        <f t="shared" si="387"/>
        <v>456</v>
      </c>
      <c r="NJ27" s="293">
        <f t="shared" si="388"/>
        <v>0.84615384615384626</v>
      </c>
      <c r="NK27" s="292">
        <f t="shared" si="389"/>
        <v>13201</v>
      </c>
      <c r="NL27" s="293">
        <f t="shared" si="390"/>
        <v>1.0293620292083014</v>
      </c>
      <c r="NM27" s="294">
        <f t="shared" si="391"/>
        <v>12745</v>
      </c>
      <c r="NN27" s="293">
        <f t="shared" si="392"/>
        <v>1.0529961340206184</v>
      </c>
      <c r="NO27" s="294">
        <f t="shared" si="393"/>
        <v>456</v>
      </c>
      <c r="NP27" s="293">
        <f t="shared" si="394"/>
        <v>0.53020134228187921</v>
      </c>
      <c r="NQ27" s="292">
        <f t="shared" si="395"/>
        <v>1446</v>
      </c>
      <c r="NR27" s="293">
        <f t="shared" si="396"/>
        <v>1.3398058252427183</v>
      </c>
      <c r="NS27" s="294">
        <f t="shared" si="397"/>
        <v>1196</v>
      </c>
      <c r="NT27" s="293">
        <f t="shared" si="398"/>
        <v>1.5338983050847457</v>
      </c>
      <c r="NU27" s="294">
        <f t="shared" si="399"/>
        <v>252</v>
      </c>
      <c r="NV27" s="293">
        <f t="shared" si="400"/>
        <v>0.72602739726027399</v>
      </c>
    </row>
    <row r="28" spans="1:386" s="295" customFormat="1" outlineLevel="1" x14ac:dyDescent="0.25">
      <c r="A28" s="290"/>
      <c r="B28" s="291" t="s">
        <v>71</v>
      </c>
      <c r="C28" s="292">
        <v>1103467</v>
      </c>
      <c r="D28" s="293">
        <f t="shared" si="194"/>
        <v>2.2725959713390909</v>
      </c>
      <c r="E28" s="292">
        <v>438558</v>
      </c>
      <c r="F28" s="293">
        <f t="shared" si="194"/>
        <v>2.1548211665179986</v>
      </c>
      <c r="G28" s="294">
        <v>434852</v>
      </c>
      <c r="H28" s="293">
        <f t="shared" si="195"/>
        <v>2.2778200731164966</v>
      </c>
      <c r="I28" s="294">
        <v>3706</v>
      </c>
      <c r="J28" s="293">
        <f t="shared" si="196"/>
        <v>-0.41610209547817867</v>
      </c>
      <c r="K28" s="292">
        <v>265785</v>
      </c>
      <c r="L28" s="293">
        <f t="shared" si="197"/>
        <v>1.756934215712715</v>
      </c>
      <c r="M28" s="294">
        <v>262944</v>
      </c>
      <c r="N28" s="293">
        <f t="shared" si="198"/>
        <v>1.8289061743536776</v>
      </c>
      <c r="O28" s="294">
        <v>2842</v>
      </c>
      <c r="P28" s="293">
        <f t="shared" si="199"/>
        <v>-0.17789991321955456</v>
      </c>
      <c r="Q28" s="292">
        <v>230602</v>
      </c>
      <c r="R28" s="293">
        <f t="shared" si="200"/>
        <v>3.3734258837809135</v>
      </c>
      <c r="S28" s="294">
        <v>227463</v>
      </c>
      <c r="T28" s="293">
        <f t="shared" si="201"/>
        <v>3.7636230366492143</v>
      </c>
      <c r="U28" s="294">
        <v>3139</v>
      </c>
      <c r="V28" s="293">
        <f t="shared" si="202"/>
        <v>-0.36955211889937734</v>
      </c>
      <c r="W28" s="292">
        <v>168721</v>
      </c>
      <c r="X28" s="293">
        <f t="shared" si="203"/>
        <v>2.0449008319647723</v>
      </c>
      <c r="Y28" s="294">
        <v>165486</v>
      </c>
      <c r="Z28" s="293">
        <f t="shared" si="204"/>
        <v>2.1627169176668453</v>
      </c>
      <c r="AA28" s="294">
        <v>3235</v>
      </c>
      <c r="AB28" s="293">
        <f t="shared" si="205"/>
        <v>4.7603626943005128E-2</v>
      </c>
      <c r="AC28" s="292">
        <v>12776</v>
      </c>
      <c r="AD28" s="293">
        <f t="shared" si="206"/>
        <v>0.20346646571213256</v>
      </c>
      <c r="AE28" s="294">
        <v>10816</v>
      </c>
      <c r="AF28" s="293">
        <f t="shared" si="207"/>
        <v>0.22256132022154396</v>
      </c>
      <c r="AG28" s="294">
        <v>1960</v>
      </c>
      <c r="AH28" s="293">
        <f t="shared" si="208"/>
        <v>0.10797060486150367</v>
      </c>
      <c r="AI28" s="292">
        <v>919492</v>
      </c>
      <c r="AJ28" s="293">
        <f t="shared" si="209"/>
        <v>3.2010874034815187</v>
      </c>
      <c r="AK28" s="292">
        <v>357737</v>
      </c>
      <c r="AL28" s="293">
        <f t="shared" si="210"/>
        <v>3.0068659625228209</v>
      </c>
      <c r="AM28" s="294">
        <v>355000</v>
      </c>
      <c r="AN28" s="293">
        <f t="shared" si="211"/>
        <v>3.2175545311980231</v>
      </c>
      <c r="AO28" s="294">
        <v>2737</v>
      </c>
      <c r="AP28" s="293">
        <f t="shared" si="212"/>
        <v>-0.46427872382070856</v>
      </c>
      <c r="AQ28" s="292">
        <v>214115</v>
      </c>
      <c r="AR28" s="293">
        <f t="shared" si="213"/>
        <v>2.3655297076391073</v>
      </c>
      <c r="AS28" s="294">
        <v>212769</v>
      </c>
      <c r="AT28" s="293">
        <f t="shared" si="214"/>
        <v>2.4169329843100096</v>
      </c>
      <c r="AU28" s="294">
        <v>1345</v>
      </c>
      <c r="AV28" s="293">
        <f t="shared" si="215"/>
        <v>-5.177514792899407E-3</v>
      </c>
      <c r="AW28" s="292">
        <v>196150</v>
      </c>
      <c r="AX28" s="293">
        <f t="shared" si="216"/>
        <v>5.8259326280623611</v>
      </c>
      <c r="AY28" s="294">
        <v>193712</v>
      </c>
      <c r="AZ28" s="293">
        <f t="shared" si="217"/>
        <v>6.8337107732125526</v>
      </c>
      <c r="BA28" s="294">
        <v>2438</v>
      </c>
      <c r="BB28" s="293">
        <f t="shared" si="218"/>
        <v>-0.39186829633325015</v>
      </c>
      <c r="BC28" s="292">
        <v>152197</v>
      </c>
      <c r="BD28" s="293">
        <f t="shared" si="219"/>
        <v>2.4258542295052448</v>
      </c>
      <c r="BE28" s="294">
        <v>150192</v>
      </c>
      <c r="BF28" s="293">
        <f t="shared" si="220"/>
        <v>2.5180361660264219</v>
      </c>
      <c r="BG28" s="294">
        <v>2005</v>
      </c>
      <c r="BH28" s="293">
        <f t="shared" si="221"/>
        <v>0.15628604382929634</v>
      </c>
      <c r="BI28" s="292">
        <v>7809</v>
      </c>
      <c r="BJ28" s="293">
        <f t="shared" si="222"/>
        <v>0.75720072007200723</v>
      </c>
      <c r="BK28" s="294">
        <v>6373</v>
      </c>
      <c r="BL28" s="293">
        <f t="shared" si="223"/>
        <v>0.95610804174340092</v>
      </c>
      <c r="BM28" s="294">
        <v>1436</v>
      </c>
      <c r="BN28" s="293">
        <f t="shared" si="224"/>
        <v>0.20977253580454924</v>
      </c>
      <c r="BO28" s="292">
        <v>183974</v>
      </c>
      <c r="BP28" s="293">
        <f t="shared" si="225"/>
        <v>0.55496390959649755</v>
      </c>
      <c r="BQ28" s="292">
        <v>80820</v>
      </c>
      <c r="BR28" s="293">
        <f t="shared" si="226"/>
        <v>0.62514327079688736</v>
      </c>
      <c r="BS28" s="294">
        <v>79852</v>
      </c>
      <c r="BT28" s="293">
        <f t="shared" si="227"/>
        <v>0.64667065349638087</v>
      </c>
      <c r="BU28" s="294">
        <v>968</v>
      </c>
      <c r="BV28" s="293">
        <f t="shared" si="228"/>
        <v>-0.21809369951534729</v>
      </c>
      <c r="BW28" s="292">
        <v>51671</v>
      </c>
      <c r="BX28" s="293">
        <f t="shared" si="229"/>
        <v>0.5760080522174098</v>
      </c>
      <c r="BY28" s="294">
        <v>50174</v>
      </c>
      <c r="BZ28" s="293">
        <f t="shared" si="230"/>
        <v>0.63539765319426333</v>
      </c>
      <c r="CA28" s="294">
        <v>1496</v>
      </c>
      <c r="CB28" s="293">
        <f t="shared" si="231"/>
        <v>-0.28964862298195626</v>
      </c>
      <c r="CC28" s="292">
        <v>34452</v>
      </c>
      <c r="CD28" s="293">
        <f t="shared" si="232"/>
        <v>0.43597865955318449</v>
      </c>
      <c r="CE28" s="294">
        <v>33751</v>
      </c>
      <c r="CF28" s="293">
        <f t="shared" si="233"/>
        <v>0.46603249066110686</v>
      </c>
      <c r="CG28" s="294">
        <v>701</v>
      </c>
      <c r="CH28" s="293">
        <f t="shared" si="234"/>
        <v>-0.27731958762886599</v>
      </c>
      <c r="CI28" s="292">
        <v>16524</v>
      </c>
      <c r="CJ28" s="293">
        <f t="shared" si="235"/>
        <v>0.50423304506144739</v>
      </c>
      <c r="CK28" s="294">
        <v>15294</v>
      </c>
      <c r="CL28" s="293">
        <f t="shared" si="236"/>
        <v>0.58799709272142042</v>
      </c>
      <c r="CM28" s="294">
        <v>1230</v>
      </c>
      <c r="CN28" s="293">
        <f t="shared" si="237"/>
        <v>-9.1580502215657278E-2</v>
      </c>
      <c r="CO28" s="292">
        <v>4967</v>
      </c>
      <c r="CP28" s="293">
        <f t="shared" si="238"/>
        <v>-0.19510614163020579</v>
      </c>
      <c r="CQ28" s="294">
        <v>4443</v>
      </c>
      <c r="CR28" s="293">
        <f t="shared" si="239"/>
        <v>-0.20504562533548043</v>
      </c>
      <c r="CS28" s="294">
        <v>524</v>
      </c>
      <c r="CT28" s="293">
        <f t="shared" si="240"/>
        <v>-9.965635738831613E-2</v>
      </c>
      <c r="CU28" s="292">
        <v>152471</v>
      </c>
      <c r="CV28" s="293">
        <f t="shared" si="241"/>
        <v>1.2646001663498101</v>
      </c>
      <c r="CW28" s="292">
        <v>35541</v>
      </c>
      <c r="CX28" s="293">
        <f t="shared" si="242"/>
        <v>0.76111193697041779</v>
      </c>
      <c r="CY28" s="294">
        <v>33575</v>
      </c>
      <c r="CZ28" s="293">
        <f t="shared" si="243"/>
        <v>1.0817832341269842</v>
      </c>
      <c r="DA28" s="294">
        <v>1966</v>
      </c>
      <c r="DB28" s="293">
        <f t="shared" si="244"/>
        <v>-0.51492721440907974</v>
      </c>
      <c r="DC28" s="292">
        <v>46973</v>
      </c>
      <c r="DD28" s="293">
        <f t="shared" si="245"/>
        <v>1.1050909742762389</v>
      </c>
      <c r="DE28" s="294">
        <v>46802</v>
      </c>
      <c r="DF28" s="293">
        <f t="shared" si="246"/>
        <v>1.1234063790209157</v>
      </c>
      <c r="DG28" s="294">
        <v>171</v>
      </c>
      <c r="DH28" s="293">
        <f t="shared" si="247"/>
        <v>-0.37362637362637363</v>
      </c>
      <c r="DI28" s="292">
        <v>15972</v>
      </c>
      <c r="DJ28" s="293">
        <f t="shared" si="248"/>
        <v>1.0718640550006486</v>
      </c>
      <c r="DK28" s="294">
        <v>14250</v>
      </c>
      <c r="DL28" s="293">
        <f t="shared" si="249"/>
        <v>2.1815137307434695</v>
      </c>
      <c r="DM28" s="294">
        <v>1722</v>
      </c>
      <c r="DN28" s="293">
        <f t="shared" si="250"/>
        <v>-0.46687306501547987</v>
      </c>
      <c r="DO28" s="292">
        <v>55679</v>
      </c>
      <c r="DP28" s="293">
        <f t="shared" si="251"/>
        <v>1.448612515941774</v>
      </c>
      <c r="DQ28" s="294">
        <v>54521</v>
      </c>
      <c r="DR28" s="293">
        <f t="shared" si="252"/>
        <v>1.4907944629722691</v>
      </c>
      <c r="DS28" s="294">
        <v>1159</v>
      </c>
      <c r="DT28" s="293">
        <f t="shared" si="253"/>
        <v>0.36352941176470588</v>
      </c>
      <c r="DU28" s="292">
        <v>2864</v>
      </c>
      <c r="DV28" s="293">
        <f t="shared" si="254"/>
        <v>0.26894107221976071</v>
      </c>
      <c r="DW28" s="294">
        <v>2511</v>
      </c>
      <c r="DX28" s="293">
        <f t="shared" si="255"/>
        <v>0.52737226277372273</v>
      </c>
      <c r="DY28" s="294">
        <v>353</v>
      </c>
      <c r="DZ28" s="293">
        <f t="shared" si="256"/>
        <v>-0.42414355628058731</v>
      </c>
      <c r="EA28" s="292">
        <v>27964</v>
      </c>
      <c r="EB28" s="293">
        <f t="shared" si="257"/>
        <v>0.59757769652650827</v>
      </c>
      <c r="EC28" s="292">
        <v>15426</v>
      </c>
      <c r="ED28" s="293">
        <f t="shared" si="258"/>
        <v>0.52476030443807442</v>
      </c>
      <c r="EE28" s="294">
        <v>15373</v>
      </c>
      <c r="EF28" s="293">
        <f t="shared" si="259"/>
        <v>0.52434308378780359</v>
      </c>
      <c r="EG28" s="294">
        <v>53</v>
      </c>
      <c r="EH28" s="293">
        <f t="shared" si="260"/>
        <v>0.65625</v>
      </c>
      <c r="EI28" s="292">
        <v>7394</v>
      </c>
      <c r="EJ28" s="293">
        <f t="shared" si="261"/>
        <v>0.5931911226028872</v>
      </c>
      <c r="EK28" s="294">
        <v>7318</v>
      </c>
      <c r="EL28" s="293">
        <f t="shared" si="262"/>
        <v>0.57919723780750965</v>
      </c>
      <c r="EM28" s="294">
        <v>76</v>
      </c>
      <c r="EN28" s="293">
        <f t="shared" si="263"/>
        <v>9.8571428571428577</v>
      </c>
      <c r="EO28" s="292">
        <v>3904</v>
      </c>
      <c r="EP28" s="293">
        <f t="shared" si="264"/>
        <v>1.6758053461274844</v>
      </c>
      <c r="EQ28" s="294">
        <v>3867</v>
      </c>
      <c r="ER28" s="293">
        <f t="shared" si="265"/>
        <v>1.6504455106237148</v>
      </c>
      <c r="ES28" s="294">
        <v>36</v>
      </c>
      <c r="ET28" s="293" t="str">
        <f t="shared" si="266"/>
        <v>-</v>
      </c>
      <c r="EU28" s="292">
        <v>1192</v>
      </c>
      <c r="EV28" s="293">
        <f t="shared" si="267"/>
        <v>0.24947589098532497</v>
      </c>
      <c r="EW28" s="294">
        <v>1082</v>
      </c>
      <c r="EX28" s="293">
        <f t="shared" si="268"/>
        <v>0.18122270742358082</v>
      </c>
      <c r="EY28" s="294">
        <v>110</v>
      </c>
      <c r="EZ28" s="293">
        <f t="shared" si="269"/>
        <v>1.8947368421052633</v>
      </c>
      <c r="FA28" s="292">
        <v>356</v>
      </c>
      <c r="FB28" s="293">
        <f t="shared" si="270"/>
        <v>0.73658536585365852</v>
      </c>
      <c r="FC28" s="294">
        <v>243</v>
      </c>
      <c r="FD28" s="293">
        <f t="shared" si="271"/>
        <v>0.24615384615384617</v>
      </c>
      <c r="FE28" s="294">
        <v>113</v>
      </c>
      <c r="FF28" s="293">
        <f t="shared" si="272"/>
        <v>10.3</v>
      </c>
      <c r="FG28" s="292">
        <v>50547</v>
      </c>
      <c r="FH28" s="293">
        <f t="shared" si="273"/>
        <v>0.97356707793221919</v>
      </c>
      <c r="FI28" s="292">
        <v>20601</v>
      </c>
      <c r="FJ28" s="293">
        <f t="shared" si="274"/>
        <v>0.82293602336076455</v>
      </c>
      <c r="FK28" s="294">
        <v>20509</v>
      </c>
      <c r="FL28" s="293">
        <f t="shared" si="275"/>
        <v>0.86768053911301335</v>
      </c>
      <c r="FM28" s="294">
        <v>92</v>
      </c>
      <c r="FN28" s="293">
        <f t="shared" si="276"/>
        <v>-0.71250000000000002</v>
      </c>
      <c r="FO28" s="292">
        <v>8645</v>
      </c>
      <c r="FP28" s="293">
        <f t="shared" si="277"/>
        <v>1.3562278550013627</v>
      </c>
      <c r="FQ28" s="294">
        <v>8496</v>
      </c>
      <c r="FR28" s="293">
        <f t="shared" si="278"/>
        <v>1.4900351699882766</v>
      </c>
      <c r="FS28" s="294">
        <v>149</v>
      </c>
      <c r="FT28" s="293">
        <f t="shared" si="279"/>
        <v>-0.42023346303501941</v>
      </c>
      <c r="FU28" s="292">
        <v>12878</v>
      </c>
      <c r="FV28" s="293">
        <f t="shared" si="280"/>
        <v>0.92266348163630929</v>
      </c>
      <c r="FW28" s="294">
        <v>12833</v>
      </c>
      <c r="FX28" s="293">
        <f t="shared" si="281"/>
        <v>0.97188076213890606</v>
      </c>
      <c r="FY28" s="294">
        <v>45</v>
      </c>
      <c r="FZ28" s="293">
        <f t="shared" si="282"/>
        <v>-0.76315789473684215</v>
      </c>
      <c r="GA28" s="292">
        <v>8759</v>
      </c>
      <c r="GB28" s="293">
        <f t="shared" si="283"/>
        <v>0.89342844790315601</v>
      </c>
      <c r="GC28" s="294">
        <v>8541</v>
      </c>
      <c r="GD28" s="293">
        <f t="shared" si="284"/>
        <v>0.97297297297297303</v>
      </c>
      <c r="GE28" s="294">
        <v>218</v>
      </c>
      <c r="GF28" s="293">
        <f t="shared" si="285"/>
        <v>-0.265993265993266</v>
      </c>
      <c r="GG28" s="292">
        <v>371</v>
      </c>
      <c r="GH28" s="293">
        <f t="shared" si="286"/>
        <v>-5.3571428571428603E-2</v>
      </c>
      <c r="GI28" s="294">
        <v>116</v>
      </c>
      <c r="GJ28" s="293">
        <f t="shared" si="287"/>
        <v>-0.5</v>
      </c>
      <c r="GK28" s="294">
        <v>254</v>
      </c>
      <c r="GL28" s="293">
        <f t="shared" si="288"/>
        <v>0.58749999999999991</v>
      </c>
      <c r="GM28" s="292">
        <v>425599</v>
      </c>
      <c r="GN28" s="293">
        <f t="shared" si="289"/>
        <v>30.735068227574381</v>
      </c>
      <c r="GO28" s="292">
        <v>187751</v>
      </c>
      <c r="GP28" s="293">
        <f t="shared" si="290"/>
        <v>23.587611314824514</v>
      </c>
      <c r="GQ28" s="294">
        <v>187730</v>
      </c>
      <c r="GR28" s="293">
        <f t="shared" si="291"/>
        <v>23.987355250898442</v>
      </c>
      <c r="GS28" s="294">
        <v>22</v>
      </c>
      <c r="GT28" s="293">
        <f t="shared" si="292"/>
        <v>-0.82113821138211385</v>
      </c>
      <c r="GU28" s="292">
        <v>73727</v>
      </c>
      <c r="GV28" s="293">
        <f t="shared" si="293"/>
        <v>31.493168796826794</v>
      </c>
      <c r="GW28" s="294">
        <v>73433</v>
      </c>
      <c r="GX28" s="293">
        <f t="shared" si="294"/>
        <v>32.152595936794583</v>
      </c>
      <c r="GY28" s="294">
        <v>293</v>
      </c>
      <c r="GZ28" s="293">
        <f t="shared" si="295"/>
        <v>4.4259259259259256</v>
      </c>
      <c r="HA28" s="292">
        <v>111946</v>
      </c>
      <c r="HB28" s="293">
        <f t="shared" si="296"/>
        <v>44.636363636363633</v>
      </c>
      <c r="HC28" s="294">
        <v>111718</v>
      </c>
      <c r="HD28" s="293">
        <f t="shared" si="297"/>
        <v>44.974485596707822</v>
      </c>
      <c r="HE28" s="294">
        <v>228</v>
      </c>
      <c r="HF28" s="293">
        <f t="shared" si="298"/>
        <v>8.9130434782608692</v>
      </c>
      <c r="HG28" s="292">
        <v>50791</v>
      </c>
      <c r="HH28" s="293">
        <f t="shared" si="299"/>
        <v>41.897804054054056</v>
      </c>
      <c r="HI28" s="294">
        <v>50791</v>
      </c>
      <c r="HJ28" s="293">
        <f t="shared" si="300"/>
        <v>43.24303135888502</v>
      </c>
      <c r="HK28" s="294">
        <v>0</v>
      </c>
      <c r="HL28" s="293">
        <f t="shared" si="301"/>
        <v>-1</v>
      </c>
      <c r="HM28" s="292">
        <v>1868</v>
      </c>
      <c r="HN28" s="293">
        <f t="shared" si="302"/>
        <v>20.976470588235294</v>
      </c>
      <c r="HO28" s="294">
        <v>1583</v>
      </c>
      <c r="HP28" s="293">
        <f t="shared" si="303"/>
        <v>25.383333333333333</v>
      </c>
      <c r="HQ28" s="294">
        <v>285</v>
      </c>
      <c r="HR28" s="293">
        <f t="shared" si="304"/>
        <v>10.4</v>
      </c>
      <c r="HS28" s="292">
        <v>47431</v>
      </c>
      <c r="HT28" s="293">
        <f t="shared" si="305"/>
        <v>1.308190179570782</v>
      </c>
      <c r="HU28" s="292">
        <v>15433</v>
      </c>
      <c r="HV28" s="293">
        <f t="shared" si="306"/>
        <v>1.1620902213505184</v>
      </c>
      <c r="HW28" s="294">
        <v>15337</v>
      </c>
      <c r="HX28" s="293">
        <f t="shared" si="307"/>
        <v>1.1486410759316334</v>
      </c>
      <c r="HY28" s="294">
        <v>96</v>
      </c>
      <c r="HZ28" s="293" t="str">
        <f t="shared" si="308"/>
        <v>-</v>
      </c>
      <c r="IA28" s="292">
        <v>21730</v>
      </c>
      <c r="IB28" s="293">
        <f t="shared" si="309"/>
        <v>1.3634979334348487</v>
      </c>
      <c r="IC28" s="294">
        <v>21690</v>
      </c>
      <c r="ID28" s="293">
        <f t="shared" si="310"/>
        <v>1.3645481303826448</v>
      </c>
      <c r="IE28" s="294">
        <v>40</v>
      </c>
      <c r="IF28" s="293">
        <f t="shared" si="311"/>
        <v>0.90476190476190466</v>
      </c>
      <c r="IG28" s="292">
        <v>5508</v>
      </c>
      <c r="IH28" s="293">
        <f t="shared" si="312"/>
        <v>1.6986771190592846</v>
      </c>
      <c r="II28" s="294">
        <v>5508</v>
      </c>
      <c r="IJ28" s="293">
        <f t="shared" si="313"/>
        <v>1.7119645494830134</v>
      </c>
      <c r="IK28" s="294">
        <v>0</v>
      </c>
      <c r="IL28" s="293">
        <f t="shared" si="314"/>
        <v>-1</v>
      </c>
      <c r="IM28" s="292">
        <v>4098</v>
      </c>
      <c r="IN28" s="293">
        <f t="shared" si="315"/>
        <v>1.0802030456852791</v>
      </c>
      <c r="IO28" s="294">
        <v>4065</v>
      </c>
      <c r="IP28" s="293">
        <f t="shared" si="316"/>
        <v>1.1116883116883116</v>
      </c>
      <c r="IQ28" s="294">
        <v>32</v>
      </c>
      <c r="IR28" s="293">
        <f t="shared" si="317"/>
        <v>-0.28888888888888886</v>
      </c>
      <c r="IS28" s="292">
        <v>845</v>
      </c>
      <c r="IT28" s="293">
        <f t="shared" si="318"/>
        <v>1.8839590443686007</v>
      </c>
      <c r="IU28" s="294">
        <v>831</v>
      </c>
      <c r="IV28" s="293">
        <f t="shared" si="319"/>
        <v>1.9572953736654806</v>
      </c>
      <c r="IW28" s="294">
        <v>15</v>
      </c>
      <c r="IX28" s="293">
        <f t="shared" si="320"/>
        <v>0.25</v>
      </c>
      <c r="IY28" s="292">
        <v>51814</v>
      </c>
      <c r="IZ28" s="293">
        <f t="shared" si="321"/>
        <v>24.225900681596883</v>
      </c>
      <c r="JA28" s="292">
        <v>14305</v>
      </c>
      <c r="JB28" s="293">
        <f t="shared" si="322"/>
        <v>12.928919182083739</v>
      </c>
      <c r="JC28" s="294">
        <v>14305</v>
      </c>
      <c r="JD28" s="293">
        <f t="shared" si="323"/>
        <v>12.928919182083739</v>
      </c>
      <c r="JE28" s="294">
        <v>0</v>
      </c>
      <c r="JF28" s="293" t="str">
        <f t="shared" si="324"/>
        <v>-</v>
      </c>
      <c r="JG28" s="292">
        <v>7077</v>
      </c>
      <c r="JH28" s="293">
        <f t="shared" si="325"/>
        <v>31.916279069767441</v>
      </c>
      <c r="JI28" s="294">
        <v>7077</v>
      </c>
      <c r="JJ28" s="293">
        <f t="shared" si="326"/>
        <v>31.916279069767441</v>
      </c>
      <c r="JK28" s="294">
        <v>0</v>
      </c>
      <c r="JL28" s="293" t="str">
        <f t="shared" si="327"/>
        <v>-</v>
      </c>
      <c r="JM28" s="292">
        <v>27286</v>
      </c>
      <c r="JN28" s="293">
        <f t="shared" si="328"/>
        <v>38.659883720930232</v>
      </c>
      <c r="JO28" s="294">
        <v>27286</v>
      </c>
      <c r="JP28" s="293">
        <f t="shared" si="329"/>
        <v>38.659883720930232</v>
      </c>
      <c r="JQ28" s="294">
        <v>0</v>
      </c>
      <c r="JR28" s="293" t="str">
        <f t="shared" si="330"/>
        <v>-</v>
      </c>
      <c r="JS28" s="292">
        <v>3251</v>
      </c>
      <c r="JT28" s="293">
        <f t="shared" si="331"/>
        <v>25.217741935483872</v>
      </c>
      <c r="JU28" s="294">
        <v>3146</v>
      </c>
      <c r="JV28" s="293">
        <f t="shared" si="332"/>
        <v>24.370967741935484</v>
      </c>
      <c r="JW28" s="294">
        <v>104</v>
      </c>
      <c r="JX28" s="293" t="str">
        <f t="shared" si="333"/>
        <v>-</v>
      </c>
      <c r="JY28" s="292">
        <v>0</v>
      </c>
      <c r="JZ28" s="293" t="str">
        <f t="shared" si="334"/>
        <v>-</v>
      </c>
      <c r="KA28" s="294">
        <v>0</v>
      </c>
      <c r="KB28" s="293" t="str">
        <f t="shared" si="335"/>
        <v>-</v>
      </c>
      <c r="KC28" s="294">
        <v>0</v>
      </c>
      <c r="KD28" s="293" t="str">
        <f t="shared" si="336"/>
        <v>-</v>
      </c>
      <c r="KE28" s="292">
        <v>51588</v>
      </c>
      <c r="KF28" s="293">
        <f t="shared" si="337"/>
        <v>1.9368097461004212</v>
      </c>
      <c r="KG28" s="292">
        <v>23297</v>
      </c>
      <c r="KH28" s="293">
        <f t="shared" si="338"/>
        <v>2.0307011838168334</v>
      </c>
      <c r="KI28" s="294">
        <v>23255</v>
      </c>
      <c r="KJ28" s="293">
        <f t="shared" si="339"/>
        <v>2.0574546410728374</v>
      </c>
      <c r="KK28" s="294">
        <v>42</v>
      </c>
      <c r="KL28" s="293">
        <f t="shared" si="340"/>
        <v>-0.48148148148148151</v>
      </c>
      <c r="KM28" s="292">
        <v>8020</v>
      </c>
      <c r="KN28" s="293">
        <f t="shared" si="341"/>
        <v>1.1250662427133014</v>
      </c>
      <c r="KO28" s="294">
        <v>7945</v>
      </c>
      <c r="KP28" s="293">
        <f t="shared" si="342"/>
        <v>1.2635327635327633</v>
      </c>
      <c r="KQ28" s="294">
        <v>74</v>
      </c>
      <c r="KR28" s="293">
        <f t="shared" si="343"/>
        <v>-0.71863117870722437</v>
      </c>
      <c r="KS28" s="292">
        <v>7843</v>
      </c>
      <c r="KT28" s="293">
        <f t="shared" si="344"/>
        <v>1.786145648312611</v>
      </c>
      <c r="KU28" s="294">
        <v>7725</v>
      </c>
      <c r="KV28" s="293">
        <f t="shared" si="345"/>
        <v>1.9128959276018098</v>
      </c>
      <c r="KW28" s="294">
        <v>117</v>
      </c>
      <c r="KX28" s="293">
        <f t="shared" si="346"/>
        <v>-0.28220858895705525</v>
      </c>
      <c r="KY28" s="292">
        <v>12815</v>
      </c>
      <c r="KZ28" s="293">
        <f t="shared" si="347"/>
        <v>2.2994335736354272</v>
      </c>
      <c r="LA28" s="294">
        <v>12624</v>
      </c>
      <c r="LB28" s="293">
        <f t="shared" si="348"/>
        <v>2.4220656004337218</v>
      </c>
      <c r="LC28" s="294">
        <v>191</v>
      </c>
      <c r="LD28" s="293">
        <f t="shared" si="349"/>
        <v>-2.0512820512820551E-2</v>
      </c>
      <c r="LE28" s="292">
        <v>69</v>
      </c>
      <c r="LF28" s="293">
        <f t="shared" si="350"/>
        <v>-0.54304635761589404</v>
      </c>
      <c r="LG28" s="294">
        <v>39</v>
      </c>
      <c r="LH28" s="293">
        <f t="shared" si="351"/>
        <v>0</v>
      </c>
      <c r="LI28" s="294">
        <v>31</v>
      </c>
      <c r="LJ28" s="293">
        <f t="shared" si="352"/>
        <v>-0.7232142857142857</v>
      </c>
      <c r="LK28" s="292">
        <v>24914</v>
      </c>
      <c r="LL28" s="293">
        <f t="shared" si="353"/>
        <v>1.7550591617825941</v>
      </c>
      <c r="LM28" s="292">
        <v>3030</v>
      </c>
      <c r="LN28" s="293">
        <f t="shared" si="354"/>
        <v>4.0248756218905477</v>
      </c>
      <c r="LO28" s="294">
        <v>3030</v>
      </c>
      <c r="LP28" s="293">
        <f t="shared" si="355"/>
        <v>4.2787456445993035</v>
      </c>
      <c r="LQ28" s="294">
        <v>0</v>
      </c>
      <c r="LR28" s="293">
        <f t="shared" si="356"/>
        <v>-1</v>
      </c>
      <c r="LS28" s="292">
        <v>16875</v>
      </c>
      <c r="LT28" s="293">
        <f t="shared" si="357"/>
        <v>2.3953722334004026</v>
      </c>
      <c r="LU28" s="294">
        <v>16639</v>
      </c>
      <c r="LV28" s="293">
        <f t="shared" si="358"/>
        <v>2.3546370967741934</v>
      </c>
      <c r="LW28" s="294">
        <v>235</v>
      </c>
      <c r="LX28" s="293">
        <f t="shared" si="359"/>
        <v>22.5</v>
      </c>
      <c r="LY28" s="292">
        <v>2735</v>
      </c>
      <c r="LZ28" s="293">
        <f t="shared" si="360"/>
        <v>0.65057332528666256</v>
      </c>
      <c r="MA28" s="294">
        <v>2735</v>
      </c>
      <c r="MB28" s="293">
        <f t="shared" si="361"/>
        <v>0.66666666666666674</v>
      </c>
      <c r="MC28" s="294">
        <v>0</v>
      </c>
      <c r="MD28" s="293">
        <f t="shared" si="362"/>
        <v>-1</v>
      </c>
      <c r="ME28" s="292">
        <v>2459</v>
      </c>
      <c r="MF28" s="293">
        <f t="shared" si="363"/>
        <v>0.33859553620032656</v>
      </c>
      <c r="MG28" s="294">
        <v>2459</v>
      </c>
      <c r="MH28" s="293">
        <f t="shared" si="364"/>
        <v>0.36383804769828054</v>
      </c>
      <c r="MI28" s="294">
        <v>0</v>
      </c>
      <c r="MJ28" s="293">
        <f t="shared" si="365"/>
        <v>-1</v>
      </c>
      <c r="MK28" s="292">
        <v>180</v>
      </c>
      <c r="ML28" s="293">
        <f t="shared" si="366"/>
        <v>7.5714285714285712</v>
      </c>
      <c r="MM28" s="294">
        <v>43</v>
      </c>
      <c r="MN28" s="293">
        <f t="shared" si="367"/>
        <v>2.5833333333333335</v>
      </c>
      <c r="MO28" s="294">
        <v>137</v>
      </c>
      <c r="MP28" s="293">
        <f t="shared" si="368"/>
        <v>12.7</v>
      </c>
      <c r="MQ28" s="292">
        <f t="shared" si="369"/>
        <v>87164</v>
      </c>
      <c r="MR28" s="293">
        <f t="shared" si="370"/>
        <v>0.90301945287426588</v>
      </c>
      <c r="MS28" s="292">
        <f t="shared" si="371"/>
        <v>42353</v>
      </c>
      <c r="MT28" s="293">
        <f t="shared" si="372"/>
        <v>0.79530329362892638</v>
      </c>
      <c r="MU28" s="294">
        <f t="shared" si="373"/>
        <v>41886</v>
      </c>
      <c r="MV28" s="293">
        <f t="shared" si="374"/>
        <v>0.81167820069204155</v>
      </c>
      <c r="MW28" s="294">
        <f t="shared" si="375"/>
        <v>466</v>
      </c>
      <c r="MX28" s="293">
        <f t="shared" si="376"/>
        <v>-1.0615711252653925E-2</v>
      </c>
      <c r="MY28" s="292">
        <f t="shared" si="377"/>
        <v>23674</v>
      </c>
      <c r="MZ28" s="293">
        <f t="shared" si="378"/>
        <v>0.8827739780499444</v>
      </c>
      <c r="NA28" s="294">
        <f t="shared" si="379"/>
        <v>23369</v>
      </c>
      <c r="NB28" s="293">
        <f t="shared" si="380"/>
        <v>0.92988686101246998</v>
      </c>
      <c r="NC28" s="294">
        <f t="shared" si="381"/>
        <v>307</v>
      </c>
      <c r="ND28" s="293">
        <f t="shared" si="382"/>
        <v>-0.34261241970021417</v>
      </c>
      <c r="NE28" s="292">
        <f t="shared" si="383"/>
        <v>8078</v>
      </c>
      <c r="NF28" s="293">
        <f t="shared" si="384"/>
        <v>1.5118159203980102</v>
      </c>
      <c r="NG28" s="294">
        <f t="shared" si="385"/>
        <v>7790</v>
      </c>
      <c r="NH28" s="293">
        <f t="shared" si="386"/>
        <v>1.742957746478873</v>
      </c>
      <c r="NI28" s="294">
        <f t="shared" si="387"/>
        <v>290</v>
      </c>
      <c r="NJ28" s="293">
        <f t="shared" si="388"/>
        <v>-0.23076923076923073</v>
      </c>
      <c r="NK28" s="292">
        <f t="shared" si="389"/>
        <v>13153</v>
      </c>
      <c r="NL28" s="293">
        <f t="shared" si="390"/>
        <v>0.85045019696117041</v>
      </c>
      <c r="NM28" s="294">
        <f t="shared" si="391"/>
        <v>12963</v>
      </c>
      <c r="NN28" s="293">
        <f t="shared" si="392"/>
        <v>0.88717426117338771</v>
      </c>
      <c r="NO28" s="294">
        <f t="shared" si="393"/>
        <v>191</v>
      </c>
      <c r="NP28" s="293">
        <f t="shared" si="394"/>
        <v>-0.20083682008368198</v>
      </c>
      <c r="NQ28" s="292">
        <f t="shared" si="395"/>
        <v>1256</v>
      </c>
      <c r="NR28" s="293">
        <f t="shared" si="396"/>
        <v>0.20769230769230762</v>
      </c>
      <c r="NS28" s="294">
        <f t="shared" si="397"/>
        <v>1007</v>
      </c>
      <c r="NT28" s="293">
        <f t="shared" si="398"/>
        <v>0.26666666666666661</v>
      </c>
      <c r="NU28" s="294">
        <f t="shared" si="399"/>
        <v>248</v>
      </c>
      <c r="NV28" s="293">
        <f t="shared" si="400"/>
        <v>1.2244897959183598E-2</v>
      </c>
    </row>
    <row r="29" spans="1:386" s="295" customFormat="1" outlineLevel="1" x14ac:dyDescent="0.25">
      <c r="A29" s="290"/>
      <c r="B29" s="291" t="s">
        <v>73</v>
      </c>
      <c r="C29" s="292">
        <v>1288239</v>
      </c>
      <c r="D29" s="293">
        <f t="shared" si="194"/>
        <v>1.1380247188139485</v>
      </c>
      <c r="E29" s="292">
        <v>499610</v>
      </c>
      <c r="F29" s="293">
        <f t="shared" si="194"/>
        <v>1.1387689054225869</v>
      </c>
      <c r="G29" s="294">
        <v>493557</v>
      </c>
      <c r="H29" s="293">
        <f t="shared" si="195"/>
        <v>1.1655500125047715</v>
      </c>
      <c r="I29" s="294">
        <v>6054</v>
      </c>
      <c r="J29" s="293">
        <f t="shared" si="196"/>
        <v>6.5095003518648831E-2</v>
      </c>
      <c r="K29" s="292">
        <v>315843</v>
      </c>
      <c r="L29" s="293">
        <f t="shared" si="197"/>
        <v>1.1403217499728937</v>
      </c>
      <c r="M29" s="294">
        <v>313128</v>
      </c>
      <c r="N29" s="293">
        <f t="shared" si="198"/>
        <v>1.1650729116969862</v>
      </c>
      <c r="O29" s="294">
        <v>2716</v>
      </c>
      <c r="P29" s="293">
        <f t="shared" si="199"/>
        <v>-7.6504590275416562E-2</v>
      </c>
      <c r="Q29" s="292">
        <v>266002</v>
      </c>
      <c r="R29" s="293">
        <f t="shared" si="200"/>
        <v>1.3449522197538699</v>
      </c>
      <c r="S29" s="294">
        <v>263551</v>
      </c>
      <c r="T29" s="293">
        <f t="shared" si="201"/>
        <v>1.4085961561309071</v>
      </c>
      <c r="U29" s="294">
        <v>2450</v>
      </c>
      <c r="V29" s="293">
        <f t="shared" si="202"/>
        <v>-0.38978829389788294</v>
      </c>
      <c r="W29" s="292">
        <v>202924</v>
      </c>
      <c r="X29" s="293">
        <f t="shared" si="203"/>
        <v>0.91652893342526043</v>
      </c>
      <c r="Y29" s="294">
        <v>199724</v>
      </c>
      <c r="Z29" s="293">
        <f t="shared" si="204"/>
        <v>0.95466734522108476</v>
      </c>
      <c r="AA29" s="294">
        <v>3200</v>
      </c>
      <c r="AB29" s="293">
        <f t="shared" si="205"/>
        <v>-0.13560237709346301</v>
      </c>
      <c r="AC29" s="292">
        <v>16092</v>
      </c>
      <c r="AD29" s="293">
        <f t="shared" si="206"/>
        <v>-4.5551601423487575E-2</v>
      </c>
      <c r="AE29" s="294">
        <v>14291</v>
      </c>
      <c r="AF29" s="293">
        <f t="shared" si="207"/>
        <v>-2.2341688193814324E-3</v>
      </c>
      <c r="AG29" s="294">
        <v>1801</v>
      </c>
      <c r="AH29" s="293">
        <f t="shared" si="208"/>
        <v>-0.29010642491131255</v>
      </c>
      <c r="AI29" s="292">
        <v>1071200</v>
      </c>
      <c r="AJ29" s="293">
        <f t="shared" si="209"/>
        <v>1.5294994131995852</v>
      </c>
      <c r="AK29" s="292">
        <v>407930</v>
      </c>
      <c r="AL29" s="293">
        <f t="shared" si="210"/>
        <v>1.5573303910628535</v>
      </c>
      <c r="AM29" s="294">
        <v>404278</v>
      </c>
      <c r="AN29" s="293">
        <f t="shared" si="211"/>
        <v>1.5813821330285482</v>
      </c>
      <c r="AO29" s="294">
        <v>3653</v>
      </c>
      <c r="AP29" s="293">
        <f t="shared" si="212"/>
        <v>0.25922095829024472</v>
      </c>
      <c r="AQ29" s="292">
        <v>255991</v>
      </c>
      <c r="AR29" s="293">
        <f t="shared" si="213"/>
        <v>1.41973476506007</v>
      </c>
      <c r="AS29" s="294">
        <v>254571</v>
      </c>
      <c r="AT29" s="293">
        <f t="shared" si="214"/>
        <v>1.4341760532405194</v>
      </c>
      <c r="AU29" s="294">
        <v>1420</v>
      </c>
      <c r="AV29" s="293">
        <f t="shared" si="215"/>
        <v>0.17258464079273317</v>
      </c>
      <c r="AW29" s="292">
        <v>222362</v>
      </c>
      <c r="AX29" s="293">
        <f t="shared" si="216"/>
        <v>2.1373384502511428</v>
      </c>
      <c r="AY29" s="294">
        <v>221123</v>
      </c>
      <c r="AZ29" s="293">
        <f t="shared" si="217"/>
        <v>2.2170832484650975</v>
      </c>
      <c r="BA29" s="294">
        <v>1239</v>
      </c>
      <c r="BB29" s="293">
        <f t="shared" si="218"/>
        <v>-0.42156862745098034</v>
      </c>
      <c r="BC29" s="292">
        <v>182278</v>
      </c>
      <c r="BD29" s="293">
        <f t="shared" si="219"/>
        <v>1.1269311551925321</v>
      </c>
      <c r="BE29" s="294">
        <v>180445</v>
      </c>
      <c r="BF29" s="293">
        <f t="shared" si="220"/>
        <v>1.1386074074074073</v>
      </c>
      <c r="BG29" s="294">
        <v>1834</v>
      </c>
      <c r="BH29" s="293">
        <f t="shared" si="221"/>
        <v>0.38415094339622646</v>
      </c>
      <c r="BI29" s="292">
        <v>9035</v>
      </c>
      <c r="BJ29" s="293">
        <f t="shared" si="222"/>
        <v>0.33476141232087464</v>
      </c>
      <c r="BK29" s="294">
        <v>7821</v>
      </c>
      <c r="BL29" s="293">
        <f t="shared" si="223"/>
        <v>0.3131296171927469</v>
      </c>
      <c r="BM29" s="294">
        <v>1214</v>
      </c>
      <c r="BN29" s="293">
        <f t="shared" si="224"/>
        <v>0.49323493234932347</v>
      </c>
      <c r="BO29" s="292">
        <v>217039</v>
      </c>
      <c r="BP29" s="293">
        <f t="shared" si="225"/>
        <v>0.21214270555251491</v>
      </c>
      <c r="BQ29" s="292">
        <v>91680</v>
      </c>
      <c r="BR29" s="293">
        <f t="shared" si="226"/>
        <v>0.23753087752925772</v>
      </c>
      <c r="BS29" s="294">
        <v>89279</v>
      </c>
      <c r="BT29" s="293">
        <f t="shared" si="227"/>
        <v>0.25214232619458343</v>
      </c>
      <c r="BU29" s="294">
        <v>2401</v>
      </c>
      <c r="BV29" s="293">
        <f t="shared" si="228"/>
        <v>-0.13695183321351545</v>
      </c>
      <c r="BW29" s="292">
        <v>59853</v>
      </c>
      <c r="BX29" s="293">
        <f t="shared" si="229"/>
        <v>0.43274685816876124</v>
      </c>
      <c r="BY29" s="294">
        <v>58557</v>
      </c>
      <c r="BZ29" s="293">
        <f t="shared" si="230"/>
        <v>0.46227993507304288</v>
      </c>
      <c r="CA29" s="294">
        <v>1296</v>
      </c>
      <c r="CB29" s="293">
        <f t="shared" si="231"/>
        <v>-0.25043377674956624</v>
      </c>
      <c r="CC29" s="292">
        <v>43639</v>
      </c>
      <c r="CD29" s="293">
        <f t="shared" si="232"/>
        <v>2.5352443609022446E-2</v>
      </c>
      <c r="CE29" s="294">
        <v>42428</v>
      </c>
      <c r="CF29" s="293">
        <f t="shared" si="233"/>
        <v>4.2790080369651262E-2</v>
      </c>
      <c r="CG29" s="294">
        <v>1211</v>
      </c>
      <c r="CH29" s="293">
        <f t="shared" si="234"/>
        <v>-0.35378868729989332</v>
      </c>
      <c r="CI29" s="292">
        <v>20646</v>
      </c>
      <c r="CJ29" s="293">
        <f t="shared" si="235"/>
        <v>2.3041474654377891E-2</v>
      </c>
      <c r="CK29" s="294">
        <v>19280</v>
      </c>
      <c r="CL29" s="293">
        <f t="shared" si="236"/>
        <v>8.296354546986473E-2</v>
      </c>
      <c r="CM29" s="294">
        <v>1366</v>
      </c>
      <c r="CN29" s="293">
        <f t="shared" si="237"/>
        <v>-0.42556770395290155</v>
      </c>
      <c r="CO29" s="292">
        <v>7057</v>
      </c>
      <c r="CP29" s="293">
        <f t="shared" si="238"/>
        <v>-0.30066395798236056</v>
      </c>
      <c r="CQ29" s="294">
        <v>6470</v>
      </c>
      <c r="CR29" s="293">
        <f t="shared" si="239"/>
        <v>-0.22672403489900805</v>
      </c>
      <c r="CS29" s="294">
        <v>587</v>
      </c>
      <c r="CT29" s="293">
        <f t="shared" si="240"/>
        <v>-0.65951276102088174</v>
      </c>
      <c r="CU29" s="292">
        <v>171039</v>
      </c>
      <c r="CV29" s="293">
        <f t="shared" si="241"/>
        <v>0.45314053167718749</v>
      </c>
      <c r="CW29" s="292">
        <v>38667</v>
      </c>
      <c r="CX29" s="293">
        <f t="shared" si="242"/>
        <v>0.39662645380336636</v>
      </c>
      <c r="CY29" s="294">
        <v>38033</v>
      </c>
      <c r="CZ29" s="293">
        <f t="shared" si="243"/>
        <v>0.44474833808167147</v>
      </c>
      <c r="DA29" s="294">
        <v>633</v>
      </c>
      <c r="DB29" s="293">
        <f t="shared" si="244"/>
        <v>-0.53490080822924324</v>
      </c>
      <c r="DC29" s="292">
        <v>50689</v>
      </c>
      <c r="DD29" s="293">
        <f t="shared" si="245"/>
        <v>0.50162933996919068</v>
      </c>
      <c r="DE29" s="294">
        <v>50522</v>
      </c>
      <c r="DF29" s="293">
        <f t="shared" si="246"/>
        <v>0.50363095238095235</v>
      </c>
      <c r="DG29" s="294">
        <v>167</v>
      </c>
      <c r="DH29" s="293">
        <f t="shared" si="247"/>
        <v>7.0512820512820484E-2</v>
      </c>
      <c r="DI29" s="292">
        <v>17320</v>
      </c>
      <c r="DJ29" s="293">
        <f t="shared" si="248"/>
        <v>0.42317173377156947</v>
      </c>
      <c r="DK29" s="294">
        <v>16895</v>
      </c>
      <c r="DL29" s="293">
        <f t="shared" si="249"/>
        <v>0.54687786119758286</v>
      </c>
      <c r="DM29" s="294">
        <v>425</v>
      </c>
      <c r="DN29" s="293">
        <f t="shared" si="250"/>
        <v>-0.65945512820512819</v>
      </c>
      <c r="DO29" s="292">
        <v>62919</v>
      </c>
      <c r="DP29" s="293">
        <f t="shared" si="251"/>
        <v>0.47127323746054017</v>
      </c>
      <c r="DQ29" s="294">
        <v>62374</v>
      </c>
      <c r="DR29" s="293">
        <f t="shared" si="252"/>
        <v>0.47470209948931341</v>
      </c>
      <c r="DS29" s="294">
        <v>545</v>
      </c>
      <c r="DT29" s="293">
        <f t="shared" si="253"/>
        <v>0.16204690831556512</v>
      </c>
      <c r="DU29" s="292">
        <v>2719</v>
      </c>
      <c r="DV29" s="293">
        <f t="shared" si="254"/>
        <v>-8.9417280643000696E-2</v>
      </c>
      <c r="DW29" s="294">
        <v>2385</v>
      </c>
      <c r="DX29" s="293">
        <f t="shared" si="255"/>
        <v>-0.1276517922457937</v>
      </c>
      <c r="DY29" s="294">
        <v>334</v>
      </c>
      <c r="DZ29" s="293">
        <f t="shared" si="256"/>
        <v>0.32539682539682535</v>
      </c>
      <c r="EA29" s="292">
        <v>50613</v>
      </c>
      <c r="EB29" s="293">
        <f t="shared" si="257"/>
        <v>0.72194059810158873</v>
      </c>
      <c r="EC29" s="292">
        <v>25965</v>
      </c>
      <c r="ED29" s="293">
        <f t="shared" si="258"/>
        <v>0.51540796077973616</v>
      </c>
      <c r="EE29" s="294">
        <v>25956</v>
      </c>
      <c r="EF29" s="293">
        <f t="shared" si="259"/>
        <v>0.52350765979926051</v>
      </c>
      <c r="EG29" s="294">
        <v>10</v>
      </c>
      <c r="EH29" s="293">
        <f t="shared" si="260"/>
        <v>-0.89690721649484539</v>
      </c>
      <c r="EI29" s="292">
        <v>15527</v>
      </c>
      <c r="EJ29" s="293">
        <f t="shared" si="261"/>
        <v>1.2962141378290446</v>
      </c>
      <c r="EK29" s="294">
        <v>15527</v>
      </c>
      <c r="EL29" s="293">
        <f t="shared" si="262"/>
        <v>1.3171168482316071</v>
      </c>
      <c r="EM29" s="294">
        <v>0</v>
      </c>
      <c r="EN29" s="293">
        <f t="shared" si="263"/>
        <v>-1</v>
      </c>
      <c r="EO29" s="292">
        <v>6856</v>
      </c>
      <c r="EP29" s="293">
        <f t="shared" si="264"/>
        <v>1.1212871287128712</v>
      </c>
      <c r="EQ29" s="294">
        <v>6822</v>
      </c>
      <c r="ER29" s="293">
        <f t="shared" si="265"/>
        <v>1.1305434103685195</v>
      </c>
      <c r="ES29" s="294">
        <v>34</v>
      </c>
      <c r="ET29" s="293">
        <f t="shared" si="266"/>
        <v>9.6774193548387011E-2</v>
      </c>
      <c r="EU29" s="292">
        <v>1679</v>
      </c>
      <c r="EV29" s="293">
        <f t="shared" si="267"/>
        <v>3.8985148514851575E-2</v>
      </c>
      <c r="EW29" s="294">
        <v>1679</v>
      </c>
      <c r="EX29" s="293">
        <f t="shared" si="268"/>
        <v>5.2005012531328276E-2</v>
      </c>
      <c r="EY29" s="294">
        <v>0</v>
      </c>
      <c r="EZ29" s="293">
        <f t="shared" si="269"/>
        <v>-1</v>
      </c>
      <c r="FA29" s="292">
        <v>617</v>
      </c>
      <c r="FB29" s="293">
        <f t="shared" si="270"/>
        <v>0.39592760180995468</v>
      </c>
      <c r="FC29" s="294">
        <v>617</v>
      </c>
      <c r="FD29" s="293">
        <f t="shared" si="271"/>
        <v>0.62368421052631584</v>
      </c>
      <c r="FE29" s="294">
        <v>0</v>
      </c>
      <c r="FF29" s="293">
        <f t="shared" si="272"/>
        <v>-1</v>
      </c>
      <c r="FG29" s="292">
        <v>67978</v>
      </c>
      <c r="FH29" s="293">
        <f t="shared" si="273"/>
        <v>0.39362007462380588</v>
      </c>
      <c r="FI29" s="292">
        <v>23309</v>
      </c>
      <c r="FJ29" s="293">
        <f t="shared" si="274"/>
        <v>0.29508834314923882</v>
      </c>
      <c r="FK29" s="294">
        <v>22625</v>
      </c>
      <c r="FL29" s="293">
        <f t="shared" si="275"/>
        <v>0.28186968838526916</v>
      </c>
      <c r="FM29" s="294">
        <v>685</v>
      </c>
      <c r="FN29" s="293">
        <f t="shared" si="276"/>
        <v>0.96839080459770122</v>
      </c>
      <c r="FO29" s="292">
        <v>14588</v>
      </c>
      <c r="FP29" s="293">
        <f t="shared" si="277"/>
        <v>0.56674900655139093</v>
      </c>
      <c r="FQ29" s="294">
        <v>14414</v>
      </c>
      <c r="FR29" s="293">
        <f t="shared" si="278"/>
        <v>0.59024713150926744</v>
      </c>
      <c r="FS29" s="294">
        <v>174</v>
      </c>
      <c r="FT29" s="293">
        <f t="shared" si="279"/>
        <v>-0.29554655870445345</v>
      </c>
      <c r="FU29" s="292">
        <v>16372</v>
      </c>
      <c r="FV29" s="293">
        <f t="shared" si="280"/>
        <v>0.17606493786365918</v>
      </c>
      <c r="FW29" s="294">
        <v>16295</v>
      </c>
      <c r="FX29" s="293">
        <f t="shared" si="281"/>
        <v>0.18294010889292189</v>
      </c>
      <c r="FY29" s="294">
        <v>76</v>
      </c>
      <c r="FZ29" s="293">
        <f t="shared" si="282"/>
        <v>-0.47945205479452058</v>
      </c>
      <c r="GA29" s="292">
        <v>13788</v>
      </c>
      <c r="GB29" s="293">
        <f t="shared" si="283"/>
        <v>0.71194437546560718</v>
      </c>
      <c r="GC29" s="294">
        <v>13748</v>
      </c>
      <c r="GD29" s="293">
        <f t="shared" si="284"/>
        <v>0.75111450770602461</v>
      </c>
      <c r="GE29" s="294">
        <v>40</v>
      </c>
      <c r="GF29" s="293">
        <f t="shared" si="285"/>
        <v>-0.80295566502463056</v>
      </c>
      <c r="GG29" s="292">
        <v>758</v>
      </c>
      <c r="GH29" s="293">
        <f t="shared" si="286"/>
        <v>1.1595441595441596</v>
      </c>
      <c r="GI29" s="294">
        <v>620</v>
      </c>
      <c r="GJ29" s="293">
        <f t="shared" si="287"/>
        <v>2.5028248587570623</v>
      </c>
      <c r="GK29" s="294">
        <v>139</v>
      </c>
      <c r="GL29" s="293">
        <f t="shared" si="288"/>
        <v>-0.20114942528735635</v>
      </c>
      <c r="GM29" s="292">
        <v>461970</v>
      </c>
      <c r="GN29" s="293">
        <f t="shared" si="289"/>
        <v>6.6249030320035649</v>
      </c>
      <c r="GO29" s="292">
        <v>207344</v>
      </c>
      <c r="GP29" s="293">
        <f t="shared" si="290"/>
        <v>6.6162209814869231</v>
      </c>
      <c r="GQ29" s="294">
        <v>206103</v>
      </c>
      <c r="GR29" s="293">
        <f t="shared" si="291"/>
        <v>6.5706362033499852</v>
      </c>
      <c r="GS29" s="294">
        <v>1241</v>
      </c>
      <c r="GT29" s="293" t="str">
        <f t="shared" si="292"/>
        <v>-</v>
      </c>
      <c r="GU29" s="292">
        <v>74895</v>
      </c>
      <c r="GV29" s="293">
        <f t="shared" si="293"/>
        <v>7.103765418740533</v>
      </c>
      <c r="GW29" s="294">
        <v>74861</v>
      </c>
      <c r="GX29" s="293">
        <f t="shared" si="294"/>
        <v>7.1556814467806955</v>
      </c>
      <c r="GY29" s="294">
        <v>34</v>
      </c>
      <c r="GZ29" s="293">
        <f t="shared" si="295"/>
        <v>-0.46031746031746035</v>
      </c>
      <c r="HA29" s="292">
        <v>121039</v>
      </c>
      <c r="HB29" s="293">
        <f t="shared" si="296"/>
        <v>5.6629417593306179</v>
      </c>
      <c r="HC29" s="294">
        <v>120754</v>
      </c>
      <c r="HD29" s="293">
        <f t="shared" si="297"/>
        <v>5.704086164779036</v>
      </c>
      <c r="HE29" s="294">
        <v>285</v>
      </c>
      <c r="HF29" s="293">
        <f t="shared" si="298"/>
        <v>0.86274509803921573</v>
      </c>
      <c r="HG29" s="292">
        <v>57953</v>
      </c>
      <c r="HH29" s="293">
        <f t="shared" si="299"/>
        <v>8.9149700598802397</v>
      </c>
      <c r="HI29" s="294">
        <v>57678</v>
      </c>
      <c r="HJ29" s="293">
        <f t="shared" si="300"/>
        <v>9.0222415291051252</v>
      </c>
      <c r="HK29" s="294">
        <v>275</v>
      </c>
      <c r="HL29" s="293">
        <f t="shared" si="301"/>
        <v>2.0555555555555554</v>
      </c>
      <c r="HM29" s="292">
        <v>1453</v>
      </c>
      <c r="HN29" s="293">
        <f t="shared" si="302"/>
        <v>4.1524822695035457</v>
      </c>
      <c r="HO29" s="294">
        <v>1453</v>
      </c>
      <c r="HP29" s="293">
        <f t="shared" si="303"/>
        <v>4.6536964980544751</v>
      </c>
      <c r="HQ29" s="294">
        <v>0</v>
      </c>
      <c r="HR29" s="293">
        <f t="shared" si="304"/>
        <v>-1</v>
      </c>
      <c r="HS29" s="292">
        <v>50370</v>
      </c>
      <c r="HT29" s="293">
        <f t="shared" si="305"/>
        <v>0.91586474458940326</v>
      </c>
      <c r="HU29" s="292">
        <v>15577</v>
      </c>
      <c r="HV29" s="293">
        <f t="shared" si="306"/>
        <v>0.65466326747397496</v>
      </c>
      <c r="HW29" s="294">
        <v>15577</v>
      </c>
      <c r="HX29" s="293">
        <f t="shared" si="307"/>
        <v>0.66991852487135506</v>
      </c>
      <c r="HY29" s="294">
        <v>0</v>
      </c>
      <c r="HZ29" s="293">
        <f t="shared" si="308"/>
        <v>-1</v>
      </c>
      <c r="IA29" s="292">
        <v>22084</v>
      </c>
      <c r="IB29" s="293">
        <f t="shared" si="309"/>
        <v>1.0438685793614066</v>
      </c>
      <c r="IC29" s="294">
        <v>21946</v>
      </c>
      <c r="ID29" s="293">
        <f t="shared" si="310"/>
        <v>1.0310967144840353</v>
      </c>
      <c r="IE29" s="294">
        <v>138</v>
      </c>
      <c r="IF29" s="293" t="str">
        <f t="shared" si="311"/>
        <v>-</v>
      </c>
      <c r="IG29" s="292">
        <v>6566</v>
      </c>
      <c r="IH29" s="293">
        <f t="shared" si="312"/>
        <v>1.0647798742138366</v>
      </c>
      <c r="II29" s="294">
        <v>6566</v>
      </c>
      <c r="IJ29" s="293">
        <f t="shared" si="313"/>
        <v>1.0647798742138366</v>
      </c>
      <c r="IK29" s="294">
        <v>0</v>
      </c>
      <c r="IL29" s="293" t="str">
        <f t="shared" si="314"/>
        <v>-</v>
      </c>
      <c r="IM29" s="292">
        <v>5395</v>
      </c>
      <c r="IN29" s="293">
        <f t="shared" si="315"/>
        <v>1.3274374460742018</v>
      </c>
      <c r="IO29" s="294">
        <v>5171</v>
      </c>
      <c r="IP29" s="293">
        <f t="shared" si="316"/>
        <v>1.2492387994780341</v>
      </c>
      <c r="IQ29" s="294">
        <v>224</v>
      </c>
      <c r="IR29" s="293">
        <f t="shared" si="317"/>
        <v>10.789473684210526</v>
      </c>
      <c r="IS29" s="292">
        <v>1251</v>
      </c>
      <c r="IT29" s="293">
        <f t="shared" si="318"/>
        <v>1.106060606060606</v>
      </c>
      <c r="IU29" s="294">
        <v>1109</v>
      </c>
      <c r="IV29" s="293">
        <f t="shared" si="319"/>
        <v>0.867003367003367</v>
      </c>
      <c r="IW29" s="294">
        <v>141</v>
      </c>
      <c r="IX29" s="293" t="str">
        <f t="shared" si="320"/>
        <v>-</v>
      </c>
      <c r="IY29" s="292">
        <v>59559</v>
      </c>
      <c r="IZ29" s="293">
        <f t="shared" si="321"/>
        <v>3.6526833841106168</v>
      </c>
      <c r="JA29" s="292">
        <v>16916</v>
      </c>
      <c r="JB29" s="293">
        <f t="shared" si="322"/>
        <v>3.3688016528925617</v>
      </c>
      <c r="JC29" s="294">
        <v>16852</v>
      </c>
      <c r="JD29" s="293">
        <f t="shared" si="323"/>
        <v>3.3977035490605427</v>
      </c>
      <c r="JE29" s="294">
        <v>63</v>
      </c>
      <c r="JF29" s="293">
        <f t="shared" si="324"/>
        <v>0.57499999999999996</v>
      </c>
      <c r="JG29" s="292">
        <v>7665</v>
      </c>
      <c r="JH29" s="293">
        <f t="shared" si="325"/>
        <v>3.4877049180327866</v>
      </c>
      <c r="JI29" s="294">
        <v>7622</v>
      </c>
      <c r="JJ29" s="293">
        <f t="shared" si="326"/>
        <v>3.5586124401913874</v>
      </c>
      <c r="JK29" s="294">
        <v>43</v>
      </c>
      <c r="JL29" s="293">
        <f t="shared" si="327"/>
        <v>0.16216216216216206</v>
      </c>
      <c r="JM29" s="292">
        <v>31599</v>
      </c>
      <c r="JN29" s="293">
        <f t="shared" si="328"/>
        <v>3.8877030162412991</v>
      </c>
      <c r="JO29" s="294">
        <v>31528</v>
      </c>
      <c r="JP29" s="293">
        <f t="shared" si="329"/>
        <v>3.8767208043310131</v>
      </c>
      <c r="JQ29" s="294">
        <v>71</v>
      </c>
      <c r="JR29" s="293" t="str">
        <f t="shared" si="330"/>
        <v>-</v>
      </c>
      <c r="JS29" s="292">
        <v>3657</v>
      </c>
      <c r="JT29" s="293">
        <f t="shared" si="331"/>
        <v>3.3954326923076925</v>
      </c>
      <c r="JU29" s="294">
        <v>3556</v>
      </c>
      <c r="JV29" s="293">
        <f t="shared" si="332"/>
        <v>3.2740384615384617</v>
      </c>
      <c r="JW29" s="294">
        <v>101</v>
      </c>
      <c r="JX29" s="293" t="str">
        <f t="shared" si="333"/>
        <v>-</v>
      </c>
      <c r="JY29" s="292">
        <v>229</v>
      </c>
      <c r="JZ29" s="293">
        <f t="shared" si="334"/>
        <v>2.2714285714285714</v>
      </c>
      <c r="KA29" s="294">
        <v>0</v>
      </c>
      <c r="KB29" s="293" t="str">
        <f t="shared" si="335"/>
        <v>-</v>
      </c>
      <c r="KC29" s="294">
        <v>229</v>
      </c>
      <c r="KD29" s="293">
        <f t="shared" si="336"/>
        <v>2.2714285714285714</v>
      </c>
      <c r="KE29" s="292">
        <v>52730</v>
      </c>
      <c r="KF29" s="293">
        <f t="shared" si="337"/>
        <v>1.1011316544469238</v>
      </c>
      <c r="KG29" s="292">
        <v>22882</v>
      </c>
      <c r="KH29" s="293">
        <f t="shared" si="338"/>
        <v>1.0457755923111312</v>
      </c>
      <c r="KI29" s="294">
        <v>22560</v>
      </c>
      <c r="KJ29" s="293">
        <f t="shared" si="339"/>
        <v>1.0444041685545988</v>
      </c>
      <c r="KK29" s="294">
        <v>322</v>
      </c>
      <c r="KL29" s="293">
        <f t="shared" si="340"/>
        <v>1.1466666666666665</v>
      </c>
      <c r="KM29" s="292">
        <v>9380</v>
      </c>
      <c r="KN29" s="293">
        <f t="shared" si="341"/>
        <v>1.2206439393939394</v>
      </c>
      <c r="KO29" s="294">
        <v>9154</v>
      </c>
      <c r="KP29" s="293">
        <f t="shared" si="342"/>
        <v>1.2619224116629604</v>
      </c>
      <c r="KQ29" s="294">
        <v>226</v>
      </c>
      <c r="KR29" s="293">
        <f t="shared" si="343"/>
        <v>0.2768361581920904</v>
      </c>
      <c r="KS29" s="292">
        <v>8290</v>
      </c>
      <c r="KT29" s="293">
        <f t="shared" si="344"/>
        <v>0.82599118942731287</v>
      </c>
      <c r="KU29" s="294">
        <v>8159</v>
      </c>
      <c r="KV29" s="293">
        <f t="shared" si="345"/>
        <v>0.80788832262353205</v>
      </c>
      <c r="KW29" s="294">
        <v>131</v>
      </c>
      <c r="KX29" s="293">
        <f t="shared" si="346"/>
        <v>3.8518518518518521</v>
      </c>
      <c r="KY29" s="292">
        <v>13095</v>
      </c>
      <c r="KZ29" s="293">
        <f t="shared" si="347"/>
        <v>1.2869367796018163</v>
      </c>
      <c r="LA29" s="294">
        <v>12776</v>
      </c>
      <c r="LB29" s="293">
        <f t="shared" si="348"/>
        <v>1.3250227479526844</v>
      </c>
      <c r="LC29" s="294">
        <v>319</v>
      </c>
      <c r="LD29" s="293">
        <f t="shared" si="349"/>
        <v>0.38095238095238093</v>
      </c>
      <c r="LE29" s="292">
        <v>145</v>
      </c>
      <c r="LF29" s="293">
        <f t="shared" si="350"/>
        <v>23.166666666666668</v>
      </c>
      <c r="LG29" s="294">
        <v>81</v>
      </c>
      <c r="LH29" s="293">
        <f t="shared" si="351"/>
        <v>12.5</v>
      </c>
      <c r="LI29" s="294">
        <v>64</v>
      </c>
      <c r="LJ29" s="293" t="str">
        <f t="shared" si="352"/>
        <v>-</v>
      </c>
      <c r="LK29" s="292">
        <v>37192</v>
      </c>
      <c r="LL29" s="293">
        <f t="shared" si="353"/>
        <v>1.071862291794329</v>
      </c>
      <c r="LM29" s="292">
        <v>4556</v>
      </c>
      <c r="LN29" s="293">
        <f t="shared" si="354"/>
        <v>0.97058823529411775</v>
      </c>
      <c r="LO29" s="294">
        <v>4556</v>
      </c>
      <c r="LP29" s="293">
        <f t="shared" si="355"/>
        <v>0.97058823529411775</v>
      </c>
      <c r="LQ29" s="294">
        <v>0</v>
      </c>
      <c r="LR29" s="293" t="str">
        <f t="shared" si="356"/>
        <v>-</v>
      </c>
      <c r="LS29" s="292">
        <v>25857</v>
      </c>
      <c r="LT29" s="293">
        <f t="shared" si="357"/>
        <v>2.2036922314459173</v>
      </c>
      <c r="LU29" s="294">
        <v>25857</v>
      </c>
      <c r="LV29" s="293">
        <f t="shared" si="358"/>
        <v>2.2100558659217877</v>
      </c>
      <c r="LW29" s="294">
        <v>0</v>
      </c>
      <c r="LX29" s="293">
        <f t="shared" si="359"/>
        <v>-1</v>
      </c>
      <c r="LY29" s="292">
        <v>4532</v>
      </c>
      <c r="LZ29" s="293">
        <f t="shared" si="360"/>
        <v>0.63021582733812953</v>
      </c>
      <c r="MA29" s="294">
        <v>4532</v>
      </c>
      <c r="MB29" s="293">
        <f t="shared" si="361"/>
        <v>0.64799999999999991</v>
      </c>
      <c r="MC29" s="294">
        <v>0</v>
      </c>
      <c r="MD29" s="293">
        <f t="shared" si="362"/>
        <v>-1</v>
      </c>
      <c r="ME29" s="292">
        <v>2225</v>
      </c>
      <c r="MF29" s="293">
        <f t="shared" si="363"/>
        <v>-0.53636174202958942</v>
      </c>
      <c r="MG29" s="294">
        <v>2220</v>
      </c>
      <c r="MH29" s="293">
        <f t="shared" si="364"/>
        <v>-0.53380932381352375</v>
      </c>
      <c r="MI29" s="294">
        <v>5</v>
      </c>
      <c r="MJ29" s="293">
        <f t="shared" si="365"/>
        <v>-0.86486486486486491</v>
      </c>
      <c r="MK29" s="292">
        <v>27</v>
      </c>
      <c r="ML29" s="293">
        <f t="shared" si="366"/>
        <v>-0.55000000000000004</v>
      </c>
      <c r="MM29" s="294">
        <v>27</v>
      </c>
      <c r="MN29" s="293">
        <f t="shared" si="367"/>
        <v>-0.28947368421052633</v>
      </c>
      <c r="MO29" s="294">
        <v>0</v>
      </c>
      <c r="MP29" s="293">
        <f t="shared" si="368"/>
        <v>-1</v>
      </c>
      <c r="MQ29" s="292">
        <f t="shared" si="369"/>
        <v>119749</v>
      </c>
      <c r="MR29" s="293">
        <f t="shared" si="370"/>
        <v>0.41075362557873785</v>
      </c>
      <c r="MS29" s="292">
        <f t="shared" si="371"/>
        <v>52714</v>
      </c>
      <c r="MT29" s="293">
        <f t="shared" si="372"/>
        <v>0.2348380144767972</v>
      </c>
      <c r="MU29" s="294">
        <f t="shared" si="373"/>
        <v>52016</v>
      </c>
      <c r="MV29" s="293">
        <f t="shared" si="374"/>
        <v>0.24232147122044423</v>
      </c>
      <c r="MW29" s="294">
        <f t="shared" si="375"/>
        <v>699</v>
      </c>
      <c r="MX29" s="293">
        <f t="shared" si="376"/>
        <v>-0.14652014652014655</v>
      </c>
      <c r="MY29" s="292">
        <f t="shared" si="377"/>
        <v>35306</v>
      </c>
      <c r="MZ29" s="293">
        <f t="shared" si="378"/>
        <v>0.61111618143652469</v>
      </c>
      <c r="NA29" s="294">
        <f t="shared" si="379"/>
        <v>34668</v>
      </c>
      <c r="NB29" s="293">
        <f t="shared" si="380"/>
        <v>0.6155459247868027</v>
      </c>
      <c r="NC29" s="294">
        <f t="shared" si="381"/>
        <v>638</v>
      </c>
      <c r="ND29" s="293">
        <f t="shared" si="382"/>
        <v>0.40528634361233484</v>
      </c>
      <c r="NE29" s="292">
        <f t="shared" si="383"/>
        <v>9788</v>
      </c>
      <c r="NF29" s="293">
        <f t="shared" si="384"/>
        <v>0.52413578324509502</v>
      </c>
      <c r="NG29" s="294">
        <f t="shared" si="385"/>
        <v>9572</v>
      </c>
      <c r="NH29" s="293">
        <f t="shared" si="386"/>
        <v>0.61825866441251054</v>
      </c>
      <c r="NI29" s="294">
        <f t="shared" si="387"/>
        <v>217</v>
      </c>
      <c r="NJ29" s="293">
        <f t="shared" si="388"/>
        <v>-0.57199211045364895</v>
      </c>
      <c r="NK29" s="292">
        <f t="shared" si="389"/>
        <v>21567</v>
      </c>
      <c r="NL29" s="293">
        <f t="shared" si="390"/>
        <v>0.56907966533284826</v>
      </c>
      <c r="NM29" s="294">
        <f t="shared" si="391"/>
        <v>21243</v>
      </c>
      <c r="NN29" s="293">
        <f t="shared" si="392"/>
        <v>0.57483875750611602</v>
      </c>
      <c r="NO29" s="294">
        <f t="shared" si="393"/>
        <v>325</v>
      </c>
      <c r="NP29" s="293">
        <f t="shared" si="394"/>
        <v>0.26953125</v>
      </c>
      <c r="NQ29" s="292">
        <f t="shared" si="395"/>
        <v>1836</v>
      </c>
      <c r="NR29" s="293">
        <f t="shared" si="396"/>
        <v>-7.1789686552072851E-2</v>
      </c>
      <c r="NS29" s="294">
        <f t="shared" si="397"/>
        <v>1529</v>
      </c>
      <c r="NT29" s="293">
        <f t="shared" si="398"/>
        <v>-0.13615819209039548</v>
      </c>
      <c r="NU29" s="294">
        <f t="shared" si="399"/>
        <v>307</v>
      </c>
      <c r="NV29" s="293">
        <f t="shared" si="400"/>
        <v>0.47596153846153855</v>
      </c>
    </row>
    <row r="30" spans="1:386" s="295" customFormat="1" outlineLevel="1" x14ac:dyDescent="0.25">
      <c r="A30" s="290"/>
      <c r="B30" s="291" t="s">
        <v>75</v>
      </c>
      <c r="C30" s="292">
        <v>1334530</v>
      </c>
      <c r="D30" s="293">
        <f t="shared" si="194"/>
        <v>0.5915398054894665</v>
      </c>
      <c r="E30" s="292">
        <v>515419</v>
      </c>
      <c r="F30" s="293">
        <f t="shared" si="194"/>
        <v>0.5778116552942294</v>
      </c>
      <c r="G30" s="294">
        <v>509853</v>
      </c>
      <c r="H30" s="293">
        <f t="shared" si="195"/>
        <v>0.58880225861940017</v>
      </c>
      <c r="I30" s="294">
        <v>5566</v>
      </c>
      <c r="J30" s="293">
        <f t="shared" si="196"/>
        <v>-3.4351145038167941E-2</v>
      </c>
      <c r="K30" s="292">
        <v>332139</v>
      </c>
      <c r="L30" s="293">
        <f t="shared" si="197"/>
        <v>0.71289549005956521</v>
      </c>
      <c r="M30" s="294">
        <v>328263</v>
      </c>
      <c r="N30" s="293">
        <f t="shared" si="198"/>
        <v>0.72810928904214145</v>
      </c>
      <c r="O30" s="294">
        <v>3876</v>
      </c>
      <c r="P30" s="293">
        <f t="shared" si="199"/>
        <v>-1.8734177215189884E-2</v>
      </c>
      <c r="Q30" s="292">
        <v>278200</v>
      </c>
      <c r="R30" s="293">
        <f t="shared" si="200"/>
        <v>0.59900679951489511</v>
      </c>
      <c r="S30" s="294">
        <v>274088</v>
      </c>
      <c r="T30" s="293">
        <f t="shared" si="201"/>
        <v>0.62055672492491065</v>
      </c>
      <c r="U30" s="294">
        <v>4112</v>
      </c>
      <c r="V30" s="293">
        <f t="shared" si="202"/>
        <v>-0.15233972376829519</v>
      </c>
      <c r="W30" s="292">
        <v>207169</v>
      </c>
      <c r="X30" s="293">
        <f t="shared" si="203"/>
        <v>0.4690023896133364</v>
      </c>
      <c r="Y30" s="294">
        <v>202066</v>
      </c>
      <c r="Z30" s="293">
        <f t="shared" si="204"/>
        <v>0.50576400014903689</v>
      </c>
      <c r="AA30" s="294">
        <v>5103</v>
      </c>
      <c r="AB30" s="293">
        <f t="shared" si="205"/>
        <v>-0.25307377049180324</v>
      </c>
      <c r="AC30" s="292">
        <v>19732</v>
      </c>
      <c r="AD30" s="293">
        <f t="shared" si="206"/>
        <v>-0.13603923113971716</v>
      </c>
      <c r="AE30" s="294">
        <v>16788</v>
      </c>
      <c r="AF30" s="293">
        <f t="shared" si="207"/>
        <v>-0.12012578616352199</v>
      </c>
      <c r="AG30" s="294">
        <v>2944</v>
      </c>
      <c r="AH30" s="293">
        <f t="shared" si="208"/>
        <v>-0.21681298217611067</v>
      </c>
      <c r="AI30" s="292">
        <v>1080501</v>
      </c>
      <c r="AJ30" s="293">
        <f t="shared" si="209"/>
        <v>0.90547075047791026</v>
      </c>
      <c r="AK30" s="292">
        <v>412194</v>
      </c>
      <c r="AL30" s="293">
        <f t="shared" si="210"/>
        <v>0.85561803063930175</v>
      </c>
      <c r="AM30" s="294">
        <v>409590</v>
      </c>
      <c r="AN30" s="293">
        <f t="shared" si="211"/>
        <v>0.86372116303408109</v>
      </c>
      <c r="AO30" s="294">
        <v>2604</v>
      </c>
      <c r="AP30" s="293">
        <f t="shared" si="212"/>
        <v>0.10152284263959399</v>
      </c>
      <c r="AQ30" s="292">
        <v>261265</v>
      </c>
      <c r="AR30" s="293">
        <f t="shared" si="213"/>
        <v>1.0811460980253149</v>
      </c>
      <c r="AS30" s="294">
        <v>258987</v>
      </c>
      <c r="AT30" s="293">
        <f t="shared" si="214"/>
        <v>1.0864847010295988</v>
      </c>
      <c r="AU30" s="294">
        <v>2279</v>
      </c>
      <c r="AV30" s="293">
        <f t="shared" si="215"/>
        <v>0.61288039631988678</v>
      </c>
      <c r="AW30" s="292">
        <v>225041</v>
      </c>
      <c r="AX30" s="293">
        <f t="shared" si="216"/>
        <v>1.0288952198921728</v>
      </c>
      <c r="AY30" s="294">
        <v>222547</v>
      </c>
      <c r="AZ30" s="293">
        <f t="shared" si="217"/>
        <v>1.0420153417015343</v>
      </c>
      <c r="BA30" s="294">
        <v>2494</v>
      </c>
      <c r="BB30" s="293">
        <f t="shared" si="218"/>
        <v>0.28955532574974141</v>
      </c>
      <c r="BC30" s="292">
        <v>181786</v>
      </c>
      <c r="BD30" s="293">
        <f t="shared" si="219"/>
        <v>0.71896778341985579</v>
      </c>
      <c r="BE30" s="294">
        <v>179700</v>
      </c>
      <c r="BF30" s="293">
        <f t="shared" si="220"/>
        <v>0.72692152453439429</v>
      </c>
      <c r="BG30" s="294">
        <v>2086</v>
      </c>
      <c r="BH30" s="293">
        <f t="shared" si="221"/>
        <v>0.23067846607669606</v>
      </c>
      <c r="BI30" s="292">
        <v>9042</v>
      </c>
      <c r="BJ30" s="293">
        <f t="shared" si="222"/>
        <v>0.13237319974953032</v>
      </c>
      <c r="BK30" s="294">
        <v>7543</v>
      </c>
      <c r="BL30" s="293">
        <f t="shared" si="223"/>
        <v>0.13462695547533099</v>
      </c>
      <c r="BM30" s="294">
        <v>1500</v>
      </c>
      <c r="BN30" s="293">
        <f t="shared" si="224"/>
        <v>0.12107623318385641</v>
      </c>
      <c r="BO30" s="292">
        <v>254029</v>
      </c>
      <c r="BP30" s="293">
        <f t="shared" si="225"/>
        <v>-6.4222380213878161E-2</v>
      </c>
      <c r="BQ30" s="292">
        <v>103226</v>
      </c>
      <c r="BR30" s="293">
        <f t="shared" si="226"/>
        <v>-1.2512675301815657E-2</v>
      </c>
      <c r="BS30" s="294">
        <v>100263</v>
      </c>
      <c r="BT30" s="293">
        <f t="shared" si="227"/>
        <v>-8.6123361085292949E-3</v>
      </c>
      <c r="BU30" s="294">
        <v>2962</v>
      </c>
      <c r="BV30" s="293">
        <f t="shared" si="228"/>
        <v>-0.12882352941176467</v>
      </c>
      <c r="BW30" s="292">
        <v>70874</v>
      </c>
      <c r="BX30" s="293">
        <f t="shared" si="229"/>
        <v>3.6669738324045298E-2</v>
      </c>
      <c r="BY30" s="294">
        <v>69276</v>
      </c>
      <c r="BZ30" s="293">
        <f t="shared" si="230"/>
        <v>5.2362940345440423E-2</v>
      </c>
      <c r="CA30" s="294">
        <v>1597</v>
      </c>
      <c r="CB30" s="293">
        <f t="shared" si="231"/>
        <v>-0.37051635790303505</v>
      </c>
      <c r="CC30" s="292">
        <v>53159</v>
      </c>
      <c r="CD30" s="293">
        <f t="shared" si="232"/>
        <v>-0.15708939840801694</v>
      </c>
      <c r="CE30" s="294">
        <v>51540</v>
      </c>
      <c r="CF30" s="293">
        <f t="shared" si="233"/>
        <v>-0.14312789905069079</v>
      </c>
      <c r="CG30" s="294">
        <v>1619</v>
      </c>
      <c r="CH30" s="293">
        <f t="shared" si="234"/>
        <v>-0.44497771683236198</v>
      </c>
      <c r="CI30" s="292">
        <v>25384</v>
      </c>
      <c r="CJ30" s="293">
        <f t="shared" si="235"/>
        <v>-0.28037648126098547</v>
      </c>
      <c r="CK30" s="294">
        <v>22366</v>
      </c>
      <c r="CL30" s="293">
        <f t="shared" si="236"/>
        <v>-0.25785579188373098</v>
      </c>
      <c r="CM30" s="294">
        <v>3017</v>
      </c>
      <c r="CN30" s="293">
        <f t="shared" si="237"/>
        <v>-0.41269223282071243</v>
      </c>
      <c r="CO30" s="292">
        <v>10689</v>
      </c>
      <c r="CP30" s="293">
        <f t="shared" si="238"/>
        <v>-0.28039585296889724</v>
      </c>
      <c r="CQ30" s="294">
        <v>9245</v>
      </c>
      <c r="CR30" s="293">
        <f t="shared" si="239"/>
        <v>-0.25641438108260273</v>
      </c>
      <c r="CS30" s="294">
        <v>1444</v>
      </c>
      <c r="CT30" s="293">
        <f t="shared" si="240"/>
        <v>-0.40355225113589421</v>
      </c>
      <c r="CU30" s="292">
        <v>171017</v>
      </c>
      <c r="CV30" s="293">
        <f t="shared" si="241"/>
        <v>0.47916828840049464</v>
      </c>
      <c r="CW30" s="292">
        <v>40238</v>
      </c>
      <c r="CX30" s="293">
        <f t="shared" si="242"/>
        <v>0.24425616129132011</v>
      </c>
      <c r="CY30" s="294">
        <v>39951</v>
      </c>
      <c r="CZ30" s="293">
        <f t="shared" si="243"/>
        <v>0.24803973634063281</v>
      </c>
      <c r="DA30" s="294">
        <v>287</v>
      </c>
      <c r="DB30" s="293">
        <f t="shared" si="244"/>
        <v>-0.125</v>
      </c>
      <c r="DC30" s="292">
        <v>49821</v>
      </c>
      <c r="DD30" s="293">
        <f t="shared" si="245"/>
        <v>0.75007025432064078</v>
      </c>
      <c r="DE30" s="294">
        <v>49821</v>
      </c>
      <c r="DF30" s="293">
        <f t="shared" si="246"/>
        <v>0.75989967854745832</v>
      </c>
      <c r="DG30" s="294">
        <v>0</v>
      </c>
      <c r="DH30" s="293">
        <f t="shared" si="247"/>
        <v>-1</v>
      </c>
      <c r="DI30" s="292">
        <v>17117</v>
      </c>
      <c r="DJ30" s="293">
        <f t="shared" si="248"/>
        <v>0.54806909649995483</v>
      </c>
      <c r="DK30" s="294">
        <v>16909</v>
      </c>
      <c r="DL30" s="293">
        <f t="shared" si="249"/>
        <v>0.5640551290352418</v>
      </c>
      <c r="DM30" s="294">
        <v>208</v>
      </c>
      <c r="DN30" s="293">
        <f t="shared" si="250"/>
        <v>-0.15447154471544711</v>
      </c>
      <c r="DO30" s="292">
        <v>60937</v>
      </c>
      <c r="DP30" s="293">
        <f t="shared" si="251"/>
        <v>0.53470508235531145</v>
      </c>
      <c r="DQ30" s="294">
        <v>60730</v>
      </c>
      <c r="DR30" s="293">
        <f t="shared" si="252"/>
        <v>0.53223161347294057</v>
      </c>
      <c r="DS30" s="294">
        <v>207</v>
      </c>
      <c r="DT30" s="293">
        <f t="shared" si="253"/>
        <v>1.915492957746479</v>
      </c>
      <c r="DU30" s="292">
        <v>2900</v>
      </c>
      <c r="DV30" s="293">
        <f t="shared" si="254"/>
        <v>-0.12094574113367684</v>
      </c>
      <c r="DW30" s="294">
        <v>2608</v>
      </c>
      <c r="DX30" s="293">
        <f t="shared" si="255"/>
        <v>-0.13842087875784603</v>
      </c>
      <c r="DY30" s="294">
        <v>292</v>
      </c>
      <c r="DZ30" s="293">
        <f t="shared" si="256"/>
        <v>7.7490774907749138E-2</v>
      </c>
      <c r="EA30" s="292">
        <v>39432</v>
      </c>
      <c r="EB30" s="293">
        <f t="shared" si="257"/>
        <v>0.29962756665897627</v>
      </c>
      <c r="EC30" s="292">
        <v>20944</v>
      </c>
      <c r="ED30" s="293">
        <f t="shared" si="258"/>
        <v>0.1431690409912123</v>
      </c>
      <c r="EE30" s="294">
        <v>20944</v>
      </c>
      <c r="EF30" s="293">
        <f t="shared" si="259"/>
        <v>0.14893850458061331</v>
      </c>
      <c r="EG30" s="294">
        <v>0</v>
      </c>
      <c r="EH30" s="293">
        <f t="shared" si="260"/>
        <v>-1</v>
      </c>
      <c r="EI30" s="292">
        <v>11484</v>
      </c>
      <c r="EJ30" s="293">
        <f t="shared" si="261"/>
        <v>0.50768018905080736</v>
      </c>
      <c r="EK30" s="294">
        <v>11484</v>
      </c>
      <c r="EL30" s="293">
        <f t="shared" si="262"/>
        <v>0.50768018905080736</v>
      </c>
      <c r="EM30" s="294">
        <v>0</v>
      </c>
      <c r="EN30" s="293" t="str">
        <f t="shared" si="263"/>
        <v>-</v>
      </c>
      <c r="EO30" s="292">
        <v>5945</v>
      </c>
      <c r="EP30" s="293">
        <f t="shared" si="264"/>
        <v>0.90912010276172128</v>
      </c>
      <c r="EQ30" s="294">
        <v>5945</v>
      </c>
      <c r="ER30" s="293">
        <f t="shared" si="265"/>
        <v>0.91465378421900168</v>
      </c>
      <c r="ES30" s="294">
        <v>0</v>
      </c>
      <c r="ET30" s="293">
        <f t="shared" si="266"/>
        <v>-1</v>
      </c>
      <c r="EU30" s="292">
        <v>362</v>
      </c>
      <c r="EV30" s="293">
        <f t="shared" si="267"/>
        <v>-0.64613880742912999</v>
      </c>
      <c r="EW30" s="294">
        <v>362</v>
      </c>
      <c r="EX30" s="293">
        <f t="shared" si="268"/>
        <v>-0.64613880742912999</v>
      </c>
      <c r="EY30" s="294">
        <v>0</v>
      </c>
      <c r="EZ30" s="293" t="str">
        <f t="shared" si="269"/>
        <v>-</v>
      </c>
      <c r="FA30" s="292">
        <v>692</v>
      </c>
      <c r="FB30" s="293">
        <f t="shared" si="270"/>
        <v>1.0412979351032448</v>
      </c>
      <c r="FC30" s="294">
        <v>692</v>
      </c>
      <c r="FD30" s="293">
        <f t="shared" si="271"/>
        <v>1.5441176470588234</v>
      </c>
      <c r="FE30" s="294">
        <v>0</v>
      </c>
      <c r="FF30" s="293">
        <f t="shared" si="272"/>
        <v>-1</v>
      </c>
      <c r="FG30" s="292">
        <v>78361</v>
      </c>
      <c r="FH30" s="293">
        <f t="shared" si="273"/>
        <v>0.26443773901537759</v>
      </c>
      <c r="FI30" s="292">
        <v>30189</v>
      </c>
      <c r="FJ30" s="293">
        <f t="shared" si="274"/>
        <v>0.3310259688726247</v>
      </c>
      <c r="FK30" s="294">
        <v>29407</v>
      </c>
      <c r="FL30" s="293">
        <f t="shared" si="275"/>
        <v>0.34064280829724192</v>
      </c>
      <c r="FM30" s="294">
        <v>782</v>
      </c>
      <c r="FN30" s="293">
        <f t="shared" si="276"/>
        <v>4.8257372654155528E-2</v>
      </c>
      <c r="FO30" s="292">
        <v>17637</v>
      </c>
      <c r="FP30" s="293">
        <f t="shared" si="277"/>
        <v>0.3406050471267863</v>
      </c>
      <c r="FQ30" s="294">
        <v>16999</v>
      </c>
      <c r="FR30" s="293">
        <f t="shared" si="278"/>
        <v>0.33085414546308622</v>
      </c>
      <c r="FS30" s="294">
        <v>637</v>
      </c>
      <c r="FT30" s="293">
        <f t="shared" si="279"/>
        <v>0.66318537859007831</v>
      </c>
      <c r="FU30" s="292">
        <v>18038</v>
      </c>
      <c r="FV30" s="293">
        <f t="shared" si="280"/>
        <v>0.30483217592592582</v>
      </c>
      <c r="FW30" s="294">
        <v>16779</v>
      </c>
      <c r="FX30" s="293">
        <f t="shared" si="281"/>
        <v>0.26243322549093362</v>
      </c>
      <c r="FY30" s="294">
        <v>1259</v>
      </c>
      <c r="FZ30" s="293">
        <f t="shared" si="282"/>
        <v>1.3576779026217229</v>
      </c>
      <c r="GA30" s="292">
        <v>15183</v>
      </c>
      <c r="GB30" s="293">
        <f t="shared" si="283"/>
        <v>6.5922493681550121E-2</v>
      </c>
      <c r="GC30" s="294">
        <v>14537</v>
      </c>
      <c r="GD30" s="293">
        <f t="shared" si="284"/>
        <v>6.9762307748914454E-2</v>
      </c>
      <c r="GE30" s="294">
        <v>646</v>
      </c>
      <c r="GF30" s="293">
        <f t="shared" si="285"/>
        <v>-1.3740458015267132E-2</v>
      </c>
      <c r="GG30" s="292">
        <v>713</v>
      </c>
      <c r="GH30" s="293">
        <f t="shared" si="286"/>
        <v>0.15934959349593503</v>
      </c>
      <c r="GI30" s="294">
        <v>425</v>
      </c>
      <c r="GJ30" s="293">
        <f t="shared" si="287"/>
        <v>1.4566473988439306</v>
      </c>
      <c r="GK30" s="294">
        <v>288</v>
      </c>
      <c r="GL30" s="293">
        <f t="shared" si="288"/>
        <v>-0.34841628959276016</v>
      </c>
      <c r="GM30" s="292">
        <v>476249</v>
      </c>
      <c r="GN30" s="293">
        <f t="shared" si="289"/>
        <v>2.1093650026768342</v>
      </c>
      <c r="GO30" s="292">
        <v>210392</v>
      </c>
      <c r="GP30" s="293">
        <f t="shared" si="290"/>
        <v>2.2251893184535674</v>
      </c>
      <c r="GQ30" s="294">
        <v>210190</v>
      </c>
      <c r="GR30" s="293">
        <f t="shared" si="291"/>
        <v>2.2358329356343427</v>
      </c>
      <c r="GS30" s="294">
        <v>202</v>
      </c>
      <c r="GT30" s="293">
        <f t="shared" si="292"/>
        <v>-0.26811594202898548</v>
      </c>
      <c r="GU30" s="292">
        <v>82190</v>
      </c>
      <c r="GV30" s="293">
        <f t="shared" si="293"/>
        <v>2.5705286936878231</v>
      </c>
      <c r="GW30" s="294">
        <v>81995</v>
      </c>
      <c r="GX30" s="293">
        <f t="shared" si="294"/>
        <v>2.5620574308180197</v>
      </c>
      <c r="GY30" s="294">
        <v>195</v>
      </c>
      <c r="GZ30" s="293" t="str">
        <f t="shared" si="295"/>
        <v>-</v>
      </c>
      <c r="HA30" s="292">
        <v>124117</v>
      </c>
      <c r="HB30" s="293">
        <f t="shared" si="296"/>
        <v>1.6599729967210304</v>
      </c>
      <c r="HC30" s="294">
        <v>123729</v>
      </c>
      <c r="HD30" s="293">
        <f t="shared" si="297"/>
        <v>1.6523966729548962</v>
      </c>
      <c r="HE30" s="294">
        <v>387</v>
      </c>
      <c r="HF30" s="293">
        <f t="shared" si="298"/>
        <v>31.25</v>
      </c>
      <c r="HG30" s="292">
        <v>58487</v>
      </c>
      <c r="HH30" s="293">
        <f t="shared" si="299"/>
        <v>2.4363689776733257</v>
      </c>
      <c r="HI30" s="294">
        <v>58274</v>
      </c>
      <c r="HJ30" s="293">
        <f t="shared" si="300"/>
        <v>2.4238542890716803</v>
      </c>
      <c r="HK30" s="294">
        <v>213</v>
      </c>
      <c r="HL30" s="293" t="str">
        <f t="shared" si="301"/>
        <v>-</v>
      </c>
      <c r="HM30" s="292">
        <v>1676</v>
      </c>
      <c r="HN30" s="293">
        <f t="shared" si="302"/>
        <v>0.44607420189818803</v>
      </c>
      <c r="HO30" s="294">
        <v>1565</v>
      </c>
      <c r="HP30" s="293">
        <f t="shared" si="303"/>
        <v>0.42272727272727262</v>
      </c>
      <c r="HQ30" s="294">
        <v>111</v>
      </c>
      <c r="HR30" s="293">
        <f t="shared" si="304"/>
        <v>0.88135593220338992</v>
      </c>
      <c r="HS30" s="292">
        <v>65225</v>
      </c>
      <c r="HT30" s="293">
        <f t="shared" si="305"/>
        <v>0.51053728578045399</v>
      </c>
      <c r="HU30" s="292">
        <v>20530</v>
      </c>
      <c r="HV30" s="293">
        <f t="shared" si="306"/>
        <v>0.27539293035969425</v>
      </c>
      <c r="HW30" s="294">
        <v>20368</v>
      </c>
      <c r="HX30" s="293">
        <f t="shared" si="307"/>
        <v>0.27995978131087784</v>
      </c>
      <c r="HY30" s="294">
        <v>161</v>
      </c>
      <c r="HZ30" s="293">
        <f t="shared" si="308"/>
        <v>-0.125</v>
      </c>
      <c r="IA30" s="292">
        <v>28658</v>
      </c>
      <c r="IB30" s="293">
        <f t="shared" si="309"/>
        <v>0.69033856317093312</v>
      </c>
      <c r="IC30" s="294">
        <v>28290</v>
      </c>
      <c r="ID30" s="293">
        <f t="shared" si="310"/>
        <v>0.66863277102748619</v>
      </c>
      <c r="IE30" s="294">
        <v>368</v>
      </c>
      <c r="IF30" s="293" t="str">
        <f t="shared" si="311"/>
        <v>-</v>
      </c>
      <c r="IG30" s="292">
        <v>8343</v>
      </c>
      <c r="IH30" s="293">
        <f t="shared" si="312"/>
        <v>0.63492063492063489</v>
      </c>
      <c r="II30" s="294">
        <v>8343</v>
      </c>
      <c r="IJ30" s="293">
        <f t="shared" si="313"/>
        <v>0.63492063492063489</v>
      </c>
      <c r="IK30" s="294">
        <v>0</v>
      </c>
      <c r="IL30" s="293" t="str">
        <f t="shared" si="314"/>
        <v>-</v>
      </c>
      <c r="IM30" s="292">
        <v>7109</v>
      </c>
      <c r="IN30" s="293">
        <f t="shared" si="315"/>
        <v>0.58364891958119847</v>
      </c>
      <c r="IO30" s="294">
        <v>7081</v>
      </c>
      <c r="IP30" s="293">
        <f t="shared" si="316"/>
        <v>0.58695652173913038</v>
      </c>
      <c r="IQ30" s="294">
        <v>28</v>
      </c>
      <c r="IR30" s="293">
        <f t="shared" si="317"/>
        <v>3.7037037037036979E-2</v>
      </c>
      <c r="IS30" s="292">
        <v>1143</v>
      </c>
      <c r="IT30" s="293">
        <f t="shared" si="318"/>
        <v>0.5</v>
      </c>
      <c r="IU30" s="294">
        <v>1143</v>
      </c>
      <c r="IV30" s="293">
        <f t="shared" si="319"/>
        <v>1.6036446469248293</v>
      </c>
      <c r="IW30" s="294">
        <v>0</v>
      </c>
      <c r="IX30" s="293">
        <f t="shared" si="320"/>
        <v>-1</v>
      </c>
      <c r="IY30" s="292">
        <v>54269</v>
      </c>
      <c r="IZ30" s="293">
        <f t="shared" si="321"/>
        <v>0.88623961628028214</v>
      </c>
      <c r="JA30" s="292">
        <v>14739</v>
      </c>
      <c r="JB30" s="293">
        <f t="shared" si="322"/>
        <v>0.96310602024507186</v>
      </c>
      <c r="JC30" s="294">
        <v>14713</v>
      </c>
      <c r="JD30" s="293">
        <f t="shared" si="323"/>
        <v>0.96487713675213671</v>
      </c>
      <c r="JE30" s="294">
        <v>27</v>
      </c>
      <c r="JF30" s="293">
        <f t="shared" si="324"/>
        <v>0.35000000000000009</v>
      </c>
      <c r="JG30" s="292">
        <v>7107</v>
      </c>
      <c r="JH30" s="293">
        <f t="shared" si="325"/>
        <v>1.0720116618075801</v>
      </c>
      <c r="JI30" s="294">
        <v>7098</v>
      </c>
      <c r="JJ30" s="293">
        <f t="shared" si="326"/>
        <v>1.0693877551020408</v>
      </c>
      <c r="JK30" s="294">
        <v>9</v>
      </c>
      <c r="JL30" s="293" t="str">
        <f t="shared" si="327"/>
        <v>-</v>
      </c>
      <c r="JM30" s="292">
        <v>29097</v>
      </c>
      <c r="JN30" s="293">
        <f t="shared" si="328"/>
        <v>0.75579290369297603</v>
      </c>
      <c r="JO30" s="294">
        <v>29067</v>
      </c>
      <c r="JP30" s="293">
        <f t="shared" si="329"/>
        <v>0.75684496826835912</v>
      </c>
      <c r="JQ30" s="294">
        <v>30</v>
      </c>
      <c r="JR30" s="293">
        <f t="shared" si="330"/>
        <v>0.11111111111111116</v>
      </c>
      <c r="JS30" s="292">
        <v>3488</v>
      </c>
      <c r="JT30" s="293">
        <f t="shared" si="331"/>
        <v>1.7792828685258963</v>
      </c>
      <c r="JU30" s="294">
        <v>3391</v>
      </c>
      <c r="JV30" s="293">
        <f t="shared" si="332"/>
        <v>1.7019920318725101</v>
      </c>
      <c r="JW30" s="294">
        <v>97</v>
      </c>
      <c r="JX30" s="293" t="str">
        <f t="shared" si="333"/>
        <v>-</v>
      </c>
      <c r="JY30" s="292">
        <v>0</v>
      </c>
      <c r="JZ30" s="293">
        <f t="shared" si="334"/>
        <v>-1</v>
      </c>
      <c r="KA30" s="294">
        <v>0</v>
      </c>
      <c r="KB30" s="293">
        <f t="shared" si="335"/>
        <v>-1</v>
      </c>
      <c r="KC30" s="294">
        <v>0</v>
      </c>
      <c r="KD30" s="293" t="str">
        <f t="shared" si="336"/>
        <v>-</v>
      </c>
      <c r="KE30" s="292">
        <v>56369</v>
      </c>
      <c r="KF30" s="293">
        <f t="shared" si="337"/>
        <v>0.36927636213471948</v>
      </c>
      <c r="KG30" s="292">
        <v>22135</v>
      </c>
      <c r="KH30" s="293">
        <f t="shared" si="338"/>
        <v>0.14576323826284998</v>
      </c>
      <c r="KI30" s="294">
        <v>21526</v>
      </c>
      <c r="KJ30" s="293">
        <f t="shared" si="339"/>
        <v>0.11980440097799505</v>
      </c>
      <c r="KK30" s="294">
        <v>609</v>
      </c>
      <c r="KL30" s="293">
        <f t="shared" si="340"/>
        <v>5.34375</v>
      </c>
      <c r="KM30" s="292">
        <v>12335</v>
      </c>
      <c r="KN30" s="293">
        <f t="shared" si="341"/>
        <v>1.0008110300081103</v>
      </c>
      <c r="KO30" s="294">
        <v>11784</v>
      </c>
      <c r="KP30" s="293">
        <f t="shared" si="342"/>
        <v>1.0140146983421636</v>
      </c>
      <c r="KQ30" s="294">
        <v>550</v>
      </c>
      <c r="KR30" s="293">
        <f t="shared" si="343"/>
        <v>0.75159235668789814</v>
      </c>
      <c r="KS30" s="292">
        <v>9518</v>
      </c>
      <c r="KT30" s="293">
        <f t="shared" si="344"/>
        <v>0.58792125458792133</v>
      </c>
      <c r="KU30" s="294">
        <v>9227</v>
      </c>
      <c r="KV30" s="293">
        <f t="shared" si="345"/>
        <v>0.78093032233159621</v>
      </c>
      <c r="KW30" s="294">
        <v>291</v>
      </c>
      <c r="KX30" s="293">
        <f t="shared" si="346"/>
        <v>-0.64250614250614246</v>
      </c>
      <c r="KY30" s="292">
        <v>14195</v>
      </c>
      <c r="KZ30" s="293">
        <f t="shared" si="347"/>
        <v>0.24223330707972357</v>
      </c>
      <c r="LA30" s="294">
        <v>13560</v>
      </c>
      <c r="LB30" s="293">
        <f t="shared" si="348"/>
        <v>0.26918757019842765</v>
      </c>
      <c r="LC30" s="294">
        <v>635</v>
      </c>
      <c r="LD30" s="293">
        <f t="shared" si="349"/>
        <v>-0.14535666218034993</v>
      </c>
      <c r="LE30" s="292">
        <v>370</v>
      </c>
      <c r="LF30" s="293">
        <f t="shared" si="350"/>
        <v>1.0329670329670328</v>
      </c>
      <c r="LG30" s="294">
        <v>191</v>
      </c>
      <c r="LH30" s="293">
        <f t="shared" si="351"/>
        <v>4.9450549450549497E-2</v>
      </c>
      <c r="LI30" s="294">
        <v>179</v>
      </c>
      <c r="LJ30" s="293" t="str">
        <f t="shared" si="352"/>
        <v>-</v>
      </c>
      <c r="LK30" s="292">
        <v>31785</v>
      </c>
      <c r="LL30" s="293">
        <f t="shared" si="353"/>
        <v>1.4384349827387801</v>
      </c>
      <c r="LM30" s="292">
        <v>4030</v>
      </c>
      <c r="LN30" s="293">
        <f t="shared" si="354"/>
        <v>1.14818763326226</v>
      </c>
      <c r="LO30" s="294">
        <v>4030</v>
      </c>
      <c r="LP30" s="293">
        <f t="shared" si="355"/>
        <v>1.14818763326226</v>
      </c>
      <c r="LQ30" s="294">
        <v>0</v>
      </c>
      <c r="LR30" s="293" t="str">
        <f t="shared" si="356"/>
        <v>-</v>
      </c>
      <c r="LS30" s="292">
        <v>22151</v>
      </c>
      <c r="LT30" s="293">
        <f t="shared" si="357"/>
        <v>2.4503115264797506</v>
      </c>
      <c r="LU30" s="294">
        <v>22102</v>
      </c>
      <c r="LV30" s="293">
        <f t="shared" si="358"/>
        <v>2.4518194596282994</v>
      </c>
      <c r="LW30" s="294">
        <v>48</v>
      </c>
      <c r="LX30" s="293">
        <f t="shared" si="359"/>
        <v>1.8235294117647061</v>
      </c>
      <c r="LY30" s="292">
        <v>3816</v>
      </c>
      <c r="LZ30" s="293">
        <f t="shared" si="360"/>
        <v>1.1390134529147984</v>
      </c>
      <c r="MA30" s="294">
        <v>3777</v>
      </c>
      <c r="MB30" s="293">
        <f t="shared" si="361"/>
        <v>1.1171524663677128</v>
      </c>
      <c r="MC30" s="294">
        <v>39</v>
      </c>
      <c r="MD30" s="293" t="str">
        <f t="shared" si="362"/>
        <v>-</v>
      </c>
      <c r="ME30" s="292">
        <v>1888</v>
      </c>
      <c r="MF30" s="293">
        <f t="shared" si="363"/>
        <v>-0.36961602671118532</v>
      </c>
      <c r="MG30" s="294">
        <v>1847</v>
      </c>
      <c r="MH30" s="293">
        <f t="shared" si="364"/>
        <v>-0.37495769881556684</v>
      </c>
      <c r="MI30" s="294">
        <v>41</v>
      </c>
      <c r="MJ30" s="293">
        <f t="shared" si="365"/>
        <v>2.4999999999999911E-2</v>
      </c>
      <c r="MK30" s="292">
        <v>0</v>
      </c>
      <c r="ML30" s="293" t="str">
        <f t="shared" si="366"/>
        <v>-</v>
      </c>
      <c r="MM30" s="294">
        <v>0</v>
      </c>
      <c r="MN30" s="293" t="str">
        <f t="shared" si="367"/>
        <v>-</v>
      </c>
      <c r="MO30" s="294">
        <v>0</v>
      </c>
      <c r="MP30" s="293" t="str">
        <f t="shared" si="368"/>
        <v>-</v>
      </c>
      <c r="MQ30" s="292">
        <f t="shared" si="369"/>
        <v>107794</v>
      </c>
      <c r="MR30" s="293">
        <f t="shared" si="370"/>
        <v>0.35076815117415605</v>
      </c>
      <c r="MS30" s="292">
        <f t="shared" si="371"/>
        <v>48997</v>
      </c>
      <c r="MT30" s="293">
        <f t="shared" si="372"/>
        <v>0.26417771814851121</v>
      </c>
      <c r="MU30" s="294">
        <f t="shared" si="373"/>
        <v>48461</v>
      </c>
      <c r="MV30" s="293">
        <f t="shared" si="374"/>
        <v>0.27067491740521255</v>
      </c>
      <c r="MW30" s="294">
        <f t="shared" si="375"/>
        <v>536</v>
      </c>
      <c r="MX30" s="293">
        <f t="shared" si="376"/>
        <v>-0.13826366559485526</v>
      </c>
      <c r="MY30" s="292">
        <f t="shared" si="377"/>
        <v>29882</v>
      </c>
      <c r="MZ30" s="293">
        <f t="shared" si="378"/>
        <v>0.47129492860659772</v>
      </c>
      <c r="NA30" s="294">
        <f t="shared" si="379"/>
        <v>29414</v>
      </c>
      <c r="NB30" s="293">
        <f t="shared" si="380"/>
        <v>0.48780981284774905</v>
      </c>
      <c r="NC30" s="294">
        <f t="shared" si="381"/>
        <v>472</v>
      </c>
      <c r="ND30" s="293">
        <f t="shared" si="382"/>
        <v>-0.12592592592592589</v>
      </c>
      <c r="NE30" s="292">
        <f t="shared" si="383"/>
        <v>9050</v>
      </c>
      <c r="NF30" s="293">
        <f t="shared" si="384"/>
        <v>0.3291232192686151</v>
      </c>
      <c r="NG30" s="294">
        <f t="shared" si="385"/>
        <v>8771</v>
      </c>
      <c r="NH30" s="293">
        <f t="shared" si="386"/>
        <v>0.34607120933087776</v>
      </c>
      <c r="NI30" s="294">
        <f t="shared" si="387"/>
        <v>280</v>
      </c>
      <c r="NJ30" s="293">
        <f t="shared" si="388"/>
        <v>-4.1095890410958957E-2</v>
      </c>
      <c r="NK30" s="292">
        <f t="shared" si="389"/>
        <v>20137</v>
      </c>
      <c r="NL30" s="293">
        <f t="shared" si="390"/>
        <v>0.48131528615565689</v>
      </c>
      <c r="NM30" s="294">
        <f t="shared" si="391"/>
        <v>19918</v>
      </c>
      <c r="NN30" s="293">
        <f t="shared" si="392"/>
        <v>0.48254558987718643</v>
      </c>
      <c r="NO30" s="294">
        <f t="shared" si="393"/>
        <v>219</v>
      </c>
      <c r="NP30" s="293">
        <f t="shared" si="394"/>
        <v>0.37735849056603765</v>
      </c>
      <c r="NQ30" s="292">
        <f t="shared" si="395"/>
        <v>1548</v>
      </c>
      <c r="NR30" s="293">
        <f t="shared" si="396"/>
        <v>-1.7142857142857126E-2</v>
      </c>
      <c r="NS30" s="294">
        <f t="shared" si="397"/>
        <v>919</v>
      </c>
      <c r="NT30" s="293">
        <f t="shared" si="398"/>
        <v>-0.34403997144896503</v>
      </c>
      <c r="NU30" s="294">
        <f t="shared" si="399"/>
        <v>630</v>
      </c>
      <c r="NV30" s="293">
        <f t="shared" si="400"/>
        <v>2.5795454545454546</v>
      </c>
    </row>
    <row r="31" spans="1:386" s="295" customFormat="1" outlineLevel="1" x14ac:dyDescent="0.25">
      <c r="A31" s="290"/>
      <c r="B31" s="291" t="s">
        <v>77</v>
      </c>
      <c r="C31" s="292">
        <v>1143839</v>
      </c>
      <c r="D31" s="293">
        <f t="shared" si="194"/>
        <v>0.43400756219504255</v>
      </c>
      <c r="E31" s="292">
        <v>453353</v>
      </c>
      <c r="F31" s="293">
        <f t="shared" si="194"/>
        <v>0.40027489498393876</v>
      </c>
      <c r="G31" s="294">
        <v>449571</v>
      </c>
      <c r="H31" s="293">
        <f t="shared" si="195"/>
        <v>0.40107393510265643</v>
      </c>
      <c r="I31" s="294">
        <v>3782</v>
      </c>
      <c r="J31" s="293">
        <f t="shared" si="196"/>
        <v>0.31137309292649107</v>
      </c>
      <c r="K31" s="292">
        <v>275539</v>
      </c>
      <c r="L31" s="293">
        <f t="shared" si="197"/>
        <v>0.41277418296297053</v>
      </c>
      <c r="M31" s="294">
        <v>272739</v>
      </c>
      <c r="N31" s="293">
        <f t="shared" si="198"/>
        <v>0.41833641020307333</v>
      </c>
      <c r="O31" s="294">
        <v>2799</v>
      </c>
      <c r="P31" s="293">
        <f t="shared" si="199"/>
        <v>2.1905805038335169E-2</v>
      </c>
      <c r="Q31" s="292">
        <v>231983</v>
      </c>
      <c r="R31" s="293">
        <f t="shared" si="200"/>
        <v>0.52637466032385194</v>
      </c>
      <c r="S31" s="294">
        <v>227757</v>
      </c>
      <c r="T31" s="293">
        <f t="shared" si="201"/>
        <v>0.53917944489873149</v>
      </c>
      <c r="U31" s="294">
        <v>4227</v>
      </c>
      <c r="V31" s="293">
        <f t="shared" si="202"/>
        <v>5.3851907255048515E-2</v>
      </c>
      <c r="W31" s="292">
        <v>179559</v>
      </c>
      <c r="X31" s="293">
        <f t="shared" si="203"/>
        <v>0.51686589229144664</v>
      </c>
      <c r="Y31" s="294">
        <v>176586</v>
      </c>
      <c r="Z31" s="293">
        <f t="shared" si="204"/>
        <v>0.53882217613329386</v>
      </c>
      <c r="AA31" s="294">
        <v>2973</v>
      </c>
      <c r="AB31" s="293">
        <f t="shared" si="205"/>
        <v>-0.17895608947804476</v>
      </c>
      <c r="AC31" s="292">
        <v>15808</v>
      </c>
      <c r="AD31" s="293">
        <f t="shared" si="206"/>
        <v>-0.14110296115186094</v>
      </c>
      <c r="AE31" s="294">
        <v>13746</v>
      </c>
      <c r="AF31" s="293">
        <f t="shared" si="207"/>
        <v>-0.12900773032568746</v>
      </c>
      <c r="AG31" s="294">
        <v>2062</v>
      </c>
      <c r="AH31" s="293">
        <f t="shared" si="208"/>
        <v>-0.21387723980175377</v>
      </c>
      <c r="AI31" s="292">
        <v>951658</v>
      </c>
      <c r="AJ31" s="293">
        <f t="shared" si="209"/>
        <v>0.61513408563626393</v>
      </c>
      <c r="AK31" s="292">
        <v>370071</v>
      </c>
      <c r="AL31" s="293">
        <f t="shared" si="210"/>
        <v>0.54886786925040809</v>
      </c>
      <c r="AM31" s="294">
        <v>367618</v>
      </c>
      <c r="AN31" s="293">
        <f t="shared" si="211"/>
        <v>0.54663446772883884</v>
      </c>
      <c r="AO31" s="294">
        <v>2453</v>
      </c>
      <c r="AP31" s="293">
        <f t="shared" si="212"/>
        <v>0.9766317485898468</v>
      </c>
      <c r="AQ31" s="292">
        <v>223010</v>
      </c>
      <c r="AR31" s="293">
        <f t="shared" si="213"/>
        <v>0.57093547478162865</v>
      </c>
      <c r="AS31" s="294">
        <v>221119</v>
      </c>
      <c r="AT31" s="293">
        <f t="shared" si="214"/>
        <v>0.56904332770390131</v>
      </c>
      <c r="AU31" s="294">
        <v>1891</v>
      </c>
      <c r="AV31" s="293">
        <f t="shared" si="215"/>
        <v>0.82882011605415862</v>
      </c>
      <c r="AW31" s="292">
        <v>195643</v>
      </c>
      <c r="AX31" s="293">
        <f t="shared" si="216"/>
        <v>0.87325737265415548</v>
      </c>
      <c r="AY31" s="294">
        <v>193057</v>
      </c>
      <c r="AZ31" s="293">
        <f t="shared" si="217"/>
        <v>0.86875169396368146</v>
      </c>
      <c r="BA31" s="294">
        <v>2586</v>
      </c>
      <c r="BB31" s="293">
        <f t="shared" si="218"/>
        <v>1.2844522968197878</v>
      </c>
      <c r="BC31" s="292">
        <v>162223</v>
      </c>
      <c r="BD31" s="293">
        <f t="shared" si="219"/>
        <v>0.65199902238334784</v>
      </c>
      <c r="BE31" s="294">
        <v>160146</v>
      </c>
      <c r="BF31" s="293">
        <f t="shared" si="220"/>
        <v>0.65148343319136659</v>
      </c>
      <c r="BG31" s="294">
        <v>2078</v>
      </c>
      <c r="BH31" s="293">
        <f t="shared" si="221"/>
        <v>0.69356153219233896</v>
      </c>
      <c r="BI31" s="292">
        <v>8059</v>
      </c>
      <c r="BJ31" s="293">
        <f t="shared" si="222"/>
        <v>0.27435167615433276</v>
      </c>
      <c r="BK31" s="294">
        <v>7224</v>
      </c>
      <c r="BL31" s="293">
        <f t="shared" si="223"/>
        <v>0.24766839378238337</v>
      </c>
      <c r="BM31" s="294">
        <v>835</v>
      </c>
      <c r="BN31" s="293">
        <f t="shared" si="224"/>
        <v>0.56660412757973733</v>
      </c>
      <c r="BO31" s="292">
        <v>192181</v>
      </c>
      <c r="BP31" s="293">
        <f t="shared" si="225"/>
        <v>-7.7998838988864838E-2</v>
      </c>
      <c r="BQ31" s="292">
        <v>83282</v>
      </c>
      <c r="BR31" s="293">
        <f t="shared" si="226"/>
        <v>-1.8248261228339002E-2</v>
      </c>
      <c r="BS31" s="294">
        <v>81953</v>
      </c>
      <c r="BT31" s="293">
        <f t="shared" si="227"/>
        <v>-1.4834048589322801E-2</v>
      </c>
      <c r="BU31" s="294">
        <v>1329</v>
      </c>
      <c r="BV31" s="293">
        <f t="shared" si="228"/>
        <v>-0.19111381618989653</v>
      </c>
      <c r="BW31" s="292">
        <v>52529</v>
      </c>
      <c r="BX31" s="293">
        <f t="shared" si="229"/>
        <v>-1.0268681463616813E-2</v>
      </c>
      <c r="BY31" s="294">
        <v>51620</v>
      </c>
      <c r="BZ31" s="293">
        <f t="shared" si="230"/>
        <v>4.8862154217523823E-3</v>
      </c>
      <c r="CA31" s="294">
        <v>909</v>
      </c>
      <c r="CB31" s="293">
        <f t="shared" si="231"/>
        <v>-0.46686217008797659</v>
      </c>
      <c r="CC31" s="292">
        <v>36340</v>
      </c>
      <c r="CD31" s="293">
        <f t="shared" si="232"/>
        <v>-0.23565539289920912</v>
      </c>
      <c r="CE31" s="294">
        <v>34699</v>
      </c>
      <c r="CF31" s="293">
        <f t="shared" si="233"/>
        <v>-0.22312772864659125</v>
      </c>
      <c r="CG31" s="294">
        <v>1641</v>
      </c>
      <c r="CH31" s="293">
        <f t="shared" si="234"/>
        <v>-0.43001042028482117</v>
      </c>
      <c r="CI31" s="292">
        <v>17336</v>
      </c>
      <c r="CJ31" s="293">
        <f t="shared" si="235"/>
        <v>-0.14080388561233093</v>
      </c>
      <c r="CK31" s="294">
        <v>16440</v>
      </c>
      <c r="CL31" s="293">
        <f t="shared" si="236"/>
        <v>-7.5573549257759831E-2</v>
      </c>
      <c r="CM31" s="294">
        <v>896</v>
      </c>
      <c r="CN31" s="293">
        <f t="shared" si="237"/>
        <v>-0.6257309941520468</v>
      </c>
      <c r="CO31" s="292">
        <v>7749</v>
      </c>
      <c r="CP31" s="293">
        <f t="shared" si="238"/>
        <v>-0.35857958778246835</v>
      </c>
      <c r="CQ31" s="294">
        <v>6522</v>
      </c>
      <c r="CR31" s="293">
        <f t="shared" si="239"/>
        <v>-0.34721249124211795</v>
      </c>
      <c r="CS31" s="294">
        <v>1227</v>
      </c>
      <c r="CT31" s="293">
        <f t="shared" si="240"/>
        <v>-0.41291866028708135</v>
      </c>
      <c r="CU31" s="292">
        <v>165008</v>
      </c>
      <c r="CV31" s="293">
        <f t="shared" si="241"/>
        <v>0.17430879265558841</v>
      </c>
      <c r="CW31" s="292">
        <v>40672</v>
      </c>
      <c r="CX31" s="293">
        <f t="shared" si="242"/>
        <v>3.2782306188263277E-2</v>
      </c>
      <c r="CY31" s="294">
        <v>39834</v>
      </c>
      <c r="CZ31" s="293">
        <f t="shared" si="243"/>
        <v>1.851188954231664E-2</v>
      </c>
      <c r="DA31" s="294">
        <v>838</v>
      </c>
      <c r="DB31" s="293">
        <f t="shared" si="244"/>
        <v>2.092250922509225</v>
      </c>
      <c r="DC31" s="292">
        <v>49765</v>
      </c>
      <c r="DD31" s="293">
        <f t="shared" si="245"/>
        <v>0.28871452247772944</v>
      </c>
      <c r="DE31" s="294">
        <v>49633</v>
      </c>
      <c r="DF31" s="293">
        <f t="shared" si="246"/>
        <v>0.29502165631686061</v>
      </c>
      <c r="DG31" s="294">
        <v>132</v>
      </c>
      <c r="DH31" s="293">
        <f t="shared" si="247"/>
        <v>-0.54482758620689653</v>
      </c>
      <c r="DI31" s="292">
        <v>14558</v>
      </c>
      <c r="DJ31" s="293">
        <f t="shared" si="248"/>
        <v>0.10581086213444735</v>
      </c>
      <c r="DK31" s="294">
        <v>14020</v>
      </c>
      <c r="DL31" s="293">
        <f t="shared" si="249"/>
        <v>8.4635618133993562E-2</v>
      </c>
      <c r="DM31" s="294">
        <v>539</v>
      </c>
      <c r="DN31" s="293">
        <f t="shared" si="250"/>
        <v>1.2552301255230125</v>
      </c>
      <c r="DO31" s="292">
        <v>57889</v>
      </c>
      <c r="DP31" s="293">
        <f t="shared" si="251"/>
        <v>0.29549065681996201</v>
      </c>
      <c r="DQ31" s="294">
        <v>57477</v>
      </c>
      <c r="DR31" s="293">
        <f t="shared" si="252"/>
        <v>0.28901098901098909</v>
      </c>
      <c r="DS31" s="294">
        <v>412</v>
      </c>
      <c r="DT31" s="293">
        <f t="shared" si="253"/>
        <v>3.3368421052631581</v>
      </c>
      <c r="DU31" s="292">
        <v>3168</v>
      </c>
      <c r="DV31" s="293">
        <f t="shared" si="254"/>
        <v>0.10383275261324032</v>
      </c>
      <c r="DW31" s="294">
        <v>2958</v>
      </c>
      <c r="DX31" s="293">
        <f t="shared" si="255"/>
        <v>5.6051410210639085E-2</v>
      </c>
      <c r="DY31" s="294">
        <v>210</v>
      </c>
      <c r="DZ31" s="293">
        <f t="shared" si="256"/>
        <v>2.0434782608695654</v>
      </c>
      <c r="EA31" s="292">
        <v>30394</v>
      </c>
      <c r="EB31" s="293">
        <f t="shared" si="257"/>
        <v>3.8507534082755424E-2</v>
      </c>
      <c r="EC31" s="292">
        <v>16677</v>
      </c>
      <c r="ED31" s="293">
        <f t="shared" si="258"/>
        <v>3.513127676742589E-2</v>
      </c>
      <c r="EE31" s="294">
        <v>16677</v>
      </c>
      <c r="EF31" s="293">
        <f t="shared" si="259"/>
        <v>3.5645531888468085E-2</v>
      </c>
      <c r="EG31" s="294">
        <v>0</v>
      </c>
      <c r="EH31" s="293">
        <f t="shared" si="260"/>
        <v>-1</v>
      </c>
      <c r="EI31" s="292">
        <v>8147</v>
      </c>
      <c r="EJ31" s="293">
        <f t="shared" si="261"/>
        <v>-3.9124587357867169E-3</v>
      </c>
      <c r="EK31" s="294">
        <v>8118</v>
      </c>
      <c r="EL31" s="293">
        <f t="shared" si="262"/>
        <v>3.7091988130564246E-3</v>
      </c>
      <c r="EM31" s="294">
        <v>30</v>
      </c>
      <c r="EN31" s="293">
        <f t="shared" si="263"/>
        <v>-0.67032967032967039</v>
      </c>
      <c r="EO31" s="292">
        <v>3483</v>
      </c>
      <c r="EP31" s="293">
        <f t="shared" si="264"/>
        <v>0.30939849624060156</v>
      </c>
      <c r="EQ31" s="294">
        <v>3483</v>
      </c>
      <c r="ER31" s="293">
        <f t="shared" si="265"/>
        <v>0.32584697373429772</v>
      </c>
      <c r="ES31" s="294">
        <v>0</v>
      </c>
      <c r="ET31" s="293">
        <f t="shared" si="266"/>
        <v>-1</v>
      </c>
      <c r="EU31" s="292">
        <v>1627</v>
      </c>
      <c r="EV31" s="293">
        <f t="shared" si="267"/>
        <v>0.29952076677316297</v>
      </c>
      <c r="EW31" s="294">
        <v>1595</v>
      </c>
      <c r="EX31" s="293">
        <f t="shared" si="268"/>
        <v>0.30523731587561365</v>
      </c>
      <c r="EY31" s="294">
        <v>31</v>
      </c>
      <c r="EZ31" s="293">
        <f t="shared" si="269"/>
        <v>0</v>
      </c>
      <c r="FA31" s="292">
        <v>348</v>
      </c>
      <c r="FB31" s="293">
        <f t="shared" si="270"/>
        <v>-0.15738498789346245</v>
      </c>
      <c r="FC31" s="294">
        <v>348</v>
      </c>
      <c r="FD31" s="293">
        <f t="shared" si="271"/>
        <v>1.7543859649122862E-2</v>
      </c>
      <c r="FE31" s="294">
        <v>0</v>
      </c>
      <c r="FF31" s="293">
        <f t="shared" si="272"/>
        <v>-1</v>
      </c>
      <c r="FG31" s="292">
        <v>53548</v>
      </c>
      <c r="FH31" s="293">
        <f t="shared" si="273"/>
        <v>0.45483196131170711</v>
      </c>
      <c r="FI31" s="292">
        <v>20533</v>
      </c>
      <c r="FJ31" s="293">
        <f t="shared" si="274"/>
        <v>0.28347293411676455</v>
      </c>
      <c r="FK31" s="294">
        <v>20311</v>
      </c>
      <c r="FL31" s="293">
        <f t="shared" si="275"/>
        <v>0.3122496446569325</v>
      </c>
      <c r="FM31" s="294">
        <v>222</v>
      </c>
      <c r="FN31" s="293">
        <f t="shared" si="276"/>
        <v>-0.57307692307692304</v>
      </c>
      <c r="FO31" s="292">
        <v>11007</v>
      </c>
      <c r="FP31" s="293">
        <f t="shared" si="277"/>
        <v>0.57265323617659658</v>
      </c>
      <c r="FQ31" s="294">
        <v>10480</v>
      </c>
      <c r="FR31" s="293">
        <f t="shared" si="278"/>
        <v>0.53485647334504982</v>
      </c>
      <c r="FS31" s="294">
        <v>526</v>
      </c>
      <c r="FT31" s="293">
        <f t="shared" si="279"/>
        <v>2.0760233918128654</v>
      </c>
      <c r="FU31" s="292">
        <v>12537</v>
      </c>
      <c r="FV31" s="293">
        <f t="shared" si="280"/>
        <v>0.45255474452554734</v>
      </c>
      <c r="FW31" s="294">
        <v>12125</v>
      </c>
      <c r="FX31" s="293">
        <f t="shared" si="281"/>
        <v>0.46472577917371338</v>
      </c>
      <c r="FY31" s="294">
        <v>413</v>
      </c>
      <c r="FZ31" s="293">
        <f t="shared" si="282"/>
        <v>0.17329545454545459</v>
      </c>
      <c r="GA31" s="292">
        <v>10747</v>
      </c>
      <c r="GB31" s="293">
        <f t="shared" si="283"/>
        <v>0.77343234323432353</v>
      </c>
      <c r="GC31" s="294">
        <v>10356</v>
      </c>
      <c r="GD31" s="293">
        <f t="shared" si="284"/>
        <v>0.75913028707321217</v>
      </c>
      <c r="GE31" s="294">
        <v>391</v>
      </c>
      <c r="GF31" s="293">
        <f t="shared" si="285"/>
        <v>1.2601156069364161</v>
      </c>
      <c r="GG31" s="292">
        <v>334</v>
      </c>
      <c r="GH31" s="293">
        <f t="shared" si="286"/>
        <v>7.0512820512820484E-2</v>
      </c>
      <c r="GI31" s="294">
        <v>261</v>
      </c>
      <c r="GJ31" s="293">
        <f t="shared" si="287"/>
        <v>4.8192771084337283E-2</v>
      </c>
      <c r="GK31" s="294">
        <v>73</v>
      </c>
      <c r="GL31" s="293">
        <f t="shared" si="288"/>
        <v>0.15873015873015883</v>
      </c>
      <c r="GM31" s="292">
        <v>428461</v>
      </c>
      <c r="GN31" s="293">
        <f t="shared" si="289"/>
        <v>1.3688106769278399</v>
      </c>
      <c r="GO31" s="292">
        <v>188854</v>
      </c>
      <c r="GP31" s="293">
        <f t="shared" si="290"/>
        <v>1.2357523381082043</v>
      </c>
      <c r="GQ31" s="294">
        <v>188528</v>
      </c>
      <c r="GR31" s="293">
        <f t="shared" si="291"/>
        <v>1.2356247554222155</v>
      </c>
      <c r="GS31" s="294">
        <v>326</v>
      </c>
      <c r="GT31" s="293">
        <f t="shared" si="292"/>
        <v>1.3120567375886525</v>
      </c>
      <c r="GU31" s="292">
        <v>73525</v>
      </c>
      <c r="GV31" s="293">
        <f t="shared" si="293"/>
        <v>1.6585551055828751</v>
      </c>
      <c r="GW31" s="294">
        <v>73092</v>
      </c>
      <c r="GX31" s="293">
        <f t="shared" si="294"/>
        <v>1.6428984668787967</v>
      </c>
      <c r="GY31" s="294">
        <v>433</v>
      </c>
      <c r="GZ31" s="293" t="str">
        <f t="shared" si="295"/>
        <v>-</v>
      </c>
      <c r="HA31" s="292">
        <v>113170</v>
      </c>
      <c r="HB31" s="293">
        <f t="shared" si="296"/>
        <v>1.347633074720989</v>
      </c>
      <c r="HC31" s="294">
        <v>112510</v>
      </c>
      <c r="HD31" s="293">
        <f t="shared" si="297"/>
        <v>1.3357346010919886</v>
      </c>
      <c r="HE31" s="294">
        <v>659</v>
      </c>
      <c r="HF31" s="293">
        <f t="shared" si="298"/>
        <v>16.810810810810811</v>
      </c>
      <c r="HG31" s="292">
        <v>51806</v>
      </c>
      <c r="HH31" s="293">
        <f t="shared" si="299"/>
        <v>1.6481623472882481</v>
      </c>
      <c r="HI31" s="294">
        <v>51748</v>
      </c>
      <c r="HJ31" s="293">
        <f t="shared" si="300"/>
        <v>1.6698999071303273</v>
      </c>
      <c r="HK31" s="294">
        <v>57</v>
      </c>
      <c r="HL31" s="293">
        <f t="shared" si="301"/>
        <v>-0.68508287292817682</v>
      </c>
      <c r="HM31" s="292">
        <v>1738</v>
      </c>
      <c r="HN31" s="293">
        <f t="shared" si="302"/>
        <v>1.2000000000000002</v>
      </c>
      <c r="HO31" s="294">
        <v>1649</v>
      </c>
      <c r="HP31" s="293">
        <f t="shared" si="303"/>
        <v>1.0873417721518988</v>
      </c>
      <c r="HQ31" s="294">
        <v>88</v>
      </c>
      <c r="HR31" s="293" t="str">
        <f t="shared" si="304"/>
        <v>-</v>
      </c>
      <c r="HS31" s="292">
        <v>51248</v>
      </c>
      <c r="HT31" s="293">
        <f t="shared" si="305"/>
        <v>0.14372433494018932</v>
      </c>
      <c r="HU31" s="292">
        <v>16471</v>
      </c>
      <c r="HV31" s="293">
        <f t="shared" si="306"/>
        <v>7.6471307965251256E-3</v>
      </c>
      <c r="HW31" s="294">
        <v>16435</v>
      </c>
      <c r="HX31" s="293">
        <f t="shared" si="307"/>
        <v>5.4447571271258877E-3</v>
      </c>
      <c r="HY31" s="294">
        <v>37</v>
      </c>
      <c r="HZ31" s="293" t="str">
        <f t="shared" si="308"/>
        <v>-</v>
      </c>
      <c r="IA31" s="292">
        <v>23962</v>
      </c>
      <c r="IB31" s="293">
        <f t="shared" si="309"/>
        <v>0.22236392388920057</v>
      </c>
      <c r="IC31" s="294">
        <v>23962</v>
      </c>
      <c r="ID31" s="293">
        <f t="shared" si="310"/>
        <v>0.22236392388920057</v>
      </c>
      <c r="IE31" s="294">
        <v>0</v>
      </c>
      <c r="IF31" s="293" t="str">
        <f t="shared" si="311"/>
        <v>-</v>
      </c>
      <c r="IG31" s="292">
        <v>5680</v>
      </c>
      <c r="IH31" s="293">
        <f t="shared" si="312"/>
        <v>0.17379623889233309</v>
      </c>
      <c r="II31" s="294">
        <v>5441</v>
      </c>
      <c r="IJ31" s="293">
        <f t="shared" si="313"/>
        <v>0.13448707256046699</v>
      </c>
      <c r="IK31" s="294">
        <v>239</v>
      </c>
      <c r="IL31" s="293">
        <f t="shared" si="314"/>
        <v>4.558139534883721</v>
      </c>
      <c r="IM31" s="292">
        <v>4798</v>
      </c>
      <c r="IN31" s="293">
        <f t="shared" si="315"/>
        <v>0.3188565145684441</v>
      </c>
      <c r="IO31" s="294">
        <v>4729</v>
      </c>
      <c r="IP31" s="293">
        <f t="shared" si="316"/>
        <v>0.31033527292878915</v>
      </c>
      <c r="IQ31" s="294">
        <v>69</v>
      </c>
      <c r="IR31" s="293">
        <f t="shared" si="317"/>
        <v>1.3793103448275863</v>
      </c>
      <c r="IS31" s="292">
        <v>701</v>
      </c>
      <c r="IT31" s="293">
        <f t="shared" si="318"/>
        <v>9.3603744149765911E-2</v>
      </c>
      <c r="IU31" s="294">
        <v>682</v>
      </c>
      <c r="IV31" s="293">
        <f t="shared" si="319"/>
        <v>0.50220264317180607</v>
      </c>
      <c r="IW31" s="294">
        <v>19</v>
      </c>
      <c r="IX31" s="293">
        <f t="shared" si="320"/>
        <v>-0.89784946236559138</v>
      </c>
      <c r="IY31" s="292">
        <v>50901</v>
      </c>
      <c r="IZ31" s="293">
        <f t="shared" si="321"/>
        <v>0.8937088433349456</v>
      </c>
      <c r="JA31" s="292">
        <v>16419</v>
      </c>
      <c r="JB31" s="293">
        <f t="shared" si="322"/>
        <v>0.99744525547445262</v>
      </c>
      <c r="JC31" s="294">
        <v>16196</v>
      </c>
      <c r="JD31" s="293">
        <f t="shared" si="323"/>
        <v>0.97031630170316308</v>
      </c>
      <c r="JE31" s="294">
        <v>224</v>
      </c>
      <c r="JF31" s="293" t="str">
        <f t="shared" si="324"/>
        <v>-</v>
      </c>
      <c r="JG31" s="292">
        <v>5692</v>
      </c>
      <c r="JH31" s="293">
        <f t="shared" si="325"/>
        <v>0.53134248049502286</v>
      </c>
      <c r="JI31" s="294">
        <v>5686</v>
      </c>
      <c r="JJ31" s="293">
        <f t="shared" si="326"/>
        <v>0.52972827549098733</v>
      </c>
      <c r="JK31" s="294">
        <v>7</v>
      </c>
      <c r="JL31" s="293" t="str">
        <f t="shared" si="327"/>
        <v>-</v>
      </c>
      <c r="JM31" s="292">
        <v>25603</v>
      </c>
      <c r="JN31" s="293">
        <f t="shared" si="328"/>
        <v>0.93128158708606779</v>
      </c>
      <c r="JO31" s="294">
        <v>25568</v>
      </c>
      <c r="JP31" s="293">
        <f t="shared" si="329"/>
        <v>0.92864147242965989</v>
      </c>
      <c r="JQ31" s="294">
        <v>35</v>
      </c>
      <c r="JR31" s="293" t="str">
        <f t="shared" si="330"/>
        <v>-</v>
      </c>
      <c r="JS31" s="292">
        <v>3387</v>
      </c>
      <c r="JT31" s="293">
        <f t="shared" si="331"/>
        <v>1.0514839491217445</v>
      </c>
      <c r="JU31" s="294">
        <v>3301</v>
      </c>
      <c r="JV31" s="293">
        <f t="shared" si="332"/>
        <v>1.0042501517911355</v>
      </c>
      <c r="JW31" s="294">
        <v>86</v>
      </c>
      <c r="JX31" s="293">
        <f t="shared" si="333"/>
        <v>16.2</v>
      </c>
      <c r="JY31" s="292">
        <v>37</v>
      </c>
      <c r="JZ31" s="293" t="str">
        <f t="shared" si="334"/>
        <v>-</v>
      </c>
      <c r="KA31" s="294">
        <v>37</v>
      </c>
      <c r="KB31" s="293" t="str">
        <f t="shared" si="335"/>
        <v>-</v>
      </c>
      <c r="KC31" s="294">
        <v>0</v>
      </c>
      <c r="KD31" s="293" t="str">
        <f t="shared" si="336"/>
        <v>-</v>
      </c>
      <c r="KE31" s="292">
        <v>53126</v>
      </c>
      <c r="KF31" s="293">
        <f t="shared" si="337"/>
        <v>0.6156068485235533</v>
      </c>
      <c r="KG31" s="292">
        <v>22534</v>
      </c>
      <c r="KH31" s="293">
        <f t="shared" si="338"/>
        <v>0.46897001303780961</v>
      </c>
      <c r="KI31" s="294">
        <v>22461</v>
      </c>
      <c r="KJ31" s="293">
        <f t="shared" si="339"/>
        <v>0.4693837498364517</v>
      </c>
      <c r="KK31" s="294">
        <v>73</v>
      </c>
      <c r="KL31" s="293">
        <f t="shared" si="340"/>
        <v>0.35185185185185186</v>
      </c>
      <c r="KM31" s="292">
        <v>9663</v>
      </c>
      <c r="KN31" s="293">
        <f t="shared" si="341"/>
        <v>0.64728946471189919</v>
      </c>
      <c r="KO31" s="294">
        <v>9264</v>
      </c>
      <c r="KP31" s="293">
        <f t="shared" si="342"/>
        <v>0.58820504028801657</v>
      </c>
      <c r="KQ31" s="294">
        <v>400</v>
      </c>
      <c r="KR31" s="293">
        <f t="shared" si="343"/>
        <v>11.121212121212121</v>
      </c>
      <c r="KS31" s="292">
        <v>8901</v>
      </c>
      <c r="KT31" s="293">
        <f t="shared" si="344"/>
        <v>0.74529411764705888</v>
      </c>
      <c r="KU31" s="294">
        <v>8577</v>
      </c>
      <c r="KV31" s="293">
        <f t="shared" si="345"/>
        <v>0.76155268022181155</v>
      </c>
      <c r="KW31" s="294">
        <v>324</v>
      </c>
      <c r="KX31" s="293">
        <f t="shared" si="346"/>
        <v>0.40259740259740262</v>
      </c>
      <c r="KY31" s="292">
        <v>13418</v>
      </c>
      <c r="KZ31" s="293">
        <f t="shared" si="347"/>
        <v>0.88693573337083387</v>
      </c>
      <c r="LA31" s="294">
        <v>12778</v>
      </c>
      <c r="LB31" s="293">
        <f t="shared" si="348"/>
        <v>0.88688718251624343</v>
      </c>
      <c r="LC31" s="294">
        <v>640</v>
      </c>
      <c r="LD31" s="293">
        <f t="shared" si="349"/>
        <v>0.89349112426035493</v>
      </c>
      <c r="LE31" s="292">
        <v>228</v>
      </c>
      <c r="LF31" s="293">
        <f t="shared" si="350"/>
        <v>0.52</v>
      </c>
      <c r="LG31" s="294">
        <v>47</v>
      </c>
      <c r="LH31" s="293">
        <f t="shared" si="351"/>
        <v>-0.62096774193548387</v>
      </c>
      <c r="LI31" s="294">
        <v>182</v>
      </c>
      <c r="LJ31" s="293">
        <f t="shared" si="352"/>
        <v>5.7407407407407405</v>
      </c>
      <c r="LK31" s="292">
        <v>24469</v>
      </c>
      <c r="LL31" s="293">
        <f t="shared" si="353"/>
        <v>0.53113071772730125</v>
      </c>
      <c r="LM31" s="292">
        <v>3114</v>
      </c>
      <c r="LN31" s="293">
        <f t="shared" si="354"/>
        <v>0.54925373134328348</v>
      </c>
      <c r="LO31" s="294">
        <v>3060</v>
      </c>
      <c r="LP31" s="293">
        <f t="shared" si="355"/>
        <v>0.53383458646616533</v>
      </c>
      <c r="LQ31" s="294">
        <v>54</v>
      </c>
      <c r="LR31" s="293">
        <f t="shared" si="356"/>
        <v>2.6</v>
      </c>
      <c r="LS31" s="292">
        <v>15115</v>
      </c>
      <c r="LT31" s="293">
        <f t="shared" si="357"/>
        <v>0.43528629759756909</v>
      </c>
      <c r="LU31" s="294">
        <v>15115</v>
      </c>
      <c r="LV31" s="293">
        <f t="shared" si="358"/>
        <v>0.43651397072799858</v>
      </c>
      <c r="LW31" s="294">
        <v>0</v>
      </c>
      <c r="LX31" s="293">
        <f t="shared" si="359"/>
        <v>-1</v>
      </c>
      <c r="LY31" s="292">
        <v>3175</v>
      </c>
      <c r="LZ31" s="293">
        <f t="shared" si="360"/>
        <v>0.56481025135534746</v>
      </c>
      <c r="MA31" s="294">
        <v>3166</v>
      </c>
      <c r="MB31" s="293">
        <f t="shared" si="361"/>
        <v>0.56037456875308034</v>
      </c>
      <c r="MC31" s="294">
        <v>9</v>
      </c>
      <c r="MD31" s="293" t="str">
        <f t="shared" si="362"/>
        <v>-</v>
      </c>
      <c r="ME31" s="292">
        <v>3131</v>
      </c>
      <c r="MF31" s="293">
        <f t="shared" si="363"/>
        <v>1.1773296244784421</v>
      </c>
      <c r="MG31" s="294">
        <v>3083</v>
      </c>
      <c r="MH31" s="293">
        <f t="shared" si="364"/>
        <v>1.1818825194621372</v>
      </c>
      <c r="MI31" s="294">
        <v>48</v>
      </c>
      <c r="MJ31" s="293">
        <f t="shared" si="365"/>
        <v>1</v>
      </c>
      <c r="MK31" s="292">
        <v>28</v>
      </c>
      <c r="ML31" s="293">
        <f t="shared" si="366"/>
        <v>4.5999999999999996</v>
      </c>
      <c r="MM31" s="294">
        <v>28</v>
      </c>
      <c r="MN31" s="293">
        <f t="shared" si="367"/>
        <v>4.5999999999999996</v>
      </c>
      <c r="MO31" s="294">
        <v>0</v>
      </c>
      <c r="MP31" s="293" t="str">
        <f t="shared" si="368"/>
        <v>-</v>
      </c>
      <c r="MQ31" s="292">
        <f t="shared" si="369"/>
        <v>94503</v>
      </c>
      <c r="MR31" s="293">
        <f t="shared" si="370"/>
        <v>0.16387304949690251</v>
      </c>
      <c r="MS31" s="292">
        <f t="shared" si="371"/>
        <v>44797</v>
      </c>
      <c r="MT31" s="293">
        <f t="shared" si="372"/>
        <v>9.1172601938909636E-2</v>
      </c>
      <c r="MU31" s="294">
        <f t="shared" si="373"/>
        <v>44116</v>
      </c>
      <c r="MV31" s="293">
        <f t="shared" si="374"/>
        <v>8.0691783842046005E-2</v>
      </c>
      <c r="MW31" s="294">
        <f t="shared" si="375"/>
        <v>679</v>
      </c>
      <c r="MX31" s="293">
        <f t="shared" si="376"/>
        <v>1.9141630901287554</v>
      </c>
      <c r="MY31" s="292">
        <f t="shared" si="377"/>
        <v>26134</v>
      </c>
      <c r="MZ31" s="293">
        <f t="shared" si="378"/>
        <v>0.25686529120377055</v>
      </c>
      <c r="NA31" s="294">
        <f t="shared" si="379"/>
        <v>25769</v>
      </c>
      <c r="NB31" s="293">
        <f t="shared" si="380"/>
        <v>0.2661032771581584</v>
      </c>
      <c r="NC31" s="294">
        <f t="shared" si="381"/>
        <v>363</v>
      </c>
      <c r="ND31" s="293">
        <f t="shared" si="382"/>
        <v>-0.17312072892938501</v>
      </c>
      <c r="NE31" s="292">
        <f t="shared" si="383"/>
        <v>8536</v>
      </c>
      <c r="NF31" s="293">
        <f t="shared" si="384"/>
        <v>0.30260949183580044</v>
      </c>
      <c r="NG31" s="294">
        <f t="shared" si="385"/>
        <v>8167</v>
      </c>
      <c r="NH31" s="293">
        <f t="shared" si="386"/>
        <v>0.28472549944942593</v>
      </c>
      <c r="NI31" s="294">
        <f t="shared" si="387"/>
        <v>368</v>
      </c>
      <c r="NJ31" s="293">
        <f t="shared" si="388"/>
        <v>0.86802030456852797</v>
      </c>
      <c r="NK31" s="292">
        <f t="shared" si="389"/>
        <v>15420</v>
      </c>
      <c r="NL31" s="293">
        <f t="shared" si="390"/>
        <v>0.20468749999999991</v>
      </c>
      <c r="NM31" s="294">
        <f t="shared" si="391"/>
        <v>15079</v>
      </c>
      <c r="NN31" s="293">
        <f t="shared" si="392"/>
        <v>0.21126194875090376</v>
      </c>
      <c r="NO31" s="294">
        <f t="shared" si="393"/>
        <v>344</v>
      </c>
      <c r="NP31" s="293">
        <f t="shared" si="394"/>
        <v>-1.9943019943019946E-2</v>
      </c>
      <c r="NQ31" s="292">
        <f t="shared" si="395"/>
        <v>1477</v>
      </c>
      <c r="NR31" s="293">
        <f t="shared" si="396"/>
        <v>0.29221347331583547</v>
      </c>
      <c r="NS31" s="294">
        <f t="shared" si="397"/>
        <v>1214</v>
      </c>
      <c r="NT31" s="293">
        <f t="shared" si="398"/>
        <v>0.18439024390243897</v>
      </c>
      <c r="NU31" s="294">
        <f t="shared" si="399"/>
        <v>263</v>
      </c>
      <c r="NV31" s="293">
        <f t="shared" si="400"/>
        <v>1.2672413793103448</v>
      </c>
    </row>
    <row r="32" spans="1:386" s="295" customFormat="1" outlineLevel="1" x14ac:dyDescent="0.25">
      <c r="A32" s="290"/>
      <c r="B32" s="291" t="s">
        <v>79</v>
      </c>
      <c r="C32" s="292">
        <v>1382702</v>
      </c>
      <c r="D32" s="293">
        <f t="shared" si="194"/>
        <v>0.21185790774047164</v>
      </c>
      <c r="E32" s="292">
        <v>527238</v>
      </c>
      <c r="F32" s="293">
        <f t="shared" si="194"/>
        <v>0.15161218454172554</v>
      </c>
      <c r="G32" s="294">
        <v>521223</v>
      </c>
      <c r="H32" s="293">
        <f t="shared" si="195"/>
        <v>0.15235789613318307</v>
      </c>
      <c r="I32" s="294">
        <v>6015</v>
      </c>
      <c r="J32" s="293">
        <f t="shared" si="196"/>
        <v>9.0464104423495284E-2</v>
      </c>
      <c r="K32" s="292">
        <v>375614</v>
      </c>
      <c r="L32" s="293">
        <f t="shared" si="197"/>
        <v>0.28209906884028291</v>
      </c>
      <c r="M32" s="294">
        <v>372120</v>
      </c>
      <c r="N32" s="293">
        <f t="shared" si="198"/>
        <v>0.28454998291270983</v>
      </c>
      <c r="O32" s="294">
        <v>3494</v>
      </c>
      <c r="P32" s="293">
        <f t="shared" si="199"/>
        <v>6.5568770966758061E-2</v>
      </c>
      <c r="Q32" s="292">
        <v>272094</v>
      </c>
      <c r="R32" s="293">
        <f t="shared" si="200"/>
        <v>0.26176233271194449</v>
      </c>
      <c r="S32" s="294">
        <v>264619</v>
      </c>
      <c r="T32" s="293">
        <f t="shared" si="201"/>
        <v>0.24501980784974253</v>
      </c>
      <c r="U32" s="294">
        <v>7476</v>
      </c>
      <c r="V32" s="293">
        <f t="shared" si="202"/>
        <v>1.4085051546391751</v>
      </c>
      <c r="W32" s="292">
        <v>209202</v>
      </c>
      <c r="X32" s="293">
        <f t="shared" si="203"/>
        <v>0.23192613224824377</v>
      </c>
      <c r="Y32" s="294">
        <v>206242</v>
      </c>
      <c r="Z32" s="293">
        <f t="shared" si="204"/>
        <v>0.23699678518305256</v>
      </c>
      <c r="AA32" s="294">
        <v>2960</v>
      </c>
      <c r="AB32" s="293">
        <f t="shared" si="205"/>
        <v>-4.176108773065712E-2</v>
      </c>
      <c r="AC32" s="292">
        <v>15470</v>
      </c>
      <c r="AD32" s="293">
        <f t="shared" si="206"/>
        <v>3.1058384430818542E-2</v>
      </c>
      <c r="AE32" s="294">
        <v>13860</v>
      </c>
      <c r="AF32" s="293">
        <f t="shared" si="207"/>
        <v>0.27144298688193746</v>
      </c>
      <c r="AG32" s="294">
        <v>1610</v>
      </c>
      <c r="AH32" s="293">
        <f t="shared" si="208"/>
        <v>-0.60760419205459426</v>
      </c>
      <c r="AI32" s="292">
        <v>1213422</v>
      </c>
      <c r="AJ32" s="293">
        <f t="shared" si="209"/>
        <v>0.23672562087413129</v>
      </c>
      <c r="AK32" s="292">
        <v>456716</v>
      </c>
      <c r="AL32" s="293">
        <f t="shared" si="210"/>
        <v>0.1491213944968901</v>
      </c>
      <c r="AM32" s="294">
        <v>452558</v>
      </c>
      <c r="AN32" s="293">
        <f t="shared" si="211"/>
        <v>0.14933029932090269</v>
      </c>
      <c r="AO32" s="294">
        <v>4159</v>
      </c>
      <c r="AP32" s="293">
        <f t="shared" si="212"/>
        <v>0.12710027100271004</v>
      </c>
      <c r="AQ32" s="292">
        <v>325123</v>
      </c>
      <c r="AR32" s="293">
        <f t="shared" si="213"/>
        <v>0.32753115455599646</v>
      </c>
      <c r="AS32" s="294">
        <v>322865</v>
      </c>
      <c r="AT32" s="293">
        <f t="shared" si="214"/>
        <v>0.32925333069841733</v>
      </c>
      <c r="AU32" s="294">
        <v>2258</v>
      </c>
      <c r="AV32" s="293">
        <f t="shared" si="215"/>
        <v>0.11948438274665341</v>
      </c>
      <c r="AW32" s="292">
        <v>240023</v>
      </c>
      <c r="AX32" s="293">
        <f t="shared" si="216"/>
        <v>0.30577150100371564</v>
      </c>
      <c r="AY32" s="294">
        <v>233485</v>
      </c>
      <c r="AZ32" s="293">
        <f t="shared" si="217"/>
        <v>0.28609278089299672</v>
      </c>
      <c r="BA32" s="294">
        <v>6539</v>
      </c>
      <c r="BB32" s="293">
        <f t="shared" si="218"/>
        <v>1.878080985915493</v>
      </c>
      <c r="BC32" s="292">
        <v>194432</v>
      </c>
      <c r="BD32" s="293">
        <f t="shared" si="219"/>
        <v>0.25825594563986409</v>
      </c>
      <c r="BE32" s="294">
        <v>192345</v>
      </c>
      <c r="BF32" s="293">
        <f t="shared" si="220"/>
        <v>0.26066695505131943</v>
      </c>
      <c r="BG32" s="294">
        <v>2087</v>
      </c>
      <c r="BH32" s="293">
        <f t="shared" si="221"/>
        <v>6.9707842132239906E-2</v>
      </c>
      <c r="BI32" s="292">
        <v>9576</v>
      </c>
      <c r="BJ32" s="293">
        <f t="shared" si="222"/>
        <v>1.3074698795180724</v>
      </c>
      <c r="BK32" s="294">
        <v>8347</v>
      </c>
      <c r="BL32" s="293">
        <f t="shared" si="223"/>
        <v>2.4</v>
      </c>
      <c r="BM32" s="294">
        <v>1229</v>
      </c>
      <c r="BN32" s="293">
        <f t="shared" si="224"/>
        <v>-0.2749262536873156</v>
      </c>
      <c r="BO32" s="292">
        <v>169280</v>
      </c>
      <c r="BP32" s="293">
        <f t="shared" si="225"/>
        <v>5.918496317755495E-2</v>
      </c>
      <c r="BQ32" s="292">
        <v>70522</v>
      </c>
      <c r="BR32" s="293">
        <f t="shared" si="226"/>
        <v>0.16800821491271645</v>
      </c>
      <c r="BS32" s="294">
        <v>68666</v>
      </c>
      <c r="BT32" s="293">
        <f t="shared" si="227"/>
        <v>0.17273534635879217</v>
      </c>
      <c r="BU32" s="294">
        <v>1856</v>
      </c>
      <c r="BV32" s="293">
        <f t="shared" si="228"/>
        <v>1.6429353778751432E-2</v>
      </c>
      <c r="BW32" s="292">
        <v>50491</v>
      </c>
      <c r="BX32" s="293">
        <f t="shared" si="229"/>
        <v>5.0582605076987086E-2</v>
      </c>
      <c r="BY32" s="294">
        <v>49254</v>
      </c>
      <c r="BZ32" s="293">
        <f t="shared" si="230"/>
        <v>5.2503365600359064E-2</v>
      </c>
      <c r="CA32" s="294">
        <v>1237</v>
      </c>
      <c r="CB32" s="293">
        <f t="shared" si="231"/>
        <v>-2.0585906571654822E-2</v>
      </c>
      <c r="CC32" s="292">
        <v>32071</v>
      </c>
      <c r="CD32" s="293">
        <f t="shared" si="232"/>
        <v>7.6031292217788593E-3</v>
      </c>
      <c r="CE32" s="294">
        <v>31134</v>
      </c>
      <c r="CF32" s="293">
        <f t="shared" si="233"/>
        <v>4.4521873790166477E-3</v>
      </c>
      <c r="CG32" s="294">
        <v>937</v>
      </c>
      <c r="CH32" s="293">
        <f t="shared" si="234"/>
        <v>0.12620192307692313</v>
      </c>
      <c r="CI32" s="292">
        <v>14770</v>
      </c>
      <c r="CJ32" s="293">
        <f t="shared" si="235"/>
        <v>-3.4198652978486899E-2</v>
      </c>
      <c r="CK32" s="294">
        <v>13897</v>
      </c>
      <c r="CL32" s="293">
        <f t="shared" si="236"/>
        <v>-1.8226774991169203E-2</v>
      </c>
      <c r="CM32" s="294">
        <v>873</v>
      </c>
      <c r="CN32" s="293">
        <f t="shared" si="237"/>
        <v>-0.23286467486818985</v>
      </c>
      <c r="CO32" s="292">
        <v>5894</v>
      </c>
      <c r="CP32" s="293">
        <f t="shared" si="238"/>
        <v>-0.45697438732264606</v>
      </c>
      <c r="CQ32" s="294">
        <v>5513</v>
      </c>
      <c r="CR32" s="293">
        <f t="shared" si="239"/>
        <v>-0.34734225168698951</v>
      </c>
      <c r="CS32" s="294">
        <v>381</v>
      </c>
      <c r="CT32" s="293">
        <f t="shared" si="240"/>
        <v>-0.84171167428334026</v>
      </c>
      <c r="CU32" s="292">
        <v>207608</v>
      </c>
      <c r="CV32" s="293">
        <f t="shared" si="241"/>
        <v>-5.0891469324311989E-2</v>
      </c>
      <c r="CW32" s="292">
        <v>50209</v>
      </c>
      <c r="CX32" s="293">
        <f t="shared" si="242"/>
        <v>-0.11271140014490966</v>
      </c>
      <c r="CY32" s="294">
        <v>49139</v>
      </c>
      <c r="CZ32" s="293">
        <f t="shared" si="243"/>
        <v>-0.10322109681540281</v>
      </c>
      <c r="DA32" s="294">
        <v>1070</v>
      </c>
      <c r="DB32" s="293">
        <f t="shared" si="244"/>
        <v>-0.40323480200780815</v>
      </c>
      <c r="DC32" s="292">
        <v>63490</v>
      </c>
      <c r="DD32" s="293">
        <f t="shared" si="245"/>
        <v>-2.4311531841652356E-2</v>
      </c>
      <c r="DE32" s="294">
        <v>62957</v>
      </c>
      <c r="DF32" s="293">
        <f t="shared" si="246"/>
        <v>-2.4663433980386951E-2</v>
      </c>
      <c r="DG32" s="294">
        <v>533</v>
      </c>
      <c r="DH32" s="293">
        <f t="shared" si="247"/>
        <v>1.9120458891013437E-2</v>
      </c>
      <c r="DI32" s="292">
        <v>21531</v>
      </c>
      <c r="DJ32" s="293">
        <f t="shared" si="248"/>
        <v>-0.17217117151755157</v>
      </c>
      <c r="DK32" s="294">
        <v>19802</v>
      </c>
      <c r="DL32" s="293">
        <f t="shared" si="249"/>
        <v>-0.19481153173667298</v>
      </c>
      <c r="DM32" s="294">
        <v>1730</v>
      </c>
      <c r="DN32" s="293">
        <f t="shared" si="250"/>
        <v>0.22175141242937846</v>
      </c>
      <c r="DO32" s="292">
        <v>72022</v>
      </c>
      <c r="DP32" s="293">
        <f t="shared" si="251"/>
        <v>5.0526561451617713E-2</v>
      </c>
      <c r="DQ32" s="294">
        <v>71152</v>
      </c>
      <c r="DR32" s="293">
        <f t="shared" si="252"/>
        <v>4.4249086399460014E-2</v>
      </c>
      <c r="DS32" s="294">
        <v>871</v>
      </c>
      <c r="DT32" s="293">
        <f t="shared" si="253"/>
        <v>1.0688836104513064</v>
      </c>
      <c r="DU32" s="292">
        <v>3345</v>
      </c>
      <c r="DV32" s="293">
        <f t="shared" si="254"/>
        <v>0.49798477384684281</v>
      </c>
      <c r="DW32" s="294">
        <v>2943</v>
      </c>
      <c r="DX32" s="293">
        <f t="shared" si="255"/>
        <v>1.1703539823008851</v>
      </c>
      <c r="DY32" s="294">
        <v>402</v>
      </c>
      <c r="DZ32" s="293">
        <f t="shared" si="256"/>
        <v>-0.54161915621436718</v>
      </c>
      <c r="EA32" s="292">
        <v>31096</v>
      </c>
      <c r="EB32" s="293">
        <f t="shared" si="257"/>
        <v>-0.17663568724018319</v>
      </c>
      <c r="EC32" s="292">
        <v>17412</v>
      </c>
      <c r="ED32" s="293">
        <f t="shared" si="258"/>
        <v>-0.28336831707618226</v>
      </c>
      <c r="EE32" s="294">
        <v>17326</v>
      </c>
      <c r="EF32" s="293">
        <f t="shared" si="259"/>
        <v>-0.28402000082648038</v>
      </c>
      <c r="EG32" s="294">
        <v>86</v>
      </c>
      <c r="EH32" s="293">
        <f t="shared" si="260"/>
        <v>-0.12244897959183676</v>
      </c>
      <c r="EI32" s="292">
        <v>8313</v>
      </c>
      <c r="EJ32" s="293">
        <f t="shared" si="261"/>
        <v>5.3210787277784277E-3</v>
      </c>
      <c r="EK32" s="294">
        <v>8181</v>
      </c>
      <c r="EL32" s="293">
        <f t="shared" si="262"/>
        <v>-1.0642157455556855E-2</v>
      </c>
      <c r="EM32" s="294">
        <v>132</v>
      </c>
      <c r="EN32" s="293" t="str">
        <f t="shared" si="263"/>
        <v>-</v>
      </c>
      <c r="EO32" s="292">
        <v>4064</v>
      </c>
      <c r="EP32" s="293">
        <f t="shared" si="264"/>
        <v>0.18208260616637584</v>
      </c>
      <c r="EQ32" s="294">
        <v>4064</v>
      </c>
      <c r="ER32" s="293">
        <f t="shared" si="265"/>
        <v>0.18795673779596611</v>
      </c>
      <c r="ES32" s="294">
        <v>0</v>
      </c>
      <c r="ET32" s="293">
        <f t="shared" si="266"/>
        <v>-1</v>
      </c>
      <c r="EU32" s="292">
        <v>1194</v>
      </c>
      <c r="EV32" s="293">
        <f t="shared" si="267"/>
        <v>-0.31022530329289433</v>
      </c>
      <c r="EW32" s="294">
        <v>1097</v>
      </c>
      <c r="EX32" s="293">
        <f t="shared" si="268"/>
        <v>-0.35960303561004081</v>
      </c>
      <c r="EY32" s="294">
        <v>97</v>
      </c>
      <c r="EZ32" s="293">
        <f t="shared" si="269"/>
        <v>4.3888888888888893</v>
      </c>
      <c r="FA32" s="292">
        <v>514</v>
      </c>
      <c r="FB32" s="293">
        <f t="shared" si="270"/>
        <v>11.238095238095237</v>
      </c>
      <c r="FC32" s="294">
        <v>372</v>
      </c>
      <c r="FD32" s="293">
        <f t="shared" si="271"/>
        <v>9.6285714285714281</v>
      </c>
      <c r="FE32" s="294">
        <v>142</v>
      </c>
      <c r="FF32" s="293">
        <f t="shared" si="272"/>
        <v>19.285714285714285</v>
      </c>
      <c r="FG32" s="292">
        <v>74066</v>
      </c>
      <c r="FH32" s="293">
        <f t="shared" si="273"/>
        <v>0.24738535123027439</v>
      </c>
      <c r="FI32" s="292">
        <v>28637</v>
      </c>
      <c r="FJ32" s="293">
        <f t="shared" si="274"/>
        <v>0.13221049302178467</v>
      </c>
      <c r="FK32" s="294">
        <v>27739</v>
      </c>
      <c r="FL32" s="293">
        <f t="shared" si="275"/>
        <v>0.11634739214423706</v>
      </c>
      <c r="FM32" s="294">
        <v>898</v>
      </c>
      <c r="FN32" s="293">
        <f t="shared" si="276"/>
        <v>1.0179775280898875</v>
      </c>
      <c r="FO32" s="292">
        <v>12411</v>
      </c>
      <c r="FP32" s="293">
        <f t="shared" si="277"/>
        <v>0.36309719934102147</v>
      </c>
      <c r="FQ32" s="294">
        <v>12160</v>
      </c>
      <c r="FR32" s="293">
        <f t="shared" si="278"/>
        <v>0.36844474454197607</v>
      </c>
      <c r="FS32" s="294">
        <v>251</v>
      </c>
      <c r="FT32" s="293">
        <f t="shared" si="279"/>
        <v>0.14611872146118721</v>
      </c>
      <c r="FU32" s="292">
        <v>18690</v>
      </c>
      <c r="FV32" s="293">
        <f t="shared" si="280"/>
        <v>0.27637779143618113</v>
      </c>
      <c r="FW32" s="294">
        <v>18502</v>
      </c>
      <c r="FX32" s="293">
        <f t="shared" si="281"/>
        <v>0.28050384109626969</v>
      </c>
      <c r="FY32" s="294">
        <v>188</v>
      </c>
      <c r="FZ32" s="293">
        <f t="shared" si="282"/>
        <v>-2.5906735751295318E-2</v>
      </c>
      <c r="GA32" s="292">
        <v>14918</v>
      </c>
      <c r="GB32" s="293">
        <f t="shared" si="283"/>
        <v>0.32029383131250544</v>
      </c>
      <c r="GC32" s="294">
        <v>14723</v>
      </c>
      <c r="GD32" s="293">
        <f t="shared" si="284"/>
        <v>0.3422372139666332</v>
      </c>
      <c r="GE32" s="294">
        <v>195</v>
      </c>
      <c r="GF32" s="293">
        <f t="shared" si="285"/>
        <v>-0.40909090909090906</v>
      </c>
      <c r="GG32" s="292">
        <v>414</v>
      </c>
      <c r="GH32" s="293">
        <f t="shared" si="286"/>
        <v>4.5454545454545414E-2</v>
      </c>
      <c r="GI32" s="294">
        <v>398</v>
      </c>
      <c r="GJ32" s="293">
        <f t="shared" si="287"/>
        <v>2.6181818181818182</v>
      </c>
      <c r="GK32" s="294">
        <v>16</v>
      </c>
      <c r="GL32" s="293">
        <f t="shared" si="288"/>
        <v>-0.94405594405594406</v>
      </c>
      <c r="GM32" s="292">
        <v>483293</v>
      </c>
      <c r="GN32" s="293">
        <f t="shared" si="289"/>
        <v>0.43565027017232216</v>
      </c>
      <c r="GO32" s="292">
        <v>212926</v>
      </c>
      <c r="GP32" s="293">
        <f t="shared" si="290"/>
        <v>0.28827444336882868</v>
      </c>
      <c r="GQ32" s="294">
        <v>212131</v>
      </c>
      <c r="GR32" s="293">
        <f t="shared" si="291"/>
        <v>0.28650789318875125</v>
      </c>
      <c r="GS32" s="294">
        <v>794</v>
      </c>
      <c r="GT32" s="293">
        <f t="shared" si="292"/>
        <v>1.0358974358974358</v>
      </c>
      <c r="GU32" s="292">
        <v>78199</v>
      </c>
      <c r="GV32" s="293">
        <f t="shared" si="293"/>
        <v>0.62006670948227649</v>
      </c>
      <c r="GW32" s="294">
        <v>77925</v>
      </c>
      <c r="GX32" s="293">
        <f t="shared" si="294"/>
        <v>0.61576262751928335</v>
      </c>
      <c r="GY32" s="294">
        <v>274</v>
      </c>
      <c r="GZ32" s="293">
        <f t="shared" si="295"/>
        <v>5.6829268292682924</v>
      </c>
      <c r="HA32" s="292">
        <v>133343</v>
      </c>
      <c r="HB32" s="293">
        <f t="shared" si="296"/>
        <v>0.48753904506916546</v>
      </c>
      <c r="HC32" s="294">
        <v>129447</v>
      </c>
      <c r="HD32" s="293">
        <f t="shared" si="297"/>
        <v>0.44475323109890841</v>
      </c>
      <c r="HE32" s="294">
        <v>3896</v>
      </c>
      <c r="HF32" s="293">
        <f t="shared" si="298"/>
        <v>94.024390243902445</v>
      </c>
      <c r="HG32" s="292">
        <v>61777</v>
      </c>
      <c r="HH32" s="293">
        <f t="shared" si="299"/>
        <v>0.84883581732208047</v>
      </c>
      <c r="HI32" s="294">
        <v>61590</v>
      </c>
      <c r="HJ32" s="293">
        <f t="shared" si="300"/>
        <v>0.86072507552870081</v>
      </c>
      <c r="HK32" s="294">
        <v>187</v>
      </c>
      <c r="HL32" s="293">
        <f t="shared" si="301"/>
        <v>-0.40445859872611467</v>
      </c>
      <c r="HM32" s="292">
        <v>1267</v>
      </c>
      <c r="HN32" s="293">
        <f t="shared" si="302"/>
        <v>8.3161764705882355</v>
      </c>
      <c r="HO32" s="294">
        <v>1263</v>
      </c>
      <c r="HP32" s="293">
        <f t="shared" si="303"/>
        <v>44.107142857142854</v>
      </c>
      <c r="HQ32" s="294">
        <v>4</v>
      </c>
      <c r="HR32" s="293">
        <f t="shared" si="304"/>
        <v>-0.96296296296296302</v>
      </c>
      <c r="HS32" s="292">
        <v>65815</v>
      </c>
      <c r="HT32" s="293">
        <f t="shared" si="305"/>
        <v>-2.6304498986581493E-2</v>
      </c>
      <c r="HU32" s="292">
        <v>21595</v>
      </c>
      <c r="HV32" s="293">
        <f t="shared" si="306"/>
        <v>-0.12485816177662501</v>
      </c>
      <c r="HW32" s="294">
        <v>21532</v>
      </c>
      <c r="HX32" s="293">
        <f t="shared" si="307"/>
        <v>-0.12407452607599057</v>
      </c>
      <c r="HY32" s="294">
        <v>63</v>
      </c>
      <c r="HZ32" s="293">
        <f t="shared" si="308"/>
        <v>-0.32978723404255317</v>
      </c>
      <c r="IA32" s="292">
        <v>30341</v>
      </c>
      <c r="IB32" s="293">
        <f t="shared" si="309"/>
        <v>9.0539860542017125E-2</v>
      </c>
      <c r="IC32" s="294">
        <v>30210</v>
      </c>
      <c r="ID32" s="293">
        <f t="shared" si="310"/>
        <v>9.6830410630650343E-2</v>
      </c>
      <c r="IE32" s="294">
        <v>131</v>
      </c>
      <c r="IF32" s="293">
        <f t="shared" si="311"/>
        <v>-0.53046594982078854</v>
      </c>
      <c r="IG32" s="292">
        <v>7860</v>
      </c>
      <c r="IH32" s="293">
        <f t="shared" si="312"/>
        <v>-0.15082108902333624</v>
      </c>
      <c r="II32" s="294">
        <v>7860</v>
      </c>
      <c r="IJ32" s="293">
        <f t="shared" si="313"/>
        <v>-0.15082108902333624</v>
      </c>
      <c r="IK32" s="294">
        <v>0</v>
      </c>
      <c r="IL32" s="293" t="str">
        <f t="shared" si="314"/>
        <v>-</v>
      </c>
      <c r="IM32" s="292">
        <v>5468</v>
      </c>
      <c r="IN32" s="293">
        <f t="shared" si="315"/>
        <v>-7.8685762426284778E-2</v>
      </c>
      <c r="IO32" s="294">
        <v>5299</v>
      </c>
      <c r="IP32" s="293">
        <f t="shared" si="316"/>
        <v>-0.10716090985678184</v>
      </c>
      <c r="IQ32" s="294">
        <v>169</v>
      </c>
      <c r="IR32" s="293" t="str">
        <f t="shared" si="317"/>
        <v>-</v>
      </c>
      <c r="IS32" s="292">
        <v>1026</v>
      </c>
      <c r="IT32" s="293">
        <f t="shared" si="318"/>
        <v>15.03125</v>
      </c>
      <c r="IU32" s="294">
        <v>915</v>
      </c>
      <c r="IV32" s="293">
        <f t="shared" si="319"/>
        <v>25.142857142857142</v>
      </c>
      <c r="IW32" s="294">
        <v>111</v>
      </c>
      <c r="IX32" s="293">
        <f t="shared" si="320"/>
        <v>2.8275862068965516</v>
      </c>
      <c r="IY32" s="292">
        <v>49079</v>
      </c>
      <c r="IZ32" s="293">
        <f t="shared" si="321"/>
        <v>0.2193540372670808</v>
      </c>
      <c r="JA32" s="292">
        <v>15143</v>
      </c>
      <c r="JB32" s="293">
        <f t="shared" si="322"/>
        <v>0.12295142751205046</v>
      </c>
      <c r="JC32" s="294">
        <v>15112</v>
      </c>
      <c r="JD32" s="293">
        <f t="shared" si="323"/>
        <v>0.12927813480795103</v>
      </c>
      <c r="JE32" s="294">
        <v>31</v>
      </c>
      <c r="JF32" s="293">
        <f t="shared" si="324"/>
        <v>-0.69902912621359226</v>
      </c>
      <c r="JG32" s="292">
        <v>6669</v>
      </c>
      <c r="JH32" s="293">
        <f t="shared" si="325"/>
        <v>0.21034482758620698</v>
      </c>
      <c r="JI32" s="294">
        <v>6662</v>
      </c>
      <c r="JJ32" s="293">
        <f t="shared" si="326"/>
        <v>0.20907441016333927</v>
      </c>
      <c r="JK32" s="294">
        <v>7</v>
      </c>
      <c r="JL32" s="293" t="str">
        <f t="shared" si="327"/>
        <v>-</v>
      </c>
      <c r="JM32" s="292">
        <v>24128</v>
      </c>
      <c r="JN32" s="293">
        <f t="shared" si="328"/>
        <v>0.28408728046833431</v>
      </c>
      <c r="JO32" s="294">
        <v>24127</v>
      </c>
      <c r="JP32" s="293">
        <f t="shared" si="329"/>
        <v>0.28492304414975766</v>
      </c>
      <c r="JQ32" s="294">
        <v>1</v>
      </c>
      <c r="JR32" s="293">
        <f t="shared" si="330"/>
        <v>-0.92307692307692313</v>
      </c>
      <c r="JS32" s="292">
        <v>3168</v>
      </c>
      <c r="JT32" s="293">
        <f t="shared" si="331"/>
        <v>0.2641660015961691</v>
      </c>
      <c r="JU32" s="294">
        <v>3166</v>
      </c>
      <c r="JV32" s="293">
        <f t="shared" si="332"/>
        <v>0.26842948717948723</v>
      </c>
      <c r="JW32" s="294">
        <v>1</v>
      </c>
      <c r="JX32" s="293">
        <f t="shared" si="333"/>
        <v>-0.9</v>
      </c>
      <c r="JY32" s="292">
        <v>14</v>
      </c>
      <c r="JZ32" s="293">
        <f t="shared" si="334"/>
        <v>-0.63157894736842102</v>
      </c>
      <c r="KA32" s="294">
        <v>12</v>
      </c>
      <c r="KB32" s="293">
        <f t="shared" si="335"/>
        <v>-0.68421052631578949</v>
      </c>
      <c r="KC32" s="294">
        <v>1</v>
      </c>
      <c r="KD32" s="293" t="str">
        <f t="shared" si="336"/>
        <v>-</v>
      </c>
      <c r="KE32" s="292">
        <v>54503</v>
      </c>
      <c r="KF32" s="293">
        <f t="shared" si="337"/>
        <v>0.43202837624802948</v>
      </c>
      <c r="KG32" s="292">
        <v>21459</v>
      </c>
      <c r="KH32" s="293">
        <f t="shared" si="338"/>
        <v>0.18518723075223686</v>
      </c>
      <c r="KI32" s="294">
        <v>21247</v>
      </c>
      <c r="KJ32" s="293">
        <f t="shared" si="339"/>
        <v>0.1758162700608743</v>
      </c>
      <c r="KK32" s="294">
        <v>212</v>
      </c>
      <c r="KL32" s="293">
        <f t="shared" si="340"/>
        <v>4.8888888888888893</v>
      </c>
      <c r="KM32" s="292">
        <v>10001</v>
      </c>
      <c r="KN32" s="293">
        <f t="shared" si="341"/>
        <v>0.82433418460415897</v>
      </c>
      <c r="KO32" s="294">
        <v>9842</v>
      </c>
      <c r="KP32" s="293">
        <f t="shared" si="342"/>
        <v>0.82800891530460619</v>
      </c>
      <c r="KQ32" s="294">
        <v>159</v>
      </c>
      <c r="KR32" s="293">
        <f t="shared" si="343"/>
        <v>0.62244897959183665</v>
      </c>
      <c r="KS32" s="292">
        <v>9968</v>
      </c>
      <c r="KT32" s="293">
        <f t="shared" si="344"/>
        <v>0.89866666666666672</v>
      </c>
      <c r="KU32" s="294">
        <v>9736</v>
      </c>
      <c r="KV32" s="293">
        <f t="shared" si="345"/>
        <v>0.93443274389032394</v>
      </c>
      <c r="KW32" s="294">
        <v>232</v>
      </c>
      <c r="KX32" s="293">
        <f t="shared" si="346"/>
        <v>6.9124423963133674E-2</v>
      </c>
      <c r="KY32" s="292">
        <v>13644</v>
      </c>
      <c r="KZ32" s="293">
        <f t="shared" si="347"/>
        <v>0.39967172753385305</v>
      </c>
      <c r="LA32" s="294">
        <v>13504</v>
      </c>
      <c r="LB32" s="293">
        <f t="shared" si="348"/>
        <v>0.42582620631401125</v>
      </c>
      <c r="LC32" s="294">
        <v>140</v>
      </c>
      <c r="LD32" s="293">
        <f t="shared" si="349"/>
        <v>-0.49640287769784175</v>
      </c>
      <c r="LE32" s="292">
        <v>238</v>
      </c>
      <c r="LF32" s="293">
        <f t="shared" si="350"/>
        <v>0.19597989949748751</v>
      </c>
      <c r="LG32" s="294">
        <v>142</v>
      </c>
      <c r="LH32" s="293">
        <f t="shared" si="351"/>
        <v>0.39215686274509798</v>
      </c>
      <c r="LI32" s="294">
        <v>96</v>
      </c>
      <c r="LJ32" s="293">
        <f t="shared" si="352"/>
        <v>0</v>
      </c>
      <c r="LK32" s="292">
        <v>128665</v>
      </c>
      <c r="LL32" s="293">
        <f t="shared" si="353"/>
        <v>0.57117387747127268</v>
      </c>
      <c r="LM32" s="292">
        <v>31816</v>
      </c>
      <c r="LN32" s="293">
        <f t="shared" si="354"/>
        <v>0.82044973393603016</v>
      </c>
      <c r="LO32" s="294">
        <v>31776</v>
      </c>
      <c r="LP32" s="293">
        <f t="shared" si="355"/>
        <v>0.82306368330464719</v>
      </c>
      <c r="LQ32" s="294">
        <v>41</v>
      </c>
      <c r="LR32" s="293">
        <f t="shared" si="356"/>
        <v>-0.12765957446808507</v>
      </c>
      <c r="LS32" s="292">
        <v>82365</v>
      </c>
      <c r="LT32" s="293">
        <f t="shared" si="357"/>
        <v>0.65691007845503924</v>
      </c>
      <c r="LU32" s="294">
        <v>82356</v>
      </c>
      <c r="LV32" s="293">
        <f t="shared" si="358"/>
        <v>0.65802983632300527</v>
      </c>
      <c r="LW32" s="294">
        <v>9</v>
      </c>
      <c r="LX32" s="293">
        <f t="shared" si="359"/>
        <v>-0.76923076923076916</v>
      </c>
      <c r="LY32" s="292">
        <v>8465</v>
      </c>
      <c r="LZ32" s="293">
        <f t="shared" si="360"/>
        <v>0.12626397019691327</v>
      </c>
      <c r="MA32" s="294">
        <v>8456</v>
      </c>
      <c r="MB32" s="293">
        <f t="shared" si="361"/>
        <v>0.13229780396357804</v>
      </c>
      <c r="MC32" s="294">
        <v>9</v>
      </c>
      <c r="MD32" s="293">
        <f t="shared" si="362"/>
        <v>-0.8125</v>
      </c>
      <c r="ME32" s="292">
        <v>5903</v>
      </c>
      <c r="MF32" s="293">
        <f t="shared" si="363"/>
        <v>-0.15490336435218321</v>
      </c>
      <c r="MG32" s="294">
        <v>5871</v>
      </c>
      <c r="MH32" s="293">
        <f t="shared" si="364"/>
        <v>-0.15281385281385285</v>
      </c>
      <c r="MI32" s="294">
        <v>31</v>
      </c>
      <c r="MJ32" s="293">
        <f t="shared" si="365"/>
        <v>-0.4363636363636364</v>
      </c>
      <c r="MK32" s="292">
        <v>34</v>
      </c>
      <c r="ML32" s="293">
        <f t="shared" si="366"/>
        <v>-0.69911504424778759</v>
      </c>
      <c r="MM32" s="294">
        <v>34</v>
      </c>
      <c r="MN32" s="293">
        <f t="shared" si="367"/>
        <v>-0.69911504424778759</v>
      </c>
      <c r="MO32" s="294">
        <v>0</v>
      </c>
      <c r="MP32" s="293" t="str">
        <f t="shared" si="368"/>
        <v>-</v>
      </c>
      <c r="MQ32" s="292">
        <f t="shared" si="369"/>
        <v>119297</v>
      </c>
      <c r="MR32" s="293">
        <f t="shared" si="370"/>
        <v>0.18300906368378245</v>
      </c>
      <c r="MS32" s="292">
        <f t="shared" si="371"/>
        <v>57519</v>
      </c>
      <c r="MT32" s="293">
        <f t="shared" si="372"/>
        <v>0.10090531513771128</v>
      </c>
      <c r="MU32" s="294">
        <f t="shared" si="373"/>
        <v>56556</v>
      </c>
      <c r="MV32" s="293">
        <f t="shared" si="374"/>
        <v>9.6833000407268832E-2</v>
      </c>
      <c r="MW32" s="294">
        <f t="shared" si="375"/>
        <v>964</v>
      </c>
      <c r="MX32" s="293">
        <f t="shared" si="376"/>
        <v>0.40935672514619892</v>
      </c>
      <c r="MY32" s="292">
        <f t="shared" si="377"/>
        <v>33334</v>
      </c>
      <c r="MZ32" s="293">
        <f t="shared" si="378"/>
        <v>0.29860921734387791</v>
      </c>
      <c r="NA32" s="294">
        <f t="shared" si="379"/>
        <v>32572</v>
      </c>
      <c r="NB32" s="293">
        <f t="shared" si="380"/>
        <v>0.31063898277804602</v>
      </c>
      <c r="NC32" s="294">
        <f t="shared" si="381"/>
        <v>762</v>
      </c>
      <c r="ND32" s="293">
        <f t="shared" si="382"/>
        <v>-6.8459657701711474E-2</v>
      </c>
      <c r="NE32" s="292">
        <f t="shared" si="383"/>
        <v>11974</v>
      </c>
      <c r="NF32" s="293">
        <f t="shared" si="384"/>
        <v>0.29099730458221029</v>
      </c>
      <c r="NG32" s="294">
        <f t="shared" si="385"/>
        <v>11491</v>
      </c>
      <c r="NH32" s="293">
        <f t="shared" si="386"/>
        <v>0.28376717685174846</v>
      </c>
      <c r="NI32" s="294">
        <f t="shared" si="387"/>
        <v>483</v>
      </c>
      <c r="NJ32" s="293">
        <f t="shared" si="388"/>
        <v>0.47256097560975618</v>
      </c>
      <c r="NK32" s="292">
        <f t="shared" si="389"/>
        <v>16338</v>
      </c>
      <c r="NL32" s="293">
        <f t="shared" si="390"/>
        <v>0.13861593142379269</v>
      </c>
      <c r="NM32" s="294">
        <f t="shared" si="391"/>
        <v>15943</v>
      </c>
      <c r="NN32" s="293">
        <f t="shared" si="392"/>
        <v>0.15336757577949789</v>
      </c>
      <c r="NO32" s="294">
        <f t="shared" si="393"/>
        <v>396</v>
      </c>
      <c r="NP32" s="293">
        <f t="shared" si="394"/>
        <v>-0.24571428571428566</v>
      </c>
      <c r="NQ32" s="292">
        <f t="shared" si="395"/>
        <v>2724</v>
      </c>
      <c r="NR32" s="293">
        <f t="shared" si="396"/>
        <v>1.9321851453175456</v>
      </c>
      <c r="NS32" s="294">
        <f t="shared" si="397"/>
        <v>2268</v>
      </c>
      <c r="NT32" s="293">
        <f t="shared" si="398"/>
        <v>2.5548589341692791</v>
      </c>
      <c r="NU32" s="294">
        <f t="shared" si="399"/>
        <v>457</v>
      </c>
      <c r="NV32" s="293">
        <f t="shared" si="400"/>
        <v>0.56506849315068486</v>
      </c>
    </row>
    <row r="33" spans="1:386" s="295" customFormat="1" outlineLevel="1" x14ac:dyDescent="0.25">
      <c r="A33" s="290"/>
      <c r="B33" s="291" t="s">
        <v>81</v>
      </c>
      <c r="C33" s="292">
        <v>1355663</v>
      </c>
      <c r="D33" s="293">
        <f t="shared" si="194"/>
        <v>0.18348488499184623</v>
      </c>
      <c r="E33" s="292">
        <v>575105</v>
      </c>
      <c r="F33" s="293">
        <f t="shared" si="194"/>
        <v>0.2064751763229995</v>
      </c>
      <c r="G33" s="294">
        <v>539165</v>
      </c>
      <c r="H33" s="293">
        <f t="shared" si="195"/>
        <v>0.15865740024412478</v>
      </c>
      <c r="I33" s="294">
        <v>35940</v>
      </c>
      <c r="J33" s="293">
        <f t="shared" si="196"/>
        <v>2.1676361713379166</v>
      </c>
      <c r="K33" s="292">
        <v>388852</v>
      </c>
      <c r="L33" s="293">
        <f t="shared" si="197"/>
        <v>0.27659881812212728</v>
      </c>
      <c r="M33" s="294">
        <v>383373</v>
      </c>
      <c r="N33" s="293">
        <f t="shared" si="198"/>
        <v>0.27290747362863943</v>
      </c>
      <c r="O33" s="294">
        <v>5480</v>
      </c>
      <c r="P33" s="293">
        <f t="shared" si="199"/>
        <v>0.60187079801227705</v>
      </c>
      <c r="Q33" s="292">
        <v>238077</v>
      </c>
      <c r="R33" s="293">
        <f t="shared" si="200"/>
        <v>0.16129457099653677</v>
      </c>
      <c r="S33" s="294">
        <v>231471</v>
      </c>
      <c r="T33" s="293">
        <f t="shared" si="201"/>
        <v>0.16541970435413056</v>
      </c>
      <c r="U33" s="294">
        <v>6606</v>
      </c>
      <c r="V33" s="293">
        <f t="shared" si="202"/>
        <v>3.3156083828589367E-2</v>
      </c>
      <c r="W33" s="292">
        <v>194729</v>
      </c>
      <c r="X33" s="293">
        <f t="shared" si="203"/>
        <v>0.2273119756969173</v>
      </c>
      <c r="Y33" s="294">
        <v>182869</v>
      </c>
      <c r="Z33" s="293">
        <f t="shared" si="204"/>
        <v>0.17926742761333592</v>
      </c>
      <c r="AA33" s="294">
        <v>11860</v>
      </c>
      <c r="AB33" s="293">
        <f t="shared" si="205"/>
        <v>2.3008627887559143</v>
      </c>
      <c r="AC33" s="292">
        <v>26763</v>
      </c>
      <c r="AD33" s="293">
        <f t="shared" si="206"/>
        <v>0.2707977207977208</v>
      </c>
      <c r="AE33" s="294">
        <v>14601</v>
      </c>
      <c r="AF33" s="293">
        <f t="shared" si="207"/>
        <v>0.10907709836688184</v>
      </c>
      <c r="AG33" s="294">
        <v>12162</v>
      </c>
      <c r="AH33" s="293">
        <f t="shared" si="208"/>
        <v>0.54046865104496522</v>
      </c>
      <c r="AI33" s="292">
        <v>1219910</v>
      </c>
      <c r="AJ33" s="293">
        <f t="shared" si="209"/>
        <v>0.18794825227260548</v>
      </c>
      <c r="AK33" s="292">
        <v>509841</v>
      </c>
      <c r="AL33" s="293">
        <f t="shared" si="210"/>
        <v>0.18304652911202068</v>
      </c>
      <c r="AM33" s="294">
        <v>476101</v>
      </c>
      <c r="AN33" s="293">
        <f t="shared" si="211"/>
        <v>0.13027985110060203</v>
      </c>
      <c r="AO33" s="294">
        <v>33741</v>
      </c>
      <c r="AP33" s="293">
        <f t="shared" si="212"/>
        <v>2.4670160295930947</v>
      </c>
      <c r="AQ33" s="292">
        <v>351004</v>
      </c>
      <c r="AR33" s="293">
        <f t="shared" si="213"/>
        <v>0.30817394415539878</v>
      </c>
      <c r="AS33" s="294">
        <v>346929</v>
      </c>
      <c r="AT33" s="293">
        <f t="shared" si="214"/>
        <v>0.3056727472535743</v>
      </c>
      <c r="AU33" s="294">
        <v>4075</v>
      </c>
      <c r="AV33" s="293">
        <f t="shared" si="215"/>
        <v>0.56309934790947458</v>
      </c>
      <c r="AW33" s="292">
        <v>217553</v>
      </c>
      <c r="AX33" s="293">
        <f t="shared" si="216"/>
        <v>0.17896374011672966</v>
      </c>
      <c r="AY33" s="294">
        <v>211382</v>
      </c>
      <c r="AZ33" s="293">
        <f t="shared" si="217"/>
        <v>0.18137361746838132</v>
      </c>
      <c r="BA33" s="294">
        <v>6170</v>
      </c>
      <c r="BB33" s="293">
        <f t="shared" si="218"/>
        <v>0.10178571428571437</v>
      </c>
      <c r="BC33" s="292">
        <v>184179</v>
      </c>
      <c r="BD33" s="293">
        <f t="shared" si="219"/>
        <v>0.23660693303970071</v>
      </c>
      <c r="BE33" s="294">
        <v>172767</v>
      </c>
      <c r="BF33" s="293">
        <f t="shared" si="220"/>
        <v>0.18212110845022234</v>
      </c>
      <c r="BG33" s="294">
        <v>11412</v>
      </c>
      <c r="BH33" s="293">
        <f t="shared" si="221"/>
        <v>3.0917891717461456</v>
      </c>
      <c r="BI33" s="292">
        <v>21779</v>
      </c>
      <c r="BJ33" s="293">
        <f t="shared" si="222"/>
        <v>1.9940885345064614</v>
      </c>
      <c r="BK33" s="294">
        <v>10144</v>
      </c>
      <c r="BL33" s="293">
        <f t="shared" si="223"/>
        <v>1.816213214880622</v>
      </c>
      <c r="BM33" s="294">
        <v>11635</v>
      </c>
      <c r="BN33" s="293">
        <f t="shared" si="224"/>
        <v>2.1685729847494555</v>
      </c>
      <c r="BO33" s="292">
        <v>135753</v>
      </c>
      <c r="BP33" s="293">
        <f t="shared" si="225"/>
        <v>0.14483171556515062</v>
      </c>
      <c r="BQ33" s="292">
        <v>65263</v>
      </c>
      <c r="BR33" s="293">
        <f t="shared" si="226"/>
        <v>0.42726238901281555</v>
      </c>
      <c r="BS33" s="294">
        <v>63065</v>
      </c>
      <c r="BT33" s="293">
        <f t="shared" si="227"/>
        <v>0.42965632934348941</v>
      </c>
      <c r="BU33" s="294">
        <v>2199</v>
      </c>
      <c r="BV33" s="293">
        <f t="shared" si="228"/>
        <v>0.3624535315985129</v>
      </c>
      <c r="BW33" s="292">
        <v>37848</v>
      </c>
      <c r="BX33" s="293">
        <f t="shared" si="229"/>
        <v>4.3075651095493939E-2</v>
      </c>
      <c r="BY33" s="294">
        <v>36444</v>
      </c>
      <c r="BZ33" s="293">
        <f t="shared" si="230"/>
        <v>2.7430859011587039E-2</v>
      </c>
      <c r="CA33" s="294">
        <v>1404</v>
      </c>
      <c r="CB33" s="293">
        <f t="shared" si="231"/>
        <v>0.72481572481572476</v>
      </c>
      <c r="CC33" s="292">
        <v>20525</v>
      </c>
      <c r="CD33" s="293">
        <f t="shared" si="232"/>
        <v>2.197265625E-3</v>
      </c>
      <c r="CE33" s="294">
        <v>20089</v>
      </c>
      <c r="CF33" s="293">
        <f t="shared" si="233"/>
        <v>2.0419566211205442E-2</v>
      </c>
      <c r="CG33" s="294">
        <v>436</v>
      </c>
      <c r="CH33" s="293">
        <f t="shared" si="234"/>
        <v>-0.45018915510718793</v>
      </c>
      <c r="CI33" s="292">
        <v>10550</v>
      </c>
      <c r="CJ33" s="293">
        <f t="shared" si="235"/>
        <v>8.4832904884318827E-2</v>
      </c>
      <c r="CK33" s="294">
        <v>10102</v>
      </c>
      <c r="CL33" s="293">
        <f t="shared" si="236"/>
        <v>0.13251121076233185</v>
      </c>
      <c r="CM33" s="294">
        <v>448</v>
      </c>
      <c r="CN33" s="293">
        <f t="shared" si="237"/>
        <v>-0.44347826086956521</v>
      </c>
      <c r="CO33" s="292">
        <v>4984</v>
      </c>
      <c r="CP33" s="293">
        <f t="shared" si="238"/>
        <v>-0.63847381401421732</v>
      </c>
      <c r="CQ33" s="294">
        <v>4458</v>
      </c>
      <c r="CR33" s="293">
        <f t="shared" si="239"/>
        <v>-0.53382829655965702</v>
      </c>
      <c r="CS33" s="294">
        <v>526</v>
      </c>
      <c r="CT33" s="293">
        <f t="shared" si="240"/>
        <v>-0.87544399715841814</v>
      </c>
      <c r="CU33" s="292">
        <v>251403</v>
      </c>
      <c r="CV33" s="293">
        <f t="shared" si="241"/>
        <v>1.7381064150088221E-2</v>
      </c>
      <c r="CW33" s="292">
        <v>86667</v>
      </c>
      <c r="CX33" s="293">
        <f t="shared" si="242"/>
        <v>0.16177160551750025</v>
      </c>
      <c r="CY33" s="294">
        <v>76693</v>
      </c>
      <c r="CZ33" s="293">
        <f t="shared" si="243"/>
        <v>0.13491476263762281</v>
      </c>
      <c r="DA33" s="294">
        <v>9975</v>
      </c>
      <c r="DB33" s="293">
        <f t="shared" si="244"/>
        <v>0.42033319094404109</v>
      </c>
      <c r="DC33" s="292">
        <v>79743</v>
      </c>
      <c r="DD33" s="293">
        <f t="shared" si="245"/>
        <v>6.8754774637127536E-2</v>
      </c>
      <c r="DE33" s="294">
        <v>78039</v>
      </c>
      <c r="DF33" s="293">
        <f t="shared" si="246"/>
        <v>5.9621442537475478E-2</v>
      </c>
      <c r="DG33" s="294">
        <v>1704</v>
      </c>
      <c r="DH33" s="293">
        <f t="shared" si="247"/>
        <v>0.76580310880829017</v>
      </c>
      <c r="DI33" s="292">
        <v>31083</v>
      </c>
      <c r="DJ33" s="293">
        <f t="shared" si="248"/>
        <v>-9.0315783312359121E-2</v>
      </c>
      <c r="DK33" s="294">
        <v>28045</v>
      </c>
      <c r="DL33" s="293">
        <f t="shared" si="249"/>
        <v>-8.740359897172234E-2</v>
      </c>
      <c r="DM33" s="294">
        <v>3038</v>
      </c>
      <c r="DN33" s="293">
        <f t="shared" si="250"/>
        <v>-0.11634671320535195</v>
      </c>
      <c r="DO33" s="292">
        <v>69491</v>
      </c>
      <c r="DP33" s="293">
        <f t="shared" si="251"/>
        <v>1.8959500278600494E-2</v>
      </c>
      <c r="DQ33" s="294">
        <v>60803</v>
      </c>
      <c r="DR33" s="293">
        <f t="shared" si="252"/>
        <v>-8.8656734314577768E-2</v>
      </c>
      <c r="DS33" s="294">
        <v>8688</v>
      </c>
      <c r="DT33" s="293">
        <f t="shared" si="253"/>
        <v>4.8702702702702707</v>
      </c>
      <c r="DU33" s="292">
        <v>15732</v>
      </c>
      <c r="DV33" s="293">
        <f t="shared" si="254"/>
        <v>3.3944134078212294</v>
      </c>
      <c r="DW33" s="294">
        <v>6577</v>
      </c>
      <c r="DX33" s="293">
        <f t="shared" si="255"/>
        <v>4.6309931506849313</v>
      </c>
      <c r="DY33" s="294">
        <v>9155</v>
      </c>
      <c r="DZ33" s="293">
        <f t="shared" si="256"/>
        <v>2.7971795935296559</v>
      </c>
      <c r="EA33" s="292">
        <v>37396</v>
      </c>
      <c r="EB33" s="293">
        <f t="shared" si="257"/>
        <v>-0.15554150483244511</v>
      </c>
      <c r="EC33" s="292">
        <v>21901</v>
      </c>
      <c r="ED33" s="293">
        <f t="shared" si="258"/>
        <v>-0.22499026858699889</v>
      </c>
      <c r="EE33" s="294">
        <v>21824</v>
      </c>
      <c r="EF33" s="293">
        <f t="shared" si="259"/>
        <v>-0.22574236350090471</v>
      </c>
      <c r="EG33" s="294">
        <v>77</v>
      </c>
      <c r="EH33" s="293">
        <f t="shared" si="260"/>
        <v>6.944444444444442E-2</v>
      </c>
      <c r="EI33" s="292">
        <v>8792</v>
      </c>
      <c r="EJ33" s="293">
        <f t="shared" si="261"/>
        <v>-5.5423594615994221E-3</v>
      </c>
      <c r="EK33" s="294">
        <v>8759</v>
      </c>
      <c r="EL33" s="293">
        <f t="shared" si="262"/>
        <v>-3.8667121573979779E-3</v>
      </c>
      <c r="EM33" s="294">
        <v>33</v>
      </c>
      <c r="EN33" s="293">
        <f t="shared" si="263"/>
        <v>-0.3125</v>
      </c>
      <c r="EO33" s="292">
        <v>4193</v>
      </c>
      <c r="EP33" s="293">
        <f t="shared" si="264"/>
        <v>-0.21110065851364068</v>
      </c>
      <c r="EQ33" s="294">
        <v>4184</v>
      </c>
      <c r="ER33" s="293">
        <f t="shared" si="265"/>
        <v>-0.21056603773584903</v>
      </c>
      <c r="ES33" s="294">
        <v>9</v>
      </c>
      <c r="ET33" s="293">
        <f t="shared" si="266"/>
        <v>-0.4375</v>
      </c>
      <c r="EU33" s="292">
        <v>2377</v>
      </c>
      <c r="EV33" s="293">
        <f t="shared" si="267"/>
        <v>0.42591481703659273</v>
      </c>
      <c r="EW33" s="294">
        <v>2345</v>
      </c>
      <c r="EX33" s="293">
        <f t="shared" si="268"/>
        <v>0.46014943960149446</v>
      </c>
      <c r="EY33" s="294">
        <v>32</v>
      </c>
      <c r="EZ33" s="293">
        <f t="shared" si="269"/>
        <v>-0.47540983606557374</v>
      </c>
      <c r="FA33" s="292">
        <v>667</v>
      </c>
      <c r="FB33" s="293">
        <f t="shared" si="270"/>
        <v>0.26565464895635671</v>
      </c>
      <c r="FC33" s="294">
        <v>218</v>
      </c>
      <c r="FD33" s="293">
        <f t="shared" si="271"/>
        <v>-0.18656716417910446</v>
      </c>
      <c r="FE33" s="294">
        <v>449</v>
      </c>
      <c r="FF33" s="293">
        <f t="shared" si="272"/>
        <v>0.73359073359073368</v>
      </c>
      <c r="FG33" s="292">
        <v>62371</v>
      </c>
      <c r="FH33" s="293">
        <f t="shared" si="273"/>
        <v>-4.2949209759091556E-2</v>
      </c>
      <c r="FI33" s="292">
        <v>27763</v>
      </c>
      <c r="FJ33" s="293">
        <f t="shared" si="274"/>
        <v>3.7791566985645897E-2</v>
      </c>
      <c r="FK33" s="294">
        <v>27016</v>
      </c>
      <c r="FL33" s="293">
        <f t="shared" si="275"/>
        <v>3.624717118637566E-2</v>
      </c>
      <c r="FM33" s="294">
        <v>747</v>
      </c>
      <c r="FN33" s="293">
        <f t="shared" si="276"/>
        <v>9.5307917888562965E-2</v>
      </c>
      <c r="FO33" s="292">
        <v>11105</v>
      </c>
      <c r="FP33" s="293">
        <f t="shared" si="277"/>
        <v>0.39475006279829183</v>
      </c>
      <c r="FQ33" s="294">
        <v>10793</v>
      </c>
      <c r="FR33" s="293">
        <f t="shared" si="278"/>
        <v>0.38442791174961521</v>
      </c>
      <c r="FS33" s="294">
        <v>312</v>
      </c>
      <c r="FT33" s="293">
        <f t="shared" si="279"/>
        <v>0.89090909090909087</v>
      </c>
      <c r="FU33" s="292">
        <v>13899</v>
      </c>
      <c r="FV33" s="293">
        <f t="shared" si="280"/>
        <v>-0.26292623428965367</v>
      </c>
      <c r="FW33" s="294">
        <v>13552</v>
      </c>
      <c r="FX33" s="293">
        <f t="shared" si="281"/>
        <v>-0.26785521339816321</v>
      </c>
      <c r="FY33" s="294">
        <v>347</v>
      </c>
      <c r="FZ33" s="293">
        <f t="shared" si="282"/>
        <v>0</v>
      </c>
      <c r="GA33" s="292">
        <v>10589</v>
      </c>
      <c r="GB33" s="293">
        <f t="shared" si="283"/>
        <v>-0.10041627729164893</v>
      </c>
      <c r="GC33" s="294">
        <v>10288</v>
      </c>
      <c r="GD33" s="293">
        <f t="shared" si="284"/>
        <v>-9.7385506229162977E-2</v>
      </c>
      <c r="GE33" s="294">
        <v>302</v>
      </c>
      <c r="GF33" s="293">
        <f t="shared" si="285"/>
        <v>-0.19034852546916892</v>
      </c>
      <c r="GG33" s="292">
        <v>968</v>
      </c>
      <c r="GH33" s="293">
        <f t="shared" si="286"/>
        <v>0.10628571428571432</v>
      </c>
      <c r="GI33" s="294">
        <v>529</v>
      </c>
      <c r="GJ33" s="293">
        <f t="shared" si="287"/>
        <v>-0.22998544395924314</v>
      </c>
      <c r="GK33" s="294">
        <v>439</v>
      </c>
      <c r="GL33" s="293">
        <f t="shared" si="288"/>
        <v>1.3351063829787235</v>
      </c>
      <c r="GM33" s="292">
        <v>415060</v>
      </c>
      <c r="GN33" s="293">
        <f t="shared" si="289"/>
        <v>0.35172279033413667</v>
      </c>
      <c r="GO33" s="292">
        <v>189577</v>
      </c>
      <c r="GP33" s="293">
        <f t="shared" si="290"/>
        <v>0.2096927543630156</v>
      </c>
      <c r="GQ33" s="294">
        <v>188115</v>
      </c>
      <c r="GR33" s="293">
        <f t="shared" si="291"/>
        <v>0.20173634179996935</v>
      </c>
      <c r="GS33" s="294">
        <v>1462</v>
      </c>
      <c r="GT33" s="293">
        <f t="shared" si="292"/>
        <v>7.1675977653631282</v>
      </c>
      <c r="GU33" s="292">
        <v>59694</v>
      </c>
      <c r="GV33" s="293">
        <f t="shared" si="293"/>
        <v>0.47388953359176322</v>
      </c>
      <c r="GW33" s="294">
        <v>59174</v>
      </c>
      <c r="GX33" s="293">
        <f t="shared" si="294"/>
        <v>0.4633627618270395</v>
      </c>
      <c r="GY33" s="294">
        <v>521</v>
      </c>
      <c r="GZ33" s="293">
        <f t="shared" si="295"/>
        <v>7.2698412698412707</v>
      </c>
      <c r="HA33" s="292">
        <v>110776</v>
      </c>
      <c r="HB33" s="293">
        <f t="shared" si="296"/>
        <v>0.40676868372595076</v>
      </c>
      <c r="HC33" s="294">
        <v>110334</v>
      </c>
      <c r="HD33" s="293">
        <f t="shared" si="297"/>
        <v>0.40610185043584646</v>
      </c>
      <c r="HE33" s="294">
        <v>442</v>
      </c>
      <c r="HF33" s="293">
        <f t="shared" si="298"/>
        <v>0.59566787003610111</v>
      </c>
      <c r="HG33" s="292">
        <v>58025</v>
      </c>
      <c r="HH33" s="293">
        <f t="shared" si="299"/>
        <v>0.91009941404964123</v>
      </c>
      <c r="HI33" s="294">
        <v>56996</v>
      </c>
      <c r="HJ33" s="293">
        <f t="shared" si="300"/>
        <v>0.88672249991724317</v>
      </c>
      <c r="HK33" s="294">
        <v>1028</v>
      </c>
      <c r="HL33" s="293">
        <f t="shared" si="301"/>
        <v>5.0470588235294116</v>
      </c>
      <c r="HM33" s="292">
        <v>790</v>
      </c>
      <c r="HN33" s="293">
        <f t="shared" si="302"/>
        <v>1.276657060518732</v>
      </c>
      <c r="HO33" s="294">
        <v>266</v>
      </c>
      <c r="HP33" s="293">
        <f t="shared" si="303"/>
        <v>-0.21994134897360706</v>
      </c>
      <c r="HQ33" s="294">
        <v>524</v>
      </c>
      <c r="HR33" s="293">
        <f t="shared" si="304"/>
        <v>73.857142857142861</v>
      </c>
      <c r="HS33" s="292">
        <v>55820</v>
      </c>
      <c r="HT33" s="293">
        <f t="shared" si="305"/>
        <v>7.68577822362837E-2</v>
      </c>
      <c r="HU33" s="292">
        <v>20266</v>
      </c>
      <c r="HV33" s="293">
        <f t="shared" si="306"/>
        <v>-2.5391939982687295E-2</v>
      </c>
      <c r="HW33" s="294">
        <v>19857</v>
      </c>
      <c r="HX33" s="293">
        <f t="shared" si="307"/>
        <v>-3.3675604652294466E-2</v>
      </c>
      <c r="HY33" s="294">
        <v>409</v>
      </c>
      <c r="HZ33" s="293">
        <f t="shared" si="308"/>
        <v>0.66938775510204085</v>
      </c>
      <c r="IA33" s="292">
        <v>20536</v>
      </c>
      <c r="IB33" s="293">
        <f t="shared" si="309"/>
        <v>0.15891647855530477</v>
      </c>
      <c r="IC33" s="294">
        <v>20390</v>
      </c>
      <c r="ID33" s="293">
        <f t="shared" si="310"/>
        <v>0.1609633889426636</v>
      </c>
      <c r="IE33" s="294">
        <v>146</v>
      </c>
      <c r="IF33" s="293">
        <f t="shared" si="311"/>
        <v>-7.5949367088607556E-2</v>
      </c>
      <c r="IG33" s="292">
        <v>8390</v>
      </c>
      <c r="IH33" s="293">
        <f t="shared" si="312"/>
        <v>-3.0730129390018512E-2</v>
      </c>
      <c r="II33" s="294">
        <v>8344</v>
      </c>
      <c r="IJ33" s="293">
        <f t="shared" si="313"/>
        <v>-1.4526987126491031E-2</v>
      </c>
      <c r="IK33" s="294">
        <v>45</v>
      </c>
      <c r="IL33" s="293">
        <f t="shared" si="314"/>
        <v>-0.76190476190476186</v>
      </c>
      <c r="IM33" s="292">
        <v>6272</v>
      </c>
      <c r="IN33" s="293">
        <f t="shared" si="315"/>
        <v>0.31958762886597936</v>
      </c>
      <c r="IO33" s="294">
        <v>6244</v>
      </c>
      <c r="IP33" s="293">
        <f t="shared" si="316"/>
        <v>0.35005405405405399</v>
      </c>
      <c r="IQ33" s="294">
        <v>28</v>
      </c>
      <c r="IR33" s="293">
        <f t="shared" si="317"/>
        <v>-0.78294573643410859</v>
      </c>
      <c r="IS33" s="292">
        <v>875</v>
      </c>
      <c r="IT33" s="293">
        <f t="shared" si="318"/>
        <v>2.9954337899543377</v>
      </c>
      <c r="IU33" s="294">
        <v>875</v>
      </c>
      <c r="IV33" s="293">
        <f t="shared" si="319"/>
        <v>4.6089743589743586</v>
      </c>
      <c r="IW33" s="294">
        <v>0</v>
      </c>
      <c r="IX33" s="293">
        <f t="shared" si="320"/>
        <v>-1</v>
      </c>
      <c r="IY33" s="292">
        <v>51817</v>
      </c>
      <c r="IZ33" s="293">
        <f t="shared" si="321"/>
        <v>0.63501830114855484</v>
      </c>
      <c r="JA33" s="292">
        <v>16899</v>
      </c>
      <c r="JB33" s="293">
        <f t="shared" si="322"/>
        <v>0.38994900477052141</v>
      </c>
      <c r="JC33" s="294">
        <v>16866</v>
      </c>
      <c r="JD33" s="293">
        <f t="shared" si="323"/>
        <v>0.40024906600249066</v>
      </c>
      <c r="JE33" s="294">
        <v>33</v>
      </c>
      <c r="JF33" s="293">
        <f t="shared" si="324"/>
        <v>-0.70796460176991149</v>
      </c>
      <c r="JG33" s="292">
        <v>8225</v>
      </c>
      <c r="JH33" s="293">
        <f t="shared" si="325"/>
        <v>0.78068846070578046</v>
      </c>
      <c r="JI33" s="294">
        <v>8181</v>
      </c>
      <c r="JJ33" s="293">
        <f t="shared" si="326"/>
        <v>0.77577599305404821</v>
      </c>
      <c r="JK33" s="294">
        <v>44</v>
      </c>
      <c r="JL33" s="293">
        <f t="shared" si="327"/>
        <v>2.6666666666666665</v>
      </c>
      <c r="JM33" s="292">
        <v>22321</v>
      </c>
      <c r="JN33" s="293">
        <f t="shared" si="328"/>
        <v>0.71845407652629145</v>
      </c>
      <c r="JO33" s="294">
        <v>22300</v>
      </c>
      <c r="JP33" s="293">
        <f t="shared" si="329"/>
        <v>0.71868978805395001</v>
      </c>
      <c r="JQ33" s="294">
        <v>21</v>
      </c>
      <c r="JR33" s="293">
        <f t="shared" si="330"/>
        <v>0.5</v>
      </c>
      <c r="JS33" s="292">
        <v>4497</v>
      </c>
      <c r="JT33" s="293">
        <f t="shared" si="331"/>
        <v>1.2462537462537462</v>
      </c>
      <c r="JU33" s="294">
        <v>4457</v>
      </c>
      <c r="JV33" s="293">
        <f t="shared" si="332"/>
        <v>1.2396984924623116</v>
      </c>
      <c r="JW33" s="294">
        <v>39</v>
      </c>
      <c r="JX33" s="293">
        <f t="shared" si="333"/>
        <v>2.25</v>
      </c>
      <c r="JY33" s="292">
        <v>45</v>
      </c>
      <c r="JZ33" s="293">
        <f t="shared" si="334"/>
        <v>-0.71337579617834401</v>
      </c>
      <c r="KA33" s="294">
        <v>12</v>
      </c>
      <c r="KB33" s="293">
        <f t="shared" si="335"/>
        <v>-0.84210526315789469</v>
      </c>
      <c r="KC33" s="294">
        <v>33</v>
      </c>
      <c r="KD33" s="293">
        <f t="shared" si="336"/>
        <v>-0.59259259259259256</v>
      </c>
      <c r="KE33" s="292">
        <v>55222</v>
      </c>
      <c r="KF33" s="293">
        <f t="shared" si="337"/>
        <v>0.32872954764196338</v>
      </c>
      <c r="KG33" s="292">
        <v>28551</v>
      </c>
      <c r="KH33" s="293">
        <f t="shared" si="338"/>
        <v>0.36968097865195482</v>
      </c>
      <c r="KI33" s="294">
        <v>28350</v>
      </c>
      <c r="KJ33" s="293">
        <f t="shared" si="339"/>
        <v>0.3642925890279114</v>
      </c>
      <c r="KK33" s="294">
        <v>202</v>
      </c>
      <c r="KL33" s="293">
        <f t="shared" si="340"/>
        <v>2.1076923076923078</v>
      </c>
      <c r="KM33" s="292">
        <v>10691</v>
      </c>
      <c r="KN33" s="293">
        <f t="shared" si="341"/>
        <v>0.74433023331701742</v>
      </c>
      <c r="KO33" s="294">
        <v>10574</v>
      </c>
      <c r="KP33" s="293">
        <f t="shared" si="342"/>
        <v>0.76174608463845384</v>
      </c>
      <c r="KQ33" s="294">
        <v>117</v>
      </c>
      <c r="KR33" s="293">
        <f t="shared" si="343"/>
        <v>-7.1428571428571397E-2</v>
      </c>
      <c r="KS33" s="292">
        <v>7152</v>
      </c>
      <c r="KT33" s="293">
        <f t="shared" si="344"/>
        <v>0.11332503113325032</v>
      </c>
      <c r="KU33" s="294">
        <v>6842</v>
      </c>
      <c r="KV33" s="293">
        <f t="shared" si="345"/>
        <v>0.11233945699886205</v>
      </c>
      <c r="KW33" s="294">
        <v>310</v>
      </c>
      <c r="KX33" s="293">
        <f t="shared" si="346"/>
        <v>0.13553113553113549</v>
      </c>
      <c r="KY33" s="292">
        <v>9488</v>
      </c>
      <c r="KZ33" s="293">
        <f t="shared" si="347"/>
        <v>6.9431920649233536E-2</v>
      </c>
      <c r="LA33" s="294">
        <v>9373</v>
      </c>
      <c r="LB33" s="293">
        <f t="shared" si="348"/>
        <v>0.10037567504108935</v>
      </c>
      <c r="LC33" s="294">
        <v>115</v>
      </c>
      <c r="LD33" s="293">
        <f t="shared" si="349"/>
        <v>-0.67514124293785316</v>
      </c>
      <c r="LE33" s="292">
        <v>89</v>
      </c>
      <c r="LF33" s="293">
        <f t="shared" si="350"/>
        <v>-0.49717514124293782</v>
      </c>
      <c r="LG33" s="294">
        <v>56</v>
      </c>
      <c r="LH33" s="293">
        <f t="shared" si="351"/>
        <v>-0.48623853211009171</v>
      </c>
      <c r="LI33" s="294">
        <v>33</v>
      </c>
      <c r="LJ33" s="293">
        <f t="shared" si="352"/>
        <v>-0.51470588235294112</v>
      </c>
      <c r="LK33" s="292">
        <v>192977</v>
      </c>
      <c r="LL33" s="293">
        <f t="shared" si="353"/>
        <v>0.37461712706395223</v>
      </c>
      <c r="LM33" s="292">
        <v>56136</v>
      </c>
      <c r="LN33" s="293">
        <f t="shared" si="354"/>
        <v>0.46760784313725501</v>
      </c>
      <c r="LO33" s="294">
        <v>53445</v>
      </c>
      <c r="LP33" s="293">
        <f t="shared" si="355"/>
        <v>0.40095415345094243</v>
      </c>
      <c r="LQ33" s="294">
        <v>2691</v>
      </c>
      <c r="LR33" s="293">
        <f t="shared" si="356"/>
        <v>25.643564356435643</v>
      </c>
      <c r="LS33" s="292">
        <v>121005</v>
      </c>
      <c r="LT33" s="293">
        <f t="shared" si="357"/>
        <v>0.4471166495252219</v>
      </c>
      <c r="LU33" s="294">
        <v>120871</v>
      </c>
      <c r="LV33" s="293">
        <f t="shared" si="358"/>
        <v>0.44766090976597117</v>
      </c>
      <c r="LW33" s="294">
        <v>135</v>
      </c>
      <c r="LX33" s="293">
        <f t="shared" si="359"/>
        <v>8.0000000000000071E-2</v>
      </c>
      <c r="LY33" s="292">
        <v>10508</v>
      </c>
      <c r="LZ33" s="293">
        <f t="shared" si="360"/>
        <v>0.12529449560933825</v>
      </c>
      <c r="MA33" s="294">
        <v>10096</v>
      </c>
      <c r="MB33" s="293">
        <f t="shared" si="361"/>
        <v>8.8517520215633416E-2</v>
      </c>
      <c r="MC33" s="294">
        <v>412</v>
      </c>
      <c r="MD33" s="293">
        <f t="shared" si="362"/>
        <v>5.645161290322581</v>
      </c>
      <c r="ME33" s="292">
        <v>8094</v>
      </c>
      <c r="MF33" s="293">
        <f t="shared" si="363"/>
        <v>-1.8671193016488896E-2</v>
      </c>
      <c r="MG33" s="294">
        <v>7915</v>
      </c>
      <c r="MH33" s="293">
        <f t="shared" si="364"/>
        <v>-3.2750824880850571E-2</v>
      </c>
      <c r="MI33" s="294">
        <v>179</v>
      </c>
      <c r="MJ33" s="293">
        <f t="shared" si="365"/>
        <v>1.7538461538461538</v>
      </c>
      <c r="MK33" s="292">
        <v>461</v>
      </c>
      <c r="ML33" s="293">
        <f t="shared" si="366"/>
        <v>1.3165829145728645</v>
      </c>
      <c r="MM33" s="294">
        <v>334</v>
      </c>
      <c r="MN33" s="293">
        <f t="shared" si="367"/>
        <v>0.67839195979899491</v>
      </c>
      <c r="MO33" s="294">
        <v>128</v>
      </c>
      <c r="MP33" s="293" t="str">
        <f t="shared" si="368"/>
        <v>-</v>
      </c>
      <c r="MQ33" s="292">
        <f t="shared" si="369"/>
        <v>97844</v>
      </c>
      <c r="MR33" s="293">
        <f t="shared" si="370"/>
        <v>3.5784028054686168E-4</v>
      </c>
      <c r="MS33" s="292">
        <f t="shared" si="371"/>
        <v>62081</v>
      </c>
      <c r="MT33" s="293">
        <f t="shared" si="372"/>
        <v>0.18060626806633207</v>
      </c>
      <c r="MU33" s="294">
        <f t="shared" si="373"/>
        <v>43935</v>
      </c>
      <c r="MV33" s="293">
        <f t="shared" si="374"/>
        <v>-0.14408447137207536</v>
      </c>
      <c r="MW33" s="294">
        <f t="shared" si="375"/>
        <v>18145</v>
      </c>
      <c r="MX33" s="293">
        <f t="shared" si="376"/>
        <v>13.492811501597444</v>
      </c>
      <c r="MY33" s="292">
        <f t="shared" si="377"/>
        <v>31213</v>
      </c>
      <c r="MZ33" s="293">
        <f t="shared" si="378"/>
        <v>0.28379879077036985</v>
      </c>
      <c r="NA33" s="294">
        <f t="shared" si="379"/>
        <v>30148</v>
      </c>
      <c r="NB33" s="293">
        <f t="shared" si="380"/>
        <v>0.29008515554794823</v>
      </c>
      <c r="NC33" s="294">
        <f t="shared" si="381"/>
        <v>1063</v>
      </c>
      <c r="ND33" s="293">
        <f t="shared" si="382"/>
        <v>0.12486772486772479</v>
      </c>
      <c r="NE33" s="292">
        <f t="shared" si="383"/>
        <v>9231</v>
      </c>
      <c r="NF33" s="293">
        <f t="shared" si="384"/>
        <v>-8.0211239537664403E-2</v>
      </c>
      <c r="NG33" s="294">
        <f t="shared" si="385"/>
        <v>7685</v>
      </c>
      <c r="NH33" s="293">
        <f t="shared" si="386"/>
        <v>-0.15101634997790547</v>
      </c>
      <c r="NI33" s="294">
        <f t="shared" si="387"/>
        <v>1546</v>
      </c>
      <c r="NJ33" s="293">
        <f t="shared" si="388"/>
        <v>0.57113821138211374</v>
      </c>
      <c r="NK33" s="292">
        <f t="shared" si="389"/>
        <v>15346</v>
      </c>
      <c r="NL33" s="293">
        <f t="shared" si="390"/>
        <v>0.17593869731800771</v>
      </c>
      <c r="NM33" s="294">
        <f t="shared" si="391"/>
        <v>14346</v>
      </c>
      <c r="NN33" s="293">
        <f t="shared" si="392"/>
        <v>0.11183445710299922</v>
      </c>
      <c r="NO33" s="294">
        <f t="shared" si="393"/>
        <v>1001</v>
      </c>
      <c r="NP33" s="293">
        <f t="shared" si="394"/>
        <v>5.9034482758620692</v>
      </c>
      <c r="NQ33" s="292">
        <f t="shared" si="395"/>
        <v>2152</v>
      </c>
      <c r="NR33" s="293">
        <f t="shared" si="396"/>
        <v>0.80385582564962288</v>
      </c>
      <c r="NS33" s="294">
        <f t="shared" si="397"/>
        <v>1277</v>
      </c>
      <c r="NT33" s="293">
        <f t="shared" si="398"/>
        <v>1.1354515050167224</v>
      </c>
      <c r="NU33" s="294">
        <f t="shared" si="399"/>
        <v>874</v>
      </c>
      <c r="NV33" s="293">
        <f t="shared" si="400"/>
        <v>0.46890756302521019</v>
      </c>
    </row>
    <row r="34" spans="1:386" s="295" customFormat="1" outlineLevel="1" x14ac:dyDescent="0.25">
      <c r="A34" s="290"/>
      <c r="B34" s="291" t="s">
        <v>83</v>
      </c>
      <c r="C34" s="292">
        <v>1448890</v>
      </c>
      <c r="D34" s="293">
        <f t="shared" si="194"/>
        <v>0.4121982646869049</v>
      </c>
      <c r="E34" s="292">
        <v>584798</v>
      </c>
      <c r="F34" s="293">
        <f t="shared" si="194"/>
        <v>0.40697861856746576</v>
      </c>
      <c r="G34" s="294">
        <v>570381</v>
      </c>
      <c r="H34" s="293">
        <f t="shared" si="195"/>
        <v>0.42841294129137442</v>
      </c>
      <c r="I34" s="294">
        <v>14417</v>
      </c>
      <c r="J34" s="293">
        <f t="shared" si="196"/>
        <v>-0.11714635639926518</v>
      </c>
      <c r="K34" s="292">
        <v>421484</v>
      </c>
      <c r="L34" s="293">
        <f t="shared" si="197"/>
        <v>0.33158940627497802</v>
      </c>
      <c r="M34" s="294">
        <v>411447</v>
      </c>
      <c r="N34" s="293">
        <f t="shared" si="198"/>
        <v>0.31799689918507501</v>
      </c>
      <c r="O34" s="294">
        <v>10038</v>
      </c>
      <c r="P34" s="293">
        <f t="shared" si="199"/>
        <v>1.3070558492300619</v>
      </c>
      <c r="Q34" s="292">
        <v>263759</v>
      </c>
      <c r="R34" s="293">
        <f t="shared" si="200"/>
        <v>0.55314062288382604</v>
      </c>
      <c r="S34" s="294">
        <v>252612</v>
      </c>
      <c r="T34" s="293">
        <f t="shared" si="201"/>
        <v>0.60366171074516584</v>
      </c>
      <c r="U34" s="294">
        <v>11148</v>
      </c>
      <c r="V34" s="293">
        <f t="shared" si="202"/>
        <v>-9.3805885221915131E-2</v>
      </c>
      <c r="W34" s="292">
        <v>210152</v>
      </c>
      <c r="X34" s="293">
        <f t="shared" si="203"/>
        <v>0.48422911222543963</v>
      </c>
      <c r="Y34" s="294">
        <v>198759</v>
      </c>
      <c r="Z34" s="293">
        <f t="shared" si="204"/>
        <v>0.48460561697042137</v>
      </c>
      <c r="AA34" s="294">
        <v>11393</v>
      </c>
      <c r="AB34" s="293">
        <f t="shared" si="205"/>
        <v>0.47769130998702991</v>
      </c>
      <c r="AC34" s="292">
        <v>22470</v>
      </c>
      <c r="AD34" s="293">
        <f t="shared" si="206"/>
        <v>0.19923146715055773</v>
      </c>
      <c r="AE34" s="294">
        <v>12726</v>
      </c>
      <c r="AF34" s="293">
        <f t="shared" si="207"/>
        <v>0.14134529147982056</v>
      </c>
      <c r="AG34" s="294">
        <v>9744</v>
      </c>
      <c r="AH34" s="293">
        <f t="shared" si="208"/>
        <v>0.28430209568999598</v>
      </c>
      <c r="AI34" s="292">
        <v>1317542</v>
      </c>
      <c r="AJ34" s="293">
        <f t="shared" si="209"/>
        <v>0.45776112731408736</v>
      </c>
      <c r="AK34" s="292">
        <v>526495</v>
      </c>
      <c r="AL34" s="293">
        <f t="shared" si="210"/>
        <v>0.43142809758272582</v>
      </c>
      <c r="AM34" s="294">
        <v>514113</v>
      </c>
      <c r="AN34" s="293">
        <f t="shared" si="211"/>
        <v>0.45521526224914366</v>
      </c>
      <c r="AO34" s="294">
        <v>12382</v>
      </c>
      <c r="AP34" s="293">
        <f t="shared" si="212"/>
        <v>-0.14730390468975962</v>
      </c>
      <c r="AQ34" s="292">
        <v>383148</v>
      </c>
      <c r="AR34" s="293">
        <f t="shared" si="213"/>
        <v>0.36736019414010923</v>
      </c>
      <c r="AS34" s="294">
        <v>373649</v>
      </c>
      <c r="AT34" s="293">
        <f t="shared" si="214"/>
        <v>0.34942487224399144</v>
      </c>
      <c r="AU34" s="294">
        <v>9500</v>
      </c>
      <c r="AV34" s="293">
        <f t="shared" si="215"/>
        <v>1.8657616892911011</v>
      </c>
      <c r="AW34" s="292">
        <v>240727</v>
      </c>
      <c r="AX34" s="293">
        <f t="shared" si="216"/>
        <v>0.62199657714231815</v>
      </c>
      <c r="AY34" s="294">
        <v>230505</v>
      </c>
      <c r="AZ34" s="293">
        <f t="shared" si="217"/>
        <v>0.67986969449626855</v>
      </c>
      <c r="BA34" s="294">
        <v>10222</v>
      </c>
      <c r="BB34" s="293">
        <f t="shared" si="218"/>
        <v>-8.7158421146633303E-2</v>
      </c>
      <c r="BC34" s="292">
        <v>197959</v>
      </c>
      <c r="BD34" s="293">
        <f t="shared" si="219"/>
        <v>0.51888254611300377</v>
      </c>
      <c r="BE34" s="294">
        <v>186958</v>
      </c>
      <c r="BF34" s="293">
        <f t="shared" si="220"/>
        <v>0.51592893804376905</v>
      </c>
      <c r="BG34" s="294">
        <v>11000</v>
      </c>
      <c r="BH34" s="293">
        <f t="shared" si="221"/>
        <v>0.57075539054690849</v>
      </c>
      <c r="BI34" s="292">
        <v>19406</v>
      </c>
      <c r="BJ34" s="293">
        <f t="shared" si="222"/>
        <v>1.950136819702037</v>
      </c>
      <c r="BK34" s="294">
        <v>9897</v>
      </c>
      <c r="BL34" s="293">
        <f t="shared" si="223"/>
        <v>4.6264923251847643</v>
      </c>
      <c r="BM34" s="294">
        <v>9509</v>
      </c>
      <c r="BN34" s="293">
        <f t="shared" si="224"/>
        <v>0.97282157676348557</v>
      </c>
      <c r="BO34" s="292">
        <v>131348</v>
      </c>
      <c r="BP34" s="293">
        <f t="shared" si="225"/>
        <v>7.5124826062044736E-2</v>
      </c>
      <c r="BQ34" s="292">
        <v>58303</v>
      </c>
      <c r="BR34" s="293">
        <f t="shared" si="226"/>
        <v>0.21896299393685981</v>
      </c>
      <c r="BS34" s="294">
        <v>56268</v>
      </c>
      <c r="BT34" s="293">
        <f t="shared" si="227"/>
        <v>0.22265922079050871</v>
      </c>
      <c r="BU34" s="294">
        <v>2035</v>
      </c>
      <c r="BV34" s="293">
        <f t="shared" si="228"/>
        <v>0.12493090105030413</v>
      </c>
      <c r="BW34" s="292">
        <v>38336</v>
      </c>
      <c r="BX34" s="293">
        <f t="shared" si="229"/>
        <v>5.5593799047278125E-2</v>
      </c>
      <c r="BY34" s="294">
        <v>37798</v>
      </c>
      <c r="BZ34" s="293">
        <f t="shared" si="230"/>
        <v>7.1341515263172894E-2</v>
      </c>
      <c r="CA34" s="294">
        <v>538</v>
      </c>
      <c r="CB34" s="293">
        <f t="shared" si="231"/>
        <v>-0.48069498069498073</v>
      </c>
      <c r="CC34" s="292">
        <v>23032</v>
      </c>
      <c r="CD34" s="293">
        <f t="shared" si="232"/>
        <v>7.5809239105049331E-2</v>
      </c>
      <c r="CE34" s="294">
        <v>22106</v>
      </c>
      <c r="CF34" s="293">
        <f t="shared" si="233"/>
        <v>8.8697365180989918E-2</v>
      </c>
      <c r="CG34" s="294">
        <v>926</v>
      </c>
      <c r="CH34" s="293">
        <f t="shared" si="234"/>
        <v>-0.16123188405797106</v>
      </c>
      <c r="CI34" s="292">
        <v>12193</v>
      </c>
      <c r="CJ34" s="293">
        <f t="shared" si="235"/>
        <v>8.3052051874222821E-2</v>
      </c>
      <c r="CK34" s="294">
        <v>11801</v>
      </c>
      <c r="CL34" s="293">
        <f t="shared" si="236"/>
        <v>0.11847218273149474</v>
      </c>
      <c r="CM34" s="294">
        <v>392</v>
      </c>
      <c r="CN34" s="293">
        <f t="shared" si="237"/>
        <v>-0.4455445544554455</v>
      </c>
      <c r="CO34" s="292">
        <v>3065</v>
      </c>
      <c r="CP34" s="293">
        <f t="shared" si="238"/>
        <v>-0.74792334895961843</v>
      </c>
      <c r="CQ34" s="294">
        <v>2830</v>
      </c>
      <c r="CR34" s="293">
        <f t="shared" si="239"/>
        <v>-0.69864764135874768</v>
      </c>
      <c r="CS34" s="294">
        <v>235</v>
      </c>
      <c r="CT34" s="293">
        <f t="shared" si="240"/>
        <v>-0.91507047343693526</v>
      </c>
      <c r="CU34" s="292">
        <v>257898</v>
      </c>
      <c r="CV34" s="293">
        <f t="shared" si="241"/>
        <v>0.21832749123685535</v>
      </c>
      <c r="CW34" s="292">
        <v>82431</v>
      </c>
      <c r="CX34" s="293">
        <f t="shared" si="242"/>
        <v>0.20488496506562992</v>
      </c>
      <c r="CY34" s="294">
        <v>76722</v>
      </c>
      <c r="CZ34" s="293">
        <f t="shared" si="243"/>
        <v>0.32003922850604782</v>
      </c>
      <c r="DA34" s="294">
        <v>5709</v>
      </c>
      <c r="DB34" s="293">
        <f t="shared" si="244"/>
        <v>-0.44535120955989504</v>
      </c>
      <c r="DC34" s="292">
        <v>84026</v>
      </c>
      <c r="DD34" s="293">
        <f t="shared" si="245"/>
        <v>0.13404594164169836</v>
      </c>
      <c r="DE34" s="294">
        <v>80560</v>
      </c>
      <c r="DF34" s="293">
        <f t="shared" si="246"/>
        <v>0.10715610956117816</v>
      </c>
      <c r="DG34" s="294">
        <v>3466</v>
      </c>
      <c r="DH34" s="293">
        <f t="shared" si="247"/>
        <v>1.6040570999248684</v>
      </c>
      <c r="DI34" s="292">
        <v>30356</v>
      </c>
      <c r="DJ34" s="293">
        <f t="shared" si="248"/>
        <v>2.7727934455090253E-2</v>
      </c>
      <c r="DK34" s="294">
        <v>26122</v>
      </c>
      <c r="DL34" s="293">
        <f t="shared" si="249"/>
        <v>0.26916723350500438</v>
      </c>
      <c r="DM34" s="294">
        <v>4235</v>
      </c>
      <c r="DN34" s="293">
        <f t="shared" si="250"/>
        <v>-0.52707984366275817</v>
      </c>
      <c r="DO34" s="292">
        <v>70976</v>
      </c>
      <c r="DP34" s="293">
        <f t="shared" si="251"/>
        <v>0.21728094396899178</v>
      </c>
      <c r="DQ34" s="294">
        <v>66527</v>
      </c>
      <c r="DR34" s="293">
        <f t="shared" si="252"/>
        <v>0.25375975274207541</v>
      </c>
      <c r="DS34" s="294">
        <v>4450</v>
      </c>
      <c r="DT34" s="293">
        <f t="shared" si="253"/>
        <v>-0.15157292659675881</v>
      </c>
      <c r="DU34" s="292">
        <v>11104</v>
      </c>
      <c r="DV34" s="293">
        <f t="shared" si="254"/>
        <v>1.7573876334740501</v>
      </c>
      <c r="DW34" s="294">
        <v>6757</v>
      </c>
      <c r="DX34" s="293">
        <f t="shared" si="255"/>
        <v>18.305714285714284</v>
      </c>
      <c r="DY34" s="294">
        <v>4347</v>
      </c>
      <c r="DZ34" s="293">
        <f t="shared" si="256"/>
        <v>0.18253536452665942</v>
      </c>
      <c r="EA34" s="292">
        <v>41273</v>
      </c>
      <c r="EB34" s="293">
        <f t="shared" si="257"/>
        <v>7.962541526066591E-2</v>
      </c>
      <c r="EC34" s="292">
        <v>23029</v>
      </c>
      <c r="ED34" s="293">
        <f t="shared" si="258"/>
        <v>-2.382264422873126E-2</v>
      </c>
      <c r="EE34" s="294">
        <v>22817</v>
      </c>
      <c r="EF34" s="293">
        <f t="shared" si="259"/>
        <v>-3.1618708089296343E-2</v>
      </c>
      <c r="EG34" s="294">
        <v>212</v>
      </c>
      <c r="EH34" s="293">
        <f t="shared" si="260"/>
        <v>6.0666666666666664</v>
      </c>
      <c r="EI34" s="292">
        <v>9740</v>
      </c>
      <c r="EJ34" s="293">
        <f t="shared" si="261"/>
        <v>0.16298507462686573</v>
      </c>
      <c r="EK34" s="294">
        <v>9659</v>
      </c>
      <c r="EL34" s="293">
        <f t="shared" si="262"/>
        <v>0.19055836312091712</v>
      </c>
      <c r="EM34" s="294">
        <v>82</v>
      </c>
      <c r="EN34" s="293">
        <f t="shared" si="263"/>
        <v>-0.68702290076335881</v>
      </c>
      <c r="EO34" s="292">
        <v>5361</v>
      </c>
      <c r="EP34" s="293">
        <f t="shared" si="264"/>
        <v>0.15117028129697241</v>
      </c>
      <c r="EQ34" s="294">
        <v>5222</v>
      </c>
      <c r="ER34" s="293">
        <f t="shared" si="265"/>
        <v>0.14592933947772657</v>
      </c>
      <c r="ES34" s="294">
        <v>139</v>
      </c>
      <c r="ET34" s="293">
        <f t="shared" si="266"/>
        <v>0.3899999999999999</v>
      </c>
      <c r="EU34" s="292">
        <v>3297</v>
      </c>
      <c r="EV34" s="293">
        <f t="shared" si="267"/>
        <v>1.2053511705685618</v>
      </c>
      <c r="EW34" s="294">
        <v>3236</v>
      </c>
      <c r="EX34" s="293">
        <f t="shared" si="268"/>
        <v>1.2820874471086037</v>
      </c>
      <c r="EY34" s="294">
        <v>61</v>
      </c>
      <c r="EZ34" s="293">
        <f t="shared" si="269"/>
        <v>-0.20779220779220775</v>
      </c>
      <c r="FA34" s="292">
        <v>440</v>
      </c>
      <c r="FB34" s="293">
        <f t="shared" si="270"/>
        <v>0.56028368794326244</v>
      </c>
      <c r="FC34" s="294">
        <v>318</v>
      </c>
      <c r="FD34" s="293">
        <f t="shared" si="271"/>
        <v>0.75690607734806625</v>
      </c>
      <c r="FE34" s="294">
        <v>122</v>
      </c>
      <c r="FF34" s="293">
        <f t="shared" si="272"/>
        <v>0.19607843137254899</v>
      </c>
      <c r="FG34" s="292">
        <v>81494</v>
      </c>
      <c r="FH34" s="293">
        <f t="shared" si="273"/>
        <v>0.3096033939705598</v>
      </c>
      <c r="FI34" s="292">
        <v>34366</v>
      </c>
      <c r="FJ34" s="293">
        <f t="shared" si="274"/>
        <v>0.26447862241518871</v>
      </c>
      <c r="FK34" s="294">
        <v>33551</v>
      </c>
      <c r="FL34" s="293">
        <f t="shared" si="275"/>
        <v>0.27827942241018011</v>
      </c>
      <c r="FM34" s="294">
        <v>815</v>
      </c>
      <c r="FN34" s="293">
        <f t="shared" si="276"/>
        <v>-0.12459720730397417</v>
      </c>
      <c r="FO34" s="292">
        <v>14716</v>
      </c>
      <c r="FP34" s="293">
        <f t="shared" si="277"/>
        <v>0.73374175306314804</v>
      </c>
      <c r="FQ34" s="294">
        <v>14506</v>
      </c>
      <c r="FR34" s="293">
        <f t="shared" si="278"/>
        <v>0.74539766574419453</v>
      </c>
      <c r="FS34" s="294">
        <v>209</v>
      </c>
      <c r="FT34" s="293">
        <f t="shared" si="279"/>
        <v>0.18079096045197751</v>
      </c>
      <c r="FU34" s="292">
        <v>19651</v>
      </c>
      <c r="FV34" s="293">
        <f t="shared" si="280"/>
        <v>0.25093895219301032</v>
      </c>
      <c r="FW34" s="294">
        <v>19314</v>
      </c>
      <c r="FX34" s="293">
        <f t="shared" si="281"/>
        <v>0.26757235676314228</v>
      </c>
      <c r="FY34" s="294">
        <v>336</v>
      </c>
      <c r="FZ34" s="293">
        <f t="shared" si="282"/>
        <v>-0.28813559322033899</v>
      </c>
      <c r="GA34" s="292">
        <v>14066</v>
      </c>
      <c r="GB34" s="293">
        <f t="shared" si="283"/>
        <v>0.12213801356202625</v>
      </c>
      <c r="GC34" s="294">
        <v>13740</v>
      </c>
      <c r="GD34" s="293">
        <f t="shared" si="284"/>
        <v>0.13216875411997364</v>
      </c>
      <c r="GE34" s="294">
        <v>326</v>
      </c>
      <c r="GF34" s="293">
        <f t="shared" si="285"/>
        <v>-0.18295739348370932</v>
      </c>
      <c r="GG34" s="292">
        <v>406</v>
      </c>
      <c r="GH34" s="293">
        <f t="shared" si="286"/>
        <v>-9.7560975609756184E-3</v>
      </c>
      <c r="GI34" s="294">
        <v>325</v>
      </c>
      <c r="GJ34" s="293">
        <f t="shared" si="287"/>
        <v>1.4436090225563909</v>
      </c>
      <c r="GK34" s="294">
        <v>80</v>
      </c>
      <c r="GL34" s="293">
        <f t="shared" si="288"/>
        <v>-0.71119133574007221</v>
      </c>
      <c r="GM34" s="292">
        <v>468985</v>
      </c>
      <c r="GN34" s="293">
        <f t="shared" si="289"/>
        <v>1.0915541324009492</v>
      </c>
      <c r="GO34" s="292">
        <v>216747</v>
      </c>
      <c r="GP34" s="293">
        <f t="shared" si="290"/>
        <v>0.90469788041758936</v>
      </c>
      <c r="GQ34" s="294">
        <v>215100</v>
      </c>
      <c r="GR34" s="293">
        <f t="shared" si="291"/>
        <v>0.89878446015730518</v>
      </c>
      <c r="GS34" s="294">
        <v>1647</v>
      </c>
      <c r="GT34" s="293">
        <f t="shared" si="292"/>
        <v>2.2105263157894739</v>
      </c>
      <c r="GU34" s="292">
        <v>74009</v>
      </c>
      <c r="GV34" s="293">
        <f t="shared" si="293"/>
        <v>1.2802169023631267</v>
      </c>
      <c r="GW34" s="294">
        <v>71205</v>
      </c>
      <c r="GX34" s="293">
        <f t="shared" si="294"/>
        <v>1.1970748866055727</v>
      </c>
      <c r="GY34" s="294">
        <v>2804</v>
      </c>
      <c r="GZ34" s="293">
        <f t="shared" si="295"/>
        <v>57.416666666666664</v>
      </c>
      <c r="HA34" s="292">
        <v>125215</v>
      </c>
      <c r="HB34" s="293">
        <f t="shared" si="296"/>
        <v>1.303694300327483</v>
      </c>
      <c r="HC34" s="294">
        <v>121796</v>
      </c>
      <c r="HD34" s="293">
        <f t="shared" si="297"/>
        <v>1.2457498985876017</v>
      </c>
      <c r="HE34" s="294">
        <v>3419</v>
      </c>
      <c r="HF34" s="293">
        <f t="shared" si="298"/>
        <v>27.491666666666667</v>
      </c>
      <c r="HG34" s="292">
        <v>64520</v>
      </c>
      <c r="HH34" s="293">
        <f t="shared" si="299"/>
        <v>1.8249923376680242</v>
      </c>
      <c r="HI34" s="294">
        <v>59777</v>
      </c>
      <c r="HJ34" s="293">
        <f t="shared" si="300"/>
        <v>1.6410267738800037</v>
      </c>
      <c r="HK34" s="294">
        <v>4743</v>
      </c>
      <c r="HL34" s="293">
        <f t="shared" si="301"/>
        <v>22.024271844660195</v>
      </c>
      <c r="HM34" s="292">
        <v>4732</v>
      </c>
      <c r="HN34" s="293">
        <f t="shared" si="302"/>
        <v>32.799999999999997</v>
      </c>
      <c r="HO34" s="294">
        <v>716</v>
      </c>
      <c r="HP34" s="293">
        <f t="shared" si="303"/>
        <v>7.5238095238095237</v>
      </c>
      <c r="HQ34" s="294">
        <v>4016</v>
      </c>
      <c r="HR34" s="293">
        <f t="shared" si="304"/>
        <v>70.714285714285708</v>
      </c>
      <c r="HS34" s="292">
        <v>53138</v>
      </c>
      <c r="HT34" s="293">
        <f t="shared" si="305"/>
        <v>9.4861334322330793E-2</v>
      </c>
      <c r="HU34" s="292">
        <v>16789</v>
      </c>
      <c r="HV34" s="293">
        <f t="shared" si="306"/>
        <v>4.9682748713038016E-3</v>
      </c>
      <c r="HW34" s="294">
        <v>15968</v>
      </c>
      <c r="HX34" s="293">
        <f t="shared" si="307"/>
        <v>-1.6142945163277855E-2</v>
      </c>
      <c r="HY34" s="294">
        <v>821</v>
      </c>
      <c r="HZ34" s="293">
        <f t="shared" si="308"/>
        <v>0.72117400419287203</v>
      </c>
      <c r="IA34" s="292">
        <v>22387</v>
      </c>
      <c r="IB34" s="293">
        <f t="shared" si="309"/>
        <v>0.16139240506329111</v>
      </c>
      <c r="IC34" s="294">
        <v>21919</v>
      </c>
      <c r="ID34" s="293">
        <f t="shared" si="310"/>
        <v>0.15417829498183355</v>
      </c>
      <c r="IE34" s="294">
        <v>467</v>
      </c>
      <c r="IF34" s="293">
        <f t="shared" si="311"/>
        <v>0.63859649122807016</v>
      </c>
      <c r="IG34" s="292">
        <v>9157</v>
      </c>
      <c r="IH34" s="293">
        <f t="shared" si="312"/>
        <v>0.19247297825237664</v>
      </c>
      <c r="II34" s="294">
        <v>9111</v>
      </c>
      <c r="IJ34" s="293">
        <f t="shared" si="313"/>
        <v>0.1900470219435737</v>
      </c>
      <c r="IK34" s="294">
        <v>46</v>
      </c>
      <c r="IL34" s="293">
        <f t="shared" si="314"/>
        <v>1.0909090909090908</v>
      </c>
      <c r="IM34" s="292">
        <v>6011</v>
      </c>
      <c r="IN34" s="293">
        <f t="shared" si="315"/>
        <v>0.35382882882882893</v>
      </c>
      <c r="IO34" s="294">
        <v>5724</v>
      </c>
      <c r="IP34" s="293">
        <f t="shared" si="316"/>
        <v>0.29707681849082257</v>
      </c>
      <c r="IQ34" s="294">
        <v>287</v>
      </c>
      <c r="IR34" s="293">
        <f t="shared" si="317"/>
        <v>9.6296296296296298</v>
      </c>
      <c r="IS34" s="292">
        <v>453</v>
      </c>
      <c r="IT34" s="293">
        <f t="shared" si="318"/>
        <v>2.1241379310344826</v>
      </c>
      <c r="IU34" s="294">
        <v>263</v>
      </c>
      <c r="IV34" s="293">
        <f t="shared" si="319"/>
        <v>2.9253731343283582</v>
      </c>
      <c r="IW34" s="294">
        <v>190</v>
      </c>
      <c r="IX34" s="293">
        <f t="shared" si="320"/>
        <v>1.4358974358974357</v>
      </c>
      <c r="IY34" s="292">
        <v>49519</v>
      </c>
      <c r="IZ34" s="293">
        <f t="shared" si="321"/>
        <v>0.75886197343183914</v>
      </c>
      <c r="JA34" s="292">
        <v>15120</v>
      </c>
      <c r="JB34" s="293">
        <f t="shared" si="322"/>
        <v>0.42091908655201582</v>
      </c>
      <c r="JC34" s="294">
        <v>14984</v>
      </c>
      <c r="JD34" s="293">
        <f t="shared" si="323"/>
        <v>0.41732879303821413</v>
      </c>
      <c r="JE34" s="294">
        <v>137</v>
      </c>
      <c r="JF34" s="293">
        <f t="shared" si="324"/>
        <v>0.98550724637681153</v>
      </c>
      <c r="JG34" s="292">
        <v>8891</v>
      </c>
      <c r="JH34" s="293">
        <f t="shared" si="325"/>
        <v>1.249177839615482</v>
      </c>
      <c r="JI34" s="294">
        <v>8816</v>
      </c>
      <c r="JJ34" s="293">
        <f t="shared" si="326"/>
        <v>1.2958333333333334</v>
      </c>
      <c r="JK34" s="294">
        <v>74</v>
      </c>
      <c r="JL34" s="293">
        <f t="shared" si="327"/>
        <v>-0.34513274336283184</v>
      </c>
      <c r="JM34" s="292">
        <v>21145</v>
      </c>
      <c r="JN34" s="293">
        <f t="shared" si="328"/>
        <v>0.84511343804537531</v>
      </c>
      <c r="JO34" s="294">
        <v>21145</v>
      </c>
      <c r="JP34" s="293">
        <f t="shared" si="329"/>
        <v>0.86037304240717938</v>
      </c>
      <c r="JQ34" s="294">
        <v>0</v>
      </c>
      <c r="JR34" s="293">
        <f t="shared" si="330"/>
        <v>-1</v>
      </c>
      <c r="JS34" s="292">
        <v>4561</v>
      </c>
      <c r="JT34" s="293">
        <f t="shared" si="331"/>
        <v>0.92528493035035875</v>
      </c>
      <c r="JU34" s="294">
        <v>4561</v>
      </c>
      <c r="JV34" s="293">
        <f t="shared" si="332"/>
        <v>1.0030742204655247</v>
      </c>
      <c r="JW34" s="294">
        <v>0</v>
      </c>
      <c r="JX34" s="293">
        <f t="shared" si="333"/>
        <v>-1</v>
      </c>
      <c r="JY34" s="292">
        <v>67</v>
      </c>
      <c r="JZ34" s="293">
        <f t="shared" si="334"/>
        <v>1.2333333333333334</v>
      </c>
      <c r="KA34" s="294">
        <v>0</v>
      </c>
      <c r="KB34" s="293" t="str">
        <f t="shared" si="335"/>
        <v>-</v>
      </c>
      <c r="KC34" s="294">
        <v>67</v>
      </c>
      <c r="KD34" s="293">
        <f t="shared" si="336"/>
        <v>1.2333333333333334</v>
      </c>
      <c r="KE34" s="292">
        <v>56838</v>
      </c>
      <c r="KF34" s="293">
        <f t="shared" si="337"/>
        <v>0.28456166519764059</v>
      </c>
      <c r="KG34" s="292">
        <v>27845</v>
      </c>
      <c r="KH34" s="293">
        <f t="shared" si="338"/>
        <v>0.32532127558305568</v>
      </c>
      <c r="KI34" s="294">
        <v>27336</v>
      </c>
      <c r="KJ34" s="293">
        <f t="shared" si="339"/>
        <v>0.33274828140997514</v>
      </c>
      <c r="KK34" s="294">
        <v>509</v>
      </c>
      <c r="KL34" s="293">
        <f t="shared" si="340"/>
        <v>2.0040080160320661E-2</v>
      </c>
      <c r="KM34" s="292">
        <v>11215</v>
      </c>
      <c r="KN34" s="293">
        <f t="shared" si="341"/>
        <v>0.24087187430847523</v>
      </c>
      <c r="KO34" s="294">
        <v>10455</v>
      </c>
      <c r="KP34" s="293">
        <f t="shared" si="342"/>
        <v>0.17485110686593996</v>
      </c>
      <c r="KQ34" s="294">
        <v>760</v>
      </c>
      <c r="KR34" s="293">
        <f t="shared" si="343"/>
        <v>4.4676258992805753</v>
      </c>
      <c r="KS34" s="292">
        <v>8532</v>
      </c>
      <c r="KT34" s="293">
        <f t="shared" si="344"/>
        <v>0.26194349948232509</v>
      </c>
      <c r="KU34" s="294">
        <v>8220</v>
      </c>
      <c r="KV34" s="293">
        <f t="shared" si="345"/>
        <v>0.27917833800186731</v>
      </c>
      <c r="KW34" s="294">
        <v>312</v>
      </c>
      <c r="KX34" s="293">
        <f t="shared" si="346"/>
        <v>-6.8656716417910491E-2</v>
      </c>
      <c r="KY34" s="292">
        <v>10761</v>
      </c>
      <c r="KZ34" s="293">
        <f t="shared" si="347"/>
        <v>0.26570218772053633</v>
      </c>
      <c r="LA34" s="294">
        <v>10612</v>
      </c>
      <c r="LB34" s="293">
        <f t="shared" si="348"/>
        <v>0.30673562369166363</v>
      </c>
      <c r="LC34" s="294">
        <v>149</v>
      </c>
      <c r="LD34" s="293">
        <f t="shared" si="349"/>
        <v>-0.60892388451443569</v>
      </c>
      <c r="LE34" s="292">
        <v>221</v>
      </c>
      <c r="LF34" s="293">
        <f t="shared" si="350"/>
        <v>-8.2987551867219955E-2</v>
      </c>
      <c r="LG34" s="294">
        <v>179</v>
      </c>
      <c r="LH34" s="293">
        <f t="shared" si="351"/>
        <v>0.15483870967741931</v>
      </c>
      <c r="LI34" s="294">
        <v>42</v>
      </c>
      <c r="LJ34" s="293">
        <f t="shared" si="352"/>
        <v>-0.51162790697674421</v>
      </c>
      <c r="LK34" s="292">
        <v>189939</v>
      </c>
      <c r="LL34" s="293">
        <f t="shared" si="353"/>
        <v>0.29921679948014646</v>
      </c>
      <c r="LM34" s="292">
        <v>47856</v>
      </c>
      <c r="LN34" s="293">
        <f t="shared" si="354"/>
        <v>0.38204291448869387</v>
      </c>
      <c r="LO34" s="294">
        <v>47555</v>
      </c>
      <c r="LP34" s="293">
        <f t="shared" si="355"/>
        <v>0.37860559501377011</v>
      </c>
      <c r="LQ34" s="294">
        <v>302</v>
      </c>
      <c r="LR34" s="293">
        <f t="shared" si="356"/>
        <v>1.2878787878787881</v>
      </c>
      <c r="LS34" s="292">
        <v>124066</v>
      </c>
      <c r="LT34" s="293">
        <f t="shared" si="357"/>
        <v>0.29808738595463291</v>
      </c>
      <c r="LU34" s="294">
        <v>124003</v>
      </c>
      <c r="LV34" s="293">
        <f t="shared" si="358"/>
        <v>0.29912730091879602</v>
      </c>
      <c r="LW34" s="294">
        <v>63</v>
      </c>
      <c r="LX34" s="293">
        <f t="shared" si="359"/>
        <v>-0.496</v>
      </c>
      <c r="LY34" s="292">
        <v>9481</v>
      </c>
      <c r="LZ34" s="293">
        <f t="shared" si="360"/>
        <v>9.1024165707709992E-2</v>
      </c>
      <c r="MA34" s="294">
        <v>9387</v>
      </c>
      <c r="MB34" s="293">
        <f t="shared" si="361"/>
        <v>9.0497211895910867E-2</v>
      </c>
      <c r="MC34" s="294">
        <v>94</v>
      </c>
      <c r="MD34" s="293">
        <f t="shared" si="362"/>
        <v>0.14634146341463405</v>
      </c>
      <c r="ME34" s="292">
        <v>8113</v>
      </c>
      <c r="MF34" s="293">
        <f t="shared" si="363"/>
        <v>0.13389238294898664</v>
      </c>
      <c r="MG34" s="294">
        <v>8019</v>
      </c>
      <c r="MH34" s="293">
        <f t="shared" si="364"/>
        <v>0.12689713322091056</v>
      </c>
      <c r="MI34" s="294">
        <v>94</v>
      </c>
      <c r="MJ34" s="293">
        <f t="shared" si="365"/>
        <v>1.4102564102564101</v>
      </c>
      <c r="MK34" s="292">
        <v>711</v>
      </c>
      <c r="ML34" s="293" t="str">
        <f t="shared" si="366"/>
        <v>-</v>
      </c>
      <c r="MM34" s="294">
        <v>672</v>
      </c>
      <c r="MN34" s="293" t="str">
        <f t="shared" si="367"/>
        <v>-</v>
      </c>
      <c r="MO34" s="294">
        <v>40</v>
      </c>
      <c r="MP34" s="293" t="str">
        <f t="shared" si="368"/>
        <v>-</v>
      </c>
      <c r="MQ34" s="292">
        <f t="shared" si="369"/>
        <v>118458</v>
      </c>
      <c r="MR34" s="293">
        <f t="shared" si="370"/>
        <v>0.18086029008622839</v>
      </c>
      <c r="MS34" s="292">
        <f t="shared" si="371"/>
        <v>62312</v>
      </c>
      <c r="MT34" s="293">
        <f t="shared" si="372"/>
        <v>0.20182070668106777</v>
      </c>
      <c r="MU34" s="294">
        <f t="shared" si="373"/>
        <v>60080</v>
      </c>
      <c r="MV34" s="293">
        <f t="shared" si="374"/>
        <v>0.19516998547812769</v>
      </c>
      <c r="MW34" s="294">
        <f t="shared" si="375"/>
        <v>2230</v>
      </c>
      <c r="MX34" s="293">
        <f t="shared" si="376"/>
        <v>0.41407736207989854</v>
      </c>
      <c r="MY34" s="292">
        <f t="shared" si="377"/>
        <v>34098</v>
      </c>
      <c r="MZ34" s="293">
        <f t="shared" si="378"/>
        <v>0.17770179256035634</v>
      </c>
      <c r="NA34" s="294">
        <f t="shared" si="379"/>
        <v>32526</v>
      </c>
      <c r="NB34" s="293">
        <f t="shared" si="380"/>
        <v>0.15676790667899576</v>
      </c>
      <c r="NC34" s="294">
        <f t="shared" si="381"/>
        <v>1575</v>
      </c>
      <c r="ND34" s="293">
        <f t="shared" si="382"/>
        <v>0.88622754491017974</v>
      </c>
      <c r="NE34" s="292">
        <f t="shared" si="383"/>
        <v>11829</v>
      </c>
      <c r="NF34" s="293">
        <f t="shared" si="384"/>
        <v>0.2364377547820633</v>
      </c>
      <c r="NG34" s="294">
        <f t="shared" si="385"/>
        <v>10188</v>
      </c>
      <c r="NH34" s="293">
        <f t="shared" si="386"/>
        <v>0.19157894736842107</v>
      </c>
      <c r="NI34" s="294">
        <f t="shared" si="387"/>
        <v>1641</v>
      </c>
      <c r="NJ34" s="293">
        <f t="shared" si="388"/>
        <v>0.61198428290766205</v>
      </c>
      <c r="NK34" s="292">
        <f t="shared" si="389"/>
        <v>15654</v>
      </c>
      <c r="NL34" s="293">
        <f t="shared" si="390"/>
        <v>0.23356973995271857</v>
      </c>
      <c r="NM34" s="294">
        <f t="shared" si="391"/>
        <v>14762</v>
      </c>
      <c r="NN34" s="293">
        <f t="shared" si="392"/>
        <v>0.21477946017116523</v>
      </c>
      <c r="NO34" s="294">
        <f t="shared" si="393"/>
        <v>890</v>
      </c>
      <c r="NP34" s="293">
        <f t="shared" si="394"/>
        <v>0.65735567970204833</v>
      </c>
      <c r="NQ34" s="292">
        <f t="shared" si="395"/>
        <v>1272</v>
      </c>
      <c r="NR34" s="293">
        <f t="shared" si="396"/>
        <v>-2.3791250959324661E-2</v>
      </c>
      <c r="NS34" s="294">
        <f t="shared" si="397"/>
        <v>667</v>
      </c>
      <c r="NT34" s="293">
        <f t="shared" si="398"/>
        <v>-0.15462610899873253</v>
      </c>
      <c r="NU34" s="294">
        <f t="shared" si="399"/>
        <v>605</v>
      </c>
      <c r="NV34" s="293">
        <f t="shared" si="400"/>
        <v>0.17475728155339798</v>
      </c>
    </row>
    <row r="35" spans="1:386" s="295" customFormat="1" ht="15.75" x14ac:dyDescent="0.25">
      <c r="A35" s="290"/>
      <c r="B35" s="296">
        <v>2022</v>
      </c>
      <c r="C35" s="297">
        <v>14617383</v>
      </c>
      <c r="D35" s="298">
        <f t="shared" si="194"/>
        <v>1.1826224977285165</v>
      </c>
      <c r="E35" s="297">
        <v>5951456</v>
      </c>
      <c r="F35" s="298">
        <f t="shared" si="194"/>
        <v>1.1541782644104606</v>
      </c>
      <c r="G35" s="299">
        <v>5821643</v>
      </c>
      <c r="H35" s="298">
        <f t="shared" si="195"/>
        <v>1.1762646996592978</v>
      </c>
      <c r="I35" s="299">
        <v>129812</v>
      </c>
      <c r="J35" s="298">
        <f t="shared" si="196"/>
        <v>0.48036811914835376</v>
      </c>
      <c r="K35" s="297">
        <v>3868048</v>
      </c>
      <c r="L35" s="298">
        <f t="shared" si="197"/>
        <v>1.1615087456754996</v>
      </c>
      <c r="M35" s="299">
        <v>3788611</v>
      </c>
      <c r="N35" s="298">
        <f t="shared" si="198"/>
        <v>1.1572051730411061</v>
      </c>
      <c r="O35" s="299">
        <v>79440</v>
      </c>
      <c r="P35" s="298">
        <f t="shared" si="199"/>
        <v>1.3888855476032957</v>
      </c>
      <c r="Q35" s="297">
        <v>2816231</v>
      </c>
      <c r="R35" s="298">
        <f t="shared" si="200"/>
        <v>1.3690014333974885</v>
      </c>
      <c r="S35" s="299">
        <v>2734246</v>
      </c>
      <c r="T35" s="298">
        <f t="shared" si="201"/>
        <v>1.4342599723121165</v>
      </c>
      <c r="U35" s="299">
        <v>81987</v>
      </c>
      <c r="V35" s="298">
        <f t="shared" si="202"/>
        <v>0.25071698804002929</v>
      </c>
      <c r="W35" s="297">
        <v>2137752</v>
      </c>
      <c r="X35" s="298">
        <f t="shared" si="203"/>
        <v>1.0876178571602955</v>
      </c>
      <c r="Y35" s="299">
        <v>2057495</v>
      </c>
      <c r="Z35" s="298">
        <f t="shared" si="204"/>
        <v>1.1216275578177139</v>
      </c>
      <c r="AA35" s="299">
        <v>80257</v>
      </c>
      <c r="AB35" s="298">
        <f t="shared" si="205"/>
        <v>0.47969173472962257</v>
      </c>
      <c r="AC35" s="297">
        <v>224351</v>
      </c>
      <c r="AD35" s="298">
        <f t="shared" si="206"/>
        <v>0.39199736927009665</v>
      </c>
      <c r="AE35" s="299">
        <v>146284</v>
      </c>
      <c r="AF35" s="298">
        <f t="shared" si="207"/>
        <v>0.32126631441087472</v>
      </c>
      <c r="AG35" s="299">
        <v>78068</v>
      </c>
      <c r="AH35" s="298">
        <f t="shared" si="208"/>
        <v>0.54724908831457109</v>
      </c>
      <c r="AI35" s="297">
        <v>12694329</v>
      </c>
      <c r="AJ35" s="298">
        <f t="shared" si="209"/>
        <v>1.4048069507614613</v>
      </c>
      <c r="AK35" s="297">
        <v>5116249</v>
      </c>
      <c r="AL35" s="298">
        <f t="shared" si="210"/>
        <v>1.3371376208311236</v>
      </c>
      <c r="AM35" s="299">
        <v>5007670</v>
      </c>
      <c r="AN35" s="298">
        <f t="shared" si="211"/>
        <v>1.3637921349640547</v>
      </c>
      <c r="AO35" s="299">
        <v>108583</v>
      </c>
      <c r="AP35" s="298">
        <f t="shared" si="212"/>
        <v>0.53756726139903721</v>
      </c>
      <c r="AQ35" s="297">
        <v>3316840</v>
      </c>
      <c r="AR35" s="298">
        <f t="shared" si="213"/>
        <v>1.3705582051214247</v>
      </c>
      <c r="AS35" s="299">
        <v>3251327</v>
      </c>
      <c r="AT35" s="298">
        <f t="shared" si="214"/>
        <v>1.3565702630888476</v>
      </c>
      <c r="AU35" s="299">
        <v>65515</v>
      </c>
      <c r="AV35" s="298">
        <f t="shared" si="215"/>
        <v>2.3604329093147314</v>
      </c>
      <c r="AW35" s="297">
        <v>2466036</v>
      </c>
      <c r="AX35" s="298">
        <f t="shared" si="216"/>
        <v>1.7310034131507082</v>
      </c>
      <c r="AY35" s="299">
        <v>2393882</v>
      </c>
      <c r="AZ35" s="298">
        <f t="shared" si="217"/>
        <v>1.8148018371191186</v>
      </c>
      <c r="BA35" s="299">
        <v>72155</v>
      </c>
      <c r="BB35" s="298">
        <f t="shared" si="218"/>
        <v>0.37388373731411484</v>
      </c>
      <c r="BC35" s="297">
        <v>1968558</v>
      </c>
      <c r="BD35" s="298">
        <f t="shared" si="219"/>
        <v>1.2431050906787116</v>
      </c>
      <c r="BE35" s="299">
        <v>1899274</v>
      </c>
      <c r="BF35" s="298">
        <f t="shared" si="220"/>
        <v>1.2657337818815164</v>
      </c>
      <c r="BG35" s="299">
        <v>69286</v>
      </c>
      <c r="BH35" s="298">
        <f t="shared" si="221"/>
        <v>0.76107566784434333</v>
      </c>
      <c r="BI35" s="297">
        <v>154511</v>
      </c>
      <c r="BJ35" s="298">
        <f t="shared" si="222"/>
        <v>1.1383237842176643</v>
      </c>
      <c r="BK35" s="299">
        <v>84205</v>
      </c>
      <c r="BL35" s="298">
        <f t="shared" si="223"/>
        <v>1.1717432233770921</v>
      </c>
      <c r="BM35" s="299">
        <v>70307</v>
      </c>
      <c r="BN35" s="298">
        <f t="shared" si="224"/>
        <v>1.099531161346194</v>
      </c>
      <c r="BO35" s="297">
        <v>1923053</v>
      </c>
      <c r="BP35" s="298">
        <f t="shared" si="225"/>
        <v>0.35575687289160229</v>
      </c>
      <c r="BQ35" s="297">
        <v>835206</v>
      </c>
      <c r="BR35" s="298">
        <f t="shared" si="226"/>
        <v>0.45597079711736588</v>
      </c>
      <c r="BS35" s="299">
        <v>813976</v>
      </c>
      <c r="BT35" s="298">
        <f t="shared" si="227"/>
        <v>0.46247578938290324</v>
      </c>
      <c r="BU35" s="299">
        <v>21229</v>
      </c>
      <c r="BV35" s="298">
        <f t="shared" si="228"/>
        <v>0.24378954769158656</v>
      </c>
      <c r="BW35" s="297">
        <v>551209</v>
      </c>
      <c r="BX35" s="298">
        <f t="shared" si="229"/>
        <v>0.41214341527149756</v>
      </c>
      <c r="BY35" s="299">
        <v>537282</v>
      </c>
      <c r="BZ35" s="298">
        <f t="shared" si="230"/>
        <v>0.42676718723859652</v>
      </c>
      <c r="CA35" s="299">
        <v>13926</v>
      </c>
      <c r="CB35" s="298">
        <f t="shared" si="231"/>
        <v>1.2137509993458862E-2</v>
      </c>
      <c r="CC35" s="297">
        <v>350194</v>
      </c>
      <c r="CD35" s="298">
        <f t="shared" si="232"/>
        <v>0.22528139618693732</v>
      </c>
      <c r="CE35" s="299">
        <v>340362</v>
      </c>
      <c r="CF35" s="298">
        <f t="shared" si="233"/>
        <v>0.24778021365672687</v>
      </c>
      <c r="CG35" s="299">
        <v>9833</v>
      </c>
      <c r="CH35" s="298">
        <f t="shared" si="234"/>
        <v>-0.24558846094828912</v>
      </c>
      <c r="CI35" s="297">
        <v>169195</v>
      </c>
      <c r="CJ35" s="298">
        <f t="shared" si="235"/>
        <v>0.15560093707525979</v>
      </c>
      <c r="CK35" s="299">
        <v>158223</v>
      </c>
      <c r="CL35" s="298">
        <f t="shared" si="236"/>
        <v>0.2030977926136579</v>
      </c>
      <c r="CM35" s="299">
        <v>10971</v>
      </c>
      <c r="CN35" s="298">
        <f t="shared" si="237"/>
        <v>-0.26369127516778523</v>
      </c>
      <c r="CO35" s="297">
        <v>69843</v>
      </c>
      <c r="CP35" s="298">
        <f t="shared" si="238"/>
        <v>-0.21447932248377632</v>
      </c>
      <c r="CQ35" s="299">
        <v>62083</v>
      </c>
      <c r="CR35" s="298">
        <f t="shared" si="239"/>
        <v>-0.13705294469232587</v>
      </c>
      <c r="CS35" s="299">
        <v>7759</v>
      </c>
      <c r="CT35" s="298">
        <f t="shared" si="240"/>
        <v>-0.54272748703441775</v>
      </c>
      <c r="CU35" s="297">
        <v>2274763</v>
      </c>
      <c r="CV35" s="298">
        <f t="shared" si="241"/>
        <v>0.75314327023415184</v>
      </c>
      <c r="CW35" s="297">
        <v>666318</v>
      </c>
      <c r="CX35" s="298">
        <f t="shared" si="242"/>
        <v>0.69403455604934261</v>
      </c>
      <c r="CY35" s="299">
        <v>613720</v>
      </c>
      <c r="CZ35" s="298">
        <f t="shared" si="243"/>
        <v>0.79231755432703399</v>
      </c>
      <c r="DA35" s="299">
        <v>52598</v>
      </c>
      <c r="DB35" s="298">
        <f t="shared" si="244"/>
        <v>3.3014513816603586E-2</v>
      </c>
      <c r="DC35" s="297">
        <v>720959</v>
      </c>
      <c r="DD35" s="298">
        <f t="shared" si="245"/>
        <v>0.76937216847540646</v>
      </c>
      <c r="DE35" s="299">
        <v>692204</v>
      </c>
      <c r="DF35" s="298">
        <f t="shared" si="246"/>
        <v>0.72489116702342127</v>
      </c>
      <c r="DG35" s="299">
        <v>28755</v>
      </c>
      <c r="DH35" s="298">
        <f t="shared" si="247"/>
        <v>3.6649902660609994</v>
      </c>
      <c r="DI35" s="297">
        <v>263915</v>
      </c>
      <c r="DJ35" s="298">
        <f t="shared" si="248"/>
        <v>0.61437624634507393</v>
      </c>
      <c r="DK35" s="299">
        <v>225802</v>
      </c>
      <c r="DL35" s="298">
        <f t="shared" si="249"/>
        <v>0.826478034733513</v>
      </c>
      <c r="DM35" s="299">
        <v>38117</v>
      </c>
      <c r="DN35" s="298">
        <f t="shared" si="250"/>
        <v>-4.3464076890260772E-2</v>
      </c>
      <c r="DO35" s="297">
        <v>715781</v>
      </c>
      <c r="DP35" s="298">
        <f t="shared" si="251"/>
        <v>0.76468079336316452</v>
      </c>
      <c r="DQ35" s="299">
        <v>675030</v>
      </c>
      <c r="DR35" s="298">
        <f t="shared" si="252"/>
        <v>0.78539217371755021</v>
      </c>
      <c r="DS35" s="299">
        <v>40756</v>
      </c>
      <c r="DT35" s="298">
        <f t="shared" si="253"/>
        <v>0.48047513531185304</v>
      </c>
      <c r="DU35" s="297">
        <v>83783</v>
      </c>
      <c r="DV35" s="298">
        <f t="shared" si="254"/>
        <v>0.87484335839599003</v>
      </c>
      <c r="DW35" s="299">
        <v>38484</v>
      </c>
      <c r="DX35" s="298">
        <f t="shared" si="255"/>
        <v>1.0299609663466609</v>
      </c>
      <c r="DY35" s="299">
        <v>45297</v>
      </c>
      <c r="DZ35" s="298">
        <f t="shared" si="256"/>
        <v>0.76061100746268662</v>
      </c>
      <c r="EA35" s="297">
        <v>407509</v>
      </c>
      <c r="EB35" s="298">
        <f t="shared" si="257"/>
        <v>0.62272723652668382</v>
      </c>
      <c r="EC35" s="297">
        <v>230574</v>
      </c>
      <c r="ED35" s="298">
        <f t="shared" si="258"/>
        <v>0.49978534910041761</v>
      </c>
      <c r="EE35" s="299">
        <v>229912</v>
      </c>
      <c r="EF35" s="298">
        <f t="shared" si="259"/>
        <v>0.50124062997884389</v>
      </c>
      <c r="EG35" s="299">
        <v>662</v>
      </c>
      <c r="EH35" s="298">
        <f t="shared" si="260"/>
        <v>0.12013536379018608</v>
      </c>
      <c r="EI35" s="297">
        <v>105972</v>
      </c>
      <c r="EJ35" s="298">
        <f t="shared" si="261"/>
        <v>0.83944038464876503</v>
      </c>
      <c r="EK35" s="299">
        <v>105410</v>
      </c>
      <c r="EL35" s="298">
        <f t="shared" si="262"/>
        <v>0.84612420750288986</v>
      </c>
      <c r="EM35" s="299">
        <v>565</v>
      </c>
      <c r="EN35" s="298">
        <f t="shared" si="263"/>
        <v>0.10784313725490202</v>
      </c>
      <c r="EO35" s="297">
        <v>50381</v>
      </c>
      <c r="EP35" s="298">
        <f t="shared" si="264"/>
        <v>0.95722776892894612</v>
      </c>
      <c r="EQ35" s="299">
        <v>50061</v>
      </c>
      <c r="ER35" s="298">
        <f t="shared" si="265"/>
        <v>0.96433195997645682</v>
      </c>
      <c r="ES35" s="299">
        <v>320</v>
      </c>
      <c r="ET35" s="298">
        <f t="shared" si="266"/>
        <v>0.24513618677042803</v>
      </c>
      <c r="EU35" s="297">
        <v>18083</v>
      </c>
      <c r="EV35" s="298">
        <f t="shared" si="267"/>
        <v>0.64256517394858759</v>
      </c>
      <c r="EW35" s="299">
        <v>17543</v>
      </c>
      <c r="EX35" s="298">
        <f t="shared" si="268"/>
        <v>0.63953271028037384</v>
      </c>
      <c r="EY35" s="299">
        <v>538</v>
      </c>
      <c r="EZ35" s="298">
        <f t="shared" si="269"/>
        <v>0.73548387096774204</v>
      </c>
      <c r="FA35" s="297">
        <v>5096</v>
      </c>
      <c r="FB35" s="298">
        <f t="shared" si="270"/>
        <v>0.90789966304754777</v>
      </c>
      <c r="FC35" s="299">
        <v>3699</v>
      </c>
      <c r="FD35" s="298">
        <f t="shared" si="271"/>
        <v>0.82756916996047436</v>
      </c>
      <c r="FE35" s="299">
        <v>1396</v>
      </c>
      <c r="FF35" s="298">
        <f t="shared" si="272"/>
        <v>1.1510015408320493</v>
      </c>
      <c r="FG35" s="297">
        <v>775139</v>
      </c>
      <c r="FH35" s="298">
        <f t="shared" si="273"/>
        <v>0.68353300436119757</v>
      </c>
      <c r="FI35" s="297">
        <v>318567</v>
      </c>
      <c r="FJ35" s="298">
        <f t="shared" si="274"/>
        <v>0.57128482857607898</v>
      </c>
      <c r="FK35" s="299">
        <v>311310</v>
      </c>
      <c r="FL35" s="298">
        <f t="shared" si="275"/>
        <v>0.57759511888593851</v>
      </c>
      <c r="FM35" s="299">
        <v>7259</v>
      </c>
      <c r="FN35" s="298">
        <f t="shared" si="276"/>
        <v>0.34152652005174655</v>
      </c>
      <c r="FO35" s="297">
        <v>136369</v>
      </c>
      <c r="FP35" s="298">
        <f t="shared" si="277"/>
        <v>0.84846965055439583</v>
      </c>
      <c r="FQ35" s="299">
        <v>132691</v>
      </c>
      <c r="FR35" s="298">
        <f t="shared" si="278"/>
        <v>0.85774087867163229</v>
      </c>
      <c r="FS35" s="299">
        <v>3674</v>
      </c>
      <c r="FT35" s="298">
        <f t="shared" si="279"/>
        <v>0.56406981694338021</v>
      </c>
      <c r="FU35" s="297">
        <v>185246</v>
      </c>
      <c r="FV35" s="298">
        <f t="shared" si="280"/>
        <v>0.6495049152300898</v>
      </c>
      <c r="FW35" s="299">
        <v>180822</v>
      </c>
      <c r="FX35" s="298">
        <f t="shared" si="281"/>
        <v>0.65823283965335411</v>
      </c>
      <c r="FY35" s="299">
        <v>4423</v>
      </c>
      <c r="FZ35" s="298">
        <f t="shared" si="282"/>
        <v>0.3571647744706965</v>
      </c>
      <c r="GA35" s="297">
        <v>145994</v>
      </c>
      <c r="GB35" s="298">
        <f t="shared" si="283"/>
        <v>0.81327470998832507</v>
      </c>
      <c r="GC35" s="299">
        <v>141947</v>
      </c>
      <c r="GD35" s="298">
        <f t="shared" si="284"/>
        <v>0.84026499338812966</v>
      </c>
      <c r="GE35" s="299">
        <v>4046</v>
      </c>
      <c r="GF35" s="298">
        <f t="shared" si="285"/>
        <v>0.19739567919502821</v>
      </c>
      <c r="GG35" s="297">
        <v>6557</v>
      </c>
      <c r="GH35" s="298">
        <f t="shared" si="286"/>
        <v>0.42667536988685817</v>
      </c>
      <c r="GI35" s="299">
        <v>4132</v>
      </c>
      <c r="GJ35" s="298">
        <f t="shared" si="287"/>
        <v>0.6581059390048154</v>
      </c>
      <c r="GK35" s="299">
        <v>2424</v>
      </c>
      <c r="GL35" s="298">
        <f t="shared" si="288"/>
        <v>0.15263908701854501</v>
      </c>
      <c r="GM35" s="297">
        <v>4955440</v>
      </c>
      <c r="GN35" s="298">
        <f t="shared" si="289"/>
        <v>2.8446123182699461</v>
      </c>
      <c r="GO35" s="297">
        <v>2275351</v>
      </c>
      <c r="GP35" s="298">
        <f t="shared" si="290"/>
        <v>2.6259764722380696</v>
      </c>
      <c r="GQ35" s="299">
        <v>2265934</v>
      </c>
      <c r="GR35" s="298">
        <f t="shared" si="291"/>
        <v>2.6244621531787748</v>
      </c>
      <c r="GS35" s="299">
        <v>9416</v>
      </c>
      <c r="GT35" s="298">
        <f t="shared" si="292"/>
        <v>3.0325481798715206</v>
      </c>
      <c r="GU35" s="297">
        <v>792488</v>
      </c>
      <c r="GV35" s="298">
        <f t="shared" si="293"/>
        <v>3.2270986462411591</v>
      </c>
      <c r="GW35" s="299">
        <v>779815</v>
      </c>
      <c r="GX35" s="298">
        <f t="shared" si="294"/>
        <v>3.1748219926120242</v>
      </c>
      <c r="GY35" s="299">
        <v>12674</v>
      </c>
      <c r="GZ35" s="298">
        <f t="shared" si="295"/>
        <v>17.421511627906977</v>
      </c>
      <c r="HA35" s="297">
        <v>1311507</v>
      </c>
      <c r="HB35" s="298">
        <f t="shared" si="296"/>
        <v>2.8537804458784017</v>
      </c>
      <c r="HC35" s="299">
        <v>1292969</v>
      </c>
      <c r="HD35" s="298">
        <f t="shared" si="297"/>
        <v>2.8102463605823069</v>
      </c>
      <c r="HE35" s="299">
        <v>18535</v>
      </c>
      <c r="HF35" s="298">
        <f t="shared" si="298"/>
        <v>18.029774127310063</v>
      </c>
      <c r="HG35" s="297">
        <v>604926</v>
      </c>
      <c r="HH35" s="298">
        <f t="shared" si="299"/>
        <v>3.6083631072546796</v>
      </c>
      <c r="HI35" s="299">
        <v>593523</v>
      </c>
      <c r="HJ35" s="298">
        <f t="shared" si="300"/>
        <v>3.5590736259937783</v>
      </c>
      <c r="HK35" s="299">
        <v>11401</v>
      </c>
      <c r="HL35" s="298">
        <f t="shared" si="301"/>
        <v>9.5272391505078478</v>
      </c>
      <c r="HM35" s="297">
        <v>25008</v>
      </c>
      <c r="HN35" s="298">
        <f t="shared" si="302"/>
        <v>6.9744897959183669</v>
      </c>
      <c r="HO35" s="299">
        <v>12702</v>
      </c>
      <c r="HP35" s="298">
        <f t="shared" si="303"/>
        <v>3.6005070626584574</v>
      </c>
      <c r="HQ35" s="299">
        <v>12305</v>
      </c>
      <c r="HR35" s="298">
        <f t="shared" si="304"/>
        <v>31.901069518716575</v>
      </c>
      <c r="HS35" s="297">
        <v>656285</v>
      </c>
      <c r="HT35" s="298">
        <f t="shared" si="305"/>
        <v>1.0850462895303692</v>
      </c>
      <c r="HU35" s="297">
        <v>217409</v>
      </c>
      <c r="HV35" s="298">
        <f t="shared" si="306"/>
        <v>0.87134397218061932</v>
      </c>
      <c r="HW35" s="299">
        <v>214852</v>
      </c>
      <c r="HX35" s="298">
        <f t="shared" si="307"/>
        <v>0.87062060319008139</v>
      </c>
      <c r="HY35" s="299">
        <v>2557</v>
      </c>
      <c r="HZ35" s="298">
        <f t="shared" si="308"/>
        <v>0.93565480696442083</v>
      </c>
      <c r="IA35" s="297">
        <v>275272</v>
      </c>
      <c r="IB35" s="298">
        <f t="shared" si="309"/>
        <v>1.1735889580240673</v>
      </c>
      <c r="IC35" s="299">
        <v>273474</v>
      </c>
      <c r="ID35" s="298">
        <f t="shared" si="310"/>
        <v>1.1739828608677678</v>
      </c>
      <c r="IE35" s="299">
        <v>1797</v>
      </c>
      <c r="IF35" s="298">
        <f t="shared" si="311"/>
        <v>1.1141176470588237</v>
      </c>
      <c r="IG35" s="297">
        <v>94080</v>
      </c>
      <c r="IH35" s="298">
        <f t="shared" si="312"/>
        <v>1.2682450514743109</v>
      </c>
      <c r="II35" s="299">
        <v>93410</v>
      </c>
      <c r="IJ35" s="298">
        <f t="shared" si="313"/>
        <v>1.2693260774500752</v>
      </c>
      <c r="IK35" s="299">
        <v>669</v>
      </c>
      <c r="IL35" s="298">
        <f t="shared" si="314"/>
        <v>1.1305732484076434</v>
      </c>
      <c r="IM35" s="297">
        <v>65740</v>
      </c>
      <c r="IN35" s="298">
        <f t="shared" si="315"/>
        <v>1.2975570544857233</v>
      </c>
      <c r="IO35" s="299">
        <v>64059</v>
      </c>
      <c r="IP35" s="298">
        <f t="shared" si="316"/>
        <v>1.2670937146092864</v>
      </c>
      <c r="IQ35" s="299">
        <v>1681</v>
      </c>
      <c r="IR35" s="298">
        <f t="shared" si="317"/>
        <v>3.7086834733893559</v>
      </c>
      <c r="IS35" s="297">
        <v>8838</v>
      </c>
      <c r="IT35" s="298">
        <f t="shared" si="318"/>
        <v>2.0112436115843271</v>
      </c>
      <c r="IU35" s="299">
        <v>8156</v>
      </c>
      <c r="IV35" s="298">
        <f t="shared" si="319"/>
        <v>2.7208029197080292</v>
      </c>
      <c r="IW35" s="299">
        <v>682</v>
      </c>
      <c r="IX35" s="298">
        <f t="shared" si="320"/>
        <v>-8.2099596231493988E-2</v>
      </c>
      <c r="IY35" s="297">
        <v>570510</v>
      </c>
      <c r="IZ35" s="298">
        <f t="shared" si="321"/>
        <v>2.1920214849213897</v>
      </c>
      <c r="JA35" s="297">
        <v>182609</v>
      </c>
      <c r="JB35" s="298">
        <f t="shared" si="322"/>
        <v>2.0017095422043232</v>
      </c>
      <c r="JC35" s="299">
        <v>181317</v>
      </c>
      <c r="JD35" s="298">
        <f t="shared" si="323"/>
        <v>2.0000992769330046</v>
      </c>
      <c r="JE35" s="299">
        <v>1294</v>
      </c>
      <c r="JF35" s="298">
        <f t="shared" si="324"/>
        <v>2.2512562814070352</v>
      </c>
      <c r="JG35" s="297">
        <v>81125</v>
      </c>
      <c r="JH35" s="298">
        <f t="shared" si="325"/>
        <v>2.3306646959806216</v>
      </c>
      <c r="JI35" s="299">
        <v>80553</v>
      </c>
      <c r="JJ35" s="298">
        <f t="shared" si="326"/>
        <v>2.3331816112881203</v>
      </c>
      <c r="JK35" s="299">
        <v>571</v>
      </c>
      <c r="JL35" s="298">
        <f t="shared" si="327"/>
        <v>1.9739583333333335</v>
      </c>
      <c r="JM35" s="297">
        <v>269914</v>
      </c>
      <c r="JN35" s="298">
        <f t="shared" si="328"/>
        <v>2.2752181140867118</v>
      </c>
      <c r="JO35" s="299">
        <v>269500</v>
      </c>
      <c r="JP35" s="298">
        <f t="shared" si="329"/>
        <v>2.2765160725575062</v>
      </c>
      <c r="JQ35" s="299">
        <v>414</v>
      </c>
      <c r="JR35" s="298">
        <f t="shared" si="330"/>
        <v>1.5874999999999999</v>
      </c>
      <c r="JS35" s="297">
        <v>39324</v>
      </c>
      <c r="JT35" s="298">
        <f t="shared" si="331"/>
        <v>2.3824187166695339</v>
      </c>
      <c r="JU35" s="299">
        <v>38181</v>
      </c>
      <c r="JV35" s="298">
        <f t="shared" si="332"/>
        <v>2.3281903765690375</v>
      </c>
      <c r="JW35" s="299">
        <v>1139</v>
      </c>
      <c r="JX35" s="298">
        <f t="shared" si="333"/>
        <v>6.2547770700636942</v>
      </c>
      <c r="JY35" s="297">
        <v>968</v>
      </c>
      <c r="JZ35" s="298">
        <f t="shared" si="334"/>
        <v>1.6376021798365121</v>
      </c>
      <c r="KA35" s="299">
        <v>308</v>
      </c>
      <c r="KB35" s="298">
        <f t="shared" si="335"/>
        <v>0.71111111111111103</v>
      </c>
      <c r="KC35" s="299">
        <v>660</v>
      </c>
      <c r="KD35" s="298">
        <f t="shared" si="336"/>
        <v>2.5294117647058822</v>
      </c>
      <c r="KE35" s="297">
        <v>603763</v>
      </c>
      <c r="KF35" s="298">
        <f t="shared" si="337"/>
        <v>1.1059932749190757</v>
      </c>
      <c r="KG35" s="297">
        <v>281581</v>
      </c>
      <c r="KH35" s="298">
        <f t="shared" si="338"/>
        <v>1.0371501124993672</v>
      </c>
      <c r="KI35" s="299">
        <v>278416</v>
      </c>
      <c r="KJ35" s="298">
        <f t="shared" si="339"/>
        <v>1.038617275995636</v>
      </c>
      <c r="KK35" s="299">
        <v>3167</v>
      </c>
      <c r="KL35" s="298">
        <f t="shared" si="340"/>
        <v>0.91475211608222495</v>
      </c>
      <c r="KM35" s="297">
        <v>114253</v>
      </c>
      <c r="KN35" s="298">
        <f t="shared" si="341"/>
        <v>1.2835072150937363</v>
      </c>
      <c r="KO35" s="299">
        <v>111226</v>
      </c>
      <c r="KP35" s="298">
        <f t="shared" si="342"/>
        <v>1.3045811491204442</v>
      </c>
      <c r="KQ35" s="299">
        <v>3028</v>
      </c>
      <c r="KR35" s="298">
        <f t="shared" si="343"/>
        <v>0.71170152628603733</v>
      </c>
      <c r="KS35" s="297">
        <v>89754</v>
      </c>
      <c r="KT35" s="298">
        <f t="shared" si="344"/>
        <v>1.1793944103149356</v>
      </c>
      <c r="KU35" s="299">
        <v>87541</v>
      </c>
      <c r="KV35" s="298">
        <f t="shared" si="345"/>
        <v>1.2693713545042127</v>
      </c>
      <c r="KW35" s="299">
        <v>2213</v>
      </c>
      <c r="KX35" s="298">
        <f t="shared" si="346"/>
        <v>-0.15145705521472397</v>
      </c>
      <c r="KY35" s="297">
        <v>127895</v>
      </c>
      <c r="KZ35" s="298">
        <f t="shared" si="347"/>
        <v>0.9755784855880627</v>
      </c>
      <c r="LA35" s="299">
        <v>124945</v>
      </c>
      <c r="LB35" s="298">
        <f t="shared" si="348"/>
        <v>1.015892223297838</v>
      </c>
      <c r="LC35" s="299">
        <v>2952</v>
      </c>
      <c r="LD35" s="298">
        <f t="shared" si="349"/>
        <v>7.0340826686004387E-2</v>
      </c>
      <c r="LE35" s="297">
        <v>2362</v>
      </c>
      <c r="LF35" s="298">
        <f t="shared" si="350"/>
        <v>0.52092723760463611</v>
      </c>
      <c r="LG35" s="299">
        <v>1266</v>
      </c>
      <c r="LH35" s="298">
        <f t="shared" si="351"/>
        <v>0.32983193277310918</v>
      </c>
      <c r="LI35" s="299">
        <v>1098</v>
      </c>
      <c r="LJ35" s="298">
        <f t="shared" si="352"/>
        <v>0.82695507487520792</v>
      </c>
      <c r="LK35" s="297">
        <v>1176278</v>
      </c>
      <c r="LL35" s="298">
        <f t="shared" si="353"/>
        <v>1.6183207975977689</v>
      </c>
      <c r="LM35" s="297">
        <v>294599</v>
      </c>
      <c r="LN35" s="298">
        <f t="shared" si="354"/>
        <v>1.8787707040601944</v>
      </c>
      <c r="LO35" s="299">
        <v>291085</v>
      </c>
      <c r="LP35" s="298">
        <f t="shared" si="355"/>
        <v>1.8583141852746521</v>
      </c>
      <c r="LQ35" s="299">
        <v>3518</v>
      </c>
      <c r="LR35" s="298">
        <f t="shared" si="356"/>
        <v>6.092741935483871</v>
      </c>
      <c r="LS35" s="297">
        <v>736263</v>
      </c>
      <c r="LT35" s="298">
        <f t="shared" si="357"/>
        <v>1.6882391386102826</v>
      </c>
      <c r="LU35" s="299">
        <v>735348</v>
      </c>
      <c r="LV35" s="298">
        <f t="shared" si="358"/>
        <v>1.689267768196081</v>
      </c>
      <c r="LW35" s="299">
        <v>915</v>
      </c>
      <c r="LX35" s="298">
        <f t="shared" si="359"/>
        <v>1.0424107142857144</v>
      </c>
      <c r="LY35" s="297">
        <v>81594</v>
      </c>
      <c r="LZ35" s="298">
        <f t="shared" si="360"/>
        <v>1.3597767301963732</v>
      </c>
      <c r="MA35" s="299">
        <v>80878</v>
      </c>
      <c r="MB35" s="298">
        <f t="shared" si="361"/>
        <v>1.3645081128489989</v>
      </c>
      <c r="MC35" s="299">
        <v>715</v>
      </c>
      <c r="MD35" s="298">
        <f t="shared" si="362"/>
        <v>0.92722371967654982</v>
      </c>
      <c r="ME35" s="297">
        <v>63468</v>
      </c>
      <c r="MF35" s="298">
        <f t="shared" si="363"/>
        <v>0.69356388088376564</v>
      </c>
      <c r="MG35" s="299">
        <v>62868</v>
      </c>
      <c r="MH35" s="298">
        <f t="shared" si="364"/>
        <v>0.69675051279283173</v>
      </c>
      <c r="MI35" s="299">
        <v>599</v>
      </c>
      <c r="MJ35" s="298">
        <f t="shared" si="365"/>
        <v>0.41273584905660377</v>
      </c>
      <c r="MK35" s="297">
        <v>2357</v>
      </c>
      <c r="ML35" s="298">
        <f t="shared" si="366"/>
        <v>2.4308588064046579</v>
      </c>
      <c r="MM35" s="299">
        <v>1736</v>
      </c>
      <c r="MN35" s="298">
        <f t="shared" si="367"/>
        <v>2.1</v>
      </c>
      <c r="MO35" s="299">
        <v>623</v>
      </c>
      <c r="MP35" s="298">
        <f t="shared" si="368"/>
        <v>3.9444444444444446</v>
      </c>
      <c r="MQ35" s="297">
        <f t="shared" si="369"/>
        <v>1274642</v>
      </c>
      <c r="MR35" s="298">
        <f t="shared" si="370"/>
        <v>0.69660224866263531</v>
      </c>
      <c r="MS35" s="297">
        <f t="shared" si="371"/>
        <v>649241</v>
      </c>
      <c r="MT35" s="298">
        <f t="shared" si="372"/>
        <v>0.64693780741785489</v>
      </c>
      <c r="MU35" s="299">
        <f t="shared" si="373"/>
        <v>621124</v>
      </c>
      <c r="MV35" s="298">
        <f t="shared" si="374"/>
        <v>0.60616270981322073</v>
      </c>
      <c r="MW35" s="299">
        <f t="shared" si="375"/>
        <v>28112</v>
      </c>
      <c r="MX35" s="298">
        <f t="shared" si="376"/>
        <v>2.7497665732959851</v>
      </c>
      <c r="MY35" s="297">
        <f t="shared" si="377"/>
        <v>354139</v>
      </c>
      <c r="MZ35" s="298">
        <f t="shared" si="378"/>
        <v>0.78917720048096851</v>
      </c>
      <c r="NA35" s="299">
        <f t="shared" si="379"/>
        <v>340606</v>
      </c>
      <c r="NB35" s="298">
        <f t="shared" si="380"/>
        <v>0.77948559875030687</v>
      </c>
      <c r="NC35" s="299">
        <f t="shared" si="381"/>
        <v>13536</v>
      </c>
      <c r="ND35" s="298">
        <f t="shared" si="382"/>
        <v>1.0741648789457554</v>
      </c>
      <c r="NE35" s="297">
        <f t="shared" si="383"/>
        <v>119645</v>
      </c>
      <c r="NF35" s="298">
        <f t="shared" si="384"/>
        <v>0.94576353878679464</v>
      </c>
      <c r="NG35" s="299">
        <f t="shared" si="385"/>
        <v>112899</v>
      </c>
      <c r="NH35" s="298">
        <f t="shared" si="386"/>
        <v>0.98867379471913486</v>
      </c>
      <c r="NI35" s="299">
        <f t="shared" si="387"/>
        <v>6749</v>
      </c>
      <c r="NJ35" s="298">
        <f t="shared" si="388"/>
        <v>0.42775544742965943</v>
      </c>
      <c r="NK35" s="297">
        <f t="shared" si="389"/>
        <v>187347</v>
      </c>
      <c r="NL35" s="298">
        <f t="shared" si="390"/>
        <v>0.75507278961272561</v>
      </c>
      <c r="NM35" s="299">
        <f t="shared" si="391"/>
        <v>181178</v>
      </c>
      <c r="NN35" s="298">
        <f t="shared" si="392"/>
        <v>0.75227281519594569</v>
      </c>
      <c r="NO35" s="299">
        <f t="shared" si="393"/>
        <v>6174</v>
      </c>
      <c r="NP35" s="298">
        <f t="shared" si="394"/>
        <v>0.84518828451882855</v>
      </c>
      <c r="NQ35" s="297">
        <f t="shared" si="395"/>
        <v>19542</v>
      </c>
      <c r="NR35" s="298">
        <f t="shared" si="396"/>
        <v>0.68103225806451606</v>
      </c>
      <c r="NS35" s="299">
        <f t="shared" si="397"/>
        <v>13722</v>
      </c>
      <c r="NT35" s="298">
        <f t="shared" si="398"/>
        <v>0.58562514444187652</v>
      </c>
      <c r="NU35" s="299">
        <f t="shared" si="399"/>
        <v>5822</v>
      </c>
      <c r="NV35" s="298">
        <f t="shared" si="400"/>
        <v>0.95631720430107525</v>
      </c>
    </row>
    <row r="36" spans="1:386" s="295" customFormat="1" outlineLevel="1" x14ac:dyDescent="0.25">
      <c r="A36" s="290"/>
      <c r="B36" s="291" t="s">
        <v>61</v>
      </c>
      <c r="C36" s="292">
        <v>123686</v>
      </c>
      <c r="D36" s="293">
        <f>IFERROR(C36/C49-1,"-")</f>
        <v>-0.89968881359066299</v>
      </c>
      <c r="E36" s="292">
        <v>56277</v>
      </c>
      <c r="F36" s="293">
        <f>IFERROR(E36/E49-1,"-")</f>
        <v>-0.89011682055948127</v>
      </c>
      <c r="G36" s="294">
        <v>49730</v>
      </c>
      <c r="H36" s="293">
        <f>IFERROR(G36/G49-1,"-")</f>
        <v>-0.89773003031287657</v>
      </c>
      <c r="I36" s="294">
        <v>6547</v>
      </c>
      <c r="J36" s="293">
        <f>IFERROR(I36/I49-1,"-")</f>
        <v>-0.74713220810320191</v>
      </c>
      <c r="K36" s="292">
        <v>41241</v>
      </c>
      <c r="L36" s="293">
        <f>IFERROR(K36/K49-1,"-")</f>
        <v>-0.89822289238393027</v>
      </c>
      <c r="M36" s="294">
        <v>38892</v>
      </c>
      <c r="N36" s="293">
        <f>IFERROR(M36/M49-1,"-")</f>
        <v>-0.90058714217429203</v>
      </c>
      <c r="O36" s="294">
        <v>2349</v>
      </c>
      <c r="P36" s="293">
        <f>IFERROR(O36/O49-1,"-")</f>
        <v>-0.83211835334476847</v>
      </c>
      <c r="Q36" s="292">
        <v>17528</v>
      </c>
      <c r="R36" s="293">
        <f>IFERROR(Q36/Q49-1,"-")</f>
        <v>-0.9164414188941169</v>
      </c>
      <c r="S36" s="294">
        <v>12061</v>
      </c>
      <c r="T36" s="293">
        <f>IFERROR(S36/S49-1,"-")</f>
        <v>-0.93554231355049033</v>
      </c>
      <c r="U36" s="294">
        <v>5467</v>
      </c>
      <c r="V36" s="293">
        <f>IFERROR(U36/U49-1,"-")</f>
        <v>-0.75868461708232182</v>
      </c>
      <c r="W36" s="292">
        <v>23299</v>
      </c>
      <c r="X36" s="293">
        <f>IFERROR(W36/W49-1,"-")</f>
        <v>-0.84377870605668459</v>
      </c>
      <c r="Y36" s="294">
        <v>17731</v>
      </c>
      <c r="Z36" s="293">
        <f>IFERROR(Y36/Y49-1,"-")</f>
        <v>-0.86486548281380993</v>
      </c>
      <c r="AA36" s="294">
        <v>5567</v>
      </c>
      <c r="AB36" s="293">
        <f>IFERROR(AA36/AA49-1,"-")</f>
        <v>-0.68953209525402936</v>
      </c>
      <c r="AC36" s="292">
        <v>8406</v>
      </c>
      <c r="AD36" s="293">
        <f>IFERROR(AC36/AC49-1,"-")</f>
        <v>-0.77044076683598228</v>
      </c>
      <c r="AE36" s="294">
        <v>3211</v>
      </c>
      <c r="AF36" s="293">
        <f>IFERROR(AE36/AE49-1,"-")</f>
        <v>-0.84745118532946928</v>
      </c>
      <c r="AG36" s="294">
        <v>5195</v>
      </c>
      <c r="AH36" s="293">
        <f>IFERROR(AG36/AG49-1,"-")</f>
        <v>-0.66632410559445043</v>
      </c>
      <c r="AI36" s="292">
        <v>90335</v>
      </c>
      <c r="AJ36" s="293">
        <f>IFERROR(AI36/AI49-1,"-")</f>
        <v>-0.91899601144914955</v>
      </c>
      <c r="AK36" s="292">
        <v>42461</v>
      </c>
      <c r="AL36" s="293">
        <f>IFERROR(AK36/AK49-1,"-")</f>
        <v>-0.9074641502854901</v>
      </c>
      <c r="AM36" s="294">
        <v>36256</v>
      </c>
      <c r="AN36" s="293">
        <f>IFERROR(AM36/AM49-1,"-")</f>
        <v>-0.91664999942526748</v>
      </c>
      <c r="AO36" s="294">
        <v>6205</v>
      </c>
      <c r="AP36" s="293">
        <f>IFERROR(AO36/AO49-1,"-")</f>
        <v>-0.74010471204188488</v>
      </c>
      <c r="AQ36" s="292">
        <v>30235</v>
      </c>
      <c r="AR36" s="293">
        <f>IFERROR(AQ36/AQ49-1,"-")</f>
        <v>-0.91748112041178931</v>
      </c>
      <c r="AS36" s="294">
        <v>28577</v>
      </c>
      <c r="AT36" s="293">
        <f>IFERROR(AS36/AS49-1,"-")</f>
        <v>-0.91915891551813877</v>
      </c>
      <c r="AU36" s="294">
        <v>1658</v>
      </c>
      <c r="AV36" s="293">
        <f>IFERROR(AU36/AU49-1,"-")</f>
        <v>-0.87152266563347536</v>
      </c>
      <c r="AW36" s="292">
        <v>12868</v>
      </c>
      <c r="AX36" s="293">
        <f>IFERROR(AW36/AW49-1,"-")</f>
        <v>-0.93375615180281279</v>
      </c>
      <c r="AY36" s="294">
        <v>7826</v>
      </c>
      <c r="AZ36" s="293">
        <f>IFERROR(AY36/AY49-1,"-")</f>
        <v>-0.95452828763501774</v>
      </c>
      <c r="BA36" s="294">
        <v>5042</v>
      </c>
      <c r="BB36" s="293">
        <f>IFERROR(BA36/BA49-1,"-")</f>
        <v>-0.77231880785730411</v>
      </c>
      <c r="BC36" s="292">
        <v>19304</v>
      </c>
      <c r="BD36" s="293">
        <f>IFERROR(BC36/BC49-1,"-")</f>
        <v>-0.8602920954738229</v>
      </c>
      <c r="BE36" s="294">
        <v>14042</v>
      </c>
      <c r="BF36" s="293">
        <f>IFERROR(BE36/BE49-1,"-")</f>
        <v>-0.88374576734251198</v>
      </c>
      <c r="BG36" s="294">
        <v>5261</v>
      </c>
      <c r="BH36" s="293">
        <f>IFERROR(BG36/BG49-1,"-")</f>
        <v>-0.69743501265240393</v>
      </c>
      <c r="BI36" s="292">
        <v>6918</v>
      </c>
      <c r="BJ36" s="293">
        <f>IFERROR(BI36/BI49-1,"-")</f>
        <v>-0.79168925022583558</v>
      </c>
      <c r="BK36" s="294">
        <v>1850</v>
      </c>
      <c r="BL36" s="293">
        <f>IFERROR(BK36/BK49-1,"-")</f>
        <v>-0.90054832813675945</v>
      </c>
      <c r="BM36" s="294">
        <v>5068</v>
      </c>
      <c r="BN36" s="293">
        <f>IFERROR(BM36/BM49-1,"-")</f>
        <v>-0.65306681270536693</v>
      </c>
      <c r="BO36" s="292">
        <v>33351</v>
      </c>
      <c r="BP36" s="293">
        <f>IFERROR(BO36/BO49-1,"-")</f>
        <v>-0.71696143662163081</v>
      </c>
      <c r="BQ36" s="292">
        <v>13816</v>
      </c>
      <c r="BR36" s="293">
        <f>IFERROR(BQ36/BQ49-1,"-")</f>
        <v>-0.74075880962209628</v>
      </c>
      <c r="BS36" s="294">
        <v>13474</v>
      </c>
      <c r="BT36" s="293">
        <f>IFERROR(BS36/BS49-1,"-")</f>
        <v>-0.73723624166309132</v>
      </c>
      <c r="BU36" s="294">
        <v>342</v>
      </c>
      <c r="BV36" s="293">
        <f>IFERROR(BU36/BU49-1,"-")</f>
        <v>-0.83035714285714279</v>
      </c>
      <c r="BW36" s="292">
        <v>11006</v>
      </c>
      <c r="BX36" s="293">
        <f>IFERROR(BW36/BW49-1,"-")</f>
        <v>-0.71639868068439494</v>
      </c>
      <c r="BY36" s="294">
        <v>10315</v>
      </c>
      <c r="BZ36" s="293">
        <f>IFERROR(BY36/BY49-1,"-")</f>
        <v>-0.72654489541634626</v>
      </c>
      <c r="CA36" s="294">
        <v>691</v>
      </c>
      <c r="CB36" s="293">
        <f>IFERROR(CA36/CA49-1,"-")</f>
        <v>-0.36430542778288866</v>
      </c>
      <c r="CC36" s="292">
        <v>4661</v>
      </c>
      <c r="CD36" s="293">
        <f>IFERROR(CC36/CC49-1,"-")</f>
        <v>-0.69963912875370537</v>
      </c>
      <c r="CE36" s="294">
        <v>4236</v>
      </c>
      <c r="CF36" s="293">
        <f>IFERROR(CE36/CE49-1,"-")</f>
        <v>-0.71775053304904057</v>
      </c>
      <c r="CG36" s="294">
        <v>425</v>
      </c>
      <c r="CH36" s="293">
        <f>IFERROR(CG36/CG49-1,"-")</f>
        <v>-0.16666666666666663</v>
      </c>
      <c r="CI36" s="292">
        <v>3995</v>
      </c>
      <c r="CJ36" s="293">
        <f>IFERROR(CI36/CI49-1,"-")</f>
        <v>-0.63569213933977742</v>
      </c>
      <c r="CK36" s="294">
        <v>3689</v>
      </c>
      <c r="CL36" s="293">
        <f>IFERROR(CK36/CK49-1,"-")</f>
        <v>-0.64607118871725988</v>
      </c>
      <c r="CM36" s="294">
        <v>306</v>
      </c>
      <c r="CN36" s="293">
        <f>IFERROR(CM36/CM49-1,"-")</f>
        <v>-0.43646408839779005</v>
      </c>
      <c r="CO36" s="292">
        <v>1488</v>
      </c>
      <c r="CP36" s="293">
        <f>IFERROR(CO36/CO49-1,"-")</f>
        <v>-0.56338028169014087</v>
      </c>
      <c r="CQ36" s="294">
        <v>1362</v>
      </c>
      <c r="CR36" s="293">
        <f>IFERROR(CQ36/CQ49-1,"-")</f>
        <v>-0.44340008173273393</v>
      </c>
      <c r="CS36" s="294">
        <v>127</v>
      </c>
      <c r="CT36" s="293">
        <f>IFERROR(CS36/CS49-1,"-")</f>
        <v>-0.86784599375650362</v>
      </c>
      <c r="CU36" s="292">
        <v>28178</v>
      </c>
      <c r="CV36" s="293">
        <f>IFERROR(CU36/CU49-1,"-")</f>
        <v>-0.88090095649490896</v>
      </c>
      <c r="CW36" s="292">
        <v>11915</v>
      </c>
      <c r="CX36" s="293">
        <f>IFERROR(CW36/CW49-1,"-")</f>
        <v>-0.85403829427545908</v>
      </c>
      <c r="CY36" s="294">
        <v>6567</v>
      </c>
      <c r="CZ36" s="293">
        <f>IFERROR(CY36/CY49-1,"-")</f>
        <v>-0.89302469538020457</v>
      </c>
      <c r="DA36" s="294">
        <v>5348</v>
      </c>
      <c r="DB36" s="293">
        <f>IFERROR(DA36/DA49-1,"-")</f>
        <v>-0.73580990959837966</v>
      </c>
      <c r="DC36" s="292">
        <v>11849</v>
      </c>
      <c r="DD36" s="293">
        <f>IFERROR(DC36/DC49-1,"-")</f>
        <v>-0.87136591614738257</v>
      </c>
      <c r="DE36" s="294">
        <v>10974</v>
      </c>
      <c r="DF36" s="293">
        <f>IFERROR(DE36/DE49-1,"-")</f>
        <v>-0.8721381383480723</v>
      </c>
      <c r="DG36" s="294">
        <v>875</v>
      </c>
      <c r="DH36" s="293">
        <f>IFERROR(DG36/DG49-1,"-")</f>
        <v>-0.86084605597964381</v>
      </c>
      <c r="DI36" s="292">
        <v>6288</v>
      </c>
      <c r="DJ36" s="293">
        <f>IFERROR(DI36/DI49-1,"-")</f>
        <v>-0.84836866092743979</v>
      </c>
      <c r="DK36" s="294">
        <v>1790</v>
      </c>
      <c r="DL36" s="293">
        <f>IFERROR(DK36/DK49-1,"-")</f>
        <v>-0.92355980697783657</v>
      </c>
      <c r="DM36" s="294">
        <v>4498</v>
      </c>
      <c r="DN36" s="293">
        <f>IFERROR(DM36/DM49-1,"-")</f>
        <v>-0.75083093286062486</v>
      </c>
      <c r="DO36" s="292">
        <v>11333</v>
      </c>
      <c r="DP36" s="293">
        <f>IFERROR(DO36/DO49-1,"-")</f>
        <v>-0.82201806046329018</v>
      </c>
      <c r="DQ36" s="294">
        <v>6728</v>
      </c>
      <c r="DR36" s="293">
        <f>IFERROR(DQ36/DQ49-1,"-")</f>
        <v>-0.86261537204933436</v>
      </c>
      <c r="DS36" s="294">
        <v>4605</v>
      </c>
      <c r="DT36" s="293">
        <f>IFERROR(DS36/DS49-1,"-")</f>
        <v>-0.68679861252805552</v>
      </c>
      <c r="DU36" s="292">
        <v>5810</v>
      </c>
      <c r="DV36" s="293">
        <f>IFERROR(DU36/DU49-1,"-")</f>
        <v>-0.71800223268456054</v>
      </c>
      <c r="DW36" s="294">
        <v>1116</v>
      </c>
      <c r="DX36" s="293">
        <f>IFERROR(DW36/DW49-1,"-")</f>
        <v>-0.85887708649468886</v>
      </c>
      <c r="DY36" s="294">
        <v>4694</v>
      </c>
      <c r="DZ36" s="293">
        <f>IFERROR(DY36/DY49-1,"-")</f>
        <v>-0.6302481291847184</v>
      </c>
      <c r="EA36" s="292">
        <v>6023</v>
      </c>
      <c r="EB36" s="293">
        <f>IFERROR(EA36/EA49-1,"-")</f>
        <v>-0.80846530560325636</v>
      </c>
      <c r="EC36" s="292">
        <v>3345</v>
      </c>
      <c r="ED36" s="293">
        <f>IFERROR(EC36/EC49-1,"-")</f>
        <v>-0.83405268641166841</v>
      </c>
      <c r="EE36" s="294">
        <v>3340</v>
      </c>
      <c r="EF36" s="293">
        <f>IFERROR(EE36/EE49-1,"-")</f>
        <v>-0.83371502539081943</v>
      </c>
      <c r="EG36" s="294">
        <v>5</v>
      </c>
      <c r="EH36" s="293">
        <f>IFERROR(EG36/EG49-1,"-")</f>
        <v>-0.92957746478873238</v>
      </c>
      <c r="EI36" s="292">
        <v>1607</v>
      </c>
      <c r="EJ36" s="293">
        <f>IFERROR(EI36/EI49-1,"-")</f>
        <v>-0.7401358344113842</v>
      </c>
      <c r="EK36" s="294">
        <v>1590</v>
      </c>
      <c r="EL36" s="293">
        <f>IFERROR(EK36/EK49-1,"-")</f>
        <v>-0.73557292532845509</v>
      </c>
      <c r="EM36" s="294">
        <v>16</v>
      </c>
      <c r="EN36" s="293">
        <f>IFERROR(EM36/EM49-1,"-")</f>
        <v>-0.9064327485380117</v>
      </c>
      <c r="EO36" s="292">
        <v>520</v>
      </c>
      <c r="EP36" s="293">
        <f>IFERROR(EO36/EO49-1,"-")</f>
        <v>-0.84619934930493934</v>
      </c>
      <c r="EQ36" s="294">
        <v>475</v>
      </c>
      <c r="ER36" s="293">
        <f>IFERROR(EQ36/EQ49-1,"-")</f>
        <v>-0.85592963299969671</v>
      </c>
      <c r="ES36" s="294">
        <v>44</v>
      </c>
      <c r="ET36" s="293">
        <f>IFERROR(ES36/ES49-1,"-")</f>
        <v>-0.47619047619047616</v>
      </c>
      <c r="EU36" s="292">
        <v>400</v>
      </c>
      <c r="EV36" s="293">
        <f>IFERROR(EU36/EU49-1,"-")</f>
        <v>-0.6875</v>
      </c>
      <c r="EW36" s="294">
        <v>389</v>
      </c>
      <c r="EX36" s="293">
        <f>IFERROR(EW36/EW49-1,"-")</f>
        <v>-0.67005937234944868</v>
      </c>
      <c r="EY36" s="294">
        <v>11</v>
      </c>
      <c r="EZ36" s="293">
        <f>IFERROR(EY36/EY49-1,"-")</f>
        <v>-0.8910891089108911</v>
      </c>
      <c r="FA36" s="292">
        <v>243</v>
      </c>
      <c r="FB36" s="293">
        <f>IFERROR(FA36/FA49-1,"-")</f>
        <v>-0.46827133479212257</v>
      </c>
      <c r="FC36" s="294">
        <v>180</v>
      </c>
      <c r="FD36" s="293">
        <f>IFERROR(FC36/FC49-1,"-")</f>
        <v>-0.49152542372881358</v>
      </c>
      <c r="FE36" s="294">
        <v>63</v>
      </c>
      <c r="FF36" s="293">
        <f>IFERROR(FE36/FE49-1,"-")</f>
        <v>-0.38834951456310685</v>
      </c>
      <c r="FG36" s="292">
        <v>11967</v>
      </c>
      <c r="FH36" s="293">
        <f>IFERROR(FG36/FG49-1,"-")</f>
        <v>-0.7177660904223957</v>
      </c>
      <c r="FI36" s="292">
        <v>6637</v>
      </c>
      <c r="FJ36" s="293">
        <f>IFERROR(FI36/FI49-1,"-")</f>
        <v>-0.64334461819549682</v>
      </c>
      <c r="FK36" s="294">
        <v>6330</v>
      </c>
      <c r="FL36" s="293">
        <f>IFERROR(FK36/FK49-1,"-")</f>
        <v>-0.65235061511423553</v>
      </c>
      <c r="FM36" s="294">
        <v>307</v>
      </c>
      <c r="FN36" s="293">
        <f>IFERROR(FM36/FM49-1,"-")</f>
        <v>-0.23441396508728185</v>
      </c>
      <c r="FO36" s="292">
        <v>2075</v>
      </c>
      <c r="FP36" s="293">
        <f>IFERROR(FO36/FO49-1,"-")</f>
        <v>-0.66210714867285458</v>
      </c>
      <c r="FQ36" s="294">
        <v>1836</v>
      </c>
      <c r="FR36" s="293">
        <f>IFERROR(FQ36/FQ49-1,"-")</f>
        <v>-0.68507718696397935</v>
      </c>
      <c r="FS36" s="294">
        <v>240</v>
      </c>
      <c r="FT36" s="293">
        <f>IFERROR(FS36/FS49-1,"-")</f>
        <v>-0.23076923076923073</v>
      </c>
      <c r="FU36" s="292">
        <v>2018</v>
      </c>
      <c r="FV36" s="293">
        <f>IFERROR(FU36/FU49-1,"-")</f>
        <v>-0.80653820343207749</v>
      </c>
      <c r="FW36" s="294">
        <v>1873</v>
      </c>
      <c r="FX36" s="293">
        <f>IFERROR(FW36/FW49-1,"-")</f>
        <v>-0.81723263075722086</v>
      </c>
      <c r="FY36" s="294">
        <v>145</v>
      </c>
      <c r="FZ36" s="293">
        <f>IFERROR(FY36/FY49-1,"-")</f>
        <v>-0.20765027322404372</v>
      </c>
      <c r="GA36" s="292">
        <v>1658</v>
      </c>
      <c r="GB36" s="293">
        <f>IFERROR(GA36/GA49-1,"-")</f>
        <v>-0.77234656048331729</v>
      </c>
      <c r="GC36" s="294">
        <v>1366</v>
      </c>
      <c r="GD36" s="293">
        <f>IFERROR(GC36/GC49-1,"-")</f>
        <v>-0.80494073968299307</v>
      </c>
      <c r="GE36" s="294">
        <v>292</v>
      </c>
      <c r="GF36" s="293">
        <f>IFERROR(GE36/GE49-1,"-")</f>
        <v>3.9145907473309594E-2</v>
      </c>
      <c r="GG36" s="292">
        <v>161</v>
      </c>
      <c r="GH36" s="293">
        <f>IFERROR(GG36/GG49-1,"-")</f>
        <v>-0.78065395095367851</v>
      </c>
      <c r="GI36" s="294">
        <v>111</v>
      </c>
      <c r="GJ36" s="293">
        <f>IFERROR(GI36/GI49-1,"-")</f>
        <v>-0.82408874801901744</v>
      </c>
      <c r="GK36" s="294">
        <v>50</v>
      </c>
      <c r="GL36" s="293">
        <f>IFERROR(GK36/GK49-1,"-")</f>
        <v>-0.5145631067961165</v>
      </c>
      <c r="GM36" s="292">
        <v>2916</v>
      </c>
      <c r="GN36" s="293">
        <f>IFERROR(GM36/GM49-1,"-")</f>
        <v>-0.99148739895665172</v>
      </c>
      <c r="GO36" s="292">
        <v>1483</v>
      </c>
      <c r="GP36" s="293">
        <f>IFERROR(GO36/GO49-1,"-")</f>
        <v>-0.99139561599962867</v>
      </c>
      <c r="GQ36" s="294">
        <v>1421</v>
      </c>
      <c r="GR36" s="293">
        <f>IFERROR(GQ36/GQ49-1,"-")</f>
        <v>-0.99173736328272633</v>
      </c>
      <c r="GS36" s="294">
        <v>62</v>
      </c>
      <c r="GT36" s="293">
        <f>IFERROR(GS36/GS49-1,"-")</f>
        <v>-0.83466666666666667</v>
      </c>
      <c r="GU36" s="292">
        <v>686</v>
      </c>
      <c r="GV36" s="293">
        <f>IFERROR(GU36/GU49-1,"-")</f>
        <v>-0.98752795302074436</v>
      </c>
      <c r="GW36" s="294">
        <v>656</v>
      </c>
      <c r="GX36" s="293">
        <f>IFERROR(GW36/GW49-1,"-")</f>
        <v>-0.98713624598007688</v>
      </c>
      <c r="GY36" s="294">
        <v>31</v>
      </c>
      <c r="GZ36" s="293">
        <f>IFERROR(GY36/GY49-1,"-")</f>
        <v>-0.99226353880708762</v>
      </c>
      <c r="HA36" s="292">
        <v>481</v>
      </c>
      <c r="HB36" s="293">
        <f>IFERROR(HA36/HA49-1,"-")</f>
        <v>-0.99443943492636011</v>
      </c>
      <c r="HC36" s="294">
        <v>436</v>
      </c>
      <c r="HD36" s="293">
        <f>IFERROR(HC36/HC49-1,"-")</f>
        <v>-0.99491912553022888</v>
      </c>
      <c r="HE36" s="294">
        <v>45</v>
      </c>
      <c r="HF36" s="293">
        <f>IFERROR(HE36/HE49-1,"-")</f>
        <v>-0.93478260869565222</v>
      </c>
      <c r="HG36" s="292">
        <v>352</v>
      </c>
      <c r="HH36" s="293">
        <f>IFERROR(HG36/HG49-1,"-")</f>
        <v>-0.98795798980534366</v>
      </c>
      <c r="HI36" s="294">
        <v>339</v>
      </c>
      <c r="HJ36" s="293">
        <f>IFERROR(HI36/HI49-1,"-")</f>
        <v>-0.98810860109442966</v>
      </c>
      <c r="HK36" s="294">
        <v>13</v>
      </c>
      <c r="HL36" s="293">
        <f>IFERROR(HK36/HK49-1,"-")</f>
        <v>-0.9820193637621023</v>
      </c>
      <c r="HM36" s="292">
        <v>46</v>
      </c>
      <c r="HN36" s="293">
        <f>IFERROR(HM36/HM49-1,"-")</f>
        <v>-0.98642667453526112</v>
      </c>
      <c r="HO36" s="294">
        <v>32</v>
      </c>
      <c r="HP36" s="293">
        <f>IFERROR(HO36/HO49-1,"-")</f>
        <v>-0.98893499308437072</v>
      </c>
      <c r="HQ36" s="294">
        <v>13</v>
      </c>
      <c r="HR36" s="293">
        <f>IFERROR(HQ36/HQ49-1,"-")</f>
        <v>-0.97384305835010065</v>
      </c>
      <c r="HS36" s="292">
        <v>1826</v>
      </c>
      <c r="HT36" s="293">
        <f>IFERROR(HS36/HS49-1,"-")</f>
        <v>-0.96412080246792287</v>
      </c>
      <c r="HU36" s="292">
        <v>808</v>
      </c>
      <c r="HV36" s="293">
        <f>IFERROR(HU36/HU49-1,"-")</f>
        <v>-0.95162256017243441</v>
      </c>
      <c r="HW36" s="294">
        <v>774</v>
      </c>
      <c r="HX36" s="293">
        <f>IFERROR(HW36/HW49-1,"-")</f>
        <v>-0.95343240478912217</v>
      </c>
      <c r="HY36" s="294">
        <v>34</v>
      </c>
      <c r="HZ36" s="293">
        <f>IFERROR(HY36/HY49-1,"-")</f>
        <v>-0.58536585365853666</v>
      </c>
      <c r="IA36" s="292">
        <v>763</v>
      </c>
      <c r="IB36" s="293">
        <f>IFERROR(IA36/IA49-1,"-")</f>
        <v>-0.95851231580664453</v>
      </c>
      <c r="IC36" s="294">
        <v>727</v>
      </c>
      <c r="ID36" s="293">
        <f>IFERROR(IC36/IC49-1,"-")</f>
        <v>-0.96026453869698292</v>
      </c>
      <c r="IE36" s="294">
        <v>36</v>
      </c>
      <c r="IF36" s="293">
        <f>IFERROR(IE36/IE49-1,"-")</f>
        <v>-0.625</v>
      </c>
      <c r="IG36" s="292">
        <v>114</v>
      </c>
      <c r="IH36" s="293">
        <f>IFERROR(IG36/IG49-1,"-")</f>
        <v>-0.98635220878726204</v>
      </c>
      <c r="II36" s="294">
        <v>114</v>
      </c>
      <c r="IJ36" s="293">
        <f>IFERROR(II36/II49-1,"-")</f>
        <v>-0.98623687069902211</v>
      </c>
      <c r="IK36" s="294">
        <v>0</v>
      </c>
      <c r="IL36" s="293">
        <f>IFERROR(IK36/IK49-1,"-")</f>
        <v>-1</v>
      </c>
      <c r="IM36" s="292">
        <v>116</v>
      </c>
      <c r="IN36" s="293">
        <f>IFERROR(IM36/IM49-1,"-")</f>
        <v>-0.97480998914223671</v>
      </c>
      <c r="IO36" s="294">
        <v>116</v>
      </c>
      <c r="IP36" s="293">
        <f>IFERROR(IO36/IO49-1,"-")</f>
        <v>-0.97422794934459012</v>
      </c>
      <c r="IQ36" s="294">
        <v>0</v>
      </c>
      <c r="IR36" s="293">
        <f>IFERROR(IQ36/IQ49-1,"-")</f>
        <v>-1</v>
      </c>
      <c r="IS36" s="292">
        <v>30</v>
      </c>
      <c r="IT36" s="293">
        <f>IFERROR(IS36/IS49-1,"-")</f>
        <v>-0.98694516971279378</v>
      </c>
      <c r="IU36" s="294">
        <v>21</v>
      </c>
      <c r="IV36" s="293">
        <f>IFERROR(IU36/IU49-1,"-")</f>
        <v>-0.99035369774919613</v>
      </c>
      <c r="IW36" s="294">
        <v>9</v>
      </c>
      <c r="IX36" s="293">
        <f>IFERROR(IW36/IW49-1,"-")</f>
        <v>-0.92561983471074383</v>
      </c>
      <c r="IY36" s="292">
        <v>4375</v>
      </c>
      <c r="IZ36" s="293">
        <f>IFERROR(IY36/IY49-1,"-")</f>
        <v>-0.88015668657207036</v>
      </c>
      <c r="JA36" s="292">
        <v>1976</v>
      </c>
      <c r="JB36" s="293">
        <f>IFERROR(JA36/JA49-1,"-")</f>
        <v>-0.84106812515080831</v>
      </c>
      <c r="JC36" s="294">
        <v>1962</v>
      </c>
      <c r="JD36" s="293">
        <f>IFERROR(JC36/JC49-1,"-")</f>
        <v>-0.83987594874724558</v>
      </c>
      <c r="JE36" s="294">
        <v>14</v>
      </c>
      <c r="JF36" s="293">
        <f>IFERROR(JE36/JE49-1,"-")</f>
        <v>-0.92222222222222228</v>
      </c>
      <c r="JG36" s="292">
        <v>604</v>
      </c>
      <c r="JH36" s="293">
        <f>IFERROR(JG36/JG49-1,"-")</f>
        <v>-0.91574836099874457</v>
      </c>
      <c r="JI36" s="294">
        <v>596</v>
      </c>
      <c r="JJ36" s="293">
        <f>IFERROR(JI36/JI49-1,"-")</f>
        <v>-0.91287823417628999</v>
      </c>
      <c r="JK36" s="294">
        <v>8</v>
      </c>
      <c r="JL36" s="293">
        <f>IFERROR(JK36/JK49-1,"-")</f>
        <v>-0.97560975609756095</v>
      </c>
      <c r="JM36" s="292">
        <v>1292</v>
      </c>
      <c r="JN36" s="293">
        <f>IFERROR(JM36/JM49-1,"-")</f>
        <v>-0.91769652184991723</v>
      </c>
      <c r="JO36" s="294">
        <v>1283</v>
      </c>
      <c r="JP36" s="293">
        <f>IFERROR(JO36/JO49-1,"-")</f>
        <v>-0.91635154518190121</v>
      </c>
      <c r="JQ36" s="294">
        <v>10</v>
      </c>
      <c r="JR36" s="293">
        <f>IFERROR(JQ36/JQ49-1,"-")</f>
        <v>-0.97222222222222221</v>
      </c>
      <c r="JS36" s="292">
        <v>523</v>
      </c>
      <c r="JT36" s="293">
        <f>IFERROR(JS36/JS49-1,"-")</f>
        <v>-0.73478701825557802</v>
      </c>
      <c r="JU36" s="294">
        <v>513</v>
      </c>
      <c r="JV36" s="293">
        <f>IFERROR(JU36/JU49-1,"-")</f>
        <v>-0.73985801217038538</v>
      </c>
      <c r="JW36" s="294">
        <v>11</v>
      </c>
      <c r="JX36" s="293" t="str">
        <f>IFERROR(JW36/JW49-1,"-")</f>
        <v>-</v>
      </c>
      <c r="JY36" s="292">
        <v>7</v>
      </c>
      <c r="JZ36" s="293">
        <f>IFERROR(JY36/JY49-1,"-")</f>
        <v>-0.97286821705426352</v>
      </c>
      <c r="KA36" s="294">
        <v>7</v>
      </c>
      <c r="KB36" s="293" t="str">
        <f>IFERROR(KA36/KA49-1,"-")</f>
        <v>-</v>
      </c>
      <c r="KC36" s="294">
        <v>0</v>
      </c>
      <c r="KD36" s="293">
        <f>IFERROR(KC36/KC49-1,"-")</f>
        <v>-1</v>
      </c>
      <c r="KE36" s="292">
        <v>5441</v>
      </c>
      <c r="KF36" s="293">
        <f>IFERROR(KE36/KE49-1,"-")</f>
        <v>-0.85532333546054029</v>
      </c>
      <c r="KG36" s="292">
        <v>2999</v>
      </c>
      <c r="KH36" s="293">
        <f>IFERROR(KG36/KG49-1,"-")</f>
        <v>-0.84177482325630471</v>
      </c>
      <c r="KI36" s="294">
        <v>2943</v>
      </c>
      <c r="KJ36" s="293">
        <f>IFERROR(KI36/KI49-1,"-")</f>
        <v>-0.84098768100280963</v>
      </c>
      <c r="KK36" s="294">
        <v>56</v>
      </c>
      <c r="KL36" s="293">
        <f>IFERROR(KK36/KK49-1,"-")</f>
        <v>-0.87443946188340804</v>
      </c>
      <c r="KM36" s="292">
        <v>1498</v>
      </c>
      <c r="KN36" s="293">
        <f>IFERROR(KM36/KM49-1,"-")</f>
        <v>-0.83697899662640118</v>
      </c>
      <c r="KO36" s="294">
        <v>1455</v>
      </c>
      <c r="KP36" s="293">
        <f>IFERROR(KO36/KO49-1,"-")</f>
        <v>-0.84110516544719882</v>
      </c>
      <c r="KQ36" s="294">
        <v>43</v>
      </c>
      <c r="KR36" s="293">
        <f>IFERROR(KQ36/KQ49-1,"-")</f>
        <v>0.34375</v>
      </c>
      <c r="KS36" s="292">
        <v>354</v>
      </c>
      <c r="KT36" s="293">
        <f>IFERROR(KS36/KS49-1,"-")</f>
        <v>-0.92567709426831835</v>
      </c>
      <c r="KU36" s="294">
        <v>317</v>
      </c>
      <c r="KV36" s="293">
        <f>IFERROR(KU36/KU49-1,"-")</f>
        <v>-0.9277575205104831</v>
      </c>
      <c r="KW36" s="294">
        <v>37</v>
      </c>
      <c r="KX36" s="293">
        <f>IFERROR(KW36/KW49-1,"-")</f>
        <v>-0.90133333333333332</v>
      </c>
      <c r="KY36" s="292">
        <v>690</v>
      </c>
      <c r="KZ36" s="293">
        <f>IFERROR(KY36/KY49-1,"-")</f>
        <v>-0.87569807241938391</v>
      </c>
      <c r="LA36" s="294">
        <v>677</v>
      </c>
      <c r="LB36" s="293">
        <f>IFERROR(LA36/LA49-1,"-")</f>
        <v>-0.87228824750047163</v>
      </c>
      <c r="LC36" s="294">
        <v>13</v>
      </c>
      <c r="LD36" s="293">
        <f>IFERROR(LC36/LC49-1,"-")</f>
        <v>-0.94799999999999995</v>
      </c>
      <c r="LE36" s="292">
        <v>85</v>
      </c>
      <c r="LF36" s="293">
        <f>IFERROR(LE36/LE49-1,"-")</f>
        <v>-0.68401486988847582</v>
      </c>
      <c r="LG36" s="294">
        <v>29</v>
      </c>
      <c r="LH36" s="293">
        <f>IFERROR(LG36/LG49-1,"-")</f>
        <v>-0.8669724770642202</v>
      </c>
      <c r="LI36" s="294">
        <v>56</v>
      </c>
      <c r="LJ36" s="293">
        <f>IFERROR(LI36/LI49-1,"-")</f>
        <v>9.8039215686274606E-2</v>
      </c>
      <c r="LK36" s="292">
        <v>6738</v>
      </c>
      <c r="LL36" s="293">
        <f>IFERROR(LK36/LK49-1,"-")</f>
        <v>-0.96930771543360028</v>
      </c>
      <c r="LM36" s="292">
        <v>1188</v>
      </c>
      <c r="LN36" s="293">
        <f>IFERROR(LM36/LM49-1,"-")</f>
        <v>-0.97984219903283276</v>
      </c>
      <c r="LO36" s="294">
        <v>1178</v>
      </c>
      <c r="LP36" s="293">
        <f>IFERROR(LO36/LO49-1,"-")</f>
        <v>-0.97981736255075647</v>
      </c>
      <c r="LQ36" s="294">
        <v>9</v>
      </c>
      <c r="LR36" s="293">
        <f>IFERROR(LQ36/LQ49-1,"-")</f>
        <v>-0.98415492957746475</v>
      </c>
      <c r="LS36" s="292">
        <v>4566</v>
      </c>
      <c r="LT36" s="293">
        <f>IFERROR(LS36/LS49-1,"-")</f>
        <v>-0.96641140511552981</v>
      </c>
      <c r="LU36" s="294">
        <v>4506</v>
      </c>
      <c r="LV36" s="293">
        <f>IFERROR(LU36/LU49-1,"-")</f>
        <v>-0.96675667301137624</v>
      </c>
      <c r="LW36" s="294">
        <v>60</v>
      </c>
      <c r="LX36" s="293">
        <f>IFERROR(LW36/LW49-1,"-")</f>
        <v>-0.84732824427480913</v>
      </c>
      <c r="LY36" s="292">
        <v>122</v>
      </c>
      <c r="LZ36" s="293">
        <f>IFERROR(LY36/LY49-1,"-")</f>
        <v>-0.98999672023614305</v>
      </c>
      <c r="MA36" s="294">
        <v>77</v>
      </c>
      <c r="MB36" s="293">
        <f>IFERROR(MA36/MA49-1,"-")</f>
        <v>-0.99361472758935232</v>
      </c>
      <c r="MC36" s="294">
        <v>45</v>
      </c>
      <c r="MD36" s="293">
        <f>IFERROR(MC36/MC49-1,"-")</f>
        <v>-0.67153284671532854</v>
      </c>
      <c r="ME36" s="292">
        <v>895</v>
      </c>
      <c r="MF36" s="293">
        <f>IFERROR(ME36/ME49-1,"-")</f>
        <v>-0.90953199231780046</v>
      </c>
      <c r="MG36" s="294">
        <v>895</v>
      </c>
      <c r="MH36" s="293">
        <f>IFERROR(MG36/MG49-1,"-")</f>
        <v>-0.90881304126337237</v>
      </c>
      <c r="MI36" s="294">
        <v>0</v>
      </c>
      <c r="MJ36" s="293">
        <f>IFERROR(MI36/MI49-1,"-")</f>
        <v>-1</v>
      </c>
      <c r="MK36" s="292">
        <v>30</v>
      </c>
      <c r="ML36" s="293">
        <f>IFERROR(MK36/MK49-1,"-")</f>
        <v>-0.99011857707509876</v>
      </c>
      <c r="MM36" s="294">
        <v>8</v>
      </c>
      <c r="MN36" s="293">
        <f>IFERROR(MM36/MM49-1,"-")</f>
        <v>-0.99722125738103506</v>
      </c>
      <c r="MO36" s="294">
        <v>22</v>
      </c>
      <c r="MP36" s="293">
        <f>IFERROR(MO36/MO49-1,"-")</f>
        <v>-0.85987261146496818</v>
      </c>
      <c r="MQ36" s="292">
        <f>IFERROR(AI36-(CU36+EA36+FG36+GM36+HS36+IY36+KE36+LK36),"-")</f>
        <v>22871</v>
      </c>
      <c r="MR36" s="293">
        <f>IFERROR(MQ36/MQ49-1,"-")</f>
        <v>-0.80561788203297635</v>
      </c>
      <c r="MS36" s="292">
        <f>IFERROR(AK36-(CW36+EC36+FI36+GO36+HU36+JA36+KG36+LM36),"-")</f>
        <v>12110</v>
      </c>
      <c r="MT36" s="293">
        <f>IFERROR(MS36/MS49-1,"-")</f>
        <v>-0.795041042565795</v>
      </c>
      <c r="MU36" s="294">
        <f>IFERROR(AM36-(CY36+EE36+FK36+GQ36+HW36+JC36+KI36+LO36),"-")</f>
        <v>11741</v>
      </c>
      <c r="MV36" s="293">
        <f>IFERROR(MU36/MU49-1,"-")</f>
        <v>-0.79607468519322622</v>
      </c>
      <c r="MW36" s="294">
        <f>IFERROR(AO36-(DA36+EG36+FM36+GS36+HY36+JE36+KK36+LQ36),"-")</f>
        <v>370</v>
      </c>
      <c r="MX36" s="293">
        <f>IFERROR(MW36/MW49-1,"-")</f>
        <v>-0.75480450629555995</v>
      </c>
      <c r="MY36" s="292">
        <f>IFERROR(AQ36-(DC36+EI36+FO36+GU36+IA36+JG36+KM36+LS36),"-")</f>
        <v>6587</v>
      </c>
      <c r="MZ36" s="293">
        <f>IFERROR(MY36/MY49-1,"-")</f>
        <v>-0.81839486090816349</v>
      </c>
      <c r="NA36" s="294">
        <f>IFERROR(AS36-(DE36+EK36+FQ36+GW36+IC36+JI36+KO36+LU36),"-")</f>
        <v>6237</v>
      </c>
      <c r="NB36" s="293">
        <f>IFERROR(NA36/NA49-1,"-")</f>
        <v>-0.82174907116318952</v>
      </c>
      <c r="NC36" s="294">
        <f>IFERROR(AU36-(DG36+EM36+FS36+GY36+IE36+JK36+KQ36+LW36),"-")</f>
        <v>349</v>
      </c>
      <c r="ND36" s="293">
        <f>IFERROR(NC36/NC49-1,"-")</f>
        <v>-0.72691705790297334</v>
      </c>
      <c r="NE36" s="292">
        <f>IFERROR(AW36-(DI36+EO36+FU36+HA36+IG36+JM36+KS36+LY36),"-")</f>
        <v>1679</v>
      </c>
      <c r="NF36" s="293">
        <f>IFERROR(NE36/NE49-1,"-")</f>
        <v>-0.85347761584780524</v>
      </c>
      <c r="NG36" s="294">
        <f>IFERROR(AY36-(DK36+EQ36+FW36+HC36+II36+JO36+KU36+MA36),"-")</f>
        <v>1461</v>
      </c>
      <c r="NH36" s="293">
        <f>IFERROR(NG36/NG49-1,"-")</f>
        <v>-0.8423097679438748</v>
      </c>
      <c r="NI36" s="294">
        <f>IFERROR(BA36-(DM36+ES36+FY36+HE36+IK36+JQ36+KW36+MC36),"-")</f>
        <v>218</v>
      </c>
      <c r="NJ36" s="293">
        <f>IFERROR(NI36/NI49-1,"-")</f>
        <v>-0.90063810391978127</v>
      </c>
      <c r="NK36" s="292">
        <f>IFERROR(BC36-(DO36+EU36+GA36+HG36+IM36+JS36+KY36+ME36),"-")</f>
        <v>3337</v>
      </c>
      <c r="NL36" s="293">
        <f>IFERROR(NK36/NK49-1,"-")</f>
        <v>-0.77274584581857808</v>
      </c>
      <c r="NM36" s="294">
        <f>IFERROR(BE36-(DQ36+EW36+GC36+HI36+IO36+JU36+LA36+MG36),"-")</f>
        <v>3019</v>
      </c>
      <c r="NN36" s="293">
        <f>IFERROR(NM36/NM49-1,"-")</f>
        <v>-0.77696513002364065</v>
      </c>
      <c r="NO36" s="294">
        <f>IFERROR(BG36-(DS36+EY36+GE36+HK36+IQ36+JW36+LC36+MI36),"-")</f>
        <v>316</v>
      </c>
      <c r="NP36" s="293">
        <f>IFERROR(NO36/NO49-1,"-")</f>
        <v>-0.72473867595818819</v>
      </c>
      <c r="NQ36" s="292">
        <f>IFERROR(BI36-(DU36+FA36+GG36+HM36+IS36+JY36+LE36+MK36),"-")</f>
        <v>506</v>
      </c>
      <c r="NR36" s="293">
        <f>IFERROR(NQ36/NQ49-1,"-")</f>
        <v>-0.76638965835641737</v>
      </c>
      <c r="NS36" s="294">
        <f>IFERROR(BK36-(DW36+FC36+GI36+HO36+IU36+KA36+LG36+MM36),"-")</f>
        <v>346</v>
      </c>
      <c r="NT36" s="293">
        <f>IFERROR(NS36/NS49-1,"-")</f>
        <v>-0.77576150356448481</v>
      </c>
      <c r="NU36" s="294">
        <f>IFERROR(BM36-(DY36+FE36+GK36+HQ36+IW36+KC36+LI36+MO36),"-")</f>
        <v>161</v>
      </c>
      <c r="NV36" s="293">
        <f>IFERROR(NU36/NU49-1,"-")</f>
        <v>-0.7415730337078652</v>
      </c>
    </row>
    <row r="37" spans="1:386" s="295" customFormat="1" outlineLevel="1" x14ac:dyDescent="0.25">
      <c r="A37" s="290"/>
      <c r="B37" s="291" t="s">
        <v>63</v>
      </c>
      <c r="C37" s="292">
        <v>109759</v>
      </c>
      <c r="D37" s="293">
        <f t="shared" ref="D37:D48" si="401">IFERROR(C37/C50-1,"-")</f>
        <v>-0.91533587112052173</v>
      </c>
      <c r="E37" s="292">
        <v>57462</v>
      </c>
      <c r="F37" s="293">
        <f t="shared" ref="F37:F48" si="402">IFERROR(E37/E50-1,"-")</f>
        <v>-0.89135009728233427</v>
      </c>
      <c r="G37" s="294">
        <v>53529</v>
      </c>
      <c r="H37" s="293">
        <f t="shared" ref="H37:H48" si="403">IFERROR(G37/G50-1,"-")</f>
        <v>-0.89493858709092411</v>
      </c>
      <c r="I37" s="294">
        <v>3933</v>
      </c>
      <c r="J37" s="293">
        <f t="shared" ref="J37:J48" si="404">IFERROR(I37/I50-1,"-")</f>
        <v>-0.79696453461359762</v>
      </c>
      <c r="K37" s="292">
        <v>31824</v>
      </c>
      <c r="L37" s="293">
        <f t="shared" ref="L37:L48" si="405">IFERROR(K37/K50-1,"-")</f>
        <v>-0.91785913398996466</v>
      </c>
      <c r="M37" s="294">
        <v>29738</v>
      </c>
      <c r="N37" s="293">
        <f t="shared" ref="N37:N48" si="406">IFERROR(M37/M50-1,"-")</f>
        <v>-0.92256434960355171</v>
      </c>
      <c r="O37" s="294">
        <v>2086</v>
      </c>
      <c r="P37" s="293">
        <f t="shared" ref="P37:P48" si="407">IFERROR(O37/O50-1,"-")</f>
        <v>-0.38592876067118043</v>
      </c>
      <c r="Q37" s="292">
        <v>11903</v>
      </c>
      <c r="R37" s="293">
        <f t="shared" ref="R37:R48" si="408">IFERROR(Q37/Q50-1,"-")</f>
        <v>-0.94465111088377807</v>
      </c>
      <c r="S37" s="294">
        <v>9197</v>
      </c>
      <c r="T37" s="293">
        <f t="shared" ref="T37:T48" si="409">IFERROR(S37/S50-1,"-")</f>
        <v>-0.95519603258116059</v>
      </c>
      <c r="U37" s="294">
        <v>2706</v>
      </c>
      <c r="V37" s="293">
        <f t="shared" ref="V37:V48" si="410">IFERROR(U37/U50-1,"-")</f>
        <v>-0.72336945409936626</v>
      </c>
      <c r="W37" s="292">
        <v>15880</v>
      </c>
      <c r="X37" s="293">
        <f t="shared" ref="X37:X48" si="411">IFERROR(W37/W50-1,"-")</f>
        <v>-0.90957646710473872</v>
      </c>
      <c r="Y37" s="294">
        <v>12322</v>
      </c>
      <c r="Z37" s="293">
        <f t="shared" ref="Z37:Z48" si="412">IFERROR(Y37/Y50-1,"-")</f>
        <v>-0.92371648434646414</v>
      </c>
      <c r="AA37" s="294">
        <v>3557</v>
      </c>
      <c r="AB37" s="293">
        <f t="shared" ref="AB37:AB48" si="413">IFERROR(AA37/AA50-1,"-")</f>
        <v>-0.74755145493257635</v>
      </c>
      <c r="AC37" s="292">
        <v>6306</v>
      </c>
      <c r="AD37" s="293">
        <f t="shared" ref="AD37:AD48" si="414">IFERROR(AC37/AC50-1,"-")</f>
        <v>-0.80291286410801344</v>
      </c>
      <c r="AE37" s="294">
        <v>3065</v>
      </c>
      <c r="AF37" s="293">
        <f t="shared" ref="AF37:AF48" si="415">IFERROR(AE37/AE50-1,"-")</f>
        <v>-0.85435278464170317</v>
      </c>
      <c r="AG37" s="294">
        <v>3241</v>
      </c>
      <c r="AH37" s="293">
        <f t="shared" ref="AH37:AH48" si="416">IFERROR(AG37/AG50-1,"-")</f>
        <v>-0.70407231555880201</v>
      </c>
      <c r="AI37" s="292">
        <v>80724</v>
      </c>
      <c r="AJ37" s="293">
        <f t="shared" ref="AJ37:AJ48" si="417">IFERROR(AI37/AI50-1,"-")</f>
        <v>-0.93183528126263981</v>
      </c>
      <c r="AK37" s="292">
        <v>45118</v>
      </c>
      <c r="AL37" s="293">
        <f t="shared" ref="AL37:AL48" si="418">IFERROR(AK37/AK50-1,"-")</f>
        <v>-0.90581186589286455</v>
      </c>
      <c r="AM37" s="294">
        <v>41674</v>
      </c>
      <c r="AN37" s="293">
        <f t="shared" ref="AN37:AN48" si="419">IFERROR(AM37/AM50-1,"-")</f>
        <v>-0.90975082617602854</v>
      </c>
      <c r="AO37" s="294">
        <v>3445</v>
      </c>
      <c r="AP37" s="293">
        <f t="shared" ref="AP37:AP48" si="420">IFERROR(AO37/AO50-1,"-")</f>
        <v>-0.80033615393531932</v>
      </c>
      <c r="AQ37" s="292">
        <v>21345</v>
      </c>
      <c r="AR37" s="293">
        <f t="shared" ref="AR37:AR48" si="421">IFERROR(AQ37/AQ50-1,"-")</f>
        <v>-0.93896074556825559</v>
      </c>
      <c r="AS37" s="294">
        <v>19629</v>
      </c>
      <c r="AT37" s="293">
        <f t="shared" ref="AT37:AT48" si="422">IFERROR(AS37/AS50-1,"-")</f>
        <v>-0.94356060714973733</v>
      </c>
      <c r="AU37" s="294">
        <v>1715</v>
      </c>
      <c r="AV37" s="293">
        <f t="shared" ref="AV37:AV48" si="423">IFERROR(AU37/AU50-1,"-")</f>
        <v>-9.9737532808398921E-2</v>
      </c>
      <c r="AW37" s="292">
        <v>8766</v>
      </c>
      <c r="AX37" s="293">
        <f t="shared" ref="AX37:AX48" si="424">IFERROR(AW37/AW50-1,"-")</f>
        <v>-0.95610261751788994</v>
      </c>
      <c r="AY37" s="294">
        <v>6072</v>
      </c>
      <c r="AZ37" s="293">
        <f t="shared" ref="AZ37:AZ48" si="425">IFERROR(AY37/AY50-1,"-")</f>
        <v>-0.96808158330485983</v>
      </c>
      <c r="BA37" s="294">
        <v>2695</v>
      </c>
      <c r="BB37" s="293">
        <f t="shared" ref="BB37:BB48" si="426">IFERROR(BA37/BA50-1,"-")</f>
        <v>-0.71505603721717059</v>
      </c>
      <c r="BC37" s="292">
        <v>13312</v>
      </c>
      <c r="BD37" s="293">
        <f t="shared" ref="BD37:BD48" si="427">IFERROR(BC37/BC50-1,"-")</f>
        <v>-0.91957807487600207</v>
      </c>
      <c r="BE37" s="294">
        <v>9789</v>
      </c>
      <c r="BF37" s="293">
        <f t="shared" ref="BF37:BF48" si="428">IFERROR(BE37/BE50-1,"-")</f>
        <v>-0.93549938721452763</v>
      </c>
      <c r="BG37" s="294">
        <v>3523</v>
      </c>
      <c r="BH37" s="293">
        <f t="shared" ref="BH37:BH48" si="429">IFERROR(BG37/BG50-1,"-")</f>
        <v>-0.74398662887871514</v>
      </c>
      <c r="BI37" s="292">
        <v>4870</v>
      </c>
      <c r="BJ37" s="293">
        <f t="shared" ref="BJ37:BJ48" si="430">IFERROR(BI37/BI50-1,"-")</f>
        <v>-0.83169172282702608</v>
      </c>
      <c r="BK37" s="294">
        <v>1802</v>
      </c>
      <c r="BL37" s="293">
        <f t="shared" ref="BL37:BL48" si="431">IFERROR(BK37/BK50-1,"-")</f>
        <v>-0.90242581763049601</v>
      </c>
      <c r="BM37" s="294">
        <v>3068</v>
      </c>
      <c r="BN37" s="293">
        <f t="shared" ref="BN37:BN48" si="432">IFERROR(BM37/BM50-1,"-")</f>
        <v>-0.70686030957385815</v>
      </c>
      <c r="BO37" s="292">
        <v>29035</v>
      </c>
      <c r="BP37" s="293">
        <f t="shared" ref="BP37:BP48" si="433">IFERROR(BO37/BO50-1,"-")</f>
        <v>-0.74111951210813509</v>
      </c>
      <c r="BQ37" s="292">
        <v>12344</v>
      </c>
      <c r="BR37" s="293">
        <f t="shared" ref="BR37:BR48" si="434">IFERROR(BQ37/BQ50-1,"-")</f>
        <v>-0.75239203257577281</v>
      </c>
      <c r="BS37" s="294">
        <v>11855</v>
      </c>
      <c r="BT37" s="293">
        <f t="shared" ref="BT37:BT48" si="435">IFERROR(BS37/BS50-1,"-")</f>
        <v>-0.75165493547846496</v>
      </c>
      <c r="BU37" s="294">
        <v>489</v>
      </c>
      <c r="BV37" s="293">
        <f t="shared" ref="BV37:BV48" si="436">IFERROR(BU37/BU50-1,"-")</f>
        <v>-0.76901275389702406</v>
      </c>
      <c r="BW37" s="292">
        <v>10479</v>
      </c>
      <c r="BX37" s="293">
        <f t="shared" ref="BX37:BX48" si="437">IFERROR(BW37/BW50-1,"-")</f>
        <v>-0.72232232762732518</v>
      </c>
      <c r="BY37" s="294">
        <v>10108</v>
      </c>
      <c r="BZ37" s="293">
        <f t="shared" ref="BZ37:BZ48" si="438">IFERROR(BY37/BY50-1,"-")</f>
        <v>-0.7211278485901893</v>
      </c>
      <c r="CA37" s="294">
        <v>371</v>
      </c>
      <c r="CB37" s="293">
        <f t="shared" ref="CB37:CB48" si="439">IFERROR(CA37/CA50-1,"-")</f>
        <v>-0.75134048257372654</v>
      </c>
      <c r="CC37" s="292">
        <v>3136</v>
      </c>
      <c r="CD37" s="293">
        <f t="shared" ref="CD37:CD48" si="440">IFERROR(CC37/CC50-1,"-")</f>
        <v>-0.79584662456871302</v>
      </c>
      <c r="CE37" s="294">
        <v>3125</v>
      </c>
      <c r="CF37" s="293">
        <f t="shared" ref="CF37:CF48" si="441">IFERROR(CE37/CE50-1,"-")</f>
        <v>-0.79217929108199781</v>
      </c>
      <c r="CG37" s="294">
        <v>11</v>
      </c>
      <c r="CH37" s="293">
        <f t="shared" ref="CH37:CH48" si="442">IFERROR(CG37/CG50-1,"-")</f>
        <v>-0.96604938271604934</v>
      </c>
      <c r="CI37" s="292">
        <v>2568</v>
      </c>
      <c r="CJ37" s="293">
        <f t="shared" ref="CJ37:CJ48" si="443">IFERROR(CI37/CI50-1,"-")</f>
        <v>-0.74551580616390845</v>
      </c>
      <c r="CK37" s="294">
        <v>2533</v>
      </c>
      <c r="CL37" s="293">
        <f t="shared" ref="CL37:CL48" si="444">IFERROR(CK37/CK50-1,"-")</f>
        <v>-0.74052448268797377</v>
      </c>
      <c r="CM37" s="294">
        <v>35</v>
      </c>
      <c r="CN37" s="293">
        <f t="shared" ref="CN37:CN48" si="445">IFERROR(CM37/CM50-1,"-")</f>
        <v>-0.8936170212765957</v>
      </c>
      <c r="CO37" s="292">
        <v>1436</v>
      </c>
      <c r="CP37" s="293">
        <f t="shared" ref="CP37:CP48" si="446">IFERROR(CO37/CO50-1,"-")</f>
        <v>-0.53102547354670149</v>
      </c>
      <c r="CQ37" s="294">
        <v>1262</v>
      </c>
      <c r="CR37" s="293">
        <f t="shared" ref="CR37:CR48" si="447">IFERROR(CQ37/CQ50-1,"-")</f>
        <v>-0.51009316770186341</v>
      </c>
      <c r="CS37" s="294">
        <v>173</v>
      </c>
      <c r="CT37" s="293">
        <f t="shared" ref="CT37:CT48" si="448">IFERROR(CS37/CS50-1,"-")</f>
        <v>-0.6440329218106996</v>
      </c>
      <c r="CU37" s="292">
        <v>21628</v>
      </c>
      <c r="CV37" s="293">
        <f t="shared" ref="CV37:CV48" si="449">IFERROR(CU37/CU50-1,"-")</f>
        <v>-0.91452836079243449</v>
      </c>
      <c r="CW37" s="292">
        <v>9921</v>
      </c>
      <c r="CX37" s="293">
        <f t="shared" ref="CX37:CX48" si="450">IFERROR(CW37/CW50-1,"-")</f>
        <v>-0.88235921881114154</v>
      </c>
      <c r="CY37" s="294">
        <v>7759</v>
      </c>
      <c r="CZ37" s="293">
        <f t="shared" ref="CZ37:CZ48" si="451">IFERROR(CY37/CY50-1,"-")</f>
        <v>-0.89015049622697606</v>
      </c>
      <c r="DA37" s="294">
        <v>2163</v>
      </c>
      <c r="DB37" s="293">
        <f t="shared" ref="DB37:DB48" si="452">IFERROR(DA37/DA50-1,"-")</f>
        <v>-0.84211678832116788</v>
      </c>
      <c r="DC37" s="292">
        <v>7692</v>
      </c>
      <c r="DD37" s="293">
        <f t="shared" ref="DD37:DD48" si="453">IFERROR(DC37/DC50-1,"-")</f>
        <v>-0.90518452777161451</v>
      </c>
      <c r="DE37" s="294">
        <v>6553</v>
      </c>
      <c r="DF37" s="293">
        <f t="shared" ref="DF37:DF48" si="454">IFERROR(DE37/DE50-1,"-")</f>
        <v>-0.91863771246942549</v>
      </c>
      <c r="DG37" s="294">
        <v>1139</v>
      </c>
      <c r="DH37" s="293">
        <f t="shared" ref="DH37:DH48" si="455">IFERROR(DG37/DG50-1,"-")</f>
        <v>0.94700854700854697</v>
      </c>
      <c r="DI37" s="292">
        <v>3200</v>
      </c>
      <c r="DJ37" s="293">
        <f t="shared" ref="DJ37:DJ48" si="456">IFERROR(DI37/DI50-1,"-")</f>
        <v>-0.90048513496703575</v>
      </c>
      <c r="DK37" s="294">
        <v>826</v>
      </c>
      <c r="DL37" s="293">
        <f t="shared" ref="DL37:DL48" si="457">IFERROR(DK37/DK50-1,"-")</f>
        <v>-0.96723522411741369</v>
      </c>
      <c r="DM37" s="294">
        <v>2373</v>
      </c>
      <c r="DN37" s="293">
        <f t="shared" ref="DN37:DN48" si="458">IFERROR(DM37/DM50-1,"-")</f>
        <v>-0.65836452634609843</v>
      </c>
      <c r="DO37" s="292">
        <v>7231</v>
      </c>
      <c r="DP37" s="293">
        <f t="shared" ref="DP37:DP48" si="459">IFERROR(DO37/DO50-1,"-")</f>
        <v>-0.90087867198530525</v>
      </c>
      <c r="DQ37" s="294">
        <v>4177</v>
      </c>
      <c r="DR37" s="293">
        <f t="shared" ref="DR37:DR48" si="460">IFERROR(DQ37/DQ50-1,"-")</f>
        <v>-0.93237160805647301</v>
      </c>
      <c r="DS37" s="294">
        <v>3053</v>
      </c>
      <c r="DT37" s="293">
        <f t="shared" ref="DT37:DT48" si="461">IFERROR(DS37/DS50-1,"-")</f>
        <v>-0.72706955122474515</v>
      </c>
      <c r="DU37" s="292">
        <v>3858</v>
      </c>
      <c r="DV37" s="293">
        <f t="shared" ref="DV37:DV48" si="462">IFERROR(DU37/DU50-1,"-")</f>
        <v>-0.77125578086090363</v>
      </c>
      <c r="DW37" s="294">
        <v>1189</v>
      </c>
      <c r="DX37" s="293">
        <f t="shared" ref="DX37:DX48" si="463">IFERROR(DW37/DW50-1,"-")</f>
        <v>-0.8510771543086173</v>
      </c>
      <c r="DY37" s="294">
        <v>2669</v>
      </c>
      <c r="DZ37" s="293">
        <f t="shared" ref="DZ37:DZ48" si="464">IFERROR(DY37/DY50-1,"-")</f>
        <v>-0.69950461607746006</v>
      </c>
      <c r="EA37" s="292">
        <v>1142</v>
      </c>
      <c r="EB37" s="293">
        <f t="shared" ref="EB37:EB48" si="465">IFERROR(EA37/EA50-1,"-")</f>
        <v>-0.961116785835887</v>
      </c>
      <c r="EC37" s="292">
        <v>848</v>
      </c>
      <c r="ED37" s="293">
        <f t="shared" ref="ED37:ED48" si="466">IFERROR(EC37/EC50-1,"-")</f>
        <v>-0.95283386172757101</v>
      </c>
      <c r="EE37" s="294">
        <v>819</v>
      </c>
      <c r="EF37" s="293">
        <f t="shared" ref="EF37:EF48" si="467">IFERROR(EE37/EE50-1,"-")</f>
        <v>-0.95425603217158173</v>
      </c>
      <c r="EG37" s="294">
        <v>29</v>
      </c>
      <c r="EH37" s="293">
        <f t="shared" ref="EH37:EH48" si="468">IFERROR(EG37/EG50-1,"-")</f>
        <v>-0.61333333333333329</v>
      </c>
      <c r="EI37" s="292">
        <v>162</v>
      </c>
      <c r="EJ37" s="293">
        <f t="shared" ref="EJ37:EJ48" si="469">IFERROR(EI37/EI50-1,"-")</f>
        <v>-0.9724630290668026</v>
      </c>
      <c r="EK37" s="294">
        <v>149</v>
      </c>
      <c r="EL37" s="293">
        <f t="shared" ref="EL37:EL48" si="470">IFERROR(EK37/EK50-1,"-")</f>
        <v>-0.97467278599354068</v>
      </c>
      <c r="EM37" s="294">
        <v>12</v>
      </c>
      <c r="EN37" s="293" t="str">
        <f t="shared" ref="EN37:EN48" si="471">IFERROR(EM37/EM50-1,"-")</f>
        <v>-</v>
      </c>
      <c r="EO37" s="292">
        <v>69</v>
      </c>
      <c r="EP37" s="293">
        <f t="shared" ref="EP37:EP48" si="472">IFERROR(EO37/EO50-1,"-")</f>
        <v>-0.97934750074827892</v>
      </c>
      <c r="EQ37" s="294">
        <v>69</v>
      </c>
      <c r="ER37" s="293">
        <f t="shared" ref="ER37:ER48" si="473">IFERROR(EQ37/EQ50-1,"-")</f>
        <v>-0.97914147521160821</v>
      </c>
      <c r="ES37" s="294">
        <v>0</v>
      </c>
      <c r="ET37" s="293">
        <f t="shared" ref="ET37:ET48" si="474">IFERROR(ES37/ES50-1,"-")</f>
        <v>-1</v>
      </c>
      <c r="EU37" s="292">
        <v>62</v>
      </c>
      <c r="EV37" s="293">
        <f t="shared" ref="EV37:EV48" si="475">IFERROR(EU37/EU50-1,"-")</f>
        <v>-0.95454545454545459</v>
      </c>
      <c r="EW37" s="294">
        <v>40</v>
      </c>
      <c r="EX37" s="293">
        <f t="shared" ref="EX37:EX48" si="476">IFERROR(EW37/EW50-1,"-")</f>
        <v>-0.9698340874811463</v>
      </c>
      <c r="EY37" s="294">
        <v>22</v>
      </c>
      <c r="EZ37" s="293">
        <f t="shared" ref="EZ37:EZ48" si="477">IFERROR(EY37/EY50-1,"-")</f>
        <v>-0.42105263157894735</v>
      </c>
      <c r="FA37" s="292">
        <v>42</v>
      </c>
      <c r="FB37" s="293">
        <f t="shared" ref="FB37:FB48" si="478">IFERROR(FA37/FA50-1,"-")</f>
        <v>-0.91796875</v>
      </c>
      <c r="FC37" s="294">
        <v>42</v>
      </c>
      <c r="FD37" s="293">
        <f t="shared" ref="FD37:FD48" si="479">IFERROR(FC37/FC50-1,"-")</f>
        <v>-0.91231732776617958</v>
      </c>
      <c r="FE37" s="294">
        <v>0</v>
      </c>
      <c r="FF37" s="293">
        <f t="shared" ref="FF37:FF48" si="480">IFERROR(FE37/FE50-1,"-")</f>
        <v>-1</v>
      </c>
      <c r="FG37" s="292">
        <v>20641</v>
      </c>
      <c r="FH37" s="293">
        <f t="shared" ref="FH37:FH48" si="481">IFERROR(FG37/FG50-1,"-")</f>
        <v>-0.68646899778230086</v>
      </c>
      <c r="FI37" s="292">
        <v>13016</v>
      </c>
      <c r="FJ37" s="293">
        <f t="shared" ref="FJ37:FJ48" si="482">IFERROR(FI37/FI50-1,"-")</f>
        <v>-0.52679415400276297</v>
      </c>
      <c r="FK37" s="294">
        <v>12796</v>
      </c>
      <c r="FL37" s="293">
        <f t="shared" ref="FL37:FL48" si="483">IFERROR(FK37/FK50-1,"-")</f>
        <v>-0.5282058845217904</v>
      </c>
      <c r="FM37" s="294">
        <v>219</v>
      </c>
      <c r="FN37" s="293">
        <f t="shared" ref="FN37:FN48" si="484">IFERROR(FM37/FM50-1,"-")</f>
        <v>-0.4296875</v>
      </c>
      <c r="FO37" s="292">
        <v>2121</v>
      </c>
      <c r="FP37" s="293">
        <f t="shared" ref="FP37:FP48" si="485">IFERROR(FO37/FO50-1,"-")</f>
        <v>-0.74577490111470701</v>
      </c>
      <c r="FQ37" s="294">
        <v>1969</v>
      </c>
      <c r="FR37" s="293">
        <f t="shared" ref="FR37:FR48" si="486">IFERROR(FQ37/FQ50-1,"-")</f>
        <v>-0.75861223489027829</v>
      </c>
      <c r="FS37" s="294">
        <v>153</v>
      </c>
      <c r="FT37" s="293">
        <f t="shared" ref="FT37:FT48" si="487">IFERROR(FS37/FS50-1,"-")</f>
        <v>-0.17297297297297298</v>
      </c>
      <c r="FU37" s="292">
        <v>3647</v>
      </c>
      <c r="FV37" s="293">
        <f t="shared" ref="FV37:FV48" si="488">IFERROR(FU37/FU50-1,"-")</f>
        <v>-0.81705543014798088</v>
      </c>
      <c r="FW37" s="294">
        <v>3599</v>
      </c>
      <c r="FX37" s="293">
        <f t="shared" ref="FX37:FX48" si="489">IFERROR(FW37/FW50-1,"-")</f>
        <v>-0.81188584570353339</v>
      </c>
      <c r="FY37" s="294">
        <v>48</v>
      </c>
      <c r="FZ37" s="293">
        <f t="shared" ref="FZ37:FZ48" si="490">IFERROR(FY37/FY50-1,"-")</f>
        <v>-0.94022415940224158</v>
      </c>
      <c r="GA37" s="292">
        <v>1893</v>
      </c>
      <c r="GB37" s="293">
        <f t="shared" ref="GB37:GB48" si="491">IFERROR(GA37/GA50-1,"-")</f>
        <v>-0.81617789862109147</v>
      </c>
      <c r="GC37" s="294">
        <v>1774</v>
      </c>
      <c r="GD37" s="293">
        <f t="shared" ref="GD37:GD48" si="492">IFERROR(GC37/GC50-1,"-")</f>
        <v>-0.81675446751368663</v>
      </c>
      <c r="GE37" s="294">
        <v>119</v>
      </c>
      <c r="GF37" s="293">
        <f t="shared" ref="GF37:GF48" si="493">IFERROR(GE37/GE50-1,"-")</f>
        <v>-0.80744336569579289</v>
      </c>
      <c r="GG37" s="292">
        <v>260</v>
      </c>
      <c r="GH37" s="293">
        <f t="shared" ref="GH37:GH48" si="494">IFERROR(GG37/GG50-1,"-")</f>
        <v>-0.74358974358974361</v>
      </c>
      <c r="GI37" s="294">
        <v>143</v>
      </c>
      <c r="GJ37" s="293">
        <f t="shared" ref="GJ37:GJ48" si="495">IFERROR(GI37/GI50-1,"-")</f>
        <v>-0.82624544349939244</v>
      </c>
      <c r="GK37" s="294">
        <v>117</v>
      </c>
      <c r="GL37" s="293">
        <f t="shared" ref="GL37:GL48" si="496">IFERROR(GK37/GK50-1,"-")</f>
        <v>-0.38743455497382195</v>
      </c>
      <c r="GM37" s="292">
        <v>1989</v>
      </c>
      <c r="GN37" s="293">
        <f t="shared" ref="GN37:GN48" si="497">IFERROR(GM37/GM50-1,"-")</f>
        <v>-0.99475496814480402</v>
      </c>
      <c r="GO37" s="292">
        <v>1244</v>
      </c>
      <c r="GP37" s="293">
        <f t="shared" ref="GP37:GP48" si="498">IFERROR(GO37/GO50-1,"-")</f>
        <v>-0.9932467645270564</v>
      </c>
      <c r="GQ37" s="294">
        <v>1109</v>
      </c>
      <c r="GR37" s="293">
        <f t="shared" ref="GR37:GR48" si="499">IFERROR(GQ37/GQ50-1,"-")</f>
        <v>-0.9939562715263548</v>
      </c>
      <c r="GS37" s="294">
        <v>135</v>
      </c>
      <c r="GT37" s="293">
        <f t="shared" ref="GT37:GT48" si="500">IFERROR(GS37/GS50-1,"-")</f>
        <v>-0.8103932584269663</v>
      </c>
      <c r="GU37" s="292">
        <v>569</v>
      </c>
      <c r="GV37" s="293">
        <f t="shared" ref="GV37:GV48" si="501">IFERROR(GU37/GU50-1,"-")</f>
        <v>-0.98999525258031051</v>
      </c>
      <c r="GW37" s="294">
        <v>533</v>
      </c>
      <c r="GX37" s="293">
        <f t="shared" ref="GX37:GX48" si="502">IFERROR(GW37/GW50-1,"-")</f>
        <v>-0.99059881823793983</v>
      </c>
      <c r="GY37" s="294">
        <v>36</v>
      </c>
      <c r="GZ37" s="293">
        <f t="shared" ref="GZ37:GZ48" si="503">IFERROR(GY37/GY50-1,"-")</f>
        <v>-0.797752808988764</v>
      </c>
      <c r="HA37" s="292">
        <v>254</v>
      </c>
      <c r="HB37" s="293">
        <f t="shared" ref="HB37:HB48" si="504">IFERROR(HA37/HA50-1,"-")</f>
        <v>-0.99727031412881106</v>
      </c>
      <c r="HC37" s="294">
        <v>212</v>
      </c>
      <c r="HD37" s="293">
        <f t="shared" ref="HD37:HD48" si="505">IFERROR(HC37/HC50-1,"-")</f>
        <v>-0.99771942469260644</v>
      </c>
      <c r="HE37" s="294">
        <v>42</v>
      </c>
      <c r="HF37" s="293">
        <f t="shared" ref="HF37:HF48" si="506">IFERROR(HE37/HE50-1,"-")</f>
        <v>-0.53846153846153844</v>
      </c>
      <c r="HG37" s="292">
        <v>149</v>
      </c>
      <c r="HH37" s="293">
        <f t="shared" ref="HH37:HH48" si="507">IFERROR(HG37/HG50-1,"-")</f>
        <v>-0.99630465514248157</v>
      </c>
      <c r="HI37" s="294">
        <v>113</v>
      </c>
      <c r="HJ37" s="293">
        <f t="shared" ref="HJ37:HJ48" si="508">IFERROR(HI37/HI50-1,"-")</f>
        <v>-0.99717901989664726</v>
      </c>
      <c r="HK37" s="294">
        <v>36</v>
      </c>
      <c r="HL37" s="293">
        <f t="shared" ref="HL37:HL48" si="509">IFERROR(HK37/HK50-1,"-")</f>
        <v>-0.86363636363636365</v>
      </c>
      <c r="HM37" s="292">
        <v>1</v>
      </c>
      <c r="HN37" s="293">
        <f t="shared" ref="HN37:HN48" si="510">IFERROR(HM37/HM50-1,"-")</f>
        <v>-0.99966799468791501</v>
      </c>
      <c r="HO37" s="294">
        <v>1</v>
      </c>
      <c r="HP37" s="293">
        <f t="shared" ref="HP37:HP48" si="511">IFERROR(HO37/HO50-1,"-")</f>
        <v>-0.99966009517335142</v>
      </c>
      <c r="HQ37" s="294">
        <v>0</v>
      </c>
      <c r="HR37" s="293">
        <f t="shared" ref="HR37:HR48" si="512">IFERROR(HQ37/HQ50-1,"-")</f>
        <v>-1</v>
      </c>
      <c r="HS37" s="292">
        <v>1510</v>
      </c>
      <c r="HT37" s="293">
        <f t="shared" ref="HT37:HT48" si="513">IFERROR(HS37/HS50-1,"-")</f>
        <v>-0.97013449367088611</v>
      </c>
      <c r="HU37" s="292">
        <v>930</v>
      </c>
      <c r="HV37" s="293">
        <f t="shared" ref="HV37:HV48" si="514">IFERROR(HU37/HU50-1,"-")</f>
        <v>-0.93846764589122667</v>
      </c>
      <c r="HW37" s="294">
        <v>876</v>
      </c>
      <c r="HX37" s="293">
        <f t="shared" ref="HX37:HX48" si="515">IFERROR(HW37/HW50-1,"-")</f>
        <v>-0.93954034094830563</v>
      </c>
      <c r="HY37" s="294">
        <v>53</v>
      </c>
      <c r="HZ37" s="293">
        <f t="shared" ref="HZ37:HZ48" si="516">IFERROR(HY37/HY50-1,"-")</f>
        <v>-0.91520000000000001</v>
      </c>
      <c r="IA37" s="292">
        <v>434</v>
      </c>
      <c r="IB37" s="293">
        <f t="shared" ref="IB37:IB48" si="517">IFERROR(IA37/IA50-1,"-")</f>
        <v>-0.97852866966803542</v>
      </c>
      <c r="IC37" s="294">
        <v>415</v>
      </c>
      <c r="ID37" s="293">
        <f t="shared" ref="ID37:ID48" si="518">IFERROR(IC37/IC50-1,"-")</f>
        <v>-0.97946865878395095</v>
      </c>
      <c r="IE37" s="294">
        <v>18</v>
      </c>
      <c r="IF37" s="293" t="str">
        <f t="shared" ref="IF37:IF48" si="519">IFERROR(IE37/IE50-1,"-")</f>
        <v>-</v>
      </c>
      <c r="IG37" s="292">
        <v>62</v>
      </c>
      <c r="IH37" s="293">
        <f t="shared" ref="IH37:IH48" si="520">IFERROR(IG37/IG50-1,"-")</f>
        <v>-0.99272556611521767</v>
      </c>
      <c r="II37" s="294">
        <v>39</v>
      </c>
      <c r="IJ37" s="293">
        <f t="shared" ref="IJ37:IJ48" si="521">IFERROR(II37/II50-1,"-")</f>
        <v>-0.99541176470588233</v>
      </c>
      <c r="IK37" s="294">
        <v>24</v>
      </c>
      <c r="IL37" s="293">
        <f t="shared" ref="IL37:IL48" si="522">IFERROR(IK37/IK50-1,"-")</f>
        <v>0</v>
      </c>
      <c r="IM37" s="292">
        <v>177</v>
      </c>
      <c r="IN37" s="293">
        <f t="shared" ref="IN37:IN48" si="523">IFERROR(IM37/IM50-1,"-")</f>
        <v>-0.96998982706002035</v>
      </c>
      <c r="IO37" s="294">
        <v>139</v>
      </c>
      <c r="IP37" s="293">
        <f t="shared" ref="IP37:IP48" si="524">IFERROR(IO37/IO50-1,"-")</f>
        <v>-0.97363929451924902</v>
      </c>
      <c r="IQ37" s="294">
        <v>37</v>
      </c>
      <c r="IR37" s="293">
        <f t="shared" ref="IR37:IR48" si="525">IFERROR(IQ37/IQ50-1,"-")</f>
        <v>-0.94079999999999997</v>
      </c>
      <c r="IS37" s="292">
        <v>36</v>
      </c>
      <c r="IT37" s="293">
        <f t="shared" ref="IT37:IT48" si="526">IFERROR(IS37/IS50-1,"-")</f>
        <v>-0.98538367844092567</v>
      </c>
      <c r="IU37" s="294">
        <v>18</v>
      </c>
      <c r="IV37" s="293">
        <f t="shared" ref="IV37:IV48" si="527">IFERROR(IU37/IU50-1,"-")</f>
        <v>-0.99024918743228607</v>
      </c>
      <c r="IW37" s="294">
        <v>19</v>
      </c>
      <c r="IX37" s="293">
        <f t="shared" ref="IX37:IX48" si="528">IFERROR(IW37/IW50-1,"-")</f>
        <v>-0.9692058346839546</v>
      </c>
      <c r="IY37" s="292">
        <v>1125</v>
      </c>
      <c r="IZ37" s="293">
        <f t="shared" ref="IZ37:IZ48" si="529">IFERROR(IY37/IY50-1,"-")</f>
        <v>-0.96862362292567283</v>
      </c>
      <c r="JA37" s="292">
        <v>593</v>
      </c>
      <c r="JB37" s="293">
        <f t="shared" ref="JB37:JB48" si="530">IFERROR(JA37/JA50-1,"-")</f>
        <v>-0.95139742644045566</v>
      </c>
      <c r="JC37" s="294">
        <v>593</v>
      </c>
      <c r="JD37" s="293">
        <f t="shared" ref="JD37:JD48" si="531">IFERROR(JC37/JC50-1,"-")</f>
        <v>-0.95115723581253608</v>
      </c>
      <c r="JE37" s="294">
        <v>0</v>
      </c>
      <c r="JF37" s="293">
        <f t="shared" ref="JF37:JF48" si="532">IFERROR(JE37/JE50-1,"-")</f>
        <v>-1</v>
      </c>
      <c r="JG37" s="292">
        <v>192</v>
      </c>
      <c r="JH37" s="293">
        <f t="shared" ref="JH37:JH48" si="533">IFERROR(JG37/JG50-1,"-")</f>
        <v>-0.97064220183486238</v>
      </c>
      <c r="JI37" s="294">
        <v>191</v>
      </c>
      <c r="JJ37" s="293">
        <f t="shared" ref="JJ37:JJ48" si="534">IFERROR(JI37/JI50-1,"-")</f>
        <v>-0.96997799434140208</v>
      </c>
      <c r="JK37" s="294">
        <v>1</v>
      </c>
      <c r="JL37" s="293">
        <f t="shared" ref="JL37:JL48" si="535">IFERROR(JK37/JK50-1,"-")</f>
        <v>-0.9943820224719101</v>
      </c>
      <c r="JM37" s="292">
        <v>152</v>
      </c>
      <c r="JN37" s="293">
        <f t="shared" ref="JN37:JN48" si="536">IFERROR(JM37/JM50-1,"-")</f>
        <v>-0.98989831860171462</v>
      </c>
      <c r="JO37" s="294">
        <v>151</v>
      </c>
      <c r="JP37" s="293">
        <f t="shared" ref="JP37:JP48" si="537">IFERROR(JO37/JO50-1,"-")</f>
        <v>-0.98983438804362467</v>
      </c>
      <c r="JQ37" s="294">
        <v>1</v>
      </c>
      <c r="JR37" s="293">
        <f t="shared" ref="JR37:JR48" si="538">IFERROR(JQ37/JQ50-1,"-")</f>
        <v>-0.99481865284974091</v>
      </c>
      <c r="JS37" s="292">
        <v>179</v>
      </c>
      <c r="JT37" s="293">
        <f t="shared" ref="JT37:JT48" si="539">IFERROR(JS37/JS50-1,"-")</f>
        <v>-0.92124945006599213</v>
      </c>
      <c r="JU37" s="294">
        <v>171</v>
      </c>
      <c r="JV37" s="293">
        <f t="shared" ref="JV37:JV48" si="540">IFERROR(JU37/JU50-1,"-")</f>
        <v>-0.92389853137516686</v>
      </c>
      <c r="JW37" s="294">
        <v>8</v>
      </c>
      <c r="JX37" s="293">
        <f t="shared" ref="JX37:JX48" si="541">IFERROR(JW37/JW50-1,"-")</f>
        <v>-0.69230769230769229</v>
      </c>
      <c r="JY37" s="292">
        <v>1</v>
      </c>
      <c r="JZ37" s="293">
        <f t="shared" ref="JZ37:JZ48" si="542">IFERROR(JY37/JY50-1,"-")</f>
        <v>-0.99484536082474229</v>
      </c>
      <c r="KA37" s="294">
        <v>0</v>
      </c>
      <c r="KB37" s="293">
        <f t="shared" ref="KB37:KB48" si="543">IFERROR(KA37/KA50-1,"-")</f>
        <v>-1</v>
      </c>
      <c r="KC37" s="294">
        <v>1</v>
      </c>
      <c r="KD37" s="293">
        <f t="shared" ref="KD37:KD48" si="544">IFERROR(KC37/KC50-1,"-")</f>
        <v>-0.99435028248587576</v>
      </c>
      <c r="KE37" s="292">
        <v>5154</v>
      </c>
      <c r="KF37" s="293">
        <f t="shared" ref="KF37:KF48" si="545">IFERROR(KE37/KE50-1,"-")</f>
        <v>-0.84607114057880117</v>
      </c>
      <c r="KG37" s="292">
        <v>3293</v>
      </c>
      <c r="KH37" s="293">
        <f t="shared" ref="KH37:KH48" si="546">IFERROR(KG37/KG50-1,"-")</f>
        <v>-0.80962016534659187</v>
      </c>
      <c r="KI37" s="294">
        <v>3157</v>
      </c>
      <c r="KJ37" s="293">
        <f t="shared" ref="KJ37:KJ48" si="547">IFERROR(KI37/KI50-1,"-")</f>
        <v>-0.81658145479897748</v>
      </c>
      <c r="KK37" s="294">
        <v>136</v>
      </c>
      <c r="KL37" s="293">
        <f t="shared" ref="KL37:KL48" si="548">IFERROR(KK37/KK50-1,"-")</f>
        <v>0.60000000000000009</v>
      </c>
      <c r="KM37" s="292">
        <v>1056</v>
      </c>
      <c r="KN37" s="293">
        <f t="shared" ref="KN37:KN48" si="549">IFERROR(KM37/KM50-1,"-")</f>
        <v>-0.85135135135135132</v>
      </c>
      <c r="KO37" s="294">
        <v>981</v>
      </c>
      <c r="KP37" s="293">
        <f t="shared" ref="KP37:KP48" si="550">IFERROR(KO37/KO50-1,"-")</f>
        <v>-0.8618309859154929</v>
      </c>
      <c r="KQ37" s="294">
        <v>75</v>
      </c>
      <c r="KR37" s="293">
        <f t="shared" ref="KR37:KR48" si="551">IFERROR(KQ37/KQ50-1,"-")</f>
        <v>17.75</v>
      </c>
      <c r="KS37" s="292">
        <v>346</v>
      </c>
      <c r="KT37" s="293">
        <f t="shared" ref="KT37:KT48" si="552">IFERROR(KS37/KS50-1,"-")</f>
        <v>-0.91162196679438057</v>
      </c>
      <c r="KU37" s="294">
        <v>322</v>
      </c>
      <c r="KV37" s="293">
        <f t="shared" ref="KV37:KV48" si="553">IFERROR(KU37/KU50-1,"-")</f>
        <v>-0.91724492418401438</v>
      </c>
      <c r="KW37" s="294">
        <v>24</v>
      </c>
      <c r="KX37" s="293">
        <f t="shared" ref="KX37:KX48" si="554">IFERROR(KW37/KW50-1,"-")</f>
        <v>0</v>
      </c>
      <c r="KY37" s="292">
        <v>583</v>
      </c>
      <c r="KZ37" s="293">
        <f t="shared" ref="KZ37:KZ48" si="555">IFERROR(KY37/KY50-1,"-")</f>
        <v>-0.88769023309574258</v>
      </c>
      <c r="LA37" s="294">
        <v>575</v>
      </c>
      <c r="LB37" s="293">
        <f t="shared" ref="LB37:LB48" si="556">IFERROR(LA37/LA50-1,"-")</f>
        <v>-0.88656539751430263</v>
      </c>
      <c r="LC37" s="294">
        <v>8</v>
      </c>
      <c r="LD37" s="293">
        <f t="shared" ref="LD37:LD48" si="557">IFERROR(LC37/LC50-1,"-")</f>
        <v>-0.93442622950819676</v>
      </c>
      <c r="LE37" s="292">
        <v>71</v>
      </c>
      <c r="LF37" s="293">
        <f t="shared" ref="LF37:LF48" si="558">IFERROR(LE37/LE50-1,"-")</f>
        <v>-0.6203208556149733</v>
      </c>
      <c r="LG37" s="294">
        <v>71</v>
      </c>
      <c r="LH37" s="293">
        <f t="shared" ref="LH37:LH48" si="559">IFERROR(LG37/LG50-1,"-")</f>
        <v>-0.61413043478260865</v>
      </c>
      <c r="LI37" s="294">
        <v>0</v>
      </c>
      <c r="LJ37" s="293">
        <f t="shared" ref="LJ37:LJ48" si="560">IFERROR(LI37/LI50-1,"-")</f>
        <v>-1</v>
      </c>
      <c r="LK37" s="292">
        <v>4942</v>
      </c>
      <c r="LL37" s="293">
        <f t="shared" ref="LL37:LL48" si="561">IFERROR(LK37/LK50-1,"-")</f>
        <v>-0.97748344974326029</v>
      </c>
      <c r="LM37" s="292">
        <v>1143</v>
      </c>
      <c r="LN37" s="293">
        <f t="shared" ref="LN37:LN48" si="562">IFERROR(LM37/LM50-1,"-")</f>
        <v>-0.98210483466933862</v>
      </c>
      <c r="LO37" s="294">
        <v>1128</v>
      </c>
      <c r="LP37" s="293">
        <f t="shared" ref="LP37:LP48" si="563">IFERROR(LO37/LO50-1,"-")</f>
        <v>-0.98224628557038529</v>
      </c>
      <c r="LQ37" s="294">
        <v>15</v>
      </c>
      <c r="LR37" s="293">
        <f t="shared" ref="LR37:LR48" si="564">IFERROR(LQ37/LQ50-1,"-")</f>
        <v>-0.9553571428571429</v>
      </c>
      <c r="LS37" s="292">
        <v>2975</v>
      </c>
      <c r="LT37" s="293">
        <f t="shared" ref="LT37:LT48" si="565">IFERROR(LS37/LS50-1,"-")</f>
        <v>-0.97680782063675198</v>
      </c>
      <c r="LU37" s="294">
        <v>2970</v>
      </c>
      <c r="LV37" s="293">
        <f t="shared" ref="LV37:LV48" si="566">IFERROR(LU37/LU50-1,"-")</f>
        <v>-0.97683795144548335</v>
      </c>
      <c r="LW37" s="294">
        <v>5</v>
      </c>
      <c r="LX37" s="293">
        <f t="shared" ref="LX37:LX48" si="567">IFERROR(LW37/LW50-1,"-")</f>
        <v>-0.9</v>
      </c>
      <c r="LY37" s="292">
        <v>32</v>
      </c>
      <c r="LZ37" s="293">
        <f t="shared" ref="LZ37:LZ48" si="568">IFERROR(LY37/LY50-1,"-")</f>
        <v>-0.99739562138845939</v>
      </c>
      <c r="MA37" s="294">
        <v>14</v>
      </c>
      <c r="MB37" s="293">
        <f t="shared" ref="MB37:MB48" si="569">IFERROR(MA37/MA50-1,"-")</f>
        <v>-0.99884192240880143</v>
      </c>
      <c r="MC37" s="294">
        <v>18</v>
      </c>
      <c r="MD37" s="293">
        <f t="shared" ref="MD37:MD48" si="570">IFERROR(MC37/MC50-1,"-")</f>
        <v>-0.90862944162436543</v>
      </c>
      <c r="ME37" s="292">
        <v>786</v>
      </c>
      <c r="MF37" s="293">
        <f t="shared" ref="MF37:MF48" si="571">IFERROR(ME37/ME50-1,"-")</f>
        <v>-0.93227640875409268</v>
      </c>
      <c r="MG37" s="294">
        <v>768</v>
      </c>
      <c r="MH37" s="293">
        <f t="shared" ref="MH37:MH48" si="572">IFERROR(MG37/MG50-1,"-")</f>
        <v>-0.93377026560883059</v>
      </c>
      <c r="MI37" s="294">
        <v>18</v>
      </c>
      <c r="MJ37" s="293">
        <f t="shared" ref="MJ37:MJ48" si="573">IFERROR(MI37/MI50-1,"-")</f>
        <v>0.8</v>
      </c>
      <c r="MK37" s="292">
        <v>84</v>
      </c>
      <c r="ML37" s="293">
        <f t="shared" ref="ML37:ML48" si="574">IFERROR(MK37/MK50-1,"-")</f>
        <v>-0.97079276773296241</v>
      </c>
      <c r="MM37" s="294">
        <v>53</v>
      </c>
      <c r="MN37" s="293">
        <f t="shared" ref="MN37:MN48" si="575">IFERROR(MM37/MM50-1,"-")</f>
        <v>-0.98</v>
      </c>
      <c r="MO37" s="294">
        <v>30</v>
      </c>
      <c r="MP37" s="293">
        <f t="shared" ref="MP37:MP48" si="576">IFERROR(MO37/MO50-1,"-")</f>
        <v>-0.86725663716814161</v>
      </c>
      <c r="MQ37" s="292">
        <f t="shared" ref="MQ37:MQ48" si="577">IFERROR(AI37-(CU37+EA37+FG37+GM37+HS37+IY37+KE37+LK37),"-")</f>
        <v>22593</v>
      </c>
      <c r="MR37" s="293">
        <f t="shared" ref="MR37:MR48" si="578">IFERROR(MQ37/MQ50-1,"-")</f>
        <v>-0.80756356202887436</v>
      </c>
      <c r="MS37" s="292">
        <f t="shared" ref="MS37:MS48" si="579">IFERROR(AK37-(CW37+EC37+FI37+GO37+HU37+JA37+KG37+LM37),"-")</f>
        <v>14130</v>
      </c>
      <c r="MT37" s="293">
        <f t="shared" ref="MT37:MT48" si="580">IFERROR(MS37/MS50-1,"-")</f>
        <v>-0.74995576004247033</v>
      </c>
      <c r="MU37" s="294">
        <f t="shared" ref="MU37:MU48" si="581">IFERROR(AM37-(CY37+EE37+FK37+GQ37+HW37+JC37+KI37+LO37),"-")</f>
        <v>13437</v>
      </c>
      <c r="MV37" s="293">
        <f t="shared" ref="MV37:MV48" si="582">IFERROR(MU37/MU50-1,"-")</f>
        <v>-0.756721525175167</v>
      </c>
      <c r="MW37" s="294">
        <f t="shared" ref="MW37:MW48" si="583">IFERROR(AO37-(DA37+EG37+FM37+GS37+HY37+JE37+KK37+LQ37),"-")</f>
        <v>695</v>
      </c>
      <c r="MX37" s="293">
        <f t="shared" ref="MX37:MX48" si="584">IFERROR(MW37/MW50-1,"-")</f>
        <v>-0.45575567736883316</v>
      </c>
      <c r="MY37" s="292">
        <f t="shared" ref="MY37:MY48" si="585">IFERROR(AQ37-(DC37+EI37+FO37+GU37+IA37+JG37+KM37+LS37),"-")</f>
        <v>6144</v>
      </c>
      <c r="MZ37" s="293">
        <f t="shared" ref="MZ37:MZ48" si="586">IFERROR(MY37/MY50-1,"-")</f>
        <v>-0.82612140936748268</v>
      </c>
      <c r="NA37" s="294">
        <f t="shared" ref="NA37:NA48" si="587">IFERROR(AS37-(DE37+EK37+FQ37+GW37+IC37+JI37+KO37+LU37),"-")</f>
        <v>5868</v>
      </c>
      <c r="NB37" s="293">
        <f t="shared" ref="NB37:NB48" si="588">IFERROR(NA37/NA50-1,"-")</f>
        <v>-0.83045852474646786</v>
      </c>
      <c r="NC37" s="294">
        <f t="shared" ref="NC37:NC48" si="589">IFERROR(AU37-(DG37+EM37+FS37+GY37+IE37+JK37+KQ37+LW37),"-")</f>
        <v>276</v>
      </c>
      <c r="ND37" s="293">
        <f t="shared" ref="ND37:ND48" si="590">IFERROR(NC37/NC50-1,"-")</f>
        <v>-0.61931034482758629</v>
      </c>
      <c r="NE37" s="292">
        <f t="shared" ref="NE37:NE48" si="591">IFERROR(AW37-(DI37+EO37+FU37+HA37+IG37+JM37+KS37+LY37),"-")</f>
        <v>1004</v>
      </c>
      <c r="NF37" s="293">
        <f t="shared" ref="NF37:NF48" si="592">IFERROR(NE37/NE50-1,"-")</f>
        <v>-0.91222241650638225</v>
      </c>
      <c r="NG37" s="294">
        <f t="shared" ref="NG37:NG48" si="593">IFERROR(AY37-(DK37+EQ37+FW37+HC37+II37+JO37+KU37+MA37),"-")</f>
        <v>840</v>
      </c>
      <c r="NH37" s="293">
        <f t="shared" ref="NH37:NH48" si="594">IFERROR(NG37/NG50-1,"-")</f>
        <v>-0.91838321026039638</v>
      </c>
      <c r="NI37" s="294">
        <f t="shared" ref="NI37:NI48" si="595">IFERROR(BA37-(DM37+ES37+FY37+HE37+IK37+JQ37+KW37+MC37),"-")</f>
        <v>165</v>
      </c>
      <c r="NJ37" s="293">
        <f t="shared" ref="NJ37:NJ48" si="596">IFERROR(NI37/NI50-1,"-")</f>
        <v>-0.85614646904969482</v>
      </c>
      <c r="NK37" s="292">
        <f t="shared" ref="NK37:NK48" si="597">IFERROR(BC37-(DO37+EU37+GA37+HG37+IM37+JS37+KY37+ME37),"-")</f>
        <v>2252</v>
      </c>
      <c r="NL37" s="293">
        <f t="shared" ref="NL37:NL48" si="598">IFERROR(NK37/NK50-1,"-")</f>
        <v>-0.85587199999999997</v>
      </c>
      <c r="NM37" s="294">
        <f t="shared" ref="NM37:NM48" si="599">IFERROR(BE37-(DQ37+EW37+GC37+HI37+IO37+JU37+LA37+MG37),"-")</f>
        <v>2032</v>
      </c>
      <c r="NN37" s="293">
        <f t="shared" ref="NN37:NN48" si="600">IFERROR(NM37/NM50-1,"-")</f>
        <v>-0.86226530197248019</v>
      </c>
      <c r="NO37" s="294">
        <f t="shared" ref="NO37:NO48" si="601">IFERROR(BG37-(DS37+EY37+GE37+HK37+IQ37+JW37+LC37+MI37),"-")</f>
        <v>222</v>
      </c>
      <c r="NP37" s="293">
        <f t="shared" ref="NP37:NP48" si="602">IFERROR(NO37/NO50-1,"-")</f>
        <v>-0.74541284403669728</v>
      </c>
      <c r="NQ37" s="292">
        <f t="shared" ref="NQ37:NQ48" si="603">IFERROR(BI37-(DU37+FA37+GG37+HM37+IS37+JY37+LE37+MK37),"-")</f>
        <v>517</v>
      </c>
      <c r="NR37" s="293">
        <f t="shared" ref="NR37:NR48" si="604">IFERROR(NQ37/NQ50-1,"-")</f>
        <v>-0.71452236333517394</v>
      </c>
      <c r="NS37" s="294">
        <f t="shared" ref="NS37:NS48" si="605">IFERROR(BK37-(DW37+FC37+GI37+HO37+IU37+KA37+LG37+MM37),"-")</f>
        <v>285</v>
      </c>
      <c r="NT37" s="293">
        <f t="shared" ref="NT37:NT48" si="606">IFERROR(NS37/NS50-1,"-")</f>
        <v>-0.81529488010369411</v>
      </c>
      <c r="NU37" s="294">
        <f t="shared" ref="NU37:NU48" si="607">IFERROR(BM37-(DY37+FE37+GK37+HQ37+IW37+KC37+LI37+MO37),"-")</f>
        <v>232</v>
      </c>
      <c r="NV37" s="293">
        <f t="shared" ref="NV37:NV48" si="608">IFERROR(NU37/NU50-1,"-")</f>
        <v>-0.13432835820895528</v>
      </c>
    </row>
    <row r="38" spans="1:386" s="295" customFormat="1" outlineLevel="1" x14ac:dyDescent="0.25">
      <c r="A38" s="290"/>
      <c r="B38" s="291" t="s">
        <v>65</v>
      </c>
      <c r="C38" s="292">
        <v>156445</v>
      </c>
      <c r="D38" s="293">
        <f t="shared" si="401"/>
        <v>-0.69776324127165656</v>
      </c>
      <c r="E38" s="292">
        <v>75377</v>
      </c>
      <c r="F38" s="293">
        <f t="shared" si="402"/>
        <v>-0.63881914363476056</v>
      </c>
      <c r="G38" s="294">
        <v>69141</v>
      </c>
      <c r="H38" s="293">
        <f t="shared" si="403"/>
        <v>-0.65627485682468978</v>
      </c>
      <c r="I38" s="294">
        <v>6236</v>
      </c>
      <c r="J38" s="293">
        <f t="shared" si="404"/>
        <v>-0.17338282078472955</v>
      </c>
      <c r="K38" s="292">
        <v>47972</v>
      </c>
      <c r="L38" s="293">
        <f t="shared" si="405"/>
        <v>-0.6614346610958981</v>
      </c>
      <c r="M38" s="294">
        <v>46789</v>
      </c>
      <c r="N38" s="293">
        <f t="shared" si="406"/>
        <v>-0.66246573366036654</v>
      </c>
      <c r="O38" s="294">
        <v>1183</v>
      </c>
      <c r="P38" s="293">
        <f t="shared" si="407"/>
        <v>-0.61490885416666674</v>
      </c>
      <c r="Q38" s="292">
        <v>17476</v>
      </c>
      <c r="R38" s="293">
        <f t="shared" si="408"/>
        <v>-0.82419749112235552</v>
      </c>
      <c r="S38" s="294">
        <v>12776</v>
      </c>
      <c r="T38" s="293">
        <f t="shared" si="409"/>
        <v>-0.86264433311114452</v>
      </c>
      <c r="U38" s="294">
        <v>4700</v>
      </c>
      <c r="V38" s="293">
        <f t="shared" si="410"/>
        <v>-0.26493587738504853</v>
      </c>
      <c r="W38" s="292">
        <v>25182</v>
      </c>
      <c r="X38" s="293">
        <f t="shared" si="411"/>
        <v>-0.650191698616436</v>
      </c>
      <c r="Y38" s="294">
        <v>21254</v>
      </c>
      <c r="Z38" s="293">
        <f t="shared" si="412"/>
        <v>-0.69113843113319962</v>
      </c>
      <c r="AA38" s="294">
        <v>3927</v>
      </c>
      <c r="AB38" s="293">
        <f t="shared" si="413"/>
        <v>0.23724007561436666</v>
      </c>
      <c r="AC38" s="292">
        <v>7752</v>
      </c>
      <c r="AD38" s="293">
        <f t="shared" si="414"/>
        <v>-0.32772526233631083</v>
      </c>
      <c r="AE38" s="294">
        <v>3847</v>
      </c>
      <c r="AF38" s="293">
        <f t="shared" si="415"/>
        <v>-0.60192466887417218</v>
      </c>
      <c r="AG38" s="294">
        <v>3905</v>
      </c>
      <c r="AH38" s="293">
        <f t="shared" si="416"/>
        <v>1.0915907873594</v>
      </c>
      <c r="AI38" s="292">
        <v>110961</v>
      </c>
      <c r="AJ38" s="293">
        <f t="shared" si="417"/>
        <v>-0.75994833830191377</v>
      </c>
      <c r="AK38" s="292">
        <v>55536</v>
      </c>
      <c r="AL38" s="293">
        <f t="shared" si="418"/>
        <v>-0.6998102733469187</v>
      </c>
      <c r="AM38" s="294">
        <v>49807</v>
      </c>
      <c r="AN38" s="293">
        <f t="shared" si="419"/>
        <v>-0.72051982739755238</v>
      </c>
      <c r="AO38" s="294">
        <v>5729</v>
      </c>
      <c r="AP38" s="293">
        <f t="shared" si="420"/>
        <v>-0.15625920471281296</v>
      </c>
      <c r="AQ38" s="292">
        <v>33350</v>
      </c>
      <c r="AR38" s="293">
        <f t="shared" si="421"/>
        <v>-0.72697503069995906</v>
      </c>
      <c r="AS38" s="294">
        <v>32565</v>
      </c>
      <c r="AT38" s="293">
        <f t="shared" si="422"/>
        <v>-0.7285299854949232</v>
      </c>
      <c r="AU38" s="294">
        <v>785</v>
      </c>
      <c r="AV38" s="293">
        <f t="shared" si="423"/>
        <v>-0.64187956204379559</v>
      </c>
      <c r="AW38" s="292">
        <v>11276</v>
      </c>
      <c r="AX38" s="293">
        <f t="shared" si="424"/>
        <v>-0.87668551306306797</v>
      </c>
      <c r="AY38" s="294">
        <v>6949</v>
      </c>
      <c r="AZ38" s="293">
        <f t="shared" si="425"/>
        <v>-0.91853649386884251</v>
      </c>
      <c r="BA38" s="294">
        <v>4327</v>
      </c>
      <c r="BB38" s="293">
        <f t="shared" si="426"/>
        <v>-0.295162078514416</v>
      </c>
      <c r="BC38" s="292">
        <v>20984</v>
      </c>
      <c r="BD38" s="293">
        <f t="shared" si="427"/>
        <v>-0.68868316420390485</v>
      </c>
      <c r="BE38" s="294">
        <v>17218</v>
      </c>
      <c r="BF38" s="293">
        <f t="shared" si="428"/>
        <v>-0.73297146401985114</v>
      </c>
      <c r="BG38" s="294">
        <v>3766</v>
      </c>
      <c r="BH38" s="293">
        <f t="shared" si="429"/>
        <v>0.28752136752136748</v>
      </c>
      <c r="BI38" s="292">
        <v>6049</v>
      </c>
      <c r="BJ38" s="293">
        <f t="shared" si="430"/>
        <v>-0.38824838187702271</v>
      </c>
      <c r="BK38" s="294">
        <v>2262</v>
      </c>
      <c r="BL38" s="293">
        <f t="shared" si="431"/>
        <v>-0.72723984082961535</v>
      </c>
      <c r="BM38" s="294">
        <v>3786</v>
      </c>
      <c r="BN38" s="293">
        <f t="shared" si="432"/>
        <v>1.3721804511278197</v>
      </c>
      <c r="BO38" s="292">
        <v>45484</v>
      </c>
      <c r="BP38" s="293">
        <f t="shared" si="433"/>
        <v>-0.17878164157007181</v>
      </c>
      <c r="BQ38" s="292">
        <v>19842</v>
      </c>
      <c r="BR38" s="293">
        <f t="shared" si="434"/>
        <v>-0.16253745832102307</v>
      </c>
      <c r="BS38" s="294">
        <v>19335</v>
      </c>
      <c r="BT38" s="293">
        <f t="shared" si="435"/>
        <v>-0.1571123414272636</v>
      </c>
      <c r="BU38" s="294">
        <v>507</v>
      </c>
      <c r="BV38" s="293">
        <f t="shared" si="436"/>
        <v>-0.32758620689655171</v>
      </c>
      <c r="BW38" s="292">
        <v>14622</v>
      </c>
      <c r="BX38" s="293">
        <f t="shared" si="437"/>
        <v>-0.2517654283082591</v>
      </c>
      <c r="BY38" s="294">
        <v>14223</v>
      </c>
      <c r="BZ38" s="293">
        <f t="shared" si="438"/>
        <v>-0.23782219602379295</v>
      </c>
      <c r="CA38" s="294">
        <v>398</v>
      </c>
      <c r="CB38" s="293">
        <f t="shared" si="439"/>
        <v>-0.54824063564131675</v>
      </c>
      <c r="CC38" s="292">
        <v>6200</v>
      </c>
      <c r="CD38" s="293">
        <f t="shared" si="440"/>
        <v>-0.22178988326848248</v>
      </c>
      <c r="CE38" s="294">
        <v>5827</v>
      </c>
      <c r="CF38" s="293">
        <f t="shared" si="441"/>
        <v>-0.24442427385892118</v>
      </c>
      <c r="CG38" s="294">
        <v>374</v>
      </c>
      <c r="CH38" s="293">
        <f t="shared" si="442"/>
        <v>0.46666666666666656</v>
      </c>
      <c r="CI38" s="292">
        <v>4198</v>
      </c>
      <c r="CJ38" s="293">
        <f t="shared" si="443"/>
        <v>-8.4205933682373502E-2</v>
      </c>
      <c r="CK38" s="294">
        <v>4036</v>
      </c>
      <c r="CL38" s="293">
        <f t="shared" si="444"/>
        <v>-6.8758652514997687E-2</v>
      </c>
      <c r="CM38" s="294">
        <v>161</v>
      </c>
      <c r="CN38" s="293">
        <f t="shared" si="445"/>
        <v>-0.35599999999999998</v>
      </c>
      <c r="CO38" s="292">
        <v>1704</v>
      </c>
      <c r="CP38" s="293">
        <f t="shared" si="446"/>
        <v>3.7127206329884421E-2</v>
      </c>
      <c r="CQ38" s="294">
        <v>1585</v>
      </c>
      <c r="CR38" s="293">
        <f t="shared" si="447"/>
        <v>0.15609044493070745</v>
      </c>
      <c r="CS38" s="294">
        <v>119</v>
      </c>
      <c r="CT38" s="293">
        <f t="shared" si="448"/>
        <v>-0.5625</v>
      </c>
      <c r="CU38" s="292">
        <v>42186</v>
      </c>
      <c r="CV38" s="293">
        <f t="shared" si="449"/>
        <v>-0.61204708478940595</v>
      </c>
      <c r="CW38" s="292">
        <v>17156</v>
      </c>
      <c r="CX38" s="293">
        <f t="shared" si="450"/>
        <v>-0.52560557460457913</v>
      </c>
      <c r="CY38" s="294">
        <v>12226</v>
      </c>
      <c r="CZ38" s="293">
        <f t="shared" si="451"/>
        <v>-0.61100859051861278</v>
      </c>
      <c r="DA38" s="294">
        <v>4930</v>
      </c>
      <c r="DB38" s="293">
        <f t="shared" si="452"/>
        <v>4.1622649482357943E-2</v>
      </c>
      <c r="DC38" s="292">
        <v>14546</v>
      </c>
      <c r="DD38" s="293">
        <f t="shared" si="453"/>
        <v>-0.50037782510132578</v>
      </c>
      <c r="DE38" s="294">
        <v>14400</v>
      </c>
      <c r="DF38" s="293">
        <f t="shared" si="454"/>
        <v>-0.49834523602159897</v>
      </c>
      <c r="DG38" s="294">
        <v>147</v>
      </c>
      <c r="DH38" s="293">
        <f t="shared" si="455"/>
        <v>-0.64058679706601462</v>
      </c>
      <c r="DI38" s="292">
        <v>5966</v>
      </c>
      <c r="DJ38" s="293">
        <f t="shared" si="456"/>
        <v>-0.67441606636105655</v>
      </c>
      <c r="DK38" s="294">
        <v>2129</v>
      </c>
      <c r="DL38" s="293">
        <f t="shared" si="457"/>
        <v>-0.84280862374483168</v>
      </c>
      <c r="DM38" s="294">
        <v>3837</v>
      </c>
      <c r="DN38" s="293">
        <f t="shared" si="458"/>
        <v>-0.19728033472803352</v>
      </c>
      <c r="DO38" s="292">
        <v>13599</v>
      </c>
      <c r="DP38" s="293">
        <f t="shared" si="459"/>
        <v>-0.53754335849826562</v>
      </c>
      <c r="DQ38" s="294">
        <v>10193</v>
      </c>
      <c r="DR38" s="293">
        <f t="shared" si="460"/>
        <v>-0.62179510964342688</v>
      </c>
      <c r="DS38" s="294">
        <v>3406</v>
      </c>
      <c r="DT38" s="293">
        <f t="shared" si="461"/>
        <v>0.38737270875763752</v>
      </c>
      <c r="DU38" s="292">
        <v>5043</v>
      </c>
      <c r="DV38" s="293">
        <f t="shared" si="462"/>
        <v>4.5181347150259121E-2</v>
      </c>
      <c r="DW38" s="294">
        <v>1651</v>
      </c>
      <c r="DX38" s="293">
        <f t="shared" si="463"/>
        <v>-0.6125322694203239</v>
      </c>
      <c r="DY38" s="294">
        <v>3392</v>
      </c>
      <c r="DZ38" s="293">
        <f t="shared" si="464"/>
        <v>5.0035398230088495</v>
      </c>
      <c r="EA38" s="292">
        <v>1918</v>
      </c>
      <c r="EB38" s="293">
        <f t="shared" si="465"/>
        <v>-0.84714695569014986</v>
      </c>
      <c r="EC38" s="292">
        <v>1472</v>
      </c>
      <c r="ED38" s="293">
        <f t="shared" si="466"/>
        <v>-0.81135460720235808</v>
      </c>
      <c r="EE38" s="294">
        <v>1472</v>
      </c>
      <c r="EF38" s="293">
        <f t="shared" si="467"/>
        <v>-0.81135460720235808</v>
      </c>
      <c r="EG38" s="294">
        <v>0</v>
      </c>
      <c r="EH38" s="293" t="str">
        <f t="shared" si="468"/>
        <v>-</v>
      </c>
      <c r="EI38" s="292">
        <v>285</v>
      </c>
      <c r="EJ38" s="293">
        <f t="shared" si="469"/>
        <v>-0.87603305785123964</v>
      </c>
      <c r="EK38" s="294">
        <v>281</v>
      </c>
      <c r="EL38" s="293">
        <f t="shared" si="470"/>
        <v>-0.87560867640548912</v>
      </c>
      <c r="EM38" s="294">
        <v>3</v>
      </c>
      <c r="EN38" s="293">
        <f t="shared" si="471"/>
        <v>-0.92500000000000004</v>
      </c>
      <c r="EO38" s="292">
        <v>68</v>
      </c>
      <c r="EP38" s="293">
        <f t="shared" si="472"/>
        <v>-0.95747342088805498</v>
      </c>
      <c r="EQ38" s="294">
        <v>68</v>
      </c>
      <c r="ER38" s="293">
        <f t="shared" si="473"/>
        <v>-0.95747342088805498</v>
      </c>
      <c r="ES38" s="294">
        <v>0</v>
      </c>
      <c r="ET38" s="293" t="str">
        <f t="shared" si="474"/>
        <v>-</v>
      </c>
      <c r="EU38" s="292">
        <v>53</v>
      </c>
      <c r="EV38" s="293">
        <f t="shared" si="475"/>
        <v>-0.90718038528896672</v>
      </c>
      <c r="EW38" s="294">
        <v>53</v>
      </c>
      <c r="EX38" s="293">
        <f t="shared" si="476"/>
        <v>-0.90501792114695345</v>
      </c>
      <c r="EY38" s="294">
        <v>0</v>
      </c>
      <c r="EZ38" s="293">
        <f t="shared" si="477"/>
        <v>-1</v>
      </c>
      <c r="FA38" s="292">
        <v>7</v>
      </c>
      <c r="FB38" s="293">
        <f t="shared" si="478"/>
        <v>-0.96585365853658534</v>
      </c>
      <c r="FC38" s="294">
        <v>7</v>
      </c>
      <c r="FD38" s="293">
        <f t="shared" si="479"/>
        <v>-0.96585365853658534</v>
      </c>
      <c r="FE38" s="294">
        <v>0</v>
      </c>
      <c r="FF38" s="293" t="str">
        <f t="shared" si="480"/>
        <v>-</v>
      </c>
      <c r="FG38" s="292">
        <v>18549</v>
      </c>
      <c r="FH38" s="293">
        <f t="shared" si="481"/>
        <v>-0.14607310560721853</v>
      </c>
      <c r="FI38" s="292">
        <v>11082</v>
      </c>
      <c r="FJ38" s="293">
        <f t="shared" si="482"/>
        <v>0.54733314716559622</v>
      </c>
      <c r="FK38" s="294">
        <v>10904</v>
      </c>
      <c r="FL38" s="293">
        <f t="shared" si="483"/>
        <v>0.5546050755631593</v>
      </c>
      <c r="FM38" s="294">
        <v>178</v>
      </c>
      <c r="FN38" s="293">
        <f t="shared" si="484"/>
        <v>0.20270270270270263</v>
      </c>
      <c r="FO38" s="292">
        <v>2963</v>
      </c>
      <c r="FP38" s="293">
        <f t="shared" si="485"/>
        <v>-0.25702106318956874</v>
      </c>
      <c r="FQ38" s="294">
        <v>2956</v>
      </c>
      <c r="FR38" s="293">
        <f t="shared" si="486"/>
        <v>-0.24974619289340105</v>
      </c>
      <c r="FS38" s="294">
        <v>7</v>
      </c>
      <c r="FT38" s="293">
        <f t="shared" si="487"/>
        <v>-0.85416666666666663</v>
      </c>
      <c r="FU38" s="292">
        <v>2664</v>
      </c>
      <c r="FV38" s="293">
        <f t="shared" si="488"/>
        <v>-0.40918163672654695</v>
      </c>
      <c r="FW38" s="294">
        <v>2537</v>
      </c>
      <c r="FX38" s="293">
        <f t="shared" si="489"/>
        <v>-0.42275312855517633</v>
      </c>
      <c r="FY38" s="294">
        <v>128</v>
      </c>
      <c r="FZ38" s="293">
        <f t="shared" si="490"/>
        <v>0.12280701754385959</v>
      </c>
      <c r="GA38" s="292">
        <v>1781</v>
      </c>
      <c r="GB38" s="293">
        <f t="shared" si="491"/>
        <v>-0.68388356407525741</v>
      </c>
      <c r="GC38" s="294">
        <v>1680</v>
      </c>
      <c r="GD38" s="293">
        <f t="shared" si="492"/>
        <v>-0.69537624660018138</v>
      </c>
      <c r="GE38" s="294">
        <v>101</v>
      </c>
      <c r="GF38" s="293">
        <f t="shared" si="493"/>
        <v>-0.15126050420168069</v>
      </c>
      <c r="GG38" s="292">
        <v>376</v>
      </c>
      <c r="GH38" s="293">
        <f t="shared" si="494"/>
        <v>-3.0927835051546393E-2</v>
      </c>
      <c r="GI38" s="294">
        <v>263</v>
      </c>
      <c r="GJ38" s="293">
        <f t="shared" si="495"/>
        <v>-0.17812499999999998</v>
      </c>
      <c r="GK38" s="294">
        <v>112</v>
      </c>
      <c r="GL38" s="293">
        <f t="shared" si="496"/>
        <v>0.64705882352941169</v>
      </c>
      <c r="GM38" s="292">
        <v>2328</v>
      </c>
      <c r="GN38" s="293">
        <f t="shared" si="497"/>
        <v>-0.98557120190400638</v>
      </c>
      <c r="GO38" s="292">
        <v>1129</v>
      </c>
      <c r="GP38" s="293">
        <f t="shared" si="498"/>
        <v>-0.98454927399378689</v>
      </c>
      <c r="GQ38" s="294">
        <v>903</v>
      </c>
      <c r="GR38" s="293">
        <f t="shared" si="499"/>
        <v>-0.98759223381013228</v>
      </c>
      <c r="GS38" s="294">
        <v>227</v>
      </c>
      <c r="GT38" s="293">
        <f t="shared" si="500"/>
        <v>-0.22789115646258506</v>
      </c>
      <c r="GU38" s="292">
        <v>1198</v>
      </c>
      <c r="GV38" s="293">
        <f t="shared" si="501"/>
        <v>-0.94760321903428968</v>
      </c>
      <c r="GW38" s="294">
        <v>1107</v>
      </c>
      <c r="GX38" s="293">
        <f t="shared" si="502"/>
        <v>-0.95151116951379766</v>
      </c>
      <c r="GY38" s="294">
        <v>91</v>
      </c>
      <c r="GZ38" s="293">
        <f t="shared" si="503"/>
        <v>1.6764705882352939</v>
      </c>
      <c r="HA38" s="292">
        <v>197</v>
      </c>
      <c r="HB38" s="293">
        <f t="shared" si="504"/>
        <v>-0.99578158458244115</v>
      </c>
      <c r="HC38" s="294">
        <v>192</v>
      </c>
      <c r="HD38" s="293">
        <f t="shared" si="505"/>
        <v>-0.99587859013437519</v>
      </c>
      <c r="HE38" s="294">
        <v>5</v>
      </c>
      <c r="HF38" s="293">
        <f t="shared" si="506"/>
        <v>-0.95614035087719296</v>
      </c>
      <c r="HG38" s="292">
        <v>137</v>
      </c>
      <c r="HH38" s="293">
        <f t="shared" si="507"/>
        <v>-0.99192692987625219</v>
      </c>
      <c r="HI38" s="294">
        <v>126</v>
      </c>
      <c r="HJ38" s="293">
        <f t="shared" si="508"/>
        <v>-0.99251025381917612</v>
      </c>
      <c r="HK38" s="294">
        <v>11</v>
      </c>
      <c r="HL38" s="293">
        <f t="shared" si="509"/>
        <v>-0.92517006802721091</v>
      </c>
      <c r="HM38" s="292">
        <v>26</v>
      </c>
      <c r="HN38" s="293">
        <f t="shared" si="510"/>
        <v>-0.98385093167701865</v>
      </c>
      <c r="HO38" s="294">
        <v>0</v>
      </c>
      <c r="HP38" s="293">
        <f t="shared" si="511"/>
        <v>-1</v>
      </c>
      <c r="HQ38" s="294">
        <v>26</v>
      </c>
      <c r="HR38" s="293">
        <f t="shared" si="512"/>
        <v>5.5</v>
      </c>
      <c r="HS38" s="292">
        <v>1031</v>
      </c>
      <c r="HT38" s="293">
        <f t="shared" si="513"/>
        <v>-0.95230384900074017</v>
      </c>
      <c r="HU38" s="292">
        <v>416</v>
      </c>
      <c r="HV38" s="293">
        <f t="shared" si="514"/>
        <v>-0.92866941015089166</v>
      </c>
      <c r="HW38" s="294">
        <v>369</v>
      </c>
      <c r="HX38" s="293">
        <f t="shared" si="515"/>
        <v>-0.93557960893854752</v>
      </c>
      <c r="HY38" s="294">
        <v>47</v>
      </c>
      <c r="HZ38" s="293">
        <f t="shared" si="516"/>
        <v>-0.54807692307692313</v>
      </c>
      <c r="IA38" s="292">
        <v>447</v>
      </c>
      <c r="IB38" s="293">
        <f t="shared" si="517"/>
        <v>-0.9492679605039156</v>
      </c>
      <c r="IC38" s="294">
        <v>429</v>
      </c>
      <c r="ID38" s="293">
        <f t="shared" si="518"/>
        <v>-0.95131086142322097</v>
      </c>
      <c r="IE38" s="294">
        <v>18</v>
      </c>
      <c r="IF38" s="293" t="str">
        <f t="shared" si="519"/>
        <v>-</v>
      </c>
      <c r="IG38" s="292">
        <v>75</v>
      </c>
      <c r="IH38" s="293">
        <f t="shared" si="520"/>
        <v>-0.9809063136456212</v>
      </c>
      <c r="II38" s="294">
        <v>75</v>
      </c>
      <c r="IJ38" s="293">
        <f t="shared" si="521"/>
        <v>-0.98038702928870292</v>
      </c>
      <c r="IK38" s="294">
        <v>0</v>
      </c>
      <c r="IL38" s="293">
        <f t="shared" si="522"/>
        <v>-1</v>
      </c>
      <c r="IM38" s="292">
        <v>104</v>
      </c>
      <c r="IN38" s="293">
        <f t="shared" si="523"/>
        <v>-0.95480225988700562</v>
      </c>
      <c r="IO38" s="294">
        <v>85</v>
      </c>
      <c r="IP38" s="293">
        <f t="shared" si="524"/>
        <v>-0.96131087847064178</v>
      </c>
      <c r="IQ38" s="294">
        <v>19</v>
      </c>
      <c r="IR38" s="293">
        <f t="shared" si="525"/>
        <v>-0.81730769230769229</v>
      </c>
      <c r="IS38" s="292">
        <v>33</v>
      </c>
      <c r="IT38" s="293">
        <f t="shared" si="526"/>
        <v>-0.95822784810126582</v>
      </c>
      <c r="IU38" s="294">
        <v>33</v>
      </c>
      <c r="IV38" s="293">
        <f t="shared" si="527"/>
        <v>-0.95822784810126582</v>
      </c>
      <c r="IW38" s="294">
        <v>0</v>
      </c>
      <c r="IX38" s="293" t="str">
        <f t="shared" si="528"/>
        <v>-</v>
      </c>
      <c r="IY38" s="292">
        <v>918</v>
      </c>
      <c r="IZ38" s="293">
        <f t="shared" si="529"/>
        <v>-0.93825665859564167</v>
      </c>
      <c r="JA38" s="292">
        <v>484</v>
      </c>
      <c r="JB38" s="293">
        <f t="shared" si="530"/>
        <v>-0.88544378698224846</v>
      </c>
      <c r="JC38" s="294">
        <v>481</v>
      </c>
      <c r="JD38" s="293">
        <f t="shared" si="531"/>
        <v>-0.88615384615384618</v>
      </c>
      <c r="JE38" s="294">
        <v>3</v>
      </c>
      <c r="JF38" s="293" t="str">
        <f t="shared" si="532"/>
        <v>-</v>
      </c>
      <c r="JG38" s="292">
        <v>146</v>
      </c>
      <c r="JH38" s="293">
        <f t="shared" si="533"/>
        <v>-0.92462570986060921</v>
      </c>
      <c r="JI38" s="294">
        <v>143</v>
      </c>
      <c r="JJ38" s="293">
        <f t="shared" si="534"/>
        <v>-0.92449841605068639</v>
      </c>
      <c r="JK38" s="294">
        <v>3</v>
      </c>
      <c r="JL38" s="293">
        <f t="shared" si="535"/>
        <v>-0.93023255813953487</v>
      </c>
      <c r="JM38" s="292">
        <v>205</v>
      </c>
      <c r="JN38" s="293">
        <f t="shared" si="536"/>
        <v>-0.9732341036688863</v>
      </c>
      <c r="JO38" s="294">
        <v>205</v>
      </c>
      <c r="JP38" s="293">
        <f t="shared" si="537"/>
        <v>-0.97307944845699279</v>
      </c>
      <c r="JQ38" s="294">
        <v>0</v>
      </c>
      <c r="JR38" s="293">
        <f t="shared" si="538"/>
        <v>-1</v>
      </c>
      <c r="JS38" s="292">
        <v>90</v>
      </c>
      <c r="JT38" s="293">
        <f t="shared" si="539"/>
        <v>-0.92112182296231371</v>
      </c>
      <c r="JU38" s="294">
        <v>86</v>
      </c>
      <c r="JV38" s="293">
        <f t="shared" si="540"/>
        <v>-0.92416225749559078</v>
      </c>
      <c r="JW38" s="294">
        <v>4</v>
      </c>
      <c r="JX38" s="293">
        <f t="shared" si="541"/>
        <v>-0.33333333333333337</v>
      </c>
      <c r="JY38" s="292">
        <v>0</v>
      </c>
      <c r="JZ38" s="293">
        <f t="shared" si="542"/>
        <v>-1</v>
      </c>
      <c r="KA38" s="294">
        <v>0</v>
      </c>
      <c r="KB38" s="293" t="str">
        <f t="shared" si="543"/>
        <v>-</v>
      </c>
      <c r="KC38" s="294">
        <v>0</v>
      </c>
      <c r="KD38" s="293">
        <f t="shared" si="544"/>
        <v>-1</v>
      </c>
      <c r="KE38" s="292">
        <v>7840</v>
      </c>
      <c r="KF38" s="293">
        <f t="shared" si="545"/>
        <v>-0.11939795574525436</v>
      </c>
      <c r="KG38" s="292">
        <v>4402</v>
      </c>
      <c r="KH38" s="293">
        <f t="shared" si="546"/>
        <v>0.12871794871794862</v>
      </c>
      <c r="KI38" s="294">
        <v>4311</v>
      </c>
      <c r="KJ38" s="293">
        <f t="shared" si="547"/>
        <v>0.12032224532224522</v>
      </c>
      <c r="KK38" s="294">
        <v>91</v>
      </c>
      <c r="KL38" s="293">
        <f t="shared" si="548"/>
        <v>0.75</v>
      </c>
      <c r="KM38" s="292">
        <v>1745</v>
      </c>
      <c r="KN38" s="293">
        <f t="shared" si="549"/>
        <v>-0.25042955326460481</v>
      </c>
      <c r="KO38" s="294">
        <v>1613</v>
      </c>
      <c r="KP38" s="293">
        <f t="shared" si="550"/>
        <v>-0.29777971266869829</v>
      </c>
      <c r="KQ38" s="294">
        <v>132</v>
      </c>
      <c r="KR38" s="293">
        <f t="shared" si="551"/>
        <v>3.258064516129032</v>
      </c>
      <c r="KS38" s="292">
        <v>608</v>
      </c>
      <c r="KT38" s="293">
        <f t="shared" si="552"/>
        <v>-0.51784298176050747</v>
      </c>
      <c r="KU38" s="294">
        <v>427</v>
      </c>
      <c r="KV38" s="293">
        <f t="shared" si="553"/>
        <v>-0.61669658886894074</v>
      </c>
      <c r="KW38" s="294">
        <v>181</v>
      </c>
      <c r="KX38" s="293">
        <f t="shared" si="554"/>
        <v>0.23972602739726034</v>
      </c>
      <c r="KY38" s="292">
        <v>1516</v>
      </c>
      <c r="KZ38" s="293">
        <f t="shared" si="555"/>
        <v>-7.5045759609517981E-2</v>
      </c>
      <c r="LA38" s="294">
        <v>1451</v>
      </c>
      <c r="LB38" s="293">
        <f t="shared" si="556"/>
        <v>-0.10981595092024543</v>
      </c>
      <c r="LC38" s="294">
        <v>65</v>
      </c>
      <c r="LD38" s="293">
        <f t="shared" si="557"/>
        <v>6.2222222222222223</v>
      </c>
      <c r="LE38" s="292">
        <v>90</v>
      </c>
      <c r="LF38" s="293">
        <f t="shared" si="558"/>
        <v>4.6511627906976827E-2</v>
      </c>
      <c r="LG38" s="294">
        <v>38</v>
      </c>
      <c r="LH38" s="293" t="str">
        <f t="shared" si="559"/>
        <v>-</v>
      </c>
      <c r="LI38" s="294">
        <v>52</v>
      </c>
      <c r="LJ38" s="293">
        <f t="shared" si="560"/>
        <v>-0.39534883720930236</v>
      </c>
      <c r="LK38" s="292">
        <v>5918</v>
      </c>
      <c r="LL38" s="293">
        <f t="shared" si="561"/>
        <v>-0.92296878660870019</v>
      </c>
      <c r="LM38" s="292">
        <v>1576</v>
      </c>
      <c r="LN38" s="293">
        <f t="shared" si="562"/>
        <v>-0.94551802813980024</v>
      </c>
      <c r="LO38" s="294">
        <v>1540</v>
      </c>
      <c r="LP38" s="293">
        <f t="shared" si="563"/>
        <v>-0.9463937621832359</v>
      </c>
      <c r="LQ38" s="294">
        <v>36</v>
      </c>
      <c r="LR38" s="293">
        <f t="shared" si="564"/>
        <v>-0.81909547738693467</v>
      </c>
      <c r="LS38" s="292">
        <v>3293</v>
      </c>
      <c r="LT38" s="293">
        <f t="shared" si="565"/>
        <v>-0.9162917206843082</v>
      </c>
      <c r="LU38" s="294">
        <v>3268</v>
      </c>
      <c r="LV38" s="293">
        <f t="shared" si="566"/>
        <v>-0.91687651023782268</v>
      </c>
      <c r="LW38" s="294">
        <v>26</v>
      </c>
      <c r="LX38" s="293">
        <f t="shared" si="567"/>
        <v>8.3333333333333259E-2</v>
      </c>
      <c r="LY38" s="292">
        <v>124</v>
      </c>
      <c r="LZ38" s="293">
        <f t="shared" si="568"/>
        <v>-0.96626768226332971</v>
      </c>
      <c r="MA38" s="294">
        <v>102</v>
      </c>
      <c r="MB38" s="293">
        <f t="shared" si="569"/>
        <v>-0.97210828547990158</v>
      </c>
      <c r="MC38" s="294">
        <v>22</v>
      </c>
      <c r="MD38" s="293">
        <f t="shared" si="570"/>
        <v>0.15789473684210531</v>
      </c>
      <c r="ME38" s="292">
        <v>984</v>
      </c>
      <c r="MF38" s="293">
        <f t="shared" si="571"/>
        <v>-0.77036172695449245</v>
      </c>
      <c r="MG38" s="294">
        <v>953</v>
      </c>
      <c r="MH38" s="293">
        <f t="shared" si="572"/>
        <v>-0.77759626604434073</v>
      </c>
      <c r="MI38" s="294">
        <v>32</v>
      </c>
      <c r="MJ38" s="293" t="str">
        <f t="shared" si="573"/>
        <v>-</v>
      </c>
      <c r="MK38" s="292">
        <v>85</v>
      </c>
      <c r="ML38" s="293">
        <f t="shared" si="574"/>
        <v>-0.86635220125786161</v>
      </c>
      <c r="MM38" s="294">
        <v>57</v>
      </c>
      <c r="MN38" s="293">
        <f t="shared" si="575"/>
        <v>-0.90609555189456348</v>
      </c>
      <c r="MO38" s="294">
        <v>28</v>
      </c>
      <c r="MP38" s="293">
        <f t="shared" si="576"/>
        <v>-3.4482758620689613E-2</v>
      </c>
      <c r="MQ38" s="292">
        <f t="shared" si="577"/>
        <v>30273</v>
      </c>
      <c r="MR38" s="293">
        <f t="shared" si="578"/>
        <v>-0.15132740881948925</v>
      </c>
      <c r="MS38" s="292">
        <f t="shared" si="579"/>
        <v>17819</v>
      </c>
      <c r="MT38" s="293">
        <f t="shared" si="580"/>
        <v>-5.5806685640940046E-3</v>
      </c>
      <c r="MU38" s="294">
        <f t="shared" si="581"/>
        <v>17601</v>
      </c>
      <c r="MV38" s="293">
        <f t="shared" si="582"/>
        <v>5.6482593037214812E-2</v>
      </c>
      <c r="MW38" s="294">
        <f t="shared" si="583"/>
        <v>217</v>
      </c>
      <c r="MX38" s="293">
        <f t="shared" si="584"/>
        <v>-0.82777777777777772</v>
      </c>
      <c r="MY38" s="292">
        <f t="shared" si="585"/>
        <v>8727</v>
      </c>
      <c r="MZ38" s="293">
        <f t="shared" si="586"/>
        <v>-0.2391455972101133</v>
      </c>
      <c r="NA38" s="294">
        <f t="shared" si="587"/>
        <v>8368</v>
      </c>
      <c r="NB38" s="293">
        <f t="shared" si="588"/>
        <v>-0.15534470576360149</v>
      </c>
      <c r="NC38" s="294">
        <f t="shared" si="589"/>
        <v>358</v>
      </c>
      <c r="ND38" s="293">
        <f t="shared" si="590"/>
        <v>-0.77095329494561737</v>
      </c>
      <c r="NE38" s="292">
        <f t="shared" si="591"/>
        <v>1369</v>
      </c>
      <c r="NF38" s="293">
        <f t="shared" si="592"/>
        <v>-0.63830911492734477</v>
      </c>
      <c r="NG38" s="294">
        <f t="shared" si="593"/>
        <v>1214</v>
      </c>
      <c r="NH38" s="293">
        <f t="shared" si="594"/>
        <v>-0.59097035040431267</v>
      </c>
      <c r="NI38" s="294">
        <f t="shared" si="595"/>
        <v>154</v>
      </c>
      <c r="NJ38" s="293">
        <f t="shared" si="596"/>
        <v>-0.81173594132029336</v>
      </c>
      <c r="NK38" s="292">
        <f t="shared" si="597"/>
        <v>2720</v>
      </c>
      <c r="NL38" s="293">
        <f t="shared" si="598"/>
        <v>-0.50155763239875384</v>
      </c>
      <c r="NM38" s="294">
        <f t="shared" si="599"/>
        <v>2591</v>
      </c>
      <c r="NN38" s="293">
        <f t="shared" si="600"/>
        <v>-0.5190272879153518</v>
      </c>
      <c r="NO38" s="294">
        <f t="shared" si="601"/>
        <v>128</v>
      </c>
      <c r="NP38" s="293">
        <f t="shared" si="602"/>
        <v>0.75342465753424648</v>
      </c>
      <c r="NQ38" s="292">
        <f t="shared" si="603"/>
        <v>389</v>
      </c>
      <c r="NR38" s="293">
        <f t="shared" si="604"/>
        <v>-0.70168711656441718</v>
      </c>
      <c r="NS38" s="294">
        <f t="shared" si="605"/>
        <v>213</v>
      </c>
      <c r="NT38" s="293">
        <f t="shared" si="606"/>
        <v>-0.57738095238095233</v>
      </c>
      <c r="NU38" s="294">
        <f t="shared" si="607"/>
        <v>176</v>
      </c>
      <c r="NV38" s="293">
        <f t="shared" si="608"/>
        <v>-0.78</v>
      </c>
    </row>
    <row r="39" spans="1:386" s="295" customFormat="1" outlineLevel="1" x14ac:dyDescent="0.25">
      <c r="A39" s="290"/>
      <c r="B39" s="291" t="s">
        <v>67</v>
      </c>
      <c r="C39" s="292">
        <v>173100</v>
      </c>
      <c r="D39" s="293" t="str">
        <f t="shared" si="401"/>
        <v>-</v>
      </c>
      <c r="E39" s="292">
        <v>86159</v>
      </c>
      <c r="F39" s="293" t="str">
        <f t="shared" si="402"/>
        <v>-</v>
      </c>
      <c r="G39" s="294">
        <v>78191</v>
      </c>
      <c r="H39" s="293" t="str">
        <f t="shared" si="403"/>
        <v>-</v>
      </c>
      <c r="I39" s="294">
        <v>7968</v>
      </c>
      <c r="J39" s="293" t="str">
        <f t="shared" si="404"/>
        <v>-</v>
      </c>
      <c r="K39" s="292">
        <v>52264</v>
      </c>
      <c r="L39" s="293" t="str">
        <f t="shared" si="405"/>
        <v>-</v>
      </c>
      <c r="M39" s="294">
        <v>51282</v>
      </c>
      <c r="N39" s="293" t="str">
        <f t="shared" si="406"/>
        <v>-</v>
      </c>
      <c r="O39" s="294">
        <v>982</v>
      </c>
      <c r="P39" s="293" t="str">
        <f t="shared" si="407"/>
        <v>-</v>
      </c>
      <c r="Q39" s="292">
        <v>22187</v>
      </c>
      <c r="R39" s="293" t="str">
        <f t="shared" si="408"/>
        <v>-</v>
      </c>
      <c r="S39" s="294">
        <v>16766</v>
      </c>
      <c r="T39" s="293" t="str">
        <f t="shared" si="409"/>
        <v>-</v>
      </c>
      <c r="U39" s="294">
        <v>5421</v>
      </c>
      <c r="V39" s="293" t="str">
        <f t="shared" si="410"/>
        <v>-</v>
      </c>
      <c r="W39" s="292">
        <v>27076</v>
      </c>
      <c r="X39" s="293" t="str">
        <f t="shared" si="411"/>
        <v>-</v>
      </c>
      <c r="Y39" s="294">
        <v>22037</v>
      </c>
      <c r="Z39" s="293" t="str">
        <f t="shared" si="412"/>
        <v>-</v>
      </c>
      <c r="AA39" s="294">
        <v>5039</v>
      </c>
      <c r="AB39" s="293" t="str">
        <f t="shared" si="413"/>
        <v>-</v>
      </c>
      <c r="AC39" s="292">
        <v>7781</v>
      </c>
      <c r="AD39" s="293" t="str">
        <f t="shared" si="414"/>
        <v>-</v>
      </c>
      <c r="AE39" s="294">
        <v>2680</v>
      </c>
      <c r="AF39" s="293" t="str">
        <f t="shared" si="415"/>
        <v>-</v>
      </c>
      <c r="AG39" s="294">
        <v>5101</v>
      </c>
      <c r="AH39" s="293" t="str">
        <f t="shared" si="416"/>
        <v>-</v>
      </c>
      <c r="AI39" s="292">
        <v>119875</v>
      </c>
      <c r="AJ39" s="293" t="str">
        <f t="shared" si="417"/>
        <v>-</v>
      </c>
      <c r="AK39" s="292">
        <v>60800</v>
      </c>
      <c r="AL39" s="293" t="str">
        <f t="shared" si="418"/>
        <v>-</v>
      </c>
      <c r="AM39" s="294">
        <v>53359</v>
      </c>
      <c r="AN39" s="293" t="str">
        <f t="shared" si="419"/>
        <v>-</v>
      </c>
      <c r="AO39" s="294">
        <v>7440</v>
      </c>
      <c r="AP39" s="293" t="str">
        <f t="shared" si="420"/>
        <v>-</v>
      </c>
      <c r="AQ39" s="292">
        <v>36380</v>
      </c>
      <c r="AR39" s="293" t="str">
        <f t="shared" si="421"/>
        <v>-</v>
      </c>
      <c r="AS39" s="294">
        <v>35732</v>
      </c>
      <c r="AT39" s="293" t="str">
        <f t="shared" si="422"/>
        <v>-</v>
      </c>
      <c r="AU39" s="294">
        <v>648</v>
      </c>
      <c r="AV39" s="293" t="str">
        <f t="shared" si="423"/>
        <v>-</v>
      </c>
      <c r="AW39" s="292">
        <v>14775</v>
      </c>
      <c r="AX39" s="293" t="str">
        <f t="shared" si="424"/>
        <v>-</v>
      </c>
      <c r="AY39" s="294">
        <v>9709</v>
      </c>
      <c r="AZ39" s="293" t="str">
        <f t="shared" si="425"/>
        <v>-</v>
      </c>
      <c r="BA39" s="294">
        <v>5065</v>
      </c>
      <c r="BB39" s="293" t="str">
        <f t="shared" si="426"/>
        <v>-</v>
      </c>
      <c r="BC39" s="292">
        <v>22989</v>
      </c>
      <c r="BD39" s="293" t="str">
        <f t="shared" si="427"/>
        <v>-</v>
      </c>
      <c r="BE39" s="294">
        <v>18151</v>
      </c>
      <c r="BF39" s="293" t="str">
        <f t="shared" si="428"/>
        <v>-</v>
      </c>
      <c r="BG39" s="294">
        <v>4838</v>
      </c>
      <c r="BH39" s="293" t="str">
        <f t="shared" si="429"/>
        <v>-</v>
      </c>
      <c r="BI39" s="292">
        <v>6145</v>
      </c>
      <c r="BJ39" s="293" t="str">
        <f t="shared" si="430"/>
        <v>-</v>
      </c>
      <c r="BK39" s="294">
        <v>1166</v>
      </c>
      <c r="BL39" s="293" t="str">
        <f t="shared" si="431"/>
        <v>-</v>
      </c>
      <c r="BM39" s="294">
        <v>4980</v>
      </c>
      <c r="BN39" s="293" t="str">
        <f t="shared" si="432"/>
        <v>-</v>
      </c>
      <c r="BO39" s="292">
        <v>53224</v>
      </c>
      <c r="BP39" s="293" t="str">
        <f t="shared" si="433"/>
        <v>-</v>
      </c>
      <c r="BQ39" s="292">
        <v>25360</v>
      </c>
      <c r="BR39" s="293" t="str">
        <f t="shared" si="434"/>
        <v>-</v>
      </c>
      <c r="BS39" s="294">
        <v>24832</v>
      </c>
      <c r="BT39" s="293" t="str">
        <f t="shared" si="435"/>
        <v>-</v>
      </c>
      <c r="BU39" s="294">
        <v>528</v>
      </c>
      <c r="BV39" s="293" t="str">
        <f t="shared" si="436"/>
        <v>-</v>
      </c>
      <c r="BW39" s="292">
        <v>15885</v>
      </c>
      <c r="BX39" s="293" t="str">
        <f t="shared" si="437"/>
        <v>-</v>
      </c>
      <c r="BY39" s="294">
        <v>15551</v>
      </c>
      <c r="BZ39" s="293" t="str">
        <f t="shared" si="438"/>
        <v>-</v>
      </c>
      <c r="CA39" s="294">
        <v>334</v>
      </c>
      <c r="CB39" s="293" t="str">
        <f t="shared" si="439"/>
        <v>-</v>
      </c>
      <c r="CC39" s="292">
        <v>7413</v>
      </c>
      <c r="CD39" s="293" t="str">
        <f t="shared" si="440"/>
        <v>-</v>
      </c>
      <c r="CE39" s="294">
        <v>7057</v>
      </c>
      <c r="CF39" s="293" t="str">
        <f t="shared" si="441"/>
        <v>-</v>
      </c>
      <c r="CG39" s="294">
        <v>356</v>
      </c>
      <c r="CH39" s="293" t="str">
        <f t="shared" si="442"/>
        <v>-</v>
      </c>
      <c r="CI39" s="292">
        <v>4087</v>
      </c>
      <c r="CJ39" s="293" t="str">
        <f t="shared" si="443"/>
        <v>-</v>
      </c>
      <c r="CK39" s="294">
        <v>3886</v>
      </c>
      <c r="CL39" s="293" t="str">
        <f t="shared" si="444"/>
        <v>-</v>
      </c>
      <c r="CM39" s="294">
        <v>202</v>
      </c>
      <c r="CN39" s="293" t="str">
        <f t="shared" si="445"/>
        <v>-</v>
      </c>
      <c r="CO39" s="292">
        <v>1635</v>
      </c>
      <c r="CP39" s="293" t="str">
        <f t="shared" si="446"/>
        <v>-</v>
      </c>
      <c r="CQ39" s="294">
        <v>1514</v>
      </c>
      <c r="CR39" s="293" t="str">
        <f t="shared" si="447"/>
        <v>-</v>
      </c>
      <c r="CS39" s="294">
        <v>121</v>
      </c>
      <c r="CT39" s="293" t="str">
        <f t="shared" si="448"/>
        <v>-</v>
      </c>
      <c r="CU39" s="292">
        <v>36210</v>
      </c>
      <c r="CV39" s="293" t="str">
        <f t="shared" si="449"/>
        <v>-</v>
      </c>
      <c r="CW39" s="292">
        <v>15352</v>
      </c>
      <c r="CX39" s="293" t="str">
        <f t="shared" si="450"/>
        <v>-</v>
      </c>
      <c r="CY39" s="294">
        <v>8901</v>
      </c>
      <c r="CZ39" s="293" t="str">
        <f t="shared" si="451"/>
        <v>-</v>
      </c>
      <c r="DA39" s="294">
        <v>6451</v>
      </c>
      <c r="DB39" s="293" t="str">
        <f t="shared" si="452"/>
        <v>-</v>
      </c>
      <c r="DC39" s="292">
        <v>16183</v>
      </c>
      <c r="DD39" s="293" t="str">
        <f t="shared" si="453"/>
        <v>-</v>
      </c>
      <c r="DE39" s="294">
        <v>16075</v>
      </c>
      <c r="DF39" s="293" t="str">
        <f t="shared" si="454"/>
        <v>-</v>
      </c>
      <c r="DG39" s="294">
        <v>108</v>
      </c>
      <c r="DH39" s="293" t="str">
        <f t="shared" si="455"/>
        <v>-</v>
      </c>
      <c r="DI39" s="292">
        <v>6088</v>
      </c>
      <c r="DJ39" s="293" t="str">
        <f t="shared" si="456"/>
        <v>-</v>
      </c>
      <c r="DK39" s="294">
        <v>1687</v>
      </c>
      <c r="DL39" s="293" t="str">
        <f t="shared" si="457"/>
        <v>-</v>
      </c>
      <c r="DM39" s="294">
        <v>4400</v>
      </c>
      <c r="DN39" s="293" t="str">
        <f t="shared" si="458"/>
        <v>-</v>
      </c>
      <c r="DO39" s="292">
        <v>12074</v>
      </c>
      <c r="DP39" s="293" t="str">
        <f t="shared" si="459"/>
        <v>-</v>
      </c>
      <c r="DQ39" s="294">
        <v>7625</v>
      </c>
      <c r="DR39" s="293" t="str">
        <f t="shared" si="460"/>
        <v>-</v>
      </c>
      <c r="DS39" s="294">
        <v>4449</v>
      </c>
      <c r="DT39" s="293" t="str">
        <f t="shared" si="461"/>
        <v>-</v>
      </c>
      <c r="DU39" s="292">
        <v>5278</v>
      </c>
      <c r="DV39" s="293" t="str">
        <f t="shared" si="462"/>
        <v>-</v>
      </c>
      <c r="DW39" s="294">
        <v>738</v>
      </c>
      <c r="DX39" s="293" t="str">
        <f t="shared" si="463"/>
        <v>-</v>
      </c>
      <c r="DY39" s="294">
        <v>4540</v>
      </c>
      <c r="DZ39" s="293" t="str">
        <f t="shared" si="464"/>
        <v>-</v>
      </c>
      <c r="EA39" s="292">
        <v>4336</v>
      </c>
      <c r="EB39" s="293" t="str">
        <f t="shared" si="465"/>
        <v>-</v>
      </c>
      <c r="EC39" s="292">
        <v>3229</v>
      </c>
      <c r="ED39" s="293" t="str">
        <f t="shared" si="466"/>
        <v>-</v>
      </c>
      <c r="EE39" s="294">
        <v>3212</v>
      </c>
      <c r="EF39" s="293" t="str">
        <f t="shared" si="467"/>
        <v>-</v>
      </c>
      <c r="EG39" s="294">
        <v>18</v>
      </c>
      <c r="EH39" s="293" t="str">
        <f t="shared" si="468"/>
        <v>-</v>
      </c>
      <c r="EI39" s="292">
        <v>655</v>
      </c>
      <c r="EJ39" s="293" t="str">
        <f t="shared" si="469"/>
        <v>-</v>
      </c>
      <c r="EK39" s="294">
        <v>655</v>
      </c>
      <c r="EL39" s="293" t="str">
        <f t="shared" si="470"/>
        <v>-</v>
      </c>
      <c r="EM39" s="294">
        <v>0</v>
      </c>
      <c r="EN39" s="293" t="str">
        <f t="shared" si="471"/>
        <v>-</v>
      </c>
      <c r="EO39" s="292">
        <v>318</v>
      </c>
      <c r="EP39" s="293" t="str">
        <f t="shared" si="472"/>
        <v>-</v>
      </c>
      <c r="EQ39" s="294">
        <v>318</v>
      </c>
      <c r="ER39" s="293" t="str">
        <f t="shared" si="473"/>
        <v>-</v>
      </c>
      <c r="ES39" s="294">
        <v>0</v>
      </c>
      <c r="ET39" s="293" t="str">
        <f t="shared" si="474"/>
        <v>-</v>
      </c>
      <c r="EU39" s="292">
        <v>111</v>
      </c>
      <c r="EV39" s="293" t="str">
        <f t="shared" si="475"/>
        <v>-</v>
      </c>
      <c r="EW39" s="294">
        <v>111</v>
      </c>
      <c r="EX39" s="293" t="str">
        <f t="shared" si="476"/>
        <v>-</v>
      </c>
      <c r="EY39" s="294">
        <v>0</v>
      </c>
      <c r="EZ39" s="293" t="str">
        <f t="shared" si="477"/>
        <v>-</v>
      </c>
      <c r="FA39" s="292">
        <v>7</v>
      </c>
      <c r="FB39" s="293" t="str">
        <f t="shared" si="478"/>
        <v>-</v>
      </c>
      <c r="FC39" s="294">
        <v>0</v>
      </c>
      <c r="FD39" s="293" t="str">
        <f t="shared" si="479"/>
        <v>-</v>
      </c>
      <c r="FE39" s="294">
        <v>7</v>
      </c>
      <c r="FF39" s="293" t="str">
        <f t="shared" si="480"/>
        <v>-</v>
      </c>
      <c r="FG39" s="292">
        <v>17783</v>
      </c>
      <c r="FH39" s="293" t="str">
        <f t="shared" si="481"/>
        <v>-</v>
      </c>
      <c r="FI39" s="292">
        <v>9129</v>
      </c>
      <c r="FJ39" s="293" t="str">
        <f t="shared" si="482"/>
        <v>-</v>
      </c>
      <c r="FK39" s="294">
        <v>8694</v>
      </c>
      <c r="FL39" s="293" t="str">
        <f t="shared" si="483"/>
        <v>-</v>
      </c>
      <c r="FM39" s="294">
        <v>435</v>
      </c>
      <c r="FN39" s="293" t="str">
        <f t="shared" si="484"/>
        <v>-</v>
      </c>
      <c r="FO39" s="292">
        <v>3019</v>
      </c>
      <c r="FP39" s="293" t="str">
        <f t="shared" si="485"/>
        <v>-</v>
      </c>
      <c r="FQ39" s="294">
        <v>2916</v>
      </c>
      <c r="FR39" s="293" t="str">
        <f t="shared" si="486"/>
        <v>-</v>
      </c>
      <c r="FS39" s="294">
        <v>103</v>
      </c>
      <c r="FT39" s="293" t="str">
        <f t="shared" si="487"/>
        <v>-</v>
      </c>
      <c r="FU39" s="292">
        <v>3884</v>
      </c>
      <c r="FV39" s="293" t="str">
        <f t="shared" si="488"/>
        <v>-</v>
      </c>
      <c r="FW39" s="294">
        <v>3664</v>
      </c>
      <c r="FX39" s="293" t="str">
        <f t="shared" si="489"/>
        <v>-</v>
      </c>
      <c r="FY39" s="294">
        <v>220</v>
      </c>
      <c r="FZ39" s="293" t="str">
        <f t="shared" si="490"/>
        <v>-</v>
      </c>
      <c r="GA39" s="292">
        <v>2392</v>
      </c>
      <c r="GB39" s="293" t="str">
        <f t="shared" si="491"/>
        <v>-</v>
      </c>
      <c r="GC39" s="294">
        <v>2275</v>
      </c>
      <c r="GD39" s="293" t="str">
        <f t="shared" si="492"/>
        <v>-</v>
      </c>
      <c r="GE39" s="294">
        <v>117</v>
      </c>
      <c r="GF39" s="293" t="str">
        <f t="shared" si="493"/>
        <v>-</v>
      </c>
      <c r="GG39" s="292">
        <v>244</v>
      </c>
      <c r="GH39" s="293" t="str">
        <f t="shared" si="494"/>
        <v>-</v>
      </c>
      <c r="GI39" s="294">
        <v>34</v>
      </c>
      <c r="GJ39" s="293" t="str">
        <f t="shared" si="495"/>
        <v>-</v>
      </c>
      <c r="GK39" s="294">
        <v>210</v>
      </c>
      <c r="GL39" s="293" t="str">
        <f t="shared" si="496"/>
        <v>-</v>
      </c>
      <c r="GM39" s="292">
        <v>2329</v>
      </c>
      <c r="GN39" s="293" t="str">
        <f t="shared" si="497"/>
        <v>-</v>
      </c>
      <c r="GO39" s="292">
        <v>1416</v>
      </c>
      <c r="GP39" s="293" t="str">
        <f t="shared" si="498"/>
        <v>-</v>
      </c>
      <c r="GQ39" s="294">
        <v>1379</v>
      </c>
      <c r="GR39" s="293" t="str">
        <f t="shared" si="499"/>
        <v>-</v>
      </c>
      <c r="GS39" s="294">
        <v>37</v>
      </c>
      <c r="GT39" s="293" t="str">
        <f t="shared" si="500"/>
        <v>-</v>
      </c>
      <c r="GU39" s="292">
        <v>544</v>
      </c>
      <c r="GV39" s="293" t="str">
        <f t="shared" si="501"/>
        <v>-</v>
      </c>
      <c r="GW39" s="294">
        <v>504</v>
      </c>
      <c r="GX39" s="293" t="str">
        <f t="shared" si="502"/>
        <v>-</v>
      </c>
      <c r="GY39" s="294">
        <v>40</v>
      </c>
      <c r="GZ39" s="293" t="str">
        <f t="shared" si="503"/>
        <v>-</v>
      </c>
      <c r="HA39" s="292">
        <v>273</v>
      </c>
      <c r="HB39" s="293" t="str">
        <f t="shared" si="504"/>
        <v>-</v>
      </c>
      <c r="HC39" s="294">
        <v>269</v>
      </c>
      <c r="HD39" s="293" t="str">
        <f t="shared" si="505"/>
        <v>-</v>
      </c>
      <c r="HE39" s="294">
        <v>4</v>
      </c>
      <c r="HF39" s="293" t="str">
        <f t="shared" si="506"/>
        <v>-</v>
      </c>
      <c r="HG39" s="292">
        <v>163</v>
      </c>
      <c r="HH39" s="293" t="str">
        <f t="shared" si="507"/>
        <v>-</v>
      </c>
      <c r="HI39" s="294">
        <v>152</v>
      </c>
      <c r="HJ39" s="293" t="str">
        <f t="shared" si="508"/>
        <v>-</v>
      </c>
      <c r="HK39" s="294">
        <v>10</v>
      </c>
      <c r="HL39" s="293" t="str">
        <f t="shared" si="509"/>
        <v>-</v>
      </c>
      <c r="HM39" s="292">
        <v>35</v>
      </c>
      <c r="HN39" s="293" t="str">
        <f t="shared" si="510"/>
        <v>-</v>
      </c>
      <c r="HO39" s="294">
        <v>25</v>
      </c>
      <c r="HP39" s="293" t="str">
        <f t="shared" si="511"/>
        <v>-</v>
      </c>
      <c r="HQ39" s="294">
        <v>9</v>
      </c>
      <c r="HR39" s="293" t="str">
        <f t="shared" si="512"/>
        <v>-</v>
      </c>
      <c r="HS39" s="292">
        <v>1973</v>
      </c>
      <c r="HT39" s="293" t="str">
        <f t="shared" si="513"/>
        <v>-</v>
      </c>
      <c r="HU39" s="292">
        <v>661</v>
      </c>
      <c r="HV39" s="293" t="str">
        <f t="shared" si="514"/>
        <v>-</v>
      </c>
      <c r="HW39" s="294">
        <v>635</v>
      </c>
      <c r="HX39" s="293" t="str">
        <f t="shared" si="515"/>
        <v>-</v>
      </c>
      <c r="HY39" s="294">
        <v>26</v>
      </c>
      <c r="HZ39" s="293" t="str">
        <f t="shared" si="516"/>
        <v>-</v>
      </c>
      <c r="IA39" s="292">
        <v>1012</v>
      </c>
      <c r="IB39" s="293" t="str">
        <f t="shared" si="517"/>
        <v>-</v>
      </c>
      <c r="IC39" s="294">
        <v>1012</v>
      </c>
      <c r="ID39" s="293" t="str">
        <f t="shared" si="518"/>
        <v>-</v>
      </c>
      <c r="IE39" s="294">
        <v>0</v>
      </c>
      <c r="IF39" s="293" t="str">
        <f t="shared" si="519"/>
        <v>-</v>
      </c>
      <c r="IG39" s="292">
        <v>135</v>
      </c>
      <c r="IH39" s="293" t="str">
        <f t="shared" si="520"/>
        <v>-</v>
      </c>
      <c r="II39" s="294">
        <v>111</v>
      </c>
      <c r="IJ39" s="293" t="str">
        <f t="shared" si="521"/>
        <v>-</v>
      </c>
      <c r="IK39" s="294">
        <v>23</v>
      </c>
      <c r="IL39" s="293" t="str">
        <f t="shared" si="522"/>
        <v>-</v>
      </c>
      <c r="IM39" s="292">
        <v>191</v>
      </c>
      <c r="IN39" s="293" t="str">
        <f t="shared" si="523"/>
        <v>-</v>
      </c>
      <c r="IO39" s="294">
        <v>171</v>
      </c>
      <c r="IP39" s="293" t="str">
        <f t="shared" si="524"/>
        <v>-</v>
      </c>
      <c r="IQ39" s="294">
        <v>20</v>
      </c>
      <c r="IR39" s="293" t="str">
        <f t="shared" si="525"/>
        <v>-</v>
      </c>
      <c r="IS39" s="292">
        <v>48</v>
      </c>
      <c r="IT39" s="293" t="str">
        <f t="shared" si="526"/>
        <v>-</v>
      </c>
      <c r="IU39" s="294">
        <v>28</v>
      </c>
      <c r="IV39" s="293" t="str">
        <f t="shared" si="527"/>
        <v>-</v>
      </c>
      <c r="IW39" s="294">
        <v>20</v>
      </c>
      <c r="IX39" s="293" t="str">
        <f t="shared" si="528"/>
        <v>-</v>
      </c>
      <c r="IY39" s="292">
        <v>729</v>
      </c>
      <c r="IZ39" s="293" t="str">
        <f t="shared" si="529"/>
        <v>-</v>
      </c>
      <c r="JA39" s="292">
        <v>368</v>
      </c>
      <c r="JB39" s="293" t="str">
        <f t="shared" si="530"/>
        <v>-</v>
      </c>
      <c r="JC39" s="294">
        <v>345</v>
      </c>
      <c r="JD39" s="293" t="str">
        <f t="shared" si="531"/>
        <v>-</v>
      </c>
      <c r="JE39" s="294">
        <v>23</v>
      </c>
      <c r="JF39" s="293" t="str">
        <f t="shared" si="532"/>
        <v>-</v>
      </c>
      <c r="JG39" s="292">
        <v>136</v>
      </c>
      <c r="JH39" s="293" t="str">
        <f t="shared" si="533"/>
        <v>-</v>
      </c>
      <c r="JI39" s="294">
        <v>135</v>
      </c>
      <c r="JJ39" s="293" t="str">
        <f t="shared" si="534"/>
        <v>-</v>
      </c>
      <c r="JK39" s="294">
        <v>1</v>
      </c>
      <c r="JL39" s="293" t="str">
        <f t="shared" si="535"/>
        <v>-</v>
      </c>
      <c r="JM39" s="292">
        <v>164</v>
      </c>
      <c r="JN39" s="293" t="str">
        <f t="shared" si="536"/>
        <v>-</v>
      </c>
      <c r="JO39" s="294">
        <v>163</v>
      </c>
      <c r="JP39" s="293" t="str">
        <f t="shared" si="537"/>
        <v>-</v>
      </c>
      <c r="JQ39" s="294">
        <v>1</v>
      </c>
      <c r="JR39" s="293" t="str">
        <f t="shared" si="538"/>
        <v>-</v>
      </c>
      <c r="JS39" s="292">
        <v>95</v>
      </c>
      <c r="JT39" s="293" t="str">
        <f t="shared" si="539"/>
        <v>-</v>
      </c>
      <c r="JU39" s="294">
        <v>81</v>
      </c>
      <c r="JV39" s="293" t="str">
        <f t="shared" si="540"/>
        <v>-</v>
      </c>
      <c r="JW39" s="294">
        <v>15</v>
      </c>
      <c r="JX39" s="293" t="str">
        <f t="shared" si="541"/>
        <v>-</v>
      </c>
      <c r="JY39" s="292">
        <v>1</v>
      </c>
      <c r="JZ39" s="293" t="str">
        <f t="shared" si="542"/>
        <v>-</v>
      </c>
      <c r="KA39" s="294">
        <v>0</v>
      </c>
      <c r="KB39" s="293" t="str">
        <f t="shared" si="543"/>
        <v>-</v>
      </c>
      <c r="KC39" s="294">
        <v>1</v>
      </c>
      <c r="KD39" s="293" t="str">
        <f t="shared" si="544"/>
        <v>-</v>
      </c>
      <c r="KE39" s="292">
        <v>12644</v>
      </c>
      <c r="KF39" s="293" t="str">
        <f t="shared" si="545"/>
        <v>-</v>
      </c>
      <c r="KG39" s="292">
        <v>6630</v>
      </c>
      <c r="KH39" s="293" t="str">
        <f t="shared" si="546"/>
        <v>-</v>
      </c>
      <c r="KI39" s="294">
        <v>6487</v>
      </c>
      <c r="KJ39" s="293" t="str">
        <f t="shared" si="547"/>
        <v>-</v>
      </c>
      <c r="KK39" s="294">
        <v>144</v>
      </c>
      <c r="KL39" s="293" t="str">
        <f t="shared" si="548"/>
        <v>-</v>
      </c>
      <c r="KM39" s="292">
        <v>2568</v>
      </c>
      <c r="KN39" s="293" t="str">
        <f t="shared" si="549"/>
        <v>-</v>
      </c>
      <c r="KO39" s="294">
        <v>2385</v>
      </c>
      <c r="KP39" s="293" t="str">
        <f t="shared" si="550"/>
        <v>-</v>
      </c>
      <c r="KQ39" s="294">
        <v>183</v>
      </c>
      <c r="KR39" s="293" t="str">
        <f t="shared" si="551"/>
        <v>-</v>
      </c>
      <c r="KS39" s="292">
        <v>1201</v>
      </c>
      <c r="KT39" s="293" t="str">
        <f t="shared" si="552"/>
        <v>-</v>
      </c>
      <c r="KU39" s="294">
        <v>1027</v>
      </c>
      <c r="KV39" s="293" t="str">
        <f t="shared" si="553"/>
        <v>-</v>
      </c>
      <c r="KW39" s="294">
        <v>173</v>
      </c>
      <c r="KX39" s="293" t="str">
        <f t="shared" si="554"/>
        <v>-</v>
      </c>
      <c r="KY39" s="292">
        <v>2762</v>
      </c>
      <c r="KZ39" s="293" t="str">
        <f t="shared" si="555"/>
        <v>-</v>
      </c>
      <c r="LA39" s="294">
        <v>2739</v>
      </c>
      <c r="LB39" s="293" t="str">
        <f t="shared" si="556"/>
        <v>-</v>
      </c>
      <c r="LC39" s="294">
        <v>23</v>
      </c>
      <c r="LD39" s="293" t="str">
        <f t="shared" si="557"/>
        <v>-</v>
      </c>
      <c r="LE39" s="292">
        <v>73</v>
      </c>
      <c r="LF39" s="293" t="str">
        <f t="shared" si="558"/>
        <v>-</v>
      </c>
      <c r="LG39" s="294">
        <v>6</v>
      </c>
      <c r="LH39" s="293" t="str">
        <f t="shared" si="559"/>
        <v>-</v>
      </c>
      <c r="LI39" s="294">
        <v>67</v>
      </c>
      <c r="LJ39" s="293" t="str">
        <f t="shared" si="560"/>
        <v>-</v>
      </c>
      <c r="LK39" s="292">
        <v>2792</v>
      </c>
      <c r="LL39" s="293" t="str">
        <f t="shared" si="561"/>
        <v>-</v>
      </c>
      <c r="LM39" s="292">
        <v>645</v>
      </c>
      <c r="LN39" s="293" t="str">
        <f t="shared" si="562"/>
        <v>-</v>
      </c>
      <c r="LO39" s="294">
        <v>591</v>
      </c>
      <c r="LP39" s="293" t="str">
        <f t="shared" si="563"/>
        <v>-</v>
      </c>
      <c r="LQ39" s="294">
        <v>54</v>
      </c>
      <c r="LR39" s="293" t="str">
        <f t="shared" si="564"/>
        <v>-</v>
      </c>
      <c r="LS39" s="292">
        <v>1508</v>
      </c>
      <c r="LT39" s="293" t="str">
        <f t="shared" si="565"/>
        <v>-</v>
      </c>
      <c r="LU39" s="294">
        <v>1495</v>
      </c>
      <c r="LV39" s="293" t="str">
        <f t="shared" si="566"/>
        <v>-</v>
      </c>
      <c r="LW39" s="294">
        <v>13</v>
      </c>
      <c r="LX39" s="293" t="str">
        <f t="shared" si="567"/>
        <v>-</v>
      </c>
      <c r="LY39" s="292">
        <v>104</v>
      </c>
      <c r="LZ39" s="293" t="str">
        <f t="shared" si="568"/>
        <v>-</v>
      </c>
      <c r="MA39" s="294">
        <v>100</v>
      </c>
      <c r="MB39" s="293" t="str">
        <f t="shared" si="569"/>
        <v>-</v>
      </c>
      <c r="MC39" s="294">
        <v>4</v>
      </c>
      <c r="MD39" s="293" t="str">
        <f t="shared" si="570"/>
        <v>-</v>
      </c>
      <c r="ME39" s="292">
        <v>605</v>
      </c>
      <c r="MF39" s="293" t="str">
        <f t="shared" si="571"/>
        <v>-</v>
      </c>
      <c r="MG39" s="294">
        <v>571</v>
      </c>
      <c r="MH39" s="293" t="str">
        <f t="shared" si="572"/>
        <v>-</v>
      </c>
      <c r="MI39" s="294">
        <v>34</v>
      </c>
      <c r="MJ39" s="293" t="str">
        <f t="shared" si="573"/>
        <v>-</v>
      </c>
      <c r="MK39" s="292">
        <v>25</v>
      </c>
      <c r="ML39" s="293" t="str">
        <f t="shared" si="574"/>
        <v>-</v>
      </c>
      <c r="MM39" s="294">
        <v>13</v>
      </c>
      <c r="MN39" s="293" t="str">
        <f t="shared" si="575"/>
        <v>-</v>
      </c>
      <c r="MO39" s="294">
        <v>12</v>
      </c>
      <c r="MP39" s="293" t="str">
        <f t="shared" si="576"/>
        <v>-</v>
      </c>
      <c r="MQ39" s="292">
        <f t="shared" si="577"/>
        <v>41079</v>
      </c>
      <c r="MR39" s="293" t="str">
        <f t="shared" si="578"/>
        <v>-</v>
      </c>
      <c r="MS39" s="292">
        <f t="shared" si="579"/>
        <v>23370</v>
      </c>
      <c r="MT39" s="293" t="str">
        <f t="shared" si="580"/>
        <v>-</v>
      </c>
      <c r="MU39" s="294">
        <f t="shared" si="581"/>
        <v>23115</v>
      </c>
      <c r="MV39" s="293" t="str">
        <f t="shared" si="582"/>
        <v>-</v>
      </c>
      <c r="MW39" s="294">
        <f t="shared" si="583"/>
        <v>252</v>
      </c>
      <c r="MX39" s="293" t="str">
        <f t="shared" si="584"/>
        <v>-</v>
      </c>
      <c r="MY39" s="292">
        <f t="shared" si="585"/>
        <v>10755</v>
      </c>
      <c r="MZ39" s="293" t="str">
        <f t="shared" si="586"/>
        <v>-</v>
      </c>
      <c r="NA39" s="294">
        <f t="shared" si="587"/>
        <v>10555</v>
      </c>
      <c r="NB39" s="293" t="str">
        <f t="shared" si="588"/>
        <v>-</v>
      </c>
      <c r="NC39" s="294">
        <f t="shared" si="589"/>
        <v>200</v>
      </c>
      <c r="ND39" s="293" t="str">
        <f t="shared" si="590"/>
        <v>-</v>
      </c>
      <c r="NE39" s="292">
        <f t="shared" si="591"/>
        <v>2608</v>
      </c>
      <c r="NF39" s="293" t="str">
        <f t="shared" si="592"/>
        <v>-</v>
      </c>
      <c r="NG39" s="294">
        <f t="shared" si="593"/>
        <v>2370</v>
      </c>
      <c r="NH39" s="293" t="str">
        <f t="shared" si="594"/>
        <v>-</v>
      </c>
      <c r="NI39" s="294">
        <f t="shared" si="595"/>
        <v>240</v>
      </c>
      <c r="NJ39" s="293" t="str">
        <f t="shared" si="596"/>
        <v>-</v>
      </c>
      <c r="NK39" s="292">
        <f t="shared" si="597"/>
        <v>4596</v>
      </c>
      <c r="NL39" s="293" t="str">
        <f t="shared" si="598"/>
        <v>-</v>
      </c>
      <c r="NM39" s="294">
        <f t="shared" si="599"/>
        <v>4426</v>
      </c>
      <c r="NN39" s="293" t="str">
        <f t="shared" si="600"/>
        <v>-</v>
      </c>
      <c r="NO39" s="294">
        <f t="shared" si="601"/>
        <v>170</v>
      </c>
      <c r="NP39" s="293" t="str">
        <f t="shared" si="602"/>
        <v>-</v>
      </c>
      <c r="NQ39" s="292">
        <f t="shared" si="603"/>
        <v>434</v>
      </c>
      <c r="NR39" s="293" t="str">
        <f t="shared" si="604"/>
        <v>-</v>
      </c>
      <c r="NS39" s="294">
        <f t="shared" si="605"/>
        <v>322</v>
      </c>
      <c r="NT39" s="293" t="str">
        <f t="shared" si="606"/>
        <v>-</v>
      </c>
      <c r="NU39" s="294">
        <f t="shared" si="607"/>
        <v>114</v>
      </c>
      <c r="NV39" s="293" t="str">
        <f t="shared" si="608"/>
        <v>-</v>
      </c>
    </row>
    <row r="40" spans="1:386" s="295" customFormat="1" outlineLevel="1" x14ac:dyDescent="0.25">
      <c r="A40" s="290"/>
      <c r="B40" s="291" t="s">
        <v>69</v>
      </c>
      <c r="C40" s="292">
        <v>245844</v>
      </c>
      <c r="D40" s="293" t="str">
        <f t="shared" si="401"/>
        <v>-</v>
      </c>
      <c r="E40" s="292">
        <v>114290</v>
      </c>
      <c r="F40" s="293" t="str">
        <f t="shared" si="402"/>
        <v>-</v>
      </c>
      <c r="G40" s="294">
        <v>105156</v>
      </c>
      <c r="H40" s="293" t="str">
        <f t="shared" si="403"/>
        <v>-</v>
      </c>
      <c r="I40" s="294">
        <v>9134</v>
      </c>
      <c r="J40" s="293" t="str">
        <f t="shared" si="404"/>
        <v>-</v>
      </c>
      <c r="K40" s="292">
        <v>69204</v>
      </c>
      <c r="L40" s="293" t="str">
        <f t="shared" si="405"/>
        <v>-</v>
      </c>
      <c r="M40" s="294">
        <v>66688</v>
      </c>
      <c r="N40" s="293" t="str">
        <f t="shared" si="406"/>
        <v>-</v>
      </c>
      <c r="O40" s="294">
        <v>2516</v>
      </c>
      <c r="P40" s="293" t="str">
        <f t="shared" si="407"/>
        <v>-</v>
      </c>
      <c r="Q40" s="292">
        <v>37081</v>
      </c>
      <c r="R40" s="293" t="str">
        <f t="shared" si="408"/>
        <v>-</v>
      </c>
      <c r="S40" s="294">
        <v>29479</v>
      </c>
      <c r="T40" s="293" t="str">
        <f t="shared" si="409"/>
        <v>-</v>
      </c>
      <c r="U40" s="294">
        <v>7602</v>
      </c>
      <c r="V40" s="293" t="str">
        <f t="shared" si="410"/>
        <v>-</v>
      </c>
      <c r="W40" s="292">
        <v>41814</v>
      </c>
      <c r="X40" s="293" t="str">
        <f t="shared" si="411"/>
        <v>-</v>
      </c>
      <c r="Y40" s="294">
        <v>37299</v>
      </c>
      <c r="Z40" s="293" t="str">
        <f t="shared" si="412"/>
        <v>-</v>
      </c>
      <c r="AA40" s="294">
        <v>4514</v>
      </c>
      <c r="AB40" s="293" t="str">
        <f t="shared" si="413"/>
        <v>-</v>
      </c>
      <c r="AC40" s="292">
        <v>7406</v>
      </c>
      <c r="AD40" s="293" t="str">
        <f t="shared" si="414"/>
        <v>-</v>
      </c>
      <c r="AE40" s="294">
        <v>4664</v>
      </c>
      <c r="AF40" s="293" t="str">
        <f t="shared" si="415"/>
        <v>-</v>
      </c>
      <c r="AG40" s="294">
        <v>2741</v>
      </c>
      <c r="AH40" s="293" t="str">
        <f t="shared" si="416"/>
        <v>-</v>
      </c>
      <c r="AI40" s="292">
        <v>166344</v>
      </c>
      <c r="AJ40" s="293" t="str">
        <f t="shared" si="417"/>
        <v>-</v>
      </c>
      <c r="AK40" s="292">
        <v>79121</v>
      </c>
      <c r="AL40" s="293" t="str">
        <f t="shared" si="418"/>
        <v>-</v>
      </c>
      <c r="AM40" s="294">
        <v>70878</v>
      </c>
      <c r="AN40" s="293" t="str">
        <f t="shared" si="419"/>
        <v>-</v>
      </c>
      <c r="AO40" s="294">
        <v>8243</v>
      </c>
      <c r="AP40" s="293" t="str">
        <f t="shared" si="420"/>
        <v>-</v>
      </c>
      <c r="AQ40" s="292">
        <v>47525</v>
      </c>
      <c r="AR40" s="293" t="str">
        <f t="shared" si="421"/>
        <v>-</v>
      </c>
      <c r="AS40" s="294">
        <v>45784</v>
      </c>
      <c r="AT40" s="293" t="str">
        <f t="shared" si="422"/>
        <v>-</v>
      </c>
      <c r="AU40" s="294">
        <v>1741</v>
      </c>
      <c r="AV40" s="293" t="str">
        <f t="shared" si="423"/>
        <v>-</v>
      </c>
      <c r="AW40" s="292">
        <v>23563</v>
      </c>
      <c r="AX40" s="293" t="str">
        <f t="shared" si="424"/>
        <v>-</v>
      </c>
      <c r="AY40" s="294">
        <v>16461</v>
      </c>
      <c r="AZ40" s="293" t="str">
        <f t="shared" si="425"/>
        <v>-</v>
      </c>
      <c r="BA40" s="294">
        <v>7103</v>
      </c>
      <c r="BB40" s="293" t="str">
        <f t="shared" si="426"/>
        <v>-</v>
      </c>
      <c r="BC40" s="292">
        <v>33142</v>
      </c>
      <c r="BD40" s="293" t="str">
        <f t="shared" si="427"/>
        <v>-</v>
      </c>
      <c r="BE40" s="294">
        <v>28911</v>
      </c>
      <c r="BF40" s="293" t="str">
        <f t="shared" si="428"/>
        <v>-</v>
      </c>
      <c r="BG40" s="294">
        <v>4231</v>
      </c>
      <c r="BH40" s="293" t="str">
        <f t="shared" si="429"/>
        <v>-</v>
      </c>
      <c r="BI40" s="292">
        <v>4752</v>
      </c>
      <c r="BJ40" s="293" t="str">
        <f t="shared" si="430"/>
        <v>-</v>
      </c>
      <c r="BK40" s="294">
        <v>2225</v>
      </c>
      <c r="BL40" s="293" t="str">
        <f t="shared" si="431"/>
        <v>-</v>
      </c>
      <c r="BM40" s="294">
        <v>2527</v>
      </c>
      <c r="BN40" s="293" t="str">
        <f t="shared" si="432"/>
        <v>-</v>
      </c>
      <c r="BO40" s="292">
        <v>79501</v>
      </c>
      <c r="BP40" s="293" t="str">
        <f t="shared" si="433"/>
        <v>-</v>
      </c>
      <c r="BQ40" s="292">
        <v>35168</v>
      </c>
      <c r="BR40" s="293" t="str">
        <f t="shared" si="434"/>
        <v>-</v>
      </c>
      <c r="BS40" s="294">
        <v>34278</v>
      </c>
      <c r="BT40" s="293" t="str">
        <f t="shared" si="435"/>
        <v>-</v>
      </c>
      <c r="BU40" s="294">
        <v>890</v>
      </c>
      <c r="BV40" s="293" t="str">
        <f t="shared" si="436"/>
        <v>-</v>
      </c>
      <c r="BW40" s="292">
        <v>21679</v>
      </c>
      <c r="BX40" s="293" t="str">
        <f t="shared" si="437"/>
        <v>-</v>
      </c>
      <c r="BY40" s="294">
        <v>20904</v>
      </c>
      <c r="BZ40" s="293" t="str">
        <f t="shared" si="438"/>
        <v>-</v>
      </c>
      <c r="CA40" s="294">
        <v>775</v>
      </c>
      <c r="CB40" s="293" t="str">
        <f t="shared" si="439"/>
        <v>-</v>
      </c>
      <c r="CC40" s="292">
        <v>13517</v>
      </c>
      <c r="CD40" s="293" t="str">
        <f t="shared" si="440"/>
        <v>-</v>
      </c>
      <c r="CE40" s="294">
        <v>13018</v>
      </c>
      <c r="CF40" s="293" t="str">
        <f t="shared" si="441"/>
        <v>-</v>
      </c>
      <c r="CG40" s="294">
        <v>499</v>
      </c>
      <c r="CH40" s="293" t="str">
        <f t="shared" si="442"/>
        <v>-</v>
      </c>
      <c r="CI40" s="292">
        <v>8672</v>
      </c>
      <c r="CJ40" s="293" t="str">
        <f t="shared" si="443"/>
        <v>-</v>
      </c>
      <c r="CK40" s="294">
        <v>8388</v>
      </c>
      <c r="CL40" s="293" t="str">
        <f t="shared" si="444"/>
        <v>-</v>
      </c>
      <c r="CM40" s="294">
        <v>283</v>
      </c>
      <c r="CN40" s="293" t="str">
        <f t="shared" si="445"/>
        <v>-</v>
      </c>
      <c r="CO40" s="292">
        <v>2654</v>
      </c>
      <c r="CP40" s="293" t="str">
        <f t="shared" si="446"/>
        <v>-</v>
      </c>
      <c r="CQ40" s="294">
        <v>2439</v>
      </c>
      <c r="CR40" s="293" t="str">
        <f t="shared" si="447"/>
        <v>-</v>
      </c>
      <c r="CS40" s="294">
        <v>214</v>
      </c>
      <c r="CT40" s="293" t="str">
        <f t="shared" si="448"/>
        <v>-</v>
      </c>
      <c r="CU40" s="292">
        <v>50639</v>
      </c>
      <c r="CV40" s="293" t="str">
        <f t="shared" si="449"/>
        <v>-</v>
      </c>
      <c r="CW40" s="292">
        <v>19801</v>
      </c>
      <c r="CX40" s="293" t="str">
        <f t="shared" si="450"/>
        <v>-</v>
      </c>
      <c r="CY40" s="294">
        <v>12898</v>
      </c>
      <c r="CZ40" s="293" t="str">
        <f t="shared" si="451"/>
        <v>-</v>
      </c>
      <c r="DA40" s="294">
        <v>6903</v>
      </c>
      <c r="DB40" s="293" t="str">
        <f t="shared" si="452"/>
        <v>-</v>
      </c>
      <c r="DC40" s="292">
        <v>20263</v>
      </c>
      <c r="DD40" s="293" t="str">
        <f t="shared" si="453"/>
        <v>-</v>
      </c>
      <c r="DE40" s="294">
        <v>20065</v>
      </c>
      <c r="DF40" s="293" t="str">
        <f t="shared" si="454"/>
        <v>-</v>
      </c>
      <c r="DG40" s="294">
        <v>198</v>
      </c>
      <c r="DH40" s="293" t="str">
        <f t="shared" si="455"/>
        <v>-</v>
      </c>
      <c r="DI40" s="292">
        <v>8120</v>
      </c>
      <c r="DJ40" s="293" t="str">
        <f t="shared" si="456"/>
        <v>-</v>
      </c>
      <c r="DK40" s="294">
        <v>2151</v>
      </c>
      <c r="DL40" s="293" t="str">
        <f t="shared" si="457"/>
        <v>-</v>
      </c>
      <c r="DM40" s="294">
        <v>5969</v>
      </c>
      <c r="DN40" s="293" t="str">
        <f t="shared" si="458"/>
        <v>-</v>
      </c>
      <c r="DO40" s="292">
        <v>16420</v>
      </c>
      <c r="DP40" s="293" t="str">
        <f t="shared" si="459"/>
        <v>-</v>
      </c>
      <c r="DQ40" s="294">
        <v>13035</v>
      </c>
      <c r="DR40" s="293" t="str">
        <f t="shared" si="460"/>
        <v>-</v>
      </c>
      <c r="DS40" s="294">
        <v>3385</v>
      </c>
      <c r="DT40" s="293" t="str">
        <f t="shared" si="461"/>
        <v>-</v>
      </c>
      <c r="DU40" s="292">
        <v>3447</v>
      </c>
      <c r="DV40" s="293" t="str">
        <f t="shared" si="462"/>
        <v>-</v>
      </c>
      <c r="DW40" s="294">
        <v>1184</v>
      </c>
      <c r="DX40" s="293" t="str">
        <f t="shared" si="463"/>
        <v>-</v>
      </c>
      <c r="DY40" s="294">
        <v>2264</v>
      </c>
      <c r="DZ40" s="293" t="str">
        <f t="shared" si="464"/>
        <v>-</v>
      </c>
      <c r="EA40" s="292">
        <v>10922</v>
      </c>
      <c r="EB40" s="293" t="str">
        <f t="shared" si="465"/>
        <v>-</v>
      </c>
      <c r="EC40" s="292">
        <v>7014</v>
      </c>
      <c r="ED40" s="293" t="str">
        <f t="shared" si="466"/>
        <v>-</v>
      </c>
      <c r="EE40" s="294">
        <v>6903</v>
      </c>
      <c r="EF40" s="293" t="str">
        <f t="shared" si="467"/>
        <v>-</v>
      </c>
      <c r="EG40" s="294">
        <v>111</v>
      </c>
      <c r="EH40" s="293" t="str">
        <f t="shared" si="468"/>
        <v>-</v>
      </c>
      <c r="EI40" s="292">
        <v>2218</v>
      </c>
      <c r="EJ40" s="293" t="str">
        <f t="shared" si="469"/>
        <v>-</v>
      </c>
      <c r="EK40" s="294">
        <v>2208</v>
      </c>
      <c r="EL40" s="293" t="str">
        <f t="shared" si="470"/>
        <v>-</v>
      </c>
      <c r="EM40" s="294">
        <v>10</v>
      </c>
      <c r="EN40" s="293" t="str">
        <f t="shared" si="471"/>
        <v>-</v>
      </c>
      <c r="EO40" s="292">
        <v>891</v>
      </c>
      <c r="EP40" s="293" t="str">
        <f t="shared" si="472"/>
        <v>-</v>
      </c>
      <c r="EQ40" s="294">
        <v>884</v>
      </c>
      <c r="ER40" s="293" t="str">
        <f t="shared" si="473"/>
        <v>-</v>
      </c>
      <c r="ES40" s="294">
        <v>8</v>
      </c>
      <c r="ET40" s="293" t="str">
        <f t="shared" si="474"/>
        <v>-</v>
      </c>
      <c r="EU40" s="292">
        <v>645</v>
      </c>
      <c r="EV40" s="293" t="str">
        <f t="shared" si="475"/>
        <v>-</v>
      </c>
      <c r="EW40" s="294">
        <v>613</v>
      </c>
      <c r="EX40" s="293" t="str">
        <f t="shared" si="476"/>
        <v>-</v>
      </c>
      <c r="EY40" s="294">
        <v>32</v>
      </c>
      <c r="EZ40" s="293" t="str">
        <f t="shared" si="477"/>
        <v>-</v>
      </c>
      <c r="FA40" s="292">
        <v>122</v>
      </c>
      <c r="FB40" s="293" t="str">
        <f t="shared" si="478"/>
        <v>-</v>
      </c>
      <c r="FC40" s="294">
        <v>122</v>
      </c>
      <c r="FD40" s="293" t="str">
        <f t="shared" si="479"/>
        <v>-</v>
      </c>
      <c r="FE40" s="294">
        <v>0</v>
      </c>
      <c r="FF40" s="293" t="str">
        <f t="shared" si="480"/>
        <v>-</v>
      </c>
      <c r="FG40" s="292">
        <v>31539</v>
      </c>
      <c r="FH40" s="293" t="str">
        <f t="shared" si="481"/>
        <v>-</v>
      </c>
      <c r="FI40" s="292">
        <v>15678</v>
      </c>
      <c r="FJ40" s="293" t="str">
        <f t="shared" si="482"/>
        <v>-</v>
      </c>
      <c r="FK40" s="294">
        <v>15398</v>
      </c>
      <c r="FL40" s="293" t="str">
        <f t="shared" si="483"/>
        <v>-</v>
      </c>
      <c r="FM40" s="294">
        <v>280</v>
      </c>
      <c r="FN40" s="293" t="str">
        <f t="shared" si="484"/>
        <v>-</v>
      </c>
      <c r="FO40" s="292">
        <v>4906</v>
      </c>
      <c r="FP40" s="293" t="str">
        <f t="shared" si="485"/>
        <v>-</v>
      </c>
      <c r="FQ40" s="294">
        <v>4679</v>
      </c>
      <c r="FR40" s="293" t="str">
        <f t="shared" si="486"/>
        <v>-</v>
      </c>
      <c r="FS40" s="294">
        <v>227</v>
      </c>
      <c r="FT40" s="293" t="str">
        <f t="shared" si="487"/>
        <v>-</v>
      </c>
      <c r="FU40" s="292">
        <v>7808</v>
      </c>
      <c r="FV40" s="293" t="str">
        <f t="shared" si="488"/>
        <v>-</v>
      </c>
      <c r="FW40" s="294">
        <v>7324</v>
      </c>
      <c r="FX40" s="293" t="str">
        <f t="shared" si="489"/>
        <v>-</v>
      </c>
      <c r="FY40" s="294">
        <v>484</v>
      </c>
      <c r="FZ40" s="293" t="str">
        <f t="shared" si="490"/>
        <v>-</v>
      </c>
      <c r="GA40" s="292">
        <v>4201</v>
      </c>
      <c r="GB40" s="293" t="str">
        <f t="shared" si="491"/>
        <v>-</v>
      </c>
      <c r="GC40" s="294">
        <v>3880</v>
      </c>
      <c r="GD40" s="293" t="str">
        <f t="shared" si="492"/>
        <v>-</v>
      </c>
      <c r="GE40" s="294">
        <v>320</v>
      </c>
      <c r="GF40" s="293" t="str">
        <f t="shared" si="493"/>
        <v>-</v>
      </c>
      <c r="GG40" s="292">
        <v>204</v>
      </c>
      <c r="GH40" s="293" t="str">
        <f t="shared" si="494"/>
        <v>-</v>
      </c>
      <c r="GI40" s="294">
        <v>180</v>
      </c>
      <c r="GJ40" s="293" t="str">
        <f t="shared" si="495"/>
        <v>-</v>
      </c>
      <c r="GK40" s="294">
        <v>24</v>
      </c>
      <c r="GL40" s="293" t="str">
        <f t="shared" si="496"/>
        <v>-</v>
      </c>
      <c r="GM40" s="292">
        <v>3404</v>
      </c>
      <c r="GN40" s="293" t="str">
        <f t="shared" si="497"/>
        <v>-</v>
      </c>
      <c r="GO40" s="292">
        <v>1887</v>
      </c>
      <c r="GP40" s="293" t="str">
        <f t="shared" si="498"/>
        <v>-</v>
      </c>
      <c r="GQ40" s="294">
        <v>1635</v>
      </c>
      <c r="GR40" s="293" t="str">
        <f t="shared" si="499"/>
        <v>-</v>
      </c>
      <c r="GS40" s="294">
        <v>252</v>
      </c>
      <c r="GT40" s="293" t="str">
        <f t="shared" si="500"/>
        <v>-</v>
      </c>
      <c r="GU40" s="292">
        <v>1068</v>
      </c>
      <c r="GV40" s="293" t="str">
        <f t="shared" si="501"/>
        <v>-</v>
      </c>
      <c r="GW40" s="294">
        <v>847</v>
      </c>
      <c r="GX40" s="293" t="str">
        <f t="shared" si="502"/>
        <v>-</v>
      </c>
      <c r="GY40" s="294">
        <v>221</v>
      </c>
      <c r="GZ40" s="293" t="str">
        <f t="shared" si="503"/>
        <v>-</v>
      </c>
      <c r="HA40" s="292">
        <v>887</v>
      </c>
      <c r="HB40" s="293" t="str">
        <f t="shared" si="504"/>
        <v>-</v>
      </c>
      <c r="HC40" s="294">
        <v>672</v>
      </c>
      <c r="HD40" s="293" t="str">
        <f t="shared" si="505"/>
        <v>-</v>
      </c>
      <c r="HE40" s="294">
        <v>215</v>
      </c>
      <c r="HF40" s="293" t="str">
        <f t="shared" si="506"/>
        <v>-</v>
      </c>
      <c r="HG40" s="292">
        <v>223</v>
      </c>
      <c r="HH40" s="293" t="str">
        <f t="shared" si="507"/>
        <v>-</v>
      </c>
      <c r="HI40" s="294">
        <v>207</v>
      </c>
      <c r="HJ40" s="293" t="str">
        <f t="shared" si="508"/>
        <v>-</v>
      </c>
      <c r="HK40" s="294">
        <v>16</v>
      </c>
      <c r="HL40" s="293" t="str">
        <f t="shared" si="509"/>
        <v>-</v>
      </c>
      <c r="HM40" s="292">
        <v>89</v>
      </c>
      <c r="HN40" s="293" t="str">
        <f t="shared" si="510"/>
        <v>-</v>
      </c>
      <c r="HO40" s="294">
        <v>43</v>
      </c>
      <c r="HP40" s="293" t="str">
        <f t="shared" si="511"/>
        <v>-</v>
      </c>
      <c r="HQ40" s="294">
        <v>46</v>
      </c>
      <c r="HR40" s="293" t="str">
        <f t="shared" si="512"/>
        <v>-</v>
      </c>
      <c r="HS40" s="292">
        <v>5627</v>
      </c>
      <c r="HT40" s="293" t="str">
        <f t="shared" si="513"/>
        <v>-</v>
      </c>
      <c r="HU40" s="292">
        <v>2192</v>
      </c>
      <c r="HV40" s="293" t="str">
        <f t="shared" si="514"/>
        <v>-</v>
      </c>
      <c r="HW40" s="294">
        <v>2116</v>
      </c>
      <c r="HX40" s="293" t="str">
        <f t="shared" si="515"/>
        <v>-</v>
      </c>
      <c r="HY40" s="294">
        <v>75</v>
      </c>
      <c r="HZ40" s="293" t="str">
        <f t="shared" si="516"/>
        <v>-</v>
      </c>
      <c r="IA40" s="292">
        <v>2614</v>
      </c>
      <c r="IB40" s="293" t="str">
        <f t="shared" si="517"/>
        <v>-</v>
      </c>
      <c r="IC40" s="294">
        <v>2579</v>
      </c>
      <c r="ID40" s="293" t="str">
        <f t="shared" si="518"/>
        <v>-</v>
      </c>
      <c r="IE40" s="294">
        <v>35</v>
      </c>
      <c r="IF40" s="293" t="str">
        <f t="shared" si="519"/>
        <v>-</v>
      </c>
      <c r="IG40" s="292">
        <v>337</v>
      </c>
      <c r="IH40" s="293" t="str">
        <f t="shared" si="520"/>
        <v>-</v>
      </c>
      <c r="II40" s="294">
        <v>334</v>
      </c>
      <c r="IJ40" s="293" t="str">
        <f t="shared" si="521"/>
        <v>-</v>
      </c>
      <c r="IK40" s="294">
        <v>3</v>
      </c>
      <c r="IL40" s="293" t="str">
        <f t="shared" si="522"/>
        <v>-</v>
      </c>
      <c r="IM40" s="292">
        <v>482</v>
      </c>
      <c r="IN40" s="293" t="str">
        <f t="shared" si="523"/>
        <v>-</v>
      </c>
      <c r="IO40" s="294">
        <v>477</v>
      </c>
      <c r="IP40" s="293" t="str">
        <f t="shared" si="524"/>
        <v>-</v>
      </c>
      <c r="IQ40" s="294">
        <v>5</v>
      </c>
      <c r="IR40" s="293" t="str">
        <f t="shared" si="525"/>
        <v>-</v>
      </c>
      <c r="IS40" s="292">
        <v>70</v>
      </c>
      <c r="IT40" s="293" t="str">
        <f t="shared" si="526"/>
        <v>-</v>
      </c>
      <c r="IU40" s="294">
        <v>66</v>
      </c>
      <c r="IV40" s="293" t="str">
        <f t="shared" si="527"/>
        <v>-</v>
      </c>
      <c r="IW40" s="294">
        <v>4</v>
      </c>
      <c r="IX40" s="293" t="str">
        <f t="shared" si="528"/>
        <v>-</v>
      </c>
      <c r="IY40" s="292">
        <v>982</v>
      </c>
      <c r="IZ40" s="293" t="str">
        <f t="shared" si="529"/>
        <v>-</v>
      </c>
      <c r="JA40" s="292">
        <v>503</v>
      </c>
      <c r="JB40" s="293" t="str">
        <f t="shared" si="530"/>
        <v>-</v>
      </c>
      <c r="JC40" s="294">
        <v>490</v>
      </c>
      <c r="JD40" s="293" t="str">
        <f t="shared" si="531"/>
        <v>-</v>
      </c>
      <c r="JE40" s="294">
        <v>13</v>
      </c>
      <c r="JF40" s="293" t="str">
        <f t="shared" si="532"/>
        <v>-</v>
      </c>
      <c r="JG40" s="292">
        <v>127</v>
      </c>
      <c r="JH40" s="293" t="str">
        <f t="shared" si="533"/>
        <v>-</v>
      </c>
      <c r="JI40" s="294">
        <v>111</v>
      </c>
      <c r="JJ40" s="293" t="str">
        <f t="shared" si="534"/>
        <v>-</v>
      </c>
      <c r="JK40" s="294">
        <v>17</v>
      </c>
      <c r="JL40" s="293" t="str">
        <f t="shared" si="535"/>
        <v>-</v>
      </c>
      <c r="JM40" s="292">
        <v>377</v>
      </c>
      <c r="JN40" s="293" t="str">
        <f t="shared" si="536"/>
        <v>-</v>
      </c>
      <c r="JO40" s="294">
        <v>377</v>
      </c>
      <c r="JP40" s="293" t="str">
        <f t="shared" si="537"/>
        <v>-</v>
      </c>
      <c r="JQ40" s="294">
        <v>0</v>
      </c>
      <c r="JR40" s="293" t="str">
        <f t="shared" si="538"/>
        <v>-</v>
      </c>
      <c r="JS40" s="292">
        <v>0</v>
      </c>
      <c r="JT40" s="293" t="str">
        <f t="shared" si="539"/>
        <v>-</v>
      </c>
      <c r="JU40" s="294">
        <v>0</v>
      </c>
      <c r="JV40" s="293" t="str">
        <f t="shared" si="540"/>
        <v>-</v>
      </c>
      <c r="JW40" s="294">
        <v>0</v>
      </c>
      <c r="JX40" s="293" t="str">
        <f t="shared" si="541"/>
        <v>-</v>
      </c>
      <c r="JY40" s="292">
        <v>9</v>
      </c>
      <c r="JZ40" s="293" t="str">
        <f t="shared" si="542"/>
        <v>-</v>
      </c>
      <c r="KA40" s="294">
        <v>5</v>
      </c>
      <c r="KB40" s="293" t="str">
        <f t="shared" si="543"/>
        <v>-</v>
      </c>
      <c r="KC40" s="294">
        <v>4</v>
      </c>
      <c r="KD40" s="293" t="str">
        <f t="shared" si="544"/>
        <v>-</v>
      </c>
      <c r="KE40" s="292">
        <v>15030</v>
      </c>
      <c r="KF40" s="293" t="str">
        <f t="shared" si="545"/>
        <v>-</v>
      </c>
      <c r="KG40" s="292">
        <v>7407</v>
      </c>
      <c r="KH40" s="293" t="str">
        <f t="shared" si="546"/>
        <v>-</v>
      </c>
      <c r="KI40" s="294">
        <v>7162</v>
      </c>
      <c r="KJ40" s="293" t="str">
        <f t="shared" si="547"/>
        <v>-</v>
      </c>
      <c r="KK40" s="294">
        <v>246</v>
      </c>
      <c r="KL40" s="293" t="str">
        <f t="shared" si="548"/>
        <v>-</v>
      </c>
      <c r="KM40" s="292">
        <v>2489</v>
      </c>
      <c r="KN40" s="293" t="str">
        <f t="shared" si="549"/>
        <v>-</v>
      </c>
      <c r="KO40" s="294">
        <v>2303</v>
      </c>
      <c r="KP40" s="293" t="str">
        <f t="shared" si="550"/>
        <v>-</v>
      </c>
      <c r="KQ40" s="294">
        <v>186</v>
      </c>
      <c r="KR40" s="293" t="str">
        <f t="shared" si="551"/>
        <v>-</v>
      </c>
      <c r="KS40" s="292">
        <v>1790</v>
      </c>
      <c r="KT40" s="293" t="str">
        <f t="shared" si="552"/>
        <v>-</v>
      </c>
      <c r="KU40" s="294">
        <v>1657</v>
      </c>
      <c r="KV40" s="293" t="str">
        <f t="shared" si="553"/>
        <v>-</v>
      </c>
      <c r="KW40" s="294">
        <v>133</v>
      </c>
      <c r="KX40" s="293" t="str">
        <f t="shared" si="554"/>
        <v>-</v>
      </c>
      <c r="KY40" s="292">
        <v>3917</v>
      </c>
      <c r="KZ40" s="293" t="str">
        <f t="shared" si="555"/>
        <v>-</v>
      </c>
      <c r="LA40" s="294">
        <v>3788</v>
      </c>
      <c r="LB40" s="293" t="str">
        <f t="shared" si="556"/>
        <v>-</v>
      </c>
      <c r="LC40" s="294">
        <v>129</v>
      </c>
      <c r="LD40" s="293" t="str">
        <f t="shared" si="557"/>
        <v>-</v>
      </c>
      <c r="LE40" s="292">
        <v>128</v>
      </c>
      <c r="LF40" s="293" t="str">
        <f t="shared" si="558"/>
        <v>-</v>
      </c>
      <c r="LG40" s="294">
        <v>91</v>
      </c>
      <c r="LH40" s="293" t="str">
        <f t="shared" si="559"/>
        <v>-</v>
      </c>
      <c r="LI40" s="294">
        <v>37</v>
      </c>
      <c r="LJ40" s="293" t="str">
        <f t="shared" si="560"/>
        <v>-</v>
      </c>
      <c r="LK40" s="292">
        <v>4377</v>
      </c>
      <c r="LL40" s="293" t="str">
        <f t="shared" si="561"/>
        <v>-</v>
      </c>
      <c r="LM40" s="292">
        <v>628</v>
      </c>
      <c r="LN40" s="293" t="str">
        <f t="shared" si="562"/>
        <v>-</v>
      </c>
      <c r="LO40" s="294">
        <v>570</v>
      </c>
      <c r="LP40" s="293" t="str">
        <f t="shared" si="563"/>
        <v>-</v>
      </c>
      <c r="LQ40" s="294">
        <v>58</v>
      </c>
      <c r="LR40" s="293" t="str">
        <f t="shared" si="564"/>
        <v>-</v>
      </c>
      <c r="LS40" s="292">
        <v>2645</v>
      </c>
      <c r="LT40" s="293" t="str">
        <f t="shared" si="565"/>
        <v>-</v>
      </c>
      <c r="LU40" s="294">
        <v>2643</v>
      </c>
      <c r="LV40" s="293" t="str">
        <f t="shared" si="566"/>
        <v>-</v>
      </c>
      <c r="LW40" s="294">
        <v>2</v>
      </c>
      <c r="LX40" s="293" t="str">
        <f t="shared" si="567"/>
        <v>-</v>
      </c>
      <c r="LY40" s="292">
        <v>401</v>
      </c>
      <c r="LZ40" s="293" t="str">
        <f t="shared" si="568"/>
        <v>-</v>
      </c>
      <c r="MA40" s="294">
        <v>357</v>
      </c>
      <c r="MB40" s="293" t="str">
        <f t="shared" si="569"/>
        <v>-</v>
      </c>
      <c r="MC40" s="294">
        <v>44</v>
      </c>
      <c r="MD40" s="293" t="str">
        <f t="shared" si="570"/>
        <v>-</v>
      </c>
      <c r="ME40" s="292">
        <v>749</v>
      </c>
      <c r="MF40" s="293" t="str">
        <f t="shared" si="571"/>
        <v>-</v>
      </c>
      <c r="MG40" s="294">
        <v>703</v>
      </c>
      <c r="MH40" s="293" t="str">
        <f t="shared" si="572"/>
        <v>-</v>
      </c>
      <c r="MI40" s="294">
        <v>46</v>
      </c>
      <c r="MJ40" s="293" t="str">
        <f t="shared" si="573"/>
        <v>-</v>
      </c>
      <c r="MK40" s="292">
        <v>65</v>
      </c>
      <c r="ML40" s="293" t="str">
        <f t="shared" si="574"/>
        <v>-</v>
      </c>
      <c r="MM40" s="294">
        <v>62</v>
      </c>
      <c r="MN40" s="293" t="str">
        <f t="shared" si="575"/>
        <v>-</v>
      </c>
      <c r="MO40" s="294">
        <v>2</v>
      </c>
      <c r="MP40" s="293" t="str">
        <f t="shared" si="576"/>
        <v>-</v>
      </c>
      <c r="MQ40" s="292">
        <f t="shared" si="577"/>
        <v>43824</v>
      </c>
      <c r="MR40" s="293" t="str">
        <f t="shared" si="578"/>
        <v>-</v>
      </c>
      <c r="MS40" s="292">
        <f t="shared" si="579"/>
        <v>24011</v>
      </c>
      <c r="MT40" s="293" t="str">
        <f t="shared" si="580"/>
        <v>-</v>
      </c>
      <c r="MU40" s="294">
        <f t="shared" si="581"/>
        <v>23706</v>
      </c>
      <c r="MV40" s="293" t="str">
        <f t="shared" si="582"/>
        <v>-</v>
      </c>
      <c r="MW40" s="294">
        <f t="shared" si="583"/>
        <v>305</v>
      </c>
      <c r="MX40" s="293" t="str">
        <f t="shared" si="584"/>
        <v>-</v>
      </c>
      <c r="MY40" s="292">
        <f t="shared" si="585"/>
        <v>11195</v>
      </c>
      <c r="MZ40" s="293" t="str">
        <f t="shared" si="586"/>
        <v>-</v>
      </c>
      <c r="NA40" s="294">
        <f t="shared" si="587"/>
        <v>10349</v>
      </c>
      <c r="NB40" s="293" t="str">
        <f t="shared" si="588"/>
        <v>-</v>
      </c>
      <c r="NC40" s="294">
        <f t="shared" si="589"/>
        <v>845</v>
      </c>
      <c r="ND40" s="293" t="str">
        <f t="shared" si="590"/>
        <v>-</v>
      </c>
      <c r="NE40" s="292">
        <f t="shared" si="591"/>
        <v>2952</v>
      </c>
      <c r="NF40" s="293" t="str">
        <f t="shared" si="592"/>
        <v>-</v>
      </c>
      <c r="NG40" s="294">
        <f t="shared" si="593"/>
        <v>2705</v>
      </c>
      <c r="NH40" s="293" t="str">
        <f t="shared" si="594"/>
        <v>-</v>
      </c>
      <c r="NI40" s="294">
        <f t="shared" si="595"/>
        <v>247</v>
      </c>
      <c r="NJ40" s="293" t="str">
        <f t="shared" si="596"/>
        <v>-</v>
      </c>
      <c r="NK40" s="292">
        <f t="shared" si="597"/>
        <v>6505</v>
      </c>
      <c r="NL40" s="293" t="str">
        <f t="shared" si="598"/>
        <v>-</v>
      </c>
      <c r="NM40" s="294">
        <f t="shared" si="599"/>
        <v>6208</v>
      </c>
      <c r="NN40" s="293" t="str">
        <f t="shared" si="600"/>
        <v>-</v>
      </c>
      <c r="NO40" s="294">
        <f t="shared" si="601"/>
        <v>298</v>
      </c>
      <c r="NP40" s="293" t="str">
        <f t="shared" si="602"/>
        <v>-</v>
      </c>
      <c r="NQ40" s="292">
        <f t="shared" si="603"/>
        <v>618</v>
      </c>
      <c r="NR40" s="293" t="str">
        <f t="shared" si="604"/>
        <v>-</v>
      </c>
      <c r="NS40" s="294">
        <f t="shared" si="605"/>
        <v>472</v>
      </c>
      <c r="NT40" s="293" t="str">
        <f t="shared" si="606"/>
        <v>-</v>
      </c>
      <c r="NU40" s="294">
        <f t="shared" si="607"/>
        <v>146</v>
      </c>
      <c r="NV40" s="293" t="str">
        <f t="shared" si="608"/>
        <v>-</v>
      </c>
    </row>
    <row r="41" spans="1:386" s="295" customFormat="1" outlineLevel="1" x14ac:dyDescent="0.25">
      <c r="A41" s="290"/>
      <c r="B41" s="291" t="s">
        <v>71</v>
      </c>
      <c r="C41" s="292">
        <v>337184</v>
      </c>
      <c r="D41" s="293">
        <f t="shared" si="401"/>
        <v>23.987698236253149</v>
      </c>
      <c r="E41" s="292">
        <v>139012</v>
      </c>
      <c r="F41" s="293">
        <f t="shared" si="402"/>
        <v>23.251919050942078</v>
      </c>
      <c r="G41" s="294">
        <v>132665</v>
      </c>
      <c r="H41" s="293">
        <f t="shared" si="403"/>
        <v>22.33186774533943</v>
      </c>
      <c r="I41" s="294">
        <v>6347</v>
      </c>
      <c r="J41" s="293">
        <f t="shared" si="404"/>
        <v>134.04255319148936</v>
      </c>
      <c r="K41" s="292">
        <v>96406</v>
      </c>
      <c r="L41" s="293">
        <f t="shared" si="405"/>
        <v>14.051678376268541</v>
      </c>
      <c r="M41" s="294">
        <v>92949</v>
      </c>
      <c r="N41" s="293">
        <f t="shared" si="406"/>
        <v>13.822037952479668</v>
      </c>
      <c r="O41" s="294">
        <v>3457</v>
      </c>
      <c r="P41" s="293">
        <f t="shared" si="407"/>
        <v>24.798507462686569</v>
      </c>
      <c r="Q41" s="292">
        <v>52728</v>
      </c>
      <c r="R41" s="293">
        <f t="shared" si="408"/>
        <v>65.913705583756339</v>
      </c>
      <c r="S41" s="294">
        <v>47750</v>
      </c>
      <c r="T41" s="293">
        <f t="shared" si="409"/>
        <v>60.296534017971759</v>
      </c>
      <c r="U41" s="294">
        <v>4979</v>
      </c>
      <c r="V41" s="293">
        <f t="shared" si="410"/>
        <v>552.22222222222217</v>
      </c>
      <c r="W41" s="292">
        <v>55411</v>
      </c>
      <c r="X41" s="293">
        <f t="shared" si="411"/>
        <v>89.689034369885434</v>
      </c>
      <c r="Y41" s="294">
        <v>52324</v>
      </c>
      <c r="Z41" s="293">
        <f t="shared" si="412"/>
        <v>92.938958707360868</v>
      </c>
      <c r="AA41" s="294">
        <v>3088</v>
      </c>
      <c r="AB41" s="293">
        <f t="shared" si="413"/>
        <v>56.185185185185183</v>
      </c>
      <c r="AC41" s="292">
        <v>10616</v>
      </c>
      <c r="AD41" s="293">
        <f t="shared" si="414"/>
        <v>757.28571428571433</v>
      </c>
      <c r="AE41" s="294">
        <v>8847</v>
      </c>
      <c r="AF41" s="293">
        <f t="shared" si="415"/>
        <v>1768.4</v>
      </c>
      <c r="AG41" s="294">
        <v>1769</v>
      </c>
      <c r="AH41" s="293">
        <f t="shared" si="416"/>
        <v>195.55555555555554</v>
      </c>
      <c r="AI41" s="292">
        <v>218870</v>
      </c>
      <c r="AJ41" s="293">
        <f t="shared" si="417"/>
        <v>37.724345364472754</v>
      </c>
      <c r="AK41" s="292">
        <v>89281</v>
      </c>
      <c r="AL41" s="293">
        <f t="shared" si="418"/>
        <v>30.011114970475859</v>
      </c>
      <c r="AM41" s="294">
        <v>84172</v>
      </c>
      <c r="AN41" s="293">
        <f t="shared" si="419"/>
        <v>28.554775280898877</v>
      </c>
      <c r="AO41" s="294">
        <v>5109</v>
      </c>
      <c r="AP41" s="293">
        <f t="shared" si="420"/>
        <v>163.80645161290323</v>
      </c>
      <c r="AQ41" s="292">
        <v>63620</v>
      </c>
      <c r="AR41" s="293">
        <f t="shared" si="421"/>
        <v>28.023722627737225</v>
      </c>
      <c r="AS41" s="294">
        <v>62269</v>
      </c>
      <c r="AT41" s="293">
        <f t="shared" si="422"/>
        <v>28.220553730642891</v>
      </c>
      <c r="AU41" s="294">
        <v>1352</v>
      </c>
      <c r="AV41" s="293">
        <f t="shared" si="423"/>
        <v>21.16393442622951</v>
      </c>
      <c r="AW41" s="292">
        <v>28736</v>
      </c>
      <c r="AX41" s="293">
        <f t="shared" si="424"/>
        <v>68.747572815533985</v>
      </c>
      <c r="AY41" s="294">
        <v>24728</v>
      </c>
      <c r="AZ41" s="293">
        <f t="shared" si="425"/>
        <v>59.607843137254903</v>
      </c>
      <c r="BA41" s="294">
        <v>4009</v>
      </c>
      <c r="BB41" s="293">
        <f t="shared" si="426"/>
        <v>1001.25</v>
      </c>
      <c r="BC41" s="292">
        <v>44426</v>
      </c>
      <c r="BD41" s="293">
        <f t="shared" si="427"/>
        <v>237.84946236559139</v>
      </c>
      <c r="BE41" s="294">
        <v>42692</v>
      </c>
      <c r="BF41" s="293">
        <f t="shared" si="428"/>
        <v>250.12941176470588</v>
      </c>
      <c r="BG41" s="294">
        <v>1734</v>
      </c>
      <c r="BH41" s="293">
        <f t="shared" si="429"/>
        <v>101</v>
      </c>
      <c r="BI41" s="292">
        <v>4444</v>
      </c>
      <c r="BJ41" s="293">
        <f t="shared" si="430"/>
        <v>633.85714285714289</v>
      </c>
      <c r="BK41" s="294">
        <v>3258</v>
      </c>
      <c r="BL41" s="293">
        <f t="shared" si="431"/>
        <v>3257</v>
      </c>
      <c r="BM41" s="294">
        <v>1187</v>
      </c>
      <c r="BN41" s="293">
        <f t="shared" si="432"/>
        <v>196.83333333333334</v>
      </c>
      <c r="BO41" s="292">
        <v>118314</v>
      </c>
      <c r="BP41" s="293">
        <f t="shared" si="433"/>
        <v>14.087222647283856</v>
      </c>
      <c r="BQ41" s="292">
        <v>49731</v>
      </c>
      <c r="BR41" s="293">
        <f t="shared" si="434"/>
        <v>16.431125131440588</v>
      </c>
      <c r="BS41" s="294">
        <v>48493</v>
      </c>
      <c r="BT41" s="293">
        <f t="shared" si="435"/>
        <v>16.087033121916843</v>
      </c>
      <c r="BU41" s="294">
        <v>1238</v>
      </c>
      <c r="BV41" s="293">
        <f t="shared" si="436"/>
        <v>81.533333333333331</v>
      </c>
      <c r="BW41" s="292">
        <v>32786</v>
      </c>
      <c r="BX41" s="293">
        <f t="shared" si="437"/>
        <v>6.7821030144789933</v>
      </c>
      <c r="BY41" s="294">
        <v>30680</v>
      </c>
      <c r="BZ41" s="293">
        <f t="shared" si="438"/>
        <v>6.4106280193236715</v>
      </c>
      <c r="CA41" s="294">
        <v>2106</v>
      </c>
      <c r="CB41" s="293">
        <f t="shared" si="439"/>
        <v>27.849315068493151</v>
      </c>
      <c r="CC41" s="292">
        <v>23992</v>
      </c>
      <c r="CD41" s="293">
        <f t="shared" si="440"/>
        <v>62.808510638297875</v>
      </c>
      <c r="CE41" s="294">
        <v>23022</v>
      </c>
      <c r="CF41" s="293">
        <f t="shared" si="441"/>
        <v>61.053908355795151</v>
      </c>
      <c r="CG41" s="294">
        <v>970</v>
      </c>
      <c r="CH41" s="293">
        <f t="shared" si="442"/>
        <v>193</v>
      </c>
      <c r="CI41" s="292">
        <v>10985</v>
      </c>
      <c r="CJ41" s="293">
        <f t="shared" si="443"/>
        <v>24.847058823529412</v>
      </c>
      <c r="CK41" s="294">
        <v>9631</v>
      </c>
      <c r="CL41" s="293">
        <f t="shared" si="444"/>
        <v>23.822164948453608</v>
      </c>
      <c r="CM41" s="294">
        <v>1354</v>
      </c>
      <c r="CN41" s="293">
        <f t="shared" si="445"/>
        <v>35.594594594594597</v>
      </c>
      <c r="CO41" s="292">
        <v>6171</v>
      </c>
      <c r="CP41" s="293">
        <f t="shared" si="446"/>
        <v>880.57142857142856</v>
      </c>
      <c r="CQ41" s="294">
        <v>5589</v>
      </c>
      <c r="CR41" s="293">
        <f t="shared" si="447"/>
        <v>1396.25</v>
      </c>
      <c r="CS41" s="294">
        <v>582</v>
      </c>
      <c r="CT41" s="293">
        <f t="shared" si="448"/>
        <v>193</v>
      </c>
      <c r="CU41" s="292">
        <v>67328</v>
      </c>
      <c r="CV41" s="293">
        <f t="shared" si="449"/>
        <v>58.059649122807016</v>
      </c>
      <c r="CW41" s="292">
        <v>20181</v>
      </c>
      <c r="CX41" s="293">
        <f t="shared" si="450"/>
        <v>31.761363636363633</v>
      </c>
      <c r="CY41" s="294">
        <v>16128</v>
      </c>
      <c r="CZ41" s="293">
        <f t="shared" si="451"/>
        <v>25.181818181818183</v>
      </c>
      <c r="DA41" s="294">
        <v>4053</v>
      </c>
      <c r="DB41" s="293" t="str">
        <f t="shared" si="452"/>
        <v>-</v>
      </c>
      <c r="DC41" s="292">
        <v>22314</v>
      </c>
      <c r="DD41" s="293">
        <f t="shared" si="453"/>
        <v>51.503529411764703</v>
      </c>
      <c r="DE41" s="294">
        <v>22041</v>
      </c>
      <c r="DF41" s="293">
        <f t="shared" si="454"/>
        <v>50.861176470588234</v>
      </c>
      <c r="DG41" s="294">
        <v>273</v>
      </c>
      <c r="DH41" s="293" t="str">
        <f t="shared" si="455"/>
        <v>-</v>
      </c>
      <c r="DI41" s="292">
        <v>7709</v>
      </c>
      <c r="DJ41" s="293">
        <f t="shared" si="456"/>
        <v>141.75925925925927</v>
      </c>
      <c r="DK41" s="294">
        <v>4479</v>
      </c>
      <c r="DL41" s="293">
        <f t="shared" si="457"/>
        <v>81.944444444444443</v>
      </c>
      <c r="DM41" s="294">
        <v>3230</v>
      </c>
      <c r="DN41" s="293" t="str">
        <f t="shared" si="458"/>
        <v>-</v>
      </c>
      <c r="DO41" s="292">
        <v>22739</v>
      </c>
      <c r="DP41" s="293">
        <f t="shared" si="459"/>
        <v>987.6521739130435</v>
      </c>
      <c r="DQ41" s="294">
        <v>21889</v>
      </c>
      <c r="DR41" s="293">
        <f t="shared" si="460"/>
        <v>950.695652173913</v>
      </c>
      <c r="DS41" s="294">
        <v>850</v>
      </c>
      <c r="DT41" s="293" t="str">
        <f t="shared" si="461"/>
        <v>-</v>
      </c>
      <c r="DU41" s="292">
        <v>2257</v>
      </c>
      <c r="DV41" s="293" t="str">
        <f t="shared" si="462"/>
        <v>-</v>
      </c>
      <c r="DW41" s="294">
        <v>1644</v>
      </c>
      <c r="DX41" s="293" t="str">
        <f t="shared" si="463"/>
        <v>-</v>
      </c>
      <c r="DY41" s="294">
        <v>613</v>
      </c>
      <c r="DZ41" s="293" t="str">
        <f t="shared" si="464"/>
        <v>-</v>
      </c>
      <c r="EA41" s="292">
        <v>17504</v>
      </c>
      <c r="EB41" s="293">
        <f t="shared" si="465"/>
        <v>71.630705394190869</v>
      </c>
      <c r="EC41" s="292">
        <v>10117</v>
      </c>
      <c r="ED41" s="293">
        <f t="shared" si="466"/>
        <v>44.367713004484308</v>
      </c>
      <c r="EE41" s="294">
        <v>10085</v>
      </c>
      <c r="EF41" s="293">
        <f t="shared" si="467"/>
        <v>44.224215246636774</v>
      </c>
      <c r="EG41" s="294">
        <v>32</v>
      </c>
      <c r="EH41" s="293" t="str">
        <f t="shared" si="468"/>
        <v>-</v>
      </c>
      <c r="EI41" s="292">
        <v>4641</v>
      </c>
      <c r="EJ41" s="293">
        <f t="shared" si="469"/>
        <v>514.66666666666663</v>
      </c>
      <c r="EK41" s="294">
        <v>4634</v>
      </c>
      <c r="EL41" s="293">
        <f t="shared" si="470"/>
        <v>513.88888888888891</v>
      </c>
      <c r="EM41" s="294">
        <v>7</v>
      </c>
      <c r="EN41" s="293" t="str">
        <f t="shared" si="471"/>
        <v>-</v>
      </c>
      <c r="EO41" s="292">
        <v>1459</v>
      </c>
      <c r="EP41" s="293" t="str">
        <f t="shared" si="472"/>
        <v>-</v>
      </c>
      <c r="EQ41" s="294">
        <v>1459</v>
      </c>
      <c r="ER41" s="293" t="str">
        <f t="shared" si="473"/>
        <v>-</v>
      </c>
      <c r="ES41" s="294">
        <v>0</v>
      </c>
      <c r="ET41" s="293" t="str">
        <f t="shared" si="474"/>
        <v>-</v>
      </c>
      <c r="EU41" s="292">
        <v>954</v>
      </c>
      <c r="EV41" s="293" t="str">
        <f t="shared" si="475"/>
        <v>-</v>
      </c>
      <c r="EW41" s="294">
        <v>916</v>
      </c>
      <c r="EX41" s="293" t="str">
        <f t="shared" si="476"/>
        <v>-</v>
      </c>
      <c r="EY41" s="294">
        <v>38</v>
      </c>
      <c r="EZ41" s="293" t="str">
        <f t="shared" si="477"/>
        <v>-</v>
      </c>
      <c r="FA41" s="292">
        <v>205</v>
      </c>
      <c r="FB41" s="293" t="str">
        <f t="shared" si="478"/>
        <v>-</v>
      </c>
      <c r="FC41" s="294">
        <v>195</v>
      </c>
      <c r="FD41" s="293" t="str">
        <f t="shared" si="479"/>
        <v>-</v>
      </c>
      <c r="FE41" s="294">
        <v>10</v>
      </c>
      <c r="FF41" s="293" t="str">
        <f t="shared" si="480"/>
        <v>-</v>
      </c>
      <c r="FG41" s="292">
        <v>25612</v>
      </c>
      <c r="FH41" s="293">
        <f t="shared" si="481"/>
        <v>114.36936936936937</v>
      </c>
      <c r="FI41" s="292">
        <v>11301</v>
      </c>
      <c r="FJ41" s="293">
        <f t="shared" si="482"/>
        <v>100.81081081081081</v>
      </c>
      <c r="FK41" s="294">
        <v>10981</v>
      </c>
      <c r="FL41" s="293">
        <f t="shared" si="483"/>
        <v>97.927927927927925</v>
      </c>
      <c r="FM41" s="294">
        <v>320</v>
      </c>
      <c r="FN41" s="293" t="str">
        <f t="shared" si="484"/>
        <v>-</v>
      </c>
      <c r="FO41" s="292">
        <v>3669</v>
      </c>
      <c r="FP41" s="293">
        <f t="shared" si="485"/>
        <v>44.862499999999997</v>
      </c>
      <c r="FQ41" s="294">
        <v>3412</v>
      </c>
      <c r="FR41" s="293">
        <f t="shared" si="486"/>
        <v>76.545454545454547</v>
      </c>
      <c r="FS41" s="294">
        <v>257</v>
      </c>
      <c r="FT41" s="293">
        <f t="shared" si="487"/>
        <v>6.1388888888888893</v>
      </c>
      <c r="FU41" s="292">
        <v>6698</v>
      </c>
      <c r="FV41" s="293">
        <f t="shared" si="488"/>
        <v>135.69387755102042</v>
      </c>
      <c r="FW41" s="294">
        <v>6508</v>
      </c>
      <c r="FX41" s="293">
        <f t="shared" si="489"/>
        <v>134.58333333333334</v>
      </c>
      <c r="FY41" s="294">
        <v>190</v>
      </c>
      <c r="FZ41" s="293">
        <f t="shared" si="490"/>
        <v>189</v>
      </c>
      <c r="GA41" s="292">
        <v>4626</v>
      </c>
      <c r="GB41" s="293">
        <f t="shared" si="491"/>
        <v>230.3</v>
      </c>
      <c r="GC41" s="294">
        <v>4329</v>
      </c>
      <c r="GD41" s="293">
        <f t="shared" si="492"/>
        <v>215.45</v>
      </c>
      <c r="GE41" s="294">
        <v>297</v>
      </c>
      <c r="GF41" s="293" t="str">
        <f t="shared" si="493"/>
        <v>-</v>
      </c>
      <c r="GG41" s="292">
        <v>392</v>
      </c>
      <c r="GH41" s="293" t="str">
        <f t="shared" si="494"/>
        <v>-</v>
      </c>
      <c r="GI41" s="294">
        <v>232</v>
      </c>
      <c r="GJ41" s="293" t="str">
        <f t="shared" si="495"/>
        <v>-</v>
      </c>
      <c r="GK41" s="294">
        <v>160</v>
      </c>
      <c r="GL41" s="293" t="str">
        <f t="shared" si="496"/>
        <v>-</v>
      </c>
      <c r="GM41" s="292">
        <v>13411</v>
      </c>
      <c r="GN41" s="293">
        <f t="shared" si="497"/>
        <v>9.0306656694091245</v>
      </c>
      <c r="GO41" s="292">
        <v>7636</v>
      </c>
      <c r="GP41" s="293">
        <f t="shared" si="498"/>
        <v>7.8584686774941996</v>
      </c>
      <c r="GQ41" s="294">
        <v>7513</v>
      </c>
      <c r="GR41" s="293">
        <f t="shared" si="499"/>
        <v>7.7157772621809748</v>
      </c>
      <c r="GS41" s="294">
        <v>123</v>
      </c>
      <c r="GT41" s="293" t="str">
        <f t="shared" si="500"/>
        <v>-</v>
      </c>
      <c r="GU41" s="292">
        <v>2269</v>
      </c>
      <c r="GV41" s="293">
        <f t="shared" si="501"/>
        <v>13.733766233766234</v>
      </c>
      <c r="GW41" s="294">
        <v>2215</v>
      </c>
      <c r="GX41" s="293">
        <f t="shared" si="502"/>
        <v>13.383116883116884</v>
      </c>
      <c r="GY41" s="294">
        <v>54</v>
      </c>
      <c r="GZ41" s="293" t="str">
        <f t="shared" si="503"/>
        <v>-</v>
      </c>
      <c r="HA41" s="292">
        <v>2453</v>
      </c>
      <c r="HB41" s="293">
        <f t="shared" si="504"/>
        <v>10.85024154589372</v>
      </c>
      <c r="HC41" s="294">
        <v>2430</v>
      </c>
      <c r="HD41" s="293">
        <f t="shared" si="505"/>
        <v>10.739130434782609</v>
      </c>
      <c r="HE41" s="294">
        <v>23</v>
      </c>
      <c r="HF41" s="293" t="str">
        <f t="shared" si="506"/>
        <v>-</v>
      </c>
      <c r="HG41" s="292">
        <v>1184</v>
      </c>
      <c r="HH41" s="293">
        <f t="shared" si="507"/>
        <v>19.771929824561404</v>
      </c>
      <c r="HI41" s="294">
        <v>1148</v>
      </c>
      <c r="HJ41" s="293">
        <f t="shared" si="508"/>
        <v>19.140350877192983</v>
      </c>
      <c r="HK41" s="294">
        <v>36</v>
      </c>
      <c r="HL41" s="293" t="str">
        <f t="shared" si="509"/>
        <v>-</v>
      </c>
      <c r="HM41" s="292">
        <v>85</v>
      </c>
      <c r="HN41" s="293" t="str">
        <f t="shared" si="510"/>
        <v>-</v>
      </c>
      <c r="HO41" s="294">
        <v>60</v>
      </c>
      <c r="HP41" s="293" t="str">
        <f t="shared" si="511"/>
        <v>-</v>
      </c>
      <c r="HQ41" s="294">
        <v>25</v>
      </c>
      <c r="HR41" s="293" t="str">
        <f t="shared" si="512"/>
        <v>-</v>
      </c>
      <c r="HS41" s="292">
        <v>20549</v>
      </c>
      <c r="HT41" s="293">
        <f t="shared" si="513"/>
        <v>63.215625000000003</v>
      </c>
      <c r="HU41" s="292">
        <v>7138</v>
      </c>
      <c r="HV41" s="293">
        <f t="shared" si="514"/>
        <v>29.767241379310345</v>
      </c>
      <c r="HW41" s="294">
        <v>7138</v>
      </c>
      <c r="HX41" s="293">
        <f t="shared" si="515"/>
        <v>29.767241379310345</v>
      </c>
      <c r="HY41" s="294">
        <v>0</v>
      </c>
      <c r="HZ41" s="293" t="str">
        <f t="shared" si="516"/>
        <v>-</v>
      </c>
      <c r="IA41" s="292">
        <v>9194</v>
      </c>
      <c r="IB41" s="293">
        <f t="shared" si="517"/>
        <v>103.47727272727273</v>
      </c>
      <c r="IC41" s="294">
        <v>9173</v>
      </c>
      <c r="ID41" s="293">
        <f t="shared" si="518"/>
        <v>103.23863636363636</v>
      </c>
      <c r="IE41" s="294">
        <v>21</v>
      </c>
      <c r="IF41" s="293" t="str">
        <f t="shared" si="519"/>
        <v>-</v>
      </c>
      <c r="IG41" s="292">
        <v>2041</v>
      </c>
      <c r="IH41" s="293" t="str">
        <f t="shared" si="520"/>
        <v>-</v>
      </c>
      <c r="II41" s="294">
        <v>2031</v>
      </c>
      <c r="IJ41" s="293" t="str">
        <f t="shared" si="521"/>
        <v>-</v>
      </c>
      <c r="IK41" s="294">
        <v>10</v>
      </c>
      <c r="IL41" s="293" t="str">
        <f t="shared" si="522"/>
        <v>-</v>
      </c>
      <c r="IM41" s="292">
        <v>1970</v>
      </c>
      <c r="IN41" s="293" t="str">
        <f t="shared" si="523"/>
        <v>-</v>
      </c>
      <c r="IO41" s="294">
        <v>1925</v>
      </c>
      <c r="IP41" s="293" t="str">
        <f t="shared" si="524"/>
        <v>-</v>
      </c>
      <c r="IQ41" s="294">
        <v>45</v>
      </c>
      <c r="IR41" s="293" t="str">
        <f t="shared" si="525"/>
        <v>-</v>
      </c>
      <c r="IS41" s="292">
        <v>293</v>
      </c>
      <c r="IT41" s="293" t="str">
        <f t="shared" si="526"/>
        <v>-</v>
      </c>
      <c r="IU41" s="294">
        <v>281</v>
      </c>
      <c r="IV41" s="293" t="str">
        <f t="shared" si="527"/>
        <v>-</v>
      </c>
      <c r="IW41" s="294">
        <v>12</v>
      </c>
      <c r="IX41" s="293" t="str">
        <f t="shared" si="528"/>
        <v>-</v>
      </c>
      <c r="IY41" s="292">
        <v>2054</v>
      </c>
      <c r="IZ41" s="293">
        <f t="shared" si="529"/>
        <v>24.358024691358025</v>
      </c>
      <c r="JA41" s="292">
        <v>1027</v>
      </c>
      <c r="JB41" s="293">
        <f t="shared" si="530"/>
        <v>16.406779661016948</v>
      </c>
      <c r="JC41" s="294">
        <v>1027</v>
      </c>
      <c r="JD41" s="293">
        <f t="shared" si="531"/>
        <v>16.406779661016948</v>
      </c>
      <c r="JE41" s="294">
        <v>0</v>
      </c>
      <c r="JF41" s="293" t="str">
        <f t="shared" si="532"/>
        <v>-</v>
      </c>
      <c r="JG41" s="292">
        <v>215</v>
      </c>
      <c r="JH41" s="293" t="str">
        <f t="shared" si="533"/>
        <v>-</v>
      </c>
      <c r="JI41" s="294">
        <v>215</v>
      </c>
      <c r="JJ41" s="293" t="str">
        <f t="shared" si="534"/>
        <v>-</v>
      </c>
      <c r="JK41" s="294">
        <v>0</v>
      </c>
      <c r="JL41" s="293" t="str">
        <f t="shared" si="535"/>
        <v>-</v>
      </c>
      <c r="JM41" s="292">
        <v>688</v>
      </c>
      <c r="JN41" s="293">
        <f t="shared" si="536"/>
        <v>30.272727272727273</v>
      </c>
      <c r="JO41" s="294">
        <v>688</v>
      </c>
      <c r="JP41" s="293">
        <f t="shared" si="537"/>
        <v>30.272727272727273</v>
      </c>
      <c r="JQ41" s="294">
        <v>0</v>
      </c>
      <c r="JR41" s="293" t="str">
        <f t="shared" si="538"/>
        <v>-</v>
      </c>
      <c r="JS41" s="292">
        <v>124</v>
      </c>
      <c r="JT41" s="293" t="str">
        <f t="shared" si="539"/>
        <v>-</v>
      </c>
      <c r="JU41" s="294">
        <v>124</v>
      </c>
      <c r="JV41" s="293" t="str">
        <f t="shared" si="540"/>
        <v>-</v>
      </c>
      <c r="JW41" s="294">
        <v>0</v>
      </c>
      <c r="JX41" s="293" t="str">
        <f t="shared" si="541"/>
        <v>-</v>
      </c>
      <c r="JY41" s="292">
        <v>0</v>
      </c>
      <c r="JZ41" s="293" t="str">
        <f t="shared" si="542"/>
        <v>-</v>
      </c>
      <c r="KA41" s="294">
        <v>0</v>
      </c>
      <c r="KB41" s="293" t="str">
        <f t="shared" si="543"/>
        <v>-</v>
      </c>
      <c r="KC41" s="294">
        <v>0</v>
      </c>
      <c r="KD41" s="293" t="str">
        <f t="shared" si="544"/>
        <v>-</v>
      </c>
      <c r="KE41" s="292">
        <v>17566</v>
      </c>
      <c r="KF41" s="293">
        <f t="shared" si="545"/>
        <v>68.706349206349202</v>
      </c>
      <c r="KG41" s="292">
        <v>7687</v>
      </c>
      <c r="KH41" s="293">
        <f t="shared" si="546"/>
        <v>67.026548672566378</v>
      </c>
      <c r="KI41" s="294">
        <v>7606</v>
      </c>
      <c r="KJ41" s="293">
        <f t="shared" si="547"/>
        <v>66.309734513274336</v>
      </c>
      <c r="KK41" s="294">
        <v>81</v>
      </c>
      <c r="KL41" s="293" t="str">
        <f t="shared" si="548"/>
        <v>-</v>
      </c>
      <c r="KM41" s="292">
        <v>3774</v>
      </c>
      <c r="KN41" s="293">
        <f t="shared" si="549"/>
        <v>37.907216494845358</v>
      </c>
      <c r="KO41" s="294">
        <v>3510</v>
      </c>
      <c r="KP41" s="293">
        <f t="shared" si="550"/>
        <v>35.185567010309278</v>
      </c>
      <c r="KQ41" s="294">
        <v>263</v>
      </c>
      <c r="KR41" s="293" t="str">
        <f t="shared" si="551"/>
        <v>-</v>
      </c>
      <c r="KS41" s="292">
        <v>2815</v>
      </c>
      <c r="KT41" s="293">
        <f t="shared" si="552"/>
        <v>254.90909090909091</v>
      </c>
      <c r="KU41" s="294">
        <v>2652</v>
      </c>
      <c r="KV41" s="293">
        <f t="shared" si="553"/>
        <v>240.09090909090909</v>
      </c>
      <c r="KW41" s="294">
        <v>163</v>
      </c>
      <c r="KX41" s="293" t="str">
        <f t="shared" si="554"/>
        <v>-</v>
      </c>
      <c r="KY41" s="292">
        <v>3884</v>
      </c>
      <c r="KZ41" s="293">
        <f t="shared" si="555"/>
        <v>106.88888888888889</v>
      </c>
      <c r="LA41" s="294">
        <v>3689</v>
      </c>
      <c r="LB41" s="293">
        <f t="shared" si="556"/>
        <v>118</v>
      </c>
      <c r="LC41" s="294">
        <v>195</v>
      </c>
      <c r="LD41" s="293">
        <f t="shared" si="557"/>
        <v>31.5</v>
      </c>
      <c r="LE41" s="292">
        <v>151</v>
      </c>
      <c r="LF41" s="293" t="str">
        <f t="shared" si="558"/>
        <v>-</v>
      </c>
      <c r="LG41" s="294">
        <v>39</v>
      </c>
      <c r="LH41" s="293" t="str">
        <f t="shared" si="559"/>
        <v>-</v>
      </c>
      <c r="LI41" s="294">
        <v>112</v>
      </c>
      <c r="LJ41" s="293" t="str">
        <f t="shared" si="560"/>
        <v>-</v>
      </c>
      <c r="LK41" s="292">
        <v>9043</v>
      </c>
      <c r="LL41" s="293">
        <f t="shared" si="561"/>
        <v>131.98529411764707</v>
      </c>
      <c r="LM41" s="292">
        <v>603</v>
      </c>
      <c r="LN41" s="293">
        <f t="shared" si="562"/>
        <v>14.461538461538462</v>
      </c>
      <c r="LO41" s="294">
        <v>574</v>
      </c>
      <c r="LP41" s="293">
        <f t="shared" si="563"/>
        <v>13.717948717948717</v>
      </c>
      <c r="LQ41" s="294">
        <v>29</v>
      </c>
      <c r="LR41" s="293" t="str">
        <f t="shared" si="564"/>
        <v>-</v>
      </c>
      <c r="LS41" s="292">
        <v>4970</v>
      </c>
      <c r="LT41" s="293">
        <f t="shared" si="565"/>
        <v>107.04347826086956</v>
      </c>
      <c r="LU41" s="294">
        <v>4960</v>
      </c>
      <c r="LV41" s="293">
        <f t="shared" si="566"/>
        <v>176.14285714285714</v>
      </c>
      <c r="LW41" s="294">
        <v>10</v>
      </c>
      <c r="LX41" s="293">
        <f t="shared" si="567"/>
        <v>-0.44444444444444442</v>
      </c>
      <c r="LY41" s="292">
        <v>1657</v>
      </c>
      <c r="LZ41" s="293">
        <f t="shared" si="568"/>
        <v>551.33333333333337</v>
      </c>
      <c r="MA41" s="294">
        <v>1641</v>
      </c>
      <c r="MB41" s="293" t="str">
        <f t="shared" si="569"/>
        <v>-</v>
      </c>
      <c r="MC41" s="294">
        <v>16</v>
      </c>
      <c r="MD41" s="293">
        <f t="shared" si="570"/>
        <v>4.333333333333333</v>
      </c>
      <c r="ME41" s="292">
        <v>1837</v>
      </c>
      <c r="MF41" s="293">
        <f t="shared" si="571"/>
        <v>305.16666666666669</v>
      </c>
      <c r="MG41" s="294">
        <v>1803</v>
      </c>
      <c r="MH41" s="293">
        <f t="shared" si="572"/>
        <v>1802</v>
      </c>
      <c r="MI41" s="294">
        <v>34</v>
      </c>
      <c r="MJ41" s="293">
        <f t="shared" si="573"/>
        <v>5.8</v>
      </c>
      <c r="MK41" s="292">
        <v>21</v>
      </c>
      <c r="ML41" s="293">
        <f t="shared" si="574"/>
        <v>9.5</v>
      </c>
      <c r="MM41" s="294">
        <v>12</v>
      </c>
      <c r="MN41" s="293" t="str">
        <f t="shared" si="575"/>
        <v>-</v>
      </c>
      <c r="MO41" s="294">
        <v>10</v>
      </c>
      <c r="MP41" s="293">
        <f t="shared" si="576"/>
        <v>4</v>
      </c>
      <c r="MQ41" s="292">
        <f t="shared" si="577"/>
        <v>45803</v>
      </c>
      <c r="MR41" s="293">
        <f t="shared" si="578"/>
        <v>22.005022601707683</v>
      </c>
      <c r="MS41" s="292">
        <f t="shared" si="579"/>
        <v>23591</v>
      </c>
      <c r="MT41" s="293">
        <f t="shared" si="580"/>
        <v>36.806089743589745</v>
      </c>
      <c r="MU41" s="294">
        <f t="shared" si="581"/>
        <v>23120</v>
      </c>
      <c r="MV41" s="293">
        <f t="shared" si="582"/>
        <v>37.988195615514336</v>
      </c>
      <c r="MW41" s="294">
        <f t="shared" si="583"/>
        <v>471</v>
      </c>
      <c r="MX41" s="293">
        <f t="shared" si="584"/>
        <v>14.193548387096774</v>
      </c>
      <c r="MY41" s="292">
        <f t="shared" si="585"/>
        <v>12574</v>
      </c>
      <c r="MZ41" s="293">
        <f t="shared" si="586"/>
        <v>8.7246713070378963</v>
      </c>
      <c r="NA41" s="294">
        <f t="shared" si="587"/>
        <v>12109</v>
      </c>
      <c r="NB41" s="293">
        <f t="shared" si="588"/>
        <v>8.4160186625194395</v>
      </c>
      <c r="NC41" s="294">
        <f t="shared" si="589"/>
        <v>467</v>
      </c>
      <c r="ND41" s="293">
        <f t="shared" si="590"/>
        <v>65.714285714285708</v>
      </c>
      <c r="NE41" s="292">
        <f t="shared" si="591"/>
        <v>3216</v>
      </c>
      <c r="NF41" s="293">
        <f t="shared" si="592"/>
        <v>47.727272727272727</v>
      </c>
      <c r="NG41" s="294">
        <f t="shared" si="593"/>
        <v>2840</v>
      </c>
      <c r="NH41" s="293">
        <f t="shared" si="594"/>
        <v>42.030303030303031</v>
      </c>
      <c r="NI41" s="294">
        <f t="shared" si="595"/>
        <v>377</v>
      </c>
      <c r="NJ41" s="293" t="str">
        <f t="shared" si="596"/>
        <v>-</v>
      </c>
      <c r="NK41" s="292">
        <f t="shared" si="597"/>
        <v>7108</v>
      </c>
      <c r="NL41" s="293">
        <f t="shared" si="598"/>
        <v>160.54545454545453</v>
      </c>
      <c r="NM41" s="294">
        <f t="shared" si="599"/>
        <v>6869</v>
      </c>
      <c r="NN41" s="293">
        <f t="shared" si="600"/>
        <v>179.76315789473685</v>
      </c>
      <c r="NO41" s="294">
        <f t="shared" si="601"/>
        <v>239</v>
      </c>
      <c r="NP41" s="293">
        <f t="shared" si="602"/>
        <v>38.833333333333336</v>
      </c>
      <c r="NQ41" s="292">
        <f t="shared" si="603"/>
        <v>1040</v>
      </c>
      <c r="NR41" s="293">
        <f t="shared" si="604"/>
        <v>207</v>
      </c>
      <c r="NS41" s="294">
        <f t="shared" si="605"/>
        <v>795</v>
      </c>
      <c r="NT41" s="293">
        <f t="shared" si="606"/>
        <v>794</v>
      </c>
      <c r="NU41" s="294">
        <f t="shared" si="607"/>
        <v>245</v>
      </c>
      <c r="NV41" s="293">
        <f t="shared" si="608"/>
        <v>60.25</v>
      </c>
    </row>
    <row r="42" spans="1:386" s="295" customFormat="1" outlineLevel="1" x14ac:dyDescent="0.25">
      <c r="A42" s="290"/>
      <c r="B42" s="291" t="s">
        <v>73</v>
      </c>
      <c r="C42" s="292">
        <v>602537</v>
      </c>
      <c r="D42" s="293">
        <f t="shared" si="401"/>
        <v>1.0004681305984766</v>
      </c>
      <c r="E42" s="292">
        <v>233597</v>
      </c>
      <c r="F42" s="293">
        <f t="shared" si="402"/>
        <v>0.93809788515626935</v>
      </c>
      <c r="G42" s="294">
        <v>227913</v>
      </c>
      <c r="H42" s="293">
        <f t="shared" si="403"/>
        <v>0.9242582867563871</v>
      </c>
      <c r="I42" s="294">
        <v>5684</v>
      </c>
      <c r="J42" s="293">
        <f t="shared" si="404"/>
        <v>1.7235265931959751</v>
      </c>
      <c r="K42" s="292">
        <v>147568</v>
      </c>
      <c r="L42" s="293">
        <f t="shared" si="405"/>
        <v>1.1107678224053097</v>
      </c>
      <c r="M42" s="294">
        <v>144627</v>
      </c>
      <c r="N42" s="293">
        <f t="shared" si="406"/>
        <v>1.0989942382769979</v>
      </c>
      <c r="O42" s="294">
        <v>2941</v>
      </c>
      <c r="P42" s="293">
        <f t="shared" si="407"/>
        <v>1.9176587301587302</v>
      </c>
      <c r="Q42" s="292">
        <v>113436</v>
      </c>
      <c r="R42" s="293">
        <f t="shared" si="408"/>
        <v>0.97427641540630394</v>
      </c>
      <c r="S42" s="294">
        <v>109421</v>
      </c>
      <c r="T42" s="293">
        <f t="shared" si="409"/>
        <v>0.96277893377340895</v>
      </c>
      <c r="U42" s="294">
        <v>4015</v>
      </c>
      <c r="V42" s="293">
        <f t="shared" si="410"/>
        <v>1.3493270918665887</v>
      </c>
      <c r="W42" s="292">
        <v>105881</v>
      </c>
      <c r="X42" s="293">
        <f t="shared" si="411"/>
        <v>0.98669668824467593</v>
      </c>
      <c r="Y42" s="294">
        <v>102178</v>
      </c>
      <c r="Z42" s="293">
        <f t="shared" si="412"/>
        <v>0.96028700790422827</v>
      </c>
      <c r="AA42" s="294">
        <v>3702</v>
      </c>
      <c r="AB42" s="293">
        <f t="shared" si="413"/>
        <v>2.161400512382579</v>
      </c>
      <c r="AC42" s="292">
        <v>16860</v>
      </c>
      <c r="AD42" s="293">
        <f t="shared" si="414"/>
        <v>2.7508342602892104</v>
      </c>
      <c r="AE42" s="294">
        <v>14323</v>
      </c>
      <c r="AF42" s="293">
        <f t="shared" si="415"/>
        <v>2.6962580645161291</v>
      </c>
      <c r="AG42" s="294">
        <v>2537</v>
      </c>
      <c r="AH42" s="293">
        <f t="shared" si="416"/>
        <v>3.0985460420032309</v>
      </c>
      <c r="AI42" s="292">
        <v>423483</v>
      </c>
      <c r="AJ42" s="293">
        <f t="shared" si="417"/>
        <v>0.94173639927554498</v>
      </c>
      <c r="AK42" s="292">
        <v>159514</v>
      </c>
      <c r="AL42" s="293">
        <f t="shared" si="418"/>
        <v>0.8240594625500286</v>
      </c>
      <c r="AM42" s="294">
        <v>156613</v>
      </c>
      <c r="AN42" s="293">
        <f t="shared" si="419"/>
        <v>0.81622405195407621</v>
      </c>
      <c r="AO42" s="294">
        <v>2901</v>
      </c>
      <c r="AP42" s="293">
        <f t="shared" si="420"/>
        <v>1.3778688524590166</v>
      </c>
      <c r="AQ42" s="292">
        <v>105793</v>
      </c>
      <c r="AR42" s="293">
        <f t="shared" si="421"/>
        <v>1.3440795887618542</v>
      </c>
      <c r="AS42" s="294">
        <v>104582</v>
      </c>
      <c r="AT42" s="293">
        <f t="shared" si="422"/>
        <v>1.3511083134751134</v>
      </c>
      <c r="AU42" s="294">
        <v>1211</v>
      </c>
      <c r="AV42" s="293">
        <f t="shared" si="423"/>
        <v>0.86307692307692307</v>
      </c>
      <c r="AW42" s="292">
        <v>70876</v>
      </c>
      <c r="AX42" s="293">
        <f t="shared" si="424"/>
        <v>0.70264491796189965</v>
      </c>
      <c r="AY42" s="294">
        <v>68734</v>
      </c>
      <c r="AZ42" s="293">
        <f t="shared" si="425"/>
        <v>0.70217929668152546</v>
      </c>
      <c r="BA42" s="294">
        <v>2142</v>
      </c>
      <c r="BB42" s="293">
        <f t="shared" si="426"/>
        <v>0.71772253408179632</v>
      </c>
      <c r="BC42" s="292">
        <v>85700</v>
      </c>
      <c r="BD42" s="293">
        <f t="shared" si="427"/>
        <v>0.94679811907953026</v>
      </c>
      <c r="BE42" s="294">
        <v>84375</v>
      </c>
      <c r="BF42" s="293">
        <f t="shared" si="428"/>
        <v>0.95258261594001659</v>
      </c>
      <c r="BG42" s="294">
        <v>1325</v>
      </c>
      <c r="BH42" s="293">
        <f t="shared" si="429"/>
        <v>0.63782447466007408</v>
      </c>
      <c r="BI42" s="292">
        <v>6769</v>
      </c>
      <c r="BJ42" s="293">
        <f t="shared" si="430"/>
        <v>1.5042545320014797</v>
      </c>
      <c r="BK42" s="294">
        <v>5956</v>
      </c>
      <c r="BL42" s="293">
        <f t="shared" si="431"/>
        <v>1.7923112986404126</v>
      </c>
      <c r="BM42" s="294">
        <v>813</v>
      </c>
      <c r="BN42" s="293">
        <f t="shared" si="432"/>
        <v>0.42381786339754823</v>
      </c>
      <c r="BO42" s="292">
        <v>179054</v>
      </c>
      <c r="BP42" s="293">
        <f t="shared" si="433"/>
        <v>1.1546033235863926</v>
      </c>
      <c r="BQ42" s="292">
        <v>74083</v>
      </c>
      <c r="BR42" s="293">
        <f t="shared" si="434"/>
        <v>1.239577979987303</v>
      </c>
      <c r="BS42" s="294">
        <v>71301</v>
      </c>
      <c r="BT42" s="293">
        <f t="shared" si="435"/>
        <v>1.2135605848933593</v>
      </c>
      <c r="BU42" s="294">
        <v>2782</v>
      </c>
      <c r="BV42" s="293">
        <f t="shared" si="436"/>
        <v>2.2087658592848904</v>
      </c>
      <c r="BW42" s="292">
        <v>41775</v>
      </c>
      <c r="BX42" s="293">
        <f t="shared" si="437"/>
        <v>0.68583535108958849</v>
      </c>
      <c r="BY42" s="294">
        <v>40045</v>
      </c>
      <c r="BZ42" s="293">
        <f t="shared" si="438"/>
        <v>0.63977724089922616</v>
      </c>
      <c r="CA42" s="294">
        <v>1729</v>
      </c>
      <c r="CB42" s="293">
        <f t="shared" si="439"/>
        <v>3.8161559888579388</v>
      </c>
      <c r="CC42" s="292">
        <v>42560</v>
      </c>
      <c r="CD42" s="293">
        <f t="shared" si="440"/>
        <v>1.6885660138976628</v>
      </c>
      <c r="CE42" s="294">
        <v>40687</v>
      </c>
      <c r="CF42" s="293">
        <f t="shared" si="441"/>
        <v>1.6475143154606977</v>
      </c>
      <c r="CG42" s="294">
        <v>1874</v>
      </c>
      <c r="CH42" s="293">
        <f t="shared" si="442"/>
        <v>3.0562770562770565</v>
      </c>
      <c r="CI42" s="292">
        <v>20181</v>
      </c>
      <c r="CJ42" s="293">
        <f t="shared" si="443"/>
        <v>1.1763183435781301</v>
      </c>
      <c r="CK42" s="294">
        <v>17803</v>
      </c>
      <c r="CL42" s="293">
        <f t="shared" si="444"/>
        <v>0.99764362657091565</v>
      </c>
      <c r="CM42" s="294">
        <v>2378</v>
      </c>
      <c r="CN42" s="293">
        <f t="shared" si="445"/>
        <v>5.569060773480663</v>
      </c>
      <c r="CO42" s="292">
        <v>10091</v>
      </c>
      <c r="CP42" s="293">
        <f t="shared" si="446"/>
        <v>4.6342825237297598</v>
      </c>
      <c r="CQ42" s="294">
        <v>8367</v>
      </c>
      <c r="CR42" s="293">
        <f t="shared" si="447"/>
        <v>3.8003442340791738</v>
      </c>
      <c r="CS42" s="294">
        <v>1724</v>
      </c>
      <c r="CT42" s="293">
        <f t="shared" si="448"/>
        <v>34.183673469387756</v>
      </c>
      <c r="CU42" s="292">
        <v>117703</v>
      </c>
      <c r="CV42" s="293">
        <f t="shared" si="449"/>
        <v>0.69495845513586674</v>
      </c>
      <c r="CW42" s="292">
        <v>27686</v>
      </c>
      <c r="CX42" s="293">
        <f t="shared" si="450"/>
        <v>0.57745997379066716</v>
      </c>
      <c r="CY42" s="294">
        <v>26325</v>
      </c>
      <c r="CZ42" s="293">
        <f t="shared" si="451"/>
        <v>0.58288737899104093</v>
      </c>
      <c r="DA42" s="294">
        <v>1361</v>
      </c>
      <c r="DB42" s="293">
        <f t="shared" si="452"/>
        <v>0.47934782608695659</v>
      </c>
      <c r="DC42" s="292">
        <v>33756</v>
      </c>
      <c r="DD42" s="293">
        <f t="shared" si="453"/>
        <v>1.0361925443358668</v>
      </c>
      <c r="DE42" s="294">
        <v>33600</v>
      </c>
      <c r="DF42" s="293">
        <f t="shared" si="454"/>
        <v>1.0457866536775451</v>
      </c>
      <c r="DG42" s="294">
        <v>156</v>
      </c>
      <c r="DH42" s="293">
        <f t="shared" si="455"/>
        <v>1.298701298701288E-2</v>
      </c>
      <c r="DI42" s="292">
        <v>12170</v>
      </c>
      <c r="DJ42" s="293">
        <f t="shared" si="456"/>
        <v>0.42656195053334889</v>
      </c>
      <c r="DK42" s="294">
        <v>10922</v>
      </c>
      <c r="DL42" s="293">
        <f t="shared" si="457"/>
        <v>0.40241397021058045</v>
      </c>
      <c r="DM42" s="294">
        <v>1248</v>
      </c>
      <c r="DN42" s="293">
        <f t="shared" si="458"/>
        <v>0.68194070080862534</v>
      </c>
      <c r="DO42" s="292">
        <v>42765</v>
      </c>
      <c r="DP42" s="293">
        <f t="shared" si="459"/>
        <v>0.61334741766325873</v>
      </c>
      <c r="DQ42" s="294">
        <v>42296</v>
      </c>
      <c r="DR42" s="293">
        <f t="shared" si="460"/>
        <v>0.61849003176060924</v>
      </c>
      <c r="DS42" s="294">
        <v>469</v>
      </c>
      <c r="DT42" s="293">
        <f t="shared" si="461"/>
        <v>0.25401069518716568</v>
      </c>
      <c r="DU42" s="292">
        <v>2986</v>
      </c>
      <c r="DV42" s="293">
        <f t="shared" si="462"/>
        <v>0.57572559366754628</v>
      </c>
      <c r="DW42" s="294">
        <v>2734</v>
      </c>
      <c r="DX42" s="293">
        <f t="shared" si="463"/>
        <v>0.99126001456664237</v>
      </c>
      <c r="DY42" s="294">
        <v>252</v>
      </c>
      <c r="DZ42" s="293">
        <f t="shared" si="464"/>
        <v>-0.51724137931034475</v>
      </c>
      <c r="EA42" s="292">
        <v>29393</v>
      </c>
      <c r="EB42" s="293">
        <f t="shared" si="465"/>
        <v>0.80546683046683043</v>
      </c>
      <c r="EC42" s="292">
        <v>17134</v>
      </c>
      <c r="ED42" s="293">
        <f t="shared" si="466"/>
        <v>1.0383059719248156</v>
      </c>
      <c r="EE42" s="294">
        <v>17037</v>
      </c>
      <c r="EF42" s="293">
        <f t="shared" si="467"/>
        <v>1.0267665952890792</v>
      </c>
      <c r="EG42" s="294">
        <v>97</v>
      </c>
      <c r="EH42" s="293" t="str">
        <f t="shared" si="468"/>
        <v>-</v>
      </c>
      <c r="EI42" s="292">
        <v>6762</v>
      </c>
      <c r="EJ42" s="293">
        <f t="shared" si="469"/>
        <v>0.69346356123215624</v>
      </c>
      <c r="EK42" s="294">
        <v>6701</v>
      </c>
      <c r="EL42" s="293">
        <f t="shared" si="470"/>
        <v>0.67818682694715759</v>
      </c>
      <c r="EM42" s="294">
        <v>61</v>
      </c>
      <c r="EN42" s="293" t="str">
        <f t="shared" si="471"/>
        <v>-</v>
      </c>
      <c r="EO42" s="292">
        <v>3232</v>
      </c>
      <c r="EP42" s="293">
        <f t="shared" si="472"/>
        <v>0.404606692742286</v>
      </c>
      <c r="EQ42" s="294">
        <v>3202</v>
      </c>
      <c r="ER42" s="293">
        <f t="shared" si="473"/>
        <v>0.41057268722466955</v>
      </c>
      <c r="ES42" s="294">
        <v>31</v>
      </c>
      <c r="ET42" s="293">
        <f t="shared" si="474"/>
        <v>-3.125E-2</v>
      </c>
      <c r="EU42" s="292">
        <v>1616</v>
      </c>
      <c r="EV42" s="293">
        <f t="shared" si="475"/>
        <v>0.3500417710944026</v>
      </c>
      <c r="EW42" s="294">
        <v>1596</v>
      </c>
      <c r="EX42" s="293">
        <f t="shared" si="476"/>
        <v>0.33333333333333326</v>
      </c>
      <c r="EY42" s="294">
        <v>20</v>
      </c>
      <c r="EZ42" s="293" t="str">
        <f t="shared" si="477"/>
        <v>-</v>
      </c>
      <c r="FA42" s="292">
        <v>442</v>
      </c>
      <c r="FB42" s="293">
        <f t="shared" si="478"/>
        <v>2.564516129032258</v>
      </c>
      <c r="FC42" s="294">
        <v>380</v>
      </c>
      <c r="FD42" s="293">
        <f t="shared" si="479"/>
        <v>2.064516129032258</v>
      </c>
      <c r="FE42" s="294">
        <v>62</v>
      </c>
      <c r="FF42" s="293" t="str">
        <f t="shared" si="480"/>
        <v>-</v>
      </c>
      <c r="FG42" s="292">
        <v>48778</v>
      </c>
      <c r="FH42" s="293">
        <f t="shared" si="481"/>
        <v>6.2792120579018054</v>
      </c>
      <c r="FI42" s="292">
        <v>17998</v>
      </c>
      <c r="FJ42" s="293">
        <f t="shared" si="482"/>
        <v>5.6832528778314151</v>
      </c>
      <c r="FK42" s="294">
        <v>17650</v>
      </c>
      <c r="FL42" s="293">
        <f t="shared" si="483"/>
        <v>5.6528458349038821</v>
      </c>
      <c r="FM42" s="294">
        <v>348</v>
      </c>
      <c r="FN42" s="293">
        <f t="shared" si="484"/>
        <v>7.6999999999999993</v>
      </c>
      <c r="FO42" s="292">
        <v>9311</v>
      </c>
      <c r="FP42" s="293">
        <f t="shared" si="485"/>
        <v>7.0754553339115347</v>
      </c>
      <c r="FQ42" s="294">
        <v>9064</v>
      </c>
      <c r="FR42" s="293">
        <f t="shared" si="486"/>
        <v>7.7153846153846146</v>
      </c>
      <c r="FS42" s="294">
        <v>247</v>
      </c>
      <c r="FT42" s="293">
        <f t="shared" si="487"/>
        <v>1.1858407079646018</v>
      </c>
      <c r="FU42" s="292">
        <v>13921</v>
      </c>
      <c r="FV42" s="293">
        <f t="shared" si="488"/>
        <v>6.8605307735742516</v>
      </c>
      <c r="FW42" s="294">
        <v>13775</v>
      </c>
      <c r="FX42" s="293">
        <f t="shared" si="489"/>
        <v>7.0697129466900996</v>
      </c>
      <c r="FY42" s="294">
        <v>146</v>
      </c>
      <c r="FZ42" s="293">
        <f t="shared" si="490"/>
        <v>1.28125</v>
      </c>
      <c r="GA42" s="292">
        <v>8054</v>
      </c>
      <c r="GB42" s="293">
        <f t="shared" si="491"/>
        <v>5.3617693522906791</v>
      </c>
      <c r="GC42" s="294">
        <v>7851</v>
      </c>
      <c r="GD42" s="293">
        <f t="shared" si="492"/>
        <v>5.2458233890214796</v>
      </c>
      <c r="GE42" s="294">
        <v>203</v>
      </c>
      <c r="GF42" s="293">
        <f t="shared" si="493"/>
        <v>19.3</v>
      </c>
      <c r="GG42" s="292">
        <v>351</v>
      </c>
      <c r="GH42" s="293">
        <f t="shared" si="494"/>
        <v>12.5</v>
      </c>
      <c r="GI42" s="294">
        <v>177</v>
      </c>
      <c r="GJ42" s="293">
        <f t="shared" si="495"/>
        <v>6.08</v>
      </c>
      <c r="GK42" s="294">
        <v>174</v>
      </c>
      <c r="GL42" s="293">
        <f t="shared" si="496"/>
        <v>173</v>
      </c>
      <c r="GM42" s="292">
        <v>60587</v>
      </c>
      <c r="GN42" s="293">
        <f t="shared" si="497"/>
        <v>-6.7935326061874024E-2</v>
      </c>
      <c r="GO42" s="292">
        <v>27224</v>
      </c>
      <c r="GP42" s="293">
        <f t="shared" si="498"/>
        <v>-0.13516947806474156</v>
      </c>
      <c r="GQ42" s="294">
        <v>27224</v>
      </c>
      <c r="GR42" s="293">
        <f t="shared" si="499"/>
        <v>-0.13445458302864588</v>
      </c>
      <c r="GS42" s="294">
        <v>0</v>
      </c>
      <c r="GT42" s="293">
        <f t="shared" si="500"/>
        <v>-1</v>
      </c>
      <c r="GU42" s="292">
        <v>9242</v>
      </c>
      <c r="GV42" s="293">
        <f t="shared" si="501"/>
        <v>9.7233764691915026E-2</v>
      </c>
      <c r="GW42" s="294">
        <v>9179</v>
      </c>
      <c r="GX42" s="293">
        <f t="shared" si="502"/>
        <v>9.2088042831647732E-2</v>
      </c>
      <c r="GY42" s="294">
        <v>63</v>
      </c>
      <c r="GZ42" s="293">
        <f t="shared" si="503"/>
        <v>2.3157894736842106</v>
      </c>
      <c r="HA42" s="292">
        <v>18166</v>
      </c>
      <c r="HB42" s="293">
        <f t="shared" si="504"/>
        <v>-6.2786978279936068E-2</v>
      </c>
      <c r="HC42" s="294">
        <v>18012</v>
      </c>
      <c r="HD42" s="293">
        <f t="shared" si="505"/>
        <v>-6.5912980345381955E-2</v>
      </c>
      <c r="HE42" s="294">
        <v>153</v>
      </c>
      <c r="HF42" s="293">
        <f t="shared" si="506"/>
        <v>0.53</v>
      </c>
      <c r="HG42" s="292">
        <v>5845</v>
      </c>
      <c r="HH42" s="293">
        <f t="shared" si="507"/>
        <v>-6.2903774226453768E-3</v>
      </c>
      <c r="HI42" s="294">
        <v>5755</v>
      </c>
      <c r="HJ42" s="293">
        <f t="shared" si="508"/>
        <v>-6.216542911414269E-3</v>
      </c>
      <c r="HK42" s="294">
        <v>90</v>
      </c>
      <c r="HL42" s="293">
        <f t="shared" si="509"/>
        <v>-2.1739130434782594E-2</v>
      </c>
      <c r="HM42" s="292">
        <v>282</v>
      </c>
      <c r="HN42" s="293">
        <f t="shared" si="510"/>
        <v>2.9166666666666665</v>
      </c>
      <c r="HO42" s="294">
        <v>257</v>
      </c>
      <c r="HP42" s="293">
        <f t="shared" si="511"/>
        <v>2.5694444444444446</v>
      </c>
      <c r="HQ42" s="294">
        <v>25</v>
      </c>
      <c r="HR42" s="293" t="str">
        <f t="shared" si="512"/>
        <v>-</v>
      </c>
      <c r="HS42" s="292">
        <v>26291</v>
      </c>
      <c r="HT42" s="293">
        <f t="shared" si="513"/>
        <v>0.83442645827518835</v>
      </c>
      <c r="HU42" s="292">
        <v>9414</v>
      </c>
      <c r="HV42" s="293">
        <f t="shared" si="514"/>
        <v>0.64753237661883101</v>
      </c>
      <c r="HW42" s="294">
        <v>9328</v>
      </c>
      <c r="HX42" s="293">
        <f t="shared" si="515"/>
        <v>0.63248162408120412</v>
      </c>
      <c r="HY42" s="294">
        <v>86</v>
      </c>
      <c r="HZ42" s="293" t="str">
        <f t="shared" si="516"/>
        <v>-</v>
      </c>
      <c r="IA42" s="292">
        <v>10805</v>
      </c>
      <c r="IB42" s="293">
        <f t="shared" si="517"/>
        <v>0.93742155280616823</v>
      </c>
      <c r="IC42" s="294">
        <v>10805</v>
      </c>
      <c r="ID42" s="293">
        <f t="shared" si="518"/>
        <v>0.955656108597285</v>
      </c>
      <c r="IE42" s="294">
        <v>0</v>
      </c>
      <c r="IF42" s="293">
        <f t="shared" si="519"/>
        <v>-1</v>
      </c>
      <c r="IG42" s="292">
        <v>3180</v>
      </c>
      <c r="IH42" s="293">
        <f t="shared" si="520"/>
        <v>0.85314685314685312</v>
      </c>
      <c r="II42" s="294">
        <v>3180</v>
      </c>
      <c r="IJ42" s="293">
        <f t="shared" si="521"/>
        <v>0.85314685314685312</v>
      </c>
      <c r="IK42" s="294">
        <v>0</v>
      </c>
      <c r="IL42" s="293" t="str">
        <f t="shared" si="522"/>
        <v>-</v>
      </c>
      <c r="IM42" s="292">
        <v>2318</v>
      </c>
      <c r="IN42" s="293">
        <f t="shared" si="523"/>
        <v>1.4581124072110287</v>
      </c>
      <c r="IO42" s="294">
        <v>2299</v>
      </c>
      <c r="IP42" s="293">
        <f t="shared" si="524"/>
        <v>1.4379639448568398</v>
      </c>
      <c r="IQ42" s="294">
        <v>19</v>
      </c>
      <c r="IR42" s="293" t="str">
        <f t="shared" si="525"/>
        <v>-</v>
      </c>
      <c r="IS42" s="292">
        <v>594</v>
      </c>
      <c r="IT42" s="293">
        <f t="shared" si="526"/>
        <v>0.60975609756097571</v>
      </c>
      <c r="IU42" s="294">
        <v>594</v>
      </c>
      <c r="IV42" s="293">
        <f t="shared" si="527"/>
        <v>0.60975609756097571</v>
      </c>
      <c r="IW42" s="294">
        <v>0</v>
      </c>
      <c r="IX42" s="293" t="str">
        <f t="shared" si="528"/>
        <v>-</v>
      </c>
      <c r="IY42" s="292">
        <v>12801</v>
      </c>
      <c r="IZ42" s="293">
        <f t="shared" si="529"/>
        <v>0.7634660421545667</v>
      </c>
      <c r="JA42" s="292">
        <v>3872</v>
      </c>
      <c r="JB42" s="293">
        <f t="shared" si="530"/>
        <v>0.3600280997541272</v>
      </c>
      <c r="JC42" s="294">
        <v>3832</v>
      </c>
      <c r="JD42" s="293">
        <f t="shared" si="531"/>
        <v>0.34597822269055145</v>
      </c>
      <c r="JE42" s="294">
        <v>40</v>
      </c>
      <c r="JF42" s="293" t="str">
        <f t="shared" si="532"/>
        <v>-</v>
      </c>
      <c r="JG42" s="292">
        <v>1708</v>
      </c>
      <c r="JH42" s="293">
        <f t="shared" si="533"/>
        <v>1.5645645645645647</v>
      </c>
      <c r="JI42" s="294">
        <v>1672</v>
      </c>
      <c r="JJ42" s="293">
        <f t="shared" si="534"/>
        <v>1.6043613707165107</v>
      </c>
      <c r="JK42" s="294">
        <v>37</v>
      </c>
      <c r="JL42" s="293">
        <f t="shared" si="535"/>
        <v>0.48</v>
      </c>
      <c r="JM42" s="292">
        <v>6465</v>
      </c>
      <c r="JN42" s="293">
        <f t="shared" si="536"/>
        <v>1.062200956937799</v>
      </c>
      <c r="JO42" s="294">
        <v>6465</v>
      </c>
      <c r="JP42" s="293">
        <f t="shared" si="537"/>
        <v>1.062200956937799</v>
      </c>
      <c r="JQ42" s="294">
        <v>0</v>
      </c>
      <c r="JR42" s="293" t="str">
        <f t="shared" si="538"/>
        <v>-</v>
      </c>
      <c r="JS42" s="292">
        <v>832</v>
      </c>
      <c r="JT42" s="293">
        <f t="shared" si="539"/>
        <v>0.28992248062015502</v>
      </c>
      <c r="JU42" s="294">
        <v>832</v>
      </c>
      <c r="JV42" s="293">
        <f t="shared" si="540"/>
        <v>0.31023622047244093</v>
      </c>
      <c r="JW42" s="294">
        <v>0</v>
      </c>
      <c r="JX42" s="293">
        <f t="shared" si="541"/>
        <v>-1</v>
      </c>
      <c r="JY42" s="292">
        <v>70</v>
      </c>
      <c r="JZ42" s="293" t="str">
        <f t="shared" si="542"/>
        <v>-</v>
      </c>
      <c r="KA42" s="294">
        <v>0</v>
      </c>
      <c r="KB42" s="293" t="str">
        <f t="shared" si="543"/>
        <v>-</v>
      </c>
      <c r="KC42" s="294">
        <v>70</v>
      </c>
      <c r="KD42" s="293" t="str">
        <f t="shared" si="544"/>
        <v>-</v>
      </c>
      <c r="KE42" s="292">
        <v>25096</v>
      </c>
      <c r="KF42" s="293">
        <f t="shared" si="545"/>
        <v>1.6353040008400712</v>
      </c>
      <c r="KG42" s="292">
        <v>11185</v>
      </c>
      <c r="KH42" s="293">
        <f t="shared" si="546"/>
        <v>1.6268201033348988</v>
      </c>
      <c r="KI42" s="294">
        <v>11035</v>
      </c>
      <c r="KJ42" s="293">
        <f t="shared" si="547"/>
        <v>1.6001413760603205</v>
      </c>
      <c r="KK42" s="294">
        <v>150</v>
      </c>
      <c r="KL42" s="293">
        <f t="shared" si="548"/>
        <v>9</v>
      </c>
      <c r="KM42" s="292">
        <v>4224</v>
      </c>
      <c r="KN42" s="293">
        <f t="shared" si="549"/>
        <v>1.1761978361669243</v>
      </c>
      <c r="KO42" s="294">
        <v>4047</v>
      </c>
      <c r="KP42" s="293">
        <f t="shared" si="550"/>
        <v>1.1023376623376624</v>
      </c>
      <c r="KQ42" s="294">
        <v>177</v>
      </c>
      <c r="KR42" s="293">
        <f t="shared" si="551"/>
        <v>10.0625</v>
      </c>
      <c r="KS42" s="292">
        <v>4540</v>
      </c>
      <c r="KT42" s="293">
        <f t="shared" si="552"/>
        <v>1.4304068522483941</v>
      </c>
      <c r="KU42" s="294">
        <v>4513</v>
      </c>
      <c r="KV42" s="293">
        <f t="shared" si="553"/>
        <v>1.4769484083424809</v>
      </c>
      <c r="KW42" s="294">
        <v>27</v>
      </c>
      <c r="KX42" s="293">
        <f t="shared" si="554"/>
        <v>-0.41304347826086951</v>
      </c>
      <c r="KY42" s="292">
        <v>5726</v>
      </c>
      <c r="KZ42" s="293">
        <f t="shared" si="555"/>
        <v>2.7770448548812663</v>
      </c>
      <c r="LA42" s="294">
        <v>5495</v>
      </c>
      <c r="LB42" s="293">
        <f t="shared" si="556"/>
        <v>2.6879194630872485</v>
      </c>
      <c r="LC42" s="294">
        <v>231</v>
      </c>
      <c r="LD42" s="293">
        <f t="shared" si="557"/>
        <v>7.5555555555555554</v>
      </c>
      <c r="LE42" s="292">
        <v>6</v>
      </c>
      <c r="LF42" s="293">
        <f t="shared" si="558"/>
        <v>-0.89830508474576276</v>
      </c>
      <c r="LG42" s="294">
        <v>6</v>
      </c>
      <c r="LH42" s="293">
        <f t="shared" si="559"/>
        <v>-0.86046511627906974</v>
      </c>
      <c r="LI42" s="294">
        <v>0</v>
      </c>
      <c r="LJ42" s="293">
        <f t="shared" si="560"/>
        <v>-1</v>
      </c>
      <c r="LK42" s="292">
        <v>17951</v>
      </c>
      <c r="LL42" s="293">
        <f t="shared" si="561"/>
        <v>11.526866713189113</v>
      </c>
      <c r="LM42" s="292">
        <v>2312</v>
      </c>
      <c r="LN42" s="293">
        <f t="shared" si="562"/>
        <v>8.285140562248996</v>
      </c>
      <c r="LO42" s="294">
        <v>2312</v>
      </c>
      <c r="LP42" s="293">
        <f t="shared" si="563"/>
        <v>8.285140562248996</v>
      </c>
      <c r="LQ42" s="294">
        <v>0</v>
      </c>
      <c r="LR42" s="293" t="str">
        <f t="shared" si="564"/>
        <v>-</v>
      </c>
      <c r="LS42" s="292">
        <v>8071</v>
      </c>
      <c r="LT42" s="293">
        <f t="shared" si="565"/>
        <v>7.4868559411146158</v>
      </c>
      <c r="LU42" s="294">
        <v>8055</v>
      </c>
      <c r="LV42" s="293">
        <f t="shared" si="566"/>
        <v>7.5600425079702447</v>
      </c>
      <c r="LW42" s="294">
        <v>16</v>
      </c>
      <c r="LX42" s="293">
        <f t="shared" si="567"/>
        <v>0.60000000000000009</v>
      </c>
      <c r="LY42" s="292">
        <v>2780</v>
      </c>
      <c r="LZ42" s="293">
        <f t="shared" si="568"/>
        <v>35.578947368421055</v>
      </c>
      <c r="MA42" s="294">
        <v>2750</v>
      </c>
      <c r="MB42" s="293">
        <f t="shared" si="569"/>
        <v>47.245614035087719</v>
      </c>
      <c r="MC42" s="294">
        <v>30</v>
      </c>
      <c r="MD42" s="293">
        <f t="shared" si="570"/>
        <v>0.57894736842105265</v>
      </c>
      <c r="ME42" s="292">
        <v>4799</v>
      </c>
      <c r="MF42" s="293">
        <f t="shared" si="571"/>
        <v>20.234513274336283</v>
      </c>
      <c r="MG42" s="294">
        <v>4762</v>
      </c>
      <c r="MH42" s="293">
        <f t="shared" si="572"/>
        <v>25.455555555555556</v>
      </c>
      <c r="MI42" s="294">
        <v>37</v>
      </c>
      <c r="MJ42" s="293">
        <f t="shared" si="573"/>
        <v>-0.19565217391304346</v>
      </c>
      <c r="MK42" s="292">
        <v>60</v>
      </c>
      <c r="ML42" s="293">
        <f t="shared" si="574"/>
        <v>2.3333333333333335</v>
      </c>
      <c r="MM42" s="294">
        <v>38</v>
      </c>
      <c r="MN42" s="293">
        <f t="shared" si="575"/>
        <v>4.4285714285714288</v>
      </c>
      <c r="MO42" s="294">
        <v>22</v>
      </c>
      <c r="MP42" s="293">
        <f t="shared" si="576"/>
        <v>1</v>
      </c>
      <c r="MQ42" s="292">
        <f t="shared" si="577"/>
        <v>84883</v>
      </c>
      <c r="MR42" s="293">
        <f t="shared" si="578"/>
        <v>2.018491518793784</v>
      </c>
      <c r="MS42" s="292">
        <f t="shared" si="579"/>
        <v>42689</v>
      </c>
      <c r="MT42" s="293">
        <f t="shared" si="580"/>
        <v>1.9950887532449308</v>
      </c>
      <c r="MU42" s="294">
        <f t="shared" si="581"/>
        <v>41870</v>
      </c>
      <c r="MV42" s="293">
        <f t="shared" si="582"/>
        <v>1.9836813225967362</v>
      </c>
      <c r="MW42" s="294">
        <f t="shared" si="583"/>
        <v>819</v>
      </c>
      <c r="MX42" s="293">
        <f t="shared" si="584"/>
        <v>2.7397260273972601</v>
      </c>
      <c r="MY42" s="292">
        <f t="shared" si="585"/>
        <v>21914</v>
      </c>
      <c r="MZ42" s="293">
        <f t="shared" si="586"/>
        <v>2.7459829059829062</v>
      </c>
      <c r="NA42" s="294">
        <f t="shared" si="587"/>
        <v>21459</v>
      </c>
      <c r="NB42" s="293">
        <f t="shared" si="588"/>
        <v>2.840880615715053</v>
      </c>
      <c r="NC42" s="294">
        <f t="shared" si="589"/>
        <v>454</v>
      </c>
      <c r="ND42" s="293">
        <f t="shared" si="590"/>
        <v>0.73946360153256707</v>
      </c>
      <c r="NE42" s="292">
        <f t="shared" si="591"/>
        <v>6422</v>
      </c>
      <c r="NF42" s="293">
        <f t="shared" si="592"/>
        <v>1.2565003513703443</v>
      </c>
      <c r="NG42" s="294">
        <f t="shared" si="593"/>
        <v>5915</v>
      </c>
      <c r="NH42" s="293">
        <f t="shared" si="594"/>
        <v>1.2732513451191392</v>
      </c>
      <c r="NI42" s="294">
        <f t="shared" si="595"/>
        <v>507</v>
      </c>
      <c r="NJ42" s="293">
        <f t="shared" si="596"/>
        <v>1.0778688524590163</v>
      </c>
      <c r="NK42" s="292">
        <f t="shared" si="597"/>
        <v>13745</v>
      </c>
      <c r="NL42" s="293">
        <f t="shared" si="598"/>
        <v>1.3539989724267856</v>
      </c>
      <c r="NM42" s="294">
        <f t="shared" si="599"/>
        <v>13489</v>
      </c>
      <c r="NN42" s="293">
        <f t="shared" si="600"/>
        <v>1.4147869674185465</v>
      </c>
      <c r="NO42" s="294">
        <f t="shared" si="601"/>
        <v>256</v>
      </c>
      <c r="NP42" s="293">
        <f t="shared" si="602"/>
        <v>2.4000000000000021E-2</v>
      </c>
      <c r="NQ42" s="292">
        <f t="shared" si="603"/>
        <v>1978</v>
      </c>
      <c r="NR42" s="293">
        <f t="shared" si="604"/>
        <v>13.128571428571428</v>
      </c>
      <c r="NS42" s="294">
        <f t="shared" si="605"/>
        <v>1770</v>
      </c>
      <c r="NT42" s="293">
        <f t="shared" si="606"/>
        <v>13.75</v>
      </c>
      <c r="NU42" s="294">
        <f t="shared" si="607"/>
        <v>208</v>
      </c>
      <c r="NV42" s="293">
        <f t="shared" si="608"/>
        <v>8.9047619047619051</v>
      </c>
    </row>
    <row r="43" spans="1:386" s="295" customFormat="1" outlineLevel="1" x14ac:dyDescent="0.25">
      <c r="A43" s="290"/>
      <c r="B43" s="291" t="s">
        <v>75</v>
      </c>
      <c r="C43" s="292">
        <v>838515</v>
      </c>
      <c r="D43" s="293">
        <f t="shared" si="401"/>
        <v>1.0618595993400199</v>
      </c>
      <c r="E43" s="292">
        <v>326667</v>
      </c>
      <c r="F43" s="293">
        <f t="shared" si="402"/>
        <v>1.0601196970365838</v>
      </c>
      <c r="G43" s="294">
        <v>320904</v>
      </c>
      <c r="H43" s="293">
        <f t="shared" si="403"/>
        <v>1.0506489274006481</v>
      </c>
      <c r="I43" s="294">
        <v>5764</v>
      </c>
      <c r="J43" s="293">
        <f t="shared" si="404"/>
        <v>1.7738209817131856</v>
      </c>
      <c r="K43" s="292">
        <v>193905</v>
      </c>
      <c r="L43" s="293">
        <f t="shared" si="405"/>
        <v>0.90409089123689079</v>
      </c>
      <c r="M43" s="294">
        <v>189955</v>
      </c>
      <c r="N43" s="293">
        <f t="shared" si="406"/>
        <v>0.90040518233204936</v>
      </c>
      <c r="O43" s="294">
        <v>3950</v>
      </c>
      <c r="P43" s="293">
        <f t="shared" si="407"/>
        <v>1.0999468367889422</v>
      </c>
      <c r="Q43" s="292">
        <v>173983</v>
      </c>
      <c r="R43" s="293">
        <f t="shared" si="408"/>
        <v>1.5166418353029667</v>
      </c>
      <c r="S43" s="294">
        <v>169132</v>
      </c>
      <c r="T43" s="293">
        <f t="shared" si="409"/>
        <v>1.5483200241072774</v>
      </c>
      <c r="U43" s="294">
        <v>4851</v>
      </c>
      <c r="V43" s="293">
        <f t="shared" si="410"/>
        <v>0.75570032573289891</v>
      </c>
      <c r="W43" s="292">
        <v>141027</v>
      </c>
      <c r="X43" s="293">
        <f t="shared" si="411"/>
        <v>0.8633168617710012</v>
      </c>
      <c r="Y43" s="294">
        <v>134195</v>
      </c>
      <c r="Z43" s="293">
        <f t="shared" si="412"/>
        <v>0.85927455109731765</v>
      </c>
      <c r="AA43" s="294">
        <v>6832</v>
      </c>
      <c r="AB43" s="293">
        <f t="shared" si="413"/>
        <v>0.94643874643874648</v>
      </c>
      <c r="AC43" s="292">
        <v>22839</v>
      </c>
      <c r="AD43" s="293">
        <f t="shared" si="414"/>
        <v>1.1247557912363941</v>
      </c>
      <c r="AE43" s="294">
        <v>19080</v>
      </c>
      <c r="AF43" s="293">
        <f t="shared" si="415"/>
        <v>1.1608154020385051</v>
      </c>
      <c r="AG43" s="294">
        <v>3759</v>
      </c>
      <c r="AH43" s="293">
        <f t="shared" si="416"/>
        <v>0.95883272537780084</v>
      </c>
      <c r="AI43" s="292">
        <v>567052</v>
      </c>
      <c r="AJ43" s="293">
        <f t="shared" si="417"/>
        <v>1.3870446298525807</v>
      </c>
      <c r="AK43" s="292">
        <v>222133</v>
      </c>
      <c r="AL43" s="293">
        <f t="shared" si="418"/>
        <v>1.4906153294165136</v>
      </c>
      <c r="AM43" s="294">
        <v>219770</v>
      </c>
      <c r="AN43" s="293">
        <f t="shared" si="419"/>
        <v>1.4799142405777479</v>
      </c>
      <c r="AO43" s="294">
        <v>2364</v>
      </c>
      <c r="AP43" s="293">
        <f t="shared" si="420"/>
        <v>3.1619718309859151</v>
      </c>
      <c r="AQ43" s="292">
        <v>125539</v>
      </c>
      <c r="AR43" s="293">
        <f t="shared" si="421"/>
        <v>1.2282392616258431</v>
      </c>
      <c r="AS43" s="294">
        <v>124126</v>
      </c>
      <c r="AT43" s="293">
        <f t="shared" si="422"/>
        <v>1.2282339424837541</v>
      </c>
      <c r="AU43" s="294">
        <v>1413</v>
      </c>
      <c r="AV43" s="293">
        <f t="shared" si="423"/>
        <v>1.2287066246056781</v>
      </c>
      <c r="AW43" s="292">
        <v>110918</v>
      </c>
      <c r="AX43" s="293">
        <f t="shared" si="424"/>
        <v>1.9583655615714934</v>
      </c>
      <c r="AY43" s="294">
        <v>108984</v>
      </c>
      <c r="AZ43" s="293">
        <f t="shared" si="425"/>
        <v>2.0009912986011673</v>
      </c>
      <c r="BA43" s="294">
        <v>1934</v>
      </c>
      <c r="BB43" s="293">
        <f t="shared" si="426"/>
        <v>0.64316057774001689</v>
      </c>
      <c r="BC43" s="292">
        <v>105753</v>
      </c>
      <c r="BD43" s="293">
        <f t="shared" si="427"/>
        <v>0.94997510740692936</v>
      </c>
      <c r="BE43" s="294">
        <v>104058</v>
      </c>
      <c r="BF43" s="293">
        <f t="shared" si="428"/>
        <v>0.96770228617892329</v>
      </c>
      <c r="BG43" s="294">
        <v>1695</v>
      </c>
      <c r="BH43" s="293">
        <f t="shared" si="429"/>
        <v>0.25555555555555554</v>
      </c>
      <c r="BI43" s="292">
        <v>7985</v>
      </c>
      <c r="BJ43" s="293">
        <f t="shared" si="430"/>
        <v>2.1561264822134389</v>
      </c>
      <c r="BK43" s="294">
        <v>6648</v>
      </c>
      <c r="BL43" s="293">
        <f t="shared" si="431"/>
        <v>2.1900191938579656</v>
      </c>
      <c r="BM43" s="294">
        <v>1338</v>
      </c>
      <c r="BN43" s="293">
        <f t="shared" si="432"/>
        <v>2</v>
      </c>
      <c r="BO43" s="292">
        <v>271463</v>
      </c>
      <c r="BP43" s="293">
        <f t="shared" si="433"/>
        <v>0.60510273466371034</v>
      </c>
      <c r="BQ43" s="292">
        <v>104534</v>
      </c>
      <c r="BR43" s="293">
        <f t="shared" si="434"/>
        <v>0.50670952305452666</v>
      </c>
      <c r="BS43" s="294">
        <v>101134</v>
      </c>
      <c r="BT43" s="293">
        <f t="shared" si="435"/>
        <v>0.49013540791819543</v>
      </c>
      <c r="BU43" s="294">
        <v>3400</v>
      </c>
      <c r="BV43" s="293">
        <f t="shared" si="436"/>
        <v>1.2501654533421576</v>
      </c>
      <c r="BW43" s="292">
        <v>68367</v>
      </c>
      <c r="BX43" s="293">
        <f t="shared" si="437"/>
        <v>0.50270353437664839</v>
      </c>
      <c r="BY43" s="294">
        <v>65829</v>
      </c>
      <c r="BZ43" s="293">
        <f t="shared" si="438"/>
        <v>0.48769463716694172</v>
      </c>
      <c r="CA43" s="294">
        <v>2537</v>
      </c>
      <c r="CB43" s="293">
        <f t="shared" si="439"/>
        <v>1.0344827586206895</v>
      </c>
      <c r="CC43" s="292">
        <v>63066</v>
      </c>
      <c r="CD43" s="293">
        <f t="shared" si="440"/>
        <v>0.99323640960809101</v>
      </c>
      <c r="CE43" s="294">
        <v>60149</v>
      </c>
      <c r="CF43" s="293">
        <f t="shared" si="441"/>
        <v>1.0013642110867105</v>
      </c>
      <c r="CG43" s="294">
        <v>2917</v>
      </c>
      <c r="CH43" s="293">
        <f t="shared" si="442"/>
        <v>0.83921815889029006</v>
      </c>
      <c r="CI43" s="292">
        <v>35274</v>
      </c>
      <c r="CJ43" s="293">
        <f t="shared" si="443"/>
        <v>0.64424556006152978</v>
      </c>
      <c r="CK43" s="294">
        <v>30137</v>
      </c>
      <c r="CL43" s="293">
        <f t="shared" si="444"/>
        <v>0.56206914424920962</v>
      </c>
      <c r="CM43" s="294">
        <v>5137</v>
      </c>
      <c r="CN43" s="293">
        <f t="shared" si="445"/>
        <v>1.3782407407407407</v>
      </c>
      <c r="CO43" s="292">
        <v>14854</v>
      </c>
      <c r="CP43" s="293">
        <f t="shared" si="446"/>
        <v>0.8072758243095266</v>
      </c>
      <c r="CQ43" s="294">
        <v>12433</v>
      </c>
      <c r="CR43" s="293">
        <f t="shared" si="447"/>
        <v>0.84301808479098717</v>
      </c>
      <c r="CS43" s="294">
        <v>2421</v>
      </c>
      <c r="CT43" s="293">
        <f t="shared" si="448"/>
        <v>0.64358452138492872</v>
      </c>
      <c r="CU43" s="292">
        <v>115617</v>
      </c>
      <c r="CV43" s="293">
        <f t="shared" si="449"/>
        <v>0.51961673435590083</v>
      </c>
      <c r="CW43" s="292">
        <v>32339</v>
      </c>
      <c r="CX43" s="293">
        <f t="shared" si="450"/>
        <v>1.0096321153368133</v>
      </c>
      <c r="CY43" s="294">
        <v>32011</v>
      </c>
      <c r="CZ43" s="293">
        <f t="shared" si="451"/>
        <v>0.99520069808027922</v>
      </c>
      <c r="DA43" s="294">
        <v>328</v>
      </c>
      <c r="DB43" s="293">
        <f t="shared" si="452"/>
        <v>5.833333333333333</v>
      </c>
      <c r="DC43" s="292">
        <v>28468</v>
      </c>
      <c r="DD43" s="293">
        <f t="shared" si="453"/>
        <v>0.48689021205473737</v>
      </c>
      <c r="DE43" s="294">
        <v>28309</v>
      </c>
      <c r="DF43" s="293">
        <f t="shared" si="454"/>
        <v>0.48744220260613713</v>
      </c>
      <c r="DG43" s="294">
        <v>159</v>
      </c>
      <c r="DH43" s="293">
        <f t="shared" si="455"/>
        <v>0.39473684210526305</v>
      </c>
      <c r="DI43" s="292">
        <v>11057</v>
      </c>
      <c r="DJ43" s="293">
        <f t="shared" si="456"/>
        <v>0.56326876855648234</v>
      </c>
      <c r="DK43" s="294">
        <v>10811</v>
      </c>
      <c r="DL43" s="293">
        <f t="shared" si="457"/>
        <v>0.57136627906976734</v>
      </c>
      <c r="DM43" s="294">
        <v>246</v>
      </c>
      <c r="DN43" s="293">
        <f t="shared" si="458"/>
        <v>0.268041237113402</v>
      </c>
      <c r="DO43" s="292">
        <v>39706</v>
      </c>
      <c r="DP43" s="293">
        <f t="shared" si="459"/>
        <v>0.23475448580402403</v>
      </c>
      <c r="DQ43" s="294">
        <v>39635</v>
      </c>
      <c r="DR43" s="293">
        <f t="shared" si="460"/>
        <v>0.24972410531294331</v>
      </c>
      <c r="DS43" s="294">
        <v>71</v>
      </c>
      <c r="DT43" s="293">
        <f t="shared" si="461"/>
        <v>-0.83936651583710409</v>
      </c>
      <c r="DU43" s="292">
        <v>3299</v>
      </c>
      <c r="DV43" s="293">
        <f t="shared" si="462"/>
        <v>1.4010189228529839</v>
      </c>
      <c r="DW43" s="294">
        <v>3027</v>
      </c>
      <c r="DX43" s="293">
        <f t="shared" si="463"/>
        <v>1.2828054298642533</v>
      </c>
      <c r="DY43" s="294">
        <v>271</v>
      </c>
      <c r="DZ43" s="293">
        <f t="shared" si="464"/>
        <v>4.645833333333333</v>
      </c>
      <c r="EA43" s="292">
        <v>30341</v>
      </c>
      <c r="EB43" s="293">
        <f t="shared" si="465"/>
        <v>0.70694796061884668</v>
      </c>
      <c r="EC43" s="292">
        <v>18321</v>
      </c>
      <c r="ED43" s="293">
        <f t="shared" si="466"/>
        <v>0.72125140924464493</v>
      </c>
      <c r="EE43" s="294">
        <v>18229</v>
      </c>
      <c r="EF43" s="293">
        <f t="shared" si="467"/>
        <v>0.71825808275992076</v>
      </c>
      <c r="EG43" s="294">
        <v>92</v>
      </c>
      <c r="EH43" s="293">
        <f t="shared" si="468"/>
        <v>1.6285714285714286</v>
      </c>
      <c r="EI43" s="292">
        <v>7617</v>
      </c>
      <c r="EJ43" s="293">
        <f t="shared" si="469"/>
        <v>0.76728538283062653</v>
      </c>
      <c r="EK43" s="294">
        <v>7617</v>
      </c>
      <c r="EL43" s="293">
        <f t="shared" si="470"/>
        <v>0.78551336146272854</v>
      </c>
      <c r="EM43" s="294">
        <v>0</v>
      </c>
      <c r="EN43" s="293">
        <f t="shared" si="471"/>
        <v>-1</v>
      </c>
      <c r="EO43" s="292">
        <v>3114</v>
      </c>
      <c r="EP43" s="293">
        <f t="shared" si="472"/>
        <v>0.73</v>
      </c>
      <c r="EQ43" s="294">
        <v>3105</v>
      </c>
      <c r="ER43" s="293">
        <f t="shared" si="473"/>
        <v>0.73076923076923084</v>
      </c>
      <c r="ES43" s="294">
        <v>9</v>
      </c>
      <c r="ET43" s="293">
        <f t="shared" si="474"/>
        <v>0.5</v>
      </c>
      <c r="EU43" s="292">
        <v>1023</v>
      </c>
      <c r="EV43" s="293">
        <f t="shared" si="475"/>
        <v>-4.748603351955305E-2</v>
      </c>
      <c r="EW43" s="294">
        <v>1023</v>
      </c>
      <c r="EX43" s="293">
        <f t="shared" si="476"/>
        <v>-2.3854961832061039E-2</v>
      </c>
      <c r="EY43" s="294">
        <v>0</v>
      </c>
      <c r="EZ43" s="293">
        <f t="shared" si="477"/>
        <v>-1</v>
      </c>
      <c r="FA43" s="292">
        <v>339</v>
      </c>
      <c r="FB43" s="293">
        <f t="shared" si="478"/>
        <v>3.2911392405063289</v>
      </c>
      <c r="FC43" s="294">
        <v>272</v>
      </c>
      <c r="FD43" s="293">
        <f t="shared" si="479"/>
        <v>3.6101694915254239</v>
      </c>
      <c r="FE43" s="294">
        <v>67</v>
      </c>
      <c r="FF43" s="293">
        <f t="shared" si="480"/>
        <v>2.35</v>
      </c>
      <c r="FG43" s="292">
        <v>61973</v>
      </c>
      <c r="FH43" s="293">
        <f t="shared" si="481"/>
        <v>1.808783538796229</v>
      </c>
      <c r="FI43" s="292">
        <v>22681</v>
      </c>
      <c r="FJ43" s="293">
        <f t="shared" si="482"/>
        <v>1.3457441307270659</v>
      </c>
      <c r="FK43" s="294">
        <v>21935</v>
      </c>
      <c r="FL43" s="293">
        <f t="shared" si="483"/>
        <v>1.3157728040540539</v>
      </c>
      <c r="FM43" s="294">
        <v>746</v>
      </c>
      <c r="FN43" s="293">
        <f t="shared" si="484"/>
        <v>2.7868020304568528</v>
      </c>
      <c r="FO43" s="292">
        <v>13156</v>
      </c>
      <c r="FP43" s="293">
        <f t="shared" si="485"/>
        <v>2.5499190501888829</v>
      </c>
      <c r="FQ43" s="294">
        <v>12773</v>
      </c>
      <c r="FR43" s="293">
        <f t="shared" si="486"/>
        <v>2.5138927097661625</v>
      </c>
      <c r="FS43" s="294">
        <v>383</v>
      </c>
      <c r="FT43" s="293">
        <f t="shared" si="487"/>
        <v>4.394366197183099</v>
      </c>
      <c r="FU43" s="292">
        <v>13824</v>
      </c>
      <c r="FV43" s="293">
        <f t="shared" si="488"/>
        <v>1.8556083453831853</v>
      </c>
      <c r="FW43" s="294">
        <v>13291</v>
      </c>
      <c r="FX43" s="293">
        <f t="shared" si="489"/>
        <v>1.924955985915493</v>
      </c>
      <c r="FY43" s="294">
        <v>534</v>
      </c>
      <c r="FZ43" s="293">
        <f t="shared" si="490"/>
        <v>0.79797979797979801</v>
      </c>
      <c r="GA43" s="292">
        <v>14244</v>
      </c>
      <c r="GB43" s="293">
        <f t="shared" si="491"/>
        <v>2.363400236127509</v>
      </c>
      <c r="GC43" s="294">
        <v>13589</v>
      </c>
      <c r="GD43" s="293">
        <f t="shared" si="492"/>
        <v>2.3404621435594888</v>
      </c>
      <c r="GE43" s="294">
        <v>655</v>
      </c>
      <c r="GF43" s="293">
        <f t="shared" si="493"/>
        <v>2.9221556886227544</v>
      </c>
      <c r="GG43" s="292">
        <v>615</v>
      </c>
      <c r="GH43" s="293">
        <f t="shared" si="494"/>
        <v>4.2564102564102564</v>
      </c>
      <c r="GI43" s="294">
        <v>173</v>
      </c>
      <c r="GJ43" s="293">
        <f t="shared" si="495"/>
        <v>2.1454545454545455</v>
      </c>
      <c r="GK43" s="294">
        <v>442</v>
      </c>
      <c r="GL43" s="293">
        <f t="shared" si="496"/>
        <v>6.129032258064516</v>
      </c>
      <c r="GM43" s="292">
        <v>153166</v>
      </c>
      <c r="GN43" s="293">
        <f t="shared" si="497"/>
        <v>2.898841797123584</v>
      </c>
      <c r="GO43" s="292">
        <v>65234</v>
      </c>
      <c r="GP43" s="293">
        <f t="shared" si="498"/>
        <v>2.605881377480515</v>
      </c>
      <c r="GQ43" s="294">
        <v>64957</v>
      </c>
      <c r="GR43" s="293">
        <f t="shared" si="499"/>
        <v>2.5963348466393534</v>
      </c>
      <c r="GS43" s="294">
        <v>276</v>
      </c>
      <c r="GT43" s="293">
        <f t="shared" si="500"/>
        <v>8.1999999999999993</v>
      </c>
      <c r="GU43" s="292">
        <v>23019</v>
      </c>
      <c r="GV43" s="293">
        <f t="shared" si="501"/>
        <v>2.7133408614292627</v>
      </c>
      <c r="GW43" s="294">
        <v>23019</v>
      </c>
      <c r="GX43" s="293">
        <f t="shared" si="502"/>
        <v>2.7618891975813042</v>
      </c>
      <c r="GY43" s="294">
        <v>0</v>
      </c>
      <c r="GZ43" s="293">
        <f t="shared" si="503"/>
        <v>-1</v>
      </c>
      <c r="HA43" s="292">
        <v>46661</v>
      </c>
      <c r="HB43" s="293">
        <f t="shared" si="504"/>
        <v>3.0083326174727256</v>
      </c>
      <c r="HC43" s="294">
        <v>46648</v>
      </c>
      <c r="HD43" s="293">
        <f t="shared" si="505"/>
        <v>3.0801189539053615</v>
      </c>
      <c r="HE43" s="294">
        <v>12</v>
      </c>
      <c r="HF43" s="293">
        <f t="shared" si="506"/>
        <v>-0.94230769230769229</v>
      </c>
      <c r="HG43" s="292">
        <v>17020</v>
      </c>
      <c r="HH43" s="293">
        <f t="shared" si="507"/>
        <v>4.2417616261164151</v>
      </c>
      <c r="HI43" s="294">
        <v>17020</v>
      </c>
      <c r="HJ43" s="293">
        <f t="shared" si="508"/>
        <v>4.3071406298721548</v>
      </c>
      <c r="HK43" s="294">
        <v>0</v>
      </c>
      <c r="HL43" s="293">
        <f t="shared" si="509"/>
        <v>-1</v>
      </c>
      <c r="HM43" s="292">
        <v>1159</v>
      </c>
      <c r="HN43" s="293">
        <f t="shared" si="510"/>
        <v>8.7394957983193269</v>
      </c>
      <c r="HO43" s="294">
        <v>1100</v>
      </c>
      <c r="HP43" s="293">
        <f t="shared" si="511"/>
        <v>12.253012048192771</v>
      </c>
      <c r="HQ43" s="294">
        <v>59</v>
      </c>
      <c r="HR43" s="293">
        <f t="shared" si="512"/>
        <v>0.68571428571428572</v>
      </c>
      <c r="HS43" s="292">
        <v>43180</v>
      </c>
      <c r="HT43" s="293">
        <f t="shared" si="513"/>
        <v>0.95845428156748902</v>
      </c>
      <c r="HU43" s="292">
        <v>16097</v>
      </c>
      <c r="HV43" s="293">
        <f t="shared" si="514"/>
        <v>1.0856439492096399</v>
      </c>
      <c r="HW43" s="294">
        <v>15913</v>
      </c>
      <c r="HX43" s="293">
        <f t="shared" si="515"/>
        <v>1.0853099200629015</v>
      </c>
      <c r="HY43" s="294">
        <v>184</v>
      </c>
      <c r="HZ43" s="293">
        <f t="shared" si="516"/>
        <v>1.1149425287356323</v>
      </c>
      <c r="IA43" s="292">
        <v>16954</v>
      </c>
      <c r="IB43" s="293">
        <f t="shared" si="517"/>
        <v>0.77473045116717265</v>
      </c>
      <c r="IC43" s="294">
        <v>16954</v>
      </c>
      <c r="ID43" s="293">
        <f t="shared" si="518"/>
        <v>0.77473045116717265</v>
      </c>
      <c r="IE43" s="294">
        <v>0</v>
      </c>
      <c r="IF43" s="293" t="str">
        <f t="shared" si="519"/>
        <v>-</v>
      </c>
      <c r="IG43" s="292">
        <v>5103</v>
      </c>
      <c r="IH43" s="293">
        <f t="shared" si="520"/>
        <v>0.71529411764705886</v>
      </c>
      <c r="II43" s="294">
        <v>5103</v>
      </c>
      <c r="IJ43" s="293">
        <f t="shared" si="521"/>
        <v>0.71529411764705886</v>
      </c>
      <c r="IK43" s="294">
        <v>0</v>
      </c>
      <c r="IL43" s="293" t="str">
        <f t="shared" si="522"/>
        <v>-</v>
      </c>
      <c r="IM43" s="292">
        <v>4489</v>
      </c>
      <c r="IN43" s="293">
        <f t="shared" si="523"/>
        <v>1.7338611449451888</v>
      </c>
      <c r="IO43" s="294">
        <v>4462</v>
      </c>
      <c r="IP43" s="293">
        <f t="shared" si="524"/>
        <v>1.914435009797518</v>
      </c>
      <c r="IQ43" s="294">
        <v>27</v>
      </c>
      <c r="IR43" s="293">
        <f t="shared" si="525"/>
        <v>-0.7567567567567568</v>
      </c>
      <c r="IS43" s="292">
        <v>762</v>
      </c>
      <c r="IT43" s="293">
        <f t="shared" si="526"/>
        <v>1.3231707317073171</v>
      </c>
      <c r="IU43" s="294">
        <v>439</v>
      </c>
      <c r="IV43" s="293">
        <f t="shared" si="527"/>
        <v>0.33841463414634143</v>
      </c>
      <c r="IW43" s="294">
        <v>323</v>
      </c>
      <c r="IX43" s="293" t="str">
        <f t="shared" si="528"/>
        <v>-</v>
      </c>
      <c r="IY43" s="292">
        <v>28771</v>
      </c>
      <c r="IZ43" s="293">
        <f t="shared" si="529"/>
        <v>3.6843047867144252</v>
      </c>
      <c r="JA43" s="292">
        <v>7508</v>
      </c>
      <c r="JB43" s="293">
        <f t="shared" si="530"/>
        <v>2.5549242424242422</v>
      </c>
      <c r="JC43" s="294">
        <v>7488</v>
      </c>
      <c r="JD43" s="293">
        <f t="shared" si="531"/>
        <v>2.5555555555555554</v>
      </c>
      <c r="JE43" s="294">
        <v>20</v>
      </c>
      <c r="JF43" s="293">
        <f t="shared" si="532"/>
        <v>2.3333333333333335</v>
      </c>
      <c r="JG43" s="292">
        <v>3430</v>
      </c>
      <c r="JH43" s="293">
        <f t="shared" si="533"/>
        <v>3.4144144144144146</v>
      </c>
      <c r="JI43" s="294">
        <v>3430</v>
      </c>
      <c r="JJ43" s="293">
        <f t="shared" si="534"/>
        <v>3.4201030927835054</v>
      </c>
      <c r="JK43" s="294">
        <v>0</v>
      </c>
      <c r="JL43" s="293">
        <f t="shared" si="535"/>
        <v>-1</v>
      </c>
      <c r="JM43" s="292">
        <v>16572</v>
      </c>
      <c r="JN43" s="293">
        <f t="shared" si="536"/>
        <v>5.0525931336742147</v>
      </c>
      <c r="JO43" s="294">
        <v>16545</v>
      </c>
      <c r="JP43" s="293">
        <f t="shared" si="537"/>
        <v>5.0471491228070171</v>
      </c>
      <c r="JQ43" s="294">
        <v>27</v>
      </c>
      <c r="JR43" s="293">
        <f t="shared" si="538"/>
        <v>26</v>
      </c>
      <c r="JS43" s="292">
        <v>1255</v>
      </c>
      <c r="JT43" s="293">
        <f t="shared" si="539"/>
        <v>1.3950381679389312</v>
      </c>
      <c r="JU43" s="294">
        <v>1255</v>
      </c>
      <c r="JV43" s="293">
        <f t="shared" si="540"/>
        <v>1.3950381679389312</v>
      </c>
      <c r="JW43" s="294">
        <v>0</v>
      </c>
      <c r="JX43" s="293" t="str">
        <f t="shared" si="541"/>
        <v>-</v>
      </c>
      <c r="JY43" s="292">
        <v>54</v>
      </c>
      <c r="JZ43" s="293">
        <f t="shared" si="542"/>
        <v>3.5</v>
      </c>
      <c r="KA43" s="294">
        <v>54</v>
      </c>
      <c r="KB43" s="293" t="str">
        <f t="shared" si="543"/>
        <v>-</v>
      </c>
      <c r="KC43" s="294">
        <v>0</v>
      </c>
      <c r="KD43" s="293">
        <f t="shared" si="544"/>
        <v>-1</v>
      </c>
      <c r="KE43" s="292">
        <v>41167</v>
      </c>
      <c r="KF43" s="293">
        <f t="shared" si="545"/>
        <v>1.2110210000537087</v>
      </c>
      <c r="KG43" s="292">
        <v>19319</v>
      </c>
      <c r="KH43" s="293">
        <f t="shared" si="546"/>
        <v>1.4663602706498149</v>
      </c>
      <c r="KI43" s="294">
        <v>19223</v>
      </c>
      <c r="KJ43" s="293">
        <f t="shared" si="547"/>
        <v>1.4600716662400819</v>
      </c>
      <c r="KK43" s="294">
        <v>96</v>
      </c>
      <c r="KL43" s="293">
        <f t="shared" si="548"/>
        <v>4.0526315789473681</v>
      </c>
      <c r="KM43" s="292">
        <v>6165</v>
      </c>
      <c r="KN43" s="293">
        <f t="shared" si="549"/>
        <v>0.51325478645066269</v>
      </c>
      <c r="KO43" s="294">
        <v>5851</v>
      </c>
      <c r="KP43" s="293">
        <f t="shared" si="550"/>
        <v>0.48051619433198378</v>
      </c>
      <c r="KQ43" s="294">
        <v>314</v>
      </c>
      <c r="KR43" s="293">
        <f t="shared" si="551"/>
        <v>1.5737704918032787</v>
      </c>
      <c r="KS43" s="292">
        <v>5994</v>
      </c>
      <c r="KT43" s="293">
        <f t="shared" si="552"/>
        <v>1.0819729072594653</v>
      </c>
      <c r="KU43" s="294">
        <v>5181</v>
      </c>
      <c r="KV43" s="293">
        <f t="shared" si="553"/>
        <v>0.91110291405385468</v>
      </c>
      <c r="KW43" s="294">
        <v>814</v>
      </c>
      <c r="KX43" s="293">
        <f t="shared" si="554"/>
        <v>3.8452380952380949</v>
      </c>
      <c r="KY43" s="292">
        <v>11427</v>
      </c>
      <c r="KZ43" s="293">
        <f t="shared" si="555"/>
        <v>1.618469294225481</v>
      </c>
      <c r="LA43" s="294">
        <v>10684</v>
      </c>
      <c r="LB43" s="293">
        <f t="shared" si="556"/>
        <v>1.6186274509803922</v>
      </c>
      <c r="LC43" s="294">
        <v>743</v>
      </c>
      <c r="LD43" s="293">
        <f t="shared" si="557"/>
        <v>1.6161971830985915</v>
      </c>
      <c r="LE43" s="292">
        <v>182</v>
      </c>
      <c r="LF43" s="293">
        <f t="shared" si="558"/>
        <v>1.1162790697674421</v>
      </c>
      <c r="LG43" s="294">
        <v>182</v>
      </c>
      <c r="LH43" s="293">
        <f t="shared" si="559"/>
        <v>1.9836065573770494</v>
      </c>
      <c r="LI43" s="294">
        <v>0</v>
      </c>
      <c r="LJ43" s="293">
        <f t="shared" si="560"/>
        <v>-1</v>
      </c>
      <c r="LK43" s="292">
        <v>13035</v>
      </c>
      <c r="LL43" s="293">
        <f t="shared" si="561"/>
        <v>9.2476415094339615</v>
      </c>
      <c r="LM43" s="292">
        <v>1876</v>
      </c>
      <c r="LN43" s="293">
        <f t="shared" si="562"/>
        <v>4.7901234567901234</v>
      </c>
      <c r="LO43" s="294">
        <v>1876</v>
      </c>
      <c r="LP43" s="293">
        <f t="shared" si="563"/>
        <v>4.7901234567901234</v>
      </c>
      <c r="LQ43" s="294">
        <v>0</v>
      </c>
      <c r="LR43" s="293" t="str">
        <f t="shared" si="564"/>
        <v>-</v>
      </c>
      <c r="LS43" s="292">
        <v>6420</v>
      </c>
      <c r="LT43" s="293">
        <f t="shared" si="565"/>
        <v>6.3204104903078679</v>
      </c>
      <c r="LU43" s="294">
        <v>6403</v>
      </c>
      <c r="LV43" s="293">
        <f t="shared" si="566"/>
        <v>6.301026225769669</v>
      </c>
      <c r="LW43" s="294">
        <v>17</v>
      </c>
      <c r="LX43" s="293" t="str">
        <f t="shared" si="567"/>
        <v>-</v>
      </c>
      <c r="LY43" s="292">
        <v>1784</v>
      </c>
      <c r="LZ43" s="293">
        <f t="shared" si="568"/>
        <v>177.4</v>
      </c>
      <c r="MA43" s="294">
        <v>1784</v>
      </c>
      <c r="MB43" s="293">
        <f t="shared" si="569"/>
        <v>296.33333333333331</v>
      </c>
      <c r="MC43" s="294">
        <v>0</v>
      </c>
      <c r="MD43" s="293">
        <f t="shared" si="570"/>
        <v>-1</v>
      </c>
      <c r="ME43" s="292">
        <v>2995</v>
      </c>
      <c r="MF43" s="293">
        <f t="shared" si="571"/>
        <v>65.555555555555557</v>
      </c>
      <c r="MG43" s="294">
        <v>2955</v>
      </c>
      <c r="MH43" s="293">
        <f t="shared" si="572"/>
        <v>64.666666666666671</v>
      </c>
      <c r="MI43" s="294">
        <v>40</v>
      </c>
      <c r="MJ43" s="293" t="str">
        <f t="shared" si="573"/>
        <v>-</v>
      </c>
      <c r="MK43" s="292">
        <v>0</v>
      </c>
      <c r="ML43" s="293">
        <f t="shared" si="574"/>
        <v>-1</v>
      </c>
      <c r="MM43" s="294">
        <v>0</v>
      </c>
      <c r="MN43" s="293">
        <f t="shared" si="575"/>
        <v>-1</v>
      </c>
      <c r="MO43" s="294">
        <v>0</v>
      </c>
      <c r="MP43" s="293">
        <f t="shared" si="576"/>
        <v>-1</v>
      </c>
      <c r="MQ43" s="292">
        <f t="shared" si="577"/>
        <v>79802</v>
      </c>
      <c r="MR43" s="293">
        <f t="shared" si="578"/>
        <v>1.3288974493667194</v>
      </c>
      <c r="MS43" s="292">
        <f t="shared" si="579"/>
        <v>38758</v>
      </c>
      <c r="MT43" s="293">
        <f t="shared" si="580"/>
        <v>1.3201436695600122</v>
      </c>
      <c r="MU43" s="294">
        <f t="shared" si="581"/>
        <v>38138</v>
      </c>
      <c r="MV43" s="293">
        <f t="shared" si="582"/>
        <v>1.3032974996980311</v>
      </c>
      <c r="MW43" s="294">
        <f t="shared" si="583"/>
        <v>622</v>
      </c>
      <c r="MX43" s="293">
        <f t="shared" si="584"/>
        <v>3.2602739726027394</v>
      </c>
      <c r="MY43" s="292">
        <f t="shared" si="585"/>
        <v>20310</v>
      </c>
      <c r="MZ43" s="293">
        <f t="shared" si="586"/>
        <v>1.638347622759158</v>
      </c>
      <c r="NA43" s="294">
        <f t="shared" si="587"/>
        <v>19770</v>
      </c>
      <c r="NB43" s="293">
        <f t="shared" si="588"/>
        <v>1.6374066168623265</v>
      </c>
      <c r="NC43" s="294">
        <f t="shared" si="589"/>
        <v>540</v>
      </c>
      <c r="ND43" s="293">
        <f t="shared" si="590"/>
        <v>1.6732673267326734</v>
      </c>
      <c r="NE43" s="292">
        <f t="shared" si="591"/>
        <v>6809</v>
      </c>
      <c r="NF43" s="293">
        <f t="shared" si="592"/>
        <v>0.9256221719457014</v>
      </c>
      <c r="NG43" s="294">
        <f t="shared" si="593"/>
        <v>6516</v>
      </c>
      <c r="NH43" s="293">
        <f t="shared" si="594"/>
        <v>1.0129749768303986</v>
      </c>
      <c r="NI43" s="294">
        <f t="shared" si="595"/>
        <v>292</v>
      </c>
      <c r="NJ43" s="293">
        <f t="shared" si="596"/>
        <v>-2.3411371237458178E-2</v>
      </c>
      <c r="NK43" s="292">
        <f t="shared" si="597"/>
        <v>13594</v>
      </c>
      <c r="NL43" s="293">
        <f t="shared" si="598"/>
        <v>0.95737940964722812</v>
      </c>
      <c r="NM43" s="294">
        <f t="shared" si="599"/>
        <v>13435</v>
      </c>
      <c r="NN43" s="293">
        <f t="shared" si="600"/>
        <v>1.0157539384846213</v>
      </c>
      <c r="NO43" s="294">
        <f t="shared" si="601"/>
        <v>159</v>
      </c>
      <c r="NP43" s="293">
        <f t="shared" si="602"/>
        <v>-0.42805755395683454</v>
      </c>
      <c r="NQ43" s="292">
        <f t="shared" si="603"/>
        <v>1575</v>
      </c>
      <c r="NR43" s="293">
        <f t="shared" si="604"/>
        <v>3.2798913043478262</v>
      </c>
      <c r="NS43" s="294">
        <f t="shared" si="605"/>
        <v>1401</v>
      </c>
      <c r="NT43" s="293">
        <f t="shared" si="606"/>
        <v>8.1568627450980387</v>
      </c>
      <c r="NU43" s="294">
        <f t="shared" si="607"/>
        <v>176</v>
      </c>
      <c r="NV43" s="293">
        <f t="shared" si="608"/>
        <v>-0.19266055045871555</v>
      </c>
    </row>
    <row r="44" spans="1:386" s="295" customFormat="1" outlineLevel="1" x14ac:dyDescent="0.25">
      <c r="A44" s="290"/>
      <c r="B44" s="291" t="s">
        <v>77</v>
      </c>
      <c r="C44" s="292">
        <v>797652</v>
      </c>
      <c r="D44" s="293">
        <f t="shared" si="401"/>
        <v>2.9873030472686555</v>
      </c>
      <c r="E44" s="292">
        <v>323760</v>
      </c>
      <c r="F44" s="293">
        <f t="shared" si="402"/>
        <v>2.2089441289286671</v>
      </c>
      <c r="G44" s="294">
        <v>320876</v>
      </c>
      <c r="H44" s="293">
        <f t="shared" si="403"/>
        <v>2.2268951507471995</v>
      </c>
      <c r="I44" s="294">
        <v>2884</v>
      </c>
      <c r="J44" s="293">
        <f t="shared" si="404"/>
        <v>0.98213058419243993</v>
      </c>
      <c r="K44" s="292">
        <v>195034</v>
      </c>
      <c r="L44" s="293">
        <f t="shared" si="405"/>
        <v>4.0138563973366921</v>
      </c>
      <c r="M44" s="294">
        <v>192295</v>
      </c>
      <c r="N44" s="293">
        <f t="shared" si="406"/>
        <v>4.1778501804082069</v>
      </c>
      <c r="O44" s="294">
        <v>2739</v>
      </c>
      <c r="P44" s="293">
        <f t="shared" si="407"/>
        <v>0.55448354143019296</v>
      </c>
      <c r="Q44" s="292">
        <v>151983</v>
      </c>
      <c r="R44" s="293">
        <f t="shared" si="408"/>
        <v>3.5026663506547369</v>
      </c>
      <c r="S44" s="294">
        <v>147973</v>
      </c>
      <c r="T44" s="293">
        <f t="shared" si="409"/>
        <v>3.6253125781445359</v>
      </c>
      <c r="U44" s="294">
        <v>4011</v>
      </c>
      <c r="V44" s="293">
        <f t="shared" si="410"/>
        <v>1.2763904653802496</v>
      </c>
      <c r="W44" s="292">
        <v>118375</v>
      </c>
      <c r="X44" s="293">
        <f t="shared" si="411"/>
        <v>3.5500845633456333</v>
      </c>
      <c r="Y44" s="294">
        <v>114754</v>
      </c>
      <c r="Z44" s="293">
        <f t="shared" si="412"/>
        <v>3.671823474331311</v>
      </c>
      <c r="AA44" s="294">
        <v>3621</v>
      </c>
      <c r="AB44" s="293">
        <f t="shared" si="413"/>
        <v>1.4920853406744667</v>
      </c>
      <c r="AC44" s="292">
        <v>18405</v>
      </c>
      <c r="AD44" s="293">
        <f t="shared" si="414"/>
        <v>1.645536869340233</v>
      </c>
      <c r="AE44" s="294">
        <v>15782</v>
      </c>
      <c r="AF44" s="293">
        <f t="shared" si="415"/>
        <v>1.696395011105416</v>
      </c>
      <c r="AG44" s="294">
        <v>2623</v>
      </c>
      <c r="AH44" s="293">
        <f t="shared" si="416"/>
        <v>1.3759057971014492</v>
      </c>
      <c r="AI44" s="292">
        <v>589213</v>
      </c>
      <c r="AJ44" s="293">
        <f t="shared" si="417"/>
        <v>5.4569872441151972</v>
      </c>
      <c r="AK44" s="292">
        <v>238930</v>
      </c>
      <c r="AL44" s="293">
        <f t="shared" si="418"/>
        <v>4.0612184375529568</v>
      </c>
      <c r="AM44" s="294">
        <v>237689</v>
      </c>
      <c r="AN44" s="293">
        <f t="shared" si="419"/>
        <v>4.0703741627202525</v>
      </c>
      <c r="AO44" s="294">
        <v>1241</v>
      </c>
      <c r="AP44" s="293">
        <f t="shared" si="420"/>
        <v>2.7606060606060607</v>
      </c>
      <c r="AQ44" s="292">
        <v>141960</v>
      </c>
      <c r="AR44" s="293">
        <f t="shared" si="421"/>
        <v>8.1699502616110067</v>
      </c>
      <c r="AS44" s="294">
        <v>140926</v>
      </c>
      <c r="AT44" s="293">
        <f t="shared" si="422"/>
        <v>8.33532061473238</v>
      </c>
      <c r="AU44" s="294">
        <v>1034</v>
      </c>
      <c r="AV44" s="293">
        <f t="shared" si="423"/>
        <v>1.6927083333333335</v>
      </c>
      <c r="AW44" s="292">
        <v>104440</v>
      </c>
      <c r="AX44" s="293">
        <f t="shared" si="424"/>
        <v>6.1671699149052976</v>
      </c>
      <c r="AY44" s="294">
        <v>103308</v>
      </c>
      <c r="AZ44" s="293">
        <f t="shared" si="425"/>
        <v>6.2451083526193987</v>
      </c>
      <c r="BA44" s="294">
        <v>1132</v>
      </c>
      <c r="BB44" s="293">
        <f t="shared" si="426"/>
        <v>2.6282051282051282</v>
      </c>
      <c r="BC44" s="292">
        <v>98198</v>
      </c>
      <c r="BD44" s="293">
        <f t="shared" si="427"/>
        <v>6.4100513130093573</v>
      </c>
      <c r="BE44" s="294">
        <v>96971</v>
      </c>
      <c r="BF44" s="293">
        <f t="shared" si="428"/>
        <v>6.4805986268610658</v>
      </c>
      <c r="BG44" s="294">
        <v>1227</v>
      </c>
      <c r="BH44" s="293">
        <f t="shared" si="429"/>
        <v>3.2456747404844295</v>
      </c>
      <c r="BI44" s="292">
        <v>6324</v>
      </c>
      <c r="BJ44" s="293">
        <f t="shared" si="430"/>
        <v>2.4036598493003227</v>
      </c>
      <c r="BK44" s="294">
        <v>5790</v>
      </c>
      <c r="BL44" s="293">
        <f t="shared" si="431"/>
        <v>2.6187499999999999</v>
      </c>
      <c r="BM44" s="294">
        <v>533</v>
      </c>
      <c r="BN44" s="293">
        <f t="shared" si="432"/>
        <v>1.0658914728682172</v>
      </c>
      <c r="BO44" s="292">
        <v>208439</v>
      </c>
      <c r="BP44" s="293">
        <f t="shared" si="433"/>
        <v>0.91587006875252763</v>
      </c>
      <c r="BQ44" s="292">
        <v>84830</v>
      </c>
      <c r="BR44" s="293">
        <f t="shared" si="434"/>
        <v>0.58014342926329521</v>
      </c>
      <c r="BS44" s="294">
        <v>83187</v>
      </c>
      <c r="BT44" s="293">
        <f t="shared" si="435"/>
        <v>0.58270547945205475</v>
      </c>
      <c r="BU44" s="294">
        <v>1643</v>
      </c>
      <c r="BV44" s="293">
        <f t="shared" si="436"/>
        <v>0.46044444444444443</v>
      </c>
      <c r="BW44" s="292">
        <v>53074</v>
      </c>
      <c r="BX44" s="293">
        <f t="shared" si="437"/>
        <v>1.2662795166317946</v>
      </c>
      <c r="BY44" s="294">
        <v>51369</v>
      </c>
      <c r="BZ44" s="293">
        <f t="shared" si="438"/>
        <v>1.3306111337961073</v>
      </c>
      <c r="CA44" s="294">
        <v>1705</v>
      </c>
      <c r="CB44" s="293">
        <f t="shared" si="439"/>
        <v>0.2381989832970226</v>
      </c>
      <c r="CC44" s="292">
        <v>47544</v>
      </c>
      <c r="CD44" s="293">
        <f t="shared" si="440"/>
        <v>1.4785736628088832</v>
      </c>
      <c r="CE44" s="294">
        <v>44665</v>
      </c>
      <c r="CF44" s="293">
        <f t="shared" si="441"/>
        <v>1.518892397924656</v>
      </c>
      <c r="CG44" s="294">
        <v>2879</v>
      </c>
      <c r="CH44" s="293">
        <f t="shared" si="442"/>
        <v>0.98551724137931029</v>
      </c>
      <c r="CI44" s="292">
        <v>20177</v>
      </c>
      <c r="CJ44" s="293">
        <f t="shared" si="443"/>
        <v>0.58065021543282413</v>
      </c>
      <c r="CK44" s="294">
        <v>17784</v>
      </c>
      <c r="CL44" s="293">
        <f t="shared" si="444"/>
        <v>0.53297129557796752</v>
      </c>
      <c r="CM44" s="294">
        <v>2394</v>
      </c>
      <c r="CN44" s="293">
        <f t="shared" si="445"/>
        <v>1.0567010309278349</v>
      </c>
      <c r="CO44" s="292">
        <v>12081</v>
      </c>
      <c r="CP44" s="293">
        <f t="shared" si="446"/>
        <v>1.3692880957050404</v>
      </c>
      <c r="CQ44" s="294">
        <v>9991</v>
      </c>
      <c r="CR44" s="293">
        <f t="shared" si="447"/>
        <v>1.3491652950858217</v>
      </c>
      <c r="CS44" s="294">
        <v>2090</v>
      </c>
      <c r="CT44" s="293">
        <f t="shared" si="448"/>
        <v>1.4704491725768323</v>
      </c>
      <c r="CU44" s="292">
        <v>140515</v>
      </c>
      <c r="CV44" s="293">
        <f t="shared" si="449"/>
        <v>10.863812901046943</v>
      </c>
      <c r="CW44" s="292">
        <v>39381</v>
      </c>
      <c r="CX44" s="293">
        <f t="shared" si="450"/>
        <v>11.337406015037594</v>
      </c>
      <c r="CY44" s="294">
        <v>39110</v>
      </c>
      <c r="CZ44" s="293">
        <f t="shared" si="451"/>
        <v>11.535256410256411</v>
      </c>
      <c r="DA44" s="294">
        <v>271</v>
      </c>
      <c r="DB44" s="293">
        <f t="shared" si="452"/>
        <v>2.7123287671232879</v>
      </c>
      <c r="DC44" s="292">
        <v>38616</v>
      </c>
      <c r="DD44" s="293">
        <f t="shared" si="453"/>
        <v>12.855758880516685</v>
      </c>
      <c r="DE44" s="294">
        <v>38326</v>
      </c>
      <c r="DF44" s="293">
        <f t="shared" si="454"/>
        <v>12.851102276834116</v>
      </c>
      <c r="DG44" s="294">
        <v>290</v>
      </c>
      <c r="DH44" s="293">
        <f t="shared" si="455"/>
        <v>13.5</v>
      </c>
      <c r="DI44" s="292">
        <v>13165</v>
      </c>
      <c r="DJ44" s="293">
        <f t="shared" si="456"/>
        <v>10.660761736049601</v>
      </c>
      <c r="DK44" s="294">
        <v>12926</v>
      </c>
      <c r="DL44" s="293">
        <f t="shared" si="457"/>
        <v>10.676603432700993</v>
      </c>
      <c r="DM44" s="294">
        <v>239</v>
      </c>
      <c r="DN44" s="293">
        <f t="shared" si="458"/>
        <v>9.8636363636363633</v>
      </c>
      <c r="DO44" s="292">
        <v>44685</v>
      </c>
      <c r="DP44" s="293">
        <f t="shared" si="459"/>
        <v>11.495805369127517</v>
      </c>
      <c r="DQ44" s="294">
        <v>44590</v>
      </c>
      <c r="DR44" s="293">
        <f t="shared" si="460"/>
        <v>11.714570858283434</v>
      </c>
      <c r="DS44" s="294">
        <v>95</v>
      </c>
      <c r="DT44" s="293">
        <f t="shared" si="461"/>
        <v>0.37681159420289845</v>
      </c>
      <c r="DU44" s="292">
        <v>2870</v>
      </c>
      <c r="DV44" s="293">
        <f t="shared" si="462"/>
        <v>1.6999059266227659</v>
      </c>
      <c r="DW44" s="294">
        <v>2801</v>
      </c>
      <c r="DX44" s="293">
        <f t="shared" si="463"/>
        <v>1.6349952963311383</v>
      </c>
      <c r="DY44" s="294">
        <v>69</v>
      </c>
      <c r="DZ44" s="293">
        <f t="shared" si="464"/>
        <v>68</v>
      </c>
      <c r="EA44" s="292">
        <v>29267</v>
      </c>
      <c r="EB44" s="293">
        <f t="shared" si="465"/>
        <v>1.2264739444655763</v>
      </c>
      <c r="EC44" s="292">
        <v>16111</v>
      </c>
      <c r="ED44" s="293">
        <f t="shared" si="466"/>
        <v>0.36153131074114775</v>
      </c>
      <c r="EE44" s="294">
        <v>16103</v>
      </c>
      <c r="EF44" s="293">
        <f t="shared" si="467"/>
        <v>0.36085523535874242</v>
      </c>
      <c r="EG44" s="294">
        <v>7</v>
      </c>
      <c r="EH44" s="293" t="str">
        <f t="shared" si="468"/>
        <v>-</v>
      </c>
      <c r="EI44" s="292">
        <v>8179</v>
      </c>
      <c r="EJ44" s="293">
        <f t="shared" si="469"/>
        <v>14.146296296296295</v>
      </c>
      <c r="EK44" s="294">
        <v>8088</v>
      </c>
      <c r="EL44" s="293">
        <f t="shared" si="470"/>
        <v>13.977777777777778</v>
      </c>
      <c r="EM44" s="294">
        <v>91</v>
      </c>
      <c r="EN44" s="293" t="str">
        <f t="shared" si="471"/>
        <v>-</v>
      </c>
      <c r="EO44" s="292">
        <v>2660</v>
      </c>
      <c r="EP44" s="293">
        <f t="shared" si="472"/>
        <v>8.0476190476190474</v>
      </c>
      <c r="EQ44" s="294">
        <v>2627</v>
      </c>
      <c r="ER44" s="293">
        <f t="shared" si="473"/>
        <v>7.9353741496598644</v>
      </c>
      <c r="ES44" s="294">
        <v>33</v>
      </c>
      <c r="ET44" s="293" t="str">
        <f t="shared" si="474"/>
        <v>-</v>
      </c>
      <c r="EU44" s="292">
        <v>1252</v>
      </c>
      <c r="EV44" s="293">
        <f t="shared" si="475"/>
        <v>4.1735537190082646</v>
      </c>
      <c r="EW44" s="294">
        <v>1222</v>
      </c>
      <c r="EX44" s="293">
        <f t="shared" si="476"/>
        <v>4.0495867768595044</v>
      </c>
      <c r="EY44" s="294">
        <v>31</v>
      </c>
      <c r="EZ44" s="293" t="str">
        <f t="shared" si="477"/>
        <v>-</v>
      </c>
      <c r="FA44" s="292">
        <v>413</v>
      </c>
      <c r="FB44" s="293">
        <f t="shared" si="478"/>
        <v>1.2324324324324323</v>
      </c>
      <c r="FC44" s="294">
        <v>342</v>
      </c>
      <c r="FD44" s="293">
        <f t="shared" si="479"/>
        <v>0.84864864864864864</v>
      </c>
      <c r="FE44" s="294">
        <v>72</v>
      </c>
      <c r="FF44" s="293" t="str">
        <f t="shared" si="480"/>
        <v>-</v>
      </c>
      <c r="FG44" s="292">
        <v>36807</v>
      </c>
      <c r="FH44" s="293">
        <f t="shared" si="481"/>
        <v>3.8032102309800342</v>
      </c>
      <c r="FI44" s="292">
        <v>15998</v>
      </c>
      <c r="FJ44" s="293">
        <f t="shared" si="482"/>
        <v>4.4787671232876711</v>
      </c>
      <c r="FK44" s="294">
        <v>15478</v>
      </c>
      <c r="FL44" s="293">
        <f t="shared" si="483"/>
        <v>4.4194677871148462</v>
      </c>
      <c r="FM44" s="294">
        <v>520</v>
      </c>
      <c r="FN44" s="293">
        <f t="shared" si="484"/>
        <v>7.125</v>
      </c>
      <c r="FO44" s="292">
        <v>6999</v>
      </c>
      <c r="FP44" s="293">
        <f t="shared" si="485"/>
        <v>7.2051582649472454</v>
      </c>
      <c r="FQ44" s="294">
        <v>6828</v>
      </c>
      <c r="FR44" s="293">
        <f t="shared" si="486"/>
        <v>7.0709219858156036</v>
      </c>
      <c r="FS44" s="294">
        <v>171</v>
      </c>
      <c r="FT44" s="293">
        <f t="shared" si="487"/>
        <v>23.428571428571427</v>
      </c>
      <c r="FU44" s="292">
        <v>8631</v>
      </c>
      <c r="FV44" s="293">
        <f t="shared" si="488"/>
        <v>2.3298611111111112</v>
      </c>
      <c r="FW44" s="294">
        <v>8278</v>
      </c>
      <c r="FX44" s="293">
        <f t="shared" si="489"/>
        <v>2.214757281553398</v>
      </c>
      <c r="FY44" s="294">
        <v>352</v>
      </c>
      <c r="FZ44" s="293">
        <f t="shared" si="490"/>
        <v>19.705882352941178</v>
      </c>
      <c r="GA44" s="292">
        <v>6060</v>
      </c>
      <c r="GB44" s="293">
        <f t="shared" si="491"/>
        <v>3.5022288261515602</v>
      </c>
      <c r="GC44" s="294">
        <v>5887</v>
      </c>
      <c r="GD44" s="293">
        <f t="shared" si="492"/>
        <v>3.4196696696696698</v>
      </c>
      <c r="GE44" s="294">
        <v>173</v>
      </c>
      <c r="GF44" s="293">
        <f t="shared" si="493"/>
        <v>12.307692307692308</v>
      </c>
      <c r="GG44" s="292">
        <v>312</v>
      </c>
      <c r="GH44" s="293">
        <f t="shared" si="494"/>
        <v>1.736842105263158</v>
      </c>
      <c r="GI44" s="294">
        <v>249</v>
      </c>
      <c r="GJ44" s="293">
        <f t="shared" si="495"/>
        <v>6.1142857142857139</v>
      </c>
      <c r="GK44" s="294">
        <v>63</v>
      </c>
      <c r="GL44" s="293">
        <f t="shared" si="496"/>
        <v>-0.20253164556962022</v>
      </c>
      <c r="GM44" s="292">
        <v>180876</v>
      </c>
      <c r="GN44" s="293">
        <f t="shared" si="497"/>
        <v>5.7170231729055256</v>
      </c>
      <c r="GO44" s="292">
        <v>84470</v>
      </c>
      <c r="GP44" s="293">
        <f t="shared" si="498"/>
        <v>5.108178465543423</v>
      </c>
      <c r="GQ44" s="294">
        <v>84329</v>
      </c>
      <c r="GR44" s="293">
        <f t="shared" si="499"/>
        <v>5.1001880787037033</v>
      </c>
      <c r="GS44" s="294">
        <v>141</v>
      </c>
      <c r="GT44" s="293">
        <f t="shared" si="500"/>
        <v>27.2</v>
      </c>
      <c r="GU44" s="292">
        <v>27656</v>
      </c>
      <c r="GV44" s="293">
        <f t="shared" si="501"/>
        <v>7.226055919095776</v>
      </c>
      <c r="GW44" s="294">
        <v>27656</v>
      </c>
      <c r="GX44" s="293">
        <f t="shared" si="502"/>
        <v>7.6452016255079709</v>
      </c>
      <c r="GY44" s="294">
        <v>0</v>
      </c>
      <c r="GZ44" s="293">
        <f t="shared" si="503"/>
        <v>-1</v>
      </c>
      <c r="HA44" s="292">
        <v>48206</v>
      </c>
      <c r="HB44" s="293">
        <f t="shared" si="504"/>
        <v>6.1992234169653528</v>
      </c>
      <c r="HC44" s="294">
        <v>48169</v>
      </c>
      <c r="HD44" s="293">
        <f t="shared" si="505"/>
        <v>6.2087698293923976</v>
      </c>
      <c r="HE44" s="294">
        <v>37</v>
      </c>
      <c r="HF44" s="293">
        <f t="shared" si="506"/>
        <v>1.6428571428571428</v>
      </c>
      <c r="HG44" s="292">
        <v>19563</v>
      </c>
      <c r="HH44" s="293">
        <f t="shared" si="507"/>
        <v>5.2883317261330758</v>
      </c>
      <c r="HI44" s="294">
        <v>19382</v>
      </c>
      <c r="HJ44" s="293">
        <f t="shared" si="508"/>
        <v>5.2785876255264013</v>
      </c>
      <c r="HK44" s="294">
        <v>181</v>
      </c>
      <c r="HL44" s="293">
        <f t="shared" si="509"/>
        <v>6.541666666666667</v>
      </c>
      <c r="HM44" s="292">
        <v>790</v>
      </c>
      <c r="HN44" s="293">
        <f t="shared" si="510"/>
        <v>13.90566037735849</v>
      </c>
      <c r="HO44" s="294">
        <v>790</v>
      </c>
      <c r="HP44" s="293">
        <f t="shared" si="511"/>
        <v>13.90566037735849</v>
      </c>
      <c r="HQ44" s="294">
        <v>0</v>
      </c>
      <c r="HR44" s="293" t="str">
        <f t="shared" si="512"/>
        <v>-</v>
      </c>
      <c r="HS44" s="292">
        <v>44808</v>
      </c>
      <c r="HT44" s="293">
        <f t="shared" si="513"/>
        <v>27.004999999999999</v>
      </c>
      <c r="HU44" s="292">
        <v>16346</v>
      </c>
      <c r="HV44" s="293">
        <f t="shared" si="514"/>
        <v>22.384835479256079</v>
      </c>
      <c r="HW44" s="294">
        <v>16346</v>
      </c>
      <c r="HX44" s="293">
        <f t="shared" si="515"/>
        <v>22.384835479256079</v>
      </c>
      <c r="HY44" s="294">
        <v>0</v>
      </c>
      <c r="HZ44" s="293" t="str">
        <f t="shared" si="516"/>
        <v>-</v>
      </c>
      <c r="IA44" s="292">
        <v>19603</v>
      </c>
      <c r="IB44" s="293">
        <f t="shared" si="517"/>
        <v>27.287157287157289</v>
      </c>
      <c r="IC44" s="294">
        <v>19603</v>
      </c>
      <c r="ID44" s="293">
        <f t="shared" si="518"/>
        <v>27.287157287157289</v>
      </c>
      <c r="IE44" s="294">
        <v>0</v>
      </c>
      <c r="IF44" s="293" t="str">
        <f t="shared" si="519"/>
        <v>-</v>
      </c>
      <c r="IG44" s="292">
        <v>4839</v>
      </c>
      <c r="IH44" s="293">
        <f t="shared" si="520"/>
        <v>56.607142857142854</v>
      </c>
      <c r="II44" s="294">
        <v>4796</v>
      </c>
      <c r="IJ44" s="293">
        <f t="shared" si="521"/>
        <v>57.487804878048777</v>
      </c>
      <c r="IK44" s="294">
        <v>43</v>
      </c>
      <c r="IL44" s="293">
        <f t="shared" si="522"/>
        <v>13.333333333333334</v>
      </c>
      <c r="IM44" s="292">
        <v>3638</v>
      </c>
      <c r="IN44" s="293">
        <f t="shared" si="523"/>
        <v>41.302325581395351</v>
      </c>
      <c r="IO44" s="294">
        <v>3609</v>
      </c>
      <c r="IP44" s="293">
        <f t="shared" si="524"/>
        <v>40.965116279069768</v>
      </c>
      <c r="IQ44" s="294">
        <v>29</v>
      </c>
      <c r="IR44" s="293" t="str">
        <f t="shared" si="525"/>
        <v>-</v>
      </c>
      <c r="IS44" s="292">
        <v>641</v>
      </c>
      <c r="IT44" s="293">
        <f t="shared" si="526"/>
        <v>15.435897435897434</v>
      </c>
      <c r="IU44" s="294">
        <v>454</v>
      </c>
      <c r="IV44" s="293">
        <f t="shared" si="527"/>
        <v>10.641025641025641</v>
      </c>
      <c r="IW44" s="294">
        <v>186</v>
      </c>
      <c r="IX44" s="293" t="str">
        <f t="shared" si="528"/>
        <v>-</v>
      </c>
      <c r="IY44" s="292">
        <v>26879</v>
      </c>
      <c r="IZ44" s="293">
        <f t="shared" si="529"/>
        <v>6.64911781445646</v>
      </c>
      <c r="JA44" s="292">
        <v>8220</v>
      </c>
      <c r="JB44" s="293">
        <f t="shared" si="530"/>
        <v>5.9133725820016823</v>
      </c>
      <c r="JC44" s="294">
        <v>8220</v>
      </c>
      <c r="JD44" s="293">
        <f t="shared" si="531"/>
        <v>5.9133725820016823</v>
      </c>
      <c r="JE44" s="294">
        <v>0</v>
      </c>
      <c r="JF44" s="293" t="str">
        <f t="shared" si="532"/>
        <v>-</v>
      </c>
      <c r="JG44" s="292">
        <v>3717</v>
      </c>
      <c r="JH44" s="293">
        <f t="shared" si="533"/>
        <v>5.8833333333333337</v>
      </c>
      <c r="JI44" s="294">
        <v>3717</v>
      </c>
      <c r="JJ44" s="293">
        <f t="shared" si="534"/>
        <v>5.8833333333333337</v>
      </c>
      <c r="JK44" s="294">
        <v>0</v>
      </c>
      <c r="JL44" s="293" t="str">
        <f t="shared" si="535"/>
        <v>-</v>
      </c>
      <c r="JM44" s="292">
        <v>13257</v>
      </c>
      <c r="JN44" s="293">
        <f t="shared" si="536"/>
        <v>8.2966339410939689</v>
      </c>
      <c r="JO44" s="294">
        <v>13257</v>
      </c>
      <c r="JP44" s="293">
        <f t="shared" si="537"/>
        <v>8.4423076923076916</v>
      </c>
      <c r="JQ44" s="294">
        <v>0</v>
      </c>
      <c r="JR44" s="293">
        <f t="shared" si="538"/>
        <v>-1</v>
      </c>
      <c r="JS44" s="292">
        <v>1651</v>
      </c>
      <c r="JT44" s="293">
        <f t="shared" si="539"/>
        <v>3.333333333333333</v>
      </c>
      <c r="JU44" s="294">
        <v>1647</v>
      </c>
      <c r="JV44" s="293">
        <f t="shared" si="540"/>
        <v>3.3228346456692917</v>
      </c>
      <c r="JW44" s="294">
        <v>5</v>
      </c>
      <c r="JX44" s="293" t="str">
        <f t="shared" si="541"/>
        <v>-</v>
      </c>
      <c r="JY44" s="292">
        <v>0</v>
      </c>
      <c r="JZ44" s="293" t="str">
        <f t="shared" si="542"/>
        <v>-</v>
      </c>
      <c r="KA44" s="294">
        <v>0</v>
      </c>
      <c r="KB44" s="293" t="str">
        <f t="shared" si="543"/>
        <v>-</v>
      </c>
      <c r="KC44" s="294">
        <v>0</v>
      </c>
      <c r="KD44" s="293" t="str">
        <f t="shared" si="544"/>
        <v>-</v>
      </c>
      <c r="KE44" s="292">
        <v>32883</v>
      </c>
      <c r="KF44" s="293">
        <f t="shared" si="545"/>
        <v>2.8937833037300176</v>
      </c>
      <c r="KG44" s="292">
        <v>15340</v>
      </c>
      <c r="KH44" s="293">
        <f t="shared" si="546"/>
        <v>2.8168698681263997</v>
      </c>
      <c r="KI44" s="294">
        <v>15286</v>
      </c>
      <c r="KJ44" s="293">
        <f t="shared" si="547"/>
        <v>2.857178904870048</v>
      </c>
      <c r="KK44" s="294">
        <v>54</v>
      </c>
      <c r="KL44" s="293">
        <f t="shared" si="548"/>
        <v>-3.5714285714285698E-2</v>
      </c>
      <c r="KM44" s="292">
        <v>5866</v>
      </c>
      <c r="KN44" s="293">
        <f t="shared" si="549"/>
        <v>2.8821972203838517</v>
      </c>
      <c r="KO44" s="294">
        <v>5833</v>
      </c>
      <c r="KP44" s="293">
        <f t="shared" si="550"/>
        <v>2.9121395036887994</v>
      </c>
      <c r="KQ44" s="294">
        <v>33</v>
      </c>
      <c r="KR44" s="293">
        <f t="shared" si="551"/>
        <v>0.64999999999999991</v>
      </c>
      <c r="KS44" s="292">
        <v>5100</v>
      </c>
      <c r="KT44" s="293">
        <f t="shared" si="552"/>
        <v>3.5414069456812109</v>
      </c>
      <c r="KU44" s="294">
        <v>4869</v>
      </c>
      <c r="KV44" s="293">
        <f t="shared" si="553"/>
        <v>3.7180232558139537</v>
      </c>
      <c r="KW44" s="294">
        <v>231</v>
      </c>
      <c r="KX44" s="293">
        <f t="shared" si="554"/>
        <v>1.5666666666666669</v>
      </c>
      <c r="KY44" s="292">
        <v>7111</v>
      </c>
      <c r="KZ44" s="293">
        <f t="shared" si="555"/>
        <v>2.5932289034866094</v>
      </c>
      <c r="LA44" s="294">
        <v>6772</v>
      </c>
      <c r="LB44" s="293">
        <f t="shared" si="556"/>
        <v>2.621390374331551</v>
      </c>
      <c r="LC44" s="294">
        <v>338</v>
      </c>
      <c r="LD44" s="293">
        <f t="shared" si="557"/>
        <v>2.1009174311926606</v>
      </c>
      <c r="LE44" s="292">
        <v>150</v>
      </c>
      <c r="LF44" s="293">
        <f t="shared" si="558"/>
        <v>0.10294117647058831</v>
      </c>
      <c r="LG44" s="294">
        <v>124</v>
      </c>
      <c r="LH44" s="293">
        <f t="shared" si="559"/>
        <v>0.49397590361445776</v>
      </c>
      <c r="LI44" s="294">
        <v>27</v>
      </c>
      <c r="LJ44" s="293">
        <f t="shared" si="560"/>
        <v>-0.49056603773584906</v>
      </c>
      <c r="LK44" s="292">
        <v>15981</v>
      </c>
      <c r="LL44" s="293">
        <f t="shared" si="561"/>
        <v>15.804416403785488</v>
      </c>
      <c r="LM44" s="292">
        <v>2010</v>
      </c>
      <c r="LN44" s="293">
        <f t="shared" si="562"/>
        <v>6.7606177606177607</v>
      </c>
      <c r="LO44" s="294">
        <v>1995</v>
      </c>
      <c r="LP44" s="293">
        <f t="shared" si="563"/>
        <v>6.7027027027027026</v>
      </c>
      <c r="LQ44" s="294">
        <v>15</v>
      </c>
      <c r="LR44" s="293" t="str">
        <f t="shared" si="564"/>
        <v>-</v>
      </c>
      <c r="LS44" s="292">
        <v>10531</v>
      </c>
      <c r="LT44" s="293">
        <f t="shared" si="565"/>
        <v>14.647845468053491</v>
      </c>
      <c r="LU44" s="294">
        <v>10522</v>
      </c>
      <c r="LV44" s="293">
        <f t="shared" si="566"/>
        <v>14.63447251114413</v>
      </c>
      <c r="LW44" s="294">
        <v>10</v>
      </c>
      <c r="LX44" s="293" t="str">
        <f t="shared" si="567"/>
        <v>-</v>
      </c>
      <c r="LY44" s="292">
        <v>2029</v>
      </c>
      <c r="LZ44" s="293">
        <f t="shared" si="568"/>
        <v>168.08333333333334</v>
      </c>
      <c r="MA44" s="294">
        <v>2029</v>
      </c>
      <c r="MB44" s="293">
        <f t="shared" si="569"/>
        <v>288.85714285714283</v>
      </c>
      <c r="MC44" s="294">
        <v>0</v>
      </c>
      <c r="MD44" s="293">
        <f t="shared" si="570"/>
        <v>-1</v>
      </c>
      <c r="ME44" s="292">
        <v>1438</v>
      </c>
      <c r="MF44" s="293">
        <f t="shared" si="571"/>
        <v>358.5</v>
      </c>
      <c r="MG44" s="294">
        <v>1413</v>
      </c>
      <c r="MH44" s="293">
        <f t="shared" si="572"/>
        <v>352.25</v>
      </c>
      <c r="MI44" s="294">
        <v>24</v>
      </c>
      <c r="MJ44" s="293" t="str">
        <f t="shared" si="573"/>
        <v>-</v>
      </c>
      <c r="MK44" s="292">
        <v>5</v>
      </c>
      <c r="ML44" s="293">
        <f t="shared" si="574"/>
        <v>-0.72222222222222221</v>
      </c>
      <c r="MM44" s="294">
        <v>5</v>
      </c>
      <c r="MN44" s="293">
        <f t="shared" si="575"/>
        <v>-0.2857142857142857</v>
      </c>
      <c r="MO44" s="294">
        <v>0</v>
      </c>
      <c r="MP44" s="293">
        <f t="shared" si="576"/>
        <v>-1</v>
      </c>
      <c r="MQ44" s="292">
        <f t="shared" si="577"/>
        <v>81197</v>
      </c>
      <c r="MR44" s="293">
        <f t="shared" si="578"/>
        <v>3.7312084838596897</v>
      </c>
      <c r="MS44" s="292">
        <f t="shared" si="579"/>
        <v>41054</v>
      </c>
      <c r="MT44" s="293">
        <f t="shared" si="580"/>
        <v>3.4296504100129477</v>
      </c>
      <c r="MU44" s="294">
        <f t="shared" si="581"/>
        <v>40822</v>
      </c>
      <c r="MV44" s="293">
        <f t="shared" si="582"/>
        <v>3.4687465790914063</v>
      </c>
      <c r="MW44" s="294">
        <f t="shared" si="583"/>
        <v>233</v>
      </c>
      <c r="MX44" s="293">
        <f t="shared" si="584"/>
        <v>0.76515151515151514</v>
      </c>
      <c r="MY44" s="292">
        <f t="shared" si="585"/>
        <v>20793</v>
      </c>
      <c r="MZ44" s="293">
        <f t="shared" si="586"/>
        <v>3.5981866430782841</v>
      </c>
      <c r="NA44" s="294">
        <f t="shared" si="587"/>
        <v>20353</v>
      </c>
      <c r="NB44" s="293">
        <f t="shared" si="588"/>
        <v>3.6820795951230734</v>
      </c>
      <c r="NC44" s="294">
        <f t="shared" si="589"/>
        <v>439</v>
      </c>
      <c r="ND44" s="293">
        <f t="shared" si="590"/>
        <v>1.5229885057471266</v>
      </c>
      <c r="NE44" s="292">
        <f t="shared" si="591"/>
        <v>6553</v>
      </c>
      <c r="NF44" s="293">
        <f t="shared" si="592"/>
        <v>4.3889802631578947</v>
      </c>
      <c r="NG44" s="294">
        <f t="shared" si="593"/>
        <v>6357</v>
      </c>
      <c r="NH44" s="293">
        <f t="shared" si="594"/>
        <v>4.9079925650557623</v>
      </c>
      <c r="NI44" s="294">
        <f t="shared" si="595"/>
        <v>197</v>
      </c>
      <c r="NJ44" s="293">
        <f t="shared" si="596"/>
        <v>0.41726618705035978</v>
      </c>
      <c r="NK44" s="292">
        <f t="shared" si="597"/>
        <v>12800</v>
      </c>
      <c r="NL44" s="293">
        <f t="shared" si="598"/>
        <v>4.065294815987337</v>
      </c>
      <c r="NM44" s="294">
        <f t="shared" si="599"/>
        <v>12449</v>
      </c>
      <c r="NN44" s="293">
        <f t="shared" si="600"/>
        <v>4.0729421352893231</v>
      </c>
      <c r="NO44" s="294">
        <f t="shared" si="601"/>
        <v>351</v>
      </c>
      <c r="NP44" s="293">
        <f t="shared" si="602"/>
        <v>3.743243243243243</v>
      </c>
      <c r="NQ44" s="292">
        <f t="shared" si="603"/>
        <v>1143</v>
      </c>
      <c r="NR44" s="293">
        <f t="shared" si="604"/>
        <v>3.5720000000000001</v>
      </c>
      <c r="NS44" s="294">
        <f t="shared" si="605"/>
        <v>1025</v>
      </c>
      <c r="NT44" s="293">
        <f t="shared" si="606"/>
        <v>6.5925925925925926</v>
      </c>
      <c r="NU44" s="294">
        <f t="shared" si="607"/>
        <v>116</v>
      </c>
      <c r="NV44" s="293">
        <f t="shared" si="608"/>
        <v>8.6956521739129933E-3</v>
      </c>
    </row>
    <row r="45" spans="1:386" s="295" customFormat="1" outlineLevel="1" x14ac:dyDescent="0.25">
      <c r="A45" s="290"/>
      <c r="B45" s="291" t="s">
        <v>79</v>
      </c>
      <c r="C45" s="292">
        <v>1140977</v>
      </c>
      <c r="D45" s="293">
        <f t="shared" si="401"/>
        <v>4.3546381205357561</v>
      </c>
      <c r="E45" s="292">
        <v>457826</v>
      </c>
      <c r="F45" s="293">
        <f t="shared" si="402"/>
        <v>3.5394927320681377</v>
      </c>
      <c r="G45" s="294">
        <v>452310</v>
      </c>
      <c r="H45" s="293">
        <f t="shared" si="403"/>
        <v>3.5803080475134426</v>
      </c>
      <c r="I45" s="294">
        <v>5516</v>
      </c>
      <c r="J45" s="293">
        <f t="shared" si="404"/>
        <v>1.6229196386115072</v>
      </c>
      <c r="K45" s="292">
        <v>292968</v>
      </c>
      <c r="L45" s="293">
        <f t="shared" si="405"/>
        <v>5.7758632652589217</v>
      </c>
      <c r="M45" s="294">
        <v>289689</v>
      </c>
      <c r="N45" s="293">
        <f t="shared" si="406"/>
        <v>5.9154690857006447</v>
      </c>
      <c r="O45" s="294">
        <v>3279</v>
      </c>
      <c r="P45" s="293">
        <f t="shared" si="407"/>
        <v>1.4342984409799553</v>
      </c>
      <c r="Q45" s="292">
        <v>215646</v>
      </c>
      <c r="R45" s="293">
        <f t="shared" si="408"/>
        <v>4.1794403746847602</v>
      </c>
      <c r="S45" s="294">
        <v>212542</v>
      </c>
      <c r="T45" s="293">
        <f t="shared" si="409"/>
        <v>4.337032944957814</v>
      </c>
      <c r="U45" s="294">
        <v>3104</v>
      </c>
      <c r="V45" s="293">
        <f t="shared" si="410"/>
        <v>0.71397018221976816</v>
      </c>
      <c r="W45" s="292">
        <v>169817</v>
      </c>
      <c r="X45" s="293">
        <f t="shared" si="411"/>
        <v>4.9231600976630627</v>
      </c>
      <c r="Y45" s="294">
        <v>166728</v>
      </c>
      <c r="Z45" s="293">
        <f t="shared" si="412"/>
        <v>5.082077846277314</v>
      </c>
      <c r="AA45" s="294">
        <v>3089</v>
      </c>
      <c r="AB45" s="293">
        <f t="shared" si="413"/>
        <v>1.4574383452665076</v>
      </c>
      <c r="AC45" s="292">
        <v>15004</v>
      </c>
      <c r="AD45" s="293">
        <f t="shared" si="414"/>
        <v>2.1527631855431815</v>
      </c>
      <c r="AE45" s="294">
        <v>10901</v>
      </c>
      <c r="AF45" s="293">
        <f t="shared" si="415"/>
        <v>1.8945831120552312</v>
      </c>
      <c r="AG45" s="294">
        <v>4103</v>
      </c>
      <c r="AH45" s="293">
        <f t="shared" si="416"/>
        <v>3.1319234642497484</v>
      </c>
      <c r="AI45" s="292">
        <v>981157</v>
      </c>
      <c r="AJ45" s="293">
        <f t="shared" si="417"/>
        <v>6.2685834086497856</v>
      </c>
      <c r="AK45" s="292">
        <v>397448</v>
      </c>
      <c r="AL45" s="293">
        <f t="shared" si="418"/>
        <v>5.0304368276510845</v>
      </c>
      <c r="AM45" s="294">
        <v>393758</v>
      </c>
      <c r="AN45" s="293">
        <f t="shared" si="419"/>
        <v>5.036733254633817</v>
      </c>
      <c r="AO45" s="294">
        <v>3690</v>
      </c>
      <c r="AP45" s="293">
        <f t="shared" si="420"/>
        <v>4.4264705882352944</v>
      </c>
      <c r="AQ45" s="292">
        <v>244908</v>
      </c>
      <c r="AR45" s="293">
        <f t="shared" si="421"/>
        <v>9.2807488875829058</v>
      </c>
      <c r="AS45" s="294">
        <v>242892</v>
      </c>
      <c r="AT45" s="293">
        <f t="shared" si="422"/>
        <v>9.5102553007356114</v>
      </c>
      <c r="AU45" s="294">
        <v>2017</v>
      </c>
      <c r="AV45" s="293">
        <f t="shared" si="423"/>
        <v>1.8288920056100983</v>
      </c>
      <c r="AW45" s="292">
        <v>183817</v>
      </c>
      <c r="AX45" s="293">
        <f t="shared" si="424"/>
        <v>5.8739762910885904</v>
      </c>
      <c r="AY45" s="294">
        <v>181546</v>
      </c>
      <c r="AZ45" s="293">
        <f t="shared" si="425"/>
        <v>6.0151860581939021</v>
      </c>
      <c r="BA45" s="294">
        <v>2272</v>
      </c>
      <c r="BB45" s="293">
        <f t="shared" si="426"/>
        <v>1.6357308584686776</v>
      </c>
      <c r="BC45" s="292">
        <v>154525</v>
      </c>
      <c r="BD45" s="293">
        <f t="shared" si="427"/>
        <v>7.1487633813215208</v>
      </c>
      <c r="BE45" s="294">
        <v>152574</v>
      </c>
      <c r="BF45" s="293">
        <f t="shared" si="428"/>
        <v>7.2392266983475544</v>
      </c>
      <c r="BG45" s="294">
        <v>1951</v>
      </c>
      <c r="BH45" s="293">
        <f t="shared" si="429"/>
        <v>3.3842696629213487</v>
      </c>
      <c r="BI45" s="292">
        <v>4150</v>
      </c>
      <c r="BJ45" s="293">
        <f t="shared" si="430"/>
        <v>1.4269005847953218</v>
      </c>
      <c r="BK45" s="294">
        <v>2455</v>
      </c>
      <c r="BL45" s="293">
        <f t="shared" si="431"/>
        <v>0.78027556200145032</v>
      </c>
      <c r="BM45" s="294">
        <v>1695</v>
      </c>
      <c r="BN45" s="293">
        <f t="shared" si="432"/>
        <v>4.1363636363636367</v>
      </c>
      <c r="BO45" s="292">
        <v>159821</v>
      </c>
      <c r="BP45" s="293">
        <f t="shared" si="433"/>
        <v>1.0464684490883016</v>
      </c>
      <c r="BQ45" s="292">
        <v>60378</v>
      </c>
      <c r="BR45" s="293">
        <f t="shared" si="434"/>
        <v>0.7277019486651215</v>
      </c>
      <c r="BS45" s="294">
        <v>58552</v>
      </c>
      <c r="BT45" s="293">
        <f t="shared" si="435"/>
        <v>0.74656962176351271</v>
      </c>
      <c r="BU45" s="294">
        <v>1826</v>
      </c>
      <c r="BV45" s="293">
        <f t="shared" si="436"/>
        <v>0.28320449754040755</v>
      </c>
      <c r="BW45" s="292">
        <v>48060</v>
      </c>
      <c r="BX45" s="293">
        <f t="shared" si="437"/>
        <v>1.4755331204285569</v>
      </c>
      <c r="BY45" s="294">
        <v>46797</v>
      </c>
      <c r="BZ45" s="293">
        <f t="shared" si="438"/>
        <v>1.49185303514377</v>
      </c>
      <c r="CA45" s="294">
        <v>1263</v>
      </c>
      <c r="CB45" s="293">
        <f t="shared" si="439"/>
        <v>0.99211356466876977</v>
      </c>
      <c r="CC45" s="292">
        <v>31829</v>
      </c>
      <c r="CD45" s="293">
        <f t="shared" si="440"/>
        <v>1.1370350476702029</v>
      </c>
      <c r="CE45" s="294">
        <v>30996</v>
      </c>
      <c r="CF45" s="293">
        <f t="shared" si="441"/>
        <v>1.2227321620652565</v>
      </c>
      <c r="CG45" s="294">
        <v>832</v>
      </c>
      <c r="CH45" s="293">
        <f t="shared" si="442"/>
        <v>-0.12328767123287676</v>
      </c>
      <c r="CI45" s="292">
        <v>15293</v>
      </c>
      <c r="CJ45" s="293">
        <f t="shared" si="443"/>
        <v>0.57529872270292537</v>
      </c>
      <c r="CK45" s="294">
        <v>14155</v>
      </c>
      <c r="CL45" s="293">
        <f t="shared" si="444"/>
        <v>0.59116456834532372</v>
      </c>
      <c r="CM45" s="294">
        <v>1138</v>
      </c>
      <c r="CN45" s="293">
        <f t="shared" si="445"/>
        <v>0.40147783251231517</v>
      </c>
      <c r="CO45" s="292">
        <v>10854</v>
      </c>
      <c r="CP45" s="293">
        <f t="shared" si="446"/>
        <v>2.5598556903902918</v>
      </c>
      <c r="CQ45" s="294">
        <v>8447</v>
      </c>
      <c r="CR45" s="293">
        <f t="shared" si="447"/>
        <v>2.5387515710096356</v>
      </c>
      <c r="CS45" s="294">
        <v>2407</v>
      </c>
      <c r="CT45" s="293">
        <f t="shared" si="448"/>
        <v>2.6359516616314198</v>
      </c>
      <c r="CU45" s="292">
        <v>218740</v>
      </c>
      <c r="CV45" s="293">
        <f t="shared" si="449"/>
        <v>12.43446751013389</v>
      </c>
      <c r="CW45" s="292">
        <v>56587</v>
      </c>
      <c r="CX45" s="293">
        <f t="shared" si="450"/>
        <v>9.3317509585539522</v>
      </c>
      <c r="CY45" s="294">
        <v>54795</v>
      </c>
      <c r="CZ45" s="293">
        <f t="shared" si="451"/>
        <v>9.1547442550037061</v>
      </c>
      <c r="DA45" s="294">
        <v>1793</v>
      </c>
      <c r="DB45" s="293">
        <f t="shared" si="452"/>
        <v>20.865853658536587</v>
      </c>
      <c r="DC45" s="292">
        <v>65072</v>
      </c>
      <c r="DD45" s="293">
        <f t="shared" si="453"/>
        <v>13.758902245407121</v>
      </c>
      <c r="DE45" s="294">
        <v>64549</v>
      </c>
      <c r="DF45" s="293">
        <f t="shared" si="454"/>
        <v>14.004416550441656</v>
      </c>
      <c r="DG45" s="294">
        <v>523</v>
      </c>
      <c r="DH45" s="293">
        <f t="shared" si="455"/>
        <v>3.9339622641509431</v>
      </c>
      <c r="DI45" s="292">
        <v>26009</v>
      </c>
      <c r="DJ45" s="293">
        <f t="shared" si="456"/>
        <v>14.518496420047732</v>
      </c>
      <c r="DK45" s="294">
        <v>24593</v>
      </c>
      <c r="DL45" s="293">
        <f t="shared" si="457"/>
        <v>14.069240196078431</v>
      </c>
      <c r="DM45" s="294">
        <v>1416</v>
      </c>
      <c r="DN45" s="293">
        <f t="shared" si="458"/>
        <v>31.18181818181818</v>
      </c>
      <c r="DO45" s="292">
        <v>68558</v>
      </c>
      <c r="DP45" s="293">
        <f t="shared" si="459"/>
        <v>17.479245283018869</v>
      </c>
      <c r="DQ45" s="294">
        <v>68137</v>
      </c>
      <c r="DR45" s="293">
        <f t="shared" si="460"/>
        <v>17.611581535099699</v>
      </c>
      <c r="DS45" s="294">
        <v>421</v>
      </c>
      <c r="DT45" s="293">
        <f t="shared" si="461"/>
        <v>7.42</v>
      </c>
      <c r="DU45" s="292">
        <v>2233</v>
      </c>
      <c r="DV45" s="293">
        <f t="shared" si="462"/>
        <v>1.6239717978848414</v>
      </c>
      <c r="DW45" s="294">
        <v>1356</v>
      </c>
      <c r="DX45" s="293">
        <f t="shared" si="463"/>
        <v>0.72299872935196952</v>
      </c>
      <c r="DY45" s="294">
        <v>877</v>
      </c>
      <c r="DZ45" s="293">
        <f t="shared" si="464"/>
        <v>12.703125</v>
      </c>
      <c r="EA45" s="292">
        <v>37767</v>
      </c>
      <c r="EB45" s="293">
        <f t="shared" si="465"/>
        <v>3.1167429692609545</v>
      </c>
      <c r="EC45" s="292">
        <v>24297</v>
      </c>
      <c r="ED45" s="293">
        <f t="shared" si="466"/>
        <v>2.7518529956763436</v>
      </c>
      <c r="EE45" s="294">
        <v>24199</v>
      </c>
      <c r="EF45" s="293">
        <f t="shared" si="467"/>
        <v>2.7465551943025237</v>
      </c>
      <c r="EG45" s="294">
        <v>98</v>
      </c>
      <c r="EH45" s="293">
        <f t="shared" si="468"/>
        <v>5.125</v>
      </c>
      <c r="EI45" s="292">
        <v>8269</v>
      </c>
      <c r="EJ45" s="293">
        <f t="shared" si="469"/>
        <v>9.1460122699386499</v>
      </c>
      <c r="EK45" s="294">
        <v>8269</v>
      </c>
      <c r="EL45" s="293">
        <f t="shared" si="470"/>
        <v>9.4936548223350261</v>
      </c>
      <c r="EM45" s="294">
        <v>0</v>
      </c>
      <c r="EN45" s="293">
        <f t="shared" si="471"/>
        <v>-1</v>
      </c>
      <c r="EO45" s="292">
        <v>3438</v>
      </c>
      <c r="EP45" s="293">
        <f t="shared" si="472"/>
        <v>1.3198380566801617</v>
      </c>
      <c r="EQ45" s="294">
        <v>3421</v>
      </c>
      <c r="ER45" s="293">
        <f t="shared" si="473"/>
        <v>1.3351535836177475</v>
      </c>
      <c r="ES45" s="294">
        <v>16</v>
      </c>
      <c r="ET45" s="293">
        <f t="shared" si="474"/>
        <v>0</v>
      </c>
      <c r="EU45" s="292">
        <v>1731</v>
      </c>
      <c r="EV45" s="293">
        <f t="shared" si="475"/>
        <v>2.9976905311778292</v>
      </c>
      <c r="EW45" s="294">
        <v>1713</v>
      </c>
      <c r="EX45" s="293">
        <f t="shared" si="476"/>
        <v>2.956120092378753</v>
      </c>
      <c r="EY45" s="294">
        <v>18</v>
      </c>
      <c r="EZ45" s="293" t="str">
        <f t="shared" si="477"/>
        <v>-</v>
      </c>
      <c r="FA45" s="292">
        <v>42</v>
      </c>
      <c r="FB45" s="293">
        <f t="shared" si="478"/>
        <v>-2.3255813953488413E-2</v>
      </c>
      <c r="FC45" s="294">
        <v>35</v>
      </c>
      <c r="FD45" s="293">
        <f t="shared" si="479"/>
        <v>0.25</v>
      </c>
      <c r="FE45" s="294">
        <v>7</v>
      </c>
      <c r="FF45" s="293">
        <f t="shared" si="480"/>
        <v>-0.53333333333333333</v>
      </c>
      <c r="FG45" s="292">
        <v>59377</v>
      </c>
      <c r="FH45" s="293">
        <f t="shared" si="481"/>
        <v>2.3380368787946932</v>
      </c>
      <c r="FI45" s="292">
        <v>25293</v>
      </c>
      <c r="FJ45" s="293">
        <f t="shared" si="482"/>
        <v>2.4009681323114158</v>
      </c>
      <c r="FK45" s="294">
        <v>24848</v>
      </c>
      <c r="FL45" s="293">
        <f t="shared" si="483"/>
        <v>2.381600435492651</v>
      </c>
      <c r="FM45" s="294">
        <v>445</v>
      </c>
      <c r="FN45" s="293">
        <f t="shared" si="484"/>
        <v>4</v>
      </c>
      <c r="FO45" s="292">
        <v>9105</v>
      </c>
      <c r="FP45" s="293">
        <f t="shared" si="485"/>
        <v>2.9347450302506481</v>
      </c>
      <c r="FQ45" s="294">
        <v>8886</v>
      </c>
      <c r="FR45" s="293">
        <f t="shared" si="486"/>
        <v>3.2233840304182513</v>
      </c>
      <c r="FS45" s="294">
        <v>219</v>
      </c>
      <c r="FT45" s="293">
        <f t="shared" si="487"/>
        <v>4.2857142857142927E-2</v>
      </c>
      <c r="FU45" s="292">
        <v>14643</v>
      </c>
      <c r="FV45" s="293">
        <f t="shared" si="488"/>
        <v>1.7955326460481098</v>
      </c>
      <c r="FW45" s="294">
        <v>14449</v>
      </c>
      <c r="FX45" s="293">
        <f t="shared" si="489"/>
        <v>1.8072663687585</v>
      </c>
      <c r="FY45" s="294">
        <v>193</v>
      </c>
      <c r="FZ45" s="293">
        <f t="shared" si="490"/>
        <v>1.097826086956522</v>
      </c>
      <c r="GA45" s="292">
        <v>11299</v>
      </c>
      <c r="GB45" s="293">
        <f t="shared" si="491"/>
        <v>2.6075989782886335</v>
      </c>
      <c r="GC45" s="294">
        <v>10969</v>
      </c>
      <c r="GD45" s="293">
        <f t="shared" si="492"/>
        <v>2.6734762223710651</v>
      </c>
      <c r="GE45" s="294">
        <v>330</v>
      </c>
      <c r="GF45" s="293">
        <f t="shared" si="493"/>
        <v>1.2602739726027399</v>
      </c>
      <c r="GG45" s="292">
        <v>396</v>
      </c>
      <c r="GH45" s="293">
        <f t="shared" si="494"/>
        <v>0.546875</v>
      </c>
      <c r="GI45" s="294">
        <v>110</v>
      </c>
      <c r="GJ45" s="293">
        <f t="shared" si="495"/>
        <v>-0.40860215053763438</v>
      </c>
      <c r="GK45" s="294">
        <v>286</v>
      </c>
      <c r="GL45" s="293">
        <f t="shared" si="496"/>
        <v>3.0857142857142854</v>
      </c>
      <c r="GM45" s="292">
        <v>336637</v>
      </c>
      <c r="GN45" s="293">
        <f t="shared" si="497"/>
        <v>5.7138070640792966</v>
      </c>
      <c r="GO45" s="292">
        <v>165280</v>
      </c>
      <c r="GP45" s="293">
        <f t="shared" si="498"/>
        <v>4.9825532993086474</v>
      </c>
      <c r="GQ45" s="294">
        <v>164889</v>
      </c>
      <c r="GR45" s="293">
        <f t="shared" si="499"/>
        <v>5.0114841955594445</v>
      </c>
      <c r="GS45" s="294">
        <v>390</v>
      </c>
      <c r="GT45" s="293">
        <f t="shared" si="500"/>
        <v>0.96969696969696972</v>
      </c>
      <c r="GU45" s="292">
        <v>48269</v>
      </c>
      <c r="GV45" s="293">
        <f t="shared" si="501"/>
        <v>9.7791424743188919</v>
      </c>
      <c r="GW45" s="294">
        <v>48228</v>
      </c>
      <c r="GX45" s="293">
        <f t="shared" si="502"/>
        <v>9.8255892255892263</v>
      </c>
      <c r="GY45" s="294">
        <v>41</v>
      </c>
      <c r="GZ45" s="293">
        <f t="shared" si="503"/>
        <v>0.78260869565217384</v>
      </c>
      <c r="HA45" s="292">
        <v>89640</v>
      </c>
      <c r="HB45" s="293">
        <f t="shared" si="504"/>
        <v>5.9661175007771217</v>
      </c>
      <c r="HC45" s="294">
        <v>89598</v>
      </c>
      <c r="HD45" s="293">
        <f t="shared" si="505"/>
        <v>5.9764073814529315</v>
      </c>
      <c r="HE45" s="294">
        <v>41</v>
      </c>
      <c r="HF45" s="293">
        <f t="shared" si="506"/>
        <v>0.6399999999999999</v>
      </c>
      <c r="HG45" s="292">
        <v>33414</v>
      </c>
      <c r="HH45" s="293">
        <f t="shared" si="507"/>
        <v>5.3706387035271685</v>
      </c>
      <c r="HI45" s="294">
        <v>33100</v>
      </c>
      <c r="HJ45" s="293">
        <f t="shared" si="508"/>
        <v>5.3264525993883796</v>
      </c>
      <c r="HK45" s="294">
        <v>314</v>
      </c>
      <c r="HL45" s="293">
        <f t="shared" si="509"/>
        <v>23.153846153846153</v>
      </c>
      <c r="HM45" s="292">
        <v>136</v>
      </c>
      <c r="HN45" s="293">
        <f t="shared" si="510"/>
        <v>-2.1582733812949617E-2</v>
      </c>
      <c r="HO45" s="294">
        <v>28</v>
      </c>
      <c r="HP45" s="293">
        <f t="shared" si="511"/>
        <v>-0.79856115107913672</v>
      </c>
      <c r="HQ45" s="294">
        <v>108</v>
      </c>
      <c r="HR45" s="293" t="str">
        <f t="shared" si="512"/>
        <v>-</v>
      </c>
      <c r="HS45" s="292">
        <v>67593</v>
      </c>
      <c r="HT45" s="293">
        <f t="shared" si="513"/>
        <v>27.093516209476309</v>
      </c>
      <c r="HU45" s="292">
        <v>24676</v>
      </c>
      <c r="HV45" s="293">
        <f t="shared" si="514"/>
        <v>21.659320477502295</v>
      </c>
      <c r="HW45" s="294">
        <v>24582</v>
      </c>
      <c r="HX45" s="293">
        <f t="shared" si="515"/>
        <v>21.761111111111113</v>
      </c>
      <c r="HY45" s="294">
        <v>94</v>
      </c>
      <c r="HZ45" s="293">
        <f t="shared" si="516"/>
        <v>9.4444444444444446</v>
      </c>
      <c r="IA45" s="292">
        <v>27822</v>
      </c>
      <c r="IB45" s="293">
        <f t="shared" si="517"/>
        <v>43.5152</v>
      </c>
      <c r="IC45" s="294">
        <v>27543</v>
      </c>
      <c r="ID45" s="293">
        <f t="shared" si="518"/>
        <v>43.068800000000003</v>
      </c>
      <c r="IE45" s="294">
        <v>279</v>
      </c>
      <c r="IF45" s="293" t="str">
        <f t="shared" si="519"/>
        <v>-</v>
      </c>
      <c r="IG45" s="292">
        <v>9256</v>
      </c>
      <c r="IH45" s="293">
        <f t="shared" si="520"/>
        <v>15.440497335701597</v>
      </c>
      <c r="II45" s="294">
        <v>9256</v>
      </c>
      <c r="IJ45" s="293">
        <f t="shared" si="521"/>
        <v>15.440497335701597</v>
      </c>
      <c r="IK45" s="294">
        <v>0</v>
      </c>
      <c r="IL45" s="293" t="str">
        <f t="shared" si="522"/>
        <v>-</v>
      </c>
      <c r="IM45" s="292">
        <v>5935</v>
      </c>
      <c r="IN45" s="293">
        <f t="shared" si="523"/>
        <v>60.822916666666664</v>
      </c>
      <c r="IO45" s="294">
        <v>5935</v>
      </c>
      <c r="IP45" s="293">
        <f t="shared" si="524"/>
        <v>60.822916666666664</v>
      </c>
      <c r="IQ45" s="294">
        <v>0</v>
      </c>
      <c r="IR45" s="293" t="str">
        <f t="shared" si="525"/>
        <v>-</v>
      </c>
      <c r="IS45" s="292">
        <v>64</v>
      </c>
      <c r="IT45" s="293">
        <f t="shared" si="526"/>
        <v>0.48837209302325579</v>
      </c>
      <c r="IU45" s="294">
        <v>35</v>
      </c>
      <c r="IV45" s="293">
        <f t="shared" si="527"/>
        <v>-0.18604651162790697</v>
      </c>
      <c r="IW45" s="294">
        <v>29</v>
      </c>
      <c r="IX45" s="293" t="str">
        <f t="shared" si="528"/>
        <v>-</v>
      </c>
      <c r="IY45" s="292">
        <v>40250</v>
      </c>
      <c r="IZ45" s="293">
        <f t="shared" si="529"/>
        <v>7.5402079354975591</v>
      </c>
      <c r="JA45" s="292">
        <v>13485</v>
      </c>
      <c r="JB45" s="293">
        <f t="shared" si="530"/>
        <v>7.9780292942743003</v>
      </c>
      <c r="JC45" s="294">
        <v>13382</v>
      </c>
      <c r="JD45" s="293">
        <f t="shared" si="531"/>
        <v>7.9094540612516653</v>
      </c>
      <c r="JE45" s="294">
        <v>103</v>
      </c>
      <c r="JF45" s="293" t="str">
        <f t="shared" si="532"/>
        <v>-</v>
      </c>
      <c r="JG45" s="292">
        <v>5510</v>
      </c>
      <c r="JH45" s="293">
        <f t="shared" si="533"/>
        <v>11.637614678899082</v>
      </c>
      <c r="JI45" s="294">
        <v>5510</v>
      </c>
      <c r="JJ45" s="293">
        <f t="shared" si="534"/>
        <v>11.637614678899082</v>
      </c>
      <c r="JK45" s="294">
        <v>0</v>
      </c>
      <c r="JL45" s="293" t="str">
        <f t="shared" si="535"/>
        <v>-</v>
      </c>
      <c r="JM45" s="292">
        <v>18790</v>
      </c>
      <c r="JN45" s="293">
        <f t="shared" si="536"/>
        <v>7.8091889357712141</v>
      </c>
      <c r="JO45" s="294">
        <v>18777</v>
      </c>
      <c r="JP45" s="293">
        <f t="shared" si="537"/>
        <v>8.0230658337337815</v>
      </c>
      <c r="JQ45" s="294">
        <v>13</v>
      </c>
      <c r="JR45" s="293">
        <f t="shared" si="538"/>
        <v>-0.75471698113207553</v>
      </c>
      <c r="JS45" s="292">
        <v>2506</v>
      </c>
      <c r="JT45" s="293">
        <f t="shared" si="539"/>
        <v>3.028938906752412</v>
      </c>
      <c r="JU45" s="294">
        <v>2496</v>
      </c>
      <c r="JV45" s="293">
        <f t="shared" si="540"/>
        <v>3.012861736334405</v>
      </c>
      <c r="JW45" s="294">
        <v>10</v>
      </c>
      <c r="JX45" s="293" t="str">
        <f t="shared" si="541"/>
        <v>-</v>
      </c>
      <c r="JY45" s="292">
        <v>38</v>
      </c>
      <c r="JZ45" s="293">
        <f t="shared" si="542"/>
        <v>2.1666666666666665</v>
      </c>
      <c r="KA45" s="294">
        <v>38</v>
      </c>
      <c r="KB45" s="293">
        <f t="shared" si="543"/>
        <v>2.1666666666666665</v>
      </c>
      <c r="KC45" s="294">
        <v>0</v>
      </c>
      <c r="KD45" s="293" t="str">
        <f t="shared" si="544"/>
        <v>-</v>
      </c>
      <c r="KE45" s="292">
        <v>38060</v>
      </c>
      <c r="KF45" s="293">
        <f t="shared" si="545"/>
        <v>3.5287958115183242</v>
      </c>
      <c r="KG45" s="292">
        <v>18106</v>
      </c>
      <c r="KH45" s="293">
        <f t="shared" si="546"/>
        <v>3.2803782505910162</v>
      </c>
      <c r="KI45" s="294">
        <v>18070</v>
      </c>
      <c r="KJ45" s="293">
        <f t="shared" si="547"/>
        <v>3.3044306812767985</v>
      </c>
      <c r="KK45" s="294">
        <v>36</v>
      </c>
      <c r="KL45" s="293">
        <f t="shared" si="548"/>
        <v>0.125</v>
      </c>
      <c r="KM45" s="292">
        <v>5482</v>
      </c>
      <c r="KN45" s="293">
        <f t="shared" si="549"/>
        <v>3.7919580419580416</v>
      </c>
      <c r="KO45" s="294">
        <v>5384</v>
      </c>
      <c r="KP45" s="293">
        <f t="shared" si="550"/>
        <v>4.003717472118959</v>
      </c>
      <c r="KQ45" s="294">
        <v>98</v>
      </c>
      <c r="KR45" s="293">
        <f t="shared" si="551"/>
        <v>0.44117647058823528</v>
      </c>
      <c r="KS45" s="292">
        <v>5250</v>
      </c>
      <c r="KT45" s="293">
        <f t="shared" si="552"/>
        <v>4.5089192025183626</v>
      </c>
      <c r="KU45" s="294">
        <v>5033</v>
      </c>
      <c r="KV45" s="293">
        <f t="shared" si="553"/>
        <v>5.7557046979865776</v>
      </c>
      <c r="KW45" s="294">
        <v>217</v>
      </c>
      <c r="KX45" s="293">
        <f t="shared" si="554"/>
        <v>4.8309178743961345E-2</v>
      </c>
      <c r="KY45" s="292">
        <v>9748</v>
      </c>
      <c r="KZ45" s="293">
        <f t="shared" si="555"/>
        <v>3.0164812525751961</v>
      </c>
      <c r="LA45" s="294">
        <v>9471</v>
      </c>
      <c r="LB45" s="293">
        <f t="shared" si="556"/>
        <v>3.0700472711645892</v>
      </c>
      <c r="LC45" s="294">
        <v>278</v>
      </c>
      <c r="LD45" s="293">
        <f t="shared" si="557"/>
        <v>1.808080808080808</v>
      </c>
      <c r="LE45" s="292">
        <v>199</v>
      </c>
      <c r="LF45" s="293">
        <f t="shared" si="558"/>
        <v>0.50757575757575757</v>
      </c>
      <c r="LG45" s="294">
        <v>102</v>
      </c>
      <c r="LH45" s="293">
        <f t="shared" si="559"/>
        <v>1.3720930232558142</v>
      </c>
      <c r="LI45" s="294">
        <v>96</v>
      </c>
      <c r="LJ45" s="293">
        <f t="shared" si="560"/>
        <v>7.8651685393258397E-2</v>
      </c>
      <c r="LK45" s="292">
        <v>81891</v>
      </c>
      <c r="LL45" s="293">
        <f t="shared" si="561"/>
        <v>12.218886198547215</v>
      </c>
      <c r="LM45" s="292">
        <v>17477</v>
      </c>
      <c r="LN45" s="293">
        <f t="shared" si="562"/>
        <v>12.392337164750957</v>
      </c>
      <c r="LO45" s="294">
        <v>17430</v>
      </c>
      <c r="LP45" s="293">
        <f t="shared" si="563"/>
        <v>12.553654743390357</v>
      </c>
      <c r="LQ45" s="294">
        <v>47</v>
      </c>
      <c r="LR45" s="293">
        <f t="shared" si="564"/>
        <v>1.4736842105263159</v>
      </c>
      <c r="LS45" s="292">
        <v>49710</v>
      </c>
      <c r="LT45" s="293">
        <f t="shared" si="565"/>
        <v>10.715767145887344</v>
      </c>
      <c r="LU45" s="294">
        <v>49671</v>
      </c>
      <c r="LV45" s="293">
        <f t="shared" si="566"/>
        <v>10.860315186246419</v>
      </c>
      <c r="LW45" s="294">
        <v>39</v>
      </c>
      <c r="LX45" s="293">
        <f t="shared" si="567"/>
        <v>-0.3035714285714286</v>
      </c>
      <c r="LY45" s="292">
        <v>7516</v>
      </c>
      <c r="LZ45" s="293">
        <f t="shared" si="568"/>
        <v>103.38888888888889</v>
      </c>
      <c r="MA45" s="294">
        <v>7468</v>
      </c>
      <c r="MB45" s="293">
        <f t="shared" si="569"/>
        <v>392.05263157894734</v>
      </c>
      <c r="MC45" s="294">
        <v>48</v>
      </c>
      <c r="MD45" s="293">
        <f t="shared" si="570"/>
        <v>-9.4339622641509413E-2</v>
      </c>
      <c r="ME45" s="292">
        <v>6985</v>
      </c>
      <c r="MF45" s="293">
        <f t="shared" si="571"/>
        <v>9.4409566517189827</v>
      </c>
      <c r="MG45" s="294">
        <v>6930</v>
      </c>
      <c r="MH45" s="293">
        <f t="shared" si="572"/>
        <v>9.3587443946188333</v>
      </c>
      <c r="MI45" s="294">
        <v>55</v>
      </c>
      <c r="MJ45" s="293" t="str">
        <f t="shared" si="573"/>
        <v>-</v>
      </c>
      <c r="MK45" s="292">
        <v>113</v>
      </c>
      <c r="ML45" s="293" t="str">
        <f t="shared" si="574"/>
        <v>-</v>
      </c>
      <c r="MM45" s="294">
        <v>113</v>
      </c>
      <c r="MN45" s="293" t="str">
        <f t="shared" si="575"/>
        <v>-</v>
      </c>
      <c r="MO45" s="294">
        <v>0</v>
      </c>
      <c r="MP45" s="293" t="str">
        <f t="shared" si="576"/>
        <v>-</v>
      </c>
      <c r="MQ45" s="292">
        <f t="shared" si="577"/>
        <v>100842</v>
      </c>
      <c r="MR45" s="293">
        <f t="shared" si="578"/>
        <v>4.0717698536438167</v>
      </c>
      <c r="MS45" s="292">
        <f t="shared" si="579"/>
        <v>52247</v>
      </c>
      <c r="MT45" s="293">
        <f t="shared" si="580"/>
        <v>3.8538647342995169</v>
      </c>
      <c r="MU45" s="294">
        <f t="shared" si="581"/>
        <v>51563</v>
      </c>
      <c r="MV45" s="293">
        <f t="shared" si="582"/>
        <v>3.8972362047677844</v>
      </c>
      <c r="MW45" s="294">
        <f t="shared" si="583"/>
        <v>684</v>
      </c>
      <c r="MX45" s="293">
        <f t="shared" si="584"/>
        <v>1.9106382978723406</v>
      </c>
      <c r="MY45" s="292">
        <f t="shared" si="585"/>
        <v>25669</v>
      </c>
      <c r="MZ45" s="293">
        <f t="shared" si="586"/>
        <v>3.7907801418439719</v>
      </c>
      <c r="NA45" s="294">
        <f t="shared" si="587"/>
        <v>24852</v>
      </c>
      <c r="NB45" s="293">
        <f t="shared" si="588"/>
        <v>3.8387850467289724</v>
      </c>
      <c r="NC45" s="294">
        <f t="shared" si="589"/>
        <v>818</v>
      </c>
      <c r="ND45" s="293">
        <f t="shared" si="590"/>
        <v>2.6681614349775784</v>
      </c>
      <c r="NE45" s="292">
        <f t="shared" si="591"/>
        <v>9275</v>
      </c>
      <c r="NF45" s="293">
        <f t="shared" si="592"/>
        <v>4.2818906605922553</v>
      </c>
      <c r="NG45" s="294">
        <f t="shared" si="593"/>
        <v>8951</v>
      </c>
      <c r="NH45" s="293">
        <f t="shared" si="594"/>
        <v>5.4674855491329479</v>
      </c>
      <c r="NI45" s="294">
        <f t="shared" si="595"/>
        <v>328</v>
      </c>
      <c r="NJ45" s="293">
        <f t="shared" si="596"/>
        <v>-0.11827956989247312</v>
      </c>
      <c r="NK45" s="292">
        <f t="shared" si="597"/>
        <v>14349</v>
      </c>
      <c r="NL45" s="293">
        <f t="shared" si="598"/>
        <v>4.4579688094332441</v>
      </c>
      <c r="NM45" s="294">
        <f t="shared" si="599"/>
        <v>13823</v>
      </c>
      <c r="NN45" s="293">
        <f t="shared" si="600"/>
        <v>4.5469502407704656</v>
      </c>
      <c r="NO45" s="294">
        <f t="shared" si="601"/>
        <v>525</v>
      </c>
      <c r="NP45" s="293">
        <f t="shared" si="602"/>
        <v>2.832116788321168</v>
      </c>
      <c r="NQ45" s="292">
        <f t="shared" si="603"/>
        <v>929</v>
      </c>
      <c r="NR45" s="293">
        <f t="shared" si="604"/>
        <v>2.9700854700854702</v>
      </c>
      <c r="NS45" s="294">
        <f t="shared" si="605"/>
        <v>638</v>
      </c>
      <c r="NT45" s="293">
        <f t="shared" si="606"/>
        <v>3.5248226950354606</v>
      </c>
      <c r="NU45" s="294">
        <f t="shared" si="607"/>
        <v>292</v>
      </c>
      <c r="NV45" s="293">
        <f t="shared" si="608"/>
        <v>2.1739130434782608</v>
      </c>
    </row>
    <row r="46" spans="1:386" s="295" customFormat="1" outlineLevel="1" x14ac:dyDescent="0.25">
      <c r="A46" s="290"/>
      <c r="B46" s="291" t="s">
        <v>81</v>
      </c>
      <c r="C46" s="292">
        <v>1145484</v>
      </c>
      <c r="D46" s="293">
        <f t="shared" si="401"/>
        <v>4.7366847458645713</v>
      </c>
      <c r="E46" s="292">
        <v>476682</v>
      </c>
      <c r="F46" s="293">
        <f t="shared" si="402"/>
        <v>4.5214344456928401</v>
      </c>
      <c r="G46" s="294">
        <v>465336</v>
      </c>
      <c r="H46" s="293">
        <f t="shared" si="403"/>
        <v>4.8549032436649133</v>
      </c>
      <c r="I46" s="294">
        <v>11346</v>
      </c>
      <c r="J46" s="293">
        <f t="shared" si="404"/>
        <v>0.65538371753720459</v>
      </c>
      <c r="K46" s="292">
        <v>304600</v>
      </c>
      <c r="L46" s="293">
        <f t="shared" si="405"/>
        <v>3.9266501690200073</v>
      </c>
      <c r="M46" s="294">
        <v>301179</v>
      </c>
      <c r="N46" s="293">
        <f t="shared" si="406"/>
        <v>3.9894637443467023</v>
      </c>
      <c r="O46" s="294">
        <v>3421</v>
      </c>
      <c r="P46" s="293">
        <f t="shared" si="407"/>
        <v>1.3383458646616542</v>
      </c>
      <c r="Q46" s="292">
        <v>205010</v>
      </c>
      <c r="R46" s="293">
        <f t="shared" si="408"/>
        <v>5.9471365638766516</v>
      </c>
      <c r="S46" s="294">
        <v>198616</v>
      </c>
      <c r="T46" s="293">
        <f t="shared" si="409"/>
        <v>6.9215091931559849</v>
      </c>
      <c r="U46" s="294">
        <v>6394</v>
      </c>
      <c r="V46" s="293">
        <f t="shared" si="410"/>
        <v>0.44106378183457284</v>
      </c>
      <c r="W46" s="292">
        <v>158663</v>
      </c>
      <c r="X46" s="293">
        <f t="shared" si="411"/>
        <v>3.9937995719501451</v>
      </c>
      <c r="Y46" s="294">
        <v>155070</v>
      </c>
      <c r="Z46" s="293">
        <f t="shared" si="412"/>
        <v>4.4203222762067877</v>
      </c>
      <c r="AA46" s="294">
        <v>3593</v>
      </c>
      <c r="AB46" s="293">
        <f t="shared" si="413"/>
        <v>0.13594688586784698</v>
      </c>
      <c r="AC46" s="292">
        <v>21060</v>
      </c>
      <c r="AD46" s="293">
        <f t="shared" si="414"/>
        <v>2.0740037950664139</v>
      </c>
      <c r="AE46" s="294">
        <v>13165</v>
      </c>
      <c r="AF46" s="293">
        <f t="shared" si="415"/>
        <v>2.4699525566684239</v>
      </c>
      <c r="AG46" s="294">
        <v>7895</v>
      </c>
      <c r="AH46" s="293">
        <f t="shared" si="416"/>
        <v>1.5825973176316652</v>
      </c>
      <c r="AI46" s="292">
        <v>1026905</v>
      </c>
      <c r="AJ46" s="293">
        <f t="shared" si="417"/>
        <v>5.3665079542213787</v>
      </c>
      <c r="AK46" s="292">
        <v>430956</v>
      </c>
      <c r="AL46" s="293">
        <f t="shared" si="418"/>
        <v>5.0685207350559738</v>
      </c>
      <c r="AM46" s="294">
        <v>421224</v>
      </c>
      <c r="AN46" s="293">
        <f t="shared" si="419"/>
        <v>5.5232217800009291</v>
      </c>
      <c r="AO46" s="294">
        <v>9732</v>
      </c>
      <c r="AP46" s="293">
        <f t="shared" si="420"/>
        <v>0.51047648610895546</v>
      </c>
      <c r="AQ46" s="292">
        <v>268316</v>
      </c>
      <c r="AR46" s="293">
        <f t="shared" si="421"/>
        <v>4.652327785970086</v>
      </c>
      <c r="AS46" s="294">
        <v>265709</v>
      </c>
      <c r="AT46" s="293">
        <f t="shared" si="422"/>
        <v>4.6950660150891634</v>
      </c>
      <c r="AU46" s="294">
        <v>2607</v>
      </c>
      <c r="AV46" s="293">
        <f t="shared" si="423"/>
        <v>2.2066420664206641</v>
      </c>
      <c r="AW46" s="292">
        <v>184529</v>
      </c>
      <c r="AX46" s="293">
        <f t="shared" si="424"/>
        <v>6.6861462845718096</v>
      </c>
      <c r="AY46" s="294">
        <v>178929</v>
      </c>
      <c r="AZ46" s="293">
        <f t="shared" si="425"/>
        <v>8.0049823855057873</v>
      </c>
      <c r="BA46" s="294">
        <v>5600</v>
      </c>
      <c r="BB46" s="293">
        <f t="shared" si="426"/>
        <v>0.3536379018612521</v>
      </c>
      <c r="BC46" s="292">
        <v>148939</v>
      </c>
      <c r="BD46" s="293">
        <f t="shared" si="427"/>
        <v>4.1994763484028628</v>
      </c>
      <c r="BE46" s="294">
        <v>146150</v>
      </c>
      <c r="BF46" s="293">
        <f t="shared" si="428"/>
        <v>4.6905345948682005</v>
      </c>
      <c r="BG46" s="294">
        <v>2789</v>
      </c>
      <c r="BH46" s="293">
        <f t="shared" si="429"/>
        <v>-5.8088483620398534E-2</v>
      </c>
      <c r="BI46" s="292">
        <v>7274</v>
      </c>
      <c r="BJ46" s="293">
        <f t="shared" si="430"/>
        <v>0.38341574743248374</v>
      </c>
      <c r="BK46" s="294">
        <v>3602</v>
      </c>
      <c r="BL46" s="293">
        <f t="shared" si="431"/>
        <v>0.49212924606462294</v>
      </c>
      <c r="BM46" s="294">
        <v>3672</v>
      </c>
      <c r="BN46" s="293">
        <f t="shared" si="432"/>
        <v>0.29113924050632911</v>
      </c>
      <c r="BO46" s="292">
        <v>118579</v>
      </c>
      <c r="BP46" s="293">
        <f t="shared" si="433"/>
        <v>2.0896844628572917</v>
      </c>
      <c r="BQ46" s="292">
        <v>45726</v>
      </c>
      <c r="BR46" s="293">
        <f t="shared" si="434"/>
        <v>1.9853104393810797</v>
      </c>
      <c r="BS46" s="294">
        <v>44112</v>
      </c>
      <c r="BT46" s="293">
        <f t="shared" si="435"/>
        <v>1.9593452301086809</v>
      </c>
      <c r="BU46" s="294">
        <v>1614</v>
      </c>
      <c r="BV46" s="293">
        <f t="shared" si="436"/>
        <v>2.9270072992700729</v>
      </c>
      <c r="BW46" s="292">
        <v>36285</v>
      </c>
      <c r="BX46" s="293">
        <f t="shared" si="437"/>
        <v>1.5273385804833879</v>
      </c>
      <c r="BY46" s="294">
        <v>35471</v>
      </c>
      <c r="BZ46" s="293">
        <f t="shared" si="438"/>
        <v>1.5878018530677758</v>
      </c>
      <c r="CA46" s="294">
        <v>814</v>
      </c>
      <c r="CB46" s="293">
        <f t="shared" si="439"/>
        <v>0.25230769230769234</v>
      </c>
      <c r="CC46" s="292">
        <v>20480</v>
      </c>
      <c r="CD46" s="293">
        <f t="shared" si="440"/>
        <v>2.7222828062522719</v>
      </c>
      <c r="CE46" s="294">
        <v>19687</v>
      </c>
      <c r="CF46" s="293">
        <f t="shared" si="441"/>
        <v>2.7845059592464438</v>
      </c>
      <c r="CG46" s="294">
        <v>793</v>
      </c>
      <c r="CH46" s="293">
        <f t="shared" si="442"/>
        <v>1.6433333333333335</v>
      </c>
      <c r="CI46" s="292">
        <v>9725</v>
      </c>
      <c r="CJ46" s="293">
        <f t="shared" si="443"/>
        <v>2.1100095938599295</v>
      </c>
      <c r="CK46" s="294">
        <v>8920</v>
      </c>
      <c r="CL46" s="293">
        <f t="shared" si="444"/>
        <v>2.0495726495726494</v>
      </c>
      <c r="CM46" s="294">
        <v>805</v>
      </c>
      <c r="CN46" s="293">
        <f t="shared" si="445"/>
        <v>2.9851485148514851</v>
      </c>
      <c r="CO46" s="292">
        <v>13786</v>
      </c>
      <c r="CP46" s="293">
        <f t="shared" si="446"/>
        <v>7.6541117388575017</v>
      </c>
      <c r="CQ46" s="294">
        <v>9563</v>
      </c>
      <c r="CR46" s="293">
        <f t="shared" si="447"/>
        <v>5.9297101449275367</v>
      </c>
      <c r="CS46" s="294">
        <v>4223</v>
      </c>
      <c r="CT46" s="293">
        <f t="shared" si="448"/>
        <v>18.826291079812208</v>
      </c>
      <c r="CU46" s="292">
        <v>247108</v>
      </c>
      <c r="CV46" s="293">
        <f t="shared" si="449"/>
        <v>3.1768026773942735</v>
      </c>
      <c r="CW46" s="292">
        <v>74599</v>
      </c>
      <c r="CX46" s="293">
        <f t="shared" si="450"/>
        <v>3.0122088958210078</v>
      </c>
      <c r="CY46" s="294">
        <v>67576</v>
      </c>
      <c r="CZ46" s="293">
        <f t="shared" si="451"/>
        <v>4.2085709881301065</v>
      </c>
      <c r="DA46" s="294">
        <v>7023</v>
      </c>
      <c r="DB46" s="293">
        <f t="shared" si="452"/>
        <v>0.24986652429257883</v>
      </c>
      <c r="DC46" s="292">
        <v>74613</v>
      </c>
      <c r="DD46" s="293">
        <f t="shared" si="453"/>
        <v>2.4355373422967124</v>
      </c>
      <c r="DE46" s="294">
        <v>73648</v>
      </c>
      <c r="DF46" s="293">
        <f t="shared" si="454"/>
        <v>2.4297955572113819</v>
      </c>
      <c r="DG46" s="294">
        <v>965</v>
      </c>
      <c r="DH46" s="293">
        <f t="shared" si="455"/>
        <v>2.9387755102040818</v>
      </c>
      <c r="DI46" s="292">
        <v>34169</v>
      </c>
      <c r="DJ46" s="293">
        <f t="shared" si="456"/>
        <v>3.1068509615384619</v>
      </c>
      <c r="DK46" s="294">
        <v>30731</v>
      </c>
      <c r="DL46" s="293">
        <f t="shared" si="457"/>
        <v>5.5692603676784955</v>
      </c>
      <c r="DM46" s="294">
        <v>3438</v>
      </c>
      <c r="DN46" s="293">
        <f t="shared" si="458"/>
        <v>-5.6272303046939309E-2</v>
      </c>
      <c r="DO46" s="292">
        <v>68198</v>
      </c>
      <c r="DP46" s="293">
        <f t="shared" si="459"/>
        <v>2.4569140308191404</v>
      </c>
      <c r="DQ46" s="294">
        <v>66718</v>
      </c>
      <c r="DR46" s="293">
        <f t="shared" si="460"/>
        <v>2.8943497548447348</v>
      </c>
      <c r="DS46" s="294">
        <v>1480</v>
      </c>
      <c r="DT46" s="293">
        <f t="shared" si="461"/>
        <v>-0.42989214175654855</v>
      </c>
      <c r="DU46" s="292">
        <v>3580</v>
      </c>
      <c r="DV46" s="293">
        <f t="shared" si="462"/>
        <v>-0.14333572625029911</v>
      </c>
      <c r="DW46" s="294">
        <v>1168</v>
      </c>
      <c r="DX46" s="293">
        <f t="shared" si="463"/>
        <v>-0.22443559096945553</v>
      </c>
      <c r="DY46" s="294">
        <v>2411</v>
      </c>
      <c r="DZ46" s="293">
        <f t="shared" si="464"/>
        <v>-9.7679640718562832E-2</v>
      </c>
      <c r="EA46" s="292">
        <v>44284</v>
      </c>
      <c r="EB46" s="293">
        <f t="shared" si="465"/>
        <v>2.962774049217002</v>
      </c>
      <c r="EC46" s="292">
        <v>28259</v>
      </c>
      <c r="ED46" s="293">
        <f t="shared" si="466"/>
        <v>4.4564587758254488</v>
      </c>
      <c r="EE46" s="294">
        <v>28187</v>
      </c>
      <c r="EF46" s="293">
        <f t="shared" si="467"/>
        <v>4.4488691281654749</v>
      </c>
      <c r="EG46" s="294">
        <v>72</v>
      </c>
      <c r="EH46" s="293">
        <f t="shared" si="468"/>
        <v>11</v>
      </c>
      <c r="EI46" s="292">
        <v>8841</v>
      </c>
      <c r="EJ46" s="293">
        <f t="shared" si="469"/>
        <v>1.6758474576271185</v>
      </c>
      <c r="EK46" s="294">
        <v>8793</v>
      </c>
      <c r="EL46" s="293">
        <f t="shared" si="470"/>
        <v>1.6824283099450885</v>
      </c>
      <c r="EM46" s="294">
        <v>48</v>
      </c>
      <c r="EN46" s="293">
        <f t="shared" si="471"/>
        <v>0.84615384615384626</v>
      </c>
      <c r="EO46" s="292">
        <v>5315</v>
      </c>
      <c r="EP46" s="293">
        <f t="shared" si="472"/>
        <v>2.7115921787709496</v>
      </c>
      <c r="EQ46" s="294">
        <v>5300</v>
      </c>
      <c r="ER46" s="293">
        <f t="shared" si="473"/>
        <v>2.7455830388692579</v>
      </c>
      <c r="ES46" s="294">
        <v>16</v>
      </c>
      <c r="ET46" s="293">
        <f t="shared" si="474"/>
        <v>-0.11111111111111116</v>
      </c>
      <c r="EU46" s="292">
        <v>1667</v>
      </c>
      <c r="EV46" s="293">
        <f t="shared" si="475"/>
        <v>0.71855670103092772</v>
      </c>
      <c r="EW46" s="294">
        <v>1606</v>
      </c>
      <c r="EX46" s="293">
        <f t="shared" si="476"/>
        <v>0.78246392896781347</v>
      </c>
      <c r="EY46" s="294">
        <v>61</v>
      </c>
      <c r="EZ46" s="293">
        <f t="shared" si="477"/>
        <v>-0.11594202898550721</v>
      </c>
      <c r="FA46" s="292">
        <v>527</v>
      </c>
      <c r="FB46" s="293">
        <f t="shared" si="478"/>
        <v>0.60670731707317072</v>
      </c>
      <c r="FC46" s="294">
        <v>268</v>
      </c>
      <c r="FD46" s="293">
        <f t="shared" si="479"/>
        <v>-0.15189873417721522</v>
      </c>
      <c r="FE46" s="294">
        <v>259</v>
      </c>
      <c r="FF46" s="293">
        <f t="shared" si="480"/>
        <v>20.583333333333332</v>
      </c>
      <c r="FG46" s="292">
        <v>65170</v>
      </c>
      <c r="FH46" s="293">
        <f t="shared" si="481"/>
        <v>11.392089750903214</v>
      </c>
      <c r="FI46" s="292">
        <v>26752</v>
      </c>
      <c r="FJ46" s="293">
        <f t="shared" si="482"/>
        <v>9.0232296740352194</v>
      </c>
      <c r="FK46" s="294">
        <v>26071</v>
      </c>
      <c r="FL46" s="293">
        <f t="shared" si="483"/>
        <v>9.120729813664596</v>
      </c>
      <c r="FM46" s="294">
        <v>682</v>
      </c>
      <c r="FN46" s="293">
        <f t="shared" si="484"/>
        <v>6.333333333333333</v>
      </c>
      <c r="FO46" s="292">
        <v>7962</v>
      </c>
      <c r="FP46" s="293">
        <f t="shared" si="485"/>
        <v>4.0424319189360354</v>
      </c>
      <c r="FQ46" s="294">
        <v>7796</v>
      </c>
      <c r="FR46" s="293">
        <f t="shared" si="486"/>
        <v>4.3106267029972756</v>
      </c>
      <c r="FS46" s="294">
        <v>165</v>
      </c>
      <c r="FT46" s="293">
        <f t="shared" si="487"/>
        <v>0.4864864864864864</v>
      </c>
      <c r="FU46" s="292">
        <v>18857</v>
      </c>
      <c r="FV46" s="293">
        <f t="shared" si="488"/>
        <v>29.027070063694268</v>
      </c>
      <c r="FW46" s="294">
        <v>18510</v>
      </c>
      <c r="FX46" s="293">
        <f t="shared" si="489"/>
        <v>30.005025125628141</v>
      </c>
      <c r="FY46" s="294">
        <v>347</v>
      </c>
      <c r="FZ46" s="293">
        <f t="shared" si="490"/>
        <v>10.193548387096774</v>
      </c>
      <c r="GA46" s="292">
        <v>11771</v>
      </c>
      <c r="GB46" s="293">
        <f t="shared" si="491"/>
        <v>22.448207171314742</v>
      </c>
      <c r="GC46" s="294">
        <v>11398</v>
      </c>
      <c r="GD46" s="293">
        <f t="shared" si="492"/>
        <v>21.750499001996008</v>
      </c>
      <c r="GE46" s="294">
        <v>373</v>
      </c>
      <c r="GF46" s="293">
        <f t="shared" si="493"/>
        <v>372</v>
      </c>
      <c r="GG46" s="292">
        <v>875</v>
      </c>
      <c r="GH46" s="293">
        <f t="shared" si="494"/>
        <v>7.2547169811320753</v>
      </c>
      <c r="GI46" s="294">
        <v>687</v>
      </c>
      <c r="GJ46" s="293">
        <f t="shared" si="495"/>
        <v>7.6962025316455698</v>
      </c>
      <c r="GK46" s="294">
        <v>188</v>
      </c>
      <c r="GL46" s="293">
        <f t="shared" si="496"/>
        <v>5.9629629629629628</v>
      </c>
      <c r="GM46" s="292">
        <v>307060</v>
      </c>
      <c r="GN46" s="293">
        <f t="shared" si="497"/>
        <v>5.8887692376721859</v>
      </c>
      <c r="GO46" s="292">
        <v>156715</v>
      </c>
      <c r="GP46" s="293">
        <f t="shared" si="498"/>
        <v>4.8399478293273708</v>
      </c>
      <c r="GQ46" s="294">
        <v>156536</v>
      </c>
      <c r="GR46" s="293">
        <f t="shared" si="499"/>
        <v>4.8731099688590405</v>
      </c>
      <c r="GS46" s="294">
        <v>179</v>
      </c>
      <c r="GT46" s="293">
        <f t="shared" si="500"/>
        <v>-2.1857923497267784E-2</v>
      </c>
      <c r="GU46" s="292">
        <v>40501</v>
      </c>
      <c r="GV46" s="293">
        <f t="shared" si="501"/>
        <v>6.2297393787932878</v>
      </c>
      <c r="GW46" s="294">
        <v>40437</v>
      </c>
      <c r="GX46" s="293">
        <f t="shared" si="502"/>
        <v>6.2467741935483874</v>
      </c>
      <c r="GY46" s="294">
        <v>63</v>
      </c>
      <c r="GZ46" s="293">
        <f t="shared" si="503"/>
        <v>1.8636363636363638</v>
      </c>
      <c r="HA46" s="292">
        <v>78745</v>
      </c>
      <c r="HB46" s="293">
        <f t="shared" si="504"/>
        <v>7.2360631733082315</v>
      </c>
      <c r="HC46" s="294">
        <v>78468</v>
      </c>
      <c r="HD46" s="293">
        <f t="shared" si="505"/>
        <v>7.2381102362204732</v>
      </c>
      <c r="HE46" s="294">
        <v>277</v>
      </c>
      <c r="HF46" s="293">
        <f t="shared" si="506"/>
        <v>6.6944444444444446</v>
      </c>
      <c r="HG46" s="292">
        <v>30378</v>
      </c>
      <c r="HH46" s="293">
        <f t="shared" si="507"/>
        <v>10.81563593932322</v>
      </c>
      <c r="HI46" s="294">
        <v>30209</v>
      </c>
      <c r="HJ46" s="293">
        <f t="shared" si="508"/>
        <v>10.874606918238994</v>
      </c>
      <c r="HK46" s="294">
        <v>170</v>
      </c>
      <c r="HL46" s="293">
        <f t="shared" si="509"/>
        <v>5.2962962962962967</v>
      </c>
      <c r="HM46" s="292">
        <v>347</v>
      </c>
      <c r="HN46" s="293">
        <f t="shared" si="510"/>
        <v>4.5079365079365079</v>
      </c>
      <c r="HO46" s="294">
        <v>341</v>
      </c>
      <c r="HP46" s="293">
        <f t="shared" si="511"/>
        <v>5.82</v>
      </c>
      <c r="HQ46" s="294">
        <v>7</v>
      </c>
      <c r="HR46" s="293">
        <f t="shared" si="512"/>
        <v>-0.46153846153846156</v>
      </c>
      <c r="HS46" s="292">
        <v>51836</v>
      </c>
      <c r="HT46" s="293">
        <f t="shared" si="513"/>
        <v>9.668038691088702</v>
      </c>
      <c r="HU46" s="292">
        <v>20794</v>
      </c>
      <c r="HV46" s="293">
        <f t="shared" si="514"/>
        <v>8.7992459943449575</v>
      </c>
      <c r="HW46" s="294">
        <v>20549</v>
      </c>
      <c r="HX46" s="293">
        <f t="shared" si="515"/>
        <v>9.0141325536062382</v>
      </c>
      <c r="HY46" s="294">
        <v>245</v>
      </c>
      <c r="HZ46" s="293">
        <f t="shared" si="516"/>
        <v>2.5</v>
      </c>
      <c r="IA46" s="292">
        <v>17720</v>
      </c>
      <c r="IB46" s="293">
        <f t="shared" si="517"/>
        <v>7.7679366650173183</v>
      </c>
      <c r="IC46" s="294">
        <v>17563</v>
      </c>
      <c r="ID46" s="293">
        <f t="shared" si="518"/>
        <v>8.015913757700206</v>
      </c>
      <c r="IE46" s="294">
        <v>158</v>
      </c>
      <c r="IF46" s="293">
        <f t="shared" si="519"/>
        <v>1.1643835616438358</v>
      </c>
      <c r="IG46" s="292">
        <v>8656</v>
      </c>
      <c r="IH46" s="293">
        <f t="shared" si="520"/>
        <v>19.037037037037038</v>
      </c>
      <c r="II46" s="294">
        <v>8467</v>
      </c>
      <c r="IJ46" s="293">
        <f t="shared" si="521"/>
        <v>21.049479166666668</v>
      </c>
      <c r="IK46" s="294">
        <v>189</v>
      </c>
      <c r="IL46" s="293">
        <f t="shared" si="522"/>
        <v>2.9375</v>
      </c>
      <c r="IM46" s="292">
        <v>4753</v>
      </c>
      <c r="IN46" s="293">
        <f t="shared" si="523"/>
        <v>12.093663911845731</v>
      </c>
      <c r="IO46" s="294">
        <v>4625</v>
      </c>
      <c r="IP46" s="293">
        <f t="shared" si="524"/>
        <v>13.143730886850152</v>
      </c>
      <c r="IQ46" s="294">
        <v>129</v>
      </c>
      <c r="IR46" s="293">
        <f t="shared" si="525"/>
        <v>2.5833333333333335</v>
      </c>
      <c r="IS46" s="292">
        <v>219</v>
      </c>
      <c r="IT46" s="293">
        <f t="shared" si="526"/>
        <v>1.1262135922330097</v>
      </c>
      <c r="IU46" s="294">
        <v>156</v>
      </c>
      <c r="IV46" s="293">
        <f t="shared" si="527"/>
        <v>0.71428571428571419</v>
      </c>
      <c r="IW46" s="294">
        <v>63</v>
      </c>
      <c r="IX46" s="293">
        <f t="shared" si="528"/>
        <v>4.25</v>
      </c>
      <c r="IY46" s="292">
        <v>31692</v>
      </c>
      <c r="IZ46" s="293">
        <f t="shared" si="529"/>
        <v>6.612779245736248</v>
      </c>
      <c r="JA46" s="292">
        <v>12158</v>
      </c>
      <c r="JB46" s="293">
        <f t="shared" si="530"/>
        <v>5.3687794656888421</v>
      </c>
      <c r="JC46" s="294">
        <v>12045</v>
      </c>
      <c r="JD46" s="293">
        <f t="shared" si="531"/>
        <v>5.3394736842105264</v>
      </c>
      <c r="JE46" s="294">
        <v>113</v>
      </c>
      <c r="JF46" s="293">
        <f t="shared" si="532"/>
        <v>11.555555555555555</v>
      </c>
      <c r="JG46" s="292">
        <v>4619</v>
      </c>
      <c r="JH46" s="293">
        <f t="shared" si="533"/>
        <v>7.1463844797178133</v>
      </c>
      <c r="JI46" s="294">
        <v>4607</v>
      </c>
      <c r="JJ46" s="293">
        <f t="shared" si="534"/>
        <v>7.125220458553791</v>
      </c>
      <c r="JK46" s="294">
        <v>12</v>
      </c>
      <c r="JL46" s="293" t="str">
        <f t="shared" si="535"/>
        <v>-</v>
      </c>
      <c r="JM46" s="292">
        <v>12989</v>
      </c>
      <c r="JN46" s="293">
        <f t="shared" si="536"/>
        <v>7.8001355013550135</v>
      </c>
      <c r="JO46" s="294">
        <v>12975</v>
      </c>
      <c r="JP46" s="293">
        <f t="shared" si="537"/>
        <v>7.7906504065040654</v>
      </c>
      <c r="JQ46" s="294">
        <v>14</v>
      </c>
      <c r="JR46" s="293" t="str">
        <f t="shared" si="538"/>
        <v>-</v>
      </c>
      <c r="JS46" s="292">
        <v>2002</v>
      </c>
      <c r="JT46" s="293">
        <f t="shared" si="539"/>
        <v>8.39906103286385</v>
      </c>
      <c r="JU46" s="294">
        <v>1990</v>
      </c>
      <c r="JV46" s="293">
        <f t="shared" si="540"/>
        <v>8.342723004694836</v>
      </c>
      <c r="JW46" s="294">
        <v>12</v>
      </c>
      <c r="JX46" s="293" t="str">
        <f t="shared" si="541"/>
        <v>-</v>
      </c>
      <c r="JY46" s="292">
        <v>157</v>
      </c>
      <c r="JZ46" s="293">
        <f t="shared" si="542"/>
        <v>21.428571428571427</v>
      </c>
      <c r="KA46" s="294">
        <v>76</v>
      </c>
      <c r="KB46" s="293">
        <f t="shared" si="543"/>
        <v>9.8571428571428577</v>
      </c>
      <c r="KC46" s="294">
        <v>81</v>
      </c>
      <c r="KD46" s="293" t="str">
        <f t="shared" si="544"/>
        <v>-</v>
      </c>
      <c r="KE46" s="292">
        <v>41560</v>
      </c>
      <c r="KF46" s="293">
        <f t="shared" si="545"/>
        <v>8.9879836577745742</v>
      </c>
      <c r="KG46" s="292">
        <v>20845</v>
      </c>
      <c r="KH46" s="293">
        <f t="shared" si="546"/>
        <v>8.3141197497765855</v>
      </c>
      <c r="KI46" s="294">
        <v>20780</v>
      </c>
      <c r="KJ46" s="293">
        <f t="shared" si="547"/>
        <v>8.5981524249422634</v>
      </c>
      <c r="KK46" s="294">
        <v>65</v>
      </c>
      <c r="KL46" s="293">
        <f t="shared" si="548"/>
        <v>-0.1095890410958904</v>
      </c>
      <c r="KM46" s="292">
        <v>6129</v>
      </c>
      <c r="KN46" s="293">
        <f t="shared" si="549"/>
        <v>4.4095322153574577</v>
      </c>
      <c r="KO46" s="294">
        <v>6002</v>
      </c>
      <c r="KP46" s="293">
        <f t="shared" si="550"/>
        <v>4.6409774436090228</v>
      </c>
      <c r="KQ46" s="294">
        <v>126</v>
      </c>
      <c r="KR46" s="293">
        <f t="shared" si="551"/>
        <v>0.82608695652173902</v>
      </c>
      <c r="KS46" s="292">
        <v>6424</v>
      </c>
      <c r="KT46" s="293">
        <f t="shared" si="552"/>
        <v>19.993464052287582</v>
      </c>
      <c r="KU46" s="294">
        <v>6151</v>
      </c>
      <c r="KV46" s="293">
        <f t="shared" si="553"/>
        <v>22.657692307692308</v>
      </c>
      <c r="KW46" s="294">
        <v>273</v>
      </c>
      <c r="KX46" s="293">
        <f t="shared" si="554"/>
        <v>4.9347826086956523</v>
      </c>
      <c r="KY46" s="292">
        <v>8872</v>
      </c>
      <c r="KZ46" s="293">
        <f t="shared" si="555"/>
        <v>12.361445783132529</v>
      </c>
      <c r="LA46" s="294">
        <v>8518</v>
      </c>
      <c r="LB46" s="293">
        <f t="shared" si="556"/>
        <v>12.895595432300164</v>
      </c>
      <c r="LC46" s="294">
        <v>354</v>
      </c>
      <c r="LD46" s="293">
        <f t="shared" si="557"/>
        <v>5.9411764705882355</v>
      </c>
      <c r="LE46" s="292">
        <v>177</v>
      </c>
      <c r="LF46" s="293">
        <f t="shared" si="558"/>
        <v>2.4038461538461537</v>
      </c>
      <c r="LG46" s="294">
        <v>109</v>
      </c>
      <c r="LH46" s="293">
        <f t="shared" si="559"/>
        <v>1.0961538461538463</v>
      </c>
      <c r="LI46" s="294">
        <v>68</v>
      </c>
      <c r="LJ46" s="293" t="str">
        <f t="shared" si="560"/>
        <v>-</v>
      </c>
      <c r="LK46" s="292">
        <v>140386</v>
      </c>
      <c r="LL46" s="293">
        <f t="shared" si="561"/>
        <v>20.647802621434078</v>
      </c>
      <c r="LM46" s="292">
        <v>38250</v>
      </c>
      <c r="LN46" s="293">
        <f t="shared" si="562"/>
        <v>27.125</v>
      </c>
      <c r="LO46" s="294">
        <v>38149</v>
      </c>
      <c r="LP46" s="293">
        <f t="shared" si="563"/>
        <v>27.092047128129604</v>
      </c>
      <c r="LQ46" s="294">
        <v>101</v>
      </c>
      <c r="LR46" s="293">
        <f t="shared" si="564"/>
        <v>49.5</v>
      </c>
      <c r="LS46" s="292">
        <v>83618</v>
      </c>
      <c r="LT46" s="293">
        <f t="shared" si="565"/>
        <v>20.195944233206589</v>
      </c>
      <c r="LU46" s="294">
        <v>83494</v>
      </c>
      <c r="LV46" s="293">
        <f t="shared" si="566"/>
        <v>20.348504218869856</v>
      </c>
      <c r="LW46" s="294">
        <v>125</v>
      </c>
      <c r="LX46" s="293">
        <f t="shared" si="567"/>
        <v>2.6764705882352939</v>
      </c>
      <c r="LY46" s="292">
        <v>9338</v>
      </c>
      <c r="LZ46" s="293">
        <f t="shared" si="568"/>
        <v>110.16666666666667</v>
      </c>
      <c r="MA46" s="294">
        <v>9275</v>
      </c>
      <c r="MB46" s="293">
        <f t="shared" si="569"/>
        <v>174</v>
      </c>
      <c r="MC46" s="294">
        <v>62</v>
      </c>
      <c r="MD46" s="293">
        <f t="shared" si="570"/>
        <v>1</v>
      </c>
      <c r="ME46" s="292">
        <v>8248</v>
      </c>
      <c r="MF46" s="293">
        <f t="shared" si="571"/>
        <v>6.6370370370370368</v>
      </c>
      <c r="MG46" s="294">
        <v>8183</v>
      </c>
      <c r="MH46" s="293">
        <f t="shared" si="572"/>
        <v>6.7711301044634382</v>
      </c>
      <c r="MI46" s="294">
        <v>65</v>
      </c>
      <c r="MJ46" s="293">
        <f t="shared" si="573"/>
        <v>1.4074074074074074</v>
      </c>
      <c r="MK46" s="292">
        <v>199</v>
      </c>
      <c r="ML46" s="293">
        <f t="shared" si="574"/>
        <v>2.1587301587301586</v>
      </c>
      <c r="MM46" s="294">
        <v>199</v>
      </c>
      <c r="MN46" s="293">
        <f t="shared" si="575"/>
        <v>3.9749999999999996</v>
      </c>
      <c r="MO46" s="294">
        <v>0</v>
      </c>
      <c r="MP46" s="293">
        <f t="shared" si="576"/>
        <v>-1</v>
      </c>
      <c r="MQ46" s="292">
        <f t="shared" si="577"/>
        <v>97809</v>
      </c>
      <c r="MR46" s="293">
        <f t="shared" si="578"/>
        <v>3.5577353215284253</v>
      </c>
      <c r="MS46" s="292">
        <f t="shared" si="579"/>
        <v>52584</v>
      </c>
      <c r="MT46" s="293">
        <f t="shared" si="580"/>
        <v>4.2011869436201783</v>
      </c>
      <c r="MU46" s="294">
        <f t="shared" si="581"/>
        <v>51331</v>
      </c>
      <c r="MV46" s="293">
        <f t="shared" si="582"/>
        <v>4.2798806829870397</v>
      </c>
      <c r="MW46" s="294">
        <f t="shared" si="583"/>
        <v>1252</v>
      </c>
      <c r="MX46" s="293">
        <f t="shared" si="584"/>
        <v>2.2268041237113403</v>
      </c>
      <c r="MY46" s="292">
        <f t="shared" si="585"/>
        <v>24313</v>
      </c>
      <c r="MZ46" s="293">
        <f t="shared" si="586"/>
        <v>2.198658071306407</v>
      </c>
      <c r="NA46" s="294">
        <f t="shared" si="587"/>
        <v>23369</v>
      </c>
      <c r="NB46" s="293">
        <f t="shared" si="588"/>
        <v>2.1721189086466675</v>
      </c>
      <c r="NC46" s="294">
        <f t="shared" si="589"/>
        <v>945</v>
      </c>
      <c r="ND46" s="293">
        <f t="shared" si="590"/>
        <v>3.0557939914163086</v>
      </c>
      <c r="NE46" s="292">
        <f t="shared" si="591"/>
        <v>10036</v>
      </c>
      <c r="NF46" s="293">
        <f t="shared" si="592"/>
        <v>4.6732617297908421</v>
      </c>
      <c r="NG46" s="294">
        <f t="shared" si="593"/>
        <v>9052</v>
      </c>
      <c r="NH46" s="293">
        <f t="shared" si="594"/>
        <v>5.1079622132253713</v>
      </c>
      <c r="NI46" s="294">
        <f t="shared" si="595"/>
        <v>984</v>
      </c>
      <c r="NJ46" s="293">
        <f t="shared" si="596"/>
        <v>2.464788732394366</v>
      </c>
      <c r="NK46" s="292">
        <f t="shared" si="597"/>
        <v>13050</v>
      </c>
      <c r="NL46" s="293">
        <f t="shared" si="598"/>
        <v>4.1096319498825373</v>
      </c>
      <c r="NM46" s="294">
        <f t="shared" si="599"/>
        <v>12903</v>
      </c>
      <c r="NN46" s="293">
        <f t="shared" si="600"/>
        <v>4.3784910379324717</v>
      </c>
      <c r="NO46" s="294">
        <f t="shared" si="601"/>
        <v>145</v>
      </c>
      <c r="NP46" s="293">
        <f t="shared" si="602"/>
        <v>-5.8441558441558406E-2</v>
      </c>
      <c r="NQ46" s="292">
        <f t="shared" si="603"/>
        <v>1193</v>
      </c>
      <c r="NR46" s="293">
        <f t="shared" si="604"/>
        <v>2.3417366946778713</v>
      </c>
      <c r="NS46" s="294">
        <f t="shared" si="605"/>
        <v>598</v>
      </c>
      <c r="NT46" s="293">
        <f t="shared" si="606"/>
        <v>1.1904761904761907</v>
      </c>
      <c r="NU46" s="294">
        <f t="shared" si="607"/>
        <v>595</v>
      </c>
      <c r="NV46" s="293">
        <f t="shared" si="608"/>
        <v>6</v>
      </c>
    </row>
    <row r="47" spans="1:386" s="295" customFormat="1" outlineLevel="1" x14ac:dyDescent="0.25">
      <c r="A47" s="290"/>
      <c r="B47" s="291" t="s">
        <v>83</v>
      </c>
      <c r="C47" s="292">
        <v>1025982</v>
      </c>
      <c r="D47" s="293">
        <f t="shared" si="401"/>
        <v>3.0945269660858665</v>
      </c>
      <c r="E47" s="292">
        <v>415641</v>
      </c>
      <c r="F47" s="293">
        <f t="shared" si="402"/>
        <v>2.8022320815990485</v>
      </c>
      <c r="G47" s="294">
        <v>399311</v>
      </c>
      <c r="H47" s="293">
        <f t="shared" si="403"/>
        <v>2.9067703747187164</v>
      </c>
      <c r="I47" s="294">
        <v>16330</v>
      </c>
      <c r="J47" s="293">
        <f t="shared" si="404"/>
        <v>1.2983814215341307</v>
      </c>
      <c r="K47" s="292">
        <v>316527</v>
      </c>
      <c r="L47" s="293">
        <f t="shared" si="405"/>
        <v>3.2217109475032011</v>
      </c>
      <c r="M47" s="294">
        <v>312176</v>
      </c>
      <c r="N47" s="293">
        <f t="shared" si="406"/>
        <v>3.277965822975621</v>
      </c>
      <c r="O47" s="294">
        <v>4351</v>
      </c>
      <c r="P47" s="293">
        <f t="shared" si="407"/>
        <v>1.1722416375436846</v>
      </c>
      <c r="Q47" s="292">
        <v>169823</v>
      </c>
      <c r="R47" s="293">
        <f t="shared" si="408"/>
        <v>3.3875109802097869</v>
      </c>
      <c r="S47" s="294">
        <v>157522</v>
      </c>
      <c r="T47" s="293">
        <f t="shared" si="409"/>
        <v>3.5645320197044335</v>
      </c>
      <c r="U47" s="294">
        <v>12302</v>
      </c>
      <c r="V47" s="293">
        <f t="shared" si="410"/>
        <v>1.9318398474737846</v>
      </c>
      <c r="W47" s="292">
        <v>141590</v>
      </c>
      <c r="X47" s="293">
        <f t="shared" si="411"/>
        <v>2.5478212934425817</v>
      </c>
      <c r="Y47" s="294">
        <v>133880</v>
      </c>
      <c r="Z47" s="293">
        <f t="shared" si="412"/>
        <v>2.9917707743224304</v>
      </c>
      <c r="AA47" s="294">
        <v>7710</v>
      </c>
      <c r="AB47" s="293">
        <f t="shared" si="413"/>
        <v>0.21036106750392469</v>
      </c>
      <c r="AC47" s="292">
        <v>18737</v>
      </c>
      <c r="AD47" s="293">
        <f t="shared" si="414"/>
        <v>0.92470467385721622</v>
      </c>
      <c r="AE47" s="294">
        <v>11150</v>
      </c>
      <c r="AF47" s="293">
        <f t="shared" si="415"/>
        <v>1.8185035389282103</v>
      </c>
      <c r="AG47" s="294">
        <v>7587</v>
      </c>
      <c r="AH47" s="293">
        <f t="shared" si="416"/>
        <v>0.31285689565668795</v>
      </c>
      <c r="AI47" s="292">
        <v>903812</v>
      </c>
      <c r="AJ47" s="293">
        <f t="shared" si="417"/>
        <v>3.3358695130726792</v>
      </c>
      <c r="AK47" s="292">
        <v>367811</v>
      </c>
      <c r="AL47" s="293">
        <f t="shared" si="418"/>
        <v>2.9698117687691576</v>
      </c>
      <c r="AM47" s="294">
        <v>353290</v>
      </c>
      <c r="AN47" s="293">
        <f t="shared" si="419"/>
        <v>3.1144820357537997</v>
      </c>
      <c r="AO47" s="294">
        <v>14521</v>
      </c>
      <c r="AP47" s="293">
        <f t="shared" si="420"/>
        <v>1.1395314571975836</v>
      </c>
      <c r="AQ47" s="292">
        <v>280210</v>
      </c>
      <c r="AR47" s="293">
        <f t="shared" si="421"/>
        <v>3.5306234639762</v>
      </c>
      <c r="AS47" s="294">
        <v>276895</v>
      </c>
      <c r="AT47" s="293">
        <f t="shared" si="422"/>
        <v>3.6069313190469856</v>
      </c>
      <c r="AU47" s="294">
        <v>3315</v>
      </c>
      <c r="AV47" s="293">
        <f t="shared" si="423"/>
        <v>0.90189328743545616</v>
      </c>
      <c r="AW47" s="292">
        <v>148414</v>
      </c>
      <c r="AX47" s="293">
        <f t="shared" si="424"/>
        <v>3.7439347930318041</v>
      </c>
      <c r="AY47" s="294">
        <v>137216</v>
      </c>
      <c r="AZ47" s="293">
        <f t="shared" si="425"/>
        <v>4.0210772833723656</v>
      </c>
      <c r="BA47" s="294">
        <v>11198</v>
      </c>
      <c r="BB47" s="293">
        <f t="shared" si="426"/>
        <v>1.8299216578215822</v>
      </c>
      <c r="BC47" s="292">
        <v>130332</v>
      </c>
      <c r="BD47" s="293">
        <f t="shared" si="427"/>
        <v>2.6393387691276669</v>
      </c>
      <c r="BE47" s="294">
        <v>123329</v>
      </c>
      <c r="BF47" s="293">
        <f t="shared" si="428"/>
        <v>3.1453732647642099</v>
      </c>
      <c r="BG47" s="294">
        <v>7003</v>
      </c>
      <c r="BH47" s="293">
        <f t="shared" si="429"/>
        <v>0.15541989770664899</v>
      </c>
      <c r="BI47" s="292">
        <v>6578</v>
      </c>
      <c r="BJ47" s="293">
        <f t="shared" si="430"/>
        <v>-0.20823302840635527</v>
      </c>
      <c r="BK47" s="294">
        <v>1759</v>
      </c>
      <c r="BL47" s="293">
        <f t="shared" si="431"/>
        <v>-0.34169161676646709</v>
      </c>
      <c r="BM47" s="294">
        <v>4820</v>
      </c>
      <c r="BN47" s="293">
        <f t="shared" si="432"/>
        <v>-0.14478353442157554</v>
      </c>
      <c r="BO47" s="292">
        <v>122170</v>
      </c>
      <c r="BP47" s="293">
        <f t="shared" si="433"/>
        <v>1.9002468901338903</v>
      </c>
      <c r="BQ47" s="292">
        <v>47830</v>
      </c>
      <c r="BR47" s="293">
        <f t="shared" si="434"/>
        <v>1.8706037690553354</v>
      </c>
      <c r="BS47" s="294">
        <v>46021</v>
      </c>
      <c r="BT47" s="293">
        <f t="shared" si="435"/>
        <v>1.8156011012542064</v>
      </c>
      <c r="BU47" s="294">
        <v>1809</v>
      </c>
      <c r="BV47" s="293">
        <f t="shared" si="436"/>
        <v>4.7066246056782335</v>
      </c>
      <c r="BW47" s="292">
        <v>36317</v>
      </c>
      <c r="BX47" s="293">
        <f t="shared" si="437"/>
        <v>1.766166501637596</v>
      </c>
      <c r="BY47" s="294">
        <v>35281</v>
      </c>
      <c r="BZ47" s="293">
        <f t="shared" si="438"/>
        <v>1.7415494599424974</v>
      </c>
      <c r="CA47" s="294">
        <v>1036</v>
      </c>
      <c r="CB47" s="293">
        <f t="shared" si="439"/>
        <v>2.9846153846153847</v>
      </c>
      <c r="CC47" s="292">
        <v>21409</v>
      </c>
      <c r="CD47" s="293">
        <f t="shared" si="440"/>
        <v>1.8849211696536856</v>
      </c>
      <c r="CE47" s="294">
        <v>20305</v>
      </c>
      <c r="CF47" s="293">
        <f t="shared" si="441"/>
        <v>1.8272069061542746</v>
      </c>
      <c r="CG47" s="294">
        <v>1104</v>
      </c>
      <c r="CH47" s="293">
        <f t="shared" si="442"/>
        <v>3.6192468619246858</v>
      </c>
      <c r="CI47" s="292">
        <v>11258</v>
      </c>
      <c r="CJ47" s="293">
        <f t="shared" si="443"/>
        <v>1.7471937530502686</v>
      </c>
      <c r="CK47" s="294">
        <v>10551</v>
      </c>
      <c r="CL47" s="293">
        <f t="shared" si="444"/>
        <v>1.7846397466349959</v>
      </c>
      <c r="CM47" s="294">
        <v>707</v>
      </c>
      <c r="CN47" s="293">
        <f t="shared" si="445"/>
        <v>1.2880258899676376</v>
      </c>
      <c r="CO47" s="292">
        <v>12159</v>
      </c>
      <c r="CP47" s="293">
        <f t="shared" si="446"/>
        <v>7.5206727400140156</v>
      </c>
      <c r="CQ47" s="294">
        <v>9391</v>
      </c>
      <c r="CR47" s="293">
        <f t="shared" si="447"/>
        <v>6.3138629283489101</v>
      </c>
      <c r="CS47" s="294">
        <v>2767</v>
      </c>
      <c r="CT47" s="293">
        <f t="shared" si="448"/>
        <v>18.34965034965035</v>
      </c>
      <c r="CU47" s="292">
        <v>211682</v>
      </c>
      <c r="CV47" s="293">
        <f t="shared" si="449"/>
        <v>2.4519748214343955</v>
      </c>
      <c r="CW47" s="292">
        <v>68414</v>
      </c>
      <c r="CX47" s="293">
        <f t="shared" si="450"/>
        <v>2.5689916010224843</v>
      </c>
      <c r="CY47" s="294">
        <v>58121</v>
      </c>
      <c r="CZ47" s="293">
        <f t="shared" si="451"/>
        <v>3.2679541782934356</v>
      </c>
      <c r="DA47" s="294">
        <v>10293</v>
      </c>
      <c r="DB47" s="293">
        <f t="shared" si="452"/>
        <v>0.85426049360475598</v>
      </c>
      <c r="DC47" s="292">
        <v>74094</v>
      </c>
      <c r="DD47" s="293">
        <f t="shared" si="453"/>
        <v>1.9374405328258799</v>
      </c>
      <c r="DE47" s="294">
        <v>72763</v>
      </c>
      <c r="DF47" s="293">
        <f t="shared" si="454"/>
        <v>1.9368340329350984</v>
      </c>
      <c r="DG47" s="294">
        <v>1331</v>
      </c>
      <c r="DH47" s="293">
        <f t="shared" si="455"/>
        <v>1.9643652561247218</v>
      </c>
      <c r="DI47" s="292">
        <v>29537</v>
      </c>
      <c r="DJ47" s="293">
        <f t="shared" si="456"/>
        <v>3.138573630376909</v>
      </c>
      <c r="DK47" s="294">
        <v>20582</v>
      </c>
      <c r="DL47" s="293">
        <f t="shared" si="457"/>
        <v>3.9607134249216678</v>
      </c>
      <c r="DM47" s="294">
        <v>8955</v>
      </c>
      <c r="DN47" s="293">
        <f t="shared" si="458"/>
        <v>1.9969879518072289</v>
      </c>
      <c r="DO47" s="292">
        <v>58307</v>
      </c>
      <c r="DP47" s="293">
        <f t="shared" si="459"/>
        <v>1.7979749508133787</v>
      </c>
      <c r="DQ47" s="294">
        <v>53062</v>
      </c>
      <c r="DR47" s="293">
        <f t="shared" si="460"/>
        <v>2.4388852883992223</v>
      </c>
      <c r="DS47" s="294">
        <v>5245</v>
      </c>
      <c r="DT47" s="293">
        <f t="shared" si="461"/>
        <v>-3.0319837308190101E-2</v>
      </c>
      <c r="DU47" s="292">
        <v>4027</v>
      </c>
      <c r="DV47" s="293">
        <f t="shared" si="462"/>
        <v>-0.41082662765179223</v>
      </c>
      <c r="DW47" s="294">
        <v>350</v>
      </c>
      <c r="DX47" s="293">
        <f t="shared" si="463"/>
        <v>-0.79129397734048901</v>
      </c>
      <c r="DY47" s="294">
        <v>3676</v>
      </c>
      <c r="DZ47" s="293">
        <f t="shared" si="464"/>
        <v>-0.28732066692516478</v>
      </c>
      <c r="EA47" s="292">
        <v>38229</v>
      </c>
      <c r="EB47" s="293">
        <f t="shared" si="465"/>
        <v>1.5596919986608637</v>
      </c>
      <c r="EC47" s="292">
        <v>23591</v>
      </c>
      <c r="ED47" s="293">
        <f t="shared" si="466"/>
        <v>2.5544673798402893</v>
      </c>
      <c r="EE47" s="294">
        <v>23562</v>
      </c>
      <c r="EF47" s="293">
        <f t="shared" si="467"/>
        <v>2.6165771297006906</v>
      </c>
      <c r="EG47" s="294">
        <v>30</v>
      </c>
      <c r="EH47" s="293">
        <f t="shared" si="468"/>
        <v>-0.75409836065573765</v>
      </c>
      <c r="EI47" s="292">
        <v>8375</v>
      </c>
      <c r="EJ47" s="293">
        <f t="shared" si="469"/>
        <v>0.87654044364777062</v>
      </c>
      <c r="EK47" s="294">
        <v>8113</v>
      </c>
      <c r="EL47" s="293">
        <f t="shared" si="470"/>
        <v>0.86206105118200593</v>
      </c>
      <c r="EM47" s="294">
        <v>262</v>
      </c>
      <c r="EN47" s="293">
        <f t="shared" si="471"/>
        <v>1.4716981132075473</v>
      </c>
      <c r="EO47" s="292">
        <v>4657</v>
      </c>
      <c r="EP47" s="293">
        <f t="shared" si="472"/>
        <v>1.3100198412698414</v>
      </c>
      <c r="EQ47" s="294">
        <v>4557</v>
      </c>
      <c r="ER47" s="293">
        <f t="shared" si="473"/>
        <v>1.3858638743455498</v>
      </c>
      <c r="ES47" s="294">
        <v>100</v>
      </c>
      <c r="ET47" s="293">
        <f t="shared" si="474"/>
        <v>-5.6603773584905648E-2</v>
      </c>
      <c r="EU47" s="292">
        <v>1495</v>
      </c>
      <c r="EV47" s="293">
        <f t="shared" si="475"/>
        <v>9.0444930707512805E-2</v>
      </c>
      <c r="EW47" s="294">
        <v>1418</v>
      </c>
      <c r="EX47" s="293">
        <f t="shared" si="476"/>
        <v>0.13530824659727791</v>
      </c>
      <c r="EY47" s="294">
        <v>77</v>
      </c>
      <c r="EZ47" s="293">
        <f t="shared" si="477"/>
        <v>-0.36885245901639341</v>
      </c>
      <c r="FA47" s="292">
        <v>282</v>
      </c>
      <c r="FB47" s="293">
        <f t="shared" si="478"/>
        <v>-0.33647058823529408</v>
      </c>
      <c r="FC47" s="294">
        <v>181</v>
      </c>
      <c r="FD47" s="293">
        <f t="shared" si="479"/>
        <v>-0.56698564593301437</v>
      </c>
      <c r="FE47" s="294">
        <v>102</v>
      </c>
      <c r="FF47" s="293">
        <f t="shared" si="480"/>
        <v>13.571428571428571</v>
      </c>
      <c r="FG47" s="292">
        <v>62228</v>
      </c>
      <c r="FH47" s="293">
        <f t="shared" si="481"/>
        <v>3.1593476371900273</v>
      </c>
      <c r="FI47" s="292">
        <v>27178</v>
      </c>
      <c r="FJ47" s="293">
        <f t="shared" si="482"/>
        <v>2.7752465620225033</v>
      </c>
      <c r="FK47" s="294">
        <v>26247</v>
      </c>
      <c r="FL47" s="293">
        <f t="shared" si="483"/>
        <v>2.6993657505285413</v>
      </c>
      <c r="FM47" s="294">
        <v>931</v>
      </c>
      <c r="FN47" s="293">
        <f t="shared" si="484"/>
        <v>7.9519230769230766</v>
      </c>
      <c r="FO47" s="292">
        <v>8488</v>
      </c>
      <c r="FP47" s="293">
        <f t="shared" si="485"/>
        <v>2.1057446030003657</v>
      </c>
      <c r="FQ47" s="294">
        <v>8311</v>
      </c>
      <c r="FR47" s="293">
        <f t="shared" si="486"/>
        <v>2.1350433798566577</v>
      </c>
      <c r="FS47" s="294">
        <v>177</v>
      </c>
      <c r="FT47" s="293">
        <f t="shared" si="487"/>
        <v>1.1851851851851851</v>
      </c>
      <c r="FU47" s="292">
        <v>15709</v>
      </c>
      <c r="FV47" s="293">
        <f t="shared" si="488"/>
        <v>3.7922513727882858</v>
      </c>
      <c r="FW47" s="294">
        <v>15237</v>
      </c>
      <c r="FX47" s="293">
        <f t="shared" si="489"/>
        <v>3.8977820636451304</v>
      </c>
      <c r="FY47" s="294">
        <v>472</v>
      </c>
      <c r="FZ47" s="293">
        <f t="shared" si="490"/>
        <v>1.8263473053892216</v>
      </c>
      <c r="GA47" s="292">
        <v>12535</v>
      </c>
      <c r="GB47" s="293">
        <f t="shared" si="491"/>
        <v>4.9520417853751191</v>
      </c>
      <c r="GC47" s="294">
        <v>12136</v>
      </c>
      <c r="GD47" s="293">
        <f t="shared" si="492"/>
        <v>5.0108964834076275</v>
      </c>
      <c r="GE47" s="294">
        <v>399</v>
      </c>
      <c r="GF47" s="293">
        <f t="shared" si="493"/>
        <v>3.5862068965517242</v>
      </c>
      <c r="GG47" s="292">
        <v>410</v>
      </c>
      <c r="GH47" s="293">
        <f t="shared" si="494"/>
        <v>2.0827067669172932</v>
      </c>
      <c r="GI47" s="294">
        <v>133</v>
      </c>
      <c r="GJ47" s="293">
        <f t="shared" si="495"/>
        <v>1.2931034482758621</v>
      </c>
      <c r="GK47" s="294">
        <v>277</v>
      </c>
      <c r="GL47" s="293">
        <f t="shared" si="496"/>
        <v>2.6933333333333334</v>
      </c>
      <c r="GM47" s="292">
        <v>224228</v>
      </c>
      <c r="GN47" s="293">
        <f t="shared" si="497"/>
        <v>2.4893868658574543</v>
      </c>
      <c r="GO47" s="292">
        <v>113796</v>
      </c>
      <c r="GP47" s="293">
        <f t="shared" si="498"/>
        <v>2.0387737662892542</v>
      </c>
      <c r="GQ47" s="294">
        <v>113283</v>
      </c>
      <c r="GR47" s="293">
        <f t="shared" si="499"/>
        <v>2.0550970873786407</v>
      </c>
      <c r="GS47" s="294">
        <v>513</v>
      </c>
      <c r="GT47" s="293">
        <f t="shared" si="500"/>
        <v>0.39402173913043481</v>
      </c>
      <c r="GU47" s="292">
        <v>32457</v>
      </c>
      <c r="GV47" s="293">
        <f t="shared" si="501"/>
        <v>2.8234185416421251</v>
      </c>
      <c r="GW47" s="294">
        <v>32409</v>
      </c>
      <c r="GX47" s="293">
        <f t="shared" si="502"/>
        <v>2.8976548406494289</v>
      </c>
      <c r="GY47" s="294">
        <v>48</v>
      </c>
      <c r="GZ47" s="293">
        <f t="shared" si="503"/>
        <v>-0.72413793103448276</v>
      </c>
      <c r="HA47" s="292">
        <v>54354</v>
      </c>
      <c r="HB47" s="293">
        <f t="shared" si="504"/>
        <v>3.1529645476772616</v>
      </c>
      <c r="HC47" s="294">
        <v>54234</v>
      </c>
      <c r="HD47" s="293">
        <f t="shared" si="505"/>
        <v>3.1960541586073505</v>
      </c>
      <c r="HE47" s="294">
        <v>120</v>
      </c>
      <c r="HF47" s="293">
        <f t="shared" si="506"/>
        <v>-0.26380368098159512</v>
      </c>
      <c r="HG47" s="292">
        <v>22839</v>
      </c>
      <c r="HH47" s="293">
        <f t="shared" si="507"/>
        <v>3.004032258064516</v>
      </c>
      <c r="HI47" s="294">
        <v>22634</v>
      </c>
      <c r="HJ47" s="293">
        <f t="shared" si="508"/>
        <v>3.0381801962533448</v>
      </c>
      <c r="HK47" s="294">
        <v>206</v>
      </c>
      <c r="HL47" s="293">
        <f t="shared" si="509"/>
        <v>1.0808080808080809</v>
      </c>
      <c r="HM47" s="292">
        <v>140</v>
      </c>
      <c r="HN47" s="293">
        <f t="shared" si="510"/>
        <v>-0.18128654970760238</v>
      </c>
      <c r="HO47" s="294">
        <v>84</v>
      </c>
      <c r="HP47" s="293">
        <f t="shared" si="511"/>
        <v>3.4210526315789478</v>
      </c>
      <c r="HQ47" s="294">
        <v>56</v>
      </c>
      <c r="HR47" s="293">
        <f t="shared" si="512"/>
        <v>-0.63157894736842102</v>
      </c>
      <c r="HS47" s="292">
        <v>48534</v>
      </c>
      <c r="HT47" s="293">
        <f t="shared" si="513"/>
        <v>7.1941583656930614</v>
      </c>
      <c r="HU47" s="292">
        <v>16706</v>
      </c>
      <c r="HV47" s="293">
        <f t="shared" si="514"/>
        <v>5.5539427226363278</v>
      </c>
      <c r="HW47" s="294">
        <v>16230</v>
      </c>
      <c r="HX47" s="293">
        <f t="shared" si="515"/>
        <v>5.4687126345157431</v>
      </c>
      <c r="HY47" s="294">
        <v>477</v>
      </c>
      <c r="HZ47" s="293">
        <f t="shared" si="516"/>
        <v>10.634146341463415</v>
      </c>
      <c r="IA47" s="292">
        <v>19276</v>
      </c>
      <c r="IB47" s="293">
        <f t="shared" si="517"/>
        <v>7.3626898047722342</v>
      </c>
      <c r="IC47" s="294">
        <v>18991</v>
      </c>
      <c r="ID47" s="293">
        <f t="shared" si="518"/>
        <v>7.3550373955125377</v>
      </c>
      <c r="IE47" s="294">
        <v>285</v>
      </c>
      <c r="IF47" s="293">
        <f t="shared" si="519"/>
        <v>7.90625</v>
      </c>
      <c r="IG47" s="292">
        <v>7679</v>
      </c>
      <c r="IH47" s="293">
        <f t="shared" si="520"/>
        <v>10.652503793626707</v>
      </c>
      <c r="II47" s="294">
        <v>7656</v>
      </c>
      <c r="IJ47" s="293">
        <f t="shared" si="521"/>
        <v>10.833075734157651</v>
      </c>
      <c r="IK47" s="294">
        <v>22</v>
      </c>
      <c r="IL47" s="293">
        <f t="shared" si="522"/>
        <v>0.83333333333333326</v>
      </c>
      <c r="IM47" s="292">
        <v>4440</v>
      </c>
      <c r="IN47" s="293">
        <f t="shared" si="523"/>
        <v>9.1138952164009108</v>
      </c>
      <c r="IO47" s="294">
        <v>4413</v>
      </c>
      <c r="IP47" s="293">
        <f t="shared" si="524"/>
        <v>10.143939393939394</v>
      </c>
      <c r="IQ47" s="294">
        <v>27</v>
      </c>
      <c r="IR47" s="293">
        <f t="shared" si="525"/>
        <v>-0.38636363636363635</v>
      </c>
      <c r="IS47" s="292">
        <v>145</v>
      </c>
      <c r="IT47" s="293">
        <f t="shared" si="526"/>
        <v>1.5892857142857144</v>
      </c>
      <c r="IU47" s="294">
        <v>67</v>
      </c>
      <c r="IV47" s="293">
        <f t="shared" si="527"/>
        <v>0.59523809523809534</v>
      </c>
      <c r="IW47" s="294">
        <v>78</v>
      </c>
      <c r="IX47" s="293">
        <f t="shared" si="528"/>
        <v>4.5714285714285712</v>
      </c>
      <c r="IY47" s="292">
        <v>28154</v>
      </c>
      <c r="IZ47" s="293">
        <f t="shared" si="529"/>
        <v>4.2555534814261717</v>
      </c>
      <c r="JA47" s="292">
        <v>10641</v>
      </c>
      <c r="JB47" s="293">
        <f t="shared" si="530"/>
        <v>3.6124837451235372</v>
      </c>
      <c r="JC47" s="294">
        <v>10572</v>
      </c>
      <c r="JD47" s="293">
        <f t="shared" si="531"/>
        <v>3.6552179656538968</v>
      </c>
      <c r="JE47" s="294">
        <v>69</v>
      </c>
      <c r="JF47" s="293">
        <f t="shared" si="532"/>
        <v>0.91666666666666674</v>
      </c>
      <c r="JG47" s="292">
        <v>3953</v>
      </c>
      <c r="JH47" s="293">
        <f t="shared" si="533"/>
        <v>5.7572649572649572</v>
      </c>
      <c r="JI47" s="294">
        <v>3840</v>
      </c>
      <c r="JJ47" s="293">
        <f t="shared" si="534"/>
        <v>5.9189189189189193</v>
      </c>
      <c r="JK47" s="294">
        <v>113</v>
      </c>
      <c r="JL47" s="293">
        <f t="shared" si="535"/>
        <v>2.7666666666666666</v>
      </c>
      <c r="JM47" s="292">
        <v>11460</v>
      </c>
      <c r="JN47" s="293">
        <f t="shared" si="536"/>
        <v>4.6817055032226076</v>
      </c>
      <c r="JO47" s="294">
        <v>11366</v>
      </c>
      <c r="JP47" s="293">
        <f t="shared" si="537"/>
        <v>4.635101636093208</v>
      </c>
      <c r="JQ47" s="294">
        <v>94</v>
      </c>
      <c r="JR47" s="293" t="str">
        <f t="shared" si="538"/>
        <v>-</v>
      </c>
      <c r="JS47" s="292">
        <v>2369</v>
      </c>
      <c r="JT47" s="293">
        <f t="shared" si="539"/>
        <v>3.5645472061657033</v>
      </c>
      <c r="JU47" s="294">
        <v>2277</v>
      </c>
      <c r="JV47" s="293">
        <f t="shared" si="540"/>
        <v>3.4299610894941637</v>
      </c>
      <c r="JW47" s="294">
        <v>92</v>
      </c>
      <c r="JX47" s="293">
        <f t="shared" si="541"/>
        <v>17.399999999999999</v>
      </c>
      <c r="JY47" s="292">
        <v>30</v>
      </c>
      <c r="JZ47" s="293" t="str">
        <f t="shared" si="542"/>
        <v>-</v>
      </c>
      <c r="KA47" s="294">
        <v>0</v>
      </c>
      <c r="KB47" s="293" t="str">
        <f t="shared" si="543"/>
        <v>-</v>
      </c>
      <c r="KC47" s="294">
        <v>30</v>
      </c>
      <c r="KD47" s="293" t="str">
        <f t="shared" si="544"/>
        <v>-</v>
      </c>
      <c r="KE47" s="292">
        <v>44247</v>
      </c>
      <c r="KF47" s="293">
        <f t="shared" si="545"/>
        <v>9.2780487804878042</v>
      </c>
      <c r="KG47" s="292">
        <v>21010</v>
      </c>
      <c r="KH47" s="293">
        <f t="shared" si="546"/>
        <v>9.9827496079456353</v>
      </c>
      <c r="KI47" s="294">
        <v>20511</v>
      </c>
      <c r="KJ47" s="293">
        <f t="shared" si="547"/>
        <v>9.8985122210414449</v>
      </c>
      <c r="KK47" s="294">
        <v>499</v>
      </c>
      <c r="KL47" s="293">
        <f t="shared" si="548"/>
        <v>15.096774193548388</v>
      </c>
      <c r="KM47" s="292">
        <v>9038</v>
      </c>
      <c r="KN47" s="293">
        <f t="shared" si="549"/>
        <v>5.5303468208092488</v>
      </c>
      <c r="KO47" s="294">
        <v>8899</v>
      </c>
      <c r="KP47" s="293">
        <f t="shared" si="550"/>
        <v>5.4438812454742944</v>
      </c>
      <c r="KQ47" s="294">
        <v>139</v>
      </c>
      <c r="KR47" s="293">
        <f t="shared" si="551"/>
        <v>45.333333333333336</v>
      </c>
      <c r="KS47" s="292">
        <v>6761</v>
      </c>
      <c r="KT47" s="293">
        <f t="shared" si="552"/>
        <v>20.062305295950157</v>
      </c>
      <c r="KU47" s="294">
        <v>6426</v>
      </c>
      <c r="KV47" s="293">
        <f t="shared" si="553"/>
        <v>20.068852459016394</v>
      </c>
      <c r="KW47" s="294">
        <v>335</v>
      </c>
      <c r="KX47" s="293">
        <f t="shared" si="554"/>
        <v>19.9375</v>
      </c>
      <c r="KY47" s="292">
        <v>8502</v>
      </c>
      <c r="KZ47" s="293">
        <f t="shared" si="555"/>
        <v>10.957805907172995</v>
      </c>
      <c r="LA47" s="294">
        <v>8121</v>
      </c>
      <c r="LB47" s="293">
        <f t="shared" si="556"/>
        <v>10.486562942008486</v>
      </c>
      <c r="LC47" s="294">
        <v>381</v>
      </c>
      <c r="LD47" s="293">
        <f t="shared" si="557"/>
        <v>94.25</v>
      </c>
      <c r="LE47" s="292">
        <v>241</v>
      </c>
      <c r="LF47" s="293">
        <f t="shared" si="558"/>
        <v>8.64</v>
      </c>
      <c r="LG47" s="294">
        <v>155</v>
      </c>
      <c r="LH47" s="293">
        <f t="shared" si="559"/>
        <v>10.071428571428571</v>
      </c>
      <c r="LI47" s="294">
        <v>86</v>
      </c>
      <c r="LJ47" s="293">
        <f t="shared" si="560"/>
        <v>6.8181818181818183</v>
      </c>
      <c r="LK47" s="292">
        <v>146195</v>
      </c>
      <c r="LL47" s="293">
        <f t="shared" si="561"/>
        <v>18.639306824288017</v>
      </c>
      <c r="LM47" s="292">
        <v>34627</v>
      </c>
      <c r="LN47" s="293">
        <f t="shared" si="562"/>
        <v>37.135462555066077</v>
      </c>
      <c r="LO47" s="294">
        <v>34495</v>
      </c>
      <c r="LP47" s="293">
        <f t="shared" si="563"/>
        <v>38.154370034052214</v>
      </c>
      <c r="LQ47" s="294">
        <v>132</v>
      </c>
      <c r="LR47" s="293">
        <f t="shared" si="564"/>
        <v>3.8888888888888893</v>
      </c>
      <c r="LS47" s="292">
        <v>95576</v>
      </c>
      <c r="LT47" s="293">
        <f t="shared" si="565"/>
        <v>15.788336553662393</v>
      </c>
      <c r="LU47" s="294">
        <v>95451</v>
      </c>
      <c r="LV47" s="293">
        <f t="shared" si="566"/>
        <v>15.944967157819988</v>
      </c>
      <c r="LW47" s="294">
        <v>125</v>
      </c>
      <c r="LX47" s="293">
        <f t="shared" si="567"/>
        <v>1.1186440677966103</v>
      </c>
      <c r="LY47" s="292">
        <v>8690</v>
      </c>
      <c r="LZ47" s="293">
        <f t="shared" si="568"/>
        <v>104.97560975609755</v>
      </c>
      <c r="MA47" s="294">
        <v>8608</v>
      </c>
      <c r="MB47" s="293">
        <f t="shared" si="569"/>
        <v>194.63636363636363</v>
      </c>
      <c r="MC47" s="294">
        <v>82</v>
      </c>
      <c r="MD47" s="293">
        <f t="shared" si="570"/>
        <v>1.1578947368421053</v>
      </c>
      <c r="ME47" s="292">
        <v>7155</v>
      </c>
      <c r="MF47" s="293">
        <f t="shared" si="571"/>
        <v>7.1958762886597931</v>
      </c>
      <c r="MG47" s="294">
        <v>7116</v>
      </c>
      <c r="MH47" s="293">
        <f t="shared" si="572"/>
        <v>7.1605504587155959</v>
      </c>
      <c r="MI47" s="294">
        <v>39</v>
      </c>
      <c r="MJ47" s="293">
        <f t="shared" si="573"/>
        <v>18.5</v>
      </c>
      <c r="MK47" s="292">
        <v>0</v>
      </c>
      <c r="ML47" s="293">
        <f t="shared" si="574"/>
        <v>-1</v>
      </c>
      <c r="MM47" s="294">
        <v>0</v>
      </c>
      <c r="MN47" s="293">
        <f t="shared" si="575"/>
        <v>-1</v>
      </c>
      <c r="MO47" s="294">
        <v>0</v>
      </c>
      <c r="MP47" s="293" t="str">
        <f t="shared" si="576"/>
        <v>-</v>
      </c>
      <c r="MQ47" s="292">
        <f t="shared" si="577"/>
        <v>100315</v>
      </c>
      <c r="MR47" s="293">
        <f t="shared" si="578"/>
        <v>2.3501987108840128</v>
      </c>
      <c r="MS47" s="292">
        <f t="shared" si="579"/>
        <v>51848</v>
      </c>
      <c r="MT47" s="293">
        <f t="shared" si="580"/>
        <v>2.570307120231373</v>
      </c>
      <c r="MU47" s="294">
        <f t="shared" si="581"/>
        <v>50269</v>
      </c>
      <c r="MV47" s="293">
        <f t="shared" si="582"/>
        <v>2.5870558013415157</v>
      </c>
      <c r="MW47" s="294">
        <f t="shared" si="583"/>
        <v>1577</v>
      </c>
      <c r="MX47" s="293">
        <f t="shared" si="584"/>
        <v>2.1104536489151875</v>
      </c>
      <c r="MY47" s="292">
        <f t="shared" si="585"/>
        <v>28953</v>
      </c>
      <c r="MZ47" s="293">
        <f t="shared" si="586"/>
        <v>1.6388078745898653</v>
      </c>
      <c r="NA47" s="294">
        <f t="shared" si="587"/>
        <v>28118</v>
      </c>
      <c r="NB47" s="293">
        <f t="shared" si="588"/>
        <v>1.766702745252386</v>
      </c>
      <c r="NC47" s="294">
        <f t="shared" si="589"/>
        <v>835</v>
      </c>
      <c r="ND47" s="293">
        <f t="shared" si="590"/>
        <v>3.2138442521631561E-2</v>
      </c>
      <c r="NE47" s="292">
        <f t="shared" si="591"/>
        <v>9567</v>
      </c>
      <c r="NF47" s="293">
        <f t="shared" si="592"/>
        <v>2.5604763676963156</v>
      </c>
      <c r="NG47" s="294">
        <f t="shared" si="593"/>
        <v>8550</v>
      </c>
      <c r="NH47" s="293">
        <f t="shared" si="594"/>
        <v>2.8513513513513513</v>
      </c>
      <c r="NI47" s="294">
        <f t="shared" si="595"/>
        <v>1018</v>
      </c>
      <c r="NJ47" s="293">
        <f t="shared" si="596"/>
        <v>1.1798715203426124</v>
      </c>
      <c r="NK47" s="292">
        <f t="shared" si="597"/>
        <v>12690</v>
      </c>
      <c r="NL47" s="293">
        <f t="shared" si="598"/>
        <v>2.9046153846153846</v>
      </c>
      <c r="NM47" s="294">
        <f t="shared" si="599"/>
        <v>12152</v>
      </c>
      <c r="NN47" s="293">
        <f t="shared" si="600"/>
        <v>3.1067928354173704</v>
      </c>
      <c r="NO47" s="294">
        <f t="shared" si="601"/>
        <v>537</v>
      </c>
      <c r="NP47" s="293">
        <f t="shared" si="602"/>
        <v>0.8581314878892734</v>
      </c>
      <c r="NQ47" s="292">
        <f t="shared" si="603"/>
        <v>1303</v>
      </c>
      <c r="NR47" s="293">
        <f t="shared" si="604"/>
        <v>0.98024316109422482</v>
      </c>
      <c r="NS47" s="294">
        <f t="shared" si="605"/>
        <v>789</v>
      </c>
      <c r="NT47" s="293">
        <f t="shared" si="606"/>
        <v>0.79726651480637822</v>
      </c>
      <c r="NU47" s="294">
        <f t="shared" si="607"/>
        <v>515</v>
      </c>
      <c r="NV47" s="293">
        <f t="shared" si="608"/>
        <v>1.3515981735159817</v>
      </c>
    </row>
    <row r="48" spans="1:386" s="295" customFormat="1" ht="15.75" x14ac:dyDescent="0.25">
      <c r="A48" s="290"/>
      <c r="B48" s="296">
        <v>2021</v>
      </c>
      <c r="C48" s="297">
        <v>6697165</v>
      </c>
      <c r="D48" s="298">
        <f t="shared" si="401"/>
        <v>0.44590854880733288</v>
      </c>
      <c r="E48" s="297">
        <v>2762750</v>
      </c>
      <c r="F48" s="298">
        <f t="shared" si="402"/>
        <v>0.43003553413787654</v>
      </c>
      <c r="G48" s="299">
        <v>2675062</v>
      </c>
      <c r="H48" s="298">
        <f t="shared" si="403"/>
        <v>0.44021083121120275</v>
      </c>
      <c r="I48" s="299">
        <v>87689</v>
      </c>
      <c r="J48" s="298">
        <f t="shared" si="404"/>
        <v>0.17648084792379426</v>
      </c>
      <c r="K48" s="297">
        <v>1789513</v>
      </c>
      <c r="L48" s="298">
        <f t="shared" si="405"/>
        <v>0.34405843363313737</v>
      </c>
      <c r="M48" s="299">
        <v>1756259</v>
      </c>
      <c r="N48" s="298">
        <f t="shared" si="406"/>
        <v>0.34955143253430054</v>
      </c>
      <c r="O48" s="299">
        <v>33254</v>
      </c>
      <c r="P48" s="298">
        <f t="shared" si="407"/>
        <v>0.10629096110981728</v>
      </c>
      <c r="Q48" s="297">
        <v>1188784</v>
      </c>
      <c r="R48" s="298">
        <f t="shared" si="408"/>
        <v>0.49492525901865281</v>
      </c>
      <c r="S48" s="299">
        <v>1123235</v>
      </c>
      <c r="T48" s="298">
        <f t="shared" si="409"/>
        <v>0.51850690215047512</v>
      </c>
      <c r="U48" s="299">
        <v>65552</v>
      </c>
      <c r="V48" s="298">
        <f t="shared" si="410"/>
        <v>0.18073417630318089</v>
      </c>
      <c r="W48" s="297">
        <v>1024015</v>
      </c>
      <c r="X48" s="298">
        <f t="shared" si="411"/>
        <v>0.56887633942387539</v>
      </c>
      <c r="Y48" s="299">
        <v>969772</v>
      </c>
      <c r="Z48" s="298">
        <f t="shared" si="412"/>
        <v>0.61484945065558327</v>
      </c>
      <c r="AA48" s="299">
        <v>54239</v>
      </c>
      <c r="AB48" s="298">
        <f t="shared" si="413"/>
        <v>3.9599026316293973E-2</v>
      </c>
      <c r="AC48" s="297">
        <v>161172</v>
      </c>
      <c r="AD48" s="298">
        <f t="shared" si="414"/>
        <v>0.30287377228082946</v>
      </c>
      <c r="AE48" s="299">
        <v>110715</v>
      </c>
      <c r="AF48" s="298">
        <f t="shared" si="415"/>
        <v>0.35288870423774377</v>
      </c>
      <c r="AG48" s="299">
        <v>50456</v>
      </c>
      <c r="AH48" s="298">
        <f t="shared" si="416"/>
        <v>0.20512085602369345</v>
      </c>
      <c r="AI48" s="297">
        <v>5278731</v>
      </c>
      <c r="AJ48" s="298">
        <f t="shared" si="417"/>
        <v>0.3822408997618727</v>
      </c>
      <c r="AK48" s="297">
        <v>2189109</v>
      </c>
      <c r="AL48" s="298">
        <f t="shared" si="418"/>
        <v>0.38622970626564901</v>
      </c>
      <c r="AM48" s="299">
        <v>2118490</v>
      </c>
      <c r="AN48" s="298">
        <f t="shared" si="419"/>
        <v>0.39815404516220587</v>
      </c>
      <c r="AO48" s="299">
        <v>70620</v>
      </c>
      <c r="AP48" s="298">
        <f t="shared" si="420"/>
        <v>0.10381693707211848</v>
      </c>
      <c r="AQ48" s="297">
        <v>1399181</v>
      </c>
      <c r="AR48" s="298">
        <f t="shared" si="421"/>
        <v>0.28302961223406253</v>
      </c>
      <c r="AS48" s="299">
        <v>1379686</v>
      </c>
      <c r="AT48" s="298">
        <f t="shared" si="422"/>
        <v>0.29120247667819665</v>
      </c>
      <c r="AU48" s="299">
        <v>19496</v>
      </c>
      <c r="AV48" s="298">
        <f t="shared" si="423"/>
        <v>-0.11381818181818182</v>
      </c>
      <c r="AW48" s="297">
        <v>902978</v>
      </c>
      <c r="AX48" s="298">
        <f t="shared" si="424"/>
        <v>0.36499658364624721</v>
      </c>
      <c r="AY48" s="299">
        <v>850462</v>
      </c>
      <c r="AZ48" s="298">
        <f t="shared" si="425"/>
        <v>0.38945308160317871</v>
      </c>
      <c r="BA48" s="299">
        <v>52519</v>
      </c>
      <c r="BB48" s="298">
        <f t="shared" si="426"/>
        <v>6.2320482220154627E-2</v>
      </c>
      <c r="BC48" s="297">
        <v>877604</v>
      </c>
      <c r="BD48" s="298">
        <f t="shared" si="427"/>
        <v>0.54994286642753565</v>
      </c>
      <c r="BE48" s="299">
        <v>838260</v>
      </c>
      <c r="BF48" s="298">
        <f t="shared" si="428"/>
        <v>0.61137841614876987</v>
      </c>
      <c r="BG48" s="299">
        <v>39343</v>
      </c>
      <c r="BH48" s="298">
        <f t="shared" si="429"/>
        <v>-0.14482893535625785</v>
      </c>
      <c r="BI48" s="297">
        <v>72258</v>
      </c>
      <c r="BJ48" s="298">
        <f t="shared" si="430"/>
        <v>-0.23461184022371218</v>
      </c>
      <c r="BK48" s="299">
        <v>38773</v>
      </c>
      <c r="BL48" s="298">
        <f t="shared" si="431"/>
        <v>-0.32739478888387741</v>
      </c>
      <c r="BM48" s="299">
        <v>33487</v>
      </c>
      <c r="BN48" s="298">
        <f t="shared" si="432"/>
        <v>-8.9061777427164701E-2</v>
      </c>
      <c r="BO48" s="297">
        <v>1418435</v>
      </c>
      <c r="BP48" s="298">
        <f t="shared" si="433"/>
        <v>0.74503807026975832</v>
      </c>
      <c r="BQ48" s="297">
        <v>573642</v>
      </c>
      <c r="BR48" s="298">
        <f t="shared" si="434"/>
        <v>0.62614453937782422</v>
      </c>
      <c r="BS48" s="299">
        <v>556574</v>
      </c>
      <c r="BT48" s="298">
        <f t="shared" si="435"/>
        <v>0.62642969439460439</v>
      </c>
      <c r="BU48" s="299">
        <v>17068</v>
      </c>
      <c r="BV48" s="298">
        <f t="shared" si="436"/>
        <v>0.61690034103827207</v>
      </c>
      <c r="BW48" s="297">
        <v>390335</v>
      </c>
      <c r="BX48" s="298">
        <f t="shared" si="437"/>
        <v>0.6203465395855472</v>
      </c>
      <c r="BY48" s="299">
        <v>376573</v>
      </c>
      <c r="BZ48" s="298">
        <f t="shared" si="438"/>
        <v>0.6173384585650783</v>
      </c>
      <c r="CA48" s="299">
        <v>13759</v>
      </c>
      <c r="CB48" s="298">
        <f t="shared" si="439"/>
        <v>0.70707196029776664</v>
      </c>
      <c r="CC48" s="297">
        <v>285807</v>
      </c>
      <c r="CD48" s="298">
        <f t="shared" si="440"/>
        <v>1.1378178037414637</v>
      </c>
      <c r="CE48" s="299">
        <v>272774</v>
      </c>
      <c r="CF48" s="298">
        <f t="shared" si="441"/>
        <v>1.1375430017788437</v>
      </c>
      <c r="CG48" s="299">
        <v>13034</v>
      </c>
      <c r="CH48" s="298">
        <f t="shared" si="442"/>
        <v>1.1437499999999998</v>
      </c>
      <c r="CI48" s="297">
        <v>146413</v>
      </c>
      <c r="CJ48" s="298">
        <f t="shared" si="443"/>
        <v>0.6928315412186381</v>
      </c>
      <c r="CK48" s="299">
        <v>131513</v>
      </c>
      <c r="CL48" s="298">
        <f t="shared" si="444"/>
        <v>0.63730189360457157</v>
      </c>
      <c r="CM48" s="299">
        <v>14900</v>
      </c>
      <c r="CN48" s="298">
        <f t="shared" si="445"/>
        <v>1.4156939040207521</v>
      </c>
      <c r="CO48" s="297">
        <v>88913</v>
      </c>
      <c r="CP48" s="298">
        <f t="shared" si="446"/>
        <v>2.0347805310942726</v>
      </c>
      <c r="CQ48" s="299">
        <v>71943</v>
      </c>
      <c r="CR48" s="298">
        <f t="shared" si="447"/>
        <v>1.9739572568310528</v>
      </c>
      <c r="CS48" s="299">
        <v>16968</v>
      </c>
      <c r="CT48" s="298">
        <f t="shared" si="448"/>
        <v>2.3218480814408768</v>
      </c>
      <c r="CU48" s="297">
        <v>1297534</v>
      </c>
      <c r="CV48" s="298">
        <f t="shared" si="449"/>
        <v>0.45194550003804612</v>
      </c>
      <c r="CW48" s="297">
        <v>393332</v>
      </c>
      <c r="CX48" s="298">
        <f t="shared" si="450"/>
        <v>0.39076013549349753</v>
      </c>
      <c r="CY48" s="299">
        <v>342417</v>
      </c>
      <c r="CZ48" s="298">
        <f t="shared" si="451"/>
        <v>0.4768902307526417</v>
      </c>
      <c r="DA48" s="299">
        <v>50917</v>
      </c>
      <c r="DB48" s="298">
        <f t="shared" si="452"/>
        <v>-1.0202279817144166E-3</v>
      </c>
      <c r="DC48" s="297">
        <v>407466</v>
      </c>
      <c r="DD48" s="298">
        <f t="shared" si="453"/>
        <v>0.39237495771269226</v>
      </c>
      <c r="DE48" s="299">
        <v>401303</v>
      </c>
      <c r="DF48" s="298">
        <f t="shared" si="454"/>
        <v>0.41168669443350026</v>
      </c>
      <c r="DG48" s="299">
        <v>6164</v>
      </c>
      <c r="DH48" s="298">
        <f t="shared" si="455"/>
        <v>-0.26356033452807648</v>
      </c>
      <c r="DI48" s="297">
        <v>163478</v>
      </c>
      <c r="DJ48" s="298">
        <f t="shared" si="456"/>
        <v>0.29879477869848814</v>
      </c>
      <c r="DK48" s="299">
        <v>123627</v>
      </c>
      <c r="DL48" s="298">
        <f t="shared" si="457"/>
        <v>0.39756271266914611</v>
      </c>
      <c r="DM48" s="299">
        <v>39849</v>
      </c>
      <c r="DN48" s="298">
        <f t="shared" si="458"/>
        <v>6.5167998716954889E-2</v>
      </c>
      <c r="DO48" s="297">
        <v>405615</v>
      </c>
      <c r="DP48" s="298">
        <f t="shared" si="459"/>
        <v>0.4881022262007837</v>
      </c>
      <c r="DQ48" s="299">
        <v>378085</v>
      </c>
      <c r="DR48" s="298">
        <f t="shared" si="460"/>
        <v>0.60690302947876651</v>
      </c>
      <c r="DS48" s="299">
        <v>27529</v>
      </c>
      <c r="DT48" s="298">
        <f t="shared" si="461"/>
        <v>-0.261640381933269</v>
      </c>
      <c r="DU48" s="297">
        <v>44688</v>
      </c>
      <c r="DV48" s="298">
        <f t="shared" si="462"/>
        <v>-0.23598502333692362</v>
      </c>
      <c r="DW48" s="299">
        <v>18958</v>
      </c>
      <c r="DX48" s="298">
        <f t="shared" si="463"/>
        <v>-0.32013627398242783</v>
      </c>
      <c r="DY48" s="299">
        <v>25728</v>
      </c>
      <c r="DZ48" s="298">
        <f t="shared" si="464"/>
        <v>-0.15940797856699451</v>
      </c>
      <c r="EA48" s="297">
        <v>251126</v>
      </c>
      <c r="EB48" s="298">
        <f t="shared" si="465"/>
        <v>0.60886417364452328</v>
      </c>
      <c r="EC48" s="297">
        <v>153738</v>
      </c>
      <c r="ED48" s="298">
        <f t="shared" si="466"/>
        <v>0.61257434154630408</v>
      </c>
      <c r="EE48" s="299">
        <v>153148</v>
      </c>
      <c r="EF48" s="298">
        <f t="shared" si="467"/>
        <v>0.61189756975508103</v>
      </c>
      <c r="EG48" s="299">
        <v>591</v>
      </c>
      <c r="EH48" s="298">
        <f t="shared" si="468"/>
        <v>0.81846153846153835</v>
      </c>
      <c r="EI48" s="297">
        <v>57611</v>
      </c>
      <c r="EJ48" s="298">
        <f t="shared" si="469"/>
        <v>0.81166666666666676</v>
      </c>
      <c r="EK48" s="299">
        <v>57098</v>
      </c>
      <c r="EL48" s="298">
        <f t="shared" si="470"/>
        <v>0.81921875995666849</v>
      </c>
      <c r="EM48" s="299">
        <v>510</v>
      </c>
      <c r="EN48" s="298">
        <f t="shared" si="471"/>
        <v>0.23188405797101441</v>
      </c>
      <c r="EO48" s="297">
        <v>25741</v>
      </c>
      <c r="EP48" s="298">
        <f t="shared" si="472"/>
        <v>0.45874419131814581</v>
      </c>
      <c r="EQ48" s="299">
        <v>25485</v>
      </c>
      <c r="ER48" s="298">
        <f t="shared" si="473"/>
        <v>0.46870677731673571</v>
      </c>
      <c r="ES48" s="299">
        <v>257</v>
      </c>
      <c r="ET48" s="298">
        <f t="shared" si="474"/>
        <v>-0.12881355932203387</v>
      </c>
      <c r="EU48" s="297">
        <v>11009</v>
      </c>
      <c r="EV48" s="298">
        <f t="shared" si="475"/>
        <v>0.29487179487179493</v>
      </c>
      <c r="EW48" s="299">
        <v>10700</v>
      </c>
      <c r="EX48" s="298">
        <f t="shared" si="476"/>
        <v>0.31562768965941235</v>
      </c>
      <c r="EY48" s="299">
        <v>310</v>
      </c>
      <c r="EZ48" s="298">
        <f t="shared" si="477"/>
        <v>-0.15989159891598914</v>
      </c>
      <c r="FA48" s="297">
        <v>2671</v>
      </c>
      <c r="FB48" s="298">
        <f t="shared" si="478"/>
        <v>0.13273960983884647</v>
      </c>
      <c r="FC48" s="299">
        <v>2024</v>
      </c>
      <c r="FD48" s="298">
        <f t="shared" si="479"/>
        <v>-6.6420664206642055E-2</v>
      </c>
      <c r="FE48" s="299">
        <v>649</v>
      </c>
      <c r="FF48" s="298">
        <f t="shared" si="480"/>
        <v>2.4157894736842107</v>
      </c>
      <c r="FG48" s="297">
        <v>460424</v>
      </c>
      <c r="FH48" s="298">
        <f t="shared" si="481"/>
        <v>1.250196710896073</v>
      </c>
      <c r="FI48" s="297">
        <v>202743</v>
      </c>
      <c r="FJ48" s="298">
        <f t="shared" si="482"/>
        <v>1.3581622564699041</v>
      </c>
      <c r="FK48" s="299">
        <v>197332</v>
      </c>
      <c r="FL48" s="298">
        <f t="shared" si="483"/>
        <v>1.3365342490083476</v>
      </c>
      <c r="FM48" s="299">
        <v>5411</v>
      </c>
      <c r="FN48" s="298">
        <f t="shared" si="484"/>
        <v>2.5598684210526317</v>
      </c>
      <c r="FO48" s="297">
        <v>73774</v>
      </c>
      <c r="FP48" s="298">
        <f t="shared" si="485"/>
        <v>1.3882809970864356</v>
      </c>
      <c r="FQ48" s="299">
        <v>71426</v>
      </c>
      <c r="FR48" s="298">
        <f t="shared" si="486"/>
        <v>1.4037018340905267</v>
      </c>
      <c r="FS48" s="299">
        <v>2349</v>
      </c>
      <c r="FT48" s="298">
        <f t="shared" si="487"/>
        <v>1.0008517887563886</v>
      </c>
      <c r="FU48" s="297">
        <v>112304</v>
      </c>
      <c r="FV48" s="298">
        <f t="shared" si="488"/>
        <v>1.1081243429944436</v>
      </c>
      <c r="FW48" s="299">
        <v>109045</v>
      </c>
      <c r="FX48" s="298">
        <f t="shared" si="489"/>
        <v>1.1172141969555764</v>
      </c>
      <c r="FY48" s="299">
        <v>3259</v>
      </c>
      <c r="FZ48" s="298">
        <f t="shared" si="490"/>
        <v>0.84228377614471461</v>
      </c>
      <c r="GA48" s="297">
        <v>80514</v>
      </c>
      <c r="GB48" s="298">
        <f t="shared" si="491"/>
        <v>1.2476131985930432</v>
      </c>
      <c r="GC48" s="299">
        <v>77134</v>
      </c>
      <c r="GD48" s="298">
        <f t="shared" si="492"/>
        <v>1.2434413355825722</v>
      </c>
      <c r="GE48" s="299">
        <v>3379</v>
      </c>
      <c r="GF48" s="298">
        <f t="shared" si="493"/>
        <v>1.3432732316227463</v>
      </c>
      <c r="GG48" s="297">
        <v>4596</v>
      </c>
      <c r="GH48" s="298">
        <f t="shared" si="494"/>
        <v>0.59141274238227148</v>
      </c>
      <c r="GI48" s="299">
        <v>2492</v>
      </c>
      <c r="GJ48" s="298">
        <f t="shared" si="495"/>
        <v>0.12658227848101267</v>
      </c>
      <c r="GK48" s="299">
        <v>2103</v>
      </c>
      <c r="GL48" s="298">
        <f t="shared" si="496"/>
        <v>2.11094674556213</v>
      </c>
      <c r="GM48" s="297">
        <v>1288931</v>
      </c>
      <c r="GN48" s="298">
        <f t="shared" si="497"/>
        <v>9.7299681008377936E-2</v>
      </c>
      <c r="GO48" s="297">
        <v>627514</v>
      </c>
      <c r="GP48" s="298">
        <f t="shared" si="498"/>
        <v>7.1201289168390858E-2</v>
      </c>
      <c r="GQ48" s="299">
        <v>625178</v>
      </c>
      <c r="GR48" s="298">
        <f t="shared" si="499"/>
        <v>7.1216469761743673E-2</v>
      </c>
      <c r="GS48" s="299">
        <v>2335</v>
      </c>
      <c r="GT48" s="298">
        <f t="shared" si="500"/>
        <v>6.5723413966225497E-2</v>
      </c>
      <c r="GU48" s="297">
        <v>187478</v>
      </c>
      <c r="GV48" s="298">
        <f t="shared" si="501"/>
        <v>9.3504114974306995E-2</v>
      </c>
      <c r="GW48" s="299">
        <v>186790</v>
      </c>
      <c r="GX48" s="298">
        <f t="shared" si="502"/>
        <v>0.12019334564732409</v>
      </c>
      <c r="GY48" s="299">
        <v>688</v>
      </c>
      <c r="GZ48" s="298">
        <f t="shared" si="503"/>
        <v>-0.85361702127659578</v>
      </c>
      <c r="HA48" s="297">
        <v>340317</v>
      </c>
      <c r="HB48" s="298">
        <f t="shared" si="504"/>
        <v>0.13553689226118371</v>
      </c>
      <c r="HC48" s="299">
        <v>339340</v>
      </c>
      <c r="HD48" s="298">
        <f t="shared" si="505"/>
        <v>0.13775125312232817</v>
      </c>
      <c r="HE48" s="299">
        <v>974</v>
      </c>
      <c r="HF48" s="298">
        <f t="shared" si="506"/>
        <v>-0.32408049965301877</v>
      </c>
      <c r="HG48" s="297">
        <v>131267</v>
      </c>
      <c r="HH48" s="298">
        <f t="shared" si="507"/>
        <v>0.16849001682407705</v>
      </c>
      <c r="HI48" s="299">
        <v>130185</v>
      </c>
      <c r="HJ48" s="298">
        <f t="shared" si="508"/>
        <v>0.17377897593566005</v>
      </c>
      <c r="HK48" s="299">
        <v>1083</v>
      </c>
      <c r="HL48" s="298">
        <f t="shared" si="509"/>
        <v>-0.24265734265734262</v>
      </c>
      <c r="HM48" s="297">
        <v>3136</v>
      </c>
      <c r="HN48" s="298">
        <f t="shared" si="510"/>
        <v>-0.63653222067686599</v>
      </c>
      <c r="HO48" s="299">
        <v>2761</v>
      </c>
      <c r="HP48" s="298">
        <f t="shared" si="511"/>
        <v>-0.64854887983706722</v>
      </c>
      <c r="HQ48" s="299">
        <v>374</v>
      </c>
      <c r="HR48" s="298">
        <f t="shared" si="512"/>
        <v>-0.5149156939040207</v>
      </c>
      <c r="HS48" s="297">
        <v>314758</v>
      </c>
      <c r="HT48" s="298">
        <f t="shared" si="513"/>
        <v>0.80318176870592417</v>
      </c>
      <c r="HU48" s="297">
        <v>116178</v>
      </c>
      <c r="HV48" s="298">
        <f t="shared" si="514"/>
        <v>1.0110089837461702</v>
      </c>
      <c r="HW48" s="299">
        <v>114856</v>
      </c>
      <c r="HX48" s="298">
        <f t="shared" si="515"/>
        <v>1.0237159721610429</v>
      </c>
      <c r="HY48" s="299">
        <v>1321</v>
      </c>
      <c r="HZ48" s="298">
        <f t="shared" si="516"/>
        <v>0.29764243614931241</v>
      </c>
      <c r="IA48" s="297">
        <v>126644</v>
      </c>
      <c r="IB48" s="298">
        <f t="shared" si="517"/>
        <v>0.85485595442096174</v>
      </c>
      <c r="IC48" s="299">
        <v>125794</v>
      </c>
      <c r="ID48" s="298">
        <f t="shared" si="518"/>
        <v>0.8492319000367512</v>
      </c>
      <c r="IE48" s="299">
        <v>850</v>
      </c>
      <c r="IF48" s="298">
        <f t="shared" si="519"/>
        <v>2.3596837944664033</v>
      </c>
      <c r="IG48" s="297">
        <v>41477</v>
      </c>
      <c r="IH48" s="298">
        <f t="shared" si="520"/>
        <v>0.52304189769764631</v>
      </c>
      <c r="II48" s="299">
        <v>41162</v>
      </c>
      <c r="IJ48" s="298">
        <f t="shared" si="521"/>
        <v>0.52598798843330608</v>
      </c>
      <c r="IK48" s="299">
        <v>314</v>
      </c>
      <c r="IL48" s="298">
        <f t="shared" si="522"/>
        <v>0.2030651340996168</v>
      </c>
      <c r="IM48" s="297">
        <v>28613</v>
      </c>
      <c r="IN48" s="298">
        <f t="shared" si="523"/>
        <v>0.74757222256153422</v>
      </c>
      <c r="IO48" s="299">
        <v>28256</v>
      </c>
      <c r="IP48" s="298">
        <f t="shared" si="524"/>
        <v>0.84078175895765472</v>
      </c>
      <c r="IQ48" s="299">
        <v>357</v>
      </c>
      <c r="IR48" s="298">
        <f t="shared" si="525"/>
        <v>-0.6513671875</v>
      </c>
      <c r="IS48" s="297">
        <v>2935</v>
      </c>
      <c r="IT48" s="298">
        <f t="shared" si="526"/>
        <v>-0.54769610109415934</v>
      </c>
      <c r="IU48" s="299">
        <v>2192</v>
      </c>
      <c r="IV48" s="298">
        <f t="shared" si="527"/>
        <v>-0.617117903930131</v>
      </c>
      <c r="IW48" s="299">
        <v>743</v>
      </c>
      <c r="IX48" s="298">
        <f t="shared" si="528"/>
        <v>-2.7486910994764413E-2</v>
      </c>
      <c r="IY48" s="297">
        <v>178730</v>
      </c>
      <c r="IZ48" s="298">
        <f t="shared" si="529"/>
        <v>0.50880480845531739</v>
      </c>
      <c r="JA48" s="297">
        <v>60835</v>
      </c>
      <c r="JB48" s="298">
        <f t="shared" si="530"/>
        <v>0.49163887799136918</v>
      </c>
      <c r="JC48" s="299">
        <v>60437</v>
      </c>
      <c r="JD48" s="298">
        <f t="shared" si="531"/>
        <v>0.49252957301261957</v>
      </c>
      <c r="JE48" s="299">
        <v>398</v>
      </c>
      <c r="JF48" s="298">
        <f t="shared" si="532"/>
        <v>0.36769759450171824</v>
      </c>
      <c r="JG48" s="297">
        <v>24357</v>
      </c>
      <c r="JH48" s="298">
        <f t="shared" si="533"/>
        <v>0.26747150960087418</v>
      </c>
      <c r="JI48" s="299">
        <v>24167</v>
      </c>
      <c r="JJ48" s="298">
        <f t="shared" si="534"/>
        <v>0.2983935958738515</v>
      </c>
      <c r="JK48" s="299">
        <v>192</v>
      </c>
      <c r="JL48" s="298">
        <f t="shared" si="535"/>
        <v>-0.68264462809917359</v>
      </c>
      <c r="JM48" s="297">
        <v>82411</v>
      </c>
      <c r="JN48" s="298">
        <f t="shared" si="536"/>
        <v>0.60485677007263727</v>
      </c>
      <c r="JO48" s="299">
        <v>82252</v>
      </c>
      <c r="JP48" s="298">
        <f t="shared" si="537"/>
        <v>0.62303169027980587</v>
      </c>
      <c r="JQ48" s="299">
        <v>160</v>
      </c>
      <c r="JR48" s="298">
        <f t="shared" si="538"/>
        <v>-0.76225854383358094</v>
      </c>
      <c r="JS48" s="297">
        <v>11626</v>
      </c>
      <c r="JT48" s="298">
        <f t="shared" si="539"/>
        <v>0.40241254523522318</v>
      </c>
      <c r="JU48" s="299">
        <v>11472</v>
      </c>
      <c r="JV48" s="298">
        <f t="shared" si="540"/>
        <v>0.39189517107498184</v>
      </c>
      <c r="JW48" s="299">
        <v>157</v>
      </c>
      <c r="JX48" s="298">
        <f t="shared" si="541"/>
        <v>2.3404255319148937</v>
      </c>
      <c r="JY48" s="297">
        <v>367</v>
      </c>
      <c r="JZ48" s="298">
        <f t="shared" si="542"/>
        <v>-0.30360531309297911</v>
      </c>
      <c r="KA48" s="299">
        <v>180</v>
      </c>
      <c r="KB48" s="298">
        <f t="shared" si="543"/>
        <v>4</v>
      </c>
      <c r="KC48" s="299">
        <v>187</v>
      </c>
      <c r="KD48" s="298">
        <f t="shared" si="544"/>
        <v>-0.61914460285132389</v>
      </c>
      <c r="KE48" s="297">
        <v>286688</v>
      </c>
      <c r="KF48" s="298">
        <f t="shared" si="545"/>
        <v>1.1442151634593092</v>
      </c>
      <c r="KG48" s="297">
        <v>138223</v>
      </c>
      <c r="KH48" s="298">
        <f t="shared" si="546"/>
        <v>1.1345533163462282</v>
      </c>
      <c r="KI48" s="299">
        <v>136571</v>
      </c>
      <c r="KJ48" s="298">
        <f t="shared" si="547"/>
        <v>1.1356904936900869</v>
      </c>
      <c r="KK48" s="299">
        <v>1654</v>
      </c>
      <c r="KL48" s="298">
        <f t="shared" si="548"/>
        <v>1.0444993819530284</v>
      </c>
      <c r="KM48" s="297">
        <v>50034</v>
      </c>
      <c r="KN48" s="298">
        <f t="shared" si="549"/>
        <v>0.67309814412305635</v>
      </c>
      <c r="KO48" s="299">
        <v>48263</v>
      </c>
      <c r="KP48" s="298">
        <f t="shared" si="550"/>
        <v>0.63381855111712926</v>
      </c>
      <c r="KQ48" s="299">
        <v>1769</v>
      </c>
      <c r="KR48" s="298">
        <f t="shared" si="551"/>
        <v>3.8465753424657532</v>
      </c>
      <c r="KS48" s="297">
        <v>41183</v>
      </c>
      <c r="KT48" s="298">
        <f t="shared" si="552"/>
        <v>1.3668390804597701</v>
      </c>
      <c r="KU48" s="299">
        <v>38575</v>
      </c>
      <c r="KV48" s="298">
        <f t="shared" si="553"/>
        <v>1.36961729835985</v>
      </c>
      <c r="KW48" s="299">
        <v>2608</v>
      </c>
      <c r="KX48" s="298">
        <f t="shared" si="554"/>
        <v>1.3327370304114492</v>
      </c>
      <c r="KY48" s="297">
        <v>64738</v>
      </c>
      <c r="KZ48" s="298">
        <f t="shared" si="555"/>
        <v>1.6886784616662514</v>
      </c>
      <c r="LA48" s="299">
        <v>61980</v>
      </c>
      <c r="LB48" s="298">
        <f t="shared" si="556"/>
        <v>1.6810277705683885</v>
      </c>
      <c r="LC48" s="299">
        <v>2758</v>
      </c>
      <c r="LD48" s="298">
        <f t="shared" si="557"/>
        <v>1.8699271592091571</v>
      </c>
      <c r="LE48" s="297">
        <v>1553</v>
      </c>
      <c r="LF48" s="298">
        <f t="shared" si="558"/>
        <v>0.50484496124031009</v>
      </c>
      <c r="LG48" s="299">
        <v>952</v>
      </c>
      <c r="LH48" s="298">
        <f t="shared" si="559"/>
        <v>0.36389684813753576</v>
      </c>
      <c r="LI48" s="299">
        <v>601</v>
      </c>
      <c r="LJ48" s="298">
        <f t="shared" si="560"/>
        <v>0.81024096385542177</v>
      </c>
      <c r="LK48" s="297">
        <v>449249</v>
      </c>
      <c r="LL48" s="298">
        <f t="shared" si="561"/>
        <v>-0.16758107880249995</v>
      </c>
      <c r="LM48" s="297">
        <v>102335</v>
      </c>
      <c r="LN48" s="298">
        <f t="shared" si="562"/>
        <v>-0.34475406267207931</v>
      </c>
      <c r="LO48" s="299">
        <v>101838</v>
      </c>
      <c r="LP48" s="298">
        <f t="shared" si="563"/>
        <v>-0.34309507376134485</v>
      </c>
      <c r="LQ48" s="299">
        <v>496</v>
      </c>
      <c r="LR48" s="298">
        <f t="shared" si="564"/>
        <v>-0.56907037358818413</v>
      </c>
      <c r="LS48" s="297">
        <v>273883</v>
      </c>
      <c r="LT48" s="298">
        <f t="shared" si="565"/>
        <v>-0.14406747879568227</v>
      </c>
      <c r="LU48" s="299">
        <v>273438</v>
      </c>
      <c r="LV48" s="298">
        <f t="shared" si="566"/>
        <v>-0.14373753284127522</v>
      </c>
      <c r="LW48" s="299">
        <v>448</v>
      </c>
      <c r="LX48" s="298">
        <f t="shared" si="567"/>
        <v>-0.30434782608695654</v>
      </c>
      <c r="LY48" s="297">
        <v>34577</v>
      </c>
      <c r="LZ48" s="298">
        <f t="shared" si="568"/>
        <v>0.21331321496245348</v>
      </c>
      <c r="MA48" s="299">
        <v>34205</v>
      </c>
      <c r="MB48" s="298">
        <f t="shared" si="569"/>
        <v>0.22199992854846196</v>
      </c>
      <c r="MC48" s="299">
        <v>371</v>
      </c>
      <c r="MD48" s="298">
        <f t="shared" si="570"/>
        <v>-0.26679841897233203</v>
      </c>
      <c r="ME48" s="297">
        <v>37476</v>
      </c>
      <c r="MF48" s="298">
        <f t="shared" si="571"/>
        <v>0.30637571025203059</v>
      </c>
      <c r="MG48" s="299">
        <v>37052</v>
      </c>
      <c r="MH48" s="298">
        <f t="shared" si="572"/>
        <v>0.29915848527349231</v>
      </c>
      <c r="MI48" s="299">
        <v>424</v>
      </c>
      <c r="MJ48" s="298">
        <f t="shared" si="573"/>
        <v>1.5238095238095237</v>
      </c>
      <c r="MK48" s="297">
        <v>687</v>
      </c>
      <c r="ML48" s="298">
        <f t="shared" si="574"/>
        <v>-0.8974779883599463</v>
      </c>
      <c r="MM48" s="299">
        <v>560</v>
      </c>
      <c r="MN48" s="298">
        <f t="shared" si="575"/>
        <v>-0.90988091406501448</v>
      </c>
      <c r="MO48" s="299">
        <v>126</v>
      </c>
      <c r="MP48" s="298">
        <f t="shared" si="576"/>
        <v>-0.74020618556701034</v>
      </c>
      <c r="MQ48" s="297">
        <f t="shared" si="577"/>
        <v>751291</v>
      </c>
      <c r="MR48" s="298">
        <f t="shared" si="578"/>
        <v>0.77374504795047705</v>
      </c>
      <c r="MS48" s="297">
        <f t="shared" si="579"/>
        <v>394211</v>
      </c>
      <c r="MT48" s="298">
        <f t="shared" si="580"/>
        <v>0.87934305873379093</v>
      </c>
      <c r="MU48" s="299">
        <f t="shared" si="581"/>
        <v>386713</v>
      </c>
      <c r="MV48" s="298">
        <f t="shared" si="582"/>
        <v>0.89516887852116134</v>
      </c>
      <c r="MW48" s="299">
        <f t="shared" si="583"/>
        <v>7497</v>
      </c>
      <c r="MX48" s="298">
        <f t="shared" si="584"/>
        <v>0.31434081346423559</v>
      </c>
      <c r="MY48" s="297">
        <f t="shared" si="585"/>
        <v>197934</v>
      </c>
      <c r="MZ48" s="298">
        <f t="shared" si="586"/>
        <v>0.56630529397800111</v>
      </c>
      <c r="NA48" s="299">
        <f t="shared" si="587"/>
        <v>191407</v>
      </c>
      <c r="NB48" s="298">
        <f t="shared" si="588"/>
        <v>0.58331541070394577</v>
      </c>
      <c r="NC48" s="299">
        <f t="shared" si="589"/>
        <v>6526</v>
      </c>
      <c r="ND48" s="298">
        <f t="shared" si="590"/>
        <v>0.19196347031963468</v>
      </c>
      <c r="NE48" s="297">
        <f t="shared" si="591"/>
        <v>61490</v>
      </c>
      <c r="NF48" s="298">
        <f t="shared" si="592"/>
        <v>0.51610039942797958</v>
      </c>
      <c r="NG48" s="299">
        <f t="shared" si="593"/>
        <v>56771</v>
      </c>
      <c r="NH48" s="298">
        <f t="shared" si="594"/>
        <v>0.64115980573543019</v>
      </c>
      <c r="NI48" s="299">
        <f t="shared" si="595"/>
        <v>4727</v>
      </c>
      <c r="NJ48" s="298">
        <f t="shared" si="596"/>
        <v>-0.20741113346747153</v>
      </c>
      <c r="NK48" s="297">
        <f t="shared" si="597"/>
        <v>106746</v>
      </c>
      <c r="NL48" s="298">
        <f t="shared" si="598"/>
        <v>0.79242368270813035</v>
      </c>
      <c r="NM48" s="299">
        <f t="shared" si="599"/>
        <v>103396</v>
      </c>
      <c r="NN48" s="298">
        <f t="shared" si="600"/>
        <v>0.83753043416446005</v>
      </c>
      <c r="NO48" s="299">
        <f t="shared" si="601"/>
        <v>3346</v>
      </c>
      <c r="NP48" s="298">
        <f t="shared" si="602"/>
        <v>1.9811033221578844E-2</v>
      </c>
      <c r="NQ48" s="297">
        <f t="shared" si="603"/>
        <v>11625</v>
      </c>
      <c r="NR48" s="298">
        <f t="shared" si="604"/>
        <v>0.59399424105306453</v>
      </c>
      <c r="NS48" s="299">
        <f t="shared" si="605"/>
        <v>8654</v>
      </c>
      <c r="NT48" s="298">
        <f t="shared" si="606"/>
        <v>0.78359439406430331</v>
      </c>
      <c r="NU48" s="299">
        <f t="shared" si="607"/>
        <v>2976</v>
      </c>
      <c r="NV48" s="298">
        <f t="shared" si="608"/>
        <v>0.21717791411042953</v>
      </c>
    </row>
    <row r="49" spans="1:386" s="295" customFormat="1" outlineLevel="1" x14ac:dyDescent="0.25">
      <c r="A49" s="290"/>
      <c r="B49" s="291" t="s">
        <v>61</v>
      </c>
      <c r="C49" s="292">
        <v>1233023</v>
      </c>
      <c r="D49" s="293">
        <f>IFERROR(C49/C62-1,"-")</f>
        <v>-5.7630224972256783E-2</v>
      </c>
      <c r="E49" s="292">
        <v>512153</v>
      </c>
      <c r="F49" s="293">
        <f>IFERROR(E49/E62-1,"-")</f>
        <v>-1.9992307707026979E-2</v>
      </c>
      <c r="G49" s="294">
        <v>486262</v>
      </c>
      <c r="H49" s="293">
        <f>IFERROR(G49/G62-1,"-")</f>
        <v>-1.9951185199965304E-2</v>
      </c>
      <c r="I49" s="294">
        <v>25891</v>
      </c>
      <c r="J49" s="293">
        <f>IFERROR(I49/I62-1,"-")</f>
        <v>-2.0726956390181184E-2</v>
      </c>
      <c r="K49" s="292">
        <v>405209</v>
      </c>
      <c r="L49" s="293">
        <f>IFERROR(K49/K62-1,"-")</f>
        <v>-4.4582037503801963E-2</v>
      </c>
      <c r="M49" s="294">
        <v>391217</v>
      </c>
      <c r="N49" s="293">
        <f>IFERROR(M49/M62-1,"-")</f>
        <v>-5.3236208753312475E-2</v>
      </c>
      <c r="O49" s="294">
        <v>13992</v>
      </c>
      <c r="P49" s="293">
        <f>IFERROR(O49/O62-1,"-")</f>
        <v>0.28343423225096309</v>
      </c>
      <c r="Q49" s="292">
        <v>209769</v>
      </c>
      <c r="R49" s="293">
        <f>IFERROR(Q49/Q62-1,"-")</f>
        <v>-0.12534295125714046</v>
      </c>
      <c r="S49" s="294">
        <v>187115</v>
      </c>
      <c r="T49" s="293">
        <f>IFERROR(S49/S62-1,"-")</f>
        <v>-0.13605470445374035</v>
      </c>
      <c r="U49" s="294">
        <v>22655</v>
      </c>
      <c r="V49" s="293">
        <f>IFERROR(U49/U62-1,"-")</f>
        <v>-2.5507570543702673E-2</v>
      </c>
      <c r="W49" s="292">
        <v>149141</v>
      </c>
      <c r="X49" s="293">
        <f>IFERROR(W49/W62-1,"-")</f>
        <v>-0.1352540761184684</v>
      </c>
      <c r="Y49" s="294">
        <v>131210</v>
      </c>
      <c r="Z49" s="293">
        <f>IFERROR(Y49/Y62-1,"-")</f>
        <v>-9.9605421170012032E-2</v>
      </c>
      <c r="AA49" s="294">
        <v>17931</v>
      </c>
      <c r="AB49" s="293">
        <f>IFERROR(AA49/AA62-1,"-")</f>
        <v>-0.32953185761292247</v>
      </c>
      <c r="AC49" s="292">
        <v>36618</v>
      </c>
      <c r="AD49" s="293">
        <f>IFERROR(AC49/AC62-1,"-")</f>
        <v>-0.12903455985538614</v>
      </c>
      <c r="AE49" s="294">
        <v>21049</v>
      </c>
      <c r="AF49" s="293">
        <f>IFERROR(AE49/AE62-1,"-")</f>
        <v>-9.5755649110748298E-2</v>
      </c>
      <c r="AG49" s="294">
        <v>15569</v>
      </c>
      <c r="AH49" s="293">
        <f>IFERROR(AG49/AG62-1,"-")</f>
        <v>-0.17031707966959764</v>
      </c>
      <c r="AI49" s="292">
        <v>1115192</v>
      </c>
      <c r="AJ49" s="293">
        <f>IFERROR(AI49/AI62-1,"-")</f>
        <v>-5.1432430662292417E-2</v>
      </c>
      <c r="AK49" s="292">
        <v>458860</v>
      </c>
      <c r="AL49" s="293">
        <f>IFERROR(AK49/AK62-1,"-")</f>
        <v>-2.8324820640527215E-2</v>
      </c>
      <c r="AM49" s="294">
        <v>434985</v>
      </c>
      <c r="AN49" s="293">
        <f>IFERROR(AM49/AM62-1,"-")</f>
        <v>-2.7610118568592745E-2</v>
      </c>
      <c r="AO49" s="294">
        <v>23875</v>
      </c>
      <c r="AP49" s="293">
        <f>IFERROR(AO49/AO62-1,"-")</f>
        <v>-4.112614964456407E-2</v>
      </c>
      <c r="AQ49" s="292">
        <v>366401</v>
      </c>
      <c r="AR49" s="293">
        <f>IFERROR(AQ49/AQ62-1,"-")</f>
        <v>2.415749703160941E-3</v>
      </c>
      <c r="AS49" s="294">
        <v>353496</v>
      </c>
      <c r="AT49" s="293">
        <f>IFERROR(AS49/AS62-1,"-")</f>
        <v>-8.0841356204244263E-3</v>
      </c>
      <c r="AU49" s="294">
        <v>12905</v>
      </c>
      <c r="AV49" s="293">
        <f>IFERROR(AU49/AU62-1,"-")</f>
        <v>0.41161671406694378</v>
      </c>
      <c r="AW49" s="292">
        <v>194252</v>
      </c>
      <c r="AX49" s="293">
        <f>IFERROR(AW49/AW62-1,"-")</f>
        <v>-0.12404401154401157</v>
      </c>
      <c r="AY49" s="294">
        <v>172107</v>
      </c>
      <c r="AZ49" s="293">
        <f>IFERROR(AY49/AY62-1,"-")</f>
        <v>-0.13878033036263826</v>
      </c>
      <c r="BA49" s="294">
        <v>22145</v>
      </c>
      <c r="BB49" s="293">
        <f>IFERROR(BA49/BA62-1,"-")</f>
        <v>1.0310689356266334E-2</v>
      </c>
      <c r="BC49" s="292">
        <v>138174</v>
      </c>
      <c r="BD49" s="293">
        <f>IFERROR(BC49/BC62-1,"-")</f>
        <v>-0.15908565307886124</v>
      </c>
      <c r="BE49" s="294">
        <v>120787</v>
      </c>
      <c r="BF49" s="293">
        <f>IFERROR(BE49/BE62-1,"-")</f>
        <v>-0.12715434699348904</v>
      </c>
      <c r="BG49" s="294">
        <v>17388</v>
      </c>
      <c r="BH49" s="293">
        <f>IFERROR(BG49/BG62-1,"-")</f>
        <v>-0.32947709393799163</v>
      </c>
      <c r="BI49" s="292">
        <v>33210</v>
      </c>
      <c r="BJ49" s="293">
        <f>IFERROR(BI49/BI62-1,"-")</f>
        <v>-0.13773854342463976</v>
      </c>
      <c r="BK49" s="294">
        <v>18602</v>
      </c>
      <c r="BL49" s="293">
        <f>IFERROR(BK49/BK62-1,"-")</f>
        <v>-9.7516010091209027E-2</v>
      </c>
      <c r="BM49" s="294">
        <v>14608</v>
      </c>
      <c r="BN49" s="293">
        <f>IFERROR(BM49/BM62-1,"-")</f>
        <v>-0.18404736636317931</v>
      </c>
      <c r="BO49" s="292">
        <v>117832</v>
      </c>
      <c r="BP49" s="293">
        <f>IFERROR(BO49/BO62-1,"-")</f>
        <v>-0.11250367179085474</v>
      </c>
      <c r="BQ49" s="292">
        <v>53294</v>
      </c>
      <c r="BR49" s="293">
        <f>IFERROR(BQ49/BQ62-1,"-")</f>
        <v>5.8155465104735349E-2</v>
      </c>
      <c r="BS49" s="294">
        <v>51278</v>
      </c>
      <c r="BT49" s="293">
        <f>IFERROR(BS49/BS62-1,"-")</f>
        <v>5.0240655401945666E-2</v>
      </c>
      <c r="BU49" s="294">
        <v>2016</v>
      </c>
      <c r="BV49" s="293">
        <f>IFERROR(BU49/BU62-1,"-")</f>
        <v>0.30909090909090908</v>
      </c>
      <c r="BW49" s="292">
        <v>38808</v>
      </c>
      <c r="BX49" s="293">
        <f>IFERROR(BW49/BW62-1,"-")</f>
        <v>-0.33773613884195974</v>
      </c>
      <c r="BY49" s="294">
        <v>37721</v>
      </c>
      <c r="BZ49" s="293">
        <f>IFERROR(BY49/BY62-1,"-")</f>
        <v>-0.33634188395087794</v>
      </c>
      <c r="CA49" s="294">
        <v>1087</v>
      </c>
      <c r="CB49" s="293">
        <f>IFERROR(CA49/CA62-1,"-")</f>
        <v>-0.38238636363636369</v>
      </c>
      <c r="CC49" s="292">
        <v>15518</v>
      </c>
      <c r="CD49" s="293">
        <f>IFERROR(CC49/CC62-1,"-")</f>
        <v>-0.14127607769354211</v>
      </c>
      <c r="CE49" s="294">
        <v>15008</v>
      </c>
      <c r="CF49" s="293">
        <f>IFERROR(CE49/CE62-1,"-")</f>
        <v>-0.10351830834478226</v>
      </c>
      <c r="CG49" s="294">
        <v>510</v>
      </c>
      <c r="CH49" s="293">
        <f>IFERROR(CG49/CG62-1,"-")</f>
        <v>-0.61654135338345872</v>
      </c>
      <c r="CI49" s="292">
        <v>10966</v>
      </c>
      <c r="CJ49" s="293">
        <f>IFERROR(CI49/CI62-1,"-")</f>
        <v>0.34486141770909984</v>
      </c>
      <c r="CK49" s="294">
        <v>10423</v>
      </c>
      <c r="CL49" s="293">
        <f>IFERROR(CK49/CK62-1,"-")</f>
        <v>0.41964042495232912</v>
      </c>
      <c r="CM49" s="294">
        <v>543</v>
      </c>
      <c r="CN49" s="293">
        <f>IFERROR(CM49/CM62-1,"-")</f>
        <v>-0.33128078817733986</v>
      </c>
      <c r="CO49" s="292">
        <v>3408</v>
      </c>
      <c r="CP49" s="293">
        <f>IFERROR(CO49/CO62-1,"-")</f>
        <v>-3.4013605442176909E-2</v>
      </c>
      <c r="CQ49" s="294">
        <v>2447</v>
      </c>
      <c r="CR49" s="293">
        <f>IFERROR(CQ49/CQ62-1,"-")</f>
        <v>-8.2145536384096052E-2</v>
      </c>
      <c r="CS49" s="294">
        <v>961</v>
      </c>
      <c r="CT49" s="293">
        <f>IFERROR(CS49/CS62-1,"-")</f>
        <v>0.11484918793503485</v>
      </c>
      <c r="CU49" s="292">
        <v>236593</v>
      </c>
      <c r="CV49" s="293">
        <f>IFERROR(CU49/CU62-1,"-")</f>
        <v>-3.965303090574035E-2</v>
      </c>
      <c r="CW49" s="292">
        <v>81631</v>
      </c>
      <c r="CX49" s="293">
        <f>IFERROR(CW49/CW62-1,"-")</f>
        <v>-3.8696609630580414E-2</v>
      </c>
      <c r="CY49" s="294">
        <v>61388</v>
      </c>
      <c r="CZ49" s="293">
        <f>IFERROR(CY49/CY62-1,"-")</f>
        <v>-9.4932696418830287E-2</v>
      </c>
      <c r="DA49" s="294">
        <v>20243</v>
      </c>
      <c r="DB49" s="293">
        <f>IFERROR(DA49/DA62-1,"-")</f>
        <v>0.1844938560561733</v>
      </c>
      <c r="DC49" s="292">
        <v>92114</v>
      </c>
      <c r="DD49" s="293">
        <f>IFERROR(DC49/DC62-1,"-")</f>
        <v>0.1128373643897842</v>
      </c>
      <c r="DE49" s="294">
        <v>85827</v>
      </c>
      <c r="DF49" s="293">
        <f>IFERROR(DE49/DE62-1,"-")</f>
        <v>5.1041526347371358E-2</v>
      </c>
      <c r="DG49" s="294">
        <v>6288</v>
      </c>
      <c r="DH49" s="293">
        <f>IFERROR(DG49/DG62-1,"-")</f>
        <v>4.6394618834080719</v>
      </c>
      <c r="DI49" s="292">
        <v>41469</v>
      </c>
      <c r="DJ49" s="293">
        <f>IFERROR(DI49/DI62-1,"-")</f>
        <v>0.16058884442081101</v>
      </c>
      <c r="DK49" s="294">
        <v>23417</v>
      </c>
      <c r="DL49" s="293">
        <f>IFERROR(DK49/DK62-1,"-")</f>
        <v>-8.91870867366783E-2</v>
      </c>
      <c r="DM49" s="294">
        <v>18052</v>
      </c>
      <c r="DN49" s="293">
        <f>IFERROR(DM49/DM62-1,"-")</f>
        <v>0.80123727798842537</v>
      </c>
      <c r="DO49" s="292">
        <v>63675</v>
      </c>
      <c r="DP49" s="293">
        <f>IFERROR(DO49/DO62-1,"-")</f>
        <v>-9.3645913399948766E-2</v>
      </c>
      <c r="DQ49" s="294">
        <v>48972</v>
      </c>
      <c r="DR49" s="293">
        <f>IFERROR(DQ49/DQ62-1,"-")</f>
        <v>-8.8774352008633706E-2</v>
      </c>
      <c r="DS49" s="294">
        <v>14703</v>
      </c>
      <c r="DT49" s="293">
        <f>IFERROR(DS49/DS62-1,"-")</f>
        <v>-0.10950275573859847</v>
      </c>
      <c r="DU49" s="292">
        <v>20603</v>
      </c>
      <c r="DV49" s="293">
        <f>IFERROR(DU49/DU62-1,"-")</f>
        <v>-1.1087645195353768E-2</v>
      </c>
      <c r="DW49" s="294">
        <v>7908</v>
      </c>
      <c r="DX49" s="293">
        <f>IFERROR(DW49/DW62-1,"-")</f>
        <v>-0.24318116566178583</v>
      </c>
      <c r="DY49" s="294">
        <v>12695</v>
      </c>
      <c r="DZ49" s="293">
        <f>IFERROR(DY49/DY62-1,"-")</f>
        <v>0.22243620606644199</v>
      </c>
      <c r="EA49" s="292">
        <v>31446</v>
      </c>
      <c r="EB49" s="293">
        <f>IFERROR(EA49/EA62-1,"-")</f>
        <v>-6.8404680788031413E-2</v>
      </c>
      <c r="EC49" s="292">
        <v>20157</v>
      </c>
      <c r="ED49" s="293">
        <f>IFERROR(EC49/EC62-1,"-")</f>
        <v>-3.2262710643813919E-2</v>
      </c>
      <c r="EE49" s="294">
        <v>20086</v>
      </c>
      <c r="EF49" s="293">
        <f>IFERROR(EE49/EE62-1,"-")</f>
        <v>-2.4904121559298997E-2</v>
      </c>
      <c r="EG49" s="294">
        <v>71</v>
      </c>
      <c r="EH49" s="293">
        <f>IFERROR(EG49/EG62-1,"-")</f>
        <v>-0.69264069264069272</v>
      </c>
      <c r="EI49" s="292">
        <v>6184</v>
      </c>
      <c r="EJ49" s="293">
        <f>IFERROR(EI49/EI62-1,"-")</f>
        <v>-0.19761256001038019</v>
      </c>
      <c r="EK49" s="294">
        <v>6013</v>
      </c>
      <c r="EL49" s="293">
        <f>IFERROR(EK49/EK62-1,"-")</f>
        <v>-0.18556142489502914</v>
      </c>
      <c r="EM49" s="294">
        <v>171</v>
      </c>
      <c r="EN49" s="293">
        <f>IFERROR(EM49/EM62-1,"-")</f>
        <v>-0.47222222222222221</v>
      </c>
      <c r="EO49" s="292">
        <v>3381</v>
      </c>
      <c r="EP49" s="293">
        <f>IFERROR(EO49/EO62-1,"-")</f>
        <v>-0.13017751479289941</v>
      </c>
      <c r="EQ49" s="294">
        <v>3297</v>
      </c>
      <c r="ER49" s="293">
        <f>IFERROR(EQ49/EQ62-1,"-")</f>
        <v>-0.13464566929133859</v>
      </c>
      <c r="ES49" s="294">
        <v>84</v>
      </c>
      <c r="ET49" s="293">
        <f>IFERROR(ES49/ES62-1,"-")</f>
        <v>9.0909090909090828E-2</v>
      </c>
      <c r="EU49" s="292">
        <v>1280</v>
      </c>
      <c r="EV49" s="293">
        <f>IFERROR(EU49/EU62-1,"-")</f>
        <v>-6.1583577712609916E-2</v>
      </c>
      <c r="EW49" s="294">
        <v>1179</v>
      </c>
      <c r="EX49" s="293">
        <f>IFERROR(EW49/EW62-1,"-")</f>
        <v>-5.1488334674175351E-2</v>
      </c>
      <c r="EY49" s="294">
        <v>101</v>
      </c>
      <c r="EZ49" s="293">
        <f>IFERROR(EY49/EY62-1,"-")</f>
        <v>-0.17213114754098358</v>
      </c>
      <c r="FA49" s="292">
        <v>457</v>
      </c>
      <c r="FB49" s="293">
        <f>IFERROR(FA49/FA62-1,"-")</f>
        <v>-0.15837937384898715</v>
      </c>
      <c r="FC49" s="294">
        <v>354</v>
      </c>
      <c r="FD49" s="293">
        <f>IFERROR(FC49/FC62-1,"-")</f>
        <v>-9.6938775510204134E-2</v>
      </c>
      <c r="FE49" s="294">
        <v>103</v>
      </c>
      <c r="FF49" s="293">
        <f>IFERROR(FE49/FE62-1,"-")</f>
        <v>-0.31788079470198671</v>
      </c>
      <c r="FG49" s="292">
        <v>42401</v>
      </c>
      <c r="FH49" s="293">
        <f>IFERROR(FG49/FG62-1,"-")</f>
        <v>0.19050426774483387</v>
      </c>
      <c r="FI49" s="292">
        <v>18609</v>
      </c>
      <c r="FJ49" s="293">
        <f>IFERROR(FI49/FI62-1,"-")</f>
        <v>0.28515193370165748</v>
      </c>
      <c r="FK49" s="294">
        <v>18208</v>
      </c>
      <c r="FL49" s="293">
        <f>IFERROR(FK49/FK62-1,"-")</f>
        <v>0.30570096808892067</v>
      </c>
      <c r="FM49" s="294">
        <v>401</v>
      </c>
      <c r="FN49" s="293">
        <f>IFERROR(FM49/FM62-1,"-")</f>
        <v>-0.25046728971962617</v>
      </c>
      <c r="FO49" s="292">
        <v>6141</v>
      </c>
      <c r="FP49" s="293">
        <f>IFERROR(FO49/FO62-1,"-")</f>
        <v>0.1491392215568863</v>
      </c>
      <c r="FQ49" s="294">
        <v>5830</v>
      </c>
      <c r="FR49" s="293">
        <f>IFERROR(FQ49/FQ62-1,"-")</f>
        <v>0.16857085588294241</v>
      </c>
      <c r="FS49" s="294">
        <v>312</v>
      </c>
      <c r="FT49" s="293">
        <f>IFERROR(FS49/FS62-1,"-")</f>
        <v>-0.12112676056338023</v>
      </c>
      <c r="FU49" s="292">
        <v>10431</v>
      </c>
      <c r="FV49" s="293">
        <f>IFERROR(FU49/FU62-1,"-")</f>
        <v>0.1691324815063886</v>
      </c>
      <c r="FW49" s="294">
        <v>10248</v>
      </c>
      <c r="FX49" s="293">
        <f>IFERROR(FW49/FW62-1,"-")</f>
        <v>0.18652309829802016</v>
      </c>
      <c r="FY49" s="294">
        <v>183</v>
      </c>
      <c r="FZ49" s="293">
        <f>IFERROR(FY49/FY62-1,"-")</f>
        <v>-0.35789473684210527</v>
      </c>
      <c r="GA49" s="292">
        <v>7283</v>
      </c>
      <c r="GB49" s="293">
        <f>IFERROR(GA49/GA62-1,"-")</f>
        <v>4.0131391031134056E-2</v>
      </c>
      <c r="GC49" s="294">
        <v>7003</v>
      </c>
      <c r="GD49" s="293">
        <f>IFERROR(GC49/GC62-1,"-")</f>
        <v>1.6105629715612357E-2</v>
      </c>
      <c r="GE49" s="294">
        <v>281</v>
      </c>
      <c r="GF49" s="293">
        <f>IFERROR(GE49/GE62-1,"-")</f>
        <v>1.5545454545454547</v>
      </c>
      <c r="GG49" s="292">
        <v>734</v>
      </c>
      <c r="GH49" s="293">
        <f>IFERROR(GG49/GG62-1,"-")</f>
        <v>-3.03830911492734E-2</v>
      </c>
      <c r="GI49" s="294">
        <v>631</v>
      </c>
      <c r="GJ49" s="293">
        <f>IFERROR(GI49/GI62-1,"-")</f>
        <v>0.35117773019271947</v>
      </c>
      <c r="GK49" s="294">
        <v>103</v>
      </c>
      <c r="GL49" s="293">
        <f>IFERROR(GK49/GK62-1,"-")</f>
        <v>-0.64482758620689662</v>
      </c>
      <c r="GM49" s="292">
        <v>342551</v>
      </c>
      <c r="GN49" s="293">
        <f>IFERROR(GM49/GM62-1,"-")</f>
        <v>-7.0473404572861331E-2</v>
      </c>
      <c r="GO49" s="292">
        <v>172354</v>
      </c>
      <c r="GP49" s="293">
        <f>IFERROR(GO49/GO62-1,"-")</f>
        <v>-3.3012040081239702E-2</v>
      </c>
      <c r="GQ49" s="294">
        <v>171979</v>
      </c>
      <c r="GR49" s="293">
        <f>IFERROR(GQ49/GQ62-1,"-")</f>
        <v>-2.6298804239514473E-2</v>
      </c>
      <c r="GS49" s="294">
        <v>375</v>
      </c>
      <c r="GT49" s="293">
        <f>IFERROR(GS49/GS62-1,"-")</f>
        <v>-0.76765799256505574</v>
      </c>
      <c r="GU49" s="292">
        <v>55003</v>
      </c>
      <c r="GV49" s="293">
        <f>IFERROR(GU49/GU62-1,"-")</f>
        <v>3.1738290409108805E-2</v>
      </c>
      <c r="GW49" s="294">
        <v>50996</v>
      </c>
      <c r="GX49" s="293">
        <f>IFERROR(GW49/GW62-1,"-")</f>
        <v>5.5315274300022699E-2</v>
      </c>
      <c r="GY49" s="294">
        <v>4007</v>
      </c>
      <c r="GZ49" s="293">
        <f>IFERROR(GY49/GY62-1,"-")</f>
        <v>-0.19667201283079394</v>
      </c>
      <c r="HA49" s="292">
        <v>86502</v>
      </c>
      <c r="HB49" s="293">
        <f>IFERROR(HA49/HA62-1,"-")</f>
        <v>-0.20753057578672529</v>
      </c>
      <c r="HC49" s="294">
        <v>85812</v>
      </c>
      <c r="HD49" s="293">
        <f>IFERROR(HC49/HC62-1,"-")</f>
        <v>-0.16063149245847763</v>
      </c>
      <c r="HE49" s="294">
        <v>690</v>
      </c>
      <c r="HF49" s="293">
        <f>IFERROR(HE49/HE62-1,"-")</f>
        <v>-0.90030342436064148</v>
      </c>
      <c r="HG49" s="292">
        <v>29231</v>
      </c>
      <c r="HH49" s="293">
        <f>IFERROR(HG49/HG62-1,"-")</f>
        <v>-0.31434133983861889</v>
      </c>
      <c r="HI49" s="294">
        <v>28508</v>
      </c>
      <c r="HJ49" s="293">
        <f>IFERROR(HI49/HI62-1,"-")</f>
        <v>-0.21181121955265558</v>
      </c>
      <c r="HK49" s="294">
        <v>723</v>
      </c>
      <c r="HL49" s="293">
        <f>IFERROR(HK49/HK62-1,"-")</f>
        <v>-0.88813244623239984</v>
      </c>
      <c r="HM49" s="292">
        <v>3389</v>
      </c>
      <c r="HN49" s="293">
        <f>IFERROR(HM49/HM62-1,"-")</f>
        <v>-0.53047935716264893</v>
      </c>
      <c r="HO49" s="294">
        <v>2892</v>
      </c>
      <c r="HP49" s="293">
        <f>IFERROR(HO49/HO62-1,"-")</f>
        <v>0.10592734225621414</v>
      </c>
      <c r="HQ49" s="294">
        <v>497</v>
      </c>
      <c r="HR49" s="293">
        <f>IFERROR(HQ49/HQ62-1,"-")</f>
        <v>-0.89200347674923952</v>
      </c>
      <c r="HS49" s="292">
        <v>50893</v>
      </c>
      <c r="HT49" s="293">
        <f>IFERROR(HS49/HS62-1,"-")</f>
        <v>4.0969523419922327E-2</v>
      </c>
      <c r="HU49" s="292">
        <v>16702</v>
      </c>
      <c r="HV49" s="293">
        <f>IFERROR(HU49/HU62-1,"-")</f>
        <v>0.10302469951129312</v>
      </c>
      <c r="HW49" s="294">
        <v>16621</v>
      </c>
      <c r="HX49" s="293">
        <f>IFERROR(HW49/HW62-1,"-")</f>
        <v>0.13678954927843523</v>
      </c>
      <c r="HY49" s="294">
        <v>82</v>
      </c>
      <c r="HZ49" s="293">
        <f>IFERROR(HY49/HY62-1,"-")</f>
        <v>-0.84291187739463602</v>
      </c>
      <c r="IA49" s="292">
        <v>18391</v>
      </c>
      <c r="IB49" s="293">
        <f>IFERROR(IA49/IA62-1,"-")</f>
        <v>-6.4737591537835648E-2</v>
      </c>
      <c r="IC49" s="294">
        <v>18296</v>
      </c>
      <c r="ID49" s="293">
        <f>IFERROR(IC49/IC62-1,"-")</f>
        <v>-5.8508722276539915E-2</v>
      </c>
      <c r="IE49" s="294">
        <v>96</v>
      </c>
      <c r="IF49" s="293">
        <f>IFERROR(IE49/IE62-1,"-")</f>
        <v>-0.58441558441558439</v>
      </c>
      <c r="IG49" s="292">
        <v>8353</v>
      </c>
      <c r="IH49" s="293">
        <f>IFERROR(IG49/IG62-1,"-")</f>
        <v>-6.2303547373147694E-2</v>
      </c>
      <c r="II49" s="294">
        <v>8283</v>
      </c>
      <c r="IJ49" s="293">
        <f>IFERROR(II49/II62-1,"-")</f>
        <v>-1.9066792989104742E-2</v>
      </c>
      <c r="IK49" s="294">
        <v>70</v>
      </c>
      <c r="IL49" s="293">
        <f>IFERROR(IK49/IK62-1,"-")</f>
        <v>-0.84913793103448276</v>
      </c>
      <c r="IM49" s="292">
        <v>4605</v>
      </c>
      <c r="IN49" s="293">
        <f>IFERROR(IM49/IM62-1,"-")</f>
        <v>5.4258241758241788E-2</v>
      </c>
      <c r="IO49" s="294">
        <v>4501</v>
      </c>
      <c r="IP49" s="293">
        <f>IFERROR(IO49/IO62-1,"-")</f>
        <v>0.11909497762307319</v>
      </c>
      <c r="IQ49" s="294">
        <v>104</v>
      </c>
      <c r="IR49" s="293">
        <f>IFERROR(IQ49/IQ62-1,"-")</f>
        <v>-0.699421965317919</v>
      </c>
      <c r="IS49" s="292">
        <v>2298</v>
      </c>
      <c r="IT49" s="293">
        <f>IFERROR(IS49/IS62-1,"-")</f>
        <v>6.9832402234636826E-2</v>
      </c>
      <c r="IU49" s="294">
        <v>2177</v>
      </c>
      <c r="IV49" s="293">
        <f>IFERROR(IU49/IU62-1,"-")</f>
        <v>0.15368309485956555</v>
      </c>
      <c r="IW49" s="294">
        <v>121</v>
      </c>
      <c r="IX49" s="293">
        <f>IFERROR(IW49/IW62-1,"-")</f>
        <v>-0.53816793893129766</v>
      </c>
      <c r="IY49" s="292">
        <v>36506</v>
      </c>
      <c r="IZ49" s="293">
        <f>IFERROR(IY49/IY62-1,"-")</f>
        <v>-8.4649716664159325E-2</v>
      </c>
      <c r="JA49" s="292">
        <v>12433</v>
      </c>
      <c r="JB49" s="293">
        <f>IFERROR(JA49/JA62-1,"-")</f>
        <v>0.10427213784527933</v>
      </c>
      <c r="JC49" s="294">
        <v>12253</v>
      </c>
      <c r="JD49" s="293">
        <f>IFERROR(JC49/JC62-1,"-")</f>
        <v>9.3529674252565753E-2</v>
      </c>
      <c r="JE49" s="294">
        <v>180</v>
      </c>
      <c r="JF49" s="293">
        <f>IFERROR(JE49/JE62-1,"-")</f>
        <v>2.3333333333333335</v>
      </c>
      <c r="JG49" s="292">
        <v>7169</v>
      </c>
      <c r="JH49" s="293">
        <f>IFERROR(JG49/JG62-1,"-")</f>
        <v>9.3001982009452755E-2</v>
      </c>
      <c r="JI49" s="294">
        <v>6841</v>
      </c>
      <c r="JJ49" s="293">
        <f>IFERROR(JI49/JI62-1,"-")</f>
        <v>5.6688291628050669E-2</v>
      </c>
      <c r="JK49" s="294">
        <v>328</v>
      </c>
      <c r="JL49" s="293">
        <f>IFERROR(JK49/JK62-1,"-")</f>
        <v>2.8139534883720931</v>
      </c>
      <c r="JM49" s="292">
        <v>15698</v>
      </c>
      <c r="JN49" s="293">
        <f>IFERROR(JM49/JM62-1,"-")</f>
        <v>-0.19315378289473684</v>
      </c>
      <c r="JO49" s="294">
        <v>15338</v>
      </c>
      <c r="JP49" s="293">
        <f>IFERROR(JO49/JO62-1,"-")</f>
        <v>-0.20664149381885899</v>
      </c>
      <c r="JQ49" s="294">
        <v>360</v>
      </c>
      <c r="JR49" s="293">
        <f>IFERROR(JQ49/JQ62-1,"-")</f>
        <v>1.903225806451613</v>
      </c>
      <c r="JS49" s="292">
        <v>1972</v>
      </c>
      <c r="JT49" s="293">
        <f>IFERROR(JS49/JS62-1,"-")</f>
        <v>-0.29747060919130741</v>
      </c>
      <c r="JU49" s="294">
        <v>1972</v>
      </c>
      <c r="JV49" s="293">
        <f>IFERROR(JU49/JU62-1,"-")</f>
        <v>-0.29747060919130741</v>
      </c>
      <c r="JW49" s="294">
        <v>0</v>
      </c>
      <c r="JX49" s="293" t="str">
        <f>IFERROR(JW49/JW62-1,"-")</f>
        <v>-</v>
      </c>
      <c r="JY49" s="292">
        <v>258</v>
      </c>
      <c r="JZ49" s="293">
        <f>IFERROR(JY49/JY62-1,"-")</f>
        <v>1.1680672268907561</v>
      </c>
      <c r="KA49" s="294">
        <v>0</v>
      </c>
      <c r="KB49" s="293">
        <f>IFERROR(KA49/KA62-1,"-")</f>
        <v>-1</v>
      </c>
      <c r="KC49" s="294">
        <v>258</v>
      </c>
      <c r="KD49" s="293">
        <f>IFERROR(KC49/KC62-1,"-")</f>
        <v>3.6909090909090905</v>
      </c>
      <c r="KE49" s="292">
        <v>37608</v>
      </c>
      <c r="KF49" s="293">
        <f>IFERROR(KE49/KE62-1,"-")</f>
        <v>-0.1812244187059131</v>
      </c>
      <c r="KG49" s="292">
        <v>18954</v>
      </c>
      <c r="KH49" s="293">
        <f>IFERROR(KG49/KG62-1,"-")</f>
        <v>-0.14254693508256056</v>
      </c>
      <c r="KI49" s="294">
        <v>18508</v>
      </c>
      <c r="KJ49" s="293">
        <f>IFERROR(KI49/KI62-1,"-")</f>
        <v>-0.14784290252774068</v>
      </c>
      <c r="KK49" s="294">
        <v>446</v>
      </c>
      <c r="KL49" s="293">
        <f>IFERROR(KK49/KK62-1,"-")</f>
        <v>0.15544041450777213</v>
      </c>
      <c r="KM49" s="292">
        <v>9189</v>
      </c>
      <c r="KN49" s="293">
        <f>IFERROR(KM49/KM62-1,"-")</f>
        <v>-0.17616998386229155</v>
      </c>
      <c r="KO49" s="294">
        <v>9157</v>
      </c>
      <c r="KP49" s="293">
        <f>IFERROR(KO49/KO62-1,"-")</f>
        <v>-0.15157972760122307</v>
      </c>
      <c r="KQ49" s="294">
        <v>32</v>
      </c>
      <c r="KR49" s="293">
        <f>IFERROR(KQ49/KQ62-1,"-")</f>
        <v>-0.91135734072022156</v>
      </c>
      <c r="KS49" s="292">
        <v>4763</v>
      </c>
      <c r="KT49" s="293">
        <f>IFERROR(KS49/KS62-1,"-")</f>
        <v>-0.34538207806487076</v>
      </c>
      <c r="KU49" s="294">
        <v>4388</v>
      </c>
      <c r="KV49" s="293">
        <f>IFERROR(KU49/KU62-1,"-")</f>
        <v>-0.32126836813611759</v>
      </c>
      <c r="KW49" s="294">
        <v>375</v>
      </c>
      <c r="KX49" s="293">
        <f>IFERROR(KW49/KW62-1,"-")</f>
        <v>-0.53760789149198518</v>
      </c>
      <c r="KY49" s="292">
        <v>5551</v>
      </c>
      <c r="KZ49" s="293">
        <f>IFERROR(KY49/KY62-1,"-")</f>
        <v>-0.19922100403923837</v>
      </c>
      <c r="LA49" s="294">
        <v>5301</v>
      </c>
      <c r="LB49" s="293">
        <f>IFERROR(LA49/LA62-1,"-")</f>
        <v>-0.20750485872327706</v>
      </c>
      <c r="LC49" s="294">
        <v>250</v>
      </c>
      <c r="LD49" s="293">
        <f>IFERROR(LC49/LC62-1,"-")</f>
        <v>3.3057851239669311E-2</v>
      </c>
      <c r="LE49" s="292">
        <v>269</v>
      </c>
      <c r="LF49" s="293">
        <f>IFERROR(LE49/LE62-1,"-")</f>
        <v>8.9068825910931126E-2</v>
      </c>
      <c r="LG49" s="294">
        <v>218</v>
      </c>
      <c r="LH49" s="293">
        <f>IFERROR(LG49/LG62-1,"-")</f>
        <v>5.8252427184465994E-2</v>
      </c>
      <c r="LI49" s="294">
        <v>51</v>
      </c>
      <c r="LJ49" s="293">
        <f>IFERROR(LI49/LI62-1,"-")</f>
        <v>0.24390243902439024</v>
      </c>
      <c r="LK49" s="292">
        <v>219534</v>
      </c>
      <c r="LL49" s="293">
        <f>IFERROR(LK49/LK62-1,"-")</f>
        <v>-1.6358626251764208E-2</v>
      </c>
      <c r="LM49" s="292">
        <v>58935</v>
      </c>
      <c r="LN49" s="293">
        <f>IFERROR(LM49/LM62-1,"-")</f>
        <v>-3.3139201049954936E-2</v>
      </c>
      <c r="LO49" s="294">
        <v>58367</v>
      </c>
      <c r="LP49" s="293">
        <f>IFERROR(LO49/LO62-1,"-")</f>
        <v>-3.0239088175187279E-2</v>
      </c>
      <c r="LQ49" s="294">
        <v>568</v>
      </c>
      <c r="LR49" s="293">
        <f>IFERROR(LQ49/LQ62-1,"-")</f>
        <v>-0.26137841352405722</v>
      </c>
      <c r="LS49" s="292">
        <v>135939</v>
      </c>
      <c r="LT49" s="293">
        <f>IFERROR(LS49/LS62-1,"-")</f>
        <v>3.4620211116851429E-3</v>
      </c>
      <c r="LU49" s="294">
        <v>135546</v>
      </c>
      <c r="LV49" s="293">
        <f>IFERROR(LU49/LU62-1,"-")</f>
        <v>2.7594268086081897E-3</v>
      </c>
      <c r="LW49" s="294">
        <v>393</v>
      </c>
      <c r="LX49" s="293">
        <f>IFERROR(LW49/LW62-1,"-")</f>
        <v>0.32323232323232332</v>
      </c>
      <c r="LY49" s="292">
        <v>12196</v>
      </c>
      <c r="LZ49" s="293">
        <f>IFERROR(LY49/LY62-1,"-")</f>
        <v>-2.9830562405536498E-2</v>
      </c>
      <c r="MA49" s="294">
        <v>12059</v>
      </c>
      <c r="MB49" s="293">
        <f>IFERROR(MA49/MA62-1,"-")</f>
        <v>-2.8831440766690863E-2</v>
      </c>
      <c r="MC49" s="294">
        <v>137</v>
      </c>
      <c r="MD49" s="293">
        <f>IFERROR(MC49/MC62-1,"-")</f>
        <v>-0.11038961038961037</v>
      </c>
      <c r="ME49" s="292">
        <v>9893</v>
      </c>
      <c r="MF49" s="293">
        <f>IFERROR(ME49/ME62-1,"-")</f>
        <v>-0.20671958944751823</v>
      </c>
      <c r="MG49" s="294">
        <v>9815</v>
      </c>
      <c r="MH49" s="293">
        <f>IFERROR(MG49/MG62-1,"-")</f>
        <v>-0.2101874949706285</v>
      </c>
      <c r="MI49" s="294">
        <v>78</v>
      </c>
      <c r="MJ49" s="293">
        <f>IFERROR(MI49/MI62-1,"-")</f>
        <v>0.81395348837209291</v>
      </c>
      <c r="MK49" s="292">
        <v>3036</v>
      </c>
      <c r="ML49" s="293">
        <f>IFERROR(MK49/MK62-1,"-")</f>
        <v>0.40490513651087467</v>
      </c>
      <c r="MM49" s="294">
        <v>2879</v>
      </c>
      <c r="MN49" s="293">
        <f>IFERROR(MM49/MM62-1,"-")</f>
        <v>0.45845997973657537</v>
      </c>
      <c r="MO49" s="294">
        <v>157</v>
      </c>
      <c r="MP49" s="293">
        <f>IFERROR(MO49/MO62-1,"-")</f>
        <v>-0.16042780748663099</v>
      </c>
      <c r="MQ49" s="292">
        <f>IFERROR(AI49-(CU49+EA49+FG49+GM49+HS49+IY49+KE49+LK49),"-")</f>
        <v>117660</v>
      </c>
      <c r="MR49" s="293">
        <f>IFERROR(MQ49/MQ62-1,"-")</f>
        <v>-0.11875070216829575</v>
      </c>
      <c r="MS49" s="292">
        <f>IFERROR(AK49-(CW49+EC49+FI49+GO49+HU49+JA49+KG49+LM49),"-")</f>
        <v>59085</v>
      </c>
      <c r="MT49" s="293">
        <f>IFERROR(MS49/MS62-1,"-")</f>
        <v>-8.1261370527592525E-2</v>
      </c>
      <c r="MU49" s="294">
        <f>IFERROR(AM49-(CY49+EE49+FK49+GQ49+HW49+JC49+KI49+LO49),"-")</f>
        <v>57575</v>
      </c>
      <c r="MV49" s="293">
        <f>IFERROR(MU49/MU62-1,"-")</f>
        <v>-5.0058572159250248E-2</v>
      </c>
      <c r="MW49" s="294">
        <f>IFERROR(AO49-(DA49+EG49+FM49+GS49+HY49+JE49+KK49+LQ49),"-")</f>
        <v>1509</v>
      </c>
      <c r="MX49" s="293">
        <f>IFERROR(MW49/MW62-1,"-")</f>
        <v>-0.59194159004867497</v>
      </c>
      <c r="MY49" s="292">
        <f>IFERROR(AQ49-(DC49+EI49+FO49+GU49+IA49+JG49+KM49+LS49),"-")</f>
        <v>36271</v>
      </c>
      <c r="MZ49" s="293">
        <f>IFERROR(MY49/MY62-1,"-")</f>
        <v>-0.16685425519696795</v>
      </c>
      <c r="NA49" s="294">
        <f>IFERROR(AS49-(DE49+EK49+FQ49+GW49+IC49+JI49+KO49+LU49),"-")</f>
        <v>34990</v>
      </c>
      <c r="NB49" s="293">
        <f>IFERROR(NA49/NA62-1,"-")</f>
        <v>-0.16986951364175562</v>
      </c>
      <c r="NC49" s="294">
        <f>IFERROR(AU49-(DG49+EM49+FS49+GY49+IE49+JK49+KQ49+LW49),"-")</f>
        <v>1278</v>
      </c>
      <c r="ND49" s="293">
        <f>IFERROR(NC49/NC62-1,"-")</f>
        <v>-7.7256317689530674E-2</v>
      </c>
      <c r="NE49" s="292">
        <f>IFERROR(AW49-(DI49+EO49+FU49+HA49+IG49+JM49+KS49+LY49),"-")</f>
        <v>11459</v>
      </c>
      <c r="NF49" s="293">
        <f>IFERROR(NE49/NE62-1,"-")</f>
        <v>-0.27721710609309957</v>
      </c>
      <c r="NG49" s="294">
        <f>IFERROR(AY49-(DK49+EQ49+FW49+HC49+II49+JO49+KU49+MA49),"-")</f>
        <v>9265</v>
      </c>
      <c r="NH49" s="293">
        <f>IFERROR(NG49/NG62-1,"-")</f>
        <v>-0.27566257524822135</v>
      </c>
      <c r="NI49" s="294">
        <f>IFERROR(BA49-(DM49+ES49+FY49+HE49+IK49+JQ49+KW49+MC49),"-")</f>
        <v>2194</v>
      </c>
      <c r="NJ49" s="293">
        <f>IFERROR(NI49/NI62-1,"-")</f>
        <v>-0.28324077098987255</v>
      </c>
      <c r="NK49" s="292">
        <f>IFERROR(BC49-(DO49+EU49+GA49+HG49+IM49+JS49+KY49+ME49),"-")</f>
        <v>14684</v>
      </c>
      <c r="NL49" s="293">
        <f>IFERROR(NK49/NK62-1,"-")</f>
        <v>-0.10919679689395778</v>
      </c>
      <c r="NM49" s="294">
        <f>IFERROR(BE49-(DQ49+EW49+GC49+HI49+IO49+JU49+LA49+MG49),"-")</f>
        <v>13536</v>
      </c>
      <c r="NN49" s="293">
        <f>IFERROR(NM49/NM62-1,"-")</f>
        <v>-5.9412132582864263E-2</v>
      </c>
      <c r="NO49" s="294">
        <f>IFERROR(BG49-(DS49+EY49+GE49+HK49+IQ49+JW49+LC49+MI49),"-")</f>
        <v>1148</v>
      </c>
      <c r="NP49" s="293">
        <f>IFERROR(NO49/NO62-1,"-")</f>
        <v>-0.45202863961813844</v>
      </c>
      <c r="NQ49" s="292">
        <f>IFERROR(BI49-(DU49+FA49+GG49+HM49+IS49+JY49+LE49+MK49),"-")</f>
        <v>2166</v>
      </c>
      <c r="NR49" s="293">
        <f>IFERROR(NQ49/NQ62-1,"-")</f>
        <v>-0.51737967914438499</v>
      </c>
      <c r="NS49" s="294">
        <f>IFERROR(BK49-(DW49+FC49+GI49+HO49+IU49+KA49+LG49+MM49),"-")</f>
        <v>1543</v>
      </c>
      <c r="NT49" s="293">
        <f>IFERROR(NS49/NS62-1,"-")</f>
        <v>-0.39679437060203282</v>
      </c>
      <c r="NU49" s="294">
        <f>IFERROR(BM49-(DY49+FE49+GK49+HQ49+IW49+KC49+LI49+MO49),"-")</f>
        <v>623</v>
      </c>
      <c r="NV49" s="293">
        <f>IFERROR(NU49/NU62-1,"-")</f>
        <v>-0.67720207253886011</v>
      </c>
    </row>
    <row r="50" spans="1:386" s="295" customFormat="1" outlineLevel="1" x14ac:dyDescent="0.25">
      <c r="A50" s="290"/>
      <c r="B50" s="291" t="s">
        <v>63</v>
      </c>
      <c r="C50" s="292">
        <v>1296405</v>
      </c>
      <c r="D50" s="293">
        <f t="shared" ref="D50:D61" si="609">IFERROR(C50/C63-1,"-")</f>
        <v>2.2102035799267394E-3</v>
      </c>
      <c r="E50" s="292">
        <v>528873</v>
      </c>
      <c r="F50" s="293">
        <f t="shared" ref="F50:F61" si="610">IFERROR(E50/E63-1,"-")</f>
        <v>2.9176072234762929E-2</v>
      </c>
      <c r="G50" s="294">
        <v>509502</v>
      </c>
      <c r="H50" s="293">
        <f t="shared" ref="H50:H61" si="611">IFERROR(G50/G63-1,"-")</f>
        <v>4.4834395936338201E-2</v>
      </c>
      <c r="I50" s="294">
        <v>19371</v>
      </c>
      <c r="J50" s="293">
        <f t="shared" ref="J50:J61" si="612">IFERROR(I50/I63-1,"-")</f>
        <v>-0.26180404710186345</v>
      </c>
      <c r="K50" s="292">
        <v>387432</v>
      </c>
      <c r="L50" s="293">
        <f t="shared" ref="L50:L61" si="613">IFERROR(K50/K63-1,"-")</f>
        <v>-3.8923603962066178E-2</v>
      </c>
      <c r="M50" s="294">
        <v>384035</v>
      </c>
      <c r="N50" s="293">
        <f t="shared" ref="N50:N61" si="614">IFERROR(M50/M63-1,"-")</f>
        <v>-8.0920943879659868E-3</v>
      </c>
      <c r="O50" s="294">
        <v>3397</v>
      </c>
      <c r="P50" s="293">
        <f t="shared" ref="P50:P61" si="615">IFERROR(O50/O63-1,"-")</f>
        <v>-0.78708868693199618</v>
      </c>
      <c r="Q50" s="292">
        <v>215054</v>
      </c>
      <c r="R50" s="293">
        <f t="shared" ref="R50:R61" si="616">IFERROR(Q50/Q63-1,"-")</f>
        <v>-0.21060243440468673</v>
      </c>
      <c r="S50" s="294">
        <v>205272</v>
      </c>
      <c r="T50" s="293">
        <f t="shared" ref="T50:T61" si="617">IFERROR(S50/S63-1,"-")</f>
        <v>-0.14512743628185909</v>
      </c>
      <c r="U50" s="294">
        <v>9782</v>
      </c>
      <c r="V50" s="293">
        <f t="shared" ref="V50:V61" si="618">IFERROR(U50/U63-1,"-")</f>
        <v>-0.69722669307911356</v>
      </c>
      <c r="W50" s="292">
        <v>175618</v>
      </c>
      <c r="X50" s="293">
        <f t="shared" ref="X50:X61" si="619">IFERROR(W50/W63-1,"-")</f>
        <v>6.4545068800387906E-2</v>
      </c>
      <c r="Y50" s="294">
        <v>161529</v>
      </c>
      <c r="Z50" s="293">
        <f t="shared" ref="Z50:Z61" si="620">IFERROR(Y50/Y63-1,"-")</f>
        <v>0.15488396036206087</v>
      </c>
      <c r="AA50" s="294">
        <v>14090</v>
      </c>
      <c r="AB50" s="293">
        <f t="shared" ref="AB50:AB61" si="621">IFERROR(AA50/AA63-1,"-")</f>
        <v>-0.4387348629700446</v>
      </c>
      <c r="AC50" s="292">
        <v>31996</v>
      </c>
      <c r="AD50" s="293">
        <f t="shared" ref="AD50:AD61" si="622">IFERROR(AC50/AC63-1,"-")</f>
        <v>-5.1613705615322081E-3</v>
      </c>
      <c r="AE50" s="294">
        <v>21044</v>
      </c>
      <c r="AF50" s="293">
        <f t="shared" ref="AF50:AF61" si="623">IFERROR(AE50/AE63-1,"-")</f>
        <v>-3.8911216660577286E-2</v>
      </c>
      <c r="AG50" s="294">
        <v>10952</v>
      </c>
      <c r="AH50" s="293">
        <f t="shared" ref="AH50:AH61" si="624">IFERROR(AG50/AG63-1,"-")</f>
        <v>6.6822520942918295E-2</v>
      </c>
      <c r="AI50" s="292">
        <v>1184249</v>
      </c>
      <c r="AJ50" s="293">
        <f t="shared" ref="AJ50:AJ61" si="625">IFERROR(AI50/AI63-1,"-")</f>
        <v>-9.2032983270207147E-5</v>
      </c>
      <c r="AK50" s="292">
        <v>479020</v>
      </c>
      <c r="AL50" s="293">
        <f t="shared" ref="AL50:AL61" si="626">IFERROR(AK50/AK63-1,"-")</f>
        <v>3.8413180143073822E-2</v>
      </c>
      <c r="AM50" s="294">
        <v>461766</v>
      </c>
      <c r="AN50" s="293">
        <f t="shared" ref="AN50:AN61" si="627">IFERROR(AM50/AM63-1,"-")</f>
        <v>5.7505221501593873E-2</v>
      </c>
      <c r="AO50" s="294">
        <v>17254</v>
      </c>
      <c r="AP50" s="293">
        <f t="shared" ref="AP50:AP61" si="628">IFERROR(AO50/AO63-1,"-")</f>
        <v>-0.29987015094952119</v>
      </c>
      <c r="AQ50" s="292">
        <v>349693</v>
      </c>
      <c r="AR50" s="293">
        <f t="shared" ref="AR50:AR61" si="629">IFERROR(AQ50/AQ63-1,"-")</f>
        <v>-5.6243303565404412E-2</v>
      </c>
      <c r="AS50" s="294">
        <v>347789</v>
      </c>
      <c r="AT50" s="293">
        <f t="shared" ref="AT50:AT61" si="630">IFERROR(AS50/AS63-1,"-")</f>
        <v>-2.4256877130472643E-2</v>
      </c>
      <c r="AU50" s="294">
        <v>1905</v>
      </c>
      <c r="AV50" s="293">
        <f t="shared" ref="AV50:AV61" si="631">IFERROR(AU50/AU63-1,"-")</f>
        <v>-0.86488403432867578</v>
      </c>
      <c r="AW50" s="292">
        <v>199693</v>
      </c>
      <c r="AX50" s="293">
        <f t="shared" ref="AX50:AX61" si="632">IFERROR(AW50/AW63-1,"-")</f>
        <v>-0.21708362247758395</v>
      </c>
      <c r="AY50" s="294">
        <v>190235</v>
      </c>
      <c r="AZ50" s="293">
        <f t="shared" ref="AZ50:AZ61" si="633">IFERROR(AY50/AY63-1,"-")</f>
        <v>-0.1505432040330611</v>
      </c>
      <c r="BA50" s="294">
        <v>9458</v>
      </c>
      <c r="BB50" s="293">
        <f t="shared" ref="BB50:BB61" si="634">IFERROR(BA50/BA63-1,"-")</f>
        <v>-0.6960210837565084</v>
      </c>
      <c r="BC50" s="292">
        <v>165527</v>
      </c>
      <c r="BD50" s="293">
        <f t="shared" ref="BD50:BD61" si="635">IFERROR(BC50/BC63-1,"-")</f>
        <v>6.1642166294671563E-2</v>
      </c>
      <c r="BE50" s="294">
        <v>151766</v>
      </c>
      <c r="BF50" s="293">
        <f t="shared" ref="BF50:BF61" si="636">IFERROR(BE50/BE63-1,"-")</f>
        <v>0.15193284199500567</v>
      </c>
      <c r="BG50" s="294">
        <v>13761</v>
      </c>
      <c r="BH50" s="293">
        <f t="shared" ref="BH50:BH61" si="637">IFERROR(BG50/BG63-1,"-")</f>
        <v>-0.43058716431497501</v>
      </c>
      <c r="BI50" s="292">
        <v>28935</v>
      </c>
      <c r="BJ50" s="293">
        <f t="shared" ref="BJ50:BJ61" si="638">IFERROR(BI50/BI63-1,"-")</f>
        <v>1.7011704333766753E-2</v>
      </c>
      <c r="BK50" s="294">
        <v>18468</v>
      </c>
      <c r="BL50" s="293">
        <f t="shared" ref="BL50:BL61" si="639">IFERROR(BK50/BK63-1,"-")</f>
        <v>-4.4643319021261174E-2</v>
      </c>
      <c r="BM50" s="294">
        <v>10466</v>
      </c>
      <c r="BN50" s="293">
        <f t="shared" ref="BN50:BN61" si="640">IFERROR(BM50/BM63-1,"-")</f>
        <v>0.14758771929824555</v>
      </c>
      <c r="BO50" s="292">
        <v>112156</v>
      </c>
      <c r="BP50" s="293">
        <f t="shared" ref="BP50:BP61" si="641">IFERROR(BO50/BO63-1,"-")</f>
        <v>2.718247426457121E-2</v>
      </c>
      <c r="BQ50" s="292">
        <v>49853</v>
      </c>
      <c r="BR50" s="293">
        <f t="shared" ref="BR50:BR61" si="642">IFERROR(BQ50/BQ63-1,"-")</f>
        <v>-5.1863826550018977E-2</v>
      </c>
      <c r="BS50" s="294">
        <v>47736</v>
      </c>
      <c r="BT50" s="293">
        <f t="shared" ref="BT50:BT61" si="643">IFERROR(BS50/BS63-1,"-")</f>
        <v>-6.3687895965321761E-2</v>
      </c>
      <c r="BU50" s="294">
        <v>2117</v>
      </c>
      <c r="BV50" s="293">
        <f t="shared" ref="BV50:BV61" si="644">IFERROR(BU50/BU63-1,"-")</f>
        <v>0.32644110275689231</v>
      </c>
      <c r="BW50" s="292">
        <v>37738</v>
      </c>
      <c r="BX50" s="293">
        <f t="shared" ref="BX50:BX61" si="645">IFERROR(BW50/BW63-1,"-")</f>
        <v>0.15796256520405039</v>
      </c>
      <c r="BY50" s="294">
        <v>36246</v>
      </c>
      <c r="BZ50" s="293">
        <f t="shared" ref="BZ50:BZ61" si="646">IFERROR(BY50/BY63-1,"-")</f>
        <v>0.17938372433540484</v>
      </c>
      <c r="CA50" s="294">
        <v>1492</v>
      </c>
      <c r="CB50" s="293">
        <f t="shared" ref="CB50:CB61" si="647">IFERROR(CA50/CA63-1,"-")</f>
        <v>-0.19612068965517238</v>
      </c>
      <c r="CC50" s="292">
        <v>15361</v>
      </c>
      <c r="CD50" s="293">
        <f t="shared" ref="CD50:CD61" si="648">IFERROR(CC50/CC63-1,"-")</f>
        <v>-0.11540454938093869</v>
      </c>
      <c r="CE50" s="294">
        <v>15037</v>
      </c>
      <c r="CF50" s="293">
        <f t="shared" ref="CF50:CF61" si="649">IFERROR(CE50/CE63-1,"-")</f>
        <v>-7.0068027210884343E-2</v>
      </c>
      <c r="CG50" s="294">
        <v>324</v>
      </c>
      <c r="CH50" s="293">
        <f t="shared" ref="CH50:CH61" si="650">IFERROR(CG50/CG63-1,"-")</f>
        <v>-0.72864321608040195</v>
      </c>
      <c r="CI50" s="292">
        <v>10091</v>
      </c>
      <c r="CJ50" s="293">
        <f t="shared" ref="CJ50:CJ61" si="651">IFERROR(CI50/CI63-1,"-")</f>
        <v>0.11453501214932627</v>
      </c>
      <c r="CK50" s="294">
        <v>9762</v>
      </c>
      <c r="CL50" s="293">
        <f t="shared" ref="CL50:CL61" si="652">IFERROR(CK50/CK63-1,"-")</f>
        <v>0.20266108168042374</v>
      </c>
      <c r="CM50" s="294">
        <v>329</v>
      </c>
      <c r="CN50" s="293">
        <f t="shared" ref="CN50:CN61" si="653">IFERROR(CM50/CM63-1,"-")</f>
        <v>-0.64925373134328357</v>
      </c>
      <c r="CO50" s="292">
        <v>3062</v>
      </c>
      <c r="CP50" s="293">
        <f t="shared" ref="CP50:CP61" si="654">IFERROR(CO50/CO63-1,"-")</f>
        <v>-0.17488547561304235</v>
      </c>
      <c r="CQ50" s="294">
        <v>2576</v>
      </c>
      <c r="CR50" s="293">
        <f t="shared" ref="CR50:CR61" si="655">IFERROR(CQ50/CQ63-1,"-")</f>
        <v>4.2884990253411193E-3</v>
      </c>
      <c r="CS50" s="294">
        <v>486</v>
      </c>
      <c r="CT50" s="293">
        <f t="shared" ref="CT50:CT61" si="656">IFERROR(CS50/CS63-1,"-")</f>
        <v>-0.5759162303664922</v>
      </c>
      <c r="CU50" s="292">
        <v>253043</v>
      </c>
      <c r="CV50" s="293">
        <f t="shared" ref="CV50:CV61" si="657">IFERROR(CU50/CU63-1,"-")</f>
        <v>7.5369303211110461E-2</v>
      </c>
      <c r="CW50" s="292">
        <v>84333</v>
      </c>
      <c r="CX50" s="293">
        <f t="shared" ref="CX50:CX61" si="658">IFERROR(CW50/CW63-1,"-")</f>
        <v>-1.1856348481797951E-4</v>
      </c>
      <c r="CY50" s="294">
        <v>70633</v>
      </c>
      <c r="CZ50" s="293">
        <f t="shared" ref="CZ50:CZ61" si="659">IFERROR(CY50/CY63-1,"-")</f>
        <v>0.12156819156199883</v>
      </c>
      <c r="DA50" s="294">
        <v>13700</v>
      </c>
      <c r="DB50" s="293">
        <f t="shared" ref="DB50:DB61" si="660">IFERROR(DA50/DA63-1,"-")</f>
        <v>-0.35882435531426971</v>
      </c>
      <c r="DC50" s="292">
        <v>81126</v>
      </c>
      <c r="DD50" s="293">
        <f t="shared" ref="DD50:DD61" si="661">IFERROR(DC50/DC63-1,"-")</f>
        <v>-0.15930735033523669</v>
      </c>
      <c r="DE50" s="294">
        <v>80541</v>
      </c>
      <c r="DF50" s="293">
        <f t="shared" ref="DF50:DF61" si="662">IFERROR(DE50/DE63-1,"-")</f>
        <v>-4.9372078749822967E-2</v>
      </c>
      <c r="DG50" s="294">
        <v>585</v>
      </c>
      <c r="DH50" s="293">
        <f t="shared" ref="DH50:DH61" si="663">IFERROR(DG50/DG63-1,"-")</f>
        <v>-0.95031847133757963</v>
      </c>
      <c r="DI50" s="292">
        <v>32156</v>
      </c>
      <c r="DJ50" s="293">
        <f t="shared" ref="DJ50:DJ61" si="664">IFERROR(DI50/DI63-1,"-")</f>
        <v>-0.39551846003458901</v>
      </c>
      <c r="DK50" s="294">
        <v>25210</v>
      </c>
      <c r="DL50" s="293">
        <f t="shared" ref="DL50:DL61" si="665">IFERROR(DK50/DK63-1,"-")</f>
        <v>-3.2468529321461492E-2</v>
      </c>
      <c r="DM50" s="294">
        <v>6946</v>
      </c>
      <c r="DN50" s="293">
        <f t="shared" ref="DN50:DN61" si="666">IFERROR(DM50/DM63-1,"-")</f>
        <v>-0.74406779661016942</v>
      </c>
      <c r="DO50" s="292">
        <v>72951</v>
      </c>
      <c r="DP50" s="293">
        <f t="shared" ref="DP50:DP61" si="667">IFERROR(DO50/DO63-1,"-")</f>
        <v>0.10543542496931502</v>
      </c>
      <c r="DQ50" s="294">
        <v>61764</v>
      </c>
      <c r="DR50" s="293">
        <f t="shared" ref="DR50:DR61" si="668">IFERROR(DQ50/DQ63-1,"-")</f>
        <v>0.40197480422199527</v>
      </c>
      <c r="DS50" s="294">
        <v>11186</v>
      </c>
      <c r="DT50" s="293">
        <f t="shared" ref="DT50:DT61" si="669">IFERROR(DS50/DS63-1,"-")</f>
        <v>-0.49010848755583913</v>
      </c>
      <c r="DU50" s="292">
        <v>16866</v>
      </c>
      <c r="DV50" s="293">
        <f t="shared" ref="DV50:DV61" si="670">IFERROR(DU50/DU63-1,"-")</f>
        <v>5.6700707975690712E-2</v>
      </c>
      <c r="DW50" s="294">
        <v>7984</v>
      </c>
      <c r="DX50" s="293">
        <f t="shared" ref="DX50:DX61" si="671">IFERROR(DW50/DW63-1,"-")</f>
        <v>-0.14417408082323935</v>
      </c>
      <c r="DY50" s="294">
        <v>8882</v>
      </c>
      <c r="DZ50" s="293">
        <f t="shared" ref="DZ50:DZ61" si="672">IFERROR(DY50/DY63-1,"-")</f>
        <v>0.33906226443539866</v>
      </c>
      <c r="EA50" s="292">
        <v>29370</v>
      </c>
      <c r="EB50" s="293">
        <f t="shared" ref="EB50:EB61" si="673">IFERROR(EA50/EA63-1,"-")</f>
        <v>9.1578086672117642E-2</v>
      </c>
      <c r="EC50" s="292">
        <v>17979</v>
      </c>
      <c r="ED50" s="293">
        <f t="shared" ref="ED50:ED61" si="674">IFERROR(EC50/EC63-1,"-")</f>
        <v>5.1280551982224365E-2</v>
      </c>
      <c r="EE50" s="294">
        <v>17904</v>
      </c>
      <c r="EF50" s="293">
        <f t="shared" ref="EF50:EF61" si="675">IFERROR(EE50/EE63-1,"-")</f>
        <v>5.7093936352364594E-2</v>
      </c>
      <c r="EG50" s="294">
        <v>75</v>
      </c>
      <c r="EH50" s="293">
        <f t="shared" ref="EH50:EH61" si="676">IFERROR(EG50/EG63-1,"-")</f>
        <v>-0.54545454545454541</v>
      </c>
      <c r="EI50" s="292">
        <v>5883</v>
      </c>
      <c r="EJ50" s="293">
        <f t="shared" ref="EJ50:EJ61" si="677">IFERROR(EI50/EI63-1,"-")</f>
        <v>6.1721710882512104E-2</v>
      </c>
      <c r="EK50" s="294">
        <v>5883</v>
      </c>
      <c r="EL50" s="293">
        <f t="shared" ref="EL50:EL61" si="678">IFERROR(EK50/EK63-1,"-")</f>
        <v>6.1721710882512104E-2</v>
      </c>
      <c r="EM50" s="294">
        <v>0</v>
      </c>
      <c r="EN50" s="293" t="str">
        <f t="shared" ref="EN50:EN61" si="679">IFERROR(EM50/EM63-1,"-")</f>
        <v>-</v>
      </c>
      <c r="EO50" s="292">
        <v>3341</v>
      </c>
      <c r="EP50" s="293">
        <f t="shared" ref="EP50:EP61" si="680">IFERROR(EO50/EO63-1,"-")</f>
        <v>0.10812603648424535</v>
      </c>
      <c r="EQ50" s="294">
        <v>3308</v>
      </c>
      <c r="ER50" s="293">
        <f t="shared" ref="ER50:ER61" si="681">IFERROR(EQ50/EQ63-1,"-")</f>
        <v>0.1221166892808685</v>
      </c>
      <c r="ES50" s="294">
        <v>33</v>
      </c>
      <c r="ET50" s="293">
        <f t="shared" ref="ET50:ET61" si="682">IFERROR(ES50/ES63-1,"-")</f>
        <v>-0.5074626865671642</v>
      </c>
      <c r="EU50" s="292">
        <v>1364</v>
      </c>
      <c r="EV50" s="293">
        <f t="shared" ref="EV50:EV61" si="683">IFERROR(EU50/EU63-1,"-")</f>
        <v>0.49234135667396051</v>
      </c>
      <c r="EW50" s="294">
        <v>1326</v>
      </c>
      <c r="EX50" s="293">
        <f t="shared" ref="EX50:EX61" si="684">IFERROR(EW50/EW63-1,"-")</f>
        <v>0.60532687651331729</v>
      </c>
      <c r="EY50" s="294">
        <v>38</v>
      </c>
      <c r="EZ50" s="293">
        <f t="shared" ref="EZ50:EZ61" si="685">IFERROR(EY50/EY63-1,"-")</f>
        <v>-0.56818181818181812</v>
      </c>
      <c r="FA50" s="292">
        <v>512</v>
      </c>
      <c r="FB50" s="293">
        <f t="shared" ref="FB50:FB61" si="686">IFERROR(FA50/FA63-1,"-")</f>
        <v>0.27047146401985112</v>
      </c>
      <c r="FC50" s="294">
        <v>479</v>
      </c>
      <c r="FD50" s="293">
        <f t="shared" ref="FD50:FD61" si="687">IFERROR(FC50/FC63-1,"-")</f>
        <v>0.18858560794044665</v>
      </c>
      <c r="FE50" s="294">
        <v>33</v>
      </c>
      <c r="FF50" s="293" t="str">
        <f t="shared" ref="FF50:FF61" si="688">IFERROR(FE50/FE63-1,"-")</f>
        <v>-</v>
      </c>
      <c r="FG50" s="292">
        <v>65834</v>
      </c>
      <c r="FH50" s="293">
        <f t="shared" ref="FH50:FH61" si="689">IFERROR(FG50/FG63-1,"-")</f>
        <v>0.14380527129628029</v>
      </c>
      <c r="FI50" s="292">
        <v>27506</v>
      </c>
      <c r="FJ50" s="293">
        <f t="shared" ref="FJ50:FJ61" si="690">IFERROR(FI50/FI63-1,"-")</f>
        <v>0.25197997269003181</v>
      </c>
      <c r="FK50" s="294">
        <v>27122</v>
      </c>
      <c r="FL50" s="293">
        <f t="shared" ref="FL50:FL61" si="691">IFERROR(FK50/FK63-1,"-")</f>
        <v>0.2525168560081279</v>
      </c>
      <c r="FM50" s="294">
        <v>384</v>
      </c>
      <c r="FN50" s="293">
        <f t="shared" ref="FN50:FN61" si="692">IFERROR(FM50/FM63-1,"-")</f>
        <v>0.21518987341772156</v>
      </c>
      <c r="FO50" s="292">
        <v>8343</v>
      </c>
      <c r="FP50" s="293">
        <f t="shared" ref="FP50:FP61" si="693">IFERROR(FO50/FO63-1,"-")</f>
        <v>-3.5491329479768741E-2</v>
      </c>
      <c r="FQ50" s="294">
        <v>8157</v>
      </c>
      <c r="FR50" s="293">
        <f t="shared" ref="FR50:FR61" si="694">IFERROR(FQ50/FQ63-1,"-")</f>
        <v>-3.2957913455838761E-2</v>
      </c>
      <c r="FS50" s="294">
        <v>185</v>
      </c>
      <c r="FT50" s="293">
        <f t="shared" ref="FT50:FT61" si="695">IFERROR(FS50/FS63-1,"-")</f>
        <v>-0.13953488372093026</v>
      </c>
      <c r="FU50" s="292">
        <v>19935</v>
      </c>
      <c r="FV50" s="293">
        <f t="shared" ref="FV50:FV61" si="696">IFERROR(FU50/FU63-1,"-")</f>
        <v>7.3216689098250409E-2</v>
      </c>
      <c r="FW50" s="294">
        <v>19132</v>
      </c>
      <c r="FX50" s="293">
        <f t="shared" ref="FX50:FX61" si="697">IFERROR(FW50/FW63-1,"-")</f>
        <v>7.4469280017971373E-2</v>
      </c>
      <c r="FY50" s="294">
        <v>803</v>
      </c>
      <c r="FZ50" s="293">
        <f t="shared" ref="FZ50:FZ61" si="698">IFERROR(FY50/FY63-1,"-")</f>
        <v>4.4213263979193673E-2</v>
      </c>
      <c r="GA50" s="292">
        <v>10298</v>
      </c>
      <c r="GB50" s="293">
        <f t="shared" ref="GB50:GB61" si="699">IFERROR(GA50/GA63-1,"-")</f>
        <v>0.16876631483373061</v>
      </c>
      <c r="GC50" s="294">
        <v>9681</v>
      </c>
      <c r="GD50" s="293">
        <f t="shared" ref="GD50:GD61" si="700">IFERROR(GC50/GC63-1,"-")</f>
        <v>0.1455449059282925</v>
      </c>
      <c r="GE50" s="294">
        <v>618</v>
      </c>
      <c r="GF50" s="293">
        <f t="shared" ref="GF50:GF61" si="701">IFERROR(GE50/GE63-1,"-")</f>
        <v>0.71666666666666656</v>
      </c>
      <c r="GG50" s="292">
        <v>1014</v>
      </c>
      <c r="GH50" s="293">
        <f t="shared" ref="GH50:GH61" si="702">IFERROR(GG50/GG63-1,"-")</f>
        <v>-0.22239263803680986</v>
      </c>
      <c r="GI50" s="294">
        <v>823</v>
      </c>
      <c r="GJ50" s="293">
        <f t="shared" ref="GJ50:GJ61" si="703">IFERROR(GI50/GI63-1,"-")</f>
        <v>-8.6570477247502775E-2</v>
      </c>
      <c r="GK50" s="294">
        <v>191</v>
      </c>
      <c r="GL50" s="293">
        <f t="shared" ref="GL50:GL61" si="704">IFERROR(GK50/GK63-1,"-")</f>
        <v>-0.52605459057071968</v>
      </c>
      <c r="GM50" s="292">
        <v>379216</v>
      </c>
      <c r="GN50" s="293">
        <f t="shared" ref="GN50:GN61" si="705">IFERROR(GM50/GM63-1,"-")</f>
        <v>-2.7347016246107803E-2</v>
      </c>
      <c r="GO50" s="292">
        <v>184208</v>
      </c>
      <c r="GP50" s="293">
        <f t="shared" ref="GP50:GP61" si="706">IFERROR(GO50/GO63-1,"-")</f>
        <v>4.7779395704404815E-2</v>
      </c>
      <c r="GQ50" s="294">
        <v>183496</v>
      </c>
      <c r="GR50" s="293">
        <f t="shared" ref="GR50:GR61" si="707">IFERROR(GQ50/GQ63-1,"-")</f>
        <v>4.6700397583695041E-2</v>
      </c>
      <c r="GS50" s="294">
        <v>712</v>
      </c>
      <c r="GT50" s="293">
        <f t="shared" ref="GT50:GT61" si="708">IFERROR(GS50/GS63-1,"-")</f>
        <v>0.42685370741482975</v>
      </c>
      <c r="GU50" s="292">
        <v>56873</v>
      </c>
      <c r="GV50" s="293">
        <f t="shared" ref="GV50:GV61" si="709">IFERROR(GU50/GU63-1,"-")</f>
        <v>8.6544523623025116E-2</v>
      </c>
      <c r="GW50" s="294">
        <v>56695</v>
      </c>
      <c r="GX50" s="293">
        <f t="shared" ref="GX50:GX61" si="710">IFERROR(GW50/GW63-1,"-")</f>
        <v>8.9366689724079684E-2</v>
      </c>
      <c r="GY50" s="294">
        <v>178</v>
      </c>
      <c r="GZ50" s="293">
        <f t="shared" ref="GZ50:GZ61" si="711">IFERROR(GY50/GY63-1,"-")</f>
        <v>-0.40468227424749159</v>
      </c>
      <c r="HA50" s="292">
        <v>93051</v>
      </c>
      <c r="HB50" s="293">
        <f t="shared" ref="HB50:HB61" si="712">IFERROR(HA50/HA63-1,"-")</f>
        <v>-0.2067331054296212</v>
      </c>
      <c r="HC50" s="294">
        <v>92959</v>
      </c>
      <c r="HD50" s="293">
        <f t="shared" ref="HD50:HD61" si="713">IFERROR(HC50/HC63-1,"-")</f>
        <v>-0.20178775363003287</v>
      </c>
      <c r="HE50" s="294">
        <v>91</v>
      </c>
      <c r="HF50" s="293">
        <f t="shared" ref="HF50:HF61" si="714">IFERROR(HE50/HE63-1,"-")</f>
        <v>-0.89179548156956001</v>
      </c>
      <c r="HG50" s="292">
        <v>40321</v>
      </c>
      <c r="HH50" s="293">
        <f t="shared" ref="HH50:HH61" si="715">IFERROR(HG50/HG63-1,"-")</f>
        <v>1.0924348883978308E-3</v>
      </c>
      <c r="HI50" s="294">
        <v>40057</v>
      </c>
      <c r="HJ50" s="293">
        <f t="shared" ref="HJ50:HJ61" si="716">IFERROR(HI50/HI63-1,"-")</f>
        <v>3.3313295260994913E-3</v>
      </c>
      <c r="HK50" s="294">
        <v>264</v>
      </c>
      <c r="HL50" s="293">
        <f t="shared" ref="HL50:HL61" si="717">IFERROR(HK50/HK63-1,"-")</f>
        <v>-0.25212464589235128</v>
      </c>
      <c r="HM50" s="292">
        <v>3012</v>
      </c>
      <c r="HN50" s="293">
        <f t="shared" ref="HN50:HN61" si="718">IFERROR(HM50/HM63-1,"-")</f>
        <v>-0.16146993318485525</v>
      </c>
      <c r="HO50" s="294">
        <v>2942</v>
      </c>
      <c r="HP50" s="293">
        <f t="shared" ref="HP50:HP61" si="719">IFERROR(HO50/HO63-1,"-")</f>
        <v>2.0110957004160879E-2</v>
      </c>
      <c r="HQ50" s="294">
        <v>70</v>
      </c>
      <c r="HR50" s="293">
        <f t="shared" ref="HR50:HR61" si="720">IFERROR(HQ50/HQ63-1,"-")</f>
        <v>-0.90112994350282483</v>
      </c>
      <c r="HS50" s="292">
        <v>50560</v>
      </c>
      <c r="HT50" s="293">
        <f t="shared" ref="HT50:HT61" si="721">IFERROR(HS50/HS63-1,"-")</f>
        <v>-2.3862846551857331E-2</v>
      </c>
      <c r="HU50" s="292">
        <v>15114</v>
      </c>
      <c r="HV50" s="293">
        <f t="shared" ref="HV50:HV61" si="722">IFERROR(HU50/HU63-1,"-")</f>
        <v>-0.10158711288117461</v>
      </c>
      <c r="HW50" s="294">
        <v>14489</v>
      </c>
      <c r="HX50" s="293">
        <f t="shared" ref="HX50:HX61" si="723">IFERROR(HW50/HW63-1,"-")</f>
        <v>-0.11684749481896872</v>
      </c>
      <c r="HY50" s="294">
        <v>625</v>
      </c>
      <c r="HZ50" s="293">
        <f t="shared" ref="HZ50:HZ61" si="724">IFERROR(HY50/HY63-1,"-")</f>
        <v>0.49880095923261392</v>
      </c>
      <c r="IA50" s="292">
        <v>20213</v>
      </c>
      <c r="IB50" s="293">
        <f t="shared" ref="IB50:IB61" si="725">IFERROR(IA50/IA63-1,"-")</f>
        <v>0.13244439464395774</v>
      </c>
      <c r="IC50" s="294">
        <v>20213</v>
      </c>
      <c r="ID50" s="293">
        <f t="shared" ref="ID50:ID61" si="726">IFERROR(IC50/IC63-1,"-")</f>
        <v>0.13384192516968652</v>
      </c>
      <c r="IE50" s="294">
        <v>0</v>
      </c>
      <c r="IF50" s="293">
        <f t="shared" ref="IF50:IF61" si="727">IFERROR(IE50/IE63-1,"-")</f>
        <v>-1</v>
      </c>
      <c r="IG50" s="292">
        <v>8523</v>
      </c>
      <c r="IH50" s="293">
        <f t="shared" ref="IH50:IH61" si="728">IFERROR(IG50/IG63-1,"-")</f>
        <v>-0.18150388936905792</v>
      </c>
      <c r="II50" s="294">
        <v>8500</v>
      </c>
      <c r="IJ50" s="293">
        <f t="shared" ref="IJ50:IJ61" si="729">IFERROR(II50/II63-1,"-")</f>
        <v>-0.15439713489852769</v>
      </c>
      <c r="IK50" s="294">
        <v>24</v>
      </c>
      <c r="IL50" s="293">
        <f t="shared" ref="IL50:IL61" si="730">IFERROR(IK50/IK63-1,"-")</f>
        <v>-0.93351800554016617</v>
      </c>
      <c r="IM50" s="292">
        <v>5898</v>
      </c>
      <c r="IN50" s="293">
        <f t="shared" ref="IN50:IN61" si="731">IFERROR(IM50/IM63-1,"-")</f>
        <v>0.13466717968449404</v>
      </c>
      <c r="IO50" s="294">
        <v>5273</v>
      </c>
      <c r="IP50" s="293">
        <f t="shared" ref="IP50:IP61" si="732">IFERROR(IO50/IO63-1,"-")</f>
        <v>5.9686495176848764E-2</v>
      </c>
      <c r="IQ50" s="294">
        <v>625</v>
      </c>
      <c r="IR50" s="293">
        <f t="shared" ref="IR50:IR61" si="733">IFERROR(IQ50/IQ63-1,"-")</f>
        <v>1.8153153153153152</v>
      </c>
      <c r="IS50" s="292">
        <v>2463</v>
      </c>
      <c r="IT50" s="293">
        <f t="shared" ref="IT50:IT61" si="734">IFERROR(IS50/IS63-1,"-")</f>
        <v>0.22965551672491258</v>
      </c>
      <c r="IU50" s="294">
        <v>1846</v>
      </c>
      <c r="IV50" s="293">
        <f t="shared" ref="IV50:IV61" si="735">IFERROR(IU50/IU63-1,"-")</f>
        <v>-3.1987414787624568E-2</v>
      </c>
      <c r="IW50" s="294">
        <v>617</v>
      </c>
      <c r="IX50" s="293">
        <f t="shared" ref="IX50:IX61" si="736">IFERROR(IW50/IW63-1,"-")</f>
        <v>5.427083333333333</v>
      </c>
      <c r="IY50" s="292">
        <v>35855</v>
      </c>
      <c r="IZ50" s="293">
        <f t="shared" ref="IZ50:IZ61" si="737">IFERROR(IY50/IY63-1,"-")</f>
        <v>-5.0802139037433136E-2</v>
      </c>
      <c r="JA50" s="292">
        <v>12201</v>
      </c>
      <c r="JB50" s="293">
        <f t="shared" ref="JB50:JB61" si="738">IFERROR(JA50/JA63-1,"-")</f>
        <v>4.389117043121149E-2</v>
      </c>
      <c r="JC50" s="294">
        <v>12141</v>
      </c>
      <c r="JD50" s="293">
        <f t="shared" ref="JD50:JD61" si="739">IFERROR(JC50/JC63-1,"-")</f>
        <v>4.6728166221225997E-2</v>
      </c>
      <c r="JE50" s="294">
        <v>60</v>
      </c>
      <c r="JF50" s="293">
        <f t="shared" ref="JF50:JF61" si="740">IFERROR(JE50/JE63-1,"-")</f>
        <v>-0.3258426966292135</v>
      </c>
      <c r="JG50" s="292">
        <v>6540</v>
      </c>
      <c r="JH50" s="293">
        <f t="shared" ref="JH50:JH61" si="741">IFERROR(JG50/JG63-1,"-")</f>
        <v>0.18887475004544618</v>
      </c>
      <c r="JI50" s="294">
        <v>6362</v>
      </c>
      <c r="JJ50" s="293">
        <f t="shared" ref="JJ50:JJ61" si="742">IFERROR(JI50/JI63-1,"-")</f>
        <v>0.19138576779026217</v>
      </c>
      <c r="JK50" s="294">
        <v>178</v>
      </c>
      <c r="JL50" s="293">
        <f t="shared" ref="JL50:JL61" si="743">IFERROR(JK50/JK63-1,"-")</f>
        <v>0.10559006211180133</v>
      </c>
      <c r="JM50" s="292">
        <v>15047</v>
      </c>
      <c r="JN50" s="293">
        <f t="shared" ref="JN50:JN61" si="744">IFERROR(JM50/JM63-1,"-")</f>
        <v>-0.17802906150988751</v>
      </c>
      <c r="JO50" s="294">
        <v>14854</v>
      </c>
      <c r="JP50" s="293">
        <f t="shared" ref="JP50:JP61" si="745">IFERROR(JO50/JO63-1,"-")</f>
        <v>-0.18046896551724134</v>
      </c>
      <c r="JQ50" s="294">
        <v>193</v>
      </c>
      <c r="JR50" s="293">
        <f t="shared" ref="JR50:JR61" si="746">IFERROR(JQ50/JQ63-1,"-")</f>
        <v>6.0439560439560447E-2</v>
      </c>
      <c r="JS50" s="292">
        <v>2273</v>
      </c>
      <c r="JT50" s="293">
        <f t="shared" ref="JT50:JT61" si="747">IFERROR(JS50/JS63-1,"-")</f>
        <v>-8.0129502225819493E-2</v>
      </c>
      <c r="JU50" s="294">
        <v>2247</v>
      </c>
      <c r="JV50" s="293">
        <f t="shared" ref="JV50:JV61" si="748">IFERROR(JU50/JU63-1,"-")</f>
        <v>-7.5689016865487457E-2</v>
      </c>
      <c r="JW50" s="294">
        <v>26</v>
      </c>
      <c r="JX50" s="293">
        <f t="shared" ref="JX50:JX61" si="749">IFERROR(JW50/JW63-1,"-")</f>
        <v>-0.36585365853658536</v>
      </c>
      <c r="JY50" s="292">
        <v>194</v>
      </c>
      <c r="JZ50" s="293">
        <f t="shared" ref="JZ50:JZ61" si="750">IFERROR(JY50/JY63-1,"-")</f>
        <v>0.34722222222222232</v>
      </c>
      <c r="KA50" s="294">
        <v>17</v>
      </c>
      <c r="KB50" s="293">
        <f t="shared" ref="KB50:KB61" si="751">IFERROR(KA50/KA63-1,"-")</f>
        <v>0.21428571428571419</v>
      </c>
      <c r="KC50" s="294">
        <v>177</v>
      </c>
      <c r="KD50" s="293">
        <f t="shared" ref="KD50:KD61" si="752">IFERROR(KC50/KC63-1,"-")</f>
        <v>0.36153846153846159</v>
      </c>
      <c r="KE50" s="292">
        <v>33483</v>
      </c>
      <c r="KF50" s="293">
        <f t="shared" ref="KF50:KF61" si="753">IFERROR(KE50/KE63-1,"-")</f>
        <v>-0.18475323220764039</v>
      </c>
      <c r="KG50" s="292">
        <v>17297</v>
      </c>
      <c r="KH50" s="293">
        <f t="shared" ref="KH50:KH61" si="754">IFERROR(KG50/KG63-1,"-")</f>
        <v>-0.20913538475606963</v>
      </c>
      <c r="KI50" s="294">
        <v>17212</v>
      </c>
      <c r="KJ50" s="293">
        <f t="shared" ref="KJ50:KJ61" si="755">IFERROR(KI50/KI63-1,"-")</f>
        <v>-0.20322192389593552</v>
      </c>
      <c r="KK50" s="294">
        <v>85</v>
      </c>
      <c r="KL50" s="293">
        <f t="shared" ref="KL50:KL61" si="756">IFERROR(KK50/KK63-1,"-")</f>
        <v>-0.68283582089552231</v>
      </c>
      <c r="KM50" s="292">
        <v>7104</v>
      </c>
      <c r="KN50" s="293">
        <f t="shared" ref="KN50:KN61" si="757">IFERROR(KM50/KM63-1,"-")</f>
        <v>-0.22765818656229619</v>
      </c>
      <c r="KO50" s="294">
        <v>7100</v>
      </c>
      <c r="KP50" s="293">
        <f t="shared" ref="KP50:KP61" si="758">IFERROR(KO50/KO63-1,"-")</f>
        <v>-0.20723537293434569</v>
      </c>
      <c r="KQ50" s="294">
        <v>4</v>
      </c>
      <c r="KR50" s="293">
        <f t="shared" ref="KR50:KR61" si="759">IFERROR(KQ50/KQ63-1,"-")</f>
        <v>-0.98347107438016534</v>
      </c>
      <c r="KS50" s="292">
        <v>3915</v>
      </c>
      <c r="KT50" s="293">
        <f t="shared" ref="KT50:KT61" si="760">IFERROR(KS50/KS63-1,"-")</f>
        <v>-0.31327837221540078</v>
      </c>
      <c r="KU50" s="294">
        <v>3891</v>
      </c>
      <c r="KV50" s="293">
        <f t="shared" ref="KV50:KV61" si="761">IFERROR(KU50/KU63-1,"-")</f>
        <v>-0.28553066470804256</v>
      </c>
      <c r="KW50" s="294">
        <v>24</v>
      </c>
      <c r="KX50" s="293">
        <f t="shared" ref="KX50:KX61" si="762">IFERROR(KW50/KW63-1,"-")</f>
        <v>-0.90588235294117647</v>
      </c>
      <c r="KY50" s="292">
        <v>5191</v>
      </c>
      <c r="KZ50" s="293">
        <f t="shared" ref="KZ50:KZ61" si="763">IFERROR(KY50/KY63-1,"-")</f>
        <v>3.8677238445175011E-3</v>
      </c>
      <c r="LA50" s="294">
        <v>5069</v>
      </c>
      <c r="LB50" s="293">
        <f t="shared" ref="LB50:LB61" si="764">IFERROR(LA50/LA63-1,"-")</f>
        <v>3.5123545027567982E-2</v>
      </c>
      <c r="LC50" s="294">
        <v>122</v>
      </c>
      <c r="LD50" s="293">
        <f t="shared" ref="LD50:LD61" si="765">IFERROR(LC50/LC63-1,"-")</f>
        <v>-0.55474452554744524</v>
      </c>
      <c r="LE50" s="292">
        <v>187</v>
      </c>
      <c r="LF50" s="293">
        <f t="shared" ref="LF50:LF61" si="766">IFERROR(LE50/LE63-1,"-")</f>
        <v>0.16149068322981375</v>
      </c>
      <c r="LG50" s="294">
        <v>184</v>
      </c>
      <c r="LH50" s="293">
        <f t="shared" ref="LH50:LH61" si="767">IFERROR(LG50/LG63-1,"-")</f>
        <v>0.71962616822429903</v>
      </c>
      <c r="LI50" s="294">
        <v>2</v>
      </c>
      <c r="LJ50" s="293">
        <f t="shared" ref="LJ50:LJ61" si="768">IFERROR(LI50/LI63-1,"-")</f>
        <v>-0.96296296296296302</v>
      </c>
      <c r="LK50" s="292">
        <v>219483</v>
      </c>
      <c r="LL50" s="293">
        <f t="shared" ref="LL50:LL61" si="769">IFERROR(LK50/LK63-1,"-")</f>
        <v>-2.2386630380073824E-2</v>
      </c>
      <c r="LM50" s="292">
        <v>63872</v>
      </c>
      <c r="LN50" s="293">
        <f t="shared" ref="LN50:LN61" si="770">IFERROR(LM50/LM63-1,"-")</f>
        <v>0.11195835727093884</v>
      </c>
      <c r="LO50" s="294">
        <v>63536</v>
      </c>
      <c r="LP50" s="293">
        <f t="shared" ref="LP50:LP61" si="771">IFERROR(LO50/LO63-1,"-")</f>
        <v>0.1146080030875567</v>
      </c>
      <c r="LQ50" s="294">
        <v>336</v>
      </c>
      <c r="LR50" s="293">
        <f t="shared" ref="LR50:LR61" si="772">IFERROR(LQ50/LQ63-1,"-")</f>
        <v>-0.23287671232876717</v>
      </c>
      <c r="LS50" s="292">
        <v>128276</v>
      </c>
      <c r="LT50" s="293">
        <f t="shared" ref="LT50:LT61" si="773">IFERROR(LS50/LS63-1,"-")</f>
        <v>-7.6945217998258597E-2</v>
      </c>
      <c r="LU50" s="294">
        <v>128227</v>
      </c>
      <c r="LV50" s="293">
        <f t="shared" ref="LV50:LV61" si="774">IFERROR(LU50/LU63-1,"-")</f>
        <v>-7.5161560210028289E-2</v>
      </c>
      <c r="LW50" s="294">
        <v>50</v>
      </c>
      <c r="LX50" s="293">
        <f t="shared" ref="LX50:LX61" si="775">IFERROR(LW50/LW63-1,"-")</f>
        <v>-0.84423676012461057</v>
      </c>
      <c r="LY50" s="292">
        <v>12287</v>
      </c>
      <c r="LZ50" s="293">
        <f t="shared" ref="LZ50:LZ61" si="776">IFERROR(LY50/LY63-1,"-")</f>
        <v>-0.13123099766669022</v>
      </c>
      <c r="MA50" s="294">
        <v>12089</v>
      </c>
      <c r="MB50" s="293">
        <f t="shared" ref="MB50:MB61" si="777">IFERROR(MA50/MA63-1,"-")</f>
        <v>-0.13191153238546605</v>
      </c>
      <c r="MC50" s="294">
        <v>197</v>
      </c>
      <c r="MD50" s="293">
        <f t="shared" ref="MD50:MD61" si="778">IFERROR(MC50/MC63-1,"-")</f>
        <v>-9.2165898617511566E-2</v>
      </c>
      <c r="ME50" s="292">
        <v>11606</v>
      </c>
      <c r="MF50" s="293">
        <f t="shared" ref="MF50:MF61" si="779">IFERROR(ME50/ME63-1,"-")</f>
        <v>-2.7484498072733343E-2</v>
      </c>
      <c r="MG50" s="294">
        <v>11596</v>
      </c>
      <c r="MH50" s="293">
        <f t="shared" ref="MH50:MH61" si="780">IFERROR(MG50/MG63-1,"-")</f>
        <v>-2.2671723556679346E-2</v>
      </c>
      <c r="MI50" s="294">
        <v>10</v>
      </c>
      <c r="MJ50" s="293">
        <f t="shared" ref="MJ50:MJ61" si="781">IFERROR(MI50/MI63-1,"-")</f>
        <v>-0.85714285714285721</v>
      </c>
      <c r="MK50" s="292">
        <v>2876</v>
      </c>
      <c r="ML50" s="293">
        <f t="shared" ref="ML50:ML61" si="782">IFERROR(MK50/MK63-1,"-")</f>
        <v>0.39071566731141205</v>
      </c>
      <c r="MM50" s="294">
        <v>2650</v>
      </c>
      <c r="MN50" s="293">
        <f t="shared" ref="MN50:MN61" si="783">IFERROR(MM50/MM63-1,"-")</f>
        <v>0.53534183082271136</v>
      </c>
      <c r="MO50" s="294">
        <v>226</v>
      </c>
      <c r="MP50" s="293">
        <f t="shared" ref="MP50:MP61" si="784">IFERROR(MO50/MO63-1,"-")</f>
        <v>-0.33918128654970758</v>
      </c>
      <c r="MQ50" s="292">
        <f t="shared" ref="MQ50:MQ61" si="785">IFERROR(AI50-(CU50+EA50+FG50+GM50+HS50+IY50+KE50+LK50),"-")</f>
        <v>117405</v>
      </c>
      <c r="MR50" s="293">
        <f t="shared" ref="MR50:MR61" si="786">IFERROR(MQ50/MQ63-1,"-")</f>
        <v>-1.8016209570170361E-2</v>
      </c>
      <c r="MS50" s="292">
        <f t="shared" ref="MS50:MS61" si="787">IFERROR(AK50-(CW50+EC50+FI50+GO50+HU50+JA50+KG50+LM50),"-")</f>
        <v>56510</v>
      </c>
      <c r="MT50" s="293">
        <f t="shared" ref="MT50:MT61" si="788">IFERROR(MS50/MS63-1,"-")</f>
        <v>4.1582187488480082E-2</v>
      </c>
      <c r="MU50" s="294">
        <f t="shared" ref="MU50:MU61" si="789">IFERROR(AM50-(CY50+EE50+FK50+GQ50+HW50+JC50+KI50+LO50),"-")</f>
        <v>55233</v>
      </c>
      <c r="MV50" s="293">
        <f t="shared" ref="MV50:MV61" si="790">IFERROR(MU50/MU63-1,"-")</f>
        <v>3.8819612932347702E-2</v>
      </c>
      <c r="MW50" s="294">
        <f t="shared" ref="MW50:MW61" si="791">IFERROR(AO50-(DA50+EG50+FM50+GS50+HY50+JE50+KK50+LQ50),"-")</f>
        <v>1277</v>
      </c>
      <c r="MX50" s="293">
        <f t="shared" ref="MX50:MX61" si="792">IFERROR(MW50/MW63-1,"-")</f>
        <v>0.17695852534562206</v>
      </c>
      <c r="MY50" s="292">
        <f t="shared" ref="MY50:MY61" si="793">IFERROR(AQ50-(DC50+EI50+FO50+GU50+IA50+JG50+KM50+LS50),"-")</f>
        <v>35335</v>
      </c>
      <c r="MZ50" s="293">
        <f t="shared" ref="MZ50:MZ61" si="794">IFERROR(MY50/MY63-1,"-")</f>
        <v>-1.8008504015785243E-2</v>
      </c>
      <c r="NA50" s="294">
        <f t="shared" ref="NA50:NA61" si="795">IFERROR(AS50-(DE50+EK50+FQ50+GW50+IC50+JI50+KO50+LU50),"-")</f>
        <v>34611</v>
      </c>
      <c r="NB50" s="293">
        <f t="shared" ref="NB50:NB61" si="796">IFERROR(NA50/NA63-1,"-")</f>
        <v>-8.8487972508590751E-3</v>
      </c>
      <c r="NC50" s="294">
        <f t="shared" ref="NC50:NC61" si="797">IFERROR(AU50-(DG50+EM50+FS50+GY50+IE50+JK50+KQ50+LW50),"-")</f>
        <v>725</v>
      </c>
      <c r="ND50" s="293">
        <f t="shared" ref="ND50:ND61" si="798">IFERROR(NC50/NC63-1,"-")</f>
        <v>-0.31860902255639101</v>
      </c>
      <c r="NE50" s="292">
        <f t="shared" ref="NE50:NE61" si="799">IFERROR(AW50-(DI50+EO50+FU50+HA50+IG50+JM50+KS50+LY50),"-")</f>
        <v>11438</v>
      </c>
      <c r="NF50" s="293">
        <f t="shared" ref="NF50:NF61" si="800">IFERROR(NE50/NE63-1,"-")</f>
        <v>-0.20641087906750855</v>
      </c>
      <c r="NG50" s="294">
        <f t="shared" ref="NG50:NG61" si="801">IFERROR(AY50-(DK50+EQ50+FW50+HC50+II50+JO50+KU50+MA50),"-")</f>
        <v>10292</v>
      </c>
      <c r="NH50" s="293">
        <f t="shared" ref="NH50:NH61" si="802">IFERROR(NG50/NG63-1,"-")</f>
        <v>-0.21620592491051704</v>
      </c>
      <c r="NI50" s="294">
        <f t="shared" ref="NI50:NI61" si="803">IFERROR(BA50-(DM50+ES50+FY50+HE50+IK50+JQ50+KW50+MC50),"-")</f>
        <v>1147</v>
      </c>
      <c r="NJ50" s="293">
        <f t="shared" ref="NJ50:NJ61" si="804">IFERROR(NI50/NI63-1,"-")</f>
        <v>-0.10530421216848673</v>
      </c>
      <c r="NK50" s="292">
        <f t="shared" ref="NK50:NK61" si="805">IFERROR(BC50-(DO50+EU50+GA50+HG50+IM50+JS50+KY50+ME50),"-")</f>
        <v>15625</v>
      </c>
      <c r="NL50" s="293">
        <f t="shared" ref="NL50:NL61" si="806">IFERROR(NK50/NK63-1,"-")</f>
        <v>3.1557404106423714E-2</v>
      </c>
      <c r="NM50" s="294">
        <f t="shared" ref="NM50:NM61" si="807">IFERROR(BE50-(DQ50+EW50+GC50+HI50+IO50+JU50+LA50+MG50),"-")</f>
        <v>14753</v>
      </c>
      <c r="NN50" s="293">
        <f t="shared" ref="NN50:NN61" si="808">IFERROR(NM50/NM63-1,"-")</f>
        <v>2.9949734710974507E-2</v>
      </c>
      <c r="NO50" s="294">
        <f t="shared" ref="NO50:NO61" si="809">IFERROR(BG50-(DS50+EY50+GE50+HK50+IQ50+JW50+LC50+MI50),"-")</f>
        <v>872</v>
      </c>
      <c r="NP50" s="293">
        <f t="shared" ref="NP50:NP61" si="810">IFERROR(NO50/NO63-1,"-")</f>
        <v>6.2119366626065764E-2</v>
      </c>
      <c r="NQ50" s="292">
        <f t="shared" ref="NQ50:NQ61" si="811">IFERROR(BI50-(DU50+FA50+GG50+HM50+IS50+JY50+LE50+MK50),"-")</f>
        <v>1811</v>
      </c>
      <c r="NR50" s="293">
        <f t="shared" ref="NR50:NR61" si="812">IFERROR(NQ50/NQ63-1,"-")</f>
        <v>-0.35666074600355235</v>
      </c>
      <c r="NS50" s="294">
        <f t="shared" ref="NS50:NS61" si="813">IFERROR(BK50-(DW50+FC50+GI50+HO50+IU50+KA50+LG50+MM50),"-")</f>
        <v>1543</v>
      </c>
      <c r="NT50" s="293">
        <f t="shared" ref="NT50:NT61" si="814">IFERROR(NS50/NS63-1,"-")</f>
        <v>-0.25097087378640781</v>
      </c>
      <c r="NU50" s="294">
        <f t="shared" ref="NU50:NU61" si="815">IFERROR(BM50-(DY50+FE50+GK50+HQ50+IW50+KC50+LI50+MO50),"-")</f>
        <v>268</v>
      </c>
      <c r="NV50" s="293">
        <f t="shared" ref="NV50:NV61" si="816">IFERROR(NU50/NU63-1,"-")</f>
        <v>-0.64456233421750664</v>
      </c>
    </row>
    <row r="51" spans="1:386" s="295" customFormat="1" outlineLevel="1" x14ac:dyDescent="0.25">
      <c r="A51" s="290"/>
      <c r="B51" s="291" t="s">
        <v>65</v>
      </c>
      <c r="C51" s="292">
        <v>517624</v>
      </c>
      <c r="D51" s="293">
        <f t="shared" si="609"/>
        <v>-0.65080285982975405</v>
      </c>
      <c r="E51" s="292">
        <v>208696</v>
      </c>
      <c r="F51" s="293">
        <f t="shared" si="610"/>
        <v>-0.63969725011394551</v>
      </c>
      <c r="G51" s="294">
        <v>201152</v>
      </c>
      <c r="H51" s="293">
        <f t="shared" si="611"/>
        <v>-0.63352748379903334</v>
      </c>
      <c r="I51" s="294">
        <v>7544</v>
      </c>
      <c r="J51" s="293">
        <f t="shared" si="612"/>
        <v>-0.75132676269901444</v>
      </c>
      <c r="K51" s="292">
        <v>141692</v>
      </c>
      <c r="L51" s="293">
        <f t="shared" si="613"/>
        <v>-0.6873080046608524</v>
      </c>
      <c r="M51" s="294">
        <v>138620</v>
      </c>
      <c r="N51" s="293">
        <f t="shared" si="614"/>
        <v>-0.68763661109834195</v>
      </c>
      <c r="O51" s="294">
        <v>3072</v>
      </c>
      <c r="P51" s="293">
        <f t="shared" si="615"/>
        <v>-0.67172472750587731</v>
      </c>
      <c r="Q51" s="292">
        <v>99407</v>
      </c>
      <c r="R51" s="293">
        <f t="shared" si="616"/>
        <v>-0.66372702240083359</v>
      </c>
      <c r="S51" s="294">
        <v>93014</v>
      </c>
      <c r="T51" s="293">
        <f t="shared" si="617"/>
        <v>-0.65399151848820769</v>
      </c>
      <c r="U51" s="294">
        <v>6394</v>
      </c>
      <c r="V51" s="293">
        <f t="shared" si="618"/>
        <v>-0.7613644845861014</v>
      </c>
      <c r="W51" s="292">
        <v>71988</v>
      </c>
      <c r="X51" s="293">
        <f t="shared" si="619"/>
        <v>-0.64283871479886479</v>
      </c>
      <c r="Y51" s="294">
        <v>68814</v>
      </c>
      <c r="Z51" s="293">
        <f t="shared" si="620"/>
        <v>-0.61416965231871623</v>
      </c>
      <c r="AA51" s="294">
        <v>3174</v>
      </c>
      <c r="AB51" s="293">
        <f t="shared" si="621"/>
        <v>-0.86320734387794684</v>
      </c>
      <c r="AC51" s="292">
        <v>11531</v>
      </c>
      <c r="AD51" s="293">
        <f t="shared" si="622"/>
        <v>-0.70859236795552194</v>
      </c>
      <c r="AE51" s="294">
        <v>9664</v>
      </c>
      <c r="AF51" s="293">
        <f t="shared" si="623"/>
        <v>-0.63984645771997162</v>
      </c>
      <c r="AG51" s="294">
        <v>1867</v>
      </c>
      <c r="AH51" s="293">
        <f t="shared" si="624"/>
        <v>-0.8534191724895972</v>
      </c>
      <c r="AI51" s="292">
        <v>462238</v>
      </c>
      <c r="AJ51" s="293">
        <f t="shared" si="625"/>
        <v>-0.64709403308126023</v>
      </c>
      <c r="AK51" s="292">
        <v>185003</v>
      </c>
      <c r="AL51" s="293">
        <f t="shared" si="626"/>
        <v>-0.63139837220191075</v>
      </c>
      <c r="AM51" s="294">
        <v>178213</v>
      </c>
      <c r="AN51" s="293">
        <f t="shared" si="627"/>
        <v>-0.62309286635788763</v>
      </c>
      <c r="AO51" s="294">
        <v>6790</v>
      </c>
      <c r="AP51" s="293">
        <f t="shared" si="628"/>
        <v>-0.76647406795982942</v>
      </c>
      <c r="AQ51" s="292">
        <v>122150</v>
      </c>
      <c r="AR51" s="293">
        <f t="shared" si="629"/>
        <v>-0.6909558736094279</v>
      </c>
      <c r="AS51" s="294">
        <v>119958</v>
      </c>
      <c r="AT51" s="293">
        <f t="shared" si="630"/>
        <v>-0.6903398677288286</v>
      </c>
      <c r="AU51" s="294">
        <v>2192</v>
      </c>
      <c r="AV51" s="293">
        <f t="shared" si="631"/>
        <v>-0.72126144455747709</v>
      </c>
      <c r="AW51" s="292">
        <v>91441</v>
      </c>
      <c r="AX51" s="293">
        <f t="shared" si="632"/>
        <v>-0.66271002010291213</v>
      </c>
      <c r="AY51" s="294">
        <v>85302</v>
      </c>
      <c r="AZ51" s="293">
        <f t="shared" si="633"/>
        <v>-0.65176318819043577</v>
      </c>
      <c r="BA51" s="294">
        <v>6139</v>
      </c>
      <c r="BB51" s="293">
        <f t="shared" si="634"/>
        <v>-0.76525695931477511</v>
      </c>
      <c r="BC51" s="292">
        <v>67404</v>
      </c>
      <c r="BD51" s="293">
        <f t="shared" si="635"/>
        <v>-0.64457802736692238</v>
      </c>
      <c r="BE51" s="294">
        <v>64480</v>
      </c>
      <c r="BF51" s="293">
        <f t="shared" si="636"/>
        <v>-0.61475267815000034</v>
      </c>
      <c r="BG51" s="294">
        <v>2925</v>
      </c>
      <c r="BH51" s="293">
        <f t="shared" si="637"/>
        <v>-0.86866918103448276</v>
      </c>
      <c r="BI51" s="292">
        <v>9888</v>
      </c>
      <c r="BJ51" s="293">
        <f t="shared" si="638"/>
        <v>-0.71402955722011741</v>
      </c>
      <c r="BK51" s="294">
        <v>8293</v>
      </c>
      <c r="BL51" s="293">
        <f t="shared" si="639"/>
        <v>-0.63014004103113019</v>
      </c>
      <c r="BM51" s="294">
        <v>1596</v>
      </c>
      <c r="BN51" s="293">
        <f t="shared" si="640"/>
        <v>-0.86869600987248052</v>
      </c>
      <c r="BO51" s="292">
        <v>55386</v>
      </c>
      <c r="BP51" s="293">
        <f t="shared" si="641"/>
        <v>-0.67896082216078035</v>
      </c>
      <c r="BQ51" s="292">
        <v>23693</v>
      </c>
      <c r="BR51" s="293">
        <f t="shared" si="642"/>
        <v>-0.6935682044516871</v>
      </c>
      <c r="BS51" s="294">
        <v>22939</v>
      </c>
      <c r="BT51" s="293">
        <f t="shared" si="643"/>
        <v>-0.69839725469056102</v>
      </c>
      <c r="BU51" s="294">
        <v>754</v>
      </c>
      <c r="BV51" s="293">
        <f t="shared" si="644"/>
        <v>-0.40253565768621236</v>
      </c>
      <c r="BW51" s="292">
        <v>19542</v>
      </c>
      <c r="BX51" s="293">
        <f t="shared" si="645"/>
        <v>-0.66239958538481469</v>
      </c>
      <c r="BY51" s="294">
        <v>18661</v>
      </c>
      <c r="BZ51" s="293">
        <f t="shared" si="646"/>
        <v>-0.66908426727195347</v>
      </c>
      <c r="CA51" s="294">
        <v>881</v>
      </c>
      <c r="CB51" s="293">
        <f t="shared" si="647"/>
        <v>-0.41030789825970548</v>
      </c>
      <c r="CC51" s="292">
        <v>7967</v>
      </c>
      <c r="CD51" s="293">
        <f t="shared" si="648"/>
        <v>-0.67492247429410801</v>
      </c>
      <c r="CE51" s="294">
        <v>7712</v>
      </c>
      <c r="CF51" s="293">
        <f t="shared" si="649"/>
        <v>-0.67686248219223999</v>
      </c>
      <c r="CG51" s="294">
        <v>255</v>
      </c>
      <c r="CH51" s="293">
        <f t="shared" si="650"/>
        <v>-0.60280373831775702</v>
      </c>
      <c r="CI51" s="292">
        <v>4584</v>
      </c>
      <c r="CJ51" s="293">
        <f t="shared" si="651"/>
        <v>-0.61514566367223567</v>
      </c>
      <c r="CK51" s="294">
        <v>4334</v>
      </c>
      <c r="CL51" s="293">
        <f t="shared" si="652"/>
        <v>-0.60528233151183963</v>
      </c>
      <c r="CM51" s="294">
        <v>250</v>
      </c>
      <c r="CN51" s="293">
        <f t="shared" si="653"/>
        <v>-0.73147153598281411</v>
      </c>
      <c r="CO51" s="292">
        <v>1643</v>
      </c>
      <c r="CP51" s="293">
        <f t="shared" si="654"/>
        <v>-0.67093931504105742</v>
      </c>
      <c r="CQ51" s="294">
        <v>1371</v>
      </c>
      <c r="CR51" s="293">
        <f t="shared" si="655"/>
        <v>-0.68918612559510317</v>
      </c>
      <c r="CS51" s="294">
        <v>272</v>
      </c>
      <c r="CT51" s="293">
        <f t="shared" si="656"/>
        <v>-0.53264604810996563</v>
      </c>
      <c r="CU51" s="292">
        <v>108740</v>
      </c>
      <c r="CV51" s="293">
        <f t="shared" si="657"/>
        <v>-0.62194748845747339</v>
      </c>
      <c r="CW51" s="292">
        <v>36164</v>
      </c>
      <c r="CX51" s="293">
        <f t="shared" si="658"/>
        <v>-0.57848359461507082</v>
      </c>
      <c r="CY51" s="294">
        <v>31430</v>
      </c>
      <c r="CZ51" s="293">
        <f t="shared" si="659"/>
        <v>-0.51288687754754125</v>
      </c>
      <c r="DA51" s="294">
        <v>4733</v>
      </c>
      <c r="DB51" s="293">
        <f t="shared" si="660"/>
        <v>-0.77750094020308391</v>
      </c>
      <c r="DC51" s="292">
        <v>29114</v>
      </c>
      <c r="DD51" s="293">
        <f t="shared" si="661"/>
        <v>-0.72474757024543357</v>
      </c>
      <c r="DE51" s="294">
        <v>28705</v>
      </c>
      <c r="DF51" s="293">
        <f t="shared" si="662"/>
        <v>-0.72116991102304073</v>
      </c>
      <c r="DG51" s="294">
        <v>409</v>
      </c>
      <c r="DH51" s="293">
        <f t="shared" si="663"/>
        <v>-0.85516997167138808</v>
      </c>
      <c r="DI51" s="292">
        <v>18324</v>
      </c>
      <c r="DJ51" s="293">
        <f t="shared" si="664"/>
        <v>-0.67742276208080277</v>
      </c>
      <c r="DK51" s="294">
        <v>13544</v>
      </c>
      <c r="DL51" s="293">
        <f t="shared" si="665"/>
        <v>-0.64119953375013239</v>
      </c>
      <c r="DM51" s="294">
        <v>4780</v>
      </c>
      <c r="DN51" s="293">
        <f t="shared" si="666"/>
        <v>-0.74917353203547254</v>
      </c>
      <c r="DO51" s="292">
        <v>29406</v>
      </c>
      <c r="DP51" s="293">
        <f t="shared" si="667"/>
        <v>-0.6346445344531968</v>
      </c>
      <c r="DQ51" s="294">
        <v>26951</v>
      </c>
      <c r="DR51" s="293">
        <f t="shared" si="668"/>
        <v>-0.55567462410973356</v>
      </c>
      <c r="DS51" s="294">
        <v>2455</v>
      </c>
      <c r="DT51" s="293">
        <f t="shared" si="669"/>
        <v>-0.87619768028240042</v>
      </c>
      <c r="DU51" s="292">
        <v>4825</v>
      </c>
      <c r="DV51" s="293">
        <f t="shared" si="670"/>
        <v>-0.76319018404907979</v>
      </c>
      <c r="DW51" s="294">
        <v>4261</v>
      </c>
      <c r="DX51" s="293">
        <f t="shared" si="671"/>
        <v>-0.6588197613900233</v>
      </c>
      <c r="DY51" s="294">
        <v>565</v>
      </c>
      <c r="DZ51" s="293">
        <f t="shared" si="672"/>
        <v>-0.92835404514329189</v>
      </c>
      <c r="EA51" s="292">
        <v>12548</v>
      </c>
      <c r="EB51" s="293">
        <f t="shared" si="673"/>
        <v>-0.63298136827634621</v>
      </c>
      <c r="EC51" s="292">
        <v>7803</v>
      </c>
      <c r="ED51" s="293">
        <f t="shared" si="674"/>
        <v>-0.61309996033320113</v>
      </c>
      <c r="EE51" s="294">
        <v>7803</v>
      </c>
      <c r="EF51" s="293">
        <f t="shared" si="675"/>
        <v>-0.61006446454450058</v>
      </c>
      <c r="EG51" s="294">
        <v>0</v>
      </c>
      <c r="EH51" s="293">
        <f t="shared" si="676"/>
        <v>-1</v>
      </c>
      <c r="EI51" s="292">
        <v>2299</v>
      </c>
      <c r="EJ51" s="293">
        <f t="shared" si="677"/>
        <v>-0.70920819630660259</v>
      </c>
      <c r="EK51" s="294">
        <v>2259</v>
      </c>
      <c r="EL51" s="293">
        <f t="shared" si="678"/>
        <v>-0.70753495598135685</v>
      </c>
      <c r="EM51" s="294">
        <v>40</v>
      </c>
      <c r="EN51" s="293">
        <f t="shared" si="679"/>
        <v>-0.77900552486187846</v>
      </c>
      <c r="EO51" s="292">
        <v>1599</v>
      </c>
      <c r="EP51" s="293">
        <f t="shared" si="680"/>
        <v>-0.6445876861524783</v>
      </c>
      <c r="EQ51" s="294">
        <v>1599</v>
      </c>
      <c r="ER51" s="293">
        <f t="shared" si="681"/>
        <v>-0.63839891451831754</v>
      </c>
      <c r="ES51" s="294">
        <v>0</v>
      </c>
      <c r="ET51" s="293">
        <f t="shared" si="682"/>
        <v>-1</v>
      </c>
      <c r="EU51" s="292">
        <v>571</v>
      </c>
      <c r="EV51" s="293">
        <f t="shared" si="683"/>
        <v>-0.54283426741393115</v>
      </c>
      <c r="EW51" s="294">
        <v>558</v>
      </c>
      <c r="EX51" s="293">
        <f t="shared" si="684"/>
        <v>-0.53960396039603964</v>
      </c>
      <c r="EY51" s="294">
        <v>12</v>
      </c>
      <c r="EZ51" s="293">
        <f t="shared" si="685"/>
        <v>-0.67567567567567566</v>
      </c>
      <c r="FA51" s="292">
        <v>205</v>
      </c>
      <c r="FB51" s="293">
        <f t="shared" si="686"/>
        <v>-0.70418470418470425</v>
      </c>
      <c r="FC51" s="294">
        <v>205</v>
      </c>
      <c r="FD51" s="293">
        <f t="shared" si="687"/>
        <v>-0.70418470418470425</v>
      </c>
      <c r="FE51" s="294">
        <v>0</v>
      </c>
      <c r="FF51" s="293" t="str">
        <f t="shared" si="688"/>
        <v>-</v>
      </c>
      <c r="FG51" s="292">
        <v>21722</v>
      </c>
      <c r="FH51" s="293">
        <f t="shared" si="689"/>
        <v>-0.56071024106131695</v>
      </c>
      <c r="FI51" s="292">
        <v>7162</v>
      </c>
      <c r="FJ51" s="293">
        <f t="shared" si="690"/>
        <v>-0.64857703631010799</v>
      </c>
      <c r="FK51" s="294">
        <v>7014</v>
      </c>
      <c r="FL51" s="293">
        <f t="shared" si="691"/>
        <v>-0.6470410628019323</v>
      </c>
      <c r="FM51" s="294">
        <v>148</v>
      </c>
      <c r="FN51" s="293">
        <f t="shared" si="692"/>
        <v>-0.70923379174852652</v>
      </c>
      <c r="FO51" s="292">
        <v>3988</v>
      </c>
      <c r="FP51" s="293">
        <f t="shared" si="693"/>
        <v>-0.40716515534413555</v>
      </c>
      <c r="FQ51" s="294">
        <v>3940</v>
      </c>
      <c r="FR51" s="293">
        <f t="shared" si="694"/>
        <v>-0.39911544913832542</v>
      </c>
      <c r="FS51" s="294">
        <v>48</v>
      </c>
      <c r="FT51" s="293">
        <f t="shared" si="695"/>
        <v>-0.71764705882352942</v>
      </c>
      <c r="FU51" s="292">
        <v>4509</v>
      </c>
      <c r="FV51" s="293">
        <f t="shared" si="696"/>
        <v>-0.63472132209980558</v>
      </c>
      <c r="FW51" s="294">
        <v>4395</v>
      </c>
      <c r="FX51" s="293">
        <f t="shared" si="697"/>
        <v>-0.62294097460535347</v>
      </c>
      <c r="FY51" s="294">
        <v>114</v>
      </c>
      <c r="FZ51" s="293">
        <f t="shared" si="698"/>
        <v>-0.83430232558139539</v>
      </c>
      <c r="GA51" s="292">
        <v>5634</v>
      </c>
      <c r="GB51" s="293">
        <f t="shared" si="699"/>
        <v>-0.46954147443743532</v>
      </c>
      <c r="GC51" s="294">
        <v>5515</v>
      </c>
      <c r="GD51" s="293">
        <f t="shared" si="700"/>
        <v>-0.4648229015041242</v>
      </c>
      <c r="GE51" s="294">
        <v>119</v>
      </c>
      <c r="GF51" s="293">
        <f t="shared" si="701"/>
        <v>-0.62341772151898733</v>
      </c>
      <c r="GG51" s="292">
        <v>388</v>
      </c>
      <c r="GH51" s="293">
        <f t="shared" si="702"/>
        <v>-0.43108504398826974</v>
      </c>
      <c r="GI51" s="294">
        <v>320</v>
      </c>
      <c r="GJ51" s="293">
        <f t="shared" si="703"/>
        <v>-0.375</v>
      </c>
      <c r="GK51" s="294">
        <v>68</v>
      </c>
      <c r="GL51" s="293">
        <f t="shared" si="704"/>
        <v>-0.6</v>
      </c>
      <c r="GM51" s="292">
        <v>161344</v>
      </c>
      <c r="GN51" s="293">
        <f t="shared" si="705"/>
        <v>-0.63205305383376897</v>
      </c>
      <c r="GO51" s="292">
        <v>73071</v>
      </c>
      <c r="GP51" s="293">
        <f t="shared" si="706"/>
        <v>-0.63398984181685214</v>
      </c>
      <c r="GQ51" s="294">
        <v>72777</v>
      </c>
      <c r="GR51" s="293">
        <f t="shared" si="707"/>
        <v>-0.63461142601806442</v>
      </c>
      <c r="GS51" s="294">
        <v>294</v>
      </c>
      <c r="GT51" s="293">
        <f t="shared" si="708"/>
        <v>-0.36774193548387102</v>
      </c>
      <c r="GU51" s="292">
        <v>22864</v>
      </c>
      <c r="GV51" s="293">
        <f t="shared" si="709"/>
        <v>-0.58506043337809888</v>
      </c>
      <c r="GW51" s="294">
        <v>22830</v>
      </c>
      <c r="GX51" s="293">
        <f t="shared" si="710"/>
        <v>-0.58207479817672581</v>
      </c>
      <c r="GY51" s="294">
        <v>34</v>
      </c>
      <c r="GZ51" s="293">
        <f t="shared" si="711"/>
        <v>-0.92842105263157892</v>
      </c>
      <c r="HA51" s="292">
        <v>46700</v>
      </c>
      <c r="HB51" s="293">
        <f t="shared" si="712"/>
        <v>-0.63492237214465519</v>
      </c>
      <c r="HC51" s="294">
        <v>46586</v>
      </c>
      <c r="HD51" s="293">
        <f t="shared" si="713"/>
        <v>-0.63308865225883681</v>
      </c>
      <c r="HE51" s="294">
        <v>114</v>
      </c>
      <c r="HF51" s="293">
        <f t="shared" si="714"/>
        <v>-0.88</v>
      </c>
      <c r="HG51" s="292">
        <v>16970</v>
      </c>
      <c r="HH51" s="293">
        <f t="shared" si="715"/>
        <v>-0.68044440259862538</v>
      </c>
      <c r="HI51" s="294">
        <v>16823</v>
      </c>
      <c r="HJ51" s="293">
        <f t="shared" si="716"/>
        <v>-0.67729374076844873</v>
      </c>
      <c r="HK51" s="294">
        <v>147</v>
      </c>
      <c r="HL51" s="293">
        <f t="shared" si="717"/>
        <v>-0.84907597535934287</v>
      </c>
      <c r="HM51" s="292">
        <v>1610</v>
      </c>
      <c r="HN51" s="293">
        <f t="shared" si="718"/>
        <v>-0.5942540322580645</v>
      </c>
      <c r="HO51" s="294">
        <v>1606</v>
      </c>
      <c r="HP51" s="293">
        <f t="shared" si="719"/>
        <v>-0.53395240858966919</v>
      </c>
      <c r="HQ51" s="294">
        <v>4</v>
      </c>
      <c r="HR51" s="293">
        <f t="shared" si="720"/>
        <v>-0.9923371647509579</v>
      </c>
      <c r="HS51" s="292">
        <v>21616</v>
      </c>
      <c r="HT51" s="293">
        <f t="shared" si="721"/>
        <v>-0.58847830639480647</v>
      </c>
      <c r="HU51" s="292">
        <v>5832</v>
      </c>
      <c r="HV51" s="293">
        <f t="shared" si="722"/>
        <v>-0.63179493654902452</v>
      </c>
      <c r="HW51" s="294">
        <v>5728</v>
      </c>
      <c r="HX51" s="293">
        <f t="shared" si="723"/>
        <v>-0.62942356214013073</v>
      </c>
      <c r="HY51" s="294">
        <v>104</v>
      </c>
      <c r="HZ51" s="293">
        <f t="shared" si="724"/>
        <v>-0.72774869109947637</v>
      </c>
      <c r="IA51" s="292">
        <v>8811</v>
      </c>
      <c r="IB51" s="293">
        <f t="shared" si="725"/>
        <v>-0.55430219029794126</v>
      </c>
      <c r="IC51" s="294">
        <v>8811</v>
      </c>
      <c r="ID51" s="293">
        <f t="shared" si="726"/>
        <v>-0.55258213578428883</v>
      </c>
      <c r="IE51" s="294">
        <v>0</v>
      </c>
      <c r="IF51" s="293">
        <f t="shared" si="727"/>
        <v>-1</v>
      </c>
      <c r="IG51" s="292">
        <v>3928</v>
      </c>
      <c r="IH51" s="293">
        <f t="shared" si="728"/>
        <v>-0.62650946087287251</v>
      </c>
      <c r="II51" s="294">
        <v>3824</v>
      </c>
      <c r="IJ51" s="293">
        <f t="shared" si="729"/>
        <v>-0.62410301779219501</v>
      </c>
      <c r="IK51" s="294">
        <v>104</v>
      </c>
      <c r="IL51" s="293">
        <f t="shared" si="730"/>
        <v>-0.69767441860465118</v>
      </c>
      <c r="IM51" s="292">
        <v>2301</v>
      </c>
      <c r="IN51" s="293">
        <f t="shared" si="731"/>
        <v>-0.5569035239745812</v>
      </c>
      <c r="IO51" s="294">
        <v>2197</v>
      </c>
      <c r="IP51" s="293">
        <f t="shared" si="732"/>
        <v>-0.54635556473260372</v>
      </c>
      <c r="IQ51" s="294">
        <v>104</v>
      </c>
      <c r="IR51" s="293">
        <f t="shared" si="733"/>
        <v>-0.70285714285714285</v>
      </c>
      <c r="IS51" s="292">
        <v>790</v>
      </c>
      <c r="IT51" s="293">
        <f t="shared" si="734"/>
        <v>-0.60949085516559565</v>
      </c>
      <c r="IU51" s="294">
        <v>790</v>
      </c>
      <c r="IV51" s="293">
        <f t="shared" si="735"/>
        <v>-0.60735586481113324</v>
      </c>
      <c r="IW51" s="294">
        <v>0</v>
      </c>
      <c r="IX51" s="293">
        <f t="shared" si="736"/>
        <v>-1</v>
      </c>
      <c r="IY51" s="292">
        <v>14868</v>
      </c>
      <c r="IZ51" s="293">
        <f t="shared" si="737"/>
        <v>-0.66952656145810185</v>
      </c>
      <c r="JA51" s="292">
        <v>4225</v>
      </c>
      <c r="JB51" s="293">
        <f t="shared" si="738"/>
        <v>-0.67417290043957734</v>
      </c>
      <c r="JC51" s="294">
        <v>4225</v>
      </c>
      <c r="JD51" s="293">
        <f t="shared" si="739"/>
        <v>-0.67417290043957734</v>
      </c>
      <c r="JE51" s="294">
        <v>0</v>
      </c>
      <c r="JF51" s="293" t="str">
        <f t="shared" si="740"/>
        <v>-</v>
      </c>
      <c r="JG51" s="292">
        <v>1937</v>
      </c>
      <c r="JH51" s="293">
        <f t="shared" si="741"/>
        <v>-0.66295458500087001</v>
      </c>
      <c r="JI51" s="294">
        <v>1894</v>
      </c>
      <c r="JJ51" s="293">
        <f t="shared" si="742"/>
        <v>-0.66008614501076812</v>
      </c>
      <c r="JK51" s="294">
        <v>43</v>
      </c>
      <c r="JL51" s="293">
        <f t="shared" si="743"/>
        <v>-0.75428571428571423</v>
      </c>
      <c r="JM51" s="292">
        <v>7659</v>
      </c>
      <c r="JN51" s="293">
        <f t="shared" si="744"/>
        <v>-0.6777193351567431</v>
      </c>
      <c r="JO51" s="294">
        <v>7615</v>
      </c>
      <c r="JP51" s="293">
        <f t="shared" si="745"/>
        <v>-0.67656303092082903</v>
      </c>
      <c r="JQ51" s="294">
        <v>44</v>
      </c>
      <c r="JR51" s="293">
        <f t="shared" si="746"/>
        <v>-0.80090497737556565</v>
      </c>
      <c r="JS51" s="292">
        <v>1141</v>
      </c>
      <c r="JT51" s="293">
        <f t="shared" si="747"/>
        <v>-0.60911270983213428</v>
      </c>
      <c r="JU51" s="294">
        <v>1134</v>
      </c>
      <c r="JV51" s="293">
        <f t="shared" si="748"/>
        <v>-0.59943482868244435</v>
      </c>
      <c r="JW51" s="294">
        <v>6</v>
      </c>
      <c r="JX51" s="293">
        <f t="shared" si="749"/>
        <v>-0.93181818181818188</v>
      </c>
      <c r="JY51" s="292">
        <v>44</v>
      </c>
      <c r="JZ51" s="293">
        <f t="shared" si="750"/>
        <v>-0.81512605042016806</v>
      </c>
      <c r="KA51" s="294">
        <v>0</v>
      </c>
      <c r="KB51" s="293">
        <f t="shared" si="751"/>
        <v>-1</v>
      </c>
      <c r="KC51" s="294">
        <v>44</v>
      </c>
      <c r="KD51" s="293">
        <f t="shared" si="752"/>
        <v>-0.75</v>
      </c>
      <c r="KE51" s="292">
        <v>8903</v>
      </c>
      <c r="KF51" s="293">
        <f t="shared" si="753"/>
        <v>-0.81057446808510636</v>
      </c>
      <c r="KG51" s="292">
        <v>3900</v>
      </c>
      <c r="KH51" s="293">
        <f t="shared" si="754"/>
        <v>-0.82820140081934723</v>
      </c>
      <c r="KI51" s="294">
        <v>3848</v>
      </c>
      <c r="KJ51" s="293">
        <f t="shared" si="755"/>
        <v>-0.82890173410404622</v>
      </c>
      <c r="KK51" s="294">
        <v>52</v>
      </c>
      <c r="KL51" s="293">
        <f t="shared" si="756"/>
        <v>-0.75355450236966826</v>
      </c>
      <c r="KM51" s="292">
        <v>2328</v>
      </c>
      <c r="KN51" s="293">
        <f t="shared" si="757"/>
        <v>-0.78074967037106802</v>
      </c>
      <c r="KO51" s="294">
        <v>2297</v>
      </c>
      <c r="KP51" s="293">
        <f t="shared" si="758"/>
        <v>-0.78159170866216598</v>
      </c>
      <c r="KQ51" s="294">
        <v>31</v>
      </c>
      <c r="KR51" s="293">
        <f t="shared" si="759"/>
        <v>-0.69306930693069302</v>
      </c>
      <c r="KS51" s="292">
        <v>1261</v>
      </c>
      <c r="KT51" s="293">
        <f t="shared" si="760"/>
        <v>-0.78788898233809923</v>
      </c>
      <c r="KU51" s="294">
        <v>1114</v>
      </c>
      <c r="KV51" s="293">
        <f t="shared" si="761"/>
        <v>-0.80456140350877192</v>
      </c>
      <c r="KW51" s="294">
        <v>146</v>
      </c>
      <c r="KX51" s="293">
        <f t="shared" si="762"/>
        <v>-0.40408163265306118</v>
      </c>
      <c r="KY51" s="292">
        <v>1639</v>
      </c>
      <c r="KZ51" s="293">
        <f t="shared" si="763"/>
        <v>-0.79874754420432215</v>
      </c>
      <c r="LA51" s="294">
        <v>1630</v>
      </c>
      <c r="LB51" s="293">
        <f t="shared" si="764"/>
        <v>-0.79896398618648246</v>
      </c>
      <c r="LC51" s="294">
        <v>9</v>
      </c>
      <c r="LD51" s="293">
        <f t="shared" si="765"/>
        <v>-0.75</v>
      </c>
      <c r="LE51" s="292">
        <v>86</v>
      </c>
      <c r="LF51" s="293">
        <f t="shared" si="766"/>
        <v>-0.68727272727272726</v>
      </c>
      <c r="LG51" s="294">
        <v>0</v>
      </c>
      <c r="LH51" s="293">
        <f t="shared" si="767"/>
        <v>-1</v>
      </c>
      <c r="LI51" s="294">
        <v>86</v>
      </c>
      <c r="LJ51" s="293">
        <f t="shared" si="768"/>
        <v>-0.52747252747252749</v>
      </c>
      <c r="LK51" s="292">
        <v>76826</v>
      </c>
      <c r="LL51" s="293">
        <f t="shared" si="769"/>
        <v>-0.6743777973687779</v>
      </c>
      <c r="LM51" s="292">
        <v>28927</v>
      </c>
      <c r="LN51" s="293">
        <f t="shared" si="770"/>
        <v>-0.54331317787846733</v>
      </c>
      <c r="LO51" s="294">
        <v>28728</v>
      </c>
      <c r="LP51" s="293">
        <f t="shared" si="771"/>
        <v>-0.53895040924410209</v>
      </c>
      <c r="LQ51" s="294">
        <v>199</v>
      </c>
      <c r="LR51" s="293">
        <f t="shared" si="772"/>
        <v>-0.80698351115421918</v>
      </c>
      <c r="LS51" s="292">
        <v>39339</v>
      </c>
      <c r="LT51" s="293">
        <f t="shared" si="773"/>
        <v>-0.7314963961996287</v>
      </c>
      <c r="LU51" s="294">
        <v>39315</v>
      </c>
      <c r="LV51" s="293">
        <f t="shared" si="774"/>
        <v>-0.73118316330716837</v>
      </c>
      <c r="LW51" s="294">
        <v>24</v>
      </c>
      <c r="LX51" s="293">
        <f t="shared" si="775"/>
        <v>-0.90804597701149425</v>
      </c>
      <c r="LY51" s="292">
        <v>3676</v>
      </c>
      <c r="LZ51" s="293">
        <f t="shared" si="776"/>
        <v>-0.73901313454029105</v>
      </c>
      <c r="MA51" s="294">
        <v>3657</v>
      </c>
      <c r="MB51" s="293">
        <f t="shared" si="777"/>
        <v>-0.73415236987496368</v>
      </c>
      <c r="MC51" s="294">
        <v>19</v>
      </c>
      <c r="MD51" s="293">
        <f t="shared" si="778"/>
        <v>-0.94224924012158051</v>
      </c>
      <c r="ME51" s="292">
        <v>4285</v>
      </c>
      <c r="MF51" s="293">
        <f t="shared" si="779"/>
        <v>-0.62752086230876225</v>
      </c>
      <c r="MG51" s="294">
        <v>4285</v>
      </c>
      <c r="MH51" s="293">
        <f t="shared" si="780"/>
        <v>-0.62210071434870806</v>
      </c>
      <c r="MI51" s="294">
        <v>0</v>
      </c>
      <c r="MJ51" s="293">
        <f t="shared" si="781"/>
        <v>-1</v>
      </c>
      <c r="MK51" s="292">
        <v>636</v>
      </c>
      <c r="ML51" s="293">
        <f t="shared" si="782"/>
        <v>-0.48081632653061224</v>
      </c>
      <c r="MM51" s="294">
        <v>607</v>
      </c>
      <c r="MN51" s="293">
        <f t="shared" si="783"/>
        <v>-0.45851917930419273</v>
      </c>
      <c r="MO51" s="294">
        <v>29</v>
      </c>
      <c r="MP51" s="293">
        <f t="shared" si="784"/>
        <v>-0.72115384615384615</v>
      </c>
      <c r="MQ51" s="292">
        <f t="shared" si="785"/>
        <v>35671</v>
      </c>
      <c r="MR51" s="293">
        <f t="shared" si="786"/>
        <v>-0.70171008069573948</v>
      </c>
      <c r="MS51" s="292">
        <f t="shared" si="787"/>
        <v>17919</v>
      </c>
      <c r="MT51" s="293">
        <f t="shared" si="788"/>
        <v>-0.70659221902017288</v>
      </c>
      <c r="MU51" s="294">
        <f t="shared" si="789"/>
        <v>16660</v>
      </c>
      <c r="MV51" s="293">
        <f t="shared" si="790"/>
        <v>-0.70262213733645118</v>
      </c>
      <c r="MW51" s="294">
        <f t="shared" si="791"/>
        <v>1260</v>
      </c>
      <c r="MX51" s="293">
        <f t="shared" si="792"/>
        <v>-0.75044563279857401</v>
      </c>
      <c r="MY51" s="292">
        <f t="shared" si="793"/>
        <v>11470</v>
      </c>
      <c r="MZ51" s="293">
        <f t="shared" si="794"/>
        <v>-0.69081891207073154</v>
      </c>
      <c r="NA51" s="294">
        <f t="shared" si="795"/>
        <v>9907</v>
      </c>
      <c r="NB51" s="293">
        <f t="shared" si="796"/>
        <v>-0.70423334129448301</v>
      </c>
      <c r="NC51" s="294">
        <f t="shared" si="797"/>
        <v>1563</v>
      </c>
      <c r="ND51" s="293">
        <f t="shared" si="798"/>
        <v>-0.56595390169397386</v>
      </c>
      <c r="NE51" s="292">
        <f t="shared" si="799"/>
        <v>3785</v>
      </c>
      <c r="NF51" s="293">
        <f t="shared" si="800"/>
        <v>-0.75142838379194854</v>
      </c>
      <c r="NG51" s="294">
        <f t="shared" si="801"/>
        <v>2968</v>
      </c>
      <c r="NH51" s="293">
        <f t="shared" si="802"/>
        <v>-0.72986256484936751</v>
      </c>
      <c r="NI51" s="294">
        <f t="shared" si="803"/>
        <v>818</v>
      </c>
      <c r="NJ51" s="293">
        <f t="shared" si="804"/>
        <v>-0.80712096203725536</v>
      </c>
      <c r="NK51" s="292">
        <f t="shared" si="805"/>
        <v>5457</v>
      </c>
      <c r="NL51" s="293">
        <f t="shared" si="806"/>
        <v>-0.66774232830004876</v>
      </c>
      <c r="NM51" s="294">
        <f t="shared" si="807"/>
        <v>5387</v>
      </c>
      <c r="NN51" s="293">
        <f t="shared" si="808"/>
        <v>-0.66221469776774522</v>
      </c>
      <c r="NO51" s="294">
        <f t="shared" si="809"/>
        <v>73</v>
      </c>
      <c r="NP51" s="293">
        <f t="shared" si="810"/>
        <v>-0.84663865546218486</v>
      </c>
      <c r="NQ51" s="292">
        <f t="shared" si="811"/>
        <v>1304</v>
      </c>
      <c r="NR51" s="293">
        <f t="shared" si="812"/>
        <v>-0.74421341702628485</v>
      </c>
      <c r="NS51" s="294">
        <f t="shared" si="813"/>
        <v>504</v>
      </c>
      <c r="NT51" s="293">
        <f t="shared" si="814"/>
        <v>-0.74724172517552656</v>
      </c>
      <c r="NU51" s="294">
        <f t="shared" si="815"/>
        <v>800</v>
      </c>
      <c r="NV51" s="293">
        <f t="shared" si="816"/>
        <v>-0.74226804123711343</v>
      </c>
    </row>
    <row r="52" spans="1:386" s="295" customFormat="1" outlineLevel="1" x14ac:dyDescent="0.25">
      <c r="A52" s="290"/>
      <c r="B52" s="291" t="s">
        <v>67</v>
      </c>
      <c r="C52" s="292">
        <v>0</v>
      </c>
      <c r="D52" s="293">
        <f t="shared" si="609"/>
        <v>-1</v>
      </c>
      <c r="E52" s="292">
        <v>0</v>
      </c>
      <c r="F52" s="293">
        <f t="shared" si="610"/>
        <v>-1</v>
      </c>
      <c r="G52" s="294">
        <v>0</v>
      </c>
      <c r="H52" s="293">
        <f t="shared" si="611"/>
        <v>-1</v>
      </c>
      <c r="I52" s="294">
        <v>0</v>
      </c>
      <c r="J52" s="293">
        <f t="shared" si="612"/>
        <v>-1</v>
      </c>
      <c r="K52" s="292">
        <v>0</v>
      </c>
      <c r="L52" s="293">
        <f t="shared" si="613"/>
        <v>-1</v>
      </c>
      <c r="M52" s="294">
        <v>0</v>
      </c>
      <c r="N52" s="293">
        <f t="shared" si="614"/>
        <v>-1</v>
      </c>
      <c r="O52" s="294">
        <v>0</v>
      </c>
      <c r="P52" s="293">
        <f t="shared" si="615"/>
        <v>-1</v>
      </c>
      <c r="Q52" s="292">
        <v>0</v>
      </c>
      <c r="R52" s="293">
        <f t="shared" si="616"/>
        <v>-1</v>
      </c>
      <c r="S52" s="294">
        <v>0</v>
      </c>
      <c r="T52" s="293">
        <f t="shared" si="617"/>
        <v>-1</v>
      </c>
      <c r="U52" s="294">
        <v>0</v>
      </c>
      <c r="V52" s="293">
        <f t="shared" si="618"/>
        <v>-1</v>
      </c>
      <c r="W52" s="292">
        <v>0</v>
      </c>
      <c r="X52" s="293">
        <f t="shared" si="619"/>
        <v>-1</v>
      </c>
      <c r="Y52" s="294">
        <v>0</v>
      </c>
      <c r="Z52" s="293">
        <f t="shared" si="620"/>
        <v>-1</v>
      </c>
      <c r="AA52" s="294">
        <v>0</v>
      </c>
      <c r="AB52" s="293">
        <f t="shared" si="621"/>
        <v>-1</v>
      </c>
      <c r="AC52" s="292">
        <v>0</v>
      </c>
      <c r="AD52" s="293">
        <f t="shared" si="622"/>
        <v>-1</v>
      </c>
      <c r="AE52" s="294">
        <v>0</v>
      </c>
      <c r="AF52" s="293">
        <f t="shared" si="623"/>
        <v>-1</v>
      </c>
      <c r="AG52" s="294">
        <v>0</v>
      </c>
      <c r="AH52" s="293">
        <f t="shared" si="624"/>
        <v>-1</v>
      </c>
      <c r="AI52" s="292">
        <v>0</v>
      </c>
      <c r="AJ52" s="293">
        <f t="shared" si="625"/>
        <v>-1</v>
      </c>
      <c r="AK52" s="292">
        <v>0</v>
      </c>
      <c r="AL52" s="293">
        <f t="shared" si="626"/>
        <v>-1</v>
      </c>
      <c r="AM52" s="294">
        <v>0</v>
      </c>
      <c r="AN52" s="293">
        <f t="shared" si="627"/>
        <v>-1</v>
      </c>
      <c r="AO52" s="294">
        <v>0</v>
      </c>
      <c r="AP52" s="293">
        <f t="shared" si="628"/>
        <v>-1</v>
      </c>
      <c r="AQ52" s="292">
        <v>0</v>
      </c>
      <c r="AR52" s="293">
        <f t="shared" si="629"/>
        <v>-1</v>
      </c>
      <c r="AS52" s="294">
        <v>0</v>
      </c>
      <c r="AT52" s="293">
        <f t="shared" si="630"/>
        <v>-1</v>
      </c>
      <c r="AU52" s="294">
        <v>0</v>
      </c>
      <c r="AV52" s="293">
        <f t="shared" si="631"/>
        <v>-1</v>
      </c>
      <c r="AW52" s="292">
        <v>0</v>
      </c>
      <c r="AX52" s="293">
        <f t="shared" si="632"/>
        <v>-1</v>
      </c>
      <c r="AY52" s="294">
        <v>0</v>
      </c>
      <c r="AZ52" s="293">
        <f t="shared" si="633"/>
        <v>-1</v>
      </c>
      <c r="BA52" s="294">
        <v>0</v>
      </c>
      <c r="BB52" s="293">
        <f t="shared" si="634"/>
        <v>-1</v>
      </c>
      <c r="BC52" s="292">
        <v>0</v>
      </c>
      <c r="BD52" s="293">
        <f t="shared" si="635"/>
        <v>-1</v>
      </c>
      <c r="BE52" s="294">
        <v>0</v>
      </c>
      <c r="BF52" s="293">
        <f t="shared" si="636"/>
        <v>-1</v>
      </c>
      <c r="BG52" s="294">
        <v>0</v>
      </c>
      <c r="BH52" s="293">
        <f t="shared" si="637"/>
        <v>-1</v>
      </c>
      <c r="BI52" s="292">
        <v>0</v>
      </c>
      <c r="BJ52" s="293">
        <f t="shared" si="638"/>
        <v>-1</v>
      </c>
      <c r="BK52" s="294">
        <v>0</v>
      </c>
      <c r="BL52" s="293">
        <f t="shared" si="639"/>
        <v>-1</v>
      </c>
      <c r="BM52" s="294">
        <v>0</v>
      </c>
      <c r="BN52" s="293">
        <f t="shared" si="640"/>
        <v>-1</v>
      </c>
      <c r="BO52" s="292">
        <v>0</v>
      </c>
      <c r="BP52" s="293">
        <f t="shared" si="641"/>
        <v>-1</v>
      </c>
      <c r="BQ52" s="292">
        <v>0</v>
      </c>
      <c r="BR52" s="293">
        <f t="shared" si="642"/>
        <v>-1</v>
      </c>
      <c r="BS52" s="294">
        <v>0</v>
      </c>
      <c r="BT52" s="293">
        <f t="shared" si="643"/>
        <v>-1</v>
      </c>
      <c r="BU52" s="294">
        <v>0</v>
      </c>
      <c r="BV52" s="293">
        <f t="shared" si="644"/>
        <v>-1</v>
      </c>
      <c r="BW52" s="292">
        <v>0</v>
      </c>
      <c r="BX52" s="293">
        <f t="shared" si="645"/>
        <v>-1</v>
      </c>
      <c r="BY52" s="294">
        <v>0</v>
      </c>
      <c r="BZ52" s="293">
        <f t="shared" si="646"/>
        <v>-1</v>
      </c>
      <c r="CA52" s="294">
        <v>0</v>
      </c>
      <c r="CB52" s="293">
        <f t="shared" si="647"/>
        <v>-1</v>
      </c>
      <c r="CC52" s="292">
        <v>0</v>
      </c>
      <c r="CD52" s="293">
        <f t="shared" si="648"/>
        <v>-1</v>
      </c>
      <c r="CE52" s="294">
        <v>0</v>
      </c>
      <c r="CF52" s="293">
        <f t="shared" si="649"/>
        <v>-1</v>
      </c>
      <c r="CG52" s="294">
        <v>0</v>
      </c>
      <c r="CH52" s="293">
        <f t="shared" si="650"/>
        <v>-1</v>
      </c>
      <c r="CI52" s="292">
        <v>0</v>
      </c>
      <c r="CJ52" s="293">
        <f t="shared" si="651"/>
        <v>-1</v>
      </c>
      <c r="CK52" s="294">
        <v>0</v>
      </c>
      <c r="CL52" s="293">
        <f t="shared" si="652"/>
        <v>-1</v>
      </c>
      <c r="CM52" s="294">
        <v>0</v>
      </c>
      <c r="CN52" s="293">
        <f t="shared" si="653"/>
        <v>-1</v>
      </c>
      <c r="CO52" s="292">
        <v>0</v>
      </c>
      <c r="CP52" s="293">
        <f t="shared" si="654"/>
        <v>-1</v>
      </c>
      <c r="CQ52" s="294">
        <v>0</v>
      </c>
      <c r="CR52" s="293">
        <f t="shared" si="655"/>
        <v>-1</v>
      </c>
      <c r="CS52" s="294">
        <v>0</v>
      </c>
      <c r="CT52" s="293">
        <f t="shared" si="656"/>
        <v>-1</v>
      </c>
      <c r="CU52" s="292">
        <v>0</v>
      </c>
      <c r="CV52" s="293">
        <f t="shared" si="657"/>
        <v>-1</v>
      </c>
      <c r="CW52" s="292">
        <v>0</v>
      </c>
      <c r="CX52" s="293">
        <f t="shared" si="658"/>
        <v>-1</v>
      </c>
      <c r="CY52" s="294">
        <v>0</v>
      </c>
      <c r="CZ52" s="293">
        <f t="shared" si="659"/>
        <v>-1</v>
      </c>
      <c r="DA52" s="294">
        <v>0</v>
      </c>
      <c r="DB52" s="293">
        <f t="shared" si="660"/>
        <v>-1</v>
      </c>
      <c r="DC52" s="292">
        <v>0</v>
      </c>
      <c r="DD52" s="293">
        <f t="shared" si="661"/>
        <v>-1</v>
      </c>
      <c r="DE52" s="294">
        <v>0</v>
      </c>
      <c r="DF52" s="293">
        <f t="shared" si="662"/>
        <v>-1</v>
      </c>
      <c r="DG52" s="294">
        <v>0</v>
      </c>
      <c r="DH52" s="293">
        <f t="shared" si="663"/>
        <v>-1</v>
      </c>
      <c r="DI52" s="292">
        <v>0</v>
      </c>
      <c r="DJ52" s="293">
        <f t="shared" si="664"/>
        <v>-1</v>
      </c>
      <c r="DK52" s="294">
        <v>0</v>
      </c>
      <c r="DL52" s="293">
        <f t="shared" si="665"/>
        <v>-1</v>
      </c>
      <c r="DM52" s="294">
        <v>0</v>
      </c>
      <c r="DN52" s="293">
        <f t="shared" si="666"/>
        <v>-1</v>
      </c>
      <c r="DO52" s="292">
        <v>0</v>
      </c>
      <c r="DP52" s="293">
        <f t="shared" si="667"/>
        <v>-1</v>
      </c>
      <c r="DQ52" s="294">
        <v>0</v>
      </c>
      <c r="DR52" s="293">
        <f t="shared" si="668"/>
        <v>-1</v>
      </c>
      <c r="DS52" s="294">
        <v>0</v>
      </c>
      <c r="DT52" s="293">
        <f t="shared" si="669"/>
        <v>-1</v>
      </c>
      <c r="DU52" s="292">
        <v>0</v>
      </c>
      <c r="DV52" s="293">
        <f t="shared" si="670"/>
        <v>-1</v>
      </c>
      <c r="DW52" s="294">
        <v>0</v>
      </c>
      <c r="DX52" s="293">
        <f t="shared" si="671"/>
        <v>-1</v>
      </c>
      <c r="DY52" s="294">
        <v>0</v>
      </c>
      <c r="DZ52" s="293">
        <f t="shared" si="672"/>
        <v>-1</v>
      </c>
      <c r="EA52" s="292">
        <v>0</v>
      </c>
      <c r="EB52" s="293">
        <f t="shared" si="673"/>
        <v>-1</v>
      </c>
      <c r="EC52" s="292">
        <v>0</v>
      </c>
      <c r="ED52" s="293">
        <f t="shared" si="674"/>
        <v>-1</v>
      </c>
      <c r="EE52" s="294">
        <v>0</v>
      </c>
      <c r="EF52" s="293">
        <f t="shared" si="675"/>
        <v>-1</v>
      </c>
      <c r="EG52" s="294">
        <v>0</v>
      </c>
      <c r="EH52" s="293">
        <f t="shared" si="676"/>
        <v>-1</v>
      </c>
      <c r="EI52" s="292">
        <v>0</v>
      </c>
      <c r="EJ52" s="293">
        <f t="shared" si="677"/>
        <v>-1</v>
      </c>
      <c r="EK52" s="294">
        <v>0</v>
      </c>
      <c r="EL52" s="293">
        <f t="shared" si="678"/>
        <v>-1</v>
      </c>
      <c r="EM52" s="294">
        <v>0</v>
      </c>
      <c r="EN52" s="293" t="str">
        <f t="shared" si="679"/>
        <v>-</v>
      </c>
      <c r="EO52" s="292">
        <v>0</v>
      </c>
      <c r="EP52" s="293">
        <f t="shared" si="680"/>
        <v>-1</v>
      </c>
      <c r="EQ52" s="294">
        <v>0</v>
      </c>
      <c r="ER52" s="293">
        <f t="shared" si="681"/>
        <v>-1</v>
      </c>
      <c r="ES52" s="294">
        <v>0</v>
      </c>
      <c r="ET52" s="293" t="str">
        <f t="shared" si="682"/>
        <v>-</v>
      </c>
      <c r="EU52" s="292">
        <v>0</v>
      </c>
      <c r="EV52" s="293">
        <f t="shared" si="683"/>
        <v>-1</v>
      </c>
      <c r="EW52" s="294">
        <v>0</v>
      </c>
      <c r="EX52" s="293">
        <f t="shared" si="684"/>
        <v>-1</v>
      </c>
      <c r="EY52" s="294">
        <v>0</v>
      </c>
      <c r="EZ52" s="293" t="str">
        <f t="shared" si="685"/>
        <v>-</v>
      </c>
      <c r="FA52" s="292">
        <v>0</v>
      </c>
      <c r="FB52" s="293">
        <f t="shared" si="686"/>
        <v>-1</v>
      </c>
      <c r="FC52" s="294">
        <v>0</v>
      </c>
      <c r="FD52" s="293">
        <f t="shared" si="687"/>
        <v>-1</v>
      </c>
      <c r="FE52" s="294">
        <v>0</v>
      </c>
      <c r="FF52" s="293" t="str">
        <f t="shared" si="688"/>
        <v>-</v>
      </c>
      <c r="FG52" s="292">
        <v>0</v>
      </c>
      <c r="FH52" s="293">
        <f t="shared" si="689"/>
        <v>-1</v>
      </c>
      <c r="FI52" s="292">
        <v>0</v>
      </c>
      <c r="FJ52" s="293">
        <f t="shared" si="690"/>
        <v>-1</v>
      </c>
      <c r="FK52" s="294">
        <v>0</v>
      </c>
      <c r="FL52" s="293">
        <f t="shared" si="691"/>
        <v>-1</v>
      </c>
      <c r="FM52" s="294">
        <v>0</v>
      </c>
      <c r="FN52" s="293">
        <f t="shared" si="692"/>
        <v>-1</v>
      </c>
      <c r="FO52" s="292">
        <v>0</v>
      </c>
      <c r="FP52" s="293">
        <f t="shared" si="693"/>
        <v>-1</v>
      </c>
      <c r="FQ52" s="294">
        <v>0</v>
      </c>
      <c r="FR52" s="293">
        <f t="shared" si="694"/>
        <v>-1</v>
      </c>
      <c r="FS52" s="294">
        <v>0</v>
      </c>
      <c r="FT52" s="293">
        <f t="shared" si="695"/>
        <v>-1</v>
      </c>
      <c r="FU52" s="292">
        <v>0</v>
      </c>
      <c r="FV52" s="293">
        <f t="shared" si="696"/>
        <v>-1</v>
      </c>
      <c r="FW52" s="294">
        <v>0</v>
      </c>
      <c r="FX52" s="293">
        <f t="shared" si="697"/>
        <v>-1</v>
      </c>
      <c r="FY52" s="294">
        <v>0</v>
      </c>
      <c r="FZ52" s="293">
        <f t="shared" si="698"/>
        <v>-1</v>
      </c>
      <c r="GA52" s="292">
        <v>0</v>
      </c>
      <c r="GB52" s="293">
        <f t="shared" si="699"/>
        <v>-1</v>
      </c>
      <c r="GC52" s="294">
        <v>0</v>
      </c>
      <c r="GD52" s="293">
        <f t="shared" si="700"/>
        <v>-1</v>
      </c>
      <c r="GE52" s="294">
        <v>0</v>
      </c>
      <c r="GF52" s="293">
        <f t="shared" si="701"/>
        <v>-1</v>
      </c>
      <c r="GG52" s="292">
        <v>0</v>
      </c>
      <c r="GH52" s="293">
        <f t="shared" si="702"/>
        <v>-1</v>
      </c>
      <c r="GI52" s="294">
        <v>0</v>
      </c>
      <c r="GJ52" s="293">
        <f t="shared" si="703"/>
        <v>-1</v>
      </c>
      <c r="GK52" s="294">
        <v>0</v>
      </c>
      <c r="GL52" s="293">
        <f t="shared" si="704"/>
        <v>-1</v>
      </c>
      <c r="GM52" s="292">
        <v>0</v>
      </c>
      <c r="GN52" s="293">
        <f t="shared" si="705"/>
        <v>-1</v>
      </c>
      <c r="GO52" s="292">
        <v>0</v>
      </c>
      <c r="GP52" s="293">
        <f t="shared" si="706"/>
        <v>-1</v>
      </c>
      <c r="GQ52" s="294">
        <v>0</v>
      </c>
      <c r="GR52" s="293">
        <f t="shared" si="707"/>
        <v>-1</v>
      </c>
      <c r="GS52" s="294">
        <v>0</v>
      </c>
      <c r="GT52" s="293">
        <f t="shared" si="708"/>
        <v>-1</v>
      </c>
      <c r="GU52" s="292">
        <v>0</v>
      </c>
      <c r="GV52" s="293">
        <f t="shared" si="709"/>
        <v>-1</v>
      </c>
      <c r="GW52" s="294">
        <v>0</v>
      </c>
      <c r="GX52" s="293">
        <f t="shared" si="710"/>
        <v>-1</v>
      </c>
      <c r="GY52" s="294">
        <v>0</v>
      </c>
      <c r="GZ52" s="293">
        <f t="shared" si="711"/>
        <v>-1</v>
      </c>
      <c r="HA52" s="292">
        <v>0</v>
      </c>
      <c r="HB52" s="293">
        <f t="shared" si="712"/>
        <v>-1</v>
      </c>
      <c r="HC52" s="294">
        <v>0</v>
      </c>
      <c r="HD52" s="293">
        <f t="shared" si="713"/>
        <v>-1</v>
      </c>
      <c r="HE52" s="294">
        <v>0</v>
      </c>
      <c r="HF52" s="293">
        <f t="shared" si="714"/>
        <v>-1</v>
      </c>
      <c r="HG52" s="292">
        <v>0</v>
      </c>
      <c r="HH52" s="293">
        <f t="shared" si="715"/>
        <v>-1</v>
      </c>
      <c r="HI52" s="294">
        <v>0</v>
      </c>
      <c r="HJ52" s="293">
        <f t="shared" si="716"/>
        <v>-1</v>
      </c>
      <c r="HK52" s="294">
        <v>0</v>
      </c>
      <c r="HL52" s="293">
        <f t="shared" si="717"/>
        <v>-1</v>
      </c>
      <c r="HM52" s="292">
        <v>0</v>
      </c>
      <c r="HN52" s="293">
        <f t="shared" si="718"/>
        <v>-1</v>
      </c>
      <c r="HO52" s="294">
        <v>0</v>
      </c>
      <c r="HP52" s="293">
        <f t="shared" si="719"/>
        <v>-1</v>
      </c>
      <c r="HQ52" s="294">
        <v>0</v>
      </c>
      <c r="HR52" s="293">
        <f t="shared" si="720"/>
        <v>-1</v>
      </c>
      <c r="HS52" s="292">
        <v>0</v>
      </c>
      <c r="HT52" s="293">
        <f t="shared" si="721"/>
        <v>-1</v>
      </c>
      <c r="HU52" s="292">
        <v>0</v>
      </c>
      <c r="HV52" s="293">
        <f t="shared" si="722"/>
        <v>-1</v>
      </c>
      <c r="HW52" s="294">
        <v>0</v>
      </c>
      <c r="HX52" s="293">
        <f t="shared" si="723"/>
        <v>-1</v>
      </c>
      <c r="HY52" s="294">
        <v>0</v>
      </c>
      <c r="HZ52" s="293">
        <f t="shared" si="724"/>
        <v>-1</v>
      </c>
      <c r="IA52" s="292">
        <v>0</v>
      </c>
      <c r="IB52" s="293">
        <f t="shared" si="725"/>
        <v>-1</v>
      </c>
      <c r="IC52" s="294">
        <v>0</v>
      </c>
      <c r="ID52" s="293">
        <f t="shared" si="726"/>
        <v>-1</v>
      </c>
      <c r="IE52" s="294">
        <v>0</v>
      </c>
      <c r="IF52" s="293">
        <f t="shared" si="727"/>
        <v>-1</v>
      </c>
      <c r="IG52" s="292">
        <v>0</v>
      </c>
      <c r="IH52" s="293">
        <f t="shared" si="728"/>
        <v>-1</v>
      </c>
      <c r="II52" s="294">
        <v>0</v>
      </c>
      <c r="IJ52" s="293">
        <f t="shared" si="729"/>
        <v>-1</v>
      </c>
      <c r="IK52" s="294">
        <v>0</v>
      </c>
      <c r="IL52" s="293">
        <f t="shared" si="730"/>
        <v>-1</v>
      </c>
      <c r="IM52" s="292">
        <v>0</v>
      </c>
      <c r="IN52" s="293">
        <f t="shared" si="731"/>
        <v>-1</v>
      </c>
      <c r="IO52" s="294">
        <v>0</v>
      </c>
      <c r="IP52" s="293">
        <f t="shared" si="732"/>
        <v>-1</v>
      </c>
      <c r="IQ52" s="294">
        <v>0</v>
      </c>
      <c r="IR52" s="293">
        <f t="shared" si="733"/>
        <v>-1</v>
      </c>
      <c r="IS52" s="292">
        <v>0</v>
      </c>
      <c r="IT52" s="293">
        <f t="shared" si="734"/>
        <v>-1</v>
      </c>
      <c r="IU52" s="294">
        <v>0</v>
      </c>
      <c r="IV52" s="293">
        <f t="shared" si="735"/>
        <v>-1</v>
      </c>
      <c r="IW52" s="294">
        <v>0</v>
      </c>
      <c r="IX52" s="293">
        <f t="shared" si="736"/>
        <v>-1</v>
      </c>
      <c r="IY52" s="292">
        <v>0</v>
      </c>
      <c r="IZ52" s="293">
        <f t="shared" si="737"/>
        <v>-1</v>
      </c>
      <c r="JA52" s="292">
        <v>0</v>
      </c>
      <c r="JB52" s="293">
        <f t="shared" si="738"/>
        <v>-1</v>
      </c>
      <c r="JC52" s="294">
        <v>0</v>
      </c>
      <c r="JD52" s="293">
        <f t="shared" si="739"/>
        <v>-1</v>
      </c>
      <c r="JE52" s="294">
        <v>0</v>
      </c>
      <c r="JF52" s="293" t="str">
        <f t="shared" si="740"/>
        <v>-</v>
      </c>
      <c r="JG52" s="292">
        <v>0</v>
      </c>
      <c r="JH52" s="293">
        <f t="shared" si="741"/>
        <v>-1</v>
      </c>
      <c r="JI52" s="294">
        <v>0</v>
      </c>
      <c r="JJ52" s="293">
        <f t="shared" si="742"/>
        <v>-1</v>
      </c>
      <c r="JK52" s="294">
        <v>0</v>
      </c>
      <c r="JL52" s="293">
        <f t="shared" si="743"/>
        <v>-1</v>
      </c>
      <c r="JM52" s="292">
        <v>0</v>
      </c>
      <c r="JN52" s="293">
        <f t="shared" si="744"/>
        <v>-1</v>
      </c>
      <c r="JO52" s="294">
        <v>0</v>
      </c>
      <c r="JP52" s="293">
        <f t="shared" si="745"/>
        <v>-1</v>
      </c>
      <c r="JQ52" s="294">
        <v>0</v>
      </c>
      <c r="JR52" s="293">
        <f t="shared" si="746"/>
        <v>-1</v>
      </c>
      <c r="JS52" s="292">
        <v>0</v>
      </c>
      <c r="JT52" s="293">
        <f t="shared" si="747"/>
        <v>-1</v>
      </c>
      <c r="JU52" s="294">
        <v>0</v>
      </c>
      <c r="JV52" s="293">
        <f t="shared" si="748"/>
        <v>-1</v>
      </c>
      <c r="JW52" s="294">
        <v>0</v>
      </c>
      <c r="JX52" s="293">
        <f t="shared" si="749"/>
        <v>-1</v>
      </c>
      <c r="JY52" s="292">
        <v>0</v>
      </c>
      <c r="JZ52" s="293">
        <f t="shared" si="750"/>
        <v>-1</v>
      </c>
      <c r="KA52" s="294">
        <v>0</v>
      </c>
      <c r="KB52" s="293" t="str">
        <f t="shared" si="751"/>
        <v>-</v>
      </c>
      <c r="KC52" s="294">
        <v>0</v>
      </c>
      <c r="KD52" s="293">
        <f t="shared" si="752"/>
        <v>-1</v>
      </c>
      <c r="KE52" s="292">
        <v>0</v>
      </c>
      <c r="KF52" s="293">
        <f t="shared" si="753"/>
        <v>-1</v>
      </c>
      <c r="KG52" s="292">
        <v>0</v>
      </c>
      <c r="KH52" s="293">
        <f t="shared" si="754"/>
        <v>-1</v>
      </c>
      <c r="KI52" s="294">
        <v>0</v>
      </c>
      <c r="KJ52" s="293">
        <f t="shared" si="755"/>
        <v>-1</v>
      </c>
      <c r="KK52" s="294">
        <v>0</v>
      </c>
      <c r="KL52" s="293">
        <f t="shared" si="756"/>
        <v>-1</v>
      </c>
      <c r="KM52" s="292">
        <v>0</v>
      </c>
      <c r="KN52" s="293">
        <f t="shared" si="757"/>
        <v>-1</v>
      </c>
      <c r="KO52" s="294">
        <v>0</v>
      </c>
      <c r="KP52" s="293">
        <f t="shared" si="758"/>
        <v>-1</v>
      </c>
      <c r="KQ52" s="294">
        <v>0</v>
      </c>
      <c r="KR52" s="293">
        <f t="shared" si="759"/>
        <v>-1</v>
      </c>
      <c r="KS52" s="292">
        <v>0</v>
      </c>
      <c r="KT52" s="293">
        <f t="shared" si="760"/>
        <v>-1</v>
      </c>
      <c r="KU52" s="294">
        <v>0</v>
      </c>
      <c r="KV52" s="293">
        <f t="shared" si="761"/>
        <v>-1</v>
      </c>
      <c r="KW52" s="294">
        <v>0</v>
      </c>
      <c r="KX52" s="293">
        <f t="shared" si="762"/>
        <v>-1</v>
      </c>
      <c r="KY52" s="292">
        <v>0</v>
      </c>
      <c r="KZ52" s="293">
        <f t="shared" si="763"/>
        <v>-1</v>
      </c>
      <c r="LA52" s="294">
        <v>0</v>
      </c>
      <c r="LB52" s="293">
        <f t="shared" si="764"/>
        <v>-1</v>
      </c>
      <c r="LC52" s="294">
        <v>0</v>
      </c>
      <c r="LD52" s="293">
        <f t="shared" si="765"/>
        <v>-1</v>
      </c>
      <c r="LE52" s="292">
        <v>0</v>
      </c>
      <c r="LF52" s="293">
        <f t="shared" si="766"/>
        <v>-1</v>
      </c>
      <c r="LG52" s="294">
        <v>0</v>
      </c>
      <c r="LH52" s="293">
        <f t="shared" si="767"/>
        <v>-1</v>
      </c>
      <c r="LI52" s="294">
        <v>0</v>
      </c>
      <c r="LJ52" s="293">
        <f t="shared" si="768"/>
        <v>-1</v>
      </c>
      <c r="LK52" s="292">
        <v>0</v>
      </c>
      <c r="LL52" s="293">
        <f t="shared" si="769"/>
        <v>-1</v>
      </c>
      <c r="LM52" s="292">
        <v>0</v>
      </c>
      <c r="LN52" s="293">
        <f t="shared" si="770"/>
        <v>-1</v>
      </c>
      <c r="LO52" s="294">
        <v>0</v>
      </c>
      <c r="LP52" s="293">
        <f t="shared" si="771"/>
        <v>-1</v>
      </c>
      <c r="LQ52" s="294">
        <v>0</v>
      </c>
      <c r="LR52" s="293">
        <f t="shared" si="772"/>
        <v>-1</v>
      </c>
      <c r="LS52" s="292">
        <v>0</v>
      </c>
      <c r="LT52" s="293">
        <f t="shared" si="773"/>
        <v>-1</v>
      </c>
      <c r="LU52" s="294">
        <v>0</v>
      </c>
      <c r="LV52" s="293">
        <f t="shared" si="774"/>
        <v>-1</v>
      </c>
      <c r="LW52" s="294">
        <v>0</v>
      </c>
      <c r="LX52" s="293">
        <f t="shared" si="775"/>
        <v>-1</v>
      </c>
      <c r="LY52" s="292">
        <v>0</v>
      </c>
      <c r="LZ52" s="293">
        <f t="shared" si="776"/>
        <v>-1</v>
      </c>
      <c r="MA52" s="294">
        <v>0</v>
      </c>
      <c r="MB52" s="293">
        <f t="shared" si="777"/>
        <v>-1</v>
      </c>
      <c r="MC52" s="294">
        <v>0</v>
      </c>
      <c r="MD52" s="293">
        <f t="shared" si="778"/>
        <v>-1</v>
      </c>
      <c r="ME52" s="292">
        <v>0</v>
      </c>
      <c r="MF52" s="293">
        <f t="shared" si="779"/>
        <v>-1</v>
      </c>
      <c r="MG52" s="294">
        <v>0</v>
      </c>
      <c r="MH52" s="293">
        <f t="shared" si="780"/>
        <v>-1</v>
      </c>
      <c r="MI52" s="294">
        <v>0</v>
      </c>
      <c r="MJ52" s="293">
        <f t="shared" si="781"/>
        <v>-1</v>
      </c>
      <c r="MK52" s="292">
        <v>0</v>
      </c>
      <c r="ML52" s="293">
        <f t="shared" si="782"/>
        <v>-1</v>
      </c>
      <c r="MM52" s="294">
        <v>0</v>
      </c>
      <c r="MN52" s="293">
        <f t="shared" si="783"/>
        <v>-1</v>
      </c>
      <c r="MO52" s="294">
        <v>0</v>
      </c>
      <c r="MP52" s="293" t="str">
        <f t="shared" si="784"/>
        <v>-</v>
      </c>
      <c r="MQ52" s="292">
        <f t="shared" si="785"/>
        <v>0</v>
      </c>
      <c r="MR52" s="293">
        <f t="shared" si="786"/>
        <v>-1</v>
      </c>
      <c r="MS52" s="292">
        <f t="shared" si="787"/>
        <v>0</v>
      </c>
      <c r="MT52" s="293">
        <f t="shared" si="788"/>
        <v>-1</v>
      </c>
      <c r="MU52" s="294">
        <f t="shared" si="789"/>
        <v>0</v>
      </c>
      <c r="MV52" s="293">
        <f t="shared" si="790"/>
        <v>-1</v>
      </c>
      <c r="MW52" s="294">
        <f t="shared" si="791"/>
        <v>0</v>
      </c>
      <c r="MX52" s="293">
        <f t="shared" si="792"/>
        <v>-1</v>
      </c>
      <c r="MY52" s="292">
        <f t="shared" si="793"/>
        <v>0</v>
      </c>
      <c r="MZ52" s="293">
        <f t="shared" si="794"/>
        <v>-1</v>
      </c>
      <c r="NA52" s="294">
        <f t="shared" si="795"/>
        <v>0</v>
      </c>
      <c r="NB52" s="293">
        <f t="shared" si="796"/>
        <v>-1</v>
      </c>
      <c r="NC52" s="294">
        <f t="shared" si="797"/>
        <v>0</v>
      </c>
      <c r="ND52" s="293">
        <f t="shared" si="798"/>
        <v>-1</v>
      </c>
      <c r="NE52" s="292">
        <f t="shared" si="799"/>
        <v>0</v>
      </c>
      <c r="NF52" s="293">
        <f t="shared" si="800"/>
        <v>-1</v>
      </c>
      <c r="NG52" s="294">
        <f t="shared" si="801"/>
        <v>0</v>
      </c>
      <c r="NH52" s="293">
        <f t="shared" si="802"/>
        <v>-1</v>
      </c>
      <c r="NI52" s="294">
        <f t="shared" si="803"/>
        <v>0</v>
      </c>
      <c r="NJ52" s="293">
        <f t="shared" si="804"/>
        <v>-1</v>
      </c>
      <c r="NK52" s="292">
        <f t="shared" si="805"/>
        <v>0</v>
      </c>
      <c r="NL52" s="293">
        <f t="shared" si="806"/>
        <v>-1</v>
      </c>
      <c r="NM52" s="294">
        <f t="shared" si="807"/>
        <v>0</v>
      </c>
      <c r="NN52" s="293">
        <f t="shared" si="808"/>
        <v>-1</v>
      </c>
      <c r="NO52" s="294">
        <f t="shared" si="809"/>
        <v>0</v>
      </c>
      <c r="NP52" s="293">
        <f t="shared" si="810"/>
        <v>-1</v>
      </c>
      <c r="NQ52" s="292">
        <f t="shared" si="811"/>
        <v>0</v>
      </c>
      <c r="NR52" s="293">
        <f t="shared" si="812"/>
        <v>-1</v>
      </c>
      <c r="NS52" s="294">
        <f t="shared" si="813"/>
        <v>0</v>
      </c>
      <c r="NT52" s="293">
        <f t="shared" si="814"/>
        <v>-1</v>
      </c>
      <c r="NU52" s="294">
        <f t="shared" si="815"/>
        <v>0</v>
      </c>
      <c r="NV52" s="293">
        <f t="shared" si="816"/>
        <v>-1</v>
      </c>
    </row>
    <row r="53" spans="1:386" s="295" customFormat="1" outlineLevel="1" x14ac:dyDescent="0.25">
      <c r="A53" s="290"/>
      <c r="B53" s="291" t="s">
        <v>69</v>
      </c>
      <c r="C53" s="292">
        <v>0</v>
      </c>
      <c r="D53" s="293">
        <f t="shared" si="609"/>
        <v>-1</v>
      </c>
      <c r="E53" s="292">
        <v>0</v>
      </c>
      <c r="F53" s="293">
        <f t="shared" si="610"/>
        <v>-1</v>
      </c>
      <c r="G53" s="294">
        <v>0</v>
      </c>
      <c r="H53" s="293">
        <f t="shared" si="611"/>
        <v>-1</v>
      </c>
      <c r="I53" s="294">
        <v>0</v>
      </c>
      <c r="J53" s="293">
        <f t="shared" si="612"/>
        <v>-1</v>
      </c>
      <c r="K53" s="292">
        <v>0</v>
      </c>
      <c r="L53" s="293">
        <f t="shared" si="613"/>
        <v>-1</v>
      </c>
      <c r="M53" s="294">
        <v>0</v>
      </c>
      <c r="N53" s="293">
        <f t="shared" si="614"/>
        <v>-1</v>
      </c>
      <c r="O53" s="294">
        <v>0</v>
      </c>
      <c r="P53" s="293">
        <f t="shared" si="615"/>
        <v>-1</v>
      </c>
      <c r="Q53" s="292">
        <v>0</v>
      </c>
      <c r="R53" s="293">
        <f t="shared" si="616"/>
        <v>-1</v>
      </c>
      <c r="S53" s="294">
        <v>0</v>
      </c>
      <c r="T53" s="293">
        <f t="shared" si="617"/>
        <v>-1</v>
      </c>
      <c r="U53" s="294">
        <v>0</v>
      </c>
      <c r="V53" s="293">
        <f t="shared" si="618"/>
        <v>-1</v>
      </c>
      <c r="W53" s="292">
        <v>0</v>
      </c>
      <c r="X53" s="293">
        <f t="shared" si="619"/>
        <v>-1</v>
      </c>
      <c r="Y53" s="294">
        <v>0</v>
      </c>
      <c r="Z53" s="293">
        <f t="shared" si="620"/>
        <v>-1</v>
      </c>
      <c r="AA53" s="294">
        <v>0</v>
      </c>
      <c r="AB53" s="293">
        <f t="shared" si="621"/>
        <v>-1</v>
      </c>
      <c r="AC53" s="292">
        <v>0</v>
      </c>
      <c r="AD53" s="293">
        <f t="shared" si="622"/>
        <v>-1</v>
      </c>
      <c r="AE53" s="294">
        <v>0</v>
      </c>
      <c r="AF53" s="293">
        <f t="shared" si="623"/>
        <v>-1</v>
      </c>
      <c r="AG53" s="294">
        <v>0</v>
      </c>
      <c r="AH53" s="293">
        <f t="shared" si="624"/>
        <v>-1</v>
      </c>
      <c r="AI53" s="292">
        <v>0</v>
      </c>
      <c r="AJ53" s="293">
        <f t="shared" si="625"/>
        <v>-1</v>
      </c>
      <c r="AK53" s="292">
        <v>0</v>
      </c>
      <c r="AL53" s="293">
        <f t="shared" si="626"/>
        <v>-1</v>
      </c>
      <c r="AM53" s="294">
        <v>0</v>
      </c>
      <c r="AN53" s="293">
        <f t="shared" si="627"/>
        <v>-1</v>
      </c>
      <c r="AO53" s="294">
        <v>0</v>
      </c>
      <c r="AP53" s="293">
        <f t="shared" si="628"/>
        <v>-1</v>
      </c>
      <c r="AQ53" s="292">
        <v>0</v>
      </c>
      <c r="AR53" s="293">
        <f t="shared" si="629"/>
        <v>-1</v>
      </c>
      <c r="AS53" s="294">
        <v>0</v>
      </c>
      <c r="AT53" s="293">
        <f t="shared" si="630"/>
        <v>-1</v>
      </c>
      <c r="AU53" s="294">
        <v>0</v>
      </c>
      <c r="AV53" s="293">
        <f t="shared" si="631"/>
        <v>-1</v>
      </c>
      <c r="AW53" s="292">
        <v>0</v>
      </c>
      <c r="AX53" s="293">
        <f t="shared" si="632"/>
        <v>-1</v>
      </c>
      <c r="AY53" s="294">
        <v>0</v>
      </c>
      <c r="AZ53" s="293">
        <f t="shared" si="633"/>
        <v>-1</v>
      </c>
      <c r="BA53" s="294">
        <v>0</v>
      </c>
      <c r="BB53" s="293">
        <f t="shared" si="634"/>
        <v>-1</v>
      </c>
      <c r="BC53" s="292">
        <v>0</v>
      </c>
      <c r="BD53" s="293">
        <f t="shared" si="635"/>
        <v>-1</v>
      </c>
      <c r="BE53" s="294">
        <v>0</v>
      </c>
      <c r="BF53" s="293">
        <f t="shared" si="636"/>
        <v>-1</v>
      </c>
      <c r="BG53" s="294">
        <v>0</v>
      </c>
      <c r="BH53" s="293">
        <f t="shared" si="637"/>
        <v>-1</v>
      </c>
      <c r="BI53" s="292">
        <v>0</v>
      </c>
      <c r="BJ53" s="293">
        <f t="shared" si="638"/>
        <v>-1</v>
      </c>
      <c r="BK53" s="294">
        <v>0</v>
      </c>
      <c r="BL53" s="293">
        <f t="shared" si="639"/>
        <v>-1</v>
      </c>
      <c r="BM53" s="294">
        <v>0</v>
      </c>
      <c r="BN53" s="293">
        <f t="shared" si="640"/>
        <v>-1</v>
      </c>
      <c r="BO53" s="292">
        <v>0</v>
      </c>
      <c r="BP53" s="293">
        <f t="shared" si="641"/>
        <v>-1</v>
      </c>
      <c r="BQ53" s="292">
        <v>0</v>
      </c>
      <c r="BR53" s="293">
        <f t="shared" si="642"/>
        <v>-1</v>
      </c>
      <c r="BS53" s="294">
        <v>0</v>
      </c>
      <c r="BT53" s="293">
        <f t="shared" si="643"/>
        <v>-1</v>
      </c>
      <c r="BU53" s="294">
        <v>0</v>
      </c>
      <c r="BV53" s="293">
        <f t="shared" si="644"/>
        <v>-1</v>
      </c>
      <c r="BW53" s="292">
        <v>0</v>
      </c>
      <c r="BX53" s="293">
        <f t="shared" si="645"/>
        <v>-1</v>
      </c>
      <c r="BY53" s="294">
        <v>0</v>
      </c>
      <c r="BZ53" s="293">
        <f t="shared" si="646"/>
        <v>-1</v>
      </c>
      <c r="CA53" s="294">
        <v>0</v>
      </c>
      <c r="CB53" s="293">
        <f t="shared" si="647"/>
        <v>-1</v>
      </c>
      <c r="CC53" s="292">
        <v>0</v>
      </c>
      <c r="CD53" s="293">
        <f t="shared" si="648"/>
        <v>-1</v>
      </c>
      <c r="CE53" s="294">
        <v>0</v>
      </c>
      <c r="CF53" s="293">
        <f t="shared" si="649"/>
        <v>-1</v>
      </c>
      <c r="CG53" s="294">
        <v>0</v>
      </c>
      <c r="CH53" s="293">
        <f t="shared" si="650"/>
        <v>-1</v>
      </c>
      <c r="CI53" s="292">
        <v>0</v>
      </c>
      <c r="CJ53" s="293">
        <f t="shared" si="651"/>
        <v>-1</v>
      </c>
      <c r="CK53" s="294">
        <v>0</v>
      </c>
      <c r="CL53" s="293">
        <f t="shared" si="652"/>
        <v>-1</v>
      </c>
      <c r="CM53" s="294">
        <v>0</v>
      </c>
      <c r="CN53" s="293">
        <f t="shared" si="653"/>
        <v>-1</v>
      </c>
      <c r="CO53" s="292">
        <v>0</v>
      </c>
      <c r="CP53" s="293">
        <f t="shared" si="654"/>
        <v>-1</v>
      </c>
      <c r="CQ53" s="294">
        <v>0</v>
      </c>
      <c r="CR53" s="293">
        <f t="shared" si="655"/>
        <v>-1</v>
      </c>
      <c r="CS53" s="294">
        <v>0</v>
      </c>
      <c r="CT53" s="293">
        <f t="shared" si="656"/>
        <v>-1</v>
      </c>
      <c r="CU53" s="292">
        <v>0</v>
      </c>
      <c r="CV53" s="293">
        <f t="shared" si="657"/>
        <v>-1</v>
      </c>
      <c r="CW53" s="292">
        <v>0</v>
      </c>
      <c r="CX53" s="293">
        <f t="shared" si="658"/>
        <v>-1</v>
      </c>
      <c r="CY53" s="294">
        <v>0</v>
      </c>
      <c r="CZ53" s="293">
        <f t="shared" si="659"/>
        <v>-1</v>
      </c>
      <c r="DA53" s="294">
        <v>0</v>
      </c>
      <c r="DB53" s="293">
        <f t="shared" si="660"/>
        <v>-1</v>
      </c>
      <c r="DC53" s="292">
        <v>0</v>
      </c>
      <c r="DD53" s="293">
        <f t="shared" si="661"/>
        <v>-1</v>
      </c>
      <c r="DE53" s="294">
        <v>0</v>
      </c>
      <c r="DF53" s="293">
        <f t="shared" si="662"/>
        <v>-1</v>
      </c>
      <c r="DG53" s="294">
        <v>0</v>
      </c>
      <c r="DH53" s="293">
        <f t="shared" si="663"/>
        <v>-1</v>
      </c>
      <c r="DI53" s="292">
        <v>0</v>
      </c>
      <c r="DJ53" s="293">
        <f t="shared" si="664"/>
        <v>-1</v>
      </c>
      <c r="DK53" s="294">
        <v>0</v>
      </c>
      <c r="DL53" s="293">
        <f t="shared" si="665"/>
        <v>-1</v>
      </c>
      <c r="DM53" s="294">
        <v>0</v>
      </c>
      <c r="DN53" s="293">
        <f t="shared" si="666"/>
        <v>-1</v>
      </c>
      <c r="DO53" s="292">
        <v>0</v>
      </c>
      <c r="DP53" s="293">
        <f t="shared" si="667"/>
        <v>-1</v>
      </c>
      <c r="DQ53" s="294">
        <v>0</v>
      </c>
      <c r="DR53" s="293">
        <f t="shared" si="668"/>
        <v>-1</v>
      </c>
      <c r="DS53" s="294">
        <v>0</v>
      </c>
      <c r="DT53" s="293">
        <f t="shared" si="669"/>
        <v>-1</v>
      </c>
      <c r="DU53" s="292">
        <v>0</v>
      </c>
      <c r="DV53" s="293">
        <f t="shared" si="670"/>
        <v>-1</v>
      </c>
      <c r="DW53" s="294">
        <v>0</v>
      </c>
      <c r="DX53" s="293">
        <f t="shared" si="671"/>
        <v>-1</v>
      </c>
      <c r="DY53" s="294">
        <v>0</v>
      </c>
      <c r="DZ53" s="293">
        <f t="shared" si="672"/>
        <v>-1</v>
      </c>
      <c r="EA53" s="292">
        <v>0</v>
      </c>
      <c r="EB53" s="293">
        <f t="shared" si="673"/>
        <v>-1</v>
      </c>
      <c r="EC53" s="292">
        <v>0</v>
      </c>
      <c r="ED53" s="293">
        <f t="shared" si="674"/>
        <v>-1</v>
      </c>
      <c r="EE53" s="294">
        <v>0</v>
      </c>
      <c r="EF53" s="293">
        <f t="shared" si="675"/>
        <v>-1</v>
      </c>
      <c r="EG53" s="294">
        <v>0</v>
      </c>
      <c r="EH53" s="293">
        <f t="shared" si="676"/>
        <v>-1</v>
      </c>
      <c r="EI53" s="292">
        <v>0</v>
      </c>
      <c r="EJ53" s="293">
        <f t="shared" si="677"/>
        <v>-1</v>
      </c>
      <c r="EK53" s="294">
        <v>0</v>
      </c>
      <c r="EL53" s="293">
        <f t="shared" si="678"/>
        <v>-1</v>
      </c>
      <c r="EM53" s="294">
        <v>0</v>
      </c>
      <c r="EN53" s="293">
        <f t="shared" si="679"/>
        <v>-1</v>
      </c>
      <c r="EO53" s="292">
        <v>0</v>
      </c>
      <c r="EP53" s="293">
        <f t="shared" si="680"/>
        <v>-1</v>
      </c>
      <c r="EQ53" s="294">
        <v>0</v>
      </c>
      <c r="ER53" s="293">
        <f t="shared" si="681"/>
        <v>-1</v>
      </c>
      <c r="ES53" s="294">
        <v>0</v>
      </c>
      <c r="ET53" s="293">
        <f t="shared" si="682"/>
        <v>-1</v>
      </c>
      <c r="EU53" s="292">
        <v>0</v>
      </c>
      <c r="EV53" s="293">
        <f t="shared" si="683"/>
        <v>-1</v>
      </c>
      <c r="EW53" s="294">
        <v>0</v>
      </c>
      <c r="EX53" s="293">
        <f t="shared" si="684"/>
        <v>-1</v>
      </c>
      <c r="EY53" s="294">
        <v>0</v>
      </c>
      <c r="EZ53" s="293">
        <f t="shared" si="685"/>
        <v>-1</v>
      </c>
      <c r="FA53" s="292">
        <v>0</v>
      </c>
      <c r="FB53" s="293">
        <f t="shared" si="686"/>
        <v>-1</v>
      </c>
      <c r="FC53" s="294">
        <v>0</v>
      </c>
      <c r="FD53" s="293">
        <f t="shared" si="687"/>
        <v>-1</v>
      </c>
      <c r="FE53" s="294">
        <v>0</v>
      </c>
      <c r="FF53" s="293" t="str">
        <f t="shared" si="688"/>
        <v>-</v>
      </c>
      <c r="FG53" s="292">
        <v>0</v>
      </c>
      <c r="FH53" s="293">
        <f t="shared" si="689"/>
        <v>-1</v>
      </c>
      <c r="FI53" s="292">
        <v>0</v>
      </c>
      <c r="FJ53" s="293">
        <f t="shared" si="690"/>
        <v>-1</v>
      </c>
      <c r="FK53" s="294">
        <v>0</v>
      </c>
      <c r="FL53" s="293">
        <f t="shared" si="691"/>
        <v>-1</v>
      </c>
      <c r="FM53" s="294">
        <v>0</v>
      </c>
      <c r="FN53" s="293">
        <f t="shared" si="692"/>
        <v>-1</v>
      </c>
      <c r="FO53" s="292">
        <v>0</v>
      </c>
      <c r="FP53" s="293">
        <f t="shared" si="693"/>
        <v>-1</v>
      </c>
      <c r="FQ53" s="294">
        <v>0</v>
      </c>
      <c r="FR53" s="293">
        <f t="shared" si="694"/>
        <v>-1</v>
      </c>
      <c r="FS53" s="294">
        <v>0</v>
      </c>
      <c r="FT53" s="293">
        <f t="shared" si="695"/>
        <v>-1</v>
      </c>
      <c r="FU53" s="292">
        <v>0</v>
      </c>
      <c r="FV53" s="293">
        <f t="shared" si="696"/>
        <v>-1</v>
      </c>
      <c r="FW53" s="294">
        <v>0</v>
      </c>
      <c r="FX53" s="293">
        <f t="shared" si="697"/>
        <v>-1</v>
      </c>
      <c r="FY53" s="294">
        <v>0</v>
      </c>
      <c r="FZ53" s="293">
        <f t="shared" si="698"/>
        <v>-1</v>
      </c>
      <c r="GA53" s="292">
        <v>0</v>
      </c>
      <c r="GB53" s="293">
        <f t="shared" si="699"/>
        <v>-1</v>
      </c>
      <c r="GC53" s="294">
        <v>0</v>
      </c>
      <c r="GD53" s="293">
        <f t="shared" si="700"/>
        <v>-1</v>
      </c>
      <c r="GE53" s="294">
        <v>0</v>
      </c>
      <c r="GF53" s="293">
        <f t="shared" si="701"/>
        <v>-1</v>
      </c>
      <c r="GG53" s="292">
        <v>0</v>
      </c>
      <c r="GH53" s="293">
        <f t="shared" si="702"/>
        <v>-1</v>
      </c>
      <c r="GI53" s="294">
        <v>0</v>
      </c>
      <c r="GJ53" s="293">
        <f t="shared" si="703"/>
        <v>-1</v>
      </c>
      <c r="GK53" s="294">
        <v>0</v>
      </c>
      <c r="GL53" s="293">
        <f t="shared" si="704"/>
        <v>-1</v>
      </c>
      <c r="GM53" s="292">
        <v>0</v>
      </c>
      <c r="GN53" s="293">
        <f t="shared" si="705"/>
        <v>-1</v>
      </c>
      <c r="GO53" s="292">
        <v>0</v>
      </c>
      <c r="GP53" s="293">
        <f t="shared" si="706"/>
        <v>-1</v>
      </c>
      <c r="GQ53" s="294">
        <v>0</v>
      </c>
      <c r="GR53" s="293">
        <f t="shared" si="707"/>
        <v>-1</v>
      </c>
      <c r="GS53" s="294">
        <v>0</v>
      </c>
      <c r="GT53" s="293">
        <f t="shared" si="708"/>
        <v>-1</v>
      </c>
      <c r="GU53" s="292">
        <v>0</v>
      </c>
      <c r="GV53" s="293">
        <f t="shared" si="709"/>
        <v>-1</v>
      </c>
      <c r="GW53" s="294">
        <v>0</v>
      </c>
      <c r="GX53" s="293">
        <f t="shared" si="710"/>
        <v>-1</v>
      </c>
      <c r="GY53" s="294">
        <v>0</v>
      </c>
      <c r="GZ53" s="293">
        <f t="shared" si="711"/>
        <v>-1</v>
      </c>
      <c r="HA53" s="292">
        <v>0</v>
      </c>
      <c r="HB53" s="293">
        <f t="shared" si="712"/>
        <v>-1</v>
      </c>
      <c r="HC53" s="294">
        <v>0</v>
      </c>
      <c r="HD53" s="293">
        <f t="shared" si="713"/>
        <v>-1</v>
      </c>
      <c r="HE53" s="294">
        <v>0</v>
      </c>
      <c r="HF53" s="293">
        <f t="shared" si="714"/>
        <v>-1</v>
      </c>
      <c r="HG53" s="292">
        <v>0</v>
      </c>
      <c r="HH53" s="293">
        <f t="shared" si="715"/>
        <v>-1</v>
      </c>
      <c r="HI53" s="294">
        <v>0</v>
      </c>
      <c r="HJ53" s="293">
        <f t="shared" si="716"/>
        <v>-1</v>
      </c>
      <c r="HK53" s="294">
        <v>0</v>
      </c>
      <c r="HL53" s="293">
        <f t="shared" si="717"/>
        <v>-1</v>
      </c>
      <c r="HM53" s="292">
        <v>0</v>
      </c>
      <c r="HN53" s="293">
        <f t="shared" si="718"/>
        <v>-1</v>
      </c>
      <c r="HO53" s="294">
        <v>0</v>
      </c>
      <c r="HP53" s="293">
        <f t="shared" si="719"/>
        <v>-1</v>
      </c>
      <c r="HQ53" s="294">
        <v>0</v>
      </c>
      <c r="HR53" s="293">
        <f t="shared" si="720"/>
        <v>-1</v>
      </c>
      <c r="HS53" s="292">
        <v>0</v>
      </c>
      <c r="HT53" s="293">
        <f t="shared" si="721"/>
        <v>-1</v>
      </c>
      <c r="HU53" s="292">
        <v>0</v>
      </c>
      <c r="HV53" s="293">
        <f t="shared" si="722"/>
        <v>-1</v>
      </c>
      <c r="HW53" s="294">
        <v>0</v>
      </c>
      <c r="HX53" s="293">
        <f t="shared" si="723"/>
        <v>-1</v>
      </c>
      <c r="HY53" s="294">
        <v>0</v>
      </c>
      <c r="HZ53" s="293">
        <f t="shared" si="724"/>
        <v>-1</v>
      </c>
      <c r="IA53" s="292">
        <v>0</v>
      </c>
      <c r="IB53" s="293">
        <f t="shared" si="725"/>
        <v>-1</v>
      </c>
      <c r="IC53" s="294">
        <v>0</v>
      </c>
      <c r="ID53" s="293">
        <f t="shared" si="726"/>
        <v>-1</v>
      </c>
      <c r="IE53" s="294">
        <v>0</v>
      </c>
      <c r="IF53" s="293" t="str">
        <f t="shared" si="727"/>
        <v>-</v>
      </c>
      <c r="IG53" s="292">
        <v>0</v>
      </c>
      <c r="IH53" s="293">
        <f t="shared" si="728"/>
        <v>-1</v>
      </c>
      <c r="II53" s="294">
        <v>0</v>
      </c>
      <c r="IJ53" s="293">
        <f t="shared" si="729"/>
        <v>-1</v>
      </c>
      <c r="IK53" s="294">
        <v>0</v>
      </c>
      <c r="IL53" s="293">
        <f t="shared" si="730"/>
        <v>-1</v>
      </c>
      <c r="IM53" s="292">
        <v>0</v>
      </c>
      <c r="IN53" s="293">
        <f t="shared" si="731"/>
        <v>-1</v>
      </c>
      <c r="IO53" s="294">
        <v>0</v>
      </c>
      <c r="IP53" s="293">
        <f t="shared" si="732"/>
        <v>-1</v>
      </c>
      <c r="IQ53" s="294">
        <v>0</v>
      </c>
      <c r="IR53" s="293">
        <f t="shared" si="733"/>
        <v>-1</v>
      </c>
      <c r="IS53" s="292">
        <v>0</v>
      </c>
      <c r="IT53" s="293">
        <f t="shared" si="734"/>
        <v>-1</v>
      </c>
      <c r="IU53" s="294">
        <v>0</v>
      </c>
      <c r="IV53" s="293">
        <f t="shared" si="735"/>
        <v>-1</v>
      </c>
      <c r="IW53" s="294">
        <v>0</v>
      </c>
      <c r="IX53" s="293">
        <f t="shared" si="736"/>
        <v>-1</v>
      </c>
      <c r="IY53" s="292">
        <v>0</v>
      </c>
      <c r="IZ53" s="293">
        <f t="shared" si="737"/>
        <v>-1</v>
      </c>
      <c r="JA53" s="292">
        <v>0</v>
      </c>
      <c r="JB53" s="293">
        <f t="shared" si="738"/>
        <v>-1</v>
      </c>
      <c r="JC53" s="294">
        <v>0</v>
      </c>
      <c r="JD53" s="293">
        <f t="shared" si="739"/>
        <v>-1</v>
      </c>
      <c r="JE53" s="294">
        <v>0</v>
      </c>
      <c r="JF53" s="293">
        <f t="shared" si="740"/>
        <v>-1</v>
      </c>
      <c r="JG53" s="292">
        <v>0</v>
      </c>
      <c r="JH53" s="293">
        <f t="shared" si="741"/>
        <v>-1</v>
      </c>
      <c r="JI53" s="294">
        <v>0</v>
      </c>
      <c r="JJ53" s="293">
        <f t="shared" si="742"/>
        <v>-1</v>
      </c>
      <c r="JK53" s="294">
        <v>0</v>
      </c>
      <c r="JL53" s="293">
        <f t="shared" si="743"/>
        <v>-1</v>
      </c>
      <c r="JM53" s="292">
        <v>0</v>
      </c>
      <c r="JN53" s="293">
        <f t="shared" si="744"/>
        <v>-1</v>
      </c>
      <c r="JO53" s="294">
        <v>0</v>
      </c>
      <c r="JP53" s="293">
        <f t="shared" si="745"/>
        <v>-1</v>
      </c>
      <c r="JQ53" s="294">
        <v>0</v>
      </c>
      <c r="JR53" s="293">
        <f t="shared" si="746"/>
        <v>-1</v>
      </c>
      <c r="JS53" s="292">
        <v>0</v>
      </c>
      <c r="JT53" s="293">
        <f t="shared" si="747"/>
        <v>-1</v>
      </c>
      <c r="JU53" s="294">
        <v>0</v>
      </c>
      <c r="JV53" s="293">
        <f t="shared" si="748"/>
        <v>-1</v>
      </c>
      <c r="JW53" s="294">
        <v>0</v>
      </c>
      <c r="JX53" s="293">
        <f t="shared" si="749"/>
        <v>-1</v>
      </c>
      <c r="JY53" s="292">
        <v>0</v>
      </c>
      <c r="JZ53" s="293">
        <f t="shared" si="750"/>
        <v>-1</v>
      </c>
      <c r="KA53" s="294">
        <v>0</v>
      </c>
      <c r="KB53" s="293">
        <f t="shared" si="751"/>
        <v>-1</v>
      </c>
      <c r="KC53" s="294">
        <v>0</v>
      </c>
      <c r="KD53" s="293">
        <f t="shared" si="752"/>
        <v>-1</v>
      </c>
      <c r="KE53" s="292">
        <v>0</v>
      </c>
      <c r="KF53" s="293">
        <f t="shared" si="753"/>
        <v>-1</v>
      </c>
      <c r="KG53" s="292">
        <v>0</v>
      </c>
      <c r="KH53" s="293">
        <f t="shared" si="754"/>
        <v>-1</v>
      </c>
      <c r="KI53" s="294">
        <v>0</v>
      </c>
      <c r="KJ53" s="293">
        <f t="shared" si="755"/>
        <v>-1</v>
      </c>
      <c r="KK53" s="294">
        <v>0</v>
      </c>
      <c r="KL53" s="293">
        <f t="shared" si="756"/>
        <v>-1</v>
      </c>
      <c r="KM53" s="292">
        <v>0</v>
      </c>
      <c r="KN53" s="293">
        <f t="shared" si="757"/>
        <v>-1</v>
      </c>
      <c r="KO53" s="294">
        <v>0</v>
      </c>
      <c r="KP53" s="293">
        <f t="shared" si="758"/>
        <v>-1</v>
      </c>
      <c r="KQ53" s="294">
        <v>0</v>
      </c>
      <c r="KR53" s="293">
        <f t="shared" si="759"/>
        <v>-1</v>
      </c>
      <c r="KS53" s="292">
        <v>0</v>
      </c>
      <c r="KT53" s="293">
        <f t="shared" si="760"/>
        <v>-1</v>
      </c>
      <c r="KU53" s="294">
        <v>0</v>
      </c>
      <c r="KV53" s="293">
        <f t="shared" si="761"/>
        <v>-1</v>
      </c>
      <c r="KW53" s="294">
        <v>0</v>
      </c>
      <c r="KX53" s="293">
        <f t="shared" si="762"/>
        <v>-1</v>
      </c>
      <c r="KY53" s="292">
        <v>0</v>
      </c>
      <c r="KZ53" s="293">
        <f t="shared" si="763"/>
        <v>-1</v>
      </c>
      <c r="LA53" s="294">
        <v>0</v>
      </c>
      <c r="LB53" s="293">
        <f t="shared" si="764"/>
        <v>-1</v>
      </c>
      <c r="LC53" s="294">
        <v>0</v>
      </c>
      <c r="LD53" s="293">
        <f t="shared" si="765"/>
        <v>-1</v>
      </c>
      <c r="LE53" s="292">
        <v>0</v>
      </c>
      <c r="LF53" s="293">
        <f t="shared" si="766"/>
        <v>-1</v>
      </c>
      <c r="LG53" s="294">
        <v>0</v>
      </c>
      <c r="LH53" s="293">
        <f t="shared" si="767"/>
        <v>-1</v>
      </c>
      <c r="LI53" s="294">
        <v>0</v>
      </c>
      <c r="LJ53" s="293" t="str">
        <f t="shared" si="768"/>
        <v>-</v>
      </c>
      <c r="LK53" s="292">
        <v>0</v>
      </c>
      <c r="LL53" s="293">
        <f t="shared" si="769"/>
        <v>-1</v>
      </c>
      <c r="LM53" s="292">
        <v>0</v>
      </c>
      <c r="LN53" s="293">
        <f t="shared" si="770"/>
        <v>-1</v>
      </c>
      <c r="LO53" s="294">
        <v>0</v>
      </c>
      <c r="LP53" s="293">
        <f t="shared" si="771"/>
        <v>-1</v>
      </c>
      <c r="LQ53" s="294">
        <v>0</v>
      </c>
      <c r="LR53" s="293">
        <f t="shared" si="772"/>
        <v>-1</v>
      </c>
      <c r="LS53" s="292">
        <v>0</v>
      </c>
      <c r="LT53" s="293">
        <f t="shared" si="773"/>
        <v>-1</v>
      </c>
      <c r="LU53" s="294">
        <v>0</v>
      </c>
      <c r="LV53" s="293">
        <f t="shared" si="774"/>
        <v>-1</v>
      </c>
      <c r="LW53" s="294">
        <v>0</v>
      </c>
      <c r="LX53" s="293">
        <f t="shared" si="775"/>
        <v>-1</v>
      </c>
      <c r="LY53" s="292">
        <v>0</v>
      </c>
      <c r="LZ53" s="293">
        <f t="shared" si="776"/>
        <v>-1</v>
      </c>
      <c r="MA53" s="294">
        <v>0</v>
      </c>
      <c r="MB53" s="293">
        <f t="shared" si="777"/>
        <v>-1</v>
      </c>
      <c r="MC53" s="294">
        <v>0</v>
      </c>
      <c r="MD53" s="293">
        <f t="shared" si="778"/>
        <v>-1</v>
      </c>
      <c r="ME53" s="292">
        <v>0</v>
      </c>
      <c r="MF53" s="293">
        <f t="shared" si="779"/>
        <v>-1</v>
      </c>
      <c r="MG53" s="294">
        <v>0</v>
      </c>
      <c r="MH53" s="293">
        <f t="shared" si="780"/>
        <v>-1</v>
      </c>
      <c r="MI53" s="294">
        <v>0</v>
      </c>
      <c r="MJ53" s="293">
        <f t="shared" si="781"/>
        <v>-1</v>
      </c>
      <c r="MK53" s="292">
        <v>0</v>
      </c>
      <c r="ML53" s="293">
        <f t="shared" si="782"/>
        <v>-1</v>
      </c>
      <c r="MM53" s="294">
        <v>0</v>
      </c>
      <c r="MN53" s="293">
        <f t="shared" si="783"/>
        <v>-1</v>
      </c>
      <c r="MO53" s="294">
        <v>0</v>
      </c>
      <c r="MP53" s="293" t="str">
        <f t="shared" si="784"/>
        <v>-</v>
      </c>
      <c r="MQ53" s="292">
        <f t="shared" si="785"/>
        <v>0</v>
      </c>
      <c r="MR53" s="293">
        <f t="shared" si="786"/>
        <v>-1</v>
      </c>
      <c r="MS53" s="292">
        <f t="shared" si="787"/>
        <v>0</v>
      </c>
      <c r="MT53" s="293">
        <f t="shared" si="788"/>
        <v>-1</v>
      </c>
      <c r="MU53" s="294">
        <f t="shared" si="789"/>
        <v>0</v>
      </c>
      <c r="MV53" s="293">
        <f t="shared" si="790"/>
        <v>-1</v>
      </c>
      <c r="MW53" s="294">
        <f t="shared" si="791"/>
        <v>0</v>
      </c>
      <c r="MX53" s="293">
        <f t="shared" si="792"/>
        <v>-1</v>
      </c>
      <c r="MY53" s="292">
        <f t="shared" si="793"/>
        <v>0</v>
      </c>
      <c r="MZ53" s="293">
        <f t="shared" si="794"/>
        <v>-1</v>
      </c>
      <c r="NA53" s="294">
        <f t="shared" si="795"/>
        <v>0</v>
      </c>
      <c r="NB53" s="293">
        <f t="shared" si="796"/>
        <v>-1</v>
      </c>
      <c r="NC53" s="294">
        <f t="shared" si="797"/>
        <v>0</v>
      </c>
      <c r="ND53" s="293">
        <f t="shared" si="798"/>
        <v>-1</v>
      </c>
      <c r="NE53" s="292">
        <f t="shared" si="799"/>
        <v>0</v>
      </c>
      <c r="NF53" s="293">
        <f t="shared" si="800"/>
        <v>-1</v>
      </c>
      <c r="NG53" s="294">
        <f t="shared" si="801"/>
        <v>0</v>
      </c>
      <c r="NH53" s="293">
        <f t="shared" si="802"/>
        <v>-1</v>
      </c>
      <c r="NI53" s="294">
        <f t="shared" si="803"/>
        <v>0</v>
      </c>
      <c r="NJ53" s="293">
        <f t="shared" si="804"/>
        <v>-1</v>
      </c>
      <c r="NK53" s="292">
        <f t="shared" si="805"/>
        <v>0</v>
      </c>
      <c r="NL53" s="293">
        <f t="shared" si="806"/>
        <v>-1</v>
      </c>
      <c r="NM53" s="294">
        <f t="shared" si="807"/>
        <v>0</v>
      </c>
      <c r="NN53" s="293">
        <f t="shared" si="808"/>
        <v>-1</v>
      </c>
      <c r="NO53" s="294">
        <f t="shared" si="809"/>
        <v>0</v>
      </c>
      <c r="NP53" s="293">
        <f t="shared" si="810"/>
        <v>-1</v>
      </c>
      <c r="NQ53" s="292">
        <f t="shared" si="811"/>
        <v>0</v>
      </c>
      <c r="NR53" s="293">
        <f t="shared" si="812"/>
        <v>-1</v>
      </c>
      <c r="NS53" s="294">
        <f t="shared" si="813"/>
        <v>0</v>
      </c>
      <c r="NT53" s="293">
        <f t="shared" si="814"/>
        <v>-1</v>
      </c>
      <c r="NU53" s="294">
        <f t="shared" si="815"/>
        <v>0</v>
      </c>
      <c r="NV53" s="293">
        <f t="shared" si="816"/>
        <v>-1</v>
      </c>
    </row>
    <row r="54" spans="1:386" s="295" customFormat="1" outlineLevel="1" x14ac:dyDescent="0.25">
      <c r="A54" s="290"/>
      <c r="B54" s="291" t="s">
        <v>71</v>
      </c>
      <c r="C54" s="292">
        <v>13494</v>
      </c>
      <c r="D54" s="293">
        <f t="shared" si="609"/>
        <v>-0.98803051712530165</v>
      </c>
      <c r="E54" s="292">
        <v>5732</v>
      </c>
      <c r="F54" s="293">
        <f t="shared" si="610"/>
        <v>-0.9872973380255472</v>
      </c>
      <c r="G54" s="294">
        <v>5686</v>
      </c>
      <c r="H54" s="293">
        <f t="shared" si="611"/>
        <v>-0.9871748893084229</v>
      </c>
      <c r="I54" s="294">
        <v>47</v>
      </c>
      <c r="J54" s="293">
        <f t="shared" si="612"/>
        <v>-0.99404686510449647</v>
      </c>
      <c r="K54" s="292">
        <v>6405</v>
      </c>
      <c r="L54" s="293">
        <f t="shared" si="613"/>
        <v>-0.9766990079343425</v>
      </c>
      <c r="M54" s="294">
        <v>6271</v>
      </c>
      <c r="N54" s="293">
        <f t="shared" si="614"/>
        <v>-0.97656804645288575</v>
      </c>
      <c r="O54" s="294">
        <v>134</v>
      </c>
      <c r="P54" s="293">
        <f t="shared" si="615"/>
        <v>-0.98152997932460373</v>
      </c>
      <c r="Q54" s="292">
        <v>788</v>
      </c>
      <c r="R54" s="293">
        <f t="shared" si="616"/>
        <v>-0.99675587996755877</v>
      </c>
      <c r="S54" s="294">
        <v>779</v>
      </c>
      <c r="T54" s="293">
        <f t="shared" si="617"/>
        <v>-0.99671574083442949</v>
      </c>
      <c r="U54" s="294">
        <v>9</v>
      </c>
      <c r="V54" s="293">
        <f t="shared" si="618"/>
        <v>-0.9984235417761429</v>
      </c>
      <c r="W54" s="292">
        <v>611</v>
      </c>
      <c r="X54" s="293">
        <f t="shared" si="619"/>
        <v>-0.99617993685329331</v>
      </c>
      <c r="Y54" s="294">
        <v>557</v>
      </c>
      <c r="Z54" s="293">
        <f t="shared" si="620"/>
        <v>-0.99645577352583725</v>
      </c>
      <c r="AA54" s="294">
        <v>54</v>
      </c>
      <c r="AB54" s="293">
        <f t="shared" si="621"/>
        <v>-0.98063127690100427</v>
      </c>
      <c r="AC54" s="292">
        <v>14</v>
      </c>
      <c r="AD54" s="293">
        <f t="shared" si="622"/>
        <v>-0.99923354866965952</v>
      </c>
      <c r="AE54" s="294">
        <v>5</v>
      </c>
      <c r="AF54" s="293">
        <f t="shared" si="623"/>
        <v>-0.99969525202657405</v>
      </c>
      <c r="AG54" s="294">
        <v>9</v>
      </c>
      <c r="AH54" s="293">
        <f t="shared" si="624"/>
        <v>-0.99515868746637981</v>
      </c>
      <c r="AI54" s="292">
        <v>5652</v>
      </c>
      <c r="AJ54" s="293">
        <f t="shared" si="625"/>
        <v>-0.99404438262628814</v>
      </c>
      <c r="AK54" s="292">
        <v>2879</v>
      </c>
      <c r="AL54" s="293">
        <f t="shared" si="626"/>
        <v>-0.99216003442068945</v>
      </c>
      <c r="AM54" s="294">
        <v>2848</v>
      </c>
      <c r="AN54" s="293">
        <f t="shared" si="627"/>
        <v>-0.99211733218193243</v>
      </c>
      <c r="AO54" s="294">
        <v>31</v>
      </c>
      <c r="AP54" s="293">
        <f t="shared" si="628"/>
        <v>-0.99476528199932457</v>
      </c>
      <c r="AQ54" s="292">
        <v>2192</v>
      </c>
      <c r="AR54" s="293">
        <f t="shared" si="629"/>
        <v>-0.99017965144930786</v>
      </c>
      <c r="AS54" s="294">
        <v>2131</v>
      </c>
      <c r="AT54" s="293">
        <f t="shared" si="630"/>
        <v>-0.99018790778198829</v>
      </c>
      <c r="AU54" s="294">
        <v>61</v>
      </c>
      <c r="AV54" s="293">
        <f t="shared" si="631"/>
        <v>-0.9898822358600099</v>
      </c>
      <c r="AW54" s="292">
        <v>412</v>
      </c>
      <c r="AX54" s="293">
        <f t="shared" si="632"/>
        <v>-0.99809750736523239</v>
      </c>
      <c r="AY54" s="294">
        <v>408</v>
      </c>
      <c r="AZ54" s="293">
        <f t="shared" si="633"/>
        <v>-0.99807282637960593</v>
      </c>
      <c r="BA54" s="294">
        <v>4</v>
      </c>
      <c r="BB54" s="293">
        <f t="shared" si="634"/>
        <v>-0.99917508764693752</v>
      </c>
      <c r="BC54" s="292">
        <v>186</v>
      </c>
      <c r="BD54" s="293">
        <f t="shared" si="635"/>
        <v>-0.99870257601439727</v>
      </c>
      <c r="BE54" s="294">
        <v>170</v>
      </c>
      <c r="BF54" s="293">
        <f t="shared" si="636"/>
        <v>-0.99879804293107832</v>
      </c>
      <c r="BG54" s="294">
        <v>17</v>
      </c>
      <c r="BH54" s="293">
        <f t="shared" si="637"/>
        <v>-0.99116883116883114</v>
      </c>
      <c r="BI54" s="292">
        <v>7</v>
      </c>
      <c r="BJ54" s="293">
        <f t="shared" si="638"/>
        <v>-0.99949462132697997</v>
      </c>
      <c r="BK54" s="294">
        <v>1</v>
      </c>
      <c r="BL54" s="293">
        <f t="shared" si="639"/>
        <v>-0.99991958829205529</v>
      </c>
      <c r="BM54" s="294">
        <v>6</v>
      </c>
      <c r="BN54" s="293">
        <f t="shared" si="640"/>
        <v>-0.99575971731448765</v>
      </c>
      <c r="BO54" s="292">
        <v>7842</v>
      </c>
      <c r="BP54" s="293">
        <f t="shared" si="641"/>
        <v>-0.95602953792326195</v>
      </c>
      <c r="BQ54" s="292">
        <v>2853</v>
      </c>
      <c r="BR54" s="293">
        <f t="shared" si="642"/>
        <v>-0.96604501148495059</v>
      </c>
      <c r="BS54" s="294">
        <v>2838</v>
      </c>
      <c r="BT54" s="293">
        <f t="shared" si="643"/>
        <v>-0.96541133455210237</v>
      </c>
      <c r="BU54" s="294">
        <v>15</v>
      </c>
      <c r="BV54" s="293">
        <f t="shared" si="644"/>
        <v>-0.99239736441966553</v>
      </c>
      <c r="BW54" s="292">
        <v>4213</v>
      </c>
      <c r="BX54" s="293">
        <f t="shared" si="645"/>
        <v>-0.91846490294362404</v>
      </c>
      <c r="BY54" s="294">
        <v>4140</v>
      </c>
      <c r="BZ54" s="293">
        <f t="shared" si="646"/>
        <v>-0.91793041926851027</v>
      </c>
      <c r="CA54" s="294">
        <v>73</v>
      </c>
      <c r="CB54" s="293">
        <f t="shared" si="647"/>
        <v>-0.94045676998368677</v>
      </c>
      <c r="CC54" s="292">
        <v>376</v>
      </c>
      <c r="CD54" s="293">
        <f t="shared" si="648"/>
        <v>-0.98572675853167824</v>
      </c>
      <c r="CE54" s="294">
        <v>371</v>
      </c>
      <c r="CF54" s="293">
        <f t="shared" si="649"/>
        <v>-0.98544127457520703</v>
      </c>
      <c r="CG54" s="294">
        <v>5</v>
      </c>
      <c r="CH54" s="293">
        <f t="shared" si="650"/>
        <v>-0.9941860465116279</v>
      </c>
      <c r="CI54" s="292">
        <v>425</v>
      </c>
      <c r="CJ54" s="293">
        <f t="shared" si="651"/>
        <v>-0.97437288953207912</v>
      </c>
      <c r="CK54" s="294">
        <v>388</v>
      </c>
      <c r="CL54" s="293">
        <f t="shared" si="652"/>
        <v>-0.9753196361554608</v>
      </c>
      <c r="CM54" s="294">
        <v>37</v>
      </c>
      <c r="CN54" s="293">
        <f t="shared" si="653"/>
        <v>-0.95717592592592593</v>
      </c>
      <c r="CO54" s="292">
        <v>7</v>
      </c>
      <c r="CP54" s="293">
        <f t="shared" si="654"/>
        <v>-0.99841449603624011</v>
      </c>
      <c r="CQ54" s="294">
        <v>4</v>
      </c>
      <c r="CR54" s="293">
        <f t="shared" si="655"/>
        <v>-0.99899269705363891</v>
      </c>
      <c r="CS54" s="294">
        <v>3</v>
      </c>
      <c r="CT54" s="293">
        <f t="shared" si="656"/>
        <v>-0.9932432432432432</v>
      </c>
      <c r="CU54" s="292">
        <v>1140</v>
      </c>
      <c r="CV54" s="293">
        <f t="shared" si="657"/>
        <v>-0.99382956612107043</v>
      </c>
      <c r="CW54" s="292">
        <v>616</v>
      </c>
      <c r="CX54" s="293">
        <f t="shared" si="658"/>
        <v>-0.98780125552012987</v>
      </c>
      <c r="CY54" s="294">
        <v>616</v>
      </c>
      <c r="CZ54" s="293">
        <f t="shared" si="659"/>
        <v>-0.9865993734772015</v>
      </c>
      <c r="DA54" s="294">
        <v>0</v>
      </c>
      <c r="DB54" s="293">
        <f t="shared" si="660"/>
        <v>-1</v>
      </c>
      <c r="DC54" s="292">
        <v>425</v>
      </c>
      <c r="DD54" s="293">
        <f t="shared" si="661"/>
        <v>-0.99265442981091634</v>
      </c>
      <c r="DE54" s="294">
        <v>425</v>
      </c>
      <c r="DF54" s="293">
        <f t="shared" si="662"/>
        <v>-0.99210110584518163</v>
      </c>
      <c r="DG54" s="294">
        <v>0</v>
      </c>
      <c r="DH54" s="293">
        <f t="shared" si="663"/>
        <v>-1</v>
      </c>
      <c r="DI54" s="292">
        <v>54</v>
      </c>
      <c r="DJ54" s="293">
        <f t="shared" si="664"/>
        <v>-0.9975336834893811</v>
      </c>
      <c r="DK54" s="294">
        <v>54</v>
      </c>
      <c r="DL54" s="293">
        <f t="shared" si="665"/>
        <v>-0.99708202745055663</v>
      </c>
      <c r="DM54" s="294">
        <v>0</v>
      </c>
      <c r="DN54" s="293">
        <f t="shared" si="666"/>
        <v>-1</v>
      </c>
      <c r="DO54" s="292">
        <v>23</v>
      </c>
      <c r="DP54" s="293">
        <f t="shared" si="667"/>
        <v>-0.99960857726344454</v>
      </c>
      <c r="DQ54" s="294">
        <v>23</v>
      </c>
      <c r="DR54" s="293">
        <f t="shared" si="668"/>
        <v>-0.99960648781823158</v>
      </c>
      <c r="DS54" s="294">
        <v>0</v>
      </c>
      <c r="DT54" s="293">
        <f t="shared" si="669"/>
        <v>-1</v>
      </c>
      <c r="DU54" s="292">
        <v>0</v>
      </c>
      <c r="DV54" s="293">
        <f t="shared" si="670"/>
        <v>-1</v>
      </c>
      <c r="DW54" s="294">
        <v>0</v>
      </c>
      <c r="DX54" s="293">
        <f t="shared" si="671"/>
        <v>-1</v>
      </c>
      <c r="DY54" s="294">
        <v>0</v>
      </c>
      <c r="DZ54" s="293">
        <f t="shared" si="672"/>
        <v>-1</v>
      </c>
      <c r="EA54" s="292">
        <v>241</v>
      </c>
      <c r="EB54" s="293">
        <f t="shared" si="673"/>
        <v>-0.99207106431978942</v>
      </c>
      <c r="EC54" s="292">
        <v>223</v>
      </c>
      <c r="ED54" s="293">
        <f t="shared" si="674"/>
        <v>-0.98480822944342261</v>
      </c>
      <c r="EE54" s="294">
        <v>223</v>
      </c>
      <c r="EF54" s="293">
        <f t="shared" si="675"/>
        <v>-0.9847521367521368</v>
      </c>
      <c r="EG54" s="294">
        <v>0</v>
      </c>
      <c r="EH54" s="293">
        <f t="shared" si="676"/>
        <v>-1</v>
      </c>
      <c r="EI54" s="292">
        <v>9</v>
      </c>
      <c r="EJ54" s="293">
        <f t="shared" si="677"/>
        <v>-0.99909438518816662</v>
      </c>
      <c r="EK54" s="294">
        <v>9</v>
      </c>
      <c r="EL54" s="293">
        <f t="shared" si="678"/>
        <v>-0.99909173478655766</v>
      </c>
      <c r="EM54" s="294">
        <v>0</v>
      </c>
      <c r="EN54" s="293">
        <f t="shared" si="679"/>
        <v>-1</v>
      </c>
      <c r="EO54" s="292">
        <v>0</v>
      </c>
      <c r="EP54" s="293">
        <f t="shared" si="680"/>
        <v>-1</v>
      </c>
      <c r="EQ54" s="294">
        <v>0</v>
      </c>
      <c r="ER54" s="293">
        <f t="shared" si="681"/>
        <v>-1</v>
      </c>
      <c r="ES54" s="294">
        <v>0</v>
      </c>
      <c r="ET54" s="293" t="str">
        <f t="shared" si="682"/>
        <v>-</v>
      </c>
      <c r="EU54" s="292">
        <v>0</v>
      </c>
      <c r="EV54" s="293">
        <f t="shared" si="683"/>
        <v>-1</v>
      </c>
      <c r="EW54" s="294">
        <v>0</v>
      </c>
      <c r="EX54" s="293">
        <f t="shared" si="684"/>
        <v>-1</v>
      </c>
      <c r="EY54" s="294">
        <v>0</v>
      </c>
      <c r="EZ54" s="293">
        <f t="shared" si="685"/>
        <v>-1</v>
      </c>
      <c r="FA54" s="292">
        <v>0</v>
      </c>
      <c r="FB54" s="293">
        <f t="shared" si="686"/>
        <v>-1</v>
      </c>
      <c r="FC54" s="294">
        <v>0</v>
      </c>
      <c r="FD54" s="293">
        <f t="shared" si="687"/>
        <v>-1</v>
      </c>
      <c r="FE54" s="294">
        <v>0</v>
      </c>
      <c r="FF54" s="293" t="str">
        <f t="shared" si="688"/>
        <v>-</v>
      </c>
      <c r="FG54" s="292">
        <v>222</v>
      </c>
      <c r="FH54" s="293">
        <f t="shared" si="689"/>
        <v>-0.99467830089174414</v>
      </c>
      <c r="FI54" s="292">
        <v>111</v>
      </c>
      <c r="FJ54" s="293">
        <f t="shared" si="690"/>
        <v>-0.99296444190910815</v>
      </c>
      <c r="FK54" s="294">
        <v>111</v>
      </c>
      <c r="FL54" s="293">
        <f t="shared" si="691"/>
        <v>-0.99288279045909211</v>
      </c>
      <c r="FM54" s="294">
        <v>0</v>
      </c>
      <c r="FN54" s="293">
        <f t="shared" si="692"/>
        <v>-1</v>
      </c>
      <c r="FO54" s="292">
        <v>80</v>
      </c>
      <c r="FP54" s="293">
        <f t="shared" si="693"/>
        <v>-0.98809169395653473</v>
      </c>
      <c r="FQ54" s="294">
        <v>44</v>
      </c>
      <c r="FR54" s="293">
        <f t="shared" si="694"/>
        <v>-0.99286640726329445</v>
      </c>
      <c r="FS54" s="294">
        <v>36</v>
      </c>
      <c r="FT54" s="293">
        <f t="shared" si="695"/>
        <v>-0.93442622950819676</v>
      </c>
      <c r="FU54" s="292">
        <v>49</v>
      </c>
      <c r="FV54" s="293">
        <f t="shared" si="696"/>
        <v>-0.99546044098573283</v>
      </c>
      <c r="FW54" s="294">
        <v>48</v>
      </c>
      <c r="FX54" s="293">
        <f t="shared" si="697"/>
        <v>-0.99546185118653685</v>
      </c>
      <c r="FY54" s="294">
        <v>1</v>
      </c>
      <c r="FZ54" s="293">
        <f t="shared" si="698"/>
        <v>-0.99539170506912444</v>
      </c>
      <c r="GA54" s="292">
        <v>20</v>
      </c>
      <c r="GB54" s="293">
        <f t="shared" si="699"/>
        <v>-0.99763397610315863</v>
      </c>
      <c r="GC54" s="294">
        <v>20</v>
      </c>
      <c r="GD54" s="293">
        <f t="shared" si="700"/>
        <v>-0.99758015728977611</v>
      </c>
      <c r="GE54" s="294">
        <v>0</v>
      </c>
      <c r="GF54" s="293">
        <f t="shared" si="701"/>
        <v>-1</v>
      </c>
      <c r="GG54" s="292">
        <v>0</v>
      </c>
      <c r="GH54" s="293">
        <f t="shared" si="702"/>
        <v>-1</v>
      </c>
      <c r="GI54" s="294">
        <v>0</v>
      </c>
      <c r="GJ54" s="293">
        <f t="shared" si="703"/>
        <v>-1</v>
      </c>
      <c r="GK54" s="294">
        <v>0</v>
      </c>
      <c r="GL54" s="293">
        <f t="shared" si="704"/>
        <v>-1</v>
      </c>
      <c r="GM54" s="292">
        <v>1337</v>
      </c>
      <c r="GN54" s="293">
        <f t="shared" si="705"/>
        <v>-0.9968276264619137</v>
      </c>
      <c r="GO54" s="292">
        <v>862</v>
      </c>
      <c r="GP54" s="293">
        <f t="shared" si="706"/>
        <v>-0.99534858622922517</v>
      </c>
      <c r="GQ54" s="294">
        <v>862</v>
      </c>
      <c r="GR54" s="293">
        <f t="shared" si="707"/>
        <v>-0.99534572314071901</v>
      </c>
      <c r="GS54" s="294">
        <v>0</v>
      </c>
      <c r="GT54" s="293">
        <f t="shared" si="708"/>
        <v>-1</v>
      </c>
      <c r="GU54" s="292">
        <v>154</v>
      </c>
      <c r="GV54" s="293">
        <f t="shared" si="709"/>
        <v>-0.99772817796922719</v>
      </c>
      <c r="GW54" s="294">
        <v>154</v>
      </c>
      <c r="GX54" s="293">
        <f t="shared" si="710"/>
        <v>-0.99772364453379059</v>
      </c>
      <c r="GY54" s="294">
        <v>0</v>
      </c>
      <c r="GZ54" s="293">
        <f t="shared" si="711"/>
        <v>-1</v>
      </c>
      <c r="HA54" s="292">
        <v>207</v>
      </c>
      <c r="HB54" s="293">
        <f t="shared" si="712"/>
        <v>-0.99830885116256274</v>
      </c>
      <c r="HC54" s="294">
        <v>207</v>
      </c>
      <c r="HD54" s="293">
        <f t="shared" si="713"/>
        <v>-0.99830685926483342</v>
      </c>
      <c r="HE54" s="294">
        <v>0</v>
      </c>
      <c r="HF54" s="293">
        <f t="shared" si="714"/>
        <v>-1</v>
      </c>
      <c r="HG54" s="292">
        <v>57</v>
      </c>
      <c r="HH54" s="293">
        <f t="shared" si="715"/>
        <v>-0.99867064695181673</v>
      </c>
      <c r="HI54" s="294">
        <v>57</v>
      </c>
      <c r="HJ54" s="293">
        <f t="shared" si="716"/>
        <v>-0.99866513664785372</v>
      </c>
      <c r="HK54" s="294">
        <v>0</v>
      </c>
      <c r="HL54" s="293">
        <f t="shared" si="717"/>
        <v>-1</v>
      </c>
      <c r="HM54" s="292">
        <v>0</v>
      </c>
      <c r="HN54" s="293">
        <f t="shared" si="718"/>
        <v>-1</v>
      </c>
      <c r="HO54" s="294">
        <v>0</v>
      </c>
      <c r="HP54" s="293">
        <f t="shared" si="719"/>
        <v>-1</v>
      </c>
      <c r="HQ54" s="294">
        <v>0</v>
      </c>
      <c r="HR54" s="293">
        <f t="shared" si="720"/>
        <v>-1</v>
      </c>
      <c r="HS54" s="292">
        <v>320</v>
      </c>
      <c r="HT54" s="293">
        <f t="shared" si="721"/>
        <v>-0.99194502479422053</v>
      </c>
      <c r="HU54" s="292">
        <v>232</v>
      </c>
      <c r="HV54" s="293">
        <f t="shared" si="722"/>
        <v>-0.98007899708054269</v>
      </c>
      <c r="HW54" s="294">
        <v>232</v>
      </c>
      <c r="HX54" s="293">
        <f t="shared" si="723"/>
        <v>-0.98007899708054269</v>
      </c>
      <c r="HY54" s="294">
        <v>0</v>
      </c>
      <c r="HZ54" s="293" t="str">
        <f t="shared" si="724"/>
        <v>-</v>
      </c>
      <c r="IA54" s="292">
        <v>88</v>
      </c>
      <c r="IB54" s="293">
        <f t="shared" si="725"/>
        <v>-0.99483113069016149</v>
      </c>
      <c r="IC54" s="294">
        <v>88</v>
      </c>
      <c r="ID54" s="293">
        <f t="shared" si="726"/>
        <v>-0.9948165164634506</v>
      </c>
      <c r="IE54" s="294">
        <v>0</v>
      </c>
      <c r="IF54" s="293">
        <f t="shared" si="727"/>
        <v>-1</v>
      </c>
      <c r="IG54" s="292">
        <v>0</v>
      </c>
      <c r="IH54" s="293">
        <f t="shared" si="728"/>
        <v>-1</v>
      </c>
      <c r="II54" s="294">
        <v>0</v>
      </c>
      <c r="IJ54" s="293">
        <f t="shared" si="729"/>
        <v>-1</v>
      </c>
      <c r="IK54" s="294">
        <v>0</v>
      </c>
      <c r="IL54" s="293" t="str">
        <f t="shared" si="730"/>
        <v>-</v>
      </c>
      <c r="IM54" s="292">
        <v>0</v>
      </c>
      <c r="IN54" s="293">
        <f t="shared" si="731"/>
        <v>-1</v>
      </c>
      <c r="IO54" s="294">
        <v>0</v>
      </c>
      <c r="IP54" s="293">
        <f t="shared" si="732"/>
        <v>-1</v>
      </c>
      <c r="IQ54" s="294">
        <v>0</v>
      </c>
      <c r="IR54" s="293" t="str">
        <f t="shared" si="733"/>
        <v>-</v>
      </c>
      <c r="IS54" s="292">
        <v>0</v>
      </c>
      <c r="IT54" s="293">
        <f t="shared" si="734"/>
        <v>-1</v>
      </c>
      <c r="IU54" s="294">
        <v>0</v>
      </c>
      <c r="IV54" s="293">
        <f t="shared" si="735"/>
        <v>-1</v>
      </c>
      <c r="IW54" s="294">
        <v>0</v>
      </c>
      <c r="IX54" s="293">
        <f t="shared" si="736"/>
        <v>-1</v>
      </c>
      <c r="IY54" s="292">
        <v>81</v>
      </c>
      <c r="IZ54" s="293">
        <f t="shared" si="737"/>
        <v>-0.99855196825056314</v>
      </c>
      <c r="JA54" s="292">
        <v>59</v>
      </c>
      <c r="JB54" s="293">
        <f t="shared" si="738"/>
        <v>-0.99598502892140184</v>
      </c>
      <c r="JC54" s="294">
        <v>59</v>
      </c>
      <c r="JD54" s="293">
        <f t="shared" si="739"/>
        <v>-0.99597846090927677</v>
      </c>
      <c r="JE54" s="294">
        <v>0</v>
      </c>
      <c r="JF54" s="293">
        <f t="shared" si="740"/>
        <v>-1</v>
      </c>
      <c r="JG54" s="292">
        <v>0</v>
      </c>
      <c r="JH54" s="293">
        <f t="shared" si="741"/>
        <v>-1</v>
      </c>
      <c r="JI54" s="294">
        <v>0</v>
      </c>
      <c r="JJ54" s="293">
        <f t="shared" si="742"/>
        <v>-1</v>
      </c>
      <c r="JK54" s="294">
        <v>0</v>
      </c>
      <c r="JL54" s="293">
        <f t="shared" si="743"/>
        <v>-1</v>
      </c>
      <c r="JM54" s="292">
        <v>22</v>
      </c>
      <c r="JN54" s="293">
        <f t="shared" si="744"/>
        <v>-0.99929842464442886</v>
      </c>
      <c r="JO54" s="294">
        <v>22</v>
      </c>
      <c r="JP54" s="293">
        <f t="shared" si="745"/>
        <v>-0.99929451000513081</v>
      </c>
      <c r="JQ54" s="294">
        <v>0</v>
      </c>
      <c r="JR54" s="293">
        <f t="shared" si="746"/>
        <v>-1</v>
      </c>
      <c r="JS54" s="292">
        <v>0</v>
      </c>
      <c r="JT54" s="293">
        <f t="shared" si="747"/>
        <v>-1</v>
      </c>
      <c r="JU54" s="294">
        <v>0</v>
      </c>
      <c r="JV54" s="293">
        <f t="shared" si="748"/>
        <v>-1</v>
      </c>
      <c r="JW54" s="294">
        <v>0</v>
      </c>
      <c r="JX54" s="293">
        <f t="shared" si="749"/>
        <v>-1</v>
      </c>
      <c r="JY54" s="292">
        <v>0</v>
      </c>
      <c r="JZ54" s="293">
        <f t="shared" si="750"/>
        <v>-1</v>
      </c>
      <c r="KA54" s="294">
        <v>0</v>
      </c>
      <c r="KB54" s="293" t="str">
        <f t="shared" si="751"/>
        <v>-</v>
      </c>
      <c r="KC54" s="294">
        <v>0</v>
      </c>
      <c r="KD54" s="293">
        <f t="shared" si="752"/>
        <v>-1</v>
      </c>
      <c r="KE54" s="292">
        <v>252</v>
      </c>
      <c r="KF54" s="293">
        <f t="shared" si="753"/>
        <v>-0.99178644763860369</v>
      </c>
      <c r="KG54" s="292">
        <v>113</v>
      </c>
      <c r="KH54" s="293">
        <f t="shared" si="754"/>
        <v>-0.99082568807339455</v>
      </c>
      <c r="KI54" s="294">
        <v>113</v>
      </c>
      <c r="KJ54" s="293">
        <f t="shared" si="755"/>
        <v>-0.99067194981013706</v>
      </c>
      <c r="KK54" s="294">
        <v>0</v>
      </c>
      <c r="KL54" s="293">
        <f t="shared" si="756"/>
        <v>-1</v>
      </c>
      <c r="KM54" s="292">
        <v>97</v>
      </c>
      <c r="KN54" s="293">
        <f t="shared" si="757"/>
        <v>-0.98436240528776398</v>
      </c>
      <c r="KO54" s="294">
        <v>97</v>
      </c>
      <c r="KP54" s="293">
        <f t="shared" si="758"/>
        <v>-0.98376840696117807</v>
      </c>
      <c r="KQ54" s="294">
        <v>0</v>
      </c>
      <c r="KR54" s="293">
        <f t="shared" si="759"/>
        <v>-1</v>
      </c>
      <c r="KS54" s="292">
        <v>11</v>
      </c>
      <c r="KT54" s="293">
        <f t="shared" si="760"/>
        <v>-0.99825921823073271</v>
      </c>
      <c r="KU54" s="294">
        <v>11</v>
      </c>
      <c r="KV54" s="293">
        <f t="shared" si="761"/>
        <v>-0.9982229402261712</v>
      </c>
      <c r="KW54" s="294">
        <v>0</v>
      </c>
      <c r="KX54" s="293">
        <f t="shared" si="762"/>
        <v>-1</v>
      </c>
      <c r="KY54" s="292">
        <v>36</v>
      </c>
      <c r="KZ54" s="293">
        <f t="shared" si="763"/>
        <v>-0.99469339622641506</v>
      </c>
      <c r="LA54" s="294">
        <v>31</v>
      </c>
      <c r="LB54" s="293">
        <f t="shared" si="764"/>
        <v>-0.99507154213036564</v>
      </c>
      <c r="LC54" s="294">
        <v>6</v>
      </c>
      <c r="LD54" s="293">
        <f t="shared" si="765"/>
        <v>-0.98785425101214575</v>
      </c>
      <c r="LE54" s="292">
        <v>0</v>
      </c>
      <c r="LF54" s="293">
        <f t="shared" si="766"/>
        <v>-1</v>
      </c>
      <c r="LG54" s="294">
        <v>0</v>
      </c>
      <c r="LH54" s="293">
        <f t="shared" si="767"/>
        <v>-1</v>
      </c>
      <c r="LI54" s="294">
        <v>0</v>
      </c>
      <c r="LJ54" s="293">
        <f t="shared" si="768"/>
        <v>-1</v>
      </c>
      <c r="LK54" s="292">
        <v>68</v>
      </c>
      <c r="LL54" s="293">
        <f t="shared" si="769"/>
        <v>-0.9979227761485826</v>
      </c>
      <c r="LM54" s="292">
        <v>39</v>
      </c>
      <c r="LN54" s="293">
        <f t="shared" si="770"/>
        <v>-0.99459309579925137</v>
      </c>
      <c r="LO54" s="294">
        <v>39</v>
      </c>
      <c r="LP54" s="293">
        <f t="shared" si="771"/>
        <v>-0.99459309579925137</v>
      </c>
      <c r="LQ54" s="294">
        <v>0</v>
      </c>
      <c r="LR54" s="293" t="str">
        <f t="shared" si="772"/>
        <v>-</v>
      </c>
      <c r="LS54" s="292">
        <v>46</v>
      </c>
      <c r="LT54" s="293">
        <f t="shared" si="773"/>
        <v>-0.99780534351145034</v>
      </c>
      <c r="LU54" s="294">
        <v>28</v>
      </c>
      <c r="LV54" s="293">
        <f t="shared" si="774"/>
        <v>-0.99866367584594096</v>
      </c>
      <c r="LW54" s="294">
        <v>18</v>
      </c>
      <c r="LX54" s="293">
        <f t="shared" si="775"/>
        <v>1.5714285714285716</v>
      </c>
      <c r="LY54" s="292">
        <v>3</v>
      </c>
      <c r="LZ54" s="293">
        <f t="shared" si="776"/>
        <v>-0.99855491329479773</v>
      </c>
      <c r="MA54" s="294">
        <v>0</v>
      </c>
      <c r="MB54" s="293">
        <f t="shared" si="777"/>
        <v>-1</v>
      </c>
      <c r="MC54" s="294">
        <v>3</v>
      </c>
      <c r="MD54" s="293" t="str">
        <f t="shared" si="778"/>
        <v>-</v>
      </c>
      <c r="ME54" s="292">
        <v>6</v>
      </c>
      <c r="MF54" s="293">
        <f t="shared" si="779"/>
        <v>-0.99743808710503845</v>
      </c>
      <c r="MG54" s="294">
        <v>1</v>
      </c>
      <c r="MH54" s="293">
        <f t="shared" si="780"/>
        <v>-0.99957301451750635</v>
      </c>
      <c r="MI54" s="294">
        <v>5</v>
      </c>
      <c r="MJ54" s="293" t="str">
        <f t="shared" si="781"/>
        <v>-</v>
      </c>
      <c r="MK54" s="292">
        <v>2</v>
      </c>
      <c r="ML54" s="293">
        <f t="shared" si="782"/>
        <v>-0.98245614035087714</v>
      </c>
      <c r="MM54" s="294">
        <v>0</v>
      </c>
      <c r="MN54" s="293">
        <f t="shared" si="783"/>
        <v>-1</v>
      </c>
      <c r="MO54" s="294">
        <v>2</v>
      </c>
      <c r="MP54" s="293" t="str">
        <f t="shared" si="784"/>
        <v>-</v>
      </c>
      <c r="MQ54" s="292">
        <f t="shared" si="785"/>
        <v>1991</v>
      </c>
      <c r="MR54" s="293">
        <f t="shared" si="786"/>
        <v>-0.98216333405002509</v>
      </c>
      <c r="MS54" s="292">
        <f t="shared" si="787"/>
        <v>624</v>
      </c>
      <c r="MT54" s="293">
        <f t="shared" si="788"/>
        <v>-0.98867040688490659</v>
      </c>
      <c r="MU54" s="294">
        <f t="shared" si="789"/>
        <v>593</v>
      </c>
      <c r="MV54" s="293">
        <f t="shared" si="790"/>
        <v>-0.98907113896056031</v>
      </c>
      <c r="MW54" s="294">
        <f t="shared" si="791"/>
        <v>31</v>
      </c>
      <c r="MX54" s="293">
        <f t="shared" si="792"/>
        <v>-0.96214896214896217</v>
      </c>
      <c r="MY54" s="292">
        <f t="shared" si="793"/>
        <v>1293</v>
      </c>
      <c r="MZ54" s="293">
        <f t="shared" si="794"/>
        <v>-0.95714001591089892</v>
      </c>
      <c r="NA54" s="294">
        <f t="shared" si="795"/>
        <v>1286</v>
      </c>
      <c r="NB54" s="293">
        <f t="shared" si="796"/>
        <v>-0.95618100040888643</v>
      </c>
      <c r="NC54" s="294">
        <f t="shared" si="797"/>
        <v>7</v>
      </c>
      <c r="ND54" s="293">
        <f t="shared" si="798"/>
        <v>-0.99147381242387334</v>
      </c>
      <c r="NE54" s="292">
        <f t="shared" si="799"/>
        <v>66</v>
      </c>
      <c r="NF54" s="293">
        <f t="shared" si="800"/>
        <v>-0.99434641082747988</v>
      </c>
      <c r="NG54" s="294">
        <f t="shared" si="801"/>
        <v>66</v>
      </c>
      <c r="NH54" s="293">
        <f t="shared" si="802"/>
        <v>-0.9939327082184225</v>
      </c>
      <c r="NI54" s="294">
        <f t="shared" si="803"/>
        <v>0</v>
      </c>
      <c r="NJ54" s="293">
        <f t="shared" si="804"/>
        <v>-1</v>
      </c>
      <c r="NK54" s="292">
        <f t="shared" si="805"/>
        <v>44</v>
      </c>
      <c r="NL54" s="293">
        <f t="shared" si="806"/>
        <v>-0.99720865317515706</v>
      </c>
      <c r="NM54" s="294">
        <f t="shared" si="807"/>
        <v>38</v>
      </c>
      <c r="NN54" s="293">
        <f t="shared" si="808"/>
        <v>-0.99749983551549448</v>
      </c>
      <c r="NO54" s="294">
        <f t="shared" si="809"/>
        <v>6</v>
      </c>
      <c r="NP54" s="293">
        <f t="shared" si="810"/>
        <v>-0.98934280639431615</v>
      </c>
      <c r="NQ54" s="292">
        <f t="shared" si="811"/>
        <v>5</v>
      </c>
      <c r="NR54" s="293">
        <f t="shared" si="812"/>
        <v>-0.99801980198019802</v>
      </c>
      <c r="NS54" s="294">
        <f t="shared" si="813"/>
        <v>1</v>
      </c>
      <c r="NT54" s="293">
        <f t="shared" si="814"/>
        <v>-0.99941995359628766</v>
      </c>
      <c r="NU54" s="294">
        <f t="shared" si="815"/>
        <v>4</v>
      </c>
      <c r="NV54" s="293">
        <f t="shared" si="816"/>
        <v>-0.995</v>
      </c>
    </row>
    <row r="55" spans="1:386" s="295" customFormat="1" outlineLevel="1" x14ac:dyDescent="0.25">
      <c r="A55" s="290"/>
      <c r="B55" s="291" t="s">
        <v>73</v>
      </c>
      <c r="C55" s="292">
        <v>301198</v>
      </c>
      <c r="D55" s="293">
        <f t="shared" si="609"/>
        <v>-0.76328020987407874</v>
      </c>
      <c r="E55" s="292">
        <v>120529</v>
      </c>
      <c r="F55" s="293">
        <f t="shared" si="610"/>
        <v>-0.74992738227629596</v>
      </c>
      <c r="G55" s="294">
        <v>118442</v>
      </c>
      <c r="H55" s="293">
        <f t="shared" si="611"/>
        <v>-0.75241073537619596</v>
      </c>
      <c r="I55" s="294">
        <v>2087</v>
      </c>
      <c r="J55" s="293">
        <f t="shared" si="612"/>
        <v>-0.41947148817802504</v>
      </c>
      <c r="K55" s="292">
        <v>69912</v>
      </c>
      <c r="L55" s="293">
        <f t="shared" si="613"/>
        <v>-0.79038704280587302</v>
      </c>
      <c r="M55" s="294">
        <v>68903</v>
      </c>
      <c r="N55" s="293">
        <f t="shared" si="614"/>
        <v>-0.79154161725197858</v>
      </c>
      <c r="O55" s="294">
        <v>1008</v>
      </c>
      <c r="P55" s="293">
        <f t="shared" si="615"/>
        <v>-0.66321416638823916</v>
      </c>
      <c r="Q55" s="292">
        <v>57457</v>
      </c>
      <c r="R55" s="293">
        <f t="shared" si="616"/>
        <v>-0.78754095208513597</v>
      </c>
      <c r="S55" s="294">
        <v>55748</v>
      </c>
      <c r="T55" s="293">
        <f t="shared" si="617"/>
        <v>-0.79116219132102616</v>
      </c>
      <c r="U55" s="294">
        <v>1709</v>
      </c>
      <c r="V55" s="293">
        <f t="shared" si="618"/>
        <v>-0.51087578706353742</v>
      </c>
      <c r="W55" s="292">
        <v>53295</v>
      </c>
      <c r="X55" s="293">
        <f t="shared" si="619"/>
        <v>-0.68981893737013955</v>
      </c>
      <c r="Y55" s="294">
        <v>52124</v>
      </c>
      <c r="Z55" s="293">
        <f t="shared" si="620"/>
        <v>-0.69150459866715597</v>
      </c>
      <c r="AA55" s="294">
        <v>1171</v>
      </c>
      <c r="AB55" s="293">
        <f t="shared" si="621"/>
        <v>-0.59012950647532381</v>
      </c>
      <c r="AC55" s="292">
        <v>4495</v>
      </c>
      <c r="AD55" s="293">
        <f t="shared" si="622"/>
        <v>-0.79622829684029195</v>
      </c>
      <c r="AE55" s="294">
        <v>3875</v>
      </c>
      <c r="AF55" s="293">
        <f t="shared" si="623"/>
        <v>-0.81037435771959876</v>
      </c>
      <c r="AG55" s="294">
        <v>619</v>
      </c>
      <c r="AH55" s="293">
        <f t="shared" si="624"/>
        <v>-0.61884236453201968</v>
      </c>
      <c r="AI55" s="292">
        <v>218095</v>
      </c>
      <c r="AJ55" s="293">
        <f t="shared" si="625"/>
        <v>-0.79089685350555416</v>
      </c>
      <c r="AK55" s="292">
        <v>87450</v>
      </c>
      <c r="AL55" s="293">
        <f t="shared" si="626"/>
        <v>-0.78216519575240817</v>
      </c>
      <c r="AM55" s="294">
        <v>86230</v>
      </c>
      <c r="AN55" s="293">
        <f t="shared" si="627"/>
        <v>-0.7841189886664347</v>
      </c>
      <c r="AO55" s="294">
        <v>1220</v>
      </c>
      <c r="AP55" s="293">
        <f t="shared" si="628"/>
        <v>-0.39544103072348857</v>
      </c>
      <c r="AQ55" s="292">
        <v>45132</v>
      </c>
      <c r="AR55" s="293">
        <f t="shared" si="629"/>
        <v>-0.82030291930115151</v>
      </c>
      <c r="AS55" s="294">
        <v>44482</v>
      </c>
      <c r="AT55" s="293">
        <f t="shared" si="630"/>
        <v>-0.82128924690142824</v>
      </c>
      <c r="AU55" s="294">
        <v>650</v>
      </c>
      <c r="AV55" s="293">
        <f t="shared" si="631"/>
        <v>-0.71123944913371839</v>
      </c>
      <c r="AW55" s="292">
        <v>41627</v>
      </c>
      <c r="AX55" s="293">
        <f t="shared" si="632"/>
        <v>-0.81829491337503435</v>
      </c>
      <c r="AY55" s="294">
        <v>40380</v>
      </c>
      <c r="AZ55" s="293">
        <f t="shared" si="633"/>
        <v>-0.82239151279502454</v>
      </c>
      <c r="BA55" s="294">
        <v>1247</v>
      </c>
      <c r="BB55" s="293">
        <f t="shared" si="634"/>
        <v>-0.28209556706966032</v>
      </c>
      <c r="BC55" s="292">
        <v>44021</v>
      </c>
      <c r="BD55" s="293">
        <f t="shared" si="635"/>
        <v>-0.70299027082461851</v>
      </c>
      <c r="BE55" s="294">
        <v>43212</v>
      </c>
      <c r="BF55" s="293">
        <f t="shared" si="636"/>
        <v>-0.70536937919749088</v>
      </c>
      <c r="BG55" s="294">
        <v>809</v>
      </c>
      <c r="BH55" s="293">
        <f t="shared" si="637"/>
        <v>-0.47806451612903222</v>
      </c>
      <c r="BI55" s="292">
        <v>2703</v>
      </c>
      <c r="BJ55" s="293">
        <f t="shared" si="638"/>
        <v>-0.82326402510788543</v>
      </c>
      <c r="BK55" s="294">
        <v>2133</v>
      </c>
      <c r="BL55" s="293">
        <f t="shared" si="639"/>
        <v>-0.84933248569612207</v>
      </c>
      <c r="BM55" s="294">
        <v>571</v>
      </c>
      <c r="BN55" s="293">
        <f t="shared" si="640"/>
        <v>-0.49780123131046616</v>
      </c>
      <c r="BO55" s="292">
        <v>83103</v>
      </c>
      <c r="BP55" s="293">
        <f t="shared" si="641"/>
        <v>-0.63770441060428373</v>
      </c>
      <c r="BQ55" s="292">
        <v>33079</v>
      </c>
      <c r="BR55" s="293">
        <f t="shared" si="642"/>
        <v>-0.58920832039739213</v>
      </c>
      <c r="BS55" s="294">
        <v>32211</v>
      </c>
      <c r="BT55" s="293">
        <f t="shared" si="643"/>
        <v>-0.59199726402188779</v>
      </c>
      <c r="BU55" s="294">
        <v>867</v>
      </c>
      <c r="BV55" s="293">
        <f t="shared" si="644"/>
        <v>-0.45022194039315155</v>
      </c>
      <c r="BW55" s="292">
        <v>24780</v>
      </c>
      <c r="BX55" s="293">
        <f t="shared" si="645"/>
        <v>-0.69917327279569763</v>
      </c>
      <c r="BY55" s="294">
        <v>24421</v>
      </c>
      <c r="BZ55" s="293">
        <f t="shared" si="646"/>
        <v>-0.70084035672285383</v>
      </c>
      <c r="CA55" s="294">
        <v>359</v>
      </c>
      <c r="CB55" s="293">
        <f t="shared" si="647"/>
        <v>-0.51617250673854453</v>
      </c>
      <c r="CC55" s="292">
        <v>15830</v>
      </c>
      <c r="CD55" s="293">
        <f t="shared" si="648"/>
        <v>-0.6171427189397054</v>
      </c>
      <c r="CE55" s="294">
        <v>15368</v>
      </c>
      <c r="CF55" s="293">
        <f t="shared" si="649"/>
        <v>-0.6118211669613538</v>
      </c>
      <c r="CG55" s="294">
        <v>462</v>
      </c>
      <c r="CH55" s="293">
        <f t="shared" si="650"/>
        <v>-0.73705179282868527</v>
      </c>
      <c r="CI55" s="292">
        <v>9273</v>
      </c>
      <c r="CJ55" s="293">
        <f t="shared" si="651"/>
        <v>-0.6071595001059098</v>
      </c>
      <c r="CK55" s="294">
        <v>8912</v>
      </c>
      <c r="CL55" s="293">
        <f t="shared" si="652"/>
        <v>-0.60032289891470092</v>
      </c>
      <c r="CM55" s="294">
        <v>362</v>
      </c>
      <c r="CN55" s="293">
        <f t="shared" si="653"/>
        <v>-0.72302983932670239</v>
      </c>
      <c r="CO55" s="292">
        <v>1791</v>
      </c>
      <c r="CP55" s="293">
        <f t="shared" si="654"/>
        <v>-0.73525498891352548</v>
      </c>
      <c r="CQ55" s="294">
        <v>1743</v>
      </c>
      <c r="CR55" s="293">
        <f t="shared" si="655"/>
        <v>-0.7223638101306149</v>
      </c>
      <c r="CS55" s="294">
        <v>49</v>
      </c>
      <c r="CT55" s="293">
        <f t="shared" si="656"/>
        <v>-0.89938398357289528</v>
      </c>
      <c r="CU55" s="292">
        <v>69443</v>
      </c>
      <c r="CV55" s="293">
        <f t="shared" si="657"/>
        <v>-0.62468112244897966</v>
      </c>
      <c r="CW55" s="292">
        <v>17551</v>
      </c>
      <c r="CX55" s="293">
        <f t="shared" si="658"/>
        <v>-0.63529631784556562</v>
      </c>
      <c r="CY55" s="294">
        <v>16631</v>
      </c>
      <c r="CZ55" s="293">
        <f t="shared" si="659"/>
        <v>-0.65028597863571369</v>
      </c>
      <c r="DA55" s="294">
        <v>920</v>
      </c>
      <c r="DB55" s="293">
        <f t="shared" si="660"/>
        <v>0.61971830985915499</v>
      </c>
      <c r="DC55" s="292">
        <v>16578</v>
      </c>
      <c r="DD55" s="293">
        <f t="shared" si="661"/>
        <v>-0.67960883597781341</v>
      </c>
      <c r="DE55" s="294">
        <v>16424</v>
      </c>
      <c r="DF55" s="293">
        <f t="shared" si="662"/>
        <v>-0.68076504431659157</v>
      </c>
      <c r="DG55" s="294">
        <v>154</v>
      </c>
      <c r="DH55" s="293">
        <f t="shared" si="663"/>
        <v>-0.47972972972972971</v>
      </c>
      <c r="DI55" s="292">
        <v>8531</v>
      </c>
      <c r="DJ55" s="293">
        <f t="shared" si="664"/>
        <v>-0.61620478675544366</v>
      </c>
      <c r="DK55" s="294">
        <v>7788</v>
      </c>
      <c r="DL55" s="293">
        <f t="shared" si="665"/>
        <v>-0.642539128838298</v>
      </c>
      <c r="DM55" s="294">
        <v>742</v>
      </c>
      <c r="DN55" s="293">
        <f t="shared" si="666"/>
        <v>0.68253968253968256</v>
      </c>
      <c r="DO55" s="292">
        <v>26507</v>
      </c>
      <c r="DP55" s="293">
        <f t="shared" si="667"/>
        <v>-0.51835229131082605</v>
      </c>
      <c r="DQ55" s="294">
        <v>26133</v>
      </c>
      <c r="DR55" s="293">
        <f t="shared" si="668"/>
        <v>-0.52139115783304635</v>
      </c>
      <c r="DS55" s="294">
        <v>374</v>
      </c>
      <c r="DT55" s="293">
        <f t="shared" si="669"/>
        <v>-0.13225058004640367</v>
      </c>
      <c r="DU55" s="292">
        <v>1895</v>
      </c>
      <c r="DV55" s="293">
        <f t="shared" si="670"/>
        <v>-0.67946549391069011</v>
      </c>
      <c r="DW55" s="294">
        <v>1373</v>
      </c>
      <c r="DX55" s="293">
        <f t="shared" si="671"/>
        <v>-0.76705123854767554</v>
      </c>
      <c r="DY55" s="294">
        <v>522</v>
      </c>
      <c r="DZ55" s="293">
        <f t="shared" si="672"/>
        <v>28</v>
      </c>
      <c r="EA55" s="292">
        <v>16280</v>
      </c>
      <c r="EB55" s="293">
        <f t="shared" si="673"/>
        <v>-0.60475843651371686</v>
      </c>
      <c r="EC55" s="292">
        <v>8406</v>
      </c>
      <c r="ED55" s="293">
        <f t="shared" si="674"/>
        <v>-0.57160330241565593</v>
      </c>
      <c r="EE55" s="294">
        <v>8406</v>
      </c>
      <c r="EF55" s="293">
        <f t="shared" si="675"/>
        <v>-0.57092542494002352</v>
      </c>
      <c r="EG55" s="294">
        <v>0</v>
      </c>
      <c r="EH55" s="293">
        <f t="shared" si="676"/>
        <v>-1</v>
      </c>
      <c r="EI55" s="292">
        <v>3993</v>
      </c>
      <c r="EJ55" s="293">
        <f t="shared" si="677"/>
        <v>-0.6732673267326732</v>
      </c>
      <c r="EK55" s="294">
        <v>3993</v>
      </c>
      <c r="EL55" s="293">
        <f t="shared" si="678"/>
        <v>-0.6732673267326732</v>
      </c>
      <c r="EM55" s="294">
        <v>0</v>
      </c>
      <c r="EN55" s="293" t="str">
        <f t="shared" si="679"/>
        <v>-</v>
      </c>
      <c r="EO55" s="292">
        <v>2301</v>
      </c>
      <c r="EP55" s="293">
        <f t="shared" si="680"/>
        <v>-0.63359872611464962</v>
      </c>
      <c r="EQ55" s="294">
        <v>2270</v>
      </c>
      <c r="ER55" s="293">
        <f t="shared" si="681"/>
        <v>-0.63645099295323515</v>
      </c>
      <c r="ES55" s="294">
        <v>32</v>
      </c>
      <c r="ET55" s="293">
        <f t="shared" si="682"/>
        <v>-0.11111111111111116</v>
      </c>
      <c r="EU55" s="292">
        <v>1197</v>
      </c>
      <c r="EV55" s="293">
        <f t="shared" si="683"/>
        <v>-0.27498485766202296</v>
      </c>
      <c r="EW55" s="294">
        <v>1197</v>
      </c>
      <c r="EX55" s="293">
        <f t="shared" si="684"/>
        <v>-0.27498485766202296</v>
      </c>
      <c r="EY55" s="294">
        <v>0</v>
      </c>
      <c r="EZ55" s="293" t="str">
        <f t="shared" si="685"/>
        <v>-</v>
      </c>
      <c r="FA55" s="292">
        <v>124</v>
      </c>
      <c r="FB55" s="293">
        <f t="shared" si="686"/>
        <v>-0.8826868495742668</v>
      </c>
      <c r="FC55" s="294">
        <v>124</v>
      </c>
      <c r="FD55" s="293">
        <f t="shared" si="687"/>
        <v>-0.88088376560999038</v>
      </c>
      <c r="FE55" s="294">
        <v>0</v>
      </c>
      <c r="FF55" s="293">
        <f t="shared" si="688"/>
        <v>-1</v>
      </c>
      <c r="FG55" s="292">
        <v>6701</v>
      </c>
      <c r="FH55" s="293">
        <f t="shared" si="689"/>
        <v>-0.86424230145867098</v>
      </c>
      <c r="FI55" s="292">
        <v>2693</v>
      </c>
      <c r="FJ55" s="293">
        <f t="shared" si="690"/>
        <v>-0.83995958875616572</v>
      </c>
      <c r="FK55" s="294">
        <v>2653</v>
      </c>
      <c r="FL55" s="293">
        <f t="shared" si="691"/>
        <v>-0.84028655710071642</v>
      </c>
      <c r="FM55" s="294">
        <v>40</v>
      </c>
      <c r="FN55" s="293">
        <f t="shared" si="692"/>
        <v>-0.81481481481481488</v>
      </c>
      <c r="FO55" s="292">
        <v>1153</v>
      </c>
      <c r="FP55" s="293">
        <f t="shared" si="693"/>
        <v>-0.85724897858115634</v>
      </c>
      <c r="FQ55" s="294">
        <v>1040</v>
      </c>
      <c r="FR55" s="293">
        <f t="shared" si="694"/>
        <v>-0.86516271230390251</v>
      </c>
      <c r="FS55" s="294">
        <v>113</v>
      </c>
      <c r="FT55" s="293">
        <f t="shared" si="695"/>
        <v>-0.68956043956043955</v>
      </c>
      <c r="FU55" s="292">
        <v>1771</v>
      </c>
      <c r="FV55" s="293">
        <f t="shared" si="696"/>
        <v>-0.87712481787275376</v>
      </c>
      <c r="FW55" s="294">
        <v>1707</v>
      </c>
      <c r="FX55" s="293">
        <f t="shared" si="697"/>
        <v>-0.88080441309964386</v>
      </c>
      <c r="FY55" s="294">
        <v>64</v>
      </c>
      <c r="FZ55" s="293">
        <f t="shared" si="698"/>
        <v>-0.31182795698924726</v>
      </c>
      <c r="GA55" s="292">
        <v>1266</v>
      </c>
      <c r="GB55" s="293">
        <f t="shared" si="699"/>
        <v>-0.87004721823034281</v>
      </c>
      <c r="GC55" s="294">
        <v>1257</v>
      </c>
      <c r="GD55" s="293">
        <f t="shared" si="700"/>
        <v>-0.8692667706708268</v>
      </c>
      <c r="GE55" s="294">
        <v>10</v>
      </c>
      <c r="GF55" s="293">
        <f t="shared" si="701"/>
        <v>-0.92063492063492069</v>
      </c>
      <c r="GG55" s="292">
        <v>26</v>
      </c>
      <c r="GH55" s="293">
        <f t="shared" si="702"/>
        <v>-0.97695035460992907</v>
      </c>
      <c r="GI55" s="294">
        <v>25</v>
      </c>
      <c r="GJ55" s="293">
        <f t="shared" si="703"/>
        <v>-0.97659176029962547</v>
      </c>
      <c r="GK55" s="294">
        <v>1</v>
      </c>
      <c r="GL55" s="293">
        <f t="shared" si="704"/>
        <v>-0.98333333333333328</v>
      </c>
      <c r="GM55" s="292">
        <v>65003</v>
      </c>
      <c r="GN55" s="293">
        <f t="shared" si="705"/>
        <v>-0.84963033903323715</v>
      </c>
      <c r="GO55" s="292">
        <v>31479</v>
      </c>
      <c r="GP55" s="293">
        <f t="shared" si="706"/>
        <v>-0.84039689098680248</v>
      </c>
      <c r="GQ55" s="294">
        <v>31453</v>
      </c>
      <c r="GR55" s="293">
        <f t="shared" si="707"/>
        <v>-0.84031254125077426</v>
      </c>
      <c r="GS55" s="294">
        <v>26</v>
      </c>
      <c r="GT55" s="293">
        <f t="shared" si="708"/>
        <v>-0.90262172284644193</v>
      </c>
      <c r="GU55" s="292">
        <v>8423</v>
      </c>
      <c r="GV55" s="293">
        <f t="shared" si="709"/>
        <v>-0.88811848309756258</v>
      </c>
      <c r="GW55" s="294">
        <v>8405</v>
      </c>
      <c r="GX55" s="293">
        <f t="shared" si="710"/>
        <v>-0.88825961525678354</v>
      </c>
      <c r="GY55" s="294">
        <v>19</v>
      </c>
      <c r="GZ55" s="293">
        <f t="shared" si="711"/>
        <v>-0.71212121212121215</v>
      </c>
      <c r="HA55" s="292">
        <v>19383</v>
      </c>
      <c r="HB55" s="293">
        <f t="shared" si="712"/>
        <v>-0.8351589474937493</v>
      </c>
      <c r="HC55" s="294">
        <v>19283</v>
      </c>
      <c r="HD55" s="293">
        <f t="shared" si="713"/>
        <v>-0.83564457702961858</v>
      </c>
      <c r="HE55" s="294">
        <v>100</v>
      </c>
      <c r="HF55" s="293">
        <f t="shared" si="714"/>
        <v>-0.61685823754789271</v>
      </c>
      <c r="HG55" s="292">
        <v>5882</v>
      </c>
      <c r="HH55" s="293">
        <f t="shared" si="715"/>
        <v>-0.8512279636795913</v>
      </c>
      <c r="HI55" s="294">
        <v>5791</v>
      </c>
      <c r="HJ55" s="293">
        <f t="shared" si="716"/>
        <v>-0.85263131107491863</v>
      </c>
      <c r="HK55" s="294">
        <v>92</v>
      </c>
      <c r="HL55" s="293">
        <f t="shared" si="717"/>
        <v>-0.61825726141078841</v>
      </c>
      <c r="HM55" s="292">
        <v>72</v>
      </c>
      <c r="HN55" s="293">
        <f t="shared" si="718"/>
        <v>-0.95680863827234552</v>
      </c>
      <c r="HO55" s="294">
        <v>72</v>
      </c>
      <c r="HP55" s="293">
        <f t="shared" si="719"/>
        <v>-0.95552810376775787</v>
      </c>
      <c r="HQ55" s="294">
        <v>0</v>
      </c>
      <c r="HR55" s="293">
        <f t="shared" si="720"/>
        <v>-1</v>
      </c>
      <c r="HS55" s="292">
        <v>14332</v>
      </c>
      <c r="HT55" s="293">
        <f t="shared" si="721"/>
        <v>-0.70847402465318743</v>
      </c>
      <c r="HU55" s="292">
        <v>5714</v>
      </c>
      <c r="HV55" s="293">
        <f t="shared" si="722"/>
        <v>-0.62748549449116631</v>
      </c>
      <c r="HW55" s="294">
        <v>5714</v>
      </c>
      <c r="HX55" s="293">
        <f t="shared" si="723"/>
        <v>-0.62692609036301905</v>
      </c>
      <c r="HY55" s="294">
        <v>0</v>
      </c>
      <c r="HZ55" s="293">
        <f t="shared" si="724"/>
        <v>-1</v>
      </c>
      <c r="IA55" s="292">
        <v>5577</v>
      </c>
      <c r="IB55" s="293">
        <f t="shared" si="725"/>
        <v>-0.72489147592738745</v>
      </c>
      <c r="IC55" s="294">
        <v>5525</v>
      </c>
      <c r="ID55" s="293">
        <f t="shared" si="726"/>
        <v>-0.72643097643097643</v>
      </c>
      <c r="IE55" s="294">
        <v>52</v>
      </c>
      <c r="IF55" s="293">
        <f t="shared" si="727"/>
        <v>-0.31578947368421051</v>
      </c>
      <c r="IG55" s="292">
        <v>1716</v>
      </c>
      <c r="IH55" s="293">
        <f t="shared" si="728"/>
        <v>-0.80023282887077996</v>
      </c>
      <c r="II55" s="294">
        <v>1716</v>
      </c>
      <c r="IJ55" s="293">
        <f t="shared" si="729"/>
        <v>-0.80023282887077996</v>
      </c>
      <c r="IK55" s="294">
        <v>0</v>
      </c>
      <c r="IL55" s="293" t="str">
        <f t="shared" si="730"/>
        <v>-</v>
      </c>
      <c r="IM55" s="292">
        <v>943</v>
      </c>
      <c r="IN55" s="293">
        <f t="shared" si="731"/>
        <v>-0.69492073762536388</v>
      </c>
      <c r="IO55" s="294">
        <v>943</v>
      </c>
      <c r="IP55" s="293">
        <f t="shared" si="732"/>
        <v>-0.69492073762536388</v>
      </c>
      <c r="IQ55" s="294">
        <v>0</v>
      </c>
      <c r="IR55" s="293" t="str">
        <f t="shared" si="733"/>
        <v>-</v>
      </c>
      <c r="IS55" s="292">
        <v>369</v>
      </c>
      <c r="IT55" s="293">
        <f t="shared" si="734"/>
        <v>-0.81038026721479961</v>
      </c>
      <c r="IU55" s="294">
        <v>369</v>
      </c>
      <c r="IV55" s="293">
        <f t="shared" si="735"/>
        <v>-0.80761209593326377</v>
      </c>
      <c r="IW55" s="294">
        <v>0</v>
      </c>
      <c r="IX55" s="293">
        <f t="shared" si="736"/>
        <v>-1</v>
      </c>
      <c r="IY55" s="292">
        <v>7259</v>
      </c>
      <c r="IZ55" s="293">
        <f t="shared" si="737"/>
        <v>-0.89000515198351371</v>
      </c>
      <c r="JA55" s="292">
        <v>2847</v>
      </c>
      <c r="JB55" s="293">
        <f t="shared" si="738"/>
        <v>-0.84038795761619101</v>
      </c>
      <c r="JC55" s="294">
        <v>2847</v>
      </c>
      <c r="JD55" s="293">
        <f t="shared" si="739"/>
        <v>-0.84038795761619101</v>
      </c>
      <c r="JE55" s="294">
        <v>0</v>
      </c>
      <c r="JF55" s="293" t="str">
        <f t="shared" si="740"/>
        <v>-</v>
      </c>
      <c r="JG55" s="292">
        <v>666</v>
      </c>
      <c r="JH55" s="293">
        <f t="shared" si="741"/>
        <v>-0.90474828375286043</v>
      </c>
      <c r="JI55" s="294">
        <v>642</v>
      </c>
      <c r="JJ55" s="293">
        <f t="shared" si="742"/>
        <v>-0.90589270008795075</v>
      </c>
      <c r="JK55" s="294">
        <v>25</v>
      </c>
      <c r="JL55" s="293">
        <f t="shared" si="743"/>
        <v>-0.8529411764705882</v>
      </c>
      <c r="JM55" s="292">
        <v>3135</v>
      </c>
      <c r="JN55" s="293">
        <f t="shared" si="744"/>
        <v>-0.91747828375888396</v>
      </c>
      <c r="JO55" s="294">
        <v>3135</v>
      </c>
      <c r="JP55" s="293">
        <f t="shared" si="745"/>
        <v>-0.91715116279069764</v>
      </c>
      <c r="JQ55" s="294">
        <v>0</v>
      </c>
      <c r="JR55" s="293">
        <f t="shared" si="746"/>
        <v>-1</v>
      </c>
      <c r="JS55" s="292">
        <v>645</v>
      </c>
      <c r="JT55" s="293">
        <f t="shared" si="747"/>
        <v>-0.82285086514693762</v>
      </c>
      <c r="JU55" s="294">
        <v>635</v>
      </c>
      <c r="JV55" s="293">
        <f t="shared" si="748"/>
        <v>-0.81831187410586548</v>
      </c>
      <c r="JW55" s="294">
        <v>10</v>
      </c>
      <c r="JX55" s="293">
        <f t="shared" si="749"/>
        <v>-0.93150684931506844</v>
      </c>
      <c r="JY55" s="292">
        <v>0</v>
      </c>
      <c r="JZ55" s="293">
        <f t="shared" si="750"/>
        <v>-1</v>
      </c>
      <c r="KA55" s="294">
        <v>0</v>
      </c>
      <c r="KB55" s="293" t="str">
        <f t="shared" si="751"/>
        <v>-</v>
      </c>
      <c r="KC55" s="294">
        <v>0</v>
      </c>
      <c r="KD55" s="293">
        <f t="shared" si="752"/>
        <v>-1</v>
      </c>
      <c r="KE55" s="292">
        <v>9523</v>
      </c>
      <c r="KF55" s="293">
        <f t="shared" si="753"/>
        <v>-0.72734560655080593</v>
      </c>
      <c r="KG55" s="292">
        <v>4258</v>
      </c>
      <c r="KH55" s="293">
        <f t="shared" si="754"/>
        <v>-0.66858655043586546</v>
      </c>
      <c r="KI55" s="294">
        <v>4244</v>
      </c>
      <c r="KJ55" s="293">
        <f t="shared" si="755"/>
        <v>-0.66874804870433968</v>
      </c>
      <c r="KK55" s="294">
        <v>15</v>
      </c>
      <c r="KL55" s="293">
        <f t="shared" si="756"/>
        <v>-0.58333333333333326</v>
      </c>
      <c r="KM55" s="292">
        <v>1941</v>
      </c>
      <c r="KN55" s="293">
        <f t="shared" si="757"/>
        <v>-0.72231759656652361</v>
      </c>
      <c r="KO55" s="294">
        <v>1925</v>
      </c>
      <c r="KP55" s="293">
        <f t="shared" si="758"/>
        <v>-0.72460658082975682</v>
      </c>
      <c r="KQ55" s="294">
        <v>16</v>
      </c>
      <c r="KR55" s="293" t="str">
        <f t="shared" si="759"/>
        <v>-</v>
      </c>
      <c r="KS55" s="292">
        <v>1868</v>
      </c>
      <c r="KT55" s="293">
        <f t="shared" si="760"/>
        <v>-0.67422392745029647</v>
      </c>
      <c r="KU55" s="294">
        <v>1822</v>
      </c>
      <c r="KV55" s="293">
        <f t="shared" si="761"/>
        <v>-0.67551202137132682</v>
      </c>
      <c r="KW55" s="294">
        <v>46</v>
      </c>
      <c r="KX55" s="293">
        <f t="shared" si="762"/>
        <v>-0.61344537815126055</v>
      </c>
      <c r="KY55" s="292">
        <v>1516</v>
      </c>
      <c r="KZ55" s="293">
        <f t="shared" si="763"/>
        <v>-0.83460615317477638</v>
      </c>
      <c r="LA55" s="294">
        <v>1490</v>
      </c>
      <c r="LB55" s="293">
        <f t="shared" si="764"/>
        <v>-0.8348664523994237</v>
      </c>
      <c r="LC55" s="294">
        <v>27</v>
      </c>
      <c r="LD55" s="293">
        <f t="shared" si="765"/>
        <v>-0.81118881118881125</v>
      </c>
      <c r="LE55" s="292">
        <v>59</v>
      </c>
      <c r="LF55" s="293">
        <f t="shared" si="766"/>
        <v>-0.81901840490797539</v>
      </c>
      <c r="LG55" s="294">
        <v>43</v>
      </c>
      <c r="LH55" s="293">
        <f t="shared" si="767"/>
        <v>-0.85570469798657722</v>
      </c>
      <c r="LI55" s="294">
        <v>16</v>
      </c>
      <c r="LJ55" s="293">
        <f t="shared" si="768"/>
        <v>-0.40740740740740744</v>
      </c>
      <c r="LK55" s="292">
        <v>1433</v>
      </c>
      <c r="LL55" s="293">
        <f t="shared" si="769"/>
        <v>-0.97174517420194417</v>
      </c>
      <c r="LM55" s="292">
        <v>249</v>
      </c>
      <c r="LN55" s="293">
        <f t="shared" si="770"/>
        <v>-0.9765977443609023</v>
      </c>
      <c r="LO55" s="294">
        <v>249</v>
      </c>
      <c r="LP55" s="293">
        <f t="shared" si="771"/>
        <v>-0.97627893683909683</v>
      </c>
      <c r="LQ55" s="294">
        <v>0</v>
      </c>
      <c r="LR55" s="293">
        <f t="shared" si="772"/>
        <v>-1</v>
      </c>
      <c r="LS55" s="292">
        <v>951</v>
      </c>
      <c r="LT55" s="293">
        <f t="shared" si="773"/>
        <v>-0.97148425787106452</v>
      </c>
      <c r="LU55" s="294">
        <v>941</v>
      </c>
      <c r="LV55" s="293">
        <f t="shared" si="774"/>
        <v>-0.97176548247719641</v>
      </c>
      <c r="LW55" s="294">
        <v>10</v>
      </c>
      <c r="LX55" s="293">
        <f t="shared" si="775"/>
        <v>-0.56521739130434789</v>
      </c>
      <c r="LY55" s="292">
        <v>76</v>
      </c>
      <c r="LZ55" s="293">
        <f t="shared" si="776"/>
        <v>-0.97545219638242897</v>
      </c>
      <c r="MA55" s="294">
        <v>57</v>
      </c>
      <c r="MB55" s="293">
        <f t="shared" si="777"/>
        <v>-0.98142717497556209</v>
      </c>
      <c r="MC55" s="294">
        <v>19</v>
      </c>
      <c r="MD55" s="293">
        <f t="shared" si="778"/>
        <v>-0.29629629629629628</v>
      </c>
      <c r="ME55" s="292">
        <v>226</v>
      </c>
      <c r="MF55" s="293">
        <f t="shared" si="779"/>
        <v>-0.93840283455982554</v>
      </c>
      <c r="MG55" s="294">
        <v>180</v>
      </c>
      <c r="MH55" s="293">
        <f t="shared" si="780"/>
        <v>-0.95094031071136553</v>
      </c>
      <c r="MI55" s="294">
        <v>46</v>
      </c>
      <c r="MJ55" s="293" t="str">
        <f t="shared" si="781"/>
        <v>-</v>
      </c>
      <c r="MK55" s="292">
        <v>18</v>
      </c>
      <c r="ML55" s="293">
        <f t="shared" si="782"/>
        <v>-0.83018867924528306</v>
      </c>
      <c r="MM55" s="294">
        <v>7</v>
      </c>
      <c r="MN55" s="293">
        <f t="shared" si="783"/>
        <v>-0.91249999999999998</v>
      </c>
      <c r="MO55" s="294">
        <v>11</v>
      </c>
      <c r="MP55" s="293">
        <f t="shared" si="784"/>
        <v>-0.59259259259259256</v>
      </c>
      <c r="MQ55" s="292">
        <f t="shared" si="785"/>
        <v>28121</v>
      </c>
      <c r="MR55" s="293">
        <f t="shared" si="786"/>
        <v>-0.79067291945809137</v>
      </c>
      <c r="MS55" s="292">
        <f t="shared" si="787"/>
        <v>14253</v>
      </c>
      <c r="MT55" s="293">
        <f t="shared" si="788"/>
        <v>-0.77369365364157439</v>
      </c>
      <c r="MU55" s="294">
        <f t="shared" si="789"/>
        <v>14033</v>
      </c>
      <c r="MV55" s="293">
        <f t="shared" si="790"/>
        <v>-0.77455941651806515</v>
      </c>
      <c r="MW55" s="294">
        <f t="shared" si="791"/>
        <v>219</v>
      </c>
      <c r="MX55" s="293">
        <f t="shared" si="792"/>
        <v>-0.70204081632653059</v>
      </c>
      <c r="MY55" s="292">
        <f t="shared" si="793"/>
        <v>5850</v>
      </c>
      <c r="MZ55" s="293">
        <f t="shared" si="794"/>
        <v>-0.83851377463700105</v>
      </c>
      <c r="NA55" s="294">
        <f t="shared" si="795"/>
        <v>5587</v>
      </c>
      <c r="NB55" s="293">
        <f t="shared" si="796"/>
        <v>-0.84022534889041411</v>
      </c>
      <c r="NC55" s="294">
        <f t="shared" si="797"/>
        <v>261</v>
      </c>
      <c r="ND55" s="293">
        <f t="shared" si="798"/>
        <v>-0.79219745222929938</v>
      </c>
      <c r="NE55" s="292">
        <f t="shared" si="799"/>
        <v>2846</v>
      </c>
      <c r="NF55" s="293">
        <f t="shared" si="800"/>
        <v>-0.78396842265067557</v>
      </c>
      <c r="NG55" s="294">
        <f t="shared" si="801"/>
        <v>2602</v>
      </c>
      <c r="NH55" s="293">
        <f t="shared" si="802"/>
        <v>-0.79288386531879329</v>
      </c>
      <c r="NI55" s="294">
        <f t="shared" si="803"/>
        <v>244</v>
      </c>
      <c r="NJ55" s="293">
        <f t="shared" si="804"/>
        <v>-0.6</v>
      </c>
      <c r="NK55" s="292">
        <f t="shared" si="805"/>
        <v>5839</v>
      </c>
      <c r="NL55" s="293">
        <f t="shared" si="806"/>
        <v>-0.74258255080897584</v>
      </c>
      <c r="NM55" s="294">
        <f t="shared" si="807"/>
        <v>5586</v>
      </c>
      <c r="NN55" s="293">
        <f t="shared" si="808"/>
        <v>-0.74863879764208252</v>
      </c>
      <c r="NO55" s="294">
        <f t="shared" si="809"/>
        <v>250</v>
      </c>
      <c r="NP55" s="293">
        <f t="shared" si="810"/>
        <v>-0.4600431965442765</v>
      </c>
      <c r="NQ55" s="292">
        <f t="shared" si="811"/>
        <v>140</v>
      </c>
      <c r="NR55" s="293">
        <f t="shared" si="812"/>
        <v>-0.95323981295925186</v>
      </c>
      <c r="NS55" s="294">
        <f t="shared" si="813"/>
        <v>120</v>
      </c>
      <c r="NT55" s="293">
        <f t="shared" si="814"/>
        <v>-0.9464046449307727</v>
      </c>
      <c r="NU55" s="294">
        <f t="shared" si="815"/>
        <v>21</v>
      </c>
      <c r="NV55" s="293">
        <f t="shared" si="816"/>
        <v>-0.97222222222222221</v>
      </c>
    </row>
    <row r="56" spans="1:386" s="295" customFormat="1" outlineLevel="1" x14ac:dyDescent="0.25">
      <c r="A56" s="290"/>
      <c r="B56" s="291" t="s">
        <v>75</v>
      </c>
      <c r="C56" s="292">
        <v>406679</v>
      </c>
      <c r="D56" s="293">
        <f t="shared" si="609"/>
        <v>-0.68472296516811249</v>
      </c>
      <c r="E56" s="292">
        <v>158567</v>
      </c>
      <c r="F56" s="293">
        <f t="shared" si="610"/>
        <v>-0.68394816149504101</v>
      </c>
      <c r="G56" s="294">
        <v>156489</v>
      </c>
      <c r="H56" s="293">
        <f t="shared" si="611"/>
        <v>-0.68574108064470785</v>
      </c>
      <c r="I56" s="294">
        <v>2078</v>
      </c>
      <c r="J56" s="293">
        <f t="shared" si="612"/>
        <v>-0.44586666666666663</v>
      </c>
      <c r="K56" s="292">
        <v>101836</v>
      </c>
      <c r="L56" s="293">
        <f t="shared" si="613"/>
        <v>-0.6903937419623557</v>
      </c>
      <c r="M56" s="294">
        <v>99955</v>
      </c>
      <c r="N56" s="293">
        <f t="shared" si="614"/>
        <v>-0.69119096388706103</v>
      </c>
      <c r="O56" s="294">
        <v>1881</v>
      </c>
      <c r="P56" s="293">
        <f t="shared" si="615"/>
        <v>-0.64123593362578668</v>
      </c>
      <c r="Q56" s="292">
        <v>69133</v>
      </c>
      <c r="R56" s="293">
        <f t="shared" si="616"/>
        <v>-0.74748980031630885</v>
      </c>
      <c r="S56" s="294">
        <v>66370</v>
      </c>
      <c r="T56" s="293">
        <f t="shared" si="617"/>
        <v>-0.75282572668193581</v>
      </c>
      <c r="U56" s="294">
        <v>2763</v>
      </c>
      <c r="V56" s="293">
        <f t="shared" si="618"/>
        <v>-0.4755125284738041</v>
      </c>
      <c r="W56" s="292">
        <v>75686</v>
      </c>
      <c r="X56" s="293">
        <f t="shared" si="619"/>
        <v>-0.5678863622090401</v>
      </c>
      <c r="Y56" s="294">
        <v>72176</v>
      </c>
      <c r="Z56" s="293">
        <f t="shared" si="620"/>
        <v>-0.57752035542235669</v>
      </c>
      <c r="AA56" s="294">
        <v>3510</v>
      </c>
      <c r="AB56" s="293">
        <f t="shared" si="621"/>
        <v>-0.1863699582753825</v>
      </c>
      <c r="AC56" s="292">
        <v>10749</v>
      </c>
      <c r="AD56" s="293">
        <f t="shared" si="622"/>
        <v>-0.59384092197241634</v>
      </c>
      <c r="AE56" s="294">
        <v>8830</v>
      </c>
      <c r="AF56" s="293">
        <f t="shared" si="623"/>
        <v>-0.60927474667020665</v>
      </c>
      <c r="AG56" s="294">
        <v>1919</v>
      </c>
      <c r="AH56" s="293">
        <f t="shared" si="624"/>
        <v>-0.50362131401965859</v>
      </c>
      <c r="AI56" s="292">
        <v>237554</v>
      </c>
      <c r="AJ56" s="293">
        <f t="shared" si="625"/>
        <v>-0.77058429279730833</v>
      </c>
      <c r="AK56" s="292">
        <v>89188</v>
      </c>
      <c r="AL56" s="293">
        <f t="shared" si="626"/>
        <v>-0.7772338310445942</v>
      </c>
      <c r="AM56" s="294">
        <v>88620</v>
      </c>
      <c r="AN56" s="293">
        <f t="shared" si="627"/>
        <v>-0.77747366570829513</v>
      </c>
      <c r="AO56" s="294">
        <v>568</v>
      </c>
      <c r="AP56" s="293">
        <f t="shared" si="628"/>
        <v>-0.73220179160773213</v>
      </c>
      <c r="AQ56" s="292">
        <v>56340</v>
      </c>
      <c r="AR56" s="293">
        <f t="shared" si="629"/>
        <v>-0.77194438260235987</v>
      </c>
      <c r="AS56" s="294">
        <v>55706</v>
      </c>
      <c r="AT56" s="293">
        <f t="shared" si="630"/>
        <v>-0.77222880974772046</v>
      </c>
      <c r="AU56" s="294">
        <v>634</v>
      </c>
      <c r="AV56" s="293">
        <f t="shared" si="631"/>
        <v>-0.74394184168012922</v>
      </c>
      <c r="AW56" s="292">
        <v>37493</v>
      </c>
      <c r="AX56" s="293">
        <f t="shared" si="632"/>
        <v>-0.83796130225643195</v>
      </c>
      <c r="AY56" s="294">
        <v>36316</v>
      </c>
      <c r="AZ56" s="293">
        <f t="shared" si="633"/>
        <v>-0.84109008804018692</v>
      </c>
      <c r="BA56" s="294">
        <v>1177</v>
      </c>
      <c r="BB56" s="293">
        <f t="shared" si="634"/>
        <v>-0.58716239915819013</v>
      </c>
      <c r="BC56" s="292">
        <v>54233</v>
      </c>
      <c r="BD56" s="293">
        <f t="shared" si="635"/>
        <v>-0.63576345747002927</v>
      </c>
      <c r="BE56" s="294">
        <v>52883</v>
      </c>
      <c r="BF56" s="293">
        <f t="shared" si="636"/>
        <v>-0.63808761232129529</v>
      </c>
      <c r="BG56" s="294">
        <v>1350</v>
      </c>
      <c r="BH56" s="293">
        <f t="shared" si="637"/>
        <v>-0.51333813987022348</v>
      </c>
      <c r="BI56" s="292">
        <v>2530</v>
      </c>
      <c r="BJ56" s="293">
        <f t="shared" si="638"/>
        <v>-0.83162518301610544</v>
      </c>
      <c r="BK56" s="294">
        <v>2084</v>
      </c>
      <c r="BL56" s="293">
        <f t="shared" si="639"/>
        <v>-0.84419856459330145</v>
      </c>
      <c r="BM56" s="294">
        <v>446</v>
      </c>
      <c r="BN56" s="293">
        <f t="shared" si="640"/>
        <v>-0.72986069049061175</v>
      </c>
      <c r="BO56" s="292">
        <v>169125</v>
      </c>
      <c r="BP56" s="293">
        <f t="shared" si="641"/>
        <v>-0.33529453379238783</v>
      </c>
      <c r="BQ56" s="292">
        <v>69379</v>
      </c>
      <c r="BR56" s="293">
        <f t="shared" si="642"/>
        <v>-0.31542438774100601</v>
      </c>
      <c r="BS56" s="294">
        <v>67869</v>
      </c>
      <c r="BT56" s="293">
        <f t="shared" si="643"/>
        <v>-0.31938385631336685</v>
      </c>
      <c r="BU56" s="294">
        <v>1511</v>
      </c>
      <c r="BV56" s="293">
        <f t="shared" si="644"/>
        <v>-7.2437077961939877E-2</v>
      </c>
      <c r="BW56" s="292">
        <v>45496</v>
      </c>
      <c r="BX56" s="293">
        <f t="shared" si="645"/>
        <v>-0.44433045092579027</v>
      </c>
      <c r="BY56" s="294">
        <v>44249</v>
      </c>
      <c r="BZ56" s="293">
        <f t="shared" si="646"/>
        <v>-0.44065782654312402</v>
      </c>
      <c r="CA56" s="294">
        <v>1247</v>
      </c>
      <c r="CB56" s="293">
        <f t="shared" si="647"/>
        <v>-0.54933140585471629</v>
      </c>
      <c r="CC56" s="292">
        <v>31640</v>
      </c>
      <c r="CD56" s="293">
        <f t="shared" si="648"/>
        <v>-0.25377358490566038</v>
      </c>
      <c r="CE56" s="294">
        <v>30054</v>
      </c>
      <c r="CF56" s="293">
        <f t="shared" si="649"/>
        <v>-0.24833054047970382</v>
      </c>
      <c r="CG56" s="294">
        <v>1586</v>
      </c>
      <c r="CH56" s="293">
        <f t="shared" si="650"/>
        <v>-0.34381464625568892</v>
      </c>
      <c r="CI56" s="292">
        <v>21453</v>
      </c>
      <c r="CJ56" s="293">
        <f t="shared" si="651"/>
        <v>-0.18299185010282581</v>
      </c>
      <c r="CK56" s="294">
        <v>19293</v>
      </c>
      <c r="CL56" s="293">
        <f t="shared" si="652"/>
        <v>-0.2194756857350918</v>
      </c>
      <c r="CM56" s="294">
        <v>2160</v>
      </c>
      <c r="CN56" s="293">
        <f t="shared" si="653"/>
        <v>0.40350877192982448</v>
      </c>
      <c r="CO56" s="292">
        <v>8219</v>
      </c>
      <c r="CP56" s="293">
        <f t="shared" si="654"/>
        <v>-0.28143031998601153</v>
      </c>
      <c r="CQ56" s="294">
        <v>6746</v>
      </c>
      <c r="CR56" s="293">
        <f t="shared" si="655"/>
        <v>-0.26856771115689038</v>
      </c>
      <c r="CS56" s="294">
        <v>1473</v>
      </c>
      <c r="CT56" s="293">
        <f t="shared" si="656"/>
        <v>-0.33498871331828439</v>
      </c>
      <c r="CU56" s="292">
        <v>76083</v>
      </c>
      <c r="CV56" s="293">
        <f t="shared" si="657"/>
        <v>-0.57238724181537171</v>
      </c>
      <c r="CW56" s="292">
        <v>16092</v>
      </c>
      <c r="CX56" s="293">
        <f t="shared" si="658"/>
        <v>-0.6552994602004969</v>
      </c>
      <c r="CY56" s="294">
        <v>16044</v>
      </c>
      <c r="CZ56" s="293">
        <f t="shared" si="659"/>
        <v>-0.65309520205842286</v>
      </c>
      <c r="DA56" s="294">
        <v>48</v>
      </c>
      <c r="DB56" s="293">
        <f t="shared" si="660"/>
        <v>-0.88990825688073394</v>
      </c>
      <c r="DC56" s="292">
        <v>19146</v>
      </c>
      <c r="DD56" s="293">
        <f t="shared" si="661"/>
        <v>-0.58937954404100634</v>
      </c>
      <c r="DE56" s="294">
        <v>19032</v>
      </c>
      <c r="DF56" s="293">
        <f t="shared" si="662"/>
        <v>-0.58835489034044208</v>
      </c>
      <c r="DG56" s="294">
        <v>114</v>
      </c>
      <c r="DH56" s="293">
        <f t="shared" si="663"/>
        <v>-0.70992366412213737</v>
      </c>
      <c r="DI56" s="292">
        <v>7073</v>
      </c>
      <c r="DJ56" s="293">
        <f t="shared" si="664"/>
        <v>-0.68286777563556478</v>
      </c>
      <c r="DK56" s="294">
        <v>6880</v>
      </c>
      <c r="DL56" s="293">
        <f t="shared" si="665"/>
        <v>-0.68778362679252125</v>
      </c>
      <c r="DM56" s="294">
        <v>194</v>
      </c>
      <c r="DN56" s="293">
        <f t="shared" si="666"/>
        <v>-0.27340823970037453</v>
      </c>
      <c r="DO56" s="292">
        <v>32157</v>
      </c>
      <c r="DP56" s="293">
        <f t="shared" si="667"/>
        <v>-0.41980008660508084</v>
      </c>
      <c r="DQ56" s="294">
        <v>31715</v>
      </c>
      <c r="DR56" s="293">
        <f t="shared" si="668"/>
        <v>-0.42735135330336027</v>
      </c>
      <c r="DS56" s="294">
        <v>442</v>
      </c>
      <c r="DT56" s="293">
        <f t="shared" si="669"/>
        <v>9.7804878048780495</v>
      </c>
      <c r="DU56" s="292">
        <v>1374</v>
      </c>
      <c r="DV56" s="293">
        <f t="shared" si="670"/>
        <v>-0.74913273689976267</v>
      </c>
      <c r="DW56" s="294">
        <v>1326</v>
      </c>
      <c r="DX56" s="293">
        <f t="shared" si="671"/>
        <v>-0.75205684367988035</v>
      </c>
      <c r="DY56" s="294">
        <v>48</v>
      </c>
      <c r="DZ56" s="293">
        <f t="shared" si="672"/>
        <v>-0.62790697674418605</v>
      </c>
      <c r="EA56" s="292">
        <v>17775</v>
      </c>
      <c r="EB56" s="293">
        <f t="shared" si="673"/>
        <v>-0.47504430005906673</v>
      </c>
      <c r="EC56" s="292">
        <v>10644</v>
      </c>
      <c r="ED56" s="293">
        <f t="shared" si="674"/>
        <v>-0.42230664857530531</v>
      </c>
      <c r="EE56" s="294">
        <v>10609</v>
      </c>
      <c r="EF56" s="293">
        <f t="shared" si="675"/>
        <v>-0.42383098897518057</v>
      </c>
      <c r="EG56" s="294">
        <v>35</v>
      </c>
      <c r="EH56" s="293">
        <f t="shared" si="676"/>
        <v>1.9166666666666665</v>
      </c>
      <c r="EI56" s="292">
        <v>4310</v>
      </c>
      <c r="EJ56" s="293">
        <f t="shared" si="677"/>
        <v>-0.51122703560898164</v>
      </c>
      <c r="EK56" s="294">
        <v>4266</v>
      </c>
      <c r="EL56" s="293">
        <f t="shared" si="678"/>
        <v>-0.51234567901234573</v>
      </c>
      <c r="EM56" s="294">
        <v>44</v>
      </c>
      <c r="EN56" s="293">
        <f t="shared" si="679"/>
        <v>-0.37142857142857144</v>
      </c>
      <c r="EO56" s="292">
        <v>1800</v>
      </c>
      <c r="EP56" s="293">
        <f t="shared" si="680"/>
        <v>-0.59541469993256912</v>
      </c>
      <c r="EQ56" s="294">
        <v>1794</v>
      </c>
      <c r="ER56" s="293">
        <f t="shared" si="681"/>
        <v>-0.59448462929475587</v>
      </c>
      <c r="ES56" s="294">
        <v>6</v>
      </c>
      <c r="ET56" s="293">
        <f t="shared" si="682"/>
        <v>-0.76</v>
      </c>
      <c r="EU56" s="292">
        <v>1074</v>
      </c>
      <c r="EV56" s="293">
        <f t="shared" si="683"/>
        <v>-0.25674740484429071</v>
      </c>
      <c r="EW56" s="294">
        <v>1048</v>
      </c>
      <c r="EX56" s="293">
        <f t="shared" si="684"/>
        <v>-0.2588401697312589</v>
      </c>
      <c r="EY56" s="294">
        <v>27</v>
      </c>
      <c r="EZ56" s="293">
        <f t="shared" si="685"/>
        <v>-0.12903225806451613</v>
      </c>
      <c r="FA56" s="292">
        <v>79</v>
      </c>
      <c r="FB56" s="293">
        <f t="shared" si="686"/>
        <v>-0.90246913580246912</v>
      </c>
      <c r="FC56" s="294">
        <v>59</v>
      </c>
      <c r="FD56" s="293">
        <f t="shared" si="687"/>
        <v>-0.91473988439306364</v>
      </c>
      <c r="FE56" s="294">
        <v>20</v>
      </c>
      <c r="FF56" s="293">
        <f t="shared" si="688"/>
        <v>-0.83193277310924363</v>
      </c>
      <c r="FG56" s="292">
        <v>22064</v>
      </c>
      <c r="FH56" s="293">
        <f t="shared" si="689"/>
        <v>-0.66376617241431857</v>
      </c>
      <c r="FI56" s="292">
        <v>9669</v>
      </c>
      <c r="FJ56" s="293">
        <f t="shared" si="690"/>
        <v>-0.55157221037009552</v>
      </c>
      <c r="FK56" s="294">
        <v>9472</v>
      </c>
      <c r="FL56" s="293">
        <f t="shared" si="691"/>
        <v>-0.55494996006202135</v>
      </c>
      <c r="FM56" s="294">
        <v>197</v>
      </c>
      <c r="FN56" s="293">
        <f t="shared" si="692"/>
        <v>-0.29390681003584229</v>
      </c>
      <c r="FO56" s="292">
        <v>3706</v>
      </c>
      <c r="FP56" s="293">
        <f t="shared" si="693"/>
        <v>-0.73045312386355365</v>
      </c>
      <c r="FQ56" s="294">
        <v>3635</v>
      </c>
      <c r="FR56" s="293">
        <f t="shared" si="694"/>
        <v>-0.73240577149587749</v>
      </c>
      <c r="FS56" s="294">
        <v>71</v>
      </c>
      <c r="FT56" s="293">
        <f t="shared" si="695"/>
        <v>-0.5696969696969697</v>
      </c>
      <c r="FU56" s="292">
        <v>4841</v>
      </c>
      <c r="FV56" s="293">
        <f t="shared" si="696"/>
        <v>-0.74803518451048767</v>
      </c>
      <c r="FW56" s="294">
        <v>4544</v>
      </c>
      <c r="FX56" s="293">
        <f t="shared" si="697"/>
        <v>-0.75873420409896997</v>
      </c>
      <c r="FY56" s="294">
        <v>297</v>
      </c>
      <c r="FZ56" s="293">
        <f t="shared" si="698"/>
        <v>-0.21635883905013198</v>
      </c>
      <c r="GA56" s="292">
        <v>4235</v>
      </c>
      <c r="GB56" s="293">
        <f t="shared" si="699"/>
        <v>-0.62392327501998046</v>
      </c>
      <c r="GC56" s="294">
        <v>4068</v>
      </c>
      <c r="GD56" s="293">
        <f t="shared" si="700"/>
        <v>-0.62002615355875212</v>
      </c>
      <c r="GE56" s="294">
        <v>167</v>
      </c>
      <c r="GF56" s="293">
        <f t="shared" si="701"/>
        <v>-0.69909909909909906</v>
      </c>
      <c r="GG56" s="292">
        <v>117</v>
      </c>
      <c r="GH56" s="293">
        <f t="shared" si="702"/>
        <v>-0.92002734107997264</v>
      </c>
      <c r="GI56" s="294">
        <v>55</v>
      </c>
      <c r="GJ56" s="293">
        <f t="shared" si="703"/>
        <v>-0.95469522240527183</v>
      </c>
      <c r="GK56" s="294">
        <v>62</v>
      </c>
      <c r="GL56" s="293">
        <f t="shared" si="704"/>
        <v>-0.75100401606425704</v>
      </c>
      <c r="GM56" s="292">
        <v>39285</v>
      </c>
      <c r="GN56" s="293">
        <f t="shared" si="705"/>
        <v>-0.91228383553079606</v>
      </c>
      <c r="GO56" s="292">
        <v>18091</v>
      </c>
      <c r="GP56" s="293">
        <f t="shared" si="706"/>
        <v>-0.90931556838802163</v>
      </c>
      <c r="GQ56" s="294">
        <v>18062</v>
      </c>
      <c r="GR56" s="293">
        <f t="shared" si="707"/>
        <v>-0.90922842654900171</v>
      </c>
      <c r="GS56" s="294">
        <v>30</v>
      </c>
      <c r="GT56" s="293">
        <f t="shared" si="708"/>
        <v>-0.94129158512720157</v>
      </c>
      <c r="GU56" s="292">
        <v>6199</v>
      </c>
      <c r="GV56" s="293">
        <f t="shared" si="709"/>
        <v>-0.92251443713907155</v>
      </c>
      <c r="GW56" s="294">
        <v>6119</v>
      </c>
      <c r="GX56" s="293">
        <f t="shared" si="710"/>
        <v>-0.92312814070351756</v>
      </c>
      <c r="GY56" s="294">
        <v>80</v>
      </c>
      <c r="GZ56" s="293">
        <f t="shared" si="711"/>
        <v>-0.80148883374689828</v>
      </c>
      <c r="HA56" s="292">
        <v>11641</v>
      </c>
      <c r="HB56" s="293">
        <f t="shared" si="712"/>
        <v>-0.90600650792497317</v>
      </c>
      <c r="HC56" s="294">
        <v>11433</v>
      </c>
      <c r="HD56" s="293">
        <f t="shared" si="713"/>
        <v>-0.90735533640717303</v>
      </c>
      <c r="HE56" s="294">
        <v>208</v>
      </c>
      <c r="HF56" s="293">
        <f t="shared" si="714"/>
        <v>-0.52941176470588236</v>
      </c>
      <c r="HG56" s="292">
        <v>3247</v>
      </c>
      <c r="HH56" s="293">
        <f t="shared" si="715"/>
        <v>-0.92390616578003792</v>
      </c>
      <c r="HI56" s="294">
        <v>3207</v>
      </c>
      <c r="HJ56" s="293">
        <f t="shared" si="716"/>
        <v>-0.92470947294283368</v>
      </c>
      <c r="HK56" s="294">
        <v>41</v>
      </c>
      <c r="HL56" s="293">
        <f t="shared" si="717"/>
        <v>-0.46052631578947367</v>
      </c>
      <c r="HM56" s="292">
        <v>119</v>
      </c>
      <c r="HN56" s="293">
        <f t="shared" si="718"/>
        <v>-0.94234496124031009</v>
      </c>
      <c r="HO56" s="294">
        <v>83</v>
      </c>
      <c r="HP56" s="293">
        <f t="shared" si="719"/>
        <v>-0.95884977689638073</v>
      </c>
      <c r="HQ56" s="294">
        <v>35</v>
      </c>
      <c r="HR56" s="293">
        <f t="shared" si="720"/>
        <v>-0.25531914893617025</v>
      </c>
      <c r="HS56" s="292">
        <v>22048</v>
      </c>
      <c r="HT56" s="293">
        <f t="shared" si="721"/>
        <v>-0.60354593350475616</v>
      </c>
      <c r="HU56" s="292">
        <v>7718</v>
      </c>
      <c r="HV56" s="293">
        <f t="shared" si="722"/>
        <v>-0.60754601850910195</v>
      </c>
      <c r="HW56" s="294">
        <v>7631</v>
      </c>
      <c r="HX56" s="293">
        <f t="shared" si="723"/>
        <v>-0.61076256057128275</v>
      </c>
      <c r="HY56" s="294">
        <v>87</v>
      </c>
      <c r="HZ56" s="293">
        <f t="shared" si="724"/>
        <v>0.44999999999999996</v>
      </c>
      <c r="IA56" s="292">
        <v>9553</v>
      </c>
      <c r="IB56" s="293">
        <f t="shared" si="725"/>
        <v>-0.57997713682729513</v>
      </c>
      <c r="IC56" s="294">
        <v>9553</v>
      </c>
      <c r="ID56" s="293">
        <f t="shared" si="726"/>
        <v>-0.5732219442458899</v>
      </c>
      <c r="IE56" s="294">
        <v>0</v>
      </c>
      <c r="IF56" s="293">
        <f t="shared" si="727"/>
        <v>-1</v>
      </c>
      <c r="IG56" s="292">
        <v>2975</v>
      </c>
      <c r="IH56" s="293">
        <f t="shared" si="728"/>
        <v>-0.61632705700283719</v>
      </c>
      <c r="II56" s="294">
        <v>2975</v>
      </c>
      <c r="IJ56" s="293">
        <f t="shared" si="729"/>
        <v>-0.61632705700283719</v>
      </c>
      <c r="IK56" s="294">
        <v>0</v>
      </c>
      <c r="IL56" s="293" t="str">
        <f t="shared" si="730"/>
        <v>-</v>
      </c>
      <c r="IM56" s="292">
        <v>1642</v>
      </c>
      <c r="IN56" s="293">
        <f t="shared" si="731"/>
        <v>-0.57592975206611574</v>
      </c>
      <c r="IO56" s="294">
        <v>1531</v>
      </c>
      <c r="IP56" s="293">
        <f t="shared" si="732"/>
        <v>-0.60459710743801653</v>
      </c>
      <c r="IQ56" s="294">
        <v>111</v>
      </c>
      <c r="IR56" s="293" t="str">
        <f t="shared" si="733"/>
        <v>-</v>
      </c>
      <c r="IS56" s="292">
        <v>328</v>
      </c>
      <c r="IT56" s="293">
        <f t="shared" si="734"/>
        <v>-0.84593705965241894</v>
      </c>
      <c r="IU56" s="294">
        <v>328</v>
      </c>
      <c r="IV56" s="293">
        <f t="shared" si="735"/>
        <v>-0.82125340599455043</v>
      </c>
      <c r="IW56" s="294">
        <v>0</v>
      </c>
      <c r="IX56" s="293">
        <f t="shared" si="736"/>
        <v>-1</v>
      </c>
      <c r="IY56" s="292">
        <v>6142</v>
      </c>
      <c r="IZ56" s="293">
        <f t="shared" si="737"/>
        <v>-0.89473864610111398</v>
      </c>
      <c r="JA56" s="292">
        <v>2112</v>
      </c>
      <c r="JB56" s="293">
        <f t="shared" si="738"/>
        <v>-0.87436049970255802</v>
      </c>
      <c r="JC56" s="294">
        <v>2106</v>
      </c>
      <c r="JD56" s="293">
        <f t="shared" si="739"/>
        <v>-0.87471743010113023</v>
      </c>
      <c r="JE56" s="294">
        <v>6</v>
      </c>
      <c r="JF56" s="293" t="str">
        <f t="shared" si="740"/>
        <v>-</v>
      </c>
      <c r="JG56" s="292">
        <v>777</v>
      </c>
      <c r="JH56" s="293">
        <f t="shared" si="741"/>
        <v>-0.89727657324167109</v>
      </c>
      <c r="JI56" s="294">
        <v>776</v>
      </c>
      <c r="JJ56" s="293">
        <f t="shared" si="742"/>
        <v>-0.89555854643337818</v>
      </c>
      <c r="JK56" s="294">
        <v>1</v>
      </c>
      <c r="JL56" s="293">
        <f t="shared" si="743"/>
        <v>-0.9925373134328358</v>
      </c>
      <c r="JM56" s="292">
        <v>2738</v>
      </c>
      <c r="JN56" s="293">
        <f t="shared" si="744"/>
        <v>-0.91327484083494348</v>
      </c>
      <c r="JO56" s="294">
        <v>2736</v>
      </c>
      <c r="JP56" s="293">
        <f t="shared" si="745"/>
        <v>-0.91296325751550822</v>
      </c>
      <c r="JQ56" s="294">
        <v>1</v>
      </c>
      <c r="JR56" s="293">
        <f t="shared" si="746"/>
        <v>-0.99264705882352944</v>
      </c>
      <c r="JS56" s="292">
        <v>524</v>
      </c>
      <c r="JT56" s="293">
        <f t="shared" si="747"/>
        <v>-0.8057820607857672</v>
      </c>
      <c r="JU56" s="294">
        <v>524</v>
      </c>
      <c r="JV56" s="293">
        <f t="shared" si="748"/>
        <v>-0.79915676504407818</v>
      </c>
      <c r="JW56" s="294">
        <v>0</v>
      </c>
      <c r="JX56" s="293">
        <f t="shared" si="749"/>
        <v>-1</v>
      </c>
      <c r="JY56" s="292">
        <v>12</v>
      </c>
      <c r="JZ56" s="293">
        <f t="shared" si="750"/>
        <v>-0.92207792207792205</v>
      </c>
      <c r="KA56" s="294">
        <v>0</v>
      </c>
      <c r="KB56" s="293" t="str">
        <f t="shared" si="751"/>
        <v>-</v>
      </c>
      <c r="KC56" s="294">
        <v>12</v>
      </c>
      <c r="KD56" s="293">
        <f t="shared" si="752"/>
        <v>-0.92207792207792205</v>
      </c>
      <c r="KE56" s="292">
        <v>18619</v>
      </c>
      <c r="KF56" s="293">
        <f t="shared" si="753"/>
        <v>-0.57950721561010865</v>
      </c>
      <c r="KG56" s="292">
        <v>7833</v>
      </c>
      <c r="KH56" s="293">
        <f t="shared" si="754"/>
        <v>-0.57868975903614461</v>
      </c>
      <c r="KI56" s="294">
        <v>7814</v>
      </c>
      <c r="KJ56" s="293">
        <f t="shared" si="755"/>
        <v>-0.57302879624064262</v>
      </c>
      <c r="KK56" s="294">
        <v>19</v>
      </c>
      <c r="KL56" s="293">
        <f t="shared" si="756"/>
        <v>-0.93470790378006874</v>
      </c>
      <c r="KM56" s="292">
        <v>4074</v>
      </c>
      <c r="KN56" s="293">
        <f t="shared" si="757"/>
        <v>-0.55635413263639333</v>
      </c>
      <c r="KO56" s="294">
        <v>3952</v>
      </c>
      <c r="KP56" s="293">
        <f t="shared" si="758"/>
        <v>-0.55192743764172336</v>
      </c>
      <c r="KQ56" s="294">
        <v>122</v>
      </c>
      <c r="KR56" s="293">
        <f t="shared" si="759"/>
        <v>-0.66483516483516492</v>
      </c>
      <c r="KS56" s="292">
        <v>2879</v>
      </c>
      <c r="KT56" s="293">
        <f t="shared" si="760"/>
        <v>-0.59093492469451547</v>
      </c>
      <c r="KU56" s="294">
        <v>2711</v>
      </c>
      <c r="KV56" s="293">
        <f t="shared" si="761"/>
        <v>-0.59735630476756274</v>
      </c>
      <c r="KW56" s="294">
        <v>168</v>
      </c>
      <c r="KX56" s="293">
        <f t="shared" si="762"/>
        <v>-0.44918032786885242</v>
      </c>
      <c r="KY56" s="292">
        <v>4364</v>
      </c>
      <c r="KZ56" s="293">
        <f t="shared" si="763"/>
        <v>-0.63085772288952802</v>
      </c>
      <c r="LA56" s="294">
        <v>4080</v>
      </c>
      <c r="LB56" s="293">
        <f t="shared" si="764"/>
        <v>-0.5982670342654588</v>
      </c>
      <c r="LC56" s="294">
        <v>284</v>
      </c>
      <c r="LD56" s="293">
        <f t="shared" si="765"/>
        <v>-0.82963407318536286</v>
      </c>
      <c r="LE56" s="292">
        <v>86</v>
      </c>
      <c r="LF56" s="293">
        <f t="shared" si="766"/>
        <v>-0.79376498800959228</v>
      </c>
      <c r="LG56" s="294">
        <v>61</v>
      </c>
      <c r="LH56" s="293">
        <f t="shared" si="767"/>
        <v>-0.7426160337552743</v>
      </c>
      <c r="LI56" s="294">
        <v>24</v>
      </c>
      <c r="LJ56" s="293">
        <f t="shared" si="768"/>
        <v>-0.8666666666666667</v>
      </c>
      <c r="LK56" s="292">
        <v>1272</v>
      </c>
      <c r="LL56" s="293">
        <f t="shared" si="769"/>
        <v>-0.95909178619669389</v>
      </c>
      <c r="LM56" s="292">
        <v>324</v>
      </c>
      <c r="LN56" s="293">
        <f t="shared" si="770"/>
        <v>-0.93716058960434445</v>
      </c>
      <c r="LO56" s="294">
        <v>324</v>
      </c>
      <c r="LP56" s="293">
        <f t="shared" si="771"/>
        <v>-0.93687901811805963</v>
      </c>
      <c r="LQ56" s="294">
        <v>0</v>
      </c>
      <c r="LR56" s="293">
        <f t="shared" si="772"/>
        <v>-1</v>
      </c>
      <c r="LS56" s="292">
        <v>877</v>
      </c>
      <c r="LT56" s="293">
        <f t="shared" si="773"/>
        <v>-0.95995799470368004</v>
      </c>
      <c r="LU56" s="294">
        <v>877</v>
      </c>
      <c r="LV56" s="293">
        <f t="shared" si="774"/>
        <v>-0.95989206988017928</v>
      </c>
      <c r="LW56" s="294">
        <v>0</v>
      </c>
      <c r="LX56" s="293">
        <f t="shared" si="775"/>
        <v>-1</v>
      </c>
      <c r="LY56" s="292">
        <v>10</v>
      </c>
      <c r="LZ56" s="293">
        <f t="shared" si="776"/>
        <v>-0.99578947368421056</v>
      </c>
      <c r="MA56" s="294">
        <v>6</v>
      </c>
      <c r="MB56" s="293">
        <f t="shared" si="777"/>
        <v>-0.99724391364262743</v>
      </c>
      <c r="MC56" s="294">
        <v>4</v>
      </c>
      <c r="MD56" s="293">
        <f t="shared" si="778"/>
        <v>-0.97979797979797978</v>
      </c>
      <c r="ME56" s="292">
        <v>45</v>
      </c>
      <c r="MF56" s="293">
        <f t="shared" si="779"/>
        <v>-0.97432972047917854</v>
      </c>
      <c r="MG56" s="294">
        <v>45</v>
      </c>
      <c r="MH56" s="293">
        <f t="shared" si="780"/>
        <v>-0.97369959088252489</v>
      </c>
      <c r="MI56" s="294">
        <v>0</v>
      </c>
      <c r="MJ56" s="293">
        <f t="shared" si="781"/>
        <v>-1</v>
      </c>
      <c r="MK56" s="292">
        <v>47</v>
      </c>
      <c r="ML56" s="293">
        <f t="shared" si="782"/>
        <v>-0.84280936454849498</v>
      </c>
      <c r="MM56" s="294">
        <v>19</v>
      </c>
      <c r="MN56" s="293">
        <f t="shared" si="783"/>
        <v>-0.90686274509803921</v>
      </c>
      <c r="MO56" s="294">
        <v>27</v>
      </c>
      <c r="MP56" s="293">
        <f t="shared" si="784"/>
        <v>-0.71578947368421053</v>
      </c>
      <c r="MQ56" s="292">
        <f t="shared" si="785"/>
        <v>34266</v>
      </c>
      <c r="MR56" s="293">
        <f t="shared" si="786"/>
        <v>-0.7164982997840601</v>
      </c>
      <c r="MS56" s="292">
        <f t="shared" si="787"/>
        <v>16705</v>
      </c>
      <c r="MT56" s="293">
        <f t="shared" si="788"/>
        <v>-0.69051633102988308</v>
      </c>
      <c r="MU56" s="294">
        <f t="shared" si="789"/>
        <v>16558</v>
      </c>
      <c r="MV56" s="293">
        <f t="shared" si="790"/>
        <v>-0.69031944340540141</v>
      </c>
      <c r="MW56" s="294">
        <f t="shared" si="791"/>
        <v>146</v>
      </c>
      <c r="MX56" s="293">
        <f t="shared" si="792"/>
        <v>-0.71316306483300584</v>
      </c>
      <c r="MY56" s="292">
        <f t="shared" si="793"/>
        <v>7698</v>
      </c>
      <c r="MZ56" s="293">
        <f t="shared" si="794"/>
        <v>-0.78884134298880837</v>
      </c>
      <c r="NA56" s="294">
        <f t="shared" si="795"/>
        <v>7496</v>
      </c>
      <c r="NB56" s="293">
        <f t="shared" si="796"/>
        <v>-0.79122103386809273</v>
      </c>
      <c r="NC56" s="294">
        <f t="shared" si="797"/>
        <v>202</v>
      </c>
      <c r="ND56" s="293">
        <f t="shared" si="798"/>
        <v>-0.6327272727272728</v>
      </c>
      <c r="NE56" s="292">
        <f t="shared" si="799"/>
        <v>3536</v>
      </c>
      <c r="NF56" s="293">
        <f t="shared" si="800"/>
        <v>-0.72441742654508612</v>
      </c>
      <c r="NG56" s="294">
        <f t="shared" si="801"/>
        <v>3237</v>
      </c>
      <c r="NH56" s="293">
        <f t="shared" si="802"/>
        <v>-0.7240879645414251</v>
      </c>
      <c r="NI56" s="294">
        <f t="shared" si="803"/>
        <v>299</v>
      </c>
      <c r="NJ56" s="293">
        <f t="shared" si="804"/>
        <v>-0.7279344858962693</v>
      </c>
      <c r="NK56" s="292">
        <f t="shared" si="805"/>
        <v>6945</v>
      </c>
      <c r="NL56" s="293">
        <f t="shared" si="806"/>
        <v>-0.61307036603710507</v>
      </c>
      <c r="NM56" s="294">
        <f t="shared" si="807"/>
        <v>6665</v>
      </c>
      <c r="NN56" s="293">
        <f t="shared" si="808"/>
        <v>-0.62291371994342293</v>
      </c>
      <c r="NO56" s="294">
        <f t="shared" si="809"/>
        <v>278</v>
      </c>
      <c r="NP56" s="293">
        <f t="shared" si="810"/>
        <v>1.831501831501825E-2</v>
      </c>
      <c r="NQ56" s="292">
        <f t="shared" si="811"/>
        <v>368</v>
      </c>
      <c r="NR56" s="293">
        <f t="shared" si="812"/>
        <v>-0.83370989606868506</v>
      </c>
      <c r="NS56" s="294">
        <f t="shared" si="813"/>
        <v>153</v>
      </c>
      <c r="NT56" s="293">
        <f t="shared" si="814"/>
        <v>-0.91634773100054678</v>
      </c>
      <c r="NU56" s="294">
        <f t="shared" si="815"/>
        <v>218</v>
      </c>
      <c r="NV56" s="293">
        <f t="shared" si="816"/>
        <v>-0.43229166666666663</v>
      </c>
    </row>
    <row r="57" spans="1:386" s="295" customFormat="1" outlineLevel="1" x14ac:dyDescent="0.25">
      <c r="A57" s="290"/>
      <c r="B57" s="291" t="s">
        <v>77</v>
      </c>
      <c r="C57" s="292">
        <v>200048</v>
      </c>
      <c r="D57" s="293">
        <f t="shared" si="609"/>
        <v>-0.82271252111430349</v>
      </c>
      <c r="E57" s="292">
        <v>100893</v>
      </c>
      <c r="F57" s="293">
        <f t="shared" si="610"/>
        <v>-0.76658160609474812</v>
      </c>
      <c r="G57" s="294">
        <v>99438</v>
      </c>
      <c r="H57" s="293">
        <f t="shared" si="611"/>
        <v>-0.76815196331019631</v>
      </c>
      <c r="I57" s="294">
        <v>1455</v>
      </c>
      <c r="J57" s="293">
        <f t="shared" si="612"/>
        <v>-0.56541218637992829</v>
      </c>
      <c r="K57" s="292">
        <v>38899</v>
      </c>
      <c r="L57" s="293">
        <f t="shared" si="613"/>
        <v>-0.86671806205136115</v>
      </c>
      <c r="M57" s="294">
        <v>37138</v>
      </c>
      <c r="N57" s="293">
        <f t="shared" si="614"/>
        <v>-0.87124219489448151</v>
      </c>
      <c r="O57" s="294">
        <v>1762</v>
      </c>
      <c r="P57" s="293">
        <f t="shared" si="615"/>
        <v>-0.48509643483343079</v>
      </c>
      <c r="Q57" s="292">
        <v>33754</v>
      </c>
      <c r="R57" s="293">
        <f t="shared" si="616"/>
        <v>-0.85669160291083246</v>
      </c>
      <c r="S57" s="294">
        <v>31992</v>
      </c>
      <c r="T57" s="293">
        <f t="shared" si="617"/>
        <v>-0.86273828371368633</v>
      </c>
      <c r="U57" s="294">
        <v>1762</v>
      </c>
      <c r="V57" s="293">
        <f t="shared" si="618"/>
        <v>-0.28403088175538393</v>
      </c>
      <c r="W57" s="292">
        <v>26016</v>
      </c>
      <c r="X57" s="293">
        <f t="shared" si="619"/>
        <v>-0.83112634366723792</v>
      </c>
      <c r="Y57" s="294">
        <v>24563</v>
      </c>
      <c r="Z57" s="293">
        <f t="shared" si="620"/>
        <v>-0.83830451125344774</v>
      </c>
      <c r="AA57" s="294">
        <v>1453</v>
      </c>
      <c r="AB57" s="293">
        <f t="shared" si="621"/>
        <v>-0.32324173265020961</v>
      </c>
      <c r="AC57" s="292">
        <v>6957</v>
      </c>
      <c r="AD57" s="293">
        <f t="shared" si="622"/>
        <v>-0.67037809153795136</v>
      </c>
      <c r="AE57" s="294">
        <v>5853</v>
      </c>
      <c r="AF57" s="293">
        <f t="shared" si="623"/>
        <v>-0.70079746447193536</v>
      </c>
      <c r="AG57" s="294">
        <v>1104</v>
      </c>
      <c r="AH57" s="293">
        <f t="shared" si="624"/>
        <v>-0.28543689320388355</v>
      </c>
      <c r="AI57" s="292">
        <v>91252</v>
      </c>
      <c r="AJ57" s="293">
        <f t="shared" si="625"/>
        <v>-0.90305551689665464</v>
      </c>
      <c r="AK57" s="292">
        <v>47208</v>
      </c>
      <c r="AL57" s="293">
        <f t="shared" si="626"/>
        <v>-0.8674550630885598</v>
      </c>
      <c r="AM57" s="294">
        <v>46878</v>
      </c>
      <c r="AN57" s="293">
        <f t="shared" si="627"/>
        <v>-0.86759684229851297</v>
      </c>
      <c r="AO57" s="294">
        <v>330</v>
      </c>
      <c r="AP57" s="293">
        <f t="shared" si="628"/>
        <v>-0.84360189573459721</v>
      </c>
      <c r="AQ57" s="292">
        <v>15481</v>
      </c>
      <c r="AR57" s="293">
        <f t="shared" si="629"/>
        <v>-0.93302182707075954</v>
      </c>
      <c r="AS57" s="294">
        <v>15096</v>
      </c>
      <c r="AT57" s="293">
        <f t="shared" si="630"/>
        <v>-0.93416714637081999</v>
      </c>
      <c r="AU57" s="294">
        <v>384</v>
      </c>
      <c r="AV57" s="293">
        <f t="shared" si="631"/>
        <v>-0.78981937602627261</v>
      </c>
      <c r="AW57" s="292">
        <v>14572</v>
      </c>
      <c r="AX57" s="293">
        <f t="shared" si="632"/>
        <v>-0.92866898040501844</v>
      </c>
      <c r="AY57" s="294">
        <v>14259</v>
      </c>
      <c r="AZ57" s="293">
        <f t="shared" si="633"/>
        <v>-0.92969038919542613</v>
      </c>
      <c r="BA57" s="294">
        <v>312</v>
      </c>
      <c r="BB57" s="293">
        <f t="shared" si="634"/>
        <v>-0.78975741239892183</v>
      </c>
      <c r="BC57" s="292">
        <v>13252</v>
      </c>
      <c r="BD57" s="293">
        <f t="shared" si="635"/>
        <v>-0.90369396016075232</v>
      </c>
      <c r="BE57" s="294">
        <v>12963</v>
      </c>
      <c r="BF57" s="293">
        <f t="shared" si="636"/>
        <v>-0.90477694607479453</v>
      </c>
      <c r="BG57" s="294">
        <v>289</v>
      </c>
      <c r="BH57" s="293">
        <f t="shared" si="637"/>
        <v>-0.80340136054421762</v>
      </c>
      <c r="BI57" s="292">
        <v>1858</v>
      </c>
      <c r="BJ57" s="293">
        <f t="shared" si="638"/>
        <v>-0.875293643868716</v>
      </c>
      <c r="BK57" s="294">
        <v>1600</v>
      </c>
      <c r="BL57" s="293">
        <f t="shared" si="639"/>
        <v>-0.88450155201039482</v>
      </c>
      <c r="BM57" s="294">
        <v>258</v>
      </c>
      <c r="BN57" s="293">
        <f t="shared" si="640"/>
        <v>-0.75334608030592731</v>
      </c>
      <c r="BO57" s="292">
        <v>108796</v>
      </c>
      <c r="BP57" s="293">
        <f t="shared" si="641"/>
        <v>-0.41851727142024897</v>
      </c>
      <c r="BQ57" s="292">
        <v>53685</v>
      </c>
      <c r="BR57" s="293">
        <f t="shared" si="642"/>
        <v>-0.29431482090042727</v>
      </c>
      <c r="BS57" s="294">
        <v>52560</v>
      </c>
      <c r="BT57" s="293">
        <f t="shared" si="643"/>
        <v>-0.29767361064713982</v>
      </c>
      <c r="BU57" s="294">
        <v>1125</v>
      </c>
      <c r="BV57" s="293">
        <f t="shared" si="644"/>
        <v>-9.1276252019386162E-2</v>
      </c>
      <c r="BW57" s="292">
        <v>23419</v>
      </c>
      <c r="BX57" s="293">
        <f t="shared" si="645"/>
        <v>-0.61431159420289849</v>
      </c>
      <c r="BY57" s="294">
        <v>22041</v>
      </c>
      <c r="BZ57" s="293">
        <f t="shared" si="646"/>
        <v>-0.62721983560531747</v>
      </c>
      <c r="CA57" s="294">
        <v>1377</v>
      </c>
      <c r="CB57" s="293">
        <f t="shared" si="647"/>
        <v>-0.1361355081555834</v>
      </c>
      <c r="CC57" s="292">
        <v>19182</v>
      </c>
      <c r="CD57" s="293">
        <f t="shared" si="648"/>
        <v>-0.38611706723845485</v>
      </c>
      <c r="CE57" s="294">
        <v>17732</v>
      </c>
      <c r="CF57" s="293">
        <f t="shared" si="649"/>
        <v>-0.41420548397753554</v>
      </c>
      <c r="CG57" s="294">
        <v>1450</v>
      </c>
      <c r="CH57" s="293">
        <f t="shared" si="650"/>
        <v>0.48413510747185251</v>
      </c>
      <c r="CI57" s="292">
        <v>12765</v>
      </c>
      <c r="CJ57" s="293">
        <f t="shared" si="651"/>
        <v>-0.22415364979031183</v>
      </c>
      <c r="CK57" s="294">
        <v>11601</v>
      </c>
      <c r="CL57" s="293">
        <f t="shared" si="652"/>
        <v>-0.26464249492900604</v>
      </c>
      <c r="CM57" s="294">
        <v>1164</v>
      </c>
      <c r="CN57" s="293">
        <f t="shared" si="653"/>
        <v>0.71935007385524363</v>
      </c>
      <c r="CO57" s="292">
        <v>5099</v>
      </c>
      <c r="CP57" s="293">
        <f t="shared" si="654"/>
        <v>-0.17864046391752575</v>
      </c>
      <c r="CQ57" s="294">
        <v>4253</v>
      </c>
      <c r="CR57" s="293">
        <f t="shared" si="655"/>
        <v>-0.25503590821509892</v>
      </c>
      <c r="CS57" s="294">
        <v>846</v>
      </c>
      <c r="CT57" s="293">
        <f t="shared" si="656"/>
        <v>0.69539078156312617</v>
      </c>
      <c r="CU57" s="292">
        <v>11844</v>
      </c>
      <c r="CV57" s="293">
        <f t="shared" si="657"/>
        <v>-0.93667563102487739</v>
      </c>
      <c r="CW57" s="292">
        <v>3192</v>
      </c>
      <c r="CX57" s="293">
        <f t="shared" si="658"/>
        <v>-0.93433044623202421</v>
      </c>
      <c r="CY57" s="294">
        <v>3120</v>
      </c>
      <c r="CZ57" s="293">
        <f t="shared" si="659"/>
        <v>-0.93530460747314725</v>
      </c>
      <c r="DA57" s="294">
        <v>73</v>
      </c>
      <c r="DB57" s="293">
        <f t="shared" si="660"/>
        <v>-0.80839895013123364</v>
      </c>
      <c r="DC57" s="292">
        <v>2787</v>
      </c>
      <c r="DD57" s="293">
        <f t="shared" si="661"/>
        <v>-0.94685050632187195</v>
      </c>
      <c r="DE57" s="294">
        <v>2767</v>
      </c>
      <c r="DF57" s="293">
        <f t="shared" si="662"/>
        <v>-0.94694354962417548</v>
      </c>
      <c r="DG57" s="294">
        <v>20</v>
      </c>
      <c r="DH57" s="293">
        <f t="shared" si="663"/>
        <v>-0.92982456140350878</v>
      </c>
      <c r="DI57" s="292">
        <v>1129</v>
      </c>
      <c r="DJ57" s="293">
        <f t="shared" si="664"/>
        <v>-0.94529508673321061</v>
      </c>
      <c r="DK57" s="294">
        <v>1107</v>
      </c>
      <c r="DL57" s="293">
        <f t="shared" si="665"/>
        <v>-0.94569003581415889</v>
      </c>
      <c r="DM57" s="294">
        <v>22</v>
      </c>
      <c r="DN57" s="293">
        <f t="shared" si="666"/>
        <v>-0.91338582677165359</v>
      </c>
      <c r="DO57" s="292">
        <v>3576</v>
      </c>
      <c r="DP57" s="293">
        <f t="shared" si="667"/>
        <v>-0.93651131824234357</v>
      </c>
      <c r="DQ57" s="294">
        <v>3507</v>
      </c>
      <c r="DR57" s="293">
        <f t="shared" si="668"/>
        <v>-0.93759120190767697</v>
      </c>
      <c r="DS57" s="294">
        <v>69</v>
      </c>
      <c r="DT57" s="293">
        <f t="shared" si="669"/>
        <v>-0.47328244274809161</v>
      </c>
      <c r="DU57" s="292">
        <v>1063</v>
      </c>
      <c r="DV57" s="293">
        <f t="shared" si="670"/>
        <v>-0.8423316523286859</v>
      </c>
      <c r="DW57" s="294">
        <v>1063</v>
      </c>
      <c r="DX57" s="293">
        <f t="shared" si="671"/>
        <v>-0.83766035430665853</v>
      </c>
      <c r="DY57" s="294">
        <v>1</v>
      </c>
      <c r="DZ57" s="293">
        <f t="shared" si="672"/>
        <v>-0.99484536082474229</v>
      </c>
      <c r="EA57" s="292">
        <v>13145</v>
      </c>
      <c r="EB57" s="293">
        <f t="shared" si="673"/>
        <v>-0.55498002572956873</v>
      </c>
      <c r="EC57" s="292">
        <v>11833</v>
      </c>
      <c r="ED57" s="293">
        <f t="shared" si="674"/>
        <v>-0.23722039579707344</v>
      </c>
      <c r="EE57" s="294">
        <v>11833</v>
      </c>
      <c r="EF57" s="293">
        <f t="shared" si="675"/>
        <v>-0.22553832057071799</v>
      </c>
      <c r="EG57" s="294">
        <v>0</v>
      </c>
      <c r="EH57" s="293">
        <f t="shared" si="676"/>
        <v>-1</v>
      </c>
      <c r="EI57" s="292">
        <v>540</v>
      </c>
      <c r="EJ57" s="293">
        <f t="shared" si="677"/>
        <v>-0.93897615549779634</v>
      </c>
      <c r="EK57" s="294">
        <v>540</v>
      </c>
      <c r="EL57" s="293">
        <f t="shared" si="678"/>
        <v>-0.93650047036688622</v>
      </c>
      <c r="EM57" s="294">
        <v>0</v>
      </c>
      <c r="EN57" s="293">
        <f t="shared" si="679"/>
        <v>-1</v>
      </c>
      <c r="EO57" s="292">
        <v>294</v>
      </c>
      <c r="EP57" s="293">
        <f t="shared" si="680"/>
        <v>-0.92939481268011526</v>
      </c>
      <c r="EQ57" s="294">
        <v>294</v>
      </c>
      <c r="ER57" s="293">
        <f t="shared" si="681"/>
        <v>-0.9290882778581766</v>
      </c>
      <c r="ES57" s="294">
        <v>0</v>
      </c>
      <c r="ET57" s="293">
        <f t="shared" si="682"/>
        <v>-1</v>
      </c>
      <c r="EU57" s="292">
        <v>242</v>
      </c>
      <c r="EV57" s="293">
        <f t="shared" si="683"/>
        <v>-0.75604838709677424</v>
      </c>
      <c r="EW57" s="294">
        <v>242</v>
      </c>
      <c r="EX57" s="293">
        <f t="shared" si="684"/>
        <v>-0.75025799793601655</v>
      </c>
      <c r="EY57" s="294">
        <v>0</v>
      </c>
      <c r="EZ57" s="293">
        <f t="shared" si="685"/>
        <v>-1</v>
      </c>
      <c r="FA57" s="292">
        <v>185</v>
      </c>
      <c r="FB57" s="293">
        <f t="shared" si="686"/>
        <v>-0.68213058419243988</v>
      </c>
      <c r="FC57" s="294">
        <v>185</v>
      </c>
      <c r="FD57" s="293">
        <f t="shared" si="687"/>
        <v>-0.68213058419243988</v>
      </c>
      <c r="FE57" s="294">
        <v>0</v>
      </c>
      <c r="FF57" s="293" t="str">
        <f t="shared" si="688"/>
        <v>-</v>
      </c>
      <c r="FG57" s="292">
        <v>7663</v>
      </c>
      <c r="FH57" s="293">
        <f t="shared" si="689"/>
        <v>-0.81109796381205934</v>
      </c>
      <c r="FI57" s="292">
        <v>2920</v>
      </c>
      <c r="FJ57" s="293">
        <f t="shared" si="690"/>
        <v>-0.80962315816925279</v>
      </c>
      <c r="FK57" s="294">
        <v>2856</v>
      </c>
      <c r="FL57" s="293">
        <f t="shared" si="691"/>
        <v>-0.81221645078571902</v>
      </c>
      <c r="FM57" s="294">
        <v>64</v>
      </c>
      <c r="FN57" s="293">
        <f t="shared" si="692"/>
        <v>-0.50387596899224807</v>
      </c>
      <c r="FO57" s="292">
        <v>853</v>
      </c>
      <c r="FP57" s="293">
        <f t="shared" si="693"/>
        <v>-0.87574654042243261</v>
      </c>
      <c r="FQ57" s="294">
        <v>846</v>
      </c>
      <c r="FR57" s="293">
        <f t="shared" si="694"/>
        <v>-0.87631578947368416</v>
      </c>
      <c r="FS57" s="294">
        <v>7</v>
      </c>
      <c r="FT57" s="293">
        <f t="shared" si="695"/>
        <v>-0.70833333333333326</v>
      </c>
      <c r="FU57" s="292">
        <v>2592</v>
      </c>
      <c r="FV57" s="293">
        <f t="shared" si="696"/>
        <v>-0.69730234730818641</v>
      </c>
      <c r="FW57" s="294">
        <v>2575</v>
      </c>
      <c r="FX57" s="293">
        <f t="shared" si="697"/>
        <v>-0.69494135765904508</v>
      </c>
      <c r="FY57" s="294">
        <v>17</v>
      </c>
      <c r="FZ57" s="293">
        <f t="shared" si="698"/>
        <v>-0.86065573770491799</v>
      </c>
      <c r="GA57" s="292">
        <v>1346</v>
      </c>
      <c r="GB57" s="293">
        <f t="shared" si="699"/>
        <v>-0.86110824476318237</v>
      </c>
      <c r="GC57" s="294">
        <v>1332</v>
      </c>
      <c r="GD57" s="293">
        <f t="shared" si="700"/>
        <v>-0.86143763653386041</v>
      </c>
      <c r="GE57" s="294">
        <v>13</v>
      </c>
      <c r="GF57" s="293">
        <f t="shared" si="701"/>
        <v>-0.83544303797468356</v>
      </c>
      <c r="GG57" s="292">
        <v>114</v>
      </c>
      <c r="GH57" s="293">
        <f t="shared" si="702"/>
        <v>-0.72921615201900236</v>
      </c>
      <c r="GI57" s="294">
        <v>35</v>
      </c>
      <c r="GJ57" s="293">
        <f t="shared" si="703"/>
        <v>-0.8936170212765957</v>
      </c>
      <c r="GK57" s="294">
        <v>79</v>
      </c>
      <c r="GL57" s="293">
        <f t="shared" si="704"/>
        <v>-0.14130434782608692</v>
      </c>
      <c r="GM57" s="292">
        <v>26928</v>
      </c>
      <c r="GN57" s="293">
        <f t="shared" si="705"/>
        <v>-0.93342727879552023</v>
      </c>
      <c r="GO57" s="292">
        <v>13829</v>
      </c>
      <c r="GP57" s="293">
        <f t="shared" si="706"/>
        <v>-0.92172500452816519</v>
      </c>
      <c r="GQ57" s="294">
        <v>13824</v>
      </c>
      <c r="GR57" s="293">
        <f t="shared" si="707"/>
        <v>-0.92169923534409515</v>
      </c>
      <c r="GS57" s="294">
        <v>5</v>
      </c>
      <c r="GT57" s="293">
        <f t="shared" si="708"/>
        <v>-0.95901639344262291</v>
      </c>
      <c r="GU57" s="292">
        <v>3362</v>
      </c>
      <c r="GV57" s="293">
        <f t="shared" si="709"/>
        <v>-0.95300399787525514</v>
      </c>
      <c r="GW57" s="294">
        <v>3199</v>
      </c>
      <c r="GX57" s="293">
        <f t="shared" si="710"/>
        <v>-0.95528250719897123</v>
      </c>
      <c r="GY57" s="294">
        <v>163</v>
      </c>
      <c r="GZ57" s="293" t="str">
        <f t="shared" si="711"/>
        <v>-</v>
      </c>
      <c r="HA57" s="292">
        <v>6696</v>
      </c>
      <c r="HB57" s="293">
        <f t="shared" si="712"/>
        <v>-0.94347554490047436</v>
      </c>
      <c r="HC57" s="294">
        <v>6682</v>
      </c>
      <c r="HD57" s="293">
        <f t="shared" si="713"/>
        <v>-0.94352794023190567</v>
      </c>
      <c r="HE57" s="294">
        <v>14</v>
      </c>
      <c r="HF57" s="293">
        <f t="shared" si="714"/>
        <v>-0.89855072463768115</v>
      </c>
      <c r="HG57" s="292">
        <v>3111</v>
      </c>
      <c r="HH57" s="293">
        <f t="shared" si="715"/>
        <v>-0.91237853823405157</v>
      </c>
      <c r="HI57" s="294">
        <v>3087</v>
      </c>
      <c r="HJ57" s="293">
        <f t="shared" si="716"/>
        <v>-0.91222383348972103</v>
      </c>
      <c r="HK57" s="294">
        <v>24</v>
      </c>
      <c r="HL57" s="293">
        <f t="shared" si="717"/>
        <v>-0.9285714285714286</v>
      </c>
      <c r="HM57" s="292">
        <v>53</v>
      </c>
      <c r="HN57" s="293">
        <f t="shared" si="718"/>
        <v>-0.97180851063829787</v>
      </c>
      <c r="HO57" s="294">
        <v>53</v>
      </c>
      <c r="HP57" s="293">
        <f t="shared" si="719"/>
        <v>-0.97180851063829787</v>
      </c>
      <c r="HQ57" s="294">
        <v>0</v>
      </c>
      <c r="HR57" s="293" t="str">
        <f t="shared" si="720"/>
        <v>-</v>
      </c>
      <c r="HS57" s="292">
        <v>1600</v>
      </c>
      <c r="HT57" s="293">
        <f t="shared" si="721"/>
        <v>-0.96461351321464117</v>
      </c>
      <c r="HU57" s="292">
        <v>699</v>
      </c>
      <c r="HV57" s="293">
        <f t="shared" si="722"/>
        <v>-0.94752646197732904</v>
      </c>
      <c r="HW57" s="294">
        <v>699</v>
      </c>
      <c r="HX57" s="293">
        <f t="shared" si="723"/>
        <v>-0.94731288158588978</v>
      </c>
      <c r="HY57" s="294">
        <v>0</v>
      </c>
      <c r="HZ57" s="293">
        <f t="shared" si="724"/>
        <v>-1</v>
      </c>
      <c r="IA57" s="292">
        <v>693</v>
      </c>
      <c r="IB57" s="293">
        <f t="shared" si="725"/>
        <v>-0.96535346465353467</v>
      </c>
      <c r="IC57" s="294">
        <v>693</v>
      </c>
      <c r="ID57" s="293">
        <f t="shared" si="726"/>
        <v>-0.96528230048594765</v>
      </c>
      <c r="IE57" s="294">
        <v>0</v>
      </c>
      <c r="IF57" s="293">
        <f t="shared" si="727"/>
        <v>-1</v>
      </c>
      <c r="IG57" s="292">
        <v>84</v>
      </c>
      <c r="IH57" s="293">
        <f t="shared" si="728"/>
        <v>-0.98579161028416784</v>
      </c>
      <c r="II57" s="294">
        <v>82</v>
      </c>
      <c r="IJ57" s="293">
        <f t="shared" si="729"/>
        <v>-0.98599487617421011</v>
      </c>
      <c r="IK57" s="294">
        <v>3</v>
      </c>
      <c r="IL57" s="293">
        <f t="shared" si="730"/>
        <v>-0.94736842105263164</v>
      </c>
      <c r="IM57" s="292">
        <v>86</v>
      </c>
      <c r="IN57" s="293">
        <f t="shared" si="731"/>
        <v>-0.97882295001231223</v>
      </c>
      <c r="IO57" s="294">
        <v>86</v>
      </c>
      <c r="IP57" s="293">
        <f t="shared" si="732"/>
        <v>-0.97882295001231223</v>
      </c>
      <c r="IQ57" s="294">
        <v>0</v>
      </c>
      <c r="IR57" s="293" t="str">
        <f t="shared" si="733"/>
        <v>-</v>
      </c>
      <c r="IS57" s="292">
        <v>39</v>
      </c>
      <c r="IT57" s="293">
        <f t="shared" si="734"/>
        <v>-0.98072170044488383</v>
      </c>
      <c r="IU57" s="294">
        <v>39</v>
      </c>
      <c r="IV57" s="293">
        <f t="shared" si="735"/>
        <v>-0.98072170044488383</v>
      </c>
      <c r="IW57" s="294">
        <v>0</v>
      </c>
      <c r="IX57" s="293" t="str">
        <f t="shared" si="736"/>
        <v>-</v>
      </c>
      <c r="IY57" s="292">
        <v>3514</v>
      </c>
      <c r="IZ57" s="293">
        <f t="shared" si="737"/>
        <v>-0.93416516786570747</v>
      </c>
      <c r="JA57" s="292">
        <v>1189</v>
      </c>
      <c r="JB57" s="293">
        <f t="shared" si="738"/>
        <v>-0.91353984874927285</v>
      </c>
      <c r="JC57" s="294">
        <v>1189</v>
      </c>
      <c r="JD57" s="293">
        <f t="shared" si="739"/>
        <v>-0.91353984874927285</v>
      </c>
      <c r="JE57" s="294">
        <v>0</v>
      </c>
      <c r="JF57" s="293" t="str">
        <f t="shared" si="740"/>
        <v>-</v>
      </c>
      <c r="JG57" s="292">
        <v>540</v>
      </c>
      <c r="JH57" s="293">
        <f t="shared" si="741"/>
        <v>-0.92907801418439717</v>
      </c>
      <c r="JI57" s="294">
        <v>540</v>
      </c>
      <c r="JJ57" s="293">
        <f t="shared" si="742"/>
        <v>-0.92809587217043943</v>
      </c>
      <c r="JK57" s="294">
        <v>0</v>
      </c>
      <c r="JL57" s="293">
        <f t="shared" si="743"/>
        <v>-1</v>
      </c>
      <c r="JM57" s="292">
        <v>1426</v>
      </c>
      <c r="JN57" s="293">
        <f t="shared" si="744"/>
        <v>-0.95124119537714558</v>
      </c>
      <c r="JO57" s="294">
        <v>1404</v>
      </c>
      <c r="JP57" s="293">
        <f t="shared" si="745"/>
        <v>-0.95196551370214511</v>
      </c>
      <c r="JQ57" s="294">
        <v>22</v>
      </c>
      <c r="JR57" s="293">
        <f t="shared" si="746"/>
        <v>0.22222222222222232</v>
      </c>
      <c r="JS57" s="292">
        <v>381</v>
      </c>
      <c r="JT57" s="293">
        <f t="shared" si="747"/>
        <v>-0.85611782477341392</v>
      </c>
      <c r="JU57" s="294">
        <v>381</v>
      </c>
      <c r="JV57" s="293">
        <f t="shared" si="748"/>
        <v>-0.85611782477341392</v>
      </c>
      <c r="JW57" s="294">
        <v>0</v>
      </c>
      <c r="JX57" s="293" t="str">
        <f t="shared" si="749"/>
        <v>-</v>
      </c>
      <c r="JY57" s="292">
        <v>0</v>
      </c>
      <c r="JZ57" s="293">
        <f t="shared" si="750"/>
        <v>-1</v>
      </c>
      <c r="KA57" s="294">
        <v>0</v>
      </c>
      <c r="KB57" s="293">
        <f t="shared" si="751"/>
        <v>-1</v>
      </c>
      <c r="KC57" s="294">
        <v>0</v>
      </c>
      <c r="KD57" s="293" t="str">
        <f t="shared" si="752"/>
        <v>-</v>
      </c>
      <c r="KE57" s="292">
        <v>8445</v>
      </c>
      <c r="KF57" s="293">
        <f t="shared" si="753"/>
        <v>-0.77692368650447741</v>
      </c>
      <c r="KG57" s="292">
        <v>4019</v>
      </c>
      <c r="KH57" s="293">
        <f t="shared" si="754"/>
        <v>-0.73890729552393952</v>
      </c>
      <c r="KI57" s="294">
        <v>3963</v>
      </c>
      <c r="KJ57" s="293">
        <f t="shared" si="755"/>
        <v>-0.73671272920542119</v>
      </c>
      <c r="KK57" s="294">
        <v>56</v>
      </c>
      <c r="KL57" s="293">
        <f t="shared" si="756"/>
        <v>-0.83577712609970678</v>
      </c>
      <c r="KM57" s="292">
        <v>1511</v>
      </c>
      <c r="KN57" s="293">
        <f t="shared" si="757"/>
        <v>-0.8333700926334362</v>
      </c>
      <c r="KO57" s="294">
        <v>1491</v>
      </c>
      <c r="KP57" s="293">
        <f t="shared" si="758"/>
        <v>-0.83222684820524362</v>
      </c>
      <c r="KQ57" s="294">
        <v>20</v>
      </c>
      <c r="KR57" s="293">
        <f t="shared" si="759"/>
        <v>-0.88950276243093929</v>
      </c>
      <c r="KS57" s="292">
        <v>1123</v>
      </c>
      <c r="KT57" s="293">
        <f t="shared" si="760"/>
        <v>-0.75182320441988948</v>
      </c>
      <c r="KU57" s="294">
        <v>1032</v>
      </c>
      <c r="KV57" s="293">
        <f t="shared" si="761"/>
        <v>-0.76953997320232248</v>
      </c>
      <c r="KW57" s="294">
        <v>90</v>
      </c>
      <c r="KX57" s="293">
        <f t="shared" si="762"/>
        <v>0.91489361702127669</v>
      </c>
      <c r="KY57" s="292">
        <v>1979</v>
      </c>
      <c r="KZ57" s="293">
        <f t="shared" si="763"/>
        <v>-0.797025641025641</v>
      </c>
      <c r="LA57" s="294">
        <v>1870</v>
      </c>
      <c r="LB57" s="293">
        <f t="shared" si="764"/>
        <v>-0.80029901751388299</v>
      </c>
      <c r="LC57" s="294">
        <v>109</v>
      </c>
      <c r="LD57" s="293">
        <f t="shared" si="765"/>
        <v>-0.71761658031088082</v>
      </c>
      <c r="LE57" s="292">
        <v>136</v>
      </c>
      <c r="LF57" s="293">
        <f t="shared" si="766"/>
        <v>-0.39555555555555555</v>
      </c>
      <c r="LG57" s="294">
        <v>83</v>
      </c>
      <c r="LH57" s="293">
        <f t="shared" si="767"/>
        <v>9.210526315789469E-2</v>
      </c>
      <c r="LI57" s="294">
        <v>53</v>
      </c>
      <c r="LJ57" s="293">
        <f t="shared" si="768"/>
        <v>-0.64429530201342278</v>
      </c>
      <c r="LK57" s="292">
        <v>951</v>
      </c>
      <c r="LL57" s="293">
        <f t="shared" si="769"/>
        <v>-0.9720014131778838</v>
      </c>
      <c r="LM57" s="292">
        <v>259</v>
      </c>
      <c r="LN57" s="293">
        <f t="shared" si="770"/>
        <v>-0.96158979682633838</v>
      </c>
      <c r="LO57" s="294">
        <v>259</v>
      </c>
      <c r="LP57" s="293">
        <f t="shared" si="771"/>
        <v>-0.9615213192690536</v>
      </c>
      <c r="LQ57" s="294">
        <v>0</v>
      </c>
      <c r="LR57" s="293">
        <f t="shared" si="772"/>
        <v>-1</v>
      </c>
      <c r="LS57" s="292">
        <v>673</v>
      </c>
      <c r="LT57" s="293">
        <f t="shared" si="773"/>
        <v>-0.9706881533101045</v>
      </c>
      <c r="LU57" s="294">
        <v>673</v>
      </c>
      <c r="LV57" s="293">
        <f t="shared" si="774"/>
        <v>-0.9706881533101045</v>
      </c>
      <c r="LW57" s="294">
        <v>0</v>
      </c>
      <c r="LX57" s="293" t="str">
        <f t="shared" si="775"/>
        <v>-</v>
      </c>
      <c r="LY57" s="292">
        <v>12</v>
      </c>
      <c r="LZ57" s="293">
        <f t="shared" si="776"/>
        <v>-0.99452804377564985</v>
      </c>
      <c r="MA57" s="294">
        <v>7</v>
      </c>
      <c r="MB57" s="293">
        <f t="shared" si="777"/>
        <v>-0.99679046309032548</v>
      </c>
      <c r="MC57" s="294">
        <v>5</v>
      </c>
      <c r="MD57" s="293">
        <f t="shared" si="778"/>
        <v>-0.58333333333333326</v>
      </c>
      <c r="ME57" s="292">
        <v>4</v>
      </c>
      <c r="MF57" s="293">
        <f t="shared" si="779"/>
        <v>-0.99796126401630991</v>
      </c>
      <c r="MG57" s="294">
        <v>4</v>
      </c>
      <c r="MH57" s="293">
        <f t="shared" si="780"/>
        <v>-0.99796126401630991</v>
      </c>
      <c r="MI57" s="294">
        <v>0</v>
      </c>
      <c r="MJ57" s="293" t="str">
        <f t="shared" si="781"/>
        <v>-</v>
      </c>
      <c r="MK57" s="292">
        <v>18</v>
      </c>
      <c r="ML57" s="293">
        <f t="shared" si="782"/>
        <v>-0.86956521739130432</v>
      </c>
      <c r="MM57" s="294">
        <v>7</v>
      </c>
      <c r="MN57" s="293">
        <f t="shared" si="783"/>
        <v>-0.94444444444444442</v>
      </c>
      <c r="MO57" s="294">
        <v>10</v>
      </c>
      <c r="MP57" s="293">
        <f t="shared" si="784"/>
        <v>-0.16666666666666663</v>
      </c>
      <c r="MQ57" s="292">
        <f t="shared" si="785"/>
        <v>17162</v>
      </c>
      <c r="MR57" s="293">
        <f t="shared" si="786"/>
        <v>-0.8428906221392215</v>
      </c>
      <c r="MS57" s="292">
        <f t="shared" si="787"/>
        <v>9268</v>
      </c>
      <c r="MT57" s="293">
        <f t="shared" si="788"/>
        <v>-0.81765597025203141</v>
      </c>
      <c r="MU57" s="294">
        <f t="shared" si="789"/>
        <v>9135</v>
      </c>
      <c r="MV57" s="293">
        <f t="shared" si="790"/>
        <v>-0.81725979715537422</v>
      </c>
      <c r="MW57" s="294">
        <f t="shared" si="791"/>
        <v>132</v>
      </c>
      <c r="MX57" s="293">
        <f t="shared" si="792"/>
        <v>-0.84248210023866354</v>
      </c>
      <c r="MY57" s="292">
        <f t="shared" si="793"/>
        <v>4522</v>
      </c>
      <c r="MZ57" s="293">
        <f t="shared" si="794"/>
        <v>-0.8578076850512546</v>
      </c>
      <c r="NA57" s="294">
        <f t="shared" si="795"/>
        <v>4347</v>
      </c>
      <c r="NB57" s="293">
        <f t="shared" si="796"/>
        <v>-0.85957488047551367</v>
      </c>
      <c r="NC57" s="294">
        <f t="shared" si="797"/>
        <v>174</v>
      </c>
      <c r="ND57" s="293">
        <f t="shared" si="798"/>
        <v>-0.79456906729634003</v>
      </c>
      <c r="NE57" s="292">
        <f t="shared" si="799"/>
        <v>1216</v>
      </c>
      <c r="NF57" s="293">
        <f t="shared" si="800"/>
        <v>-0.88510959939531364</v>
      </c>
      <c r="NG57" s="294">
        <f t="shared" si="801"/>
        <v>1076</v>
      </c>
      <c r="NH57" s="293">
        <f t="shared" si="802"/>
        <v>-0.88982183084169564</v>
      </c>
      <c r="NI57" s="294">
        <f t="shared" si="803"/>
        <v>139</v>
      </c>
      <c r="NJ57" s="293">
        <f t="shared" si="804"/>
        <v>-0.83007334963325186</v>
      </c>
      <c r="NK57" s="292">
        <f t="shared" si="805"/>
        <v>2527</v>
      </c>
      <c r="NL57" s="293">
        <f t="shared" si="806"/>
        <v>-0.84840122382866401</v>
      </c>
      <c r="NM57" s="294">
        <f t="shared" si="807"/>
        <v>2454</v>
      </c>
      <c r="NN57" s="293">
        <f t="shared" si="808"/>
        <v>-0.84807775645390948</v>
      </c>
      <c r="NO57" s="294">
        <f t="shared" si="809"/>
        <v>74</v>
      </c>
      <c r="NP57" s="293">
        <f t="shared" si="810"/>
        <v>-0.85603112840466933</v>
      </c>
      <c r="NQ57" s="292">
        <f t="shared" si="811"/>
        <v>250</v>
      </c>
      <c r="NR57" s="293">
        <f t="shared" si="812"/>
        <v>-0.90569596378725015</v>
      </c>
      <c r="NS57" s="294">
        <f t="shared" si="813"/>
        <v>135</v>
      </c>
      <c r="NT57" s="293">
        <f t="shared" si="814"/>
        <v>-0.93421052631578949</v>
      </c>
      <c r="NU57" s="294">
        <f t="shared" si="815"/>
        <v>115</v>
      </c>
      <c r="NV57" s="293">
        <f t="shared" si="816"/>
        <v>-0.80801335559265441</v>
      </c>
    </row>
    <row r="58" spans="1:386" s="295" customFormat="1" outlineLevel="1" x14ac:dyDescent="0.25">
      <c r="A58" s="290"/>
      <c r="B58" s="291" t="s">
        <v>79</v>
      </c>
      <c r="C58" s="292">
        <v>213082</v>
      </c>
      <c r="D58" s="293">
        <f t="shared" si="609"/>
        <v>-0.83503154484989395</v>
      </c>
      <c r="E58" s="292">
        <v>100854</v>
      </c>
      <c r="F58" s="293">
        <f t="shared" si="610"/>
        <v>-0.7920128685000154</v>
      </c>
      <c r="G58" s="294">
        <v>98751</v>
      </c>
      <c r="H58" s="293">
        <f t="shared" si="611"/>
        <v>-0.79446743148289989</v>
      </c>
      <c r="I58" s="294">
        <v>2103</v>
      </c>
      <c r="J58" s="293">
        <f t="shared" si="612"/>
        <v>-0.52645800495383921</v>
      </c>
      <c r="K58" s="292">
        <v>43237</v>
      </c>
      <c r="L58" s="293">
        <f t="shared" si="613"/>
        <v>-0.87810880755980802</v>
      </c>
      <c r="M58" s="294">
        <v>41890</v>
      </c>
      <c r="N58" s="293">
        <f t="shared" si="614"/>
        <v>-0.88074870116005977</v>
      </c>
      <c r="O58" s="294">
        <v>1347</v>
      </c>
      <c r="P58" s="293">
        <f t="shared" si="615"/>
        <v>-0.60877142027301767</v>
      </c>
      <c r="Q58" s="292">
        <v>41635</v>
      </c>
      <c r="R58" s="293">
        <f t="shared" si="616"/>
        <v>-0.83907437326551282</v>
      </c>
      <c r="S58" s="294">
        <v>39824</v>
      </c>
      <c r="T58" s="293">
        <f t="shared" si="617"/>
        <v>-0.84338093309159845</v>
      </c>
      <c r="U58" s="294">
        <v>1811</v>
      </c>
      <c r="V58" s="293">
        <f t="shared" si="618"/>
        <v>-0.59294223420993486</v>
      </c>
      <c r="W58" s="292">
        <v>28670</v>
      </c>
      <c r="X58" s="293">
        <f t="shared" si="619"/>
        <v>-0.83661210905443606</v>
      </c>
      <c r="Y58" s="294">
        <v>27413</v>
      </c>
      <c r="Z58" s="293">
        <f t="shared" si="620"/>
        <v>-0.84206190081120946</v>
      </c>
      <c r="AA58" s="294">
        <v>1257</v>
      </c>
      <c r="AB58" s="293">
        <f t="shared" si="621"/>
        <v>-0.33981092436974791</v>
      </c>
      <c r="AC58" s="292">
        <v>4759</v>
      </c>
      <c r="AD58" s="293">
        <f t="shared" si="622"/>
        <v>-0.80580266057292094</v>
      </c>
      <c r="AE58" s="294">
        <v>3766</v>
      </c>
      <c r="AF58" s="293">
        <f t="shared" si="623"/>
        <v>-0.83323000619962806</v>
      </c>
      <c r="AG58" s="294">
        <v>993</v>
      </c>
      <c r="AH58" s="293">
        <f t="shared" si="624"/>
        <v>-0.48388773388773387</v>
      </c>
      <c r="AI58" s="292">
        <v>134986</v>
      </c>
      <c r="AJ58" s="293">
        <f t="shared" si="625"/>
        <v>-0.88183791733048544</v>
      </c>
      <c r="AK58" s="292">
        <v>65907</v>
      </c>
      <c r="AL58" s="293">
        <f t="shared" si="626"/>
        <v>-0.84215291099950429</v>
      </c>
      <c r="AM58" s="294">
        <v>65227</v>
      </c>
      <c r="AN58" s="293">
        <f t="shared" si="627"/>
        <v>-0.84264222680054235</v>
      </c>
      <c r="AO58" s="294">
        <v>680</v>
      </c>
      <c r="AP58" s="293">
        <f t="shared" si="628"/>
        <v>-0.77513227513227512</v>
      </c>
      <c r="AQ58" s="292">
        <v>23822</v>
      </c>
      <c r="AR58" s="293">
        <f t="shared" si="629"/>
        <v>-0.92165697053010298</v>
      </c>
      <c r="AS58" s="294">
        <v>23110</v>
      </c>
      <c r="AT58" s="293">
        <f t="shared" si="630"/>
        <v>-0.92361441641546349</v>
      </c>
      <c r="AU58" s="294">
        <v>713</v>
      </c>
      <c r="AV58" s="293">
        <f t="shared" si="631"/>
        <v>-0.53368214519293655</v>
      </c>
      <c r="AW58" s="292">
        <v>26741</v>
      </c>
      <c r="AX58" s="293">
        <f t="shared" si="632"/>
        <v>-0.88725250446925485</v>
      </c>
      <c r="AY58" s="294">
        <v>25879</v>
      </c>
      <c r="AZ58" s="293">
        <f t="shared" si="633"/>
        <v>-0.88930853657493347</v>
      </c>
      <c r="BA58" s="294">
        <v>862</v>
      </c>
      <c r="BB58" s="293">
        <f t="shared" si="634"/>
        <v>-0.74512123004139563</v>
      </c>
      <c r="BC58" s="292">
        <v>18963</v>
      </c>
      <c r="BD58" s="293">
        <f t="shared" si="635"/>
        <v>-0.88557481113176129</v>
      </c>
      <c r="BE58" s="294">
        <v>18518</v>
      </c>
      <c r="BF58" s="293">
        <f t="shared" si="636"/>
        <v>-0.88733062784061523</v>
      </c>
      <c r="BG58" s="294">
        <v>445</v>
      </c>
      <c r="BH58" s="293">
        <f t="shared" si="637"/>
        <v>-0.67470760233918137</v>
      </c>
      <c r="BI58" s="292">
        <v>1710</v>
      </c>
      <c r="BJ58" s="293">
        <f t="shared" si="638"/>
        <v>-0.91389294526411202</v>
      </c>
      <c r="BK58" s="294">
        <v>1379</v>
      </c>
      <c r="BL58" s="293">
        <f t="shared" si="639"/>
        <v>-0.92541914548404547</v>
      </c>
      <c r="BM58" s="294">
        <v>330</v>
      </c>
      <c r="BN58" s="293">
        <f t="shared" si="640"/>
        <v>-0.75877192982456143</v>
      </c>
      <c r="BO58" s="292">
        <v>78096</v>
      </c>
      <c r="BP58" s="293">
        <f t="shared" si="641"/>
        <v>-0.47682434197745072</v>
      </c>
      <c r="BQ58" s="292">
        <v>34947</v>
      </c>
      <c r="BR58" s="293">
        <f t="shared" si="642"/>
        <v>-0.48125222657641609</v>
      </c>
      <c r="BS58" s="294">
        <v>33524</v>
      </c>
      <c r="BT58" s="293">
        <f t="shared" si="643"/>
        <v>-0.49167551175132673</v>
      </c>
      <c r="BU58" s="294">
        <v>1423</v>
      </c>
      <c r="BV58" s="293">
        <f t="shared" si="644"/>
        <v>3.5260930888576514E-3</v>
      </c>
      <c r="BW58" s="292">
        <v>19414</v>
      </c>
      <c r="BX58" s="293">
        <f t="shared" si="645"/>
        <v>-0.61666502122618227</v>
      </c>
      <c r="BY58" s="294">
        <v>18780</v>
      </c>
      <c r="BZ58" s="293">
        <f t="shared" si="646"/>
        <v>-0.61461112251179972</v>
      </c>
      <c r="CA58" s="294">
        <v>634</v>
      </c>
      <c r="CB58" s="293">
        <f t="shared" si="647"/>
        <v>-0.66892950391644912</v>
      </c>
      <c r="CC58" s="292">
        <v>14894</v>
      </c>
      <c r="CD58" s="293">
        <f t="shared" si="648"/>
        <v>-0.30873479996287012</v>
      </c>
      <c r="CE58" s="294">
        <v>13945</v>
      </c>
      <c r="CF58" s="293">
        <f t="shared" si="649"/>
        <v>-0.31905854778065335</v>
      </c>
      <c r="CG58" s="294">
        <v>949</v>
      </c>
      <c r="CH58" s="293">
        <f t="shared" si="650"/>
        <v>-0.11059044048734767</v>
      </c>
      <c r="CI58" s="292">
        <v>9708</v>
      </c>
      <c r="CJ58" s="293">
        <f t="shared" si="651"/>
        <v>-4.103405826836326E-3</v>
      </c>
      <c r="CK58" s="294">
        <v>8896</v>
      </c>
      <c r="CL58" s="293">
        <f t="shared" si="652"/>
        <v>-3.4198241233307947E-2</v>
      </c>
      <c r="CM58" s="294">
        <v>812</v>
      </c>
      <c r="CN58" s="293">
        <f t="shared" si="653"/>
        <v>0.5149253731343284</v>
      </c>
      <c r="CO58" s="292">
        <v>3049</v>
      </c>
      <c r="CP58" s="293">
        <f t="shared" si="654"/>
        <v>-0.34387777060469116</v>
      </c>
      <c r="CQ58" s="294">
        <v>2387</v>
      </c>
      <c r="CR58" s="293">
        <f t="shared" si="655"/>
        <v>-0.41666666666666663</v>
      </c>
      <c r="CS58" s="294">
        <v>662</v>
      </c>
      <c r="CT58" s="293">
        <f t="shared" si="656"/>
        <v>0.19064748201438841</v>
      </c>
      <c r="CU58" s="292">
        <v>16282</v>
      </c>
      <c r="CV58" s="293">
        <f t="shared" si="657"/>
        <v>-0.92915263382328628</v>
      </c>
      <c r="CW58" s="292">
        <v>5477</v>
      </c>
      <c r="CX58" s="293">
        <f t="shared" si="658"/>
        <v>-0.8928704156479218</v>
      </c>
      <c r="CY58" s="294">
        <v>5396</v>
      </c>
      <c r="CZ58" s="293">
        <f t="shared" si="659"/>
        <v>-0.89214902462424051</v>
      </c>
      <c r="DA58" s="294">
        <v>82</v>
      </c>
      <c r="DB58" s="293">
        <f t="shared" si="660"/>
        <v>-0.92497712717291858</v>
      </c>
      <c r="DC58" s="292">
        <v>4409</v>
      </c>
      <c r="DD58" s="293">
        <f t="shared" si="661"/>
        <v>-0.93000920722608504</v>
      </c>
      <c r="DE58" s="294">
        <v>4302</v>
      </c>
      <c r="DF58" s="293">
        <f t="shared" si="662"/>
        <v>-0.93155784650630014</v>
      </c>
      <c r="DG58" s="294">
        <v>106</v>
      </c>
      <c r="DH58" s="293">
        <f t="shared" si="663"/>
        <v>-0.23188405797101452</v>
      </c>
      <c r="DI58" s="292">
        <v>1676</v>
      </c>
      <c r="DJ58" s="293">
        <f t="shared" si="664"/>
        <v>-0.94323262430564969</v>
      </c>
      <c r="DK58" s="294">
        <v>1632</v>
      </c>
      <c r="DL58" s="293">
        <f t="shared" si="665"/>
        <v>-0.94335496858838641</v>
      </c>
      <c r="DM58" s="294">
        <v>44</v>
      </c>
      <c r="DN58" s="293">
        <f t="shared" si="666"/>
        <v>-0.93828892005610098</v>
      </c>
      <c r="DO58" s="292">
        <v>3710</v>
      </c>
      <c r="DP58" s="293">
        <f t="shared" si="667"/>
        <v>-0.94989736387208301</v>
      </c>
      <c r="DQ58" s="294">
        <v>3661</v>
      </c>
      <c r="DR58" s="293">
        <f t="shared" si="668"/>
        <v>-0.9504030346135609</v>
      </c>
      <c r="DS58" s="294">
        <v>50</v>
      </c>
      <c r="DT58" s="293">
        <f t="shared" si="669"/>
        <v>-0.78540772532188841</v>
      </c>
      <c r="DU58" s="292">
        <v>851</v>
      </c>
      <c r="DV58" s="293">
        <f t="shared" si="670"/>
        <v>-0.91229516644336806</v>
      </c>
      <c r="DW58" s="294">
        <v>787</v>
      </c>
      <c r="DX58" s="293">
        <f t="shared" si="671"/>
        <v>-0.91199821089119981</v>
      </c>
      <c r="DY58" s="294">
        <v>64</v>
      </c>
      <c r="DZ58" s="293">
        <f t="shared" si="672"/>
        <v>-0.91590013140604465</v>
      </c>
      <c r="EA58" s="292">
        <v>9174</v>
      </c>
      <c r="EB58" s="293">
        <f t="shared" si="673"/>
        <v>-0.70511089681774353</v>
      </c>
      <c r="EC58" s="292">
        <v>6476</v>
      </c>
      <c r="ED58" s="293">
        <f t="shared" si="674"/>
        <v>-0.62824339839265209</v>
      </c>
      <c r="EE58" s="294">
        <v>6459</v>
      </c>
      <c r="EF58" s="293">
        <f t="shared" si="675"/>
        <v>-0.629219288174512</v>
      </c>
      <c r="EG58" s="294">
        <v>16</v>
      </c>
      <c r="EH58" s="293" t="str">
        <f t="shared" si="676"/>
        <v>-</v>
      </c>
      <c r="EI58" s="292">
        <v>815</v>
      </c>
      <c r="EJ58" s="293">
        <f t="shared" si="677"/>
        <v>-0.89648164613235104</v>
      </c>
      <c r="EK58" s="294">
        <v>788</v>
      </c>
      <c r="EL58" s="293">
        <f t="shared" si="678"/>
        <v>-0.89991108853042046</v>
      </c>
      <c r="EM58" s="294">
        <v>27</v>
      </c>
      <c r="EN58" s="293" t="str">
        <f t="shared" si="679"/>
        <v>-</v>
      </c>
      <c r="EO58" s="292">
        <v>1482</v>
      </c>
      <c r="EP58" s="293">
        <f t="shared" si="680"/>
        <v>-0.63506525486333421</v>
      </c>
      <c r="EQ58" s="294">
        <v>1465</v>
      </c>
      <c r="ER58" s="293">
        <f t="shared" si="681"/>
        <v>-0.63737623762376239</v>
      </c>
      <c r="ES58" s="294">
        <v>16</v>
      </c>
      <c r="ET58" s="293">
        <f t="shared" si="682"/>
        <v>-0.27272727272727271</v>
      </c>
      <c r="EU58" s="292">
        <v>433</v>
      </c>
      <c r="EV58" s="293">
        <f t="shared" si="683"/>
        <v>-0.62478336221837094</v>
      </c>
      <c r="EW58" s="294">
        <v>433</v>
      </c>
      <c r="EX58" s="293">
        <f t="shared" si="684"/>
        <v>-0.62478336221837094</v>
      </c>
      <c r="EY58" s="294">
        <v>0</v>
      </c>
      <c r="EZ58" s="293" t="str">
        <f t="shared" si="685"/>
        <v>-</v>
      </c>
      <c r="FA58" s="292">
        <v>43</v>
      </c>
      <c r="FB58" s="293">
        <f t="shared" si="686"/>
        <v>-0.91468253968253965</v>
      </c>
      <c r="FC58" s="294">
        <v>28</v>
      </c>
      <c r="FD58" s="293">
        <f t="shared" si="687"/>
        <v>-0.94354838709677424</v>
      </c>
      <c r="FE58" s="294">
        <v>15</v>
      </c>
      <c r="FF58" s="293">
        <f t="shared" si="688"/>
        <v>0.66666666666666674</v>
      </c>
      <c r="FG58" s="292">
        <v>17788</v>
      </c>
      <c r="FH58" s="293">
        <f t="shared" si="689"/>
        <v>-0.63551421019199639</v>
      </c>
      <c r="FI58" s="292">
        <v>7437</v>
      </c>
      <c r="FJ58" s="293">
        <f t="shared" si="690"/>
        <v>-0.60771178394345393</v>
      </c>
      <c r="FK58" s="294">
        <v>7348</v>
      </c>
      <c r="FL58" s="293">
        <f t="shared" si="691"/>
        <v>-0.60532817703297881</v>
      </c>
      <c r="FM58" s="294">
        <v>89</v>
      </c>
      <c r="FN58" s="293">
        <f t="shared" si="692"/>
        <v>-0.73900293255131966</v>
      </c>
      <c r="FO58" s="292">
        <v>2314</v>
      </c>
      <c r="FP58" s="293">
        <f t="shared" si="693"/>
        <v>-0.71286760143938455</v>
      </c>
      <c r="FQ58" s="294">
        <v>2104</v>
      </c>
      <c r="FR58" s="293">
        <f t="shared" si="694"/>
        <v>-0.7251110530441599</v>
      </c>
      <c r="FS58" s="294">
        <v>210</v>
      </c>
      <c r="FT58" s="293">
        <f t="shared" si="695"/>
        <v>-0.48019801980198018</v>
      </c>
      <c r="FU58" s="292">
        <v>5238</v>
      </c>
      <c r="FV58" s="293">
        <f t="shared" si="696"/>
        <v>-0.60805148159233768</v>
      </c>
      <c r="FW58" s="294">
        <v>5147</v>
      </c>
      <c r="FX58" s="293">
        <f t="shared" si="697"/>
        <v>-0.59173475053541691</v>
      </c>
      <c r="FY58" s="294">
        <v>92</v>
      </c>
      <c r="FZ58" s="293">
        <f t="shared" si="698"/>
        <v>-0.87846763540290618</v>
      </c>
      <c r="GA58" s="292">
        <v>3132</v>
      </c>
      <c r="GB58" s="293">
        <f t="shared" si="699"/>
        <v>-0.68177199756147122</v>
      </c>
      <c r="GC58" s="294">
        <v>2986</v>
      </c>
      <c r="GD58" s="293">
        <f t="shared" si="700"/>
        <v>-0.68525350479603664</v>
      </c>
      <c r="GE58" s="294">
        <v>146</v>
      </c>
      <c r="GF58" s="293">
        <f t="shared" si="701"/>
        <v>-0.5898876404494382</v>
      </c>
      <c r="GG58" s="292">
        <v>256</v>
      </c>
      <c r="GH58" s="293">
        <f t="shared" si="702"/>
        <v>-0.52592592592592591</v>
      </c>
      <c r="GI58" s="294">
        <v>186</v>
      </c>
      <c r="GJ58" s="293">
        <f t="shared" si="703"/>
        <v>-0.49593495934959353</v>
      </c>
      <c r="GK58" s="294">
        <v>70</v>
      </c>
      <c r="GL58" s="293">
        <f t="shared" si="704"/>
        <v>-0.59064327485380119</v>
      </c>
      <c r="GM58" s="292">
        <v>50141</v>
      </c>
      <c r="GN58" s="293">
        <f t="shared" si="705"/>
        <v>-0.88414179061368503</v>
      </c>
      <c r="GO58" s="292">
        <v>27627</v>
      </c>
      <c r="GP58" s="293">
        <f t="shared" si="706"/>
        <v>-0.85463375620228255</v>
      </c>
      <c r="GQ58" s="294">
        <v>27429</v>
      </c>
      <c r="GR58" s="293">
        <f t="shared" si="707"/>
        <v>-0.85557146919131821</v>
      </c>
      <c r="GS58" s="294">
        <v>198</v>
      </c>
      <c r="GT58" s="293">
        <f t="shared" si="708"/>
        <v>0.44525547445255476</v>
      </c>
      <c r="GU58" s="292">
        <v>4478</v>
      </c>
      <c r="GV58" s="293">
        <f t="shared" si="709"/>
        <v>-0.93698105772749019</v>
      </c>
      <c r="GW58" s="294">
        <v>4455</v>
      </c>
      <c r="GX58" s="293">
        <f t="shared" si="710"/>
        <v>-0.93707182710643411</v>
      </c>
      <c r="GY58" s="294">
        <v>23</v>
      </c>
      <c r="GZ58" s="293">
        <f t="shared" si="711"/>
        <v>-0.9125475285171103</v>
      </c>
      <c r="HA58" s="292">
        <v>12868</v>
      </c>
      <c r="HB58" s="293">
        <f t="shared" si="712"/>
        <v>-0.89962323611316952</v>
      </c>
      <c r="HC58" s="294">
        <v>12843</v>
      </c>
      <c r="HD58" s="293">
        <f t="shared" si="713"/>
        <v>-0.89973847535032592</v>
      </c>
      <c r="HE58" s="294">
        <v>25</v>
      </c>
      <c r="HF58" s="293">
        <f t="shared" si="714"/>
        <v>-0.75490196078431371</v>
      </c>
      <c r="HG58" s="292">
        <v>5245</v>
      </c>
      <c r="HH58" s="293">
        <f t="shared" si="715"/>
        <v>-0.86898636159264631</v>
      </c>
      <c r="HI58" s="294">
        <v>5232</v>
      </c>
      <c r="HJ58" s="293">
        <f t="shared" si="716"/>
        <v>-0.86918037705655848</v>
      </c>
      <c r="HK58" s="294">
        <v>13</v>
      </c>
      <c r="HL58" s="293">
        <f t="shared" si="717"/>
        <v>-0.67500000000000004</v>
      </c>
      <c r="HM58" s="292">
        <v>139</v>
      </c>
      <c r="HN58" s="293">
        <f t="shared" si="718"/>
        <v>-0.94653846153846155</v>
      </c>
      <c r="HO58" s="294">
        <v>139</v>
      </c>
      <c r="HP58" s="293">
        <f t="shared" si="719"/>
        <v>-0.94653846153846155</v>
      </c>
      <c r="HQ58" s="294">
        <v>0</v>
      </c>
      <c r="HR58" s="293" t="str">
        <f t="shared" si="720"/>
        <v>-</v>
      </c>
      <c r="HS58" s="292">
        <v>2406</v>
      </c>
      <c r="HT58" s="293">
        <f t="shared" si="721"/>
        <v>-0.95619720361200122</v>
      </c>
      <c r="HU58" s="292">
        <v>1089</v>
      </c>
      <c r="HV58" s="293">
        <f t="shared" si="722"/>
        <v>-0.93385166737532654</v>
      </c>
      <c r="HW58" s="294">
        <v>1080</v>
      </c>
      <c r="HX58" s="293">
        <f t="shared" si="723"/>
        <v>-0.93372606774668632</v>
      </c>
      <c r="HY58" s="294">
        <v>9</v>
      </c>
      <c r="HZ58" s="293">
        <f t="shared" si="724"/>
        <v>-0.94610778443113774</v>
      </c>
      <c r="IA58" s="292">
        <v>625</v>
      </c>
      <c r="IB58" s="293">
        <f t="shared" si="725"/>
        <v>-0.97374280552871484</v>
      </c>
      <c r="IC58" s="294">
        <v>625</v>
      </c>
      <c r="ID58" s="293">
        <f t="shared" si="726"/>
        <v>-0.97374280552871484</v>
      </c>
      <c r="IE58" s="294">
        <v>0</v>
      </c>
      <c r="IF58" s="293" t="str">
        <f t="shared" si="727"/>
        <v>-</v>
      </c>
      <c r="IG58" s="292">
        <v>563</v>
      </c>
      <c r="IH58" s="293">
        <f t="shared" si="728"/>
        <v>-0.92786675208199876</v>
      </c>
      <c r="II58" s="294">
        <v>563</v>
      </c>
      <c r="IJ58" s="293">
        <f t="shared" si="729"/>
        <v>-0.92773713258888457</v>
      </c>
      <c r="IK58" s="294">
        <v>0</v>
      </c>
      <c r="IL58" s="293">
        <f t="shared" si="730"/>
        <v>-1</v>
      </c>
      <c r="IM58" s="292">
        <v>96</v>
      </c>
      <c r="IN58" s="293">
        <f t="shared" si="731"/>
        <v>-0.98020618556701034</v>
      </c>
      <c r="IO58" s="294">
        <v>96</v>
      </c>
      <c r="IP58" s="293">
        <f t="shared" si="732"/>
        <v>-0.98009537632179144</v>
      </c>
      <c r="IQ58" s="294">
        <v>0</v>
      </c>
      <c r="IR58" s="293">
        <f t="shared" si="733"/>
        <v>-1</v>
      </c>
      <c r="IS58" s="292">
        <v>43</v>
      </c>
      <c r="IT58" s="293">
        <f t="shared" si="734"/>
        <v>-0.97870232788509159</v>
      </c>
      <c r="IU58" s="294">
        <v>43</v>
      </c>
      <c r="IV58" s="293">
        <f t="shared" si="735"/>
        <v>-0.97862823061630222</v>
      </c>
      <c r="IW58" s="294">
        <v>0</v>
      </c>
      <c r="IX58" s="293">
        <f t="shared" si="736"/>
        <v>-1</v>
      </c>
      <c r="IY58" s="292">
        <v>4713</v>
      </c>
      <c r="IZ58" s="293">
        <f t="shared" si="737"/>
        <v>-0.90785383306938827</v>
      </c>
      <c r="JA58" s="292">
        <v>1502</v>
      </c>
      <c r="JB58" s="293">
        <f t="shared" si="738"/>
        <v>-0.88725416604113494</v>
      </c>
      <c r="JC58" s="294">
        <v>1502</v>
      </c>
      <c r="JD58" s="293">
        <f t="shared" si="739"/>
        <v>-0.88725416604113494</v>
      </c>
      <c r="JE58" s="294">
        <v>0</v>
      </c>
      <c r="JF58" s="293" t="str">
        <f t="shared" si="740"/>
        <v>-</v>
      </c>
      <c r="JG58" s="292">
        <v>436</v>
      </c>
      <c r="JH58" s="293">
        <f t="shared" si="741"/>
        <v>-0.9377942645170495</v>
      </c>
      <c r="JI58" s="294">
        <v>436</v>
      </c>
      <c r="JJ58" s="293">
        <f t="shared" si="742"/>
        <v>-0.9377942645170495</v>
      </c>
      <c r="JK58" s="294">
        <v>0</v>
      </c>
      <c r="JL58" s="293" t="str">
        <f t="shared" si="743"/>
        <v>-</v>
      </c>
      <c r="JM58" s="292">
        <v>2133</v>
      </c>
      <c r="JN58" s="293">
        <f t="shared" si="744"/>
        <v>-0.92209072978303752</v>
      </c>
      <c r="JO58" s="294">
        <v>2081</v>
      </c>
      <c r="JP58" s="293">
        <f t="shared" si="745"/>
        <v>-0.92386771054364525</v>
      </c>
      <c r="JQ58" s="294">
        <v>53</v>
      </c>
      <c r="JR58" s="293">
        <f t="shared" si="746"/>
        <v>0.20454545454545459</v>
      </c>
      <c r="JS58" s="292">
        <v>622</v>
      </c>
      <c r="JT58" s="293">
        <f t="shared" si="747"/>
        <v>-0.82131571387532321</v>
      </c>
      <c r="JU58" s="294">
        <v>622</v>
      </c>
      <c r="JV58" s="293">
        <f t="shared" si="748"/>
        <v>-0.82131571387532321</v>
      </c>
      <c r="JW58" s="294">
        <v>0</v>
      </c>
      <c r="JX58" s="293" t="str">
        <f t="shared" si="749"/>
        <v>-</v>
      </c>
      <c r="JY58" s="292">
        <v>12</v>
      </c>
      <c r="JZ58" s="293" t="str">
        <f t="shared" si="750"/>
        <v>-</v>
      </c>
      <c r="KA58" s="294">
        <v>12</v>
      </c>
      <c r="KB58" s="293" t="str">
        <f t="shared" si="751"/>
        <v>-</v>
      </c>
      <c r="KC58" s="294">
        <v>0</v>
      </c>
      <c r="KD58" s="293" t="str">
        <f t="shared" si="752"/>
        <v>-</v>
      </c>
      <c r="KE58" s="292">
        <v>8404</v>
      </c>
      <c r="KF58" s="293">
        <f t="shared" si="753"/>
        <v>-0.74834556071268155</v>
      </c>
      <c r="KG58" s="292">
        <v>4230</v>
      </c>
      <c r="KH58" s="293">
        <f t="shared" si="754"/>
        <v>-0.70738793580520198</v>
      </c>
      <c r="KI58" s="294">
        <v>4198</v>
      </c>
      <c r="KJ58" s="293">
        <f t="shared" si="755"/>
        <v>-0.7082899034118546</v>
      </c>
      <c r="KK58" s="294">
        <v>32</v>
      </c>
      <c r="KL58" s="293">
        <f t="shared" si="756"/>
        <v>-0.50769230769230766</v>
      </c>
      <c r="KM58" s="292">
        <v>1144</v>
      </c>
      <c r="KN58" s="293">
        <f t="shared" si="757"/>
        <v>-0.84769005458660629</v>
      </c>
      <c r="KO58" s="294">
        <v>1076</v>
      </c>
      <c r="KP58" s="293">
        <f t="shared" si="758"/>
        <v>-0.85574473790052286</v>
      </c>
      <c r="KQ58" s="294">
        <v>68</v>
      </c>
      <c r="KR58" s="293">
        <f t="shared" si="759"/>
        <v>0.33333333333333326</v>
      </c>
      <c r="KS58" s="292">
        <v>953</v>
      </c>
      <c r="KT58" s="293">
        <f t="shared" si="760"/>
        <v>-0.79430174832721778</v>
      </c>
      <c r="KU58" s="294">
        <v>745</v>
      </c>
      <c r="KV58" s="293">
        <f t="shared" si="761"/>
        <v>-0.83466489125610299</v>
      </c>
      <c r="KW58" s="294">
        <v>207</v>
      </c>
      <c r="KX58" s="293">
        <f t="shared" si="762"/>
        <v>0.62992125984251968</v>
      </c>
      <c r="KY58" s="292">
        <v>2427</v>
      </c>
      <c r="KZ58" s="293">
        <f t="shared" si="763"/>
        <v>-0.6565242003962638</v>
      </c>
      <c r="LA58" s="294">
        <v>2327</v>
      </c>
      <c r="LB58" s="293">
        <f t="shared" si="764"/>
        <v>-0.66363110725643248</v>
      </c>
      <c r="LC58" s="294">
        <v>99</v>
      </c>
      <c r="LD58" s="293">
        <f t="shared" si="765"/>
        <v>-0.33108108108108103</v>
      </c>
      <c r="LE58" s="292">
        <v>132</v>
      </c>
      <c r="LF58" s="293" t="str">
        <f t="shared" si="766"/>
        <v>-</v>
      </c>
      <c r="LG58" s="294">
        <v>43</v>
      </c>
      <c r="LH58" s="293" t="str">
        <f t="shared" si="767"/>
        <v>-</v>
      </c>
      <c r="LI58" s="294">
        <v>89</v>
      </c>
      <c r="LJ58" s="293" t="str">
        <f t="shared" si="768"/>
        <v>-</v>
      </c>
      <c r="LK58" s="292">
        <v>6195</v>
      </c>
      <c r="LL58" s="293">
        <f t="shared" si="769"/>
        <v>-0.95328406605836669</v>
      </c>
      <c r="LM58" s="292">
        <v>1305</v>
      </c>
      <c r="LN58" s="293">
        <f t="shared" si="770"/>
        <v>-0.96245900696162479</v>
      </c>
      <c r="LO58" s="294">
        <v>1286</v>
      </c>
      <c r="LP58" s="293">
        <f t="shared" si="771"/>
        <v>-0.96280872230898262</v>
      </c>
      <c r="LQ58" s="294">
        <v>19</v>
      </c>
      <c r="LR58" s="293">
        <f t="shared" si="772"/>
        <v>-0.89673913043478259</v>
      </c>
      <c r="LS58" s="292">
        <v>4243</v>
      </c>
      <c r="LT58" s="293">
        <f t="shared" si="773"/>
        <v>-0.94548164518740285</v>
      </c>
      <c r="LU58" s="294">
        <v>4188</v>
      </c>
      <c r="LV58" s="293">
        <f t="shared" si="774"/>
        <v>-0.94598638052001649</v>
      </c>
      <c r="LW58" s="294">
        <v>56</v>
      </c>
      <c r="LX58" s="293">
        <f t="shared" si="775"/>
        <v>-0.80756013745704469</v>
      </c>
      <c r="LY58" s="292">
        <v>72</v>
      </c>
      <c r="LZ58" s="293">
        <f t="shared" si="776"/>
        <v>-0.99227053140096622</v>
      </c>
      <c r="MA58" s="294">
        <v>19</v>
      </c>
      <c r="MB58" s="293">
        <f t="shared" si="777"/>
        <v>-0.99794572386203917</v>
      </c>
      <c r="MC58" s="294">
        <v>53</v>
      </c>
      <c r="MD58" s="293">
        <f t="shared" si="778"/>
        <v>-0.20895522388059706</v>
      </c>
      <c r="ME58" s="292">
        <v>669</v>
      </c>
      <c r="MF58" s="293">
        <f t="shared" si="779"/>
        <v>-0.91863293602529794</v>
      </c>
      <c r="MG58" s="294">
        <v>669</v>
      </c>
      <c r="MH58" s="293">
        <f t="shared" si="780"/>
        <v>-0.91826511912034214</v>
      </c>
      <c r="MI58" s="294">
        <v>0</v>
      </c>
      <c r="MJ58" s="293">
        <f t="shared" si="781"/>
        <v>-1</v>
      </c>
      <c r="MK58" s="292">
        <v>0</v>
      </c>
      <c r="ML58" s="293">
        <f t="shared" si="782"/>
        <v>-1</v>
      </c>
      <c r="MM58" s="294">
        <v>0</v>
      </c>
      <c r="MN58" s="293">
        <f t="shared" si="783"/>
        <v>-1</v>
      </c>
      <c r="MO58" s="294">
        <v>0</v>
      </c>
      <c r="MP58" s="293" t="str">
        <f t="shared" si="784"/>
        <v>-</v>
      </c>
      <c r="MQ58" s="292">
        <f t="shared" si="785"/>
        <v>19883</v>
      </c>
      <c r="MR58" s="293">
        <f t="shared" si="786"/>
        <v>-0.84440879568041316</v>
      </c>
      <c r="MS58" s="292">
        <f t="shared" si="787"/>
        <v>10764</v>
      </c>
      <c r="MT58" s="293">
        <f t="shared" si="788"/>
        <v>-0.82348310921613643</v>
      </c>
      <c r="MU58" s="294">
        <f t="shared" si="789"/>
        <v>10529</v>
      </c>
      <c r="MV58" s="293">
        <f t="shared" si="790"/>
        <v>-0.8243497989756936</v>
      </c>
      <c r="MW58" s="294">
        <f t="shared" si="791"/>
        <v>235</v>
      </c>
      <c r="MX58" s="293">
        <f t="shared" si="792"/>
        <v>-0.77338476374156218</v>
      </c>
      <c r="MY58" s="292">
        <f t="shared" si="793"/>
        <v>5358</v>
      </c>
      <c r="MZ58" s="293">
        <f t="shared" si="794"/>
        <v>-0.85877329397190227</v>
      </c>
      <c r="NA58" s="294">
        <f t="shared" si="795"/>
        <v>5136</v>
      </c>
      <c r="NB58" s="293">
        <f t="shared" si="796"/>
        <v>-0.86325514523815861</v>
      </c>
      <c r="NC58" s="294">
        <f t="shared" si="797"/>
        <v>223</v>
      </c>
      <c r="ND58" s="293">
        <f t="shared" si="798"/>
        <v>-0.41623036649214662</v>
      </c>
      <c r="NE58" s="292">
        <f t="shared" si="799"/>
        <v>1756</v>
      </c>
      <c r="NF58" s="293">
        <f t="shared" si="800"/>
        <v>-0.86386541592371502</v>
      </c>
      <c r="NG58" s="294">
        <f t="shared" si="801"/>
        <v>1384</v>
      </c>
      <c r="NH58" s="293">
        <f t="shared" si="802"/>
        <v>-0.87817973769914626</v>
      </c>
      <c r="NI58" s="294">
        <f t="shared" si="803"/>
        <v>372</v>
      </c>
      <c r="NJ58" s="293">
        <f t="shared" si="804"/>
        <v>-0.7578125</v>
      </c>
      <c r="NK58" s="292">
        <f t="shared" si="805"/>
        <v>2629</v>
      </c>
      <c r="NL58" s="293">
        <f t="shared" si="806"/>
        <v>-0.84559816761613904</v>
      </c>
      <c r="NM58" s="294">
        <f t="shared" si="807"/>
        <v>2492</v>
      </c>
      <c r="NN58" s="293">
        <f t="shared" si="808"/>
        <v>-0.84896969696969693</v>
      </c>
      <c r="NO58" s="294">
        <f t="shared" si="809"/>
        <v>137</v>
      </c>
      <c r="NP58" s="293">
        <f t="shared" si="810"/>
        <v>-0.74003795066413658</v>
      </c>
      <c r="NQ58" s="292">
        <f t="shared" si="811"/>
        <v>234</v>
      </c>
      <c r="NR58" s="293">
        <f t="shared" si="812"/>
        <v>-0.88036809815950923</v>
      </c>
      <c r="NS58" s="294">
        <f t="shared" si="813"/>
        <v>141</v>
      </c>
      <c r="NT58" s="293">
        <f t="shared" si="814"/>
        <v>-0.90802348336594907</v>
      </c>
      <c r="NU58" s="294">
        <f t="shared" si="815"/>
        <v>92</v>
      </c>
      <c r="NV58" s="293">
        <f t="shared" si="816"/>
        <v>-0.78042959427207637</v>
      </c>
    </row>
    <row r="59" spans="1:386" s="295" customFormat="1" outlineLevel="1" x14ac:dyDescent="0.25">
      <c r="A59" s="290"/>
      <c r="B59" s="291" t="s">
        <v>81</v>
      </c>
      <c r="C59" s="292">
        <v>199677</v>
      </c>
      <c r="D59" s="293">
        <f t="shared" si="609"/>
        <v>-0.8451012775768163</v>
      </c>
      <c r="E59" s="292">
        <v>86333</v>
      </c>
      <c r="F59" s="293">
        <f t="shared" si="610"/>
        <v>-0.82293427075984049</v>
      </c>
      <c r="G59" s="294">
        <v>79478</v>
      </c>
      <c r="H59" s="293">
        <f t="shared" si="611"/>
        <v>-0.83253546174009052</v>
      </c>
      <c r="I59" s="294">
        <v>6854</v>
      </c>
      <c r="J59" s="293">
        <f t="shared" si="612"/>
        <v>-0.47195685670261944</v>
      </c>
      <c r="K59" s="292">
        <v>61827</v>
      </c>
      <c r="L59" s="293">
        <f t="shared" si="613"/>
        <v>-0.84760977533490256</v>
      </c>
      <c r="M59" s="294">
        <v>60363</v>
      </c>
      <c r="N59" s="293">
        <f t="shared" si="614"/>
        <v>-0.85013816098174988</v>
      </c>
      <c r="O59" s="294">
        <v>1463</v>
      </c>
      <c r="P59" s="293">
        <f t="shared" si="615"/>
        <v>-0.49965800273597816</v>
      </c>
      <c r="Q59" s="292">
        <v>29510</v>
      </c>
      <c r="R59" s="293">
        <f t="shared" si="616"/>
        <v>-0.87279898273669687</v>
      </c>
      <c r="S59" s="294">
        <v>25073</v>
      </c>
      <c r="T59" s="293">
        <f t="shared" si="617"/>
        <v>-0.88651772863466427</v>
      </c>
      <c r="U59" s="294">
        <v>4437</v>
      </c>
      <c r="V59" s="293">
        <f t="shared" si="618"/>
        <v>-0.59857052383968146</v>
      </c>
      <c r="W59" s="292">
        <v>31772</v>
      </c>
      <c r="X59" s="293">
        <f t="shared" si="619"/>
        <v>-0.8006175008785581</v>
      </c>
      <c r="Y59" s="294">
        <v>28609</v>
      </c>
      <c r="Z59" s="293">
        <f t="shared" si="620"/>
        <v>-0.81084083230298265</v>
      </c>
      <c r="AA59" s="294">
        <v>3163</v>
      </c>
      <c r="AB59" s="293">
        <f t="shared" si="621"/>
        <v>-0.60993957331360216</v>
      </c>
      <c r="AC59" s="292">
        <v>6851</v>
      </c>
      <c r="AD59" s="293">
        <f t="shared" si="622"/>
        <v>-0.76865671641791045</v>
      </c>
      <c r="AE59" s="294">
        <v>3794</v>
      </c>
      <c r="AF59" s="293">
        <f t="shared" si="623"/>
        <v>-0.84257914609352302</v>
      </c>
      <c r="AG59" s="294">
        <v>3057</v>
      </c>
      <c r="AH59" s="293">
        <f t="shared" si="624"/>
        <v>-0.44549247233810996</v>
      </c>
      <c r="AI59" s="292">
        <v>161298</v>
      </c>
      <c r="AJ59" s="293">
        <f t="shared" si="625"/>
        <v>-0.86121333573108272</v>
      </c>
      <c r="AK59" s="292">
        <v>71015</v>
      </c>
      <c r="AL59" s="293">
        <f t="shared" si="626"/>
        <v>-0.83555061539708453</v>
      </c>
      <c r="AM59" s="294">
        <v>64573</v>
      </c>
      <c r="AN59" s="293">
        <f t="shared" si="627"/>
        <v>-0.8461573282126299</v>
      </c>
      <c r="AO59" s="294">
        <v>6443</v>
      </c>
      <c r="AP59" s="293">
        <f t="shared" si="628"/>
        <v>-0.46756466407734898</v>
      </c>
      <c r="AQ59" s="292">
        <v>47470</v>
      </c>
      <c r="AR59" s="293">
        <f t="shared" si="629"/>
        <v>-0.86893908856481816</v>
      </c>
      <c r="AS59" s="294">
        <v>46656</v>
      </c>
      <c r="AT59" s="293">
        <f t="shared" si="630"/>
        <v>-0.8706353717541695</v>
      </c>
      <c r="AU59" s="294">
        <v>813</v>
      </c>
      <c r="AV59" s="293">
        <f t="shared" si="631"/>
        <v>-0.47310434219053787</v>
      </c>
      <c r="AW59" s="292">
        <v>24008</v>
      </c>
      <c r="AX59" s="293">
        <f t="shared" si="632"/>
        <v>-0.88715128440151358</v>
      </c>
      <c r="AY59" s="294">
        <v>19870</v>
      </c>
      <c r="AZ59" s="293">
        <f t="shared" si="633"/>
        <v>-0.90189301549369483</v>
      </c>
      <c r="BA59" s="294">
        <v>4137</v>
      </c>
      <c r="BB59" s="293">
        <f t="shared" si="634"/>
        <v>-0.59488836662749711</v>
      </c>
      <c r="BC59" s="292">
        <v>28645</v>
      </c>
      <c r="BD59" s="293">
        <f t="shared" si="635"/>
        <v>-0.80938787189161499</v>
      </c>
      <c r="BE59" s="294">
        <v>25683</v>
      </c>
      <c r="BF59" s="293">
        <f t="shared" si="636"/>
        <v>-0.82033326804152562</v>
      </c>
      <c r="BG59" s="294">
        <v>2961</v>
      </c>
      <c r="BH59" s="293">
        <f t="shared" si="637"/>
        <v>-0.59609875869594875</v>
      </c>
      <c r="BI59" s="292">
        <v>5258</v>
      </c>
      <c r="BJ59" s="293">
        <f t="shared" si="638"/>
        <v>-0.80155495169082125</v>
      </c>
      <c r="BK59" s="294">
        <v>2414</v>
      </c>
      <c r="BL59" s="293">
        <f t="shared" si="639"/>
        <v>-0.8890012874747103</v>
      </c>
      <c r="BM59" s="294">
        <v>2844</v>
      </c>
      <c r="BN59" s="293">
        <f t="shared" si="640"/>
        <v>-0.40101095197978098</v>
      </c>
      <c r="BO59" s="292">
        <v>38379</v>
      </c>
      <c r="BP59" s="293">
        <f t="shared" si="641"/>
        <v>-0.69751733921815884</v>
      </c>
      <c r="BQ59" s="292">
        <v>15317</v>
      </c>
      <c r="BR59" s="293">
        <f t="shared" si="642"/>
        <v>-0.72521124486464184</v>
      </c>
      <c r="BS59" s="294">
        <v>14906</v>
      </c>
      <c r="BT59" s="293">
        <f t="shared" si="643"/>
        <v>-0.72829514591421951</v>
      </c>
      <c r="BU59" s="294">
        <v>411</v>
      </c>
      <c r="BV59" s="293">
        <f t="shared" si="644"/>
        <v>-0.53242320819112621</v>
      </c>
      <c r="BW59" s="292">
        <v>14357</v>
      </c>
      <c r="BX59" s="293">
        <f t="shared" si="645"/>
        <v>-0.67008295608612722</v>
      </c>
      <c r="BY59" s="294">
        <v>13707</v>
      </c>
      <c r="BZ59" s="293">
        <f t="shared" si="646"/>
        <v>-0.6746962217581165</v>
      </c>
      <c r="CA59" s="294">
        <v>650</v>
      </c>
      <c r="CB59" s="293">
        <f t="shared" si="647"/>
        <v>-0.52932657494569146</v>
      </c>
      <c r="CC59" s="292">
        <v>5502</v>
      </c>
      <c r="CD59" s="293">
        <f t="shared" si="648"/>
        <v>-0.71418181818181825</v>
      </c>
      <c r="CE59" s="294">
        <v>5202</v>
      </c>
      <c r="CF59" s="293">
        <f t="shared" si="649"/>
        <v>-0.7174054758800521</v>
      </c>
      <c r="CG59" s="294">
        <v>300</v>
      </c>
      <c r="CH59" s="293">
        <f t="shared" si="650"/>
        <v>-0.64370546318289779</v>
      </c>
      <c r="CI59" s="292">
        <v>3127</v>
      </c>
      <c r="CJ59" s="293">
        <f t="shared" si="651"/>
        <v>-0.6553130511463845</v>
      </c>
      <c r="CK59" s="294">
        <v>2925</v>
      </c>
      <c r="CL59" s="293">
        <f t="shared" si="652"/>
        <v>-0.64737793851717895</v>
      </c>
      <c r="CM59" s="294">
        <v>202</v>
      </c>
      <c r="CN59" s="293">
        <f t="shared" si="653"/>
        <v>-0.74035989717223649</v>
      </c>
      <c r="CO59" s="292">
        <v>1593</v>
      </c>
      <c r="CP59" s="293">
        <f t="shared" si="654"/>
        <v>-0.4890955740859525</v>
      </c>
      <c r="CQ59" s="294">
        <v>1380</v>
      </c>
      <c r="CR59" s="293">
        <f t="shared" si="655"/>
        <v>-0.41351466213344668</v>
      </c>
      <c r="CS59" s="294">
        <v>213</v>
      </c>
      <c r="CT59" s="293">
        <f t="shared" si="656"/>
        <v>-0.72156862745098038</v>
      </c>
      <c r="CU59" s="292">
        <v>59162</v>
      </c>
      <c r="CV59" s="293">
        <f t="shared" si="657"/>
        <v>-0.77951611460600456</v>
      </c>
      <c r="CW59" s="292">
        <v>18593</v>
      </c>
      <c r="CX59" s="293">
        <f t="shared" si="658"/>
        <v>-0.72010296862768719</v>
      </c>
      <c r="CY59" s="294">
        <v>12974</v>
      </c>
      <c r="CZ59" s="293">
        <f t="shared" si="659"/>
        <v>-0.77575747100610126</v>
      </c>
      <c r="DA59" s="294">
        <v>5619</v>
      </c>
      <c r="DB59" s="293">
        <f t="shared" si="660"/>
        <v>-0.34441722086104309</v>
      </c>
      <c r="DC59" s="292">
        <v>21718</v>
      </c>
      <c r="DD59" s="293">
        <f t="shared" si="661"/>
        <v>-0.77031114495420605</v>
      </c>
      <c r="DE59" s="294">
        <v>21473</v>
      </c>
      <c r="DF59" s="293">
        <f t="shared" si="662"/>
        <v>-0.77234608738059651</v>
      </c>
      <c r="DG59" s="294">
        <v>245</v>
      </c>
      <c r="DH59" s="293">
        <f t="shared" si="663"/>
        <v>5.6034482758620774E-2</v>
      </c>
      <c r="DI59" s="292">
        <v>8320</v>
      </c>
      <c r="DJ59" s="293">
        <f t="shared" si="664"/>
        <v>-0.78404194569900842</v>
      </c>
      <c r="DK59" s="294">
        <v>4678</v>
      </c>
      <c r="DL59" s="293">
        <f t="shared" si="665"/>
        <v>-0.84729884119471199</v>
      </c>
      <c r="DM59" s="294">
        <v>3643</v>
      </c>
      <c r="DN59" s="293">
        <f t="shared" si="666"/>
        <v>-0.53833481181092391</v>
      </c>
      <c r="DO59" s="292">
        <v>19728</v>
      </c>
      <c r="DP59" s="293">
        <f t="shared" si="667"/>
        <v>-0.72619774607228105</v>
      </c>
      <c r="DQ59" s="294">
        <v>17132</v>
      </c>
      <c r="DR59" s="293">
        <f t="shared" si="668"/>
        <v>-0.74087574680480972</v>
      </c>
      <c r="DS59" s="294">
        <v>2596</v>
      </c>
      <c r="DT59" s="293">
        <f t="shared" si="669"/>
        <v>-0.56274212565268655</v>
      </c>
      <c r="DU59" s="292">
        <v>4179</v>
      </c>
      <c r="DV59" s="293">
        <f t="shared" si="670"/>
        <v>-0.71986861509585731</v>
      </c>
      <c r="DW59" s="294">
        <v>1506</v>
      </c>
      <c r="DX59" s="293">
        <f t="shared" si="671"/>
        <v>-0.86132596685082874</v>
      </c>
      <c r="DY59" s="294">
        <v>2672</v>
      </c>
      <c r="DZ59" s="293">
        <f t="shared" si="672"/>
        <v>-0.34154756037456879</v>
      </c>
      <c r="EA59" s="292">
        <v>11175</v>
      </c>
      <c r="EB59" s="293">
        <f t="shared" si="673"/>
        <v>-0.64207930305553784</v>
      </c>
      <c r="EC59" s="292">
        <v>5179</v>
      </c>
      <c r="ED59" s="293">
        <f t="shared" si="674"/>
        <v>-0.71625027394258156</v>
      </c>
      <c r="EE59" s="294">
        <v>5173</v>
      </c>
      <c r="EF59" s="293">
        <f t="shared" si="675"/>
        <v>-0.71340720221606646</v>
      </c>
      <c r="EG59" s="294">
        <v>6</v>
      </c>
      <c r="EH59" s="293">
        <f t="shared" si="676"/>
        <v>-0.97029702970297027</v>
      </c>
      <c r="EI59" s="292">
        <v>3304</v>
      </c>
      <c r="EJ59" s="293">
        <f t="shared" si="677"/>
        <v>-0.51969763046954498</v>
      </c>
      <c r="EK59" s="294">
        <v>3278</v>
      </c>
      <c r="EL59" s="293">
        <f t="shared" si="678"/>
        <v>-0.52033947907521216</v>
      </c>
      <c r="EM59" s="294">
        <v>26</v>
      </c>
      <c r="EN59" s="293">
        <f t="shared" si="679"/>
        <v>-0.42222222222222228</v>
      </c>
      <c r="EO59" s="292">
        <v>1432</v>
      </c>
      <c r="EP59" s="293">
        <f t="shared" si="680"/>
        <v>-0.66542056074766354</v>
      </c>
      <c r="EQ59" s="294">
        <v>1415</v>
      </c>
      <c r="ER59" s="293">
        <f t="shared" si="681"/>
        <v>-0.66461246740933877</v>
      </c>
      <c r="ES59" s="294">
        <v>18</v>
      </c>
      <c r="ET59" s="293">
        <f t="shared" si="682"/>
        <v>-0.70491803278688525</v>
      </c>
      <c r="EU59" s="292">
        <v>970</v>
      </c>
      <c r="EV59" s="293">
        <f t="shared" si="683"/>
        <v>-0.21647819063004847</v>
      </c>
      <c r="EW59" s="294">
        <v>901</v>
      </c>
      <c r="EX59" s="293">
        <f t="shared" si="684"/>
        <v>-0.22727272727272729</v>
      </c>
      <c r="EY59" s="294">
        <v>69</v>
      </c>
      <c r="EZ59" s="293">
        <f t="shared" si="685"/>
        <v>-4.166666666666663E-2</v>
      </c>
      <c r="FA59" s="292">
        <v>328</v>
      </c>
      <c r="FB59" s="293">
        <f t="shared" si="686"/>
        <v>-0.44122657580919933</v>
      </c>
      <c r="FC59" s="294">
        <v>316</v>
      </c>
      <c r="FD59" s="293">
        <f t="shared" si="687"/>
        <v>-0.40823970037453183</v>
      </c>
      <c r="FE59" s="294">
        <v>12</v>
      </c>
      <c r="FF59" s="293">
        <f t="shared" si="688"/>
        <v>-0.77358490566037741</v>
      </c>
      <c r="FG59" s="292">
        <v>5259</v>
      </c>
      <c r="FH59" s="293">
        <f t="shared" si="689"/>
        <v>-0.86800692718921768</v>
      </c>
      <c r="FI59" s="292">
        <v>2669</v>
      </c>
      <c r="FJ59" s="293">
        <f t="shared" si="690"/>
        <v>-0.8468556346109708</v>
      </c>
      <c r="FK59" s="294">
        <v>2576</v>
      </c>
      <c r="FL59" s="293">
        <f t="shared" si="691"/>
        <v>-0.85026737967914445</v>
      </c>
      <c r="FM59" s="294">
        <v>93</v>
      </c>
      <c r="FN59" s="293">
        <f t="shared" si="692"/>
        <v>-0.5848214285714286</v>
      </c>
      <c r="FO59" s="292">
        <v>1579</v>
      </c>
      <c r="FP59" s="293">
        <f t="shared" si="693"/>
        <v>-0.73068395019614529</v>
      </c>
      <c r="FQ59" s="294">
        <v>1468</v>
      </c>
      <c r="FR59" s="293">
        <f t="shared" si="694"/>
        <v>-0.73762287756925826</v>
      </c>
      <c r="FS59" s="294">
        <v>111</v>
      </c>
      <c r="FT59" s="293">
        <f t="shared" si="695"/>
        <v>-0.58582089552238803</v>
      </c>
      <c r="FU59" s="292">
        <v>628</v>
      </c>
      <c r="FV59" s="293">
        <f t="shared" si="696"/>
        <v>-0.93786484614623533</v>
      </c>
      <c r="FW59" s="294">
        <v>597</v>
      </c>
      <c r="FX59" s="293">
        <f t="shared" si="697"/>
        <v>-0.93735571878279123</v>
      </c>
      <c r="FY59" s="294">
        <v>31</v>
      </c>
      <c r="FZ59" s="293">
        <f t="shared" si="698"/>
        <v>-0.94627383015597921</v>
      </c>
      <c r="GA59" s="292">
        <v>502</v>
      </c>
      <c r="GB59" s="293">
        <f t="shared" si="699"/>
        <v>-0.92969187675070031</v>
      </c>
      <c r="GC59" s="294">
        <v>501</v>
      </c>
      <c r="GD59" s="293">
        <f t="shared" si="700"/>
        <v>-0.92895632444696541</v>
      </c>
      <c r="GE59" s="294">
        <v>1</v>
      </c>
      <c r="GF59" s="293">
        <f t="shared" si="701"/>
        <v>-0.98863636363636365</v>
      </c>
      <c r="GG59" s="292">
        <v>106</v>
      </c>
      <c r="GH59" s="293">
        <f t="shared" si="702"/>
        <v>-0.6797583081570997</v>
      </c>
      <c r="GI59" s="294">
        <v>79</v>
      </c>
      <c r="GJ59" s="293">
        <f t="shared" si="703"/>
        <v>-0.62200956937799046</v>
      </c>
      <c r="GK59" s="294">
        <v>27</v>
      </c>
      <c r="GL59" s="293">
        <f t="shared" si="704"/>
        <v>-0.77868852459016391</v>
      </c>
      <c r="GM59" s="292">
        <v>44574</v>
      </c>
      <c r="GN59" s="293">
        <f t="shared" si="705"/>
        <v>-0.87882099631357458</v>
      </c>
      <c r="GO59" s="292">
        <v>26835</v>
      </c>
      <c r="GP59" s="293">
        <f t="shared" si="706"/>
        <v>-0.84763662171753018</v>
      </c>
      <c r="GQ59" s="294">
        <v>26653</v>
      </c>
      <c r="GR59" s="293">
        <f t="shared" si="707"/>
        <v>-0.84816652519924118</v>
      </c>
      <c r="GS59" s="294">
        <v>183</v>
      </c>
      <c r="GT59" s="293">
        <f t="shared" si="708"/>
        <v>-0.68664383561643838</v>
      </c>
      <c r="GU59" s="292">
        <v>5602</v>
      </c>
      <c r="GV59" s="293">
        <f t="shared" si="709"/>
        <v>-0.89709772226304185</v>
      </c>
      <c r="GW59" s="294">
        <v>5580</v>
      </c>
      <c r="GX59" s="293">
        <f t="shared" si="710"/>
        <v>-0.89700806585577442</v>
      </c>
      <c r="GY59" s="294">
        <v>22</v>
      </c>
      <c r="GZ59" s="293">
        <f t="shared" si="711"/>
        <v>-0.91570881226053635</v>
      </c>
      <c r="HA59" s="292">
        <v>9561</v>
      </c>
      <c r="HB59" s="293">
        <f t="shared" si="712"/>
        <v>-0.90459321644896373</v>
      </c>
      <c r="HC59" s="294">
        <v>9525</v>
      </c>
      <c r="HD59" s="293">
        <f t="shared" si="713"/>
        <v>-0.90492683608488211</v>
      </c>
      <c r="HE59" s="294">
        <v>36</v>
      </c>
      <c r="HF59" s="293">
        <f t="shared" si="714"/>
        <v>0.33333333333333326</v>
      </c>
      <c r="HG59" s="292">
        <v>2571</v>
      </c>
      <c r="HH59" s="293">
        <f t="shared" si="715"/>
        <v>-0.9221828747843458</v>
      </c>
      <c r="HI59" s="294">
        <v>2544</v>
      </c>
      <c r="HJ59" s="293">
        <f t="shared" si="716"/>
        <v>-0.92294878395977831</v>
      </c>
      <c r="HK59" s="294">
        <v>27</v>
      </c>
      <c r="HL59" s="293">
        <f t="shared" si="717"/>
        <v>0.22727272727272729</v>
      </c>
      <c r="HM59" s="292">
        <v>63</v>
      </c>
      <c r="HN59" s="293">
        <f t="shared" si="718"/>
        <v>-0.97599999999999998</v>
      </c>
      <c r="HO59" s="294">
        <v>50</v>
      </c>
      <c r="HP59" s="293">
        <f t="shared" si="719"/>
        <v>-0.98095238095238091</v>
      </c>
      <c r="HQ59" s="294">
        <v>13</v>
      </c>
      <c r="HR59" s="293" t="str">
        <f t="shared" si="720"/>
        <v>-</v>
      </c>
      <c r="HS59" s="292">
        <v>4859</v>
      </c>
      <c r="HT59" s="293">
        <f t="shared" si="721"/>
        <v>-0.89530499235095129</v>
      </c>
      <c r="HU59" s="292">
        <v>2122</v>
      </c>
      <c r="HV59" s="293">
        <f t="shared" si="722"/>
        <v>-0.83162739030389587</v>
      </c>
      <c r="HW59" s="294">
        <v>2052</v>
      </c>
      <c r="HX59" s="293">
        <f t="shared" si="723"/>
        <v>-0.83502170767004347</v>
      </c>
      <c r="HY59" s="294">
        <v>70</v>
      </c>
      <c r="HZ59" s="293">
        <f t="shared" si="724"/>
        <v>-0.57575757575757569</v>
      </c>
      <c r="IA59" s="292">
        <v>2021</v>
      </c>
      <c r="IB59" s="293">
        <f t="shared" si="725"/>
        <v>-0.89076856556048001</v>
      </c>
      <c r="IC59" s="294">
        <v>1948</v>
      </c>
      <c r="ID59" s="293">
        <f t="shared" si="726"/>
        <v>-0.89471408496378768</v>
      </c>
      <c r="IE59" s="294">
        <v>73</v>
      </c>
      <c r="IF59" s="293" t="str">
        <f t="shared" si="727"/>
        <v>-</v>
      </c>
      <c r="IG59" s="292">
        <v>432</v>
      </c>
      <c r="IH59" s="293">
        <f t="shared" si="728"/>
        <v>-0.95265753424657529</v>
      </c>
      <c r="II59" s="294">
        <v>384</v>
      </c>
      <c r="IJ59" s="293">
        <f t="shared" si="729"/>
        <v>-0.95791780821917805</v>
      </c>
      <c r="IK59" s="294">
        <v>48</v>
      </c>
      <c r="IL59" s="293" t="str">
        <f t="shared" si="730"/>
        <v>-</v>
      </c>
      <c r="IM59" s="292">
        <v>363</v>
      </c>
      <c r="IN59" s="293">
        <f t="shared" si="731"/>
        <v>-0.90925</v>
      </c>
      <c r="IO59" s="294">
        <v>327</v>
      </c>
      <c r="IP59" s="293">
        <f t="shared" si="732"/>
        <v>-0.91734074823053591</v>
      </c>
      <c r="IQ59" s="294">
        <v>36</v>
      </c>
      <c r="IR59" s="293">
        <f t="shared" si="733"/>
        <v>-0.18181818181818177</v>
      </c>
      <c r="IS59" s="292">
        <v>103</v>
      </c>
      <c r="IT59" s="293">
        <f t="shared" si="734"/>
        <v>-0.94677002583979331</v>
      </c>
      <c r="IU59" s="294">
        <v>91</v>
      </c>
      <c r="IV59" s="293">
        <f t="shared" si="735"/>
        <v>-0.95187731359069272</v>
      </c>
      <c r="IW59" s="294">
        <v>12</v>
      </c>
      <c r="IX59" s="293">
        <f t="shared" si="736"/>
        <v>-0.72727272727272729</v>
      </c>
      <c r="IY59" s="292">
        <v>4163</v>
      </c>
      <c r="IZ59" s="293">
        <f t="shared" si="737"/>
        <v>-0.88581068107633654</v>
      </c>
      <c r="JA59" s="292">
        <v>1909</v>
      </c>
      <c r="JB59" s="293">
        <f t="shared" si="738"/>
        <v>-0.83360934367645778</v>
      </c>
      <c r="JC59" s="294">
        <v>1900</v>
      </c>
      <c r="JD59" s="293">
        <f t="shared" si="739"/>
        <v>-0.83382893125765256</v>
      </c>
      <c r="JE59" s="294">
        <v>9</v>
      </c>
      <c r="JF59" s="293">
        <f t="shared" si="740"/>
        <v>-0.76923076923076916</v>
      </c>
      <c r="JG59" s="292">
        <v>567</v>
      </c>
      <c r="JH59" s="293">
        <f t="shared" si="741"/>
        <v>-0.88480292563998375</v>
      </c>
      <c r="JI59" s="294">
        <v>567</v>
      </c>
      <c r="JJ59" s="293">
        <f t="shared" si="742"/>
        <v>-0.88480292563998375</v>
      </c>
      <c r="JK59" s="294">
        <v>0</v>
      </c>
      <c r="JL59" s="293" t="str">
        <f t="shared" si="743"/>
        <v>-</v>
      </c>
      <c r="JM59" s="292">
        <v>1476</v>
      </c>
      <c r="JN59" s="293">
        <f t="shared" si="744"/>
        <v>-0.91635972119907061</v>
      </c>
      <c r="JO59" s="294">
        <v>1476</v>
      </c>
      <c r="JP59" s="293">
        <f t="shared" si="745"/>
        <v>-0.91635972119907061</v>
      </c>
      <c r="JQ59" s="294">
        <v>0</v>
      </c>
      <c r="JR59" s="293" t="str">
        <f t="shared" si="746"/>
        <v>-</v>
      </c>
      <c r="JS59" s="292">
        <v>213</v>
      </c>
      <c r="JT59" s="293">
        <f t="shared" si="747"/>
        <v>-0.90978398983481579</v>
      </c>
      <c r="JU59" s="294">
        <v>213</v>
      </c>
      <c r="JV59" s="293">
        <f t="shared" si="748"/>
        <v>-0.90858369098712444</v>
      </c>
      <c r="JW59" s="294">
        <v>0</v>
      </c>
      <c r="JX59" s="293">
        <f t="shared" si="749"/>
        <v>-1</v>
      </c>
      <c r="JY59" s="292">
        <v>7</v>
      </c>
      <c r="JZ59" s="293">
        <f t="shared" si="750"/>
        <v>-0.82051282051282048</v>
      </c>
      <c r="KA59" s="294">
        <v>7</v>
      </c>
      <c r="KB59" s="293" t="str">
        <f t="shared" si="751"/>
        <v>-</v>
      </c>
      <c r="KC59" s="294">
        <v>0</v>
      </c>
      <c r="KD59" s="293">
        <f t="shared" si="752"/>
        <v>-1</v>
      </c>
      <c r="KE59" s="292">
        <v>4161</v>
      </c>
      <c r="KF59" s="293">
        <f t="shared" si="753"/>
        <v>-0.8857119314436388</v>
      </c>
      <c r="KG59" s="292">
        <v>2238</v>
      </c>
      <c r="KH59" s="293">
        <f t="shared" si="754"/>
        <v>-0.86673812075741341</v>
      </c>
      <c r="KI59" s="294">
        <v>2165</v>
      </c>
      <c r="KJ59" s="293">
        <f t="shared" si="755"/>
        <v>-0.86983707088318407</v>
      </c>
      <c r="KK59" s="294">
        <v>73</v>
      </c>
      <c r="KL59" s="293">
        <f t="shared" si="756"/>
        <v>-0.54658385093167694</v>
      </c>
      <c r="KM59" s="292">
        <v>1133</v>
      </c>
      <c r="KN59" s="293">
        <f t="shared" si="757"/>
        <v>-0.85835729466183275</v>
      </c>
      <c r="KO59" s="294">
        <v>1064</v>
      </c>
      <c r="KP59" s="293">
        <f t="shared" si="758"/>
        <v>-0.86478586859829709</v>
      </c>
      <c r="KQ59" s="294">
        <v>69</v>
      </c>
      <c r="KR59" s="293">
        <f t="shared" si="759"/>
        <v>-0.46511627906976749</v>
      </c>
      <c r="KS59" s="292">
        <v>306</v>
      </c>
      <c r="KT59" s="293">
        <f t="shared" si="760"/>
        <v>-0.95256549372190358</v>
      </c>
      <c r="KU59" s="294">
        <v>260</v>
      </c>
      <c r="KV59" s="293">
        <f t="shared" si="761"/>
        <v>-0.95874980168173884</v>
      </c>
      <c r="KW59" s="294">
        <v>46</v>
      </c>
      <c r="KX59" s="293">
        <f t="shared" si="762"/>
        <v>-0.68918918918918926</v>
      </c>
      <c r="KY59" s="292">
        <v>664</v>
      </c>
      <c r="KZ59" s="293">
        <f t="shared" si="763"/>
        <v>-0.87847730600292828</v>
      </c>
      <c r="LA59" s="294">
        <v>613</v>
      </c>
      <c r="LB59" s="293">
        <f t="shared" si="764"/>
        <v>-0.8831935975609756</v>
      </c>
      <c r="LC59" s="294">
        <v>51</v>
      </c>
      <c r="LD59" s="293">
        <f t="shared" si="765"/>
        <v>-0.76279069767441854</v>
      </c>
      <c r="LE59" s="292">
        <v>52</v>
      </c>
      <c r="LF59" s="293">
        <f t="shared" si="766"/>
        <v>-0.79032258064516125</v>
      </c>
      <c r="LG59" s="294">
        <v>52</v>
      </c>
      <c r="LH59" s="293">
        <f t="shared" si="767"/>
        <v>-0.77777777777777779</v>
      </c>
      <c r="LI59" s="294">
        <v>0</v>
      </c>
      <c r="LJ59" s="293">
        <f t="shared" si="768"/>
        <v>-1</v>
      </c>
      <c r="LK59" s="292">
        <v>6485</v>
      </c>
      <c r="LL59" s="293">
        <f t="shared" si="769"/>
        <v>-0.97057782697856743</v>
      </c>
      <c r="LM59" s="292">
        <v>1360</v>
      </c>
      <c r="LN59" s="293">
        <f t="shared" si="770"/>
        <v>-0.97624080641498223</v>
      </c>
      <c r="LO59" s="294">
        <v>1358</v>
      </c>
      <c r="LP59" s="293">
        <f t="shared" si="771"/>
        <v>-0.97622174362206926</v>
      </c>
      <c r="LQ59" s="294">
        <v>2</v>
      </c>
      <c r="LR59" s="293">
        <f t="shared" si="772"/>
        <v>-0.98449612403100772</v>
      </c>
      <c r="LS59" s="292">
        <v>3945</v>
      </c>
      <c r="LT59" s="293">
        <f t="shared" si="773"/>
        <v>-0.9706743778061907</v>
      </c>
      <c r="LU59" s="294">
        <v>3911</v>
      </c>
      <c r="LV59" s="293">
        <f t="shared" si="774"/>
        <v>-0.97090765728907868</v>
      </c>
      <c r="LW59" s="294">
        <v>34</v>
      </c>
      <c r="LX59" s="293">
        <f t="shared" si="775"/>
        <v>-0.62222222222222223</v>
      </c>
      <c r="LY59" s="292">
        <v>84</v>
      </c>
      <c r="LZ59" s="293">
        <f t="shared" si="776"/>
        <v>-0.99396117900790792</v>
      </c>
      <c r="MA59" s="294">
        <v>53</v>
      </c>
      <c r="MB59" s="293">
        <f t="shared" si="777"/>
        <v>-0.99618595279217037</v>
      </c>
      <c r="MC59" s="294">
        <v>31</v>
      </c>
      <c r="MD59" s="293">
        <f t="shared" si="778"/>
        <v>1.2142857142857144</v>
      </c>
      <c r="ME59" s="292">
        <v>1080</v>
      </c>
      <c r="MF59" s="293">
        <f t="shared" si="779"/>
        <v>-0.89692689444550489</v>
      </c>
      <c r="MG59" s="294">
        <v>1053</v>
      </c>
      <c r="MH59" s="293">
        <f t="shared" si="780"/>
        <v>-0.89900249376558605</v>
      </c>
      <c r="MI59" s="294">
        <v>27</v>
      </c>
      <c r="MJ59" s="293">
        <f t="shared" si="781"/>
        <v>-0.47058823529411764</v>
      </c>
      <c r="MK59" s="292">
        <v>63</v>
      </c>
      <c r="ML59" s="293">
        <f t="shared" si="782"/>
        <v>-0.98062134727776074</v>
      </c>
      <c r="MM59" s="294">
        <v>40</v>
      </c>
      <c r="MN59" s="293">
        <f t="shared" si="783"/>
        <v>-0.98721227621483376</v>
      </c>
      <c r="MO59" s="294">
        <v>23</v>
      </c>
      <c r="MP59" s="293">
        <f t="shared" si="784"/>
        <v>-0.81300813008130079</v>
      </c>
      <c r="MQ59" s="292">
        <f t="shared" si="785"/>
        <v>21460</v>
      </c>
      <c r="MR59" s="293">
        <f t="shared" si="786"/>
        <v>-0.81385101141528748</v>
      </c>
      <c r="MS59" s="292">
        <f t="shared" si="787"/>
        <v>10110</v>
      </c>
      <c r="MT59" s="293">
        <f t="shared" si="788"/>
        <v>-0.81780829323674109</v>
      </c>
      <c r="MU59" s="294">
        <f t="shared" si="789"/>
        <v>9722</v>
      </c>
      <c r="MV59" s="293">
        <f t="shared" si="790"/>
        <v>-0.81816481502263116</v>
      </c>
      <c r="MW59" s="294">
        <f t="shared" si="791"/>
        <v>388</v>
      </c>
      <c r="MX59" s="293">
        <f t="shared" si="792"/>
        <v>-0.8084896347482724</v>
      </c>
      <c r="MY59" s="292">
        <f t="shared" si="793"/>
        <v>7601</v>
      </c>
      <c r="MZ59" s="293">
        <f t="shared" si="794"/>
        <v>-0.77977690859046789</v>
      </c>
      <c r="NA59" s="294">
        <f t="shared" si="795"/>
        <v>7367</v>
      </c>
      <c r="NB59" s="293">
        <f t="shared" si="796"/>
        <v>-0.7833044092125776</v>
      </c>
      <c r="NC59" s="294">
        <f t="shared" si="797"/>
        <v>233</v>
      </c>
      <c r="ND59" s="293">
        <f t="shared" si="798"/>
        <v>-0.5501930501930502</v>
      </c>
      <c r="NE59" s="292">
        <f t="shared" si="799"/>
        <v>1769</v>
      </c>
      <c r="NF59" s="293">
        <f t="shared" si="800"/>
        <v>-0.85832131987826366</v>
      </c>
      <c r="NG59" s="294">
        <f t="shared" si="801"/>
        <v>1482</v>
      </c>
      <c r="NH59" s="293">
        <f t="shared" si="802"/>
        <v>-0.86518693714181749</v>
      </c>
      <c r="NI59" s="294">
        <f t="shared" si="803"/>
        <v>284</v>
      </c>
      <c r="NJ59" s="293">
        <f t="shared" si="804"/>
        <v>-0.80990629183400265</v>
      </c>
      <c r="NK59" s="292">
        <f t="shared" si="805"/>
        <v>2554</v>
      </c>
      <c r="NL59" s="293">
        <f t="shared" si="806"/>
        <v>-0.82394706003998075</v>
      </c>
      <c r="NM59" s="294">
        <f t="shared" si="807"/>
        <v>2399</v>
      </c>
      <c r="NN59" s="293">
        <f t="shared" si="808"/>
        <v>-0.82409444200029336</v>
      </c>
      <c r="NO59" s="294">
        <f t="shared" si="809"/>
        <v>154</v>
      </c>
      <c r="NP59" s="293">
        <f t="shared" si="810"/>
        <v>-0.82319173363949483</v>
      </c>
      <c r="NQ59" s="292">
        <f t="shared" si="811"/>
        <v>357</v>
      </c>
      <c r="NR59" s="293">
        <f t="shared" si="812"/>
        <v>-0.86065573770491799</v>
      </c>
      <c r="NS59" s="294">
        <f t="shared" si="813"/>
        <v>273</v>
      </c>
      <c r="NT59" s="293">
        <f t="shared" si="814"/>
        <v>-0.87957653286281423</v>
      </c>
      <c r="NU59" s="294">
        <f t="shared" si="815"/>
        <v>85</v>
      </c>
      <c r="NV59" s="293">
        <f t="shared" si="816"/>
        <v>-0.71186440677966101</v>
      </c>
    </row>
    <row r="60" spans="1:386" s="295" customFormat="1" outlineLevel="1" x14ac:dyDescent="0.25">
      <c r="A60" s="290"/>
      <c r="B60" s="291" t="s">
        <v>83</v>
      </c>
      <c r="C60" s="292">
        <v>250574</v>
      </c>
      <c r="D60" s="293">
        <f t="shared" si="609"/>
        <v>-0.81101933444149132</v>
      </c>
      <c r="E60" s="292">
        <v>109315</v>
      </c>
      <c r="F60" s="293">
        <f t="shared" si="610"/>
        <v>-0.79227869220040359</v>
      </c>
      <c r="G60" s="294">
        <v>102210</v>
      </c>
      <c r="H60" s="293">
        <f t="shared" si="611"/>
        <v>-0.79599209596614839</v>
      </c>
      <c r="I60" s="294">
        <v>7105</v>
      </c>
      <c r="J60" s="293">
        <f t="shared" si="612"/>
        <v>-0.7185915716096325</v>
      </c>
      <c r="K60" s="292">
        <v>74976</v>
      </c>
      <c r="L60" s="293">
        <f t="shared" si="613"/>
        <v>-0.82008192492375032</v>
      </c>
      <c r="M60" s="294">
        <v>72973</v>
      </c>
      <c r="N60" s="293">
        <f t="shared" si="614"/>
        <v>-0.82218794621753732</v>
      </c>
      <c r="O60" s="294">
        <v>2003</v>
      </c>
      <c r="P60" s="293">
        <f t="shared" si="615"/>
        <v>-0.68352030336546066</v>
      </c>
      <c r="Q60" s="292">
        <v>38706</v>
      </c>
      <c r="R60" s="293">
        <f t="shared" si="616"/>
        <v>-0.84923636618588183</v>
      </c>
      <c r="S60" s="294">
        <v>34510</v>
      </c>
      <c r="T60" s="293">
        <f t="shared" si="617"/>
        <v>-0.85125064116102944</v>
      </c>
      <c r="U60" s="294">
        <v>4196</v>
      </c>
      <c r="V60" s="293">
        <f t="shared" si="618"/>
        <v>-0.83034125828885652</v>
      </c>
      <c r="W60" s="292">
        <v>39909</v>
      </c>
      <c r="X60" s="293">
        <f t="shared" si="619"/>
        <v>-0.76345596472199007</v>
      </c>
      <c r="Y60" s="294">
        <v>33539</v>
      </c>
      <c r="Z60" s="293">
        <f t="shared" si="620"/>
        <v>-0.77681880793468061</v>
      </c>
      <c r="AA60" s="294">
        <v>6370</v>
      </c>
      <c r="AB60" s="293">
        <f t="shared" si="621"/>
        <v>-0.65455531453362248</v>
      </c>
      <c r="AC60" s="292">
        <v>9735</v>
      </c>
      <c r="AD60" s="293">
        <f t="shared" si="622"/>
        <v>-0.72589046881599328</v>
      </c>
      <c r="AE60" s="294">
        <v>3956</v>
      </c>
      <c r="AF60" s="293">
        <f t="shared" si="623"/>
        <v>-0.80789588695187686</v>
      </c>
      <c r="AG60" s="294">
        <v>5779</v>
      </c>
      <c r="AH60" s="293">
        <f t="shared" si="624"/>
        <v>-0.61274542652281716</v>
      </c>
      <c r="AI60" s="292">
        <v>208450</v>
      </c>
      <c r="AJ60" s="293">
        <f t="shared" si="625"/>
        <v>-0.82622737079386033</v>
      </c>
      <c r="AK60" s="292">
        <v>92652</v>
      </c>
      <c r="AL60" s="293">
        <f t="shared" si="626"/>
        <v>-0.80278878102045292</v>
      </c>
      <c r="AM60" s="294">
        <v>85865</v>
      </c>
      <c r="AN60" s="293">
        <f t="shared" si="627"/>
        <v>-0.80731037918552651</v>
      </c>
      <c r="AO60" s="294">
        <v>6787</v>
      </c>
      <c r="AP60" s="293">
        <f t="shared" si="628"/>
        <v>-0.7195222745681461</v>
      </c>
      <c r="AQ60" s="292">
        <v>61848</v>
      </c>
      <c r="AR60" s="293">
        <f t="shared" si="629"/>
        <v>-0.8362340829474052</v>
      </c>
      <c r="AS60" s="294">
        <v>60104</v>
      </c>
      <c r="AT60" s="293">
        <f t="shared" si="630"/>
        <v>-0.83862401898793659</v>
      </c>
      <c r="AU60" s="294">
        <v>1743</v>
      </c>
      <c r="AV60" s="293">
        <f t="shared" si="631"/>
        <v>-0.66577181208053693</v>
      </c>
      <c r="AW60" s="292">
        <v>31285</v>
      </c>
      <c r="AX60" s="293">
        <f t="shared" si="632"/>
        <v>-0.86692217382427006</v>
      </c>
      <c r="AY60" s="294">
        <v>27328</v>
      </c>
      <c r="AZ60" s="293">
        <f t="shared" si="633"/>
        <v>-0.87062627525055269</v>
      </c>
      <c r="BA60" s="294">
        <v>3957</v>
      </c>
      <c r="BB60" s="293">
        <f t="shared" si="634"/>
        <v>-0.83412282540347937</v>
      </c>
      <c r="BC60" s="292">
        <v>35812</v>
      </c>
      <c r="BD60" s="293">
        <f t="shared" si="635"/>
        <v>-0.77609243408506889</v>
      </c>
      <c r="BE60" s="294">
        <v>29751</v>
      </c>
      <c r="BF60" s="293">
        <f t="shared" si="636"/>
        <v>-0.7904209755135394</v>
      </c>
      <c r="BG60" s="294">
        <v>6061</v>
      </c>
      <c r="BH60" s="293">
        <f t="shared" si="637"/>
        <v>-0.66297820284697506</v>
      </c>
      <c r="BI60" s="292">
        <v>8308</v>
      </c>
      <c r="BJ60" s="293">
        <f t="shared" si="638"/>
        <v>-0.74162649665681846</v>
      </c>
      <c r="BK60" s="294">
        <v>2672</v>
      </c>
      <c r="BL60" s="293">
        <f t="shared" si="639"/>
        <v>-0.84778398085906348</v>
      </c>
      <c r="BM60" s="294">
        <v>5636</v>
      </c>
      <c r="BN60" s="293">
        <f t="shared" si="640"/>
        <v>-0.61399904116156434</v>
      </c>
      <c r="BO60" s="292">
        <v>42124</v>
      </c>
      <c r="BP60" s="293">
        <f t="shared" si="641"/>
        <v>-0.66665611547227144</v>
      </c>
      <c r="BQ60" s="292">
        <v>16662</v>
      </c>
      <c r="BR60" s="293">
        <f t="shared" si="642"/>
        <v>-0.70482045104257085</v>
      </c>
      <c r="BS60" s="294">
        <v>16345</v>
      </c>
      <c r="BT60" s="293">
        <f t="shared" si="643"/>
        <v>-0.70494792136758311</v>
      </c>
      <c r="BU60" s="294">
        <v>317</v>
      </c>
      <c r="BV60" s="293">
        <f t="shared" si="644"/>
        <v>-0.6980952380952381</v>
      </c>
      <c r="BW60" s="292">
        <v>13129</v>
      </c>
      <c r="BX60" s="293">
        <f t="shared" si="645"/>
        <v>-0.66389329783421225</v>
      </c>
      <c r="BY60" s="294">
        <v>12869</v>
      </c>
      <c r="BZ60" s="293">
        <f t="shared" si="646"/>
        <v>-0.6608691069122723</v>
      </c>
      <c r="CA60" s="294">
        <v>260</v>
      </c>
      <c r="CB60" s="293">
        <f t="shared" si="647"/>
        <v>-0.76660682226211851</v>
      </c>
      <c r="CC60" s="292">
        <v>7421</v>
      </c>
      <c r="CD60" s="293">
        <f t="shared" si="648"/>
        <v>-0.65714945714945716</v>
      </c>
      <c r="CE60" s="294">
        <v>7182</v>
      </c>
      <c r="CF60" s="293">
        <f t="shared" si="649"/>
        <v>-0.65417950693374416</v>
      </c>
      <c r="CG60" s="294">
        <v>239</v>
      </c>
      <c r="CH60" s="293">
        <f t="shared" si="650"/>
        <v>-0.72716894977168955</v>
      </c>
      <c r="CI60" s="292">
        <v>4098</v>
      </c>
      <c r="CJ60" s="293">
        <f t="shared" si="651"/>
        <v>-0.53304466727438471</v>
      </c>
      <c r="CK60" s="294">
        <v>3789</v>
      </c>
      <c r="CL60" s="293">
        <f t="shared" si="652"/>
        <v>-0.54459134615384608</v>
      </c>
      <c r="CM60" s="294">
        <v>309</v>
      </c>
      <c r="CN60" s="293">
        <f t="shared" si="653"/>
        <v>-0.32236842105263153</v>
      </c>
      <c r="CO60" s="292">
        <v>1427</v>
      </c>
      <c r="CP60" s="293">
        <f t="shared" si="654"/>
        <v>-0.57529761904761911</v>
      </c>
      <c r="CQ60" s="294">
        <v>1284</v>
      </c>
      <c r="CR60" s="293">
        <f t="shared" si="655"/>
        <v>-0.57735352205398294</v>
      </c>
      <c r="CS60" s="294">
        <v>143</v>
      </c>
      <c r="CT60" s="293">
        <f t="shared" si="656"/>
        <v>-0.55590062111801242</v>
      </c>
      <c r="CU60" s="292">
        <v>61322</v>
      </c>
      <c r="CV60" s="293">
        <f t="shared" si="657"/>
        <v>-0.75933092096484267</v>
      </c>
      <c r="CW60" s="292">
        <v>19169</v>
      </c>
      <c r="CX60" s="293">
        <f t="shared" si="658"/>
        <v>-0.74182817277000357</v>
      </c>
      <c r="CY60" s="294">
        <v>13618</v>
      </c>
      <c r="CZ60" s="293">
        <f t="shared" si="659"/>
        <v>-0.75189476752659967</v>
      </c>
      <c r="DA60" s="294">
        <v>5551</v>
      </c>
      <c r="DB60" s="293">
        <f t="shared" si="660"/>
        <v>-0.71328960280977216</v>
      </c>
      <c r="DC60" s="292">
        <v>25224</v>
      </c>
      <c r="DD60" s="293">
        <f t="shared" si="661"/>
        <v>-0.75129656287590463</v>
      </c>
      <c r="DE60" s="294">
        <v>24776</v>
      </c>
      <c r="DF60" s="293">
        <f t="shared" si="662"/>
        <v>-0.75540022904079296</v>
      </c>
      <c r="DG60" s="294">
        <v>449</v>
      </c>
      <c r="DH60" s="293">
        <f t="shared" si="663"/>
        <v>2.453846153846154</v>
      </c>
      <c r="DI60" s="292">
        <v>7137</v>
      </c>
      <c r="DJ60" s="293">
        <f t="shared" si="664"/>
        <v>-0.84779270633397319</v>
      </c>
      <c r="DK60" s="294">
        <v>4149</v>
      </c>
      <c r="DL60" s="293">
        <f t="shared" si="665"/>
        <v>-0.84558413041051028</v>
      </c>
      <c r="DM60" s="294">
        <v>2988</v>
      </c>
      <c r="DN60" s="293">
        <f t="shared" si="666"/>
        <v>-0.85075670545926774</v>
      </c>
      <c r="DO60" s="292">
        <v>20839</v>
      </c>
      <c r="DP60" s="293">
        <f t="shared" si="667"/>
        <v>-0.71106705118961788</v>
      </c>
      <c r="DQ60" s="294">
        <v>15430</v>
      </c>
      <c r="DR60" s="293">
        <f t="shared" si="668"/>
        <v>-0.73207154019795095</v>
      </c>
      <c r="DS60" s="294">
        <v>5409</v>
      </c>
      <c r="DT60" s="293">
        <f t="shared" si="669"/>
        <v>-0.62783817256089169</v>
      </c>
      <c r="DU60" s="292">
        <v>6835</v>
      </c>
      <c r="DV60" s="293">
        <f t="shared" si="670"/>
        <v>-0.65746216297484206</v>
      </c>
      <c r="DW60" s="294">
        <v>1677</v>
      </c>
      <c r="DX60" s="293">
        <f t="shared" si="671"/>
        <v>-0.8025665175417942</v>
      </c>
      <c r="DY60" s="294">
        <v>5158</v>
      </c>
      <c r="DZ60" s="293">
        <f t="shared" si="672"/>
        <v>-0.54991273996509604</v>
      </c>
      <c r="EA60" s="292">
        <v>14935</v>
      </c>
      <c r="EB60" s="293">
        <f t="shared" si="673"/>
        <v>-0.55641688199827732</v>
      </c>
      <c r="EC60" s="292">
        <v>6637</v>
      </c>
      <c r="ED60" s="293">
        <f t="shared" si="674"/>
        <v>-0.67826845702651606</v>
      </c>
      <c r="EE60" s="294">
        <v>6515</v>
      </c>
      <c r="EF60" s="293">
        <f t="shared" si="675"/>
        <v>-0.67964793234006982</v>
      </c>
      <c r="EG60" s="294">
        <v>122</v>
      </c>
      <c r="EH60" s="293">
        <f t="shared" si="676"/>
        <v>-0.58361774744027306</v>
      </c>
      <c r="EI60" s="292">
        <v>4463</v>
      </c>
      <c r="EJ60" s="293">
        <f t="shared" si="677"/>
        <v>-0.39819309600862995</v>
      </c>
      <c r="EK60" s="294">
        <v>4357</v>
      </c>
      <c r="EL60" s="293">
        <f t="shared" si="678"/>
        <v>-0.4116932217121253</v>
      </c>
      <c r="EM60" s="294">
        <v>106</v>
      </c>
      <c r="EN60" s="293">
        <f t="shared" si="679"/>
        <v>9.6</v>
      </c>
      <c r="EO60" s="292">
        <v>2016</v>
      </c>
      <c r="EP60" s="293">
        <f t="shared" si="680"/>
        <v>-0.55545755237045202</v>
      </c>
      <c r="EQ60" s="294">
        <v>1910</v>
      </c>
      <c r="ER60" s="293">
        <f t="shared" si="681"/>
        <v>-0.55446699323536275</v>
      </c>
      <c r="ES60" s="294">
        <v>106</v>
      </c>
      <c r="ET60" s="293">
        <f t="shared" si="682"/>
        <v>-0.57258064516129026</v>
      </c>
      <c r="EU60" s="292">
        <v>1371</v>
      </c>
      <c r="EV60" s="293">
        <f t="shared" si="683"/>
        <v>0.10832659660468869</v>
      </c>
      <c r="EW60" s="294">
        <v>1249</v>
      </c>
      <c r="EX60" s="293">
        <f t="shared" si="684"/>
        <v>0.22933070866141736</v>
      </c>
      <c r="EY60" s="294">
        <v>122</v>
      </c>
      <c r="EZ60" s="293">
        <f t="shared" si="685"/>
        <v>-0.44796380090497734</v>
      </c>
      <c r="FA60" s="292">
        <v>425</v>
      </c>
      <c r="FB60" s="293">
        <f t="shared" si="686"/>
        <v>-0.27226027397260277</v>
      </c>
      <c r="FC60" s="294">
        <v>418</v>
      </c>
      <c r="FD60" s="293">
        <f t="shared" si="687"/>
        <v>0.20114942528735624</v>
      </c>
      <c r="FE60" s="294">
        <v>7</v>
      </c>
      <c r="FF60" s="293">
        <f t="shared" si="688"/>
        <v>-0.97033898305084743</v>
      </c>
      <c r="FG60" s="292">
        <v>14961</v>
      </c>
      <c r="FH60" s="293">
        <f t="shared" si="689"/>
        <v>-0.65292534681946823</v>
      </c>
      <c r="FI60" s="292">
        <v>7199</v>
      </c>
      <c r="FJ60" s="293">
        <f t="shared" si="690"/>
        <v>-0.55804530664865859</v>
      </c>
      <c r="FK60" s="294">
        <v>7095</v>
      </c>
      <c r="FL60" s="293">
        <f t="shared" si="691"/>
        <v>-0.55636841117989122</v>
      </c>
      <c r="FM60" s="294">
        <v>104</v>
      </c>
      <c r="FN60" s="293">
        <f t="shared" si="692"/>
        <v>-0.64864864864864868</v>
      </c>
      <c r="FO60" s="292">
        <v>2733</v>
      </c>
      <c r="FP60" s="293">
        <f t="shared" si="693"/>
        <v>-0.63603675589292852</v>
      </c>
      <c r="FQ60" s="294">
        <v>2651</v>
      </c>
      <c r="FR60" s="293">
        <f t="shared" si="694"/>
        <v>-0.62047244094488185</v>
      </c>
      <c r="FS60" s="294">
        <v>81</v>
      </c>
      <c r="FT60" s="293">
        <f t="shared" si="695"/>
        <v>-0.84541984732824427</v>
      </c>
      <c r="FU60" s="292">
        <v>3278</v>
      </c>
      <c r="FV60" s="293">
        <f t="shared" si="696"/>
        <v>-0.72182620502376105</v>
      </c>
      <c r="FW60" s="294">
        <v>3111</v>
      </c>
      <c r="FX60" s="293">
        <f t="shared" si="697"/>
        <v>-0.71975497702909652</v>
      </c>
      <c r="FY60" s="294">
        <v>167</v>
      </c>
      <c r="FZ60" s="293">
        <f t="shared" si="698"/>
        <v>-0.75584795321637421</v>
      </c>
      <c r="GA60" s="292">
        <v>2106</v>
      </c>
      <c r="GB60" s="293">
        <f t="shared" si="699"/>
        <v>-0.76076337612177669</v>
      </c>
      <c r="GC60" s="294">
        <v>2019</v>
      </c>
      <c r="GD60" s="293">
        <f t="shared" si="700"/>
        <v>-0.76247058823529412</v>
      </c>
      <c r="GE60" s="294">
        <v>87</v>
      </c>
      <c r="GF60" s="293">
        <f t="shared" si="701"/>
        <v>-0.71381578947368429</v>
      </c>
      <c r="GG60" s="292">
        <v>133</v>
      </c>
      <c r="GH60" s="293">
        <f t="shared" si="702"/>
        <v>-0.73818897637795278</v>
      </c>
      <c r="GI60" s="294">
        <v>58</v>
      </c>
      <c r="GJ60" s="293">
        <f t="shared" si="703"/>
        <v>-0.70707070707070707</v>
      </c>
      <c r="GK60" s="294">
        <v>75</v>
      </c>
      <c r="GL60" s="293">
        <f t="shared" si="704"/>
        <v>-0.75806451612903225</v>
      </c>
      <c r="GM60" s="292">
        <v>64260</v>
      </c>
      <c r="GN60" s="293">
        <f t="shared" si="705"/>
        <v>-0.83619135989721816</v>
      </c>
      <c r="GO60" s="292">
        <v>37448</v>
      </c>
      <c r="GP60" s="293">
        <f t="shared" si="706"/>
        <v>-0.79893799227923612</v>
      </c>
      <c r="GQ60" s="294">
        <v>37080</v>
      </c>
      <c r="GR60" s="293">
        <f t="shared" si="707"/>
        <v>-0.8005550893952107</v>
      </c>
      <c r="GS60" s="294">
        <v>368</v>
      </c>
      <c r="GT60" s="293">
        <f t="shared" si="708"/>
        <v>9.8507462686567182E-2</v>
      </c>
      <c r="GU60" s="292">
        <v>8489</v>
      </c>
      <c r="GV60" s="293">
        <f t="shared" si="709"/>
        <v>-0.85131277039216713</v>
      </c>
      <c r="GW60" s="294">
        <v>8315</v>
      </c>
      <c r="GX60" s="293">
        <f t="shared" si="710"/>
        <v>-0.8505329762182956</v>
      </c>
      <c r="GY60" s="294">
        <v>174</v>
      </c>
      <c r="GZ60" s="293">
        <f t="shared" si="711"/>
        <v>-0.88098495212038308</v>
      </c>
      <c r="HA60" s="292">
        <v>13088</v>
      </c>
      <c r="HB60" s="293">
        <f t="shared" si="712"/>
        <v>-0.8837046054326867</v>
      </c>
      <c r="HC60" s="294">
        <v>12925</v>
      </c>
      <c r="HD60" s="293">
        <f t="shared" si="713"/>
        <v>-0.88512030148699217</v>
      </c>
      <c r="HE60" s="294">
        <v>163</v>
      </c>
      <c r="HF60" s="293">
        <f t="shared" si="714"/>
        <v>3.9393939393939394</v>
      </c>
      <c r="HG60" s="292">
        <v>5704</v>
      </c>
      <c r="HH60" s="293">
        <f t="shared" si="715"/>
        <v>-0.83566222017344205</v>
      </c>
      <c r="HI60" s="294">
        <v>5605</v>
      </c>
      <c r="HJ60" s="293">
        <f t="shared" si="716"/>
        <v>-0.83824887452383701</v>
      </c>
      <c r="HK60" s="294">
        <v>99</v>
      </c>
      <c r="HL60" s="293">
        <f t="shared" si="717"/>
        <v>0.73684210526315796</v>
      </c>
      <c r="HM60" s="292">
        <v>171</v>
      </c>
      <c r="HN60" s="293">
        <f t="shared" si="718"/>
        <v>-0.92213114754098358</v>
      </c>
      <c r="HO60" s="294">
        <v>19</v>
      </c>
      <c r="HP60" s="293">
        <f t="shared" si="719"/>
        <v>-0.99071812408402538</v>
      </c>
      <c r="HQ60" s="294">
        <v>152</v>
      </c>
      <c r="HR60" s="293">
        <f t="shared" si="720"/>
        <v>1.3333333333333419E-2</v>
      </c>
      <c r="HS60" s="292">
        <v>5923</v>
      </c>
      <c r="HT60" s="293">
        <f t="shared" si="721"/>
        <v>-0.88584149256032685</v>
      </c>
      <c r="HU60" s="292">
        <v>2549</v>
      </c>
      <c r="HV60" s="293">
        <f t="shared" si="722"/>
        <v>-0.85823136818687429</v>
      </c>
      <c r="HW60" s="294">
        <v>2509</v>
      </c>
      <c r="HX60" s="293">
        <f t="shared" si="723"/>
        <v>-0.85091211599025496</v>
      </c>
      <c r="HY60" s="294">
        <v>41</v>
      </c>
      <c r="HZ60" s="293">
        <f t="shared" si="724"/>
        <v>-0.96437880104257168</v>
      </c>
      <c r="IA60" s="292">
        <v>2305</v>
      </c>
      <c r="IB60" s="293">
        <f t="shared" si="725"/>
        <v>-0.89351381317564449</v>
      </c>
      <c r="IC60" s="294">
        <v>2273</v>
      </c>
      <c r="ID60" s="293">
        <f t="shared" si="726"/>
        <v>-0.88827172630751083</v>
      </c>
      <c r="IE60" s="294">
        <v>32</v>
      </c>
      <c r="IF60" s="293">
        <f t="shared" si="727"/>
        <v>-0.97542242703533022</v>
      </c>
      <c r="IG60" s="292">
        <v>659</v>
      </c>
      <c r="IH60" s="293">
        <f t="shared" si="728"/>
        <v>-0.93172399502693737</v>
      </c>
      <c r="II60" s="294">
        <v>647</v>
      </c>
      <c r="IJ60" s="293">
        <f t="shared" si="729"/>
        <v>-0.92438938880448751</v>
      </c>
      <c r="IK60" s="294">
        <v>12</v>
      </c>
      <c r="IL60" s="293">
        <f t="shared" si="730"/>
        <v>-0.989041095890411</v>
      </c>
      <c r="IM60" s="292">
        <v>439</v>
      </c>
      <c r="IN60" s="293">
        <f t="shared" si="731"/>
        <v>-0.9151362845544172</v>
      </c>
      <c r="IO60" s="294">
        <v>396</v>
      </c>
      <c r="IP60" s="293">
        <f t="shared" si="732"/>
        <v>-0.89984825493171472</v>
      </c>
      <c r="IQ60" s="294">
        <v>44</v>
      </c>
      <c r="IR60" s="293">
        <f t="shared" si="733"/>
        <v>-0.96390484003281374</v>
      </c>
      <c r="IS60" s="292">
        <v>56</v>
      </c>
      <c r="IT60" s="293">
        <f t="shared" si="734"/>
        <v>-0.98077583247511158</v>
      </c>
      <c r="IU60" s="294">
        <v>42</v>
      </c>
      <c r="IV60" s="293">
        <f t="shared" si="735"/>
        <v>-0.97595878649112766</v>
      </c>
      <c r="IW60" s="294">
        <v>14</v>
      </c>
      <c r="IX60" s="293">
        <f t="shared" si="736"/>
        <v>-0.98799313893653518</v>
      </c>
      <c r="IY60" s="292">
        <v>5357</v>
      </c>
      <c r="IZ60" s="293">
        <f t="shared" si="737"/>
        <v>-0.86251764403952258</v>
      </c>
      <c r="JA60" s="292">
        <v>2307</v>
      </c>
      <c r="JB60" s="293">
        <f t="shared" si="738"/>
        <v>-0.79677589852008457</v>
      </c>
      <c r="JC60" s="294">
        <v>2271</v>
      </c>
      <c r="JD60" s="293">
        <f t="shared" si="739"/>
        <v>-0.79943477876887747</v>
      </c>
      <c r="JE60" s="294">
        <v>36</v>
      </c>
      <c r="JF60" s="293">
        <f t="shared" si="740"/>
        <v>0.24137931034482762</v>
      </c>
      <c r="JG60" s="292">
        <v>585</v>
      </c>
      <c r="JH60" s="293">
        <f t="shared" si="741"/>
        <v>-0.90743670886075956</v>
      </c>
      <c r="JI60" s="294">
        <v>555</v>
      </c>
      <c r="JJ60" s="293">
        <f t="shared" si="742"/>
        <v>-0.91218354430379744</v>
      </c>
      <c r="JK60" s="294">
        <v>30</v>
      </c>
      <c r="JL60" s="293" t="str">
        <f t="shared" si="743"/>
        <v>-</v>
      </c>
      <c r="JM60" s="292">
        <v>2017</v>
      </c>
      <c r="JN60" s="293">
        <f t="shared" si="744"/>
        <v>-0.88938247230448608</v>
      </c>
      <c r="JO60" s="294">
        <v>2017</v>
      </c>
      <c r="JP60" s="293">
        <f t="shared" si="745"/>
        <v>-0.88867424660558558</v>
      </c>
      <c r="JQ60" s="294">
        <v>0</v>
      </c>
      <c r="JR60" s="293">
        <f t="shared" si="746"/>
        <v>-1</v>
      </c>
      <c r="JS60" s="292">
        <v>519</v>
      </c>
      <c r="JT60" s="293">
        <f t="shared" si="747"/>
        <v>-0.83627760252365935</v>
      </c>
      <c r="JU60" s="294">
        <v>514</v>
      </c>
      <c r="JV60" s="293">
        <f t="shared" si="748"/>
        <v>-0.83080974325213952</v>
      </c>
      <c r="JW60" s="294">
        <v>5</v>
      </c>
      <c r="JX60" s="293">
        <f t="shared" si="749"/>
        <v>-0.96212121212121215</v>
      </c>
      <c r="JY60" s="292">
        <v>0</v>
      </c>
      <c r="JZ60" s="293" t="str">
        <f t="shared" si="750"/>
        <v>-</v>
      </c>
      <c r="KA60" s="294">
        <v>0</v>
      </c>
      <c r="KB60" s="293" t="str">
        <f t="shared" si="751"/>
        <v>-</v>
      </c>
      <c r="KC60" s="294">
        <v>0</v>
      </c>
      <c r="KD60" s="293" t="str">
        <f t="shared" si="752"/>
        <v>-</v>
      </c>
      <c r="KE60" s="292">
        <v>4305</v>
      </c>
      <c r="KF60" s="293">
        <f t="shared" si="753"/>
        <v>-0.89527840618842591</v>
      </c>
      <c r="KG60" s="292">
        <v>1913</v>
      </c>
      <c r="KH60" s="293">
        <f t="shared" si="754"/>
        <v>-0.90281446860394232</v>
      </c>
      <c r="KI60" s="294">
        <v>1882</v>
      </c>
      <c r="KJ60" s="293">
        <f t="shared" si="755"/>
        <v>-0.90419466503767054</v>
      </c>
      <c r="KK60" s="294">
        <v>31</v>
      </c>
      <c r="KL60" s="293">
        <f t="shared" si="756"/>
        <v>-0.24390243902439024</v>
      </c>
      <c r="KM60" s="292">
        <v>1384</v>
      </c>
      <c r="KN60" s="293">
        <f t="shared" si="757"/>
        <v>-0.8527659574468085</v>
      </c>
      <c r="KO60" s="294">
        <v>1381</v>
      </c>
      <c r="KP60" s="293">
        <f t="shared" si="758"/>
        <v>-0.84701451201949707</v>
      </c>
      <c r="KQ60" s="294">
        <v>3</v>
      </c>
      <c r="KR60" s="293">
        <f t="shared" si="759"/>
        <v>-0.99195710455764075</v>
      </c>
      <c r="KS60" s="292">
        <v>321</v>
      </c>
      <c r="KT60" s="293">
        <f t="shared" si="760"/>
        <v>-0.94564849305790721</v>
      </c>
      <c r="KU60" s="294">
        <v>305</v>
      </c>
      <c r="KV60" s="293">
        <f t="shared" si="761"/>
        <v>-0.94685485276180514</v>
      </c>
      <c r="KW60" s="294">
        <v>16</v>
      </c>
      <c r="KX60" s="293">
        <f t="shared" si="762"/>
        <v>-0.90419161676646709</v>
      </c>
      <c r="KY60" s="292">
        <v>711</v>
      </c>
      <c r="KZ60" s="293">
        <f t="shared" si="763"/>
        <v>-0.8984865790976585</v>
      </c>
      <c r="LA60" s="294">
        <v>707</v>
      </c>
      <c r="LB60" s="293">
        <f t="shared" si="764"/>
        <v>-0.8934117292326248</v>
      </c>
      <c r="LC60" s="294">
        <v>4</v>
      </c>
      <c r="LD60" s="293">
        <f t="shared" si="765"/>
        <v>-0.98921832884097038</v>
      </c>
      <c r="LE60" s="292">
        <v>25</v>
      </c>
      <c r="LF60" s="293">
        <f t="shared" si="766"/>
        <v>-0.90234375</v>
      </c>
      <c r="LG60" s="294">
        <v>14</v>
      </c>
      <c r="LH60" s="293">
        <f t="shared" si="767"/>
        <v>-0.75862068965517238</v>
      </c>
      <c r="LI60" s="294">
        <v>11</v>
      </c>
      <c r="LJ60" s="293">
        <f t="shared" si="768"/>
        <v>-0.94444444444444442</v>
      </c>
      <c r="LK60" s="292">
        <v>7444</v>
      </c>
      <c r="LL60" s="293">
        <f t="shared" si="769"/>
        <v>-0.96660161069609885</v>
      </c>
      <c r="LM60" s="292">
        <v>908</v>
      </c>
      <c r="LN60" s="293">
        <f t="shared" si="770"/>
        <v>-0.9858333073298593</v>
      </c>
      <c r="LO60" s="294">
        <v>881</v>
      </c>
      <c r="LP60" s="293">
        <f t="shared" si="771"/>
        <v>-0.98619468471856586</v>
      </c>
      <c r="LQ60" s="294">
        <v>27</v>
      </c>
      <c r="LR60" s="293">
        <f t="shared" si="772"/>
        <v>-0.90287769784172656</v>
      </c>
      <c r="LS60" s="292">
        <v>5693</v>
      </c>
      <c r="LT60" s="293">
        <f t="shared" si="773"/>
        <v>-0.95653700805435737</v>
      </c>
      <c r="LU60" s="294">
        <v>5633</v>
      </c>
      <c r="LV60" s="293">
        <f t="shared" si="774"/>
        <v>-0.95683822571623411</v>
      </c>
      <c r="LW60" s="294">
        <v>59</v>
      </c>
      <c r="LX60" s="293">
        <f t="shared" si="775"/>
        <v>-0.87605042016806722</v>
      </c>
      <c r="LY60" s="292">
        <v>82</v>
      </c>
      <c r="LZ60" s="293">
        <f t="shared" si="776"/>
        <v>-0.99357668807770638</v>
      </c>
      <c r="MA60" s="294">
        <v>44</v>
      </c>
      <c r="MB60" s="293">
        <f t="shared" si="777"/>
        <v>-0.99654033653090113</v>
      </c>
      <c r="MC60" s="294">
        <v>38</v>
      </c>
      <c r="MD60" s="293">
        <f t="shared" si="778"/>
        <v>-0.20833333333333337</v>
      </c>
      <c r="ME60" s="292">
        <v>873</v>
      </c>
      <c r="MF60" s="293">
        <f t="shared" si="779"/>
        <v>-0.92703109327983957</v>
      </c>
      <c r="MG60" s="294">
        <v>872</v>
      </c>
      <c r="MH60" s="293">
        <f t="shared" si="780"/>
        <v>-0.92674115769133836</v>
      </c>
      <c r="MI60" s="294">
        <v>2</v>
      </c>
      <c r="MJ60" s="293">
        <f t="shared" si="781"/>
        <v>-0.96721311475409832</v>
      </c>
      <c r="MK60" s="292">
        <v>5</v>
      </c>
      <c r="ML60" s="293">
        <f t="shared" si="782"/>
        <v>-0.99833222148098733</v>
      </c>
      <c r="MM60" s="294">
        <v>5</v>
      </c>
      <c r="MN60" s="293">
        <f t="shared" si="783"/>
        <v>-0.99829234972677594</v>
      </c>
      <c r="MO60" s="294">
        <v>0</v>
      </c>
      <c r="MP60" s="293">
        <f t="shared" si="784"/>
        <v>-1</v>
      </c>
      <c r="MQ60" s="292">
        <f t="shared" si="785"/>
        <v>29943</v>
      </c>
      <c r="MR60" s="293">
        <f t="shared" si="786"/>
        <v>-0.75223618776530166</v>
      </c>
      <c r="MS60" s="292">
        <f t="shared" si="787"/>
        <v>14522</v>
      </c>
      <c r="MT60" s="293">
        <f t="shared" si="788"/>
        <v>-0.75503938734544473</v>
      </c>
      <c r="MU60" s="294">
        <f t="shared" si="789"/>
        <v>14014</v>
      </c>
      <c r="MV60" s="293">
        <f t="shared" si="790"/>
        <v>-0.75356533666273939</v>
      </c>
      <c r="MW60" s="294">
        <f t="shared" si="791"/>
        <v>507</v>
      </c>
      <c r="MX60" s="293">
        <f t="shared" si="792"/>
        <v>-0.78997514498757249</v>
      </c>
      <c r="MY60" s="292">
        <f t="shared" si="793"/>
        <v>10972</v>
      </c>
      <c r="MZ60" s="293">
        <f t="shared" si="794"/>
        <v>-0.69411764705882351</v>
      </c>
      <c r="NA60" s="294">
        <f t="shared" si="795"/>
        <v>10163</v>
      </c>
      <c r="NB60" s="293">
        <f t="shared" si="796"/>
        <v>-0.70907165144705586</v>
      </c>
      <c r="NC60" s="294">
        <f t="shared" si="797"/>
        <v>809</v>
      </c>
      <c r="ND60" s="293">
        <f t="shared" si="798"/>
        <v>-0.13752665245202556</v>
      </c>
      <c r="NE60" s="292">
        <f t="shared" si="799"/>
        <v>2687</v>
      </c>
      <c r="NF60" s="293">
        <f t="shared" si="800"/>
        <v>-0.78974960876369327</v>
      </c>
      <c r="NG60" s="294">
        <f t="shared" si="801"/>
        <v>2220</v>
      </c>
      <c r="NH60" s="293">
        <f t="shared" si="802"/>
        <v>-0.80414644905161003</v>
      </c>
      <c r="NI60" s="294">
        <f t="shared" si="803"/>
        <v>467</v>
      </c>
      <c r="NJ60" s="293">
        <f t="shared" si="804"/>
        <v>-0.67636867636867637</v>
      </c>
      <c r="NK60" s="292">
        <f t="shared" si="805"/>
        <v>3250</v>
      </c>
      <c r="NL60" s="293">
        <f t="shared" si="806"/>
        <v>-0.79374246366694168</v>
      </c>
      <c r="NM60" s="294">
        <f t="shared" si="807"/>
        <v>2959</v>
      </c>
      <c r="NN60" s="293">
        <f t="shared" si="808"/>
        <v>-0.79829584185412406</v>
      </c>
      <c r="NO60" s="294">
        <f t="shared" si="809"/>
        <v>289</v>
      </c>
      <c r="NP60" s="293">
        <f t="shared" si="810"/>
        <v>-0.73364055299539177</v>
      </c>
      <c r="NQ60" s="292">
        <f t="shared" si="811"/>
        <v>658</v>
      </c>
      <c r="NR60" s="293">
        <f t="shared" si="812"/>
        <v>-0.7603787327021122</v>
      </c>
      <c r="NS60" s="294">
        <f t="shared" si="813"/>
        <v>439</v>
      </c>
      <c r="NT60" s="293">
        <f t="shared" si="814"/>
        <v>-0.74682814302191458</v>
      </c>
      <c r="NU60" s="294">
        <f t="shared" si="815"/>
        <v>219</v>
      </c>
      <c r="NV60" s="293">
        <f t="shared" si="816"/>
        <v>-0.78338278931750738</v>
      </c>
    </row>
    <row r="61" spans="1:386" s="295" customFormat="1" ht="15.75" x14ac:dyDescent="0.25">
      <c r="A61" s="290"/>
      <c r="B61" s="296">
        <v>2020</v>
      </c>
      <c r="C61" s="297">
        <v>4631804</v>
      </c>
      <c r="D61" s="298">
        <f t="shared" si="609"/>
        <v>-0.69357679484303381</v>
      </c>
      <c r="E61" s="297">
        <v>1931945</v>
      </c>
      <c r="F61" s="298">
        <f t="shared" si="610"/>
        <v>-0.67196534687256237</v>
      </c>
      <c r="G61" s="299">
        <v>1857410</v>
      </c>
      <c r="H61" s="298">
        <f t="shared" si="611"/>
        <v>-0.67579726319486166</v>
      </c>
      <c r="I61" s="299">
        <v>74535</v>
      </c>
      <c r="J61" s="298">
        <f t="shared" si="612"/>
        <v>-0.53500486611933229</v>
      </c>
      <c r="K61" s="297">
        <v>1331425</v>
      </c>
      <c r="L61" s="298">
        <f t="shared" si="613"/>
        <v>-0.68838170534906606</v>
      </c>
      <c r="M61" s="299">
        <v>1301365</v>
      </c>
      <c r="N61" s="298">
        <f t="shared" si="614"/>
        <v>-0.68971324288185798</v>
      </c>
      <c r="O61" s="299">
        <v>30059</v>
      </c>
      <c r="P61" s="298">
        <f t="shared" si="615"/>
        <v>-0.61729731106131602</v>
      </c>
      <c r="Q61" s="297">
        <v>795213</v>
      </c>
      <c r="R61" s="298">
        <f t="shared" si="616"/>
        <v>-0.74059907195224395</v>
      </c>
      <c r="S61" s="299">
        <v>739697</v>
      </c>
      <c r="T61" s="298">
        <f t="shared" si="617"/>
        <v>-0.74607359947710927</v>
      </c>
      <c r="U61" s="299">
        <v>55518</v>
      </c>
      <c r="V61" s="298">
        <f t="shared" si="618"/>
        <v>-0.63603823309601548</v>
      </c>
      <c r="W61" s="297">
        <v>652706</v>
      </c>
      <c r="X61" s="298">
        <f t="shared" si="619"/>
        <v>-0.67738864647814645</v>
      </c>
      <c r="Y61" s="299">
        <v>600534</v>
      </c>
      <c r="Z61" s="298">
        <f t="shared" si="620"/>
        <v>-0.68308648373093483</v>
      </c>
      <c r="AA61" s="299">
        <v>52173</v>
      </c>
      <c r="AB61" s="298">
        <f t="shared" si="621"/>
        <v>-0.59320249818717685</v>
      </c>
      <c r="AC61" s="297">
        <v>123705</v>
      </c>
      <c r="AD61" s="298">
        <f t="shared" si="622"/>
        <v>-0.6400576117318435</v>
      </c>
      <c r="AE61" s="299">
        <v>81836</v>
      </c>
      <c r="AF61" s="298">
        <f t="shared" si="623"/>
        <v>-0.68262414098009705</v>
      </c>
      <c r="AG61" s="299">
        <v>41868</v>
      </c>
      <c r="AH61" s="298">
        <f t="shared" si="624"/>
        <v>-0.5121928485709959</v>
      </c>
      <c r="AI61" s="297">
        <v>3818966</v>
      </c>
      <c r="AJ61" s="298">
        <f t="shared" si="625"/>
        <v>-0.70952853757307299</v>
      </c>
      <c r="AK61" s="297">
        <v>1579182</v>
      </c>
      <c r="AL61" s="298">
        <f t="shared" si="626"/>
        <v>-0.68717975028371447</v>
      </c>
      <c r="AM61" s="299">
        <v>1515205</v>
      </c>
      <c r="AN61" s="298">
        <f t="shared" si="627"/>
        <v>-0.69111923854783308</v>
      </c>
      <c r="AO61" s="299">
        <v>63978</v>
      </c>
      <c r="AP61" s="298">
        <f t="shared" si="628"/>
        <v>-0.55178960494882334</v>
      </c>
      <c r="AQ61" s="297">
        <v>1090529</v>
      </c>
      <c r="AR61" s="298">
        <f t="shared" si="629"/>
        <v>-0.69881179510577351</v>
      </c>
      <c r="AS61" s="299">
        <v>1068528</v>
      </c>
      <c r="AT61" s="298">
        <f t="shared" si="630"/>
        <v>-0.69995518399832868</v>
      </c>
      <c r="AU61" s="299">
        <v>22000</v>
      </c>
      <c r="AV61" s="298">
        <f t="shared" si="631"/>
        <v>-0.63044464228721164</v>
      </c>
      <c r="AW61" s="297">
        <v>661524</v>
      </c>
      <c r="AX61" s="298">
        <f t="shared" si="632"/>
        <v>-0.75997178546211108</v>
      </c>
      <c r="AY61" s="299">
        <v>612084</v>
      </c>
      <c r="AZ61" s="298">
        <f t="shared" si="633"/>
        <v>-0.7661565733649921</v>
      </c>
      <c r="BA61" s="299">
        <v>49438</v>
      </c>
      <c r="BB61" s="298">
        <f t="shared" si="634"/>
        <v>-0.64313196133773176</v>
      </c>
      <c r="BC61" s="297">
        <v>566217</v>
      </c>
      <c r="BD61" s="298">
        <f t="shared" si="635"/>
        <v>-0.69522045525010334</v>
      </c>
      <c r="BE61" s="299">
        <v>520213</v>
      </c>
      <c r="BF61" s="298">
        <f t="shared" si="636"/>
        <v>-0.70107820614630367</v>
      </c>
      <c r="BG61" s="299">
        <v>46006</v>
      </c>
      <c r="BH61" s="298">
        <f t="shared" si="637"/>
        <v>-0.60844957743601968</v>
      </c>
      <c r="BI61" s="297">
        <v>94407</v>
      </c>
      <c r="BJ61" s="298">
        <f t="shared" si="638"/>
        <v>-0.66631556996073138</v>
      </c>
      <c r="BK61" s="299">
        <v>57646</v>
      </c>
      <c r="BL61" s="298">
        <f t="shared" si="639"/>
        <v>-0.72009982908638914</v>
      </c>
      <c r="BM61" s="299">
        <v>36761</v>
      </c>
      <c r="BN61" s="298">
        <f t="shared" si="640"/>
        <v>-0.52239833701442118</v>
      </c>
      <c r="BO61" s="297">
        <v>812839</v>
      </c>
      <c r="BP61" s="298">
        <f t="shared" si="641"/>
        <v>-0.58702115703722213</v>
      </c>
      <c r="BQ61" s="297">
        <v>352762</v>
      </c>
      <c r="BR61" s="298">
        <f t="shared" si="642"/>
        <v>-0.58066674987667088</v>
      </c>
      <c r="BS61" s="299">
        <v>342206</v>
      </c>
      <c r="BT61" s="298">
        <f t="shared" si="643"/>
        <v>-0.58454515655161532</v>
      </c>
      <c r="BU61" s="299">
        <v>10556</v>
      </c>
      <c r="BV61" s="298">
        <f t="shared" si="644"/>
        <v>-0.39858705560619867</v>
      </c>
      <c r="BW61" s="297">
        <v>240896</v>
      </c>
      <c r="BX61" s="298">
        <f t="shared" si="645"/>
        <v>-0.63044712191919094</v>
      </c>
      <c r="BY61" s="299">
        <v>232835</v>
      </c>
      <c r="BZ61" s="298">
        <f t="shared" si="646"/>
        <v>-0.63208152404067985</v>
      </c>
      <c r="CA61" s="299">
        <v>8060</v>
      </c>
      <c r="CB61" s="298">
        <f t="shared" si="647"/>
        <v>-0.57607952453584388</v>
      </c>
      <c r="CC61" s="297">
        <v>133691</v>
      </c>
      <c r="CD61" s="298">
        <f t="shared" si="648"/>
        <v>-0.56811177515748668</v>
      </c>
      <c r="CE61" s="299">
        <v>127611</v>
      </c>
      <c r="CF61" s="298">
        <f t="shared" si="649"/>
        <v>-0.56821365491199227</v>
      </c>
      <c r="CG61" s="299">
        <v>6080</v>
      </c>
      <c r="CH61" s="298">
        <f t="shared" si="650"/>
        <v>-0.56590032843067251</v>
      </c>
      <c r="CI61" s="297">
        <v>86490</v>
      </c>
      <c r="CJ61" s="298">
        <f t="shared" si="651"/>
        <v>-0.47709533684395089</v>
      </c>
      <c r="CK61" s="299">
        <v>80323</v>
      </c>
      <c r="CL61" s="298">
        <f t="shared" si="652"/>
        <v>-0.48060421476006643</v>
      </c>
      <c r="CM61" s="299">
        <v>6168</v>
      </c>
      <c r="CN61" s="298">
        <f t="shared" si="653"/>
        <v>-0.42660593102166033</v>
      </c>
      <c r="CO61" s="297">
        <v>29298</v>
      </c>
      <c r="CP61" s="298">
        <f t="shared" si="654"/>
        <v>-0.51778395904998598</v>
      </c>
      <c r="CQ61" s="299">
        <v>24191</v>
      </c>
      <c r="CR61" s="298">
        <f t="shared" si="655"/>
        <v>-0.53388311913524344</v>
      </c>
      <c r="CS61" s="299">
        <v>5108</v>
      </c>
      <c r="CT61" s="298">
        <f t="shared" si="656"/>
        <v>-0.42341122022801669</v>
      </c>
      <c r="CU61" s="297">
        <v>893652</v>
      </c>
      <c r="CV61" s="298">
        <f t="shared" si="657"/>
        <v>-0.66294809717814662</v>
      </c>
      <c r="CW61" s="297">
        <v>282818</v>
      </c>
      <c r="CX61" s="298">
        <f t="shared" si="658"/>
        <v>-0.61884315207971974</v>
      </c>
      <c r="CY61" s="299">
        <v>231850</v>
      </c>
      <c r="CZ61" s="298">
        <f t="shared" si="659"/>
        <v>-0.63706237330056426</v>
      </c>
      <c r="DA61" s="299">
        <v>50969</v>
      </c>
      <c r="DB61" s="298">
        <f t="shared" si="660"/>
        <v>-0.50604733200240348</v>
      </c>
      <c r="DC61" s="297">
        <v>292641</v>
      </c>
      <c r="DD61" s="298">
        <f t="shared" si="661"/>
        <v>-0.66545449972677662</v>
      </c>
      <c r="DE61" s="299">
        <v>284272</v>
      </c>
      <c r="DF61" s="298">
        <f t="shared" si="662"/>
        <v>-0.66671043745779246</v>
      </c>
      <c r="DG61" s="299">
        <v>8370</v>
      </c>
      <c r="DH61" s="298">
        <f t="shared" si="663"/>
        <v>-0.61635421918687261</v>
      </c>
      <c r="DI61" s="297">
        <v>125869</v>
      </c>
      <c r="DJ61" s="298">
        <f t="shared" si="664"/>
        <v>-0.68372398058154848</v>
      </c>
      <c r="DK61" s="299">
        <v>88459</v>
      </c>
      <c r="DL61" s="298">
        <f t="shared" si="665"/>
        <v>-0.71070558417136787</v>
      </c>
      <c r="DM61" s="299">
        <v>37411</v>
      </c>
      <c r="DN61" s="298">
        <f t="shared" si="666"/>
        <v>-0.59423197900171365</v>
      </c>
      <c r="DO61" s="297">
        <v>272572</v>
      </c>
      <c r="DP61" s="298">
        <f t="shared" si="667"/>
        <v>-0.64842847119035829</v>
      </c>
      <c r="DQ61" s="299">
        <v>235288</v>
      </c>
      <c r="DR61" s="298">
        <f t="shared" si="668"/>
        <v>-0.65837162873425537</v>
      </c>
      <c r="DS61" s="299">
        <v>37284</v>
      </c>
      <c r="DT61" s="298">
        <f t="shared" si="669"/>
        <v>-0.56931962573639827</v>
      </c>
      <c r="DU61" s="297">
        <v>58491</v>
      </c>
      <c r="DV61" s="298">
        <f t="shared" si="670"/>
        <v>-0.60254816022831514</v>
      </c>
      <c r="DW61" s="299">
        <v>27885</v>
      </c>
      <c r="DX61" s="298">
        <f t="shared" si="671"/>
        <v>-0.71939905007245208</v>
      </c>
      <c r="DY61" s="299">
        <v>30607</v>
      </c>
      <c r="DZ61" s="298">
        <f t="shared" si="672"/>
        <v>-0.35957900903916973</v>
      </c>
      <c r="EA61" s="297">
        <v>156089</v>
      </c>
      <c r="EB61" s="298">
        <f t="shared" si="673"/>
        <v>-0.60987308109513172</v>
      </c>
      <c r="EC61" s="297">
        <v>95337</v>
      </c>
      <c r="ED61" s="298">
        <f t="shared" si="674"/>
        <v>-0.56883912137013437</v>
      </c>
      <c r="EE61" s="299">
        <v>95011</v>
      </c>
      <c r="EF61" s="298">
        <f t="shared" si="675"/>
        <v>-0.5675991789886633</v>
      </c>
      <c r="EG61" s="299">
        <v>325</v>
      </c>
      <c r="EH61" s="298">
        <f t="shared" si="676"/>
        <v>-0.76618705035971224</v>
      </c>
      <c r="EI61" s="297">
        <v>31800</v>
      </c>
      <c r="EJ61" s="298">
        <f t="shared" si="677"/>
        <v>-0.69267642112994565</v>
      </c>
      <c r="EK61" s="299">
        <v>31386</v>
      </c>
      <c r="EL61" s="298">
        <f t="shared" si="678"/>
        <v>-0.69369052847313717</v>
      </c>
      <c r="EM61" s="299">
        <v>414</v>
      </c>
      <c r="EN61" s="298">
        <f t="shared" si="679"/>
        <v>-0.58969276511397428</v>
      </c>
      <c r="EO61" s="297">
        <v>17646</v>
      </c>
      <c r="EP61" s="298">
        <f t="shared" si="680"/>
        <v>-0.66619374609840531</v>
      </c>
      <c r="EQ61" s="299">
        <v>17352</v>
      </c>
      <c r="ER61" s="298">
        <f t="shared" si="681"/>
        <v>-0.66777713957495699</v>
      </c>
      <c r="ES61" s="299">
        <v>295</v>
      </c>
      <c r="ET61" s="298">
        <f t="shared" si="682"/>
        <v>-0.53396524486571884</v>
      </c>
      <c r="EU61" s="297">
        <v>8502</v>
      </c>
      <c r="EV61" s="298">
        <f t="shared" si="683"/>
        <v>-0.45451045810342616</v>
      </c>
      <c r="EW61" s="299">
        <v>8133</v>
      </c>
      <c r="EX61" s="298">
        <f t="shared" si="684"/>
        <v>-0.4543441798054344</v>
      </c>
      <c r="EY61" s="299">
        <v>369</v>
      </c>
      <c r="EZ61" s="298">
        <f t="shared" si="685"/>
        <v>-0.45973645680819908</v>
      </c>
      <c r="FA61" s="297">
        <v>2358</v>
      </c>
      <c r="FB61" s="298">
        <f t="shared" si="686"/>
        <v>-0.67672059226761716</v>
      </c>
      <c r="FC61" s="299">
        <v>2168</v>
      </c>
      <c r="FD61" s="298">
        <f t="shared" si="687"/>
        <v>-0.67699642431466023</v>
      </c>
      <c r="FE61" s="299">
        <v>190</v>
      </c>
      <c r="FF61" s="298">
        <f t="shared" si="688"/>
        <v>-0.67465753424657526</v>
      </c>
      <c r="FG61" s="297">
        <v>204615</v>
      </c>
      <c r="FH61" s="298">
        <f t="shared" si="689"/>
        <v>-0.64919153663759477</v>
      </c>
      <c r="FI61" s="297">
        <v>85975</v>
      </c>
      <c r="FJ61" s="298">
        <f t="shared" si="690"/>
        <v>-0.60789634507858037</v>
      </c>
      <c r="FK61" s="299">
        <v>84455</v>
      </c>
      <c r="FL61" s="298">
        <f t="shared" si="691"/>
        <v>-0.60787363553211349</v>
      </c>
      <c r="FM61" s="299">
        <v>1520</v>
      </c>
      <c r="FN61" s="298">
        <f t="shared" si="692"/>
        <v>-0.60925449871465298</v>
      </c>
      <c r="FO61" s="297">
        <v>30890</v>
      </c>
      <c r="FP61" s="298">
        <f t="shared" si="693"/>
        <v>-0.67664607976551872</v>
      </c>
      <c r="FQ61" s="299">
        <v>29715</v>
      </c>
      <c r="FR61" s="298">
        <f t="shared" si="694"/>
        <v>-0.67752962625341839</v>
      </c>
      <c r="FS61" s="299">
        <v>1174</v>
      </c>
      <c r="FT61" s="298">
        <f t="shared" si="695"/>
        <v>-0.65255992897306903</v>
      </c>
      <c r="FU61" s="297">
        <v>53272</v>
      </c>
      <c r="FV61" s="298">
        <f t="shared" si="696"/>
        <v>-0.66225400689795089</v>
      </c>
      <c r="FW61" s="299">
        <v>51504</v>
      </c>
      <c r="FX61" s="298">
        <f t="shared" si="697"/>
        <v>-0.66219353823147453</v>
      </c>
      <c r="FY61" s="299">
        <v>1769</v>
      </c>
      <c r="FZ61" s="298">
        <f t="shared" si="698"/>
        <v>-0.6639437689969605</v>
      </c>
      <c r="GA61" s="297">
        <v>35822</v>
      </c>
      <c r="GB61" s="298">
        <f t="shared" si="699"/>
        <v>-0.68602531290537461</v>
      </c>
      <c r="GC61" s="299">
        <v>34382</v>
      </c>
      <c r="GD61" s="298">
        <f t="shared" si="700"/>
        <v>-0.69002046575367171</v>
      </c>
      <c r="GE61" s="299">
        <v>1442</v>
      </c>
      <c r="GF61" s="298">
        <f t="shared" si="701"/>
        <v>-0.54596977329974816</v>
      </c>
      <c r="GG61" s="297">
        <v>2888</v>
      </c>
      <c r="GH61" s="298">
        <f t="shared" si="702"/>
        <v>-0.74708818635607321</v>
      </c>
      <c r="GI61" s="299">
        <v>2212</v>
      </c>
      <c r="GJ61" s="298">
        <f t="shared" si="703"/>
        <v>-0.75761560376944992</v>
      </c>
      <c r="GK61" s="299">
        <v>676</v>
      </c>
      <c r="GL61" s="298">
        <f t="shared" si="704"/>
        <v>-0.70518970780636714</v>
      </c>
      <c r="GM61" s="297">
        <v>1174639</v>
      </c>
      <c r="GN61" s="298">
        <f t="shared" si="705"/>
        <v>-0.76219013468021646</v>
      </c>
      <c r="GO61" s="297">
        <v>585804</v>
      </c>
      <c r="GP61" s="298">
        <f t="shared" si="706"/>
        <v>-0.73939665711097935</v>
      </c>
      <c r="GQ61" s="299">
        <v>583615</v>
      </c>
      <c r="GR61" s="298">
        <f t="shared" si="707"/>
        <v>-0.73974050529892721</v>
      </c>
      <c r="GS61" s="299">
        <v>2191</v>
      </c>
      <c r="GT61" s="298">
        <f t="shared" si="708"/>
        <v>-0.59739066519661888</v>
      </c>
      <c r="GU61" s="297">
        <v>171447</v>
      </c>
      <c r="GV61" s="298">
        <f t="shared" si="709"/>
        <v>-0.77789595321807126</v>
      </c>
      <c r="GW61" s="299">
        <v>166748</v>
      </c>
      <c r="GX61" s="298">
        <f t="shared" si="710"/>
        <v>-0.78040924043731685</v>
      </c>
      <c r="GY61" s="299">
        <v>4700</v>
      </c>
      <c r="GZ61" s="298">
        <f t="shared" si="711"/>
        <v>-0.62594508555511341</v>
      </c>
      <c r="HA61" s="297">
        <v>299697</v>
      </c>
      <c r="HB61" s="298">
        <f t="shared" si="712"/>
        <v>-0.78905941517421951</v>
      </c>
      <c r="HC61" s="299">
        <v>298255</v>
      </c>
      <c r="HD61" s="298">
        <f t="shared" si="713"/>
        <v>-0.78794254032401412</v>
      </c>
      <c r="HE61" s="299">
        <v>1441</v>
      </c>
      <c r="HF61" s="298">
        <f t="shared" si="714"/>
        <v>-0.89911083105790102</v>
      </c>
      <c r="HG61" s="297">
        <v>112339</v>
      </c>
      <c r="HH61" s="298">
        <f t="shared" si="715"/>
        <v>-0.77170721199472447</v>
      </c>
      <c r="HI61" s="299">
        <v>110911</v>
      </c>
      <c r="HJ61" s="298">
        <f t="shared" si="716"/>
        <v>-0.77005210115045475</v>
      </c>
      <c r="HK61" s="299">
        <v>1430</v>
      </c>
      <c r="HL61" s="298">
        <f t="shared" si="717"/>
        <v>-0.85336341263330595</v>
      </c>
      <c r="HM61" s="297">
        <v>8628</v>
      </c>
      <c r="HN61" s="298">
        <f t="shared" si="718"/>
        <v>-0.76476361851791264</v>
      </c>
      <c r="HO61" s="299">
        <v>7856</v>
      </c>
      <c r="HP61" s="298">
        <f t="shared" si="719"/>
        <v>-0.70717161174891907</v>
      </c>
      <c r="HQ61" s="299">
        <v>771</v>
      </c>
      <c r="HR61" s="298">
        <f t="shared" si="720"/>
        <v>-0.92172588832487312</v>
      </c>
      <c r="HS61" s="297">
        <v>174557</v>
      </c>
      <c r="HT61" s="298">
        <f t="shared" si="721"/>
        <v>-0.70107799402351212</v>
      </c>
      <c r="HU61" s="297">
        <v>57771</v>
      </c>
      <c r="HV61" s="298">
        <f t="shared" si="722"/>
        <v>-0.68410778534792926</v>
      </c>
      <c r="HW61" s="299">
        <v>56755</v>
      </c>
      <c r="HX61" s="298">
        <f t="shared" si="723"/>
        <v>-0.68407312158355871</v>
      </c>
      <c r="HY61" s="299">
        <v>1018</v>
      </c>
      <c r="HZ61" s="298">
        <f t="shared" si="724"/>
        <v>-0.68531684698608963</v>
      </c>
      <c r="IA61" s="297">
        <v>68277</v>
      </c>
      <c r="IB61" s="298">
        <f t="shared" si="725"/>
        <v>-0.71287453478836815</v>
      </c>
      <c r="IC61" s="299">
        <v>68025</v>
      </c>
      <c r="ID61" s="298">
        <f t="shared" si="726"/>
        <v>-0.71108392900373329</v>
      </c>
      <c r="IE61" s="299">
        <v>253</v>
      </c>
      <c r="IF61" s="298">
        <f t="shared" si="727"/>
        <v>-0.89211087420042645</v>
      </c>
      <c r="IG61" s="297">
        <v>27233</v>
      </c>
      <c r="IH61" s="298">
        <f t="shared" si="728"/>
        <v>-0.71942964878480986</v>
      </c>
      <c r="II61" s="299">
        <v>26974</v>
      </c>
      <c r="IJ61" s="298">
        <f t="shared" si="729"/>
        <v>-0.71433412761450887</v>
      </c>
      <c r="IK61" s="299">
        <v>261</v>
      </c>
      <c r="IL61" s="298">
        <f t="shared" si="730"/>
        <v>-0.90109890109890112</v>
      </c>
      <c r="IM61" s="297">
        <v>16373</v>
      </c>
      <c r="IN61" s="298">
        <f t="shared" si="731"/>
        <v>-0.68358906968654587</v>
      </c>
      <c r="IO61" s="299">
        <v>15350</v>
      </c>
      <c r="IP61" s="298">
        <f t="shared" si="732"/>
        <v>-0.68718157733849605</v>
      </c>
      <c r="IQ61" s="299">
        <v>1024</v>
      </c>
      <c r="IR61" s="298">
        <f t="shared" si="733"/>
        <v>-0.61733931240657691</v>
      </c>
      <c r="IS61" s="297">
        <v>6489</v>
      </c>
      <c r="IT61" s="298">
        <f t="shared" si="734"/>
        <v>-0.73287502058290799</v>
      </c>
      <c r="IU61" s="299">
        <v>5725</v>
      </c>
      <c r="IV61" s="298">
        <f t="shared" si="735"/>
        <v>-0.73846505253540429</v>
      </c>
      <c r="IW61" s="299">
        <v>764</v>
      </c>
      <c r="IX61" s="298">
        <f t="shared" si="736"/>
        <v>-0.68232848232848231</v>
      </c>
      <c r="IY61" s="297">
        <v>118458</v>
      </c>
      <c r="IZ61" s="298">
        <f t="shared" si="737"/>
        <v>-0.79745783577495999</v>
      </c>
      <c r="JA61" s="297">
        <v>40784</v>
      </c>
      <c r="JB61" s="298">
        <f t="shared" si="738"/>
        <v>-0.74803071771458218</v>
      </c>
      <c r="JC61" s="299">
        <v>40493</v>
      </c>
      <c r="JD61" s="298">
        <f t="shared" si="739"/>
        <v>-0.74942450495049506</v>
      </c>
      <c r="JE61" s="299">
        <v>291</v>
      </c>
      <c r="JF61" s="298">
        <f t="shared" si="740"/>
        <v>0.11923076923076925</v>
      </c>
      <c r="JG61" s="297">
        <v>19217</v>
      </c>
      <c r="JH61" s="298">
        <f t="shared" si="741"/>
        <v>-0.75335943014823847</v>
      </c>
      <c r="JI61" s="299">
        <v>18613</v>
      </c>
      <c r="JJ61" s="298">
        <f t="shared" si="742"/>
        <v>-0.75700092692925314</v>
      </c>
      <c r="JK61" s="299">
        <v>605</v>
      </c>
      <c r="JL61" s="298">
        <f t="shared" si="743"/>
        <v>-0.54131918119787725</v>
      </c>
      <c r="JM61" s="297">
        <v>51351</v>
      </c>
      <c r="JN61" s="298">
        <f t="shared" si="744"/>
        <v>-0.83525029596619726</v>
      </c>
      <c r="JO61" s="299">
        <v>50678</v>
      </c>
      <c r="JP61" s="298">
        <f t="shared" si="745"/>
        <v>-0.83661270718410163</v>
      </c>
      <c r="JQ61" s="299">
        <v>673</v>
      </c>
      <c r="JR61" s="298">
        <f t="shared" si="746"/>
        <v>-0.55839895013123364</v>
      </c>
      <c r="JS61" s="297">
        <v>8290</v>
      </c>
      <c r="JT61" s="298">
        <f t="shared" si="747"/>
        <v>-0.76776109367996415</v>
      </c>
      <c r="JU61" s="299">
        <v>8242</v>
      </c>
      <c r="JV61" s="298">
        <f t="shared" si="748"/>
        <v>-0.76431900717737555</v>
      </c>
      <c r="JW61" s="299">
        <v>47</v>
      </c>
      <c r="JX61" s="298">
        <f t="shared" si="749"/>
        <v>-0.93535075653370015</v>
      </c>
      <c r="JY61" s="297">
        <v>527</v>
      </c>
      <c r="JZ61" s="298">
        <f t="shared" si="750"/>
        <v>-0.68310282621767882</v>
      </c>
      <c r="KA61" s="299">
        <v>36</v>
      </c>
      <c r="KB61" s="298">
        <f t="shared" si="751"/>
        <v>-0.91685912240184764</v>
      </c>
      <c r="KC61" s="299">
        <v>491</v>
      </c>
      <c r="KD61" s="298">
        <f t="shared" si="752"/>
        <v>-0.60113728675873279</v>
      </c>
      <c r="KE61" s="297">
        <v>133703</v>
      </c>
      <c r="KF61" s="298">
        <f t="shared" si="753"/>
        <v>-0.70639504242573303</v>
      </c>
      <c r="KG61" s="297">
        <v>64755</v>
      </c>
      <c r="KH61" s="298">
        <f t="shared" si="754"/>
        <v>-0.68271039943553768</v>
      </c>
      <c r="KI61" s="299">
        <v>63947</v>
      </c>
      <c r="KJ61" s="298">
        <f t="shared" si="755"/>
        <v>-0.68290324500158683</v>
      </c>
      <c r="KK61" s="299">
        <v>809</v>
      </c>
      <c r="KL61" s="298">
        <f t="shared" si="756"/>
        <v>-0.66625412541254125</v>
      </c>
      <c r="KM61" s="297">
        <v>29905</v>
      </c>
      <c r="KN61" s="298">
        <f t="shared" si="757"/>
        <v>-0.70197520529378932</v>
      </c>
      <c r="KO61" s="299">
        <v>29540</v>
      </c>
      <c r="KP61" s="298">
        <f t="shared" si="758"/>
        <v>-0.69936596138776097</v>
      </c>
      <c r="KQ61" s="299">
        <v>365</v>
      </c>
      <c r="KR61" s="298">
        <f t="shared" si="759"/>
        <v>-0.82477196351416227</v>
      </c>
      <c r="KS61" s="297">
        <v>17400</v>
      </c>
      <c r="KT61" s="298">
        <f t="shared" si="760"/>
        <v>-0.74781877735586533</v>
      </c>
      <c r="KU61" s="299">
        <v>16279</v>
      </c>
      <c r="KV61" s="298">
        <f t="shared" si="761"/>
        <v>-0.75493767688324198</v>
      </c>
      <c r="KW61" s="299">
        <v>1118</v>
      </c>
      <c r="KX61" s="298">
        <f t="shared" si="762"/>
        <v>-0.56514974718008559</v>
      </c>
      <c r="KY61" s="297">
        <v>24078</v>
      </c>
      <c r="KZ61" s="298">
        <f t="shared" si="763"/>
        <v>-0.7341738612024995</v>
      </c>
      <c r="LA61" s="299">
        <v>23118</v>
      </c>
      <c r="LB61" s="298">
        <f t="shared" si="764"/>
        <v>-0.73248319196454403</v>
      </c>
      <c r="LC61" s="299">
        <v>961</v>
      </c>
      <c r="LD61" s="298">
        <f t="shared" si="765"/>
        <v>-0.7689903846153846</v>
      </c>
      <c r="LE61" s="297">
        <v>1032</v>
      </c>
      <c r="LF61" s="298">
        <f t="shared" si="766"/>
        <v>-0.64802182810368347</v>
      </c>
      <c r="LG61" s="299">
        <v>698</v>
      </c>
      <c r="LH61" s="298">
        <f t="shared" si="767"/>
        <v>-0.62613818960899836</v>
      </c>
      <c r="LI61" s="299">
        <v>332</v>
      </c>
      <c r="LJ61" s="298">
        <f t="shared" si="768"/>
        <v>-0.68796992481203012</v>
      </c>
      <c r="LK61" s="297">
        <v>539691</v>
      </c>
      <c r="LL61" s="298">
        <f t="shared" si="769"/>
        <v>-0.64872580434150118</v>
      </c>
      <c r="LM61" s="297">
        <v>156178</v>
      </c>
      <c r="LN61" s="298">
        <f t="shared" si="770"/>
        <v>-0.60739271537995509</v>
      </c>
      <c r="LO61" s="299">
        <v>155027</v>
      </c>
      <c r="LP61" s="298">
        <f t="shared" si="771"/>
        <v>-0.6071048416528122</v>
      </c>
      <c r="LQ61" s="299">
        <v>1151</v>
      </c>
      <c r="LR61" s="298">
        <f t="shared" si="772"/>
        <v>-0.64265755976404848</v>
      </c>
      <c r="LS61" s="297">
        <v>319982</v>
      </c>
      <c r="LT61" s="298">
        <f t="shared" si="773"/>
        <v>-0.6605624584298222</v>
      </c>
      <c r="LU61" s="299">
        <v>319339</v>
      </c>
      <c r="LV61" s="298">
        <f t="shared" si="774"/>
        <v>-0.66051168981383046</v>
      </c>
      <c r="LW61" s="299">
        <v>644</v>
      </c>
      <c r="LX61" s="298">
        <f t="shared" si="775"/>
        <v>-0.68400392541707555</v>
      </c>
      <c r="LY61" s="297">
        <v>28498</v>
      </c>
      <c r="LZ61" s="298">
        <f t="shared" si="776"/>
        <v>-0.70268437470657585</v>
      </c>
      <c r="MA61" s="299">
        <v>27991</v>
      </c>
      <c r="MB61" s="298">
        <f t="shared" si="777"/>
        <v>-0.70425273390036458</v>
      </c>
      <c r="MC61" s="299">
        <v>506</v>
      </c>
      <c r="MD61" s="298">
        <f t="shared" si="778"/>
        <v>-0.58112582781456956</v>
      </c>
      <c r="ME61" s="297">
        <v>28687</v>
      </c>
      <c r="MF61" s="298">
        <f t="shared" si="779"/>
        <v>-0.6587399776355547</v>
      </c>
      <c r="MG61" s="299">
        <v>28520</v>
      </c>
      <c r="MH61" s="298">
        <f t="shared" si="780"/>
        <v>-0.65800896947022569</v>
      </c>
      <c r="MI61" s="299">
        <v>168</v>
      </c>
      <c r="MJ61" s="298">
        <f t="shared" si="781"/>
        <v>-0.74812593703148433</v>
      </c>
      <c r="MK61" s="297">
        <v>6701</v>
      </c>
      <c r="ML61" s="298">
        <f t="shared" si="782"/>
        <v>-0.60769275803524381</v>
      </c>
      <c r="MM61" s="299">
        <v>6214</v>
      </c>
      <c r="MN61" s="298">
        <f t="shared" si="783"/>
        <v>-0.61456394988214869</v>
      </c>
      <c r="MO61" s="299">
        <v>485</v>
      </c>
      <c r="MP61" s="298">
        <f t="shared" si="784"/>
        <v>-0.49479166666666663</v>
      </c>
      <c r="MQ61" s="297">
        <f t="shared" si="785"/>
        <v>423562</v>
      </c>
      <c r="MR61" s="298">
        <f t="shared" si="786"/>
        <v>-0.70018637396115802</v>
      </c>
      <c r="MS61" s="297">
        <f t="shared" si="787"/>
        <v>209760</v>
      </c>
      <c r="MT61" s="298">
        <f t="shared" si="788"/>
        <v>-0.6875423603838986</v>
      </c>
      <c r="MU61" s="299">
        <f t="shared" si="789"/>
        <v>204052</v>
      </c>
      <c r="MV61" s="298">
        <f t="shared" si="790"/>
        <v>-0.68685766550495919</v>
      </c>
      <c r="MW61" s="299">
        <f t="shared" si="791"/>
        <v>5704</v>
      </c>
      <c r="MX61" s="298">
        <f t="shared" si="792"/>
        <v>-0.71035393286954762</v>
      </c>
      <c r="MY61" s="297">
        <f t="shared" si="793"/>
        <v>126370</v>
      </c>
      <c r="MZ61" s="298">
        <f t="shared" si="794"/>
        <v>-0.69648205480472003</v>
      </c>
      <c r="NA61" s="299">
        <f t="shared" si="795"/>
        <v>120890</v>
      </c>
      <c r="NB61" s="298">
        <f t="shared" si="796"/>
        <v>-0.70030443060568803</v>
      </c>
      <c r="NC61" s="299">
        <f t="shared" si="797"/>
        <v>5475</v>
      </c>
      <c r="ND61" s="298">
        <f t="shared" si="798"/>
        <v>-0.57806720098643649</v>
      </c>
      <c r="NE61" s="297">
        <f t="shared" si="799"/>
        <v>40558</v>
      </c>
      <c r="NF61" s="298">
        <f t="shared" si="800"/>
        <v>-0.73507952578464353</v>
      </c>
      <c r="NG61" s="299">
        <f t="shared" si="801"/>
        <v>34592</v>
      </c>
      <c r="NH61" s="298">
        <f t="shared" si="802"/>
        <v>-0.74352168336138447</v>
      </c>
      <c r="NI61" s="299">
        <f t="shared" si="803"/>
        <v>5964</v>
      </c>
      <c r="NJ61" s="298">
        <f t="shared" si="804"/>
        <v>-0.67254159117114143</v>
      </c>
      <c r="NK61" s="297">
        <f t="shared" si="805"/>
        <v>59554</v>
      </c>
      <c r="NL61" s="298">
        <f t="shared" si="806"/>
        <v>-0.70021092054990364</v>
      </c>
      <c r="NM61" s="299">
        <f t="shared" si="807"/>
        <v>56269</v>
      </c>
      <c r="NN61" s="298">
        <f t="shared" si="808"/>
        <v>-0.70317247636731939</v>
      </c>
      <c r="NO61" s="299">
        <f t="shared" si="809"/>
        <v>3281</v>
      </c>
      <c r="NP61" s="298">
        <f t="shared" si="810"/>
        <v>-0.63889500330178295</v>
      </c>
      <c r="NQ61" s="297">
        <f t="shared" si="811"/>
        <v>7293</v>
      </c>
      <c r="NR61" s="298">
        <f t="shared" si="812"/>
        <v>-0.78798802290764269</v>
      </c>
      <c r="NS61" s="299">
        <f t="shared" si="813"/>
        <v>4852</v>
      </c>
      <c r="NT61" s="298">
        <f t="shared" si="814"/>
        <v>-0.79438935503008734</v>
      </c>
      <c r="NU61" s="299">
        <f t="shared" si="815"/>
        <v>2445</v>
      </c>
      <c r="NV61" s="298">
        <f t="shared" si="816"/>
        <v>-0.77342229635807613</v>
      </c>
    </row>
    <row r="62" spans="1:386" s="295" customFormat="1" outlineLevel="1" x14ac:dyDescent="0.25">
      <c r="A62" s="290"/>
      <c r="B62" s="291" t="s">
        <v>61</v>
      </c>
      <c r="C62" s="292">
        <v>1308428</v>
      </c>
      <c r="D62" s="293">
        <f>IFERROR(C62/C75-1,"-")</f>
        <v>4.2127835608574138E-3</v>
      </c>
      <c r="E62" s="292">
        <v>522601</v>
      </c>
      <c r="F62" s="293">
        <f>IFERROR(E62/E75-1,"-")</f>
        <v>3.7203089771680853E-2</v>
      </c>
      <c r="G62" s="294">
        <v>496161</v>
      </c>
      <c r="H62" s="293">
        <f>IFERROR(G62/G75-1,"-")</f>
        <v>1.9795284977288219E-2</v>
      </c>
      <c r="I62" s="294">
        <v>26439</v>
      </c>
      <c r="J62" s="293">
        <f>IFERROR(I62/I75-1,"-")</f>
        <v>0.52597252683827778</v>
      </c>
      <c r="K62" s="292">
        <v>424117</v>
      </c>
      <c r="L62" s="293">
        <f>IFERROR(K62/K75-1,"-")</f>
        <v>-3.2921754397966074E-2</v>
      </c>
      <c r="M62" s="294">
        <v>413215</v>
      </c>
      <c r="N62" s="293">
        <f>IFERROR(M62/M75-1,"-")</f>
        <v>-1.2993992666993082E-2</v>
      </c>
      <c r="O62" s="294">
        <v>10902</v>
      </c>
      <c r="P62" s="293">
        <f>IFERROR(O62/O75-1,"-")</f>
        <v>-0.45218833224461086</v>
      </c>
      <c r="Q62" s="292">
        <v>239830</v>
      </c>
      <c r="R62" s="293">
        <f>IFERROR(Q62/Q75-1,"-")</f>
        <v>7.8939909934632846E-2</v>
      </c>
      <c r="S62" s="294">
        <v>216582</v>
      </c>
      <c r="T62" s="293">
        <f>IFERROR(S62/S75-1,"-")</f>
        <v>0.12178547565896136</v>
      </c>
      <c r="U62" s="294">
        <v>23248</v>
      </c>
      <c r="V62" s="293">
        <f>IFERROR(U62/U75-1,"-")</f>
        <v>-0.2042171561580064</v>
      </c>
      <c r="W62" s="292">
        <v>172468</v>
      </c>
      <c r="X62" s="293">
        <f>IFERROR(W62/W75-1,"-")</f>
        <v>-6.3686556387385407E-2</v>
      </c>
      <c r="Y62" s="294">
        <v>145725</v>
      </c>
      <c r="Z62" s="293">
        <f>IFERROR(Y62/Y75-1,"-")</f>
        <v>-8.0674771154416347E-2</v>
      </c>
      <c r="AA62" s="294">
        <v>26744</v>
      </c>
      <c r="AB62" s="293">
        <f>IFERROR(AA62/AA75-1,"-")</f>
        <v>4.1189753172934607E-2</v>
      </c>
      <c r="AC62" s="292">
        <v>42043</v>
      </c>
      <c r="AD62" s="293">
        <f>IFERROR(AC62/AC75-1,"-")</f>
        <v>-0.16274021706661357</v>
      </c>
      <c r="AE62" s="294">
        <v>23278</v>
      </c>
      <c r="AF62" s="293">
        <f>IFERROR(AE62/AE75-1,"-")</f>
        <v>-0.26828654952377962</v>
      </c>
      <c r="AG62" s="294">
        <v>18765</v>
      </c>
      <c r="AH62" s="293">
        <f>IFERROR(AG62/AG75-1,"-")</f>
        <v>1.9726116726442866E-2</v>
      </c>
      <c r="AI62" s="292">
        <v>1175659</v>
      </c>
      <c r="AJ62" s="293">
        <f>IFERROR(AI62/AI75-1,"-")</f>
        <v>-2.349118436866926E-2</v>
      </c>
      <c r="AK62" s="292">
        <v>472236</v>
      </c>
      <c r="AL62" s="293">
        <f>IFERROR(AK62/AK75-1,"-")</f>
        <v>3.307242331301774E-2</v>
      </c>
      <c r="AM62" s="294">
        <v>447336</v>
      </c>
      <c r="AN62" s="293">
        <f>IFERROR(AM62/AM75-1,"-")</f>
        <v>1.2578687533812083E-2</v>
      </c>
      <c r="AO62" s="294">
        <v>24899</v>
      </c>
      <c r="AP62" s="293">
        <f>IFERROR(AO62/AO75-1,"-")</f>
        <v>0.62324793011278445</v>
      </c>
      <c r="AQ62" s="292">
        <v>365518</v>
      </c>
      <c r="AR62" s="293">
        <f>IFERROR(AQ62/AQ75-1,"-")</f>
        <v>-9.6089263899261534E-2</v>
      </c>
      <c r="AS62" s="294">
        <v>356377</v>
      </c>
      <c r="AT62" s="293">
        <f>IFERROR(AS62/AS75-1,"-")</f>
        <v>-8.1419715696003481E-2</v>
      </c>
      <c r="AU62" s="294">
        <v>9142</v>
      </c>
      <c r="AV62" s="293">
        <f>IFERROR(AU62/AU75-1,"-")</f>
        <v>-0.44286671948321044</v>
      </c>
      <c r="AW62" s="292">
        <v>221760</v>
      </c>
      <c r="AX62" s="293">
        <f>IFERROR(AW62/AW75-1,"-")</f>
        <v>7.5215639500210818E-2</v>
      </c>
      <c r="AY62" s="294">
        <v>199841</v>
      </c>
      <c r="AZ62" s="293">
        <f>IFERROR(AY62/AY75-1,"-")</f>
        <v>0.11024628188247587</v>
      </c>
      <c r="BA62" s="294">
        <v>21919</v>
      </c>
      <c r="BB62" s="293">
        <f>IFERROR(BA62/BA75-1,"-")</f>
        <v>-0.16502228486533843</v>
      </c>
      <c r="BC62" s="292">
        <v>164314</v>
      </c>
      <c r="BD62" s="293">
        <f>IFERROR(BC62/BC75-1,"-")</f>
        <v>-5.7967607854378711E-2</v>
      </c>
      <c r="BE62" s="294">
        <v>138383</v>
      </c>
      <c r="BF62" s="293">
        <f>IFERROR(BE62/BE75-1,"-")</f>
        <v>-8.6074126908649018E-2</v>
      </c>
      <c r="BG62" s="294">
        <v>25932</v>
      </c>
      <c r="BH62" s="293">
        <f>IFERROR(BG62/BG75-1,"-")</f>
        <v>0.12703724629492807</v>
      </c>
      <c r="BI62" s="292">
        <v>38515</v>
      </c>
      <c r="BJ62" s="293">
        <f>IFERROR(BI62/BI75-1,"-")</f>
        <v>-0.14373054690973763</v>
      </c>
      <c r="BK62" s="294">
        <v>20612</v>
      </c>
      <c r="BL62" s="293">
        <f>IFERROR(BK62/BK75-1,"-")</f>
        <v>-0.29536441952686998</v>
      </c>
      <c r="BM62" s="294">
        <v>17903</v>
      </c>
      <c r="BN62" s="293">
        <f>IFERROR(BM62/BM75-1,"-")</f>
        <v>0.13828840284842325</v>
      </c>
      <c r="BO62" s="292">
        <v>132769</v>
      </c>
      <c r="BP62" s="293">
        <f>IFERROR(BO62/BO75-1,"-")</f>
        <v>0.34112810359805246</v>
      </c>
      <c r="BQ62" s="292">
        <v>50365</v>
      </c>
      <c r="BR62" s="293">
        <f>IFERROR(BQ62/BQ75-1,"-")</f>
        <v>7.7602807137661101E-2</v>
      </c>
      <c r="BS62" s="294">
        <v>48825</v>
      </c>
      <c r="BT62" s="293">
        <f>IFERROR(BS62/BS75-1,"-")</f>
        <v>9.1037071797278379E-2</v>
      </c>
      <c r="BU62" s="294">
        <v>1540</v>
      </c>
      <c r="BV62" s="293">
        <f>IFERROR(BU62/BU75-1,"-")</f>
        <v>-0.22496225465525921</v>
      </c>
      <c r="BW62" s="292">
        <v>58599</v>
      </c>
      <c r="BX62" s="293">
        <f>IFERROR(BW62/BW75-1,"-")</f>
        <v>0.71432332806740395</v>
      </c>
      <c r="BY62" s="294">
        <v>56838</v>
      </c>
      <c r="BZ62" s="293">
        <f>IFERROR(BY62/BY75-1,"-")</f>
        <v>0.85200391006842624</v>
      </c>
      <c r="CA62" s="294">
        <v>1760</v>
      </c>
      <c r="CB62" s="293">
        <f>IFERROR(CA62/CA75-1,"-")</f>
        <v>-0.49599083619702178</v>
      </c>
      <c r="CC62" s="292">
        <v>18071</v>
      </c>
      <c r="CD62" s="293">
        <f>IFERROR(CC62/CC75-1,"-")</f>
        <v>0.12690197056622599</v>
      </c>
      <c r="CE62" s="294">
        <v>16741</v>
      </c>
      <c r="CF62" s="293">
        <f>IFERROR(CE62/CE75-1,"-")</f>
        <v>0.28057829113439925</v>
      </c>
      <c r="CG62" s="294">
        <v>1330</v>
      </c>
      <c r="CH62" s="293">
        <f>IFERROR(CG62/CG75-1,"-")</f>
        <v>-0.55113061086736415</v>
      </c>
      <c r="CI62" s="292">
        <v>8154</v>
      </c>
      <c r="CJ62" s="293">
        <f>IFERROR(CI62/CI75-1,"-")</f>
        <v>-0.16583120204603585</v>
      </c>
      <c r="CK62" s="294">
        <v>7342</v>
      </c>
      <c r="CL62" s="293">
        <f>IFERROR(CK62/CK75-1,"-")</f>
        <v>3.452162885726362E-2</v>
      </c>
      <c r="CM62" s="294">
        <v>812</v>
      </c>
      <c r="CN62" s="293">
        <f>IFERROR(CM62/CM75-1,"-")</f>
        <v>-0.69667538289129616</v>
      </c>
      <c r="CO62" s="292">
        <v>3528</v>
      </c>
      <c r="CP62" s="293">
        <f>IFERROR(CO62/CO75-1,"-")</f>
        <v>-0.32607449856733528</v>
      </c>
      <c r="CQ62" s="294">
        <v>2666</v>
      </c>
      <c r="CR62" s="293">
        <f>IFERROR(CQ62/CQ75-1,"-")</f>
        <v>4.0999609527528236E-2</v>
      </c>
      <c r="CS62" s="294">
        <v>862</v>
      </c>
      <c r="CT62" s="293">
        <f>IFERROR(CS62/CS75-1,"-")</f>
        <v>-0.67763649962602845</v>
      </c>
      <c r="CU62" s="292">
        <v>246362</v>
      </c>
      <c r="CV62" s="293">
        <f>IFERROR(CU62/CU75-1,"-")</f>
        <v>-5.7953945808701501E-2</v>
      </c>
      <c r="CW62" s="292">
        <v>84917</v>
      </c>
      <c r="CX62" s="293">
        <f>IFERROR(CW62/CW75-1,"-")</f>
        <v>0.12938062748540347</v>
      </c>
      <c r="CY62" s="294">
        <v>67827</v>
      </c>
      <c r="CZ62" s="293">
        <f>IFERROR(CY62/CY75-1,"-")</f>
        <v>2.7790826299759042E-2</v>
      </c>
      <c r="DA62" s="294">
        <v>17090</v>
      </c>
      <c r="DB62" s="293">
        <f>IFERROR(DA62/DA75-1,"-")</f>
        <v>0.8584167029143106</v>
      </c>
      <c r="DC62" s="292">
        <v>82774</v>
      </c>
      <c r="DD62" s="293">
        <f>IFERROR(DC62/DC75-1,"-")</f>
        <v>-0.14921215734240578</v>
      </c>
      <c r="DE62" s="294">
        <v>81659</v>
      </c>
      <c r="DF62" s="293">
        <f>IFERROR(DE62/DE75-1,"-")</f>
        <v>-0.14899537287923637</v>
      </c>
      <c r="DG62" s="294">
        <v>1115</v>
      </c>
      <c r="DH62" s="293">
        <f>IFERROR(DG62/DG75-1,"-")</f>
        <v>-0.16479400749063666</v>
      </c>
      <c r="DI62" s="292">
        <v>35731</v>
      </c>
      <c r="DJ62" s="293">
        <f>IFERROR(DI62/DI75-1,"-")</f>
        <v>3.4152412375908048E-2</v>
      </c>
      <c r="DK62" s="294">
        <v>25710</v>
      </c>
      <c r="DL62" s="293">
        <f>IFERROR(DK62/DK75-1,"-")</f>
        <v>8.6506360140303329E-2</v>
      </c>
      <c r="DM62" s="294">
        <v>10022</v>
      </c>
      <c r="DN62" s="293">
        <f>IFERROR(DM62/DM75-1,"-")</f>
        <v>-7.9537105069801606E-2</v>
      </c>
      <c r="DO62" s="292">
        <v>70254</v>
      </c>
      <c r="DP62" s="293">
        <f>IFERROR(DO62/DO75-1,"-")</f>
        <v>7.2776691913022162E-2</v>
      </c>
      <c r="DQ62" s="294">
        <v>53743</v>
      </c>
      <c r="DR62" s="293">
        <f>IFERROR(DQ62/DQ75-1,"-")</f>
        <v>-4.4110061718513727E-2</v>
      </c>
      <c r="DS62" s="294">
        <v>16511</v>
      </c>
      <c r="DT62" s="293">
        <f>IFERROR(DS62/DS75-1,"-")</f>
        <v>0.78208310847274687</v>
      </c>
      <c r="DU62" s="292">
        <v>20834</v>
      </c>
      <c r="DV62" s="293">
        <f>IFERROR(DU62/DU75-1,"-")</f>
        <v>-6.7454455933037893E-2</v>
      </c>
      <c r="DW62" s="294">
        <v>10449</v>
      </c>
      <c r="DX62" s="293">
        <f>IFERROR(DW62/DW75-1,"-")</f>
        <v>-0.25326949188880155</v>
      </c>
      <c r="DY62" s="294">
        <v>10385</v>
      </c>
      <c r="DZ62" s="293">
        <f>IFERROR(DY62/DY75-1,"-")</f>
        <v>0.24415957829160173</v>
      </c>
      <c r="EA62" s="292">
        <v>33755</v>
      </c>
      <c r="EB62" s="293">
        <f>IFERROR(EA62/EA75-1,"-")</f>
        <v>2.1053268398923075E-2</v>
      </c>
      <c r="EC62" s="292">
        <v>20829</v>
      </c>
      <c r="ED62" s="293">
        <f>IFERROR(EC62/EC75-1,"-")</f>
        <v>6.449634588848574E-2</v>
      </c>
      <c r="EE62" s="294">
        <v>20599</v>
      </c>
      <c r="EF62" s="293">
        <f>IFERROR(EE62/EE75-1,"-")</f>
        <v>5.3495627269472656E-2</v>
      </c>
      <c r="EG62" s="294">
        <v>231</v>
      </c>
      <c r="EH62" s="293">
        <f>IFERROR(EG62/EG75-1,"-")</f>
        <v>15.5</v>
      </c>
      <c r="EI62" s="292">
        <v>7707</v>
      </c>
      <c r="EJ62" s="293">
        <f>IFERROR(EI62/EI75-1,"-")</f>
        <v>-1.8216560509554114E-2</v>
      </c>
      <c r="EK62" s="294">
        <v>7383</v>
      </c>
      <c r="EL62" s="293">
        <f>IFERROR(EK62/EK75-1,"-")</f>
        <v>-5.1515930113052444E-2</v>
      </c>
      <c r="EM62" s="294">
        <v>324</v>
      </c>
      <c r="EN62" s="293">
        <f>IFERROR(EM62/EM75-1,"-")</f>
        <v>3.9846153846153847</v>
      </c>
      <c r="EO62" s="292">
        <v>3887</v>
      </c>
      <c r="EP62" s="293">
        <f>IFERROR(EO62/EO75-1,"-")</f>
        <v>-3.5888233786208756E-3</v>
      </c>
      <c r="EQ62" s="294">
        <v>3810</v>
      </c>
      <c r="ER62" s="293">
        <f>IFERROR(EQ62/EQ75-1,"-")</f>
        <v>4.746835443038E-3</v>
      </c>
      <c r="ES62" s="294">
        <v>77</v>
      </c>
      <c r="ET62" s="293">
        <f>IFERROR(ES62/ES75-1,"-")</f>
        <v>-0.29357798165137616</v>
      </c>
      <c r="EU62" s="292">
        <v>1364</v>
      </c>
      <c r="EV62" s="293">
        <f>IFERROR(EU62/EU75-1,"-")</f>
        <v>-0.11371020142949972</v>
      </c>
      <c r="EW62" s="294">
        <v>1243</v>
      </c>
      <c r="EX62" s="293">
        <f>IFERROR(EW62/EW75-1,"-")</f>
        <v>-9.2700729927007286E-2</v>
      </c>
      <c r="EY62" s="294">
        <v>122</v>
      </c>
      <c r="EZ62" s="293">
        <f>IFERROR(EY62/EY75-1,"-")</f>
        <v>-0.27380952380952384</v>
      </c>
      <c r="FA62" s="292">
        <v>543</v>
      </c>
      <c r="FB62" s="293">
        <f>IFERROR(FA62/FA75-1,"-")</f>
        <v>0.34739454094292799</v>
      </c>
      <c r="FC62" s="294">
        <v>392</v>
      </c>
      <c r="FD62" s="293">
        <f>IFERROR(FC62/FC75-1,"-")</f>
        <v>-2.7295285359801524E-2</v>
      </c>
      <c r="FE62" s="294">
        <v>151</v>
      </c>
      <c r="FF62" s="293" t="str">
        <f>IFERROR(FE62/FE75-1,"-")</f>
        <v>-</v>
      </c>
      <c r="FG62" s="292">
        <v>35616</v>
      </c>
      <c r="FH62" s="293">
        <f>IFERROR(FG62/FG75-1,"-")</f>
        <v>4.1342611543184526E-2</v>
      </c>
      <c r="FI62" s="292">
        <v>14480</v>
      </c>
      <c r="FJ62" s="293">
        <f>IFERROR(FI62/FI75-1,"-")</f>
        <v>9.1676718938480173E-2</v>
      </c>
      <c r="FK62" s="294">
        <v>13945</v>
      </c>
      <c r="FL62" s="293">
        <f>IFERROR(FK62/FK75-1,"-")</f>
        <v>8.6566931587969354E-2</v>
      </c>
      <c r="FM62" s="294">
        <v>535</v>
      </c>
      <c r="FN62" s="293">
        <f>IFERROR(FM62/FM75-1,"-")</f>
        <v>0.2441860465116279</v>
      </c>
      <c r="FO62" s="292">
        <v>5344</v>
      </c>
      <c r="FP62" s="293">
        <f>IFERROR(FO62/FO75-1,"-")</f>
        <v>-3.3459938506058995E-2</v>
      </c>
      <c r="FQ62" s="294">
        <v>4989</v>
      </c>
      <c r="FR62" s="293">
        <f>IFERROR(FQ62/FQ75-1,"-")</f>
        <v>-7.077668094617251E-2</v>
      </c>
      <c r="FS62" s="294">
        <v>355</v>
      </c>
      <c r="FT62" s="293">
        <f>IFERROR(FS62/FS75-1,"-")</f>
        <v>1.21875</v>
      </c>
      <c r="FU62" s="292">
        <v>8922</v>
      </c>
      <c r="FV62" s="293">
        <f>IFERROR(FU62/FU75-1,"-")</f>
        <v>0.17720015833223379</v>
      </c>
      <c r="FW62" s="294">
        <v>8637</v>
      </c>
      <c r="FX62" s="293">
        <f>IFERROR(FW62/FW75-1,"-")</f>
        <v>0.17223127035830621</v>
      </c>
      <c r="FY62" s="294">
        <v>285</v>
      </c>
      <c r="FZ62" s="293">
        <f>IFERROR(FY62/FY75-1,"-")</f>
        <v>0.35071090047393372</v>
      </c>
      <c r="GA62" s="292">
        <v>7002</v>
      </c>
      <c r="GB62" s="293">
        <f>IFERROR(GA62/GA75-1,"-")</f>
        <v>-0.15424568184563348</v>
      </c>
      <c r="GC62" s="294">
        <v>6892</v>
      </c>
      <c r="GD62" s="293">
        <f>IFERROR(GC62/GC75-1,"-")</f>
        <v>-0.15258822082872248</v>
      </c>
      <c r="GE62" s="294">
        <v>110</v>
      </c>
      <c r="GF62" s="293">
        <f>IFERROR(GE62/GE75-1,"-")</f>
        <v>-0.24657534246575341</v>
      </c>
      <c r="GG62" s="292">
        <v>757</v>
      </c>
      <c r="GH62" s="293">
        <f>IFERROR(GG62/GG75-1,"-")</f>
        <v>3.2742155525238736E-2</v>
      </c>
      <c r="GI62" s="294">
        <v>467</v>
      </c>
      <c r="GJ62" s="293">
        <f>IFERROR(GI62/GI75-1,"-")</f>
        <v>-4.8879837067209775E-2</v>
      </c>
      <c r="GK62" s="294">
        <v>290</v>
      </c>
      <c r="GL62" s="293">
        <f>IFERROR(GK62/GK75-1,"-")</f>
        <v>0.1934156378600822</v>
      </c>
      <c r="GM62" s="292">
        <v>368522</v>
      </c>
      <c r="GN62" s="293">
        <f>IFERROR(GM62/GM75-1,"-")</f>
        <v>3.0070102078465055E-2</v>
      </c>
      <c r="GO62" s="292">
        <v>178238</v>
      </c>
      <c r="GP62" s="293">
        <f>IFERROR(GO62/GO75-1,"-")</f>
        <v>2.5824311802522093E-2</v>
      </c>
      <c r="GQ62" s="294">
        <v>176624</v>
      </c>
      <c r="GR62" s="293">
        <f>IFERROR(GQ62/GQ75-1,"-")</f>
        <v>2.8324571055956316E-2</v>
      </c>
      <c r="GS62" s="294">
        <v>1614</v>
      </c>
      <c r="GT62" s="293">
        <f>IFERROR(GS62/GS75-1,"-")</f>
        <v>-0.18975903614457834</v>
      </c>
      <c r="GU62" s="292">
        <v>53311</v>
      </c>
      <c r="GV62" s="293">
        <f>IFERROR(GU62/GU75-1,"-")</f>
        <v>-0.21078032243260447</v>
      </c>
      <c r="GW62" s="294">
        <v>48323</v>
      </c>
      <c r="GX62" s="293">
        <f>IFERROR(GW62/GW75-1,"-")</f>
        <v>-0.16387514274838222</v>
      </c>
      <c r="GY62" s="294">
        <v>4988</v>
      </c>
      <c r="GZ62" s="293">
        <f>IFERROR(GY62/GY75-1,"-")</f>
        <v>-0.48862005331146197</v>
      </c>
      <c r="HA62" s="292">
        <v>109155</v>
      </c>
      <c r="HB62" s="293">
        <f>IFERROR(HA62/HA75-1,"-")</f>
        <v>0.1536998086943655</v>
      </c>
      <c r="HC62" s="294">
        <v>102234</v>
      </c>
      <c r="HD62" s="293">
        <f>IFERROR(HC62/HC75-1,"-")</f>
        <v>0.22740206259829754</v>
      </c>
      <c r="HE62" s="294">
        <v>6921</v>
      </c>
      <c r="HF62" s="293">
        <f>IFERROR(HE62/HE75-1,"-")</f>
        <v>-0.38860424028268548</v>
      </c>
      <c r="HG62" s="292">
        <v>42632</v>
      </c>
      <c r="HH62" s="293">
        <f>IFERROR(HG62/HG75-1,"-")</f>
        <v>-0.11636197819508354</v>
      </c>
      <c r="HI62" s="294">
        <v>36169</v>
      </c>
      <c r="HJ62" s="293">
        <f>IFERROR(HI62/HI75-1,"-")</f>
        <v>-2.8941928208983225E-2</v>
      </c>
      <c r="HK62" s="294">
        <v>6463</v>
      </c>
      <c r="HL62" s="293">
        <f>IFERROR(HK62/HK75-1,"-")</f>
        <v>-0.41240112737521595</v>
      </c>
      <c r="HM62" s="292">
        <v>7218</v>
      </c>
      <c r="HN62" s="293">
        <f>IFERROR(HM62/HM75-1,"-")</f>
        <v>-0.18088969586926917</v>
      </c>
      <c r="HO62" s="294">
        <v>2615</v>
      </c>
      <c r="HP62" s="293">
        <f>IFERROR(HO62/HO75-1,"-")</f>
        <v>-0.37184722555849148</v>
      </c>
      <c r="HQ62" s="294">
        <v>4602</v>
      </c>
      <c r="HR62" s="293">
        <f>IFERROR(HQ62/HQ75-1,"-")</f>
        <v>-1.0109701010970085E-2</v>
      </c>
      <c r="HS62" s="292">
        <v>48890</v>
      </c>
      <c r="HT62" s="293">
        <f>IFERROR(HS62/HS75-1,"-")</f>
        <v>-5.7505831550132003E-2</v>
      </c>
      <c r="HU62" s="292">
        <v>15142</v>
      </c>
      <c r="HV62" s="293">
        <f>IFERROR(HU62/HU75-1,"-")</f>
        <v>-1.0973220117570182E-2</v>
      </c>
      <c r="HW62" s="294">
        <v>14621</v>
      </c>
      <c r="HX62" s="293">
        <f>IFERROR(HW62/HW75-1,"-")</f>
        <v>-2.2856379068368682E-2</v>
      </c>
      <c r="HY62" s="294">
        <v>522</v>
      </c>
      <c r="HZ62" s="293">
        <f>IFERROR(HY62/HY75-1,"-")</f>
        <v>0.50432276657060515</v>
      </c>
      <c r="IA62" s="292">
        <v>19664</v>
      </c>
      <c r="IB62" s="293">
        <f>IFERROR(IA62/IA75-1,"-")</f>
        <v>-5.5387423740212327E-2</v>
      </c>
      <c r="IC62" s="294">
        <v>19433</v>
      </c>
      <c r="ID62" s="293">
        <f>IFERROR(IC62/IC75-1,"-")</f>
        <v>-3.6873668037864848E-2</v>
      </c>
      <c r="IE62" s="294">
        <v>231</v>
      </c>
      <c r="IF62" s="293">
        <f>IFERROR(IE62/IE75-1,"-")</f>
        <v>-0.63849765258215962</v>
      </c>
      <c r="IG62" s="292">
        <v>8908</v>
      </c>
      <c r="IH62" s="293">
        <f>IFERROR(IG62/IG75-1,"-")</f>
        <v>-7.3916207505977716E-2</v>
      </c>
      <c r="II62" s="294">
        <v>8444</v>
      </c>
      <c r="IJ62" s="293">
        <f>IFERROR(II62/II75-1,"-")</f>
        <v>-7.1883930534183293E-2</v>
      </c>
      <c r="IK62" s="294">
        <v>464</v>
      </c>
      <c r="IL62" s="293">
        <f>IFERROR(IK62/IK75-1,"-")</f>
        <v>-0.10940499040307106</v>
      </c>
      <c r="IM62" s="292">
        <v>4368</v>
      </c>
      <c r="IN62" s="293">
        <f>IFERROR(IM62/IM75-1,"-")</f>
        <v>-0.13914071738273548</v>
      </c>
      <c r="IO62" s="294">
        <v>4022</v>
      </c>
      <c r="IP62" s="293">
        <f>IFERROR(IO62/IO75-1,"-")</f>
        <v>-0.16190873098562197</v>
      </c>
      <c r="IQ62" s="294">
        <v>346</v>
      </c>
      <c r="IR62" s="293">
        <f>IFERROR(IQ62/IQ75-1,"-")</f>
        <v>0.25362318840579712</v>
      </c>
      <c r="IS62" s="292">
        <v>2148</v>
      </c>
      <c r="IT62" s="293">
        <f>IFERROR(IS62/IS75-1,"-")</f>
        <v>-0.1523283346487766</v>
      </c>
      <c r="IU62" s="294">
        <v>1887</v>
      </c>
      <c r="IV62" s="293">
        <f>IFERROR(IU62/IU75-1,"-")</f>
        <v>-0.17706061927605754</v>
      </c>
      <c r="IW62" s="294">
        <v>262</v>
      </c>
      <c r="IX62" s="293">
        <f>IFERROR(IW62/IW75-1,"-")</f>
        <v>9.1666666666666563E-2</v>
      </c>
      <c r="IY62" s="292">
        <v>39882</v>
      </c>
      <c r="IZ62" s="293">
        <f>IFERROR(IY62/IY75-1,"-")</f>
        <v>-1.2430665610142611E-2</v>
      </c>
      <c r="JA62" s="292">
        <v>11259</v>
      </c>
      <c r="JB62" s="293">
        <f>IFERROR(JA62/JA75-1,"-")</f>
        <v>2.728102189781012E-2</v>
      </c>
      <c r="JC62" s="294">
        <v>11205</v>
      </c>
      <c r="JD62" s="293">
        <f>IFERROR(JC62/JC75-1,"-")</f>
        <v>2.4035825260464216E-2</v>
      </c>
      <c r="JE62" s="294">
        <v>54</v>
      </c>
      <c r="JF62" s="293">
        <f>IFERROR(JE62/JE75-1,"-")</f>
        <v>2</v>
      </c>
      <c r="JG62" s="292">
        <v>6559</v>
      </c>
      <c r="JH62" s="293">
        <f>IFERROR(JG62/JG75-1,"-")</f>
        <v>-5.7614942528735669E-2</v>
      </c>
      <c r="JI62" s="294">
        <v>6474</v>
      </c>
      <c r="JJ62" s="293">
        <f>IFERROR(JI62/JI75-1,"-")</f>
        <v>-5.0593928728552617E-2</v>
      </c>
      <c r="JK62" s="294">
        <v>86</v>
      </c>
      <c r="JL62" s="293">
        <f>IFERROR(JK62/JK75-1,"-")</f>
        <v>-0.38571428571428568</v>
      </c>
      <c r="JM62" s="292">
        <v>19456</v>
      </c>
      <c r="JN62" s="293">
        <f>IFERROR(JM62/JM75-1,"-")</f>
        <v>2.2869460070448433E-2</v>
      </c>
      <c r="JO62" s="294">
        <v>19333</v>
      </c>
      <c r="JP62" s="293">
        <f>IFERROR(JO62/JO75-1,"-")</f>
        <v>2.3885181654485832E-2</v>
      </c>
      <c r="JQ62" s="294">
        <v>124</v>
      </c>
      <c r="JR62" s="293">
        <f>IFERROR(JQ62/JQ75-1,"-")</f>
        <v>-0.11428571428571432</v>
      </c>
      <c r="JS62" s="292">
        <v>2807</v>
      </c>
      <c r="JT62" s="293">
        <f>IFERROR(JS62/JS75-1,"-")</f>
        <v>-0.2220066518847007</v>
      </c>
      <c r="JU62" s="294">
        <v>2807</v>
      </c>
      <c r="JV62" s="293">
        <f>IFERROR(JU62/JU75-1,"-")</f>
        <v>-0.21984435797665369</v>
      </c>
      <c r="JW62" s="294">
        <v>0</v>
      </c>
      <c r="JX62" s="293">
        <f>IFERROR(JW62/JW75-1,"-")</f>
        <v>-1</v>
      </c>
      <c r="JY62" s="292">
        <v>119</v>
      </c>
      <c r="JZ62" s="293">
        <f>IFERROR(JY62/JY75-1,"-")</f>
        <v>-0.58245614035087723</v>
      </c>
      <c r="KA62" s="294">
        <v>64</v>
      </c>
      <c r="KB62" s="293">
        <f>IFERROR(KA62/KA75-1,"-")</f>
        <v>-0.55555555555555558</v>
      </c>
      <c r="KC62" s="294">
        <v>55</v>
      </c>
      <c r="KD62" s="293">
        <f>IFERROR(KC62/KC75-1,"-")</f>
        <v>-0.61267605633802824</v>
      </c>
      <c r="KE62" s="292">
        <v>45932</v>
      </c>
      <c r="KF62" s="293">
        <f>IFERROR(KE62/KE75-1,"-")</f>
        <v>-4.8258428130374398E-2</v>
      </c>
      <c r="KG62" s="292">
        <v>22105</v>
      </c>
      <c r="KH62" s="293">
        <f>IFERROR(KG62/KG75-1,"-")</f>
        <v>-0.10309989450620793</v>
      </c>
      <c r="KI62" s="294">
        <v>21719</v>
      </c>
      <c r="KJ62" s="293">
        <f>IFERROR(KI62/KI75-1,"-")</f>
        <v>-0.10727937851946234</v>
      </c>
      <c r="KK62" s="294">
        <v>386</v>
      </c>
      <c r="KL62" s="293">
        <f>IFERROR(KK62/KK75-1,"-")</f>
        <v>0.21766561514195581</v>
      </c>
      <c r="KM62" s="292">
        <v>11154</v>
      </c>
      <c r="KN62" s="293">
        <f>IFERROR(KM62/KM75-1,"-")</f>
        <v>0.15370293752585851</v>
      </c>
      <c r="KO62" s="294">
        <v>10793</v>
      </c>
      <c r="KP62" s="293">
        <f>IFERROR(KO62/KO75-1,"-")</f>
        <v>0.16706314878892736</v>
      </c>
      <c r="KQ62" s="294">
        <v>361</v>
      </c>
      <c r="KR62" s="293">
        <f>IFERROR(KQ62/KQ75-1,"-")</f>
        <v>-0.14047619047619042</v>
      </c>
      <c r="KS62" s="292">
        <v>7276</v>
      </c>
      <c r="KT62" s="293">
        <f>IFERROR(KS62/KS75-1,"-")</f>
        <v>0.38458610846812569</v>
      </c>
      <c r="KU62" s="294">
        <v>6465</v>
      </c>
      <c r="KV62" s="293">
        <f>IFERROR(KU62/KU75-1,"-")</f>
        <v>0.31723716381418088</v>
      </c>
      <c r="KW62" s="294">
        <v>811</v>
      </c>
      <c r="KX62" s="293">
        <f>IFERROR(KW62/KW75-1,"-")</f>
        <v>1.3371757925072045</v>
      </c>
      <c r="KY62" s="292">
        <v>6932</v>
      </c>
      <c r="KZ62" s="293">
        <f>IFERROR(KY62/KY75-1,"-")</f>
        <v>-0.2967434310642183</v>
      </c>
      <c r="LA62" s="294">
        <v>6689</v>
      </c>
      <c r="LB62" s="293">
        <f>IFERROR(LA62/LA75-1,"-")</f>
        <v>-0.29463250026362964</v>
      </c>
      <c r="LC62" s="294">
        <v>242</v>
      </c>
      <c r="LD62" s="293">
        <f>IFERROR(LC62/LC75-1,"-")</f>
        <v>-0.3529411764705882</v>
      </c>
      <c r="LE62" s="292">
        <v>247</v>
      </c>
      <c r="LF62" s="293">
        <f>IFERROR(LE62/LE75-1,"-")</f>
        <v>-0.3901234567901235</v>
      </c>
      <c r="LG62" s="294">
        <v>206</v>
      </c>
      <c r="LH62" s="293">
        <f>IFERROR(LG62/LG75-1,"-")</f>
        <v>0.85585585585585577</v>
      </c>
      <c r="LI62" s="294">
        <v>41</v>
      </c>
      <c r="LJ62" s="293">
        <f>IFERROR(LI62/LI75-1,"-")</f>
        <v>-0.86054421768707479</v>
      </c>
      <c r="LK62" s="292">
        <v>223185</v>
      </c>
      <c r="LL62" s="293">
        <f>IFERROR(LK62/LK75-1,"-")</f>
        <v>-0.13582613140042743</v>
      </c>
      <c r="LM62" s="292">
        <v>60955</v>
      </c>
      <c r="LN62" s="293">
        <f>IFERROR(LM62/LM75-1,"-")</f>
        <v>-8.9979397450061227E-2</v>
      </c>
      <c r="LO62" s="294">
        <v>60187</v>
      </c>
      <c r="LP62" s="293">
        <f>IFERROR(LO62/LO75-1,"-")</f>
        <v>-9.7416133047403375E-2</v>
      </c>
      <c r="LQ62" s="294">
        <v>769</v>
      </c>
      <c r="LR62" s="293">
        <f>IFERROR(LQ62/LQ75-1,"-")</f>
        <v>1.5805369127516777</v>
      </c>
      <c r="LS62" s="292">
        <v>135470</v>
      </c>
      <c r="LT62" s="293">
        <f>IFERROR(LS62/LS75-1,"-")</f>
        <v>-0.10236022210736961</v>
      </c>
      <c r="LU62" s="294">
        <v>135173</v>
      </c>
      <c r="LV62" s="293">
        <f>IFERROR(LU62/LU75-1,"-")</f>
        <v>-0.1025739760859895</v>
      </c>
      <c r="LW62" s="294">
        <v>297</v>
      </c>
      <c r="LX62" s="293">
        <f>IFERROR(LW62/LW75-1,"-")</f>
        <v>6.7796610169490457E-3</v>
      </c>
      <c r="LY62" s="292">
        <v>12571</v>
      </c>
      <c r="LZ62" s="293">
        <f>IFERROR(LY62/LY75-1,"-")</f>
        <v>-0.27968141187256479</v>
      </c>
      <c r="MA62" s="294">
        <v>12417</v>
      </c>
      <c r="MB62" s="293">
        <f>IFERROR(MA62/MA75-1,"-")</f>
        <v>-0.28370349004903372</v>
      </c>
      <c r="MC62" s="294">
        <v>154</v>
      </c>
      <c r="MD62" s="293">
        <f>IFERROR(MC62/MC75-1,"-")</f>
        <v>0.31623931623931623</v>
      </c>
      <c r="ME62" s="292">
        <v>12471</v>
      </c>
      <c r="MF62" s="293">
        <f>IFERROR(ME62/ME75-1,"-")</f>
        <v>-0.27282798833819244</v>
      </c>
      <c r="MG62" s="294">
        <v>12427</v>
      </c>
      <c r="MH62" s="293">
        <f>IFERROR(MG62/MG75-1,"-")</f>
        <v>-0.27378447872837774</v>
      </c>
      <c r="MI62" s="294">
        <v>43</v>
      </c>
      <c r="MJ62" s="293">
        <f>IFERROR(MI62/MI75-1,"-")</f>
        <v>0.13157894736842102</v>
      </c>
      <c r="MK62" s="292">
        <v>2161</v>
      </c>
      <c r="ML62" s="293">
        <f>IFERROR(MK62/MK75-1,"-")</f>
        <v>-0.53775401069518725</v>
      </c>
      <c r="MM62" s="294">
        <v>1974</v>
      </c>
      <c r="MN62" s="293">
        <f>IFERROR(MM62/MM75-1,"-")</f>
        <v>-0.56491073396517522</v>
      </c>
      <c r="MO62" s="294">
        <v>187</v>
      </c>
      <c r="MP62" s="293">
        <f>IFERROR(MO62/MO75-1,"-")</f>
        <v>0.35507246376811596</v>
      </c>
      <c r="MQ62" s="292">
        <f>IFERROR(AI62-(CU62+EA62+FG62+GM62+HS62+IY62+KE62+LK62),"-")</f>
        <v>133515</v>
      </c>
      <c r="MR62" s="293">
        <f>IFERROR(MQ62/MQ75-1,"-")</f>
        <v>0.12560700074188969</v>
      </c>
      <c r="MS62" s="292">
        <f>IFERROR(AK62-(CW62+EC62+FI62+GO62+HU62+JA62+KG62+LM62),"-")</f>
        <v>64311</v>
      </c>
      <c r="MT62" s="293">
        <f>IFERROR(MS62/MS75-1,"-")</f>
        <v>0.11944507302128837</v>
      </c>
      <c r="MU62" s="294">
        <f>IFERROR(AM62-(CY62+EE62+FK62+GQ62+HW62+JC62+KI62+LO62),"-")</f>
        <v>60609</v>
      </c>
      <c r="MV62" s="293">
        <f>IFERROR(MU62/MU75-1,"-")</f>
        <v>0.10755989254975051</v>
      </c>
      <c r="MW62" s="294">
        <f>IFERROR(AO62-(DA62+EG62+FM62+GS62+HY62+JE62+KK62+LQ62),"-")</f>
        <v>3698</v>
      </c>
      <c r="MX62" s="293">
        <f>IFERROR(MW62/MW75-1,"-")</f>
        <v>0.35606894022735602</v>
      </c>
      <c r="MY62" s="292">
        <f>IFERROR(AQ62-(DC62+EI62+FO62+GU62+IA62+JG62+KM62+LS62),"-")</f>
        <v>43535</v>
      </c>
      <c r="MZ62" s="293">
        <f>IFERROR(MY62/MY75-1,"-")</f>
        <v>0.15196337849280273</v>
      </c>
      <c r="NA62" s="294">
        <f>IFERROR(AS62-(DE62+EK62+FQ62+GW62+IC62+JI62+KO62+LU62),"-")</f>
        <v>42150</v>
      </c>
      <c r="NB62" s="293">
        <f>IFERROR(NA62/NA75-1,"-")</f>
        <v>0.23263635034361752</v>
      </c>
      <c r="NC62" s="294">
        <f>IFERROR(AU62-(DG62+EM62+FS62+GY62+IE62+JK62+KQ62+LW62),"-")</f>
        <v>1385</v>
      </c>
      <c r="ND62" s="293">
        <f>IFERROR(NC62/NC75-1,"-")</f>
        <v>-0.61538461538461542</v>
      </c>
      <c r="NE62" s="292">
        <f>IFERROR(AW62-(DI62+EO62+FU62+HA62+IG62+JM62+KS62+LY62),"-")</f>
        <v>15854</v>
      </c>
      <c r="NF62" s="293">
        <f>IFERROR(NE62/NE75-1,"-")</f>
        <v>0.11209315375982043</v>
      </c>
      <c r="NG62" s="294">
        <f>IFERROR(AY62-(DK62+EQ62+FW62+HC62+II62+JO62+KU62+MA62),"-")</f>
        <v>12791</v>
      </c>
      <c r="NH62" s="293">
        <f>IFERROR(NG62/NG75-1,"-")</f>
        <v>9.7186481386172696E-2</v>
      </c>
      <c r="NI62" s="294">
        <f>IFERROR(BA62-(DM62+ES62+FY62+HE62+IK62+JQ62+KW62+MC62),"-")</f>
        <v>3061</v>
      </c>
      <c r="NJ62" s="293">
        <f>IFERROR(NI62/NI75-1,"-")</f>
        <v>0.17821401077752119</v>
      </c>
      <c r="NK62" s="292">
        <f>IFERROR(BC62-(DO62+EU62+GA62+HG62+IM62+JS62+KY62+ME62),"-")</f>
        <v>16484</v>
      </c>
      <c r="NL62" s="293">
        <f>IFERROR(NK62/NK75-1,"-")</f>
        <v>8.5616438356164393E-2</v>
      </c>
      <c r="NM62" s="294">
        <f>IFERROR(BE62-(DQ62+EW62+GC62+HI62+IO62+JU62+LA62+MG62),"-")</f>
        <v>14391</v>
      </c>
      <c r="NN62" s="293">
        <f>IFERROR(NM62/NM75-1,"-")</f>
        <v>6.9883280053527619E-2</v>
      </c>
      <c r="NO62" s="294">
        <f>IFERROR(BG62-(DS62+EY62+GE62+HK62+IQ62+JW62+LC62+MI62),"-")</f>
        <v>2095</v>
      </c>
      <c r="NP62" s="293">
        <f>IFERROR(NO62/NO75-1,"-")</f>
        <v>0.20888632429313336</v>
      </c>
      <c r="NQ62" s="292">
        <f>IFERROR(BI62-(DU62+FA62+GG62+HM62+IS62+JY62+LE62+MK62),"-")</f>
        <v>4488</v>
      </c>
      <c r="NR62" s="293">
        <f>IFERROR(NQ62/NQ75-1,"-")</f>
        <v>-6.3439065108514159E-2</v>
      </c>
      <c r="NS62" s="294">
        <f>IFERROR(BK62-(DW62+FC62+GI62+HO62+IU62+KA62+LG62+MM62),"-")</f>
        <v>2558</v>
      </c>
      <c r="NT62" s="293">
        <f>IFERROR(NS62/NS75-1,"-")</f>
        <v>-0.179339108116779</v>
      </c>
      <c r="NU62" s="294">
        <f>IFERROR(BM62-(DY62+FE62+GK62+HQ62+IW62+KC62+LI62+MO62),"-")</f>
        <v>1930</v>
      </c>
      <c r="NV62" s="293">
        <f>IFERROR(NU62/NU75-1,"-")</f>
        <v>0.15223880597014916</v>
      </c>
    </row>
    <row r="63" spans="1:386" s="295" customFormat="1" outlineLevel="1" x14ac:dyDescent="0.25">
      <c r="A63" s="290"/>
      <c r="B63" s="291" t="s">
        <v>63</v>
      </c>
      <c r="C63" s="292">
        <v>1293546</v>
      </c>
      <c r="D63" s="293">
        <f t="shared" ref="D63:D74" si="817">IFERROR(C63/C76-1,"-")</f>
        <v>9.8112535890546582E-3</v>
      </c>
      <c r="E63" s="292">
        <v>513880</v>
      </c>
      <c r="F63" s="293">
        <f t="shared" ref="F63:F74" si="818">IFERROR(E63/E76-1,"-")</f>
        <v>6.0672673044573022E-2</v>
      </c>
      <c r="G63" s="294">
        <v>487639</v>
      </c>
      <c r="H63" s="293">
        <f t="shared" ref="H63:H74" si="819">IFERROR(G63/G76-1,"-")</f>
        <v>4.8622878622362586E-2</v>
      </c>
      <c r="I63" s="294">
        <v>26241</v>
      </c>
      <c r="J63" s="293">
        <f t="shared" ref="J63:J74" si="820">IFERROR(I63/I76-1,"-")</f>
        <v>0.34866628976717884</v>
      </c>
      <c r="K63" s="292">
        <v>403123</v>
      </c>
      <c r="L63" s="293">
        <f t="shared" ref="L63:L74" si="821">IFERROR(K63/K76-1,"-")</f>
        <v>1.6173145419667412E-2</v>
      </c>
      <c r="M63" s="294">
        <v>387168</v>
      </c>
      <c r="N63" s="293">
        <f t="shared" ref="N63:N74" si="822">IFERROR(M63/M76-1,"-")</f>
        <v>1.2516680286744908E-3</v>
      </c>
      <c r="O63" s="294">
        <v>15955</v>
      </c>
      <c r="P63" s="293">
        <f t="shared" ref="P63:P74" si="823">IFERROR(O63/O76-1,"-")</f>
        <v>0.59183877082709757</v>
      </c>
      <c r="Q63" s="292">
        <v>272428</v>
      </c>
      <c r="R63" s="293">
        <f t="shared" ref="R63:R74" si="824">IFERROR(Q63/Q76-1,"-")</f>
        <v>0.10646386288406484</v>
      </c>
      <c r="S63" s="294">
        <v>240120</v>
      </c>
      <c r="T63" s="293">
        <f t="shared" ref="T63:T74" si="825">IFERROR(S63/S76-1,"-")</f>
        <v>5.5597807212284467E-2</v>
      </c>
      <c r="U63" s="294">
        <v>32308</v>
      </c>
      <c r="V63" s="293">
        <f t="shared" ref="V63:V74" si="826">IFERROR(U63/U76-1,"-")</f>
        <v>0.72382883363568462</v>
      </c>
      <c r="W63" s="292">
        <v>164970</v>
      </c>
      <c r="X63" s="293">
        <f t="shared" ref="X63:X74" si="827">IFERROR(W63/W76-1,"-")</f>
        <v>-8.9659967552892073E-2</v>
      </c>
      <c r="Y63" s="294">
        <v>139866</v>
      </c>
      <c r="Z63" s="293">
        <f t="shared" ref="Z63:Z74" si="828">IFERROR(Y63/Y76-1,"-")</f>
        <v>-0.14923357664233572</v>
      </c>
      <c r="AA63" s="294">
        <v>25104</v>
      </c>
      <c r="AB63" s="293">
        <f t="shared" ref="AB63:AB74" si="829">IFERROR(AA63/AA76-1,"-")</f>
        <v>0.49268640742062075</v>
      </c>
      <c r="AC63" s="292">
        <v>32162</v>
      </c>
      <c r="AD63" s="293">
        <f t="shared" ref="AD63:AD74" si="830">IFERROR(AC63/AC76-1,"-")</f>
        <v>-0.20157886897373511</v>
      </c>
      <c r="AE63" s="294">
        <v>21896</v>
      </c>
      <c r="AF63" s="293">
        <f t="shared" ref="AF63:AF74" si="831">IFERROR(AE63/AE76-1,"-")</f>
        <v>-0.1634126771864135</v>
      </c>
      <c r="AG63" s="294">
        <v>10266</v>
      </c>
      <c r="AH63" s="293">
        <f t="shared" ref="AH63:AH74" si="832">IFERROR(AG63/AG76-1,"-")</f>
        <v>-0.27237933234105893</v>
      </c>
      <c r="AI63" s="292">
        <v>1184358</v>
      </c>
      <c r="AJ63" s="293">
        <f t="shared" ref="AJ63:AJ74" si="833">IFERROR(AI63/AI76-1,"-")</f>
        <v>3.665775843719743E-4</v>
      </c>
      <c r="AK63" s="292">
        <v>461300</v>
      </c>
      <c r="AL63" s="293">
        <f t="shared" ref="AL63:AL74" si="834">IFERROR(AK63/AK76-1,"-")</f>
        <v>5.4812280914368738E-2</v>
      </c>
      <c r="AM63" s="294">
        <v>436656</v>
      </c>
      <c r="AN63" s="293">
        <f t="shared" ref="AN63:AN74" si="835">IFERROR(AM63/AM76-1,"-")</f>
        <v>3.8771713634568661E-2</v>
      </c>
      <c r="AO63" s="294">
        <v>24644</v>
      </c>
      <c r="AP63" s="293">
        <f t="shared" ref="AP63:AP74" si="836">IFERROR(AO63/AO76-1,"-")</f>
        <v>0.4521242118908726</v>
      </c>
      <c r="AQ63" s="292">
        <v>370533</v>
      </c>
      <c r="AR63" s="293">
        <f t="shared" ref="AR63:AR74" si="837">IFERROR(AQ63/AQ76-1,"-")</f>
        <v>1.3648151795679908E-2</v>
      </c>
      <c r="AS63" s="294">
        <v>356435</v>
      </c>
      <c r="AT63" s="293">
        <f t="shared" ref="AT63:AT74" si="838">IFERROR(AS63/AS76-1,"-")</f>
        <v>-1.0481798385130192E-3</v>
      </c>
      <c r="AU63" s="294">
        <v>14099</v>
      </c>
      <c r="AV63" s="293">
        <f t="shared" ref="AV63:AV74" si="839">IFERROR(AU63/AU76-1,"-")</f>
        <v>0.61408128219805391</v>
      </c>
      <c r="AW63" s="292">
        <v>255063</v>
      </c>
      <c r="AX63" s="293">
        <f t="shared" ref="AX63:AX74" si="840">IFERROR(AW63/AW76-1,"-")</f>
        <v>0.10706349068560228</v>
      </c>
      <c r="AY63" s="294">
        <v>223949</v>
      </c>
      <c r="AZ63" s="293">
        <f t="shared" ref="AZ63:AZ74" si="841">IFERROR(AY63/AY76-1,"-")</f>
        <v>4.7680309884588601E-2</v>
      </c>
      <c r="BA63" s="294">
        <v>31114</v>
      </c>
      <c r="BB63" s="293">
        <f t="shared" ref="BB63:BB74" si="842">IFERROR(BA63/BA76-1,"-")</f>
        <v>0.86994410721798188</v>
      </c>
      <c r="BC63" s="292">
        <v>155916</v>
      </c>
      <c r="BD63" s="293">
        <f t="shared" ref="BD63:BD74" si="843">IFERROR(BC63/BC76-1,"-")</f>
        <v>-9.7426279045535025E-2</v>
      </c>
      <c r="BE63" s="294">
        <v>131749</v>
      </c>
      <c r="BF63" s="293">
        <f t="shared" ref="BF63:BF74" si="844">IFERROR(BE63/BE76-1,"-")</f>
        <v>-0.16626165976889296</v>
      </c>
      <c r="BG63" s="294">
        <v>24167</v>
      </c>
      <c r="BH63" s="293">
        <f t="shared" ref="BH63:BH74" si="845">IFERROR(BG63/BG76-1,"-")</f>
        <v>0.64133387666395003</v>
      </c>
      <c r="BI63" s="292">
        <v>28451</v>
      </c>
      <c r="BJ63" s="293">
        <f t="shared" ref="BJ63:BJ74" si="846">IFERROR(BI63/BI76-1,"-")</f>
        <v>-0.20358862389430077</v>
      </c>
      <c r="BK63" s="294">
        <v>19331</v>
      </c>
      <c r="BL63" s="293">
        <f t="shared" ref="BL63:BL74" si="847">IFERROR(BK63/BK76-1,"-")</f>
        <v>-0.19785053321714596</v>
      </c>
      <c r="BM63" s="294">
        <v>9120</v>
      </c>
      <c r="BN63" s="293">
        <f t="shared" ref="BN63:BN74" si="848">IFERROR(BM63/BM76-1,"-")</f>
        <v>-0.21548387096774191</v>
      </c>
      <c r="BO63" s="292">
        <v>109188</v>
      </c>
      <c r="BP63" s="293">
        <f t="shared" ref="BP63:BP74" si="849">IFERROR(BO63/BO76-1,"-")</f>
        <v>0.12501159136572038</v>
      </c>
      <c r="BQ63" s="292">
        <v>52580</v>
      </c>
      <c r="BR63" s="293">
        <f t="shared" ref="BR63:BR74" si="850">IFERROR(BQ63/BQ76-1,"-")</f>
        <v>0.11502247858172865</v>
      </c>
      <c r="BS63" s="294">
        <v>50983</v>
      </c>
      <c r="BT63" s="293">
        <f t="shared" ref="BT63:BT74" si="851">IFERROR(BS63/BS76-1,"-")</f>
        <v>0.14132527423326624</v>
      </c>
      <c r="BU63" s="294">
        <v>1596</v>
      </c>
      <c r="BV63" s="293">
        <f t="shared" ref="BV63:BV74" si="852">IFERROR(BU63/BU76-1,"-")</f>
        <v>-0.35800482703137571</v>
      </c>
      <c r="BW63" s="292">
        <v>32590</v>
      </c>
      <c r="BX63" s="293">
        <f t="shared" ref="BX63:BX74" si="853">IFERROR(BW63/BW76-1,"-")</f>
        <v>4.5791483490036367E-2</v>
      </c>
      <c r="BY63" s="294">
        <v>30733</v>
      </c>
      <c r="BZ63" s="293">
        <f t="shared" ref="BZ63:BZ74" si="854">IFERROR(BY63/BY76-1,"-")</f>
        <v>2.8719665271966566E-2</v>
      </c>
      <c r="CA63" s="294">
        <v>1856</v>
      </c>
      <c r="CB63" s="293">
        <f t="shared" ref="CB63:CB74" si="855">IFERROR(CA63/CA76-1,"-")</f>
        <v>0.44099378881987583</v>
      </c>
      <c r="CC63" s="292">
        <v>17365</v>
      </c>
      <c r="CD63" s="293">
        <f t="shared" ref="CD63:CD74" si="856">IFERROR(CC63/CC76-1,"-")</f>
        <v>9.766118836915294E-2</v>
      </c>
      <c r="CE63" s="294">
        <v>16170</v>
      </c>
      <c r="CF63" s="293">
        <f t="shared" ref="CF63:CF74" si="857">IFERROR(CE63/CE76-1,"-")</f>
        <v>0.17891513560804895</v>
      </c>
      <c r="CG63" s="294">
        <v>1194</v>
      </c>
      <c r="CH63" s="293">
        <f t="shared" ref="CH63:CH74" si="858">IFERROR(CG63/CG76-1,"-")</f>
        <v>-0.43223965763195438</v>
      </c>
      <c r="CI63" s="292">
        <v>9054</v>
      </c>
      <c r="CJ63" s="293">
        <f t="shared" ref="CJ63:CJ74" si="859">IFERROR(CI63/CI76-1,"-")</f>
        <v>6.8696883852691126E-2</v>
      </c>
      <c r="CK63" s="294">
        <v>8117</v>
      </c>
      <c r="CL63" s="293">
        <f t="shared" ref="CL63:CL74" si="860">IFERROR(CK63/CK76-1,"-")</f>
        <v>0.27265600501724685</v>
      </c>
      <c r="CM63" s="294">
        <v>938</v>
      </c>
      <c r="CN63" s="293">
        <f t="shared" ref="CN63:CN74" si="861">IFERROR(CM63/CM76-1,"-")</f>
        <v>-0.55183946488294322</v>
      </c>
      <c r="CO63" s="292">
        <v>3711</v>
      </c>
      <c r="CP63" s="293">
        <f t="shared" ref="CP63:CP74" si="862">IFERROR(CO63/CO76-1,"-")</f>
        <v>-0.18582711715664768</v>
      </c>
      <c r="CQ63" s="294">
        <v>2565</v>
      </c>
      <c r="CR63" s="293">
        <f t="shared" ref="CR63:CR74" si="863">IFERROR(CQ63/CQ76-1,"-")</f>
        <v>0.23674059787849555</v>
      </c>
      <c r="CS63" s="294">
        <v>1146</v>
      </c>
      <c r="CT63" s="293">
        <f t="shared" ref="CT63:CT74" si="864">IFERROR(CS63/CS76-1,"-")</f>
        <v>-0.53864734299516903</v>
      </c>
      <c r="CU63" s="292">
        <v>235308</v>
      </c>
      <c r="CV63" s="293">
        <f t="shared" ref="CV63:CV74" si="865">IFERROR(CU63/CU76-1,"-")</f>
        <v>-7.1481278337009679E-2</v>
      </c>
      <c r="CW63" s="292">
        <v>84343</v>
      </c>
      <c r="CX63" s="293">
        <f t="shared" ref="CX63:CX74" si="866">IFERROR(CW63/CW76-1,"-")</f>
        <v>0.17978738285074836</v>
      </c>
      <c r="CY63" s="294">
        <v>62977</v>
      </c>
      <c r="CZ63" s="293">
        <f t="shared" ref="CZ63:CZ74" si="867">IFERROR(CY63/CY76-1,"-")</f>
        <v>1.7530537064563978E-2</v>
      </c>
      <c r="DA63" s="294">
        <v>21367</v>
      </c>
      <c r="DB63" s="293">
        <f t="shared" ref="DB63:DB74" si="868">IFERROR(DA63/DA76-1,"-")</f>
        <v>1.2259610376080841</v>
      </c>
      <c r="DC63" s="292">
        <v>96499</v>
      </c>
      <c r="DD63" s="293">
        <f t="shared" ref="DD63:DD74" si="869">IFERROR(DC63/DC76-1,"-")</f>
        <v>0.16283469500879666</v>
      </c>
      <c r="DE63" s="294">
        <v>84724</v>
      </c>
      <c r="DF63" s="293">
        <f t="shared" ref="DF63:DF74" si="870">IFERROR(DE63/DE76-1,"-")</f>
        <v>4.3977573778571921E-2</v>
      </c>
      <c r="DG63" s="294">
        <v>11775</v>
      </c>
      <c r="DH63" s="293">
        <f t="shared" ref="DH63:DH74" si="871">IFERROR(DG63/DG76-1,"-")</f>
        <v>5.4309120699071549</v>
      </c>
      <c r="DI63" s="292">
        <v>53196</v>
      </c>
      <c r="DJ63" s="293">
        <f t="shared" ref="DJ63:DJ74" si="872">IFERROR(DI63/DI76-1,"-")</f>
        <v>0.39038159958180874</v>
      </c>
      <c r="DK63" s="294">
        <v>26056</v>
      </c>
      <c r="DL63" s="293">
        <f t="shared" ref="DL63:DL74" si="873">IFERROR(DK63/DK76-1,"-")</f>
        <v>-7.691217628511704E-2</v>
      </c>
      <c r="DM63" s="294">
        <v>27140</v>
      </c>
      <c r="DN63" s="293">
        <f t="shared" ref="DN63:DN74" si="874">IFERROR(DM63/DM76-1,"-")</f>
        <v>1.7050732582477823</v>
      </c>
      <c r="DO63" s="292">
        <v>65993</v>
      </c>
      <c r="DP63" s="293">
        <f t="shared" ref="DP63:DP74" si="875">IFERROR(DO63/DO76-1,"-")</f>
        <v>-9.5936763658282631E-2</v>
      </c>
      <c r="DQ63" s="294">
        <v>44055</v>
      </c>
      <c r="DR63" s="293">
        <f t="shared" ref="DR63:DR74" si="876">IFERROR(DQ63/DQ76-1,"-")</f>
        <v>-0.3108545684921864</v>
      </c>
      <c r="DS63" s="294">
        <v>21938</v>
      </c>
      <c r="DT63" s="293">
        <f t="shared" ref="DT63:DT74" si="877">IFERROR(DS63/DS76-1,"-")</f>
        <v>1.4190098136508986</v>
      </c>
      <c r="DU63" s="292">
        <v>15961</v>
      </c>
      <c r="DV63" s="293">
        <f t="shared" ref="DV63:DV74" si="878">IFERROR(DU63/DU76-1,"-")</f>
        <v>-3.4130105900151309E-2</v>
      </c>
      <c r="DW63" s="294">
        <v>9329</v>
      </c>
      <c r="DX63" s="293">
        <f t="shared" ref="DX63:DX74" si="879">IFERROR(DW63/DW76-1,"-")</f>
        <v>-0.21054413133621053</v>
      </c>
      <c r="DY63" s="294">
        <v>6633</v>
      </c>
      <c r="DZ63" s="293">
        <f t="shared" ref="DZ63:DZ74" si="880">IFERROR(DY63/DY76-1,"-")</f>
        <v>0.4088785046728971</v>
      </c>
      <c r="EA63" s="292">
        <v>26906</v>
      </c>
      <c r="EB63" s="293">
        <f t="shared" ref="EB63:EB74" si="881">IFERROR(EA63/EA76-1,"-")</f>
        <v>-0.17698519515477795</v>
      </c>
      <c r="EC63" s="292">
        <v>17102</v>
      </c>
      <c r="ED63" s="293">
        <f t="shared" ref="ED63:ED74" si="882">IFERROR(EC63/EC76-1,"-")</f>
        <v>-7.5367647058823484E-2</v>
      </c>
      <c r="EE63" s="294">
        <v>16937</v>
      </c>
      <c r="EF63" s="293">
        <f t="shared" ref="EF63:EF74" si="883">IFERROR(EE63/EE76-1,"-")</f>
        <v>-8.4288494809688586E-2</v>
      </c>
      <c r="EG63" s="294">
        <v>165</v>
      </c>
      <c r="EH63" s="293" t="str">
        <f t="shared" ref="EH63:EH74" si="884">IFERROR(EG63/EG76-1,"-")</f>
        <v>-</v>
      </c>
      <c r="EI63" s="292">
        <v>5541</v>
      </c>
      <c r="EJ63" s="293">
        <f t="shared" ref="EJ63:EJ74" si="885">IFERROR(EI63/EI76-1,"-")</f>
        <v>-0.29691663494480391</v>
      </c>
      <c r="EK63" s="294">
        <v>5541</v>
      </c>
      <c r="EL63" s="293">
        <f t="shared" ref="EL63:EL74" si="886">IFERROR(EK63/EK76-1,"-")</f>
        <v>-0.292427531605159</v>
      </c>
      <c r="EM63" s="294">
        <v>0</v>
      </c>
      <c r="EN63" s="293">
        <f t="shared" ref="EN63:EN74" si="887">IFERROR(EM63/EM76-1,"-")</f>
        <v>-1</v>
      </c>
      <c r="EO63" s="292">
        <v>3015</v>
      </c>
      <c r="EP63" s="293">
        <f t="shared" ref="EP63:EP74" si="888">IFERROR(EO63/EO76-1,"-")</f>
        <v>-0.32880676758682104</v>
      </c>
      <c r="EQ63" s="294">
        <v>2948</v>
      </c>
      <c r="ER63" s="293">
        <f t="shared" ref="ER63:ER74" si="889">IFERROR(EQ63/EQ76-1,"-")</f>
        <v>-0.33767692653336334</v>
      </c>
      <c r="ES63" s="294">
        <v>67</v>
      </c>
      <c r="ET63" s="293">
        <f t="shared" ref="ET63:ET74" si="890">IFERROR(ES63/ES76-1,"-")</f>
        <v>0.59523809523809534</v>
      </c>
      <c r="EU63" s="292">
        <v>914</v>
      </c>
      <c r="EV63" s="293">
        <f t="shared" ref="EV63:EV74" si="891">IFERROR(EU63/EU76-1,"-")</f>
        <v>-0.11605415860735013</v>
      </c>
      <c r="EW63" s="294">
        <v>826</v>
      </c>
      <c r="EX63" s="293">
        <f t="shared" ref="EX63:EX74" si="892">IFERROR(EW63/EW76-1,"-")</f>
        <v>-0.20116054158607355</v>
      </c>
      <c r="EY63" s="294">
        <v>88</v>
      </c>
      <c r="EZ63" s="293" t="str">
        <f t="shared" ref="EZ63:EZ74" si="893">IFERROR(EY63/EY76-1,"-")</f>
        <v>-</v>
      </c>
      <c r="FA63" s="292">
        <v>403</v>
      </c>
      <c r="FB63" s="293">
        <f t="shared" ref="FB63:FB74" si="894">IFERROR(FA63/FA76-1,"-")</f>
        <v>-0.39850746268656712</v>
      </c>
      <c r="FC63" s="294">
        <v>403</v>
      </c>
      <c r="FD63" s="293">
        <f t="shared" ref="FD63:FD74" si="895">IFERROR(FC63/FC76-1,"-")</f>
        <v>-0.2929824561403509</v>
      </c>
      <c r="FE63" s="294">
        <v>0</v>
      </c>
      <c r="FF63" s="293">
        <f t="shared" ref="FF63:FF74" si="896">IFERROR(FE63/FE76-1,"-")</f>
        <v>-1</v>
      </c>
      <c r="FG63" s="292">
        <v>57557</v>
      </c>
      <c r="FH63" s="293">
        <f t="shared" ref="FH63:FH74" si="897">IFERROR(FG63/FG76-1,"-")</f>
        <v>0.23425471232817952</v>
      </c>
      <c r="FI63" s="292">
        <v>21970</v>
      </c>
      <c r="FJ63" s="293">
        <f t="shared" ref="FJ63:FJ74" si="898">IFERROR(FI63/FI76-1,"-")</f>
        <v>0.38507123944017141</v>
      </c>
      <c r="FK63" s="294">
        <v>21654</v>
      </c>
      <c r="FL63" s="293">
        <f t="shared" ref="FL63:FL74" si="899">IFERROR(FK63/FK76-1,"-")</f>
        <v>0.38781003653143631</v>
      </c>
      <c r="FM63" s="294">
        <v>316</v>
      </c>
      <c r="FN63" s="293">
        <f t="shared" ref="FN63:FN74" si="900">IFERROR(FM63/FM76-1,"-")</f>
        <v>0.22007722007722008</v>
      </c>
      <c r="FO63" s="292">
        <v>8650</v>
      </c>
      <c r="FP63" s="293">
        <f t="shared" ref="FP63:FP74" si="901">IFERROR(FO63/FO76-1,"-")</f>
        <v>1.2287887653598561E-2</v>
      </c>
      <c r="FQ63" s="294">
        <v>8435</v>
      </c>
      <c r="FR63" s="293">
        <f t="shared" ref="FR63:FR74" si="902">IFERROR(FQ63/FQ76-1,"-")</f>
        <v>3.5986244166052561E-2</v>
      </c>
      <c r="FS63" s="294">
        <v>215</v>
      </c>
      <c r="FT63" s="293">
        <f t="shared" ref="FT63:FT74" si="903">IFERROR(FS63/FS76-1,"-")</f>
        <v>-0.46650124069478904</v>
      </c>
      <c r="FU63" s="292">
        <v>18575</v>
      </c>
      <c r="FV63" s="293">
        <f t="shared" ref="FV63:FV74" si="904">IFERROR(FU63/FU76-1,"-")</f>
        <v>0.46317447814100032</v>
      </c>
      <c r="FW63" s="294">
        <v>17806</v>
      </c>
      <c r="FX63" s="293">
        <f t="shared" ref="FX63:FX74" si="905">IFERROR(FW63/FW76-1,"-")</f>
        <v>0.4318108716629141</v>
      </c>
      <c r="FY63" s="294">
        <v>769</v>
      </c>
      <c r="FZ63" s="293">
        <f t="shared" ref="FZ63:FZ74" si="906">IFERROR(FY63/FY76-1,"-")</f>
        <v>1.9691119691119692</v>
      </c>
      <c r="GA63" s="292">
        <v>8811</v>
      </c>
      <c r="GB63" s="293">
        <f t="shared" ref="GB63:GB74" si="907">IFERROR(GA63/GA76-1,"-")</f>
        <v>-0.10557303827022635</v>
      </c>
      <c r="GC63" s="294">
        <v>8451</v>
      </c>
      <c r="GD63" s="293">
        <f t="shared" ref="GD63:GD74" si="908">IFERROR(GC63/GC76-1,"-")</f>
        <v>-0.12596959354638537</v>
      </c>
      <c r="GE63" s="294">
        <v>360</v>
      </c>
      <c r="GF63" s="293">
        <f t="shared" ref="GF63:GF74" si="909">IFERROR(GE63/GE76-1,"-")</f>
        <v>0.9780219780219781</v>
      </c>
      <c r="GG63" s="292">
        <v>1304</v>
      </c>
      <c r="GH63" s="293">
        <f t="shared" ref="GH63:GH74" si="910">IFERROR(GG63/GG76-1,"-")</f>
        <v>0.56919374247894106</v>
      </c>
      <c r="GI63" s="294">
        <v>901</v>
      </c>
      <c r="GJ63" s="293">
        <f t="shared" ref="GJ63:GJ74" si="911">IFERROR(GI63/GI76-1,"-")</f>
        <v>0.16258064516129034</v>
      </c>
      <c r="GK63" s="294">
        <v>403</v>
      </c>
      <c r="GL63" s="293">
        <f t="shared" ref="GL63:GL74" si="912">IFERROR(GK63/GK76-1,"-")</f>
        <v>6.1964285714285712</v>
      </c>
      <c r="GM63" s="292">
        <v>389878</v>
      </c>
      <c r="GN63" s="293">
        <f t="shared" ref="GN63:GN74" si="913">IFERROR(GM63/GM76-1,"-")</f>
        <v>3.6837878231824384E-2</v>
      </c>
      <c r="GO63" s="292">
        <v>175808</v>
      </c>
      <c r="GP63" s="293">
        <f t="shared" ref="GP63:GP74" si="914">IFERROR(GO63/GO76-1,"-")</f>
        <v>3.0980794604896555E-2</v>
      </c>
      <c r="GQ63" s="294">
        <v>175309</v>
      </c>
      <c r="GR63" s="293">
        <f t="shared" ref="GR63:GR74" si="915">IFERROR(GQ63/GQ76-1,"-")</f>
        <v>3.8117627552228805E-2</v>
      </c>
      <c r="GS63" s="294">
        <v>499</v>
      </c>
      <c r="GT63" s="293">
        <f t="shared" ref="GT63:GT74" si="916">IFERROR(GS63/GS76-1,"-")</f>
        <v>-0.69812462189957647</v>
      </c>
      <c r="GU63" s="292">
        <v>52343</v>
      </c>
      <c r="GV63" s="293">
        <f t="shared" ref="GV63:GV74" si="917">IFERROR(GU63/GU76-1,"-")</f>
        <v>-8.0152537607198093E-2</v>
      </c>
      <c r="GW63" s="294">
        <v>52044</v>
      </c>
      <c r="GX63" s="293">
        <f t="shared" ref="GX63:GX74" si="918">IFERROR(GW63/GW76-1,"-")</f>
        <v>-3.4666963441099541E-2</v>
      </c>
      <c r="GY63" s="294">
        <v>299</v>
      </c>
      <c r="GZ63" s="293">
        <f t="shared" ref="GZ63:GZ74" si="919">IFERROR(GY63/GY76-1,"-")</f>
        <v>-0.90003343363423605</v>
      </c>
      <c r="HA63" s="292">
        <v>117301</v>
      </c>
      <c r="HB63" s="293">
        <f t="shared" ref="HB63:HB74" si="920">IFERROR(HA63/HA76-1,"-")</f>
        <v>6.2047298276111773E-2</v>
      </c>
      <c r="HC63" s="294">
        <v>116459</v>
      </c>
      <c r="HD63" s="293">
        <f t="shared" ref="HD63:HD74" si="921">IFERROR(HC63/HC76-1,"-")</f>
        <v>8.3379846691969961E-2</v>
      </c>
      <c r="HE63" s="294">
        <v>841</v>
      </c>
      <c r="HF63" s="293">
        <f t="shared" ref="HF63:HF74" si="922">IFERROR(HE63/HE76-1,"-")</f>
        <v>-0.71510840108401086</v>
      </c>
      <c r="HG63" s="292">
        <v>40277</v>
      </c>
      <c r="HH63" s="293">
        <f t="shared" ref="HH63:HH74" si="923">IFERROR(HG63/HG76-1,"-")</f>
        <v>-4.0863953516062201E-2</v>
      </c>
      <c r="HI63" s="294">
        <v>39924</v>
      </c>
      <c r="HJ63" s="293">
        <f t="shared" ref="HJ63:HJ74" si="924">IFERROR(HI63/HI76-1,"-")</f>
        <v>-5.0589378722556422E-3</v>
      </c>
      <c r="HK63" s="294">
        <v>353</v>
      </c>
      <c r="HL63" s="293">
        <f t="shared" ref="HL63:HL74" si="925">IFERROR(HK63/HK76-1,"-")</f>
        <v>-0.81082529474812437</v>
      </c>
      <c r="HM63" s="292">
        <v>3592</v>
      </c>
      <c r="HN63" s="293">
        <f t="shared" ref="HN63:HN74" si="926">IFERROR(HM63/HM76-1,"-")</f>
        <v>-0.48174866541624584</v>
      </c>
      <c r="HO63" s="294">
        <v>2884</v>
      </c>
      <c r="HP63" s="293">
        <f t="shared" ref="HP63:HP74" si="927">IFERROR(HO63/HO76-1,"-")</f>
        <v>-0.17904924565898095</v>
      </c>
      <c r="HQ63" s="294">
        <v>708</v>
      </c>
      <c r="HR63" s="293">
        <f t="shared" ref="HR63:HR74" si="928">IFERROR(HQ63/HQ76-1,"-")</f>
        <v>-0.79286132241076657</v>
      </c>
      <c r="HS63" s="292">
        <v>51796</v>
      </c>
      <c r="HT63" s="293">
        <f t="shared" ref="HT63:HT74" si="929">IFERROR(HS63/HS76-1,"-")</f>
        <v>1.9485887493603027E-2</v>
      </c>
      <c r="HU63" s="292">
        <v>16823</v>
      </c>
      <c r="HV63" s="293">
        <f t="shared" ref="HV63:HV74" si="930">IFERROR(HU63/HU76-1,"-")</f>
        <v>2.7170594700207662E-2</v>
      </c>
      <c r="HW63" s="294">
        <v>16406</v>
      </c>
      <c r="HX63" s="293">
        <f t="shared" ref="HX63:HX74" si="931">IFERROR(HW63/HW76-1,"-")</f>
        <v>0.11993992764011185</v>
      </c>
      <c r="HY63" s="294">
        <v>417</v>
      </c>
      <c r="HZ63" s="293">
        <f t="shared" ref="HZ63:HZ74" si="932">IFERROR(HY63/HY76-1,"-")</f>
        <v>-0.75882012724117986</v>
      </c>
      <c r="IA63" s="292">
        <v>17849</v>
      </c>
      <c r="IB63" s="293">
        <f t="shared" ref="IB63:IB74" si="933">IFERROR(IA63/IA76-1,"-")</f>
        <v>-5.0837543206593949E-2</v>
      </c>
      <c r="IC63" s="294">
        <v>17827</v>
      </c>
      <c r="ID63" s="293">
        <f t="shared" ref="ID63:ID74" si="934">IFERROR(IC63/IC76-1,"-")</f>
        <v>-4.2434334210667668E-2</v>
      </c>
      <c r="IE63" s="294">
        <v>22</v>
      </c>
      <c r="IF63" s="293">
        <f t="shared" ref="IF63:IF74" si="935">IFERROR(IE63/IE76-1,"-")</f>
        <v>-0.88297872340425532</v>
      </c>
      <c r="IG63" s="292">
        <v>10413</v>
      </c>
      <c r="IH63" s="293">
        <f t="shared" ref="IH63:IH74" si="936">IFERROR(IG63/IG76-1,"-")</f>
        <v>-0.13906572964034725</v>
      </c>
      <c r="II63" s="294">
        <v>10052</v>
      </c>
      <c r="IJ63" s="293">
        <f t="shared" ref="IJ63:IJ74" si="937">IFERROR(II63/II76-1,"-")</f>
        <v>-5.5706904650070443E-2</v>
      </c>
      <c r="IK63" s="294">
        <v>361</v>
      </c>
      <c r="IL63" s="293">
        <f t="shared" ref="IL63:IL74" si="938">IFERROR(IK63/IK76-1,"-")</f>
        <v>-0.75103448275862073</v>
      </c>
      <c r="IM63" s="292">
        <v>5198</v>
      </c>
      <c r="IN63" s="293">
        <f t="shared" ref="IN63:IN74" si="939">IFERROR(IM63/IM76-1,"-")</f>
        <v>-0.14786885245901638</v>
      </c>
      <c r="IO63" s="294">
        <v>4976</v>
      </c>
      <c r="IP63" s="293">
        <f t="shared" ref="IP63:IP74" si="940">IFERROR(IO63/IO76-1,"-")</f>
        <v>4.7578947368420943E-2</v>
      </c>
      <c r="IQ63" s="294">
        <v>222</v>
      </c>
      <c r="IR63" s="293">
        <f t="shared" ref="IR63:IR74" si="941">IFERROR(IQ63/IQ76-1,"-")</f>
        <v>-0.83555555555555561</v>
      </c>
      <c r="IS63" s="292">
        <v>2003</v>
      </c>
      <c r="IT63" s="293">
        <f t="shared" ref="IT63:IT74" si="942">IFERROR(IS63/IS76-1,"-")</f>
        <v>-0.33828873472084575</v>
      </c>
      <c r="IU63" s="294">
        <v>1907</v>
      </c>
      <c r="IV63" s="293">
        <f t="shared" ref="IV63:IV74" si="943">IFERROR(IU63/IU76-1,"-")</f>
        <v>0.11847507331378293</v>
      </c>
      <c r="IW63" s="294">
        <v>96</v>
      </c>
      <c r="IX63" s="293">
        <f t="shared" ref="IX63:IX74" si="944">IFERROR(IW63/IW76-1,"-")</f>
        <v>-0.92738275340393339</v>
      </c>
      <c r="IY63" s="292">
        <v>37774</v>
      </c>
      <c r="IZ63" s="293">
        <f t="shared" ref="IZ63:IZ74" si="945">IFERROR(IY63/IY76-1,"-")</f>
        <v>9.2997685185185253E-2</v>
      </c>
      <c r="JA63" s="292">
        <v>11688</v>
      </c>
      <c r="JB63" s="293">
        <f t="shared" ref="JB63:JB74" si="946">IFERROR(JA63/JA76-1,"-")</f>
        <v>0.28921244209133024</v>
      </c>
      <c r="JC63" s="294">
        <v>11599</v>
      </c>
      <c r="JD63" s="293">
        <f t="shared" ref="JD63:JD74" si="947">IFERROR(JC63/JC76-1,"-")</f>
        <v>0.28791916500111037</v>
      </c>
      <c r="JE63" s="294">
        <v>89</v>
      </c>
      <c r="JF63" s="293">
        <f t="shared" ref="JF63:JF74" si="948">IFERROR(JE63/JE76-1,"-")</f>
        <v>0.48333333333333339</v>
      </c>
      <c r="JG63" s="292">
        <v>5501</v>
      </c>
      <c r="JH63" s="293">
        <f t="shared" ref="JH63:JH74" si="949">IFERROR(JG63/JG76-1,"-")</f>
        <v>-0.16499696417729204</v>
      </c>
      <c r="JI63" s="294">
        <v>5340</v>
      </c>
      <c r="JJ63" s="293">
        <f t="shared" ref="JJ63:JJ74" si="950">IFERROR(JI63/JI76-1,"-")</f>
        <v>-0.17858790955237658</v>
      </c>
      <c r="JK63" s="294">
        <v>161</v>
      </c>
      <c r="JL63" s="293">
        <f t="shared" ref="JL63:JL74" si="951">IFERROR(JK63/JK76-1,"-")</f>
        <v>0.82954545454545459</v>
      </c>
      <c r="JM63" s="292">
        <v>18306</v>
      </c>
      <c r="JN63" s="293">
        <f t="shared" ref="JN63:JN74" si="952">IFERROR(JM63/JM76-1,"-")</f>
        <v>9.8074500629836248E-2</v>
      </c>
      <c r="JO63" s="294">
        <v>18125</v>
      </c>
      <c r="JP63" s="293">
        <f t="shared" ref="JP63:JP74" si="953">IFERROR(JO63/JO76-1,"-")</f>
        <v>9.3712285783248861E-2</v>
      </c>
      <c r="JQ63" s="294">
        <v>182</v>
      </c>
      <c r="JR63" s="293">
        <f t="shared" ref="JR63:JR74" si="954">IFERROR(JQ63/JQ76-1,"-")</f>
        <v>0.83838383838383845</v>
      </c>
      <c r="JS63" s="292">
        <v>2471</v>
      </c>
      <c r="JT63" s="293">
        <f t="shared" ref="JT63:JT74" si="955">IFERROR(JS63/JS76-1,"-")</f>
        <v>9.80792807519415E-3</v>
      </c>
      <c r="JU63" s="294">
        <v>2431</v>
      </c>
      <c r="JV63" s="293">
        <f t="shared" ref="JV63:JV74" si="956">IFERROR(JU63/JU76-1,"-")</f>
        <v>-6.538618716796063E-3</v>
      </c>
      <c r="JW63" s="294">
        <v>41</v>
      </c>
      <c r="JX63" s="293" t="str">
        <f t="shared" ref="JX63:JX74" si="957">IFERROR(JW63/JW76-1,"-")</f>
        <v>-</v>
      </c>
      <c r="JY63" s="292">
        <v>144</v>
      </c>
      <c r="JZ63" s="293">
        <f t="shared" ref="JZ63:JZ74" si="958">IFERROR(JY63/JY76-1,"-")</f>
        <v>2.0638297872340425</v>
      </c>
      <c r="KA63" s="294">
        <v>14</v>
      </c>
      <c r="KB63" s="293" t="str">
        <f t="shared" ref="KB63:KB74" si="959">IFERROR(KA63/KA76-1,"-")</f>
        <v>-</v>
      </c>
      <c r="KC63" s="294">
        <v>130</v>
      </c>
      <c r="KD63" s="293">
        <f t="shared" ref="KD63:KD74" si="960">IFERROR(KC63/KC76-1,"-")</f>
        <v>1.7659574468085109</v>
      </c>
      <c r="KE63" s="292">
        <v>41071</v>
      </c>
      <c r="KF63" s="293">
        <f t="shared" ref="KF63:KF74" si="961">IFERROR(KE63/KE76-1,"-")</f>
        <v>8.3410271967079064E-2</v>
      </c>
      <c r="KG63" s="292">
        <v>21871</v>
      </c>
      <c r="KH63" s="293">
        <f t="shared" ref="KH63:KH74" si="962">IFERROR(KG63/KG76-1,"-")</f>
        <v>0.18935233019740072</v>
      </c>
      <c r="KI63" s="294">
        <v>21602</v>
      </c>
      <c r="KJ63" s="293">
        <f t="shared" ref="KJ63:KJ74" si="963">IFERROR(KI63/KI76-1,"-")</f>
        <v>0.19058641975308643</v>
      </c>
      <c r="KK63" s="294">
        <v>268</v>
      </c>
      <c r="KL63" s="293">
        <f t="shared" ref="KL63:KL74" si="964">IFERROR(KK63/KK76-1,"-")</f>
        <v>9.3877551020408179E-2</v>
      </c>
      <c r="KM63" s="292">
        <v>9198</v>
      </c>
      <c r="KN63" s="293">
        <f t="shared" ref="KN63:KN74" si="965">IFERROR(KM63/KM76-1,"-")</f>
        <v>1.9281914893616969E-2</v>
      </c>
      <c r="KO63" s="294">
        <v>8956</v>
      </c>
      <c r="KP63" s="293">
        <f t="shared" ref="KP63:KP74" si="966">IFERROR(KO63/KO76-1,"-")</f>
        <v>2.4948500801098561E-2</v>
      </c>
      <c r="KQ63" s="294">
        <v>242</v>
      </c>
      <c r="KR63" s="293">
        <f t="shared" ref="KR63:KR74" si="967">IFERROR(KQ63/KQ76-1,"-")</f>
        <v>-0.15384615384615385</v>
      </c>
      <c r="KS63" s="292">
        <v>5701</v>
      </c>
      <c r="KT63" s="293">
        <f t="shared" ref="KT63:KT74" si="968">IFERROR(KS63/KS76-1,"-")</f>
        <v>0.16180965966985927</v>
      </c>
      <c r="KU63" s="294">
        <v>5446</v>
      </c>
      <c r="KV63" s="293">
        <f t="shared" ref="KV63:KV74" si="969">IFERROR(KU63/KU76-1,"-")</f>
        <v>0.15356915907646695</v>
      </c>
      <c r="KW63" s="294">
        <v>255</v>
      </c>
      <c r="KX63" s="293">
        <f t="shared" ref="KX63:KX74" si="970">IFERROR(KW63/KW76-1,"-")</f>
        <v>0.37096774193548376</v>
      </c>
      <c r="KY63" s="292">
        <v>5171</v>
      </c>
      <c r="KZ63" s="293">
        <f t="shared" ref="KZ63:KZ74" si="971">IFERROR(KY63/KY76-1,"-")</f>
        <v>-0.20932721712538227</v>
      </c>
      <c r="LA63" s="294">
        <v>4897</v>
      </c>
      <c r="LB63" s="293">
        <f t="shared" ref="LB63:LB74" si="972">IFERROR(LA63/LA76-1,"-")</f>
        <v>-0.20850169710683697</v>
      </c>
      <c r="LC63" s="294">
        <v>274</v>
      </c>
      <c r="LD63" s="293">
        <f t="shared" ref="LD63:LD74" si="973">IFERROR(LC63/LC76-1,"-")</f>
        <v>-0.22598870056497178</v>
      </c>
      <c r="LE63" s="292">
        <v>161</v>
      </c>
      <c r="LF63" s="293">
        <f t="shared" ref="LF63:LF74" si="974">IFERROR(LE63/LE76-1,"-")</f>
        <v>-0.64847161572052403</v>
      </c>
      <c r="LG63" s="294">
        <v>107</v>
      </c>
      <c r="LH63" s="293">
        <f t="shared" ref="LH63:LH74" si="975">IFERROR(LG63/LG76-1,"-")</f>
        <v>-0.10084033613445376</v>
      </c>
      <c r="LI63" s="294">
        <v>54</v>
      </c>
      <c r="LJ63" s="293">
        <f t="shared" ref="LJ63:LJ74" si="976">IFERROR(LI63/LI76-1,"-")</f>
        <v>-0.84023668639053251</v>
      </c>
      <c r="LK63" s="292">
        <v>224509</v>
      </c>
      <c r="LL63" s="293">
        <f t="shared" ref="LL63:LL74" si="977">IFERROR(LK63/LK76-1,"-")</f>
        <v>-6.391007225740819E-2</v>
      </c>
      <c r="LM63" s="292">
        <v>57441</v>
      </c>
      <c r="LN63" s="293">
        <f t="shared" ref="LN63:LN74" si="978">IFERROR(LM63/LM76-1,"-")</f>
        <v>-0.11110939168381795</v>
      </c>
      <c r="LO63" s="294">
        <v>57003</v>
      </c>
      <c r="LP63" s="293">
        <f t="shared" ref="LP63:LP74" si="979">IFERROR(LO63/LO76-1,"-")</f>
        <v>-0.10900792472294729</v>
      </c>
      <c r="LQ63" s="294">
        <v>438</v>
      </c>
      <c r="LR63" s="293">
        <f t="shared" ref="LR63:LR74" si="980">IFERROR(LQ63/LQ76-1,"-")</f>
        <v>-0.31987577639751552</v>
      </c>
      <c r="LS63" s="292">
        <v>138969</v>
      </c>
      <c r="LT63" s="293">
        <f t="shared" ref="LT63:LT74" si="981">IFERROR(LS63/LS76-1,"-")</f>
        <v>-3.1919319437072602E-3</v>
      </c>
      <c r="LU63" s="294">
        <v>138648</v>
      </c>
      <c r="LV63" s="293">
        <f t="shared" ref="LV63:LV74" si="982">IFERROR(LU63/LU76-1,"-")</f>
        <v>-3.0416118385573343E-3</v>
      </c>
      <c r="LW63" s="294">
        <v>321</v>
      </c>
      <c r="LX63" s="293">
        <f t="shared" ref="LX63:LX74" si="983">IFERROR(LW63/LW76-1,"-")</f>
        <v>-6.6860465116279078E-2</v>
      </c>
      <c r="LY63" s="292">
        <v>14143</v>
      </c>
      <c r="LZ63" s="293">
        <f t="shared" ref="LZ63:LZ74" si="984">IFERROR(LY63/LY76-1,"-")</f>
        <v>-0.16732410950838972</v>
      </c>
      <c r="MA63" s="294">
        <v>13926</v>
      </c>
      <c r="MB63" s="293">
        <f t="shared" ref="MB63:MB74" si="985">IFERROR(MA63/MA76-1,"-")</f>
        <v>-0.17092337917485267</v>
      </c>
      <c r="MC63" s="294">
        <v>217</v>
      </c>
      <c r="MD63" s="293">
        <f t="shared" ref="MD63:MD74" si="986">IFERROR(MC63/MC76-1,"-")</f>
        <v>0.16042780748663099</v>
      </c>
      <c r="ME63" s="292">
        <v>11934</v>
      </c>
      <c r="MF63" s="293">
        <f t="shared" ref="MF63:MF74" si="987">IFERROR(ME63/ME76-1,"-")</f>
        <v>-0.22035669954922588</v>
      </c>
      <c r="MG63" s="294">
        <v>11865</v>
      </c>
      <c r="MH63" s="293">
        <f t="shared" ref="MH63:MH74" si="988">IFERROR(MG63/MG76-1,"-")</f>
        <v>-0.21935653661425092</v>
      </c>
      <c r="MI63" s="294">
        <v>70</v>
      </c>
      <c r="MJ63" s="293">
        <f t="shared" ref="MJ63:MJ74" si="989">IFERROR(MI63/MI76-1,"-")</f>
        <v>-0.35185185185185186</v>
      </c>
      <c r="MK63" s="292">
        <v>2068</v>
      </c>
      <c r="ML63" s="293">
        <f t="shared" ref="ML63:ML74" si="990">IFERROR(MK63/MK76-1,"-")</f>
        <v>-0.48875154511742891</v>
      </c>
      <c r="MM63" s="294">
        <v>1726</v>
      </c>
      <c r="MN63" s="293">
        <f t="shared" ref="MN63:MN74" si="991">IFERROR(MM63/MM76-1,"-")</f>
        <v>-0.55538382277176712</v>
      </c>
      <c r="MO63" s="294">
        <v>342</v>
      </c>
      <c r="MP63" s="293">
        <f t="shared" ref="MP63:MP74" si="992">IFERROR(MO63/MO76-1,"-")</f>
        <v>1.0853658536585367</v>
      </c>
      <c r="MQ63" s="292">
        <f t="shared" ref="MQ63:MQ74" si="993">IFERROR(AI63-(CU63+EA63+FG63+GM63+HS63+IY63+KE63+LK63),"-")</f>
        <v>119559</v>
      </c>
      <c r="MR63" s="293">
        <f t="shared" ref="MR63:MR74" si="994">IFERROR(MQ63/MQ76-1,"-")</f>
        <v>6.7129009800246386E-2</v>
      </c>
      <c r="MS63" s="292">
        <f t="shared" ref="MS63:MS74" si="995">IFERROR(AK63-(CW63+EC63+FI63+GO63+HU63+JA63+KG63+LM63),"-")</f>
        <v>54254</v>
      </c>
      <c r="MT63" s="293">
        <f t="shared" ref="MT63:MT74" si="996">IFERROR(MS63/MS76-1,"-")</f>
        <v>3.3370157327339944E-2</v>
      </c>
      <c r="MU63" s="294">
        <f t="shared" ref="MU63:MU74" si="997">IFERROR(AM63-(CY63+EE63+FK63+GQ63+HW63+JC63+KI63+LO63),"-")</f>
        <v>53169</v>
      </c>
      <c r="MV63" s="293">
        <f t="shared" ref="MV63:MV74" si="998">IFERROR(MU63/MU76-1,"-")</f>
        <v>6.9389971640620329E-2</v>
      </c>
      <c r="MW63" s="294">
        <f t="shared" ref="MW63:MW74" si="999">IFERROR(AO63-(DA63+EG63+FM63+GS63+HY63+JE63+KK63+LQ63),"-")</f>
        <v>1085</v>
      </c>
      <c r="MX63" s="293">
        <f t="shared" ref="MX63:MX74" si="1000">IFERROR(MW63/MW76-1,"-")</f>
        <v>-0.60999281092739044</v>
      </c>
      <c r="MY63" s="292">
        <f t="shared" ref="MY63:MY74" si="1001">IFERROR(AQ63-(DC63+EI63+FO63+GU63+IA63+JG63+KM63+LS63),"-")</f>
        <v>35983</v>
      </c>
      <c r="MZ63" s="293">
        <f t="shared" ref="MZ63:MZ74" si="1002">IFERROR(MY63/MY76-1,"-")</f>
        <v>1.655507528886635E-2</v>
      </c>
      <c r="NA63" s="294">
        <f t="shared" ref="NA63:NA74" si="1003">IFERROR(AS63-(DE63+EK63+FQ63+GW63+IC63+JI63+KO63+LU63),"-")</f>
        <v>34920</v>
      </c>
      <c r="NB63" s="293">
        <f t="shared" ref="NB63:NB74" si="1004">IFERROR(NA63/NA76-1,"-")</f>
        <v>6.330501507262265E-2</v>
      </c>
      <c r="NC63" s="294">
        <f t="shared" ref="NC63:NC74" si="1005">IFERROR(AU63-(DG63+EM63+FS63+GY63+IE63+JK63+KQ63+LW63),"-")</f>
        <v>1064</v>
      </c>
      <c r="ND63" s="293">
        <f t="shared" ref="ND63:ND74" si="1006">IFERROR(NC63/NC76-1,"-")</f>
        <v>-0.58339859044635867</v>
      </c>
      <c r="NE63" s="292">
        <f t="shared" ref="NE63:NE74" si="1007">IFERROR(AW63-(DI63+EO63+FU63+HA63+IG63+JM63+KS63+LY63),"-")</f>
        <v>14413</v>
      </c>
      <c r="NF63" s="293">
        <f t="shared" ref="NF63:NF74" si="1008">IFERROR(NE63/NE76-1,"-")</f>
        <v>4.1176045654843563E-2</v>
      </c>
      <c r="NG63" s="294">
        <f t="shared" ref="NG63:NG74" si="1009">IFERROR(AY63-(DK63+EQ63+FW63+HC63+II63+JO63+KU63+MA63),"-")</f>
        <v>13131</v>
      </c>
      <c r="NH63" s="293">
        <f t="shared" ref="NH63:NH74" si="1010">IFERROR(NG63/NG76-1,"-")</f>
        <v>5.7927811795037032E-2</v>
      </c>
      <c r="NI63" s="294">
        <f t="shared" ref="NI63:NI74" si="1011">IFERROR(BA63-(DM63+ES63+FY63+HE63+IK63+JQ63+KW63+MC63),"-")</f>
        <v>1282</v>
      </c>
      <c r="NJ63" s="293">
        <f t="shared" ref="NJ63:NJ74" si="1012">IFERROR(NI63/NI76-1,"-")</f>
        <v>-0.10412299091544375</v>
      </c>
      <c r="NK63" s="292">
        <f t="shared" ref="NK63:NK74" si="1013">IFERROR(BC63-(DO63+EU63+GA63+HG63+IM63+JS63+KY63+ME63),"-")</f>
        <v>15147</v>
      </c>
      <c r="NL63" s="293">
        <f t="shared" ref="NL63:NL74" si="1014">IFERROR(NK63/NK76-1,"-")</f>
        <v>-8.0774365821094762E-2</v>
      </c>
      <c r="NM63" s="294">
        <f t="shared" ref="NM63:NM74" si="1015">IFERROR(BE63-(DQ63+EW63+GC63+HI63+IO63+JU63+LA63+MG63),"-")</f>
        <v>14324</v>
      </c>
      <c r="NN63" s="293">
        <f t="shared" ref="NN63:NN74" si="1016">IFERROR(NM63/NM76-1,"-")</f>
        <v>-2.4383598964718756E-2</v>
      </c>
      <c r="NO63" s="294">
        <f t="shared" ref="NO63:NO74" si="1017">IFERROR(BG63-(DS63+EY63+GE63+HK63+IQ63+JW63+LC63+MI63),"-")</f>
        <v>821</v>
      </c>
      <c r="NP63" s="293">
        <f t="shared" ref="NP63:NP74" si="1018">IFERROR(NO63/NO76-1,"-")</f>
        <v>-0.54261838440111421</v>
      </c>
      <c r="NQ63" s="292">
        <f t="shared" ref="NQ63:NQ74" si="1019">IFERROR(BI63-(DU63+FA63+GG63+HM63+IS63+JY63+LE63+MK63),"-")</f>
        <v>2815</v>
      </c>
      <c r="NR63" s="293">
        <f t="shared" ref="NR63:NR74" si="1020">IFERROR(NQ63/NQ76-1,"-")</f>
        <v>-0.11755485893416928</v>
      </c>
      <c r="NS63" s="294">
        <f t="shared" ref="NS63:NS74" si="1021">IFERROR(BK63-(DW63+FC63+GI63+HO63+IU63+KA63+LG63+MM63),"-")</f>
        <v>2060</v>
      </c>
      <c r="NT63" s="293">
        <f t="shared" ref="NT63:NT74" si="1022">IFERROR(NS63/NS76-1,"-")</f>
        <v>0.19906868451688009</v>
      </c>
      <c r="NU63" s="294">
        <f t="shared" ref="NU63:NU74" si="1023">IFERROR(BM63-(DY63+FE63+GK63+HQ63+IW63+KC63+LI63+MO63),"-")</f>
        <v>754</v>
      </c>
      <c r="NV63" s="293">
        <f t="shared" ref="NV63:NV74" si="1024">IFERROR(NU63/NU76-1,"-")</f>
        <v>-0.48777173913043481</v>
      </c>
    </row>
    <row r="64" spans="1:386" s="295" customFormat="1" outlineLevel="1" x14ac:dyDescent="0.25">
      <c r="A64" s="290"/>
      <c r="B64" s="291" t="s">
        <v>65</v>
      </c>
      <c r="C64" s="292">
        <v>1482326</v>
      </c>
      <c r="D64" s="293">
        <f t="shared" si="817"/>
        <v>7.7586794322792585E-5</v>
      </c>
      <c r="E64" s="292">
        <v>579224</v>
      </c>
      <c r="F64" s="293">
        <f t="shared" si="818"/>
        <v>1.171847025842121E-2</v>
      </c>
      <c r="G64" s="294">
        <v>548887</v>
      </c>
      <c r="H64" s="293">
        <f t="shared" si="819"/>
        <v>2.3256377560531893E-2</v>
      </c>
      <c r="I64" s="294">
        <v>30337</v>
      </c>
      <c r="J64" s="293">
        <f t="shared" si="820"/>
        <v>-0.15970971941389911</v>
      </c>
      <c r="K64" s="292">
        <v>453136</v>
      </c>
      <c r="L64" s="293">
        <f t="shared" si="821"/>
        <v>2.6076717539966543E-2</v>
      </c>
      <c r="M64" s="294">
        <v>443778</v>
      </c>
      <c r="N64" s="293">
        <f t="shared" si="822"/>
        <v>2.6902571317499291E-2</v>
      </c>
      <c r="O64" s="294">
        <v>9358</v>
      </c>
      <c r="P64" s="293">
        <f t="shared" si="823"/>
        <v>-1.1618081960287241E-2</v>
      </c>
      <c r="Q64" s="292">
        <v>295614</v>
      </c>
      <c r="R64" s="293">
        <f t="shared" si="824"/>
        <v>-1.4488598479797332E-2</v>
      </c>
      <c r="S64" s="294">
        <v>268820</v>
      </c>
      <c r="T64" s="293">
        <f t="shared" si="825"/>
        <v>-1.0454244275933111E-2</v>
      </c>
      <c r="U64" s="294">
        <v>26794</v>
      </c>
      <c r="V64" s="293">
        <f t="shared" si="826"/>
        <v>-5.3182091239973195E-2</v>
      </c>
      <c r="W64" s="292">
        <v>201556</v>
      </c>
      <c r="X64" s="293">
        <f t="shared" si="827"/>
        <v>-9.8094667036576322E-2</v>
      </c>
      <c r="Y64" s="294">
        <v>178353</v>
      </c>
      <c r="Z64" s="293">
        <f t="shared" si="828"/>
        <v>-9.7627612585947765E-2</v>
      </c>
      <c r="AA64" s="294">
        <v>23203</v>
      </c>
      <c r="AB64" s="293">
        <f t="shared" si="829"/>
        <v>-0.10166866700220678</v>
      </c>
      <c r="AC64" s="292">
        <v>39570</v>
      </c>
      <c r="AD64" s="293">
        <f t="shared" si="830"/>
        <v>0.11877632955412931</v>
      </c>
      <c r="AE64" s="294">
        <v>26833</v>
      </c>
      <c r="AF64" s="293">
        <f t="shared" si="831"/>
        <v>-7.4660321401475938E-2</v>
      </c>
      <c r="AG64" s="294">
        <v>12737</v>
      </c>
      <c r="AH64" s="293">
        <f t="shared" si="832"/>
        <v>0.99921519384711965</v>
      </c>
      <c r="AI64" s="292">
        <v>1309805</v>
      </c>
      <c r="AJ64" s="293">
        <f t="shared" si="833"/>
        <v>-2.7372765501790686E-2</v>
      </c>
      <c r="AK64" s="292">
        <v>501905</v>
      </c>
      <c r="AL64" s="293">
        <f t="shared" si="834"/>
        <v>-9.318511091021775E-3</v>
      </c>
      <c r="AM64" s="294">
        <v>472830</v>
      </c>
      <c r="AN64" s="293">
        <f t="shared" si="835"/>
        <v>-6.7209414390423383E-4</v>
      </c>
      <c r="AO64" s="294">
        <v>29076</v>
      </c>
      <c r="AP64" s="293">
        <f t="shared" si="836"/>
        <v>-0.13148933628054249</v>
      </c>
      <c r="AQ64" s="292">
        <v>395251</v>
      </c>
      <c r="AR64" s="293">
        <f t="shared" si="837"/>
        <v>-7.8493290292134255E-3</v>
      </c>
      <c r="AS64" s="294">
        <v>387386</v>
      </c>
      <c r="AT64" s="293">
        <f t="shared" si="838"/>
        <v>-9.1035823453426978E-3</v>
      </c>
      <c r="AU64" s="294">
        <v>7864</v>
      </c>
      <c r="AV64" s="293">
        <f t="shared" si="839"/>
        <v>5.798466298937166E-2</v>
      </c>
      <c r="AW64" s="292">
        <v>271105</v>
      </c>
      <c r="AX64" s="293">
        <f t="shared" si="840"/>
        <v>-2.8635205681178943E-2</v>
      </c>
      <c r="AY64" s="294">
        <v>244954</v>
      </c>
      <c r="AZ64" s="293">
        <f t="shared" si="841"/>
        <v>-2.8665691184576292E-2</v>
      </c>
      <c r="BA64" s="294">
        <v>26152</v>
      </c>
      <c r="BB64" s="293">
        <f t="shared" si="842"/>
        <v>-2.8312402467117526E-2</v>
      </c>
      <c r="BC64" s="292">
        <v>189645</v>
      </c>
      <c r="BD64" s="293">
        <f t="shared" si="843"/>
        <v>-0.11136674601240792</v>
      </c>
      <c r="BE64" s="294">
        <v>167373</v>
      </c>
      <c r="BF64" s="293">
        <f t="shared" si="844"/>
        <v>-0.11348577058141196</v>
      </c>
      <c r="BG64" s="294">
        <v>22272</v>
      </c>
      <c r="BH64" s="293">
        <f t="shared" si="845"/>
        <v>-9.511233900784144E-2</v>
      </c>
      <c r="BI64" s="292">
        <v>34577</v>
      </c>
      <c r="BJ64" s="293">
        <f t="shared" si="846"/>
        <v>9.5630406540131219E-2</v>
      </c>
      <c r="BK64" s="294">
        <v>22422</v>
      </c>
      <c r="BL64" s="293">
        <f t="shared" si="847"/>
        <v>-0.15522568005425363</v>
      </c>
      <c r="BM64" s="294">
        <v>12155</v>
      </c>
      <c r="BN64" s="293">
        <f t="shared" si="848"/>
        <v>1.4227626071357387</v>
      </c>
      <c r="BO64" s="292">
        <v>172521</v>
      </c>
      <c r="BP64" s="293">
        <f t="shared" si="849"/>
        <v>0.27279501272640072</v>
      </c>
      <c r="BQ64" s="292">
        <v>77319</v>
      </c>
      <c r="BR64" s="293">
        <f t="shared" si="850"/>
        <v>0.17347356918453771</v>
      </c>
      <c r="BS64" s="294">
        <v>76057</v>
      </c>
      <c r="BT64" s="293">
        <f t="shared" si="851"/>
        <v>0.20221611026808306</v>
      </c>
      <c r="BU64" s="294">
        <v>1262</v>
      </c>
      <c r="BV64" s="293">
        <f t="shared" si="852"/>
        <v>-0.51923809523809528</v>
      </c>
      <c r="BW64" s="292">
        <v>57885</v>
      </c>
      <c r="BX64" s="293">
        <f t="shared" si="853"/>
        <v>0.33859815461461973</v>
      </c>
      <c r="BY64" s="294">
        <v>56392</v>
      </c>
      <c r="BZ64" s="293">
        <f t="shared" si="854"/>
        <v>0.36847214133178019</v>
      </c>
      <c r="CA64" s="294">
        <v>1494</v>
      </c>
      <c r="CB64" s="293">
        <f t="shared" si="855"/>
        <v>-0.26584766584766584</v>
      </c>
      <c r="CC64" s="292">
        <v>24508</v>
      </c>
      <c r="CD64" s="293">
        <f t="shared" si="856"/>
        <v>0.17471121123520117</v>
      </c>
      <c r="CE64" s="294">
        <v>23866</v>
      </c>
      <c r="CF64" s="293">
        <f t="shared" si="857"/>
        <v>0.22527980285450244</v>
      </c>
      <c r="CG64" s="294">
        <v>642</v>
      </c>
      <c r="CH64" s="293">
        <f t="shared" si="858"/>
        <v>-0.53646209386281596</v>
      </c>
      <c r="CI64" s="292">
        <v>11911</v>
      </c>
      <c r="CJ64" s="293">
        <f t="shared" si="859"/>
        <v>0.18329028412477655</v>
      </c>
      <c r="CK64" s="294">
        <v>10980</v>
      </c>
      <c r="CL64" s="293">
        <f t="shared" si="860"/>
        <v>0.2406779661016949</v>
      </c>
      <c r="CM64" s="294">
        <v>931</v>
      </c>
      <c r="CN64" s="293">
        <f t="shared" si="861"/>
        <v>-0.234375</v>
      </c>
      <c r="CO64" s="292">
        <v>4993</v>
      </c>
      <c r="CP64" s="293">
        <f t="shared" si="862"/>
        <v>0.31015481500918396</v>
      </c>
      <c r="CQ64" s="294">
        <v>4411</v>
      </c>
      <c r="CR64" s="293">
        <f t="shared" si="863"/>
        <v>0.79600977198697076</v>
      </c>
      <c r="CS64" s="294">
        <v>582</v>
      </c>
      <c r="CT64" s="293">
        <f t="shared" si="864"/>
        <v>-0.57016248153618909</v>
      </c>
      <c r="CU64" s="292">
        <v>287632</v>
      </c>
      <c r="CV64" s="293">
        <f t="shared" si="865"/>
        <v>-1.5643234326820687E-2</v>
      </c>
      <c r="CW64" s="292">
        <v>85795</v>
      </c>
      <c r="CX64" s="293">
        <f t="shared" si="866"/>
        <v>-0.13493047783256196</v>
      </c>
      <c r="CY64" s="294">
        <v>64523</v>
      </c>
      <c r="CZ64" s="293">
        <f t="shared" si="867"/>
        <v>-0.12110769063121474</v>
      </c>
      <c r="DA64" s="294">
        <v>21272</v>
      </c>
      <c r="DB64" s="293">
        <f t="shared" si="868"/>
        <v>-0.17431976089741097</v>
      </c>
      <c r="DC64" s="292">
        <v>105772</v>
      </c>
      <c r="DD64" s="293">
        <f t="shared" si="869"/>
        <v>0.15976798500016454</v>
      </c>
      <c r="DE64" s="294">
        <v>102948</v>
      </c>
      <c r="DF64" s="293">
        <f t="shared" si="870"/>
        <v>0.16756830322207472</v>
      </c>
      <c r="DG64" s="294">
        <v>2824</v>
      </c>
      <c r="DH64" s="293">
        <f t="shared" si="871"/>
        <v>-6.7371202113606365E-2</v>
      </c>
      <c r="DI64" s="292">
        <v>56805</v>
      </c>
      <c r="DJ64" s="293">
        <f t="shared" si="872"/>
        <v>0.10245313045840931</v>
      </c>
      <c r="DK64" s="294">
        <v>37748</v>
      </c>
      <c r="DL64" s="293">
        <f t="shared" si="873"/>
        <v>0.27876960601646394</v>
      </c>
      <c r="DM64" s="294">
        <v>19057</v>
      </c>
      <c r="DN64" s="293">
        <f t="shared" si="874"/>
        <v>-0.13404825737265413</v>
      </c>
      <c r="DO64" s="292">
        <v>80486</v>
      </c>
      <c r="DP64" s="293">
        <f t="shared" si="875"/>
        <v>-0.18543032952797345</v>
      </c>
      <c r="DQ64" s="294">
        <v>60656</v>
      </c>
      <c r="DR64" s="293">
        <f t="shared" si="876"/>
        <v>-0.23735760806699024</v>
      </c>
      <c r="DS64" s="294">
        <v>19830</v>
      </c>
      <c r="DT64" s="293">
        <f t="shared" si="877"/>
        <v>2.8847151603196064E-2</v>
      </c>
      <c r="DU64" s="292">
        <v>20375</v>
      </c>
      <c r="DV64" s="293">
        <f t="shared" si="878"/>
        <v>0.48041851340550745</v>
      </c>
      <c r="DW64" s="294">
        <v>12489</v>
      </c>
      <c r="DX64" s="293">
        <f t="shared" si="879"/>
        <v>5.8748728382502557E-2</v>
      </c>
      <c r="DY64" s="294">
        <v>7886</v>
      </c>
      <c r="DZ64" s="293">
        <f t="shared" si="880"/>
        <v>3.0091509913573971</v>
      </c>
      <c r="EA64" s="292">
        <v>34189</v>
      </c>
      <c r="EB64" s="293">
        <f t="shared" si="881"/>
        <v>7.4720231359235445E-2</v>
      </c>
      <c r="EC64" s="292">
        <v>20168</v>
      </c>
      <c r="ED64" s="293">
        <f t="shared" si="882"/>
        <v>0.1222525179455789</v>
      </c>
      <c r="EE64" s="294">
        <v>20011</v>
      </c>
      <c r="EF64" s="293">
        <f t="shared" si="883"/>
        <v>0.14289793820320984</v>
      </c>
      <c r="EG64" s="294">
        <v>157</v>
      </c>
      <c r="EH64" s="293">
        <f t="shared" si="884"/>
        <v>-0.66017316017316019</v>
      </c>
      <c r="EI64" s="292">
        <v>7906</v>
      </c>
      <c r="EJ64" s="293">
        <f t="shared" si="885"/>
        <v>-2.1456518995329743E-3</v>
      </c>
      <c r="EK64" s="294">
        <v>7724</v>
      </c>
      <c r="EL64" s="293">
        <f t="shared" si="886"/>
        <v>-2.5116748706298098E-2</v>
      </c>
      <c r="EM64" s="294">
        <v>181</v>
      </c>
      <c r="EN64" s="293" t="str">
        <f t="shared" si="887"/>
        <v>-</v>
      </c>
      <c r="EO64" s="292">
        <v>4499</v>
      </c>
      <c r="EP64" s="293">
        <f t="shared" si="888"/>
        <v>2.3197634750966589E-2</v>
      </c>
      <c r="EQ64" s="294">
        <v>4422</v>
      </c>
      <c r="ER64" s="293">
        <f t="shared" si="889"/>
        <v>4.3662969081897485E-2</v>
      </c>
      <c r="ES64" s="294">
        <v>77</v>
      </c>
      <c r="ET64" s="293">
        <f t="shared" si="890"/>
        <v>-0.51875000000000004</v>
      </c>
      <c r="EU64" s="292">
        <v>1249</v>
      </c>
      <c r="EV64" s="293">
        <f t="shared" si="891"/>
        <v>5.4008438818565319E-2</v>
      </c>
      <c r="EW64" s="294">
        <v>1212</v>
      </c>
      <c r="EX64" s="293">
        <f t="shared" si="892"/>
        <v>5.8515283842794696E-2</v>
      </c>
      <c r="EY64" s="294">
        <v>37</v>
      </c>
      <c r="EZ64" s="293">
        <f t="shared" si="893"/>
        <v>-7.4999999999999956E-2</v>
      </c>
      <c r="FA64" s="292">
        <v>693</v>
      </c>
      <c r="FB64" s="293">
        <f t="shared" si="894"/>
        <v>0.13980263157894735</v>
      </c>
      <c r="FC64" s="294">
        <v>693</v>
      </c>
      <c r="FD64" s="293">
        <f t="shared" si="895"/>
        <v>0.5714285714285714</v>
      </c>
      <c r="FE64" s="294">
        <v>0</v>
      </c>
      <c r="FF64" s="293">
        <f t="shared" si="896"/>
        <v>-1</v>
      </c>
      <c r="FG64" s="292">
        <v>49448</v>
      </c>
      <c r="FH64" s="293">
        <f t="shared" si="897"/>
        <v>-0.19594133142541226</v>
      </c>
      <c r="FI64" s="292">
        <v>20380</v>
      </c>
      <c r="FJ64" s="293">
        <f t="shared" si="898"/>
        <v>-0.14631592175260755</v>
      </c>
      <c r="FK64" s="294">
        <v>19872</v>
      </c>
      <c r="FL64" s="293">
        <f t="shared" si="899"/>
        <v>-0.14927865062716728</v>
      </c>
      <c r="FM64" s="294">
        <v>509</v>
      </c>
      <c r="FN64" s="293">
        <f t="shared" si="900"/>
        <v>-9.7276264591439343E-3</v>
      </c>
      <c r="FO64" s="292">
        <v>6727</v>
      </c>
      <c r="FP64" s="293">
        <f t="shared" si="901"/>
        <v>-0.31705583756345179</v>
      </c>
      <c r="FQ64" s="294">
        <v>6557</v>
      </c>
      <c r="FR64" s="293">
        <f t="shared" si="902"/>
        <v>-0.30884368082639402</v>
      </c>
      <c r="FS64" s="294">
        <v>170</v>
      </c>
      <c r="FT64" s="293">
        <f t="shared" si="903"/>
        <v>-0.53038674033149169</v>
      </c>
      <c r="FU64" s="292">
        <v>12344</v>
      </c>
      <c r="FV64" s="293">
        <f t="shared" si="904"/>
        <v>-0.20273848737324807</v>
      </c>
      <c r="FW64" s="294">
        <v>11656</v>
      </c>
      <c r="FX64" s="293">
        <f t="shared" si="905"/>
        <v>-0.2351204147253757</v>
      </c>
      <c r="FY64" s="294">
        <v>688</v>
      </c>
      <c r="FZ64" s="293">
        <f t="shared" si="906"/>
        <v>1.819672131147541</v>
      </c>
      <c r="GA64" s="292">
        <v>10621</v>
      </c>
      <c r="GB64" s="293">
        <f t="shared" si="907"/>
        <v>-0.16066066066066065</v>
      </c>
      <c r="GC64" s="294">
        <v>10305</v>
      </c>
      <c r="GD64" s="293">
        <f t="shared" si="908"/>
        <v>-0.12387349090290767</v>
      </c>
      <c r="GE64" s="294">
        <v>316</v>
      </c>
      <c r="GF64" s="293">
        <f t="shared" si="909"/>
        <v>-0.64613661814109746</v>
      </c>
      <c r="GG64" s="292">
        <v>682</v>
      </c>
      <c r="GH64" s="293">
        <f t="shared" si="910"/>
        <v>-0.45396317053642909</v>
      </c>
      <c r="GI64" s="294">
        <v>512</v>
      </c>
      <c r="GJ64" s="293">
        <f t="shared" si="911"/>
        <v>-0.48020304568527916</v>
      </c>
      <c r="GK64" s="294">
        <v>170</v>
      </c>
      <c r="GL64" s="293">
        <f t="shared" si="912"/>
        <v>-0.35606060606060608</v>
      </c>
      <c r="GM64" s="292">
        <v>438498</v>
      </c>
      <c r="GN64" s="293">
        <f t="shared" si="913"/>
        <v>-6.9704875264959831E-3</v>
      </c>
      <c r="GO64" s="292">
        <v>199642</v>
      </c>
      <c r="GP64" s="293">
        <f t="shared" si="914"/>
        <v>1.2881589828668272E-2</v>
      </c>
      <c r="GQ64" s="294">
        <v>199177</v>
      </c>
      <c r="GR64" s="293">
        <f t="shared" si="915"/>
        <v>1.6935566220769971E-2</v>
      </c>
      <c r="GS64" s="294">
        <v>465</v>
      </c>
      <c r="GT64" s="293">
        <f t="shared" si="916"/>
        <v>-0.6262057877813505</v>
      </c>
      <c r="GU64" s="292">
        <v>55102</v>
      </c>
      <c r="GV64" s="293">
        <f t="shared" si="917"/>
        <v>-0.10229549860706078</v>
      </c>
      <c r="GW64" s="294">
        <v>54627</v>
      </c>
      <c r="GX64" s="293">
        <f t="shared" si="918"/>
        <v>-9.5863883877588152E-2</v>
      </c>
      <c r="GY64" s="294">
        <v>475</v>
      </c>
      <c r="GZ64" s="293">
        <f t="shared" si="919"/>
        <v>-0.50623700623700629</v>
      </c>
      <c r="HA64" s="292">
        <v>127918</v>
      </c>
      <c r="HB64" s="293">
        <f t="shared" si="920"/>
        <v>-1.8054809242342817E-2</v>
      </c>
      <c r="HC64" s="294">
        <v>126968</v>
      </c>
      <c r="HD64" s="293">
        <f t="shared" si="921"/>
        <v>-2.1486482320663414E-2</v>
      </c>
      <c r="HE64" s="294">
        <v>950</v>
      </c>
      <c r="HF64" s="293">
        <f t="shared" si="922"/>
        <v>0.84466019417475735</v>
      </c>
      <c r="HG64" s="292">
        <v>53105</v>
      </c>
      <c r="HH64" s="293">
        <f t="shared" si="923"/>
        <v>4.6981585899609657E-2</v>
      </c>
      <c r="HI64" s="294">
        <v>52131</v>
      </c>
      <c r="HJ64" s="293">
        <f t="shared" si="924"/>
        <v>5.1558245083207277E-2</v>
      </c>
      <c r="HK64" s="294">
        <v>974</v>
      </c>
      <c r="HL64" s="293">
        <f t="shared" si="925"/>
        <v>-0.15156794425087106</v>
      </c>
      <c r="HM64" s="292">
        <v>3968</v>
      </c>
      <c r="HN64" s="293">
        <f t="shared" si="926"/>
        <v>-0.19234683492774274</v>
      </c>
      <c r="HO64" s="294">
        <v>3446</v>
      </c>
      <c r="HP64" s="293">
        <f t="shared" si="927"/>
        <v>-0.21574874829312696</v>
      </c>
      <c r="HQ64" s="294">
        <v>522</v>
      </c>
      <c r="HR64" s="293">
        <f t="shared" si="928"/>
        <v>5.7803468208093012E-3</v>
      </c>
      <c r="HS64" s="292">
        <v>52527</v>
      </c>
      <c r="HT64" s="293">
        <f t="shared" si="929"/>
        <v>-0.10158040570588034</v>
      </c>
      <c r="HU64" s="292">
        <v>15839</v>
      </c>
      <c r="HV64" s="293">
        <f t="shared" si="930"/>
        <v>-8.3072826212805317E-2</v>
      </c>
      <c r="HW64" s="294">
        <v>15457</v>
      </c>
      <c r="HX64" s="293">
        <f t="shared" si="931"/>
        <v>-6.4062973054798689E-2</v>
      </c>
      <c r="HY64" s="294">
        <v>382</v>
      </c>
      <c r="HZ64" s="293">
        <f t="shared" si="932"/>
        <v>-0.49670619235836622</v>
      </c>
      <c r="IA64" s="292">
        <v>19769</v>
      </c>
      <c r="IB64" s="293">
        <f t="shared" si="933"/>
        <v>-2.1772477608986041E-2</v>
      </c>
      <c r="IC64" s="294">
        <v>19693</v>
      </c>
      <c r="ID64" s="293">
        <f t="shared" si="934"/>
        <v>-2.1854666467987838E-2</v>
      </c>
      <c r="IE64" s="294">
        <v>76</v>
      </c>
      <c r="IF64" s="293">
        <f t="shared" si="935"/>
        <v>0</v>
      </c>
      <c r="IG64" s="292">
        <v>10517</v>
      </c>
      <c r="IH64" s="293">
        <f t="shared" si="936"/>
        <v>-0.19600947939759961</v>
      </c>
      <c r="II64" s="294">
        <v>10173</v>
      </c>
      <c r="IJ64" s="293">
        <f t="shared" si="937"/>
        <v>-0.19561951450936976</v>
      </c>
      <c r="IK64" s="294">
        <v>344</v>
      </c>
      <c r="IL64" s="293">
        <f t="shared" si="938"/>
        <v>-0.20737327188940091</v>
      </c>
      <c r="IM64" s="292">
        <v>5193</v>
      </c>
      <c r="IN64" s="293">
        <f t="shared" si="939"/>
        <v>-0.20644865525672373</v>
      </c>
      <c r="IO64" s="294">
        <v>4843</v>
      </c>
      <c r="IP64" s="293">
        <f t="shared" si="940"/>
        <v>-0.20891865403462917</v>
      </c>
      <c r="IQ64" s="294">
        <v>350</v>
      </c>
      <c r="IR64" s="293">
        <f t="shared" si="941"/>
        <v>-0.17061611374407581</v>
      </c>
      <c r="IS64" s="292">
        <v>2023</v>
      </c>
      <c r="IT64" s="293">
        <f t="shared" si="942"/>
        <v>-0.38789712556732225</v>
      </c>
      <c r="IU64" s="294">
        <v>2012</v>
      </c>
      <c r="IV64" s="293">
        <f t="shared" si="943"/>
        <v>-0.30716253443526176</v>
      </c>
      <c r="IW64" s="294">
        <v>11</v>
      </c>
      <c r="IX64" s="293">
        <f t="shared" si="944"/>
        <v>-0.972568578553616</v>
      </c>
      <c r="IY64" s="292">
        <v>44990</v>
      </c>
      <c r="IZ64" s="293">
        <f t="shared" si="945"/>
        <v>3.2283229699653582E-2</v>
      </c>
      <c r="JA64" s="292">
        <v>12967</v>
      </c>
      <c r="JB64" s="293">
        <f t="shared" si="946"/>
        <v>0.15807805662230945</v>
      </c>
      <c r="JC64" s="294">
        <v>12967</v>
      </c>
      <c r="JD64" s="293">
        <f t="shared" si="947"/>
        <v>0.17571856015957921</v>
      </c>
      <c r="JE64" s="294">
        <v>0</v>
      </c>
      <c r="JF64" s="293">
        <f t="shared" si="948"/>
        <v>-1</v>
      </c>
      <c r="JG64" s="292">
        <v>5747</v>
      </c>
      <c r="JH64" s="293">
        <f t="shared" si="949"/>
        <v>-0.19622377622377618</v>
      </c>
      <c r="JI64" s="294">
        <v>5572</v>
      </c>
      <c r="JJ64" s="293">
        <f t="shared" si="950"/>
        <v>-0.20683274021352316</v>
      </c>
      <c r="JK64" s="294">
        <v>175</v>
      </c>
      <c r="JL64" s="293">
        <f t="shared" si="951"/>
        <v>0.39999999999999991</v>
      </c>
      <c r="JM64" s="292">
        <v>23765</v>
      </c>
      <c r="JN64" s="293">
        <f t="shared" si="952"/>
        <v>8.4070796460177011E-2</v>
      </c>
      <c r="JO64" s="294">
        <v>23544</v>
      </c>
      <c r="JP64" s="293">
        <f t="shared" si="953"/>
        <v>8.0099091659785238E-2</v>
      </c>
      <c r="JQ64" s="294">
        <v>221</v>
      </c>
      <c r="JR64" s="293">
        <f t="shared" si="954"/>
        <v>0.782258064516129</v>
      </c>
      <c r="JS64" s="292">
        <v>2919</v>
      </c>
      <c r="JT64" s="293">
        <f t="shared" si="955"/>
        <v>-9.2632887783649309E-2</v>
      </c>
      <c r="JU64" s="294">
        <v>2831</v>
      </c>
      <c r="JV64" s="293">
        <f t="shared" si="956"/>
        <v>-0.11142498430634029</v>
      </c>
      <c r="JW64" s="294">
        <v>88</v>
      </c>
      <c r="JX64" s="293">
        <f t="shared" si="957"/>
        <v>1.838709677419355</v>
      </c>
      <c r="JY64" s="292">
        <v>238</v>
      </c>
      <c r="JZ64" s="293">
        <f t="shared" si="958"/>
        <v>-3.6437246963562764E-2</v>
      </c>
      <c r="KA64" s="294">
        <v>62</v>
      </c>
      <c r="KB64" s="293">
        <f t="shared" si="959"/>
        <v>-0.66486486486486485</v>
      </c>
      <c r="KC64" s="294">
        <v>176</v>
      </c>
      <c r="KD64" s="293">
        <f t="shared" si="960"/>
        <v>1.838709677419355</v>
      </c>
      <c r="KE64" s="292">
        <v>47000</v>
      </c>
      <c r="KF64" s="293">
        <f t="shared" si="961"/>
        <v>9.8233479764463949E-2</v>
      </c>
      <c r="KG64" s="292">
        <v>22701</v>
      </c>
      <c r="KH64" s="293">
        <f t="shared" si="962"/>
        <v>0.14328162771958097</v>
      </c>
      <c r="KI64" s="294">
        <v>22490</v>
      </c>
      <c r="KJ64" s="293">
        <f t="shared" si="963"/>
        <v>0.14756607817124201</v>
      </c>
      <c r="KK64" s="294">
        <v>211</v>
      </c>
      <c r="KL64" s="293">
        <f t="shared" si="964"/>
        <v>-0.18217054263565891</v>
      </c>
      <c r="KM64" s="292">
        <v>10618</v>
      </c>
      <c r="KN64" s="293">
        <f t="shared" si="965"/>
        <v>0.22454157536616304</v>
      </c>
      <c r="KO64" s="294">
        <v>10517</v>
      </c>
      <c r="KP64" s="293">
        <f t="shared" si="966"/>
        <v>0.24653312788906012</v>
      </c>
      <c r="KQ64" s="294">
        <v>101</v>
      </c>
      <c r="KR64" s="293">
        <f t="shared" si="967"/>
        <v>-0.56837606837606836</v>
      </c>
      <c r="KS64" s="292">
        <v>5945</v>
      </c>
      <c r="KT64" s="293">
        <f t="shared" si="968"/>
        <v>-0.19640443363071103</v>
      </c>
      <c r="KU64" s="294">
        <v>5700</v>
      </c>
      <c r="KV64" s="293">
        <f t="shared" si="969"/>
        <v>-0.21981932658089243</v>
      </c>
      <c r="KW64" s="294">
        <v>245</v>
      </c>
      <c r="KX64" s="293">
        <f t="shared" si="970"/>
        <v>1.6344086021505375</v>
      </c>
      <c r="KY64" s="292">
        <v>8144</v>
      </c>
      <c r="KZ64" s="293">
        <f t="shared" si="971"/>
        <v>7.6963766199418249E-2</v>
      </c>
      <c r="LA64" s="294">
        <v>8108</v>
      </c>
      <c r="LB64" s="293">
        <f t="shared" si="972"/>
        <v>0.12940520963922553</v>
      </c>
      <c r="LC64" s="294">
        <v>36</v>
      </c>
      <c r="LD64" s="293">
        <f t="shared" si="973"/>
        <v>-0.90575916230366493</v>
      </c>
      <c r="LE64" s="292">
        <v>275</v>
      </c>
      <c r="LF64" s="293">
        <f t="shared" si="974"/>
        <v>1.1825396825396823</v>
      </c>
      <c r="LG64" s="294">
        <v>93</v>
      </c>
      <c r="LH64" s="293">
        <f t="shared" si="975"/>
        <v>0.13414634146341453</v>
      </c>
      <c r="LI64" s="294">
        <v>182</v>
      </c>
      <c r="LJ64" s="293">
        <f t="shared" si="976"/>
        <v>3.1363636363636367</v>
      </c>
      <c r="LK64" s="292">
        <v>235936</v>
      </c>
      <c r="LL64" s="293">
        <f t="shared" si="977"/>
        <v>-6.8881960614073146E-2</v>
      </c>
      <c r="LM64" s="292">
        <v>63341</v>
      </c>
      <c r="LN64" s="293">
        <f t="shared" si="978"/>
        <v>2.1942208096029425E-2</v>
      </c>
      <c r="LO64" s="294">
        <v>62310</v>
      </c>
      <c r="LP64" s="293">
        <f t="shared" si="979"/>
        <v>2.4599598776597453E-2</v>
      </c>
      <c r="LQ64" s="294">
        <v>1031</v>
      </c>
      <c r="LR64" s="293">
        <f t="shared" si="980"/>
        <v>-0.1172945205479452</v>
      </c>
      <c r="LS64" s="292">
        <v>146512</v>
      </c>
      <c r="LT64" s="293">
        <f t="shared" si="981"/>
        <v>-4.8029940742280952E-2</v>
      </c>
      <c r="LU64" s="294">
        <v>146252</v>
      </c>
      <c r="LV64" s="293">
        <f t="shared" si="982"/>
        <v>-4.6373334028846358E-2</v>
      </c>
      <c r="LW64" s="294">
        <v>261</v>
      </c>
      <c r="LX64" s="293">
        <f t="shared" si="983"/>
        <v>-0.51666666666666661</v>
      </c>
      <c r="LY64" s="292">
        <v>14085</v>
      </c>
      <c r="LZ64" s="293">
        <f t="shared" si="984"/>
        <v>-0.27728462209451488</v>
      </c>
      <c r="MA64" s="294">
        <v>13756</v>
      </c>
      <c r="MB64" s="293">
        <f t="shared" si="985"/>
        <v>-0.26201716738197423</v>
      </c>
      <c r="MC64" s="294">
        <v>329</v>
      </c>
      <c r="MD64" s="293">
        <f t="shared" si="986"/>
        <v>-0.61248527679623088</v>
      </c>
      <c r="ME64" s="292">
        <v>11504</v>
      </c>
      <c r="MF64" s="293">
        <f t="shared" si="987"/>
        <v>-0.23673036093418254</v>
      </c>
      <c r="MG64" s="294">
        <v>11339</v>
      </c>
      <c r="MH64" s="293">
        <f t="shared" si="988"/>
        <v>-0.24143698153599147</v>
      </c>
      <c r="MI64" s="294">
        <v>165</v>
      </c>
      <c r="MJ64" s="293">
        <f t="shared" si="989"/>
        <v>0.33064516129032251</v>
      </c>
      <c r="MK64" s="292">
        <v>1225</v>
      </c>
      <c r="ML64" s="293">
        <f t="shared" si="990"/>
        <v>-0.73875026658136056</v>
      </c>
      <c r="MM64" s="294">
        <v>1121</v>
      </c>
      <c r="MN64" s="293">
        <f t="shared" si="991"/>
        <v>-0.74966502903081733</v>
      </c>
      <c r="MO64" s="294">
        <v>104</v>
      </c>
      <c r="MP64" s="293">
        <f t="shared" si="992"/>
        <v>-0.50943396226415094</v>
      </c>
      <c r="MQ64" s="292">
        <f t="shared" si="993"/>
        <v>119585</v>
      </c>
      <c r="MR64" s="293">
        <f t="shared" si="994"/>
        <v>-1.4487856736688509E-2</v>
      </c>
      <c r="MS64" s="292">
        <f t="shared" si="995"/>
        <v>61072</v>
      </c>
      <c r="MT64" s="293">
        <f t="shared" si="996"/>
        <v>4.9455270302780407E-2</v>
      </c>
      <c r="MU64" s="294">
        <f t="shared" si="997"/>
        <v>56023</v>
      </c>
      <c r="MV64" s="293">
        <f t="shared" si="998"/>
        <v>1.7674841053587631E-2</v>
      </c>
      <c r="MW64" s="294">
        <f t="shared" si="999"/>
        <v>5049</v>
      </c>
      <c r="MX64" s="293">
        <f t="shared" si="1000"/>
        <v>0.60744985673352425</v>
      </c>
      <c r="MY64" s="292">
        <f t="shared" si="1001"/>
        <v>37098</v>
      </c>
      <c r="MZ64" s="293">
        <f t="shared" si="1002"/>
        <v>-2.6018010449211038E-2</v>
      </c>
      <c r="NA64" s="294">
        <f t="shared" si="1003"/>
        <v>33496</v>
      </c>
      <c r="NB64" s="293">
        <f t="shared" si="1004"/>
        <v>-6.9141840818141342E-2</v>
      </c>
      <c r="NC64" s="294">
        <f t="shared" si="1005"/>
        <v>3601</v>
      </c>
      <c r="ND64" s="293">
        <f t="shared" si="1006"/>
        <v>0.70987654320987659</v>
      </c>
      <c r="NE64" s="292">
        <f t="shared" si="1007"/>
        <v>15227</v>
      </c>
      <c r="NF64" s="293">
        <f t="shared" si="1008"/>
        <v>-1.9573755714377694E-2</v>
      </c>
      <c r="NG64" s="294">
        <f t="shared" si="1009"/>
        <v>10987</v>
      </c>
      <c r="NH64" s="293">
        <f t="shared" si="1010"/>
        <v>-0.15750325895253436</v>
      </c>
      <c r="NI64" s="294">
        <f t="shared" si="1011"/>
        <v>4241</v>
      </c>
      <c r="NJ64" s="293">
        <f t="shared" si="1012"/>
        <v>0.70458199356913176</v>
      </c>
      <c r="NK64" s="292">
        <f t="shared" si="1013"/>
        <v>16424</v>
      </c>
      <c r="NL64" s="293">
        <f t="shared" si="1014"/>
        <v>-6.9356300997280185E-2</v>
      </c>
      <c r="NM64" s="294">
        <f t="shared" si="1015"/>
        <v>15948</v>
      </c>
      <c r="NN64" s="293">
        <f t="shared" si="1016"/>
        <v>3.909304143862391E-2</v>
      </c>
      <c r="NO64" s="294">
        <f t="shared" si="1017"/>
        <v>476</v>
      </c>
      <c r="NP64" s="293">
        <f t="shared" si="1018"/>
        <v>-0.79295345802522832</v>
      </c>
      <c r="NQ64" s="292">
        <f t="shared" si="1019"/>
        <v>5098</v>
      </c>
      <c r="NR64" s="293">
        <f t="shared" si="1020"/>
        <v>0.91726212861978196</v>
      </c>
      <c r="NS64" s="294">
        <f t="shared" si="1021"/>
        <v>1994</v>
      </c>
      <c r="NT64" s="293">
        <f t="shared" si="1022"/>
        <v>0.56147220046985113</v>
      </c>
      <c r="NU64" s="294">
        <f t="shared" si="1023"/>
        <v>3104</v>
      </c>
      <c r="NV64" s="293">
        <f t="shared" si="1024"/>
        <v>1.2476466328747287</v>
      </c>
    </row>
    <row r="65" spans="1:386" s="295" customFormat="1" outlineLevel="1" x14ac:dyDescent="0.25">
      <c r="A65" s="290"/>
      <c r="B65" s="291" t="s">
        <v>67</v>
      </c>
      <c r="C65" s="292">
        <v>1240687</v>
      </c>
      <c r="D65" s="293">
        <f t="shared" si="817"/>
        <v>-3.0070016047520909E-3</v>
      </c>
      <c r="E65" s="292">
        <v>484097</v>
      </c>
      <c r="F65" s="293">
        <f t="shared" si="818"/>
        <v>-9.3762981425434822E-3</v>
      </c>
      <c r="G65" s="294">
        <v>472718</v>
      </c>
      <c r="H65" s="293">
        <f t="shared" si="819"/>
        <v>1.4253070857694672E-2</v>
      </c>
      <c r="I65" s="294">
        <v>11379</v>
      </c>
      <c r="J65" s="293">
        <f t="shared" si="820"/>
        <v>-0.49659352327021766</v>
      </c>
      <c r="K65" s="292">
        <v>324647</v>
      </c>
      <c r="L65" s="293">
        <f t="shared" si="821"/>
        <v>-6.4533789760922944E-2</v>
      </c>
      <c r="M65" s="294">
        <v>317388</v>
      </c>
      <c r="N65" s="293">
        <f t="shared" si="822"/>
        <v>-5.7535841123160458E-2</v>
      </c>
      <c r="O65" s="294">
        <v>7258</v>
      </c>
      <c r="P65" s="293">
        <f t="shared" si="823"/>
        <v>-0.29390018484288349</v>
      </c>
      <c r="Q65" s="292">
        <v>256776</v>
      </c>
      <c r="R65" s="293">
        <f t="shared" si="824"/>
        <v>-3.6245510128249836E-2</v>
      </c>
      <c r="S65" s="294">
        <v>247078</v>
      </c>
      <c r="T65" s="293">
        <f t="shared" si="825"/>
        <v>2.2686539981870535E-2</v>
      </c>
      <c r="U65" s="294">
        <v>9698</v>
      </c>
      <c r="V65" s="293">
        <f t="shared" si="826"/>
        <v>-0.60951844097278141</v>
      </c>
      <c r="W65" s="292">
        <v>179318</v>
      </c>
      <c r="X65" s="293">
        <f t="shared" si="827"/>
        <v>-2.951745935531358E-2</v>
      </c>
      <c r="Y65" s="294">
        <v>169166</v>
      </c>
      <c r="Z65" s="293">
        <f t="shared" si="828"/>
        <v>8.7237556871373467E-3</v>
      </c>
      <c r="AA65" s="294">
        <v>10153</v>
      </c>
      <c r="AB65" s="293">
        <f t="shared" si="829"/>
        <v>-0.40517897943640513</v>
      </c>
      <c r="AC65" s="292">
        <v>32927</v>
      </c>
      <c r="AD65" s="293">
        <f t="shared" si="830"/>
        <v>7.3414832925835283E-2</v>
      </c>
      <c r="AE65" s="294">
        <v>22089</v>
      </c>
      <c r="AF65" s="293">
        <f t="shared" si="831"/>
        <v>1.5492828245678547E-2</v>
      </c>
      <c r="AG65" s="294">
        <v>10837</v>
      </c>
      <c r="AH65" s="293">
        <f t="shared" si="832"/>
        <v>0.21450184915387194</v>
      </c>
      <c r="AI65" s="292">
        <v>1093021</v>
      </c>
      <c r="AJ65" s="293">
        <f t="shared" si="833"/>
        <v>-1.5220098133729265E-2</v>
      </c>
      <c r="AK65" s="292">
        <v>414746</v>
      </c>
      <c r="AL65" s="293">
        <f t="shared" si="834"/>
        <v>-2.7249017271627096E-2</v>
      </c>
      <c r="AM65" s="294">
        <v>404504</v>
      </c>
      <c r="AN65" s="293">
        <f t="shared" si="835"/>
        <v>-8.2477664342385237E-3</v>
      </c>
      <c r="AO65" s="294">
        <v>10242</v>
      </c>
      <c r="AP65" s="293">
        <f t="shared" si="836"/>
        <v>-0.44622871046228707</v>
      </c>
      <c r="AQ65" s="292">
        <v>282475</v>
      </c>
      <c r="AR65" s="293">
        <f t="shared" si="837"/>
        <v>-5.5156958172361326E-2</v>
      </c>
      <c r="AS65" s="294">
        <v>276432</v>
      </c>
      <c r="AT65" s="293">
        <f t="shared" si="838"/>
        <v>-4.727242648579344E-2</v>
      </c>
      <c r="AU65" s="294">
        <v>6043</v>
      </c>
      <c r="AV65" s="293">
        <f t="shared" si="839"/>
        <v>-0.31454174228675136</v>
      </c>
      <c r="AW65" s="292">
        <v>233190</v>
      </c>
      <c r="AX65" s="293">
        <f t="shared" si="840"/>
        <v>-5.8438281051267249E-2</v>
      </c>
      <c r="AY65" s="294">
        <v>224405</v>
      </c>
      <c r="AZ65" s="293">
        <f t="shared" si="841"/>
        <v>-1.0683522891673514E-3</v>
      </c>
      <c r="BA65" s="294">
        <v>8785</v>
      </c>
      <c r="BB65" s="293">
        <f t="shared" si="842"/>
        <v>-0.61834216699973932</v>
      </c>
      <c r="BC65" s="292">
        <v>166134</v>
      </c>
      <c r="BD65" s="293">
        <f t="shared" si="843"/>
        <v>-4.595806749857867E-2</v>
      </c>
      <c r="BE65" s="294">
        <v>157195</v>
      </c>
      <c r="BF65" s="293">
        <f t="shared" si="844"/>
        <v>-9.1274118618533961E-3</v>
      </c>
      <c r="BG65" s="294">
        <v>8940</v>
      </c>
      <c r="BH65" s="293">
        <f t="shared" si="845"/>
        <v>-0.42300245256228219</v>
      </c>
      <c r="BI65" s="292">
        <v>29170</v>
      </c>
      <c r="BJ65" s="293">
        <f t="shared" si="846"/>
        <v>9.2754926200644405E-2</v>
      </c>
      <c r="BK65" s="294">
        <v>18804</v>
      </c>
      <c r="BL65" s="293">
        <f t="shared" si="847"/>
        <v>5.8842409329196155E-3</v>
      </c>
      <c r="BM65" s="294">
        <v>10365</v>
      </c>
      <c r="BN65" s="293">
        <f t="shared" si="848"/>
        <v>0.29578697337167137</v>
      </c>
      <c r="BO65" s="292">
        <v>147666</v>
      </c>
      <c r="BP65" s="293">
        <f t="shared" si="849"/>
        <v>9.77660483960896E-2</v>
      </c>
      <c r="BQ65" s="292">
        <v>69351</v>
      </c>
      <c r="BR65" s="293">
        <f t="shared" si="850"/>
        <v>0.11291021423413294</v>
      </c>
      <c r="BS65" s="294">
        <v>68213</v>
      </c>
      <c r="BT65" s="293">
        <f t="shared" si="851"/>
        <v>0.1719238566470811</v>
      </c>
      <c r="BU65" s="294">
        <v>1137</v>
      </c>
      <c r="BV65" s="293">
        <f t="shared" si="852"/>
        <v>-0.72329033828182032</v>
      </c>
      <c r="BW65" s="292">
        <v>42171</v>
      </c>
      <c r="BX65" s="293">
        <f t="shared" si="853"/>
        <v>-0.12286284787220769</v>
      </c>
      <c r="BY65" s="294">
        <v>40956</v>
      </c>
      <c r="BZ65" s="293">
        <f t="shared" si="854"/>
        <v>-0.12139869140834492</v>
      </c>
      <c r="CA65" s="294">
        <v>1215</v>
      </c>
      <c r="CB65" s="293">
        <f t="shared" si="855"/>
        <v>-0.16951469583048528</v>
      </c>
      <c r="CC65" s="292">
        <v>23586</v>
      </c>
      <c r="CD65" s="293">
        <f t="shared" si="856"/>
        <v>0.25657964837506664</v>
      </c>
      <c r="CE65" s="294">
        <v>22673</v>
      </c>
      <c r="CF65" s="293">
        <f t="shared" si="857"/>
        <v>0.33748230297310045</v>
      </c>
      <c r="CG65" s="294">
        <v>913</v>
      </c>
      <c r="CH65" s="293">
        <f t="shared" si="858"/>
        <v>-0.49779977997799785</v>
      </c>
      <c r="CI65" s="292">
        <v>13184</v>
      </c>
      <c r="CJ65" s="293">
        <f t="shared" si="859"/>
        <v>0.23956374576908601</v>
      </c>
      <c r="CK65" s="294">
        <v>11971</v>
      </c>
      <c r="CL65" s="293">
        <f t="shared" si="860"/>
        <v>0.32130242825607058</v>
      </c>
      <c r="CM65" s="294">
        <v>1213</v>
      </c>
      <c r="CN65" s="293">
        <f t="shared" si="861"/>
        <v>-0.22984126984126985</v>
      </c>
      <c r="CO65" s="292">
        <v>3757</v>
      </c>
      <c r="CP65" s="293">
        <f t="shared" si="862"/>
        <v>-5.6267269530268726E-2</v>
      </c>
      <c r="CQ65" s="294">
        <v>3285</v>
      </c>
      <c r="CR65" s="293">
        <f t="shared" si="863"/>
        <v>7.4582924435721232E-2</v>
      </c>
      <c r="CS65" s="294">
        <v>472</v>
      </c>
      <c r="CT65" s="293">
        <f t="shared" si="864"/>
        <v>-0.48917748917748916</v>
      </c>
      <c r="CU65" s="292">
        <v>227450</v>
      </c>
      <c r="CV65" s="293">
        <f t="shared" si="865"/>
        <v>-4.5302485277636695E-2</v>
      </c>
      <c r="CW65" s="292">
        <v>57611</v>
      </c>
      <c r="CX65" s="293">
        <f t="shared" si="866"/>
        <v>-0.20985571648014045</v>
      </c>
      <c r="CY65" s="294">
        <v>49671</v>
      </c>
      <c r="CZ65" s="293">
        <f t="shared" si="867"/>
        <v>-0.16270249313082619</v>
      </c>
      <c r="DA65" s="294">
        <v>7941</v>
      </c>
      <c r="DB65" s="293">
        <f t="shared" si="868"/>
        <v>-0.41563028920450362</v>
      </c>
      <c r="DC65" s="292">
        <v>75059</v>
      </c>
      <c r="DD65" s="293">
        <f t="shared" si="869"/>
        <v>-2.4206653579646686E-2</v>
      </c>
      <c r="DE65" s="294">
        <v>74968</v>
      </c>
      <c r="DF65" s="293">
        <f t="shared" si="870"/>
        <v>-1.5625410331153611E-2</v>
      </c>
      <c r="DG65" s="294">
        <v>91</v>
      </c>
      <c r="DH65" s="293">
        <f t="shared" si="871"/>
        <v>-0.88073394495412849</v>
      </c>
      <c r="DI65" s="292">
        <v>29257</v>
      </c>
      <c r="DJ65" s="293">
        <f t="shared" si="872"/>
        <v>-0.23410994764397908</v>
      </c>
      <c r="DK65" s="294">
        <v>26776</v>
      </c>
      <c r="DL65" s="293">
        <f t="shared" si="873"/>
        <v>8.5498844610208069E-2</v>
      </c>
      <c r="DM65" s="294">
        <v>2481</v>
      </c>
      <c r="DN65" s="293">
        <f t="shared" si="874"/>
        <v>-0.81668390719668982</v>
      </c>
      <c r="DO65" s="292">
        <v>66287</v>
      </c>
      <c r="DP65" s="293">
        <f t="shared" si="875"/>
        <v>-0.13722504230118449</v>
      </c>
      <c r="DQ65" s="294">
        <v>60184</v>
      </c>
      <c r="DR65" s="293">
        <f t="shared" si="876"/>
        <v>-6.4652492850926224E-2</v>
      </c>
      <c r="DS65" s="294">
        <v>6103</v>
      </c>
      <c r="DT65" s="293">
        <f t="shared" si="877"/>
        <v>-0.51121255806503285</v>
      </c>
      <c r="DU65" s="292">
        <v>15271</v>
      </c>
      <c r="DV65" s="293">
        <f t="shared" si="878"/>
        <v>0.65593146822815007</v>
      </c>
      <c r="DW65" s="294">
        <v>9497</v>
      </c>
      <c r="DX65" s="293">
        <f t="shared" si="879"/>
        <v>0.11861012956419326</v>
      </c>
      <c r="DY65" s="294">
        <v>5775</v>
      </c>
      <c r="DZ65" s="293">
        <f t="shared" si="880"/>
        <v>6.889344262295082</v>
      </c>
      <c r="EA65" s="292">
        <v>46723</v>
      </c>
      <c r="EB65" s="293">
        <f t="shared" si="881"/>
        <v>8.9723854837205019E-2</v>
      </c>
      <c r="EC65" s="292">
        <v>24504</v>
      </c>
      <c r="ED65" s="293">
        <f t="shared" si="882"/>
        <v>6.3818702787184156E-2</v>
      </c>
      <c r="EE65" s="294">
        <v>24500</v>
      </c>
      <c r="EF65" s="293">
        <f t="shared" si="883"/>
        <v>7.3996142381202779E-2</v>
      </c>
      <c r="EG65" s="294">
        <v>4</v>
      </c>
      <c r="EH65" s="293">
        <f t="shared" si="884"/>
        <v>-0.98190045248868774</v>
      </c>
      <c r="EI65" s="292">
        <v>11507</v>
      </c>
      <c r="EJ65" s="293">
        <f t="shared" si="885"/>
        <v>-1.5906952877790093E-2</v>
      </c>
      <c r="EK65" s="294">
        <v>11507</v>
      </c>
      <c r="EL65" s="293">
        <f t="shared" si="886"/>
        <v>-1.1595945713794853E-2</v>
      </c>
      <c r="EM65" s="294">
        <v>0</v>
      </c>
      <c r="EN65" s="293">
        <f t="shared" si="887"/>
        <v>-1</v>
      </c>
      <c r="EO65" s="292">
        <v>6550</v>
      </c>
      <c r="EP65" s="293">
        <f t="shared" si="888"/>
        <v>0.23074032318677196</v>
      </c>
      <c r="EQ65" s="294">
        <v>6550</v>
      </c>
      <c r="ER65" s="293">
        <f t="shared" si="889"/>
        <v>0.23328939935981929</v>
      </c>
      <c r="ES65" s="294">
        <v>0</v>
      </c>
      <c r="ET65" s="293">
        <f t="shared" si="890"/>
        <v>-1</v>
      </c>
      <c r="EU65" s="292">
        <v>2240</v>
      </c>
      <c r="EV65" s="293">
        <f t="shared" si="891"/>
        <v>0.4564369310793237</v>
      </c>
      <c r="EW65" s="294">
        <v>2240</v>
      </c>
      <c r="EX65" s="293">
        <f t="shared" si="892"/>
        <v>0.46692861820563203</v>
      </c>
      <c r="EY65" s="294">
        <v>0</v>
      </c>
      <c r="EZ65" s="293">
        <f t="shared" si="893"/>
        <v>-1</v>
      </c>
      <c r="FA65" s="292">
        <v>544</v>
      </c>
      <c r="FB65" s="293">
        <f t="shared" si="894"/>
        <v>-0.36670547147846333</v>
      </c>
      <c r="FC65" s="294">
        <v>544</v>
      </c>
      <c r="FD65" s="293">
        <f t="shared" si="895"/>
        <v>-0.27947019867549672</v>
      </c>
      <c r="FE65" s="294">
        <v>0</v>
      </c>
      <c r="FF65" s="293">
        <f t="shared" si="896"/>
        <v>-1</v>
      </c>
      <c r="FG65" s="292">
        <v>62565</v>
      </c>
      <c r="FH65" s="293">
        <f t="shared" si="897"/>
        <v>-2.2177419354838745E-2</v>
      </c>
      <c r="FI65" s="292">
        <v>22123</v>
      </c>
      <c r="FJ65" s="293">
        <f t="shared" si="898"/>
        <v>5.0325214831695497E-2</v>
      </c>
      <c r="FK65" s="294">
        <v>21666</v>
      </c>
      <c r="FL65" s="293">
        <f t="shared" si="899"/>
        <v>4.354108467392348E-2</v>
      </c>
      <c r="FM65" s="294">
        <v>456</v>
      </c>
      <c r="FN65" s="293">
        <f t="shared" si="900"/>
        <v>0.52</v>
      </c>
      <c r="FO65" s="292">
        <v>8745</v>
      </c>
      <c r="FP65" s="293">
        <f t="shared" si="901"/>
        <v>-0.19192385880613561</v>
      </c>
      <c r="FQ65" s="294">
        <v>8502</v>
      </c>
      <c r="FR65" s="293">
        <f t="shared" si="902"/>
        <v>-0.20228936010508536</v>
      </c>
      <c r="FS65" s="294">
        <v>243</v>
      </c>
      <c r="FT65" s="293">
        <f t="shared" si="903"/>
        <v>0.47272727272727266</v>
      </c>
      <c r="FU65" s="292">
        <v>18052</v>
      </c>
      <c r="FV65" s="293">
        <f t="shared" si="904"/>
        <v>-5.5364854390438367E-4</v>
      </c>
      <c r="FW65" s="294">
        <v>17502</v>
      </c>
      <c r="FX65" s="293">
        <f t="shared" si="905"/>
        <v>4.7649118778345656E-3</v>
      </c>
      <c r="FY65" s="294">
        <v>550</v>
      </c>
      <c r="FZ65" s="293">
        <f t="shared" si="906"/>
        <v>-0.14330218068535827</v>
      </c>
      <c r="GA65" s="292">
        <v>13268</v>
      </c>
      <c r="GB65" s="293">
        <f t="shared" si="907"/>
        <v>-3.6036036036036001E-2</v>
      </c>
      <c r="GC65" s="294">
        <v>12822</v>
      </c>
      <c r="GD65" s="293">
        <f t="shared" si="908"/>
        <v>-3.2009663294579549E-2</v>
      </c>
      <c r="GE65" s="294">
        <v>446</v>
      </c>
      <c r="GF65" s="293">
        <f t="shared" si="909"/>
        <v>-0.13899613899613905</v>
      </c>
      <c r="GG65" s="292">
        <v>1635</v>
      </c>
      <c r="GH65" s="293">
        <f t="shared" si="910"/>
        <v>-0.1812719078617927</v>
      </c>
      <c r="GI65" s="294">
        <v>1567</v>
      </c>
      <c r="GJ65" s="293">
        <f t="shared" si="911"/>
        <v>-5.0878255602665012E-2</v>
      </c>
      <c r="GK65" s="294">
        <v>67</v>
      </c>
      <c r="GL65" s="293">
        <f t="shared" si="912"/>
        <v>-0.80691642651296824</v>
      </c>
      <c r="GM65" s="292">
        <v>430512</v>
      </c>
      <c r="GN65" s="293">
        <f t="shared" si="913"/>
        <v>7.9533615068541064E-3</v>
      </c>
      <c r="GO65" s="292">
        <v>197257</v>
      </c>
      <c r="GP65" s="293">
        <f t="shared" si="914"/>
        <v>4.7050580435578748E-2</v>
      </c>
      <c r="GQ65" s="294">
        <v>196860</v>
      </c>
      <c r="GR65" s="293">
        <f t="shared" si="915"/>
        <v>4.9321187375737541E-2</v>
      </c>
      <c r="GS65" s="294">
        <v>397</v>
      </c>
      <c r="GT65" s="293">
        <f t="shared" si="916"/>
        <v>-0.49491094147582693</v>
      </c>
      <c r="GU65" s="292">
        <v>67225</v>
      </c>
      <c r="GV65" s="293">
        <f t="shared" si="917"/>
        <v>-9.5635913579250387E-2</v>
      </c>
      <c r="GW65" s="294">
        <v>63035</v>
      </c>
      <c r="GX65" s="293">
        <f t="shared" si="918"/>
        <v>-7.3001073545199247E-2</v>
      </c>
      <c r="GY65" s="294">
        <v>4190</v>
      </c>
      <c r="GZ65" s="293">
        <f t="shared" si="919"/>
        <v>-0.33849068519103254</v>
      </c>
      <c r="HA65" s="292">
        <v>124245</v>
      </c>
      <c r="HB65" s="293">
        <f t="shared" si="920"/>
        <v>-3.372193403379975E-2</v>
      </c>
      <c r="HC65" s="294">
        <v>120141</v>
      </c>
      <c r="HD65" s="293">
        <f t="shared" si="921"/>
        <v>-1.3061586613105969E-2</v>
      </c>
      <c r="HE65" s="294">
        <v>4104</v>
      </c>
      <c r="HF65" s="293">
        <f t="shared" si="922"/>
        <v>-0.40087591240875908</v>
      </c>
      <c r="HG65" s="292">
        <v>47768</v>
      </c>
      <c r="HH65" s="293">
        <f t="shared" si="923"/>
        <v>3.9949491650882907E-2</v>
      </c>
      <c r="HI65" s="294">
        <v>47051</v>
      </c>
      <c r="HJ65" s="293">
        <f t="shared" si="924"/>
        <v>3.7256674235576881E-2</v>
      </c>
      <c r="HK65" s="294">
        <v>717</v>
      </c>
      <c r="HL65" s="293">
        <f t="shared" si="925"/>
        <v>0.25349650349650354</v>
      </c>
      <c r="HM65" s="292">
        <v>5204</v>
      </c>
      <c r="HN65" s="293">
        <f t="shared" si="926"/>
        <v>-0.40163274692422679</v>
      </c>
      <c r="HO65" s="294">
        <v>1524</v>
      </c>
      <c r="HP65" s="293">
        <f t="shared" si="927"/>
        <v>-0.36046999580360894</v>
      </c>
      <c r="HQ65" s="294">
        <v>3680</v>
      </c>
      <c r="HR65" s="293">
        <f t="shared" si="928"/>
        <v>-0.41716819765600255</v>
      </c>
      <c r="HS65" s="292">
        <v>45880</v>
      </c>
      <c r="HT65" s="293">
        <f t="shared" si="929"/>
        <v>-8.4870848708487046E-2</v>
      </c>
      <c r="HU65" s="292">
        <v>15460</v>
      </c>
      <c r="HV65" s="293">
        <f t="shared" si="930"/>
        <v>-4.0168870677345203E-2</v>
      </c>
      <c r="HW65" s="294">
        <v>15205</v>
      </c>
      <c r="HX65" s="293">
        <f t="shared" si="931"/>
        <v>-3.6316389910001301E-2</v>
      </c>
      <c r="HY65" s="294">
        <v>255</v>
      </c>
      <c r="HZ65" s="293">
        <f t="shared" si="932"/>
        <v>-0.22492401215805469</v>
      </c>
      <c r="IA65" s="292">
        <v>17917</v>
      </c>
      <c r="IB65" s="293">
        <f t="shared" si="933"/>
        <v>-6.9053309778655314E-2</v>
      </c>
      <c r="IC65" s="294">
        <v>17727</v>
      </c>
      <c r="ID65" s="293">
        <f t="shared" si="934"/>
        <v>-7.8398752274499661E-2</v>
      </c>
      <c r="IE65" s="294">
        <v>190</v>
      </c>
      <c r="IF65" s="293">
        <f t="shared" si="935"/>
        <v>16.272727272727273</v>
      </c>
      <c r="IG65" s="292">
        <v>6619</v>
      </c>
      <c r="IH65" s="293">
        <f t="shared" si="936"/>
        <v>-0.15949206349206346</v>
      </c>
      <c r="II65" s="294">
        <v>6355</v>
      </c>
      <c r="IJ65" s="293">
        <f t="shared" si="937"/>
        <v>-0.17936466942148765</v>
      </c>
      <c r="IK65" s="294">
        <v>265</v>
      </c>
      <c r="IL65" s="293">
        <f t="shared" si="938"/>
        <v>1.0229007633587788</v>
      </c>
      <c r="IM65" s="292">
        <v>4858</v>
      </c>
      <c r="IN65" s="293">
        <f t="shared" si="939"/>
        <v>-9.3656716417910402E-2</v>
      </c>
      <c r="IO65" s="294">
        <v>4477</v>
      </c>
      <c r="IP65" s="293">
        <f t="shared" si="940"/>
        <v>-0.14381334863262574</v>
      </c>
      <c r="IQ65" s="294">
        <v>380</v>
      </c>
      <c r="IR65" s="293">
        <f t="shared" si="941"/>
        <v>1.9007633587786259</v>
      </c>
      <c r="IS65" s="292">
        <v>2199</v>
      </c>
      <c r="IT65" s="293">
        <f t="shared" si="942"/>
        <v>9.5665171898355661E-2</v>
      </c>
      <c r="IU65" s="294">
        <v>1819</v>
      </c>
      <c r="IV65" s="293">
        <f t="shared" si="943"/>
        <v>-9.36721474838067E-2</v>
      </c>
      <c r="IW65" s="294">
        <v>380</v>
      </c>
      <c r="IX65" s="293" t="str">
        <f t="shared" si="944"/>
        <v>-</v>
      </c>
      <c r="IY65" s="292">
        <v>48468</v>
      </c>
      <c r="IZ65" s="293">
        <f t="shared" si="945"/>
        <v>0.13646595385481142</v>
      </c>
      <c r="JA65" s="292">
        <v>12686</v>
      </c>
      <c r="JB65" s="293">
        <f t="shared" si="946"/>
        <v>0.24531265338176111</v>
      </c>
      <c r="JC65" s="294">
        <v>12686</v>
      </c>
      <c r="JD65" s="293">
        <f t="shared" si="947"/>
        <v>0.24531265338176111</v>
      </c>
      <c r="JE65" s="294">
        <v>0</v>
      </c>
      <c r="JF65" s="293" t="str">
        <f t="shared" si="948"/>
        <v>-</v>
      </c>
      <c r="JG65" s="292">
        <v>7036</v>
      </c>
      <c r="JH65" s="293">
        <f t="shared" si="949"/>
        <v>0.23982378854625552</v>
      </c>
      <c r="JI65" s="294">
        <v>6846</v>
      </c>
      <c r="JJ65" s="293">
        <f t="shared" si="950"/>
        <v>0.2063436123348017</v>
      </c>
      <c r="JK65" s="294">
        <v>190</v>
      </c>
      <c r="JL65" s="293" t="str">
        <f t="shared" si="951"/>
        <v>-</v>
      </c>
      <c r="JM65" s="292">
        <v>26151</v>
      </c>
      <c r="JN65" s="293">
        <f t="shared" si="952"/>
        <v>6.7910813459653774E-2</v>
      </c>
      <c r="JO65" s="294">
        <v>25959</v>
      </c>
      <c r="JP65" s="293">
        <f t="shared" si="953"/>
        <v>6.0070238484155603E-2</v>
      </c>
      <c r="JQ65" s="294">
        <v>192</v>
      </c>
      <c r="JR65" s="293" t="str">
        <f t="shared" si="954"/>
        <v>-</v>
      </c>
      <c r="JS65" s="292">
        <v>2906</v>
      </c>
      <c r="JT65" s="293">
        <f t="shared" si="955"/>
        <v>0.28983577452285836</v>
      </c>
      <c r="JU65" s="294">
        <v>2901</v>
      </c>
      <c r="JV65" s="293">
        <f t="shared" si="956"/>
        <v>0.28761651131824229</v>
      </c>
      <c r="JW65" s="294">
        <v>5</v>
      </c>
      <c r="JX65" s="293" t="str">
        <f t="shared" si="957"/>
        <v>-</v>
      </c>
      <c r="JY65" s="292">
        <v>202</v>
      </c>
      <c r="JZ65" s="293" t="str">
        <f t="shared" si="958"/>
        <v>-</v>
      </c>
      <c r="KA65" s="294">
        <v>0</v>
      </c>
      <c r="KB65" s="293" t="str">
        <f t="shared" si="959"/>
        <v>-</v>
      </c>
      <c r="KC65" s="294">
        <v>202</v>
      </c>
      <c r="KD65" s="293" t="str">
        <f t="shared" si="960"/>
        <v>-</v>
      </c>
      <c r="KE65" s="292">
        <v>31701</v>
      </c>
      <c r="KF65" s="293">
        <f t="shared" si="961"/>
        <v>-0.20108366935483868</v>
      </c>
      <c r="KG65" s="292">
        <v>14275</v>
      </c>
      <c r="KH65" s="293">
        <f t="shared" si="962"/>
        <v>-0.14597666766377504</v>
      </c>
      <c r="KI65" s="294">
        <v>14094</v>
      </c>
      <c r="KJ65" s="293">
        <f t="shared" si="963"/>
        <v>-0.14865599516762307</v>
      </c>
      <c r="KK65" s="294">
        <v>181</v>
      </c>
      <c r="KL65" s="293">
        <f t="shared" si="964"/>
        <v>0.13125000000000009</v>
      </c>
      <c r="KM65" s="292">
        <v>6389</v>
      </c>
      <c r="KN65" s="293">
        <f t="shared" si="965"/>
        <v>-0.29906747120131649</v>
      </c>
      <c r="KO65" s="294">
        <v>6354</v>
      </c>
      <c r="KP65" s="293">
        <f t="shared" si="966"/>
        <v>-0.29657920956492856</v>
      </c>
      <c r="KQ65" s="294">
        <v>34</v>
      </c>
      <c r="KR65" s="293">
        <f t="shared" si="967"/>
        <v>-0.58536585365853666</v>
      </c>
      <c r="KS65" s="292">
        <v>4473</v>
      </c>
      <c r="KT65" s="293">
        <f t="shared" si="968"/>
        <v>-0.34442327421955155</v>
      </c>
      <c r="KU65" s="294">
        <v>4363</v>
      </c>
      <c r="KV65" s="293">
        <f t="shared" si="969"/>
        <v>-0.34123508983844175</v>
      </c>
      <c r="KW65" s="294">
        <v>110</v>
      </c>
      <c r="KX65" s="293">
        <f t="shared" si="970"/>
        <v>-0.44999999999999996</v>
      </c>
      <c r="KY65" s="292">
        <v>6803</v>
      </c>
      <c r="KZ65" s="293">
        <f t="shared" si="971"/>
        <v>-3.2565415244596108E-2</v>
      </c>
      <c r="LA65" s="294">
        <v>6645</v>
      </c>
      <c r="LB65" s="293">
        <f t="shared" si="972"/>
        <v>-2.9360210341805471E-2</v>
      </c>
      <c r="LC65" s="294">
        <v>158</v>
      </c>
      <c r="LD65" s="293">
        <f t="shared" si="973"/>
        <v>-0.1459459459459459</v>
      </c>
      <c r="LE65" s="292">
        <v>311</v>
      </c>
      <c r="LF65" s="293">
        <f t="shared" si="974"/>
        <v>-8.7976539589442848E-2</v>
      </c>
      <c r="LG65" s="294">
        <v>245</v>
      </c>
      <c r="LH65" s="293">
        <f t="shared" si="975"/>
        <v>-0.28152492668621698</v>
      </c>
      <c r="LI65" s="294">
        <v>66</v>
      </c>
      <c r="LJ65" s="293" t="str">
        <f t="shared" si="976"/>
        <v>-</v>
      </c>
      <c r="LK65" s="292">
        <v>98711</v>
      </c>
      <c r="LL65" s="293">
        <f t="shared" si="977"/>
        <v>3.8800724027614031E-2</v>
      </c>
      <c r="LM65" s="292">
        <v>24357</v>
      </c>
      <c r="LN65" s="293">
        <f t="shared" si="978"/>
        <v>-0.13627659574468087</v>
      </c>
      <c r="LO65" s="294">
        <v>24182</v>
      </c>
      <c r="LP65" s="293">
        <f t="shared" si="979"/>
        <v>-0.12901599193199831</v>
      </c>
      <c r="LQ65" s="294">
        <v>175</v>
      </c>
      <c r="LR65" s="293">
        <f t="shared" si="980"/>
        <v>-0.59954233409610991</v>
      </c>
      <c r="LS65" s="292">
        <v>59420</v>
      </c>
      <c r="LT65" s="293">
        <f t="shared" si="981"/>
        <v>0.10353793295570624</v>
      </c>
      <c r="LU65" s="294">
        <v>59373</v>
      </c>
      <c r="LV65" s="293">
        <f t="shared" si="982"/>
        <v>0.10593078269940026</v>
      </c>
      <c r="LW65" s="294">
        <v>47</v>
      </c>
      <c r="LX65" s="293">
        <f t="shared" si="983"/>
        <v>-0.70440251572327051</v>
      </c>
      <c r="LY65" s="292">
        <v>6857</v>
      </c>
      <c r="LZ65" s="293">
        <f t="shared" si="984"/>
        <v>0.34109133581067863</v>
      </c>
      <c r="MA65" s="294">
        <v>6757</v>
      </c>
      <c r="MB65" s="293">
        <f t="shared" si="985"/>
        <v>0.3815170721733796</v>
      </c>
      <c r="MC65" s="294">
        <v>101</v>
      </c>
      <c r="MD65" s="293">
        <f t="shared" si="986"/>
        <v>-0.547085201793722</v>
      </c>
      <c r="ME65" s="292">
        <v>6061</v>
      </c>
      <c r="MF65" s="293">
        <f t="shared" si="987"/>
        <v>-0.14186606257964041</v>
      </c>
      <c r="MG65" s="294">
        <v>5939</v>
      </c>
      <c r="MH65" s="293">
        <f t="shared" si="988"/>
        <v>-0.13790100159674845</v>
      </c>
      <c r="MI65" s="294">
        <v>122</v>
      </c>
      <c r="MJ65" s="293">
        <f t="shared" si="989"/>
        <v>-0.29885057471264365</v>
      </c>
      <c r="MK65" s="292">
        <v>2121</v>
      </c>
      <c r="ML65" s="293">
        <f t="shared" si="990"/>
        <v>0.52589928057553958</v>
      </c>
      <c r="MM65" s="294">
        <v>2121</v>
      </c>
      <c r="MN65" s="293">
        <f t="shared" si="991"/>
        <v>0.74281018898931794</v>
      </c>
      <c r="MO65" s="294">
        <v>0</v>
      </c>
      <c r="MP65" s="293">
        <f t="shared" si="992"/>
        <v>-1</v>
      </c>
      <c r="MQ65" s="292">
        <f t="shared" si="993"/>
        <v>101011</v>
      </c>
      <c r="MR65" s="293">
        <f t="shared" si="994"/>
        <v>-8.3459608561914145E-2</v>
      </c>
      <c r="MS65" s="292">
        <f t="shared" si="995"/>
        <v>46473</v>
      </c>
      <c r="MT65" s="293">
        <f t="shared" si="996"/>
        <v>-6.5925672823749282E-2</v>
      </c>
      <c r="MU65" s="294">
        <f t="shared" si="997"/>
        <v>45640</v>
      </c>
      <c r="MV65" s="293">
        <f t="shared" si="998"/>
        <v>-3.0586236193712812E-2</v>
      </c>
      <c r="MW65" s="294">
        <f t="shared" si="999"/>
        <v>833</v>
      </c>
      <c r="MX65" s="293">
        <f t="shared" si="1000"/>
        <v>-0.68836513280957723</v>
      </c>
      <c r="MY65" s="292">
        <f t="shared" si="1001"/>
        <v>29177</v>
      </c>
      <c r="MZ65" s="293">
        <f t="shared" si="1002"/>
        <v>-0.21806828536206246</v>
      </c>
      <c r="NA65" s="294">
        <f t="shared" si="1003"/>
        <v>28120</v>
      </c>
      <c r="NB65" s="293">
        <f t="shared" si="1004"/>
        <v>-0.22023182297154897</v>
      </c>
      <c r="NC65" s="294">
        <f t="shared" si="1005"/>
        <v>1058</v>
      </c>
      <c r="ND65" s="293">
        <f t="shared" si="1006"/>
        <v>-0.15427657873701039</v>
      </c>
      <c r="NE65" s="292">
        <f t="shared" si="1007"/>
        <v>10986</v>
      </c>
      <c r="NF65" s="293">
        <f t="shared" si="1008"/>
        <v>-0.16766421698613532</v>
      </c>
      <c r="NG65" s="294">
        <f t="shared" si="1009"/>
        <v>10002</v>
      </c>
      <c r="NH65" s="293">
        <f t="shared" si="1010"/>
        <v>-0.15028459774020897</v>
      </c>
      <c r="NI65" s="294">
        <f t="shared" si="1011"/>
        <v>982</v>
      </c>
      <c r="NJ65" s="293">
        <f t="shared" si="1012"/>
        <v>-0.3123249299719888</v>
      </c>
      <c r="NK65" s="292">
        <f t="shared" si="1013"/>
        <v>15943</v>
      </c>
      <c r="NL65" s="293">
        <f t="shared" si="1014"/>
        <v>0.10992759676970199</v>
      </c>
      <c r="NM65" s="294">
        <f t="shared" si="1015"/>
        <v>14936</v>
      </c>
      <c r="NN65" s="293">
        <f t="shared" si="1016"/>
        <v>0.15353722582638252</v>
      </c>
      <c r="NO65" s="294">
        <f t="shared" si="1017"/>
        <v>1009</v>
      </c>
      <c r="NP65" s="293">
        <f t="shared" si="1018"/>
        <v>-0.28742937853107342</v>
      </c>
      <c r="NQ65" s="292">
        <f t="shared" si="1019"/>
        <v>1683</v>
      </c>
      <c r="NR65" s="293">
        <f t="shared" si="1020"/>
        <v>-0.22833562585969736</v>
      </c>
      <c r="NS65" s="294">
        <f t="shared" si="1021"/>
        <v>1487</v>
      </c>
      <c r="NT65" s="293">
        <f t="shared" si="1022"/>
        <v>-0.19621621621621621</v>
      </c>
      <c r="NU65" s="294">
        <f t="shared" si="1023"/>
        <v>195</v>
      </c>
      <c r="NV65" s="293">
        <f t="shared" si="1024"/>
        <v>-0.40548780487804881</v>
      </c>
    </row>
    <row r="66" spans="1:386" s="295" customFormat="1" outlineLevel="1" x14ac:dyDescent="0.25">
      <c r="A66" s="290"/>
      <c r="B66" s="291" t="s">
        <v>69</v>
      </c>
      <c r="C66" s="292">
        <v>1066023</v>
      </c>
      <c r="D66" s="293">
        <f t="shared" si="817"/>
        <v>-4.5935513434030018E-2</v>
      </c>
      <c r="E66" s="292">
        <v>423740</v>
      </c>
      <c r="F66" s="293">
        <f t="shared" si="818"/>
        <v>4.6874666578149426E-3</v>
      </c>
      <c r="G66" s="294">
        <v>419102</v>
      </c>
      <c r="H66" s="293">
        <f t="shared" si="819"/>
        <v>9.9403099448884813E-3</v>
      </c>
      <c r="I66" s="294">
        <v>4639</v>
      </c>
      <c r="J66" s="293">
        <f t="shared" si="820"/>
        <v>-0.31638667845564394</v>
      </c>
      <c r="K66" s="292">
        <v>261250</v>
      </c>
      <c r="L66" s="293">
        <f t="shared" si="821"/>
        <v>-8.3905490605867161E-2</v>
      </c>
      <c r="M66" s="294">
        <v>257789</v>
      </c>
      <c r="N66" s="293">
        <f t="shared" si="822"/>
        <v>-7.2387785798075588E-2</v>
      </c>
      <c r="O66" s="294">
        <v>3462</v>
      </c>
      <c r="P66" s="293">
        <f t="shared" si="823"/>
        <v>-0.52392739273927391</v>
      </c>
      <c r="Q66" s="292">
        <v>230821</v>
      </c>
      <c r="R66" s="293">
        <f t="shared" si="824"/>
        <v>-6.0033474098296513E-2</v>
      </c>
      <c r="S66" s="294">
        <v>227497</v>
      </c>
      <c r="T66" s="293">
        <f t="shared" si="825"/>
        <v>-5.2099782917571225E-2</v>
      </c>
      <c r="U66" s="294">
        <v>3324</v>
      </c>
      <c r="V66" s="293">
        <f t="shared" si="826"/>
        <v>-0.40237324703344124</v>
      </c>
      <c r="W66" s="292">
        <v>140370</v>
      </c>
      <c r="X66" s="293">
        <f t="shared" si="827"/>
        <v>-0.12163346015218257</v>
      </c>
      <c r="Y66" s="294">
        <v>137881</v>
      </c>
      <c r="Z66" s="293">
        <f t="shared" si="828"/>
        <v>-0.12438717707724745</v>
      </c>
      <c r="AA66" s="294">
        <v>2490</v>
      </c>
      <c r="AB66" s="293">
        <f t="shared" si="829"/>
        <v>6.4557503206498446E-2</v>
      </c>
      <c r="AC66" s="292">
        <v>19447</v>
      </c>
      <c r="AD66" s="293">
        <f t="shared" si="830"/>
        <v>-0.14337943793498376</v>
      </c>
      <c r="AE66" s="294">
        <v>17477</v>
      </c>
      <c r="AF66" s="293">
        <f t="shared" si="831"/>
        <v>-0.13868217436301811</v>
      </c>
      <c r="AG66" s="294">
        <v>1970</v>
      </c>
      <c r="AH66" s="293">
        <f t="shared" si="832"/>
        <v>-0.18257261410788383</v>
      </c>
      <c r="AI66" s="292">
        <v>911717</v>
      </c>
      <c r="AJ66" s="293">
        <f t="shared" si="833"/>
        <v>-7.596374869763689E-2</v>
      </c>
      <c r="AK66" s="292">
        <v>353635</v>
      </c>
      <c r="AL66" s="293">
        <f t="shared" si="834"/>
        <v>-2.4734972587174942E-2</v>
      </c>
      <c r="AM66" s="294">
        <v>351250</v>
      </c>
      <c r="AN66" s="293">
        <f t="shared" si="835"/>
        <v>-1.9216378318608784E-2</v>
      </c>
      <c r="AO66" s="294">
        <v>2386</v>
      </c>
      <c r="AP66" s="293">
        <f t="shared" si="836"/>
        <v>-0.46645796064400713</v>
      </c>
      <c r="AQ66" s="292">
        <v>210501</v>
      </c>
      <c r="AR66" s="293">
        <f t="shared" si="837"/>
        <v>-0.12111077709304074</v>
      </c>
      <c r="AS66" s="294">
        <v>208988</v>
      </c>
      <c r="AT66" s="293">
        <f t="shared" si="838"/>
        <v>-0.11268676044138937</v>
      </c>
      <c r="AU66" s="294">
        <v>1513</v>
      </c>
      <c r="AV66" s="293">
        <f t="shared" si="839"/>
        <v>-0.61975370696154819</v>
      </c>
      <c r="AW66" s="292">
        <v>208580</v>
      </c>
      <c r="AX66" s="293">
        <f t="shared" si="840"/>
        <v>-8.4255677851877597E-2</v>
      </c>
      <c r="AY66" s="294">
        <v>206387</v>
      </c>
      <c r="AZ66" s="293">
        <f t="shared" si="841"/>
        <v>-7.8065602623032859E-2</v>
      </c>
      <c r="BA66" s="294">
        <v>2193</v>
      </c>
      <c r="BB66" s="293">
        <f t="shared" si="842"/>
        <v>-0.4386997696442283</v>
      </c>
      <c r="BC66" s="292">
        <v>127766</v>
      </c>
      <c r="BD66" s="293">
        <f t="shared" si="843"/>
        <v>-0.14172091117336072</v>
      </c>
      <c r="BE66" s="294">
        <v>125982</v>
      </c>
      <c r="BF66" s="293">
        <f t="shared" si="844"/>
        <v>-0.14446949530070086</v>
      </c>
      <c r="BG66" s="294">
        <v>1784</v>
      </c>
      <c r="BH66" s="293">
        <f t="shared" si="845"/>
        <v>0.11014312383322955</v>
      </c>
      <c r="BI66" s="292">
        <v>14630</v>
      </c>
      <c r="BJ66" s="293">
        <f t="shared" si="846"/>
        <v>-0.16208476517754866</v>
      </c>
      <c r="BK66" s="294">
        <v>13169</v>
      </c>
      <c r="BL66" s="293">
        <f t="shared" si="847"/>
        <v>-0.14381379624211688</v>
      </c>
      <c r="BM66" s="294">
        <v>1461</v>
      </c>
      <c r="BN66" s="293">
        <f t="shared" si="848"/>
        <v>-0.29725829725829722</v>
      </c>
      <c r="BO66" s="292">
        <v>154306</v>
      </c>
      <c r="BP66" s="293">
        <f t="shared" si="849"/>
        <v>0.18077470500910597</v>
      </c>
      <c r="BQ66" s="292">
        <v>70105</v>
      </c>
      <c r="BR66" s="293">
        <f t="shared" si="850"/>
        <v>0.18502679220406026</v>
      </c>
      <c r="BS66" s="294">
        <v>67852</v>
      </c>
      <c r="BT66" s="293">
        <f t="shared" si="851"/>
        <v>0.19361080814833054</v>
      </c>
      <c r="BU66" s="294">
        <v>2253</v>
      </c>
      <c r="BV66" s="293">
        <f t="shared" si="852"/>
        <v>-2.5940337224383936E-2</v>
      </c>
      <c r="BW66" s="292">
        <v>50749</v>
      </c>
      <c r="BX66" s="293">
        <f t="shared" si="853"/>
        <v>0.11121086052112994</v>
      </c>
      <c r="BY66" s="294">
        <v>48800</v>
      </c>
      <c r="BZ66" s="293">
        <f t="shared" si="854"/>
        <v>0.15154089386002179</v>
      </c>
      <c r="CA66" s="294">
        <v>1949</v>
      </c>
      <c r="CB66" s="293">
        <f t="shared" si="855"/>
        <v>-0.4081384755542059</v>
      </c>
      <c r="CC66" s="292">
        <v>22242</v>
      </c>
      <c r="CD66" s="293">
        <f t="shared" si="856"/>
        <v>0.25011241007194251</v>
      </c>
      <c r="CE66" s="294">
        <v>21111</v>
      </c>
      <c r="CF66" s="293">
        <f t="shared" si="857"/>
        <v>0.30815466600570085</v>
      </c>
      <c r="CG66" s="294">
        <v>1131</v>
      </c>
      <c r="CH66" s="293">
        <f t="shared" si="858"/>
        <v>-0.31661631419939573</v>
      </c>
      <c r="CI66" s="292">
        <v>12604</v>
      </c>
      <c r="CJ66" s="293">
        <f t="shared" si="859"/>
        <v>0.15168128654970769</v>
      </c>
      <c r="CK66" s="294">
        <v>11898</v>
      </c>
      <c r="CL66" s="293">
        <f t="shared" si="860"/>
        <v>0.1650998824911869</v>
      </c>
      <c r="CM66" s="294">
        <v>706</v>
      </c>
      <c r="CN66" s="293">
        <f t="shared" si="861"/>
        <v>-3.5519125683060149E-2</v>
      </c>
      <c r="CO66" s="292">
        <v>4817</v>
      </c>
      <c r="CP66" s="293">
        <f t="shared" si="862"/>
        <v>-8.1075925219381895E-2</v>
      </c>
      <c r="CQ66" s="294">
        <v>4308</v>
      </c>
      <c r="CR66" s="293">
        <f t="shared" si="863"/>
        <v>-0.12260692464358447</v>
      </c>
      <c r="CS66" s="294">
        <v>509</v>
      </c>
      <c r="CT66" s="293">
        <f t="shared" si="864"/>
        <v>0.5331325301204819</v>
      </c>
      <c r="CU66" s="292">
        <v>166944</v>
      </c>
      <c r="CV66" s="293">
        <f t="shared" si="865"/>
        <v>-0.20683396839574686</v>
      </c>
      <c r="CW66" s="292">
        <v>43619</v>
      </c>
      <c r="CX66" s="293">
        <f t="shared" si="866"/>
        <v>-0.23690978114448658</v>
      </c>
      <c r="CY66" s="294">
        <v>43041</v>
      </c>
      <c r="CZ66" s="293">
        <f t="shared" si="867"/>
        <v>-0.22596482393986261</v>
      </c>
      <c r="DA66" s="294">
        <v>578</v>
      </c>
      <c r="DB66" s="293">
        <f t="shared" si="868"/>
        <v>-0.62829581993569139</v>
      </c>
      <c r="DC66" s="292">
        <v>47003</v>
      </c>
      <c r="DD66" s="293">
        <f t="shared" si="869"/>
        <v>-0.19443682731199008</v>
      </c>
      <c r="DE66" s="294">
        <v>46519</v>
      </c>
      <c r="DF66" s="293">
        <f t="shared" si="870"/>
        <v>-0.18399172046028622</v>
      </c>
      <c r="DG66" s="294">
        <v>485</v>
      </c>
      <c r="DH66" s="293">
        <f t="shared" si="871"/>
        <v>-0.63805970149253732</v>
      </c>
      <c r="DI66" s="292">
        <v>20979</v>
      </c>
      <c r="DJ66" s="293">
        <f t="shared" si="872"/>
        <v>-0.2189501116902457</v>
      </c>
      <c r="DK66" s="294">
        <v>20458</v>
      </c>
      <c r="DL66" s="293">
        <f t="shared" si="873"/>
        <v>-0.19907606780722698</v>
      </c>
      <c r="DM66" s="294">
        <v>521</v>
      </c>
      <c r="DN66" s="293">
        <f t="shared" si="874"/>
        <v>-0.6047040971168437</v>
      </c>
      <c r="DO66" s="292">
        <v>48509</v>
      </c>
      <c r="DP66" s="293">
        <f t="shared" si="875"/>
        <v>-0.21978640589313858</v>
      </c>
      <c r="DQ66" s="294">
        <v>47940</v>
      </c>
      <c r="DR66" s="293">
        <f t="shared" si="876"/>
        <v>-0.22721044571612803</v>
      </c>
      <c r="DS66" s="294">
        <v>569</v>
      </c>
      <c r="DT66" s="293">
        <f t="shared" si="877"/>
        <v>3.1231884057971016</v>
      </c>
      <c r="DU66" s="292">
        <v>5835</v>
      </c>
      <c r="DV66" s="293">
        <f t="shared" si="878"/>
        <v>-0.22096128170894525</v>
      </c>
      <c r="DW66" s="294">
        <v>5384</v>
      </c>
      <c r="DX66" s="293">
        <f t="shared" si="879"/>
        <v>-0.18163854689162484</v>
      </c>
      <c r="DY66" s="294">
        <v>451</v>
      </c>
      <c r="DZ66" s="293">
        <f t="shared" si="880"/>
        <v>-0.50493962678375404</v>
      </c>
      <c r="EA66" s="292">
        <v>27541</v>
      </c>
      <c r="EB66" s="293">
        <f t="shared" si="881"/>
        <v>-1.7971117846318441E-2</v>
      </c>
      <c r="EC66" s="292">
        <v>13974</v>
      </c>
      <c r="ED66" s="293">
        <f t="shared" si="882"/>
        <v>-5.1452620146619554E-2</v>
      </c>
      <c r="EE66" s="294">
        <v>13967</v>
      </c>
      <c r="EF66" s="293">
        <f t="shared" si="883"/>
        <v>-5.1605893936307434E-2</v>
      </c>
      <c r="EG66" s="294">
        <v>8</v>
      </c>
      <c r="EH66" s="293">
        <f t="shared" si="884"/>
        <v>0.60000000000000009</v>
      </c>
      <c r="EI66" s="292">
        <v>8819</v>
      </c>
      <c r="EJ66" s="293">
        <f t="shared" si="885"/>
        <v>-2.1958522790284984E-2</v>
      </c>
      <c r="EK66" s="294">
        <v>8815</v>
      </c>
      <c r="EL66" s="293">
        <f t="shared" si="886"/>
        <v>5.6753688989785722E-4</v>
      </c>
      <c r="EM66" s="294">
        <v>4</v>
      </c>
      <c r="EN66" s="293">
        <f t="shared" si="887"/>
        <v>-0.98067632850241548</v>
      </c>
      <c r="EO66" s="292">
        <v>3120</v>
      </c>
      <c r="EP66" s="293">
        <f t="shared" si="888"/>
        <v>4.0000000000000036E-2</v>
      </c>
      <c r="EQ66" s="294">
        <v>3117</v>
      </c>
      <c r="ER66" s="293">
        <f t="shared" si="889"/>
        <v>0.15060908084163893</v>
      </c>
      <c r="ES66" s="294">
        <v>2</v>
      </c>
      <c r="ET66" s="293">
        <f t="shared" si="890"/>
        <v>-0.99310344827586206</v>
      </c>
      <c r="EU66" s="292">
        <v>1031</v>
      </c>
      <c r="EV66" s="293">
        <f t="shared" si="891"/>
        <v>3.3066132264529147E-2</v>
      </c>
      <c r="EW66" s="294">
        <v>961</v>
      </c>
      <c r="EX66" s="293">
        <f t="shared" si="892"/>
        <v>-3.125E-2</v>
      </c>
      <c r="EY66" s="294">
        <v>70</v>
      </c>
      <c r="EZ66" s="293">
        <f t="shared" si="893"/>
        <v>10.666666666666666</v>
      </c>
      <c r="FA66" s="292">
        <v>580</v>
      </c>
      <c r="FB66" s="293">
        <f t="shared" si="894"/>
        <v>0.21593291404612169</v>
      </c>
      <c r="FC66" s="294">
        <v>580</v>
      </c>
      <c r="FD66" s="293">
        <f t="shared" si="895"/>
        <v>0.21593291404612169</v>
      </c>
      <c r="FE66" s="294">
        <v>0</v>
      </c>
      <c r="FF66" s="293" t="str">
        <f t="shared" si="896"/>
        <v>-</v>
      </c>
      <c r="FG66" s="292">
        <v>49066</v>
      </c>
      <c r="FH66" s="293">
        <f t="shared" si="897"/>
        <v>-0.16931620024717697</v>
      </c>
      <c r="FI66" s="292">
        <v>18134</v>
      </c>
      <c r="FJ66" s="293">
        <f t="shared" si="898"/>
        <v>-3.8494167550371161E-2</v>
      </c>
      <c r="FK66" s="294">
        <v>17726</v>
      </c>
      <c r="FL66" s="293">
        <f t="shared" si="899"/>
        <v>-2.5294182338062243E-2</v>
      </c>
      <c r="FM66" s="294">
        <v>408</v>
      </c>
      <c r="FN66" s="293">
        <f t="shared" si="900"/>
        <v>-0.39465875370919878</v>
      </c>
      <c r="FO66" s="292">
        <v>9224</v>
      </c>
      <c r="FP66" s="293">
        <f t="shared" si="901"/>
        <v>-0.2448010479777305</v>
      </c>
      <c r="FQ66" s="294">
        <v>9126</v>
      </c>
      <c r="FR66" s="293">
        <f t="shared" si="902"/>
        <v>-0.2301982285955293</v>
      </c>
      <c r="FS66" s="294">
        <v>98</v>
      </c>
      <c r="FT66" s="293">
        <f t="shared" si="903"/>
        <v>-0.72701949860724235</v>
      </c>
      <c r="FU66" s="292">
        <v>11597</v>
      </c>
      <c r="FV66" s="293">
        <f t="shared" si="904"/>
        <v>-0.19677240615043634</v>
      </c>
      <c r="FW66" s="294">
        <v>11454</v>
      </c>
      <c r="FX66" s="293">
        <f t="shared" si="905"/>
        <v>-0.18453652285348143</v>
      </c>
      <c r="FY66" s="294">
        <v>143</v>
      </c>
      <c r="FZ66" s="293">
        <f t="shared" si="906"/>
        <v>-0.63520408163265307</v>
      </c>
      <c r="GA66" s="292">
        <v>9458</v>
      </c>
      <c r="GB66" s="293">
        <f t="shared" si="907"/>
        <v>-0.29722098380145634</v>
      </c>
      <c r="GC66" s="294">
        <v>9209</v>
      </c>
      <c r="GD66" s="293">
        <f t="shared" si="908"/>
        <v>-0.29210546544699822</v>
      </c>
      <c r="GE66" s="294">
        <v>248</v>
      </c>
      <c r="GF66" s="293">
        <f t="shared" si="909"/>
        <v>-0.4476614699331849</v>
      </c>
      <c r="GG66" s="292">
        <v>1532</v>
      </c>
      <c r="GH66" s="293">
        <f t="shared" si="910"/>
        <v>-0.24938755512003918</v>
      </c>
      <c r="GI66" s="294">
        <v>1292</v>
      </c>
      <c r="GJ66" s="293">
        <f t="shared" si="911"/>
        <v>-0.29591280653950958</v>
      </c>
      <c r="GK66" s="294">
        <v>241</v>
      </c>
      <c r="GL66" s="293">
        <f t="shared" si="912"/>
        <v>0.16990291262135915</v>
      </c>
      <c r="GM66" s="292">
        <v>412998</v>
      </c>
      <c r="GN66" s="293">
        <f t="shared" si="913"/>
        <v>-6.9370471983707382E-3</v>
      </c>
      <c r="GO66" s="292">
        <v>185785</v>
      </c>
      <c r="GP66" s="293">
        <f t="shared" si="914"/>
        <v>6.331772759011467E-2</v>
      </c>
      <c r="GQ66" s="294">
        <v>185389</v>
      </c>
      <c r="GR66" s="293">
        <f t="shared" si="915"/>
        <v>6.1981222324696716E-2</v>
      </c>
      <c r="GS66" s="294">
        <v>397</v>
      </c>
      <c r="GT66" s="293">
        <f t="shared" si="916"/>
        <v>1.5947712418300655</v>
      </c>
      <c r="GU66" s="292">
        <v>66738</v>
      </c>
      <c r="GV66" s="293">
        <f t="shared" si="917"/>
        <v>-2.6887521507100942E-2</v>
      </c>
      <c r="GW66" s="294">
        <v>66715</v>
      </c>
      <c r="GX66" s="293">
        <f t="shared" si="918"/>
        <v>-2.7024267880060626E-2</v>
      </c>
      <c r="GY66" s="294">
        <v>23</v>
      </c>
      <c r="GZ66" s="293">
        <f t="shared" si="919"/>
        <v>0.76923076923076916</v>
      </c>
      <c r="HA66" s="292">
        <v>118896</v>
      </c>
      <c r="HB66" s="293">
        <f t="shared" si="920"/>
        <v>-5.1071471327666762E-2</v>
      </c>
      <c r="HC66" s="294">
        <v>118576</v>
      </c>
      <c r="HD66" s="293">
        <f t="shared" si="921"/>
        <v>-5.114909416810709E-2</v>
      </c>
      <c r="HE66" s="294">
        <v>320</v>
      </c>
      <c r="HF66" s="293">
        <f t="shared" si="922"/>
        <v>-2.1406727828746197E-2</v>
      </c>
      <c r="HG66" s="292">
        <v>39928</v>
      </c>
      <c r="HH66" s="293">
        <f t="shared" si="923"/>
        <v>-7.3617781489988654E-2</v>
      </c>
      <c r="HI66" s="294">
        <v>39632</v>
      </c>
      <c r="HJ66" s="293">
        <f t="shared" si="924"/>
        <v>-7.5487543155733916E-2</v>
      </c>
      <c r="HK66" s="294">
        <v>296</v>
      </c>
      <c r="HL66" s="293">
        <f t="shared" si="925"/>
        <v>0.2649572649572649</v>
      </c>
      <c r="HM66" s="292">
        <v>2012</v>
      </c>
      <c r="HN66" s="293">
        <f t="shared" si="926"/>
        <v>-0.3598472796691059</v>
      </c>
      <c r="HO66" s="294">
        <v>1948</v>
      </c>
      <c r="HP66" s="293">
        <f t="shared" si="927"/>
        <v>-0.38020999045497927</v>
      </c>
      <c r="HQ66" s="294">
        <v>64</v>
      </c>
      <c r="HR66" s="293" t="str">
        <f t="shared" si="928"/>
        <v>-</v>
      </c>
      <c r="HS66" s="292">
        <v>41922</v>
      </c>
      <c r="HT66" s="293">
        <f t="shared" si="929"/>
        <v>-0.19947296058661779</v>
      </c>
      <c r="HU66" s="292">
        <v>12600</v>
      </c>
      <c r="HV66" s="293">
        <f t="shared" si="930"/>
        <v>-0.18006117003969546</v>
      </c>
      <c r="HW66" s="294">
        <v>12560</v>
      </c>
      <c r="HX66" s="293">
        <f t="shared" si="931"/>
        <v>-0.18021016904901765</v>
      </c>
      <c r="HY66" s="294">
        <v>40</v>
      </c>
      <c r="HZ66" s="293">
        <f t="shared" si="932"/>
        <v>-0.13043478260869568</v>
      </c>
      <c r="IA66" s="292">
        <v>18602</v>
      </c>
      <c r="IB66" s="293">
        <f t="shared" si="933"/>
        <v>-8.183613030602177E-2</v>
      </c>
      <c r="IC66" s="294">
        <v>18602</v>
      </c>
      <c r="ID66" s="293">
        <f t="shared" si="934"/>
        <v>-7.5585151319385813E-2</v>
      </c>
      <c r="IE66" s="294">
        <v>0</v>
      </c>
      <c r="IF66" s="293">
        <f t="shared" si="935"/>
        <v>-1</v>
      </c>
      <c r="IG66" s="292">
        <v>5751</v>
      </c>
      <c r="IH66" s="293">
        <f t="shared" si="936"/>
        <v>-0.46941599778577359</v>
      </c>
      <c r="II66" s="294">
        <v>5712</v>
      </c>
      <c r="IJ66" s="293">
        <f t="shared" si="937"/>
        <v>-0.46441631504922642</v>
      </c>
      <c r="IK66" s="294">
        <v>39</v>
      </c>
      <c r="IL66" s="293">
        <f t="shared" si="938"/>
        <v>-0.77714285714285714</v>
      </c>
      <c r="IM66" s="292">
        <v>3634</v>
      </c>
      <c r="IN66" s="293">
        <f t="shared" si="939"/>
        <v>-0.2070696050621863</v>
      </c>
      <c r="IO66" s="294">
        <v>3547</v>
      </c>
      <c r="IP66" s="293">
        <f t="shared" si="940"/>
        <v>-0.22605280384027926</v>
      </c>
      <c r="IQ66" s="294">
        <v>88</v>
      </c>
      <c r="IR66" s="293" t="str">
        <f t="shared" si="941"/>
        <v>-</v>
      </c>
      <c r="IS66" s="292">
        <v>1490</v>
      </c>
      <c r="IT66" s="293">
        <f t="shared" si="942"/>
        <v>-4.2416452442159414E-2</v>
      </c>
      <c r="IU66" s="294">
        <v>1470</v>
      </c>
      <c r="IV66" s="293">
        <f t="shared" si="943"/>
        <v>-3.6065573770491799E-2</v>
      </c>
      <c r="IW66" s="294">
        <v>21</v>
      </c>
      <c r="IX66" s="293">
        <f t="shared" si="944"/>
        <v>-0.32258064516129037</v>
      </c>
      <c r="IY66" s="292">
        <v>53515</v>
      </c>
      <c r="IZ66" s="293">
        <f t="shared" si="945"/>
        <v>6.722638800255254E-2</v>
      </c>
      <c r="JA66" s="292">
        <v>14020</v>
      </c>
      <c r="JB66" s="293">
        <f t="shared" si="946"/>
        <v>7.0310710741277926E-2</v>
      </c>
      <c r="JC66" s="294">
        <v>13994</v>
      </c>
      <c r="JD66" s="293">
        <f t="shared" si="947"/>
        <v>7.2337164750957861E-2</v>
      </c>
      <c r="JE66" s="294">
        <v>26</v>
      </c>
      <c r="JF66" s="293">
        <f t="shared" si="948"/>
        <v>-0.46938775510204078</v>
      </c>
      <c r="JG66" s="292">
        <v>6098</v>
      </c>
      <c r="JH66" s="293">
        <f t="shared" si="949"/>
        <v>-0.17112953649585427</v>
      </c>
      <c r="JI66" s="294">
        <v>5959</v>
      </c>
      <c r="JJ66" s="293">
        <f t="shared" si="950"/>
        <v>-0.18858932461873634</v>
      </c>
      <c r="JK66" s="294">
        <v>139</v>
      </c>
      <c r="JL66" s="293">
        <f t="shared" si="951"/>
        <v>9.6923076923076916</v>
      </c>
      <c r="JM66" s="292">
        <v>30589</v>
      </c>
      <c r="JN66" s="293">
        <f t="shared" si="952"/>
        <v>0.13616610333172385</v>
      </c>
      <c r="JO66" s="294">
        <v>30423</v>
      </c>
      <c r="JP66" s="293">
        <f t="shared" si="953"/>
        <v>0.13248213222156036</v>
      </c>
      <c r="JQ66" s="294">
        <v>166</v>
      </c>
      <c r="JR66" s="293">
        <f t="shared" si="954"/>
        <v>1.8135593220338984</v>
      </c>
      <c r="JS66" s="292">
        <v>2732</v>
      </c>
      <c r="JT66" s="293">
        <f t="shared" si="955"/>
        <v>-2.6372059871703546E-2</v>
      </c>
      <c r="JU66" s="294">
        <v>2710</v>
      </c>
      <c r="JV66" s="293">
        <f t="shared" si="956"/>
        <v>-2.6580459770114917E-2</v>
      </c>
      <c r="JW66" s="294">
        <v>22</v>
      </c>
      <c r="JX66" s="293">
        <f t="shared" si="957"/>
        <v>0</v>
      </c>
      <c r="JY66" s="292">
        <v>195</v>
      </c>
      <c r="JZ66" s="293" t="str">
        <f t="shared" si="958"/>
        <v>-</v>
      </c>
      <c r="KA66" s="294">
        <v>56</v>
      </c>
      <c r="KB66" s="293" t="str">
        <f t="shared" si="959"/>
        <v>-</v>
      </c>
      <c r="KC66" s="294">
        <v>140</v>
      </c>
      <c r="KD66" s="293" t="str">
        <f t="shared" si="960"/>
        <v>-</v>
      </c>
      <c r="KE66" s="292">
        <v>31024</v>
      </c>
      <c r="KF66" s="293">
        <f t="shared" si="961"/>
        <v>-0.10552416099642481</v>
      </c>
      <c r="KG66" s="292">
        <v>13052</v>
      </c>
      <c r="KH66" s="293">
        <f t="shared" si="962"/>
        <v>-0.10277033065236818</v>
      </c>
      <c r="KI66" s="294">
        <v>12812</v>
      </c>
      <c r="KJ66" s="293">
        <f t="shared" si="963"/>
        <v>-0.10298956801792336</v>
      </c>
      <c r="KK66" s="294">
        <v>240</v>
      </c>
      <c r="KL66" s="293">
        <f t="shared" si="964"/>
        <v>-9.0909090909090939E-2</v>
      </c>
      <c r="KM66" s="292">
        <v>6631</v>
      </c>
      <c r="KN66" s="293">
        <f t="shared" si="965"/>
        <v>-8.4748102139406534E-2</v>
      </c>
      <c r="KO66" s="294">
        <v>6611</v>
      </c>
      <c r="KP66" s="293">
        <f t="shared" si="966"/>
        <v>-7.7320307048150738E-2</v>
      </c>
      <c r="KQ66" s="294">
        <v>20</v>
      </c>
      <c r="KR66" s="293">
        <f t="shared" si="967"/>
        <v>-0.75</v>
      </c>
      <c r="KS66" s="292">
        <v>4997</v>
      </c>
      <c r="KT66" s="293">
        <f t="shared" si="968"/>
        <v>-0.21995004683109587</v>
      </c>
      <c r="KU66" s="294">
        <v>4890</v>
      </c>
      <c r="KV66" s="293">
        <f t="shared" si="969"/>
        <v>-0.17732166890982504</v>
      </c>
      <c r="KW66" s="294">
        <v>107</v>
      </c>
      <c r="KX66" s="293">
        <f t="shared" si="970"/>
        <v>-0.7688984881209503</v>
      </c>
      <c r="KY66" s="292">
        <v>6472</v>
      </c>
      <c r="KZ66" s="293">
        <f t="shared" si="971"/>
        <v>-9.126649817467003E-2</v>
      </c>
      <c r="LA66" s="294">
        <v>6446</v>
      </c>
      <c r="LB66" s="293">
        <f t="shared" si="972"/>
        <v>-8.5154697700823179E-2</v>
      </c>
      <c r="LC66" s="294">
        <v>26</v>
      </c>
      <c r="LD66" s="293">
        <f t="shared" si="973"/>
        <v>-0.65333333333333332</v>
      </c>
      <c r="LE66" s="292">
        <v>255</v>
      </c>
      <c r="LF66" s="293">
        <f t="shared" si="974"/>
        <v>-0.12969283276450516</v>
      </c>
      <c r="LG66" s="294">
        <v>255</v>
      </c>
      <c r="LH66" s="293">
        <f t="shared" si="975"/>
        <v>3.6585365853658569E-2</v>
      </c>
      <c r="LI66" s="294">
        <v>0</v>
      </c>
      <c r="LJ66" s="293">
        <f t="shared" si="976"/>
        <v>-1</v>
      </c>
      <c r="LK66" s="292">
        <v>29620</v>
      </c>
      <c r="LL66" s="293">
        <f t="shared" si="977"/>
        <v>-4.0150361320846484E-2</v>
      </c>
      <c r="LM66" s="292">
        <v>5854</v>
      </c>
      <c r="LN66" s="293">
        <f t="shared" si="978"/>
        <v>0.25757250268528464</v>
      </c>
      <c r="LO66" s="294">
        <v>5815</v>
      </c>
      <c r="LP66" s="293">
        <f t="shared" si="979"/>
        <v>0.2608412836079792</v>
      </c>
      <c r="LQ66" s="294">
        <v>39</v>
      </c>
      <c r="LR66" s="293">
        <f t="shared" si="980"/>
        <v>-9.3023255813953543E-2</v>
      </c>
      <c r="LS66" s="292">
        <v>19804</v>
      </c>
      <c r="LT66" s="293">
        <f t="shared" si="981"/>
        <v>-0.13216476774758978</v>
      </c>
      <c r="LU66" s="294">
        <v>19616</v>
      </c>
      <c r="LV66" s="293">
        <f t="shared" si="982"/>
        <v>-0.13593515989780636</v>
      </c>
      <c r="LW66" s="294">
        <v>188</v>
      </c>
      <c r="LX66" s="293">
        <f t="shared" si="983"/>
        <v>0.59322033898305082</v>
      </c>
      <c r="LY66" s="292">
        <v>2464</v>
      </c>
      <c r="LZ66" s="293">
        <f t="shared" si="984"/>
        <v>0.29411764705882359</v>
      </c>
      <c r="MA66" s="294">
        <v>2423</v>
      </c>
      <c r="MB66" s="293">
        <f t="shared" si="985"/>
        <v>0.3349862258953169</v>
      </c>
      <c r="MC66" s="294">
        <v>41</v>
      </c>
      <c r="MD66" s="293">
        <f t="shared" si="986"/>
        <v>-0.5393258426966292</v>
      </c>
      <c r="ME66" s="292">
        <v>1702</v>
      </c>
      <c r="MF66" s="293">
        <f t="shared" si="987"/>
        <v>6.9095477386934778E-2</v>
      </c>
      <c r="MG66" s="294">
        <v>1626</v>
      </c>
      <c r="MH66" s="293">
        <f t="shared" si="988"/>
        <v>3.3693579148124542E-2</v>
      </c>
      <c r="MI66" s="294">
        <v>76</v>
      </c>
      <c r="MJ66" s="293">
        <f t="shared" si="989"/>
        <v>3</v>
      </c>
      <c r="MK66" s="292">
        <v>63</v>
      </c>
      <c r="ML66" s="293">
        <f t="shared" si="990"/>
        <v>-0.43243243243243246</v>
      </c>
      <c r="MM66" s="294">
        <v>63</v>
      </c>
      <c r="MN66" s="293">
        <f t="shared" si="991"/>
        <v>-0.31521739130434778</v>
      </c>
      <c r="MO66" s="294">
        <v>0</v>
      </c>
      <c r="MP66" s="293">
        <f t="shared" si="992"/>
        <v>-1</v>
      </c>
      <c r="MQ66" s="292">
        <f t="shared" si="993"/>
        <v>99087</v>
      </c>
      <c r="MR66" s="293">
        <f t="shared" si="994"/>
        <v>-5.7570857903747386E-2</v>
      </c>
      <c r="MS66" s="292">
        <f t="shared" si="995"/>
        <v>46597</v>
      </c>
      <c r="MT66" s="293">
        <f t="shared" si="996"/>
        <v>-5.7904207355290005E-2</v>
      </c>
      <c r="MU66" s="294">
        <f t="shared" si="997"/>
        <v>45946</v>
      </c>
      <c r="MV66" s="293">
        <f t="shared" si="998"/>
        <v>-3.834400770228974E-2</v>
      </c>
      <c r="MW66" s="294">
        <f t="shared" si="999"/>
        <v>650</v>
      </c>
      <c r="MX66" s="293">
        <f t="shared" si="1000"/>
        <v>-0.61378490790255502</v>
      </c>
      <c r="MY66" s="292">
        <f t="shared" si="1001"/>
        <v>27582</v>
      </c>
      <c r="MZ66" s="293">
        <f t="shared" si="1002"/>
        <v>-0.18069211347096392</v>
      </c>
      <c r="NA66" s="294">
        <f t="shared" si="1003"/>
        <v>27025</v>
      </c>
      <c r="NB66" s="293">
        <f t="shared" si="1004"/>
        <v>-0.15425298867121484</v>
      </c>
      <c r="NC66" s="294">
        <f t="shared" si="1005"/>
        <v>556</v>
      </c>
      <c r="ND66" s="293">
        <f t="shared" si="1006"/>
        <v>-0.67523364485981308</v>
      </c>
      <c r="NE66" s="292">
        <f t="shared" si="1007"/>
        <v>10187</v>
      </c>
      <c r="NF66" s="293">
        <f t="shared" si="1008"/>
        <v>-0.15851643812985294</v>
      </c>
      <c r="NG66" s="294">
        <f t="shared" si="1009"/>
        <v>9334</v>
      </c>
      <c r="NH66" s="293">
        <f t="shared" si="1010"/>
        <v>-0.17463966752144311</v>
      </c>
      <c r="NI66" s="294">
        <f t="shared" si="1011"/>
        <v>854</v>
      </c>
      <c r="NJ66" s="293">
        <f t="shared" si="1012"/>
        <v>7.5566750629722845E-2</v>
      </c>
      <c r="NK66" s="292">
        <f t="shared" si="1013"/>
        <v>14300</v>
      </c>
      <c r="NL66" s="293">
        <f t="shared" si="1014"/>
        <v>9.7551615626678911E-2</v>
      </c>
      <c r="NM66" s="294">
        <f t="shared" si="1015"/>
        <v>13911</v>
      </c>
      <c r="NN66" s="293">
        <f t="shared" si="1016"/>
        <v>0.12493934983017962</v>
      </c>
      <c r="NO66" s="294">
        <f t="shared" si="1017"/>
        <v>389</v>
      </c>
      <c r="NP66" s="293">
        <f t="shared" si="1018"/>
        <v>-0.41415662650602414</v>
      </c>
      <c r="NQ66" s="292">
        <f t="shared" si="1019"/>
        <v>2668</v>
      </c>
      <c r="NR66" s="293">
        <f t="shared" si="1020"/>
        <v>0.13580246913580241</v>
      </c>
      <c r="NS66" s="294">
        <f t="shared" si="1021"/>
        <v>2121</v>
      </c>
      <c r="NT66" s="293">
        <f t="shared" si="1022"/>
        <v>0.429245283018868</v>
      </c>
      <c r="NU66" s="294">
        <f t="shared" si="1023"/>
        <v>544</v>
      </c>
      <c r="NV66" s="293">
        <f t="shared" si="1024"/>
        <v>-0.37109826589595374</v>
      </c>
    </row>
    <row r="67" spans="1:386" s="295" customFormat="1" outlineLevel="1" x14ac:dyDescent="0.25">
      <c r="A67" s="290"/>
      <c r="B67" s="291" t="s">
        <v>71</v>
      </c>
      <c r="C67" s="292">
        <v>1127367</v>
      </c>
      <c r="D67" s="293">
        <f t="shared" si="817"/>
        <v>-3.5610900293927439E-2</v>
      </c>
      <c r="E67" s="292">
        <v>451244</v>
      </c>
      <c r="F67" s="293">
        <f t="shared" si="818"/>
        <v>5.7436807253485878E-3</v>
      </c>
      <c r="G67" s="294">
        <v>443349</v>
      </c>
      <c r="H67" s="293">
        <f t="shared" si="819"/>
        <v>-1.1276525206416199E-4</v>
      </c>
      <c r="I67" s="294">
        <v>7895</v>
      </c>
      <c r="J67" s="293">
        <f t="shared" si="820"/>
        <v>0.4986712224753227</v>
      </c>
      <c r="K67" s="292">
        <v>274881</v>
      </c>
      <c r="L67" s="293">
        <f t="shared" si="821"/>
        <v>-8.698034995416315E-2</v>
      </c>
      <c r="M67" s="294">
        <v>267626</v>
      </c>
      <c r="N67" s="293">
        <f t="shared" si="822"/>
        <v>-9.2959254916049283E-2</v>
      </c>
      <c r="O67" s="294">
        <v>7255</v>
      </c>
      <c r="P67" s="293">
        <f t="shared" si="823"/>
        <v>0.20635184569338216</v>
      </c>
      <c r="Q67" s="292">
        <v>242901</v>
      </c>
      <c r="R67" s="293">
        <f t="shared" si="824"/>
        <v>3.881979608594488E-2</v>
      </c>
      <c r="S67" s="294">
        <v>237192</v>
      </c>
      <c r="T67" s="293">
        <f t="shared" si="825"/>
        <v>2.9322802525657998E-2</v>
      </c>
      <c r="U67" s="294">
        <v>5709</v>
      </c>
      <c r="V67" s="293">
        <f t="shared" si="826"/>
        <v>0.68456771909117742</v>
      </c>
      <c r="W67" s="292">
        <v>159945</v>
      </c>
      <c r="X67" s="293">
        <f t="shared" si="827"/>
        <v>-0.1183036944753757</v>
      </c>
      <c r="Y67" s="294">
        <v>157157</v>
      </c>
      <c r="Z67" s="293">
        <f t="shared" si="828"/>
        <v>-0.11360970107163004</v>
      </c>
      <c r="AA67" s="294">
        <v>2788</v>
      </c>
      <c r="AB67" s="293">
        <f t="shared" si="829"/>
        <v>-0.32099366780321481</v>
      </c>
      <c r="AC67" s="292">
        <v>18266</v>
      </c>
      <c r="AD67" s="293">
        <f t="shared" si="830"/>
        <v>-5.7676434172513447E-2</v>
      </c>
      <c r="AE67" s="294">
        <v>16407</v>
      </c>
      <c r="AF67" s="293">
        <f t="shared" si="831"/>
        <v>-3.9459048065101587E-2</v>
      </c>
      <c r="AG67" s="294">
        <v>1859</v>
      </c>
      <c r="AH67" s="293">
        <f t="shared" si="832"/>
        <v>-0.19279201042118976</v>
      </c>
      <c r="AI67" s="292">
        <v>949020</v>
      </c>
      <c r="AJ67" s="293">
        <f t="shared" si="833"/>
        <v>-5.4289985052316858E-2</v>
      </c>
      <c r="AK67" s="292">
        <v>367221</v>
      </c>
      <c r="AL67" s="293">
        <f t="shared" si="834"/>
        <v>-1.6134261057809574E-2</v>
      </c>
      <c r="AM67" s="294">
        <v>361299</v>
      </c>
      <c r="AN67" s="293">
        <f t="shared" si="835"/>
        <v>-2.2990743670244229E-2</v>
      </c>
      <c r="AO67" s="294">
        <v>5922</v>
      </c>
      <c r="AP67" s="293">
        <f t="shared" si="836"/>
        <v>0.72051133062173145</v>
      </c>
      <c r="AQ67" s="292">
        <v>223210</v>
      </c>
      <c r="AR67" s="293">
        <f t="shared" si="837"/>
        <v>-9.8734974542018739E-2</v>
      </c>
      <c r="AS67" s="294">
        <v>217181</v>
      </c>
      <c r="AT67" s="293">
        <f t="shared" si="838"/>
        <v>-0.10694929890209304</v>
      </c>
      <c r="AU67" s="294">
        <v>6029</v>
      </c>
      <c r="AV67" s="293">
        <f t="shared" si="839"/>
        <v>0.34786496758327745</v>
      </c>
      <c r="AW67" s="292">
        <v>216558</v>
      </c>
      <c r="AX67" s="293">
        <f t="shared" si="840"/>
        <v>3.3063488958960496E-2</v>
      </c>
      <c r="AY67" s="294">
        <v>211709</v>
      </c>
      <c r="AZ67" s="293">
        <f t="shared" si="841"/>
        <v>2.4030066605075895E-2</v>
      </c>
      <c r="BA67" s="294">
        <v>4849</v>
      </c>
      <c r="BB67" s="293">
        <f t="shared" si="842"/>
        <v>0.68018018018018012</v>
      </c>
      <c r="BC67" s="292">
        <v>143361</v>
      </c>
      <c r="BD67" s="293">
        <f t="shared" si="843"/>
        <v>-0.14446075623030652</v>
      </c>
      <c r="BE67" s="294">
        <v>141436</v>
      </c>
      <c r="BF67" s="293">
        <f t="shared" si="844"/>
        <v>-0.14482308269040078</v>
      </c>
      <c r="BG67" s="294">
        <v>1925</v>
      </c>
      <c r="BH67" s="293">
        <f t="shared" si="845"/>
        <v>-0.1169724770642202</v>
      </c>
      <c r="BI67" s="292">
        <v>13851</v>
      </c>
      <c r="BJ67" s="293">
        <f t="shared" si="846"/>
        <v>-7.5243690746428116E-2</v>
      </c>
      <c r="BK67" s="294">
        <v>12436</v>
      </c>
      <c r="BL67" s="293">
        <f t="shared" si="847"/>
        <v>-6.5664913598797892E-2</v>
      </c>
      <c r="BM67" s="294">
        <v>1415</v>
      </c>
      <c r="BN67" s="293">
        <f t="shared" si="848"/>
        <v>-0.15167865707434047</v>
      </c>
      <c r="BO67" s="292">
        <v>178347</v>
      </c>
      <c r="BP67" s="293">
        <f t="shared" si="849"/>
        <v>7.7644911992362342E-2</v>
      </c>
      <c r="BQ67" s="292">
        <v>84023</v>
      </c>
      <c r="BR67" s="293">
        <f t="shared" si="850"/>
        <v>0.11399403380841888</v>
      </c>
      <c r="BS67" s="294">
        <v>82050</v>
      </c>
      <c r="BT67" s="293">
        <f t="shared" si="851"/>
        <v>0.11482492968654467</v>
      </c>
      <c r="BU67" s="294">
        <v>1973</v>
      </c>
      <c r="BV67" s="293">
        <f t="shared" si="852"/>
        <v>8.050383351588164E-2</v>
      </c>
      <c r="BW67" s="292">
        <v>51671</v>
      </c>
      <c r="BX67" s="293">
        <f t="shared" si="853"/>
        <v>-3.2468869955996627E-2</v>
      </c>
      <c r="BY67" s="294">
        <v>50445</v>
      </c>
      <c r="BZ67" s="293">
        <f t="shared" si="854"/>
        <v>-2.7360018509949069E-2</v>
      </c>
      <c r="CA67" s="294">
        <v>1226</v>
      </c>
      <c r="CB67" s="293">
        <f t="shared" si="855"/>
        <v>-0.20492866407263299</v>
      </c>
      <c r="CC67" s="292">
        <v>26343</v>
      </c>
      <c r="CD67" s="293">
        <f t="shared" si="856"/>
        <v>8.868868041492739E-2</v>
      </c>
      <c r="CE67" s="294">
        <v>25483</v>
      </c>
      <c r="CF67" s="293">
        <f t="shared" si="857"/>
        <v>7.5504347092090862E-2</v>
      </c>
      <c r="CG67" s="294">
        <v>860</v>
      </c>
      <c r="CH67" s="293">
        <f t="shared" si="858"/>
        <v>0.70634920634920628</v>
      </c>
      <c r="CI67" s="292">
        <v>16584</v>
      </c>
      <c r="CJ67" s="293">
        <f t="shared" si="859"/>
        <v>0.19843908079202199</v>
      </c>
      <c r="CK67" s="294">
        <v>15721</v>
      </c>
      <c r="CL67" s="293">
        <f t="shared" si="860"/>
        <v>0.31976158495634643</v>
      </c>
      <c r="CM67" s="294">
        <v>864</v>
      </c>
      <c r="CN67" s="293">
        <f t="shared" si="861"/>
        <v>-0.55140186915887845</v>
      </c>
      <c r="CO67" s="292">
        <v>4415</v>
      </c>
      <c r="CP67" s="293">
        <f t="shared" si="862"/>
        <v>2.0426690876078624E-3</v>
      </c>
      <c r="CQ67" s="294">
        <v>3971</v>
      </c>
      <c r="CR67" s="293">
        <f t="shared" si="863"/>
        <v>5.3036329885971956E-2</v>
      </c>
      <c r="CS67" s="294">
        <v>444</v>
      </c>
      <c r="CT67" s="293">
        <f t="shared" si="864"/>
        <v>-0.29968454258675081</v>
      </c>
      <c r="CU67" s="292">
        <v>184752</v>
      </c>
      <c r="CV67" s="293">
        <f t="shared" si="865"/>
        <v>-0.20117606364579732</v>
      </c>
      <c r="CW67" s="292">
        <v>50497</v>
      </c>
      <c r="CX67" s="293">
        <f t="shared" si="866"/>
        <v>-0.16653737600475349</v>
      </c>
      <c r="CY67" s="294">
        <v>45968</v>
      </c>
      <c r="CZ67" s="293">
        <f t="shared" si="867"/>
        <v>-0.22666173180128191</v>
      </c>
      <c r="DA67" s="294">
        <v>4528</v>
      </c>
      <c r="DB67" s="293">
        <f t="shared" si="868"/>
        <v>2.9511343804537522</v>
      </c>
      <c r="DC67" s="292">
        <v>57858</v>
      </c>
      <c r="DD67" s="293">
        <f t="shared" si="869"/>
        <v>-0.10035452170667991</v>
      </c>
      <c r="DE67" s="294">
        <v>53805</v>
      </c>
      <c r="DF67" s="293">
        <f t="shared" si="870"/>
        <v>-0.14800798074486954</v>
      </c>
      <c r="DG67" s="294">
        <v>4053</v>
      </c>
      <c r="DH67" s="293">
        <f t="shared" si="871"/>
        <v>2.4939655172413793</v>
      </c>
      <c r="DI67" s="292">
        <v>21895</v>
      </c>
      <c r="DJ67" s="293">
        <f t="shared" si="872"/>
        <v>-9.4274840737982979E-2</v>
      </c>
      <c r="DK67" s="294">
        <v>18506</v>
      </c>
      <c r="DL67" s="293">
        <f t="shared" si="873"/>
        <v>-0.21710804636602077</v>
      </c>
      <c r="DM67" s="294">
        <v>3390</v>
      </c>
      <c r="DN67" s="293">
        <f t="shared" si="874"/>
        <v>5.3246268656716422</v>
      </c>
      <c r="DO67" s="292">
        <v>58760</v>
      </c>
      <c r="DP67" s="293">
        <f t="shared" si="875"/>
        <v>-0.23480616218046391</v>
      </c>
      <c r="DQ67" s="294">
        <v>58448</v>
      </c>
      <c r="DR67" s="293">
        <f t="shared" si="876"/>
        <v>-0.23384062815420714</v>
      </c>
      <c r="DS67" s="294">
        <v>312</v>
      </c>
      <c r="DT67" s="293">
        <f t="shared" si="877"/>
        <v>-0.38095238095238093</v>
      </c>
      <c r="DU67" s="292">
        <v>6183</v>
      </c>
      <c r="DV67" s="293">
        <f t="shared" si="878"/>
        <v>-9.6184768308726798E-2</v>
      </c>
      <c r="DW67" s="294">
        <v>6141</v>
      </c>
      <c r="DX67" s="293">
        <f t="shared" si="879"/>
        <v>1.3032002639392859E-2</v>
      </c>
      <c r="DY67" s="294">
        <v>42</v>
      </c>
      <c r="DZ67" s="293">
        <f t="shared" si="880"/>
        <v>-0.94608472400513477</v>
      </c>
      <c r="EA67" s="292">
        <v>30395</v>
      </c>
      <c r="EB67" s="293">
        <f t="shared" si="881"/>
        <v>1.4756451774446733E-2</v>
      </c>
      <c r="EC67" s="292">
        <v>14679</v>
      </c>
      <c r="ED67" s="293">
        <f t="shared" si="882"/>
        <v>3.6286621955524234E-2</v>
      </c>
      <c r="EE67" s="294">
        <v>14625</v>
      </c>
      <c r="EF67" s="293">
        <f t="shared" si="883"/>
        <v>3.2474408753971007E-2</v>
      </c>
      <c r="EG67" s="294">
        <v>54</v>
      </c>
      <c r="EH67" s="293" t="str">
        <f t="shared" si="884"/>
        <v>-</v>
      </c>
      <c r="EI67" s="292">
        <v>9938</v>
      </c>
      <c r="EJ67" s="293">
        <f t="shared" si="885"/>
        <v>1.3047910295616694E-2</v>
      </c>
      <c r="EK67" s="294">
        <v>9909</v>
      </c>
      <c r="EL67" s="293">
        <f t="shared" si="886"/>
        <v>1.8920308483290516E-2</v>
      </c>
      <c r="EM67" s="294">
        <v>29</v>
      </c>
      <c r="EN67" s="293">
        <f t="shared" si="887"/>
        <v>-0.6588235294117647</v>
      </c>
      <c r="EO67" s="292">
        <v>4023</v>
      </c>
      <c r="EP67" s="293">
        <f t="shared" si="888"/>
        <v>-1.3728855111546978E-2</v>
      </c>
      <c r="EQ67" s="294">
        <v>4023</v>
      </c>
      <c r="ER67" s="293">
        <f t="shared" si="889"/>
        <v>4.2436345481777771E-3</v>
      </c>
      <c r="ES67" s="294">
        <v>0</v>
      </c>
      <c r="ET67" s="293">
        <f t="shared" si="890"/>
        <v>-1</v>
      </c>
      <c r="EU67" s="292">
        <v>1071</v>
      </c>
      <c r="EV67" s="293">
        <f t="shared" si="891"/>
        <v>-0.29353562005277045</v>
      </c>
      <c r="EW67" s="294">
        <v>1053</v>
      </c>
      <c r="EX67" s="293">
        <f t="shared" si="892"/>
        <v>-0.3054089709762533</v>
      </c>
      <c r="EY67" s="294">
        <v>18</v>
      </c>
      <c r="EZ67" s="293" t="str">
        <f t="shared" si="893"/>
        <v>-</v>
      </c>
      <c r="FA67" s="292">
        <v>407</v>
      </c>
      <c r="FB67" s="293">
        <f t="shared" si="894"/>
        <v>-0.24067164179104472</v>
      </c>
      <c r="FC67" s="294">
        <v>407</v>
      </c>
      <c r="FD67" s="293">
        <f t="shared" si="895"/>
        <v>-0.24067164179104472</v>
      </c>
      <c r="FE67" s="294">
        <v>0</v>
      </c>
      <c r="FF67" s="293" t="str">
        <f t="shared" si="896"/>
        <v>-</v>
      </c>
      <c r="FG67" s="292">
        <v>41716</v>
      </c>
      <c r="FH67" s="293">
        <f t="shared" si="897"/>
        <v>6.2959835966711619E-3</v>
      </c>
      <c r="FI67" s="292">
        <v>15777</v>
      </c>
      <c r="FJ67" s="293">
        <f t="shared" si="898"/>
        <v>0.25583061370691706</v>
      </c>
      <c r="FK67" s="294">
        <v>15596</v>
      </c>
      <c r="FL67" s="293">
        <f t="shared" si="899"/>
        <v>0.2598755957670249</v>
      </c>
      <c r="FM67" s="294">
        <v>181</v>
      </c>
      <c r="FN67" s="293">
        <f t="shared" si="900"/>
        <v>-1.6304347826086918E-2</v>
      </c>
      <c r="FO67" s="292">
        <v>6718</v>
      </c>
      <c r="FP67" s="293">
        <f t="shared" si="901"/>
        <v>-9.3387314439945968E-2</v>
      </c>
      <c r="FQ67" s="294">
        <v>6168</v>
      </c>
      <c r="FR67" s="293">
        <f t="shared" si="902"/>
        <v>-0.12622184445388862</v>
      </c>
      <c r="FS67" s="294">
        <v>549</v>
      </c>
      <c r="FT67" s="293">
        <f t="shared" si="903"/>
        <v>0.5641025641025641</v>
      </c>
      <c r="FU67" s="292">
        <v>10794</v>
      </c>
      <c r="FV67" s="293">
        <f t="shared" si="904"/>
        <v>-7.8132181266660217E-3</v>
      </c>
      <c r="FW67" s="294">
        <v>10577</v>
      </c>
      <c r="FX67" s="293">
        <f t="shared" si="905"/>
        <v>-8.9017991004497476E-3</v>
      </c>
      <c r="FY67" s="294">
        <v>217</v>
      </c>
      <c r="FZ67" s="293">
        <f t="shared" si="906"/>
        <v>4.8309178743961345E-2</v>
      </c>
      <c r="GA67" s="292">
        <v>8453</v>
      </c>
      <c r="GB67" s="293">
        <f t="shared" si="907"/>
        <v>-0.2056197725777652</v>
      </c>
      <c r="GC67" s="294">
        <v>8265</v>
      </c>
      <c r="GD67" s="293">
        <f t="shared" si="908"/>
        <v>-0.19483682415976622</v>
      </c>
      <c r="GE67" s="294">
        <v>188</v>
      </c>
      <c r="GF67" s="293">
        <f t="shared" si="909"/>
        <v>-0.5</v>
      </c>
      <c r="GG67" s="292">
        <v>1118</v>
      </c>
      <c r="GH67" s="293">
        <f t="shared" si="910"/>
        <v>4.779756326148088E-2</v>
      </c>
      <c r="GI67" s="294">
        <v>1000</v>
      </c>
      <c r="GJ67" s="293">
        <f t="shared" si="911"/>
        <v>-1.9607843137254943E-2</v>
      </c>
      <c r="GK67" s="294">
        <v>118</v>
      </c>
      <c r="GL67" s="293">
        <f t="shared" si="912"/>
        <v>1.5106382978723403</v>
      </c>
      <c r="GM67" s="292">
        <v>421451</v>
      </c>
      <c r="GN67" s="293">
        <f t="shared" si="913"/>
        <v>2.7190192422525294E-2</v>
      </c>
      <c r="GO67" s="292">
        <v>185320</v>
      </c>
      <c r="GP67" s="293">
        <f t="shared" si="914"/>
        <v>3.7840986094543672E-2</v>
      </c>
      <c r="GQ67" s="294">
        <v>185206</v>
      </c>
      <c r="GR67" s="293">
        <f t="shared" si="915"/>
        <v>3.9490374361564884E-2</v>
      </c>
      <c r="GS67" s="294">
        <v>114</v>
      </c>
      <c r="GT67" s="293">
        <f t="shared" si="916"/>
        <v>-0.70992366412213737</v>
      </c>
      <c r="GU67" s="292">
        <v>67787</v>
      </c>
      <c r="GV67" s="293">
        <f t="shared" si="917"/>
        <v>-0.11523702620862486</v>
      </c>
      <c r="GW67" s="294">
        <v>67652</v>
      </c>
      <c r="GX67" s="293">
        <f t="shared" si="918"/>
        <v>-0.11087162233203662</v>
      </c>
      <c r="GY67" s="294">
        <v>135</v>
      </c>
      <c r="GZ67" s="293">
        <f t="shared" si="919"/>
        <v>-0.7448015122873346</v>
      </c>
      <c r="HA67" s="292">
        <v>122402</v>
      </c>
      <c r="HB67" s="293">
        <f t="shared" si="920"/>
        <v>9.9837363308802995E-2</v>
      </c>
      <c r="HC67" s="294">
        <v>122258</v>
      </c>
      <c r="HD67" s="293">
        <f t="shared" si="921"/>
        <v>0.10672774016004638</v>
      </c>
      <c r="HE67" s="294">
        <v>144</v>
      </c>
      <c r="HF67" s="293">
        <f t="shared" si="922"/>
        <v>-0.82503037667071688</v>
      </c>
      <c r="HG67" s="292">
        <v>42878</v>
      </c>
      <c r="HH67" s="293">
        <f t="shared" si="923"/>
        <v>1.5392630482144565E-2</v>
      </c>
      <c r="HI67" s="294">
        <v>42701</v>
      </c>
      <c r="HJ67" s="293">
        <f t="shared" si="924"/>
        <v>1.3096396118531972E-2</v>
      </c>
      <c r="HK67" s="294">
        <v>177</v>
      </c>
      <c r="HL67" s="293">
        <f t="shared" si="925"/>
        <v>1.240506329113924</v>
      </c>
      <c r="HM67" s="292">
        <v>1652</v>
      </c>
      <c r="HN67" s="293">
        <f t="shared" si="926"/>
        <v>-0.21295855169128153</v>
      </c>
      <c r="HO67" s="294">
        <v>1623</v>
      </c>
      <c r="HP67" s="293">
        <f t="shared" si="927"/>
        <v>-9.2789267747344861E-2</v>
      </c>
      <c r="HQ67" s="294">
        <v>29</v>
      </c>
      <c r="HR67" s="293">
        <f t="shared" si="928"/>
        <v>-0.90645161290322585</v>
      </c>
      <c r="HS67" s="292">
        <v>39727</v>
      </c>
      <c r="HT67" s="293">
        <f t="shared" si="929"/>
        <v>-4.7062774352946812E-2</v>
      </c>
      <c r="HU67" s="292">
        <v>11646</v>
      </c>
      <c r="HV67" s="293">
        <f t="shared" si="930"/>
        <v>-7.9876748044560353E-2</v>
      </c>
      <c r="HW67" s="294">
        <v>11646</v>
      </c>
      <c r="HX67" s="293">
        <f t="shared" si="931"/>
        <v>-7.0179640718562863E-2</v>
      </c>
      <c r="HY67" s="294">
        <v>0</v>
      </c>
      <c r="HZ67" s="293">
        <f t="shared" si="932"/>
        <v>-1</v>
      </c>
      <c r="IA67" s="292">
        <v>17025</v>
      </c>
      <c r="IB67" s="293">
        <f t="shared" si="933"/>
        <v>2.0133021750853963E-2</v>
      </c>
      <c r="IC67" s="294">
        <v>16977</v>
      </c>
      <c r="ID67" s="293">
        <f t="shared" si="934"/>
        <v>3.1409477521263662E-2</v>
      </c>
      <c r="IE67" s="294">
        <v>48</v>
      </c>
      <c r="IF67" s="293">
        <f t="shared" si="935"/>
        <v>-0.79039301310043664</v>
      </c>
      <c r="IG67" s="292">
        <v>6017</v>
      </c>
      <c r="IH67" s="293">
        <f t="shared" si="936"/>
        <v>-0.12898089171974525</v>
      </c>
      <c r="II67" s="294">
        <v>6017</v>
      </c>
      <c r="IJ67" s="293">
        <f t="shared" si="937"/>
        <v>-0.10753485612577873</v>
      </c>
      <c r="IK67" s="294">
        <v>0</v>
      </c>
      <c r="IL67" s="293">
        <f t="shared" si="938"/>
        <v>-1</v>
      </c>
      <c r="IM67" s="292">
        <v>3448</v>
      </c>
      <c r="IN67" s="293">
        <f t="shared" si="939"/>
        <v>-0.14207514307041558</v>
      </c>
      <c r="IO67" s="294">
        <v>3448</v>
      </c>
      <c r="IP67" s="293">
        <f t="shared" si="940"/>
        <v>-0.14207514307041558</v>
      </c>
      <c r="IQ67" s="294">
        <v>0</v>
      </c>
      <c r="IR67" s="293" t="str">
        <f t="shared" si="941"/>
        <v>-</v>
      </c>
      <c r="IS67" s="292">
        <v>1464</v>
      </c>
      <c r="IT67" s="293">
        <f t="shared" si="942"/>
        <v>-0.16055045871559637</v>
      </c>
      <c r="IU67" s="294">
        <v>1369</v>
      </c>
      <c r="IV67" s="293">
        <f t="shared" si="943"/>
        <v>-0.21502293577981646</v>
      </c>
      <c r="IW67" s="294">
        <v>96</v>
      </c>
      <c r="IX67" s="293" t="str">
        <f t="shared" si="944"/>
        <v>-</v>
      </c>
      <c r="IY67" s="292">
        <v>55938</v>
      </c>
      <c r="IZ67" s="293">
        <f t="shared" si="945"/>
        <v>-0.11141822340831109</v>
      </c>
      <c r="JA67" s="292">
        <v>14695</v>
      </c>
      <c r="JB67" s="293">
        <f t="shared" si="946"/>
        <v>-0.16496192749176042</v>
      </c>
      <c r="JC67" s="294">
        <v>14671</v>
      </c>
      <c r="JD67" s="293">
        <f t="shared" si="947"/>
        <v>-0.16366434842093258</v>
      </c>
      <c r="JE67" s="294">
        <v>23</v>
      </c>
      <c r="JF67" s="293">
        <f t="shared" si="948"/>
        <v>-0.59649122807017552</v>
      </c>
      <c r="JG67" s="292">
        <v>6553</v>
      </c>
      <c r="JH67" s="293">
        <f t="shared" si="949"/>
        <v>-0.16755589430894313</v>
      </c>
      <c r="JI67" s="294">
        <v>6393</v>
      </c>
      <c r="JJ67" s="293">
        <f t="shared" si="950"/>
        <v>-0.1878810975609756</v>
      </c>
      <c r="JK67" s="294">
        <v>160</v>
      </c>
      <c r="JL67" s="293" t="str">
        <f t="shared" si="951"/>
        <v>-</v>
      </c>
      <c r="JM67" s="292">
        <v>31358</v>
      </c>
      <c r="JN67" s="293">
        <f t="shared" si="952"/>
        <v>-5.6022155995063105E-2</v>
      </c>
      <c r="JO67" s="294">
        <v>31184</v>
      </c>
      <c r="JP67" s="293">
        <f t="shared" si="953"/>
        <v>-6.106226665060821E-2</v>
      </c>
      <c r="JQ67" s="294">
        <v>175</v>
      </c>
      <c r="JR67" s="293">
        <f t="shared" si="954"/>
        <v>24</v>
      </c>
      <c r="JS67" s="292">
        <v>3862</v>
      </c>
      <c r="JT67" s="293">
        <f t="shared" si="955"/>
        <v>-8.7644696432789937E-2</v>
      </c>
      <c r="JU67" s="294">
        <v>3690</v>
      </c>
      <c r="JV67" s="293">
        <f t="shared" si="956"/>
        <v>-0.12704045422285304</v>
      </c>
      <c r="JW67" s="294">
        <v>173</v>
      </c>
      <c r="JX67" s="293">
        <f t="shared" si="957"/>
        <v>27.833333333333332</v>
      </c>
      <c r="JY67" s="292">
        <v>177</v>
      </c>
      <c r="JZ67" s="293" t="str">
        <f t="shared" si="958"/>
        <v>-</v>
      </c>
      <c r="KA67" s="294">
        <v>0</v>
      </c>
      <c r="KB67" s="293" t="str">
        <f t="shared" si="959"/>
        <v>-</v>
      </c>
      <c r="KC67" s="294">
        <v>177</v>
      </c>
      <c r="KD67" s="293" t="str">
        <f t="shared" si="960"/>
        <v>-</v>
      </c>
      <c r="KE67" s="292">
        <v>30681</v>
      </c>
      <c r="KF67" s="293">
        <f t="shared" si="961"/>
        <v>-0.21692189892802449</v>
      </c>
      <c r="KG67" s="292">
        <v>12317</v>
      </c>
      <c r="KH67" s="293">
        <f t="shared" si="962"/>
        <v>-0.23377916018662515</v>
      </c>
      <c r="KI67" s="294">
        <v>12114</v>
      </c>
      <c r="KJ67" s="293">
        <f t="shared" si="963"/>
        <v>-0.24603223999502088</v>
      </c>
      <c r="KK67" s="294">
        <v>203</v>
      </c>
      <c r="KL67" s="293">
        <f t="shared" si="964"/>
        <v>24.375</v>
      </c>
      <c r="KM67" s="292">
        <v>6203</v>
      </c>
      <c r="KN67" s="293">
        <f t="shared" si="965"/>
        <v>-0.24948578342407746</v>
      </c>
      <c r="KO67" s="294">
        <v>5976</v>
      </c>
      <c r="KP67" s="293">
        <f t="shared" si="966"/>
        <v>-0.24981169972382622</v>
      </c>
      <c r="KQ67" s="294">
        <v>227</v>
      </c>
      <c r="KR67" s="293">
        <f t="shared" si="967"/>
        <v>-0.24080267558528423</v>
      </c>
      <c r="KS67" s="292">
        <v>6319</v>
      </c>
      <c r="KT67" s="293">
        <f t="shared" si="968"/>
        <v>6.2910008410429041E-2</v>
      </c>
      <c r="KU67" s="294">
        <v>6190</v>
      </c>
      <c r="KV67" s="293">
        <f t="shared" si="969"/>
        <v>5.8843653780362715E-2</v>
      </c>
      <c r="KW67" s="294">
        <v>130</v>
      </c>
      <c r="KX67" s="293">
        <f t="shared" si="970"/>
        <v>0.31313131313131315</v>
      </c>
      <c r="KY67" s="292">
        <v>6784</v>
      </c>
      <c r="KZ67" s="293">
        <f t="shared" si="971"/>
        <v>-0.29022808118853316</v>
      </c>
      <c r="LA67" s="294">
        <v>6290</v>
      </c>
      <c r="LB67" s="293">
        <f t="shared" si="972"/>
        <v>-0.30992868897421832</v>
      </c>
      <c r="LC67" s="294">
        <v>494</v>
      </c>
      <c r="LD67" s="293">
        <f t="shared" si="973"/>
        <v>0.1151241534988714</v>
      </c>
      <c r="LE67" s="292">
        <v>211</v>
      </c>
      <c r="LF67" s="293">
        <f t="shared" si="974"/>
        <v>-0.62522202486678502</v>
      </c>
      <c r="LG67" s="294">
        <v>58</v>
      </c>
      <c r="LH67" s="293">
        <f t="shared" si="975"/>
        <v>-0.68817204301075274</v>
      </c>
      <c r="LI67" s="294">
        <v>153</v>
      </c>
      <c r="LJ67" s="293">
        <f t="shared" si="976"/>
        <v>-0.59416445623342173</v>
      </c>
      <c r="LK67" s="292">
        <v>32736</v>
      </c>
      <c r="LL67" s="293">
        <f t="shared" si="977"/>
        <v>-1.9616064208918593E-2</v>
      </c>
      <c r="LM67" s="292">
        <v>7213</v>
      </c>
      <c r="LN67" s="293">
        <f t="shared" si="978"/>
        <v>0.12632729544034982</v>
      </c>
      <c r="LO67" s="294">
        <v>7213</v>
      </c>
      <c r="LP67" s="293">
        <f t="shared" si="979"/>
        <v>0.12967893500391536</v>
      </c>
      <c r="LQ67" s="294">
        <v>0</v>
      </c>
      <c r="LR67" s="293">
        <f t="shared" si="980"/>
        <v>-1</v>
      </c>
      <c r="LS67" s="292">
        <v>20960</v>
      </c>
      <c r="LT67" s="293">
        <f t="shared" si="981"/>
        <v>-0.12974880631098196</v>
      </c>
      <c r="LU67" s="294">
        <v>20953</v>
      </c>
      <c r="LV67" s="293">
        <f t="shared" si="982"/>
        <v>-0.1300394436371185</v>
      </c>
      <c r="LW67" s="294">
        <v>7</v>
      </c>
      <c r="LX67" s="293" t="str">
        <f t="shared" si="983"/>
        <v>-</v>
      </c>
      <c r="LY67" s="292">
        <v>2076</v>
      </c>
      <c r="LZ67" s="293">
        <f t="shared" si="984"/>
        <v>3.4358974358974361</v>
      </c>
      <c r="MA67" s="294">
        <v>2076</v>
      </c>
      <c r="MB67" s="293">
        <f t="shared" si="985"/>
        <v>5.0879765395894427</v>
      </c>
      <c r="MC67" s="294">
        <v>0</v>
      </c>
      <c r="MD67" s="293">
        <f t="shared" si="986"/>
        <v>-1</v>
      </c>
      <c r="ME67" s="292">
        <v>2342</v>
      </c>
      <c r="MF67" s="293">
        <f t="shared" si="987"/>
        <v>-6.8787276341948256E-2</v>
      </c>
      <c r="MG67" s="294">
        <v>2342</v>
      </c>
      <c r="MH67" s="293">
        <f t="shared" si="988"/>
        <v>-6.8787276341948256E-2</v>
      </c>
      <c r="MI67" s="294">
        <v>0</v>
      </c>
      <c r="MJ67" s="293" t="str">
        <f t="shared" si="989"/>
        <v>-</v>
      </c>
      <c r="MK67" s="292">
        <v>114</v>
      </c>
      <c r="ML67" s="293">
        <f t="shared" si="990"/>
        <v>4.7</v>
      </c>
      <c r="MM67" s="294">
        <v>114</v>
      </c>
      <c r="MN67" s="293">
        <f t="shared" si="991"/>
        <v>4.7</v>
      </c>
      <c r="MO67" s="294">
        <v>0</v>
      </c>
      <c r="MP67" s="293" t="str">
        <f t="shared" si="992"/>
        <v>-</v>
      </c>
      <c r="MQ67" s="292">
        <f t="shared" si="993"/>
        <v>111624</v>
      </c>
      <c r="MR67" s="293">
        <f t="shared" si="994"/>
        <v>-1.4836061956665647E-2</v>
      </c>
      <c r="MS67" s="292">
        <f t="shared" si="995"/>
        <v>55077</v>
      </c>
      <c r="MT67" s="293">
        <f t="shared" si="996"/>
        <v>8.1638630081821706E-3</v>
      </c>
      <c r="MU67" s="294">
        <f t="shared" si="997"/>
        <v>54260</v>
      </c>
      <c r="MV67" s="293">
        <f t="shared" si="998"/>
        <v>2.1326255952716977E-2</v>
      </c>
      <c r="MW67" s="294">
        <f t="shared" si="999"/>
        <v>819</v>
      </c>
      <c r="MX67" s="293">
        <f t="shared" si="1000"/>
        <v>-0.4547270306258322</v>
      </c>
      <c r="MY67" s="292">
        <f t="shared" si="1001"/>
        <v>30168</v>
      </c>
      <c r="MZ67" s="293">
        <f t="shared" si="1002"/>
        <v>-7.471475892528523E-2</v>
      </c>
      <c r="NA67" s="294">
        <f t="shared" si="1003"/>
        <v>29348</v>
      </c>
      <c r="NB67" s="293">
        <f t="shared" si="1004"/>
        <v>-4.6616639054023357E-2</v>
      </c>
      <c r="NC67" s="294">
        <f t="shared" si="1005"/>
        <v>821</v>
      </c>
      <c r="ND67" s="293">
        <f t="shared" si="1006"/>
        <v>-0.54890109890109895</v>
      </c>
      <c r="NE67" s="292">
        <f t="shared" si="1007"/>
        <v>11674</v>
      </c>
      <c r="NF67" s="293">
        <f t="shared" si="1008"/>
        <v>-7.8174352495262167E-2</v>
      </c>
      <c r="NG67" s="294">
        <f t="shared" si="1009"/>
        <v>10878</v>
      </c>
      <c r="NH67" s="293">
        <f t="shared" si="1010"/>
        <v>-7.9383886255924185E-2</v>
      </c>
      <c r="NI67" s="294">
        <f t="shared" si="1011"/>
        <v>793</v>
      </c>
      <c r="NJ67" s="293">
        <f t="shared" si="1012"/>
        <v>-6.3754427390791069E-2</v>
      </c>
      <c r="NK67" s="292">
        <f t="shared" si="1013"/>
        <v>15763</v>
      </c>
      <c r="NL67" s="293">
        <f t="shared" si="1014"/>
        <v>-1.8920769278645722E-2</v>
      </c>
      <c r="NM67" s="294">
        <f t="shared" si="1015"/>
        <v>15199</v>
      </c>
      <c r="NN67" s="293">
        <f t="shared" si="1016"/>
        <v>-6.2765609676365131E-3</v>
      </c>
      <c r="NO67" s="294">
        <f t="shared" si="1017"/>
        <v>563</v>
      </c>
      <c r="NP67" s="293">
        <f t="shared" si="1018"/>
        <v>-0.27072538860103623</v>
      </c>
      <c r="NQ67" s="292">
        <f t="shared" si="1019"/>
        <v>2525</v>
      </c>
      <c r="NR67" s="293">
        <f t="shared" si="1020"/>
        <v>0.19781783681214415</v>
      </c>
      <c r="NS67" s="294">
        <f t="shared" si="1021"/>
        <v>1724</v>
      </c>
      <c r="NT67" s="293">
        <f t="shared" si="1022"/>
        <v>-0.11725550435227849</v>
      </c>
      <c r="NU67" s="294">
        <f t="shared" si="1023"/>
        <v>800</v>
      </c>
      <c r="NV67" s="293">
        <f t="shared" si="1024"/>
        <v>4.161290322580645</v>
      </c>
    </row>
    <row r="68" spans="1:386" s="295" customFormat="1" outlineLevel="1" x14ac:dyDescent="0.25">
      <c r="A68" s="290"/>
      <c r="B68" s="291" t="s">
        <v>73</v>
      </c>
      <c r="C68" s="292">
        <v>1272382</v>
      </c>
      <c r="D68" s="293">
        <f t="shared" si="817"/>
        <v>-4.9431174675842793E-2</v>
      </c>
      <c r="E68" s="292">
        <v>481976</v>
      </c>
      <c r="F68" s="293">
        <f t="shared" si="818"/>
        <v>-8.2002465218402598E-3</v>
      </c>
      <c r="G68" s="294">
        <v>478381</v>
      </c>
      <c r="H68" s="293">
        <f t="shared" si="819"/>
        <v>-7.5618327642077432E-3</v>
      </c>
      <c r="I68" s="294">
        <v>3595</v>
      </c>
      <c r="J68" s="293">
        <f t="shared" si="820"/>
        <v>-8.640406607369755E-2</v>
      </c>
      <c r="K68" s="292">
        <v>333529</v>
      </c>
      <c r="L68" s="293">
        <f t="shared" si="821"/>
        <v>-0.11021681077144296</v>
      </c>
      <c r="M68" s="294">
        <v>330536</v>
      </c>
      <c r="N68" s="293">
        <f t="shared" si="822"/>
        <v>-0.10106908096024192</v>
      </c>
      <c r="O68" s="294">
        <v>2993</v>
      </c>
      <c r="P68" s="293">
        <f t="shared" si="823"/>
        <v>-0.58104703247480405</v>
      </c>
      <c r="Q68" s="292">
        <v>270438</v>
      </c>
      <c r="R68" s="293">
        <f t="shared" si="824"/>
        <v>4.51871719756054E-2</v>
      </c>
      <c r="S68" s="294">
        <v>266944</v>
      </c>
      <c r="T68" s="293">
        <f t="shared" si="825"/>
        <v>4.6027006481242028E-2</v>
      </c>
      <c r="U68" s="294">
        <v>3494</v>
      </c>
      <c r="V68" s="293">
        <f t="shared" si="826"/>
        <v>-1.5219842164599817E-2</v>
      </c>
      <c r="W68" s="292">
        <v>171819</v>
      </c>
      <c r="X68" s="293">
        <f t="shared" si="827"/>
        <v>-0.17680849738648829</v>
      </c>
      <c r="Y68" s="294">
        <v>168962</v>
      </c>
      <c r="Z68" s="293">
        <f t="shared" si="828"/>
        <v>-0.17766042878349109</v>
      </c>
      <c r="AA68" s="294">
        <v>2857</v>
      </c>
      <c r="AB68" s="293">
        <f t="shared" si="829"/>
        <v>-0.12308164518109266</v>
      </c>
      <c r="AC68" s="292">
        <v>22059</v>
      </c>
      <c r="AD68" s="293">
        <f t="shared" si="830"/>
        <v>-5.9438024986142479E-2</v>
      </c>
      <c r="AE68" s="294">
        <v>20435</v>
      </c>
      <c r="AF68" s="293">
        <f t="shared" si="831"/>
        <v>-7.1421630550967397E-3</v>
      </c>
      <c r="AG68" s="294">
        <v>1624</v>
      </c>
      <c r="AH68" s="293">
        <f t="shared" si="832"/>
        <v>-0.43434343434343436</v>
      </c>
      <c r="AI68" s="292">
        <v>1043002</v>
      </c>
      <c r="AJ68" s="293">
        <f t="shared" si="833"/>
        <v>-8.4984831656832238E-2</v>
      </c>
      <c r="AK68" s="292">
        <v>401451</v>
      </c>
      <c r="AL68" s="293">
        <f t="shared" si="834"/>
        <v>-9.5724235254643908E-3</v>
      </c>
      <c r="AM68" s="294">
        <v>399433</v>
      </c>
      <c r="AN68" s="293">
        <f t="shared" si="835"/>
        <v>-8.8634136052903045E-3</v>
      </c>
      <c r="AO68" s="294">
        <v>2018</v>
      </c>
      <c r="AP68" s="293">
        <f t="shared" si="836"/>
        <v>-0.13241616509028376</v>
      </c>
      <c r="AQ68" s="292">
        <v>251156</v>
      </c>
      <c r="AR68" s="293">
        <f t="shared" si="837"/>
        <v>-0.16979809866324658</v>
      </c>
      <c r="AS68" s="294">
        <v>248905</v>
      </c>
      <c r="AT68" s="293">
        <f t="shared" si="838"/>
        <v>-0.16787576892217171</v>
      </c>
      <c r="AU68" s="294">
        <v>2251</v>
      </c>
      <c r="AV68" s="293">
        <f t="shared" si="839"/>
        <v>-0.33871915393654528</v>
      </c>
      <c r="AW68" s="292">
        <v>229091</v>
      </c>
      <c r="AX68" s="293">
        <f t="shared" si="840"/>
        <v>1.0926019901595252E-2</v>
      </c>
      <c r="AY68" s="294">
        <v>227354</v>
      </c>
      <c r="AZ68" s="293">
        <f t="shared" si="841"/>
        <v>1.0354451080773597E-2</v>
      </c>
      <c r="BA68" s="294">
        <v>1737</v>
      </c>
      <c r="BB68" s="293">
        <f t="shared" si="842"/>
        <v>9.1080402010050188E-2</v>
      </c>
      <c r="BC68" s="292">
        <v>148214</v>
      </c>
      <c r="BD68" s="293">
        <f t="shared" si="843"/>
        <v>-0.22746463456586774</v>
      </c>
      <c r="BE68" s="294">
        <v>146665</v>
      </c>
      <c r="BF68" s="293">
        <f t="shared" si="844"/>
        <v>-0.22665028552747446</v>
      </c>
      <c r="BG68" s="294">
        <v>1550</v>
      </c>
      <c r="BH68" s="293">
        <f t="shared" si="845"/>
        <v>-0.2970521541950113</v>
      </c>
      <c r="BI68" s="292">
        <v>15294</v>
      </c>
      <c r="BJ68" s="293">
        <f t="shared" si="846"/>
        <v>-0.15320303416200654</v>
      </c>
      <c r="BK68" s="294">
        <v>14157</v>
      </c>
      <c r="BL68" s="293">
        <f t="shared" si="847"/>
        <v>-0.14017613118736716</v>
      </c>
      <c r="BM68" s="294">
        <v>1137</v>
      </c>
      <c r="BN68" s="293">
        <f t="shared" si="848"/>
        <v>-0.28759398496240607</v>
      </c>
      <c r="BO68" s="292">
        <v>229379</v>
      </c>
      <c r="BP68" s="293">
        <f t="shared" si="849"/>
        <v>0.15454966427413752</v>
      </c>
      <c r="BQ68" s="292">
        <v>80525</v>
      </c>
      <c r="BR68" s="293">
        <f t="shared" si="850"/>
        <v>-1.3146308491771563E-3</v>
      </c>
      <c r="BS68" s="294">
        <v>78948</v>
      </c>
      <c r="BT68" s="293">
        <f t="shared" si="851"/>
        <v>-9.3644807775050687E-4</v>
      </c>
      <c r="BU68" s="294">
        <v>1577</v>
      </c>
      <c r="BV68" s="293">
        <f t="shared" si="852"/>
        <v>-1.9888129272840227E-2</v>
      </c>
      <c r="BW68" s="292">
        <v>82373</v>
      </c>
      <c r="BX68" s="293">
        <f t="shared" si="853"/>
        <v>0.13902294002959104</v>
      </c>
      <c r="BY68" s="294">
        <v>81632</v>
      </c>
      <c r="BZ68" s="293">
        <f t="shared" si="854"/>
        <v>0.19033523381793271</v>
      </c>
      <c r="CA68" s="294">
        <v>742</v>
      </c>
      <c r="CB68" s="293">
        <f t="shared" si="855"/>
        <v>-0.80160427807486634</v>
      </c>
      <c r="CC68" s="292">
        <v>41347</v>
      </c>
      <c r="CD68" s="293">
        <f t="shared" si="856"/>
        <v>0.28686585745409277</v>
      </c>
      <c r="CE68" s="294">
        <v>39590</v>
      </c>
      <c r="CF68" s="293">
        <f t="shared" si="857"/>
        <v>0.31201325600662799</v>
      </c>
      <c r="CG68" s="294">
        <v>1757</v>
      </c>
      <c r="CH68" s="293">
        <f t="shared" si="858"/>
        <v>-0.1017382413087935</v>
      </c>
      <c r="CI68" s="292">
        <v>23605</v>
      </c>
      <c r="CJ68" s="293">
        <f t="shared" si="859"/>
        <v>0.39931234809413718</v>
      </c>
      <c r="CK68" s="294">
        <v>22298</v>
      </c>
      <c r="CL68" s="293">
        <f t="shared" si="860"/>
        <v>0.409838138593829</v>
      </c>
      <c r="CM68" s="294">
        <v>1307</v>
      </c>
      <c r="CN68" s="293">
        <f t="shared" si="861"/>
        <v>0.24121557454890796</v>
      </c>
      <c r="CO68" s="292">
        <v>6765</v>
      </c>
      <c r="CP68" s="293">
        <f t="shared" si="862"/>
        <v>0.25463649851632053</v>
      </c>
      <c r="CQ68" s="294">
        <v>6278</v>
      </c>
      <c r="CR68" s="293">
        <f t="shared" si="863"/>
        <v>0.52489676949234876</v>
      </c>
      <c r="CS68" s="294">
        <v>487</v>
      </c>
      <c r="CT68" s="293">
        <f t="shared" si="864"/>
        <v>-0.61803921568627451</v>
      </c>
      <c r="CU68" s="292">
        <v>185024</v>
      </c>
      <c r="CV68" s="293">
        <f t="shared" si="865"/>
        <v>-0.26010525137162688</v>
      </c>
      <c r="CW68" s="292">
        <v>48124</v>
      </c>
      <c r="CX68" s="293">
        <f t="shared" si="866"/>
        <v>-0.19066278737323628</v>
      </c>
      <c r="CY68" s="294">
        <v>47556</v>
      </c>
      <c r="CZ68" s="293">
        <f t="shared" si="867"/>
        <v>-0.19671632715110976</v>
      </c>
      <c r="DA68" s="294">
        <v>568</v>
      </c>
      <c r="DB68" s="293">
        <f t="shared" si="868"/>
        <v>1.1930501930501931</v>
      </c>
      <c r="DC68" s="292">
        <v>51743</v>
      </c>
      <c r="DD68" s="293">
        <f t="shared" si="869"/>
        <v>-0.30928289192652714</v>
      </c>
      <c r="DE68" s="294">
        <v>51448</v>
      </c>
      <c r="DF68" s="293">
        <f t="shared" si="870"/>
        <v>-0.30739613903772112</v>
      </c>
      <c r="DG68" s="294">
        <v>296</v>
      </c>
      <c r="DH68" s="293">
        <f t="shared" si="871"/>
        <v>-0.53015873015873016</v>
      </c>
      <c r="DI68" s="292">
        <v>22228</v>
      </c>
      <c r="DJ68" s="293">
        <f t="shared" si="872"/>
        <v>6.7484940441142616E-3</v>
      </c>
      <c r="DK68" s="294">
        <v>21787</v>
      </c>
      <c r="DL68" s="293">
        <f t="shared" si="873"/>
        <v>-1.0041802980734316E-2</v>
      </c>
      <c r="DM68" s="294">
        <v>441</v>
      </c>
      <c r="DN68" s="293">
        <f t="shared" si="874"/>
        <v>5.211267605633803</v>
      </c>
      <c r="DO68" s="292">
        <v>55034</v>
      </c>
      <c r="DP68" s="293">
        <f t="shared" si="875"/>
        <v>-0.36373200763049884</v>
      </c>
      <c r="DQ68" s="294">
        <v>54602</v>
      </c>
      <c r="DR68" s="293">
        <f t="shared" si="876"/>
        <v>-0.36618377675627989</v>
      </c>
      <c r="DS68" s="294">
        <v>431</v>
      </c>
      <c r="DT68" s="293">
        <f t="shared" si="877"/>
        <v>0.24207492795389052</v>
      </c>
      <c r="DU68" s="292">
        <v>5912</v>
      </c>
      <c r="DV68" s="293">
        <f t="shared" si="878"/>
        <v>3.4289713086074203E-2</v>
      </c>
      <c r="DW68" s="294">
        <v>5894</v>
      </c>
      <c r="DX68" s="293">
        <f t="shared" si="879"/>
        <v>3.3853709875460547E-2</v>
      </c>
      <c r="DY68" s="294">
        <v>18</v>
      </c>
      <c r="DZ68" s="293">
        <f t="shared" si="880"/>
        <v>0.19999999999999996</v>
      </c>
      <c r="EA68" s="292">
        <v>41190</v>
      </c>
      <c r="EB68" s="293">
        <f t="shared" si="881"/>
        <v>-9.5123022847100169E-2</v>
      </c>
      <c r="EC68" s="292">
        <v>19622</v>
      </c>
      <c r="ED68" s="293">
        <f t="shared" si="882"/>
        <v>9.6218163107795185E-3</v>
      </c>
      <c r="EE68" s="294">
        <v>19591</v>
      </c>
      <c r="EF68" s="293">
        <f t="shared" si="883"/>
        <v>2.0524040214616956E-2</v>
      </c>
      <c r="EG68" s="294">
        <v>30</v>
      </c>
      <c r="EH68" s="293">
        <f t="shared" si="884"/>
        <v>-0.87394957983193278</v>
      </c>
      <c r="EI68" s="292">
        <v>12221</v>
      </c>
      <c r="EJ68" s="293">
        <f t="shared" si="885"/>
        <v>-0.19114435104904359</v>
      </c>
      <c r="EK68" s="294">
        <v>12221</v>
      </c>
      <c r="EL68" s="293">
        <f t="shared" si="886"/>
        <v>-0.17825443786982254</v>
      </c>
      <c r="EM68" s="294">
        <v>0</v>
      </c>
      <c r="EN68" s="293">
        <f t="shared" si="887"/>
        <v>-1</v>
      </c>
      <c r="EO68" s="292">
        <v>6280</v>
      </c>
      <c r="EP68" s="293">
        <f t="shared" si="888"/>
        <v>-0.21194629188103897</v>
      </c>
      <c r="EQ68" s="294">
        <v>6244</v>
      </c>
      <c r="ER68" s="293">
        <f t="shared" si="889"/>
        <v>-0.21646379721420506</v>
      </c>
      <c r="ES68" s="294">
        <v>36</v>
      </c>
      <c r="ET68" s="293" t="str">
        <f t="shared" si="890"/>
        <v>-</v>
      </c>
      <c r="EU68" s="292">
        <v>1651</v>
      </c>
      <c r="EV68" s="293">
        <f t="shared" si="891"/>
        <v>-0.26491540516473733</v>
      </c>
      <c r="EW68" s="294">
        <v>1651</v>
      </c>
      <c r="EX68" s="293">
        <f t="shared" si="892"/>
        <v>-0.26096687555953446</v>
      </c>
      <c r="EY68" s="294">
        <v>0</v>
      </c>
      <c r="EZ68" s="293">
        <f t="shared" si="893"/>
        <v>-1</v>
      </c>
      <c r="FA68" s="292">
        <v>1057</v>
      </c>
      <c r="FB68" s="293">
        <f t="shared" si="894"/>
        <v>0.21354764638346735</v>
      </c>
      <c r="FC68" s="294">
        <v>1041</v>
      </c>
      <c r="FD68" s="293">
        <f t="shared" si="895"/>
        <v>0.19517795637198621</v>
      </c>
      <c r="FE68" s="294">
        <v>16</v>
      </c>
      <c r="FF68" s="293" t="str">
        <f t="shared" si="896"/>
        <v>-</v>
      </c>
      <c r="FG68" s="292">
        <v>49360</v>
      </c>
      <c r="FH68" s="293">
        <f t="shared" si="897"/>
        <v>-4.4133310095083145E-2</v>
      </c>
      <c r="FI68" s="292">
        <v>16827</v>
      </c>
      <c r="FJ68" s="293">
        <f t="shared" si="898"/>
        <v>0.21591155430305653</v>
      </c>
      <c r="FK68" s="294">
        <v>16611</v>
      </c>
      <c r="FL68" s="293">
        <f t="shared" si="899"/>
        <v>0.20965627730847647</v>
      </c>
      <c r="FM68" s="294">
        <v>216</v>
      </c>
      <c r="FN68" s="293">
        <f t="shared" si="900"/>
        <v>1.0186915887850465</v>
      </c>
      <c r="FO68" s="292">
        <v>8077</v>
      </c>
      <c r="FP68" s="293">
        <f t="shared" si="901"/>
        <v>-0.1476361333896159</v>
      </c>
      <c r="FQ68" s="294">
        <v>7713</v>
      </c>
      <c r="FR68" s="293">
        <f t="shared" si="902"/>
        <v>-0.17091260883585935</v>
      </c>
      <c r="FS68" s="294">
        <v>364</v>
      </c>
      <c r="FT68" s="293">
        <f t="shared" si="903"/>
        <v>1.1040462427745665</v>
      </c>
      <c r="FU68" s="292">
        <v>14413</v>
      </c>
      <c r="FV68" s="293">
        <f t="shared" si="904"/>
        <v>1.4591439688715901E-3</v>
      </c>
      <c r="FW68" s="294">
        <v>14321</v>
      </c>
      <c r="FX68" s="293">
        <f t="shared" si="905"/>
        <v>6.112125895742615E-3</v>
      </c>
      <c r="FY68" s="294">
        <v>93</v>
      </c>
      <c r="FZ68" s="293">
        <f t="shared" si="906"/>
        <v>-0.41139240506329111</v>
      </c>
      <c r="GA68" s="292">
        <v>9742</v>
      </c>
      <c r="GB68" s="293">
        <f t="shared" si="907"/>
        <v>-0.25955764992019459</v>
      </c>
      <c r="GC68" s="294">
        <v>9615</v>
      </c>
      <c r="GD68" s="293">
        <f t="shared" si="908"/>
        <v>-0.23447452229299359</v>
      </c>
      <c r="GE68" s="294">
        <v>126</v>
      </c>
      <c r="GF68" s="293">
        <f t="shared" si="909"/>
        <v>-0.78894472361809043</v>
      </c>
      <c r="GG68" s="292">
        <v>1128</v>
      </c>
      <c r="GH68" s="293">
        <f t="shared" si="910"/>
        <v>-0.45690900337024554</v>
      </c>
      <c r="GI68" s="294">
        <v>1068</v>
      </c>
      <c r="GJ68" s="293">
        <f t="shared" si="911"/>
        <v>-0.39318181818181819</v>
      </c>
      <c r="GK68" s="294">
        <v>60</v>
      </c>
      <c r="GL68" s="293">
        <f t="shared" si="912"/>
        <v>-0.81072555205047325</v>
      </c>
      <c r="GM68" s="292">
        <v>432288</v>
      </c>
      <c r="GN68" s="293">
        <f t="shared" si="913"/>
        <v>-2.4275296077355901E-2</v>
      </c>
      <c r="GO68" s="292">
        <v>197233</v>
      </c>
      <c r="GP68" s="293">
        <f t="shared" si="914"/>
        <v>2.5567295492834763E-2</v>
      </c>
      <c r="GQ68" s="294">
        <v>196966</v>
      </c>
      <c r="GR68" s="293">
        <f t="shared" si="915"/>
        <v>2.4178955469123631E-2</v>
      </c>
      <c r="GS68" s="294">
        <v>267</v>
      </c>
      <c r="GT68" s="293" t="str">
        <f t="shared" si="916"/>
        <v>-</v>
      </c>
      <c r="GU68" s="292">
        <v>75285</v>
      </c>
      <c r="GV68" s="293">
        <f t="shared" si="917"/>
        <v>-0.14004226397852537</v>
      </c>
      <c r="GW68" s="294">
        <v>75219</v>
      </c>
      <c r="GX68" s="293">
        <f t="shared" si="918"/>
        <v>-0.13994145761394039</v>
      </c>
      <c r="GY68" s="294">
        <v>66</v>
      </c>
      <c r="GZ68" s="293">
        <f t="shared" si="919"/>
        <v>-0.24137931034482762</v>
      </c>
      <c r="HA68" s="292">
        <v>117586</v>
      </c>
      <c r="HB68" s="293">
        <f t="shared" si="920"/>
        <v>2.2331321809689886E-3</v>
      </c>
      <c r="HC68" s="294">
        <v>117325</v>
      </c>
      <c r="HD68" s="293">
        <f t="shared" si="921"/>
        <v>1.1934089727305697E-4</v>
      </c>
      <c r="HE68" s="294">
        <v>261</v>
      </c>
      <c r="HF68" s="293">
        <f t="shared" si="922"/>
        <v>19.076923076923077</v>
      </c>
      <c r="HG68" s="292">
        <v>39537</v>
      </c>
      <c r="HH68" s="293">
        <f t="shared" si="923"/>
        <v>-5.5517068393014957E-2</v>
      </c>
      <c r="HI68" s="294">
        <v>39296</v>
      </c>
      <c r="HJ68" s="293">
        <f t="shared" si="924"/>
        <v>-5.7582080245581202E-2</v>
      </c>
      <c r="HK68" s="294">
        <v>241</v>
      </c>
      <c r="HL68" s="293">
        <f t="shared" si="925"/>
        <v>0.46951219512195119</v>
      </c>
      <c r="HM68" s="292">
        <v>1667</v>
      </c>
      <c r="HN68" s="293">
        <f t="shared" si="926"/>
        <v>-0.17147117296222669</v>
      </c>
      <c r="HO68" s="294">
        <v>1619</v>
      </c>
      <c r="HP68" s="293">
        <f t="shared" si="927"/>
        <v>8.0946450809464832E-3</v>
      </c>
      <c r="HQ68" s="294">
        <v>48</v>
      </c>
      <c r="HR68" s="293">
        <f t="shared" si="928"/>
        <v>-0.88177339901477836</v>
      </c>
      <c r="HS68" s="292">
        <v>49162</v>
      </c>
      <c r="HT68" s="293">
        <f t="shared" si="929"/>
        <v>-0.16190183944492742</v>
      </c>
      <c r="HU68" s="292">
        <v>15339</v>
      </c>
      <c r="HV68" s="293">
        <f t="shared" si="930"/>
        <v>-0.15277547638773814</v>
      </c>
      <c r="HW68" s="294">
        <v>15316</v>
      </c>
      <c r="HX68" s="293">
        <f t="shared" si="931"/>
        <v>-0.14066094372440108</v>
      </c>
      <c r="HY68" s="294">
        <v>23</v>
      </c>
      <c r="HZ68" s="293">
        <f t="shared" si="932"/>
        <v>-0.91843971631205679</v>
      </c>
      <c r="IA68" s="292">
        <v>20272</v>
      </c>
      <c r="IB68" s="293">
        <f t="shared" si="933"/>
        <v>-0.13846153846153841</v>
      </c>
      <c r="IC68" s="294">
        <v>20196</v>
      </c>
      <c r="ID68" s="293">
        <f t="shared" si="934"/>
        <v>-0.1352601156069364</v>
      </c>
      <c r="IE68" s="294">
        <v>76</v>
      </c>
      <c r="IF68" s="293">
        <f t="shared" si="935"/>
        <v>-0.56818181818181812</v>
      </c>
      <c r="IG68" s="292">
        <v>8590</v>
      </c>
      <c r="IH68" s="293">
        <f t="shared" si="936"/>
        <v>-0.12248442128920212</v>
      </c>
      <c r="II68" s="294">
        <v>8590</v>
      </c>
      <c r="IJ68" s="293">
        <f t="shared" si="937"/>
        <v>-0.12248442128920212</v>
      </c>
      <c r="IK68" s="294">
        <v>0</v>
      </c>
      <c r="IL68" s="293" t="str">
        <f t="shared" si="938"/>
        <v>-</v>
      </c>
      <c r="IM68" s="292">
        <v>3091</v>
      </c>
      <c r="IN68" s="293">
        <f t="shared" si="939"/>
        <v>-0.28515263644773359</v>
      </c>
      <c r="IO68" s="294">
        <v>3091</v>
      </c>
      <c r="IP68" s="293">
        <f t="shared" si="940"/>
        <v>-0.28515263644773359</v>
      </c>
      <c r="IQ68" s="294">
        <v>0</v>
      </c>
      <c r="IR68" s="293" t="str">
        <f t="shared" si="941"/>
        <v>-</v>
      </c>
      <c r="IS68" s="292">
        <v>1946</v>
      </c>
      <c r="IT68" s="293">
        <f t="shared" si="942"/>
        <v>-0.40434649525558619</v>
      </c>
      <c r="IU68" s="294">
        <v>1918</v>
      </c>
      <c r="IV68" s="293">
        <f t="shared" si="943"/>
        <v>-0.41291704928068562</v>
      </c>
      <c r="IW68" s="294">
        <v>27</v>
      </c>
      <c r="IX68" s="293" t="str">
        <f t="shared" si="944"/>
        <v>-</v>
      </c>
      <c r="IY68" s="292">
        <v>65994</v>
      </c>
      <c r="IZ68" s="293">
        <f t="shared" si="945"/>
        <v>0.25190173574883801</v>
      </c>
      <c r="JA68" s="292">
        <v>17837</v>
      </c>
      <c r="JB68" s="293">
        <f t="shared" si="946"/>
        <v>0.33630506442912789</v>
      </c>
      <c r="JC68" s="294">
        <v>17837</v>
      </c>
      <c r="JD68" s="293">
        <f t="shared" si="947"/>
        <v>0.33630506442912789</v>
      </c>
      <c r="JE68" s="294">
        <v>0</v>
      </c>
      <c r="JF68" s="293" t="str">
        <f t="shared" si="948"/>
        <v>-</v>
      </c>
      <c r="JG68" s="292">
        <v>6992</v>
      </c>
      <c r="JH68" s="293">
        <f t="shared" si="949"/>
        <v>-7.3047858942065447E-2</v>
      </c>
      <c r="JI68" s="294">
        <v>6822</v>
      </c>
      <c r="JJ68" s="293">
        <f t="shared" si="950"/>
        <v>-9.5585310884263586E-2</v>
      </c>
      <c r="JK68" s="294">
        <v>170</v>
      </c>
      <c r="JL68" s="293" t="str">
        <f t="shared" si="951"/>
        <v>-</v>
      </c>
      <c r="JM68" s="292">
        <v>37990</v>
      </c>
      <c r="JN68" s="293">
        <f t="shared" si="952"/>
        <v>0.35345042573657781</v>
      </c>
      <c r="JO68" s="294">
        <v>37840</v>
      </c>
      <c r="JP68" s="293">
        <f t="shared" si="953"/>
        <v>0.34810645195767576</v>
      </c>
      <c r="JQ68" s="294">
        <v>150</v>
      </c>
      <c r="JR68" s="293" t="str">
        <f t="shared" si="954"/>
        <v>-</v>
      </c>
      <c r="JS68" s="292">
        <v>3641</v>
      </c>
      <c r="JT68" s="293">
        <f t="shared" si="955"/>
        <v>-3.0101225359616457E-2</v>
      </c>
      <c r="JU68" s="294">
        <v>3495</v>
      </c>
      <c r="JV68" s="293">
        <f t="shared" si="956"/>
        <v>-6.8993074054342074E-2</v>
      </c>
      <c r="JW68" s="294">
        <v>146</v>
      </c>
      <c r="JX68" s="293" t="str">
        <f t="shared" si="957"/>
        <v>-</v>
      </c>
      <c r="JY68" s="292">
        <v>158</v>
      </c>
      <c r="JZ68" s="293" t="str">
        <f t="shared" si="958"/>
        <v>-</v>
      </c>
      <c r="KA68" s="294">
        <v>0</v>
      </c>
      <c r="KB68" s="293" t="str">
        <f t="shared" si="959"/>
        <v>-</v>
      </c>
      <c r="KC68" s="294">
        <v>158</v>
      </c>
      <c r="KD68" s="293" t="str">
        <f t="shared" si="960"/>
        <v>-</v>
      </c>
      <c r="KE68" s="292">
        <v>34927</v>
      </c>
      <c r="KF68" s="293">
        <f t="shared" si="961"/>
        <v>-0.15196911571893357</v>
      </c>
      <c r="KG68" s="292">
        <v>12848</v>
      </c>
      <c r="KH68" s="293">
        <f t="shared" si="962"/>
        <v>-9.7055309579028748E-2</v>
      </c>
      <c r="KI68" s="294">
        <v>12812</v>
      </c>
      <c r="KJ68" s="293">
        <f t="shared" si="963"/>
        <v>-9.3982038045399952E-2</v>
      </c>
      <c r="KK68" s="294">
        <v>36</v>
      </c>
      <c r="KL68" s="293">
        <f t="shared" si="964"/>
        <v>-0.59090909090909083</v>
      </c>
      <c r="KM68" s="292">
        <v>6990</v>
      </c>
      <c r="KN68" s="293">
        <f t="shared" si="965"/>
        <v>-0.14127764127764131</v>
      </c>
      <c r="KO68" s="294">
        <v>6990</v>
      </c>
      <c r="KP68" s="293">
        <f t="shared" si="966"/>
        <v>-7.8808645229309415E-2</v>
      </c>
      <c r="KQ68" s="294">
        <v>0</v>
      </c>
      <c r="KR68" s="293">
        <f t="shared" si="967"/>
        <v>-1</v>
      </c>
      <c r="KS68" s="292">
        <v>5734</v>
      </c>
      <c r="KT68" s="293">
        <f t="shared" si="968"/>
        <v>-0.20205956025605343</v>
      </c>
      <c r="KU68" s="294">
        <v>5615</v>
      </c>
      <c r="KV68" s="293">
        <f t="shared" si="969"/>
        <v>-0.19092219020172907</v>
      </c>
      <c r="KW68" s="294">
        <v>119</v>
      </c>
      <c r="KX68" s="293">
        <f t="shared" si="970"/>
        <v>-0.51626016260162599</v>
      </c>
      <c r="KY68" s="292">
        <v>9166</v>
      </c>
      <c r="KZ68" s="293">
        <f t="shared" si="971"/>
        <v>-0.2824487239705652</v>
      </c>
      <c r="LA68" s="294">
        <v>9023</v>
      </c>
      <c r="LB68" s="293">
        <f t="shared" si="972"/>
        <v>-0.27526104417670683</v>
      </c>
      <c r="LC68" s="294">
        <v>143</v>
      </c>
      <c r="LD68" s="293">
        <f t="shared" si="973"/>
        <v>-0.55864197530864201</v>
      </c>
      <c r="LE68" s="292">
        <v>326</v>
      </c>
      <c r="LF68" s="293">
        <f t="shared" si="974"/>
        <v>0.10508474576271176</v>
      </c>
      <c r="LG68" s="294">
        <v>298</v>
      </c>
      <c r="LH68" s="293">
        <f t="shared" si="975"/>
        <v>3.4477611940298507</v>
      </c>
      <c r="LI68" s="294">
        <v>27</v>
      </c>
      <c r="LJ68" s="293">
        <f t="shared" si="976"/>
        <v>-0.88157894736842102</v>
      </c>
      <c r="LK68" s="292">
        <v>50717</v>
      </c>
      <c r="LL68" s="293">
        <f t="shared" si="977"/>
        <v>-3.2487600152613538E-2</v>
      </c>
      <c r="LM68" s="292">
        <v>10640</v>
      </c>
      <c r="LN68" s="293">
        <f t="shared" si="978"/>
        <v>-1.7271635725501056E-2</v>
      </c>
      <c r="LO68" s="294">
        <v>10497</v>
      </c>
      <c r="LP68" s="293">
        <f t="shared" si="979"/>
        <v>-1.9430172816440883E-2</v>
      </c>
      <c r="LQ68" s="294">
        <v>143</v>
      </c>
      <c r="LR68" s="293">
        <f t="shared" si="980"/>
        <v>0.17213114754098369</v>
      </c>
      <c r="LS68" s="292">
        <v>33350</v>
      </c>
      <c r="LT68" s="293">
        <f t="shared" si="981"/>
        <v>-2.9984108422587141E-5</v>
      </c>
      <c r="LU68" s="294">
        <v>33328</v>
      </c>
      <c r="LV68" s="293">
        <f t="shared" si="982"/>
        <v>5.7041640397481608E-4</v>
      </c>
      <c r="LW68" s="294">
        <v>23</v>
      </c>
      <c r="LX68" s="293">
        <f t="shared" si="983"/>
        <v>-0.46511627906976749</v>
      </c>
      <c r="LY68" s="292">
        <v>3096</v>
      </c>
      <c r="LZ68" s="293">
        <f t="shared" si="984"/>
        <v>-0.2402453987730061</v>
      </c>
      <c r="MA68" s="294">
        <v>3069</v>
      </c>
      <c r="MB68" s="293">
        <f t="shared" si="985"/>
        <v>-0.22303797468354425</v>
      </c>
      <c r="MC68" s="294">
        <v>27</v>
      </c>
      <c r="MD68" s="293">
        <f t="shared" si="986"/>
        <v>-0.78400000000000003</v>
      </c>
      <c r="ME68" s="292">
        <v>3669</v>
      </c>
      <c r="MF68" s="293">
        <f t="shared" si="987"/>
        <v>-0.10183598531211746</v>
      </c>
      <c r="MG68" s="294">
        <v>3669</v>
      </c>
      <c r="MH68" s="293">
        <f t="shared" si="988"/>
        <v>-9.8747236551215867E-2</v>
      </c>
      <c r="MI68" s="294">
        <v>0</v>
      </c>
      <c r="MJ68" s="293">
        <f t="shared" si="989"/>
        <v>-1</v>
      </c>
      <c r="MK68" s="292">
        <v>106</v>
      </c>
      <c r="ML68" s="293">
        <f t="shared" si="990"/>
        <v>0.35897435897435903</v>
      </c>
      <c r="MM68" s="294">
        <v>80</v>
      </c>
      <c r="MN68" s="293">
        <f t="shared" si="991"/>
        <v>0.21212121212121215</v>
      </c>
      <c r="MO68" s="294">
        <v>27</v>
      </c>
      <c r="MP68" s="293">
        <f t="shared" si="992"/>
        <v>1.25</v>
      </c>
      <c r="MQ68" s="292">
        <f t="shared" si="993"/>
        <v>134340</v>
      </c>
      <c r="MR68" s="293">
        <f t="shared" si="994"/>
        <v>-7.1108529704613344E-2</v>
      </c>
      <c r="MS68" s="292">
        <f t="shared" si="995"/>
        <v>62981</v>
      </c>
      <c r="MT68" s="293">
        <f t="shared" si="996"/>
        <v>-1.2388076084740685E-2</v>
      </c>
      <c r="MU68" s="294">
        <f t="shared" si="997"/>
        <v>62247</v>
      </c>
      <c r="MV68" s="293">
        <f t="shared" si="998"/>
        <v>-4.7009161989735038E-3</v>
      </c>
      <c r="MW68" s="294">
        <f t="shared" si="999"/>
        <v>735</v>
      </c>
      <c r="MX68" s="293">
        <f t="shared" si="1000"/>
        <v>-0.40243902439024393</v>
      </c>
      <c r="MY68" s="292">
        <f t="shared" si="1001"/>
        <v>36226</v>
      </c>
      <c r="MZ68" s="293">
        <f t="shared" si="1002"/>
        <v>-0.15592525280767977</v>
      </c>
      <c r="NA68" s="294">
        <f t="shared" si="1003"/>
        <v>34968</v>
      </c>
      <c r="NB68" s="293">
        <f t="shared" si="1004"/>
        <v>-0.15556628833615072</v>
      </c>
      <c r="NC68" s="294">
        <f t="shared" si="1005"/>
        <v>1256</v>
      </c>
      <c r="ND68" s="293">
        <f t="shared" si="1006"/>
        <v>-0.16655607166556075</v>
      </c>
      <c r="NE68" s="292">
        <f t="shared" si="1007"/>
        <v>13174</v>
      </c>
      <c r="NF68" s="293">
        <f t="shared" si="1008"/>
        <v>-0.16259852529875418</v>
      </c>
      <c r="NG68" s="294">
        <f t="shared" si="1009"/>
        <v>12563</v>
      </c>
      <c r="NH68" s="293">
        <f t="shared" si="1010"/>
        <v>-0.14850210112511864</v>
      </c>
      <c r="NI68" s="294">
        <f t="shared" si="1011"/>
        <v>610</v>
      </c>
      <c r="NJ68" s="293">
        <f t="shared" si="1012"/>
        <v>-0.37691521961184882</v>
      </c>
      <c r="NK68" s="292">
        <f t="shared" si="1013"/>
        <v>22683</v>
      </c>
      <c r="NL68" s="293">
        <f t="shared" si="1014"/>
        <v>-2.0511270403316351E-2</v>
      </c>
      <c r="NM68" s="294">
        <f t="shared" si="1015"/>
        <v>22223</v>
      </c>
      <c r="NN68" s="293">
        <f t="shared" si="1016"/>
        <v>-8.3887376734639307E-3</v>
      </c>
      <c r="NO68" s="294">
        <f t="shared" si="1017"/>
        <v>463</v>
      </c>
      <c r="NP68" s="293">
        <f t="shared" si="1018"/>
        <v>-0.3801874163319946</v>
      </c>
      <c r="NQ68" s="292">
        <f t="shared" si="1019"/>
        <v>2994</v>
      </c>
      <c r="NR68" s="293">
        <f t="shared" si="1020"/>
        <v>-0.20053404539385844</v>
      </c>
      <c r="NS68" s="294">
        <f t="shared" si="1021"/>
        <v>2239</v>
      </c>
      <c r="NT68" s="293">
        <f t="shared" si="1022"/>
        <v>-0.28397825391749276</v>
      </c>
      <c r="NU68" s="294">
        <f t="shared" si="1023"/>
        <v>756</v>
      </c>
      <c r="NV68" s="293">
        <f t="shared" si="1024"/>
        <v>0.22330097087378631</v>
      </c>
    </row>
    <row r="69" spans="1:386" s="295" customFormat="1" outlineLevel="1" x14ac:dyDescent="0.25">
      <c r="A69" s="290"/>
      <c r="B69" s="291" t="s">
        <v>75</v>
      </c>
      <c r="C69" s="292">
        <v>1289910</v>
      </c>
      <c r="D69" s="293">
        <f t="shared" si="817"/>
        <v>-5.0165790770060004E-2</v>
      </c>
      <c r="E69" s="292">
        <v>501712</v>
      </c>
      <c r="F69" s="293">
        <f t="shared" si="818"/>
        <v>-2.7780361516758112E-2</v>
      </c>
      <c r="G69" s="294">
        <v>497962</v>
      </c>
      <c r="H69" s="293">
        <f t="shared" si="819"/>
        <v>-1.9914186742245321E-2</v>
      </c>
      <c r="I69" s="294">
        <v>3750</v>
      </c>
      <c r="J69" s="293">
        <f t="shared" si="820"/>
        <v>-0.5293674698795181</v>
      </c>
      <c r="K69" s="292">
        <v>328921</v>
      </c>
      <c r="L69" s="293">
        <f t="shared" si="821"/>
        <v>-0.11158138680611074</v>
      </c>
      <c r="M69" s="294">
        <v>323679</v>
      </c>
      <c r="N69" s="293">
        <f t="shared" si="822"/>
        <v>-0.11488145697175201</v>
      </c>
      <c r="O69" s="294">
        <v>5243</v>
      </c>
      <c r="P69" s="293">
        <f t="shared" si="823"/>
        <v>0.15433729634522231</v>
      </c>
      <c r="Q69" s="292">
        <v>273783</v>
      </c>
      <c r="R69" s="293">
        <f t="shared" si="824"/>
        <v>5.2137455037353675E-2</v>
      </c>
      <c r="S69" s="294">
        <v>268515</v>
      </c>
      <c r="T69" s="293">
        <f t="shared" si="825"/>
        <v>5.6222514180519489E-2</v>
      </c>
      <c r="U69" s="294">
        <v>5268</v>
      </c>
      <c r="V69" s="293">
        <f t="shared" si="826"/>
        <v>-0.1209744702152511</v>
      </c>
      <c r="W69" s="292">
        <v>175153</v>
      </c>
      <c r="X69" s="293">
        <f t="shared" si="827"/>
        <v>-0.15269594326570501</v>
      </c>
      <c r="Y69" s="294">
        <v>170839</v>
      </c>
      <c r="Z69" s="293">
        <f t="shared" si="828"/>
        <v>-0.14782040474278335</v>
      </c>
      <c r="AA69" s="294">
        <v>4314</v>
      </c>
      <c r="AB69" s="293">
        <f t="shared" si="829"/>
        <v>-0.30920736589271414</v>
      </c>
      <c r="AC69" s="292">
        <v>26465</v>
      </c>
      <c r="AD69" s="293">
        <f t="shared" si="830"/>
        <v>-5.6640764240393549E-2</v>
      </c>
      <c r="AE69" s="294">
        <v>22599</v>
      </c>
      <c r="AF69" s="293">
        <f t="shared" si="831"/>
        <v>-7.9586152009547551E-4</v>
      </c>
      <c r="AG69" s="294">
        <v>3866</v>
      </c>
      <c r="AH69" s="293">
        <f t="shared" si="832"/>
        <v>-0.28907686649503495</v>
      </c>
      <c r="AI69" s="292">
        <v>1035474</v>
      </c>
      <c r="AJ69" s="293">
        <f t="shared" si="833"/>
        <v>-7.2069440162882525E-2</v>
      </c>
      <c r="AK69" s="292">
        <v>400366</v>
      </c>
      <c r="AL69" s="293">
        <f t="shared" si="834"/>
        <v>-3.1524100261733246E-2</v>
      </c>
      <c r="AM69" s="294">
        <v>398245</v>
      </c>
      <c r="AN69" s="293">
        <f t="shared" si="835"/>
        <v>-2.5416573877165449E-2</v>
      </c>
      <c r="AO69" s="294">
        <v>2121</v>
      </c>
      <c r="AP69" s="293">
        <f t="shared" si="836"/>
        <v>-0.55506607929515417</v>
      </c>
      <c r="AQ69" s="292">
        <v>247045</v>
      </c>
      <c r="AR69" s="293">
        <f t="shared" si="837"/>
        <v>-0.15691206181063666</v>
      </c>
      <c r="AS69" s="294">
        <v>244570</v>
      </c>
      <c r="AT69" s="293">
        <f t="shared" si="838"/>
        <v>-0.15827187092377748</v>
      </c>
      <c r="AU69" s="294">
        <v>2476</v>
      </c>
      <c r="AV69" s="293">
        <f t="shared" si="839"/>
        <v>3.6481556546412719E-3</v>
      </c>
      <c r="AW69" s="292">
        <v>231383</v>
      </c>
      <c r="AX69" s="293">
        <f t="shared" si="840"/>
        <v>4.3704385323914963E-2</v>
      </c>
      <c r="AY69" s="294">
        <v>228532</v>
      </c>
      <c r="AZ69" s="293">
        <f t="shared" si="841"/>
        <v>4.8927810824704432E-2</v>
      </c>
      <c r="BA69" s="294">
        <v>2851</v>
      </c>
      <c r="BB69" s="293">
        <f t="shared" si="842"/>
        <v>-0.25405546834118264</v>
      </c>
      <c r="BC69" s="292">
        <v>148895</v>
      </c>
      <c r="BD69" s="293">
        <f t="shared" si="843"/>
        <v>-0.17339795368874533</v>
      </c>
      <c r="BE69" s="294">
        <v>146121</v>
      </c>
      <c r="BF69" s="293">
        <f t="shared" si="844"/>
        <v>-0.17758003512089693</v>
      </c>
      <c r="BG69" s="294">
        <v>2774</v>
      </c>
      <c r="BH69" s="293">
        <f t="shared" si="845"/>
        <v>0.12901912901912893</v>
      </c>
      <c r="BI69" s="292">
        <v>15026</v>
      </c>
      <c r="BJ69" s="293">
        <f t="shared" si="846"/>
        <v>-0.16716550271588515</v>
      </c>
      <c r="BK69" s="294">
        <v>13376</v>
      </c>
      <c r="BL69" s="293">
        <f t="shared" si="847"/>
        <v>-0.12150269276238013</v>
      </c>
      <c r="BM69" s="294">
        <v>1651</v>
      </c>
      <c r="BN69" s="293">
        <f t="shared" si="848"/>
        <v>-0.4134991119005329</v>
      </c>
      <c r="BO69" s="292">
        <v>254436</v>
      </c>
      <c r="BP69" s="293">
        <f t="shared" si="849"/>
        <v>5.0776200643426694E-2</v>
      </c>
      <c r="BQ69" s="292">
        <v>101346</v>
      </c>
      <c r="BR69" s="293">
        <f t="shared" si="850"/>
        <v>-1.2703360935216734E-2</v>
      </c>
      <c r="BS69" s="294">
        <v>99717</v>
      </c>
      <c r="BT69" s="293">
        <f t="shared" si="851"/>
        <v>2.6948486158735463E-3</v>
      </c>
      <c r="BU69" s="294">
        <v>1629</v>
      </c>
      <c r="BV69" s="293">
        <f t="shared" si="852"/>
        <v>-0.4910965323336457</v>
      </c>
      <c r="BW69" s="292">
        <v>81876</v>
      </c>
      <c r="BX69" s="293">
        <f t="shared" si="853"/>
        <v>6.0460055952751057E-2</v>
      </c>
      <c r="BY69" s="294">
        <v>79109</v>
      </c>
      <c r="BZ69" s="293">
        <f t="shared" si="854"/>
        <v>5.2919489438728595E-2</v>
      </c>
      <c r="CA69" s="294">
        <v>2767</v>
      </c>
      <c r="CB69" s="293">
        <f t="shared" si="855"/>
        <v>0.3334939759036144</v>
      </c>
      <c r="CC69" s="292">
        <v>42400</v>
      </c>
      <c r="CD69" s="293">
        <f t="shared" si="856"/>
        <v>0.10066974715746846</v>
      </c>
      <c r="CE69" s="294">
        <v>39983</v>
      </c>
      <c r="CF69" s="293">
        <f t="shared" si="857"/>
        <v>9.9944979367262654E-2</v>
      </c>
      <c r="CG69" s="294">
        <v>2417</v>
      </c>
      <c r="CH69" s="293">
        <f t="shared" si="858"/>
        <v>0.11331183786273602</v>
      </c>
      <c r="CI69" s="292">
        <v>26258</v>
      </c>
      <c r="CJ69" s="293">
        <f t="shared" si="859"/>
        <v>-1.2448757004776434E-2</v>
      </c>
      <c r="CK69" s="294">
        <v>24718</v>
      </c>
      <c r="CL69" s="293">
        <f t="shared" si="860"/>
        <v>8.4075259857023799E-2</v>
      </c>
      <c r="CM69" s="294">
        <v>1539</v>
      </c>
      <c r="CN69" s="293">
        <f t="shared" si="861"/>
        <v>-0.59371700105596625</v>
      </c>
      <c r="CO69" s="292">
        <v>11438</v>
      </c>
      <c r="CP69" s="293">
        <f t="shared" si="862"/>
        <v>0.14231499051233398</v>
      </c>
      <c r="CQ69" s="294">
        <v>9223</v>
      </c>
      <c r="CR69" s="293">
        <f t="shared" si="863"/>
        <v>0.24803788903924229</v>
      </c>
      <c r="CS69" s="294">
        <v>2215</v>
      </c>
      <c r="CT69" s="293">
        <f t="shared" si="864"/>
        <v>-0.15554708349218449</v>
      </c>
      <c r="CU69" s="292">
        <v>177925</v>
      </c>
      <c r="CV69" s="293">
        <f t="shared" si="865"/>
        <v>-0.24139063106237291</v>
      </c>
      <c r="CW69" s="292">
        <v>46684</v>
      </c>
      <c r="CX69" s="293">
        <f t="shared" si="866"/>
        <v>-0.22919177742920827</v>
      </c>
      <c r="CY69" s="294">
        <v>46249</v>
      </c>
      <c r="CZ69" s="293">
        <f t="shared" si="867"/>
        <v>-0.23294191793544961</v>
      </c>
      <c r="DA69" s="294">
        <v>436</v>
      </c>
      <c r="DB69" s="293">
        <f t="shared" si="868"/>
        <v>0.61481481481481493</v>
      </c>
      <c r="DC69" s="292">
        <v>46627</v>
      </c>
      <c r="DD69" s="293">
        <f t="shared" si="869"/>
        <v>-0.28271671409891552</v>
      </c>
      <c r="DE69" s="294">
        <v>46234</v>
      </c>
      <c r="DF69" s="293">
        <f t="shared" si="870"/>
        <v>-0.28830257223342515</v>
      </c>
      <c r="DG69" s="294">
        <v>393</v>
      </c>
      <c r="DH69" s="293">
        <f t="shared" si="871"/>
        <v>8.3571428571428577</v>
      </c>
      <c r="DI69" s="292">
        <v>22303</v>
      </c>
      <c r="DJ69" s="293">
        <f t="shared" si="872"/>
        <v>-0.13180738837634787</v>
      </c>
      <c r="DK69" s="294">
        <v>22036</v>
      </c>
      <c r="DL69" s="293">
        <f t="shared" si="873"/>
        <v>-0.12818483937331859</v>
      </c>
      <c r="DM69" s="294">
        <v>267</v>
      </c>
      <c r="DN69" s="293">
        <f t="shared" si="874"/>
        <v>-0.35351089588377727</v>
      </c>
      <c r="DO69" s="292">
        <v>55424</v>
      </c>
      <c r="DP69" s="293">
        <f t="shared" si="875"/>
        <v>-0.27612778517879999</v>
      </c>
      <c r="DQ69" s="294">
        <v>55383</v>
      </c>
      <c r="DR69" s="293">
        <f t="shared" si="876"/>
        <v>-0.27474038474130147</v>
      </c>
      <c r="DS69" s="294">
        <v>41</v>
      </c>
      <c r="DT69" s="293">
        <f t="shared" si="877"/>
        <v>-0.7990196078431373</v>
      </c>
      <c r="DU69" s="292">
        <v>5477</v>
      </c>
      <c r="DV69" s="293">
        <f t="shared" si="878"/>
        <v>6.9865784151499355E-3</v>
      </c>
      <c r="DW69" s="294">
        <v>5348</v>
      </c>
      <c r="DX69" s="293">
        <f t="shared" si="879"/>
        <v>0.1722928540113986</v>
      </c>
      <c r="DY69" s="294">
        <v>129</v>
      </c>
      <c r="DZ69" s="293">
        <f t="shared" si="880"/>
        <v>-0.85273972602739723</v>
      </c>
      <c r="EA69" s="292">
        <v>33860</v>
      </c>
      <c r="EB69" s="293">
        <f t="shared" si="881"/>
        <v>-3.3179144537719196E-2</v>
      </c>
      <c r="EC69" s="292">
        <v>18425</v>
      </c>
      <c r="ED69" s="293">
        <f t="shared" si="882"/>
        <v>0.11686973389101052</v>
      </c>
      <c r="EE69" s="294">
        <v>18413</v>
      </c>
      <c r="EF69" s="293">
        <f t="shared" si="883"/>
        <v>0.12728051916248306</v>
      </c>
      <c r="EG69" s="294">
        <v>12</v>
      </c>
      <c r="EH69" s="293">
        <f t="shared" si="884"/>
        <v>-0.92638036809815949</v>
      </c>
      <c r="EI69" s="292">
        <v>8818</v>
      </c>
      <c r="EJ69" s="293">
        <f t="shared" si="885"/>
        <v>-0.17542547222741722</v>
      </c>
      <c r="EK69" s="294">
        <v>8748</v>
      </c>
      <c r="EL69" s="293">
        <f t="shared" si="886"/>
        <v>-0.18197119880306711</v>
      </c>
      <c r="EM69" s="294">
        <v>70</v>
      </c>
      <c r="EN69" s="293" t="str">
        <f t="shared" si="887"/>
        <v>-</v>
      </c>
      <c r="EO69" s="292">
        <v>4449</v>
      </c>
      <c r="EP69" s="293">
        <f t="shared" si="888"/>
        <v>-0.18005897530409143</v>
      </c>
      <c r="EQ69" s="294">
        <v>4424</v>
      </c>
      <c r="ER69" s="293">
        <f t="shared" si="889"/>
        <v>-0.17815344603381011</v>
      </c>
      <c r="ES69" s="294">
        <v>25</v>
      </c>
      <c r="ET69" s="293">
        <f t="shared" si="890"/>
        <v>-0.41860465116279066</v>
      </c>
      <c r="EU69" s="292">
        <v>1445</v>
      </c>
      <c r="EV69" s="293">
        <f t="shared" si="891"/>
        <v>-0.23625792811839319</v>
      </c>
      <c r="EW69" s="294">
        <v>1414</v>
      </c>
      <c r="EX69" s="293">
        <f t="shared" si="892"/>
        <v>-0.2526427061310782</v>
      </c>
      <c r="EY69" s="294">
        <v>31</v>
      </c>
      <c r="EZ69" s="293" t="str">
        <f t="shared" si="893"/>
        <v>-</v>
      </c>
      <c r="FA69" s="292">
        <v>810</v>
      </c>
      <c r="FB69" s="293">
        <f t="shared" si="894"/>
        <v>0.60396039603960405</v>
      </c>
      <c r="FC69" s="294">
        <v>692</v>
      </c>
      <c r="FD69" s="293">
        <f t="shared" si="895"/>
        <v>0.3702970297029704</v>
      </c>
      <c r="FE69" s="294">
        <v>119</v>
      </c>
      <c r="FF69" s="293" t="str">
        <f t="shared" si="896"/>
        <v>-</v>
      </c>
      <c r="FG69" s="292">
        <v>65621</v>
      </c>
      <c r="FH69" s="293">
        <f t="shared" si="897"/>
        <v>-4.0404188114178785E-2</v>
      </c>
      <c r="FI69" s="292">
        <v>21562</v>
      </c>
      <c r="FJ69" s="293">
        <f t="shared" si="898"/>
        <v>2.0541461567588071E-2</v>
      </c>
      <c r="FK69" s="294">
        <v>21283</v>
      </c>
      <c r="FL69" s="293">
        <f t="shared" si="899"/>
        <v>0.1135935537881958</v>
      </c>
      <c r="FM69" s="294">
        <v>279</v>
      </c>
      <c r="FN69" s="293">
        <f t="shared" si="900"/>
        <v>-0.86160714285714279</v>
      </c>
      <c r="FO69" s="292">
        <v>13749</v>
      </c>
      <c r="FP69" s="293">
        <f t="shared" si="901"/>
        <v>-0.12376521572876176</v>
      </c>
      <c r="FQ69" s="294">
        <v>13584</v>
      </c>
      <c r="FR69" s="293">
        <f t="shared" si="902"/>
        <v>-0.10437133249818686</v>
      </c>
      <c r="FS69" s="294">
        <v>165</v>
      </c>
      <c r="FT69" s="293">
        <f t="shared" si="903"/>
        <v>-0.68511450381679384</v>
      </c>
      <c r="FU69" s="292">
        <v>19213</v>
      </c>
      <c r="FV69" s="293">
        <f t="shared" si="904"/>
        <v>1.9690054134380741E-2</v>
      </c>
      <c r="FW69" s="294">
        <v>18834</v>
      </c>
      <c r="FX69" s="293">
        <f t="shared" si="905"/>
        <v>9.1383206814625861E-2</v>
      </c>
      <c r="FY69" s="294">
        <v>379</v>
      </c>
      <c r="FZ69" s="293">
        <f t="shared" si="906"/>
        <v>-0.76088328075709777</v>
      </c>
      <c r="GA69" s="292">
        <v>11261</v>
      </c>
      <c r="GB69" s="293">
        <f t="shared" si="907"/>
        <v>-0.22450244473521108</v>
      </c>
      <c r="GC69" s="294">
        <v>10706</v>
      </c>
      <c r="GD69" s="293">
        <f t="shared" si="908"/>
        <v>-0.23517645377911134</v>
      </c>
      <c r="GE69" s="294">
        <v>555</v>
      </c>
      <c r="GF69" s="293">
        <f t="shared" si="909"/>
        <v>6.118546845124273E-2</v>
      </c>
      <c r="GG69" s="292">
        <v>1463</v>
      </c>
      <c r="GH69" s="293">
        <f t="shared" si="910"/>
        <v>-0.47675250357653787</v>
      </c>
      <c r="GI69" s="294">
        <v>1214</v>
      </c>
      <c r="GJ69" s="293">
        <f t="shared" si="911"/>
        <v>-0.48340425531914899</v>
      </c>
      <c r="GK69" s="294">
        <v>249</v>
      </c>
      <c r="GL69" s="293">
        <f t="shared" si="912"/>
        <v>-0.44170403587443952</v>
      </c>
      <c r="GM69" s="292">
        <v>447865</v>
      </c>
      <c r="GN69" s="293">
        <f t="shared" si="913"/>
        <v>6.9518608368763779E-3</v>
      </c>
      <c r="GO69" s="292">
        <v>199494</v>
      </c>
      <c r="GP69" s="293">
        <f t="shared" si="914"/>
        <v>1.9642117852707086E-2</v>
      </c>
      <c r="GQ69" s="294">
        <v>198983</v>
      </c>
      <c r="GR69" s="293">
        <f t="shared" si="915"/>
        <v>2.1258359380212477E-2</v>
      </c>
      <c r="GS69" s="294">
        <v>511</v>
      </c>
      <c r="GT69" s="293">
        <f t="shared" si="916"/>
        <v>-0.3691358024691358</v>
      </c>
      <c r="GU69" s="292">
        <v>80002</v>
      </c>
      <c r="GV69" s="293">
        <f t="shared" si="917"/>
        <v>-0.13580486961781923</v>
      </c>
      <c r="GW69" s="294">
        <v>79600</v>
      </c>
      <c r="GX69" s="293">
        <f t="shared" si="918"/>
        <v>-0.13903130205291281</v>
      </c>
      <c r="GY69" s="294">
        <v>403</v>
      </c>
      <c r="GZ69" s="293">
        <f t="shared" si="919"/>
        <v>2.3583333333333334</v>
      </c>
      <c r="HA69" s="292">
        <v>123849</v>
      </c>
      <c r="HB69" s="293">
        <f t="shared" si="920"/>
        <v>0.14342559595250837</v>
      </c>
      <c r="HC69" s="294">
        <v>123407</v>
      </c>
      <c r="HD69" s="293">
        <f t="shared" si="921"/>
        <v>0.1422237854147963</v>
      </c>
      <c r="HE69" s="294">
        <v>442</v>
      </c>
      <c r="HF69" s="293">
        <f t="shared" si="922"/>
        <v>0.61313868613138678</v>
      </c>
      <c r="HG69" s="292">
        <v>42671</v>
      </c>
      <c r="HH69" s="293">
        <f t="shared" si="923"/>
        <v>-7.7961926575768725E-2</v>
      </c>
      <c r="HI69" s="294">
        <v>42595</v>
      </c>
      <c r="HJ69" s="293">
        <f t="shared" si="924"/>
        <v>-7.170099160945842E-2</v>
      </c>
      <c r="HK69" s="294">
        <v>76</v>
      </c>
      <c r="HL69" s="293">
        <f t="shared" si="925"/>
        <v>-0.80710659898477155</v>
      </c>
      <c r="HM69" s="292">
        <v>2064</v>
      </c>
      <c r="HN69" s="293">
        <f t="shared" si="926"/>
        <v>-0.18030182684670371</v>
      </c>
      <c r="HO69" s="294">
        <v>2017</v>
      </c>
      <c r="HP69" s="293">
        <f t="shared" si="927"/>
        <v>-3.7690839694656475E-2</v>
      </c>
      <c r="HQ69" s="294">
        <v>47</v>
      </c>
      <c r="HR69" s="293">
        <f t="shared" si="928"/>
        <v>-0.88862559241706163</v>
      </c>
      <c r="HS69" s="292">
        <v>55613</v>
      </c>
      <c r="HT69" s="293">
        <f t="shared" si="929"/>
        <v>-0.15593364396618448</v>
      </c>
      <c r="HU69" s="292">
        <v>19666</v>
      </c>
      <c r="HV69" s="293">
        <f t="shared" si="930"/>
        <v>-5.6243401478068944E-2</v>
      </c>
      <c r="HW69" s="294">
        <v>19605</v>
      </c>
      <c r="HX69" s="293">
        <f t="shared" si="931"/>
        <v>-5.0513366912049551E-2</v>
      </c>
      <c r="HY69" s="294">
        <v>60</v>
      </c>
      <c r="HZ69" s="293">
        <f t="shared" si="932"/>
        <v>-0.68421052631578949</v>
      </c>
      <c r="IA69" s="292">
        <v>22744</v>
      </c>
      <c r="IB69" s="293">
        <f t="shared" si="933"/>
        <v>-9.4549942274772092E-2</v>
      </c>
      <c r="IC69" s="294">
        <v>22384</v>
      </c>
      <c r="ID69" s="293">
        <f t="shared" si="934"/>
        <v>-0.10888172299852705</v>
      </c>
      <c r="IE69" s="294">
        <v>360</v>
      </c>
      <c r="IF69" s="293" t="str">
        <f t="shared" si="935"/>
        <v>-</v>
      </c>
      <c r="IG69" s="292">
        <v>7754</v>
      </c>
      <c r="IH69" s="293">
        <f t="shared" si="936"/>
        <v>-0.33361980061876939</v>
      </c>
      <c r="II69" s="294">
        <v>7754</v>
      </c>
      <c r="IJ69" s="293">
        <f t="shared" si="937"/>
        <v>-0.33361980061876939</v>
      </c>
      <c r="IK69" s="294">
        <v>0</v>
      </c>
      <c r="IL69" s="293" t="str">
        <f t="shared" si="938"/>
        <v>-</v>
      </c>
      <c r="IM69" s="292">
        <v>3872</v>
      </c>
      <c r="IN69" s="293">
        <f t="shared" si="939"/>
        <v>-0.31298793470546482</v>
      </c>
      <c r="IO69" s="294">
        <v>3872</v>
      </c>
      <c r="IP69" s="293">
        <f t="shared" si="940"/>
        <v>-0.30234234234234236</v>
      </c>
      <c r="IQ69" s="294">
        <v>0</v>
      </c>
      <c r="IR69" s="293">
        <f t="shared" si="941"/>
        <v>-1</v>
      </c>
      <c r="IS69" s="292">
        <v>2129</v>
      </c>
      <c r="IT69" s="293">
        <f t="shared" si="942"/>
        <v>-0.3307136120716756</v>
      </c>
      <c r="IU69" s="294">
        <v>1835</v>
      </c>
      <c r="IV69" s="293">
        <f t="shared" si="943"/>
        <v>-0.36040432206343676</v>
      </c>
      <c r="IW69" s="294">
        <v>294</v>
      </c>
      <c r="IX69" s="293">
        <f t="shared" si="944"/>
        <v>-5.7692307692307709E-2</v>
      </c>
      <c r="IY69" s="292">
        <v>58350</v>
      </c>
      <c r="IZ69" s="293">
        <f t="shared" si="945"/>
        <v>0.13011310814998445</v>
      </c>
      <c r="JA69" s="292">
        <v>16810</v>
      </c>
      <c r="JB69" s="293">
        <f t="shared" si="946"/>
        <v>0.17159185949261224</v>
      </c>
      <c r="JC69" s="294">
        <v>16810</v>
      </c>
      <c r="JD69" s="293">
        <f t="shared" si="947"/>
        <v>0.17159185949261224</v>
      </c>
      <c r="JE69" s="294">
        <v>0</v>
      </c>
      <c r="JF69" s="293" t="str">
        <f t="shared" si="948"/>
        <v>-</v>
      </c>
      <c r="JG69" s="292">
        <v>7564</v>
      </c>
      <c r="JH69" s="293">
        <f t="shared" si="949"/>
        <v>-1.8809184070566864E-2</v>
      </c>
      <c r="JI69" s="294">
        <v>7430</v>
      </c>
      <c r="JJ69" s="293">
        <f t="shared" si="950"/>
        <v>-1.9271383315733859E-2</v>
      </c>
      <c r="JK69" s="294">
        <v>134</v>
      </c>
      <c r="JL69" s="293">
        <f t="shared" si="951"/>
        <v>7.5187969924812581E-3</v>
      </c>
      <c r="JM69" s="292">
        <v>31571</v>
      </c>
      <c r="JN69" s="293">
        <f t="shared" si="952"/>
        <v>0.1756535339241827</v>
      </c>
      <c r="JO69" s="294">
        <v>31435</v>
      </c>
      <c r="JP69" s="293">
        <f t="shared" si="953"/>
        <v>0.17645958083832336</v>
      </c>
      <c r="JQ69" s="294">
        <v>136</v>
      </c>
      <c r="JR69" s="293">
        <f t="shared" si="954"/>
        <v>1.4925373134328401E-2</v>
      </c>
      <c r="JS69" s="292">
        <v>2698</v>
      </c>
      <c r="JT69" s="293">
        <f t="shared" si="955"/>
        <v>-8.3559782608695676E-2</v>
      </c>
      <c r="JU69" s="294">
        <v>2609</v>
      </c>
      <c r="JV69" s="293">
        <f t="shared" si="956"/>
        <v>-0.11379076086956519</v>
      </c>
      <c r="JW69" s="294">
        <v>89</v>
      </c>
      <c r="JX69" s="293" t="str">
        <f t="shared" si="957"/>
        <v>-</v>
      </c>
      <c r="JY69" s="292">
        <v>154</v>
      </c>
      <c r="JZ69" s="293">
        <f t="shared" si="958"/>
        <v>0.1079136690647482</v>
      </c>
      <c r="KA69" s="294">
        <v>0</v>
      </c>
      <c r="KB69" s="293" t="str">
        <f t="shared" si="959"/>
        <v>-</v>
      </c>
      <c r="KC69" s="294">
        <v>154</v>
      </c>
      <c r="KD69" s="293">
        <f t="shared" si="960"/>
        <v>0.1079136690647482</v>
      </c>
      <c r="KE69" s="292">
        <v>44279</v>
      </c>
      <c r="KF69" s="293">
        <f t="shared" si="961"/>
        <v>-0.10982670580193798</v>
      </c>
      <c r="KG69" s="292">
        <v>18592</v>
      </c>
      <c r="KH69" s="293">
        <f t="shared" si="962"/>
        <v>-0.16639017172577675</v>
      </c>
      <c r="KI69" s="294">
        <v>18301</v>
      </c>
      <c r="KJ69" s="293">
        <f t="shared" si="963"/>
        <v>-0.1630385072715631</v>
      </c>
      <c r="KK69" s="294">
        <v>291</v>
      </c>
      <c r="KL69" s="293">
        <f t="shared" si="964"/>
        <v>-0.33256880733944949</v>
      </c>
      <c r="KM69" s="292">
        <v>9183</v>
      </c>
      <c r="KN69" s="293">
        <f t="shared" si="965"/>
        <v>-0.13253353485735875</v>
      </c>
      <c r="KO69" s="294">
        <v>8820</v>
      </c>
      <c r="KP69" s="293">
        <f t="shared" si="966"/>
        <v>-0.11445783132530118</v>
      </c>
      <c r="KQ69" s="294">
        <v>364</v>
      </c>
      <c r="KR69" s="293">
        <f t="shared" si="967"/>
        <v>-0.41853035143769968</v>
      </c>
      <c r="KS69" s="292">
        <v>7038</v>
      </c>
      <c r="KT69" s="293">
        <f t="shared" si="968"/>
        <v>-2.655601659751039E-2</v>
      </c>
      <c r="KU69" s="294">
        <v>6733</v>
      </c>
      <c r="KV69" s="293">
        <f t="shared" si="969"/>
        <v>1.0407374368124334E-3</v>
      </c>
      <c r="KW69" s="294">
        <v>305</v>
      </c>
      <c r="KX69" s="293">
        <f t="shared" si="970"/>
        <v>-0.39484126984126988</v>
      </c>
      <c r="KY69" s="292">
        <v>11822</v>
      </c>
      <c r="KZ69" s="293">
        <f t="shared" si="971"/>
        <v>3.90625E-3</v>
      </c>
      <c r="LA69" s="294">
        <v>10156</v>
      </c>
      <c r="LB69" s="293">
        <f t="shared" si="972"/>
        <v>-6.6972898484152554E-2</v>
      </c>
      <c r="LC69" s="294">
        <v>1667</v>
      </c>
      <c r="LD69" s="293">
        <f t="shared" si="973"/>
        <v>0.8709315375982043</v>
      </c>
      <c r="LE69" s="292">
        <v>417</v>
      </c>
      <c r="LF69" s="293">
        <f t="shared" si="974"/>
        <v>0.13934426229508201</v>
      </c>
      <c r="LG69" s="294">
        <v>237</v>
      </c>
      <c r="LH69" s="293">
        <f t="shared" si="975"/>
        <v>-5.2000000000000046E-2</v>
      </c>
      <c r="LI69" s="294">
        <v>180</v>
      </c>
      <c r="LJ69" s="293">
        <f t="shared" si="976"/>
        <v>0.55172413793103448</v>
      </c>
      <c r="LK69" s="292">
        <v>31094</v>
      </c>
      <c r="LL69" s="293">
        <f t="shared" si="977"/>
        <v>-0.1158188074046691</v>
      </c>
      <c r="LM69" s="292">
        <v>5156</v>
      </c>
      <c r="LN69" s="293">
        <f t="shared" si="978"/>
        <v>9.5389844911833332E-2</v>
      </c>
      <c r="LO69" s="294">
        <v>5133</v>
      </c>
      <c r="LP69" s="293">
        <f t="shared" si="979"/>
        <v>9.515681672711751E-2</v>
      </c>
      <c r="LQ69" s="294">
        <v>23</v>
      </c>
      <c r="LR69" s="293">
        <f t="shared" si="980"/>
        <v>0.14999999999999991</v>
      </c>
      <c r="LS69" s="292">
        <v>21902</v>
      </c>
      <c r="LT69" s="293">
        <f t="shared" si="981"/>
        <v>-0.14518772929513701</v>
      </c>
      <c r="LU69" s="294">
        <v>21866</v>
      </c>
      <c r="LV69" s="293">
        <f t="shared" si="982"/>
        <v>-0.14462308805695734</v>
      </c>
      <c r="LW69" s="294">
        <v>37</v>
      </c>
      <c r="LX69" s="293">
        <f t="shared" si="983"/>
        <v>-0.3728813559322034</v>
      </c>
      <c r="LY69" s="292">
        <v>2375</v>
      </c>
      <c r="LZ69" s="293">
        <f t="shared" si="984"/>
        <v>-9.5582635186595599E-2</v>
      </c>
      <c r="MA69" s="294">
        <v>2177</v>
      </c>
      <c r="MB69" s="293">
        <f t="shared" si="985"/>
        <v>-0.13542494042891184</v>
      </c>
      <c r="MC69" s="294">
        <v>198</v>
      </c>
      <c r="MD69" s="293">
        <f t="shared" si="986"/>
        <v>0.83333333333333326</v>
      </c>
      <c r="ME69" s="292">
        <v>1753</v>
      </c>
      <c r="MF69" s="293">
        <f t="shared" si="987"/>
        <v>-0.13260761999010395</v>
      </c>
      <c r="MG69" s="294">
        <v>1711</v>
      </c>
      <c r="MH69" s="293">
        <f t="shared" si="988"/>
        <v>-0.14106425702811243</v>
      </c>
      <c r="MI69" s="294">
        <v>42</v>
      </c>
      <c r="MJ69" s="293">
        <f t="shared" si="989"/>
        <v>0.39999999999999991</v>
      </c>
      <c r="MK69" s="292">
        <v>299</v>
      </c>
      <c r="ML69" s="293">
        <f t="shared" si="990"/>
        <v>-9.9397590361445798E-2</v>
      </c>
      <c r="MM69" s="294">
        <v>204</v>
      </c>
      <c r="MN69" s="293">
        <f t="shared" si="991"/>
        <v>-0.24723247232472323</v>
      </c>
      <c r="MO69" s="294">
        <v>95</v>
      </c>
      <c r="MP69" s="293">
        <f t="shared" si="992"/>
        <v>0.55737704918032782</v>
      </c>
      <c r="MQ69" s="292">
        <f t="shared" si="993"/>
        <v>120867</v>
      </c>
      <c r="MR69" s="293">
        <f t="shared" si="994"/>
        <v>-7.5572857711016628E-2</v>
      </c>
      <c r="MS69" s="292">
        <f t="shared" si="995"/>
        <v>53977</v>
      </c>
      <c r="MT69" s="293">
        <f t="shared" si="996"/>
        <v>-5.899478739910391E-2</v>
      </c>
      <c r="MU69" s="294">
        <f t="shared" si="997"/>
        <v>53468</v>
      </c>
      <c r="MV69" s="293">
        <f t="shared" si="998"/>
        <v>-5.3680465832463109E-2</v>
      </c>
      <c r="MW69" s="294">
        <f t="shared" si="999"/>
        <v>509</v>
      </c>
      <c r="MX69" s="293">
        <f t="shared" si="1000"/>
        <v>-0.40951276102088163</v>
      </c>
      <c r="MY69" s="292">
        <f t="shared" si="1001"/>
        <v>36456</v>
      </c>
      <c r="MZ69" s="293">
        <f t="shared" si="1002"/>
        <v>-8.9146512092744379E-2</v>
      </c>
      <c r="NA69" s="294">
        <f t="shared" si="1003"/>
        <v>35904</v>
      </c>
      <c r="NB69" s="293">
        <f t="shared" si="1004"/>
        <v>-8.0822303576457366E-2</v>
      </c>
      <c r="NC69" s="294">
        <f t="shared" si="1005"/>
        <v>550</v>
      </c>
      <c r="ND69" s="293">
        <f t="shared" si="1006"/>
        <v>-0.42886812045690548</v>
      </c>
      <c r="NE69" s="292">
        <f t="shared" si="1007"/>
        <v>12831</v>
      </c>
      <c r="NF69" s="293">
        <f t="shared" si="1008"/>
        <v>-0.1489686277110831</v>
      </c>
      <c r="NG69" s="294">
        <f t="shared" si="1009"/>
        <v>11732</v>
      </c>
      <c r="NH69" s="293">
        <f t="shared" si="1010"/>
        <v>-0.18044009779951098</v>
      </c>
      <c r="NI69" s="294">
        <f t="shared" si="1011"/>
        <v>1099</v>
      </c>
      <c r="NJ69" s="293">
        <f t="shared" si="1012"/>
        <v>0.44415243101182655</v>
      </c>
      <c r="NK69" s="292">
        <f t="shared" si="1013"/>
        <v>17949</v>
      </c>
      <c r="NL69" s="293">
        <f t="shared" si="1014"/>
        <v>-2.9469016978479479E-2</v>
      </c>
      <c r="NM69" s="294">
        <f t="shared" si="1015"/>
        <v>17675</v>
      </c>
      <c r="NN69" s="293">
        <f t="shared" si="1016"/>
        <v>-2.6867808181467834E-2</v>
      </c>
      <c r="NO69" s="294">
        <f t="shared" si="1017"/>
        <v>273</v>
      </c>
      <c r="NP69" s="293">
        <f t="shared" si="1018"/>
        <v>-0.17021276595744683</v>
      </c>
      <c r="NQ69" s="292">
        <f t="shared" si="1019"/>
        <v>2213</v>
      </c>
      <c r="NR69" s="293">
        <f t="shared" si="1020"/>
        <v>-0.19992769342010119</v>
      </c>
      <c r="NS69" s="294">
        <f t="shared" si="1021"/>
        <v>1829</v>
      </c>
      <c r="NT69" s="293">
        <f t="shared" si="1022"/>
        <v>-0.21265604821351702</v>
      </c>
      <c r="NU69" s="294">
        <f t="shared" si="1023"/>
        <v>384</v>
      </c>
      <c r="NV69" s="293">
        <f t="shared" si="1024"/>
        <v>-0.13318284424379234</v>
      </c>
    </row>
    <row r="70" spans="1:386" s="295" customFormat="1" outlineLevel="1" x14ac:dyDescent="0.25">
      <c r="A70" s="290"/>
      <c r="B70" s="291" t="s">
        <v>77</v>
      </c>
      <c r="C70" s="292">
        <v>1128382</v>
      </c>
      <c r="D70" s="293">
        <f t="shared" si="817"/>
        <v>-6.8865754111942512E-2</v>
      </c>
      <c r="E70" s="292">
        <v>432241</v>
      </c>
      <c r="F70" s="293">
        <f t="shared" si="818"/>
        <v>-4.3623619061105345E-2</v>
      </c>
      <c r="G70" s="294">
        <v>428893</v>
      </c>
      <c r="H70" s="293">
        <f t="shared" si="819"/>
        <v>-2.6937195700212802E-2</v>
      </c>
      <c r="I70" s="294">
        <v>3348</v>
      </c>
      <c r="J70" s="293">
        <f t="shared" si="820"/>
        <v>-0.70083102493074789</v>
      </c>
      <c r="K70" s="292">
        <v>291855</v>
      </c>
      <c r="L70" s="293">
        <f t="shared" si="821"/>
        <v>-0.10658364786805152</v>
      </c>
      <c r="M70" s="294">
        <v>288433</v>
      </c>
      <c r="N70" s="293">
        <f t="shared" si="822"/>
        <v>-0.10415631367092382</v>
      </c>
      <c r="O70" s="294">
        <v>3422</v>
      </c>
      <c r="P70" s="293">
        <f t="shared" si="823"/>
        <v>-0.27268862911795966</v>
      </c>
      <c r="Q70" s="292">
        <v>235534</v>
      </c>
      <c r="R70" s="293">
        <f t="shared" si="824"/>
        <v>-5.8620868821467553E-2</v>
      </c>
      <c r="S70" s="294">
        <v>233073</v>
      </c>
      <c r="T70" s="293">
        <f t="shared" si="825"/>
        <v>-4.68687380895908E-2</v>
      </c>
      <c r="U70" s="294">
        <v>2461</v>
      </c>
      <c r="V70" s="293">
        <f t="shared" si="826"/>
        <v>-0.56573142756308448</v>
      </c>
      <c r="W70" s="292">
        <v>154056</v>
      </c>
      <c r="X70" s="293">
        <f t="shared" si="827"/>
        <v>-0.15013901760889714</v>
      </c>
      <c r="Y70" s="294">
        <v>151909</v>
      </c>
      <c r="Z70" s="293">
        <f t="shared" si="828"/>
        <v>-0.14508495179780401</v>
      </c>
      <c r="AA70" s="294">
        <v>2147</v>
      </c>
      <c r="AB70" s="293">
        <f t="shared" si="829"/>
        <v>-0.40061418202121724</v>
      </c>
      <c r="AC70" s="292">
        <v>21106</v>
      </c>
      <c r="AD70" s="293">
        <f t="shared" si="830"/>
        <v>-5.1799272204501534E-2</v>
      </c>
      <c r="AE70" s="294">
        <v>19562</v>
      </c>
      <c r="AF70" s="293">
        <f t="shared" si="831"/>
        <v>-1.2253650566731444E-3</v>
      </c>
      <c r="AG70" s="294">
        <v>1545</v>
      </c>
      <c r="AH70" s="293">
        <f t="shared" si="832"/>
        <v>-0.42199775533108863</v>
      </c>
      <c r="AI70" s="292">
        <v>941281</v>
      </c>
      <c r="AJ70" s="293">
        <f t="shared" si="833"/>
        <v>-9.8657486761593804E-2</v>
      </c>
      <c r="AK70" s="292">
        <v>356166</v>
      </c>
      <c r="AL70" s="293">
        <f t="shared" si="834"/>
        <v>-7.0809897001888777E-2</v>
      </c>
      <c r="AM70" s="294">
        <v>354055</v>
      </c>
      <c r="AN70" s="293">
        <f t="shared" si="835"/>
        <v>-5.5813048023382383E-2</v>
      </c>
      <c r="AO70" s="294">
        <v>2110</v>
      </c>
      <c r="AP70" s="293">
        <f t="shared" si="836"/>
        <v>-0.74651609802979335</v>
      </c>
      <c r="AQ70" s="292">
        <v>231135</v>
      </c>
      <c r="AR70" s="293">
        <f t="shared" si="837"/>
        <v>-0.15042325377951105</v>
      </c>
      <c r="AS70" s="294">
        <v>229308</v>
      </c>
      <c r="AT70" s="293">
        <f t="shared" si="838"/>
        <v>-0.14830111872112195</v>
      </c>
      <c r="AU70" s="294">
        <v>1827</v>
      </c>
      <c r="AV70" s="293">
        <f t="shared" si="839"/>
        <v>-0.35281615302869285</v>
      </c>
      <c r="AW70" s="292">
        <v>204287</v>
      </c>
      <c r="AX70" s="293">
        <f t="shared" si="840"/>
        <v>-7.1722307800664353E-2</v>
      </c>
      <c r="AY70" s="294">
        <v>202803</v>
      </c>
      <c r="AZ70" s="293">
        <f t="shared" si="841"/>
        <v>-6.0588374258278788E-2</v>
      </c>
      <c r="BA70" s="294">
        <v>1484</v>
      </c>
      <c r="BB70" s="293">
        <f t="shared" si="842"/>
        <v>-0.64565425023877743</v>
      </c>
      <c r="BC70" s="292">
        <v>137603</v>
      </c>
      <c r="BD70" s="293">
        <f t="shared" si="843"/>
        <v>-0.17204883361312173</v>
      </c>
      <c r="BE70" s="294">
        <v>136133</v>
      </c>
      <c r="BF70" s="293">
        <f t="shared" si="844"/>
        <v>-0.1677080531168228</v>
      </c>
      <c r="BG70" s="294">
        <v>1470</v>
      </c>
      <c r="BH70" s="293">
        <f t="shared" si="845"/>
        <v>-0.44148936170212771</v>
      </c>
      <c r="BI70" s="292">
        <v>14899</v>
      </c>
      <c r="BJ70" s="293">
        <f t="shared" si="846"/>
        <v>-1.7734704641350185E-2</v>
      </c>
      <c r="BK70" s="294">
        <v>13853</v>
      </c>
      <c r="BL70" s="293">
        <f t="shared" si="847"/>
        <v>-2.2991748360251085E-2</v>
      </c>
      <c r="BM70" s="294">
        <v>1046</v>
      </c>
      <c r="BN70" s="293">
        <f t="shared" si="848"/>
        <v>5.870445344129549E-2</v>
      </c>
      <c r="BO70" s="292">
        <v>187101</v>
      </c>
      <c r="BP70" s="293">
        <f t="shared" si="849"/>
        <v>0.11684753411410775</v>
      </c>
      <c r="BQ70" s="292">
        <v>76075</v>
      </c>
      <c r="BR70" s="293">
        <f t="shared" si="850"/>
        <v>0.10817346210432777</v>
      </c>
      <c r="BS70" s="294">
        <v>74837</v>
      </c>
      <c r="BT70" s="293">
        <f t="shared" si="851"/>
        <v>0.13766893175841055</v>
      </c>
      <c r="BU70" s="294">
        <v>1238</v>
      </c>
      <c r="BV70" s="293">
        <f t="shared" si="852"/>
        <v>-0.5683403068340307</v>
      </c>
      <c r="BW70" s="292">
        <v>60720</v>
      </c>
      <c r="BX70" s="293">
        <f t="shared" si="853"/>
        <v>0.11180283443805616</v>
      </c>
      <c r="BY70" s="294">
        <v>59126</v>
      </c>
      <c r="BZ70" s="293">
        <f t="shared" si="854"/>
        <v>0.12127590980637581</v>
      </c>
      <c r="CA70" s="294">
        <v>1594</v>
      </c>
      <c r="CB70" s="293">
        <f t="shared" si="855"/>
        <v>-0.15302869287991494</v>
      </c>
      <c r="CC70" s="292">
        <v>31247</v>
      </c>
      <c r="CD70" s="293">
        <f t="shared" si="856"/>
        <v>3.7072685031529939E-2</v>
      </c>
      <c r="CE70" s="294">
        <v>30270</v>
      </c>
      <c r="CF70" s="293">
        <f t="shared" si="857"/>
        <v>5.6544502617801085E-2</v>
      </c>
      <c r="CG70" s="294">
        <v>977</v>
      </c>
      <c r="CH70" s="293">
        <f t="shared" si="858"/>
        <v>-0.33986486486486489</v>
      </c>
      <c r="CI70" s="292">
        <v>16453</v>
      </c>
      <c r="CJ70" s="293">
        <f t="shared" si="859"/>
        <v>9.1409618573797591E-2</v>
      </c>
      <c r="CK70" s="294">
        <v>15776</v>
      </c>
      <c r="CL70" s="293">
        <f t="shared" si="860"/>
        <v>0.11688495575221247</v>
      </c>
      <c r="CM70" s="294">
        <v>677</v>
      </c>
      <c r="CN70" s="293">
        <f t="shared" si="861"/>
        <v>-0.28736842105263161</v>
      </c>
      <c r="CO70" s="292">
        <v>6208</v>
      </c>
      <c r="CP70" s="293">
        <f t="shared" si="862"/>
        <v>-0.12452404456353128</v>
      </c>
      <c r="CQ70" s="294">
        <v>5709</v>
      </c>
      <c r="CR70" s="293">
        <f t="shared" si="863"/>
        <v>5.5853523210652956E-2</v>
      </c>
      <c r="CS70" s="294">
        <v>499</v>
      </c>
      <c r="CT70" s="293">
        <f t="shared" si="864"/>
        <v>-0.70385756676557865</v>
      </c>
      <c r="CU70" s="292">
        <v>187037</v>
      </c>
      <c r="CV70" s="293">
        <f t="shared" si="865"/>
        <v>-0.25103113011861</v>
      </c>
      <c r="CW70" s="292">
        <v>48607</v>
      </c>
      <c r="CX70" s="293">
        <f t="shared" si="866"/>
        <v>-0.21691289007749193</v>
      </c>
      <c r="CY70" s="294">
        <v>48226</v>
      </c>
      <c r="CZ70" s="293">
        <f t="shared" si="867"/>
        <v>-0.15612094911457963</v>
      </c>
      <c r="DA70" s="294">
        <v>381</v>
      </c>
      <c r="DB70" s="293">
        <f t="shared" si="868"/>
        <v>-0.92260816575258986</v>
      </c>
      <c r="DC70" s="292">
        <v>52437</v>
      </c>
      <c r="DD70" s="293">
        <f t="shared" si="869"/>
        <v>-0.33147621658146031</v>
      </c>
      <c r="DE70" s="294">
        <v>52152</v>
      </c>
      <c r="DF70" s="293">
        <f t="shared" si="870"/>
        <v>-0.33129888447236822</v>
      </c>
      <c r="DG70" s="294">
        <v>285</v>
      </c>
      <c r="DH70" s="293">
        <f t="shared" si="871"/>
        <v>-0.36098654708520184</v>
      </c>
      <c r="DI70" s="292">
        <v>20638</v>
      </c>
      <c r="DJ70" s="293">
        <f t="shared" si="872"/>
        <v>-0.32958679833679838</v>
      </c>
      <c r="DK70" s="294">
        <v>20383</v>
      </c>
      <c r="DL70" s="293">
        <f t="shared" si="873"/>
        <v>-0.31087294610859417</v>
      </c>
      <c r="DM70" s="294">
        <v>254</v>
      </c>
      <c r="DN70" s="293">
        <f t="shared" si="874"/>
        <v>-0.78938640132669979</v>
      </c>
      <c r="DO70" s="292">
        <v>56325</v>
      </c>
      <c r="DP70" s="293">
        <f t="shared" si="875"/>
        <v>-0.24120975346894791</v>
      </c>
      <c r="DQ70" s="294">
        <v>56194</v>
      </c>
      <c r="DR70" s="293">
        <f t="shared" si="876"/>
        <v>-0.23688856297020555</v>
      </c>
      <c r="DS70" s="294">
        <v>131</v>
      </c>
      <c r="DT70" s="293">
        <f t="shared" si="877"/>
        <v>-0.77834179357021993</v>
      </c>
      <c r="DU70" s="292">
        <v>6742</v>
      </c>
      <c r="DV70" s="293">
        <f t="shared" si="878"/>
        <v>-5.3621560920831035E-2</v>
      </c>
      <c r="DW70" s="294">
        <v>6548</v>
      </c>
      <c r="DX70" s="293">
        <f t="shared" si="879"/>
        <v>-2.0200508753553836E-2</v>
      </c>
      <c r="DY70" s="294">
        <v>194</v>
      </c>
      <c r="DZ70" s="293">
        <f t="shared" si="880"/>
        <v>-0.5600907029478458</v>
      </c>
      <c r="EA70" s="292">
        <v>29538</v>
      </c>
      <c r="EB70" s="293">
        <f t="shared" si="881"/>
        <v>-8.2471344702264471E-2</v>
      </c>
      <c r="EC70" s="292">
        <v>15513</v>
      </c>
      <c r="ED70" s="293">
        <f t="shared" si="882"/>
        <v>-5.3219407995117485E-2</v>
      </c>
      <c r="EE70" s="294">
        <v>15279</v>
      </c>
      <c r="EF70" s="293">
        <f t="shared" si="883"/>
        <v>-6.3786764705882404E-2</v>
      </c>
      <c r="EG70" s="294">
        <v>234</v>
      </c>
      <c r="EH70" s="293">
        <f t="shared" si="884"/>
        <v>2.6</v>
      </c>
      <c r="EI70" s="292">
        <v>8849</v>
      </c>
      <c r="EJ70" s="293">
        <f t="shared" si="885"/>
        <v>-0.10670300827781143</v>
      </c>
      <c r="EK70" s="294">
        <v>8504</v>
      </c>
      <c r="EL70" s="293">
        <f t="shared" si="886"/>
        <v>-0.14153038562487386</v>
      </c>
      <c r="EM70" s="294">
        <v>346</v>
      </c>
      <c r="EN70" s="293" t="str">
        <f t="shared" si="887"/>
        <v>-</v>
      </c>
      <c r="EO70" s="292">
        <v>4164</v>
      </c>
      <c r="EP70" s="293">
        <f t="shared" si="888"/>
        <v>2.1088769004413921E-2</v>
      </c>
      <c r="EQ70" s="294">
        <v>4146</v>
      </c>
      <c r="ER70" s="293">
        <f t="shared" si="889"/>
        <v>1.6674840608141173E-2</v>
      </c>
      <c r="ES70" s="294">
        <v>18</v>
      </c>
      <c r="ET70" s="293" t="str">
        <f t="shared" si="890"/>
        <v>-</v>
      </c>
      <c r="EU70" s="292">
        <v>992</v>
      </c>
      <c r="EV70" s="293">
        <f t="shared" si="891"/>
        <v>-0.15068493150684936</v>
      </c>
      <c r="EW70" s="294">
        <v>969</v>
      </c>
      <c r="EX70" s="293">
        <f t="shared" si="892"/>
        <v>-0.17037671232876717</v>
      </c>
      <c r="EY70" s="294">
        <v>24</v>
      </c>
      <c r="EZ70" s="293" t="str">
        <f t="shared" si="893"/>
        <v>-</v>
      </c>
      <c r="FA70" s="292">
        <v>582</v>
      </c>
      <c r="FB70" s="293">
        <f t="shared" si="894"/>
        <v>0.37264150943396235</v>
      </c>
      <c r="FC70" s="294">
        <v>582</v>
      </c>
      <c r="FD70" s="293">
        <f t="shared" si="895"/>
        <v>0.37264150943396235</v>
      </c>
      <c r="FE70" s="294">
        <v>0</v>
      </c>
      <c r="FF70" s="293" t="str">
        <f t="shared" si="896"/>
        <v>-</v>
      </c>
      <c r="FG70" s="292">
        <v>40566</v>
      </c>
      <c r="FH70" s="293">
        <f t="shared" si="897"/>
        <v>-7.4891676168757138E-2</v>
      </c>
      <c r="FI70" s="292">
        <v>15338</v>
      </c>
      <c r="FJ70" s="293">
        <f t="shared" si="898"/>
        <v>-6.4014157563922591E-2</v>
      </c>
      <c r="FK70" s="294">
        <v>15209</v>
      </c>
      <c r="FL70" s="293">
        <f t="shared" si="899"/>
        <v>-6.5039650826827278E-2</v>
      </c>
      <c r="FM70" s="294">
        <v>129</v>
      </c>
      <c r="FN70" s="293">
        <f t="shared" si="900"/>
        <v>7.4999999999999956E-2</v>
      </c>
      <c r="FO70" s="292">
        <v>6865</v>
      </c>
      <c r="FP70" s="293">
        <f t="shared" si="901"/>
        <v>-0.11579082946934571</v>
      </c>
      <c r="FQ70" s="294">
        <v>6840</v>
      </c>
      <c r="FR70" s="293">
        <f t="shared" si="902"/>
        <v>-0.10482921083627794</v>
      </c>
      <c r="FS70" s="294">
        <v>24</v>
      </c>
      <c r="FT70" s="293">
        <f t="shared" si="903"/>
        <v>-0.80487804878048785</v>
      </c>
      <c r="FU70" s="292">
        <v>8563</v>
      </c>
      <c r="FV70" s="293">
        <f t="shared" si="904"/>
        <v>-0.11456933098955635</v>
      </c>
      <c r="FW70" s="294">
        <v>8441</v>
      </c>
      <c r="FX70" s="293">
        <f t="shared" si="905"/>
        <v>-8.1401675916857097E-2</v>
      </c>
      <c r="FY70" s="294">
        <v>122</v>
      </c>
      <c r="FZ70" s="293">
        <f t="shared" si="906"/>
        <v>-0.74688796680497926</v>
      </c>
      <c r="GA70" s="292">
        <v>9691</v>
      </c>
      <c r="GB70" s="293">
        <f t="shared" si="907"/>
        <v>-8.1073392755547147E-2</v>
      </c>
      <c r="GC70" s="294">
        <v>9613</v>
      </c>
      <c r="GD70" s="293">
        <f t="shared" si="908"/>
        <v>-6.8958837772397086E-2</v>
      </c>
      <c r="GE70" s="294">
        <v>79</v>
      </c>
      <c r="GF70" s="293">
        <f t="shared" si="909"/>
        <v>-0.64253393665158365</v>
      </c>
      <c r="GG70" s="292">
        <v>421</v>
      </c>
      <c r="GH70" s="293">
        <f t="shared" si="910"/>
        <v>4.7732696897375693E-3</v>
      </c>
      <c r="GI70" s="294">
        <v>329</v>
      </c>
      <c r="GJ70" s="293">
        <f t="shared" si="911"/>
        <v>-0.15424164524421591</v>
      </c>
      <c r="GK70" s="294">
        <v>92</v>
      </c>
      <c r="GL70" s="293">
        <f t="shared" si="912"/>
        <v>1.967741935483871</v>
      </c>
      <c r="GM70" s="292">
        <v>404490</v>
      </c>
      <c r="GN70" s="293">
        <f t="shared" si="913"/>
        <v>-3.7707570062330498E-2</v>
      </c>
      <c r="GO70" s="292">
        <v>176672</v>
      </c>
      <c r="GP70" s="293">
        <f t="shared" si="914"/>
        <v>-3.0994443926438242E-2</v>
      </c>
      <c r="GQ70" s="294">
        <v>176550</v>
      </c>
      <c r="GR70" s="293">
        <f t="shared" si="915"/>
        <v>-2.6940332234702713E-2</v>
      </c>
      <c r="GS70" s="294">
        <v>122</v>
      </c>
      <c r="GT70" s="293">
        <f t="shared" si="916"/>
        <v>-0.86214689265536726</v>
      </c>
      <c r="GU70" s="292">
        <v>71538</v>
      </c>
      <c r="GV70" s="293">
        <f t="shared" si="917"/>
        <v>-7.9553788551356752E-2</v>
      </c>
      <c r="GW70" s="294">
        <v>71538</v>
      </c>
      <c r="GX70" s="293">
        <f t="shared" si="918"/>
        <v>-7.3617963560079214E-2</v>
      </c>
      <c r="GY70" s="294">
        <v>0</v>
      </c>
      <c r="GZ70" s="293">
        <f t="shared" si="919"/>
        <v>-1</v>
      </c>
      <c r="HA70" s="292">
        <v>118462</v>
      </c>
      <c r="HB70" s="293">
        <f t="shared" si="920"/>
        <v>1.1354710924427192E-2</v>
      </c>
      <c r="HC70" s="294">
        <v>118324</v>
      </c>
      <c r="HD70" s="293">
        <f t="shared" si="921"/>
        <v>2.0447940113666796E-2</v>
      </c>
      <c r="HE70" s="294">
        <v>138</v>
      </c>
      <c r="HF70" s="293">
        <f t="shared" si="922"/>
        <v>-0.88295165394402031</v>
      </c>
      <c r="HG70" s="292">
        <v>35505</v>
      </c>
      <c r="HH70" s="293">
        <f t="shared" si="923"/>
        <v>-0.16556991774383079</v>
      </c>
      <c r="HI70" s="294">
        <v>35169</v>
      </c>
      <c r="HJ70" s="293">
        <f t="shared" si="924"/>
        <v>-0.17210451977401131</v>
      </c>
      <c r="HK70" s="294">
        <v>336</v>
      </c>
      <c r="HL70" s="293">
        <f t="shared" si="925"/>
        <v>3.8</v>
      </c>
      <c r="HM70" s="292">
        <v>1880</v>
      </c>
      <c r="HN70" s="293">
        <f t="shared" si="926"/>
        <v>-0.27886459532029151</v>
      </c>
      <c r="HO70" s="294">
        <v>1880</v>
      </c>
      <c r="HP70" s="293">
        <f t="shared" si="927"/>
        <v>-0.26791277258566981</v>
      </c>
      <c r="HQ70" s="294">
        <v>0</v>
      </c>
      <c r="HR70" s="293">
        <f t="shared" si="928"/>
        <v>-1</v>
      </c>
      <c r="HS70" s="292">
        <v>45215</v>
      </c>
      <c r="HT70" s="293">
        <f t="shared" si="929"/>
        <v>-1.2622016465398622E-2</v>
      </c>
      <c r="HU70" s="292">
        <v>13321</v>
      </c>
      <c r="HV70" s="293">
        <f t="shared" si="930"/>
        <v>3.3757566351078738E-2</v>
      </c>
      <c r="HW70" s="294">
        <v>13267</v>
      </c>
      <c r="HX70" s="293">
        <f t="shared" si="931"/>
        <v>3.0446601941747531E-2</v>
      </c>
      <c r="HY70" s="294">
        <v>53</v>
      </c>
      <c r="HZ70" s="293">
        <f t="shared" si="932"/>
        <v>3.8181818181818183</v>
      </c>
      <c r="IA70" s="292">
        <v>20002</v>
      </c>
      <c r="IB70" s="293">
        <f t="shared" si="933"/>
        <v>8.3414581302134083E-2</v>
      </c>
      <c r="IC70" s="294">
        <v>19961</v>
      </c>
      <c r="ID70" s="293">
        <f t="shared" si="934"/>
        <v>8.3364993215739425E-2</v>
      </c>
      <c r="IE70" s="294">
        <v>40</v>
      </c>
      <c r="IF70" s="293">
        <f t="shared" si="935"/>
        <v>8.1081081081081141E-2</v>
      </c>
      <c r="IG70" s="292">
        <v>5912</v>
      </c>
      <c r="IH70" s="293">
        <f t="shared" si="936"/>
        <v>-0.26431060228969638</v>
      </c>
      <c r="II70" s="294">
        <v>5855</v>
      </c>
      <c r="IJ70" s="293">
        <f t="shared" si="937"/>
        <v>-0.27140368342458931</v>
      </c>
      <c r="IK70" s="294">
        <v>57</v>
      </c>
      <c r="IL70" s="293" t="str">
        <f t="shared" si="938"/>
        <v>-</v>
      </c>
      <c r="IM70" s="292">
        <v>4061</v>
      </c>
      <c r="IN70" s="293">
        <f t="shared" si="939"/>
        <v>-0.1251615682895304</v>
      </c>
      <c r="IO70" s="294">
        <v>4061</v>
      </c>
      <c r="IP70" s="293">
        <f t="shared" si="940"/>
        <v>-0.11389919266855775</v>
      </c>
      <c r="IQ70" s="294">
        <v>0</v>
      </c>
      <c r="IR70" s="293">
        <f t="shared" si="941"/>
        <v>-1</v>
      </c>
      <c r="IS70" s="292">
        <v>2023</v>
      </c>
      <c r="IT70" s="293">
        <f t="shared" si="942"/>
        <v>8.0085424452749576E-2</v>
      </c>
      <c r="IU70" s="294">
        <v>2023</v>
      </c>
      <c r="IV70" s="293">
        <f t="shared" si="943"/>
        <v>8.0085424452749576E-2</v>
      </c>
      <c r="IW70" s="294">
        <v>0</v>
      </c>
      <c r="IX70" s="293" t="str">
        <f t="shared" si="944"/>
        <v>-</v>
      </c>
      <c r="IY70" s="292">
        <v>53376</v>
      </c>
      <c r="IZ70" s="293">
        <f t="shared" si="945"/>
        <v>-8.9310581725681182E-3</v>
      </c>
      <c r="JA70" s="292">
        <v>13752</v>
      </c>
      <c r="JB70" s="293">
        <f t="shared" si="946"/>
        <v>-2.5233909838389579E-2</v>
      </c>
      <c r="JC70" s="294">
        <v>13752</v>
      </c>
      <c r="JD70" s="293">
        <f t="shared" si="947"/>
        <v>-2.0233684810487373E-2</v>
      </c>
      <c r="JE70" s="294">
        <v>0</v>
      </c>
      <c r="JF70" s="293">
        <f t="shared" si="948"/>
        <v>-1</v>
      </c>
      <c r="JG70" s="292">
        <v>7614</v>
      </c>
      <c r="JH70" s="293">
        <f t="shared" si="949"/>
        <v>-0.11701264061231587</v>
      </c>
      <c r="JI70" s="294">
        <v>7510</v>
      </c>
      <c r="JJ70" s="293">
        <f t="shared" si="950"/>
        <v>-0.10934535104364329</v>
      </c>
      <c r="JK70" s="294">
        <v>104</v>
      </c>
      <c r="JL70" s="293">
        <f t="shared" si="951"/>
        <v>-0.45549738219895286</v>
      </c>
      <c r="JM70" s="292">
        <v>29246</v>
      </c>
      <c r="JN70" s="293">
        <f t="shared" si="952"/>
        <v>2.8955423424691373E-2</v>
      </c>
      <c r="JO70" s="294">
        <v>29229</v>
      </c>
      <c r="JP70" s="293">
        <f t="shared" si="953"/>
        <v>3.187883922897683E-2</v>
      </c>
      <c r="JQ70" s="294">
        <v>18</v>
      </c>
      <c r="JR70" s="293">
        <f t="shared" si="954"/>
        <v>-0.81443298969072164</v>
      </c>
      <c r="JS70" s="292">
        <v>2648</v>
      </c>
      <c r="JT70" s="293">
        <f t="shared" si="955"/>
        <v>-0.16703365838313933</v>
      </c>
      <c r="JU70" s="294">
        <v>2648</v>
      </c>
      <c r="JV70" s="293">
        <f t="shared" si="956"/>
        <v>-0.11909514304723889</v>
      </c>
      <c r="JW70" s="294">
        <v>0</v>
      </c>
      <c r="JX70" s="293">
        <f t="shared" si="957"/>
        <v>-1</v>
      </c>
      <c r="JY70" s="292">
        <v>237</v>
      </c>
      <c r="JZ70" s="293" t="str">
        <f t="shared" si="958"/>
        <v>-</v>
      </c>
      <c r="KA70" s="294">
        <v>237</v>
      </c>
      <c r="KB70" s="293" t="str">
        <f t="shared" si="959"/>
        <v>-</v>
      </c>
      <c r="KC70" s="294">
        <v>0</v>
      </c>
      <c r="KD70" s="293" t="str">
        <f t="shared" si="960"/>
        <v>-</v>
      </c>
      <c r="KE70" s="292">
        <v>37857</v>
      </c>
      <c r="KF70" s="293">
        <f t="shared" si="961"/>
        <v>-6.5743688457836624E-2</v>
      </c>
      <c r="KG70" s="292">
        <v>15393</v>
      </c>
      <c r="KH70" s="293">
        <f t="shared" si="962"/>
        <v>-0.10976808744433519</v>
      </c>
      <c r="KI70" s="294">
        <v>15052</v>
      </c>
      <c r="KJ70" s="293">
        <f t="shared" si="963"/>
        <v>-0.1060696044660886</v>
      </c>
      <c r="KK70" s="294">
        <v>341</v>
      </c>
      <c r="KL70" s="293">
        <f t="shared" si="964"/>
        <v>-0.2472406181015453</v>
      </c>
      <c r="KM70" s="292">
        <v>9068</v>
      </c>
      <c r="KN70" s="293">
        <f t="shared" si="965"/>
        <v>-8.5283183905532356E-3</v>
      </c>
      <c r="KO70" s="294">
        <v>8887</v>
      </c>
      <c r="KP70" s="293">
        <f t="shared" si="966"/>
        <v>2.7078867200722723E-3</v>
      </c>
      <c r="KQ70" s="294">
        <v>181</v>
      </c>
      <c r="KR70" s="293">
        <f t="shared" si="967"/>
        <v>-0.35815602836879434</v>
      </c>
      <c r="KS70" s="292">
        <v>4525</v>
      </c>
      <c r="KT70" s="293">
        <f t="shared" si="968"/>
        <v>-0.28208789465333972</v>
      </c>
      <c r="KU70" s="294">
        <v>4478</v>
      </c>
      <c r="KV70" s="293">
        <f t="shared" si="969"/>
        <v>-0.27056523863821469</v>
      </c>
      <c r="KW70" s="294">
        <v>47</v>
      </c>
      <c r="KX70" s="293">
        <f t="shared" si="970"/>
        <v>-0.71341463414634143</v>
      </c>
      <c r="KY70" s="292">
        <v>9750</v>
      </c>
      <c r="KZ70" s="293">
        <f t="shared" si="971"/>
        <v>0.10331560484327262</v>
      </c>
      <c r="LA70" s="294">
        <v>9364</v>
      </c>
      <c r="LB70" s="293">
        <f t="shared" si="972"/>
        <v>9.7772567409144306E-2</v>
      </c>
      <c r="LC70" s="294">
        <v>386</v>
      </c>
      <c r="LD70" s="293">
        <f t="shared" si="973"/>
        <v>0.25732899022801292</v>
      </c>
      <c r="LE70" s="292">
        <v>225</v>
      </c>
      <c r="LF70" s="293">
        <f t="shared" si="974"/>
        <v>-0.3801652892561983</v>
      </c>
      <c r="LG70" s="294">
        <v>76</v>
      </c>
      <c r="LH70" s="293">
        <f t="shared" si="975"/>
        <v>-0.49668874172185429</v>
      </c>
      <c r="LI70" s="294">
        <v>149</v>
      </c>
      <c r="LJ70" s="293">
        <f t="shared" si="976"/>
        <v>-0.30046948356807512</v>
      </c>
      <c r="LK70" s="292">
        <v>33966</v>
      </c>
      <c r="LL70" s="293">
        <f t="shared" si="977"/>
        <v>-7.267664082122971E-2</v>
      </c>
      <c r="LM70" s="292">
        <v>6743</v>
      </c>
      <c r="LN70" s="293">
        <f t="shared" si="978"/>
        <v>2.9937375897357565E-2</v>
      </c>
      <c r="LO70" s="294">
        <v>6731</v>
      </c>
      <c r="LP70" s="293">
        <f t="shared" si="979"/>
        <v>3.793369313801076E-2</v>
      </c>
      <c r="LQ70" s="294">
        <v>12</v>
      </c>
      <c r="LR70" s="293">
        <f t="shared" si="980"/>
        <v>-0.80952380952380953</v>
      </c>
      <c r="LS70" s="292">
        <v>22960</v>
      </c>
      <c r="LT70" s="293">
        <f t="shared" si="981"/>
        <v>-0.11996933691069378</v>
      </c>
      <c r="LU70" s="294">
        <v>22960</v>
      </c>
      <c r="LV70" s="293">
        <f t="shared" si="982"/>
        <v>-0.11946308724832211</v>
      </c>
      <c r="LW70" s="294">
        <v>0</v>
      </c>
      <c r="LX70" s="293">
        <f t="shared" si="983"/>
        <v>-1</v>
      </c>
      <c r="LY70" s="292">
        <v>2193</v>
      </c>
      <c r="LZ70" s="293">
        <f t="shared" si="984"/>
        <v>0.13216313887454834</v>
      </c>
      <c r="MA70" s="294">
        <v>2181</v>
      </c>
      <c r="MB70" s="293">
        <f t="shared" si="985"/>
        <v>0.15396825396825387</v>
      </c>
      <c r="MC70" s="294">
        <v>12</v>
      </c>
      <c r="MD70" s="293">
        <f t="shared" si="986"/>
        <v>-0.74468085106382986</v>
      </c>
      <c r="ME70" s="292">
        <v>1962</v>
      </c>
      <c r="MF70" s="293">
        <f t="shared" si="987"/>
        <v>2.294056308654846E-2</v>
      </c>
      <c r="MG70" s="294">
        <v>1962</v>
      </c>
      <c r="MH70" s="293">
        <f t="shared" si="988"/>
        <v>4.2507970244420878E-2</v>
      </c>
      <c r="MI70" s="294">
        <v>0</v>
      </c>
      <c r="MJ70" s="293">
        <f t="shared" si="989"/>
        <v>-1</v>
      </c>
      <c r="MK70" s="292">
        <v>138</v>
      </c>
      <c r="ML70" s="293">
        <f t="shared" si="990"/>
        <v>0.97142857142857153</v>
      </c>
      <c r="MM70" s="294">
        <v>126</v>
      </c>
      <c r="MN70" s="293">
        <f t="shared" si="991"/>
        <v>2.6</v>
      </c>
      <c r="MO70" s="294">
        <v>12</v>
      </c>
      <c r="MP70" s="293">
        <f t="shared" si="992"/>
        <v>-0.65714285714285714</v>
      </c>
      <c r="MQ70" s="292">
        <f t="shared" si="993"/>
        <v>109236</v>
      </c>
      <c r="MR70" s="293">
        <f t="shared" si="994"/>
        <v>-0.10021251709197543</v>
      </c>
      <c r="MS70" s="292">
        <f t="shared" si="995"/>
        <v>50827</v>
      </c>
      <c r="MT70" s="293">
        <f t="shared" si="996"/>
        <v>-8.1052250949195437E-2</v>
      </c>
      <c r="MU70" s="294">
        <f t="shared" si="997"/>
        <v>49989</v>
      </c>
      <c r="MV70" s="293">
        <f t="shared" si="998"/>
        <v>-6.6969035220337036E-2</v>
      </c>
      <c r="MW70" s="294">
        <f t="shared" si="999"/>
        <v>838</v>
      </c>
      <c r="MX70" s="293">
        <f t="shared" si="1000"/>
        <v>-0.5161662817551963</v>
      </c>
      <c r="MY70" s="292">
        <f t="shared" si="1001"/>
        <v>31802</v>
      </c>
      <c r="MZ70" s="293">
        <f t="shared" si="1002"/>
        <v>-0.11439710387078805</v>
      </c>
      <c r="NA70" s="294">
        <f t="shared" si="1003"/>
        <v>30956</v>
      </c>
      <c r="NB70" s="293">
        <f t="shared" si="1004"/>
        <v>-0.10740751420085926</v>
      </c>
      <c r="NC70" s="294">
        <f t="shared" si="1005"/>
        <v>847</v>
      </c>
      <c r="ND70" s="293">
        <f t="shared" si="1006"/>
        <v>-0.31194151096669376</v>
      </c>
      <c r="NE70" s="292">
        <f t="shared" si="1007"/>
        <v>10584</v>
      </c>
      <c r="NF70" s="293">
        <f t="shared" si="1008"/>
        <v>-0.22783978988837816</v>
      </c>
      <c r="NG70" s="294">
        <f t="shared" si="1009"/>
        <v>9766</v>
      </c>
      <c r="NH70" s="293">
        <f t="shared" si="1010"/>
        <v>-0.23066015440365528</v>
      </c>
      <c r="NI70" s="294">
        <f t="shared" si="1011"/>
        <v>818</v>
      </c>
      <c r="NJ70" s="293">
        <f t="shared" si="1012"/>
        <v>-0.19249753208292197</v>
      </c>
      <c r="NK70" s="292">
        <f t="shared" si="1013"/>
        <v>16669</v>
      </c>
      <c r="NL70" s="293">
        <f t="shared" si="1014"/>
        <v>-0.12850943692162908</v>
      </c>
      <c r="NM70" s="294">
        <f t="shared" si="1015"/>
        <v>16153</v>
      </c>
      <c r="NN70" s="293">
        <f t="shared" si="1016"/>
        <v>-0.10021167557932265</v>
      </c>
      <c r="NO70" s="294">
        <f t="shared" si="1017"/>
        <v>514</v>
      </c>
      <c r="NP70" s="293">
        <f t="shared" si="1018"/>
        <v>-0.56218057921635434</v>
      </c>
      <c r="NQ70" s="292">
        <f t="shared" si="1019"/>
        <v>2651</v>
      </c>
      <c r="NR70" s="293">
        <f t="shared" si="1020"/>
        <v>0.15865384615384626</v>
      </c>
      <c r="NS70" s="294">
        <f t="shared" si="1021"/>
        <v>2052</v>
      </c>
      <c r="NT70" s="293">
        <f t="shared" si="1022"/>
        <v>-1.9455252918287869E-3</v>
      </c>
      <c r="NU70" s="294">
        <f t="shared" si="1023"/>
        <v>599</v>
      </c>
      <c r="NV70" s="293">
        <f t="shared" si="1024"/>
        <v>1.6157205240174672</v>
      </c>
    </row>
    <row r="71" spans="1:386" s="295" customFormat="1" outlineLevel="1" x14ac:dyDescent="0.25">
      <c r="A71" s="290"/>
      <c r="B71" s="291" t="s">
        <v>79</v>
      </c>
      <c r="C71" s="292">
        <v>1291653</v>
      </c>
      <c r="D71" s="293">
        <f t="shared" si="817"/>
        <v>-8.5857631494578479E-2</v>
      </c>
      <c r="E71" s="292">
        <v>484905</v>
      </c>
      <c r="F71" s="293">
        <f t="shared" si="818"/>
        <v>-0.10450200556979605</v>
      </c>
      <c r="G71" s="294">
        <v>480464</v>
      </c>
      <c r="H71" s="293">
        <f t="shared" si="819"/>
        <v>-9.246243495178641E-2</v>
      </c>
      <c r="I71" s="294">
        <v>4441</v>
      </c>
      <c r="J71" s="293">
        <f t="shared" si="820"/>
        <v>-0.63230667329027979</v>
      </c>
      <c r="K71" s="292">
        <v>354718</v>
      </c>
      <c r="L71" s="293">
        <f t="shared" si="821"/>
        <v>-0.10742782660771844</v>
      </c>
      <c r="M71" s="294">
        <v>351275</v>
      </c>
      <c r="N71" s="293">
        <f t="shared" si="822"/>
        <v>-0.10325663798143081</v>
      </c>
      <c r="O71" s="294">
        <v>3443</v>
      </c>
      <c r="P71" s="293">
        <f t="shared" si="823"/>
        <v>-0.39469057665260199</v>
      </c>
      <c r="Q71" s="292">
        <v>258722</v>
      </c>
      <c r="R71" s="293">
        <f t="shared" si="824"/>
        <v>-2.7178040985147534E-2</v>
      </c>
      <c r="S71" s="294">
        <v>254273</v>
      </c>
      <c r="T71" s="293">
        <f t="shared" si="825"/>
        <v>-1.7492272024729472E-2</v>
      </c>
      <c r="U71" s="294">
        <v>4449</v>
      </c>
      <c r="V71" s="293">
        <f t="shared" si="826"/>
        <v>-0.37776223776223772</v>
      </c>
      <c r="W71" s="292">
        <v>175472</v>
      </c>
      <c r="X71" s="293">
        <f t="shared" si="827"/>
        <v>-0.15302930841410201</v>
      </c>
      <c r="Y71" s="294">
        <v>173568</v>
      </c>
      <c r="Z71" s="293">
        <f t="shared" si="828"/>
        <v>-0.14551979795891246</v>
      </c>
      <c r="AA71" s="294">
        <v>1904</v>
      </c>
      <c r="AB71" s="293">
        <f t="shared" si="829"/>
        <v>-0.52976043467522849</v>
      </c>
      <c r="AC71" s="292">
        <v>24506</v>
      </c>
      <c r="AD71" s="293">
        <f t="shared" si="830"/>
        <v>-0.12054548717028535</v>
      </c>
      <c r="AE71" s="294">
        <v>22582</v>
      </c>
      <c r="AF71" s="293">
        <f t="shared" si="831"/>
        <v>0.16408062271251089</v>
      </c>
      <c r="AG71" s="294">
        <v>1924</v>
      </c>
      <c r="AH71" s="293">
        <f t="shared" si="832"/>
        <v>-0.77273801086699745</v>
      </c>
      <c r="AI71" s="292">
        <v>1142380</v>
      </c>
      <c r="AJ71" s="293">
        <f t="shared" si="833"/>
        <v>-9.8939357967277597E-2</v>
      </c>
      <c r="AK71" s="292">
        <v>417537</v>
      </c>
      <c r="AL71" s="293">
        <f t="shared" si="834"/>
        <v>-0.12208183785079452</v>
      </c>
      <c r="AM71" s="294">
        <v>414514</v>
      </c>
      <c r="AN71" s="293">
        <f t="shared" si="835"/>
        <v>-0.10919464890130559</v>
      </c>
      <c r="AO71" s="294">
        <v>3024</v>
      </c>
      <c r="AP71" s="293">
        <f t="shared" si="836"/>
        <v>-0.70566478489390694</v>
      </c>
      <c r="AQ71" s="292">
        <v>304073</v>
      </c>
      <c r="AR71" s="293">
        <f t="shared" si="837"/>
        <v>-0.13989964133374067</v>
      </c>
      <c r="AS71" s="294">
        <v>302544</v>
      </c>
      <c r="AT71" s="293">
        <f t="shared" si="838"/>
        <v>-0.13182067315004264</v>
      </c>
      <c r="AU71" s="294">
        <v>1529</v>
      </c>
      <c r="AV71" s="293">
        <f t="shared" si="839"/>
        <v>-0.69722772277227718</v>
      </c>
      <c r="AW71" s="292">
        <v>237176</v>
      </c>
      <c r="AX71" s="293">
        <f t="shared" si="840"/>
        <v>-3.0335737297421006E-2</v>
      </c>
      <c r="AY71" s="294">
        <v>233794</v>
      </c>
      <c r="AZ71" s="293">
        <f t="shared" si="841"/>
        <v>-1.9003621136021276E-2</v>
      </c>
      <c r="BA71" s="294">
        <v>3382</v>
      </c>
      <c r="BB71" s="293">
        <f t="shared" si="842"/>
        <v>-0.46086402040490992</v>
      </c>
      <c r="BC71" s="292">
        <v>165724</v>
      </c>
      <c r="BD71" s="293">
        <f t="shared" si="843"/>
        <v>-0.1435053826792978</v>
      </c>
      <c r="BE71" s="294">
        <v>164357</v>
      </c>
      <c r="BF71" s="293">
        <f t="shared" si="844"/>
        <v>-0.136149815253783</v>
      </c>
      <c r="BG71" s="294">
        <v>1368</v>
      </c>
      <c r="BH71" s="293">
        <f t="shared" si="845"/>
        <v>-0.57660167130919215</v>
      </c>
      <c r="BI71" s="292">
        <v>19859</v>
      </c>
      <c r="BJ71" s="293">
        <f t="shared" si="846"/>
        <v>-0.14301126310792733</v>
      </c>
      <c r="BK71" s="294">
        <v>18490</v>
      </c>
      <c r="BL71" s="293">
        <f t="shared" si="847"/>
        <v>0.20127338877338885</v>
      </c>
      <c r="BM71" s="294">
        <v>1368</v>
      </c>
      <c r="BN71" s="293">
        <f t="shared" si="848"/>
        <v>-0.82420971472629145</v>
      </c>
      <c r="BO71" s="292">
        <v>149273</v>
      </c>
      <c r="BP71" s="293">
        <f t="shared" si="849"/>
        <v>2.8405098174302479E-2</v>
      </c>
      <c r="BQ71" s="292">
        <v>67368</v>
      </c>
      <c r="BR71" s="293">
        <f t="shared" si="850"/>
        <v>2.2384775317560335E-2</v>
      </c>
      <c r="BS71" s="294">
        <v>65950</v>
      </c>
      <c r="BT71" s="293">
        <f t="shared" si="851"/>
        <v>2.9021688250897126E-2</v>
      </c>
      <c r="BU71" s="294">
        <v>1418</v>
      </c>
      <c r="BV71" s="293">
        <f t="shared" si="852"/>
        <v>-0.21396895787139691</v>
      </c>
      <c r="BW71" s="292">
        <v>50645</v>
      </c>
      <c r="BX71" s="293">
        <f t="shared" si="853"/>
        <v>0.15419676838578811</v>
      </c>
      <c r="BY71" s="294">
        <v>48730</v>
      </c>
      <c r="BZ71" s="293">
        <f t="shared" si="854"/>
        <v>0.12691364876740208</v>
      </c>
      <c r="CA71" s="294">
        <v>1915</v>
      </c>
      <c r="CB71" s="293">
        <f t="shared" si="855"/>
        <v>2.0062794348508635</v>
      </c>
      <c r="CC71" s="292">
        <v>21546</v>
      </c>
      <c r="CD71" s="293">
        <f t="shared" si="856"/>
        <v>8.9912896881145787E-3</v>
      </c>
      <c r="CE71" s="294">
        <v>20479</v>
      </c>
      <c r="CF71" s="293">
        <f t="shared" si="857"/>
        <v>1.4651299081847036E-4</v>
      </c>
      <c r="CG71" s="294">
        <v>1067</v>
      </c>
      <c r="CH71" s="293">
        <f t="shared" si="858"/>
        <v>0.21526195899772205</v>
      </c>
      <c r="CI71" s="292">
        <v>9748</v>
      </c>
      <c r="CJ71" s="293">
        <f t="shared" si="859"/>
        <v>-0.28768724881256846</v>
      </c>
      <c r="CK71" s="294">
        <v>9211</v>
      </c>
      <c r="CL71" s="293">
        <f t="shared" si="860"/>
        <v>-0.2841377166394653</v>
      </c>
      <c r="CM71" s="294">
        <v>536</v>
      </c>
      <c r="CN71" s="293">
        <f t="shared" si="861"/>
        <v>-0.34474327628361856</v>
      </c>
      <c r="CO71" s="292">
        <v>4647</v>
      </c>
      <c r="CP71" s="293">
        <f t="shared" si="862"/>
        <v>-9.5907928388746511E-3</v>
      </c>
      <c r="CQ71" s="294">
        <v>4092</v>
      </c>
      <c r="CR71" s="293">
        <f t="shared" si="863"/>
        <v>2.1212877464437341E-2</v>
      </c>
      <c r="CS71" s="294">
        <v>556</v>
      </c>
      <c r="CT71" s="293">
        <f t="shared" si="864"/>
        <v>-0.18832116788321163</v>
      </c>
      <c r="CU71" s="292">
        <v>229818</v>
      </c>
      <c r="CV71" s="293">
        <f t="shared" si="865"/>
        <v>-0.19209595657767997</v>
      </c>
      <c r="CW71" s="292">
        <v>51125</v>
      </c>
      <c r="CX71" s="293">
        <f t="shared" si="866"/>
        <v>-0.28816084432129874</v>
      </c>
      <c r="CY71" s="294">
        <v>50032</v>
      </c>
      <c r="CZ71" s="293">
        <f t="shared" si="867"/>
        <v>-0.25212633970612419</v>
      </c>
      <c r="DA71" s="294">
        <v>1093</v>
      </c>
      <c r="DB71" s="293">
        <f t="shared" si="868"/>
        <v>-0.77789067262751477</v>
      </c>
      <c r="DC71" s="292">
        <v>62994</v>
      </c>
      <c r="DD71" s="293">
        <f t="shared" si="869"/>
        <v>-0.2942560414075891</v>
      </c>
      <c r="DE71" s="294">
        <v>62856</v>
      </c>
      <c r="DF71" s="293">
        <f t="shared" si="870"/>
        <v>-0.29280723664225194</v>
      </c>
      <c r="DG71" s="294">
        <v>138</v>
      </c>
      <c r="DH71" s="293">
        <f t="shared" si="871"/>
        <v>-0.63492063492063489</v>
      </c>
      <c r="DI71" s="292">
        <v>29524</v>
      </c>
      <c r="DJ71" s="293">
        <f t="shared" si="872"/>
        <v>-0.17696253345227475</v>
      </c>
      <c r="DK71" s="294">
        <v>28811</v>
      </c>
      <c r="DL71" s="293">
        <f t="shared" si="873"/>
        <v>-0.11503255928246714</v>
      </c>
      <c r="DM71" s="294">
        <v>713</v>
      </c>
      <c r="DN71" s="293">
        <f t="shared" si="874"/>
        <v>-0.7849819059107358</v>
      </c>
      <c r="DO71" s="292">
        <v>74048</v>
      </c>
      <c r="DP71" s="293">
        <f t="shared" si="875"/>
        <v>-0.13330290155319124</v>
      </c>
      <c r="DQ71" s="294">
        <v>73815</v>
      </c>
      <c r="DR71" s="293">
        <f t="shared" si="876"/>
        <v>-0.12152190988503564</v>
      </c>
      <c r="DS71" s="294">
        <v>233</v>
      </c>
      <c r="DT71" s="293">
        <f t="shared" si="877"/>
        <v>-0.83486888731396169</v>
      </c>
      <c r="DU71" s="292">
        <v>9703</v>
      </c>
      <c r="DV71" s="293">
        <f t="shared" si="878"/>
        <v>-0.18331790253345681</v>
      </c>
      <c r="DW71" s="294">
        <v>8943</v>
      </c>
      <c r="DX71" s="293">
        <f t="shared" si="879"/>
        <v>0.29122148426220051</v>
      </c>
      <c r="DY71" s="294">
        <v>761</v>
      </c>
      <c r="DZ71" s="293">
        <f t="shared" si="880"/>
        <v>-0.84644874899112188</v>
      </c>
      <c r="EA71" s="292">
        <v>31110</v>
      </c>
      <c r="EB71" s="293">
        <f t="shared" si="881"/>
        <v>-9.648001858736055E-2</v>
      </c>
      <c r="EC71" s="292">
        <v>17420</v>
      </c>
      <c r="ED71" s="293">
        <f t="shared" si="882"/>
        <v>-0.11194942903752036</v>
      </c>
      <c r="EE71" s="294">
        <v>17420</v>
      </c>
      <c r="EF71" s="293">
        <f t="shared" si="883"/>
        <v>-0.11194942903752036</v>
      </c>
      <c r="EG71" s="294">
        <v>0</v>
      </c>
      <c r="EH71" s="293" t="str">
        <f t="shared" si="884"/>
        <v>-</v>
      </c>
      <c r="EI71" s="292">
        <v>7873</v>
      </c>
      <c r="EJ71" s="293">
        <f t="shared" si="885"/>
        <v>-0.10706589542928435</v>
      </c>
      <c r="EK71" s="294">
        <v>7873</v>
      </c>
      <c r="EL71" s="293">
        <f t="shared" si="886"/>
        <v>-9.2763309518322234E-2</v>
      </c>
      <c r="EM71" s="294">
        <v>0</v>
      </c>
      <c r="EN71" s="293">
        <f t="shared" si="887"/>
        <v>-1</v>
      </c>
      <c r="EO71" s="292">
        <v>4061</v>
      </c>
      <c r="EP71" s="293">
        <f t="shared" si="888"/>
        <v>-0.12289416846652268</v>
      </c>
      <c r="EQ71" s="294">
        <v>4040</v>
      </c>
      <c r="ER71" s="293">
        <f t="shared" si="889"/>
        <v>-9.0499774876181882E-2</v>
      </c>
      <c r="ES71" s="294">
        <v>22</v>
      </c>
      <c r="ET71" s="293">
        <f t="shared" si="890"/>
        <v>-0.8835978835978836</v>
      </c>
      <c r="EU71" s="292">
        <v>1154</v>
      </c>
      <c r="EV71" s="293">
        <f t="shared" si="891"/>
        <v>-0.18039772727272729</v>
      </c>
      <c r="EW71" s="294">
        <v>1154</v>
      </c>
      <c r="EX71" s="293">
        <f t="shared" si="892"/>
        <v>-0.11841100076394195</v>
      </c>
      <c r="EY71" s="294">
        <v>0</v>
      </c>
      <c r="EZ71" s="293">
        <f t="shared" si="893"/>
        <v>-1</v>
      </c>
      <c r="FA71" s="292">
        <v>504</v>
      </c>
      <c r="FB71" s="293">
        <f t="shared" si="894"/>
        <v>4.3478260869565188E-2</v>
      </c>
      <c r="FC71" s="294">
        <v>496</v>
      </c>
      <c r="FD71" s="293">
        <f t="shared" si="895"/>
        <v>0.50303030303030294</v>
      </c>
      <c r="FE71" s="294">
        <v>9</v>
      </c>
      <c r="FF71" s="293">
        <f t="shared" si="896"/>
        <v>-0.94117647058823528</v>
      </c>
      <c r="FG71" s="292">
        <v>48803</v>
      </c>
      <c r="FH71" s="293">
        <f t="shared" si="897"/>
        <v>0.10419023485225565</v>
      </c>
      <c r="FI71" s="292">
        <v>18958</v>
      </c>
      <c r="FJ71" s="293">
        <f t="shared" si="898"/>
        <v>0.12878832986007738</v>
      </c>
      <c r="FK71" s="294">
        <v>18618</v>
      </c>
      <c r="FL71" s="293">
        <f t="shared" si="899"/>
        <v>0.1248867137937284</v>
      </c>
      <c r="FM71" s="294">
        <v>341</v>
      </c>
      <c r="FN71" s="293">
        <f t="shared" si="900"/>
        <v>0.39183673469387759</v>
      </c>
      <c r="FO71" s="292">
        <v>8059</v>
      </c>
      <c r="FP71" s="293">
        <f t="shared" si="901"/>
        <v>-7.5908726063524834E-2</v>
      </c>
      <c r="FQ71" s="294">
        <v>7654</v>
      </c>
      <c r="FR71" s="293">
        <f t="shared" si="902"/>
        <v>-6.5445665445665435E-2</v>
      </c>
      <c r="FS71" s="294">
        <v>404</v>
      </c>
      <c r="FT71" s="293">
        <f t="shared" si="903"/>
        <v>-0.23773584905660372</v>
      </c>
      <c r="FU71" s="292">
        <v>13364</v>
      </c>
      <c r="FV71" s="293">
        <f t="shared" si="904"/>
        <v>0.30929754090330164</v>
      </c>
      <c r="FW71" s="294">
        <v>12607</v>
      </c>
      <c r="FX71" s="293">
        <f t="shared" si="905"/>
        <v>0.31679548777940258</v>
      </c>
      <c r="FY71" s="294">
        <v>757</v>
      </c>
      <c r="FZ71" s="293">
        <f t="shared" si="906"/>
        <v>0.19589257503949442</v>
      </c>
      <c r="GA71" s="292">
        <v>9842</v>
      </c>
      <c r="GB71" s="293">
        <f t="shared" si="907"/>
        <v>8.1776214552648829E-2</v>
      </c>
      <c r="GC71" s="294">
        <v>9487</v>
      </c>
      <c r="GD71" s="293">
        <f t="shared" si="908"/>
        <v>9.1463414634146423E-2</v>
      </c>
      <c r="GE71" s="294">
        <v>356</v>
      </c>
      <c r="GF71" s="293">
        <f t="shared" si="909"/>
        <v>-0.12315270935960587</v>
      </c>
      <c r="GG71" s="292">
        <v>540</v>
      </c>
      <c r="GH71" s="293">
        <f t="shared" si="910"/>
        <v>-0.49626865671641796</v>
      </c>
      <c r="GI71" s="294">
        <v>369</v>
      </c>
      <c r="GJ71" s="293">
        <f t="shared" si="911"/>
        <v>-0.51447368421052631</v>
      </c>
      <c r="GK71" s="294">
        <v>171</v>
      </c>
      <c r="GL71" s="293">
        <f t="shared" si="912"/>
        <v>-0.45192307692307687</v>
      </c>
      <c r="GM71" s="292">
        <v>432779</v>
      </c>
      <c r="GN71" s="293">
        <f t="shared" si="913"/>
        <v>-9.1558091255822371E-2</v>
      </c>
      <c r="GO71" s="292">
        <v>190051</v>
      </c>
      <c r="GP71" s="293">
        <f t="shared" si="914"/>
        <v>-0.12052513697615874</v>
      </c>
      <c r="GQ71" s="294">
        <v>189914</v>
      </c>
      <c r="GR71" s="293">
        <f t="shared" si="915"/>
        <v>-0.11120159120159123</v>
      </c>
      <c r="GS71" s="294">
        <v>137</v>
      </c>
      <c r="GT71" s="293">
        <f t="shared" si="916"/>
        <v>-0.94343517753922379</v>
      </c>
      <c r="GU71" s="292">
        <v>71058</v>
      </c>
      <c r="GV71" s="293">
        <f t="shared" si="917"/>
        <v>-0.11226325520963465</v>
      </c>
      <c r="GW71" s="294">
        <v>70795</v>
      </c>
      <c r="GX71" s="293">
        <f t="shared" si="918"/>
        <v>-8.7434581969114911E-2</v>
      </c>
      <c r="GY71" s="294">
        <v>263</v>
      </c>
      <c r="GZ71" s="293">
        <f t="shared" si="919"/>
        <v>-0.89334955393349558</v>
      </c>
      <c r="HA71" s="292">
        <v>128197</v>
      </c>
      <c r="HB71" s="293">
        <f t="shared" si="920"/>
        <v>-5.8469502307600951E-4</v>
      </c>
      <c r="HC71" s="294">
        <v>128095</v>
      </c>
      <c r="HD71" s="293">
        <f t="shared" si="921"/>
        <v>1.6655979731314829E-3</v>
      </c>
      <c r="HE71" s="294">
        <v>102</v>
      </c>
      <c r="HF71" s="293">
        <f t="shared" si="922"/>
        <v>-0.73778920308483298</v>
      </c>
      <c r="HG71" s="292">
        <v>40034</v>
      </c>
      <c r="HH71" s="293">
        <f t="shared" si="923"/>
        <v>-0.22567792348458471</v>
      </c>
      <c r="HI71" s="294">
        <v>39994</v>
      </c>
      <c r="HJ71" s="293">
        <f t="shared" si="924"/>
        <v>-0.22343255470767553</v>
      </c>
      <c r="HK71" s="294">
        <v>40</v>
      </c>
      <c r="HL71" s="293">
        <f t="shared" si="925"/>
        <v>-0.80099502487562191</v>
      </c>
      <c r="HM71" s="292">
        <v>2600</v>
      </c>
      <c r="HN71" s="293">
        <f t="shared" si="926"/>
        <v>-0.31107578166401695</v>
      </c>
      <c r="HO71" s="294">
        <v>2600</v>
      </c>
      <c r="HP71" s="293">
        <f t="shared" si="927"/>
        <v>-1.4404852160727843E-2</v>
      </c>
      <c r="HQ71" s="294">
        <v>0</v>
      </c>
      <c r="HR71" s="293">
        <f t="shared" si="928"/>
        <v>-1</v>
      </c>
      <c r="HS71" s="292">
        <v>54928</v>
      </c>
      <c r="HT71" s="293">
        <f t="shared" si="929"/>
        <v>-4.1061452513966534E-2</v>
      </c>
      <c r="HU71" s="292">
        <v>16463</v>
      </c>
      <c r="HV71" s="293">
        <f t="shared" si="930"/>
        <v>-0.13752095557418276</v>
      </c>
      <c r="HW71" s="294">
        <v>16296</v>
      </c>
      <c r="HX71" s="293">
        <f t="shared" si="931"/>
        <v>-0.13457249070631971</v>
      </c>
      <c r="HY71" s="294">
        <v>167</v>
      </c>
      <c r="HZ71" s="293">
        <f t="shared" si="932"/>
        <v>-0.3527131782945736</v>
      </c>
      <c r="IA71" s="292">
        <v>23803</v>
      </c>
      <c r="IB71" s="293">
        <f t="shared" si="933"/>
        <v>8.0481162051747601E-2</v>
      </c>
      <c r="IC71" s="294">
        <v>23803</v>
      </c>
      <c r="ID71" s="293">
        <f t="shared" si="934"/>
        <v>9.1129956451982519E-2</v>
      </c>
      <c r="IE71" s="294">
        <v>0</v>
      </c>
      <c r="IF71" s="293">
        <f t="shared" si="935"/>
        <v>-1</v>
      </c>
      <c r="IG71" s="292">
        <v>7805</v>
      </c>
      <c r="IH71" s="293">
        <f t="shared" si="936"/>
        <v>-0.18143681174619819</v>
      </c>
      <c r="II71" s="294">
        <v>7791</v>
      </c>
      <c r="IJ71" s="293">
        <f t="shared" si="937"/>
        <v>-0.17046422487223167</v>
      </c>
      <c r="IK71" s="294">
        <v>14</v>
      </c>
      <c r="IL71" s="293">
        <f t="shared" si="938"/>
        <v>-0.90209790209790208</v>
      </c>
      <c r="IM71" s="292">
        <v>4850</v>
      </c>
      <c r="IN71" s="293">
        <f t="shared" si="939"/>
        <v>-0.12863816025871366</v>
      </c>
      <c r="IO71" s="294">
        <v>4823</v>
      </c>
      <c r="IP71" s="293">
        <f t="shared" si="940"/>
        <v>-0.13348904060366507</v>
      </c>
      <c r="IQ71" s="294">
        <v>27</v>
      </c>
      <c r="IR71" s="293" t="str">
        <f t="shared" si="941"/>
        <v>-</v>
      </c>
      <c r="IS71" s="292">
        <v>2019</v>
      </c>
      <c r="IT71" s="293">
        <f t="shared" si="942"/>
        <v>0.1876470588235295</v>
      </c>
      <c r="IU71" s="294">
        <v>2012</v>
      </c>
      <c r="IV71" s="293">
        <f t="shared" si="943"/>
        <v>0.19904648390941593</v>
      </c>
      <c r="IW71" s="294">
        <v>8</v>
      </c>
      <c r="IX71" s="293">
        <f t="shared" si="944"/>
        <v>-0.63636363636363635</v>
      </c>
      <c r="IY71" s="292">
        <v>51147</v>
      </c>
      <c r="IZ71" s="293">
        <f t="shared" si="945"/>
        <v>-4.0308447248510459E-3</v>
      </c>
      <c r="JA71" s="292">
        <v>13322</v>
      </c>
      <c r="JB71" s="293">
        <f t="shared" si="946"/>
        <v>-7.3574408901251775E-2</v>
      </c>
      <c r="JC71" s="294">
        <v>13322</v>
      </c>
      <c r="JD71" s="293">
        <f t="shared" si="947"/>
        <v>-6.3611443030856862E-2</v>
      </c>
      <c r="JE71" s="294">
        <v>0</v>
      </c>
      <c r="JF71" s="293">
        <f t="shared" si="948"/>
        <v>-1</v>
      </c>
      <c r="JG71" s="292">
        <v>7009</v>
      </c>
      <c r="JH71" s="293">
        <f t="shared" si="949"/>
        <v>1.2276140958983328E-2</v>
      </c>
      <c r="JI71" s="294">
        <v>7009</v>
      </c>
      <c r="JJ71" s="293">
        <f t="shared" si="950"/>
        <v>1.2276140958983328E-2</v>
      </c>
      <c r="JK71" s="294">
        <v>0</v>
      </c>
      <c r="JL71" s="293" t="str">
        <f t="shared" si="951"/>
        <v>-</v>
      </c>
      <c r="JM71" s="292">
        <v>27378</v>
      </c>
      <c r="JN71" s="293">
        <f t="shared" si="952"/>
        <v>1.5127919911012144E-2</v>
      </c>
      <c r="JO71" s="294">
        <v>27334</v>
      </c>
      <c r="JP71" s="293">
        <f t="shared" si="953"/>
        <v>1.5039548442199902E-2</v>
      </c>
      <c r="JQ71" s="294">
        <v>44</v>
      </c>
      <c r="JR71" s="293">
        <f t="shared" si="954"/>
        <v>7.3170731707317138E-2</v>
      </c>
      <c r="JS71" s="292">
        <v>3481</v>
      </c>
      <c r="JT71" s="293">
        <f t="shared" si="955"/>
        <v>9.3966059082338127E-2</v>
      </c>
      <c r="JU71" s="294">
        <v>3481</v>
      </c>
      <c r="JV71" s="293">
        <f t="shared" si="956"/>
        <v>9.3966059082338127E-2</v>
      </c>
      <c r="JW71" s="294">
        <v>0</v>
      </c>
      <c r="JX71" s="293" t="str">
        <f t="shared" si="957"/>
        <v>-</v>
      </c>
      <c r="JY71" s="292">
        <v>0</v>
      </c>
      <c r="JZ71" s="293">
        <f t="shared" si="958"/>
        <v>-1</v>
      </c>
      <c r="KA71" s="294">
        <v>0</v>
      </c>
      <c r="KB71" s="293">
        <f t="shared" si="959"/>
        <v>-1</v>
      </c>
      <c r="KC71" s="294">
        <v>0</v>
      </c>
      <c r="KD71" s="293" t="str">
        <f t="shared" si="960"/>
        <v>-</v>
      </c>
      <c r="KE71" s="292">
        <v>33395</v>
      </c>
      <c r="KF71" s="293">
        <f t="shared" si="961"/>
        <v>-0.14312472737536241</v>
      </c>
      <c r="KG71" s="292">
        <v>14456</v>
      </c>
      <c r="KH71" s="293">
        <f t="shared" si="962"/>
        <v>-0.1913179682255538</v>
      </c>
      <c r="KI71" s="294">
        <v>14391</v>
      </c>
      <c r="KJ71" s="293">
        <f t="shared" si="963"/>
        <v>-0.19165309217547599</v>
      </c>
      <c r="KK71" s="294">
        <v>65</v>
      </c>
      <c r="KL71" s="293">
        <f t="shared" si="964"/>
        <v>-0.1216216216216216</v>
      </c>
      <c r="KM71" s="292">
        <v>7511</v>
      </c>
      <c r="KN71" s="293">
        <f t="shared" si="965"/>
        <v>-0.12387728916365337</v>
      </c>
      <c r="KO71" s="294">
        <v>7459</v>
      </c>
      <c r="KP71" s="293">
        <f t="shared" si="966"/>
        <v>-0.10937313432835816</v>
      </c>
      <c r="KQ71" s="294">
        <v>51</v>
      </c>
      <c r="KR71" s="293">
        <f t="shared" si="967"/>
        <v>-0.74242424242424243</v>
      </c>
      <c r="KS71" s="292">
        <v>4633</v>
      </c>
      <c r="KT71" s="293">
        <f t="shared" si="968"/>
        <v>-0.19313827934517591</v>
      </c>
      <c r="KU71" s="294">
        <v>4506</v>
      </c>
      <c r="KV71" s="293">
        <f t="shared" si="969"/>
        <v>-0.18265916923635039</v>
      </c>
      <c r="KW71" s="294">
        <v>127</v>
      </c>
      <c r="KX71" s="293">
        <f t="shared" si="970"/>
        <v>-0.44298245614035092</v>
      </c>
      <c r="KY71" s="292">
        <v>7066</v>
      </c>
      <c r="KZ71" s="293">
        <f t="shared" si="971"/>
        <v>-2.6855804985539189E-2</v>
      </c>
      <c r="LA71" s="294">
        <v>6918</v>
      </c>
      <c r="LB71" s="293">
        <f t="shared" si="972"/>
        <v>-2.6730444569499134E-2</v>
      </c>
      <c r="LC71" s="294">
        <v>148</v>
      </c>
      <c r="LD71" s="293">
        <f t="shared" si="973"/>
        <v>-3.8961038961038974E-2</v>
      </c>
      <c r="LE71" s="292">
        <v>0</v>
      </c>
      <c r="LF71" s="293">
        <f t="shared" si="974"/>
        <v>-1</v>
      </c>
      <c r="LG71" s="294">
        <v>0</v>
      </c>
      <c r="LH71" s="293">
        <f t="shared" si="975"/>
        <v>-1</v>
      </c>
      <c r="LI71" s="294">
        <v>0</v>
      </c>
      <c r="LJ71" s="293">
        <f t="shared" si="976"/>
        <v>-1</v>
      </c>
      <c r="LK71" s="292">
        <v>132610</v>
      </c>
      <c r="LL71" s="293">
        <f t="shared" si="977"/>
        <v>-9.3531474506640788E-2</v>
      </c>
      <c r="LM71" s="292">
        <v>34762</v>
      </c>
      <c r="LN71" s="293">
        <f t="shared" si="978"/>
        <v>-6.0308707052685651E-2</v>
      </c>
      <c r="LO71" s="294">
        <v>34578</v>
      </c>
      <c r="LP71" s="293">
        <f t="shared" si="979"/>
        <v>-5.612272752088221E-2</v>
      </c>
      <c r="LQ71" s="294">
        <v>184</v>
      </c>
      <c r="LR71" s="293">
        <f t="shared" si="980"/>
        <v>-0.48888888888888893</v>
      </c>
      <c r="LS71" s="292">
        <v>77827</v>
      </c>
      <c r="LT71" s="293">
        <f t="shared" si="981"/>
        <v>-0.12919864837648531</v>
      </c>
      <c r="LU71" s="294">
        <v>77536</v>
      </c>
      <c r="LV71" s="293">
        <f t="shared" si="982"/>
        <v>-0.13135635944029311</v>
      </c>
      <c r="LW71" s="294">
        <v>291</v>
      </c>
      <c r="LX71" s="293">
        <f t="shared" si="983"/>
        <v>1.5752212389380529</v>
      </c>
      <c r="LY71" s="292">
        <v>9315</v>
      </c>
      <c r="LZ71" s="293">
        <f t="shared" si="984"/>
        <v>-1.5327695560253707E-2</v>
      </c>
      <c r="MA71" s="294">
        <v>9249</v>
      </c>
      <c r="MB71" s="293">
        <f t="shared" si="985"/>
        <v>-2.2201078338090707E-2</v>
      </c>
      <c r="MC71" s="294">
        <v>67</v>
      </c>
      <c r="MD71" s="293">
        <f t="shared" si="986"/>
        <v>66</v>
      </c>
      <c r="ME71" s="292">
        <v>8222</v>
      </c>
      <c r="MF71" s="293">
        <f t="shared" si="987"/>
        <v>-9.299503585217872E-2</v>
      </c>
      <c r="MG71" s="294">
        <v>8185</v>
      </c>
      <c r="MH71" s="293">
        <f t="shared" si="988"/>
        <v>-9.3576965669988965E-2</v>
      </c>
      <c r="MI71" s="294">
        <v>37</v>
      </c>
      <c r="MJ71" s="293">
        <f t="shared" si="989"/>
        <v>5.7142857142857162E-2</v>
      </c>
      <c r="MK71" s="292">
        <v>2537</v>
      </c>
      <c r="ML71" s="293">
        <f t="shared" si="990"/>
        <v>0.63677419354838705</v>
      </c>
      <c r="MM71" s="294">
        <v>2537</v>
      </c>
      <c r="MN71" s="293">
        <f t="shared" si="991"/>
        <v>0.63677419354838705</v>
      </c>
      <c r="MO71" s="294">
        <v>0</v>
      </c>
      <c r="MP71" s="293" t="str">
        <f t="shared" si="992"/>
        <v>-</v>
      </c>
      <c r="MQ71" s="292">
        <f t="shared" si="993"/>
        <v>127790</v>
      </c>
      <c r="MR71" s="293">
        <f t="shared" si="994"/>
        <v>-4.9379593537060784E-2</v>
      </c>
      <c r="MS71" s="292">
        <f t="shared" si="995"/>
        <v>60980</v>
      </c>
      <c r="MT71" s="293">
        <f t="shared" si="996"/>
        <v>-3.1048399911017932E-2</v>
      </c>
      <c r="MU71" s="294">
        <f t="shared" si="997"/>
        <v>59943</v>
      </c>
      <c r="MV71" s="293">
        <f t="shared" si="998"/>
        <v>-1.8775577017515088E-2</v>
      </c>
      <c r="MW71" s="294">
        <f t="shared" si="999"/>
        <v>1037</v>
      </c>
      <c r="MX71" s="293">
        <f t="shared" si="1000"/>
        <v>-0.43671917436175989</v>
      </c>
      <c r="MY71" s="292">
        <f t="shared" si="1001"/>
        <v>37939</v>
      </c>
      <c r="MZ71" s="293">
        <f t="shared" si="1002"/>
        <v>-4.6519225936164865E-2</v>
      </c>
      <c r="NA71" s="294">
        <f t="shared" si="1003"/>
        <v>37559</v>
      </c>
      <c r="NB71" s="293">
        <f t="shared" si="1004"/>
        <v>-3.1460326465355015E-2</v>
      </c>
      <c r="NC71" s="294">
        <f t="shared" si="1005"/>
        <v>382</v>
      </c>
      <c r="ND71" s="293">
        <f t="shared" si="1006"/>
        <v>-0.62215628090999009</v>
      </c>
      <c r="NE71" s="292">
        <f t="shared" si="1007"/>
        <v>12899</v>
      </c>
      <c r="NF71" s="293">
        <f t="shared" si="1008"/>
        <v>-7.2548173712970954E-2</v>
      </c>
      <c r="NG71" s="294">
        <f t="shared" si="1009"/>
        <v>11361</v>
      </c>
      <c r="NH71" s="293">
        <f t="shared" si="1010"/>
        <v>-9.6612595419847347E-2</v>
      </c>
      <c r="NI71" s="294">
        <f t="shared" si="1011"/>
        <v>1536</v>
      </c>
      <c r="NJ71" s="293">
        <f t="shared" si="1012"/>
        <v>0.15228807201800443</v>
      </c>
      <c r="NK71" s="292">
        <f t="shared" si="1013"/>
        <v>17027</v>
      </c>
      <c r="NL71" s="293">
        <f t="shared" si="1014"/>
        <v>-0.18029077604467547</v>
      </c>
      <c r="NM71" s="294">
        <f t="shared" si="1015"/>
        <v>16500</v>
      </c>
      <c r="NN71" s="293">
        <f t="shared" si="1016"/>
        <v>-0.16864009674006142</v>
      </c>
      <c r="NO71" s="294">
        <f t="shared" si="1017"/>
        <v>527</v>
      </c>
      <c r="NP71" s="293">
        <f t="shared" si="1018"/>
        <v>-0.43088552915766742</v>
      </c>
      <c r="NQ71" s="292">
        <f t="shared" si="1019"/>
        <v>1956</v>
      </c>
      <c r="NR71" s="293">
        <f t="shared" si="1020"/>
        <v>-0.21947326416600155</v>
      </c>
      <c r="NS71" s="294">
        <f t="shared" si="1021"/>
        <v>1533</v>
      </c>
      <c r="NT71" s="293">
        <f t="shared" si="1022"/>
        <v>0.14917541229385312</v>
      </c>
      <c r="NU71" s="294">
        <f t="shared" si="1023"/>
        <v>419</v>
      </c>
      <c r="NV71" s="293">
        <f t="shared" si="1024"/>
        <v>-0.64249146757679187</v>
      </c>
    </row>
    <row r="72" spans="1:386" s="295" customFormat="1" outlineLevel="1" x14ac:dyDescent="0.25">
      <c r="A72" s="290"/>
      <c r="B72" s="291" t="s">
        <v>81</v>
      </c>
      <c r="C72" s="292">
        <v>1289081</v>
      </c>
      <c r="D72" s="293">
        <f t="shared" si="817"/>
        <v>-8.5220215034906843E-3</v>
      </c>
      <c r="E72" s="292">
        <v>487576</v>
      </c>
      <c r="F72" s="293">
        <f t="shared" si="818"/>
        <v>-5.1321813473216404E-2</v>
      </c>
      <c r="G72" s="294">
        <v>474596</v>
      </c>
      <c r="H72" s="293">
        <f t="shared" si="819"/>
        <v>-3.2631139103759699E-2</v>
      </c>
      <c r="I72" s="294">
        <v>12980</v>
      </c>
      <c r="J72" s="293">
        <f t="shared" si="820"/>
        <v>-0.44406373136885391</v>
      </c>
      <c r="K72" s="292">
        <v>405715</v>
      </c>
      <c r="L72" s="293">
        <f t="shared" si="821"/>
        <v>-1.1550568148595675E-2</v>
      </c>
      <c r="M72" s="294">
        <v>402791</v>
      </c>
      <c r="N72" s="293">
        <f t="shared" si="822"/>
        <v>1.7095053040116603E-2</v>
      </c>
      <c r="O72" s="294">
        <v>2924</v>
      </c>
      <c r="P72" s="293">
        <f t="shared" si="823"/>
        <v>-0.7974367855905784</v>
      </c>
      <c r="Q72" s="292">
        <v>231995</v>
      </c>
      <c r="R72" s="293">
        <f t="shared" si="824"/>
        <v>-9.6434344024459162E-2</v>
      </c>
      <c r="S72" s="294">
        <v>220942</v>
      </c>
      <c r="T72" s="293">
        <f t="shared" si="825"/>
        <v>-3.4171333149733973E-2</v>
      </c>
      <c r="U72" s="294">
        <v>11053</v>
      </c>
      <c r="V72" s="293">
        <f t="shared" si="826"/>
        <v>-0.60519359908558368</v>
      </c>
      <c r="W72" s="292">
        <v>159352</v>
      </c>
      <c r="X72" s="293">
        <f t="shared" si="827"/>
        <v>-2.3512614208065497E-2</v>
      </c>
      <c r="Y72" s="294">
        <v>151243</v>
      </c>
      <c r="Z72" s="293">
        <f t="shared" si="828"/>
        <v>4.2162434930415049E-3</v>
      </c>
      <c r="AA72" s="294">
        <v>8109</v>
      </c>
      <c r="AB72" s="293">
        <f t="shared" si="829"/>
        <v>-0.35550786838340487</v>
      </c>
      <c r="AC72" s="292">
        <v>29614</v>
      </c>
      <c r="AD72" s="293">
        <f t="shared" si="830"/>
        <v>-0.2669983416252073</v>
      </c>
      <c r="AE72" s="294">
        <v>24101</v>
      </c>
      <c r="AF72" s="293">
        <f t="shared" si="831"/>
        <v>4.745968968664438E-2</v>
      </c>
      <c r="AG72" s="294">
        <v>5513</v>
      </c>
      <c r="AH72" s="293">
        <f t="shared" si="832"/>
        <v>-0.6830151793928243</v>
      </c>
      <c r="AI72" s="292">
        <v>1162201</v>
      </c>
      <c r="AJ72" s="293">
        <f t="shared" si="833"/>
        <v>-1.8861282367968024E-2</v>
      </c>
      <c r="AK72" s="292">
        <v>431835</v>
      </c>
      <c r="AL72" s="293">
        <f t="shared" si="834"/>
        <v>-6.3461701117118574E-2</v>
      </c>
      <c r="AM72" s="294">
        <v>419734</v>
      </c>
      <c r="AN72" s="293">
        <f t="shared" si="835"/>
        <v>-4.4149562421291644E-2</v>
      </c>
      <c r="AO72" s="294">
        <v>12101</v>
      </c>
      <c r="AP72" s="293">
        <f t="shared" si="836"/>
        <v>-0.44937889611866955</v>
      </c>
      <c r="AQ72" s="292">
        <v>362198</v>
      </c>
      <c r="AR72" s="293">
        <f t="shared" si="837"/>
        <v>-2.685434707262091E-2</v>
      </c>
      <c r="AS72" s="294">
        <v>360655</v>
      </c>
      <c r="AT72" s="293">
        <f t="shared" si="838"/>
        <v>1.8611886606385575E-3</v>
      </c>
      <c r="AU72" s="294">
        <v>1543</v>
      </c>
      <c r="AV72" s="293">
        <f t="shared" si="839"/>
        <v>-0.87360747051114029</v>
      </c>
      <c r="AW72" s="292">
        <v>212745</v>
      </c>
      <c r="AX72" s="293">
        <f t="shared" si="840"/>
        <v>-0.10753464021579084</v>
      </c>
      <c r="AY72" s="294">
        <v>202534</v>
      </c>
      <c r="AZ72" s="293">
        <f t="shared" si="841"/>
        <v>-4.110484054238317E-2</v>
      </c>
      <c r="BA72" s="294">
        <v>10212</v>
      </c>
      <c r="BB72" s="293">
        <f t="shared" si="842"/>
        <v>-0.62404741744284498</v>
      </c>
      <c r="BC72" s="292">
        <v>150279</v>
      </c>
      <c r="BD72" s="293">
        <f t="shared" si="843"/>
        <v>-3.0589404016230004E-2</v>
      </c>
      <c r="BE72" s="294">
        <v>142948</v>
      </c>
      <c r="BF72" s="293">
        <f t="shared" si="844"/>
        <v>-3.3605242975667249E-3</v>
      </c>
      <c r="BG72" s="294">
        <v>7331</v>
      </c>
      <c r="BH72" s="293">
        <f t="shared" si="845"/>
        <v>-0.36752652920369255</v>
      </c>
      <c r="BI72" s="292">
        <v>26496</v>
      </c>
      <c r="BJ72" s="293">
        <f t="shared" si="846"/>
        <v>-0.28001956468574218</v>
      </c>
      <c r="BK72" s="294">
        <v>21748</v>
      </c>
      <c r="BL72" s="293">
        <f t="shared" si="847"/>
        <v>7.5994458737383752E-2</v>
      </c>
      <c r="BM72" s="294">
        <v>4748</v>
      </c>
      <c r="BN72" s="293">
        <f t="shared" si="848"/>
        <v>-0.71378624389655798</v>
      </c>
      <c r="BO72" s="292">
        <v>126880</v>
      </c>
      <c r="BP72" s="293">
        <f t="shared" si="849"/>
        <v>9.7406978152190904E-2</v>
      </c>
      <c r="BQ72" s="292">
        <v>55741</v>
      </c>
      <c r="BR72" s="293">
        <f t="shared" si="850"/>
        <v>5.4582261238080854E-2</v>
      </c>
      <c r="BS72" s="294">
        <v>54861</v>
      </c>
      <c r="BT72" s="293">
        <f t="shared" si="851"/>
        <v>6.5593194002020017E-2</v>
      </c>
      <c r="BU72" s="294">
        <v>879</v>
      </c>
      <c r="BV72" s="293">
        <f t="shared" si="852"/>
        <v>-0.35932944606413997</v>
      </c>
      <c r="BW72" s="292">
        <v>43517</v>
      </c>
      <c r="BX72" s="293">
        <f t="shared" si="853"/>
        <v>0.13731280871860552</v>
      </c>
      <c r="BY72" s="294">
        <v>42136</v>
      </c>
      <c r="BZ72" s="293">
        <f t="shared" si="854"/>
        <v>0.16927516927516928</v>
      </c>
      <c r="CA72" s="294">
        <v>1381</v>
      </c>
      <c r="CB72" s="293">
        <f t="shared" si="855"/>
        <v>-0.37988325101032783</v>
      </c>
      <c r="CC72" s="292">
        <v>19250</v>
      </c>
      <c r="CD72" s="293">
        <f t="shared" si="856"/>
        <v>4.7562037440139315E-2</v>
      </c>
      <c r="CE72" s="294">
        <v>18408</v>
      </c>
      <c r="CF72" s="293">
        <f t="shared" si="857"/>
        <v>4.9307416063387066E-2</v>
      </c>
      <c r="CG72" s="294">
        <v>842</v>
      </c>
      <c r="CH72" s="293">
        <f t="shared" si="858"/>
        <v>1.0804321728691502E-2</v>
      </c>
      <c r="CI72" s="292">
        <v>9072</v>
      </c>
      <c r="CJ72" s="293">
        <f t="shared" si="859"/>
        <v>0.11053984575835485</v>
      </c>
      <c r="CK72" s="294">
        <v>8295</v>
      </c>
      <c r="CL72" s="293">
        <f t="shared" si="860"/>
        <v>0.15577539361850357</v>
      </c>
      <c r="CM72" s="294">
        <v>778</v>
      </c>
      <c r="CN72" s="293">
        <f t="shared" si="861"/>
        <v>-0.21493440968718469</v>
      </c>
      <c r="CO72" s="292">
        <v>3118</v>
      </c>
      <c r="CP72" s="293">
        <f t="shared" si="862"/>
        <v>-0.13388888888888884</v>
      </c>
      <c r="CQ72" s="294">
        <v>2353</v>
      </c>
      <c r="CR72" s="293">
        <f t="shared" si="863"/>
        <v>-0.15874150875938509</v>
      </c>
      <c r="CS72" s="294">
        <v>765</v>
      </c>
      <c r="CT72" s="293">
        <f t="shared" si="864"/>
        <v>-4.7322540473225372E-2</v>
      </c>
      <c r="CU72" s="292">
        <v>268328</v>
      </c>
      <c r="CV72" s="293">
        <f t="shared" si="865"/>
        <v>-4.6107686510391099E-2</v>
      </c>
      <c r="CW72" s="292">
        <v>66428</v>
      </c>
      <c r="CX72" s="293">
        <f t="shared" si="866"/>
        <v>-0.22330959813859952</v>
      </c>
      <c r="CY72" s="294">
        <v>57857</v>
      </c>
      <c r="CZ72" s="293">
        <f t="shared" si="867"/>
        <v>-0.14657639319113791</v>
      </c>
      <c r="DA72" s="294">
        <v>8571</v>
      </c>
      <c r="DB72" s="293">
        <f t="shared" si="868"/>
        <v>-0.51663658921723443</v>
      </c>
      <c r="DC72" s="292">
        <v>94554</v>
      </c>
      <c r="DD72" s="293">
        <f t="shared" si="869"/>
        <v>-5.7898669855029117E-2</v>
      </c>
      <c r="DE72" s="294">
        <v>94323</v>
      </c>
      <c r="DF72" s="293">
        <f t="shared" si="870"/>
        <v>-4.3435490740928562E-2</v>
      </c>
      <c r="DG72" s="294">
        <v>232</v>
      </c>
      <c r="DH72" s="293">
        <f t="shared" si="871"/>
        <v>-0.86818181818181817</v>
      </c>
      <c r="DI72" s="292">
        <v>38526</v>
      </c>
      <c r="DJ72" s="293">
        <f t="shared" si="872"/>
        <v>-0.19846041818370952</v>
      </c>
      <c r="DK72" s="294">
        <v>30635</v>
      </c>
      <c r="DL72" s="293">
        <f t="shared" si="873"/>
        <v>-7.1835423862328107E-2</v>
      </c>
      <c r="DM72" s="294">
        <v>7891</v>
      </c>
      <c r="DN72" s="293">
        <f t="shared" si="874"/>
        <v>-0.4759944219403679</v>
      </c>
      <c r="DO72" s="292">
        <v>72052</v>
      </c>
      <c r="DP72" s="293">
        <f t="shared" si="875"/>
        <v>-1.0111556850030179E-2</v>
      </c>
      <c r="DQ72" s="294">
        <v>66115</v>
      </c>
      <c r="DR72" s="293">
        <f t="shared" si="876"/>
        <v>3.4420715012125402E-2</v>
      </c>
      <c r="DS72" s="294">
        <v>5937</v>
      </c>
      <c r="DT72" s="293">
        <f t="shared" si="877"/>
        <v>-0.33089146849994366</v>
      </c>
      <c r="DU72" s="292">
        <v>14918</v>
      </c>
      <c r="DV72" s="293">
        <f t="shared" si="878"/>
        <v>-0.31338887099001245</v>
      </c>
      <c r="DW72" s="294">
        <v>10860</v>
      </c>
      <c r="DX72" s="293">
        <f t="shared" si="879"/>
        <v>-7.9739005169053523E-2</v>
      </c>
      <c r="DY72" s="294">
        <v>4058</v>
      </c>
      <c r="DZ72" s="293">
        <f t="shared" si="880"/>
        <v>-0.59113350125944586</v>
      </c>
      <c r="EA72" s="292">
        <v>31222</v>
      </c>
      <c r="EB72" s="293">
        <f t="shared" si="881"/>
        <v>3.1722952878197042E-2</v>
      </c>
      <c r="EC72" s="292">
        <v>18252</v>
      </c>
      <c r="ED72" s="293">
        <f t="shared" si="882"/>
        <v>0.1102865137782103</v>
      </c>
      <c r="EE72" s="294">
        <v>18050</v>
      </c>
      <c r="EF72" s="293">
        <f t="shared" si="883"/>
        <v>0.1298904538341159</v>
      </c>
      <c r="EG72" s="294">
        <v>202</v>
      </c>
      <c r="EH72" s="293">
        <f t="shared" si="884"/>
        <v>-0.56465517241379315</v>
      </c>
      <c r="EI72" s="292">
        <v>6879</v>
      </c>
      <c r="EJ72" s="293">
        <f t="shared" si="885"/>
        <v>-0.1814612089481199</v>
      </c>
      <c r="EK72" s="294">
        <v>6834</v>
      </c>
      <c r="EL72" s="293">
        <f t="shared" si="886"/>
        <v>-0.16546586884845527</v>
      </c>
      <c r="EM72" s="294">
        <v>45</v>
      </c>
      <c r="EN72" s="293">
        <f t="shared" si="887"/>
        <v>-0.79069767441860461</v>
      </c>
      <c r="EO72" s="292">
        <v>4280</v>
      </c>
      <c r="EP72" s="293">
        <f t="shared" si="888"/>
        <v>-3.5818878125703946E-2</v>
      </c>
      <c r="EQ72" s="294">
        <v>4219</v>
      </c>
      <c r="ER72" s="293">
        <f t="shared" si="889"/>
        <v>9.8133078027764498E-3</v>
      </c>
      <c r="ES72" s="294">
        <v>61</v>
      </c>
      <c r="ET72" s="293">
        <f t="shared" si="890"/>
        <v>-0.76538461538461533</v>
      </c>
      <c r="EU72" s="292">
        <v>1238</v>
      </c>
      <c r="EV72" s="293">
        <f t="shared" si="891"/>
        <v>0.31702127659574475</v>
      </c>
      <c r="EW72" s="294">
        <v>1166</v>
      </c>
      <c r="EX72" s="293">
        <f t="shared" si="892"/>
        <v>0.28982300884955747</v>
      </c>
      <c r="EY72" s="294">
        <v>72</v>
      </c>
      <c r="EZ72" s="293">
        <f t="shared" si="893"/>
        <v>1</v>
      </c>
      <c r="FA72" s="292">
        <v>587</v>
      </c>
      <c r="FB72" s="293">
        <f t="shared" si="894"/>
        <v>0.322072072072072</v>
      </c>
      <c r="FC72" s="294">
        <v>534</v>
      </c>
      <c r="FD72" s="293">
        <f t="shared" si="895"/>
        <v>0.20270270270270263</v>
      </c>
      <c r="FE72" s="294">
        <v>53</v>
      </c>
      <c r="FF72" s="293" t="str">
        <f t="shared" si="896"/>
        <v>-</v>
      </c>
      <c r="FG72" s="292">
        <v>39843</v>
      </c>
      <c r="FH72" s="293">
        <f t="shared" si="897"/>
        <v>0.38927438195195085</v>
      </c>
      <c r="FI72" s="292">
        <v>17428</v>
      </c>
      <c r="FJ72" s="293">
        <f t="shared" si="898"/>
        <v>0.41760208231657714</v>
      </c>
      <c r="FK72" s="294">
        <v>17204</v>
      </c>
      <c r="FL72" s="293">
        <f t="shared" si="899"/>
        <v>0.4215832093868781</v>
      </c>
      <c r="FM72" s="294">
        <v>224</v>
      </c>
      <c r="FN72" s="293">
        <f t="shared" si="900"/>
        <v>0.16666666666666674</v>
      </c>
      <c r="FO72" s="292">
        <v>5863</v>
      </c>
      <c r="FP72" s="293">
        <f t="shared" si="901"/>
        <v>8.5539714867617134E-2</v>
      </c>
      <c r="FQ72" s="294">
        <v>5595</v>
      </c>
      <c r="FR72" s="293">
        <f t="shared" si="902"/>
        <v>5.7256235827664481E-2</v>
      </c>
      <c r="FS72" s="294">
        <v>268</v>
      </c>
      <c r="FT72" s="293">
        <f t="shared" si="903"/>
        <v>1.4587155963302751</v>
      </c>
      <c r="FU72" s="292">
        <v>10107</v>
      </c>
      <c r="FV72" s="293">
        <f t="shared" si="904"/>
        <v>0.40375000000000005</v>
      </c>
      <c r="FW72" s="294">
        <v>9530</v>
      </c>
      <c r="FX72" s="293">
        <f t="shared" si="905"/>
        <v>0.4580783353733171</v>
      </c>
      <c r="FY72" s="294">
        <v>577</v>
      </c>
      <c r="FZ72" s="293">
        <f t="shared" si="906"/>
        <v>-0.13102409638554213</v>
      </c>
      <c r="GA72" s="292">
        <v>7140</v>
      </c>
      <c r="GB72" s="293">
        <f t="shared" si="907"/>
        <v>0.57720344599072226</v>
      </c>
      <c r="GC72" s="294">
        <v>7052</v>
      </c>
      <c r="GD72" s="293">
        <f t="shared" si="908"/>
        <v>0.62077683291197427</v>
      </c>
      <c r="GE72" s="294">
        <v>88</v>
      </c>
      <c r="GF72" s="293">
        <f t="shared" si="909"/>
        <v>-0.5</v>
      </c>
      <c r="GG72" s="292">
        <v>331</v>
      </c>
      <c r="GH72" s="293">
        <f t="shared" si="910"/>
        <v>-0.26444444444444448</v>
      </c>
      <c r="GI72" s="294">
        <v>209</v>
      </c>
      <c r="GJ72" s="293">
        <f t="shared" si="911"/>
        <v>-0.18039215686274512</v>
      </c>
      <c r="GK72" s="294">
        <v>122</v>
      </c>
      <c r="GL72" s="293">
        <f t="shared" si="912"/>
        <v>-0.37113402061855671</v>
      </c>
      <c r="GM72" s="292">
        <v>367836</v>
      </c>
      <c r="GN72" s="293">
        <f t="shared" si="913"/>
        <v>-6.02980285561735E-2</v>
      </c>
      <c r="GO72" s="292">
        <v>176125</v>
      </c>
      <c r="GP72" s="293">
        <f t="shared" si="914"/>
        <v>-7.7415873947114799E-2</v>
      </c>
      <c r="GQ72" s="294">
        <v>175541</v>
      </c>
      <c r="GR72" s="293">
        <f t="shared" si="915"/>
        <v>-7.7430442414623157E-2</v>
      </c>
      <c r="GS72" s="294">
        <v>584</v>
      </c>
      <c r="GT72" s="293">
        <f t="shared" si="916"/>
        <v>-7.4484944532488107E-2</v>
      </c>
      <c r="GU72" s="292">
        <v>54440</v>
      </c>
      <c r="GV72" s="293">
        <f t="shared" si="917"/>
        <v>-2.4879542889895911E-2</v>
      </c>
      <c r="GW72" s="294">
        <v>54179</v>
      </c>
      <c r="GX72" s="293">
        <f t="shared" si="918"/>
        <v>8.775698682942501E-2</v>
      </c>
      <c r="GY72" s="294">
        <v>261</v>
      </c>
      <c r="GZ72" s="293">
        <f t="shared" si="919"/>
        <v>-0.9566589173032215</v>
      </c>
      <c r="HA72" s="292">
        <v>100213</v>
      </c>
      <c r="HB72" s="293">
        <f t="shared" si="920"/>
        <v>-0.13130201109570039</v>
      </c>
      <c r="HC72" s="294">
        <v>100186</v>
      </c>
      <c r="HD72" s="293">
        <f t="shared" si="921"/>
        <v>-6.9569174475514695E-2</v>
      </c>
      <c r="HE72" s="294">
        <v>27</v>
      </c>
      <c r="HF72" s="293">
        <f t="shared" si="922"/>
        <v>-0.99648574775478327</v>
      </c>
      <c r="HG72" s="292">
        <v>33039</v>
      </c>
      <c r="HH72" s="293">
        <f t="shared" si="923"/>
        <v>-0.18468524048071466</v>
      </c>
      <c r="HI72" s="294">
        <v>33017</v>
      </c>
      <c r="HJ72" s="293">
        <f t="shared" si="924"/>
        <v>-0.16168592103592738</v>
      </c>
      <c r="HK72" s="294">
        <v>22</v>
      </c>
      <c r="HL72" s="293">
        <f t="shared" si="925"/>
        <v>-0.98066783831282955</v>
      </c>
      <c r="HM72" s="292">
        <v>2625</v>
      </c>
      <c r="HN72" s="293">
        <f t="shared" si="926"/>
        <v>-0.66560509554140124</v>
      </c>
      <c r="HO72" s="294">
        <v>2625</v>
      </c>
      <c r="HP72" s="293">
        <f t="shared" si="927"/>
        <v>-7.8300561797752799E-2</v>
      </c>
      <c r="HQ72" s="294">
        <v>0</v>
      </c>
      <c r="HR72" s="293">
        <f t="shared" si="928"/>
        <v>-1</v>
      </c>
      <c r="HS72" s="292">
        <v>46411</v>
      </c>
      <c r="HT72" s="293">
        <f t="shared" si="929"/>
        <v>0.14146929339137704</v>
      </c>
      <c r="HU72" s="292">
        <v>12603</v>
      </c>
      <c r="HV72" s="293">
        <f t="shared" si="930"/>
        <v>0.11927175843694493</v>
      </c>
      <c r="HW72" s="294">
        <v>12438</v>
      </c>
      <c r="HX72" s="293">
        <f t="shared" si="931"/>
        <v>0.11772106398274618</v>
      </c>
      <c r="HY72" s="294">
        <v>165</v>
      </c>
      <c r="HZ72" s="293">
        <f t="shared" si="932"/>
        <v>0.25</v>
      </c>
      <c r="IA72" s="292">
        <v>18502</v>
      </c>
      <c r="IB72" s="293">
        <f t="shared" si="933"/>
        <v>0.15277258566978191</v>
      </c>
      <c r="IC72" s="294">
        <v>18502</v>
      </c>
      <c r="ID72" s="293">
        <f t="shared" si="934"/>
        <v>0.15442690459849007</v>
      </c>
      <c r="IE72" s="294">
        <v>0</v>
      </c>
      <c r="IF72" s="293">
        <f t="shared" si="935"/>
        <v>-1</v>
      </c>
      <c r="IG72" s="292">
        <v>9125</v>
      </c>
      <c r="IH72" s="293">
        <f t="shared" si="936"/>
        <v>0.13905879415803279</v>
      </c>
      <c r="II72" s="294">
        <v>9125</v>
      </c>
      <c r="IJ72" s="293">
        <f t="shared" si="937"/>
        <v>0.13905879415803279</v>
      </c>
      <c r="IK72" s="294">
        <v>0</v>
      </c>
      <c r="IL72" s="293" t="str">
        <f t="shared" si="938"/>
        <v>-</v>
      </c>
      <c r="IM72" s="292">
        <v>4000</v>
      </c>
      <c r="IN72" s="293">
        <f t="shared" si="939"/>
        <v>5.7641459545214158E-2</v>
      </c>
      <c r="IO72" s="294">
        <v>3956</v>
      </c>
      <c r="IP72" s="293">
        <f t="shared" si="940"/>
        <v>4.6007403490216925E-2</v>
      </c>
      <c r="IQ72" s="294">
        <v>44</v>
      </c>
      <c r="IR72" s="293" t="str">
        <f t="shared" si="941"/>
        <v>-</v>
      </c>
      <c r="IS72" s="292">
        <v>1935</v>
      </c>
      <c r="IT72" s="293">
        <f t="shared" si="942"/>
        <v>0.19814241486068118</v>
      </c>
      <c r="IU72" s="294">
        <v>1891</v>
      </c>
      <c r="IV72" s="293">
        <f t="shared" si="943"/>
        <v>0.19456727732154144</v>
      </c>
      <c r="IW72" s="294">
        <v>44</v>
      </c>
      <c r="IX72" s="293">
        <f t="shared" si="944"/>
        <v>0.41935483870967749</v>
      </c>
      <c r="IY72" s="292">
        <v>36457</v>
      </c>
      <c r="IZ72" s="293">
        <f t="shared" si="945"/>
        <v>1.2328881237331002E-2</v>
      </c>
      <c r="JA72" s="292">
        <v>11473</v>
      </c>
      <c r="JB72" s="293">
        <f t="shared" si="946"/>
        <v>4.3949044585987362E-2</v>
      </c>
      <c r="JC72" s="294">
        <v>11434</v>
      </c>
      <c r="JD72" s="293">
        <f t="shared" si="947"/>
        <v>4.3438583683153897E-2</v>
      </c>
      <c r="JE72" s="294">
        <v>39</v>
      </c>
      <c r="JF72" s="293">
        <f t="shared" si="948"/>
        <v>0.21875</v>
      </c>
      <c r="JG72" s="292">
        <v>4922</v>
      </c>
      <c r="JH72" s="293">
        <f t="shared" si="949"/>
        <v>0.15567034515144407</v>
      </c>
      <c r="JI72" s="294">
        <v>4922</v>
      </c>
      <c r="JJ72" s="293">
        <f t="shared" si="950"/>
        <v>0.15567034515144407</v>
      </c>
      <c r="JK72" s="294">
        <v>0</v>
      </c>
      <c r="JL72" s="293" t="str">
        <f t="shared" si="951"/>
        <v>-</v>
      </c>
      <c r="JM72" s="292">
        <v>17647</v>
      </c>
      <c r="JN72" s="293">
        <f t="shared" si="952"/>
        <v>-5.5198629403576449E-2</v>
      </c>
      <c r="JO72" s="294">
        <v>17647</v>
      </c>
      <c r="JP72" s="293">
        <f t="shared" si="953"/>
        <v>-5.5198629403576449E-2</v>
      </c>
      <c r="JQ72" s="294">
        <v>0</v>
      </c>
      <c r="JR72" s="293" t="str">
        <f t="shared" si="954"/>
        <v>-</v>
      </c>
      <c r="JS72" s="292">
        <v>2361</v>
      </c>
      <c r="JT72" s="293">
        <f t="shared" si="955"/>
        <v>0.10121268656716409</v>
      </c>
      <c r="JU72" s="294">
        <v>2330</v>
      </c>
      <c r="JV72" s="293">
        <f t="shared" si="956"/>
        <v>0.13603120429059001</v>
      </c>
      <c r="JW72" s="294">
        <v>31</v>
      </c>
      <c r="JX72" s="293">
        <f t="shared" si="957"/>
        <v>-0.66666666666666674</v>
      </c>
      <c r="JY72" s="292">
        <v>39</v>
      </c>
      <c r="JZ72" s="293">
        <f t="shared" si="958"/>
        <v>0.21875</v>
      </c>
      <c r="KA72" s="294">
        <v>0</v>
      </c>
      <c r="KB72" s="293" t="str">
        <f t="shared" si="959"/>
        <v>-</v>
      </c>
      <c r="KC72" s="294">
        <v>39</v>
      </c>
      <c r="KD72" s="293">
        <f t="shared" si="960"/>
        <v>0.21875</v>
      </c>
      <c r="KE72" s="292">
        <v>36408</v>
      </c>
      <c r="KF72" s="293">
        <f t="shared" si="961"/>
        <v>-1.2155415671803782E-2</v>
      </c>
      <c r="KG72" s="292">
        <v>16794</v>
      </c>
      <c r="KH72" s="293">
        <f t="shared" si="962"/>
        <v>2.9864475378671651E-2</v>
      </c>
      <c r="KI72" s="294">
        <v>16633</v>
      </c>
      <c r="KJ72" s="293">
        <f t="shared" si="963"/>
        <v>2.5335963506349479E-2</v>
      </c>
      <c r="KK72" s="294">
        <v>161</v>
      </c>
      <c r="KL72" s="293">
        <f t="shared" si="964"/>
        <v>0.87209302325581395</v>
      </c>
      <c r="KM72" s="292">
        <v>7999</v>
      </c>
      <c r="KN72" s="293">
        <f t="shared" si="965"/>
        <v>-0.14640913456408067</v>
      </c>
      <c r="KO72" s="294">
        <v>7869</v>
      </c>
      <c r="KP72" s="293">
        <f t="shared" si="966"/>
        <v>-0.1525040387722133</v>
      </c>
      <c r="KQ72" s="294">
        <v>129</v>
      </c>
      <c r="KR72" s="293">
        <f t="shared" si="967"/>
        <v>0.48275862068965525</v>
      </c>
      <c r="KS72" s="292">
        <v>6451</v>
      </c>
      <c r="KT72" s="293">
        <f t="shared" si="968"/>
        <v>4.6526054590567689E-4</v>
      </c>
      <c r="KU72" s="294">
        <v>6303</v>
      </c>
      <c r="KV72" s="293">
        <f t="shared" si="969"/>
        <v>4.3197616683217532E-2</v>
      </c>
      <c r="KW72" s="294">
        <v>148</v>
      </c>
      <c r="KX72" s="293">
        <f t="shared" si="970"/>
        <v>-0.6354679802955665</v>
      </c>
      <c r="KY72" s="292">
        <v>5464</v>
      </c>
      <c r="KZ72" s="293">
        <f t="shared" si="971"/>
        <v>4.9356635298636542E-2</v>
      </c>
      <c r="LA72" s="294">
        <v>5248</v>
      </c>
      <c r="LB72" s="293">
        <f t="shared" si="972"/>
        <v>2.9423303256178812E-2</v>
      </c>
      <c r="LC72" s="294">
        <v>215</v>
      </c>
      <c r="LD72" s="293">
        <f t="shared" si="973"/>
        <v>0.97247706422018343</v>
      </c>
      <c r="LE72" s="292">
        <v>248</v>
      </c>
      <c r="LF72" s="293">
        <f t="shared" si="974"/>
        <v>0.29166666666666674</v>
      </c>
      <c r="LG72" s="294">
        <v>234</v>
      </c>
      <c r="LH72" s="293">
        <f t="shared" si="975"/>
        <v>7.3571428571428577</v>
      </c>
      <c r="LI72" s="294">
        <v>14</v>
      </c>
      <c r="LJ72" s="293">
        <f t="shared" si="976"/>
        <v>-0.91411042944785281</v>
      </c>
      <c r="LK72" s="292">
        <v>220412</v>
      </c>
      <c r="LL72" s="293">
        <f t="shared" si="977"/>
        <v>-4.0486561714895286E-3</v>
      </c>
      <c r="LM72" s="292">
        <v>57241</v>
      </c>
      <c r="LN72" s="293">
        <f t="shared" si="978"/>
        <v>-3.2993208771159188E-2</v>
      </c>
      <c r="LO72" s="294">
        <v>57111</v>
      </c>
      <c r="LP72" s="293">
        <f t="shared" si="979"/>
        <v>-2.2824878090512479E-2</v>
      </c>
      <c r="LQ72" s="294">
        <v>129</v>
      </c>
      <c r="LR72" s="293">
        <f t="shared" si="980"/>
        <v>-0.82777036048064079</v>
      </c>
      <c r="LS72" s="292">
        <v>134524</v>
      </c>
      <c r="LT72" s="293">
        <f t="shared" si="981"/>
        <v>1.0641385314889007E-3</v>
      </c>
      <c r="LU72" s="294">
        <v>134434</v>
      </c>
      <c r="LV72" s="293">
        <f t="shared" si="982"/>
        <v>9.218803957779631E-3</v>
      </c>
      <c r="LW72" s="294">
        <v>90</v>
      </c>
      <c r="LX72" s="293">
        <f t="shared" si="983"/>
        <v>-0.92340425531914894</v>
      </c>
      <c r="LY72" s="292">
        <v>13910</v>
      </c>
      <c r="LZ72" s="293">
        <f t="shared" si="984"/>
        <v>-0.17930261372352352</v>
      </c>
      <c r="MA72" s="294">
        <v>13896</v>
      </c>
      <c r="MB72" s="293">
        <f t="shared" si="985"/>
        <v>-0.14738004663148851</v>
      </c>
      <c r="MC72" s="294">
        <v>14</v>
      </c>
      <c r="MD72" s="293">
        <f t="shared" si="986"/>
        <v>-0.97846153846153849</v>
      </c>
      <c r="ME72" s="292">
        <v>10478</v>
      </c>
      <c r="MF72" s="293">
        <f t="shared" si="987"/>
        <v>-8.5370111731843612E-2</v>
      </c>
      <c r="MG72" s="294">
        <v>10426</v>
      </c>
      <c r="MH72" s="293">
        <f t="shared" si="988"/>
        <v>-7.4478473146915247E-2</v>
      </c>
      <c r="MI72" s="294">
        <v>51</v>
      </c>
      <c r="MJ72" s="293">
        <f t="shared" si="989"/>
        <v>-0.73157894736842111</v>
      </c>
      <c r="MK72" s="292">
        <v>3251</v>
      </c>
      <c r="ML72" s="293">
        <f t="shared" si="990"/>
        <v>1.3204853675945754</v>
      </c>
      <c r="MM72" s="294">
        <v>3128</v>
      </c>
      <c r="MN72" s="293">
        <f t="shared" si="991"/>
        <v>1.5104333868378812</v>
      </c>
      <c r="MO72" s="294">
        <v>123</v>
      </c>
      <c r="MP72" s="293">
        <f t="shared" si="992"/>
        <v>-0.20645161290322578</v>
      </c>
      <c r="MQ72" s="292">
        <f t="shared" si="993"/>
        <v>115284</v>
      </c>
      <c r="MR72" s="293">
        <f t="shared" si="994"/>
        <v>-2.3256996161960197E-2</v>
      </c>
      <c r="MS72" s="292">
        <f t="shared" si="995"/>
        <v>55491</v>
      </c>
      <c r="MT72" s="293">
        <f t="shared" si="996"/>
        <v>-4.6251417964318864E-2</v>
      </c>
      <c r="MU72" s="294">
        <f t="shared" si="997"/>
        <v>53466</v>
      </c>
      <c r="MV72" s="293">
        <f t="shared" si="998"/>
        <v>-4.9036871031428397E-2</v>
      </c>
      <c r="MW72" s="294">
        <f t="shared" si="999"/>
        <v>2026</v>
      </c>
      <c r="MX72" s="293">
        <f t="shared" si="1000"/>
        <v>3.4201123021949886E-2</v>
      </c>
      <c r="MY72" s="292">
        <f t="shared" si="1001"/>
        <v>34515</v>
      </c>
      <c r="MZ72" s="293">
        <f t="shared" si="1002"/>
        <v>-9.4878451734717983E-2</v>
      </c>
      <c r="NA72" s="294">
        <f t="shared" si="1003"/>
        <v>33997</v>
      </c>
      <c r="NB72" s="293">
        <f t="shared" si="1004"/>
        <v>-3.7266728966669493E-2</v>
      </c>
      <c r="NC72" s="294">
        <f t="shared" si="1005"/>
        <v>518</v>
      </c>
      <c r="ND72" s="293">
        <f t="shared" si="1006"/>
        <v>-0.81605113636363635</v>
      </c>
      <c r="NE72" s="292">
        <f t="shared" si="1007"/>
        <v>12486</v>
      </c>
      <c r="NF72" s="293">
        <f t="shared" si="1008"/>
        <v>-5.6164487111648675E-2</v>
      </c>
      <c r="NG72" s="294">
        <f t="shared" si="1009"/>
        <v>10993</v>
      </c>
      <c r="NH72" s="293">
        <f t="shared" si="1010"/>
        <v>1.8813716404077807E-2</v>
      </c>
      <c r="NI72" s="294">
        <f t="shared" si="1011"/>
        <v>1494</v>
      </c>
      <c r="NJ72" s="293">
        <f t="shared" si="1012"/>
        <v>-0.38795575583777142</v>
      </c>
      <c r="NK72" s="292">
        <f t="shared" si="1013"/>
        <v>14507</v>
      </c>
      <c r="NL72" s="293">
        <f t="shared" si="1014"/>
        <v>6.2472535520726513E-2</v>
      </c>
      <c r="NM72" s="294">
        <f t="shared" si="1015"/>
        <v>13638</v>
      </c>
      <c r="NN72" s="293">
        <f t="shared" si="1016"/>
        <v>7.5636879880116803E-2</v>
      </c>
      <c r="NO72" s="294">
        <f t="shared" si="1017"/>
        <v>871</v>
      </c>
      <c r="NP72" s="293">
        <f t="shared" si="1018"/>
        <v>-0.10758196721311475</v>
      </c>
      <c r="NQ72" s="292">
        <f t="shared" si="1019"/>
        <v>2562</v>
      </c>
      <c r="NR72" s="293">
        <f t="shared" si="1020"/>
        <v>-0.17087378640776696</v>
      </c>
      <c r="NS72" s="294">
        <f t="shared" si="1021"/>
        <v>2267</v>
      </c>
      <c r="NT72" s="293">
        <f t="shared" si="1022"/>
        <v>0.12954658694568999</v>
      </c>
      <c r="NU72" s="294">
        <f t="shared" si="1023"/>
        <v>295</v>
      </c>
      <c r="NV72" s="293">
        <f t="shared" si="1024"/>
        <v>-0.72861085556577732</v>
      </c>
    </row>
    <row r="73" spans="1:386" s="295" customFormat="1" outlineLevel="1" x14ac:dyDescent="0.25">
      <c r="A73" s="290"/>
      <c r="B73" s="291" t="s">
        <v>83</v>
      </c>
      <c r="C73" s="292">
        <v>1325924</v>
      </c>
      <c r="D73" s="293">
        <f t="shared" si="817"/>
        <v>-1.2357413032564324E-2</v>
      </c>
      <c r="E73" s="292">
        <v>526258</v>
      </c>
      <c r="F73" s="293">
        <f t="shared" si="818"/>
        <v>1.2879980599192375E-2</v>
      </c>
      <c r="G73" s="294">
        <v>501010</v>
      </c>
      <c r="H73" s="293">
        <f t="shared" si="819"/>
        <v>1.062649523340764E-2</v>
      </c>
      <c r="I73" s="294">
        <v>25248</v>
      </c>
      <c r="J73" s="293">
        <f t="shared" si="820"/>
        <v>5.9727177334732318E-2</v>
      </c>
      <c r="K73" s="292">
        <v>416723</v>
      </c>
      <c r="L73" s="293">
        <f t="shared" si="821"/>
        <v>-7.8992288847993253E-3</v>
      </c>
      <c r="M73" s="294">
        <v>410394</v>
      </c>
      <c r="N73" s="293">
        <f t="shared" si="822"/>
        <v>-6.9927701048189128E-3</v>
      </c>
      <c r="O73" s="294">
        <v>6329</v>
      </c>
      <c r="P73" s="293">
        <f t="shared" si="823"/>
        <v>-6.3341719698090881E-2</v>
      </c>
      <c r="Q73" s="292">
        <v>256733</v>
      </c>
      <c r="R73" s="293">
        <f t="shared" si="824"/>
        <v>-5.6238743536611846E-3</v>
      </c>
      <c r="S73" s="294">
        <v>232001</v>
      </c>
      <c r="T73" s="293">
        <f t="shared" si="825"/>
        <v>-1.4962318225241522E-2</v>
      </c>
      <c r="U73" s="294">
        <v>24732</v>
      </c>
      <c r="V73" s="293">
        <f t="shared" si="826"/>
        <v>9.1390494682494161E-2</v>
      </c>
      <c r="W73" s="292">
        <v>168717</v>
      </c>
      <c r="X73" s="293">
        <f t="shared" si="827"/>
        <v>-1.4779734653835419E-2</v>
      </c>
      <c r="Y73" s="294">
        <v>150277</v>
      </c>
      <c r="Z73" s="293">
        <f t="shared" si="828"/>
        <v>-8.1896604391441974E-2</v>
      </c>
      <c r="AA73" s="294">
        <v>18440</v>
      </c>
      <c r="AB73" s="293">
        <f t="shared" si="829"/>
        <v>1.4372191382500659</v>
      </c>
      <c r="AC73" s="292">
        <v>35515</v>
      </c>
      <c r="AD73" s="293">
        <f t="shared" si="830"/>
        <v>3.645012548882276E-2</v>
      </c>
      <c r="AE73" s="294">
        <v>20593</v>
      </c>
      <c r="AF73" s="293">
        <f t="shared" si="831"/>
        <v>-0.1149267202475609</v>
      </c>
      <c r="AG73" s="294">
        <v>14923</v>
      </c>
      <c r="AH73" s="293">
        <f t="shared" si="832"/>
        <v>0.35675970542776625</v>
      </c>
      <c r="AI73" s="292">
        <v>1199556</v>
      </c>
      <c r="AJ73" s="293">
        <f t="shared" si="833"/>
        <v>-3.0680617103183483E-2</v>
      </c>
      <c r="AK73" s="292">
        <v>469811</v>
      </c>
      <c r="AL73" s="293">
        <f t="shared" si="834"/>
        <v>-4.2579797380356554E-3</v>
      </c>
      <c r="AM73" s="294">
        <v>445613</v>
      </c>
      <c r="AN73" s="293">
        <f t="shared" si="835"/>
        <v>-9.0750599296410828E-3</v>
      </c>
      <c r="AO73" s="294">
        <v>24198</v>
      </c>
      <c r="AP73" s="293">
        <f t="shared" si="836"/>
        <v>9.3645484949832714E-2</v>
      </c>
      <c r="AQ73" s="292">
        <v>377661</v>
      </c>
      <c r="AR73" s="293">
        <f t="shared" si="837"/>
        <v>-2.6852572394493901E-2</v>
      </c>
      <c r="AS73" s="294">
        <v>372447</v>
      </c>
      <c r="AT73" s="293">
        <f t="shared" si="838"/>
        <v>-2.8813784723218161E-2</v>
      </c>
      <c r="AU73" s="294">
        <v>5215</v>
      </c>
      <c r="AV73" s="293">
        <f t="shared" si="839"/>
        <v>0.13740458015267176</v>
      </c>
      <c r="AW73" s="292">
        <v>235088</v>
      </c>
      <c r="AX73" s="293">
        <f t="shared" si="840"/>
        <v>-1.2106618929356383E-2</v>
      </c>
      <c r="AY73" s="294">
        <v>211233</v>
      </c>
      <c r="AZ73" s="293">
        <f t="shared" si="841"/>
        <v>-2.8317900169741783E-2</v>
      </c>
      <c r="BA73" s="294">
        <v>23855</v>
      </c>
      <c r="BB73" s="293">
        <f t="shared" si="842"/>
        <v>0.1591350826044704</v>
      </c>
      <c r="BC73" s="292">
        <v>159941</v>
      </c>
      <c r="BD73" s="293">
        <f t="shared" si="843"/>
        <v>-5.7192234289230592E-3</v>
      </c>
      <c r="BE73" s="294">
        <v>141956</v>
      </c>
      <c r="BF73" s="293">
        <f t="shared" si="844"/>
        <v>-8.4975409149214531E-2</v>
      </c>
      <c r="BG73" s="294">
        <v>17984</v>
      </c>
      <c r="BH73" s="293">
        <f t="shared" si="845"/>
        <v>2.1435063800034957</v>
      </c>
      <c r="BI73" s="292">
        <v>32155</v>
      </c>
      <c r="BJ73" s="293">
        <f t="shared" si="846"/>
        <v>3.3922829581993552E-2</v>
      </c>
      <c r="BK73" s="294">
        <v>17554</v>
      </c>
      <c r="BL73" s="293">
        <f t="shared" si="847"/>
        <v>-0.17462854993417343</v>
      </c>
      <c r="BM73" s="294">
        <v>14601</v>
      </c>
      <c r="BN73" s="293">
        <f t="shared" si="848"/>
        <v>0.4850488201790073</v>
      </c>
      <c r="BO73" s="292">
        <v>126368</v>
      </c>
      <c r="BP73" s="293">
        <f t="shared" si="849"/>
        <v>0.20361939232307846</v>
      </c>
      <c r="BQ73" s="292">
        <v>56447</v>
      </c>
      <c r="BR73" s="293">
        <f t="shared" si="850"/>
        <v>0.18223516106061233</v>
      </c>
      <c r="BS73" s="294">
        <v>55397</v>
      </c>
      <c r="BT73" s="293">
        <f t="shared" si="851"/>
        <v>0.20302727588603187</v>
      </c>
      <c r="BU73" s="294">
        <v>1050</v>
      </c>
      <c r="BV73" s="293">
        <f t="shared" si="852"/>
        <v>-0.38162544169611312</v>
      </c>
      <c r="BW73" s="292">
        <v>39062</v>
      </c>
      <c r="BX73" s="293">
        <f t="shared" si="853"/>
        <v>0.22225351231265056</v>
      </c>
      <c r="BY73" s="294">
        <v>37947</v>
      </c>
      <c r="BZ73" s="293">
        <f t="shared" si="854"/>
        <v>0.27394500956793233</v>
      </c>
      <c r="CA73" s="294">
        <v>1114</v>
      </c>
      <c r="CB73" s="293">
        <f t="shared" si="855"/>
        <v>-0.4868724090280977</v>
      </c>
      <c r="CC73" s="292">
        <v>21645</v>
      </c>
      <c r="CD73" s="293">
        <f t="shared" si="856"/>
        <v>7.0686584883260739E-2</v>
      </c>
      <c r="CE73" s="294">
        <v>20768</v>
      </c>
      <c r="CF73" s="293">
        <f t="shared" si="857"/>
        <v>0.14518886131789355</v>
      </c>
      <c r="CG73" s="294">
        <v>876</v>
      </c>
      <c r="CH73" s="293">
        <f t="shared" si="858"/>
        <v>-0.57904853435848147</v>
      </c>
      <c r="CI73" s="292">
        <v>8776</v>
      </c>
      <c r="CJ73" s="293">
        <f t="shared" si="859"/>
        <v>-0.15517905275317678</v>
      </c>
      <c r="CK73" s="294">
        <v>8320</v>
      </c>
      <c r="CL73" s="293">
        <f t="shared" si="860"/>
        <v>-2.6103242420695283E-2</v>
      </c>
      <c r="CM73" s="294">
        <v>456</v>
      </c>
      <c r="CN73" s="293">
        <f t="shared" si="861"/>
        <v>-0.75271149674620386</v>
      </c>
      <c r="CO73" s="292">
        <v>3360</v>
      </c>
      <c r="CP73" s="293">
        <f t="shared" si="862"/>
        <v>6.1276058117498478E-2</v>
      </c>
      <c r="CQ73" s="294">
        <v>3038</v>
      </c>
      <c r="CR73" s="293">
        <f t="shared" si="863"/>
        <v>0.51975987993997008</v>
      </c>
      <c r="CS73" s="294">
        <v>322</v>
      </c>
      <c r="CT73" s="293">
        <f t="shared" si="864"/>
        <v>-0.72431506849315075</v>
      </c>
      <c r="CU73" s="292">
        <v>254798</v>
      </c>
      <c r="CV73" s="293">
        <f t="shared" si="865"/>
        <v>-8.3855889544081741E-2</v>
      </c>
      <c r="CW73" s="292">
        <v>74249</v>
      </c>
      <c r="CX73" s="293">
        <f t="shared" si="866"/>
        <v>-0.12980955171403452</v>
      </c>
      <c r="CY73" s="294">
        <v>54888</v>
      </c>
      <c r="CZ73" s="293">
        <f t="shared" si="867"/>
        <v>-0.20241797204219825</v>
      </c>
      <c r="DA73" s="294">
        <v>19361</v>
      </c>
      <c r="DB73" s="293">
        <f t="shared" si="868"/>
        <v>0.17289634700430123</v>
      </c>
      <c r="DC73" s="292">
        <v>101422</v>
      </c>
      <c r="DD73" s="293">
        <f t="shared" si="869"/>
        <v>1.7047391749062335E-2</v>
      </c>
      <c r="DE73" s="294">
        <v>101292</v>
      </c>
      <c r="DF73" s="293">
        <f t="shared" si="870"/>
        <v>2.4859614509030292E-2</v>
      </c>
      <c r="DG73" s="294">
        <v>130</v>
      </c>
      <c r="DH73" s="293">
        <f t="shared" si="871"/>
        <v>-0.85343855693348369</v>
      </c>
      <c r="DI73" s="292">
        <v>46890</v>
      </c>
      <c r="DJ73" s="293">
        <f t="shared" si="872"/>
        <v>3.727463776130957E-2</v>
      </c>
      <c r="DK73" s="294">
        <v>26869</v>
      </c>
      <c r="DL73" s="293">
        <f t="shared" si="873"/>
        <v>-7.284334023464456E-2</v>
      </c>
      <c r="DM73" s="294">
        <v>20021</v>
      </c>
      <c r="DN73" s="293">
        <f t="shared" si="874"/>
        <v>0.23395993836671813</v>
      </c>
      <c r="DO73" s="292">
        <v>72124</v>
      </c>
      <c r="DP73" s="293">
        <f t="shared" si="875"/>
        <v>8.2179242876648573E-2</v>
      </c>
      <c r="DQ73" s="294">
        <v>57590</v>
      </c>
      <c r="DR73" s="293">
        <f t="shared" si="876"/>
        <v>-0.10542585084735234</v>
      </c>
      <c r="DS73" s="294">
        <v>14534</v>
      </c>
      <c r="DT73" s="293">
        <f t="shared" si="877"/>
        <v>5.4026431718061678</v>
      </c>
      <c r="DU73" s="292">
        <v>19954</v>
      </c>
      <c r="DV73" s="293">
        <f t="shared" si="878"/>
        <v>-2.1431023490755763E-2</v>
      </c>
      <c r="DW73" s="294">
        <v>8494</v>
      </c>
      <c r="DX73" s="293">
        <f t="shared" si="879"/>
        <v>-0.31222672064777324</v>
      </c>
      <c r="DY73" s="294">
        <v>11460</v>
      </c>
      <c r="DZ73" s="293">
        <f t="shared" si="880"/>
        <v>0.42519587116030344</v>
      </c>
      <c r="EA73" s="292">
        <v>33669</v>
      </c>
      <c r="EB73" s="293">
        <f t="shared" si="881"/>
        <v>1.1141810318938017E-2</v>
      </c>
      <c r="EC73" s="292">
        <v>20629</v>
      </c>
      <c r="ED73" s="293">
        <f t="shared" si="882"/>
        <v>0.10333208536128802</v>
      </c>
      <c r="EE73" s="294">
        <v>20337</v>
      </c>
      <c r="EF73" s="293">
        <f t="shared" si="883"/>
        <v>9.3622284362228525E-2</v>
      </c>
      <c r="EG73" s="294">
        <v>293</v>
      </c>
      <c r="EH73" s="293">
        <f t="shared" si="884"/>
        <v>1.9009900990099009</v>
      </c>
      <c r="EI73" s="292">
        <v>7416</v>
      </c>
      <c r="EJ73" s="293">
        <f t="shared" si="885"/>
        <v>-3.8381742738589186E-2</v>
      </c>
      <c r="EK73" s="294">
        <v>7406</v>
      </c>
      <c r="EL73" s="293">
        <f t="shared" si="886"/>
        <v>-3.2906764168190161E-2</v>
      </c>
      <c r="EM73" s="294">
        <v>10</v>
      </c>
      <c r="EN73" s="293">
        <f t="shared" si="887"/>
        <v>-0.81481481481481488</v>
      </c>
      <c r="EO73" s="292">
        <v>4535</v>
      </c>
      <c r="EP73" s="293">
        <f t="shared" si="888"/>
        <v>1.7500560915413965E-2</v>
      </c>
      <c r="EQ73" s="294">
        <v>4287</v>
      </c>
      <c r="ER73" s="293">
        <f t="shared" si="889"/>
        <v>-3.380662609871532E-2</v>
      </c>
      <c r="ES73" s="294">
        <v>248</v>
      </c>
      <c r="ET73" s="293">
        <f t="shared" si="890"/>
        <v>11.4</v>
      </c>
      <c r="EU73" s="292">
        <v>1237</v>
      </c>
      <c r="EV73" s="293">
        <f t="shared" si="891"/>
        <v>-0.11135057471264365</v>
      </c>
      <c r="EW73" s="294">
        <v>1016</v>
      </c>
      <c r="EX73" s="293">
        <f t="shared" si="892"/>
        <v>-0.26695526695526695</v>
      </c>
      <c r="EY73" s="294">
        <v>221</v>
      </c>
      <c r="EZ73" s="293">
        <f t="shared" si="893"/>
        <v>35.833333333333336</v>
      </c>
      <c r="FA73" s="292">
        <v>584</v>
      </c>
      <c r="FB73" s="293">
        <f t="shared" si="894"/>
        <v>-2.1775544388609736E-2</v>
      </c>
      <c r="FC73" s="294">
        <v>348</v>
      </c>
      <c r="FD73" s="293">
        <f t="shared" si="895"/>
        <v>-0.4091680814940577</v>
      </c>
      <c r="FE73" s="294">
        <v>236</v>
      </c>
      <c r="FF73" s="293">
        <f t="shared" si="896"/>
        <v>28.5</v>
      </c>
      <c r="FG73" s="292">
        <v>43106</v>
      </c>
      <c r="FH73" s="293">
        <f t="shared" si="897"/>
        <v>0.12471951155873295</v>
      </c>
      <c r="FI73" s="292">
        <v>16289</v>
      </c>
      <c r="FJ73" s="293">
        <f t="shared" si="898"/>
        <v>9.2268490578689688E-2</v>
      </c>
      <c r="FK73" s="294">
        <v>15993</v>
      </c>
      <c r="FL73" s="293">
        <f t="shared" si="899"/>
        <v>0.11410658307210042</v>
      </c>
      <c r="FM73" s="294">
        <v>296</v>
      </c>
      <c r="FN73" s="293">
        <f t="shared" si="900"/>
        <v>-0.46953405017921146</v>
      </c>
      <c r="FO73" s="292">
        <v>7509</v>
      </c>
      <c r="FP73" s="293">
        <f t="shared" si="901"/>
        <v>2.5119453924914659E-2</v>
      </c>
      <c r="FQ73" s="294">
        <v>6985</v>
      </c>
      <c r="FR73" s="293">
        <f t="shared" si="902"/>
        <v>1.9559188439643771E-2</v>
      </c>
      <c r="FS73" s="294">
        <v>524</v>
      </c>
      <c r="FT73" s="293">
        <f t="shared" si="903"/>
        <v>0.10548523206751059</v>
      </c>
      <c r="FU73" s="292">
        <v>11784</v>
      </c>
      <c r="FV73" s="293">
        <f t="shared" si="904"/>
        <v>0.17230401910067639</v>
      </c>
      <c r="FW73" s="294">
        <v>11101</v>
      </c>
      <c r="FX73" s="293">
        <f t="shared" si="905"/>
        <v>0.20192724122996975</v>
      </c>
      <c r="FY73" s="294">
        <v>684</v>
      </c>
      <c r="FZ73" s="293">
        <f t="shared" si="906"/>
        <v>-0.16073619631901837</v>
      </c>
      <c r="GA73" s="292">
        <v>8803</v>
      </c>
      <c r="GB73" s="293">
        <f t="shared" si="907"/>
        <v>0.10910923522741589</v>
      </c>
      <c r="GC73" s="294">
        <v>8500</v>
      </c>
      <c r="GD73" s="293">
        <f t="shared" si="908"/>
        <v>0.15160547351307407</v>
      </c>
      <c r="GE73" s="294">
        <v>304</v>
      </c>
      <c r="GF73" s="293">
        <f t="shared" si="909"/>
        <v>-0.4532374100719424</v>
      </c>
      <c r="GG73" s="292">
        <v>508</v>
      </c>
      <c r="GH73" s="293">
        <f t="shared" si="910"/>
        <v>3.4623217922606919E-2</v>
      </c>
      <c r="GI73" s="294">
        <v>198</v>
      </c>
      <c r="GJ73" s="293">
        <f t="shared" si="911"/>
        <v>-0.16101694915254239</v>
      </c>
      <c r="GK73" s="294">
        <v>310</v>
      </c>
      <c r="GL73" s="293">
        <f t="shared" si="912"/>
        <v>0.21568627450980382</v>
      </c>
      <c r="GM73" s="292">
        <v>392287</v>
      </c>
      <c r="GN73" s="293">
        <f t="shared" si="913"/>
        <v>-1.1819264998904178E-2</v>
      </c>
      <c r="GO73" s="292">
        <v>186251</v>
      </c>
      <c r="GP73" s="293">
        <f t="shared" si="914"/>
        <v>3.1552887224874482E-2</v>
      </c>
      <c r="GQ73" s="294">
        <v>185916</v>
      </c>
      <c r="GR73" s="293">
        <f t="shared" si="915"/>
        <v>3.1571471374829407E-2</v>
      </c>
      <c r="GS73" s="294">
        <v>335</v>
      </c>
      <c r="GT73" s="293">
        <f t="shared" si="916"/>
        <v>2.4464831804281273E-2</v>
      </c>
      <c r="GU73" s="292">
        <v>57093</v>
      </c>
      <c r="GV73" s="293">
        <f t="shared" si="917"/>
        <v>-2.5300896286811758E-2</v>
      </c>
      <c r="GW73" s="294">
        <v>55631</v>
      </c>
      <c r="GX73" s="293">
        <f t="shared" si="918"/>
        <v>-3.8922672932071078E-2</v>
      </c>
      <c r="GY73" s="294">
        <v>1462</v>
      </c>
      <c r="GZ73" s="293">
        <f t="shared" si="919"/>
        <v>1.1127167630057802</v>
      </c>
      <c r="HA73" s="292">
        <v>112541</v>
      </c>
      <c r="HB73" s="293">
        <f t="shared" si="920"/>
        <v>-1.4932558404159413E-2</v>
      </c>
      <c r="HC73" s="294">
        <v>112509</v>
      </c>
      <c r="HD73" s="293">
        <f t="shared" si="921"/>
        <v>-9.4294770206022616E-3</v>
      </c>
      <c r="HE73" s="294">
        <v>33</v>
      </c>
      <c r="HF73" s="293">
        <f t="shared" si="922"/>
        <v>-0.95052473763118439</v>
      </c>
      <c r="HG73" s="292">
        <v>34709</v>
      </c>
      <c r="HH73" s="293">
        <f t="shared" si="923"/>
        <v>-0.15028887583235406</v>
      </c>
      <c r="HI73" s="294">
        <v>34652</v>
      </c>
      <c r="HJ73" s="293">
        <f t="shared" si="924"/>
        <v>-0.14386658431130328</v>
      </c>
      <c r="HK73" s="294">
        <v>57</v>
      </c>
      <c r="HL73" s="293">
        <f t="shared" si="925"/>
        <v>-0.84718498659517427</v>
      </c>
      <c r="HM73" s="292">
        <v>2196</v>
      </c>
      <c r="HN73" s="293">
        <f t="shared" si="926"/>
        <v>-0.23404255319148937</v>
      </c>
      <c r="HO73" s="294">
        <v>2047</v>
      </c>
      <c r="HP73" s="293">
        <f t="shared" si="927"/>
        <v>-0.21750764525993882</v>
      </c>
      <c r="HQ73" s="294">
        <v>150</v>
      </c>
      <c r="HR73" s="293">
        <f t="shared" si="928"/>
        <v>-0.40239043824701193</v>
      </c>
      <c r="HS73" s="292">
        <v>51884</v>
      </c>
      <c r="HT73" s="293">
        <f t="shared" si="929"/>
        <v>0.12977963592021591</v>
      </c>
      <c r="HU73" s="292">
        <v>17980</v>
      </c>
      <c r="HV73" s="293">
        <f t="shared" si="930"/>
        <v>0.32167009703028526</v>
      </c>
      <c r="HW73" s="294">
        <v>16829</v>
      </c>
      <c r="HX73" s="293">
        <f t="shared" si="931"/>
        <v>0.26059925093632952</v>
      </c>
      <c r="HY73" s="294">
        <v>1151</v>
      </c>
      <c r="HZ73" s="293">
        <f t="shared" si="932"/>
        <v>3.5314960629921259</v>
      </c>
      <c r="IA73" s="292">
        <v>21646</v>
      </c>
      <c r="IB73" s="293">
        <f t="shared" si="933"/>
        <v>0.16020796483893451</v>
      </c>
      <c r="IC73" s="294">
        <v>20344</v>
      </c>
      <c r="ID73" s="293">
        <f t="shared" si="934"/>
        <v>0.10271559434115662</v>
      </c>
      <c r="IE73" s="294">
        <v>1302</v>
      </c>
      <c r="IF73" s="293">
        <f t="shared" si="935"/>
        <v>5.259615384615385</v>
      </c>
      <c r="IG73" s="292">
        <v>9652</v>
      </c>
      <c r="IH73" s="293">
        <f t="shared" si="936"/>
        <v>0.10688073394495423</v>
      </c>
      <c r="II73" s="294">
        <v>8557</v>
      </c>
      <c r="IJ73" s="293">
        <f t="shared" si="937"/>
        <v>5.7592853784673714E-3</v>
      </c>
      <c r="IK73" s="294">
        <v>1095</v>
      </c>
      <c r="IL73" s="293">
        <f t="shared" si="938"/>
        <v>4.140845070422535</v>
      </c>
      <c r="IM73" s="292">
        <v>5173</v>
      </c>
      <c r="IN73" s="293">
        <f t="shared" si="939"/>
        <v>0.20526561043802416</v>
      </c>
      <c r="IO73" s="294">
        <v>3954</v>
      </c>
      <c r="IP73" s="293">
        <f t="shared" si="940"/>
        <v>-2.8978388998035398E-2</v>
      </c>
      <c r="IQ73" s="294">
        <v>1219</v>
      </c>
      <c r="IR73" s="293">
        <f t="shared" si="941"/>
        <v>4.5662100456621006</v>
      </c>
      <c r="IS73" s="292">
        <v>2913</v>
      </c>
      <c r="IT73" s="293">
        <f t="shared" si="942"/>
        <v>1.1498154981549815</v>
      </c>
      <c r="IU73" s="294">
        <v>1747</v>
      </c>
      <c r="IV73" s="293">
        <f t="shared" si="943"/>
        <v>0.4203252032520326</v>
      </c>
      <c r="IW73" s="294">
        <v>1166</v>
      </c>
      <c r="IX73" s="293">
        <f t="shared" si="944"/>
        <v>8.3279999999999994</v>
      </c>
      <c r="IY73" s="292">
        <v>38965</v>
      </c>
      <c r="IZ73" s="293">
        <f t="shared" si="945"/>
        <v>-3.9797930014785599E-2</v>
      </c>
      <c r="JA73" s="292">
        <v>11352</v>
      </c>
      <c r="JB73" s="293">
        <f t="shared" si="946"/>
        <v>1.6020764342611571E-2</v>
      </c>
      <c r="JC73" s="294">
        <v>11323</v>
      </c>
      <c r="JD73" s="293">
        <f t="shared" si="947"/>
        <v>2.1009918845807052E-2</v>
      </c>
      <c r="JE73" s="294">
        <v>29</v>
      </c>
      <c r="JF73" s="293">
        <f t="shared" si="948"/>
        <v>-0.6506024096385542</v>
      </c>
      <c r="JG73" s="292">
        <v>6320</v>
      </c>
      <c r="JH73" s="293">
        <f t="shared" si="949"/>
        <v>5.8271935699933053E-2</v>
      </c>
      <c r="JI73" s="294">
        <v>6320</v>
      </c>
      <c r="JJ73" s="293">
        <f t="shared" si="950"/>
        <v>6.7567567567567544E-2</v>
      </c>
      <c r="JK73" s="294">
        <v>0</v>
      </c>
      <c r="JL73" s="293">
        <f t="shared" si="951"/>
        <v>-1</v>
      </c>
      <c r="JM73" s="292">
        <v>18234</v>
      </c>
      <c r="JN73" s="293">
        <f t="shared" si="952"/>
        <v>-9.6879643387815739E-2</v>
      </c>
      <c r="JO73" s="294">
        <v>18118</v>
      </c>
      <c r="JP73" s="293">
        <f t="shared" si="953"/>
        <v>-9.622387389634357E-2</v>
      </c>
      <c r="JQ73" s="294">
        <v>116</v>
      </c>
      <c r="JR73" s="293">
        <f t="shared" si="954"/>
        <v>-0.18881118881118886</v>
      </c>
      <c r="JS73" s="292">
        <v>3170</v>
      </c>
      <c r="JT73" s="293">
        <f t="shared" si="955"/>
        <v>-4.1137326073805158E-2</v>
      </c>
      <c r="JU73" s="294">
        <v>3038</v>
      </c>
      <c r="JV73" s="293">
        <f t="shared" si="956"/>
        <v>-7.2366412213740405E-2</v>
      </c>
      <c r="JW73" s="294">
        <v>132</v>
      </c>
      <c r="JX73" s="293">
        <f t="shared" si="957"/>
        <v>3.258064516129032</v>
      </c>
      <c r="JY73" s="292">
        <v>0</v>
      </c>
      <c r="JZ73" s="293">
        <f t="shared" si="958"/>
        <v>-1</v>
      </c>
      <c r="KA73" s="294">
        <v>0</v>
      </c>
      <c r="KB73" s="293" t="str">
        <f t="shared" si="959"/>
        <v>-</v>
      </c>
      <c r="KC73" s="294">
        <v>0</v>
      </c>
      <c r="KD73" s="293">
        <f t="shared" si="960"/>
        <v>-1</v>
      </c>
      <c r="KE73" s="292">
        <v>41109</v>
      </c>
      <c r="KF73" s="293">
        <f t="shared" si="961"/>
        <v>-1.6083865872047132E-2</v>
      </c>
      <c r="KG73" s="292">
        <v>19684</v>
      </c>
      <c r="KH73" s="293">
        <f t="shared" si="962"/>
        <v>-9.4780409289491829E-2</v>
      </c>
      <c r="KI73" s="294">
        <v>19644</v>
      </c>
      <c r="KJ73" s="293">
        <f t="shared" si="963"/>
        <v>-9.3995018909694639E-2</v>
      </c>
      <c r="KK73" s="294">
        <v>41</v>
      </c>
      <c r="KL73" s="293">
        <f t="shared" si="964"/>
        <v>-0.34920634920634919</v>
      </c>
      <c r="KM73" s="292">
        <v>9400</v>
      </c>
      <c r="KN73" s="293">
        <f t="shared" si="965"/>
        <v>6.3589047295768308E-2</v>
      </c>
      <c r="KO73" s="294">
        <v>9027</v>
      </c>
      <c r="KP73" s="293">
        <f t="shared" si="966"/>
        <v>4.2138074347725762E-2</v>
      </c>
      <c r="KQ73" s="294">
        <v>373</v>
      </c>
      <c r="KR73" s="293">
        <f t="shared" si="967"/>
        <v>1.1314285714285712</v>
      </c>
      <c r="KS73" s="292">
        <v>5906</v>
      </c>
      <c r="KT73" s="293">
        <f t="shared" si="968"/>
        <v>9.1682070240295843E-2</v>
      </c>
      <c r="KU73" s="294">
        <v>5739</v>
      </c>
      <c r="KV73" s="293">
        <f t="shared" si="969"/>
        <v>9.4184938036224963E-2</v>
      </c>
      <c r="KW73" s="294">
        <v>167</v>
      </c>
      <c r="KX73" s="293">
        <f t="shared" si="970"/>
        <v>1.2121212121212199E-2</v>
      </c>
      <c r="KY73" s="292">
        <v>7004</v>
      </c>
      <c r="KZ73" s="293">
        <f t="shared" si="971"/>
        <v>7.571801566579639E-2</v>
      </c>
      <c r="LA73" s="294">
        <v>6633</v>
      </c>
      <c r="LB73" s="293">
        <f t="shared" si="972"/>
        <v>8.5775085938778917E-2</v>
      </c>
      <c r="LC73" s="294">
        <v>371</v>
      </c>
      <c r="LD73" s="293">
        <f t="shared" si="973"/>
        <v>-7.7114427860696555E-2</v>
      </c>
      <c r="LE73" s="292">
        <v>256</v>
      </c>
      <c r="LF73" s="293">
        <f t="shared" si="974"/>
        <v>0.49707602339181278</v>
      </c>
      <c r="LG73" s="294">
        <v>58</v>
      </c>
      <c r="LH73" s="293">
        <f t="shared" si="975"/>
        <v>-0.21621621621621623</v>
      </c>
      <c r="LI73" s="294">
        <v>198</v>
      </c>
      <c r="LJ73" s="293">
        <f t="shared" si="976"/>
        <v>1.0625</v>
      </c>
      <c r="LK73" s="292">
        <v>222885</v>
      </c>
      <c r="LL73" s="293">
        <f t="shared" si="977"/>
        <v>-4.8463735447431433E-2</v>
      </c>
      <c r="LM73" s="292">
        <v>64094</v>
      </c>
      <c r="LN73" s="293">
        <f t="shared" si="978"/>
        <v>-9.4581646215188275E-3</v>
      </c>
      <c r="LO73" s="294">
        <v>63816</v>
      </c>
      <c r="LP73" s="293">
        <f t="shared" si="979"/>
        <v>-4.741110417966321E-3</v>
      </c>
      <c r="LQ73" s="294">
        <v>278</v>
      </c>
      <c r="LR73" s="293">
        <f t="shared" si="980"/>
        <v>-0.52559726962457343</v>
      </c>
      <c r="LS73" s="292">
        <v>130985</v>
      </c>
      <c r="LT73" s="293">
        <f t="shared" si="981"/>
        <v>-6.339604293140555E-2</v>
      </c>
      <c r="LU73" s="294">
        <v>130509</v>
      </c>
      <c r="LV73" s="293">
        <f t="shared" si="982"/>
        <v>-6.0890401594577259E-2</v>
      </c>
      <c r="LW73" s="294">
        <v>476</v>
      </c>
      <c r="LX73" s="293">
        <f t="shared" si="983"/>
        <v>-0.45909090909090911</v>
      </c>
      <c r="LY73" s="292">
        <v>12766</v>
      </c>
      <c r="LZ73" s="293">
        <f t="shared" si="984"/>
        <v>-0.13882892606583919</v>
      </c>
      <c r="MA73" s="294">
        <v>12718</v>
      </c>
      <c r="MB73" s="293">
        <f t="shared" si="985"/>
        <v>-0.13104673408034984</v>
      </c>
      <c r="MC73" s="294">
        <v>48</v>
      </c>
      <c r="MD73" s="293">
        <f t="shared" si="986"/>
        <v>-0.74468085106382986</v>
      </c>
      <c r="ME73" s="292">
        <v>11964</v>
      </c>
      <c r="MF73" s="293">
        <f t="shared" si="987"/>
        <v>-0.1503444357645054</v>
      </c>
      <c r="MG73" s="294">
        <v>11903</v>
      </c>
      <c r="MH73" s="293">
        <f t="shared" si="988"/>
        <v>-0.14954272649328382</v>
      </c>
      <c r="MI73" s="294">
        <v>61</v>
      </c>
      <c r="MJ73" s="293">
        <f t="shared" si="989"/>
        <v>-0.27380952380952384</v>
      </c>
      <c r="MK73" s="292">
        <v>2998</v>
      </c>
      <c r="ML73" s="293">
        <f t="shared" si="990"/>
        <v>1.061898211829436</v>
      </c>
      <c r="MM73" s="294">
        <v>2928</v>
      </c>
      <c r="MN73" s="293">
        <f t="shared" si="991"/>
        <v>1.0677966101694913</v>
      </c>
      <c r="MO73" s="294">
        <v>70</v>
      </c>
      <c r="MP73" s="293">
        <f t="shared" si="992"/>
        <v>0.84210526315789469</v>
      </c>
      <c r="MQ73" s="292">
        <f t="shared" si="993"/>
        <v>120853</v>
      </c>
      <c r="MR73" s="293">
        <f t="shared" si="994"/>
        <v>-5.788944410230823E-2</v>
      </c>
      <c r="MS73" s="292">
        <f t="shared" si="995"/>
        <v>59283</v>
      </c>
      <c r="MT73" s="293">
        <f t="shared" si="996"/>
        <v>-2.9785771566044228E-2</v>
      </c>
      <c r="MU73" s="294">
        <f t="shared" si="997"/>
        <v>56867</v>
      </c>
      <c r="MV73" s="293">
        <f t="shared" si="998"/>
        <v>-1.0268548653775911E-2</v>
      </c>
      <c r="MW73" s="294">
        <f t="shared" si="999"/>
        <v>2414</v>
      </c>
      <c r="MX73" s="293">
        <f t="shared" si="1000"/>
        <v>-0.33808609816287361</v>
      </c>
      <c r="MY73" s="292">
        <f t="shared" si="1001"/>
        <v>35870</v>
      </c>
      <c r="MZ73" s="293">
        <f t="shared" si="1002"/>
        <v>-0.13420226888727971</v>
      </c>
      <c r="NA73" s="294">
        <f t="shared" si="1003"/>
        <v>34933</v>
      </c>
      <c r="NB73" s="293">
        <f t="shared" si="1004"/>
        <v>-0.13246579084610222</v>
      </c>
      <c r="NC73" s="294">
        <f t="shared" si="1005"/>
        <v>938</v>
      </c>
      <c r="ND73" s="293">
        <f t="shared" si="1006"/>
        <v>-0.19346517626827175</v>
      </c>
      <c r="NE73" s="292">
        <f t="shared" si="1007"/>
        <v>12780</v>
      </c>
      <c r="NF73" s="293">
        <f t="shared" si="1008"/>
        <v>-0.14020452099031211</v>
      </c>
      <c r="NG73" s="294">
        <f t="shared" si="1009"/>
        <v>11335</v>
      </c>
      <c r="NH73" s="293">
        <f t="shared" si="1010"/>
        <v>-0.10888364779874216</v>
      </c>
      <c r="NI73" s="294">
        <f t="shared" si="1011"/>
        <v>1443</v>
      </c>
      <c r="NJ73" s="293">
        <f t="shared" si="1012"/>
        <v>-0.32695895522388063</v>
      </c>
      <c r="NK73" s="292">
        <f t="shared" si="1013"/>
        <v>15757</v>
      </c>
      <c r="NL73" s="293">
        <f t="shared" si="1014"/>
        <v>-5.6793083864453697E-3</v>
      </c>
      <c r="NM73" s="294">
        <f t="shared" si="1015"/>
        <v>14670</v>
      </c>
      <c r="NN73" s="293">
        <f t="shared" si="1016"/>
        <v>4.2792152402615802E-2</v>
      </c>
      <c r="NO73" s="294">
        <f t="shared" si="1017"/>
        <v>1085</v>
      </c>
      <c r="NP73" s="293">
        <f t="shared" si="1018"/>
        <v>-0.3904494382022472</v>
      </c>
      <c r="NQ73" s="292">
        <f t="shared" si="1019"/>
        <v>2746</v>
      </c>
      <c r="NR73" s="293">
        <f t="shared" si="1020"/>
        <v>-0.26281879194630875</v>
      </c>
      <c r="NS73" s="294">
        <f t="shared" si="1021"/>
        <v>1734</v>
      </c>
      <c r="NT73" s="293">
        <f t="shared" si="1022"/>
        <v>-0.37105549510337321</v>
      </c>
      <c r="NU73" s="294">
        <f t="shared" si="1023"/>
        <v>1011</v>
      </c>
      <c r="NV73" s="293">
        <f t="shared" si="1024"/>
        <v>4.334365325077405E-2</v>
      </c>
    </row>
    <row r="74" spans="1:386" s="295" customFormat="1" ht="15.75" x14ac:dyDescent="0.25">
      <c r="A74" s="290"/>
      <c r="B74" s="296">
        <v>2019</v>
      </c>
      <c r="C74" s="297">
        <v>15115709</v>
      </c>
      <c r="D74" s="298">
        <f t="shared" si="817"/>
        <v>-2.8613649603350444E-2</v>
      </c>
      <c r="E74" s="297">
        <v>5889454</v>
      </c>
      <c r="F74" s="298">
        <f t="shared" si="818"/>
        <v>-9.9997613020936793E-3</v>
      </c>
      <c r="G74" s="299">
        <v>5729162</v>
      </c>
      <c r="H74" s="298">
        <f t="shared" si="819"/>
        <v>-5.1906085286561598E-3</v>
      </c>
      <c r="I74" s="299">
        <v>160292</v>
      </c>
      <c r="J74" s="298">
        <f t="shared" si="820"/>
        <v>-0.15586474203350376</v>
      </c>
      <c r="K74" s="297">
        <v>4272615</v>
      </c>
      <c r="L74" s="298">
        <f t="shared" si="821"/>
        <v>-5.2598913439473427E-2</v>
      </c>
      <c r="M74" s="299">
        <v>4194072</v>
      </c>
      <c r="N74" s="298">
        <f t="shared" si="822"/>
        <v>-4.7581070033608897E-2</v>
      </c>
      <c r="O74" s="299">
        <v>78544</v>
      </c>
      <c r="P74" s="298">
        <f t="shared" si="823"/>
        <v>-0.26060925556350489</v>
      </c>
      <c r="Q74" s="297">
        <v>3065575</v>
      </c>
      <c r="R74" s="298">
        <f t="shared" si="824"/>
        <v>4.0596136644510672E-4</v>
      </c>
      <c r="S74" s="299">
        <v>2913037</v>
      </c>
      <c r="T74" s="298">
        <f t="shared" si="825"/>
        <v>1.1024293775702576E-2</v>
      </c>
      <c r="U74" s="299">
        <v>152538</v>
      </c>
      <c r="V74" s="298">
        <f t="shared" si="826"/>
        <v>-0.16671856307051902</v>
      </c>
      <c r="W74" s="297">
        <v>2023196</v>
      </c>
      <c r="X74" s="298">
        <f t="shared" si="827"/>
        <v>-0.10208161078853384</v>
      </c>
      <c r="Y74" s="299">
        <v>1894946</v>
      </c>
      <c r="Z74" s="298">
        <f t="shared" si="828"/>
        <v>-0.10787320798633948</v>
      </c>
      <c r="AA74" s="299">
        <v>128253</v>
      </c>
      <c r="AB74" s="298">
        <f t="shared" si="829"/>
        <v>-6.7839137606579003E-3</v>
      </c>
      <c r="AC74" s="297">
        <v>343680</v>
      </c>
      <c r="AD74" s="298">
        <f t="shared" si="830"/>
        <v>-8.3336667333466674E-2</v>
      </c>
      <c r="AE74" s="299">
        <v>257852</v>
      </c>
      <c r="AF74" s="298">
        <f t="shared" si="831"/>
        <v>-6.0881093208239867E-2</v>
      </c>
      <c r="AG74" s="299">
        <v>85829</v>
      </c>
      <c r="AH74" s="298">
        <f t="shared" si="832"/>
        <v>-0.14476319539244897</v>
      </c>
      <c r="AI74" s="297">
        <v>13147474</v>
      </c>
      <c r="AJ74" s="298">
        <f t="shared" si="833"/>
        <v>-4.8978276226587125E-2</v>
      </c>
      <c r="AK74" s="297">
        <v>5048209</v>
      </c>
      <c r="AL74" s="298">
        <f t="shared" si="834"/>
        <v>-2.4281398892156858E-2</v>
      </c>
      <c r="AM74" s="299">
        <v>4905469</v>
      </c>
      <c r="AN74" s="298">
        <f t="shared" si="835"/>
        <v>-2.1225113461187717E-2</v>
      </c>
      <c r="AO74" s="299">
        <v>142741</v>
      </c>
      <c r="AP74" s="298">
        <f t="shared" si="836"/>
        <v>-0.11883376236951437</v>
      </c>
      <c r="AQ74" s="297">
        <v>3620756</v>
      </c>
      <c r="AR74" s="298">
        <f t="shared" si="837"/>
        <v>-8.0056485949907552E-2</v>
      </c>
      <c r="AS74" s="299">
        <v>3561228</v>
      </c>
      <c r="AT74" s="298">
        <f t="shared" si="838"/>
        <v>-7.6316145769300792E-2</v>
      </c>
      <c r="AU74" s="299">
        <v>59531</v>
      </c>
      <c r="AV74" s="298">
        <f t="shared" si="839"/>
        <v>-0.25939887039386933</v>
      </c>
      <c r="AW74" s="297">
        <v>2756026</v>
      </c>
      <c r="AX74" s="298">
        <f t="shared" si="840"/>
        <v>-1.222131624927203E-2</v>
      </c>
      <c r="AY74" s="299">
        <v>2617495</v>
      </c>
      <c r="AZ74" s="298">
        <f t="shared" si="841"/>
        <v>-3.5776105079270426E-3</v>
      </c>
      <c r="BA74" s="299">
        <v>138533</v>
      </c>
      <c r="BB74" s="298">
        <f t="shared" si="842"/>
        <v>-0.15131744193882368</v>
      </c>
      <c r="BC74" s="297">
        <v>1857792</v>
      </c>
      <c r="BD74" s="298">
        <f t="shared" si="843"/>
        <v>-0.11479084234842074</v>
      </c>
      <c r="BE74" s="299">
        <v>1740298</v>
      </c>
      <c r="BF74" s="298">
        <f t="shared" si="844"/>
        <v>-0.12514383641181381</v>
      </c>
      <c r="BG74" s="299">
        <v>117497</v>
      </c>
      <c r="BH74" s="298">
        <f t="shared" si="845"/>
        <v>7.3384857121976177E-2</v>
      </c>
      <c r="BI74" s="297">
        <v>282923</v>
      </c>
      <c r="BJ74" s="298">
        <f t="shared" si="846"/>
        <v>-9.8224644610186762E-2</v>
      </c>
      <c r="BK74" s="299">
        <v>205952</v>
      </c>
      <c r="BL74" s="298">
        <f t="shared" si="847"/>
        <v>-0.10463437961916355</v>
      </c>
      <c r="BM74" s="299">
        <v>76970</v>
      </c>
      <c r="BN74" s="298">
        <f t="shared" si="848"/>
        <v>-8.0603932248739851E-2</v>
      </c>
      <c r="BO74" s="297">
        <v>1968234</v>
      </c>
      <c r="BP74" s="298">
        <f t="shared" si="849"/>
        <v>0.1335200424328391</v>
      </c>
      <c r="BQ74" s="297">
        <v>841245</v>
      </c>
      <c r="BR74" s="298">
        <f t="shared" si="850"/>
        <v>8.5327574128475137E-2</v>
      </c>
      <c r="BS74" s="299">
        <v>823690</v>
      </c>
      <c r="BT74" s="298">
        <f t="shared" si="851"/>
        <v>0.10235409055018008</v>
      </c>
      <c r="BU74" s="299">
        <v>17552</v>
      </c>
      <c r="BV74" s="298">
        <f t="shared" si="852"/>
        <v>-0.37085095705785365</v>
      </c>
      <c r="BW74" s="297">
        <v>651858</v>
      </c>
      <c r="BX74" s="298">
        <f t="shared" si="853"/>
        <v>0.13567474994904027</v>
      </c>
      <c r="BY74" s="299">
        <v>632844</v>
      </c>
      <c r="BZ74" s="298">
        <f t="shared" si="854"/>
        <v>0.15453407718494239</v>
      </c>
      <c r="CA74" s="299">
        <v>19013</v>
      </c>
      <c r="CB74" s="298">
        <f t="shared" si="855"/>
        <v>-0.26434513445540719</v>
      </c>
      <c r="CC74" s="297">
        <v>309550</v>
      </c>
      <c r="CD74" s="298">
        <f t="shared" si="856"/>
        <v>0.12889579367336967</v>
      </c>
      <c r="CE74" s="299">
        <v>295542</v>
      </c>
      <c r="CF74" s="298">
        <f t="shared" si="857"/>
        <v>0.16181303561600746</v>
      </c>
      <c r="CG74" s="299">
        <v>14006</v>
      </c>
      <c r="CH74" s="298">
        <f t="shared" si="858"/>
        <v>-0.29358954960407524</v>
      </c>
      <c r="CI74" s="297">
        <v>165403</v>
      </c>
      <c r="CJ74" s="298">
        <f t="shared" si="859"/>
        <v>7.0528005384904224E-2</v>
      </c>
      <c r="CK74" s="299">
        <v>154647</v>
      </c>
      <c r="CL74" s="298">
        <f t="shared" si="860"/>
        <v>0.14690962488319315</v>
      </c>
      <c r="CM74" s="299">
        <v>10757</v>
      </c>
      <c r="CN74" s="298">
        <f t="shared" si="861"/>
        <v>-0.452931902558104</v>
      </c>
      <c r="CO74" s="297">
        <v>60757</v>
      </c>
      <c r="CP74" s="298">
        <f t="shared" si="862"/>
        <v>-7.0276365894715864E-3</v>
      </c>
      <c r="CQ74" s="299">
        <v>51899</v>
      </c>
      <c r="CR74" s="298">
        <f t="shared" si="863"/>
        <v>0.16506532573070531</v>
      </c>
      <c r="CS74" s="299">
        <v>8859</v>
      </c>
      <c r="CT74" s="298">
        <f t="shared" si="864"/>
        <v>-0.46764016585541734</v>
      </c>
      <c r="CU74" s="297">
        <v>2651378</v>
      </c>
      <c r="CV74" s="298">
        <f t="shared" si="865"/>
        <v>-0.13505167419161213</v>
      </c>
      <c r="CW74" s="297">
        <v>741999</v>
      </c>
      <c r="CX74" s="298">
        <f t="shared" si="866"/>
        <v>-0.13849871006843251</v>
      </c>
      <c r="CY74" s="299">
        <v>638815</v>
      </c>
      <c r="CZ74" s="298">
        <f t="shared" si="867"/>
        <v>-0.15480984991214886</v>
      </c>
      <c r="DA74" s="299">
        <v>103186</v>
      </c>
      <c r="DB74" s="298">
        <f t="shared" si="868"/>
        <v>-2.1562677792527962E-2</v>
      </c>
      <c r="DC74" s="297">
        <v>874742</v>
      </c>
      <c r="DD74" s="298">
        <f t="shared" si="869"/>
        <v>-0.10627437397765949</v>
      </c>
      <c r="DE74" s="299">
        <v>852928</v>
      </c>
      <c r="DF74" s="298">
        <f t="shared" si="870"/>
        <v>-0.11628239492145853</v>
      </c>
      <c r="DG74" s="299">
        <v>21817</v>
      </c>
      <c r="DH74" s="298">
        <f t="shared" si="871"/>
        <v>0.60419117647058829</v>
      </c>
      <c r="DI74" s="297">
        <v>397972</v>
      </c>
      <c r="DJ74" s="298">
        <f t="shared" si="872"/>
        <v>-5.5292986599883687E-2</v>
      </c>
      <c r="DK74" s="299">
        <v>305775</v>
      </c>
      <c r="DL74" s="298">
        <f t="shared" si="873"/>
        <v>-6.393784381973977E-2</v>
      </c>
      <c r="DM74" s="299">
        <v>92198</v>
      </c>
      <c r="DN74" s="298">
        <f t="shared" si="874"/>
        <v>-2.5452931103735477E-2</v>
      </c>
      <c r="DO74" s="297">
        <v>775296</v>
      </c>
      <c r="DP74" s="298">
        <f t="shared" si="875"/>
        <v>-0.15291341163616501</v>
      </c>
      <c r="DQ74" s="299">
        <v>688725</v>
      </c>
      <c r="DR74" s="298">
        <f t="shared" si="876"/>
        <v>-0.19051335363538813</v>
      </c>
      <c r="DS74" s="299">
        <v>86570</v>
      </c>
      <c r="DT74" s="298">
        <f t="shared" si="877"/>
        <v>0.3435870374968959</v>
      </c>
      <c r="DU74" s="297">
        <v>147165</v>
      </c>
      <c r="DV74" s="298">
        <f t="shared" si="878"/>
        <v>-8.722888320086164E-3</v>
      </c>
      <c r="DW74" s="299">
        <v>99376</v>
      </c>
      <c r="DX74" s="298">
        <f t="shared" si="879"/>
        <v>-6.9164481079055817E-2</v>
      </c>
      <c r="DY74" s="299">
        <v>47792</v>
      </c>
      <c r="DZ74" s="298">
        <f t="shared" si="880"/>
        <v>0.1461460981342031</v>
      </c>
      <c r="EA74" s="297">
        <v>400098</v>
      </c>
      <c r="EB74" s="298">
        <f t="shared" si="881"/>
        <v>-2.2157374549080511E-2</v>
      </c>
      <c r="EC74" s="297">
        <v>221117</v>
      </c>
      <c r="ED74" s="298">
        <f t="shared" si="882"/>
        <v>2.8288549717718992E-2</v>
      </c>
      <c r="EE74" s="299">
        <v>219729</v>
      </c>
      <c r="EF74" s="298">
        <f t="shared" si="883"/>
        <v>3.0140646976090091E-2</v>
      </c>
      <c r="EG74" s="299">
        <v>1390</v>
      </c>
      <c r="EH74" s="298">
        <f t="shared" si="884"/>
        <v>-0.19792267743796887</v>
      </c>
      <c r="EI74" s="297">
        <v>103474</v>
      </c>
      <c r="EJ74" s="298">
        <f t="shared" si="885"/>
        <v>-9.8784141583054597E-2</v>
      </c>
      <c r="EK74" s="299">
        <v>102465</v>
      </c>
      <c r="EL74" s="298">
        <f t="shared" si="886"/>
        <v>-9.8907766990291246E-2</v>
      </c>
      <c r="EM74" s="299">
        <v>1009</v>
      </c>
      <c r="EN74" s="298">
        <f t="shared" si="887"/>
        <v>-8.4392014519056313E-2</v>
      </c>
      <c r="EO74" s="297">
        <v>52863</v>
      </c>
      <c r="EP74" s="298">
        <f t="shared" si="888"/>
        <v>-5.9209823812066187E-2</v>
      </c>
      <c r="EQ74" s="299">
        <v>52230</v>
      </c>
      <c r="ER74" s="298">
        <f t="shared" si="889"/>
        <v>-5.0242758169221524E-2</v>
      </c>
      <c r="ES74" s="299">
        <v>633</v>
      </c>
      <c r="ET74" s="298">
        <f t="shared" si="890"/>
        <v>-0.47117794486215536</v>
      </c>
      <c r="EU74" s="297">
        <v>15586</v>
      </c>
      <c r="EV74" s="298">
        <f t="shared" si="891"/>
        <v>-7.5344091124821988E-2</v>
      </c>
      <c r="EW74" s="299">
        <v>14905</v>
      </c>
      <c r="EX74" s="298">
        <f t="shared" si="892"/>
        <v>-9.5405717060144446E-2</v>
      </c>
      <c r="EY74" s="299">
        <v>683</v>
      </c>
      <c r="EZ74" s="298">
        <f t="shared" si="893"/>
        <v>0.80687830687830697</v>
      </c>
      <c r="FA74" s="297">
        <v>7294</v>
      </c>
      <c r="FB74" s="298">
        <f t="shared" si="894"/>
        <v>6.063690562745383E-2</v>
      </c>
      <c r="FC74" s="299">
        <v>6712</v>
      </c>
      <c r="FD74" s="298">
        <f t="shared" si="895"/>
        <v>5.7840819542947175E-2</v>
      </c>
      <c r="FE74" s="299">
        <v>584</v>
      </c>
      <c r="FF74" s="298">
        <f t="shared" si="896"/>
        <v>9.7744360902255689E-2</v>
      </c>
      <c r="FG74" s="297">
        <v>583267</v>
      </c>
      <c r="FH74" s="298">
        <f t="shared" si="897"/>
        <v>2.3233633778128038E-3</v>
      </c>
      <c r="FI74" s="297">
        <v>219266</v>
      </c>
      <c r="FJ74" s="298">
        <f t="shared" si="898"/>
        <v>9.1739236510473443E-2</v>
      </c>
      <c r="FK74" s="299">
        <v>215377</v>
      </c>
      <c r="FL74" s="298">
        <f t="shared" si="899"/>
        <v>0.10312842523637333</v>
      </c>
      <c r="FM74" s="299">
        <v>3890</v>
      </c>
      <c r="FN74" s="298">
        <f t="shared" si="900"/>
        <v>-0.30523307733523841</v>
      </c>
      <c r="FO74" s="297">
        <v>95530</v>
      </c>
      <c r="FP74" s="298">
        <f t="shared" si="901"/>
        <v>-0.1215470629344908</v>
      </c>
      <c r="FQ74" s="299">
        <v>92148</v>
      </c>
      <c r="FR74" s="298">
        <f t="shared" si="902"/>
        <v>-0.12251699773363556</v>
      </c>
      <c r="FS74" s="299">
        <v>3379</v>
      </c>
      <c r="FT74" s="298">
        <f t="shared" si="903"/>
        <v>-9.4829895526386321E-2</v>
      </c>
      <c r="FU74" s="297">
        <v>157728</v>
      </c>
      <c r="FV74" s="298">
        <f t="shared" si="904"/>
        <v>5.5036789297658872E-2</v>
      </c>
      <c r="FW74" s="299">
        <v>152466</v>
      </c>
      <c r="FX74" s="298">
        <f t="shared" si="905"/>
        <v>6.4662095163610545E-2</v>
      </c>
      <c r="FY74" s="299">
        <v>5264</v>
      </c>
      <c r="FZ74" s="298">
        <f t="shared" si="906"/>
        <v>-0.16338207247298153</v>
      </c>
      <c r="GA74" s="297">
        <v>114092</v>
      </c>
      <c r="GB74" s="298">
        <f t="shared" si="907"/>
        <v>-0.11166133314646542</v>
      </c>
      <c r="GC74" s="299">
        <v>110917</v>
      </c>
      <c r="GD74" s="298">
        <f t="shared" si="908"/>
        <v>-0.10109327260497114</v>
      </c>
      <c r="GE74" s="299">
        <v>3176</v>
      </c>
      <c r="GF74" s="298">
        <f t="shared" si="909"/>
        <v>-0.37021614118580215</v>
      </c>
      <c r="GG74" s="297">
        <v>11419</v>
      </c>
      <c r="GH74" s="298">
        <f t="shared" si="910"/>
        <v>-0.2498850423700979</v>
      </c>
      <c r="GI74" s="299">
        <v>9126</v>
      </c>
      <c r="GJ74" s="298">
        <f t="shared" si="911"/>
        <v>-0.27032861597505398</v>
      </c>
      <c r="GK74" s="299">
        <v>2293</v>
      </c>
      <c r="GL74" s="298">
        <f t="shared" si="912"/>
        <v>-0.1563649742457689</v>
      </c>
      <c r="GM74" s="297">
        <v>4939404</v>
      </c>
      <c r="GN74" s="298">
        <f t="shared" si="913"/>
        <v>-1.2441144186995046E-2</v>
      </c>
      <c r="GO74" s="297">
        <v>2247876</v>
      </c>
      <c r="GP74" s="298">
        <f t="shared" si="914"/>
        <v>3.1125873030535267E-3</v>
      </c>
      <c r="GQ74" s="299">
        <v>2242435</v>
      </c>
      <c r="GR74" s="298">
        <f t="shared" si="915"/>
        <v>5.7534803218683983E-3</v>
      </c>
      <c r="GS74" s="299">
        <v>5442</v>
      </c>
      <c r="GT74" s="298">
        <f t="shared" si="916"/>
        <v>-0.51823654390934837</v>
      </c>
      <c r="GU74" s="297">
        <v>771922</v>
      </c>
      <c r="GV74" s="298">
        <f t="shared" si="917"/>
        <v>-9.9961056556606698E-2</v>
      </c>
      <c r="GW74" s="299">
        <v>759358</v>
      </c>
      <c r="GX74" s="298">
        <f t="shared" si="918"/>
        <v>-8.1998486434731732E-2</v>
      </c>
      <c r="GY74" s="299">
        <v>12565</v>
      </c>
      <c r="GZ74" s="298">
        <f t="shared" si="919"/>
        <v>-0.58760010502822635</v>
      </c>
      <c r="HA74" s="297">
        <v>1420765</v>
      </c>
      <c r="HB74" s="298">
        <f t="shared" si="920"/>
        <v>1.4001386007321148E-2</v>
      </c>
      <c r="HC74" s="299">
        <v>1406482</v>
      </c>
      <c r="HD74" s="298">
        <f t="shared" si="921"/>
        <v>2.8012887419270882E-2</v>
      </c>
      <c r="HE74" s="299">
        <v>14283</v>
      </c>
      <c r="HF74" s="298">
        <f t="shared" si="922"/>
        <v>-0.56707686711930161</v>
      </c>
      <c r="HG74" s="297">
        <v>492083</v>
      </c>
      <c r="HH74" s="298">
        <f t="shared" si="923"/>
        <v>-8.1910721548697163E-2</v>
      </c>
      <c r="HI74" s="299">
        <v>482331</v>
      </c>
      <c r="HJ74" s="298">
        <f t="shared" si="924"/>
        <v>-7.020530120481927E-2</v>
      </c>
      <c r="HK74" s="299">
        <v>9752</v>
      </c>
      <c r="HL74" s="298">
        <f t="shared" si="925"/>
        <v>-0.43427311753103603</v>
      </c>
      <c r="HM74" s="297">
        <v>36678</v>
      </c>
      <c r="HN74" s="298">
        <f t="shared" si="926"/>
        <v>-0.34763353076143211</v>
      </c>
      <c r="HO74" s="299">
        <v>26828</v>
      </c>
      <c r="HP74" s="298">
        <f t="shared" si="927"/>
        <v>-0.20526113102467636</v>
      </c>
      <c r="HQ74" s="299">
        <v>9850</v>
      </c>
      <c r="HR74" s="298">
        <f t="shared" si="928"/>
        <v>-0.56155969019852225</v>
      </c>
      <c r="HS74" s="297">
        <v>583955</v>
      </c>
      <c r="HT74" s="298">
        <f t="shared" si="929"/>
        <v>-5.7436255021879212E-2</v>
      </c>
      <c r="HU74" s="297">
        <v>182882</v>
      </c>
      <c r="HV74" s="298">
        <f t="shared" si="930"/>
        <v>-3.1724853606107772E-2</v>
      </c>
      <c r="HW74" s="299">
        <v>179646</v>
      </c>
      <c r="HX74" s="298">
        <f t="shared" si="931"/>
        <v>-2.5807326265556818E-2</v>
      </c>
      <c r="HY74" s="299">
        <v>3235</v>
      </c>
      <c r="HZ74" s="298">
        <f t="shared" si="932"/>
        <v>-0.27612441262027299</v>
      </c>
      <c r="IA74" s="297">
        <v>237795</v>
      </c>
      <c r="IB74" s="298">
        <f t="shared" si="933"/>
        <v>-8.6670502013557194E-3</v>
      </c>
      <c r="IC74" s="299">
        <v>235449</v>
      </c>
      <c r="ID74" s="298">
        <f t="shared" si="934"/>
        <v>-1.0448231659907159E-2</v>
      </c>
      <c r="IE74" s="299">
        <v>2345</v>
      </c>
      <c r="IF74" s="298">
        <f t="shared" si="935"/>
        <v>0.20876288659793807</v>
      </c>
      <c r="IG74" s="297">
        <v>97063</v>
      </c>
      <c r="IH74" s="298">
        <f t="shared" si="936"/>
        <v>-0.16428743628598985</v>
      </c>
      <c r="II74" s="299">
        <v>94425</v>
      </c>
      <c r="IJ74" s="298">
        <f t="shared" si="937"/>
        <v>-0.16373668222436744</v>
      </c>
      <c r="IK74" s="299">
        <v>2639</v>
      </c>
      <c r="IL74" s="298">
        <f t="shared" si="938"/>
        <v>-0.18373028147231674</v>
      </c>
      <c r="IM74" s="297">
        <v>51746</v>
      </c>
      <c r="IN74" s="298">
        <f t="shared" si="939"/>
        <v>-0.13644404392376752</v>
      </c>
      <c r="IO74" s="299">
        <v>49070</v>
      </c>
      <c r="IP74" s="298">
        <f t="shared" si="940"/>
        <v>-0.14480907649139929</v>
      </c>
      <c r="IQ74" s="299">
        <v>2676</v>
      </c>
      <c r="IR74" s="298">
        <f t="shared" si="941"/>
        <v>5.2300432559968524E-2</v>
      </c>
      <c r="IS74" s="297">
        <v>24292</v>
      </c>
      <c r="IT74" s="298">
        <f t="shared" si="942"/>
        <v>-0.10572816963628329</v>
      </c>
      <c r="IU74" s="299">
        <v>21890</v>
      </c>
      <c r="IV74" s="298">
        <f t="shared" si="943"/>
        <v>-0.11297511953967099</v>
      </c>
      <c r="IW74" s="299">
        <v>2405</v>
      </c>
      <c r="IX74" s="298">
        <f t="shared" si="944"/>
        <v>-3.1803542673107921E-2</v>
      </c>
      <c r="IY74" s="297">
        <v>584856</v>
      </c>
      <c r="IZ74" s="298">
        <f t="shared" si="945"/>
        <v>4.3599287679641385E-2</v>
      </c>
      <c r="JA74" s="297">
        <v>161861</v>
      </c>
      <c r="JB74" s="298">
        <f t="shared" si="946"/>
        <v>7.5817193294960505E-2</v>
      </c>
      <c r="JC74" s="299">
        <v>161600</v>
      </c>
      <c r="JD74" s="298">
        <f t="shared" si="947"/>
        <v>7.9038213710996619E-2</v>
      </c>
      <c r="JE74" s="299">
        <v>260</v>
      </c>
      <c r="JF74" s="298">
        <f t="shared" si="948"/>
        <v>-0.62481962481962483</v>
      </c>
      <c r="JG74" s="297">
        <v>77915</v>
      </c>
      <c r="JH74" s="298">
        <f t="shared" si="949"/>
        <v>-5.7084422499757981E-2</v>
      </c>
      <c r="JI74" s="299">
        <v>76597</v>
      </c>
      <c r="JJ74" s="298">
        <f t="shared" si="950"/>
        <v>-6.4635486628403904E-2</v>
      </c>
      <c r="JK74" s="299">
        <v>1319</v>
      </c>
      <c r="JL74" s="298">
        <f t="shared" si="951"/>
        <v>0.77762803234501354</v>
      </c>
      <c r="JM74" s="297">
        <v>311691</v>
      </c>
      <c r="JN74" s="298">
        <f t="shared" si="952"/>
        <v>6.9530038294192797E-2</v>
      </c>
      <c r="JO74" s="299">
        <v>310171</v>
      </c>
      <c r="JP74" s="298">
        <f t="shared" si="953"/>
        <v>6.7401965001634645E-2</v>
      </c>
      <c r="JQ74" s="299">
        <v>1524</v>
      </c>
      <c r="JR74" s="298">
        <f t="shared" si="954"/>
        <v>0.8056872037914693</v>
      </c>
      <c r="JS74" s="297">
        <v>35696</v>
      </c>
      <c r="JT74" s="298">
        <f t="shared" si="955"/>
        <v>-3.7142934210881218E-2</v>
      </c>
      <c r="JU74" s="299">
        <v>34971</v>
      </c>
      <c r="JV74" s="298">
        <f t="shared" si="956"/>
        <v>-4.7293431770506933E-2</v>
      </c>
      <c r="JW74" s="299">
        <v>727</v>
      </c>
      <c r="JX74" s="298">
        <f t="shared" si="957"/>
        <v>0.98633879781420775</v>
      </c>
      <c r="JY74" s="297">
        <v>1663</v>
      </c>
      <c r="JZ74" s="298">
        <f t="shared" si="958"/>
        <v>1.0581683168316833</v>
      </c>
      <c r="KA74" s="299">
        <v>433</v>
      </c>
      <c r="KB74" s="298">
        <f t="shared" si="959"/>
        <v>0.28106508875739644</v>
      </c>
      <c r="KC74" s="299">
        <v>1231</v>
      </c>
      <c r="KD74" s="298">
        <f t="shared" si="960"/>
        <v>1.6135881104033971</v>
      </c>
      <c r="KE74" s="297">
        <v>455384</v>
      </c>
      <c r="KF74" s="298">
        <f t="shared" si="961"/>
        <v>-7.3611232604171573E-2</v>
      </c>
      <c r="KG74" s="297">
        <v>204088</v>
      </c>
      <c r="KH74" s="298">
        <f t="shared" si="962"/>
        <v>-7.2238713695398249E-2</v>
      </c>
      <c r="KI74" s="299">
        <v>201664</v>
      </c>
      <c r="KJ74" s="298">
        <f t="shared" si="963"/>
        <v>-7.292854253245562E-2</v>
      </c>
      <c r="KK74" s="299">
        <v>2424</v>
      </c>
      <c r="KL74" s="298">
        <f t="shared" si="964"/>
        <v>-1.1419249592169667E-2</v>
      </c>
      <c r="KM74" s="297">
        <v>100344</v>
      </c>
      <c r="KN74" s="298">
        <f t="shared" si="965"/>
        <v>-5.9057407025374653E-2</v>
      </c>
      <c r="KO74" s="299">
        <v>98259</v>
      </c>
      <c r="KP74" s="298">
        <f t="shared" si="966"/>
        <v>-4.8983739837398343E-2</v>
      </c>
      <c r="KQ74" s="299">
        <v>2083</v>
      </c>
      <c r="KR74" s="298">
        <f t="shared" si="967"/>
        <v>-0.37277928334838906</v>
      </c>
      <c r="KS74" s="297">
        <v>68998</v>
      </c>
      <c r="KT74" s="298">
        <f t="shared" si="968"/>
        <v>-8.0676322065740158E-2</v>
      </c>
      <c r="KU74" s="299">
        <v>66428</v>
      </c>
      <c r="KV74" s="298">
        <f t="shared" si="969"/>
        <v>-7.6786235459258112E-2</v>
      </c>
      <c r="KW74" s="299">
        <v>2571</v>
      </c>
      <c r="KX74" s="298">
        <f t="shared" si="970"/>
        <v>-0.17091260883585935</v>
      </c>
      <c r="KY74" s="297">
        <v>90578</v>
      </c>
      <c r="KZ74" s="298">
        <f t="shared" si="971"/>
        <v>-9.4555014644581492E-2</v>
      </c>
      <c r="LA74" s="299">
        <v>86417</v>
      </c>
      <c r="LB74" s="298">
        <f t="shared" si="972"/>
        <v>-0.10016035653296684</v>
      </c>
      <c r="LC74" s="299">
        <v>4160</v>
      </c>
      <c r="LD74" s="298">
        <f t="shared" si="973"/>
        <v>4.0000000000000036E-2</v>
      </c>
      <c r="LE74" s="297">
        <v>2932</v>
      </c>
      <c r="LF74" s="298">
        <f t="shared" si="974"/>
        <v>-0.22248740387165211</v>
      </c>
      <c r="LG74" s="299">
        <v>1867</v>
      </c>
      <c r="LH74" s="298">
        <f t="shared" si="975"/>
        <v>2.4698133918770626E-2</v>
      </c>
      <c r="LI74" s="299">
        <v>1064</v>
      </c>
      <c r="LJ74" s="298">
        <f t="shared" si="976"/>
        <v>-0.45351823317925011</v>
      </c>
      <c r="LK74" s="297">
        <v>1536381</v>
      </c>
      <c r="LL74" s="298">
        <f t="shared" si="977"/>
        <v>-6.1361128726590275E-2</v>
      </c>
      <c r="LM74" s="297">
        <v>397797</v>
      </c>
      <c r="LN74" s="298">
        <f t="shared" si="978"/>
        <v>-4.3336371528821527E-2</v>
      </c>
      <c r="LO74" s="299">
        <v>394576</v>
      </c>
      <c r="LP74" s="298">
        <f t="shared" si="979"/>
        <v>-4.0686974090165307E-2</v>
      </c>
      <c r="LQ74" s="299">
        <v>3221</v>
      </c>
      <c r="LR74" s="298">
        <f t="shared" si="980"/>
        <v>-0.28580931263858089</v>
      </c>
      <c r="LS74" s="297">
        <v>942683</v>
      </c>
      <c r="LT74" s="298">
        <f t="shared" si="981"/>
        <v>-5.1297482526631466E-2</v>
      </c>
      <c r="LU74" s="299">
        <v>940648</v>
      </c>
      <c r="LV74" s="298">
        <f t="shared" si="982"/>
        <v>-4.9769879464520272E-2</v>
      </c>
      <c r="LW74" s="299">
        <v>2038</v>
      </c>
      <c r="LX74" s="298">
        <f t="shared" si="983"/>
        <v>-0.45522587543437587</v>
      </c>
      <c r="LY74" s="297">
        <v>95851</v>
      </c>
      <c r="LZ74" s="298">
        <f t="shared" si="984"/>
        <v>-0.138665732104024</v>
      </c>
      <c r="MA74" s="299">
        <v>94645</v>
      </c>
      <c r="MB74" s="298">
        <f t="shared" si="985"/>
        <v>-0.12825826655613892</v>
      </c>
      <c r="MC74" s="299">
        <v>1208</v>
      </c>
      <c r="MD74" s="298">
        <f t="shared" si="986"/>
        <v>-0.55440796753965327</v>
      </c>
      <c r="ME74" s="297">
        <v>84062</v>
      </c>
      <c r="MF74" s="298">
        <f t="shared" si="987"/>
        <v>-0.17037256353318531</v>
      </c>
      <c r="MG74" s="299">
        <v>83394</v>
      </c>
      <c r="MH74" s="298">
        <f t="shared" si="988"/>
        <v>-0.16997770523130817</v>
      </c>
      <c r="MI74" s="299">
        <v>667</v>
      </c>
      <c r="MJ74" s="298">
        <f t="shared" si="989"/>
        <v>-0.21805392731535755</v>
      </c>
      <c r="MK74" s="297">
        <v>17081</v>
      </c>
      <c r="ML74" s="298">
        <f t="shared" si="990"/>
        <v>-0.13797628059550848</v>
      </c>
      <c r="MM74" s="299">
        <v>16122</v>
      </c>
      <c r="MN74" s="298">
        <f t="shared" si="991"/>
        <v>-0.14290271132376398</v>
      </c>
      <c r="MO74" s="299">
        <v>960</v>
      </c>
      <c r="MP74" s="298">
        <f t="shared" si="992"/>
        <v>-4.7619047619047672E-2</v>
      </c>
      <c r="MQ74" s="297">
        <f t="shared" si="993"/>
        <v>1412751</v>
      </c>
      <c r="MR74" s="298">
        <f t="shared" si="994"/>
        <v>-3.1141965804873384E-2</v>
      </c>
      <c r="MS74" s="297">
        <f t="shared" si="995"/>
        <v>671323</v>
      </c>
      <c r="MT74" s="298">
        <f t="shared" si="996"/>
        <v>-1.3704526989602561E-2</v>
      </c>
      <c r="MU74" s="299">
        <f t="shared" si="997"/>
        <v>651627</v>
      </c>
      <c r="MV74" s="298">
        <f t="shared" si="998"/>
        <v>-4.9460500316095279E-3</v>
      </c>
      <c r="MW74" s="299">
        <f t="shared" si="999"/>
        <v>19693</v>
      </c>
      <c r="MX74" s="298">
        <f t="shared" si="1000"/>
        <v>-0.23608363396563092</v>
      </c>
      <c r="MY74" s="297">
        <f t="shared" si="1001"/>
        <v>416351</v>
      </c>
      <c r="MZ74" s="298">
        <f t="shared" si="1002"/>
        <v>-8.1036758441375034E-2</v>
      </c>
      <c r="NA74" s="299">
        <f t="shared" si="1003"/>
        <v>403376</v>
      </c>
      <c r="NB74" s="298">
        <f t="shared" si="1004"/>
        <v>-6.480884705445944E-2</v>
      </c>
      <c r="NC74" s="299">
        <f t="shared" si="1005"/>
        <v>12976</v>
      </c>
      <c r="ND74" s="298">
        <f t="shared" si="1006"/>
        <v>-0.40299056820795953</v>
      </c>
      <c r="NE74" s="297">
        <f t="shared" si="1007"/>
        <v>153095</v>
      </c>
      <c r="NF74" s="298">
        <f t="shared" si="1008"/>
        <v>-8.9349020914130772E-2</v>
      </c>
      <c r="NG74" s="299">
        <f t="shared" si="1009"/>
        <v>134873</v>
      </c>
      <c r="NH74" s="298">
        <f t="shared" si="1010"/>
        <v>-9.9982650010676966E-2</v>
      </c>
      <c r="NI74" s="299">
        <f t="shared" si="1011"/>
        <v>18213</v>
      </c>
      <c r="NJ74" s="298">
        <f t="shared" si="1012"/>
        <v>-2.4100345073122531E-3</v>
      </c>
      <c r="NK74" s="297">
        <f t="shared" si="1013"/>
        <v>198653</v>
      </c>
      <c r="NL74" s="298">
        <f t="shared" si="1014"/>
        <v>-2.5360363454386636E-2</v>
      </c>
      <c r="NM74" s="299">
        <f t="shared" si="1015"/>
        <v>189568</v>
      </c>
      <c r="NN74" s="298">
        <f t="shared" si="1016"/>
        <v>1.8920775857513839E-3</v>
      </c>
      <c r="NO74" s="299">
        <f t="shared" si="1017"/>
        <v>9086</v>
      </c>
      <c r="NP74" s="298">
        <f t="shared" si="1018"/>
        <v>-0.37813975771678876</v>
      </c>
      <c r="NQ74" s="297">
        <f t="shared" si="1019"/>
        <v>34399</v>
      </c>
      <c r="NR74" s="298">
        <f t="shared" si="1020"/>
        <v>-2.8249385575863761E-2</v>
      </c>
      <c r="NS74" s="299">
        <f t="shared" si="1021"/>
        <v>23598</v>
      </c>
      <c r="NT74" s="298">
        <f t="shared" si="1022"/>
        <v>-5.6193256809182857E-2</v>
      </c>
      <c r="NU74" s="299">
        <f t="shared" si="1023"/>
        <v>10791</v>
      </c>
      <c r="NV74" s="298">
        <f t="shared" si="1024"/>
        <v>3.8195112564941347E-2</v>
      </c>
    </row>
    <row r="75" spans="1:386" s="295" customFormat="1" outlineLevel="1" x14ac:dyDescent="0.25">
      <c r="A75" s="290"/>
      <c r="B75" s="291" t="s">
        <v>61</v>
      </c>
      <c r="C75" s="292">
        <v>1302939</v>
      </c>
      <c r="D75" s="293">
        <f>IFERROR(C75/C88-1,"-")</f>
        <v>1.2272140702315193E-2</v>
      </c>
      <c r="E75" s="292">
        <v>503856</v>
      </c>
      <c r="F75" s="293">
        <f>IFERROR(E75/E88-1,"-")</f>
        <v>-6.2262008896167953E-2</v>
      </c>
      <c r="G75" s="294">
        <v>486530</v>
      </c>
      <c r="H75" s="293">
        <f>IFERROR(G75/G88-1,"-")</f>
        <v>-6.5970953179204095E-3</v>
      </c>
      <c r="I75" s="294">
        <v>17326</v>
      </c>
      <c r="J75" s="293">
        <f>IFERROR(I75/I88-1,"-")</f>
        <v>-0.63561799406927588</v>
      </c>
      <c r="K75" s="292">
        <v>438555</v>
      </c>
      <c r="L75" s="293">
        <f>IFERROR(K75/K88-1,"-")</f>
        <v>9.2103723145960048E-2</v>
      </c>
      <c r="M75" s="294">
        <v>418655</v>
      </c>
      <c r="N75" s="293">
        <f>IFERROR(M75/M88-1,"-")</f>
        <v>8.1904894808520812E-2</v>
      </c>
      <c r="O75" s="294">
        <v>19901</v>
      </c>
      <c r="P75" s="293">
        <f>IFERROR(O75/O88-1,"-")</f>
        <v>0.36233570646221258</v>
      </c>
      <c r="Q75" s="292">
        <v>222283</v>
      </c>
      <c r="R75" s="293">
        <f>IFERROR(Q75/Q88-1,"-")</f>
        <v>-0.1041202335994712</v>
      </c>
      <c r="S75" s="294">
        <v>193069</v>
      </c>
      <c r="T75" s="293">
        <f>IFERROR(S75/S88-1,"-")</f>
        <v>-7.8539553752535518E-2</v>
      </c>
      <c r="U75" s="294">
        <v>29214</v>
      </c>
      <c r="V75" s="293">
        <f>IFERROR(U75/U88-1,"-")</f>
        <v>-0.24300373134328357</v>
      </c>
      <c r="W75" s="292">
        <v>184199</v>
      </c>
      <c r="X75" s="293">
        <f>IFERROR(W75/W88-1,"-")</f>
        <v>-0.10361088130809282</v>
      </c>
      <c r="Y75" s="294">
        <v>158513</v>
      </c>
      <c r="Z75" s="293">
        <f>IFERROR(Y75/Y88-1,"-")</f>
        <v>-1.4400387989728203E-2</v>
      </c>
      <c r="AA75" s="294">
        <v>25686</v>
      </c>
      <c r="AB75" s="293">
        <f>IFERROR(AA75/AA88-1,"-")</f>
        <v>-0.42488021136536658</v>
      </c>
      <c r="AC75" s="292">
        <v>50215</v>
      </c>
      <c r="AD75" s="293">
        <f>IFERROR(AC75/AC88-1,"-")</f>
        <v>-0.11801384058734676</v>
      </c>
      <c r="AE75" s="294">
        <v>31813</v>
      </c>
      <c r="AF75" s="293">
        <f>IFERROR(AE75/AE88-1,"-")</f>
        <v>0.1472826282952866</v>
      </c>
      <c r="AG75" s="294">
        <v>18402</v>
      </c>
      <c r="AH75" s="293">
        <f>IFERROR(AG75/AG88-1,"-")</f>
        <v>-0.36990241397021062</v>
      </c>
      <c r="AI75" s="292">
        <v>1203941</v>
      </c>
      <c r="AJ75" s="293">
        <f>IFERROR(AI75/AI88-1,"-")</f>
        <v>1.7362771824092293E-2</v>
      </c>
      <c r="AK75" s="292">
        <v>457118</v>
      </c>
      <c r="AL75" s="293">
        <f>IFERROR(AK75/AK88-1,"-")</f>
        <v>-6.8560308905484257E-2</v>
      </c>
      <c r="AM75" s="294">
        <v>441779</v>
      </c>
      <c r="AN75" s="293">
        <f>IFERROR(AM75/AM88-1,"-")</f>
        <v>-8.416960512110272E-3</v>
      </c>
      <c r="AO75" s="294">
        <v>15339</v>
      </c>
      <c r="AP75" s="293">
        <f>IFERROR(AO75/AO88-1,"-")</f>
        <v>-0.66091915909543075</v>
      </c>
      <c r="AQ75" s="292">
        <v>404374</v>
      </c>
      <c r="AR75" s="293">
        <f>IFERROR(AQ75/AQ88-1,"-")</f>
        <v>0.10168341729078523</v>
      </c>
      <c r="AS75" s="294">
        <v>387965</v>
      </c>
      <c r="AT75" s="293">
        <f>IFERROR(AS75/AS88-1,"-")</f>
        <v>9.187185671547704E-2</v>
      </c>
      <c r="AU75" s="294">
        <v>16409</v>
      </c>
      <c r="AV75" s="293">
        <f>IFERROR(AU75/AU88-1,"-")</f>
        <v>0.39889173060528549</v>
      </c>
      <c r="AW75" s="292">
        <v>206247</v>
      </c>
      <c r="AX75" s="293">
        <f>IFERROR(AW75/AW88-1,"-")</f>
        <v>-0.10307112912484562</v>
      </c>
      <c r="AY75" s="294">
        <v>179997</v>
      </c>
      <c r="AZ75" s="293">
        <f>IFERROR(AY75/AY88-1,"-")</f>
        <v>-7.1194154617789995E-2</v>
      </c>
      <c r="BA75" s="294">
        <v>26251</v>
      </c>
      <c r="BB75" s="293">
        <f>IFERROR(BA75/BA88-1,"-")</f>
        <v>-0.27391160037616857</v>
      </c>
      <c r="BC75" s="292">
        <v>174425</v>
      </c>
      <c r="BD75" s="293">
        <f>IFERROR(BC75/BC88-1,"-")</f>
        <v>-0.10599879040111526</v>
      </c>
      <c r="BE75" s="294">
        <v>151416</v>
      </c>
      <c r="BF75" s="293">
        <f>IFERROR(BE75/BE88-1,"-")</f>
        <v>-8.0253667101237713E-3</v>
      </c>
      <c r="BG75" s="294">
        <v>23009</v>
      </c>
      <c r="BH75" s="293">
        <f>IFERROR(BG75/BG88-1,"-")</f>
        <v>-0.45816554809843402</v>
      </c>
      <c r="BI75" s="292">
        <v>44980</v>
      </c>
      <c r="BJ75" s="293">
        <f>IFERROR(BI75/BI88-1,"-")</f>
        <v>-0.12439166828888459</v>
      </c>
      <c r="BK75" s="294">
        <v>29252</v>
      </c>
      <c r="BL75" s="293">
        <f>IFERROR(BK75/BK88-1,"-")</f>
        <v>0.18698263268949855</v>
      </c>
      <c r="BM75" s="294">
        <v>15728</v>
      </c>
      <c r="BN75" s="293">
        <f>IFERROR(BM75/BM88-1,"-")</f>
        <v>-0.41150939160368183</v>
      </c>
      <c r="BO75" s="292">
        <v>98998</v>
      </c>
      <c r="BP75" s="293">
        <f>IFERROR(BO75/BO88-1,"-")</f>
        <v>-4.5793212464698474E-2</v>
      </c>
      <c r="BQ75" s="292">
        <v>46738</v>
      </c>
      <c r="BR75" s="293">
        <f>IFERROR(BQ75/BQ88-1,"-")</f>
        <v>4.1465248684069422E-3</v>
      </c>
      <c r="BS75" s="294">
        <v>44751</v>
      </c>
      <c r="BT75" s="293">
        <f>IFERROR(BS75/BS88-1,"-")</f>
        <v>1.1733586543678731E-2</v>
      </c>
      <c r="BU75" s="294">
        <v>1987</v>
      </c>
      <c r="BV75" s="293">
        <f>IFERROR(BU75/BU88-1,"-")</f>
        <v>-0.14094249891915267</v>
      </c>
      <c r="BW75" s="292">
        <v>34182</v>
      </c>
      <c r="BX75" s="293">
        <f>IFERROR(BW75/BW88-1,"-")</f>
        <v>-9.734051799061394E-3</v>
      </c>
      <c r="BY75" s="294">
        <v>30690</v>
      </c>
      <c r="BZ75" s="293">
        <f>IFERROR(BY75/BY88-1,"-")</f>
        <v>-3.002528445006325E-2</v>
      </c>
      <c r="CA75" s="294">
        <v>3492</v>
      </c>
      <c r="CB75" s="293">
        <f>IFERROR(CA75/CA88-1,"-")</f>
        <v>0.21334259902710206</v>
      </c>
      <c r="CC75" s="292">
        <v>16036</v>
      </c>
      <c r="CD75" s="293">
        <f>IFERROR(CC75/CC88-1,"-")</f>
        <v>-0.11739776542462432</v>
      </c>
      <c r="CE75" s="294">
        <v>13073</v>
      </c>
      <c r="CF75" s="293">
        <f>IFERROR(CE75/CE88-1,"-")</f>
        <v>-0.16896573644396418</v>
      </c>
      <c r="CG75" s="294">
        <v>2963</v>
      </c>
      <c r="CH75" s="293">
        <f>IFERROR(CG75/CG88-1,"-")</f>
        <v>0.21484214842148419</v>
      </c>
      <c r="CI75" s="292">
        <v>9775</v>
      </c>
      <c r="CJ75" s="293">
        <f>IFERROR(CI75/CI88-1,"-")</f>
        <v>-5.8647919876733456E-2</v>
      </c>
      <c r="CK75" s="294">
        <v>7097</v>
      </c>
      <c r="CL75" s="293">
        <f>IFERROR(CK75/CK88-1,"-")</f>
        <v>-0.13324377137274057</v>
      </c>
      <c r="CM75" s="294">
        <v>2677</v>
      </c>
      <c r="CN75" s="293">
        <f>IFERROR(CM75/CM88-1,"-")</f>
        <v>0.218479745106964</v>
      </c>
      <c r="CO75" s="292">
        <v>5235</v>
      </c>
      <c r="CP75" s="293">
        <f>IFERROR(CO75/CO88-1,"-")</f>
        <v>-5.9130122214234415E-2</v>
      </c>
      <c r="CQ75" s="294">
        <v>2561</v>
      </c>
      <c r="CR75" s="293">
        <f>IFERROR(CQ75/CQ88-1,"-")</f>
        <v>-0.16985413290113449</v>
      </c>
      <c r="CS75" s="294">
        <v>2674</v>
      </c>
      <c r="CT75" s="293">
        <f>IFERROR(CS75/CS88-1,"-")</f>
        <v>7.8660750302541382E-2</v>
      </c>
      <c r="CU75" s="292">
        <v>261518</v>
      </c>
      <c r="CV75" s="293">
        <f>IFERROR(CU75/CU88-1,"-")</f>
        <v>4.2739404862060848E-2</v>
      </c>
      <c r="CW75" s="292">
        <v>75189</v>
      </c>
      <c r="CX75" s="293">
        <f>IFERROR(CW75/CW88-1,"-")</f>
        <v>-0.20986759142496847</v>
      </c>
      <c r="CY75" s="294">
        <v>65993</v>
      </c>
      <c r="CZ75" s="293">
        <f>IFERROR(CY75/CY88-1,"-")</f>
        <v>0.16630436703603557</v>
      </c>
      <c r="DA75" s="294">
        <v>9196</v>
      </c>
      <c r="DB75" s="293">
        <f>IFERROR(DA75/DA88-1,"-")</f>
        <v>-0.76161961790704302</v>
      </c>
      <c r="DC75" s="292">
        <v>97291</v>
      </c>
      <c r="DD75" s="293">
        <f>IFERROR(DC75/DC88-1,"-")</f>
        <v>2.5832709482185967E-2</v>
      </c>
      <c r="DE75" s="294">
        <v>95956</v>
      </c>
      <c r="DF75" s="293">
        <f>IFERROR(DE75/DE88-1,"-")</f>
        <v>2.5598272784600473E-2</v>
      </c>
      <c r="DG75" s="294">
        <v>1335</v>
      </c>
      <c r="DH75" s="293">
        <f>IFERROR(DG75/DG88-1,"-")</f>
        <v>4.3784206411258797E-2</v>
      </c>
      <c r="DI75" s="292">
        <v>34551</v>
      </c>
      <c r="DJ75" s="293">
        <f>IFERROR(DI75/DI88-1,"-")</f>
        <v>-0.33360978244098138</v>
      </c>
      <c r="DK75" s="294">
        <v>23663</v>
      </c>
      <c r="DL75" s="293">
        <f>IFERROR(DK75/DK88-1,"-")</f>
        <v>-0.10590946875236151</v>
      </c>
      <c r="DM75" s="294">
        <v>10888</v>
      </c>
      <c r="DN75" s="293">
        <f>IFERROR(DM75/DM88-1,"-")</f>
        <v>-0.5710176903983295</v>
      </c>
      <c r="DO75" s="292">
        <v>65488</v>
      </c>
      <c r="DP75" s="293">
        <f>IFERROR(DO75/DO88-1,"-")</f>
        <v>-0.31443406892508685</v>
      </c>
      <c r="DQ75" s="294">
        <v>56223</v>
      </c>
      <c r="DR75" s="293">
        <f>IFERROR(DQ75/DQ88-1,"-")</f>
        <v>-5.0014362232397858E-2</v>
      </c>
      <c r="DS75" s="294">
        <v>9265</v>
      </c>
      <c r="DT75" s="293">
        <f>IFERROR(DS75/DS88-1,"-")</f>
        <v>-0.74505379598800259</v>
      </c>
      <c r="DU75" s="292">
        <v>22341</v>
      </c>
      <c r="DV75" s="293">
        <f>IFERROR(DU75/DU88-1,"-")</f>
        <v>-0.21134566506636543</v>
      </c>
      <c r="DW75" s="294">
        <v>13993</v>
      </c>
      <c r="DX75" s="293">
        <f>IFERROR(DW75/DW88-1,"-")</f>
        <v>0.48909226348834745</v>
      </c>
      <c r="DY75" s="294">
        <v>8347</v>
      </c>
      <c r="DZ75" s="293">
        <f>IFERROR(DY75/DY88-1,"-")</f>
        <v>-0.55908298557920877</v>
      </c>
      <c r="EA75" s="292">
        <v>33059</v>
      </c>
      <c r="EB75" s="293">
        <f>IFERROR(EA75/EA88-1,"-")</f>
        <v>1.0391515633118464E-2</v>
      </c>
      <c r="EC75" s="292">
        <v>19567</v>
      </c>
      <c r="ED75" s="293">
        <f>IFERROR(EC75/EC88-1,"-")</f>
        <v>6.4928703602917137E-2</v>
      </c>
      <c r="EE75" s="294">
        <v>19553</v>
      </c>
      <c r="EF75" s="293">
        <f>IFERROR(EE75/EE88-1,"-")</f>
        <v>7.0693242799255263E-2</v>
      </c>
      <c r="EG75" s="294">
        <v>14</v>
      </c>
      <c r="EH75" s="293">
        <f>IFERROR(EG75/EG88-1,"-")</f>
        <v>-0.87387387387387383</v>
      </c>
      <c r="EI75" s="292">
        <v>7850</v>
      </c>
      <c r="EJ75" s="293">
        <f>IFERROR(EI75/EI88-1,"-")</f>
        <v>-1.1583983883152849E-2</v>
      </c>
      <c r="EK75" s="294">
        <v>7784</v>
      </c>
      <c r="EL75" s="293">
        <f>IFERROR(EK75/EK88-1,"-")</f>
        <v>-1.0298792116973932E-2</v>
      </c>
      <c r="EM75" s="294">
        <v>65</v>
      </c>
      <c r="EN75" s="293">
        <f>IFERROR(EM75/EM88-1,"-")</f>
        <v>-0.1558441558441559</v>
      </c>
      <c r="EO75" s="292">
        <v>3901</v>
      </c>
      <c r="EP75" s="293">
        <f>IFERROR(EO75/EO88-1,"-")</f>
        <v>-1.9356460532931163E-2</v>
      </c>
      <c r="EQ75" s="294">
        <v>3792</v>
      </c>
      <c r="ER75" s="293">
        <f>IFERROR(EQ75/EQ88-1,"-")</f>
        <v>1.0660980810234477E-2</v>
      </c>
      <c r="ES75" s="294">
        <v>109</v>
      </c>
      <c r="ET75" s="293">
        <f>IFERROR(ES75/ES88-1,"-")</f>
        <v>-0.51769911504424782</v>
      </c>
      <c r="EU75" s="292">
        <v>1539</v>
      </c>
      <c r="EV75" s="293">
        <f>IFERROR(EU75/EU88-1,"-")</f>
        <v>2.4633821571238279E-2</v>
      </c>
      <c r="EW75" s="294">
        <v>1370</v>
      </c>
      <c r="EX75" s="293">
        <f>IFERROR(EW75/EW88-1,"-")</f>
        <v>6.6147859922178975E-2</v>
      </c>
      <c r="EY75" s="294">
        <v>168</v>
      </c>
      <c r="EZ75" s="293">
        <f>IFERROR(EY75/EY88-1,"-")</f>
        <v>-0.22935779816513757</v>
      </c>
      <c r="FA75" s="292">
        <v>403</v>
      </c>
      <c r="FB75" s="293">
        <f>IFERROR(FA75/FA88-1,"-")</f>
        <v>-0.20039682539682535</v>
      </c>
      <c r="FC75" s="294">
        <v>403</v>
      </c>
      <c r="FD75" s="293">
        <f>IFERROR(FC75/FC88-1,"-")</f>
        <v>-0.20039682539682535</v>
      </c>
      <c r="FE75" s="294">
        <v>0</v>
      </c>
      <c r="FF75" s="293" t="str">
        <f>IFERROR(FE75/FE88-1,"-")</f>
        <v>-</v>
      </c>
      <c r="FG75" s="292">
        <v>34202</v>
      </c>
      <c r="FH75" s="293">
        <f>IFERROR(FG75/FG88-1,"-")</f>
        <v>-4.2550809025250547E-2</v>
      </c>
      <c r="FI75" s="292">
        <v>13264</v>
      </c>
      <c r="FJ75" s="293">
        <f>IFERROR(FI75/FI88-1,"-")</f>
        <v>-5.5741439453264041E-2</v>
      </c>
      <c r="FK75" s="294">
        <v>12834</v>
      </c>
      <c r="FL75" s="293">
        <f>IFERROR(FK75/FK88-1,"-")</f>
        <v>-5.5698624089471016E-2</v>
      </c>
      <c r="FM75" s="294">
        <v>430</v>
      </c>
      <c r="FN75" s="293">
        <f>IFERROR(FM75/FM88-1,"-")</f>
        <v>-5.7017543859649078E-2</v>
      </c>
      <c r="FO75" s="292">
        <v>5529</v>
      </c>
      <c r="FP75" s="293">
        <f>IFERROR(FO75/FO88-1,"-")</f>
        <v>-0.14425011608110194</v>
      </c>
      <c r="FQ75" s="294">
        <v>5369</v>
      </c>
      <c r="FR75" s="293">
        <f>IFERROR(FQ75/FQ88-1,"-")</f>
        <v>-0.12996272889321014</v>
      </c>
      <c r="FS75" s="294">
        <v>160</v>
      </c>
      <c r="FT75" s="293">
        <f>IFERROR(FS75/FS88-1,"-")</f>
        <v>-0.45017182130584188</v>
      </c>
      <c r="FU75" s="292">
        <v>7579</v>
      </c>
      <c r="FV75" s="293">
        <f>IFERROR(FU75/FU88-1,"-")</f>
        <v>-8.5986493005306364E-2</v>
      </c>
      <c r="FW75" s="294">
        <v>7368</v>
      </c>
      <c r="FX75" s="293">
        <f>IFERROR(FW75/FW88-1,"-")</f>
        <v>-9.4283958205285789E-2</v>
      </c>
      <c r="FY75" s="294">
        <v>211</v>
      </c>
      <c r="FZ75" s="293">
        <f>IFERROR(FY75/FY88-1,"-")</f>
        <v>0.34394904458598718</v>
      </c>
      <c r="GA75" s="292">
        <v>8279</v>
      </c>
      <c r="GB75" s="293">
        <f>IFERROR(GA75/GA88-1,"-")</f>
        <v>0.16327104116903191</v>
      </c>
      <c r="GC75" s="294">
        <v>8133</v>
      </c>
      <c r="GD75" s="293">
        <f>IFERROR(GC75/GC88-1,"-")</f>
        <v>0.17613882863340558</v>
      </c>
      <c r="GE75" s="294">
        <v>146</v>
      </c>
      <c r="GF75" s="293">
        <f>IFERROR(GE75/GE88-1,"-")</f>
        <v>-0.27722772277227725</v>
      </c>
      <c r="GG75" s="292">
        <v>733</v>
      </c>
      <c r="GH75" s="293">
        <f>IFERROR(GG75/GG88-1,"-")</f>
        <v>-3.8057742782152237E-2</v>
      </c>
      <c r="GI75" s="294">
        <v>491</v>
      </c>
      <c r="GJ75" s="293">
        <f>IFERROR(GI75/GI88-1,"-")</f>
        <v>-0.3152022315202232</v>
      </c>
      <c r="GK75" s="294">
        <v>243</v>
      </c>
      <c r="GL75" s="293">
        <f>IFERROR(GK75/GK88-1,"-")</f>
        <v>4.4000000000000004</v>
      </c>
      <c r="GM75" s="292">
        <v>357764</v>
      </c>
      <c r="GN75" s="293">
        <f>IFERROR(GM75/GM88-1,"-")</f>
        <v>1.4481493349061569E-2</v>
      </c>
      <c r="GO75" s="292">
        <v>173751</v>
      </c>
      <c r="GP75" s="293">
        <f>IFERROR(GO75/GO88-1,"-")</f>
        <v>9.7458070365075145E-3</v>
      </c>
      <c r="GQ75" s="294">
        <v>171759</v>
      </c>
      <c r="GR75" s="293">
        <f>IFERROR(GQ75/GQ88-1,"-")</f>
        <v>8.0167612519292941E-3</v>
      </c>
      <c r="GS75" s="294">
        <v>1992</v>
      </c>
      <c r="GT75" s="293">
        <f>IFERROR(GS75/GS88-1,"-")</f>
        <v>0.18500892325996432</v>
      </c>
      <c r="GU75" s="292">
        <v>67549</v>
      </c>
      <c r="GV75" s="293">
        <f>IFERROR(GU75/GU88-1,"-")</f>
        <v>0.19190796322763926</v>
      </c>
      <c r="GW75" s="294">
        <v>57794</v>
      </c>
      <c r="GX75" s="293">
        <f>IFERROR(GW75/GW88-1,"-")</f>
        <v>0.1701559020044543</v>
      </c>
      <c r="GY75" s="294">
        <v>9754</v>
      </c>
      <c r="GZ75" s="293">
        <f>IFERROR(GY75/GY88-1,"-")</f>
        <v>0.33928326239187157</v>
      </c>
      <c r="HA75" s="292">
        <v>94613</v>
      </c>
      <c r="HB75" s="293">
        <f>IFERROR(HA75/HA88-1,"-")</f>
        <v>-5.8726968840781546E-2</v>
      </c>
      <c r="HC75" s="294">
        <v>83293</v>
      </c>
      <c r="HD75" s="293">
        <f>IFERROR(HC75/HC88-1,"-")</f>
        <v>-0.10199131025411579</v>
      </c>
      <c r="HE75" s="294">
        <v>11320</v>
      </c>
      <c r="HF75" s="293">
        <f>IFERROR(HE75/HE88-1,"-")</f>
        <v>0.45819914981321652</v>
      </c>
      <c r="HG75" s="292">
        <v>48246</v>
      </c>
      <c r="HH75" s="293">
        <f>IFERROR(HG75/HG88-1,"-")</f>
        <v>0.28807133703545484</v>
      </c>
      <c r="HI75" s="294">
        <v>37247</v>
      </c>
      <c r="HJ75" s="293">
        <f>IFERROR(HI75/HI88-1,"-")</f>
        <v>8.4558716477884932E-2</v>
      </c>
      <c r="HK75" s="294">
        <v>10999</v>
      </c>
      <c r="HL75" s="293">
        <f>IFERROR(HK75/HK88-1,"-")</f>
        <v>2.5332476710568583</v>
      </c>
      <c r="HM75" s="292">
        <v>8812</v>
      </c>
      <c r="HN75" s="293">
        <f>IFERROR(HM75/HM88-1,"-")</f>
        <v>-0.1052898771448878</v>
      </c>
      <c r="HO75" s="294">
        <v>4163</v>
      </c>
      <c r="HP75" s="293">
        <f>IFERROR(HO75/HO88-1,"-")</f>
        <v>1.4129110840438441E-2</v>
      </c>
      <c r="HQ75" s="294">
        <v>4649</v>
      </c>
      <c r="HR75" s="293">
        <f>IFERROR(HQ75/HQ88-1,"-")</f>
        <v>-0.190633704735376</v>
      </c>
      <c r="HS75" s="292">
        <v>51873</v>
      </c>
      <c r="HT75" s="293">
        <f>IFERROR(HS75/HS88-1,"-")</f>
        <v>6.0428889752028869E-2</v>
      </c>
      <c r="HU75" s="292">
        <v>15310</v>
      </c>
      <c r="HV75" s="293">
        <f>IFERROR(HU75/HU88-1,"-")</f>
        <v>9.9856321839080442E-2</v>
      </c>
      <c r="HW75" s="294">
        <v>14963</v>
      </c>
      <c r="HX75" s="293">
        <f>IFERROR(HW75/HW88-1,"-")</f>
        <v>8.7822609960014564E-2</v>
      </c>
      <c r="HY75" s="294">
        <v>347</v>
      </c>
      <c r="HZ75" s="293">
        <f>IFERROR(HY75/HY88-1,"-")</f>
        <v>1.103030303030303</v>
      </c>
      <c r="IA75" s="292">
        <v>20817</v>
      </c>
      <c r="IB75" s="293">
        <f>IFERROR(IA75/IA88-1,"-")</f>
        <v>0.16088556770020079</v>
      </c>
      <c r="IC75" s="294">
        <v>20177</v>
      </c>
      <c r="ID75" s="293">
        <f>IFERROR(IC75/IC88-1,"-")</f>
        <v>0.1442749390347644</v>
      </c>
      <c r="IE75" s="294">
        <v>639</v>
      </c>
      <c r="IF75" s="293">
        <f>IFERROR(IE75/IE88-1,"-")</f>
        <v>1.1371237458193981</v>
      </c>
      <c r="IG75" s="292">
        <v>9619</v>
      </c>
      <c r="IH75" s="293">
        <f>IFERROR(IG75/IG88-1,"-")</f>
        <v>4.4635099913119092E-2</v>
      </c>
      <c r="II75" s="294">
        <v>9098</v>
      </c>
      <c r="IJ75" s="293">
        <f>IFERROR(II75/II88-1,"-")</f>
        <v>-9.7953852851545564E-3</v>
      </c>
      <c r="IK75" s="294">
        <v>521</v>
      </c>
      <c r="IL75" s="293">
        <f>IFERROR(IK75/IK88-1,"-")</f>
        <v>26.421052631578949</v>
      </c>
      <c r="IM75" s="292">
        <v>5074</v>
      </c>
      <c r="IN75" s="293">
        <f>IFERROR(IM75/IM88-1,"-")</f>
        <v>-7.5268817204301119E-2</v>
      </c>
      <c r="IO75" s="294">
        <v>4799</v>
      </c>
      <c r="IP75" s="293">
        <f>IFERROR(IO75/IO88-1,"-")</f>
        <v>-8.188253300172188E-2</v>
      </c>
      <c r="IQ75" s="294">
        <v>276</v>
      </c>
      <c r="IR75" s="293">
        <f>IFERROR(IQ75/IQ88-1,"-")</f>
        <v>6.1538461538461542E-2</v>
      </c>
      <c r="IS75" s="292">
        <v>2534</v>
      </c>
      <c r="IT75" s="293">
        <f>IFERROR(IS75/IS88-1,"-")</f>
        <v>-5.0936329588014972E-2</v>
      </c>
      <c r="IU75" s="294">
        <v>2293</v>
      </c>
      <c r="IV75" s="293">
        <f>IFERROR(IU75/IU88-1,"-")</f>
        <v>-8.536098923015556E-2</v>
      </c>
      <c r="IW75" s="294">
        <v>240</v>
      </c>
      <c r="IX75" s="293">
        <f>IFERROR(IW75/IW88-1,"-")</f>
        <v>0.47239263803680975</v>
      </c>
      <c r="IY75" s="292">
        <v>40384</v>
      </c>
      <c r="IZ75" s="293">
        <f>IFERROR(IY75/IY88-1,"-")</f>
        <v>0.10516953559015896</v>
      </c>
      <c r="JA75" s="292">
        <v>10960</v>
      </c>
      <c r="JB75" s="293">
        <f>IFERROR(JA75/JA88-1,"-")</f>
        <v>0.12042527090574517</v>
      </c>
      <c r="JC75" s="294">
        <v>10942</v>
      </c>
      <c r="JD75" s="293">
        <f>IFERROR(JC75/JC88-1,"-")</f>
        <v>0.13341620053863679</v>
      </c>
      <c r="JE75" s="294">
        <v>18</v>
      </c>
      <c r="JF75" s="293">
        <f>IFERROR(JE75/JE88-1,"-")</f>
        <v>-0.8582677165354331</v>
      </c>
      <c r="JG75" s="292">
        <v>6960</v>
      </c>
      <c r="JH75" s="293">
        <f>IFERROR(JG75/JG88-1,"-")</f>
        <v>7.4074074074074181E-2</v>
      </c>
      <c r="JI75" s="294">
        <v>6819</v>
      </c>
      <c r="JJ75" s="293">
        <f>IFERROR(JI75/JI88-1,"-")</f>
        <v>7.2169811320754729E-2</v>
      </c>
      <c r="JK75" s="294">
        <v>140</v>
      </c>
      <c r="JL75" s="293">
        <f>IFERROR(JK75/JK88-1,"-")</f>
        <v>0.17647058823529416</v>
      </c>
      <c r="JM75" s="292">
        <v>19021</v>
      </c>
      <c r="JN75" s="293">
        <f>IFERROR(JM75/JM88-1,"-")</f>
        <v>0.10664417035140805</v>
      </c>
      <c r="JO75" s="294">
        <v>18882</v>
      </c>
      <c r="JP75" s="293">
        <f>IFERROR(JO75/JO88-1,"-")</f>
        <v>0.10887949260042284</v>
      </c>
      <c r="JQ75" s="294">
        <v>140</v>
      </c>
      <c r="JR75" s="293">
        <f>IFERROR(JQ75/JQ88-1,"-")</f>
        <v>-0.125</v>
      </c>
      <c r="JS75" s="292">
        <v>3608</v>
      </c>
      <c r="JT75" s="293">
        <f>IFERROR(JS75/JS88-1,"-")</f>
        <v>6.7771530038472916E-2</v>
      </c>
      <c r="JU75" s="294">
        <v>3598</v>
      </c>
      <c r="JV75" s="293">
        <f>IFERROR(JU75/JU88-1,"-")</f>
        <v>0.10165339865278633</v>
      </c>
      <c r="JW75" s="294">
        <v>10</v>
      </c>
      <c r="JX75" s="293">
        <f>IFERROR(JW75/JW88-1,"-")</f>
        <v>-0.91150442477876104</v>
      </c>
      <c r="JY75" s="292">
        <v>285</v>
      </c>
      <c r="JZ75" s="293">
        <f>IFERROR(JY75/JY88-1,"-")</f>
        <v>2.064516129032258</v>
      </c>
      <c r="KA75" s="294">
        <v>144</v>
      </c>
      <c r="KB75" s="293">
        <f>IFERROR(KA75/KA88-1,"-")</f>
        <v>8.6</v>
      </c>
      <c r="KC75" s="294">
        <v>142</v>
      </c>
      <c r="KD75" s="293">
        <f>IFERROR(KC75/KC88-1,"-")</f>
        <v>0.79746835443037978</v>
      </c>
      <c r="KE75" s="292">
        <v>48261</v>
      </c>
      <c r="KF75" s="293">
        <f>IFERROR(KE75/KE88-1,"-")</f>
        <v>-5.1679078815507706E-2</v>
      </c>
      <c r="KG75" s="292">
        <v>24646</v>
      </c>
      <c r="KH75" s="293">
        <f>IFERROR(KG75/KG88-1,"-")</f>
        <v>-2.0740623013350334E-2</v>
      </c>
      <c r="KI75" s="294">
        <v>24329</v>
      </c>
      <c r="KJ75" s="293">
        <f>IFERROR(KI75/KI88-1,"-")</f>
        <v>-1.4341854717822011E-2</v>
      </c>
      <c r="KK75" s="294">
        <v>317</v>
      </c>
      <c r="KL75" s="293">
        <f>IFERROR(KK75/KK88-1,"-")</f>
        <v>-0.34639175257731958</v>
      </c>
      <c r="KM75" s="292">
        <v>9668</v>
      </c>
      <c r="KN75" s="293">
        <f>IFERROR(KM75/KM88-1,"-")</f>
        <v>-0.15805974048593574</v>
      </c>
      <c r="KO75" s="294">
        <v>9248</v>
      </c>
      <c r="KP75" s="293">
        <f>IFERROR(KO75/KO88-1,"-")</f>
        <v>-0.17480146337110736</v>
      </c>
      <c r="KQ75" s="294">
        <v>420</v>
      </c>
      <c r="KR75" s="293">
        <f>IFERROR(KQ75/KQ88-1,"-")</f>
        <v>0.51624548736462095</v>
      </c>
      <c r="KS75" s="292">
        <v>5255</v>
      </c>
      <c r="KT75" s="293">
        <f>IFERROR(KS75/KS88-1,"-")</f>
        <v>-9.6147230822153373E-2</v>
      </c>
      <c r="KU75" s="294">
        <v>4908</v>
      </c>
      <c r="KV75" s="293">
        <f>IFERROR(KU75/KU88-1,"-")</f>
        <v>-9.5466273497972765E-2</v>
      </c>
      <c r="KW75" s="294">
        <v>347</v>
      </c>
      <c r="KX75" s="293">
        <f>IFERROR(KW75/KW88-1,"-")</f>
        <v>-0.10796915167095111</v>
      </c>
      <c r="KY75" s="292">
        <v>9857</v>
      </c>
      <c r="KZ75" s="293">
        <f>IFERROR(KY75/KY88-1,"-")</f>
        <v>-4.3195496020190238E-2</v>
      </c>
      <c r="LA75" s="294">
        <v>9483</v>
      </c>
      <c r="LB75" s="293">
        <f>IFERROR(LA75/LA88-1,"-")</f>
        <v>5.4071246819338281E-3</v>
      </c>
      <c r="LC75" s="294">
        <v>374</v>
      </c>
      <c r="LD75" s="293">
        <f>IFERROR(LC75/LC88-1,"-")</f>
        <v>-0.57011494252873562</v>
      </c>
      <c r="LE75" s="292">
        <v>405</v>
      </c>
      <c r="LF75" s="293">
        <f>IFERROR(LE75/LE88-1,"-")</f>
        <v>-0.29071803852889666</v>
      </c>
      <c r="LG75" s="294">
        <v>111</v>
      </c>
      <c r="LH75" s="293">
        <f>IFERROR(LG75/LG88-1,"-")</f>
        <v>0.79032258064516125</v>
      </c>
      <c r="LI75" s="294">
        <v>294</v>
      </c>
      <c r="LJ75" s="293">
        <f>IFERROR(LI75/LI88-1,"-")</f>
        <v>-0.42239685658153237</v>
      </c>
      <c r="LK75" s="292">
        <v>258264</v>
      </c>
      <c r="LL75" s="293">
        <f>IFERROR(LK75/LK88-1,"-")</f>
        <v>1.8656274898041225E-2</v>
      </c>
      <c r="LM75" s="292">
        <v>66982</v>
      </c>
      <c r="LN75" s="293">
        <f>IFERROR(LM75/LM88-1,"-")</f>
        <v>-0.20596045331689505</v>
      </c>
      <c r="LO75" s="294">
        <v>66683</v>
      </c>
      <c r="LP75" s="293">
        <f>IFERROR(LO75/LO88-1,"-")</f>
        <v>-0.19947418336354583</v>
      </c>
      <c r="LQ75" s="294">
        <v>298</v>
      </c>
      <c r="LR75" s="293">
        <f>IFERROR(LQ75/LQ88-1,"-")</f>
        <v>-0.71833648393194705</v>
      </c>
      <c r="LS75" s="292">
        <v>150918</v>
      </c>
      <c r="LT75" s="293">
        <f>IFERROR(LS75/LS88-1,"-")</f>
        <v>0.16824064899677982</v>
      </c>
      <c r="LU75" s="294">
        <v>150623</v>
      </c>
      <c r="LV75" s="293">
        <f>IFERROR(LU75/LU88-1,"-")</f>
        <v>0.16807289647150059</v>
      </c>
      <c r="LW75" s="294">
        <v>295</v>
      </c>
      <c r="LX75" s="293">
        <f>IFERROR(LW75/LW88-1,"-")</f>
        <v>0.26068376068376065</v>
      </c>
      <c r="LY75" s="292">
        <v>17452</v>
      </c>
      <c r="LZ75" s="293">
        <f>IFERROR(LY75/LY88-1,"-")</f>
        <v>-4.4145032314601873E-2</v>
      </c>
      <c r="MA75" s="294">
        <v>17335</v>
      </c>
      <c r="MB75" s="293">
        <f>IFERROR(MA75/MA88-1,"-")</f>
        <v>-3.6997944558635587E-2</v>
      </c>
      <c r="MC75" s="294">
        <v>117</v>
      </c>
      <c r="MD75" s="293">
        <f>IFERROR(MC75/MC88-1,"-")</f>
        <v>-0.54474708171206232</v>
      </c>
      <c r="ME75" s="292">
        <v>17150</v>
      </c>
      <c r="MF75" s="293">
        <f>IFERROR(ME75/ME88-1,"-")</f>
        <v>-6.2687872328797023E-2</v>
      </c>
      <c r="MG75" s="294">
        <v>17112</v>
      </c>
      <c r="MH75" s="293">
        <f>IFERROR(MG75/MG88-1,"-")</f>
        <v>-4.4022346368715048E-2</v>
      </c>
      <c r="MI75" s="294">
        <v>38</v>
      </c>
      <c r="MJ75" s="293">
        <f>IFERROR(MI75/MI88-1,"-")</f>
        <v>-0.90428211586901763</v>
      </c>
      <c r="MK75" s="292">
        <v>4675</v>
      </c>
      <c r="ML75" s="293">
        <f>IFERROR(MK75/MK88-1,"-")</f>
        <v>2.7246758954076133E-2</v>
      </c>
      <c r="MM75" s="294">
        <v>4537</v>
      </c>
      <c r="MN75" s="293">
        <f>IFERROR(MM75/MM88-1,"-")</f>
        <v>7.5373311211187399E-2</v>
      </c>
      <c r="MO75" s="294">
        <v>138</v>
      </c>
      <c r="MP75" s="293">
        <f>IFERROR(MO75/MO88-1,"-")</f>
        <v>-0.5843373493975903</v>
      </c>
      <c r="MQ75" s="292">
        <f>IFERROR(AI75-(CU75+EA75+FG75+GM75+HS75+IY75+KE75+LK75),"-")</f>
        <v>118616</v>
      </c>
      <c r="MR75" s="293">
        <f>IFERROR(MQ75/MQ88-1,"-")</f>
        <v>-2.4651767066291685E-2</v>
      </c>
      <c r="MS75" s="292">
        <f>IFERROR(AK75-(CW75+EC75+FI75+GO75+HU75+JA75+KG75+LM75),"-")</f>
        <v>57449</v>
      </c>
      <c r="MT75" s="293">
        <f>IFERROR(MS75/MS88-1,"-")</f>
        <v>-7.5150300601202202E-3</v>
      </c>
      <c r="MU75" s="294">
        <f>IFERROR(AM75-(CY75+EE75+FK75+GQ75+HW75+JC75+KI75+LO75),"-")</f>
        <v>54723</v>
      </c>
      <c r="MV75" s="293">
        <f>IFERROR(MU75/MU88-1,"-")</f>
        <v>-1.0595020701874902E-2</v>
      </c>
      <c r="MW75" s="294">
        <f>IFERROR(AO75-(DA75+EG75+FM75+GS75+HY75+JE75+KK75+LQ75),"-")</f>
        <v>2727</v>
      </c>
      <c r="MX75" s="293">
        <f>IFERROR(MW75/MW88-1,"-")</f>
        <v>5.8207217694994151E-2</v>
      </c>
      <c r="MY75" s="292">
        <f>IFERROR(AQ75-(DC75+EI75+FO75+GU75+IA75+JG75+KM75+LS75),"-")</f>
        <v>37792</v>
      </c>
      <c r="MZ75" s="293">
        <f>IFERROR(MY75/MY88-1,"-")</f>
        <v>4.8176397170988761E-2</v>
      </c>
      <c r="NA75" s="294">
        <f>IFERROR(AS75-(DE75+EK75+FQ75+GW75+IC75+JI75+KO75+LU75),"-")</f>
        <v>34195</v>
      </c>
      <c r="NB75" s="293">
        <f>IFERROR(NA75/NA88-1,"-")</f>
        <v>3.2178797098048051E-4</v>
      </c>
      <c r="NC75" s="294">
        <f>IFERROR(AU75-(DG75+EM75+FS75+GY75+IE75+JK75+KQ75+LW75),"-")</f>
        <v>3601</v>
      </c>
      <c r="ND75" s="293">
        <f>IFERROR(NC75/NC88-1,"-")</f>
        <v>0.92463923035809725</v>
      </c>
      <c r="NE75" s="292">
        <f>IFERROR(AW75-(DI75+EO75+FU75+HA75+IG75+JM75+KS75+LY75),"-")</f>
        <v>14256</v>
      </c>
      <c r="NF75" s="293">
        <f>IFERROR(NE75/NE88-1,"-")</f>
        <v>-3.974134446989086E-2</v>
      </c>
      <c r="NG75" s="294">
        <f>IFERROR(AY75-(DK75+EQ75+FW75+HC75+II75+JO75+KU75+MA75),"-")</f>
        <v>11658</v>
      </c>
      <c r="NH75" s="293">
        <f>IFERROR(NG75/NG88-1,"-")</f>
        <v>-0.1063242621694136</v>
      </c>
      <c r="NI75" s="294">
        <f>IFERROR(BA75-(DM75+ES75+FY75+HE75+IK75+JQ75+KW75+MC75),"-")</f>
        <v>2598</v>
      </c>
      <c r="NJ75" s="293">
        <f>IFERROR(NI75/NI88-1,"-")</f>
        <v>0.44173140954495005</v>
      </c>
      <c r="NK75" s="292">
        <f>IFERROR(BC75-(DO75+EU75+GA75+HG75+IM75+JS75+KY75+ME75),"-")</f>
        <v>15184</v>
      </c>
      <c r="NL75" s="293">
        <f>IFERROR(NK75/NK88-1,"-")</f>
        <v>-5.3484602917342028E-2</v>
      </c>
      <c r="NM75" s="294">
        <f>IFERROR(BE75-(DQ75+EW75+GC75+HI75+IO75+JU75+LA75+MG75),"-")</f>
        <v>13451</v>
      </c>
      <c r="NN75" s="293">
        <f>IFERROR(NM75/NM88-1,"-")</f>
        <v>-0.10861497680583165</v>
      </c>
      <c r="NO75" s="294">
        <f>IFERROR(BG75-(DS75+EY75+GE75+HK75+IQ75+JW75+LC75+MI75),"-")</f>
        <v>1733</v>
      </c>
      <c r="NP75" s="293">
        <f>IFERROR(NO75/NO88-1,"-")</f>
        <v>0.82229232386961093</v>
      </c>
      <c r="NQ75" s="292">
        <f>IFERROR(BI75-(DU75+FA75+GG75+HM75+IS75+JY75+LE75+MK75),"-")</f>
        <v>4792</v>
      </c>
      <c r="NR75" s="293">
        <f>IFERROR(NQ75/NQ88-1,"-")</f>
        <v>0.18555170707570512</v>
      </c>
      <c r="NS75" s="294">
        <f>IFERROR(BK75-(DW75+FC75+GI75+HO75+IU75+KA75+LG75+MM75),"-")</f>
        <v>3117</v>
      </c>
      <c r="NT75" s="293">
        <f>IFERROR(NS75/NS88-1,"-")</f>
        <v>-3.2071840923664219E-4</v>
      </c>
      <c r="NU75" s="294">
        <f>IFERROR(BM75-(DY75+FE75+GK75+HQ75+IW75+KC75+LI75+MO75),"-")</f>
        <v>1675</v>
      </c>
      <c r="NV75" s="293">
        <f>IFERROR(NU75/NU88-1,"-")</f>
        <v>0.81473456121343446</v>
      </c>
    </row>
    <row r="76" spans="1:386" s="295" customFormat="1" outlineLevel="1" x14ac:dyDescent="0.25">
      <c r="A76" s="290"/>
      <c r="B76" s="291" t="s">
        <v>63</v>
      </c>
      <c r="C76" s="292">
        <v>1280978</v>
      </c>
      <c r="D76" s="293">
        <f t="shared" ref="D76:D87" si="1025">IFERROR(C76/C89-1,"-")</f>
        <v>-5.128221059490623E-3</v>
      </c>
      <c r="E76" s="292">
        <v>484485</v>
      </c>
      <c r="F76" s="293">
        <f t="shared" ref="F76:F87" si="1026">IFERROR(E76/E89-1,"-")</f>
        <v>-4.1633368411890803E-2</v>
      </c>
      <c r="G76" s="294">
        <v>465028</v>
      </c>
      <c r="H76" s="293">
        <f t="shared" ref="H76:H87" si="1027">IFERROR(G76/G89-1,"-")</f>
        <v>-4.5071943849504192E-2</v>
      </c>
      <c r="I76" s="294">
        <v>19457</v>
      </c>
      <c r="J76" s="293">
        <f t="shared" ref="J76:J87" si="1028">IFERROR(I76/I89-1,"-")</f>
        <v>4.8612233899218538E-2</v>
      </c>
      <c r="K76" s="292">
        <v>396707</v>
      </c>
      <c r="L76" s="293">
        <f t="shared" ref="L76:L87" si="1029">IFERROR(K76/K89-1,"-")</f>
        <v>3.2625926340476896E-2</v>
      </c>
      <c r="M76" s="294">
        <v>386684</v>
      </c>
      <c r="N76" s="293">
        <f t="shared" ref="N76:N87" si="1030">IFERROR(M76/M89-1,"-")</f>
        <v>4.3073403899481111E-2</v>
      </c>
      <c r="O76" s="294">
        <v>10023</v>
      </c>
      <c r="P76" s="293">
        <f t="shared" ref="P76:P87" si="1031">IFERROR(O76/O89-1,"-")</f>
        <v>-0.25518317604220853</v>
      </c>
      <c r="Q76" s="292">
        <v>246215</v>
      </c>
      <c r="R76" s="293">
        <f t="shared" ref="R76:R87" si="1032">IFERROR(Q76/Q89-1,"-")</f>
        <v>5.1603148637740182E-2</v>
      </c>
      <c r="S76" s="294">
        <v>227473</v>
      </c>
      <c r="T76" s="293">
        <f t="shared" ref="T76:T87" si="1033">IFERROR(S76/S89-1,"-")</f>
        <v>3.2400809679849596E-2</v>
      </c>
      <c r="U76" s="294">
        <v>18742</v>
      </c>
      <c r="V76" s="293">
        <f t="shared" ref="V76:V87" si="1034">IFERROR(U76/U89-1,"-")</f>
        <v>0.35821436335966372</v>
      </c>
      <c r="W76" s="292">
        <v>181218</v>
      </c>
      <c r="X76" s="293">
        <f t="shared" ref="X76:X87" si="1035">IFERROR(W76/W89-1,"-")</f>
        <v>-9.93180162881524E-5</v>
      </c>
      <c r="Y76" s="294">
        <v>164400</v>
      </c>
      <c r="Z76" s="293">
        <f t="shared" ref="Z76:Z87" si="1036">IFERROR(Y76/Y89-1,"-")</f>
        <v>-3.4412277765052068E-2</v>
      </c>
      <c r="AA76" s="294">
        <v>16818</v>
      </c>
      <c r="AB76" s="293">
        <f t="shared" ref="AB76:AB87" si="1037">IFERROR(AA76/AA89-1,"-")</f>
        <v>0.53197303698305709</v>
      </c>
      <c r="AC76" s="292">
        <v>40282</v>
      </c>
      <c r="AD76" s="293">
        <f t="shared" ref="AD76:AD87" si="1038">IFERROR(AC76/AC89-1,"-")</f>
        <v>-2.8623791265764753E-2</v>
      </c>
      <c r="AE76" s="294">
        <v>26173</v>
      </c>
      <c r="AF76" s="293">
        <f t="shared" ref="AF76:AF87" si="1039">IFERROR(AE76/AE89-1,"-")</f>
        <v>5.9960794864895028E-3</v>
      </c>
      <c r="AG76" s="294">
        <v>14109</v>
      </c>
      <c r="AH76" s="293">
        <f t="shared" ref="AH76:AH87" si="1040">IFERROR(AG76/AG89-1,"-")</f>
        <v>-8.6973403222675216E-2</v>
      </c>
      <c r="AI76" s="292">
        <v>1183924</v>
      </c>
      <c r="AJ76" s="293">
        <f t="shared" ref="AJ76:AJ87" si="1041">IFERROR(AI76/AI89-1,"-")</f>
        <v>-2.1956047371018972E-4</v>
      </c>
      <c r="AK76" s="292">
        <v>437329</v>
      </c>
      <c r="AL76" s="293">
        <f t="shared" ref="AL76:AL87" si="1042">IFERROR(AK76/AK89-1,"-")</f>
        <v>-4.7159534091255728E-2</v>
      </c>
      <c r="AM76" s="294">
        <v>420358</v>
      </c>
      <c r="AN76" s="293">
        <f t="shared" ref="AN76:AN87" si="1043">IFERROR(AM76/AM89-1,"-")</f>
        <v>-4.7929878601195908E-2</v>
      </c>
      <c r="AO76" s="294">
        <v>16971</v>
      </c>
      <c r="AP76" s="293">
        <f t="shared" ref="AP76:AP87" si="1044">IFERROR(AO76/AO89-1,"-")</f>
        <v>-2.7672739773117905E-2</v>
      </c>
      <c r="AQ76" s="292">
        <v>365544</v>
      </c>
      <c r="AR76" s="293">
        <f t="shared" ref="AR76:AR87" si="1045">IFERROR(AQ76/AQ89-1,"-")</f>
        <v>4.2740065209763811E-2</v>
      </c>
      <c r="AS76" s="294">
        <v>356809</v>
      </c>
      <c r="AT76" s="293">
        <f t="shared" ref="AT76:AT87" si="1046">IFERROR(AS76/AS89-1,"-")</f>
        <v>5.576350073824643E-2</v>
      </c>
      <c r="AU76" s="294">
        <v>8735</v>
      </c>
      <c r="AV76" s="293">
        <f t="shared" ref="AV76:AV87" si="1047">IFERROR(AU76/AU89-1,"-")</f>
        <v>-0.30663597396412134</v>
      </c>
      <c r="AW76" s="292">
        <v>230396</v>
      </c>
      <c r="AX76" s="293">
        <f t="shared" ref="AX76:AX87" si="1048">IFERROR(AW76/AW89-1,"-")</f>
        <v>5.7366817197195052E-2</v>
      </c>
      <c r="AY76" s="294">
        <v>213757</v>
      </c>
      <c r="AZ76" s="293">
        <f t="shared" ref="AZ76:AZ87" si="1049">IFERROR(AY76/AY89-1,"-")</f>
        <v>4.2951101222713284E-2</v>
      </c>
      <c r="BA76" s="294">
        <v>16639</v>
      </c>
      <c r="BB76" s="293">
        <f t="shared" ref="BB76:BB87" si="1050">IFERROR(BA76/BA89-1,"-")</f>
        <v>0.28565909442126403</v>
      </c>
      <c r="BC76" s="292">
        <v>172746</v>
      </c>
      <c r="BD76" s="293">
        <f t="shared" ref="BD76:BD87" si="1051">IFERROR(BC76/BC89-1,"-")</f>
        <v>-4.6957553828337328E-3</v>
      </c>
      <c r="BE76" s="294">
        <v>158022</v>
      </c>
      <c r="BF76" s="293">
        <f t="shared" ref="BF76:BF87" si="1052">IFERROR(BE76/BE89-1,"-")</f>
        <v>-3.3090619837239155E-2</v>
      </c>
      <c r="BG76" s="294">
        <v>14724</v>
      </c>
      <c r="BH76" s="293">
        <f t="shared" ref="BH76:BH87" si="1053">IFERROR(BG76/BG89-1,"-")</f>
        <v>0.45321752862218712</v>
      </c>
      <c r="BI76" s="292">
        <v>35724</v>
      </c>
      <c r="BJ76" s="293">
        <f t="shared" ref="BJ76:BJ87" si="1054">IFERROR(BI76/BI89-1,"-")</f>
        <v>-7.3042891616284855E-2</v>
      </c>
      <c r="BK76" s="294">
        <v>24099</v>
      </c>
      <c r="BL76" s="293">
        <f t="shared" ref="BL76:BL87" si="1055">IFERROR(BK76/BK89-1,"-")</f>
        <v>3.0620536287046196E-2</v>
      </c>
      <c r="BM76" s="294">
        <v>11625</v>
      </c>
      <c r="BN76" s="293">
        <f t="shared" ref="BN76:BN87" si="1056">IFERROR(BM76/BM89-1,"-")</f>
        <v>-0.23297703879651621</v>
      </c>
      <c r="BO76" s="292">
        <v>97055</v>
      </c>
      <c r="BP76" s="293">
        <f t="shared" ref="BP76:BP87" si="1057">IFERROR(BO76/BO89-1,"-")</f>
        <v>-6.1336402410127944E-2</v>
      </c>
      <c r="BQ76" s="292">
        <v>47156</v>
      </c>
      <c r="BR76" s="293">
        <f t="shared" ref="BR76:BR87" si="1058">IFERROR(BQ76/BQ89-1,"-")</f>
        <v>1.2844194338244685E-2</v>
      </c>
      <c r="BS76" s="294">
        <v>44670</v>
      </c>
      <c r="BT76" s="293">
        <f t="shared" ref="BT76:BT87" si="1059">IFERROR(BS76/BS89-1,"-")</f>
        <v>-1.7313065094484936E-2</v>
      </c>
      <c r="BU76" s="294">
        <v>2486</v>
      </c>
      <c r="BV76" s="293">
        <f t="shared" ref="BV76:BV87" si="1060">IFERROR(BU76/BU89-1,"-")</f>
        <v>1.2579473206176202</v>
      </c>
      <c r="BW76" s="292">
        <v>31163</v>
      </c>
      <c r="BX76" s="293">
        <f t="shared" ref="BX76:BX87" si="1061">IFERROR(BW76/BW89-1,"-")</f>
        <v>-7.286088301796978E-2</v>
      </c>
      <c r="BY76" s="294">
        <v>29875</v>
      </c>
      <c r="BZ76" s="293">
        <f t="shared" ref="BZ76:BZ87" si="1062">IFERROR(BY76/BY89-1,"-")</f>
        <v>-8.7869813452202905E-2</v>
      </c>
      <c r="CA76" s="294">
        <v>1288</v>
      </c>
      <c r="CB76" s="293">
        <f t="shared" ref="CB76:CB87" si="1063">IFERROR(CA76/CA89-1,"-")</f>
        <v>0.49941792782305017</v>
      </c>
      <c r="CC76" s="292">
        <v>15820</v>
      </c>
      <c r="CD76" s="293">
        <f t="shared" ref="CD76:CD87" si="1064">IFERROR(CC76/CC89-1,"-")</f>
        <v>-2.5682084128841542E-2</v>
      </c>
      <c r="CE76" s="294">
        <v>13716</v>
      </c>
      <c r="CF76" s="293">
        <f t="shared" ref="CF76:CF87" si="1065">IFERROR(CE76/CE89-1,"-")</f>
        <v>-0.10819245773732122</v>
      </c>
      <c r="CG76" s="294">
        <v>2103</v>
      </c>
      <c r="CH76" s="293">
        <f t="shared" ref="CH76:CH87" si="1066">IFERROR(CG76/CG89-1,"-")</f>
        <v>1.4539089848308051</v>
      </c>
      <c r="CI76" s="292">
        <v>8472</v>
      </c>
      <c r="CJ76" s="293">
        <f t="shared" ref="CJ76:CJ87" si="1067">IFERROR(CI76/CI89-1,"-")</f>
        <v>0.10384364820846903</v>
      </c>
      <c r="CK76" s="294">
        <v>6378</v>
      </c>
      <c r="CL76" s="293">
        <f t="shared" ref="CL76:CL87" si="1068">IFERROR(CK76/CK89-1,"-")</f>
        <v>-6.6041880216722748E-2</v>
      </c>
      <c r="CM76" s="294">
        <v>2093</v>
      </c>
      <c r="CN76" s="293">
        <f t="shared" ref="CN76:CN87" si="1069">IFERROR(CM76/CM89-1,"-")</f>
        <v>1.4739952718676124</v>
      </c>
      <c r="CO76" s="292">
        <v>4558</v>
      </c>
      <c r="CP76" s="293">
        <f t="shared" ref="CP76:CP87" si="1070">IFERROR(CO76/CO89-1,"-")</f>
        <v>0.5551006482429206</v>
      </c>
      <c r="CQ76" s="294">
        <v>2074</v>
      </c>
      <c r="CR76" s="293">
        <f t="shared" ref="CR76:CR87" si="1071">IFERROR(CQ76/CQ89-1,"-")</f>
        <v>-0.21260440394836755</v>
      </c>
      <c r="CS76" s="294">
        <v>2484</v>
      </c>
      <c r="CT76" s="293">
        <f t="shared" ref="CT76:CT87" si="1072">IFERROR(CS76/CS89-1,"-")</f>
        <v>7.3918918918918912</v>
      </c>
      <c r="CU76" s="292">
        <v>253423</v>
      </c>
      <c r="CV76" s="293">
        <f t="shared" ref="CV76:CV87" si="1073">IFERROR(CU76/CU89-1,"-")</f>
        <v>6.1350900851851575E-2</v>
      </c>
      <c r="CW76" s="292">
        <v>71490</v>
      </c>
      <c r="CX76" s="293">
        <f t="shared" ref="CX76:CX87" si="1074">IFERROR(CW76/CW89-1,"-")</f>
        <v>5.5327566354698821E-2</v>
      </c>
      <c r="CY76" s="294">
        <v>61892</v>
      </c>
      <c r="CZ76" s="293">
        <f t="shared" ref="CZ76:CZ87" si="1075">IFERROR(CY76/CY89-1,"-")</f>
        <v>5.7205814529491139E-2</v>
      </c>
      <c r="DA76" s="294">
        <v>9599</v>
      </c>
      <c r="DB76" s="293">
        <f t="shared" ref="DB76:DB87" si="1076">IFERROR(DA76/DA89-1,"-")</f>
        <v>4.3369565217391326E-2</v>
      </c>
      <c r="DC76" s="292">
        <v>82986</v>
      </c>
      <c r="DD76" s="293">
        <f t="shared" ref="DD76:DD87" si="1077">IFERROR(DC76/DC89-1,"-")</f>
        <v>0.1162884545540146</v>
      </c>
      <c r="DE76" s="294">
        <v>81155</v>
      </c>
      <c r="DF76" s="293">
        <f t="shared" ref="DF76:DF87" si="1078">IFERROR(DE76/DE89-1,"-")</f>
        <v>0.10796346608052199</v>
      </c>
      <c r="DG76" s="294">
        <v>1831</v>
      </c>
      <c r="DH76" s="293">
        <f t="shared" ref="DH76:DH87" si="1079">IFERROR(DG76/DG89-1,"-")</f>
        <v>0.67367458866544783</v>
      </c>
      <c r="DI76" s="292">
        <v>38260</v>
      </c>
      <c r="DJ76" s="293">
        <f t="shared" ref="DJ76:DJ87" si="1080">IFERROR(DI76/DI89-1,"-")</f>
        <v>0.10578034682080917</v>
      </c>
      <c r="DK76" s="294">
        <v>28227</v>
      </c>
      <c r="DL76" s="293">
        <f t="shared" ref="DL76:DL87" si="1081">IFERROR(DK76/DK89-1,"-")</f>
        <v>2.7594743165022306E-2</v>
      </c>
      <c r="DM76" s="294">
        <v>10033</v>
      </c>
      <c r="DN76" s="293">
        <f t="shared" ref="DN76:DN87" si="1082">IFERROR(DM76/DM89-1,"-")</f>
        <v>0.40695554620670316</v>
      </c>
      <c r="DO76" s="292">
        <v>72996</v>
      </c>
      <c r="DP76" s="293">
        <f t="shared" ref="DP76:DP87" si="1083">IFERROR(DO76/DO89-1,"-")</f>
        <v>3.3732687569037356E-2</v>
      </c>
      <c r="DQ76" s="294">
        <v>63927</v>
      </c>
      <c r="DR76" s="293">
        <f t="shared" ref="DR76:DR87" si="1084">IFERROR(DQ76/DQ89-1,"-")</f>
        <v>-1.0953817591088377E-2</v>
      </c>
      <c r="DS76" s="294">
        <v>9069</v>
      </c>
      <c r="DT76" s="293">
        <f t="shared" ref="DT76:DT87" si="1085">IFERROR(DS76/DS89-1,"-")</f>
        <v>0.51680883090817864</v>
      </c>
      <c r="DU76" s="292">
        <v>16525</v>
      </c>
      <c r="DV76" s="293">
        <f t="shared" ref="DV76:DV87" si="1086">IFERROR(DU76/DU89-1,"-")</f>
        <v>0.33244637961619095</v>
      </c>
      <c r="DW76" s="294">
        <v>11817</v>
      </c>
      <c r="DX76" s="293">
        <f t="shared" ref="DX76:DX87" si="1087">IFERROR(DW76/DW89-1,"-")</f>
        <v>0.33465100519539193</v>
      </c>
      <c r="DY76" s="294">
        <v>4708</v>
      </c>
      <c r="DZ76" s="293">
        <f t="shared" ref="DZ76:DZ87" si="1088">IFERROR(DY76/DY89-1,"-")</f>
        <v>0.32657086503240351</v>
      </c>
      <c r="EA76" s="292">
        <v>32692</v>
      </c>
      <c r="EB76" s="293">
        <f t="shared" ref="EB76:EB87" si="1089">IFERROR(EA76/EA89-1,"-")</f>
        <v>8.4491623818212069E-2</v>
      </c>
      <c r="EC76" s="292">
        <v>18496</v>
      </c>
      <c r="ED76" s="293">
        <f t="shared" ref="ED76:ED87" si="1090">IFERROR(EC76/EC89-1,"-")</f>
        <v>-2.974348213817346E-2</v>
      </c>
      <c r="EE76" s="294">
        <v>18496</v>
      </c>
      <c r="EF76" s="293">
        <f t="shared" ref="EF76:EF87" si="1091">IFERROR(EE76/EE89-1,"-")</f>
        <v>-2.2823330515638229E-2</v>
      </c>
      <c r="EG76" s="294">
        <v>0</v>
      </c>
      <c r="EH76" s="293">
        <f t="shared" ref="EH76:EH87" si="1092">IFERROR(EG76/EG89-1,"-")</f>
        <v>-1</v>
      </c>
      <c r="EI76" s="292">
        <v>7881</v>
      </c>
      <c r="EJ76" s="293">
        <f t="shared" ref="EJ76:EJ87" si="1093">IFERROR(EI76/EI89-1,"-")</f>
        <v>9.3823733518390018E-2</v>
      </c>
      <c r="EK76" s="294">
        <v>7831</v>
      </c>
      <c r="EL76" s="293">
        <f t="shared" ref="EL76:EL87" si="1094">IFERROR(EK76/EK89-1,"-")</f>
        <v>0.14121247449723118</v>
      </c>
      <c r="EM76" s="294">
        <v>50</v>
      </c>
      <c r="EN76" s="293">
        <f t="shared" ref="EN76:EN87" si="1095">IFERROR(EM76/EM89-1,"-")</f>
        <v>-0.85422740524781338</v>
      </c>
      <c r="EO76" s="292">
        <v>4492</v>
      </c>
      <c r="EP76" s="293">
        <f t="shared" ref="EP76:EP87" si="1096">IFERROR(EO76/EO89-1,"-")</f>
        <v>0.43652062679884884</v>
      </c>
      <c r="EQ76" s="294">
        <v>4451</v>
      </c>
      <c r="ER76" s="293">
        <f t="shared" ref="ER76:ER87" si="1097">IFERROR(EQ76/EQ89-1,"-")</f>
        <v>0.57334747260516084</v>
      </c>
      <c r="ES76" s="294">
        <v>42</v>
      </c>
      <c r="ET76" s="293">
        <f t="shared" ref="ET76:ET87" si="1098">IFERROR(ES76/ES89-1,"-")</f>
        <v>-0.85858585858585856</v>
      </c>
      <c r="EU76" s="292">
        <v>1034</v>
      </c>
      <c r="EV76" s="293">
        <f t="shared" ref="EV76:EV87" si="1099">IFERROR(EU76/EU89-1,"-")</f>
        <v>-6.0000000000000053E-2</v>
      </c>
      <c r="EW76" s="294">
        <v>1034</v>
      </c>
      <c r="EX76" s="293">
        <f t="shared" ref="EX76:EX87" si="1100">IFERROR(EW76/EW89-1,"-")</f>
        <v>0.11063372717508058</v>
      </c>
      <c r="EY76" s="294">
        <v>0</v>
      </c>
      <c r="EZ76" s="293">
        <f t="shared" ref="EZ76:EZ87" si="1101">IFERROR(EY76/EY89-1,"-")</f>
        <v>-1</v>
      </c>
      <c r="FA76" s="292">
        <v>670</v>
      </c>
      <c r="FB76" s="293">
        <f t="shared" ref="FB76:FB87" si="1102">IFERROR(FA76/FA89-1,"-")</f>
        <v>4.3613707165109039E-2</v>
      </c>
      <c r="FC76" s="294">
        <v>570</v>
      </c>
      <c r="FD76" s="293">
        <f t="shared" ref="FD76:FD87" si="1103">IFERROR(FC76/FC89-1,"-")</f>
        <v>0.46153846153846145</v>
      </c>
      <c r="FE76" s="294">
        <v>100</v>
      </c>
      <c r="FF76" s="293">
        <f t="shared" ref="FF76:FF87" si="1104">IFERROR(FE76/FE89-1,"-")</f>
        <v>-0.60159362549800799</v>
      </c>
      <c r="FG76" s="292">
        <v>46633</v>
      </c>
      <c r="FH76" s="293">
        <f t="shared" ref="FH76:FH87" si="1105">IFERROR(FG76/FG89-1,"-")</f>
        <v>-0.17718570798412003</v>
      </c>
      <c r="FI76" s="292">
        <v>15862</v>
      </c>
      <c r="FJ76" s="293">
        <f t="shared" ref="FJ76:FJ87" si="1106">IFERROR(FI76/FI89-1,"-")</f>
        <v>-0.22484484190978837</v>
      </c>
      <c r="FK76" s="294">
        <v>15603</v>
      </c>
      <c r="FL76" s="293">
        <f t="shared" ref="FL76:FL87" si="1107">IFERROR(FK76/FK89-1,"-")</f>
        <v>-0.21687412166231679</v>
      </c>
      <c r="FM76" s="294">
        <v>259</v>
      </c>
      <c r="FN76" s="293">
        <f t="shared" ref="FN76:FN87" si="1108">IFERROR(FM76/FM89-1,"-")</f>
        <v>-0.51948051948051943</v>
      </c>
      <c r="FO76" s="292">
        <v>8545</v>
      </c>
      <c r="FP76" s="293">
        <f t="shared" ref="FP76:FP87" si="1109">IFERROR(FO76/FO89-1,"-")</f>
        <v>-3.435416431235172E-2</v>
      </c>
      <c r="FQ76" s="294">
        <v>8142</v>
      </c>
      <c r="FR76" s="293">
        <f t="shared" ref="FR76:FR87" si="1110">IFERROR(FQ76/FQ89-1,"-")</f>
        <v>-5.1491146318732528E-2</v>
      </c>
      <c r="FS76" s="294">
        <v>403</v>
      </c>
      <c r="FT76" s="293">
        <f t="shared" ref="FT76:FT87" si="1111">IFERROR(FS76/FS89-1,"-")</f>
        <v>0.52075471698113218</v>
      </c>
      <c r="FU76" s="292">
        <v>12695</v>
      </c>
      <c r="FV76" s="293">
        <f t="shared" ref="FV76:FV87" si="1112">IFERROR(FU76/FU89-1,"-")</f>
        <v>-0.23079253514299569</v>
      </c>
      <c r="FW76" s="294">
        <v>12436</v>
      </c>
      <c r="FX76" s="293">
        <f t="shared" ref="FX76:FX87" si="1113">IFERROR(FW76/FW89-1,"-")</f>
        <v>-0.23938837920489298</v>
      </c>
      <c r="FY76" s="294">
        <v>259</v>
      </c>
      <c r="FZ76" s="293">
        <f t="shared" ref="FZ76:FZ87" si="1114">IFERROR(FY76/FY89-1,"-")</f>
        <v>0.68181818181818188</v>
      </c>
      <c r="GA76" s="292">
        <v>9851</v>
      </c>
      <c r="GB76" s="293">
        <f t="shared" ref="GB76:GB87" si="1115">IFERROR(GA76/GA89-1,"-")</f>
        <v>-4.977331918587824E-2</v>
      </c>
      <c r="GC76" s="294">
        <v>9669</v>
      </c>
      <c r="GD76" s="293">
        <f t="shared" ref="GD76:GD87" si="1116">IFERROR(GC76/GC89-1,"-")</f>
        <v>-4.465961861476142E-2</v>
      </c>
      <c r="GE76" s="294">
        <v>182</v>
      </c>
      <c r="GF76" s="293">
        <f t="shared" ref="GF76:GF87" si="1117">IFERROR(GE76/GE89-1,"-")</f>
        <v>-0.26016260162601623</v>
      </c>
      <c r="GG76" s="292">
        <v>831</v>
      </c>
      <c r="GH76" s="293">
        <f t="shared" ref="GH76:GH87" si="1118">IFERROR(GG76/GG89-1,"-")</f>
        <v>-0.49909584086799275</v>
      </c>
      <c r="GI76" s="294">
        <v>775</v>
      </c>
      <c r="GJ76" s="293">
        <f t="shared" ref="GJ76:GJ87" si="1119">IFERROR(GI76/GI89-1,"-")</f>
        <v>-0.44523979957050819</v>
      </c>
      <c r="GK76" s="294">
        <v>56</v>
      </c>
      <c r="GL76" s="293">
        <f t="shared" ref="GL76:GL87" si="1120">IFERROR(GK76/GK89-1,"-")</f>
        <v>-0.7862595419847328</v>
      </c>
      <c r="GM76" s="292">
        <v>376026</v>
      </c>
      <c r="GN76" s="293">
        <f t="shared" ref="GN76:GN87" si="1121">IFERROR(GM76/GM89-1,"-")</f>
        <v>-1.9560501449698564E-2</v>
      </c>
      <c r="GO76" s="292">
        <v>170525</v>
      </c>
      <c r="GP76" s="293">
        <f t="shared" ref="GP76:GP87" si="1122">IFERROR(GO76/GO89-1,"-")</f>
        <v>-6.4119028802247957E-2</v>
      </c>
      <c r="GQ76" s="294">
        <v>168872</v>
      </c>
      <c r="GR76" s="293">
        <f t="shared" ref="GR76:GR87" si="1123">IFERROR(GQ76/GQ89-1,"-")</f>
        <v>-6.7355910486668003E-2</v>
      </c>
      <c r="GS76" s="294">
        <v>1653</v>
      </c>
      <c r="GT76" s="293">
        <f t="shared" ref="GT76:GT87" si="1124">IFERROR(GS76/GS89-1,"-")</f>
        <v>0.44999999999999996</v>
      </c>
      <c r="GU76" s="292">
        <v>56904</v>
      </c>
      <c r="GV76" s="293">
        <f t="shared" ref="GV76:GV87" si="1125">IFERROR(GU76/GU89-1,"-")</f>
        <v>-5.8613330686386411E-2</v>
      </c>
      <c r="GW76" s="294">
        <v>53913</v>
      </c>
      <c r="GX76" s="293">
        <f t="shared" ref="GX76:GX87" si="1126">IFERROR(GW76/GW89-1,"-")</f>
        <v>-1.6690775564709437E-4</v>
      </c>
      <c r="GY76" s="294">
        <v>2991</v>
      </c>
      <c r="GZ76" s="293">
        <f t="shared" ref="GZ76:GZ87" si="1127">IFERROR(GY76/GY89-1,"-")</f>
        <v>-0.54160919540229879</v>
      </c>
      <c r="HA76" s="292">
        <v>110448</v>
      </c>
      <c r="HB76" s="293">
        <f t="shared" ref="HB76:HB87" si="1128">IFERROR(HA76/HA89-1,"-")</f>
        <v>8.4365028717294122E-2</v>
      </c>
      <c r="HC76" s="294">
        <v>107496</v>
      </c>
      <c r="HD76" s="293">
        <f t="shared" ref="HD76:HD87" si="1129">IFERROR(HC76/HC89-1,"-")</f>
        <v>8.5873023890095546E-2</v>
      </c>
      <c r="HE76" s="294">
        <v>2952</v>
      </c>
      <c r="HF76" s="293">
        <f t="shared" ref="HF76:HF87" si="1130">IFERROR(HE76/HE89-1,"-")</f>
        <v>3.2167832167832255E-2</v>
      </c>
      <c r="HG76" s="292">
        <v>41993</v>
      </c>
      <c r="HH76" s="293">
        <f t="shared" ref="HH76:HH87" si="1131">IFERROR(HG76/HG89-1,"-")</f>
        <v>-2.8142285172070625E-2</v>
      </c>
      <c r="HI76" s="294">
        <v>40127</v>
      </c>
      <c r="HJ76" s="293">
        <f t="shared" ref="HJ76:HJ87" si="1132">IFERROR(HI76/HI89-1,"-")</f>
        <v>-5.7166353383458657E-2</v>
      </c>
      <c r="HK76" s="294">
        <v>1866</v>
      </c>
      <c r="HL76" s="293">
        <f t="shared" ref="HL76:HL87" si="1133">IFERROR(HK76/HK89-1,"-")</f>
        <v>1.8751926040061635</v>
      </c>
      <c r="HM76" s="292">
        <v>6931</v>
      </c>
      <c r="HN76" s="293">
        <f t="shared" ref="HN76:HN87" si="1134">IFERROR(HM76/HM89-1,"-")</f>
        <v>-0.35877509482838377</v>
      </c>
      <c r="HO76" s="294">
        <v>3513</v>
      </c>
      <c r="HP76" s="293">
        <f t="shared" ref="HP76:HP87" si="1135">IFERROR(HO76/HO89-1,"-")</f>
        <v>-0.20285908781484008</v>
      </c>
      <c r="HQ76" s="294">
        <v>3418</v>
      </c>
      <c r="HR76" s="293">
        <f t="shared" ref="HR76:HR87" si="1136">IFERROR(HQ76/HQ89-1,"-")</f>
        <v>-0.46602093422902668</v>
      </c>
      <c r="HS76" s="292">
        <v>50806</v>
      </c>
      <c r="HT76" s="293">
        <f t="shared" ref="HT76:HT87" si="1137">IFERROR(HS76/HS89-1,"-")</f>
        <v>-1.1306361531126519E-2</v>
      </c>
      <c r="HU76" s="292">
        <v>16378</v>
      </c>
      <c r="HV76" s="293">
        <f t="shared" ref="HV76:HV87" si="1138">IFERROR(HU76/HU89-1,"-")</f>
        <v>-3.7776863874038002E-2</v>
      </c>
      <c r="HW76" s="294">
        <v>14649</v>
      </c>
      <c r="HX76" s="293">
        <f t="shared" ref="HX76:HX87" si="1139">IFERROR(HW76/HW89-1,"-")</f>
        <v>-4.261159401346315E-2</v>
      </c>
      <c r="HY76" s="294">
        <v>1729</v>
      </c>
      <c r="HZ76" s="293">
        <f t="shared" ref="HZ76:HZ87" si="1140">IFERROR(HY76/HY89-1,"-")</f>
        <v>5.2325581395349374E-3</v>
      </c>
      <c r="IA76" s="292">
        <v>18805</v>
      </c>
      <c r="IB76" s="293">
        <f t="shared" ref="IB76:IB87" si="1141">IFERROR(IA76/IA89-1,"-")</f>
        <v>4.9796237369508223E-2</v>
      </c>
      <c r="IC76" s="294">
        <v>18617</v>
      </c>
      <c r="ID76" s="293">
        <f t="shared" ref="ID76:ID87" si="1142">IFERROR(IC76/IC89-1,"-")</f>
        <v>4.8195484488485985E-2</v>
      </c>
      <c r="IE76" s="294">
        <v>188</v>
      </c>
      <c r="IF76" s="293">
        <f t="shared" ref="IF76:IF87" si="1143">IFERROR(IE76/IE89-1,"-")</f>
        <v>0.23684210526315796</v>
      </c>
      <c r="IG76" s="292">
        <v>12095</v>
      </c>
      <c r="IH76" s="293">
        <f t="shared" ref="IH76:IH87" si="1144">IFERROR(IG76/IG89-1,"-")</f>
        <v>0.12532564197990315</v>
      </c>
      <c r="II76" s="294">
        <v>10645</v>
      </c>
      <c r="IJ76" s="293">
        <f t="shared" ref="IJ76:IJ87" si="1145">IFERROR(II76/II89-1,"-")</f>
        <v>0.14228994527309791</v>
      </c>
      <c r="IK76" s="294">
        <v>1450</v>
      </c>
      <c r="IL76" s="293">
        <f t="shared" ref="IL76:IL87" si="1146">IFERROR(IK76/IK89-1,"-")</f>
        <v>1.469559132260323E-2</v>
      </c>
      <c r="IM76" s="292">
        <v>6100</v>
      </c>
      <c r="IN76" s="293">
        <f t="shared" ref="IN76:IN87" si="1147">IFERROR(IM76/IM89-1,"-")</f>
        <v>-0.26078526417838099</v>
      </c>
      <c r="IO76" s="294">
        <v>4750</v>
      </c>
      <c r="IP76" s="293">
        <f t="shared" ref="IP76:IP87" si="1148">IFERROR(IO76/IO89-1,"-")</f>
        <v>-0.29357525282569896</v>
      </c>
      <c r="IQ76" s="294">
        <v>1350</v>
      </c>
      <c r="IR76" s="293">
        <f t="shared" ref="IR76:IR87" si="1149">IFERROR(IQ76/IQ89-1,"-")</f>
        <v>-0.11591355599214148</v>
      </c>
      <c r="IS76" s="292">
        <v>3027</v>
      </c>
      <c r="IT76" s="293">
        <f t="shared" ref="IT76:IT87" si="1150">IFERROR(IS76/IS89-1,"-")</f>
        <v>-1.46484375E-2</v>
      </c>
      <c r="IU76" s="294">
        <v>1705</v>
      </c>
      <c r="IV76" s="293">
        <f t="shared" ref="IV76:IV87" si="1151">IFERROR(IU76/IU89-1,"-")</f>
        <v>5.8685446009398845E-4</v>
      </c>
      <c r="IW76" s="294">
        <v>1322</v>
      </c>
      <c r="IX76" s="293">
        <f t="shared" ref="IX76:IX87" si="1152">IFERROR(IW76/IW89-1,"-")</f>
        <v>-3.3625730994152003E-2</v>
      </c>
      <c r="IY76" s="292">
        <v>34560</v>
      </c>
      <c r="IZ76" s="293">
        <f t="shared" ref="IZ76:IZ87" si="1153">IFERROR(IY76/IY89-1,"-")</f>
        <v>4.0963855421686679E-2</v>
      </c>
      <c r="JA76" s="292">
        <v>9066</v>
      </c>
      <c r="JB76" s="293">
        <f t="shared" ref="JB76:JB87" si="1154">IFERROR(JA76/JA89-1,"-")</f>
        <v>-1.3492927094668095E-2</v>
      </c>
      <c r="JC76" s="294">
        <v>9006</v>
      </c>
      <c r="JD76" s="293">
        <f t="shared" ref="JD76:JD87" si="1155">IFERROR(JC76/JC89-1,"-")</f>
        <v>5.1979908889148385E-2</v>
      </c>
      <c r="JE76" s="294">
        <v>60</v>
      </c>
      <c r="JF76" s="293">
        <f t="shared" ref="JF76:JF87" si="1156">IFERROR(JE76/JE89-1,"-")</f>
        <v>-0.90461049284578698</v>
      </c>
      <c r="JG76" s="292">
        <v>6588</v>
      </c>
      <c r="JH76" s="293">
        <f t="shared" ref="JH76:JH87" si="1157">IFERROR(JG76/JG89-1,"-")</f>
        <v>0.28196147110332759</v>
      </c>
      <c r="JI76" s="294">
        <v>6501</v>
      </c>
      <c r="JJ76" s="293">
        <f t="shared" ref="JJ76:JJ87" si="1158">IFERROR(JI76/JI89-1,"-")</f>
        <v>0.28503656849179682</v>
      </c>
      <c r="JK76" s="294">
        <v>88</v>
      </c>
      <c r="JL76" s="293">
        <f t="shared" ref="JL76:JL87" si="1159">IFERROR(JK76/JK89-1,"-")</f>
        <v>0.10000000000000009</v>
      </c>
      <c r="JM76" s="292">
        <v>16671</v>
      </c>
      <c r="JN76" s="293">
        <f t="shared" ref="JN76:JN87" si="1160">IFERROR(JM76/JM89-1,"-")</f>
        <v>9.0182786587580388E-3</v>
      </c>
      <c r="JO76" s="294">
        <v>16572</v>
      </c>
      <c r="JP76" s="293">
        <f t="shared" ref="JP76:JP87" si="1161">IFERROR(JO76/JO89-1,"-")</f>
        <v>1.1783381158800843E-2</v>
      </c>
      <c r="JQ76" s="294">
        <v>99</v>
      </c>
      <c r="JR76" s="293">
        <f t="shared" ref="JR76:JR87" si="1162">IFERROR(JQ76/JQ89-1,"-")</f>
        <v>-0.3125</v>
      </c>
      <c r="JS76" s="292">
        <v>2447</v>
      </c>
      <c r="JT76" s="293">
        <f t="shared" ref="JT76:JT87" si="1163">IFERROR(JS76/JS89-1,"-")</f>
        <v>-4.7489295445698687E-2</v>
      </c>
      <c r="JU76" s="294">
        <v>2447</v>
      </c>
      <c r="JV76" s="293">
        <f t="shared" ref="JV76:JV87" si="1164">IFERROR(JU76/JU89-1,"-")</f>
        <v>-3.6234738085860529E-2</v>
      </c>
      <c r="JW76" s="294">
        <v>0</v>
      </c>
      <c r="JX76" s="293">
        <f t="shared" ref="JX76:JX87" si="1165">IFERROR(JW76/JW89-1,"-")</f>
        <v>-1</v>
      </c>
      <c r="JY76" s="292">
        <v>47</v>
      </c>
      <c r="JZ76" s="293">
        <f t="shared" ref="JZ76:JZ87" si="1166">IFERROR(JY76/JY89-1,"-")</f>
        <v>-0.70253164556962022</v>
      </c>
      <c r="KA76" s="294">
        <v>0</v>
      </c>
      <c r="KB76" s="293">
        <f t="shared" ref="KB76:KB87" si="1167">IFERROR(KA76/KA89-1,"-")</f>
        <v>-1</v>
      </c>
      <c r="KC76" s="294">
        <v>47</v>
      </c>
      <c r="KD76" s="293">
        <f t="shared" ref="KD76:KD87" si="1168">IFERROR(KC76/KC89-1,"-")</f>
        <v>-0.20338983050847459</v>
      </c>
      <c r="KE76" s="292">
        <v>37909</v>
      </c>
      <c r="KF76" s="293">
        <f t="shared" ref="KF76:KF87" si="1169">IFERROR(KE76/KE89-1,"-")</f>
        <v>1.187806961349569E-2</v>
      </c>
      <c r="KG76" s="292">
        <v>18389</v>
      </c>
      <c r="KH76" s="293">
        <f t="shared" ref="KH76:KH87" si="1170">IFERROR(KG76/KG89-1,"-")</f>
        <v>2.5085010312726475E-2</v>
      </c>
      <c r="KI76" s="294">
        <v>18144</v>
      </c>
      <c r="KJ76" s="293">
        <f t="shared" ref="KJ76:KJ87" si="1171">IFERROR(KI76/KI89-1,"-")</f>
        <v>2.5490306901034376E-2</v>
      </c>
      <c r="KK76" s="294">
        <v>245</v>
      </c>
      <c r="KL76" s="293">
        <f t="shared" ref="KL76:KL87" si="1172">IFERROR(KK76/KK89-1,"-")</f>
        <v>-4.0650406504064707E-3</v>
      </c>
      <c r="KM76" s="292">
        <v>9024</v>
      </c>
      <c r="KN76" s="293">
        <f t="shared" ref="KN76:KN87" si="1173">IFERROR(KM76/KM89-1,"-")</f>
        <v>-3.8875279582490152E-2</v>
      </c>
      <c r="KO76" s="294">
        <v>8738</v>
      </c>
      <c r="KP76" s="293">
        <f t="shared" ref="KP76:KP87" si="1174">IFERROR(KO76/KO89-1,"-")</f>
        <v>-3.6497960083802017E-2</v>
      </c>
      <c r="KQ76" s="294">
        <v>286</v>
      </c>
      <c r="KR76" s="293">
        <f t="shared" ref="KR76:KR87" si="1175">IFERROR(KQ76/KQ89-1,"-")</f>
        <v>-0.10624999999999996</v>
      </c>
      <c r="KS76" s="292">
        <v>4907</v>
      </c>
      <c r="KT76" s="293">
        <f t="shared" ref="KT76:KT87" si="1176">IFERROR(KS76/KS89-1,"-")</f>
        <v>6.9529206625980722E-2</v>
      </c>
      <c r="KU76" s="294">
        <v>4721</v>
      </c>
      <c r="KV76" s="293">
        <f t="shared" ref="KV76:KV87" si="1177">IFERROR(KU76/KU89-1,"-")</f>
        <v>6.42470694319206E-2</v>
      </c>
      <c r="KW76" s="294">
        <v>186</v>
      </c>
      <c r="KX76" s="293">
        <f t="shared" ref="KX76:KX87" si="1178">IFERROR(KW76/KW89-1,"-")</f>
        <v>0.22368421052631571</v>
      </c>
      <c r="KY76" s="292">
        <v>6540</v>
      </c>
      <c r="KZ76" s="293">
        <f t="shared" ref="KZ76:KZ87" si="1179">IFERROR(KY76/KY89-1,"-")</f>
        <v>-2.577089229852525E-2</v>
      </c>
      <c r="LA76" s="294">
        <v>6187</v>
      </c>
      <c r="LB76" s="293">
        <f t="shared" ref="LB76:LB87" si="1180">IFERROR(LA76/LA89-1,"-")</f>
        <v>1.7933530766699679E-2</v>
      </c>
      <c r="LC76" s="294">
        <v>354</v>
      </c>
      <c r="LD76" s="293">
        <f t="shared" ref="LD76:LD87" si="1181">IFERROR(LC76/LC89-1,"-")</f>
        <v>-0.44251968503937011</v>
      </c>
      <c r="LE76" s="292">
        <v>458</v>
      </c>
      <c r="LF76" s="293">
        <f t="shared" ref="LF76:LF87" si="1182">IFERROR(LE76/LE89-1,"-")</f>
        <v>1.2341463414634148</v>
      </c>
      <c r="LG76" s="294">
        <v>119</v>
      </c>
      <c r="LH76" s="293">
        <f t="shared" ref="LH76:LH87" si="1183">IFERROR(LG76/LG89-1,"-")</f>
        <v>-0.1619718309859155</v>
      </c>
      <c r="LI76" s="294">
        <v>338</v>
      </c>
      <c r="LJ76" s="293">
        <f t="shared" ref="LJ76:LJ87" si="1184">IFERROR(LI76/LI89-1,"-")</f>
        <v>4.3650793650793647</v>
      </c>
      <c r="LK76" s="292">
        <v>239837</v>
      </c>
      <c r="LL76" s="293">
        <f t="shared" ref="LL76:LL87" si="1185">IFERROR(LK76/LK89-1,"-")</f>
        <v>-2.3516670534540096E-2</v>
      </c>
      <c r="LM76" s="292">
        <v>64621</v>
      </c>
      <c r="LN76" s="293">
        <f t="shared" ref="LN76:LN87" si="1186">IFERROR(LM76/LM89-1,"-")</f>
        <v>-0.14340062832222056</v>
      </c>
      <c r="LO76" s="294">
        <v>63977</v>
      </c>
      <c r="LP76" s="293">
        <f t="shared" ref="LP76:LP87" si="1187">IFERROR(LO76/LO89-1,"-")</f>
        <v>-0.14097158816262956</v>
      </c>
      <c r="LQ76" s="294">
        <v>644</v>
      </c>
      <c r="LR76" s="293">
        <f t="shared" ref="LR76:LR87" si="1188">IFERROR(LQ76/LQ89-1,"-")</f>
        <v>-0.33125649013499481</v>
      </c>
      <c r="LS76" s="292">
        <v>139414</v>
      </c>
      <c r="LT76" s="293">
        <f t="shared" ref="LT76:LT87" si="1189">IFERROR(LS76/LS89-1,"-")</f>
        <v>2.377805193279281E-2</v>
      </c>
      <c r="LU76" s="294">
        <v>139071</v>
      </c>
      <c r="LV76" s="293">
        <f t="shared" ref="LV76:LV87" si="1190">IFERROR(LU76/LU89-1,"-")</f>
        <v>4.0701329022988508E-2</v>
      </c>
      <c r="LW76" s="294">
        <v>344</v>
      </c>
      <c r="LX76" s="293">
        <f t="shared" ref="LX76:LX87" si="1191">IFERROR(LW76/LW89-1,"-")</f>
        <v>-0.86477987421383651</v>
      </c>
      <c r="LY76" s="292">
        <v>16985</v>
      </c>
      <c r="LZ76" s="293">
        <f t="shared" ref="LZ76:LZ87" si="1192">IFERROR(LY76/LY89-1,"-")</f>
        <v>3.5165772793759098E-2</v>
      </c>
      <c r="MA76" s="294">
        <v>16797</v>
      </c>
      <c r="MB76" s="293">
        <f t="shared" ref="MB76:MB87" si="1193">IFERROR(MA76/MA89-1,"-")</f>
        <v>2.9417172274315062E-2</v>
      </c>
      <c r="MC76" s="294">
        <v>187</v>
      </c>
      <c r="MD76" s="293">
        <f t="shared" ref="MD76:MD87" si="1194">IFERROR(MC76/MC89-1,"-")</f>
        <v>1.0549450549450547</v>
      </c>
      <c r="ME76" s="292">
        <v>15307</v>
      </c>
      <c r="MF76" s="293">
        <f t="shared" ref="MF76:MF87" si="1195">IFERROR(ME76/ME89-1,"-")</f>
        <v>-4.6292834890965695E-2</v>
      </c>
      <c r="MG76" s="294">
        <v>15199</v>
      </c>
      <c r="MH76" s="293">
        <f t="shared" ref="MH76:MH87" si="1196">IFERROR(MG76/MG89-1,"-")</f>
        <v>-3.4677675452524648E-2</v>
      </c>
      <c r="MI76" s="294">
        <v>108</v>
      </c>
      <c r="MJ76" s="293">
        <f t="shared" ref="MJ76:MJ87" si="1197">IFERROR(MI76/MI89-1,"-")</f>
        <v>-0.64590163934426226</v>
      </c>
      <c r="MK76" s="292">
        <v>4045</v>
      </c>
      <c r="ML76" s="293">
        <f t="shared" ref="ML76:ML87" si="1198">IFERROR(MK76/MK89-1,"-")</f>
        <v>-0.35681348386070921</v>
      </c>
      <c r="MM76" s="294">
        <v>3882</v>
      </c>
      <c r="MN76" s="293">
        <f t="shared" ref="MN76:MN87" si="1199">IFERROR(MM76/MM89-1,"-")</f>
        <v>4.6361185983827546E-2</v>
      </c>
      <c r="MO76" s="294">
        <v>164</v>
      </c>
      <c r="MP76" s="293">
        <f t="shared" ref="MP76:MP87" si="1200">IFERROR(MO76/MO89-1,"-")</f>
        <v>-0.93640946103140754</v>
      </c>
      <c r="MQ76" s="292">
        <f t="shared" ref="MQ76:MQ87" si="1201">IFERROR(AI76-(CU76+EA76+FG76+GM76+HS76+IY76+KE76+LK76),"-")</f>
        <v>112038</v>
      </c>
      <c r="MR76" s="293">
        <f t="shared" ref="MR76:MR87" si="1202">IFERROR(MQ76/MQ89-1,"-")</f>
        <v>4.3203784055569017E-2</v>
      </c>
      <c r="MS76" s="292">
        <f t="shared" ref="MS76:MS87" si="1203">IFERROR(AK76-(CW76+EC76+FI76+GO76+HU76+JA76+KG76+LM76),"-")</f>
        <v>52502</v>
      </c>
      <c r="MT76" s="293">
        <f t="shared" ref="MT76:MT87" si="1204">IFERROR(MS76/MS89-1,"-")</f>
        <v>5.1954557294275672E-2</v>
      </c>
      <c r="MU76" s="294">
        <f t="shared" ref="MU76:MU87" si="1205">IFERROR(AM76-(CY76+EE76+FK76+GQ76+HW76+JC76+KI76+LO76),"-")</f>
        <v>49719</v>
      </c>
      <c r="MV76" s="293">
        <f t="shared" ref="MV76:MV87" si="1206">IFERROR(MU76/MU89-1,"-")</f>
        <v>5.7266193169735802E-2</v>
      </c>
      <c r="MW76" s="294">
        <f t="shared" ref="MW76:MW87" si="1207">IFERROR(AO76-(DA76+EG76+FM76+GS76+HY76+JE76+KK76+LQ76),"-")</f>
        <v>2782</v>
      </c>
      <c r="MX76" s="293">
        <f t="shared" ref="MX76:MX87" si="1208">IFERROR(MW76/MW89-1,"-")</f>
        <v>-3.4698126301179744E-2</v>
      </c>
      <c r="MY76" s="292">
        <f t="shared" ref="MY76:MY87" si="1209">IFERROR(AQ76-(DC76+EI76+FO76+GU76+IA76+JG76+KM76+LS76),"-")</f>
        <v>35397</v>
      </c>
      <c r="MZ76" s="293">
        <f t="shared" ref="MZ76:MZ87" si="1210">IFERROR(MY76/MY89-1,"-")</f>
        <v>0.13809401324673654</v>
      </c>
      <c r="NA76" s="294">
        <f t="shared" ref="NA76:NA87" si="1211">IFERROR(AS76-(DE76+EK76+FQ76+GW76+IC76+JI76+KO76+LU76),"-")</f>
        <v>32841</v>
      </c>
      <c r="NB76" s="293">
        <f t="shared" ref="NB76:NB87" si="1212">IFERROR(NA76/NA89-1,"-")</f>
        <v>0.10104938478559689</v>
      </c>
      <c r="NC76" s="294">
        <f t="shared" ref="NC76:NC87" si="1213">IFERROR(AU76-(DG76+EM76+FS76+GY76+IE76+JK76+KQ76+LW76),"-")</f>
        <v>2554</v>
      </c>
      <c r="ND76" s="293">
        <f t="shared" ref="ND76:ND87" si="1214">IFERROR(NC76/NC89-1,"-")</f>
        <v>1.0031372549019606</v>
      </c>
      <c r="NE76" s="292">
        <f t="shared" ref="NE76:NE87" si="1215">IFERROR(AW76-(DI76+EO76+FU76+HA76+IG76+JM76+KS76+LY76),"-")</f>
        <v>13843</v>
      </c>
      <c r="NF76" s="293">
        <f t="shared" ref="NF76:NF87" si="1216">IFERROR(NE76/NE89-1,"-")</f>
        <v>2.2076196101594725E-2</v>
      </c>
      <c r="NG76" s="294">
        <f t="shared" ref="NG76:NG87" si="1217">IFERROR(AY76-(DK76+EQ76+FW76+HC76+II76+JO76+KU76+MA76),"-")</f>
        <v>12412</v>
      </c>
      <c r="NH76" s="293">
        <f t="shared" ref="NH76:NH87" si="1218">IFERROR(NG76/NG89-1,"-")</f>
        <v>-3.4836702954898935E-2</v>
      </c>
      <c r="NI76" s="294">
        <f t="shared" ref="NI76:NI87" si="1219">IFERROR(BA76-(DM76+ES76+FY76+HE76+IK76+JQ76+KW76+MC76),"-")</f>
        <v>1431</v>
      </c>
      <c r="NJ76" s="293">
        <f t="shared" ref="NJ76:NJ87" si="1220">IFERROR(NI76/NI89-1,"-")</f>
        <v>1.0921052631578947</v>
      </c>
      <c r="NK76" s="292">
        <f t="shared" ref="NK76:NK87" si="1221">IFERROR(BC76-(DO76+EU76+GA76+HG76+IM76+JS76+KY76+ME76),"-")</f>
        <v>16478</v>
      </c>
      <c r="NL76" s="293">
        <f t="shared" ref="NL76:NL87" si="1222">IFERROR(NK76/NK89-1,"-")</f>
        <v>0.12194457683665827</v>
      </c>
      <c r="NM76" s="294">
        <f t="shared" ref="NM76:NM87" si="1223">IFERROR(BE76-(DQ76+EW76+GC76+HI76+IO76+JU76+LA76+MG76),"-")</f>
        <v>14682</v>
      </c>
      <c r="NN76" s="293">
        <f t="shared" ref="NN76:NN87" si="1224">IFERROR(NM76/NM89-1,"-")</f>
        <v>4.1498191104490267E-2</v>
      </c>
      <c r="NO76" s="294">
        <f t="shared" ref="NO76:NO87" si="1225">IFERROR(BG76-(DS76+EY76+GE76+HK76+IQ76+JW76+LC76+MI76),"-")</f>
        <v>1795</v>
      </c>
      <c r="NP76" s="293">
        <f t="shared" ref="NP76:NP87" si="1226">IFERROR(NO76/NO89-1,"-")</f>
        <v>2.0320945945945947</v>
      </c>
      <c r="NQ76" s="292">
        <f t="shared" ref="NQ76:NQ87" si="1227">IFERROR(BI76-(DU76+FA76+GG76+HM76+IS76+JY76+LE76+MK76),"-")</f>
        <v>3190</v>
      </c>
      <c r="NR76" s="293">
        <f t="shared" ref="NR76:NR87" si="1228">IFERROR(NQ76/NQ89-1,"-")</f>
        <v>-3.4211323039660901E-2</v>
      </c>
      <c r="NS76" s="294">
        <f t="shared" ref="NS76:NS87" si="1229">IFERROR(BK76-(DW76+FC76+GI76+HO76+IU76+KA76+LG76+MM76),"-")</f>
        <v>1718</v>
      </c>
      <c r="NT76" s="293">
        <f t="shared" ref="NT76:NT87" si="1230">IFERROR(NS76/NS89-1,"-")</f>
        <v>-0.35895522388059697</v>
      </c>
      <c r="NU76" s="294">
        <f t="shared" ref="NU76:NU87" si="1231">IFERROR(BM76-(DY76+FE76+GK76+HQ76+IW76+KC76+LI76+MO76),"-")</f>
        <v>1472</v>
      </c>
      <c r="NV76" s="293">
        <f t="shared" ref="NV76:NV87" si="1232">IFERROR(NU76/NU89-1,"-")</f>
        <v>1.358974358974359</v>
      </c>
    </row>
    <row r="77" spans="1:386" s="295" customFormat="1" outlineLevel="1" x14ac:dyDescent="0.25">
      <c r="A77" s="290"/>
      <c r="B77" s="291" t="s">
        <v>65</v>
      </c>
      <c r="C77" s="292">
        <v>1482211</v>
      </c>
      <c r="D77" s="293">
        <f t="shared" si="1025"/>
        <v>6.0291374090797323E-2</v>
      </c>
      <c r="E77" s="292">
        <v>572515</v>
      </c>
      <c r="F77" s="293">
        <f t="shared" si="1026"/>
        <v>5.0098954330604739E-2</v>
      </c>
      <c r="G77" s="294">
        <v>536412</v>
      </c>
      <c r="H77" s="293">
        <f t="shared" si="1027"/>
        <v>5.7325719602072889E-2</v>
      </c>
      <c r="I77" s="294">
        <v>36103</v>
      </c>
      <c r="J77" s="293">
        <f t="shared" si="1028"/>
        <v>-4.6709970426700442E-2</v>
      </c>
      <c r="K77" s="292">
        <v>441620</v>
      </c>
      <c r="L77" s="293">
        <f t="shared" si="1029"/>
        <v>2.1495303323641579E-2</v>
      </c>
      <c r="M77" s="294">
        <v>432152</v>
      </c>
      <c r="N77" s="293">
        <f t="shared" si="1030"/>
        <v>3.4316705519680912E-2</v>
      </c>
      <c r="O77" s="294">
        <v>9468</v>
      </c>
      <c r="P77" s="293">
        <f t="shared" si="1031"/>
        <v>-0.34766432410086812</v>
      </c>
      <c r="Q77" s="292">
        <v>299960</v>
      </c>
      <c r="R77" s="293">
        <f t="shared" si="1032"/>
        <v>9.9177339269682419E-2</v>
      </c>
      <c r="S77" s="294">
        <v>271660</v>
      </c>
      <c r="T77" s="293">
        <f t="shared" si="1033"/>
        <v>0.13979550308171906</v>
      </c>
      <c r="U77" s="294">
        <v>28299</v>
      </c>
      <c r="V77" s="293">
        <f t="shared" si="1034"/>
        <v>-0.18102101059211673</v>
      </c>
      <c r="W77" s="292">
        <v>223478</v>
      </c>
      <c r="X77" s="293">
        <f t="shared" si="1035"/>
        <v>1.170249849474625E-2</v>
      </c>
      <c r="Y77" s="294">
        <v>197649</v>
      </c>
      <c r="Z77" s="293">
        <f t="shared" si="1036"/>
        <v>2.8339975650617522E-2</v>
      </c>
      <c r="AA77" s="294">
        <v>25829</v>
      </c>
      <c r="AB77" s="293">
        <f t="shared" si="1037"/>
        <v>-9.9752535638353512E-2</v>
      </c>
      <c r="AC77" s="292">
        <v>35369</v>
      </c>
      <c r="AD77" s="293">
        <f t="shared" si="1038"/>
        <v>1.0773891175125838E-2</v>
      </c>
      <c r="AE77" s="294">
        <v>28998</v>
      </c>
      <c r="AF77" s="293">
        <f t="shared" si="1039"/>
        <v>-2.8152020912929787E-2</v>
      </c>
      <c r="AG77" s="294">
        <v>6371</v>
      </c>
      <c r="AH77" s="293">
        <f t="shared" si="1040"/>
        <v>0.23612727978269299</v>
      </c>
      <c r="AI77" s="292">
        <v>1346667</v>
      </c>
      <c r="AJ77" s="293">
        <f t="shared" si="1041"/>
        <v>4.6613403383876539E-2</v>
      </c>
      <c r="AK77" s="292">
        <v>506626</v>
      </c>
      <c r="AL77" s="293">
        <f t="shared" si="1042"/>
        <v>3.1457219931796176E-2</v>
      </c>
      <c r="AM77" s="294">
        <v>473148</v>
      </c>
      <c r="AN77" s="293">
        <f t="shared" si="1043"/>
        <v>4.0294973187253946E-2</v>
      </c>
      <c r="AO77" s="294">
        <v>33478</v>
      </c>
      <c r="AP77" s="293">
        <f t="shared" si="1044"/>
        <v>-7.911096440556753E-2</v>
      </c>
      <c r="AQ77" s="292">
        <v>398378</v>
      </c>
      <c r="AR77" s="293">
        <f t="shared" si="1045"/>
        <v>7.2259304207120678E-3</v>
      </c>
      <c r="AS77" s="294">
        <v>390945</v>
      </c>
      <c r="AT77" s="293">
        <f t="shared" si="1046"/>
        <v>2.2934219477733109E-2</v>
      </c>
      <c r="AU77" s="294">
        <v>7433</v>
      </c>
      <c r="AV77" s="293">
        <f t="shared" si="1047"/>
        <v>-0.44280359820089954</v>
      </c>
      <c r="AW77" s="292">
        <v>279097</v>
      </c>
      <c r="AX77" s="293">
        <f t="shared" si="1048"/>
        <v>8.0343422066183834E-2</v>
      </c>
      <c r="AY77" s="294">
        <v>252183</v>
      </c>
      <c r="AZ77" s="293">
        <f t="shared" si="1049"/>
        <v>0.12361988611554198</v>
      </c>
      <c r="BA77" s="294">
        <v>26914</v>
      </c>
      <c r="BB77" s="293">
        <f t="shared" si="1050"/>
        <v>-0.20614694864761229</v>
      </c>
      <c r="BC77" s="292">
        <v>213412</v>
      </c>
      <c r="BD77" s="293">
        <f t="shared" si="1051"/>
        <v>-1.1279972665958482E-3</v>
      </c>
      <c r="BE77" s="294">
        <v>188799</v>
      </c>
      <c r="BF77" s="293">
        <f t="shared" si="1052"/>
        <v>1.7170226062970029E-2</v>
      </c>
      <c r="BG77" s="294">
        <v>24613</v>
      </c>
      <c r="BH77" s="293">
        <f t="shared" si="1053"/>
        <v>-0.12224956313968827</v>
      </c>
      <c r="BI77" s="292">
        <v>31559</v>
      </c>
      <c r="BJ77" s="293">
        <f t="shared" si="1054"/>
        <v>-1.5442690459849029E-2</v>
      </c>
      <c r="BK77" s="294">
        <v>26542</v>
      </c>
      <c r="BL77" s="293">
        <f t="shared" si="1055"/>
        <v>-3.0677087137535586E-2</v>
      </c>
      <c r="BM77" s="294">
        <v>5017</v>
      </c>
      <c r="BN77" s="293">
        <f t="shared" si="1056"/>
        <v>7.384417808219168E-2</v>
      </c>
      <c r="BO77" s="292">
        <v>135545</v>
      </c>
      <c r="BP77" s="293">
        <f t="shared" si="1057"/>
        <v>0.21851345763138497</v>
      </c>
      <c r="BQ77" s="292">
        <v>65889</v>
      </c>
      <c r="BR77" s="293">
        <f t="shared" si="1058"/>
        <v>0.21957946174064347</v>
      </c>
      <c r="BS77" s="294">
        <v>63264</v>
      </c>
      <c r="BT77" s="293">
        <f t="shared" si="1059"/>
        <v>0.20484497600365659</v>
      </c>
      <c r="BU77" s="294">
        <v>2625</v>
      </c>
      <c r="BV77" s="293">
        <f t="shared" si="1060"/>
        <v>0.72924901185770752</v>
      </c>
      <c r="BW77" s="292">
        <v>43243</v>
      </c>
      <c r="BX77" s="293">
        <f t="shared" si="1061"/>
        <v>0.17482612475548787</v>
      </c>
      <c r="BY77" s="294">
        <v>41208</v>
      </c>
      <c r="BZ77" s="293">
        <f t="shared" si="1062"/>
        <v>0.15642364034349221</v>
      </c>
      <c r="CA77" s="294">
        <v>2035</v>
      </c>
      <c r="CB77" s="293">
        <f t="shared" si="1063"/>
        <v>0.73486786018755335</v>
      </c>
      <c r="CC77" s="292">
        <v>20863</v>
      </c>
      <c r="CD77" s="293">
        <f t="shared" si="1064"/>
        <v>0.43348907516833868</v>
      </c>
      <c r="CE77" s="294">
        <v>19478</v>
      </c>
      <c r="CF77" s="293">
        <f t="shared" si="1065"/>
        <v>0.4009925915270085</v>
      </c>
      <c r="CG77" s="294">
        <v>1385</v>
      </c>
      <c r="CH77" s="293">
        <f t="shared" si="1066"/>
        <v>1.1274961597542243</v>
      </c>
      <c r="CI77" s="292">
        <v>10066</v>
      </c>
      <c r="CJ77" s="293">
        <f t="shared" si="1067"/>
        <v>0.39052355297693042</v>
      </c>
      <c r="CK77" s="294">
        <v>8850</v>
      </c>
      <c r="CL77" s="293">
        <f t="shared" si="1068"/>
        <v>0.34314767035969029</v>
      </c>
      <c r="CM77" s="294">
        <v>1216</v>
      </c>
      <c r="CN77" s="293">
        <f t="shared" si="1069"/>
        <v>0.87076923076923074</v>
      </c>
      <c r="CO77" s="292">
        <v>3811</v>
      </c>
      <c r="CP77" s="293">
        <f t="shared" si="1070"/>
        <v>0.29669955767267786</v>
      </c>
      <c r="CQ77" s="294">
        <v>2456</v>
      </c>
      <c r="CR77" s="293">
        <f t="shared" si="1071"/>
        <v>0</v>
      </c>
      <c r="CS77" s="294">
        <v>1354</v>
      </c>
      <c r="CT77" s="293">
        <f t="shared" si="1072"/>
        <v>1.8033126293995858</v>
      </c>
      <c r="CU77" s="292">
        <v>292203</v>
      </c>
      <c r="CV77" s="293">
        <f t="shared" si="1073"/>
        <v>1.1804261861396048E-2</v>
      </c>
      <c r="CW77" s="292">
        <v>99177</v>
      </c>
      <c r="CX77" s="293">
        <f t="shared" si="1074"/>
        <v>3.663411425390839E-3</v>
      </c>
      <c r="CY77" s="294">
        <v>73414</v>
      </c>
      <c r="CZ77" s="293">
        <f t="shared" si="1075"/>
        <v>9.5388012712433357E-2</v>
      </c>
      <c r="DA77" s="294">
        <v>25763</v>
      </c>
      <c r="DB77" s="293">
        <f t="shared" si="1076"/>
        <v>-0.18966439153272729</v>
      </c>
      <c r="DC77" s="292">
        <v>91201</v>
      </c>
      <c r="DD77" s="293">
        <f t="shared" si="1077"/>
        <v>-0.11961348366669244</v>
      </c>
      <c r="DE77" s="294">
        <v>88173</v>
      </c>
      <c r="DF77" s="293">
        <f t="shared" si="1078"/>
        <v>-7.5851587883869587E-2</v>
      </c>
      <c r="DG77" s="294">
        <v>3028</v>
      </c>
      <c r="DH77" s="293">
        <f t="shared" si="1079"/>
        <v>-0.62991933512588605</v>
      </c>
      <c r="DI77" s="292">
        <v>51526</v>
      </c>
      <c r="DJ77" s="293">
        <f t="shared" si="1080"/>
        <v>-0.10202161031718371</v>
      </c>
      <c r="DK77" s="294">
        <v>29519</v>
      </c>
      <c r="DL77" s="293">
        <f t="shared" si="1081"/>
        <v>3.9035550862372315E-2</v>
      </c>
      <c r="DM77" s="294">
        <v>22007</v>
      </c>
      <c r="DN77" s="293">
        <f t="shared" si="1082"/>
        <v>-0.24035208836727651</v>
      </c>
      <c r="DO77" s="292">
        <v>98808</v>
      </c>
      <c r="DP77" s="293">
        <f t="shared" si="1083"/>
        <v>-5.485780970509746E-2</v>
      </c>
      <c r="DQ77" s="294">
        <v>79534</v>
      </c>
      <c r="DR77" s="293">
        <f t="shared" si="1084"/>
        <v>-2.2875816993464082E-2</v>
      </c>
      <c r="DS77" s="294">
        <v>19274</v>
      </c>
      <c r="DT77" s="293">
        <f t="shared" si="1085"/>
        <v>-0.16735787109037503</v>
      </c>
      <c r="DU77" s="292">
        <v>13763</v>
      </c>
      <c r="DV77" s="293">
        <f t="shared" si="1086"/>
        <v>-3.1252199619905663E-2</v>
      </c>
      <c r="DW77" s="294">
        <v>11796</v>
      </c>
      <c r="DX77" s="293">
        <f t="shared" si="1087"/>
        <v>-5.2606216368163206E-2</v>
      </c>
      <c r="DY77" s="294">
        <v>1967</v>
      </c>
      <c r="DZ77" s="293">
        <f t="shared" si="1088"/>
        <v>0.12015945330296129</v>
      </c>
      <c r="EA77" s="292">
        <v>31812</v>
      </c>
      <c r="EB77" s="293">
        <f t="shared" si="1089"/>
        <v>-4.9366483385130278E-2</v>
      </c>
      <c r="EC77" s="292">
        <v>17971</v>
      </c>
      <c r="ED77" s="293">
        <f t="shared" si="1090"/>
        <v>-0.12246691732994774</v>
      </c>
      <c r="EE77" s="294">
        <v>17509</v>
      </c>
      <c r="EF77" s="293">
        <f t="shared" si="1091"/>
        <v>-0.13702006013110557</v>
      </c>
      <c r="EG77" s="294">
        <v>462</v>
      </c>
      <c r="EH77" s="293">
        <f t="shared" si="1092"/>
        <v>1.4315789473684211</v>
      </c>
      <c r="EI77" s="292">
        <v>7923</v>
      </c>
      <c r="EJ77" s="293">
        <f t="shared" si="1093"/>
        <v>5.9674961909599311E-3</v>
      </c>
      <c r="EK77" s="294">
        <v>7923</v>
      </c>
      <c r="EL77" s="293">
        <f t="shared" si="1094"/>
        <v>1.1360735256573884E-2</v>
      </c>
      <c r="EM77" s="294">
        <v>0</v>
      </c>
      <c r="EN77" s="293">
        <f t="shared" si="1095"/>
        <v>-1</v>
      </c>
      <c r="EO77" s="292">
        <v>4397</v>
      </c>
      <c r="EP77" s="293">
        <f t="shared" si="1096"/>
        <v>0.14267151767151764</v>
      </c>
      <c r="EQ77" s="294">
        <v>4237</v>
      </c>
      <c r="ER77" s="293">
        <f t="shared" si="1097"/>
        <v>0.10338541666666656</v>
      </c>
      <c r="ES77" s="294">
        <v>160</v>
      </c>
      <c r="ET77" s="293">
        <f t="shared" si="1098"/>
        <v>19</v>
      </c>
      <c r="EU77" s="292">
        <v>1185</v>
      </c>
      <c r="EV77" s="293">
        <f t="shared" si="1099"/>
        <v>0.3137472283813747</v>
      </c>
      <c r="EW77" s="294">
        <v>1145</v>
      </c>
      <c r="EX77" s="293">
        <f t="shared" si="1100"/>
        <v>0.31307339449541294</v>
      </c>
      <c r="EY77" s="294">
        <v>40</v>
      </c>
      <c r="EZ77" s="293">
        <f t="shared" si="1101"/>
        <v>0.33333333333333326</v>
      </c>
      <c r="FA77" s="292">
        <v>608</v>
      </c>
      <c r="FB77" s="293">
        <f t="shared" si="1102"/>
        <v>0.13011152416356886</v>
      </c>
      <c r="FC77" s="294">
        <v>441</v>
      </c>
      <c r="FD77" s="293">
        <f t="shared" si="1103"/>
        <v>0.10250000000000004</v>
      </c>
      <c r="FE77" s="294">
        <v>167</v>
      </c>
      <c r="FF77" s="293">
        <f t="shared" si="1104"/>
        <v>0.21014492753623193</v>
      </c>
      <c r="FG77" s="292">
        <v>61498</v>
      </c>
      <c r="FH77" s="293">
        <f t="shared" si="1105"/>
        <v>0.39943110706565021</v>
      </c>
      <c r="FI77" s="292">
        <v>23873</v>
      </c>
      <c r="FJ77" s="293">
        <f t="shared" si="1106"/>
        <v>0.48316351888667985</v>
      </c>
      <c r="FK77" s="294">
        <v>23359</v>
      </c>
      <c r="FL77" s="293">
        <f t="shared" si="1107"/>
        <v>0.48537453898003302</v>
      </c>
      <c r="FM77" s="294">
        <v>514</v>
      </c>
      <c r="FN77" s="293">
        <f t="shared" si="1108"/>
        <v>0.38918918918918921</v>
      </c>
      <c r="FO77" s="292">
        <v>9850</v>
      </c>
      <c r="FP77" s="293">
        <f t="shared" si="1109"/>
        <v>0.2864045971006921</v>
      </c>
      <c r="FQ77" s="294">
        <v>9487</v>
      </c>
      <c r="FR77" s="293">
        <f t="shared" si="1110"/>
        <v>0.31072119369991702</v>
      </c>
      <c r="FS77" s="294">
        <v>362</v>
      </c>
      <c r="FT77" s="293">
        <f t="shared" si="1111"/>
        <v>-0.13603818615751795</v>
      </c>
      <c r="FU77" s="292">
        <v>15483</v>
      </c>
      <c r="FV77" s="293">
        <f t="shared" si="1112"/>
        <v>0.46702671972711762</v>
      </c>
      <c r="FW77" s="294">
        <v>15239</v>
      </c>
      <c r="FX77" s="293">
        <f t="shared" si="1113"/>
        <v>0.47679038666537465</v>
      </c>
      <c r="FY77" s="294">
        <v>244</v>
      </c>
      <c r="FZ77" s="293">
        <f t="shared" si="1114"/>
        <v>3.8297872340425476E-2</v>
      </c>
      <c r="GA77" s="292">
        <v>12654</v>
      </c>
      <c r="GB77" s="293">
        <f t="shared" si="1115"/>
        <v>0.32198077726702889</v>
      </c>
      <c r="GC77" s="294">
        <v>11762</v>
      </c>
      <c r="GD77" s="293">
        <f t="shared" si="1116"/>
        <v>0.2894102170576629</v>
      </c>
      <c r="GE77" s="294">
        <v>893</v>
      </c>
      <c r="GF77" s="293">
        <f t="shared" si="1117"/>
        <v>0.98004434589800438</v>
      </c>
      <c r="GG77" s="292">
        <v>1249</v>
      </c>
      <c r="GH77" s="293">
        <f t="shared" si="1118"/>
        <v>-0.19053791315618929</v>
      </c>
      <c r="GI77" s="294">
        <v>985</v>
      </c>
      <c r="GJ77" s="293">
        <f t="shared" si="1119"/>
        <v>-0.21949286846275751</v>
      </c>
      <c r="GK77" s="294">
        <v>264</v>
      </c>
      <c r="GL77" s="293">
        <f t="shared" si="1120"/>
        <v>-6.0498220640569422E-2</v>
      </c>
      <c r="GM77" s="292">
        <v>441576</v>
      </c>
      <c r="GN77" s="293">
        <f t="shared" si="1121"/>
        <v>3.5933552136142577E-2</v>
      </c>
      <c r="GO77" s="292">
        <v>197103</v>
      </c>
      <c r="GP77" s="293">
        <f t="shared" si="1122"/>
        <v>1.1780830356042937E-2</v>
      </c>
      <c r="GQ77" s="294">
        <v>195860</v>
      </c>
      <c r="GR77" s="293">
        <f t="shared" si="1123"/>
        <v>1.0014542229189738E-2</v>
      </c>
      <c r="GS77" s="294">
        <v>1244</v>
      </c>
      <c r="GT77" s="293">
        <f t="shared" si="1124"/>
        <v>0.3961840628507296</v>
      </c>
      <c r="GU77" s="292">
        <v>61381</v>
      </c>
      <c r="GV77" s="293">
        <f t="shared" si="1125"/>
        <v>2.7772785937167921E-3</v>
      </c>
      <c r="GW77" s="294">
        <v>60419</v>
      </c>
      <c r="GX77" s="293">
        <f t="shared" si="1126"/>
        <v>3.8573270305113816E-2</v>
      </c>
      <c r="GY77" s="294">
        <v>962</v>
      </c>
      <c r="GZ77" s="293">
        <f t="shared" si="1127"/>
        <v>-0.68313570487483533</v>
      </c>
      <c r="HA77" s="292">
        <v>130270</v>
      </c>
      <c r="HB77" s="293">
        <f t="shared" si="1128"/>
        <v>8.239028200142906E-2</v>
      </c>
      <c r="HC77" s="294">
        <v>129756</v>
      </c>
      <c r="HD77" s="293">
        <f t="shared" si="1129"/>
        <v>0.10520936254301394</v>
      </c>
      <c r="HE77" s="294">
        <v>515</v>
      </c>
      <c r="HF77" s="293">
        <f t="shared" si="1130"/>
        <v>-0.8254237288135593</v>
      </c>
      <c r="HG77" s="292">
        <v>50722</v>
      </c>
      <c r="HH77" s="293">
        <f t="shared" si="1131"/>
        <v>-1.4915517576228443E-2</v>
      </c>
      <c r="HI77" s="294">
        <v>49575</v>
      </c>
      <c r="HJ77" s="293">
        <f t="shared" si="1132"/>
        <v>2.1996371732497799E-2</v>
      </c>
      <c r="HK77" s="294">
        <v>1148</v>
      </c>
      <c r="HL77" s="293">
        <f t="shared" si="1133"/>
        <v>-0.61502347417840375</v>
      </c>
      <c r="HM77" s="292">
        <v>4913</v>
      </c>
      <c r="HN77" s="293">
        <f t="shared" si="1134"/>
        <v>-0.17993657152395259</v>
      </c>
      <c r="HO77" s="294">
        <v>4394</v>
      </c>
      <c r="HP77" s="293">
        <f t="shared" si="1135"/>
        <v>-3.5980693286529197E-2</v>
      </c>
      <c r="HQ77" s="294">
        <v>519</v>
      </c>
      <c r="HR77" s="293">
        <f t="shared" si="1136"/>
        <v>-0.63782274947662243</v>
      </c>
      <c r="HS77" s="292">
        <v>58466</v>
      </c>
      <c r="HT77" s="293">
        <f t="shared" si="1137"/>
        <v>0.11226101017787493</v>
      </c>
      <c r="HU77" s="292">
        <v>17274</v>
      </c>
      <c r="HV77" s="293">
        <f t="shared" si="1138"/>
        <v>3.7602114368092243E-2</v>
      </c>
      <c r="HW77" s="294">
        <v>16515</v>
      </c>
      <c r="HX77" s="293">
        <f t="shared" si="1139"/>
        <v>3.1478358628442837E-2</v>
      </c>
      <c r="HY77" s="294">
        <v>759</v>
      </c>
      <c r="HZ77" s="293">
        <f t="shared" si="1140"/>
        <v>0.1915227629513343</v>
      </c>
      <c r="IA77" s="292">
        <v>20209</v>
      </c>
      <c r="IB77" s="293">
        <f t="shared" si="1141"/>
        <v>0.11454886388705043</v>
      </c>
      <c r="IC77" s="294">
        <v>20133</v>
      </c>
      <c r="ID77" s="293">
        <f t="shared" si="1142"/>
        <v>0.1269521410579344</v>
      </c>
      <c r="IE77" s="294">
        <v>76</v>
      </c>
      <c r="IF77" s="293">
        <f t="shared" si="1143"/>
        <v>-0.71641791044776126</v>
      </c>
      <c r="IG77" s="292">
        <v>13081</v>
      </c>
      <c r="IH77" s="293">
        <f t="shared" si="1144"/>
        <v>0.24806793244919367</v>
      </c>
      <c r="II77" s="294">
        <v>12647</v>
      </c>
      <c r="IJ77" s="293">
        <f t="shared" si="1145"/>
        <v>0.24711566906616711</v>
      </c>
      <c r="IK77" s="294">
        <v>434</v>
      </c>
      <c r="IL77" s="293">
        <f t="shared" si="1146"/>
        <v>0.27647058823529402</v>
      </c>
      <c r="IM77" s="292">
        <v>6544</v>
      </c>
      <c r="IN77" s="293">
        <f t="shared" si="1147"/>
        <v>-5.9243506000303814E-3</v>
      </c>
      <c r="IO77" s="294">
        <v>6122</v>
      </c>
      <c r="IP77" s="293">
        <f t="shared" si="1148"/>
        <v>-1.9381707512413859E-2</v>
      </c>
      <c r="IQ77" s="294">
        <v>422</v>
      </c>
      <c r="IR77" s="293">
        <f t="shared" si="1149"/>
        <v>0.24117647058823533</v>
      </c>
      <c r="IS77" s="292">
        <v>3305</v>
      </c>
      <c r="IT77" s="293">
        <f t="shared" si="1150"/>
        <v>0.47019572953736666</v>
      </c>
      <c r="IU77" s="294">
        <v>2904</v>
      </c>
      <c r="IV77" s="293">
        <f t="shared" si="1151"/>
        <v>0.47861507128309566</v>
      </c>
      <c r="IW77" s="294">
        <v>401</v>
      </c>
      <c r="IX77" s="293">
        <f t="shared" si="1152"/>
        <v>0.4119718309859155</v>
      </c>
      <c r="IY77" s="292">
        <v>43583</v>
      </c>
      <c r="IZ77" s="293">
        <f t="shared" si="1153"/>
        <v>5.9562881384776167E-2</v>
      </c>
      <c r="JA77" s="292">
        <v>11197</v>
      </c>
      <c r="JB77" s="293">
        <f t="shared" si="1154"/>
        <v>7.5807071483474209E-2</v>
      </c>
      <c r="JC77" s="294">
        <v>11029</v>
      </c>
      <c r="JD77" s="293">
        <f t="shared" si="1155"/>
        <v>7.2546922104444134E-2</v>
      </c>
      <c r="JE77" s="294">
        <v>169</v>
      </c>
      <c r="JF77" s="293">
        <f t="shared" si="1156"/>
        <v>0.35200000000000009</v>
      </c>
      <c r="JG77" s="292">
        <v>7150</v>
      </c>
      <c r="JH77" s="293">
        <f t="shared" si="1157"/>
        <v>1.6635859519408491E-2</v>
      </c>
      <c r="JI77" s="294">
        <v>7025</v>
      </c>
      <c r="JJ77" s="293">
        <f t="shared" si="1158"/>
        <v>2.4351122776319567E-2</v>
      </c>
      <c r="JK77" s="294">
        <v>125</v>
      </c>
      <c r="JL77" s="293">
        <f t="shared" si="1159"/>
        <v>-0.2857142857142857</v>
      </c>
      <c r="JM77" s="292">
        <v>21922</v>
      </c>
      <c r="JN77" s="293">
        <f t="shared" si="1160"/>
        <v>5.2020347442172987E-2</v>
      </c>
      <c r="JO77" s="294">
        <v>21798</v>
      </c>
      <c r="JP77" s="293">
        <f t="shared" si="1161"/>
        <v>5.1773220747888926E-2</v>
      </c>
      <c r="JQ77" s="294">
        <v>124</v>
      </c>
      <c r="JR77" s="293">
        <f t="shared" si="1162"/>
        <v>0.10714285714285721</v>
      </c>
      <c r="JS77" s="292">
        <v>3217</v>
      </c>
      <c r="JT77" s="293">
        <f t="shared" si="1163"/>
        <v>-2.1712158808933069E-3</v>
      </c>
      <c r="JU77" s="294">
        <v>3186</v>
      </c>
      <c r="JV77" s="293">
        <f t="shared" si="1164"/>
        <v>2.9402261712439426E-2</v>
      </c>
      <c r="JW77" s="294">
        <v>31</v>
      </c>
      <c r="JX77" s="293">
        <f t="shared" si="1165"/>
        <v>-0.75968992248062017</v>
      </c>
      <c r="JY77" s="292">
        <v>247</v>
      </c>
      <c r="JZ77" s="293">
        <f t="shared" si="1166"/>
        <v>2.25</v>
      </c>
      <c r="KA77" s="294">
        <v>185</v>
      </c>
      <c r="KB77" s="293">
        <f t="shared" si="1167"/>
        <v>9.2777777777777786</v>
      </c>
      <c r="KC77" s="294">
        <v>62</v>
      </c>
      <c r="KD77" s="293">
        <f t="shared" si="1168"/>
        <v>6.8965517241379226E-2</v>
      </c>
      <c r="KE77" s="292">
        <v>42796</v>
      </c>
      <c r="KF77" s="293">
        <f t="shared" si="1169"/>
        <v>1.3066944418142157E-2</v>
      </c>
      <c r="KG77" s="292">
        <v>19856</v>
      </c>
      <c r="KH77" s="293">
        <f t="shared" si="1170"/>
        <v>0.11444126396138521</v>
      </c>
      <c r="KI77" s="294">
        <v>19598</v>
      </c>
      <c r="KJ77" s="293">
        <f t="shared" si="1171"/>
        <v>0.11950188506797677</v>
      </c>
      <c r="KK77" s="294">
        <v>258</v>
      </c>
      <c r="KL77" s="293">
        <f t="shared" si="1172"/>
        <v>-0.16774193548387095</v>
      </c>
      <c r="KM77" s="292">
        <v>8671</v>
      </c>
      <c r="KN77" s="293">
        <f t="shared" si="1173"/>
        <v>-0.10061196971268538</v>
      </c>
      <c r="KO77" s="294">
        <v>8437</v>
      </c>
      <c r="KP77" s="293">
        <f t="shared" si="1174"/>
        <v>-0.10511243105642765</v>
      </c>
      <c r="KQ77" s="294">
        <v>234</v>
      </c>
      <c r="KR77" s="293">
        <f t="shared" si="1175"/>
        <v>9.8591549295774739E-2</v>
      </c>
      <c r="KS77" s="292">
        <v>7398</v>
      </c>
      <c r="KT77" s="293">
        <f t="shared" si="1176"/>
        <v>0.26181135937233502</v>
      </c>
      <c r="KU77" s="294">
        <v>7306</v>
      </c>
      <c r="KV77" s="293">
        <f t="shared" si="1177"/>
        <v>0.29953753112771264</v>
      </c>
      <c r="KW77" s="294">
        <v>93</v>
      </c>
      <c r="KX77" s="293">
        <f t="shared" si="1178"/>
        <v>-0.61570247933884303</v>
      </c>
      <c r="KY77" s="292">
        <v>7562</v>
      </c>
      <c r="KZ77" s="293">
        <f t="shared" si="1179"/>
        <v>-0.19019061897622613</v>
      </c>
      <c r="LA77" s="294">
        <v>7179</v>
      </c>
      <c r="LB77" s="293">
        <f t="shared" si="1180"/>
        <v>-0.21780344301590759</v>
      </c>
      <c r="LC77" s="294">
        <v>382</v>
      </c>
      <c r="LD77" s="293">
        <f t="shared" si="1181"/>
        <v>1.3875000000000002</v>
      </c>
      <c r="LE77" s="292">
        <v>126</v>
      </c>
      <c r="LF77" s="293">
        <f t="shared" si="1182"/>
        <v>-0.50197628458498023</v>
      </c>
      <c r="LG77" s="294">
        <v>82</v>
      </c>
      <c r="LH77" s="293">
        <f t="shared" si="1183"/>
        <v>-0.10869565217391308</v>
      </c>
      <c r="LI77" s="294">
        <v>44</v>
      </c>
      <c r="LJ77" s="293">
        <f t="shared" si="1184"/>
        <v>-0.72670807453416142</v>
      </c>
      <c r="LK77" s="292">
        <v>253390</v>
      </c>
      <c r="LL77" s="293">
        <f t="shared" si="1185"/>
        <v>1.9395017077753041E-2</v>
      </c>
      <c r="LM77" s="292">
        <v>61981</v>
      </c>
      <c r="LN77" s="293">
        <f t="shared" si="1186"/>
        <v>-3.5435276541442295E-2</v>
      </c>
      <c r="LO77" s="294">
        <v>60814</v>
      </c>
      <c r="LP77" s="293">
        <f t="shared" si="1187"/>
        <v>-4.7429591804768023E-2</v>
      </c>
      <c r="LQ77" s="294">
        <v>1168</v>
      </c>
      <c r="LR77" s="293">
        <f t="shared" si="1188"/>
        <v>1.8076923076923075</v>
      </c>
      <c r="LS77" s="292">
        <v>153904</v>
      </c>
      <c r="LT77" s="293">
        <f t="shared" si="1189"/>
        <v>3.2781054764828621E-2</v>
      </c>
      <c r="LU77" s="294">
        <v>153364</v>
      </c>
      <c r="LV77" s="293">
        <f t="shared" si="1190"/>
        <v>2.9696322704963807E-2</v>
      </c>
      <c r="LW77" s="294">
        <v>540</v>
      </c>
      <c r="LX77" s="293">
        <f t="shared" si="1191"/>
        <v>5.9230769230769234</v>
      </c>
      <c r="LY77" s="292">
        <v>19489</v>
      </c>
      <c r="LZ77" s="293">
        <f t="shared" si="1192"/>
        <v>0.22572327044025164</v>
      </c>
      <c r="MA77" s="294">
        <v>18640</v>
      </c>
      <c r="MB77" s="293">
        <f t="shared" si="1193"/>
        <v>0.19113042366924393</v>
      </c>
      <c r="MC77" s="294">
        <v>849</v>
      </c>
      <c r="MD77" s="293">
        <f t="shared" si="1194"/>
        <v>2.3824701195219125</v>
      </c>
      <c r="ME77" s="292">
        <v>15072</v>
      </c>
      <c r="MF77" s="293">
        <f t="shared" si="1195"/>
        <v>5.1350450150049465E-3</v>
      </c>
      <c r="MG77" s="294">
        <v>14948</v>
      </c>
      <c r="MH77" s="293">
        <f t="shared" si="1196"/>
        <v>1.0477928750084464E-2</v>
      </c>
      <c r="MI77" s="294">
        <v>124</v>
      </c>
      <c r="MJ77" s="293">
        <f t="shared" si="1197"/>
        <v>-0.38613861386138615</v>
      </c>
      <c r="MK77" s="292">
        <v>4689</v>
      </c>
      <c r="ML77" s="293">
        <f t="shared" si="1198"/>
        <v>-1.5949632738719854E-2</v>
      </c>
      <c r="MM77" s="294">
        <v>4478</v>
      </c>
      <c r="MN77" s="293">
        <f t="shared" si="1199"/>
        <v>-5.5074910318632653E-2</v>
      </c>
      <c r="MO77" s="294">
        <v>212</v>
      </c>
      <c r="MP77" s="293">
        <f t="shared" si="1200"/>
        <v>7.1538461538461533</v>
      </c>
      <c r="MQ77" s="292">
        <f t="shared" si="1201"/>
        <v>121343</v>
      </c>
      <c r="MR77" s="293">
        <f t="shared" si="1202"/>
        <v>0.10596352433989265</v>
      </c>
      <c r="MS77" s="292">
        <f t="shared" si="1203"/>
        <v>58194</v>
      </c>
      <c r="MT77" s="293">
        <f t="shared" si="1204"/>
        <v>0.12243953246152062</v>
      </c>
      <c r="MU77" s="294">
        <f t="shared" si="1205"/>
        <v>55050</v>
      </c>
      <c r="MV77" s="293">
        <f t="shared" si="1206"/>
        <v>9.6067695370831263E-2</v>
      </c>
      <c r="MW77" s="294">
        <f t="shared" si="1207"/>
        <v>3141</v>
      </c>
      <c r="MX77" s="293">
        <f t="shared" si="1208"/>
        <v>0.93649815043156592</v>
      </c>
      <c r="MY77" s="292">
        <f t="shared" si="1209"/>
        <v>38089</v>
      </c>
      <c r="MZ77" s="293">
        <f t="shared" si="1210"/>
        <v>0.21461143531362614</v>
      </c>
      <c r="NA77" s="294">
        <f t="shared" si="1211"/>
        <v>35984</v>
      </c>
      <c r="NB77" s="293">
        <f t="shared" si="1212"/>
        <v>0.18247839374322239</v>
      </c>
      <c r="NC77" s="294">
        <f t="shared" si="1213"/>
        <v>2106</v>
      </c>
      <c r="ND77" s="293">
        <f t="shared" si="1214"/>
        <v>1.2718446601941746</v>
      </c>
      <c r="NE77" s="292">
        <f t="shared" si="1215"/>
        <v>15531</v>
      </c>
      <c r="NF77" s="293">
        <f t="shared" si="1216"/>
        <v>0.18349462775280045</v>
      </c>
      <c r="NG77" s="294">
        <f t="shared" si="1217"/>
        <v>13041</v>
      </c>
      <c r="NH77" s="293">
        <f t="shared" si="1218"/>
        <v>5.7835820895522305E-2</v>
      </c>
      <c r="NI77" s="294">
        <f t="shared" si="1219"/>
        <v>2488</v>
      </c>
      <c r="NJ77" s="293">
        <f t="shared" si="1220"/>
        <v>2.1295597484276731</v>
      </c>
      <c r="NK77" s="292">
        <f t="shared" si="1221"/>
        <v>17648</v>
      </c>
      <c r="NL77" s="293">
        <f t="shared" si="1222"/>
        <v>0.35691219437182831</v>
      </c>
      <c r="NM77" s="294">
        <f t="shared" si="1223"/>
        <v>15348</v>
      </c>
      <c r="NN77" s="293">
        <f t="shared" si="1224"/>
        <v>0.23724304715840394</v>
      </c>
      <c r="NO77" s="294">
        <f t="shared" si="1225"/>
        <v>2299</v>
      </c>
      <c r="NP77" s="293">
        <f t="shared" si="1226"/>
        <v>2.8380634390651087</v>
      </c>
      <c r="NQ77" s="292">
        <f t="shared" si="1227"/>
        <v>2659</v>
      </c>
      <c r="NR77" s="293">
        <f t="shared" si="1228"/>
        <v>9.2889436909165735E-2</v>
      </c>
      <c r="NS77" s="294">
        <f t="shared" si="1229"/>
        <v>1277</v>
      </c>
      <c r="NT77" s="293">
        <f t="shared" si="1230"/>
        <v>-0.32718651211801897</v>
      </c>
      <c r="NU77" s="294">
        <f t="shared" si="1231"/>
        <v>1381</v>
      </c>
      <c r="NV77" s="293">
        <f t="shared" si="1232"/>
        <v>1.5813084112149531</v>
      </c>
    </row>
    <row r="78" spans="1:386" s="295" customFormat="1" outlineLevel="1" x14ac:dyDescent="0.25">
      <c r="A78" s="290"/>
      <c r="B78" s="291" t="s">
        <v>67</v>
      </c>
      <c r="C78" s="292">
        <v>1244429</v>
      </c>
      <c r="D78" s="293">
        <f t="shared" si="1025"/>
        <v>-0.11236356581295592</v>
      </c>
      <c r="E78" s="292">
        <v>488679</v>
      </c>
      <c r="F78" s="293">
        <f t="shared" si="1026"/>
        <v>-0.11924656028202618</v>
      </c>
      <c r="G78" s="294">
        <v>466075</v>
      </c>
      <c r="H78" s="293">
        <f t="shared" si="1027"/>
        <v>-0.1044717329526349</v>
      </c>
      <c r="I78" s="294">
        <v>22604</v>
      </c>
      <c r="J78" s="293">
        <f t="shared" si="1028"/>
        <v>-0.34281145515336531</v>
      </c>
      <c r="K78" s="292">
        <v>347043</v>
      </c>
      <c r="L78" s="293">
        <f t="shared" si="1029"/>
        <v>-0.12358895101292477</v>
      </c>
      <c r="M78" s="294">
        <v>336764</v>
      </c>
      <c r="N78" s="293">
        <f t="shared" si="1030"/>
        <v>-0.13167780977895127</v>
      </c>
      <c r="O78" s="294">
        <v>10279</v>
      </c>
      <c r="P78" s="293">
        <f t="shared" si="1031"/>
        <v>0.26138176463369733</v>
      </c>
      <c r="Q78" s="292">
        <v>266433</v>
      </c>
      <c r="R78" s="293">
        <f t="shared" si="1032"/>
        <v>-9.0523362189027567E-2</v>
      </c>
      <c r="S78" s="294">
        <v>241597</v>
      </c>
      <c r="T78" s="293">
        <f t="shared" si="1033"/>
        <v>-6.9804063497441504E-2</v>
      </c>
      <c r="U78" s="294">
        <v>24836</v>
      </c>
      <c r="V78" s="293">
        <f t="shared" si="1034"/>
        <v>-0.25249059443190369</v>
      </c>
      <c r="W78" s="292">
        <v>184772</v>
      </c>
      <c r="X78" s="293">
        <f t="shared" si="1035"/>
        <v>-0.18985587947718496</v>
      </c>
      <c r="Y78" s="294">
        <v>167703</v>
      </c>
      <c r="Z78" s="293">
        <f t="shared" si="1036"/>
        <v>-0.15293814589205079</v>
      </c>
      <c r="AA78" s="294">
        <v>17069</v>
      </c>
      <c r="AB78" s="293">
        <f t="shared" si="1037"/>
        <v>-0.43275397959522777</v>
      </c>
      <c r="AC78" s="292">
        <v>30675</v>
      </c>
      <c r="AD78" s="293">
        <f t="shared" si="1038"/>
        <v>-4.5284780578898176E-2</v>
      </c>
      <c r="AE78" s="294">
        <v>21752</v>
      </c>
      <c r="AF78" s="293">
        <f t="shared" si="1039"/>
        <v>-0.15552449724357487</v>
      </c>
      <c r="AG78" s="294">
        <v>8923</v>
      </c>
      <c r="AH78" s="293">
        <f t="shared" si="1040"/>
        <v>0.40034526051475194</v>
      </c>
      <c r="AI78" s="292">
        <v>1109914</v>
      </c>
      <c r="AJ78" s="293">
        <f t="shared" si="1041"/>
        <v>-0.11643924491893298</v>
      </c>
      <c r="AK78" s="292">
        <v>426364</v>
      </c>
      <c r="AL78" s="293">
        <f t="shared" si="1042"/>
        <v>-0.1160105988165484</v>
      </c>
      <c r="AM78" s="294">
        <v>407868</v>
      </c>
      <c r="AN78" s="293">
        <f t="shared" si="1043"/>
        <v>-9.4023283140491798E-2</v>
      </c>
      <c r="AO78" s="294">
        <v>18495</v>
      </c>
      <c r="AP78" s="293">
        <f t="shared" si="1044"/>
        <v>-0.42419053549190533</v>
      </c>
      <c r="AQ78" s="292">
        <v>298965</v>
      </c>
      <c r="AR78" s="293">
        <f t="shared" si="1045"/>
        <v>-0.1552752034358047</v>
      </c>
      <c r="AS78" s="294">
        <v>290148</v>
      </c>
      <c r="AT78" s="293">
        <f t="shared" si="1046"/>
        <v>-0.16549560095372584</v>
      </c>
      <c r="AU78" s="294">
        <v>8816</v>
      </c>
      <c r="AV78" s="293">
        <f t="shared" si="1047"/>
        <v>0.41463414634146334</v>
      </c>
      <c r="AW78" s="292">
        <v>247663</v>
      </c>
      <c r="AX78" s="293">
        <f t="shared" si="1048"/>
        <v>-9.2204326693986483E-2</v>
      </c>
      <c r="AY78" s="294">
        <v>224645</v>
      </c>
      <c r="AZ78" s="293">
        <f t="shared" si="1049"/>
        <v>-6.6774953368865742E-2</v>
      </c>
      <c r="BA78" s="294">
        <v>23018</v>
      </c>
      <c r="BB78" s="293">
        <f t="shared" si="1050"/>
        <v>-0.28288366876440896</v>
      </c>
      <c r="BC78" s="292">
        <v>174137</v>
      </c>
      <c r="BD78" s="293">
        <f t="shared" si="1051"/>
        <v>-0.18873980899138132</v>
      </c>
      <c r="BE78" s="294">
        <v>158643</v>
      </c>
      <c r="BF78" s="293">
        <f t="shared" si="1052"/>
        <v>-0.15029672636901192</v>
      </c>
      <c r="BG78" s="294">
        <v>15494</v>
      </c>
      <c r="BH78" s="293">
        <f t="shared" si="1053"/>
        <v>-0.44557360624060693</v>
      </c>
      <c r="BI78" s="292">
        <v>26694</v>
      </c>
      <c r="BJ78" s="293">
        <f t="shared" si="1054"/>
        <v>-4.8376171972478677E-2</v>
      </c>
      <c r="BK78" s="294">
        <v>18694</v>
      </c>
      <c r="BL78" s="293">
        <f t="shared" si="1055"/>
        <v>-0.14283094135448671</v>
      </c>
      <c r="BM78" s="294">
        <v>7999</v>
      </c>
      <c r="BN78" s="293">
        <f t="shared" si="1056"/>
        <v>0.28127502803139515</v>
      </c>
      <c r="BO78" s="292">
        <v>134515</v>
      </c>
      <c r="BP78" s="293">
        <f t="shared" si="1057"/>
        <v>-7.7248655471408134E-2</v>
      </c>
      <c r="BQ78" s="292">
        <v>62315</v>
      </c>
      <c r="BR78" s="293">
        <f t="shared" si="1058"/>
        <v>-0.1407790417097553</v>
      </c>
      <c r="BS78" s="294">
        <v>58206</v>
      </c>
      <c r="BT78" s="293">
        <f t="shared" si="1059"/>
        <v>-0.17144483985765124</v>
      </c>
      <c r="BU78" s="294">
        <v>4109</v>
      </c>
      <c r="BV78" s="293">
        <f t="shared" si="1060"/>
        <v>0.80615384615384622</v>
      </c>
      <c r="BW78" s="292">
        <v>48078</v>
      </c>
      <c r="BX78" s="293">
        <f t="shared" si="1061"/>
        <v>0.14302696020160721</v>
      </c>
      <c r="BY78" s="294">
        <v>46615</v>
      </c>
      <c r="BZ78" s="293">
        <f t="shared" si="1062"/>
        <v>0.1611946990833002</v>
      </c>
      <c r="CA78" s="294">
        <v>1463</v>
      </c>
      <c r="CB78" s="293">
        <f t="shared" si="1063"/>
        <v>-0.23722627737226276</v>
      </c>
      <c r="CC78" s="292">
        <v>18770</v>
      </c>
      <c r="CD78" s="293">
        <f t="shared" si="1064"/>
        <v>-6.7792401291283833E-2</v>
      </c>
      <c r="CE78" s="294">
        <v>16952</v>
      </c>
      <c r="CF78" s="293">
        <f t="shared" si="1065"/>
        <v>-0.10816498316498313</v>
      </c>
      <c r="CG78" s="294">
        <v>1818</v>
      </c>
      <c r="CH78" s="293">
        <f t="shared" si="1066"/>
        <v>0.61313220940550139</v>
      </c>
      <c r="CI78" s="292">
        <v>10636</v>
      </c>
      <c r="CJ78" s="293">
        <f t="shared" si="1067"/>
        <v>-0.20762869701259035</v>
      </c>
      <c r="CK78" s="294">
        <v>9060</v>
      </c>
      <c r="CL78" s="293">
        <f t="shared" si="1068"/>
        <v>-0.19666607554530946</v>
      </c>
      <c r="CM78" s="294">
        <v>1575</v>
      </c>
      <c r="CN78" s="293">
        <f t="shared" si="1069"/>
        <v>-0.26573426573426573</v>
      </c>
      <c r="CO78" s="292">
        <v>3981</v>
      </c>
      <c r="CP78" s="293">
        <f t="shared" si="1070"/>
        <v>-2.4025496445207128E-2</v>
      </c>
      <c r="CQ78" s="294">
        <v>3057</v>
      </c>
      <c r="CR78" s="293">
        <f t="shared" si="1071"/>
        <v>-0.22587996961256018</v>
      </c>
      <c r="CS78" s="294">
        <v>924</v>
      </c>
      <c r="CT78" s="293">
        <f t="shared" si="1072"/>
        <v>6.1627906976744189</v>
      </c>
      <c r="CU78" s="292">
        <v>238243</v>
      </c>
      <c r="CV78" s="293">
        <f t="shared" si="1073"/>
        <v>-0.16200140696447418</v>
      </c>
      <c r="CW78" s="292">
        <v>72912</v>
      </c>
      <c r="CX78" s="293">
        <f t="shared" si="1074"/>
        <v>-0.17397018171930934</v>
      </c>
      <c r="CY78" s="294">
        <v>59323</v>
      </c>
      <c r="CZ78" s="293">
        <f t="shared" si="1075"/>
        <v>-4.7356757451181952E-2</v>
      </c>
      <c r="DA78" s="294">
        <v>13589</v>
      </c>
      <c r="DB78" s="293">
        <f t="shared" si="1076"/>
        <v>-0.47724562415849203</v>
      </c>
      <c r="DC78" s="292">
        <v>76921</v>
      </c>
      <c r="DD78" s="293">
        <f t="shared" si="1077"/>
        <v>-0.26718175409180112</v>
      </c>
      <c r="DE78" s="294">
        <v>76158</v>
      </c>
      <c r="DF78" s="293">
        <f t="shared" si="1078"/>
        <v>-0.26905394899751423</v>
      </c>
      <c r="DG78" s="294">
        <v>763</v>
      </c>
      <c r="DH78" s="293">
        <f t="shared" si="1079"/>
        <v>-1.5483870967741953E-2</v>
      </c>
      <c r="DI78" s="292">
        <v>38200</v>
      </c>
      <c r="DJ78" s="293">
        <f t="shared" si="1080"/>
        <v>-0.30401195204605913</v>
      </c>
      <c r="DK78" s="294">
        <v>24667</v>
      </c>
      <c r="DL78" s="293">
        <f t="shared" si="1081"/>
        <v>-0.16820097791266231</v>
      </c>
      <c r="DM78" s="294">
        <v>13534</v>
      </c>
      <c r="DN78" s="293">
        <f t="shared" si="1082"/>
        <v>-0.46359636954540051</v>
      </c>
      <c r="DO78" s="292">
        <v>76830</v>
      </c>
      <c r="DP78" s="293">
        <f t="shared" si="1083"/>
        <v>-0.20996616931793644</v>
      </c>
      <c r="DQ78" s="294">
        <v>64344</v>
      </c>
      <c r="DR78" s="293">
        <f t="shared" si="1084"/>
        <v>-0.12509518111606655</v>
      </c>
      <c r="DS78" s="294">
        <v>12486</v>
      </c>
      <c r="DT78" s="293">
        <f t="shared" si="1085"/>
        <v>-0.47327568023623712</v>
      </c>
      <c r="DU78" s="292">
        <v>9222</v>
      </c>
      <c r="DV78" s="293">
        <f t="shared" si="1086"/>
        <v>-0.22809073407550018</v>
      </c>
      <c r="DW78" s="294">
        <v>8490</v>
      </c>
      <c r="DX78" s="293">
        <f t="shared" si="1087"/>
        <v>-0.12356766800867136</v>
      </c>
      <c r="DY78" s="294">
        <v>732</v>
      </c>
      <c r="DZ78" s="293">
        <f t="shared" si="1088"/>
        <v>-0.67610619469026556</v>
      </c>
      <c r="EA78" s="292">
        <v>42876</v>
      </c>
      <c r="EB78" s="293">
        <f t="shared" si="1089"/>
        <v>0.11641713318578306</v>
      </c>
      <c r="EC78" s="292">
        <v>23034</v>
      </c>
      <c r="ED78" s="293">
        <f t="shared" si="1090"/>
        <v>0.13512714370195145</v>
      </c>
      <c r="EE78" s="294">
        <v>22812</v>
      </c>
      <c r="EF78" s="293">
        <f t="shared" si="1091"/>
        <v>0.13724512687571666</v>
      </c>
      <c r="EG78" s="294">
        <v>221</v>
      </c>
      <c r="EH78" s="293">
        <f t="shared" si="1092"/>
        <v>-5.1502145922746823E-2</v>
      </c>
      <c r="EI78" s="292">
        <v>11693</v>
      </c>
      <c r="EJ78" s="293">
        <f t="shared" si="1093"/>
        <v>6.2613595056343119E-2</v>
      </c>
      <c r="EK78" s="294">
        <v>11642</v>
      </c>
      <c r="EL78" s="293">
        <f t="shared" si="1094"/>
        <v>6.2420149662347102E-2</v>
      </c>
      <c r="EM78" s="294">
        <v>51</v>
      </c>
      <c r="EN78" s="293">
        <f t="shared" si="1095"/>
        <v>0.10869565217391308</v>
      </c>
      <c r="EO78" s="292">
        <v>5322</v>
      </c>
      <c r="EP78" s="293">
        <f t="shared" si="1096"/>
        <v>0.15120051914341337</v>
      </c>
      <c r="EQ78" s="294">
        <v>5311</v>
      </c>
      <c r="ER78" s="293">
        <f t="shared" si="1097"/>
        <v>0.16802287222344403</v>
      </c>
      <c r="ES78" s="294">
        <v>10</v>
      </c>
      <c r="ET78" s="293">
        <f t="shared" si="1098"/>
        <v>-0.86842105263157898</v>
      </c>
      <c r="EU78" s="292">
        <v>1538</v>
      </c>
      <c r="EV78" s="293">
        <f t="shared" si="1099"/>
        <v>-0.220476431829701</v>
      </c>
      <c r="EW78" s="294">
        <v>1527</v>
      </c>
      <c r="EX78" s="293">
        <f t="shared" si="1100"/>
        <v>-0.20962732919254656</v>
      </c>
      <c r="EY78" s="294">
        <v>12</v>
      </c>
      <c r="EZ78" s="293">
        <f t="shared" si="1101"/>
        <v>-0.7</v>
      </c>
      <c r="FA78" s="292">
        <v>859</v>
      </c>
      <c r="FB78" s="293">
        <f t="shared" si="1102"/>
        <v>0.1897506925207757</v>
      </c>
      <c r="FC78" s="294">
        <v>755</v>
      </c>
      <c r="FD78" s="293">
        <f t="shared" si="1103"/>
        <v>4.5706371191135631E-2</v>
      </c>
      <c r="FE78" s="294">
        <v>104</v>
      </c>
      <c r="FF78" s="293" t="str">
        <f t="shared" si="1104"/>
        <v>-</v>
      </c>
      <c r="FG78" s="292">
        <v>63984</v>
      </c>
      <c r="FH78" s="293">
        <f t="shared" si="1105"/>
        <v>-0.21098971563864155</v>
      </c>
      <c r="FI78" s="292">
        <v>21063</v>
      </c>
      <c r="FJ78" s="293">
        <f t="shared" si="1106"/>
        <v>-0.21032504780114725</v>
      </c>
      <c r="FK78" s="294">
        <v>20762</v>
      </c>
      <c r="FL78" s="293">
        <f t="shared" si="1107"/>
        <v>-0.20182992465016147</v>
      </c>
      <c r="FM78" s="294">
        <v>300</v>
      </c>
      <c r="FN78" s="293">
        <f t="shared" si="1108"/>
        <v>-0.54614220877458397</v>
      </c>
      <c r="FO78" s="292">
        <v>10822</v>
      </c>
      <c r="FP78" s="293">
        <f t="shared" si="1109"/>
        <v>-0.2893354347255056</v>
      </c>
      <c r="FQ78" s="294">
        <v>10658</v>
      </c>
      <c r="FR78" s="293">
        <f t="shared" si="1110"/>
        <v>-0.2840252586322719</v>
      </c>
      <c r="FS78" s="294">
        <v>165</v>
      </c>
      <c r="FT78" s="293">
        <f t="shared" si="1111"/>
        <v>-0.51754385964912286</v>
      </c>
      <c r="FU78" s="292">
        <v>18062</v>
      </c>
      <c r="FV78" s="293">
        <f t="shared" si="1112"/>
        <v>-0.19502629467867016</v>
      </c>
      <c r="FW78" s="294">
        <v>17419</v>
      </c>
      <c r="FX78" s="293">
        <f t="shared" si="1113"/>
        <v>-0.18093760285888938</v>
      </c>
      <c r="FY78" s="294">
        <v>642</v>
      </c>
      <c r="FZ78" s="293">
        <f t="shared" si="1114"/>
        <v>-0.45175064047822377</v>
      </c>
      <c r="GA78" s="292">
        <v>13764</v>
      </c>
      <c r="GB78" s="293">
        <f t="shared" si="1115"/>
        <v>-0.20088248954946586</v>
      </c>
      <c r="GC78" s="294">
        <v>13246</v>
      </c>
      <c r="GD78" s="293">
        <f t="shared" si="1116"/>
        <v>-0.20587529976019181</v>
      </c>
      <c r="GE78" s="294">
        <v>518</v>
      </c>
      <c r="GF78" s="293">
        <f t="shared" si="1117"/>
        <v>-4.7794117647058876E-2</v>
      </c>
      <c r="GG78" s="292">
        <v>1997</v>
      </c>
      <c r="GH78" s="293">
        <f t="shared" si="1118"/>
        <v>-0.10887996430165103</v>
      </c>
      <c r="GI78" s="294">
        <v>1651</v>
      </c>
      <c r="GJ78" s="293">
        <f t="shared" si="1119"/>
        <v>-0.15376729882111739</v>
      </c>
      <c r="GK78" s="294">
        <v>347</v>
      </c>
      <c r="GL78" s="293">
        <f t="shared" si="1120"/>
        <v>0.19243986254295531</v>
      </c>
      <c r="GM78" s="292">
        <v>427115</v>
      </c>
      <c r="GN78" s="293">
        <f t="shared" si="1121"/>
        <v>-8.2727710056782588E-2</v>
      </c>
      <c r="GO78" s="292">
        <v>188393</v>
      </c>
      <c r="GP78" s="293">
        <f t="shared" si="1122"/>
        <v>-0.10154707515046313</v>
      </c>
      <c r="GQ78" s="294">
        <v>187607</v>
      </c>
      <c r="GR78" s="293">
        <f t="shared" si="1123"/>
        <v>-9.9627578395707572E-2</v>
      </c>
      <c r="GS78" s="294">
        <v>786</v>
      </c>
      <c r="GT78" s="293">
        <f t="shared" si="1124"/>
        <v>-0.40454545454545454</v>
      </c>
      <c r="GU78" s="292">
        <v>74334</v>
      </c>
      <c r="GV78" s="293">
        <f t="shared" si="1125"/>
        <v>-4.5151511258975763E-2</v>
      </c>
      <c r="GW78" s="294">
        <v>67999</v>
      </c>
      <c r="GX78" s="293">
        <f t="shared" si="1126"/>
        <v>-7.3860695704284773E-2</v>
      </c>
      <c r="GY78" s="294">
        <v>6334</v>
      </c>
      <c r="GZ78" s="293">
        <f t="shared" si="1127"/>
        <v>0.43044263775971103</v>
      </c>
      <c r="HA78" s="292">
        <v>128581</v>
      </c>
      <c r="HB78" s="293">
        <f t="shared" si="1128"/>
        <v>-4.9989553266732711E-3</v>
      </c>
      <c r="HC78" s="294">
        <v>121731</v>
      </c>
      <c r="HD78" s="293">
        <f t="shared" si="1129"/>
        <v>-3.9127620611265512E-2</v>
      </c>
      <c r="HE78" s="294">
        <v>6850</v>
      </c>
      <c r="HF78" s="293">
        <f t="shared" si="1130"/>
        <v>1.6979125640015753</v>
      </c>
      <c r="HG78" s="292">
        <v>45933</v>
      </c>
      <c r="HH78" s="293">
        <f t="shared" si="1131"/>
        <v>-0.10127374826351521</v>
      </c>
      <c r="HI78" s="294">
        <v>45361</v>
      </c>
      <c r="HJ78" s="293">
        <f t="shared" si="1132"/>
        <v>-0.10371468089310409</v>
      </c>
      <c r="HK78" s="294">
        <v>572</v>
      </c>
      <c r="HL78" s="293">
        <f t="shared" si="1133"/>
        <v>0.14629258517034072</v>
      </c>
      <c r="HM78" s="292">
        <v>8697</v>
      </c>
      <c r="HN78" s="293">
        <f t="shared" si="1134"/>
        <v>0.19628610729023377</v>
      </c>
      <c r="HO78" s="294">
        <v>2383</v>
      </c>
      <c r="HP78" s="293">
        <f t="shared" si="1135"/>
        <v>-0.4114596196591751</v>
      </c>
      <c r="HQ78" s="294">
        <v>6314</v>
      </c>
      <c r="HR78" s="293">
        <f t="shared" si="1136"/>
        <v>0.96026078857497676</v>
      </c>
      <c r="HS78" s="292">
        <v>50135</v>
      </c>
      <c r="HT78" s="293">
        <f t="shared" si="1137"/>
        <v>-5.5179692064150188E-2</v>
      </c>
      <c r="HU78" s="292">
        <v>16107</v>
      </c>
      <c r="HV78" s="293">
        <f t="shared" si="1138"/>
        <v>8.2629107981220251E-3</v>
      </c>
      <c r="HW78" s="294">
        <v>15778</v>
      </c>
      <c r="HX78" s="293">
        <f t="shared" si="1139"/>
        <v>1.0568116313328657E-2</v>
      </c>
      <c r="HY78" s="294">
        <v>329</v>
      </c>
      <c r="HZ78" s="293">
        <f t="shared" si="1140"/>
        <v>-9.3663911845729975E-2</v>
      </c>
      <c r="IA78" s="292">
        <v>19246</v>
      </c>
      <c r="IB78" s="293">
        <f t="shared" si="1141"/>
        <v>-7.3285824345146411E-2</v>
      </c>
      <c r="IC78" s="294">
        <v>19235</v>
      </c>
      <c r="ID78" s="293">
        <f t="shared" si="1142"/>
        <v>-7.2699223834546634E-2</v>
      </c>
      <c r="IE78" s="294">
        <v>11</v>
      </c>
      <c r="IF78" s="293">
        <f t="shared" si="1143"/>
        <v>-0.54166666666666674</v>
      </c>
      <c r="IG78" s="292">
        <v>7875</v>
      </c>
      <c r="IH78" s="293">
        <f t="shared" si="1144"/>
        <v>-9.9588383260919233E-2</v>
      </c>
      <c r="II78" s="294">
        <v>7744</v>
      </c>
      <c r="IJ78" s="293">
        <f t="shared" si="1145"/>
        <v>-8.6253687315634209E-2</v>
      </c>
      <c r="IK78" s="294">
        <v>131</v>
      </c>
      <c r="IL78" s="293">
        <f t="shared" si="1146"/>
        <v>-0.51660516605166051</v>
      </c>
      <c r="IM78" s="292">
        <v>5360</v>
      </c>
      <c r="IN78" s="293">
        <f t="shared" si="1147"/>
        <v>-0.20592592592592596</v>
      </c>
      <c r="IO78" s="294">
        <v>5229</v>
      </c>
      <c r="IP78" s="293">
        <f t="shared" si="1148"/>
        <v>-0.17666509211147852</v>
      </c>
      <c r="IQ78" s="294">
        <v>131</v>
      </c>
      <c r="IR78" s="293">
        <f t="shared" si="1149"/>
        <v>-0.67167919799498743</v>
      </c>
      <c r="IS78" s="292">
        <v>2007</v>
      </c>
      <c r="IT78" s="293">
        <f t="shared" si="1150"/>
        <v>0.12689500280741162</v>
      </c>
      <c r="IU78" s="294">
        <v>2007</v>
      </c>
      <c r="IV78" s="293">
        <f t="shared" si="1151"/>
        <v>0.12689500280741162</v>
      </c>
      <c r="IW78" s="294">
        <v>0</v>
      </c>
      <c r="IX78" s="293" t="str">
        <f t="shared" si="1152"/>
        <v>-</v>
      </c>
      <c r="IY78" s="292">
        <v>42648</v>
      </c>
      <c r="IZ78" s="293">
        <f t="shared" si="1153"/>
        <v>4.8016906669287929E-2</v>
      </c>
      <c r="JA78" s="292">
        <v>10187</v>
      </c>
      <c r="JB78" s="293">
        <f t="shared" si="1154"/>
        <v>5.4991714995857421E-2</v>
      </c>
      <c r="JC78" s="294">
        <v>10187</v>
      </c>
      <c r="JD78" s="293">
        <f t="shared" si="1155"/>
        <v>5.4991714995857421E-2</v>
      </c>
      <c r="JE78" s="294">
        <v>0</v>
      </c>
      <c r="JF78" s="293" t="str">
        <f t="shared" si="1156"/>
        <v>-</v>
      </c>
      <c r="JG78" s="292">
        <v>5675</v>
      </c>
      <c r="JH78" s="293">
        <f t="shared" si="1157"/>
        <v>-9.0981899727694993E-2</v>
      </c>
      <c r="JI78" s="294">
        <v>5675</v>
      </c>
      <c r="JJ78" s="293">
        <f t="shared" si="1158"/>
        <v>-8.5414987912973417E-2</v>
      </c>
      <c r="JK78" s="294">
        <v>0</v>
      </c>
      <c r="JL78" s="293">
        <f t="shared" si="1159"/>
        <v>-1</v>
      </c>
      <c r="JM78" s="292">
        <v>24488</v>
      </c>
      <c r="JN78" s="293">
        <f t="shared" si="1160"/>
        <v>0.11319210837348859</v>
      </c>
      <c r="JO78" s="294">
        <v>24488</v>
      </c>
      <c r="JP78" s="293">
        <f t="shared" si="1161"/>
        <v>0.11557560020044644</v>
      </c>
      <c r="JQ78" s="294">
        <v>0</v>
      </c>
      <c r="JR78" s="293">
        <f t="shared" si="1162"/>
        <v>-1</v>
      </c>
      <c r="JS78" s="292">
        <v>2253</v>
      </c>
      <c r="JT78" s="293">
        <f t="shared" si="1163"/>
        <v>-0.23079549334243765</v>
      </c>
      <c r="JU78" s="294">
        <v>2253</v>
      </c>
      <c r="JV78" s="293">
        <f t="shared" si="1164"/>
        <v>-0.21278825995807127</v>
      </c>
      <c r="JW78" s="294">
        <v>0</v>
      </c>
      <c r="JX78" s="293">
        <f t="shared" si="1165"/>
        <v>-1</v>
      </c>
      <c r="JY78" s="292">
        <v>0</v>
      </c>
      <c r="JZ78" s="293">
        <f t="shared" si="1166"/>
        <v>-1</v>
      </c>
      <c r="KA78" s="294">
        <v>0</v>
      </c>
      <c r="KB78" s="293" t="str">
        <f t="shared" si="1167"/>
        <v>-</v>
      </c>
      <c r="KC78" s="294">
        <v>0</v>
      </c>
      <c r="KD78" s="293">
        <f t="shared" si="1168"/>
        <v>-1</v>
      </c>
      <c r="KE78" s="292">
        <v>39680</v>
      </c>
      <c r="KF78" s="293">
        <f t="shared" si="1169"/>
        <v>-0.19723239393878089</v>
      </c>
      <c r="KG78" s="292">
        <v>16715</v>
      </c>
      <c r="KH78" s="293">
        <f t="shared" si="1170"/>
        <v>-0.24530431641683226</v>
      </c>
      <c r="KI78" s="294">
        <v>16555</v>
      </c>
      <c r="KJ78" s="293">
        <f t="shared" si="1171"/>
        <v>-0.24760259964550291</v>
      </c>
      <c r="KK78" s="294">
        <v>160</v>
      </c>
      <c r="KL78" s="293">
        <f t="shared" si="1172"/>
        <v>0.11111111111111116</v>
      </c>
      <c r="KM78" s="292">
        <v>9115</v>
      </c>
      <c r="KN78" s="293">
        <f t="shared" si="1173"/>
        <v>-2.8562293509538539E-2</v>
      </c>
      <c r="KO78" s="294">
        <v>9033</v>
      </c>
      <c r="KP78" s="293">
        <f t="shared" si="1174"/>
        <v>-3.3283390410958957E-2</v>
      </c>
      <c r="KQ78" s="294">
        <v>82</v>
      </c>
      <c r="KR78" s="293">
        <f t="shared" si="1175"/>
        <v>1.1025641025641026</v>
      </c>
      <c r="KS78" s="292">
        <v>6823</v>
      </c>
      <c r="KT78" s="293">
        <f t="shared" si="1176"/>
        <v>-1.2161575213551434E-2</v>
      </c>
      <c r="KU78" s="294">
        <v>6623</v>
      </c>
      <c r="KV78" s="293">
        <f t="shared" si="1177"/>
        <v>-1.2818601878074265E-2</v>
      </c>
      <c r="KW78" s="294">
        <v>200</v>
      </c>
      <c r="KX78" s="293">
        <f t="shared" si="1178"/>
        <v>1.0101010101010166E-2</v>
      </c>
      <c r="KY78" s="292">
        <v>7032</v>
      </c>
      <c r="KZ78" s="293">
        <f t="shared" si="1179"/>
        <v>-0.36551475232337816</v>
      </c>
      <c r="LA78" s="294">
        <v>6846</v>
      </c>
      <c r="LB78" s="293">
        <f t="shared" si="1180"/>
        <v>-0.37525095820405185</v>
      </c>
      <c r="LC78" s="294">
        <v>185</v>
      </c>
      <c r="LD78" s="293">
        <f t="shared" si="1181"/>
        <v>0.48</v>
      </c>
      <c r="LE78" s="292">
        <v>341</v>
      </c>
      <c r="LF78" s="293">
        <f t="shared" si="1182"/>
        <v>0.14046822742474907</v>
      </c>
      <c r="LG78" s="294">
        <v>341</v>
      </c>
      <c r="LH78" s="293">
        <f t="shared" si="1183"/>
        <v>0.14046822742474907</v>
      </c>
      <c r="LI78" s="294">
        <v>0</v>
      </c>
      <c r="LJ78" s="293" t="str">
        <f t="shared" si="1184"/>
        <v>-</v>
      </c>
      <c r="LK78" s="292">
        <v>95024</v>
      </c>
      <c r="LL78" s="293">
        <f t="shared" si="1185"/>
        <v>-0.24680368735187574</v>
      </c>
      <c r="LM78" s="292">
        <v>28200</v>
      </c>
      <c r="LN78" s="293">
        <f t="shared" si="1186"/>
        <v>-0.13671707585869097</v>
      </c>
      <c r="LO78" s="294">
        <v>27764</v>
      </c>
      <c r="LP78" s="293">
        <f t="shared" si="1187"/>
        <v>-0.14899616858237552</v>
      </c>
      <c r="LQ78" s="294">
        <v>437</v>
      </c>
      <c r="LR78" s="293">
        <f t="shared" si="1188"/>
        <v>9.6585365853658534</v>
      </c>
      <c r="LS78" s="292">
        <v>53845</v>
      </c>
      <c r="LT78" s="293">
        <f t="shared" si="1189"/>
        <v>-0.26972006727065589</v>
      </c>
      <c r="LU78" s="294">
        <v>53686</v>
      </c>
      <c r="LV78" s="293">
        <f t="shared" si="1190"/>
        <v>-0.27167896678966785</v>
      </c>
      <c r="LW78" s="294">
        <v>159</v>
      </c>
      <c r="LX78" s="293">
        <f t="shared" si="1191"/>
        <v>6.95</v>
      </c>
      <c r="LY78" s="292">
        <v>5113</v>
      </c>
      <c r="LZ78" s="293">
        <f t="shared" si="1192"/>
        <v>-0.42323745064861817</v>
      </c>
      <c r="MA78" s="294">
        <v>4891</v>
      </c>
      <c r="MB78" s="293">
        <f t="shared" si="1193"/>
        <v>-0.44827975183305135</v>
      </c>
      <c r="MC78" s="294">
        <v>223</v>
      </c>
      <c r="MD78" s="293" t="str">
        <f t="shared" si="1194"/>
        <v>-</v>
      </c>
      <c r="ME78" s="292">
        <v>7063</v>
      </c>
      <c r="MF78" s="293">
        <f t="shared" si="1195"/>
        <v>-0.20327129159616464</v>
      </c>
      <c r="MG78" s="294">
        <v>6889</v>
      </c>
      <c r="MH78" s="293">
        <f t="shared" si="1196"/>
        <v>-0.21973043379771207</v>
      </c>
      <c r="MI78" s="294">
        <v>174</v>
      </c>
      <c r="MJ78" s="293">
        <f t="shared" si="1197"/>
        <v>3.833333333333333</v>
      </c>
      <c r="MK78" s="292">
        <v>1390</v>
      </c>
      <c r="ML78" s="293">
        <f t="shared" si="1198"/>
        <v>-0.25429184549356221</v>
      </c>
      <c r="MM78" s="294">
        <v>1217</v>
      </c>
      <c r="MN78" s="293">
        <f t="shared" si="1199"/>
        <v>-0.33278508771929827</v>
      </c>
      <c r="MO78" s="294">
        <v>174</v>
      </c>
      <c r="MP78" s="293">
        <f t="shared" si="1200"/>
        <v>3.3499999999999996</v>
      </c>
      <c r="MQ78" s="292">
        <f t="shared" si="1201"/>
        <v>110209</v>
      </c>
      <c r="MR78" s="293">
        <f t="shared" si="1202"/>
        <v>-6.1260125552593303E-2</v>
      </c>
      <c r="MS78" s="292">
        <f t="shared" si="1203"/>
        <v>49753</v>
      </c>
      <c r="MT78" s="293">
        <f t="shared" si="1204"/>
        <v>-0.12643536889419527</v>
      </c>
      <c r="MU78" s="294">
        <f t="shared" si="1205"/>
        <v>47080</v>
      </c>
      <c r="MV78" s="293">
        <f t="shared" si="1206"/>
        <v>-0.12149428075609714</v>
      </c>
      <c r="MW78" s="294">
        <f t="shared" si="1207"/>
        <v>2673</v>
      </c>
      <c r="MX78" s="293">
        <f t="shared" si="1208"/>
        <v>-0.20517395182872433</v>
      </c>
      <c r="MY78" s="292">
        <f t="shared" si="1209"/>
        <v>37314</v>
      </c>
      <c r="MZ78" s="293">
        <f t="shared" si="1210"/>
        <v>7.3876881457392019E-2</v>
      </c>
      <c r="NA78" s="294">
        <f t="shared" si="1211"/>
        <v>36062</v>
      </c>
      <c r="NB78" s="293">
        <f t="shared" si="1212"/>
        <v>5.3581862802384084E-2</v>
      </c>
      <c r="NC78" s="294">
        <f t="shared" si="1213"/>
        <v>1251</v>
      </c>
      <c r="ND78" s="293">
        <f t="shared" si="1214"/>
        <v>1.4057692307692307</v>
      </c>
      <c r="NE78" s="292">
        <f t="shared" si="1215"/>
        <v>13199</v>
      </c>
      <c r="NF78" s="293">
        <f t="shared" si="1216"/>
        <v>-0.12751189846641986</v>
      </c>
      <c r="NG78" s="294">
        <f t="shared" si="1217"/>
        <v>11771</v>
      </c>
      <c r="NH78" s="293">
        <f t="shared" si="1218"/>
        <v>-6.2967680305683782E-2</v>
      </c>
      <c r="NI78" s="294">
        <f t="shared" si="1219"/>
        <v>1428</v>
      </c>
      <c r="NJ78" s="293">
        <f t="shared" si="1220"/>
        <v>-0.4432748538011696</v>
      </c>
      <c r="NK78" s="292">
        <f t="shared" si="1221"/>
        <v>14364</v>
      </c>
      <c r="NL78" s="293">
        <f t="shared" si="1222"/>
        <v>-0.17769635905656056</v>
      </c>
      <c r="NM78" s="294">
        <f t="shared" si="1223"/>
        <v>12948</v>
      </c>
      <c r="NN78" s="293">
        <f t="shared" si="1224"/>
        <v>-0.13321729816575179</v>
      </c>
      <c r="NO78" s="294">
        <f t="shared" si="1225"/>
        <v>1416</v>
      </c>
      <c r="NP78" s="293">
        <f t="shared" si="1226"/>
        <v>-0.44053733702094033</v>
      </c>
      <c r="NQ78" s="292">
        <f t="shared" si="1227"/>
        <v>2181</v>
      </c>
      <c r="NR78" s="293">
        <f t="shared" si="1228"/>
        <v>0.13712200208550573</v>
      </c>
      <c r="NS78" s="294">
        <f t="shared" si="1229"/>
        <v>1850</v>
      </c>
      <c r="NT78" s="293">
        <f t="shared" si="1230"/>
        <v>0.2366310160427807</v>
      </c>
      <c r="NU78" s="294">
        <f t="shared" si="1231"/>
        <v>328</v>
      </c>
      <c r="NV78" s="293">
        <f t="shared" si="1232"/>
        <v>-0.22274881516587675</v>
      </c>
    </row>
    <row r="79" spans="1:386" s="295" customFormat="1" outlineLevel="1" x14ac:dyDescent="0.25">
      <c r="A79" s="290"/>
      <c r="B79" s="291" t="s">
        <v>69</v>
      </c>
      <c r="C79" s="292">
        <v>1117349</v>
      </c>
      <c r="D79" s="293">
        <f t="shared" si="1025"/>
        <v>-2.4833239221751069E-2</v>
      </c>
      <c r="E79" s="292">
        <v>421763</v>
      </c>
      <c r="F79" s="293">
        <f t="shared" si="1026"/>
        <v>-7.0232484315134625E-2</v>
      </c>
      <c r="G79" s="294">
        <v>414977</v>
      </c>
      <c r="H79" s="293">
        <f t="shared" si="1027"/>
        <v>-6.5924617064139657E-2</v>
      </c>
      <c r="I79" s="294">
        <v>6786</v>
      </c>
      <c r="J79" s="293">
        <f t="shared" si="1028"/>
        <v>-0.27476755370311001</v>
      </c>
      <c r="K79" s="292">
        <v>285178</v>
      </c>
      <c r="L79" s="293">
        <f t="shared" si="1029"/>
        <v>-5.6424113072517379E-4</v>
      </c>
      <c r="M79" s="294">
        <v>277906</v>
      </c>
      <c r="N79" s="293">
        <f t="shared" si="1030"/>
        <v>-7.8718793621099792E-3</v>
      </c>
      <c r="O79" s="294">
        <v>7272</v>
      </c>
      <c r="P79" s="293">
        <f t="shared" si="1031"/>
        <v>0.39097169089517969</v>
      </c>
      <c r="Q79" s="292">
        <v>245563</v>
      </c>
      <c r="R79" s="293">
        <f t="shared" si="1032"/>
        <v>5.6016891935476876E-2</v>
      </c>
      <c r="S79" s="294">
        <v>240001</v>
      </c>
      <c r="T79" s="293">
        <f t="shared" si="1033"/>
        <v>5.6830841718223724E-2</v>
      </c>
      <c r="U79" s="294">
        <v>5562</v>
      </c>
      <c r="V79" s="293">
        <f t="shared" si="1034"/>
        <v>2.2050716648291058E-2</v>
      </c>
      <c r="W79" s="292">
        <v>159808</v>
      </c>
      <c r="X79" s="293">
        <f t="shared" si="1035"/>
        <v>-6.3209665222667133E-2</v>
      </c>
      <c r="Y79" s="294">
        <v>157468</v>
      </c>
      <c r="Z79" s="293">
        <f t="shared" si="1036"/>
        <v>-6.3353933820686548E-2</v>
      </c>
      <c r="AA79" s="294">
        <v>2339</v>
      </c>
      <c r="AB79" s="293">
        <f t="shared" si="1037"/>
        <v>-5.4185200161746883E-2</v>
      </c>
      <c r="AC79" s="292">
        <v>22702</v>
      </c>
      <c r="AD79" s="293">
        <f t="shared" si="1038"/>
        <v>0.10059630581276968</v>
      </c>
      <c r="AE79" s="294">
        <v>20291</v>
      </c>
      <c r="AF79" s="293">
        <f t="shared" si="1039"/>
        <v>6.4864864864864868E-2</v>
      </c>
      <c r="AG79" s="294">
        <v>2410</v>
      </c>
      <c r="AH79" s="293">
        <f t="shared" si="1040"/>
        <v>0.5330788804071247</v>
      </c>
      <c r="AI79" s="292">
        <v>986668</v>
      </c>
      <c r="AJ79" s="293">
        <f t="shared" si="1041"/>
        <v>-1.9493502828227371E-2</v>
      </c>
      <c r="AK79" s="292">
        <v>362604</v>
      </c>
      <c r="AL79" s="293">
        <f t="shared" si="1042"/>
        <v>-5.2010729467866446E-2</v>
      </c>
      <c r="AM79" s="294">
        <v>358132</v>
      </c>
      <c r="AN79" s="293">
        <f t="shared" si="1043"/>
        <v>-5.1494405085082406E-2</v>
      </c>
      <c r="AO79" s="294">
        <v>4472</v>
      </c>
      <c r="AP79" s="293">
        <f t="shared" si="1044"/>
        <v>-9.1610806418850332E-2</v>
      </c>
      <c r="AQ79" s="292">
        <v>239508</v>
      </c>
      <c r="AR79" s="293">
        <f t="shared" si="1045"/>
        <v>-1.7818111731247921E-2</v>
      </c>
      <c r="AS79" s="294">
        <v>235529</v>
      </c>
      <c r="AT79" s="293">
        <f t="shared" si="1046"/>
        <v>-2.216566750253246E-2</v>
      </c>
      <c r="AU79" s="294">
        <v>3979</v>
      </c>
      <c r="AV79" s="293">
        <f t="shared" si="1047"/>
        <v>0.33299832495812387</v>
      </c>
      <c r="AW79" s="292">
        <v>227771</v>
      </c>
      <c r="AX79" s="293">
        <f t="shared" si="1048"/>
        <v>7.6519158147470678E-2</v>
      </c>
      <c r="AY79" s="294">
        <v>223863</v>
      </c>
      <c r="AZ79" s="293">
        <f t="shared" si="1049"/>
        <v>7.2546605276900822E-2</v>
      </c>
      <c r="BA79" s="294">
        <v>3907</v>
      </c>
      <c r="BB79" s="293">
        <f t="shared" si="1050"/>
        <v>0.36608391608391599</v>
      </c>
      <c r="BC79" s="292">
        <v>148863</v>
      </c>
      <c r="BD79" s="293">
        <f t="shared" si="1051"/>
        <v>-7.0030548562218464E-2</v>
      </c>
      <c r="BE79" s="294">
        <v>147256</v>
      </c>
      <c r="BF79" s="293">
        <f t="shared" si="1052"/>
        <v>-6.9854404194169883E-2</v>
      </c>
      <c r="BG79" s="294">
        <v>1607</v>
      </c>
      <c r="BH79" s="293">
        <f t="shared" si="1053"/>
        <v>-8.5372794536141106E-2</v>
      </c>
      <c r="BI79" s="292">
        <v>17460</v>
      </c>
      <c r="BJ79" s="293">
        <f t="shared" si="1054"/>
        <v>0.14028213166144199</v>
      </c>
      <c r="BK79" s="294">
        <v>15381</v>
      </c>
      <c r="BL79" s="293">
        <f t="shared" si="1055"/>
        <v>0.10100214745884029</v>
      </c>
      <c r="BM79" s="294">
        <v>2079</v>
      </c>
      <c r="BN79" s="293">
        <f t="shared" si="1056"/>
        <v>0.54802680565897255</v>
      </c>
      <c r="BO79" s="292">
        <v>130682</v>
      </c>
      <c r="BP79" s="293">
        <f t="shared" si="1057"/>
        <v>-6.3339043427776853E-2</v>
      </c>
      <c r="BQ79" s="292">
        <v>59159</v>
      </c>
      <c r="BR79" s="293">
        <f t="shared" si="1058"/>
        <v>-0.16822732129801476</v>
      </c>
      <c r="BS79" s="294">
        <v>56846</v>
      </c>
      <c r="BT79" s="293">
        <f t="shared" si="1059"/>
        <v>-0.14762111829182345</v>
      </c>
      <c r="BU79" s="294">
        <v>2313</v>
      </c>
      <c r="BV79" s="293">
        <f t="shared" si="1060"/>
        <v>-0.47834912043301758</v>
      </c>
      <c r="BW79" s="292">
        <v>45670</v>
      </c>
      <c r="BX79" s="293">
        <f t="shared" si="1061"/>
        <v>0.10085329990840286</v>
      </c>
      <c r="BY79" s="294">
        <v>42378</v>
      </c>
      <c r="BZ79" s="293">
        <f t="shared" si="1062"/>
        <v>7.9886858802843852E-2</v>
      </c>
      <c r="CA79" s="294">
        <v>3293</v>
      </c>
      <c r="CB79" s="293">
        <f t="shared" si="1063"/>
        <v>0.46812304948729389</v>
      </c>
      <c r="CC79" s="292">
        <v>17792</v>
      </c>
      <c r="CD79" s="293">
        <f t="shared" si="1064"/>
        <v>-0.15102352435940258</v>
      </c>
      <c r="CE79" s="294">
        <v>16138</v>
      </c>
      <c r="CF79" s="293">
        <f t="shared" si="1065"/>
        <v>-0.12174149659863942</v>
      </c>
      <c r="CG79" s="294">
        <v>1655</v>
      </c>
      <c r="CH79" s="293">
        <f t="shared" si="1066"/>
        <v>-0.35902401239349346</v>
      </c>
      <c r="CI79" s="292">
        <v>10944</v>
      </c>
      <c r="CJ79" s="293">
        <f t="shared" si="1067"/>
        <v>4.050199657729614E-2</v>
      </c>
      <c r="CK79" s="294">
        <v>10212</v>
      </c>
      <c r="CL79" s="293">
        <f t="shared" si="1068"/>
        <v>4.172192186065482E-2</v>
      </c>
      <c r="CM79" s="294">
        <v>732</v>
      </c>
      <c r="CN79" s="293">
        <f t="shared" si="1069"/>
        <v>2.3776223776223793E-2</v>
      </c>
      <c r="CO79" s="292">
        <v>5242</v>
      </c>
      <c r="CP79" s="293">
        <f t="shared" si="1070"/>
        <v>-1.3549115543846413E-2</v>
      </c>
      <c r="CQ79" s="294">
        <v>4910</v>
      </c>
      <c r="CR79" s="293">
        <f t="shared" si="1071"/>
        <v>-3.4414945919370665E-2</v>
      </c>
      <c r="CS79" s="294">
        <v>332</v>
      </c>
      <c r="CT79" s="293">
        <f t="shared" si="1072"/>
        <v>0.44978165938864634</v>
      </c>
      <c r="CU79" s="292">
        <v>210478</v>
      </c>
      <c r="CV79" s="293">
        <f t="shared" si="1073"/>
        <v>-1.9285517922625006E-2</v>
      </c>
      <c r="CW79" s="292">
        <v>57161</v>
      </c>
      <c r="CX79" s="293">
        <f t="shared" si="1074"/>
        <v>8.586463023118851E-2</v>
      </c>
      <c r="CY79" s="294">
        <v>55606</v>
      </c>
      <c r="CZ79" s="293">
        <f t="shared" si="1075"/>
        <v>7.3495627328712843E-2</v>
      </c>
      <c r="DA79" s="294">
        <v>1555</v>
      </c>
      <c r="DB79" s="293">
        <f t="shared" si="1076"/>
        <v>0.84679334916864613</v>
      </c>
      <c r="DC79" s="292">
        <v>58348</v>
      </c>
      <c r="DD79" s="293">
        <f t="shared" si="1077"/>
        <v>-3.6127859915751181E-2</v>
      </c>
      <c r="DE79" s="294">
        <v>57008</v>
      </c>
      <c r="DF79" s="293">
        <f t="shared" si="1078"/>
        <v>-5.4766128898542599E-2</v>
      </c>
      <c r="DG79" s="294">
        <v>1340</v>
      </c>
      <c r="DH79" s="293">
        <f t="shared" si="1079"/>
        <v>4.9821428571428568</v>
      </c>
      <c r="DI79" s="292">
        <v>26860</v>
      </c>
      <c r="DJ79" s="293">
        <f t="shared" si="1080"/>
        <v>3.8790269559500379E-2</v>
      </c>
      <c r="DK79" s="294">
        <v>25543</v>
      </c>
      <c r="DL79" s="293">
        <f t="shared" si="1081"/>
        <v>-2.4214020699082628E-3</v>
      </c>
      <c r="DM79" s="294">
        <v>1318</v>
      </c>
      <c r="DN79" s="293">
        <f t="shared" si="1082"/>
        <v>4.2094861660079053</v>
      </c>
      <c r="DO79" s="292">
        <v>62174</v>
      </c>
      <c r="DP79" s="293">
        <f t="shared" si="1083"/>
        <v>-7.190518129300949E-2</v>
      </c>
      <c r="DQ79" s="294">
        <v>62035</v>
      </c>
      <c r="DR79" s="293">
        <f t="shared" si="1084"/>
        <v>-7.1943629944347998E-2</v>
      </c>
      <c r="DS79" s="294">
        <v>138</v>
      </c>
      <c r="DT79" s="293">
        <f t="shared" si="1085"/>
        <v>-6.1224489795918324E-2</v>
      </c>
      <c r="DU79" s="292">
        <v>7490</v>
      </c>
      <c r="DV79" s="293">
        <f t="shared" si="1086"/>
        <v>0.22146118721461194</v>
      </c>
      <c r="DW79" s="294">
        <v>6579</v>
      </c>
      <c r="DX79" s="293">
        <f t="shared" si="1087"/>
        <v>0.17105731577073691</v>
      </c>
      <c r="DY79" s="294">
        <v>911</v>
      </c>
      <c r="DZ79" s="293">
        <f t="shared" si="1088"/>
        <v>0.77237354085603105</v>
      </c>
      <c r="EA79" s="292">
        <v>28045</v>
      </c>
      <c r="EB79" s="293">
        <f t="shared" si="1089"/>
        <v>-0.13049544242574562</v>
      </c>
      <c r="EC79" s="292">
        <v>14732</v>
      </c>
      <c r="ED79" s="293">
        <f t="shared" si="1090"/>
        <v>-0.18318917720115324</v>
      </c>
      <c r="EE79" s="294">
        <v>14727</v>
      </c>
      <c r="EF79" s="293">
        <f t="shared" si="1091"/>
        <v>-0.16984216459977453</v>
      </c>
      <c r="EG79" s="294">
        <v>5</v>
      </c>
      <c r="EH79" s="293">
        <f t="shared" si="1092"/>
        <v>-0.98316498316498313</v>
      </c>
      <c r="EI79" s="292">
        <v>9017</v>
      </c>
      <c r="EJ79" s="293">
        <f t="shared" si="1093"/>
        <v>-3.1679553264604809E-2</v>
      </c>
      <c r="EK79" s="294">
        <v>8810</v>
      </c>
      <c r="EL79" s="293">
        <f t="shared" si="1094"/>
        <v>-5.0134770889487923E-2</v>
      </c>
      <c r="EM79" s="294">
        <v>207</v>
      </c>
      <c r="EN79" s="293">
        <f t="shared" si="1095"/>
        <v>4.4473684210526319</v>
      </c>
      <c r="EO79" s="292">
        <v>3000</v>
      </c>
      <c r="EP79" s="293">
        <f t="shared" si="1096"/>
        <v>-2.34375E-2</v>
      </c>
      <c r="EQ79" s="294">
        <v>2709</v>
      </c>
      <c r="ER79" s="293">
        <f t="shared" si="1097"/>
        <v>-0.10829493087557607</v>
      </c>
      <c r="ES79" s="294">
        <v>290</v>
      </c>
      <c r="ET79" s="293">
        <f t="shared" si="1098"/>
        <v>7.5294117647058822</v>
      </c>
      <c r="EU79" s="292">
        <v>998</v>
      </c>
      <c r="EV79" s="293">
        <f t="shared" si="1099"/>
        <v>-0.23932926829268297</v>
      </c>
      <c r="EW79" s="294">
        <v>992</v>
      </c>
      <c r="EX79" s="293">
        <f t="shared" si="1100"/>
        <v>-0.24042879019908114</v>
      </c>
      <c r="EY79" s="294">
        <v>6</v>
      </c>
      <c r="EZ79" s="293">
        <f t="shared" si="1101"/>
        <v>0</v>
      </c>
      <c r="FA79" s="292">
        <v>477</v>
      </c>
      <c r="FB79" s="293">
        <f t="shared" si="1102"/>
        <v>-0.11338289962825276</v>
      </c>
      <c r="FC79" s="294">
        <v>477</v>
      </c>
      <c r="FD79" s="293">
        <f t="shared" si="1103"/>
        <v>-0.11338289962825276</v>
      </c>
      <c r="FE79" s="294">
        <v>0</v>
      </c>
      <c r="FF79" s="293" t="str">
        <f t="shared" si="1104"/>
        <v>-</v>
      </c>
      <c r="FG79" s="292">
        <v>59067</v>
      </c>
      <c r="FH79" s="293">
        <f t="shared" si="1105"/>
        <v>0.22785099571778988</v>
      </c>
      <c r="FI79" s="292">
        <v>18860</v>
      </c>
      <c r="FJ79" s="293">
        <f t="shared" si="1106"/>
        <v>0.22834440536667966</v>
      </c>
      <c r="FK79" s="294">
        <v>18186</v>
      </c>
      <c r="FL79" s="293">
        <f t="shared" si="1107"/>
        <v>0.21046325878594252</v>
      </c>
      <c r="FM79" s="294">
        <v>674</v>
      </c>
      <c r="FN79" s="293">
        <f t="shared" si="1108"/>
        <v>1.0424242424242425</v>
      </c>
      <c r="FO79" s="292">
        <v>12214</v>
      </c>
      <c r="FP79" s="293">
        <f t="shared" si="1109"/>
        <v>0.12478128741136385</v>
      </c>
      <c r="FQ79" s="294">
        <v>11855</v>
      </c>
      <c r="FR79" s="293">
        <f t="shared" si="1110"/>
        <v>9.4341364349672219E-2</v>
      </c>
      <c r="FS79" s="294">
        <v>359</v>
      </c>
      <c r="FT79" s="293">
        <f t="shared" si="1111"/>
        <v>13.36</v>
      </c>
      <c r="FU79" s="292">
        <v>14438</v>
      </c>
      <c r="FV79" s="293">
        <f t="shared" si="1112"/>
        <v>0.34119832791453786</v>
      </c>
      <c r="FW79" s="294">
        <v>14046</v>
      </c>
      <c r="FX79" s="293">
        <f t="shared" si="1113"/>
        <v>0.32872954308958469</v>
      </c>
      <c r="FY79" s="294">
        <v>392</v>
      </c>
      <c r="FZ79" s="293">
        <f t="shared" si="1114"/>
        <v>1.0206185567010309</v>
      </c>
      <c r="GA79" s="292">
        <v>13458</v>
      </c>
      <c r="GB79" s="293">
        <f t="shared" si="1115"/>
        <v>0.32512800315084678</v>
      </c>
      <c r="GC79" s="294">
        <v>13009</v>
      </c>
      <c r="GD79" s="293">
        <f t="shared" si="1116"/>
        <v>0.2882749059219647</v>
      </c>
      <c r="GE79" s="294">
        <v>449</v>
      </c>
      <c r="GF79" s="293">
        <f t="shared" si="1117"/>
        <v>6.7413793103448274</v>
      </c>
      <c r="GG79" s="292">
        <v>2041</v>
      </c>
      <c r="GH79" s="293">
        <f t="shared" si="1118"/>
        <v>0.26143386897404208</v>
      </c>
      <c r="GI79" s="294">
        <v>1835</v>
      </c>
      <c r="GJ79" s="293">
        <f t="shared" si="1119"/>
        <v>0.20249017038007855</v>
      </c>
      <c r="GK79" s="294">
        <v>206</v>
      </c>
      <c r="GL79" s="293">
        <f t="shared" si="1120"/>
        <v>1.2391304347826089</v>
      </c>
      <c r="GM79" s="292">
        <v>415883</v>
      </c>
      <c r="GN79" s="293">
        <f t="shared" si="1121"/>
        <v>-7.1092577371167143E-2</v>
      </c>
      <c r="GO79" s="292">
        <v>174722</v>
      </c>
      <c r="GP79" s="293">
        <f t="shared" si="1122"/>
        <v>-0.12986618459255272</v>
      </c>
      <c r="GQ79" s="294">
        <v>174569</v>
      </c>
      <c r="GR79" s="293">
        <f t="shared" si="1123"/>
        <v>-0.12896674916174355</v>
      </c>
      <c r="GS79" s="294">
        <v>153</v>
      </c>
      <c r="GT79" s="293">
        <f t="shared" si="1124"/>
        <v>-0.60052219321148825</v>
      </c>
      <c r="GU79" s="292">
        <v>68582</v>
      </c>
      <c r="GV79" s="293">
        <f t="shared" si="1125"/>
        <v>-0.1322578604415765</v>
      </c>
      <c r="GW79" s="294">
        <v>68568</v>
      </c>
      <c r="GX79" s="293">
        <f t="shared" si="1126"/>
        <v>-0.12326104746317512</v>
      </c>
      <c r="GY79" s="294">
        <v>13</v>
      </c>
      <c r="GZ79" s="293">
        <f t="shared" si="1127"/>
        <v>-0.98428053204353083</v>
      </c>
      <c r="HA79" s="292">
        <v>125295</v>
      </c>
      <c r="HB79" s="293">
        <f t="shared" si="1128"/>
        <v>2.4690045470901811E-2</v>
      </c>
      <c r="HC79" s="294">
        <v>124968</v>
      </c>
      <c r="HD79" s="293">
        <f t="shared" si="1129"/>
        <v>3.0774433547514413E-2</v>
      </c>
      <c r="HE79" s="294">
        <v>327</v>
      </c>
      <c r="HF79" s="293">
        <f t="shared" si="1130"/>
        <v>-0.68527430221366692</v>
      </c>
      <c r="HG79" s="292">
        <v>43101</v>
      </c>
      <c r="HH79" s="293">
        <f t="shared" si="1131"/>
        <v>-3.7623364444245966E-2</v>
      </c>
      <c r="HI79" s="294">
        <v>42868</v>
      </c>
      <c r="HJ79" s="293">
        <f t="shared" si="1132"/>
        <v>-2.9455047657859557E-2</v>
      </c>
      <c r="HK79" s="294">
        <v>234</v>
      </c>
      <c r="HL79" s="293">
        <f t="shared" si="1133"/>
        <v>-0.62012987012987009</v>
      </c>
      <c r="HM79" s="292">
        <v>3143</v>
      </c>
      <c r="HN79" s="293">
        <f t="shared" si="1134"/>
        <v>7.8216123499142309E-2</v>
      </c>
      <c r="HO79" s="294">
        <v>3143</v>
      </c>
      <c r="HP79" s="293">
        <f t="shared" si="1135"/>
        <v>7.8216123499142309E-2</v>
      </c>
      <c r="HQ79" s="294">
        <v>0</v>
      </c>
      <c r="HR79" s="293" t="str">
        <f t="shared" si="1136"/>
        <v>-</v>
      </c>
      <c r="HS79" s="292">
        <v>52368</v>
      </c>
      <c r="HT79" s="293">
        <f t="shared" si="1137"/>
        <v>0.12245204158182399</v>
      </c>
      <c r="HU79" s="292">
        <v>15367</v>
      </c>
      <c r="HV79" s="293">
        <f t="shared" si="1138"/>
        <v>0.10817047667123392</v>
      </c>
      <c r="HW79" s="294">
        <v>15321</v>
      </c>
      <c r="HX79" s="293">
        <f t="shared" si="1139"/>
        <v>0.13615127919911019</v>
      </c>
      <c r="HY79" s="294">
        <v>46</v>
      </c>
      <c r="HZ79" s="293">
        <f t="shared" si="1140"/>
        <v>-0.87926509186351709</v>
      </c>
      <c r="IA79" s="292">
        <v>20260</v>
      </c>
      <c r="IB79" s="293">
        <f t="shared" si="1141"/>
        <v>0.10946826570286405</v>
      </c>
      <c r="IC79" s="294">
        <v>20123</v>
      </c>
      <c r="ID79" s="293">
        <f t="shared" si="1142"/>
        <v>0.10980586807853521</v>
      </c>
      <c r="IE79" s="294">
        <v>137</v>
      </c>
      <c r="IF79" s="293">
        <f t="shared" si="1143"/>
        <v>6.2015503875969102E-2</v>
      </c>
      <c r="IG79" s="292">
        <v>10839</v>
      </c>
      <c r="IH79" s="293">
        <f t="shared" si="1144"/>
        <v>0.54864980711530209</v>
      </c>
      <c r="II79" s="294">
        <v>10665</v>
      </c>
      <c r="IJ79" s="293">
        <f t="shared" si="1145"/>
        <v>0.54812019160981285</v>
      </c>
      <c r="IK79" s="294">
        <v>175</v>
      </c>
      <c r="IL79" s="293">
        <f t="shared" si="1146"/>
        <v>0.59090909090909083</v>
      </c>
      <c r="IM79" s="292">
        <v>4583</v>
      </c>
      <c r="IN79" s="293">
        <f t="shared" si="1147"/>
        <v>-0.23348386017728717</v>
      </c>
      <c r="IO79" s="294">
        <v>4583</v>
      </c>
      <c r="IP79" s="293">
        <f t="shared" si="1148"/>
        <v>-0.20900931998619265</v>
      </c>
      <c r="IQ79" s="294">
        <v>0</v>
      </c>
      <c r="IR79" s="293">
        <f t="shared" si="1149"/>
        <v>-1</v>
      </c>
      <c r="IS79" s="292">
        <v>1556</v>
      </c>
      <c r="IT79" s="293">
        <f t="shared" si="1150"/>
        <v>-0.22509960159362552</v>
      </c>
      <c r="IU79" s="294">
        <v>1525</v>
      </c>
      <c r="IV79" s="293">
        <f t="shared" si="1151"/>
        <v>-0.19779063650710149</v>
      </c>
      <c r="IW79" s="294">
        <v>31</v>
      </c>
      <c r="IX79" s="293">
        <f t="shared" si="1152"/>
        <v>-0.71028037383177578</v>
      </c>
      <c r="IY79" s="292">
        <v>50144</v>
      </c>
      <c r="IZ79" s="293">
        <f t="shared" si="1153"/>
        <v>0.13199539472199029</v>
      </c>
      <c r="JA79" s="292">
        <v>13099</v>
      </c>
      <c r="JB79" s="293">
        <f t="shared" si="1154"/>
        <v>3.1986134089655671E-2</v>
      </c>
      <c r="JC79" s="294">
        <v>13050</v>
      </c>
      <c r="JD79" s="293">
        <f t="shared" si="1155"/>
        <v>3.5632092691056272E-2</v>
      </c>
      <c r="JE79" s="294">
        <v>49</v>
      </c>
      <c r="JF79" s="293">
        <f t="shared" si="1156"/>
        <v>-0.46739130434782605</v>
      </c>
      <c r="JG79" s="292">
        <v>7357</v>
      </c>
      <c r="JH79" s="293">
        <f t="shared" si="1157"/>
        <v>0.38107752956635998</v>
      </c>
      <c r="JI79" s="294">
        <v>7344</v>
      </c>
      <c r="JJ79" s="293">
        <f t="shared" si="1158"/>
        <v>0.37863713159376755</v>
      </c>
      <c r="JK79" s="294">
        <v>13</v>
      </c>
      <c r="JL79" s="293" t="str">
        <f t="shared" si="1159"/>
        <v>-</v>
      </c>
      <c r="JM79" s="292">
        <v>26923</v>
      </c>
      <c r="JN79" s="293">
        <f t="shared" si="1160"/>
        <v>0.18150699960503802</v>
      </c>
      <c r="JO79" s="294">
        <v>26864</v>
      </c>
      <c r="JP79" s="293">
        <f t="shared" si="1161"/>
        <v>0.1816142511546075</v>
      </c>
      <c r="JQ79" s="294">
        <v>59</v>
      </c>
      <c r="JR79" s="293">
        <f t="shared" si="1162"/>
        <v>0.13461538461538458</v>
      </c>
      <c r="JS79" s="292">
        <v>2806</v>
      </c>
      <c r="JT79" s="293">
        <f t="shared" si="1163"/>
        <v>-0.23312380431811974</v>
      </c>
      <c r="JU79" s="294">
        <v>2784</v>
      </c>
      <c r="JV79" s="293">
        <f t="shared" si="1164"/>
        <v>-0.23411279229711146</v>
      </c>
      <c r="JW79" s="294">
        <v>22</v>
      </c>
      <c r="JX79" s="293">
        <f t="shared" si="1165"/>
        <v>-8.333333333333337E-2</v>
      </c>
      <c r="JY79" s="292">
        <v>0</v>
      </c>
      <c r="JZ79" s="293" t="str">
        <f t="shared" si="1166"/>
        <v>-</v>
      </c>
      <c r="KA79" s="294">
        <v>0</v>
      </c>
      <c r="KB79" s="293" t="str">
        <f t="shared" si="1167"/>
        <v>-</v>
      </c>
      <c r="KC79" s="294">
        <v>0</v>
      </c>
      <c r="KD79" s="293" t="str">
        <f t="shared" si="1168"/>
        <v>-</v>
      </c>
      <c r="KE79" s="292">
        <v>34684</v>
      </c>
      <c r="KF79" s="293">
        <f t="shared" si="1169"/>
        <v>-0.20834474573176298</v>
      </c>
      <c r="KG79" s="292">
        <v>14547</v>
      </c>
      <c r="KH79" s="293">
        <f t="shared" si="1170"/>
        <v>-0.20031883898631186</v>
      </c>
      <c r="KI79" s="294">
        <v>14283</v>
      </c>
      <c r="KJ79" s="293">
        <f t="shared" si="1171"/>
        <v>-0.18652466112313471</v>
      </c>
      <c r="KK79" s="294">
        <v>264</v>
      </c>
      <c r="KL79" s="293">
        <f t="shared" si="1172"/>
        <v>-0.58293838862559244</v>
      </c>
      <c r="KM79" s="292">
        <v>7245</v>
      </c>
      <c r="KN79" s="293">
        <f t="shared" si="1173"/>
        <v>-0.19589345172031081</v>
      </c>
      <c r="KO79" s="294">
        <v>7165</v>
      </c>
      <c r="KP79" s="293">
        <f t="shared" si="1174"/>
        <v>-0.17653143316860131</v>
      </c>
      <c r="KQ79" s="294">
        <v>80</v>
      </c>
      <c r="KR79" s="293">
        <f t="shared" si="1175"/>
        <v>-0.74110032362459544</v>
      </c>
      <c r="KS79" s="292">
        <v>6406</v>
      </c>
      <c r="KT79" s="293">
        <f t="shared" si="1176"/>
        <v>1.5213946117274224E-2</v>
      </c>
      <c r="KU79" s="294">
        <v>5944</v>
      </c>
      <c r="KV79" s="293">
        <f t="shared" si="1177"/>
        <v>1.0884353741496655E-2</v>
      </c>
      <c r="KW79" s="294">
        <v>463</v>
      </c>
      <c r="KX79" s="293">
        <f t="shared" si="1178"/>
        <v>7.6744186046511675E-2</v>
      </c>
      <c r="KY79" s="292">
        <v>7122</v>
      </c>
      <c r="KZ79" s="293">
        <f t="shared" si="1179"/>
        <v>-0.38214626529018825</v>
      </c>
      <c r="LA79" s="294">
        <v>7046</v>
      </c>
      <c r="LB79" s="293">
        <f t="shared" si="1180"/>
        <v>-0.3762393767705382</v>
      </c>
      <c r="LC79" s="294">
        <v>75</v>
      </c>
      <c r="LD79" s="293">
        <f t="shared" si="1181"/>
        <v>-0.67532467532467533</v>
      </c>
      <c r="LE79" s="292">
        <v>293</v>
      </c>
      <c r="LF79" s="293">
        <f t="shared" si="1182"/>
        <v>-0.16045845272206305</v>
      </c>
      <c r="LG79" s="294">
        <v>246</v>
      </c>
      <c r="LH79" s="293">
        <f t="shared" si="1183"/>
        <v>-1.9920318725099584E-2</v>
      </c>
      <c r="LI79" s="294">
        <v>47</v>
      </c>
      <c r="LJ79" s="293">
        <f t="shared" si="1184"/>
        <v>-0.52040816326530615</v>
      </c>
      <c r="LK79" s="292">
        <v>30859</v>
      </c>
      <c r="LL79" s="293">
        <f t="shared" si="1185"/>
        <v>7.1475195822454651E-3</v>
      </c>
      <c r="LM79" s="292">
        <v>4655</v>
      </c>
      <c r="LN79" s="293">
        <f t="shared" si="1186"/>
        <v>-3.0006251302354681E-2</v>
      </c>
      <c r="LO79" s="294">
        <v>4612</v>
      </c>
      <c r="LP79" s="293">
        <f t="shared" si="1187"/>
        <v>-3.1905961376994085E-2</v>
      </c>
      <c r="LQ79" s="294">
        <v>43</v>
      </c>
      <c r="LR79" s="293">
        <f t="shared" si="1188"/>
        <v>0.22857142857142865</v>
      </c>
      <c r="LS79" s="292">
        <v>22820</v>
      </c>
      <c r="LT79" s="293">
        <f t="shared" si="1189"/>
        <v>4.5254672041040722E-2</v>
      </c>
      <c r="LU79" s="294">
        <v>22702</v>
      </c>
      <c r="LV79" s="293">
        <f t="shared" si="1190"/>
        <v>4.1137353817931599E-2</v>
      </c>
      <c r="LW79" s="294">
        <v>118</v>
      </c>
      <c r="LX79" s="293">
        <f t="shared" si="1191"/>
        <v>3.2142857142857144</v>
      </c>
      <c r="LY79" s="292">
        <v>1904</v>
      </c>
      <c r="LZ79" s="293">
        <f t="shared" si="1192"/>
        <v>-0.11524163568773238</v>
      </c>
      <c r="MA79" s="294">
        <v>1815</v>
      </c>
      <c r="MB79" s="293">
        <f t="shared" si="1193"/>
        <v>-0.1502808988764045</v>
      </c>
      <c r="MC79" s="294">
        <v>89</v>
      </c>
      <c r="MD79" s="293">
        <f t="shared" si="1194"/>
        <v>4.5625</v>
      </c>
      <c r="ME79" s="292">
        <v>1592</v>
      </c>
      <c r="MF79" s="293">
        <f t="shared" si="1195"/>
        <v>-0.11702717692734332</v>
      </c>
      <c r="MG79" s="294">
        <v>1573</v>
      </c>
      <c r="MH79" s="293">
        <f t="shared" si="1196"/>
        <v>-0.1222098214285714</v>
      </c>
      <c r="MI79" s="294">
        <v>19</v>
      </c>
      <c r="MJ79" s="293">
        <f t="shared" si="1197"/>
        <v>0.72727272727272729</v>
      </c>
      <c r="MK79" s="292">
        <v>111</v>
      </c>
      <c r="ML79" s="293">
        <f t="shared" si="1198"/>
        <v>0.24719101123595499</v>
      </c>
      <c r="MM79" s="294">
        <v>92</v>
      </c>
      <c r="MN79" s="293">
        <f t="shared" si="1199"/>
        <v>3.3707865168539408E-2</v>
      </c>
      <c r="MO79" s="294">
        <v>19</v>
      </c>
      <c r="MP79" s="293" t="str">
        <f t="shared" si="1200"/>
        <v>-</v>
      </c>
      <c r="MQ79" s="292">
        <f t="shared" si="1201"/>
        <v>105140</v>
      </c>
      <c r="MR79" s="293">
        <f t="shared" si="1202"/>
        <v>7.0770233524457327E-2</v>
      </c>
      <c r="MS79" s="292">
        <f t="shared" si="1203"/>
        <v>49461</v>
      </c>
      <c r="MT79" s="293">
        <f t="shared" si="1204"/>
        <v>7.248796565332416E-2</v>
      </c>
      <c r="MU79" s="294">
        <f t="shared" si="1205"/>
        <v>47778</v>
      </c>
      <c r="MV79" s="293">
        <f t="shared" si="1206"/>
        <v>8.1243776590929739E-2</v>
      </c>
      <c r="MW79" s="294">
        <f t="shared" si="1207"/>
        <v>1683</v>
      </c>
      <c r="MX79" s="293">
        <f t="shared" si="1208"/>
        <v>-0.12797927461139902</v>
      </c>
      <c r="MY79" s="292">
        <f t="shared" si="1209"/>
        <v>33665</v>
      </c>
      <c r="MZ79" s="293">
        <f t="shared" si="1210"/>
        <v>0.13418907081733034</v>
      </c>
      <c r="NA79" s="294">
        <f t="shared" si="1211"/>
        <v>31954</v>
      </c>
      <c r="NB79" s="293">
        <f t="shared" si="1212"/>
        <v>0.13007497524402312</v>
      </c>
      <c r="NC79" s="294">
        <f t="shared" si="1213"/>
        <v>1712</v>
      </c>
      <c r="ND79" s="293">
        <f t="shared" si="1214"/>
        <v>0.21850533807829176</v>
      </c>
      <c r="NE79" s="292">
        <f t="shared" si="1215"/>
        <v>12106</v>
      </c>
      <c r="NF79" s="293">
        <f t="shared" si="1216"/>
        <v>6.5387661709055633E-2</v>
      </c>
      <c r="NG79" s="294">
        <f t="shared" si="1217"/>
        <v>11309</v>
      </c>
      <c r="NH79" s="293">
        <f t="shared" si="1218"/>
        <v>6.3875823142050869E-2</v>
      </c>
      <c r="NI79" s="294">
        <f t="shared" si="1219"/>
        <v>794</v>
      </c>
      <c r="NJ79" s="293">
        <f t="shared" si="1220"/>
        <v>8.4699453551912551E-2</v>
      </c>
      <c r="NK79" s="292">
        <f t="shared" si="1221"/>
        <v>13029</v>
      </c>
      <c r="NL79" s="293">
        <f t="shared" si="1222"/>
        <v>-5.9956709956709986E-2</v>
      </c>
      <c r="NM79" s="294">
        <f t="shared" si="1223"/>
        <v>12366</v>
      </c>
      <c r="NN79" s="293">
        <f t="shared" si="1224"/>
        <v>-7.5853822584261321E-2</v>
      </c>
      <c r="NO79" s="294">
        <f t="shared" si="1225"/>
        <v>664</v>
      </c>
      <c r="NP79" s="293">
        <f t="shared" si="1226"/>
        <v>0.38622129436325681</v>
      </c>
      <c r="NQ79" s="292">
        <f t="shared" si="1227"/>
        <v>2349</v>
      </c>
      <c r="NR79" s="293">
        <f t="shared" si="1228"/>
        <v>0.41250751653638007</v>
      </c>
      <c r="NS79" s="294">
        <f t="shared" si="1229"/>
        <v>1484</v>
      </c>
      <c r="NT79" s="293">
        <f t="shared" si="1230"/>
        <v>0.31095406360424027</v>
      </c>
      <c r="NU79" s="294">
        <f t="shared" si="1231"/>
        <v>865</v>
      </c>
      <c r="NV79" s="293">
        <f t="shared" si="1232"/>
        <v>0.62593984962406024</v>
      </c>
    </row>
    <row r="80" spans="1:386" s="295" customFormat="1" outlineLevel="1" x14ac:dyDescent="0.25">
      <c r="A80" s="290"/>
      <c r="B80" s="291" t="s">
        <v>71</v>
      </c>
      <c r="C80" s="292">
        <v>1168996</v>
      </c>
      <c r="D80" s="293">
        <f t="shared" si="1025"/>
        <v>-1.1866935466828932E-2</v>
      </c>
      <c r="E80" s="292">
        <v>448667</v>
      </c>
      <c r="F80" s="293">
        <f t="shared" si="1026"/>
        <v>-4.240451620476593E-2</v>
      </c>
      <c r="G80" s="294">
        <v>443399</v>
      </c>
      <c r="H80" s="293">
        <f t="shared" si="1027"/>
        <v>-3.5002459291114785E-2</v>
      </c>
      <c r="I80" s="294">
        <v>5268</v>
      </c>
      <c r="J80" s="293">
        <f t="shared" si="1028"/>
        <v>-0.41802916482545294</v>
      </c>
      <c r="K80" s="292">
        <v>301068</v>
      </c>
      <c r="L80" s="293">
        <f t="shared" si="1029"/>
        <v>-3.0893937437292962E-3</v>
      </c>
      <c r="M80" s="294">
        <v>295054</v>
      </c>
      <c r="N80" s="293">
        <f t="shared" si="1030"/>
        <v>-4.5478775446858855E-3</v>
      </c>
      <c r="O80" s="294">
        <v>6014</v>
      </c>
      <c r="P80" s="293">
        <f t="shared" si="1031"/>
        <v>7.412037863904275E-2</v>
      </c>
      <c r="Q80" s="292">
        <v>233824</v>
      </c>
      <c r="R80" s="293">
        <f t="shared" si="1032"/>
        <v>4.3295993402514554E-3</v>
      </c>
      <c r="S80" s="294">
        <v>230435</v>
      </c>
      <c r="T80" s="293">
        <f t="shared" si="1033"/>
        <v>3.2915503811841162E-3</v>
      </c>
      <c r="U80" s="294">
        <v>3389</v>
      </c>
      <c r="V80" s="293">
        <f t="shared" si="1034"/>
        <v>8.0331526936563646E-2</v>
      </c>
      <c r="W80" s="292">
        <v>181406</v>
      </c>
      <c r="X80" s="293">
        <f t="shared" si="1035"/>
        <v>2.9213024163579293E-2</v>
      </c>
      <c r="Y80" s="294">
        <v>177300</v>
      </c>
      <c r="Z80" s="293">
        <f t="shared" si="1036"/>
        <v>3.7363820400903469E-2</v>
      </c>
      <c r="AA80" s="294">
        <v>4106</v>
      </c>
      <c r="AB80" s="293">
        <f t="shared" si="1037"/>
        <v>-0.23151787385364031</v>
      </c>
      <c r="AC80" s="292">
        <v>19384</v>
      </c>
      <c r="AD80" s="293">
        <f t="shared" si="1038"/>
        <v>2.3226351351351315E-2</v>
      </c>
      <c r="AE80" s="294">
        <v>17081</v>
      </c>
      <c r="AF80" s="293">
        <f t="shared" si="1039"/>
        <v>8.9766492280209276E-2</v>
      </c>
      <c r="AG80" s="294">
        <v>2303</v>
      </c>
      <c r="AH80" s="293">
        <f t="shared" si="1040"/>
        <v>-0.29571865443425072</v>
      </c>
      <c r="AI80" s="292">
        <v>1003500</v>
      </c>
      <c r="AJ80" s="293">
        <f t="shared" si="1041"/>
        <v>-3.2006019215186976E-2</v>
      </c>
      <c r="AK80" s="292">
        <v>373243</v>
      </c>
      <c r="AL80" s="293">
        <f t="shared" si="1042"/>
        <v>-6.0624517090284935E-2</v>
      </c>
      <c r="AM80" s="294">
        <v>369801</v>
      </c>
      <c r="AN80" s="293">
        <f t="shared" si="1043"/>
        <v>-5.4543827578713233E-2</v>
      </c>
      <c r="AO80" s="294">
        <v>3442</v>
      </c>
      <c r="AP80" s="293">
        <f t="shared" si="1044"/>
        <v>-0.44448030987734022</v>
      </c>
      <c r="AQ80" s="292">
        <v>247663</v>
      </c>
      <c r="AR80" s="293">
        <f t="shared" si="1045"/>
        <v>-2.1199318649788412E-2</v>
      </c>
      <c r="AS80" s="294">
        <v>243190</v>
      </c>
      <c r="AT80" s="293">
        <f t="shared" si="1046"/>
        <v>-2.7617284493616445E-2</v>
      </c>
      <c r="AU80" s="294">
        <v>4473</v>
      </c>
      <c r="AV80" s="293">
        <f t="shared" si="1047"/>
        <v>0.52662116040955631</v>
      </c>
      <c r="AW80" s="292">
        <v>209627</v>
      </c>
      <c r="AX80" s="293">
        <f t="shared" si="1048"/>
        <v>-2.0205655526992272E-2</v>
      </c>
      <c r="AY80" s="294">
        <v>206741</v>
      </c>
      <c r="AZ80" s="293">
        <f t="shared" si="1049"/>
        <v>-2.751305329507503E-2</v>
      </c>
      <c r="BA80" s="294">
        <v>2886</v>
      </c>
      <c r="BB80" s="293">
        <f t="shared" si="1050"/>
        <v>1.1220588235294118</v>
      </c>
      <c r="BC80" s="292">
        <v>167568</v>
      </c>
      <c r="BD80" s="293">
        <f t="shared" si="1051"/>
        <v>3.8762669311595221E-2</v>
      </c>
      <c r="BE80" s="294">
        <v>165388</v>
      </c>
      <c r="BF80" s="293">
        <f t="shared" si="1052"/>
        <v>3.7351113006717451E-2</v>
      </c>
      <c r="BG80" s="294">
        <v>2180</v>
      </c>
      <c r="BH80" s="293">
        <f t="shared" si="1053"/>
        <v>0.15834218916046749</v>
      </c>
      <c r="BI80" s="292">
        <v>14978</v>
      </c>
      <c r="BJ80" s="293">
        <f t="shared" si="1054"/>
        <v>8.9592455372178303E-3</v>
      </c>
      <c r="BK80" s="294">
        <v>13310</v>
      </c>
      <c r="BL80" s="293">
        <f t="shared" si="1055"/>
        <v>1.1628790757771457E-2</v>
      </c>
      <c r="BM80" s="294">
        <v>1668</v>
      </c>
      <c r="BN80" s="293">
        <f t="shared" si="1056"/>
        <v>-1.1848341232227444E-2</v>
      </c>
      <c r="BO80" s="292">
        <v>165497</v>
      </c>
      <c r="BP80" s="293">
        <f t="shared" si="1057"/>
        <v>0.13079156844658546</v>
      </c>
      <c r="BQ80" s="292">
        <v>75425</v>
      </c>
      <c r="BR80" s="293">
        <f t="shared" si="1058"/>
        <v>5.9280377506881532E-2</v>
      </c>
      <c r="BS80" s="294">
        <v>73599</v>
      </c>
      <c r="BT80" s="293">
        <f t="shared" si="1059"/>
        <v>7.6827412652894056E-2</v>
      </c>
      <c r="BU80" s="294">
        <v>1826</v>
      </c>
      <c r="BV80" s="293">
        <f t="shared" si="1060"/>
        <v>-0.36064425770308128</v>
      </c>
      <c r="BW80" s="292">
        <v>53405</v>
      </c>
      <c r="BX80" s="293">
        <f t="shared" si="1061"/>
        <v>9.0454313425216926E-2</v>
      </c>
      <c r="BY80" s="294">
        <v>51864</v>
      </c>
      <c r="BZ80" s="293">
        <f t="shared" si="1062"/>
        <v>0.12005183025591193</v>
      </c>
      <c r="CA80" s="294">
        <v>1542</v>
      </c>
      <c r="CB80" s="293">
        <f t="shared" si="1063"/>
        <v>-0.42247191011235952</v>
      </c>
      <c r="CC80" s="292">
        <v>24197</v>
      </c>
      <c r="CD80" s="293">
        <f t="shared" si="1064"/>
        <v>0.2825718223258773</v>
      </c>
      <c r="CE80" s="294">
        <v>23694</v>
      </c>
      <c r="CF80" s="293">
        <f t="shared" si="1065"/>
        <v>0.3865059394932413</v>
      </c>
      <c r="CG80" s="294">
        <v>504</v>
      </c>
      <c r="CH80" s="293">
        <f t="shared" si="1066"/>
        <v>-0.7165354330708662</v>
      </c>
      <c r="CI80" s="292">
        <v>13838</v>
      </c>
      <c r="CJ80" s="293">
        <f t="shared" si="1067"/>
        <v>-7.3947667804323047E-2</v>
      </c>
      <c r="CK80" s="294">
        <v>11912</v>
      </c>
      <c r="CL80" s="293">
        <f t="shared" si="1068"/>
        <v>3.7540283947391284E-2</v>
      </c>
      <c r="CM80" s="294">
        <v>1926</v>
      </c>
      <c r="CN80" s="293">
        <f t="shared" si="1069"/>
        <v>-0.44351343542328803</v>
      </c>
      <c r="CO80" s="292">
        <v>4406</v>
      </c>
      <c r="CP80" s="293">
        <f t="shared" si="1070"/>
        <v>7.4896316174676736E-2</v>
      </c>
      <c r="CQ80" s="294">
        <v>3771</v>
      </c>
      <c r="CR80" s="293">
        <f t="shared" si="1071"/>
        <v>0.498212157330155</v>
      </c>
      <c r="CS80" s="294">
        <v>634</v>
      </c>
      <c r="CT80" s="293">
        <f t="shared" si="1072"/>
        <v>-0.59924146649810361</v>
      </c>
      <c r="CU80" s="292">
        <v>231280</v>
      </c>
      <c r="CV80" s="293">
        <f t="shared" si="1073"/>
        <v>3.4591303746278612E-5</v>
      </c>
      <c r="CW80" s="292">
        <v>60587</v>
      </c>
      <c r="CX80" s="293">
        <f t="shared" si="1074"/>
        <v>-6.5592227020357829E-2</v>
      </c>
      <c r="CY80" s="294">
        <v>59441</v>
      </c>
      <c r="CZ80" s="293">
        <f t="shared" si="1075"/>
        <v>-3.5205323811069666E-2</v>
      </c>
      <c r="DA80" s="294">
        <v>1146</v>
      </c>
      <c r="DB80" s="293">
        <f t="shared" si="1076"/>
        <v>-0.64520123839009291</v>
      </c>
      <c r="DC80" s="292">
        <v>64312</v>
      </c>
      <c r="DD80" s="293">
        <f t="shared" si="1077"/>
        <v>-2.4496791906199245E-2</v>
      </c>
      <c r="DE80" s="294">
        <v>63152</v>
      </c>
      <c r="DF80" s="293">
        <f t="shared" si="1078"/>
        <v>-1.4881602346114242E-2</v>
      </c>
      <c r="DG80" s="294">
        <v>1160</v>
      </c>
      <c r="DH80" s="293">
        <f t="shared" si="1079"/>
        <v>-0.36298736957715538</v>
      </c>
      <c r="DI80" s="292">
        <v>24174</v>
      </c>
      <c r="DJ80" s="293">
        <f t="shared" si="1080"/>
        <v>-4.714229404808834E-2</v>
      </c>
      <c r="DK80" s="294">
        <v>23638</v>
      </c>
      <c r="DL80" s="293">
        <f t="shared" si="1081"/>
        <v>-6.0530185604705689E-2</v>
      </c>
      <c r="DM80" s="294">
        <v>536</v>
      </c>
      <c r="DN80" s="293">
        <f t="shared" si="1082"/>
        <v>1.5523809523809522</v>
      </c>
      <c r="DO80" s="292">
        <v>76791</v>
      </c>
      <c r="DP80" s="293">
        <f t="shared" si="1083"/>
        <v>8.8662687667465212E-2</v>
      </c>
      <c r="DQ80" s="294">
        <v>76287</v>
      </c>
      <c r="DR80" s="293">
        <f t="shared" si="1084"/>
        <v>9.2811712124684753E-2</v>
      </c>
      <c r="DS80" s="294">
        <v>504</v>
      </c>
      <c r="DT80" s="293">
        <f t="shared" si="1085"/>
        <v>-0.30769230769230771</v>
      </c>
      <c r="DU80" s="292">
        <v>6841</v>
      </c>
      <c r="DV80" s="293">
        <f t="shared" si="1086"/>
        <v>7.8001890954932263E-2</v>
      </c>
      <c r="DW80" s="294">
        <v>6062</v>
      </c>
      <c r="DX80" s="293">
        <f t="shared" si="1087"/>
        <v>0.12907431551499338</v>
      </c>
      <c r="DY80" s="294">
        <v>779</v>
      </c>
      <c r="DZ80" s="293">
        <f t="shared" si="1088"/>
        <v>-0.20347648261758688</v>
      </c>
      <c r="EA80" s="292">
        <v>29953</v>
      </c>
      <c r="EB80" s="293">
        <f t="shared" si="1089"/>
        <v>0.13196780167038291</v>
      </c>
      <c r="EC80" s="292">
        <v>14165</v>
      </c>
      <c r="ED80" s="293">
        <f t="shared" si="1090"/>
        <v>7.1239506919761109E-2</v>
      </c>
      <c r="EE80" s="294">
        <v>14165</v>
      </c>
      <c r="EF80" s="293">
        <f t="shared" si="1091"/>
        <v>7.3431342831161039E-2</v>
      </c>
      <c r="EG80" s="294">
        <v>0</v>
      </c>
      <c r="EH80" s="293">
        <f t="shared" si="1092"/>
        <v>-1</v>
      </c>
      <c r="EI80" s="292">
        <v>9810</v>
      </c>
      <c r="EJ80" s="293">
        <f t="shared" si="1093"/>
        <v>0.12268253604943924</v>
      </c>
      <c r="EK80" s="294">
        <v>9725</v>
      </c>
      <c r="EL80" s="293">
        <f t="shared" si="1094"/>
        <v>0.12845207704803907</v>
      </c>
      <c r="EM80" s="294">
        <v>85</v>
      </c>
      <c r="EN80" s="293">
        <f t="shared" si="1095"/>
        <v>-0.29166666666666663</v>
      </c>
      <c r="EO80" s="292">
        <v>4079</v>
      </c>
      <c r="EP80" s="293">
        <f t="shared" si="1096"/>
        <v>0.40898100172711582</v>
      </c>
      <c r="EQ80" s="294">
        <v>4006</v>
      </c>
      <c r="ER80" s="293">
        <f t="shared" si="1097"/>
        <v>0.41504768632991884</v>
      </c>
      <c r="ES80" s="294">
        <v>74</v>
      </c>
      <c r="ET80" s="293">
        <f t="shared" si="1098"/>
        <v>0.15625</v>
      </c>
      <c r="EU80" s="292">
        <v>1516</v>
      </c>
      <c r="EV80" s="293">
        <f t="shared" si="1099"/>
        <v>0.39594843462246776</v>
      </c>
      <c r="EW80" s="294">
        <v>1516</v>
      </c>
      <c r="EX80" s="293">
        <f t="shared" si="1100"/>
        <v>0.52361809045226138</v>
      </c>
      <c r="EY80" s="294">
        <v>0</v>
      </c>
      <c r="EZ80" s="293">
        <f t="shared" si="1101"/>
        <v>-1</v>
      </c>
      <c r="FA80" s="292">
        <v>536</v>
      </c>
      <c r="FB80" s="293">
        <f t="shared" si="1102"/>
        <v>-0.10666666666666669</v>
      </c>
      <c r="FC80" s="294">
        <v>536</v>
      </c>
      <c r="FD80" s="293">
        <f t="shared" si="1103"/>
        <v>-0.10666666666666669</v>
      </c>
      <c r="FE80" s="294">
        <v>0</v>
      </c>
      <c r="FF80" s="293" t="str">
        <f t="shared" si="1104"/>
        <v>-</v>
      </c>
      <c r="FG80" s="292">
        <v>41455</v>
      </c>
      <c r="FH80" s="293">
        <f t="shared" si="1105"/>
        <v>0.19943868989063129</v>
      </c>
      <c r="FI80" s="292">
        <v>12563</v>
      </c>
      <c r="FJ80" s="293">
        <f t="shared" si="1106"/>
        <v>4.8139496078758448E-2</v>
      </c>
      <c r="FK80" s="294">
        <v>12379</v>
      </c>
      <c r="FL80" s="293">
        <f t="shared" si="1107"/>
        <v>5.5058382340407386E-2</v>
      </c>
      <c r="FM80" s="294">
        <v>184</v>
      </c>
      <c r="FN80" s="293">
        <f t="shared" si="1108"/>
        <v>-0.27272727272727271</v>
      </c>
      <c r="FO80" s="292">
        <v>7410</v>
      </c>
      <c r="FP80" s="293">
        <f t="shared" si="1109"/>
        <v>0.1378992628992628</v>
      </c>
      <c r="FQ80" s="294">
        <v>7059</v>
      </c>
      <c r="FR80" s="293">
        <f t="shared" si="1110"/>
        <v>0.1095567431625275</v>
      </c>
      <c r="FS80" s="294">
        <v>351</v>
      </c>
      <c r="FT80" s="293">
        <f t="shared" si="1111"/>
        <v>1.3399999999999999</v>
      </c>
      <c r="FU80" s="292">
        <v>10879</v>
      </c>
      <c r="FV80" s="293">
        <f t="shared" si="1112"/>
        <v>0.37274447949526812</v>
      </c>
      <c r="FW80" s="294">
        <v>10672</v>
      </c>
      <c r="FX80" s="293">
        <f t="shared" si="1113"/>
        <v>0.37738771295818285</v>
      </c>
      <c r="FY80" s="294">
        <v>207</v>
      </c>
      <c r="FZ80" s="293">
        <f t="shared" si="1114"/>
        <v>0.16949152542372881</v>
      </c>
      <c r="GA80" s="292">
        <v>10641</v>
      </c>
      <c r="GB80" s="293">
        <f t="shared" si="1115"/>
        <v>0.47117378681045219</v>
      </c>
      <c r="GC80" s="294">
        <v>10265</v>
      </c>
      <c r="GD80" s="293">
        <f t="shared" si="1116"/>
        <v>0.4191898244158716</v>
      </c>
      <c r="GE80" s="294">
        <v>376</v>
      </c>
      <c r="GF80" s="293" t="str">
        <f t="shared" si="1117"/>
        <v>-</v>
      </c>
      <c r="GG80" s="292">
        <v>1067</v>
      </c>
      <c r="GH80" s="293">
        <f t="shared" si="1118"/>
        <v>-0.30804150453955903</v>
      </c>
      <c r="GI80" s="294">
        <v>1020</v>
      </c>
      <c r="GJ80" s="293">
        <f t="shared" si="1119"/>
        <v>-0.29018789144050106</v>
      </c>
      <c r="GK80" s="294">
        <v>47</v>
      </c>
      <c r="GL80" s="293">
        <f t="shared" si="1120"/>
        <v>-0.55238095238095242</v>
      </c>
      <c r="GM80" s="292">
        <v>410295</v>
      </c>
      <c r="GN80" s="293">
        <f t="shared" si="1121"/>
        <v>-0.11905278232845151</v>
      </c>
      <c r="GO80" s="292">
        <v>178563</v>
      </c>
      <c r="GP80" s="293">
        <f t="shared" si="1122"/>
        <v>-0.13163807189542487</v>
      </c>
      <c r="GQ80" s="294">
        <v>178170</v>
      </c>
      <c r="GR80" s="293">
        <f t="shared" si="1123"/>
        <v>-0.13101793369847781</v>
      </c>
      <c r="GS80" s="294">
        <v>393</v>
      </c>
      <c r="GT80" s="293">
        <f t="shared" si="1124"/>
        <v>-0.34280936454849498</v>
      </c>
      <c r="GU80" s="292">
        <v>76616</v>
      </c>
      <c r="GV80" s="293">
        <f t="shared" si="1125"/>
        <v>-9.1269229400671281E-2</v>
      </c>
      <c r="GW80" s="294">
        <v>76088</v>
      </c>
      <c r="GX80" s="293">
        <f t="shared" si="1126"/>
        <v>-9.6556637378294896E-2</v>
      </c>
      <c r="GY80" s="294">
        <v>529</v>
      </c>
      <c r="GZ80" s="293">
        <f t="shared" si="1127"/>
        <v>4.813186813186813</v>
      </c>
      <c r="HA80" s="292">
        <v>111291</v>
      </c>
      <c r="HB80" s="293">
        <f t="shared" si="1128"/>
        <v>-0.11082437161438774</v>
      </c>
      <c r="HC80" s="294">
        <v>110468</v>
      </c>
      <c r="HD80" s="293">
        <f t="shared" si="1129"/>
        <v>-0.1150666495770315</v>
      </c>
      <c r="HE80" s="294">
        <v>823</v>
      </c>
      <c r="HF80" s="293">
        <f t="shared" si="1130"/>
        <v>1.4939393939393941</v>
      </c>
      <c r="HG80" s="292">
        <v>42228</v>
      </c>
      <c r="HH80" s="293">
        <f t="shared" si="1131"/>
        <v>-6.7773411629652558E-2</v>
      </c>
      <c r="HI80" s="294">
        <v>42149</v>
      </c>
      <c r="HJ80" s="293">
        <f t="shared" si="1132"/>
        <v>-6.9373606235234364E-2</v>
      </c>
      <c r="HK80" s="294">
        <v>79</v>
      </c>
      <c r="HL80" s="293">
        <f t="shared" si="1133"/>
        <v>10.285714285714286</v>
      </c>
      <c r="HM80" s="292">
        <v>2099</v>
      </c>
      <c r="HN80" s="293">
        <f t="shared" si="1134"/>
        <v>-0.15226171243941844</v>
      </c>
      <c r="HO80" s="294">
        <v>1789</v>
      </c>
      <c r="HP80" s="293">
        <f t="shared" si="1135"/>
        <v>-0.27746365105008075</v>
      </c>
      <c r="HQ80" s="294">
        <v>310</v>
      </c>
      <c r="HR80" s="293" t="str">
        <f t="shared" si="1136"/>
        <v>-</v>
      </c>
      <c r="HS80" s="292">
        <v>41689</v>
      </c>
      <c r="HT80" s="293">
        <f t="shared" si="1137"/>
        <v>-1.2810798010892688E-2</v>
      </c>
      <c r="HU80" s="292">
        <v>12657</v>
      </c>
      <c r="HV80" s="293">
        <f t="shared" si="1138"/>
        <v>8.5258964143426486E-3</v>
      </c>
      <c r="HW80" s="294">
        <v>12525</v>
      </c>
      <c r="HX80" s="293">
        <f t="shared" si="1139"/>
        <v>1.0162109847568379E-2</v>
      </c>
      <c r="HY80" s="294">
        <v>132</v>
      </c>
      <c r="HZ80" s="293">
        <f t="shared" si="1140"/>
        <v>-0.1258278145695364</v>
      </c>
      <c r="IA80" s="292">
        <v>16689</v>
      </c>
      <c r="IB80" s="293">
        <f t="shared" si="1141"/>
        <v>-1.3360922258350616E-2</v>
      </c>
      <c r="IC80" s="294">
        <v>16460</v>
      </c>
      <c r="ID80" s="293">
        <f t="shared" si="1142"/>
        <v>-2.6899201891812052E-2</v>
      </c>
      <c r="IE80" s="294">
        <v>229</v>
      </c>
      <c r="IF80" s="293" t="str">
        <f t="shared" si="1143"/>
        <v>-</v>
      </c>
      <c r="IG80" s="292">
        <v>6908</v>
      </c>
      <c r="IH80" s="293">
        <f t="shared" si="1144"/>
        <v>0.22874421913909648</v>
      </c>
      <c r="II80" s="294">
        <v>6742</v>
      </c>
      <c r="IJ80" s="293">
        <f t="shared" si="1145"/>
        <v>0.20371362256739878</v>
      </c>
      <c r="IK80" s="294">
        <v>166</v>
      </c>
      <c r="IL80" s="293">
        <f t="shared" si="1146"/>
        <v>6.9047619047619051</v>
      </c>
      <c r="IM80" s="292">
        <v>4019</v>
      </c>
      <c r="IN80" s="293">
        <f t="shared" si="1147"/>
        <v>-0.21103258735767572</v>
      </c>
      <c r="IO80" s="294">
        <v>4019</v>
      </c>
      <c r="IP80" s="293">
        <f t="shared" si="1148"/>
        <v>-0.20400079223608636</v>
      </c>
      <c r="IQ80" s="294">
        <v>0</v>
      </c>
      <c r="IR80" s="293">
        <f t="shared" si="1149"/>
        <v>-1</v>
      </c>
      <c r="IS80" s="292">
        <v>1744</v>
      </c>
      <c r="IT80" s="293">
        <f t="shared" si="1150"/>
        <v>-0.10792838874680311</v>
      </c>
      <c r="IU80" s="294">
        <v>1744</v>
      </c>
      <c r="IV80" s="293">
        <f t="shared" si="1151"/>
        <v>-0.10792838874680311</v>
      </c>
      <c r="IW80" s="294">
        <v>0</v>
      </c>
      <c r="IX80" s="293" t="str">
        <f t="shared" si="1152"/>
        <v>-</v>
      </c>
      <c r="IY80" s="292">
        <v>62952</v>
      </c>
      <c r="IZ80" s="293">
        <f t="shared" si="1153"/>
        <v>0.12573094186441591</v>
      </c>
      <c r="JA80" s="292">
        <v>17598</v>
      </c>
      <c r="JB80" s="293">
        <f t="shared" si="1154"/>
        <v>0.11478525275560614</v>
      </c>
      <c r="JC80" s="294">
        <v>17542</v>
      </c>
      <c r="JD80" s="293">
        <f t="shared" si="1155"/>
        <v>0.11307106598984773</v>
      </c>
      <c r="JE80" s="294">
        <v>57</v>
      </c>
      <c r="JF80" s="293">
        <f t="shared" si="1156"/>
        <v>1.1111111111111112</v>
      </c>
      <c r="JG80" s="292">
        <v>7872</v>
      </c>
      <c r="JH80" s="293">
        <f t="shared" si="1157"/>
        <v>-5.3732419761990613E-2</v>
      </c>
      <c r="JI80" s="294">
        <v>7872</v>
      </c>
      <c r="JJ80" s="293">
        <f t="shared" si="1158"/>
        <v>-5.3732419761990613E-2</v>
      </c>
      <c r="JK80" s="294">
        <v>0</v>
      </c>
      <c r="JL80" s="293" t="str">
        <f t="shared" si="1159"/>
        <v>-</v>
      </c>
      <c r="JM80" s="292">
        <v>33219</v>
      </c>
      <c r="JN80" s="293">
        <f t="shared" si="1160"/>
        <v>0.22769606031487921</v>
      </c>
      <c r="JO80" s="294">
        <v>33212</v>
      </c>
      <c r="JP80" s="293">
        <f t="shared" si="1161"/>
        <v>0.22743735678911969</v>
      </c>
      <c r="JQ80" s="294">
        <v>7</v>
      </c>
      <c r="JR80" s="293" t="str">
        <f t="shared" si="1162"/>
        <v>-</v>
      </c>
      <c r="JS80" s="292">
        <v>4233</v>
      </c>
      <c r="JT80" s="293">
        <f t="shared" si="1163"/>
        <v>-0.1097791798107256</v>
      </c>
      <c r="JU80" s="294">
        <v>4227</v>
      </c>
      <c r="JV80" s="293">
        <f t="shared" si="1164"/>
        <v>-0.10803967081662802</v>
      </c>
      <c r="JW80" s="294">
        <v>6</v>
      </c>
      <c r="JX80" s="293">
        <f t="shared" si="1165"/>
        <v>-0.64705882352941169</v>
      </c>
      <c r="JY80" s="292">
        <v>0</v>
      </c>
      <c r="JZ80" s="293" t="str">
        <f t="shared" si="1166"/>
        <v>-</v>
      </c>
      <c r="KA80" s="294">
        <v>0</v>
      </c>
      <c r="KB80" s="293" t="str">
        <f t="shared" si="1167"/>
        <v>-</v>
      </c>
      <c r="KC80" s="294">
        <v>0</v>
      </c>
      <c r="KD80" s="293" t="str">
        <f t="shared" si="1168"/>
        <v>-</v>
      </c>
      <c r="KE80" s="292">
        <v>39180</v>
      </c>
      <c r="KF80" s="293">
        <f t="shared" si="1169"/>
        <v>-3.4999137952267168E-2</v>
      </c>
      <c r="KG80" s="292">
        <v>16075</v>
      </c>
      <c r="KH80" s="293">
        <f t="shared" si="1170"/>
        <v>4.6753923292309763E-2</v>
      </c>
      <c r="KI80" s="294">
        <v>16067</v>
      </c>
      <c r="KJ80" s="293">
        <f t="shared" si="1171"/>
        <v>4.9993464906548102E-2</v>
      </c>
      <c r="KK80" s="294">
        <v>8</v>
      </c>
      <c r="KL80" s="293">
        <f t="shared" si="1172"/>
        <v>-0.8545454545454545</v>
      </c>
      <c r="KM80" s="292">
        <v>8265</v>
      </c>
      <c r="KN80" s="293">
        <f t="shared" si="1173"/>
        <v>1.3986013986013957E-2</v>
      </c>
      <c r="KO80" s="294">
        <v>7966</v>
      </c>
      <c r="KP80" s="293">
        <f t="shared" si="1174"/>
        <v>-6.2727386777061689E-4</v>
      </c>
      <c r="KQ80" s="294">
        <v>299</v>
      </c>
      <c r="KR80" s="293">
        <f t="shared" si="1175"/>
        <v>0.6611111111111112</v>
      </c>
      <c r="KS80" s="292">
        <v>5945</v>
      </c>
      <c r="KT80" s="293">
        <f t="shared" si="1176"/>
        <v>-5.0209205020920189E-3</v>
      </c>
      <c r="KU80" s="294">
        <v>5846</v>
      </c>
      <c r="KV80" s="293">
        <f t="shared" si="1177"/>
        <v>6.3694267515923553E-3</v>
      </c>
      <c r="KW80" s="294">
        <v>99</v>
      </c>
      <c r="KX80" s="293">
        <f t="shared" si="1178"/>
        <v>-0.40361445783132532</v>
      </c>
      <c r="KY80" s="292">
        <v>9558</v>
      </c>
      <c r="KZ80" s="293">
        <f t="shared" si="1179"/>
        <v>-0.17957081545064379</v>
      </c>
      <c r="LA80" s="294">
        <v>9115</v>
      </c>
      <c r="LB80" s="293">
        <f t="shared" si="1180"/>
        <v>-0.20406915822563743</v>
      </c>
      <c r="LC80" s="294">
        <v>443</v>
      </c>
      <c r="LD80" s="293">
        <f t="shared" si="1181"/>
        <v>1.2373737373737375</v>
      </c>
      <c r="LE80" s="292">
        <v>563</v>
      </c>
      <c r="LF80" s="293">
        <f t="shared" si="1182"/>
        <v>0.86423841059602657</v>
      </c>
      <c r="LG80" s="294">
        <v>186</v>
      </c>
      <c r="LH80" s="293">
        <f t="shared" si="1183"/>
        <v>9.9411764705882355</v>
      </c>
      <c r="LI80" s="294">
        <v>377</v>
      </c>
      <c r="LJ80" s="293">
        <f t="shared" si="1184"/>
        <v>0.31818181818181812</v>
      </c>
      <c r="LK80" s="292">
        <v>33391</v>
      </c>
      <c r="LL80" s="293">
        <f t="shared" si="1185"/>
        <v>1.6406915865091909E-2</v>
      </c>
      <c r="LM80" s="292">
        <v>6404</v>
      </c>
      <c r="LN80" s="293">
        <f t="shared" si="1186"/>
        <v>0.33333333333333326</v>
      </c>
      <c r="LO80" s="294">
        <v>6385</v>
      </c>
      <c r="LP80" s="293">
        <f t="shared" si="1187"/>
        <v>0.33661293698974259</v>
      </c>
      <c r="LQ80" s="294">
        <v>20</v>
      </c>
      <c r="LR80" s="293">
        <f t="shared" si="1188"/>
        <v>-0.23076923076923073</v>
      </c>
      <c r="LS80" s="292">
        <v>24085</v>
      </c>
      <c r="LT80" s="293">
        <f t="shared" si="1189"/>
        <v>3.8997454812130572E-2</v>
      </c>
      <c r="LU80" s="294">
        <v>24085</v>
      </c>
      <c r="LV80" s="293">
        <f t="shared" si="1190"/>
        <v>3.9266450916936257E-2</v>
      </c>
      <c r="LW80" s="294">
        <v>0</v>
      </c>
      <c r="LX80" s="293">
        <f t="shared" si="1191"/>
        <v>-1</v>
      </c>
      <c r="LY80" s="292">
        <v>468</v>
      </c>
      <c r="LZ80" s="293">
        <f t="shared" si="1192"/>
        <v>-0.83596214511041012</v>
      </c>
      <c r="MA80" s="294">
        <v>341</v>
      </c>
      <c r="MB80" s="293">
        <f t="shared" si="1193"/>
        <v>-0.87946270767055501</v>
      </c>
      <c r="MC80" s="294">
        <v>127</v>
      </c>
      <c r="MD80" s="293">
        <f t="shared" si="1194"/>
        <v>4.291666666666667</v>
      </c>
      <c r="ME80" s="292">
        <v>2515</v>
      </c>
      <c r="MF80" s="293">
        <f t="shared" si="1195"/>
        <v>0.26002004008016022</v>
      </c>
      <c r="MG80" s="294">
        <v>2515</v>
      </c>
      <c r="MH80" s="293">
        <f t="shared" si="1196"/>
        <v>0.26828038325769032</v>
      </c>
      <c r="MI80" s="294">
        <v>0</v>
      </c>
      <c r="MJ80" s="293">
        <f t="shared" si="1197"/>
        <v>-1</v>
      </c>
      <c r="MK80" s="292">
        <v>20</v>
      </c>
      <c r="ML80" s="293">
        <f t="shared" si="1198"/>
        <v>-0.16666666666666663</v>
      </c>
      <c r="MM80" s="294">
        <v>20</v>
      </c>
      <c r="MN80" s="293">
        <f t="shared" si="1199"/>
        <v>-0.16666666666666663</v>
      </c>
      <c r="MO80" s="294">
        <v>0</v>
      </c>
      <c r="MP80" s="293" t="str">
        <f t="shared" si="1200"/>
        <v>-</v>
      </c>
      <c r="MQ80" s="292">
        <f t="shared" si="1201"/>
        <v>113305</v>
      </c>
      <c r="MR80" s="293">
        <f t="shared" si="1202"/>
        <v>5.8549300248509795E-2</v>
      </c>
      <c r="MS80" s="292">
        <f t="shared" si="1203"/>
        <v>54631</v>
      </c>
      <c r="MT80" s="293">
        <f t="shared" si="1204"/>
        <v>2.7787184407570553E-2</v>
      </c>
      <c r="MU80" s="294">
        <f t="shared" si="1205"/>
        <v>53127</v>
      </c>
      <c r="MV80" s="293">
        <f t="shared" si="1206"/>
        <v>3.5109595713589847E-2</v>
      </c>
      <c r="MW80" s="294">
        <f t="shared" si="1207"/>
        <v>1502</v>
      </c>
      <c r="MX80" s="293">
        <f t="shared" si="1208"/>
        <v>-0.17923497267759558</v>
      </c>
      <c r="MY80" s="292">
        <f t="shared" si="1209"/>
        <v>32604</v>
      </c>
      <c r="MZ80" s="293">
        <f t="shared" si="1210"/>
        <v>5.2658767313466637E-2</v>
      </c>
      <c r="NA80" s="294">
        <f t="shared" si="1211"/>
        <v>30783</v>
      </c>
      <c r="NB80" s="293">
        <f t="shared" si="1212"/>
        <v>1.2232415902140747E-2</v>
      </c>
      <c r="NC80" s="294">
        <f t="shared" si="1213"/>
        <v>1820</v>
      </c>
      <c r="ND80" s="293">
        <f t="shared" si="1214"/>
        <v>2.2384341637010676</v>
      </c>
      <c r="NE80" s="292">
        <f t="shared" si="1215"/>
        <v>12664</v>
      </c>
      <c r="NF80" s="293">
        <f t="shared" si="1216"/>
        <v>0.14192966636609561</v>
      </c>
      <c r="NG80" s="294">
        <f t="shared" si="1217"/>
        <v>11816</v>
      </c>
      <c r="NH80" s="293">
        <f t="shared" si="1218"/>
        <v>0.10213599477660673</v>
      </c>
      <c r="NI80" s="294">
        <f t="shared" si="1219"/>
        <v>847</v>
      </c>
      <c r="NJ80" s="293">
        <f t="shared" si="1220"/>
        <v>1.3016304347826089</v>
      </c>
      <c r="NK80" s="292">
        <f t="shared" si="1221"/>
        <v>16067</v>
      </c>
      <c r="NL80" s="293">
        <f t="shared" si="1222"/>
        <v>0.17569149714620225</v>
      </c>
      <c r="NM80" s="294">
        <f t="shared" si="1223"/>
        <v>15295</v>
      </c>
      <c r="NN80" s="293">
        <f t="shared" si="1224"/>
        <v>0.18722347279360396</v>
      </c>
      <c r="NO80" s="294">
        <f t="shared" si="1225"/>
        <v>772</v>
      </c>
      <c r="NP80" s="293">
        <f t="shared" si="1226"/>
        <v>-1.025641025641022E-2</v>
      </c>
      <c r="NQ80" s="292">
        <f t="shared" si="1227"/>
        <v>2108</v>
      </c>
      <c r="NR80" s="293">
        <f t="shared" si="1228"/>
        <v>0.31749999999999989</v>
      </c>
      <c r="NS80" s="294">
        <f t="shared" si="1229"/>
        <v>1953</v>
      </c>
      <c r="NT80" s="293">
        <f t="shared" si="1230"/>
        <v>0.5269741985926506</v>
      </c>
      <c r="NU80" s="294">
        <f t="shared" si="1231"/>
        <v>155</v>
      </c>
      <c r="NV80" s="293">
        <f t="shared" si="1232"/>
        <v>-0.51410658307210033</v>
      </c>
    </row>
    <row r="81" spans="1:386" s="295" customFormat="1" outlineLevel="1" x14ac:dyDescent="0.25">
      <c r="A81" s="290"/>
      <c r="B81" s="291" t="s">
        <v>73</v>
      </c>
      <c r="C81" s="292">
        <v>1338548</v>
      </c>
      <c r="D81" s="293">
        <f t="shared" si="1025"/>
        <v>-4.7931058028245932E-2</v>
      </c>
      <c r="E81" s="292">
        <v>485961</v>
      </c>
      <c r="F81" s="293">
        <f t="shared" si="1026"/>
        <v>-6.7961779530337774E-2</v>
      </c>
      <c r="G81" s="294">
        <v>482026</v>
      </c>
      <c r="H81" s="293">
        <f t="shared" si="1027"/>
        <v>-6.2601975430606194E-2</v>
      </c>
      <c r="I81" s="294">
        <v>3935</v>
      </c>
      <c r="J81" s="293">
        <f t="shared" si="1028"/>
        <v>-0.45187351998885639</v>
      </c>
      <c r="K81" s="292">
        <v>374843</v>
      </c>
      <c r="L81" s="293">
        <f t="shared" si="1029"/>
        <v>-5.9403367428391141E-3</v>
      </c>
      <c r="M81" s="294">
        <v>367699</v>
      </c>
      <c r="N81" s="293">
        <f t="shared" si="1030"/>
        <v>-7.8920954930064013E-3</v>
      </c>
      <c r="O81" s="294">
        <v>7144</v>
      </c>
      <c r="P81" s="293">
        <f t="shared" si="1031"/>
        <v>0.10605356866387994</v>
      </c>
      <c r="Q81" s="292">
        <v>258746</v>
      </c>
      <c r="R81" s="293">
        <f t="shared" si="1032"/>
        <v>-0.10026740292300251</v>
      </c>
      <c r="S81" s="294">
        <v>255198</v>
      </c>
      <c r="T81" s="293">
        <f t="shared" si="1033"/>
        <v>-0.10130790305881687</v>
      </c>
      <c r="U81" s="294">
        <v>3548</v>
      </c>
      <c r="V81" s="293">
        <f t="shared" si="1034"/>
        <v>-1.853388658367916E-2</v>
      </c>
      <c r="W81" s="292">
        <v>208723</v>
      </c>
      <c r="X81" s="293">
        <f t="shared" si="1035"/>
        <v>-1.1821797178297455E-2</v>
      </c>
      <c r="Y81" s="294">
        <v>205465</v>
      </c>
      <c r="Z81" s="293">
        <f t="shared" si="1036"/>
        <v>-9.9933024636333911E-3</v>
      </c>
      <c r="AA81" s="294">
        <v>3258</v>
      </c>
      <c r="AB81" s="293">
        <f t="shared" si="1037"/>
        <v>-0.11491442542787289</v>
      </c>
      <c r="AC81" s="292">
        <v>23453</v>
      </c>
      <c r="AD81" s="293">
        <f t="shared" si="1038"/>
        <v>7.2582030578938195E-3</v>
      </c>
      <c r="AE81" s="294">
        <v>20582</v>
      </c>
      <c r="AF81" s="293">
        <f t="shared" si="1039"/>
        <v>-3.7009310812707641E-2</v>
      </c>
      <c r="AG81" s="294">
        <v>2871</v>
      </c>
      <c r="AH81" s="293">
        <f t="shared" si="1040"/>
        <v>0.50235478806907374</v>
      </c>
      <c r="AI81" s="292">
        <v>1139874</v>
      </c>
      <c r="AJ81" s="293">
        <f t="shared" si="1041"/>
        <v>-6.241317109643163E-2</v>
      </c>
      <c r="AK81" s="292">
        <v>405331</v>
      </c>
      <c r="AL81" s="293">
        <f t="shared" si="1042"/>
        <v>-8.5345434523594665E-2</v>
      </c>
      <c r="AM81" s="294">
        <v>403005</v>
      </c>
      <c r="AN81" s="293">
        <f t="shared" si="1043"/>
        <v>-8.058157626971707E-2</v>
      </c>
      <c r="AO81" s="294">
        <v>2326</v>
      </c>
      <c r="AP81" s="293">
        <f t="shared" si="1044"/>
        <v>-0.51792746113989629</v>
      </c>
      <c r="AQ81" s="292">
        <v>302524</v>
      </c>
      <c r="AR81" s="293">
        <f t="shared" si="1045"/>
        <v>-4.0632719915518978E-2</v>
      </c>
      <c r="AS81" s="294">
        <v>299120</v>
      </c>
      <c r="AT81" s="293">
        <f t="shared" si="1046"/>
        <v>-4.0783996818861024E-2</v>
      </c>
      <c r="AU81" s="294">
        <v>3404</v>
      </c>
      <c r="AV81" s="293">
        <f t="shared" si="1047"/>
        <v>-2.7150614461274647E-2</v>
      </c>
      <c r="AW81" s="292">
        <v>226615</v>
      </c>
      <c r="AX81" s="293">
        <f t="shared" si="1048"/>
        <v>-0.11025300750698874</v>
      </c>
      <c r="AY81" s="294">
        <v>225024</v>
      </c>
      <c r="AZ81" s="293">
        <f t="shared" si="1049"/>
        <v>-0.10991918928219668</v>
      </c>
      <c r="BA81" s="294">
        <v>1592</v>
      </c>
      <c r="BB81" s="293">
        <f t="shared" si="1050"/>
        <v>-0.15454062665958579</v>
      </c>
      <c r="BC81" s="292">
        <v>191854</v>
      </c>
      <c r="BD81" s="293">
        <f t="shared" si="1051"/>
        <v>-3.9198583659122432E-3</v>
      </c>
      <c r="BE81" s="294">
        <v>189649</v>
      </c>
      <c r="BF81" s="293">
        <f t="shared" si="1052"/>
        <v>-3.0332341530600049E-3</v>
      </c>
      <c r="BG81" s="294">
        <v>2205</v>
      </c>
      <c r="BH81" s="293">
        <f t="shared" si="1053"/>
        <v>-7.5083892617449632E-2</v>
      </c>
      <c r="BI81" s="292">
        <v>18061</v>
      </c>
      <c r="BJ81" s="293">
        <f t="shared" si="1054"/>
        <v>9.920272655346607E-2</v>
      </c>
      <c r="BK81" s="294">
        <v>16465</v>
      </c>
      <c r="BL81" s="293">
        <f t="shared" si="1055"/>
        <v>7.2987943955685974E-2</v>
      </c>
      <c r="BM81" s="294">
        <v>1596</v>
      </c>
      <c r="BN81" s="293">
        <f t="shared" si="1056"/>
        <v>0.47096774193548385</v>
      </c>
      <c r="BO81" s="292">
        <v>198674</v>
      </c>
      <c r="BP81" s="293">
        <f t="shared" si="1057"/>
        <v>4.4646472082152444E-2</v>
      </c>
      <c r="BQ81" s="292">
        <v>80631</v>
      </c>
      <c r="BR81" s="293">
        <f t="shared" si="1058"/>
        <v>3.0507131537242493E-2</v>
      </c>
      <c r="BS81" s="294">
        <v>79022</v>
      </c>
      <c r="BT81" s="293">
        <f t="shared" si="1059"/>
        <v>4.1270259586243307E-2</v>
      </c>
      <c r="BU81" s="294">
        <v>1609</v>
      </c>
      <c r="BV81" s="293">
        <f t="shared" si="1060"/>
        <v>-0.31648258283772301</v>
      </c>
      <c r="BW81" s="292">
        <v>72319</v>
      </c>
      <c r="BX81" s="293">
        <f t="shared" si="1061"/>
        <v>0.17123376413046998</v>
      </c>
      <c r="BY81" s="294">
        <v>68579</v>
      </c>
      <c r="BZ81" s="293">
        <f t="shared" si="1062"/>
        <v>0.16658728268635392</v>
      </c>
      <c r="CA81" s="294">
        <v>3740</v>
      </c>
      <c r="CB81" s="293">
        <f t="shared" si="1063"/>
        <v>0.2635135135135136</v>
      </c>
      <c r="CC81" s="292">
        <v>32130</v>
      </c>
      <c r="CD81" s="293">
        <f t="shared" si="1064"/>
        <v>-2.2958795803557863E-2</v>
      </c>
      <c r="CE81" s="294">
        <v>30175</v>
      </c>
      <c r="CF81" s="293">
        <f t="shared" si="1065"/>
        <v>-3.1393445254068619E-2</v>
      </c>
      <c r="CG81" s="294">
        <v>1956</v>
      </c>
      <c r="CH81" s="293">
        <f t="shared" si="1066"/>
        <v>0.12933025404157039</v>
      </c>
      <c r="CI81" s="292">
        <v>16869</v>
      </c>
      <c r="CJ81" s="293">
        <f t="shared" si="1067"/>
        <v>-9.3600558809306289E-2</v>
      </c>
      <c r="CK81" s="294">
        <v>15816</v>
      </c>
      <c r="CL81" s="293">
        <f t="shared" si="1068"/>
        <v>-8.6466816842834859E-2</v>
      </c>
      <c r="CM81" s="294">
        <v>1053</v>
      </c>
      <c r="CN81" s="293">
        <f t="shared" si="1069"/>
        <v>-0.18812644564379333</v>
      </c>
      <c r="CO81" s="292">
        <v>5392</v>
      </c>
      <c r="CP81" s="293">
        <f t="shared" si="1070"/>
        <v>-0.21330609862853811</v>
      </c>
      <c r="CQ81" s="294">
        <v>4117</v>
      </c>
      <c r="CR81" s="293">
        <f t="shared" si="1071"/>
        <v>-0.31702057067020573</v>
      </c>
      <c r="CS81" s="294">
        <v>1275</v>
      </c>
      <c r="CT81" s="293">
        <f t="shared" si="1072"/>
        <v>0.54358353510895885</v>
      </c>
      <c r="CU81" s="292">
        <v>250068</v>
      </c>
      <c r="CV81" s="293">
        <f t="shared" si="1073"/>
        <v>1.8590328467153361E-2</v>
      </c>
      <c r="CW81" s="292">
        <v>59461</v>
      </c>
      <c r="CX81" s="293">
        <f t="shared" si="1074"/>
        <v>-0.1208155902531346</v>
      </c>
      <c r="CY81" s="294">
        <v>59202</v>
      </c>
      <c r="CZ81" s="293">
        <f t="shared" si="1075"/>
        <v>-0.10114781974978748</v>
      </c>
      <c r="DA81" s="294">
        <v>259</v>
      </c>
      <c r="DB81" s="293">
        <f t="shared" si="1076"/>
        <v>-0.85350678733031671</v>
      </c>
      <c r="DC81" s="292">
        <v>74912</v>
      </c>
      <c r="DD81" s="293">
        <f t="shared" si="1077"/>
        <v>3.9837872352239012E-2</v>
      </c>
      <c r="DE81" s="294">
        <v>74282</v>
      </c>
      <c r="DF81" s="293">
        <f t="shared" si="1078"/>
        <v>4.5798195103408545E-2</v>
      </c>
      <c r="DG81" s="294">
        <v>630</v>
      </c>
      <c r="DH81" s="293">
        <f t="shared" si="1079"/>
        <v>-0.37808489634748277</v>
      </c>
      <c r="DI81" s="292">
        <v>22079</v>
      </c>
      <c r="DJ81" s="293">
        <f t="shared" si="1080"/>
        <v>-8.8209787321907873E-2</v>
      </c>
      <c r="DK81" s="294">
        <v>22008</v>
      </c>
      <c r="DL81" s="293">
        <f t="shared" si="1081"/>
        <v>-5.9969246540235721E-2</v>
      </c>
      <c r="DM81" s="294">
        <v>71</v>
      </c>
      <c r="DN81" s="293">
        <f t="shared" si="1082"/>
        <v>-0.91158156911581567</v>
      </c>
      <c r="DO81" s="292">
        <v>86495</v>
      </c>
      <c r="DP81" s="293">
        <f t="shared" si="1083"/>
        <v>0.10908088423860085</v>
      </c>
      <c r="DQ81" s="294">
        <v>86148</v>
      </c>
      <c r="DR81" s="293">
        <f t="shared" si="1084"/>
        <v>0.11890691361552341</v>
      </c>
      <c r="DS81" s="294">
        <v>347</v>
      </c>
      <c r="DT81" s="293">
        <f t="shared" si="1085"/>
        <v>-0.65125628140703518</v>
      </c>
      <c r="DU81" s="292">
        <v>5716</v>
      </c>
      <c r="DV81" s="293">
        <f t="shared" si="1086"/>
        <v>6.4035740878629843E-2</v>
      </c>
      <c r="DW81" s="294">
        <v>5701</v>
      </c>
      <c r="DX81" s="293">
        <f t="shared" si="1087"/>
        <v>0.1402000000000001</v>
      </c>
      <c r="DY81" s="294">
        <v>15</v>
      </c>
      <c r="DZ81" s="293">
        <f t="shared" si="1088"/>
        <v>-0.95967741935483875</v>
      </c>
      <c r="EA81" s="292">
        <v>45520</v>
      </c>
      <c r="EB81" s="293">
        <f t="shared" si="1089"/>
        <v>-5.9348652669862778E-2</v>
      </c>
      <c r="EC81" s="292">
        <v>19435</v>
      </c>
      <c r="ED81" s="293">
        <f t="shared" si="1090"/>
        <v>-0.11032272831311518</v>
      </c>
      <c r="EE81" s="294">
        <v>19197</v>
      </c>
      <c r="EF81" s="293">
        <f t="shared" si="1091"/>
        <v>-0.11087953313880783</v>
      </c>
      <c r="EG81" s="294">
        <v>238</v>
      </c>
      <c r="EH81" s="293">
        <f t="shared" si="1092"/>
        <v>-6.2992125984251968E-2</v>
      </c>
      <c r="EI81" s="292">
        <v>15109</v>
      </c>
      <c r="EJ81" s="293">
        <f t="shared" si="1093"/>
        <v>-3.4074926479989776E-2</v>
      </c>
      <c r="EK81" s="294">
        <v>14872</v>
      </c>
      <c r="EL81" s="293">
        <f t="shared" si="1094"/>
        <v>-4.1752577319587592E-2</v>
      </c>
      <c r="EM81" s="294">
        <v>236</v>
      </c>
      <c r="EN81" s="293">
        <f t="shared" si="1095"/>
        <v>0.93442622950819665</v>
      </c>
      <c r="EO81" s="292">
        <v>7969</v>
      </c>
      <c r="EP81" s="293">
        <f t="shared" si="1096"/>
        <v>4.9242922975641923E-2</v>
      </c>
      <c r="EQ81" s="294">
        <v>7969</v>
      </c>
      <c r="ER81" s="293">
        <f t="shared" si="1097"/>
        <v>4.9242922975641923E-2</v>
      </c>
      <c r="ES81" s="294">
        <v>0</v>
      </c>
      <c r="ET81" s="293" t="str">
        <f t="shared" si="1098"/>
        <v>-</v>
      </c>
      <c r="EU81" s="292">
        <v>2246</v>
      </c>
      <c r="EV81" s="293">
        <f t="shared" si="1099"/>
        <v>3.885291396854762E-2</v>
      </c>
      <c r="EW81" s="294">
        <v>2234</v>
      </c>
      <c r="EX81" s="293">
        <f t="shared" si="1100"/>
        <v>3.9553280595625795E-2</v>
      </c>
      <c r="EY81" s="294">
        <v>12</v>
      </c>
      <c r="EZ81" s="293">
        <f t="shared" si="1101"/>
        <v>0</v>
      </c>
      <c r="FA81" s="292">
        <v>871</v>
      </c>
      <c r="FB81" s="293">
        <f t="shared" si="1102"/>
        <v>-0.2860655737704918</v>
      </c>
      <c r="FC81" s="294">
        <v>871</v>
      </c>
      <c r="FD81" s="293">
        <f t="shared" si="1103"/>
        <v>-0.25491873396065012</v>
      </c>
      <c r="FE81" s="294">
        <v>0</v>
      </c>
      <c r="FF81" s="293">
        <f t="shared" si="1104"/>
        <v>-1</v>
      </c>
      <c r="FG81" s="292">
        <v>51639</v>
      </c>
      <c r="FH81" s="293">
        <f t="shared" si="1105"/>
        <v>-9.6035010940919041E-2</v>
      </c>
      <c r="FI81" s="292">
        <v>13839</v>
      </c>
      <c r="FJ81" s="293">
        <f t="shared" si="1106"/>
        <v>-7.9486497272848178E-2</v>
      </c>
      <c r="FK81" s="294">
        <v>13732</v>
      </c>
      <c r="FL81" s="293">
        <f t="shared" si="1107"/>
        <v>-8.2943769199946615E-2</v>
      </c>
      <c r="FM81" s="294">
        <v>107</v>
      </c>
      <c r="FN81" s="293">
        <f t="shared" si="1108"/>
        <v>0.78333333333333344</v>
      </c>
      <c r="FO81" s="292">
        <v>9476</v>
      </c>
      <c r="FP81" s="293">
        <f t="shared" si="1109"/>
        <v>-0.13080168776371304</v>
      </c>
      <c r="FQ81" s="294">
        <v>9303</v>
      </c>
      <c r="FR81" s="293">
        <f t="shared" si="1110"/>
        <v>-0.14549462661890333</v>
      </c>
      <c r="FS81" s="294">
        <v>173</v>
      </c>
      <c r="FT81" s="293">
        <f t="shared" si="1111"/>
        <v>10.533333333333333</v>
      </c>
      <c r="FU81" s="292">
        <v>14392</v>
      </c>
      <c r="FV81" s="293">
        <f t="shared" si="1112"/>
        <v>-0.10901999628551973</v>
      </c>
      <c r="FW81" s="294">
        <v>14234</v>
      </c>
      <c r="FX81" s="293">
        <f t="shared" si="1113"/>
        <v>-0.10875962682361784</v>
      </c>
      <c r="FY81" s="294">
        <v>158</v>
      </c>
      <c r="FZ81" s="293">
        <f t="shared" si="1114"/>
        <v>-0.13186813186813184</v>
      </c>
      <c r="GA81" s="292">
        <v>13157</v>
      </c>
      <c r="GB81" s="293">
        <f t="shared" si="1115"/>
        <v>-6.6349701958558049E-2</v>
      </c>
      <c r="GC81" s="294">
        <v>12560</v>
      </c>
      <c r="GD81" s="293">
        <f t="shared" si="1116"/>
        <v>-6.4571386013256848E-2</v>
      </c>
      <c r="GE81" s="294">
        <v>597</v>
      </c>
      <c r="GF81" s="293">
        <f t="shared" si="1117"/>
        <v>-0.10225563909774438</v>
      </c>
      <c r="GG81" s="292">
        <v>2077</v>
      </c>
      <c r="GH81" s="293">
        <f t="shared" si="1118"/>
        <v>8.2334549244398092E-2</v>
      </c>
      <c r="GI81" s="294">
        <v>1760</v>
      </c>
      <c r="GJ81" s="293">
        <f t="shared" si="1119"/>
        <v>-5.6806002143622747E-2</v>
      </c>
      <c r="GK81" s="294">
        <v>317</v>
      </c>
      <c r="GL81" s="293">
        <f t="shared" si="1120"/>
        <v>5.0961538461538458</v>
      </c>
      <c r="GM81" s="292">
        <v>443043</v>
      </c>
      <c r="GN81" s="293">
        <f t="shared" si="1121"/>
        <v>-0.11362858840546652</v>
      </c>
      <c r="GO81" s="292">
        <v>192316</v>
      </c>
      <c r="GP81" s="293">
        <f t="shared" si="1122"/>
        <v>-9.9677914684843216E-2</v>
      </c>
      <c r="GQ81" s="294">
        <v>192316</v>
      </c>
      <c r="GR81" s="293">
        <f t="shared" si="1123"/>
        <v>-9.9677914684843216E-2</v>
      </c>
      <c r="GS81" s="294">
        <v>0</v>
      </c>
      <c r="GT81" s="293" t="str">
        <f t="shared" si="1124"/>
        <v>-</v>
      </c>
      <c r="GU81" s="292">
        <v>87545</v>
      </c>
      <c r="GV81" s="293">
        <f t="shared" si="1125"/>
        <v>-7.9974777993799595E-2</v>
      </c>
      <c r="GW81" s="294">
        <v>87458</v>
      </c>
      <c r="GX81" s="293">
        <f t="shared" si="1126"/>
        <v>-7.8225126475548024E-2</v>
      </c>
      <c r="GY81" s="294">
        <v>87</v>
      </c>
      <c r="GZ81" s="293">
        <f t="shared" si="1127"/>
        <v>-0.6836363636363636</v>
      </c>
      <c r="HA81" s="292">
        <v>117324</v>
      </c>
      <c r="HB81" s="293">
        <f t="shared" si="1128"/>
        <v>-0.16219284903275566</v>
      </c>
      <c r="HC81" s="294">
        <v>117311</v>
      </c>
      <c r="HD81" s="293">
        <f t="shared" si="1129"/>
        <v>-0.16228568164128054</v>
      </c>
      <c r="HE81" s="294">
        <v>13</v>
      </c>
      <c r="HF81" s="293" t="str">
        <f t="shared" si="1130"/>
        <v>-</v>
      </c>
      <c r="HG81" s="292">
        <v>41861</v>
      </c>
      <c r="HH81" s="293">
        <f t="shared" si="1131"/>
        <v>-0.1116652165609151</v>
      </c>
      <c r="HI81" s="294">
        <v>41697</v>
      </c>
      <c r="HJ81" s="293">
        <f t="shared" si="1132"/>
        <v>-0.11284866279440864</v>
      </c>
      <c r="HK81" s="294">
        <v>164</v>
      </c>
      <c r="HL81" s="293">
        <f t="shared" si="1133"/>
        <v>0.34426229508196715</v>
      </c>
      <c r="HM81" s="292">
        <v>2012</v>
      </c>
      <c r="HN81" s="293">
        <f t="shared" si="1134"/>
        <v>-8.4205735093309086E-2</v>
      </c>
      <c r="HO81" s="294">
        <v>1606</v>
      </c>
      <c r="HP81" s="293">
        <f t="shared" si="1135"/>
        <v>-0.23194643711142993</v>
      </c>
      <c r="HQ81" s="294">
        <v>406</v>
      </c>
      <c r="HR81" s="293">
        <f t="shared" si="1136"/>
        <v>2.8301886792452828</v>
      </c>
      <c r="HS81" s="292">
        <v>58659</v>
      </c>
      <c r="HT81" s="293">
        <f t="shared" si="1137"/>
        <v>-6.0463849825415639E-2</v>
      </c>
      <c r="HU81" s="292">
        <v>18105</v>
      </c>
      <c r="HV81" s="293">
        <f t="shared" si="1138"/>
        <v>5.2799906960516285E-2</v>
      </c>
      <c r="HW81" s="294">
        <v>17823</v>
      </c>
      <c r="HX81" s="293">
        <f t="shared" si="1139"/>
        <v>5.711743772241995E-2</v>
      </c>
      <c r="HY81" s="294">
        <v>282</v>
      </c>
      <c r="HZ81" s="293">
        <f t="shared" si="1140"/>
        <v>-0.16320474777448069</v>
      </c>
      <c r="IA81" s="292">
        <v>23530</v>
      </c>
      <c r="IB81" s="293">
        <f t="shared" si="1141"/>
        <v>-5.4488467411396013E-2</v>
      </c>
      <c r="IC81" s="294">
        <v>23355</v>
      </c>
      <c r="ID81" s="293">
        <f t="shared" si="1142"/>
        <v>-6.1218747487740144E-2</v>
      </c>
      <c r="IE81" s="294">
        <v>176</v>
      </c>
      <c r="IF81" s="293">
        <f t="shared" si="1143"/>
        <v>21</v>
      </c>
      <c r="IG81" s="292">
        <v>9789</v>
      </c>
      <c r="IH81" s="293">
        <f t="shared" si="1144"/>
        <v>7.8083700440528592E-2</v>
      </c>
      <c r="II81" s="294">
        <v>9789</v>
      </c>
      <c r="IJ81" s="293">
        <f t="shared" si="1145"/>
        <v>7.8083700440528592E-2</v>
      </c>
      <c r="IK81" s="294">
        <v>0</v>
      </c>
      <c r="IL81" s="293" t="str">
        <f t="shared" si="1146"/>
        <v>-</v>
      </c>
      <c r="IM81" s="292">
        <v>4324</v>
      </c>
      <c r="IN81" s="293">
        <f t="shared" si="1147"/>
        <v>-0.4949778089231488</v>
      </c>
      <c r="IO81" s="294">
        <v>4324</v>
      </c>
      <c r="IP81" s="293">
        <f t="shared" si="1148"/>
        <v>-0.4949778089231488</v>
      </c>
      <c r="IQ81" s="294">
        <v>0</v>
      </c>
      <c r="IR81" s="293" t="str">
        <f t="shared" si="1149"/>
        <v>-</v>
      </c>
      <c r="IS81" s="292">
        <v>3267</v>
      </c>
      <c r="IT81" s="293">
        <f t="shared" si="1150"/>
        <v>0.20066152149944871</v>
      </c>
      <c r="IU81" s="294">
        <v>3267</v>
      </c>
      <c r="IV81" s="293">
        <f t="shared" si="1151"/>
        <v>0.20066152149944871</v>
      </c>
      <c r="IW81" s="294">
        <v>0</v>
      </c>
      <c r="IX81" s="293" t="str">
        <f t="shared" si="1152"/>
        <v>-</v>
      </c>
      <c r="IY81" s="292">
        <v>52715</v>
      </c>
      <c r="IZ81" s="293">
        <f t="shared" si="1153"/>
        <v>-0.10482611058280122</v>
      </c>
      <c r="JA81" s="292">
        <v>13348</v>
      </c>
      <c r="JB81" s="293">
        <f t="shared" si="1154"/>
        <v>-0.15896918908701407</v>
      </c>
      <c r="JC81" s="294">
        <v>13348</v>
      </c>
      <c r="JD81" s="293">
        <f t="shared" si="1155"/>
        <v>-0.15896918908701407</v>
      </c>
      <c r="JE81" s="294">
        <v>0</v>
      </c>
      <c r="JF81" s="293" t="str">
        <f t="shared" si="1156"/>
        <v>-</v>
      </c>
      <c r="JG81" s="292">
        <v>7543</v>
      </c>
      <c r="JH81" s="293">
        <f t="shared" si="1157"/>
        <v>-8.1354280842771853E-2</v>
      </c>
      <c r="JI81" s="294">
        <v>7543</v>
      </c>
      <c r="JJ81" s="293">
        <f t="shared" si="1158"/>
        <v>-8.1354280842771853E-2</v>
      </c>
      <c r="JK81" s="294">
        <v>0</v>
      </c>
      <c r="JL81" s="293" t="str">
        <f t="shared" si="1159"/>
        <v>-</v>
      </c>
      <c r="JM81" s="292">
        <v>28069</v>
      </c>
      <c r="JN81" s="293">
        <f t="shared" si="1160"/>
        <v>-8.3700584337152772E-2</v>
      </c>
      <c r="JO81" s="294">
        <v>28069</v>
      </c>
      <c r="JP81" s="293">
        <f t="shared" si="1161"/>
        <v>-8.3700584337152772E-2</v>
      </c>
      <c r="JQ81" s="294">
        <v>0</v>
      </c>
      <c r="JR81" s="293" t="str">
        <f t="shared" si="1162"/>
        <v>-</v>
      </c>
      <c r="JS81" s="292">
        <v>3754</v>
      </c>
      <c r="JT81" s="293">
        <f t="shared" si="1163"/>
        <v>-0.10661589719181341</v>
      </c>
      <c r="JU81" s="294">
        <v>3754</v>
      </c>
      <c r="JV81" s="293">
        <f t="shared" si="1164"/>
        <v>-0.10040738078121259</v>
      </c>
      <c r="JW81" s="294">
        <v>0</v>
      </c>
      <c r="JX81" s="293">
        <f t="shared" si="1165"/>
        <v>-1</v>
      </c>
      <c r="JY81" s="292">
        <v>0</v>
      </c>
      <c r="JZ81" s="293" t="str">
        <f t="shared" si="1166"/>
        <v>-</v>
      </c>
      <c r="KA81" s="294">
        <v>0</v>
      </c>
      <c r="KB81" s="293" t="str">
        <f t="shared" si="1167"/>
        <v>-</v>
      </c>
      <c r="KC81" s="294">
        <v>0</v>
      </c>
      <c r="KD81" s="293" t="str">
        <f t="shared" si="1168"/>
        <v>-</v>
      </c>
      <c r="KE81" s="292">
        <v>41186</v>
      </c>
      <c r="KF81" s="293">
        <f t="shared" si="1169"/>
        <v>-0.15496830053960897</v>
      </c>
      <c r="KG81" s="292">
        <v>14229</v>
      </c>
      <c r="KH81" s="293">
        <f t="shared" si="1170"/>
        <v>-0.18603054745151881</v>
      </c>
      <c r="KI81" s="294">
        <v>14141</v>
      </c>
      <c r="KJ81" s="293">
        <f t="shared" si="1171"/>
        <v>-0.1851915874387785</v>
      </c>
      <c r="KK81" s="294">
        <v>88</v>
      </c>
      <c r="KL81" s="293">
        <f t="shared" si="1172"/>
        <v>-0.30158730158730163</v>
      </c>
      <c r="KM81" s="292">
        <v>8140</v>
      </c>
      <c r="KN81" s="293">
        <f t="shared" si="1173"/>
        <v>-0.16598360655737709</v>
      </c>
      <c r="KO81" s="294">
        <v>7588</v>
      </c>
      <c r="KP81" s="293">
        <f t="shared" si="1174"/>
        <v>-0.18276790522347874</v>
      </c>
      <c r="KQ81" s="294">
        <v>552</v>
      </c>
      <c r="KR81" s="293">
        <f t="shared" si="1175"/>
        <v>0.16210526315789475</v>
      </c>
      <c r="KS81" s="292">
        <v>7186</v>
      </c>
      <c r="KT81" s="293">
        <f t="shared" si="1176"/>
        <v>-1.667129758266217E-3</v>
      </c>
      <c r="KU81" s="294">
        <v>6940</v>
      </c>
      <c r="KV81" s="293">
        <f t="shared" si="1177"/>
        <v>-1.111427757195782E-2</v>
      </c>
      <c r="KW81" s="294">
        <v>246</v>
      </c>
      <c r="KX81" s="293">
        <f t="shared" si="1178"/>
        <v>0.37430167597765363</v>
      </c>
      <c r="KY81" s="292">
        <v>12774</v>
      </c>
      <c r="KZ81" s="293">
        <f t="shared" si="1179"/>
        <v>-0.16334817919832334</v>
      </c>
      <c r="LA81" s="294">
        <v>12450</v>
      </c>
      <c r="LB81" s="293">
        <f t="shared" si="1180"/>
        <v>-0.17116037547433594</v>
      </c>
      <c r="LC81" s="294">
        <v>324</v>
      </c>
      <c r="LD81" s="293">
        <f t="shared" si="1181"/>
        <v>0.31174089068825905</v>
      </c>
      <c r="LE81" s="292">
        <v>295</v>
      </c>
      <c r="LF81" s="293">
        <f t="shared" si="1182"/>
        <v>0.35321100917431192</v>
      </c>
      <c r="LG81" s="294">
        <v>67</v>
      </c>
      <c r="LH81" s="293" t="str">
        <f t="shared" si="1183"/>
        <v>-</v>
      </c>
      <c r="LI81" s="294">
        <v>228</v>
      </c>
      <c r="LJ81" s="293">
        <f t="shared" si="1184"/>
        <v>4.587155963302747E-2</v>
      </c>
      <c r="LK81" s="292">
        <v>52420</v>
      </c>
      <c r="LL81" s="293">
        <f t="shared" si="1185"/>
        <v>-1.1819707052236672E-2</v>
      </c>
      <c r="LM81" s="292">
        <v>10827</v>
      </c>
      <c r="LN81" s="293">
        <f t="shared" si="1186"/>
        <v>-9.3329673346143061E-3</v>
      </c>
      <c r="LO81" s="294">
        <v>10705</v>
      </c>
      <c r="LP81" s="293">
        <f t="shared" si="1187"/>
        <v>-1.8679368637342098E-4</v>
      </c>
      <c r="LQ81" s="294">
        <v>122</v>
      </c>
      <c r="LR81" s="293">
        <f t="shared" si="1188"/>
        <v>-0.44796380090497734</v>
      </c>
      <c r="LS81" s="292">
        <v>33351</v>
      </c>
      <c r="LT81" s="293">
        <f t="shared" si="1189"/>
        <v>-6.5719808387259437E-2</v>
      </c>
      <c r="LU81" s="294">
        <v>33309</v>
      </c>
      <c r="LV81" s="293">
        <f t="shared" si="1190"/>
        <v>-6.508925564163015E-2</v>
      </c>
      <c r="LW81" s="294">
        <v>43</v>
      </c>
      <c r="LX81" s="293">
        <f t="shared" si="1191"/>
        <v>-0.37681159420289856</v>
      </c>
      <c r="LY81" s="292">
        <v>4075</v>
      </c>
      <c r="LZ81" s="293">
        <f t="shared" si="1192"/>
        <v>0.16829128440366969</v>
      </c>
      <c r="MA81" s="294">
        <v>3950</v>
      </c>
      <c r="MB81" s="293">
        <f t="shared" si="1193"/>
        <v>0.13245412844036708</v>
      </c>
      <c r="MC81" s="294">
        <v>125</v>
      </c>
      <c r="MD81" s="293" t="str">
        <f t="shared" si="1194"/>
        <v>-</v>
      </c>
      <c r="ME81" s="292">
        <v>4085</v>
      </c>
      <c r="MF81" s="293">
        <f t="shared" si="1195"/>
        <v>0.33018560729404101</v>
      </c>
      <c r="MG81" s="294">
        <v>4071</v>
      </c>
      <c r="MH81" s="293">
        <f t="shared" si="1196"/>
        <v>0.32692307692307687</v>
      </c>
      <c r="MI81" s="294">
        <v>14</v>
      </c>
      <c r="MJ81" s="293">
        <f t="shared" si="1197"/>
        <v>3.666666666666667</v>
      </c>
      <c r="MK81" s="292">
        <v>78</v>
      </c>
      <c r="ML81" s="293" t="str">
        <f t="shared" si="1198"/>
        <v>-</v>
      </c>
      <c r="MM81" s="294">
        <v>66</v>
      </c>
      <c r="MN81" s="293" t="str">
        <f t="shared" si="1199"/>
        <v>-</v>
      </c>
      <c r="MO81" s="294">
        <v>12</v>
      </c>
      <c r="MP81" s="293" t="str">
        <f t="shared" si="1200"/>
        <v>-</v>
      </c>
      <c r="MQ81" s="292">
        <f t="shared" si="1201"/>
        <v>144624</v>
      </c>
      <c r="MR81" s="293">
        <f t="shared" si="1202"/>
        <v>2.0023274676446823E-2</v>
      </c>
      <c r="MS81" s="292">
        <f t="shared" si="1203"/>
        <v>63771</v>
      </c>
      <c r="MT81" s="293">
        <f t="shared" si="1204"/>
        <v>3.3986311069151842E-3</v>
      </c>
      <c r="MU81" s="294">
        <f t="shared" si="1205"/>
        <v>62541</v>
      </c>
      <c r="MV81" s="293">
        <f t="shared" si="1206"/>
        <v>1.6992975152855472E-2</v>
      </c>
      <c r="MW81" s="294">
        <f t="shared" si="1207"/>
        <v>1230</v>
      </c>
      <c r="MX81" s="293">
        <f t="shared" si="1208"/>
        <v>-0.40262263234579898</v>
      </c>
      <c r="MY81" s="292">
        <f t="shared" si="1209"/>
        <v>42918</v>
      </c>
      <c r="MZ81" s="293">
        <f t="shared" si="1210"/>
        <v>-2.8809070210492616E-3</v>
      </c>
      <c r="NA81" s="294">
        <f t="shared" si="1211"/>
        <v>41410</v>
      </c>
      <c r="NB81" s="293">
        <f t="shared" si="1212"/>
        <v>-2.6493256262042353E-3</v>
      </c>
      <c r="NC81" s="294">
        <f t="shared" si="1213"/>
        <v>1507</v>
      </c>
      <c r="ND81" s="293">
        <f t="shared" si="1214"/>
        <v>-9.8554533508541375E-3</v>
      </c>
      <c r="NE81" s="292">
        <f t="shared" si="1215"/>
        <v>15732</v>
      </c>
      <c r="NF81" s="293">
        <f t="shared" si="1216"/>
        <v>-3.4668957476836182E-2</v>
      </c>
      <c r="NG81" s="294">
        <f t="shared" si="1217"/>
        <v>14754</v>
      </c>
      <c r="NH81" s="293">
        <f t="shared" si="1218"/>
        <v>-5.2955902176006209E-2</v>
      </c>
      <c r="NI81" s="294">
        <f t="shared" si="1219"/>
        <v>979</v>
      </c>
      <c r="NJ81" s="293">
        <f t="shared" si="1220"/>
        <v>0.36161335187760768</v>
      </c>
      <c r="NK81" s="292">
        <f t="shared" si="1221"/>
        <v>23158</v>
      </c>
      <c r="NL81" s="293">
        <f t="shared" si="1222"/>
        <v>0.14979395263393069</v>
      </c>
      <c r="NM81" s="294">
        <f t="shared" si="1223"/>
        <v>22411</v>
      </c>
      <c r="NN81" s="293">
        <f t="shared" si="1224"/>
        <v>0.13004235578862455</v>
      </c>
      <c r="NO81" s="294">
        <f t="shared" si="1225"/>
        <v>747</v>
      </c>
      <c r="NP81" s="293">
        <f t="shared" si="1226"/>
        <v>1.401929260450161</v>
      </c>
      <c r="NQ81" s="292">
        <f t="shared" si="1227"/>
        <v>3745</v>
      </c>
      <c r="NR81" s="293">
        <f t="shared" si="1228"/>
        <v>0.34518678160919536</v>
      </c>
      <c r="NS81" s="294">
        <f t="shared" si="1229"/>
        <v>3127</v>
      </c>
      <c r="NT81" s="293">
        <f t="shared" si="1230"/>
        <v>0.25180144115292236</v>
      </c>
      <c r="NU81" s="294">
        <f t="shared" si="1231"/>
        <v>618</v>
      </c>
      <c r="NV81" s="293">
        <f t="shared" si="1232"/>
        <v>1.1608391608391608</v>
      </c>
    </row>
    <row r="82" spans="1:386" s="295" customFormat="1" outlineLevel="1" x14ac:dyDescent="0.25">
      <c r="A82" s="290"/>
      <c r="B82" s="291" t="s">
        <v>75</v>
      </c>
      <c r="C82" s="292">
        <v>1358037</v>
      </c>
      <c r="D82" s="293">
        <f t="shared" si="1025"/>
        <v>-4.3302418800920006E-2</v>
      </c>
      <c r="E82" s="292">
        <v>516048</v>
      </c>
      <c r="F82" s="293">
        <f t="shared" si="1026"/>
        <v>-4.0033930527987982E-2</v>
      </c>
      <c r="G82" s="294">
        <v>508080</v>
      </c>
      <c r="H82" s="293">
        <f t="shared" si="1027"/>
        <v>-3.8817704914311246E-2</v>
      </c>
      <c r="I82" s="294">
        <v>7968</v>
      </c>
      <c r="J82" s="293">
        <f t="shared" si="1028"/>
        <v>-0.11170568561872907</v>
      </c>
      <c r="K82" s="292">
        <v>370232</v>
      </c>
      <c r="L82" s="293">
        <f t="shared" si="1029"/>
        <v>-3.4002671787592864E-2</v>
      </c>
      <c r="M82" s="294">
        <v>365690</v>
      </c>
      <c r="N82" s="293">
        <f t="shared" si="1030"/>
        <v>-2.8159431921463973E-2</v>
      </c>
      <c r="O82" s="294">
        <v>4542</v>
      </c>
      <c r="P82" s="293">
        <f t="shared" si="1031"/>
        <v>-0.34909716251074807</v>
      </c>
      <c r="Q82" s="292">
        <v>260216</v>
      </c>
      <c r="R82" s="293">
        <f t="shared" si="1032"/>
        <v>-7.5862019980325046E-2</v>
      </c>
      <c r="S82" s="294">
        <v>254222</v>
      </c>
      <c r="T82" s="293">
        <f t="shared" si="1033"/>
        <v>-7.7936962750716376E-2</v>
      </c>
      <c r="U82" s="294">
        <v>5993</v>
      </c>
      <c r="V82" s="293">
        <f t="shared" si="1034"/>
        <v>2.1650187521309316E-2</v>
      </c>
      <c r="W82" s="292">
        <v>206718</v>
      </c>
      <c r="X82" s="293">
        <f t="shared" si="1035"/>
        <v>-2.0762573365355919E-2</v>
      </c>
      <c r="Y82" s="294">
        <v>200473</v>
      </c>
      <c r="Z82" s="293">
        <f t="shared" si="1036"/>
        <v>-2.4163125435048172E-2</v>
      </c>
      <c r="AA82" s="294">
        <v>6245</v>
      </c>
      <c r="AB82" s="293">
        <f t="shared" si="1037"/>
        <v>0.1025776836158192</v>
      </c>
      <c r="AC82" s="292">
        <v>28054</v>
      </c>
      <c r="AD82" s="293">
        <f t="shared" si="1038"/>
        <v>-5.7261912762954448E-2</v>
      </c>
      <c r="AE82" s="294">
        <v>22617</v>
      </c>
      <c r="AF82" s="293">
        <f t="shared" si="1039"/>
        <v>-0.1183487311425564</v>
      </c>
      <c r="AG82" s="294">
        <v>5438</v>
      </c>
      <c r="AH82" s="293">
        <f t="shared" si="1040"/>
        <v>0.32440331222601082</v>
      </c>
      <c r="AI82" s="292">
        <v>1115896</v>
      </c>
      <c r="AJ82" s="293">
        <f t="shared" si="1041"/>
        <v>-6.1484388995467598E-2</v>
      </c>
      <c r="AK82" s="292">
        <v>413398</v>
      </c>
      <c r="AL82" s="293">
        <f t="shared" si="1042"/>
        <v>-8.6776530882742731E-2</v>
      </c>
      <c r="AM82" s="294">
        <v>408631</v>
      </c>
      <c r="AN82" s="293">
        <f t="shared" si="1043"/>
        <v>-8.3275191755038169E-2</v>
      </c>
      <c r="AO82" s="294">
        <v>4767</v>
      </c>
      <c r="AP82" s="293">
        <f t="shared" si="1044"/>
        <v>-0.31202193678741519</v>
      </c>
      <c r="AQ82" s="292">
        <v>293024</v>
      </c>
      <c r="AR82" s="293">
        <f t="shared" si="1045"/>
        <v>-1.1249907206824172E-2</v>
      </c>
      <c r="AS82" s="294">
        <v>290557</v>
      </c>
      <c r="AT82" s="293">
        <f t="shared" si="1046"/>
        <v>-6.0310618500273305E-3</v>
      </c>
      <c r="AU82" s="294">
        <v>2467</v>
      </c>
      <c r="AV82" s="293">
        <f t="shared" si="1047"/>
        <v>-0.38905398712233774</v>
      </c>
      <c r="AW82" s="292">
        <v>221694</v>
      </c>
      <c r="AX82" s="293">
        <f t="shared" si="1048"/>
        <v>-9.8218353400585712E-2</v>
      </c>
      <c r="AY82" s="294">
        <v>217872</v>
      </c>
      <c r="AZ82" s="293">
        <f t="shared" si="1049"/>
        <v>-0.10028246254480577</v>
      </c>
      <c r="BA82" s="294">
        <v>3822</v>
      </c>
      <c r="BB82" s="293">
        <f t="shared" si="1050"/>
        <v>3.7740972033668108E-2</v>
      </c>
      <c r="BC82" s="292">
        <v>180129</v>
      </c>
      <c r="BD82" s="293">
        <f t="shared" si="1051"/>
        <v>-4.0667856096716637E-2</v>
      </c>
      <c r="BE82" s="294">
        <v>177672</v>
      </c>
      <c r="BF82" s="293">
        <f t="shared" si="1052"/>
        <v>-3.8711876511548615E-2</v>
      </c>
      <c r="BG82" s="294">
        <v>2457</v>
      </c>
      <c r="BH82" s="293">
        <f t="shared" si="1053"/>
        <v>-0.16371681415929207</v>
      </c>
      <c r="BI82" s="292">
        <v>18042</v>
      </c>
      <c r="BJ82" s="293">
        <f t="shared" si="1054"/>
        <v>-8.1083834165223578E-2</v>
      </c>
      <c r="BK82" s="294">
        <v>15226</v>
      </c>
      <c r="BL82" s="293">
        <f t="shared" si="1055"/>
        <v>-0.11723098330241188</v>
      </c>
      <c r="BM82" s="294">
        <v>2815</v>
      </c>
      <c r="BN82" s="293">
        <f t="shared" si="1056"/>
        <v>0.17979882648784584</v>
      </c>
      <c r="BO82" s="292">
        <v>242141</v>
      </c>
      <c r="BP82" s="293">
        <f t="shared" si="1057"/>
        <v>5.0485024121056377E-2</v>
      </c>
      <c r="BQ82" s="292">
        <v>102650</v>
      </c>
      <c r="BR82" s="293">
        <f t="shared" si="1058"/>
        <v>0.20922616593433774</v>
      </c>
      <c r="BS82" s="294">
        <v>99449</v>
      </c>
      <c r="BT82" s="293">
        <f t="shared" si="1059"/>
        <v>0.20036451858199866</v>
      </c>
      <c r="BU82" s="294">
        <v>3201</v>
      </c>
      <c r="BV82" s="293">
        <f t="shared" si="1060"/>
        <v>0.56834884860362567</v>
      </c>
      <c r="BW82" s="292">
        <v>77208</v>
      </c>
      <c r="BX82" s="293">
        <f t="shared" si="1061"/>
        <v>-0.1115918348560514</v>
      </c>
      <c r="BY82" s="294">
        <v>75133</v>
      </c>
      <c r="BZ82" s="293">
        <f t="shared" si="1062"/>
        <v>-0.10519734178119711</v>
      </c>
      <c r="CA82" s="294">
        <v>2075</v>
      </c>
      <c r="CB82" s="293">
        <f t="shared" si="1063"/>
        <v>-0.29445766746004765</v>
      </c>
      <c r="CC82" s="292">
        <v>38522</v>
      </c>
      <c r="CD82" s="293">
        <f t="shared" si="1064"/>
        <v>7.7930436242549694E-2</v>
      </c>
      <c r="CE82" s="294">
        <v>36350</v>
      </c>
      <c r="CF82" s="293">
        <f t="shared" si="1065"/>
        <v>8.3328366215652316E-2</v>
      </c>
      <c r="CG82" s="294">
        <v>2171</v>
      </c>
      <c r="CH82" s="293">
        <f t="shared" si="1066"/>
        <v>-5.4970224461750039E-3</v>
      </c>
      <c r="CI82" s="292">
        <v>26589</v>
      </c>
      <c r="CJ82" s="293">
        <f t="shared" si="1067"/>
        <v>0.13939835447377447</v>
      </c>
      <c r="CK82" s="294">
        <v>22801</v>
      </c>
      <c r="CL82" s="293">
        <f t="shared" si="1068"/>
        <v>0.10630761766132935</v>
      </c>
      <c r="CM82" s="294">
        <v>3788</v>
      </c>
      <c r="CN82" s="293">
        <f t="shared" si="1069"/>
        <v>0.38958180484225968</v>
      </c>
      <c r="CO82" s="292">
        <v>10013</v>
      </c>
      <c r="CP82" s="293">
        <f t="shared" si="1070"/>
        <v>-1.1061728395061698E-2</v>
      </c>
      <c r="CQ82" s="294">
        <v>7390</v>
      </c>
      <c r="CR82" s="293">
        <f t="shared" si="1071"/>
        <v>-0.12076145151695417</v>
      </c>
      <c r="CS82" s="294">
        <v>2623</v>
      </c>
      <c r="CT82" s="293">
        <f t="shared" si="1072"/>
        <v>0.52499999999999991</v>
      </c>
      <c r="CU82" s="292">
        <v>234541</v>
      </c>
      <c r="CV82" s="293">
        <f t="shared" si="1073"/>
        <v>1.5852322191951762E-2</v>
      </c>
      <c r="CW82" s="292">
        <v>60565</v>
      </c>
      <c r="CX82" s="293">
        <f t="shared" si="1074"/>
        <v>4.1423068986862877E-2</v>
      </c>
      <c r="CY82" s="294">
        <v>60294</v>
      </c>
      <c r="CZ82" s="293">
        <f t="shared" si="1075"/>
        <v>4.8190257640554846E-2</v>
      </c>
      <c r="DA82" s="294">
        <v>270</v>
      </c>
      <c r="DB82" s="293">
        <f t="shared" si="1076"/>
        <v>-0.57413249211356465</v>
      </c>
      <c r="DC82" s="292">
        <v>65005</v>
      </c>
      <c r="DD82" s="293">
        <f t="shared" si="1077"/>
        <v>-1.8318282038116473E-2</v>
      </c>
      <c r="DE82" s="294">
        <v>64963</v>
      </c>
      <c r="DF82" s="293">
        <f t="shared" si="1078"/>
        <v>-1.5756859536687706E-2</v>
      </c>
      <c r="DG82" s="294">
        <v>42</v>
      </c>
      <c r="DH82" s="293">
        <f t="shared" si="1079"/>
        <v>-0.8046511627906977</v>
      </c>
      <c r="DI82" s="292">
        <v>25689</v>
      </c>
      <c r="DJ82" s="293">
        <f t="shared" si="1080"/>
        <v>-7.3435527502254239E-2</v>
      </c>
      <c r="DK82" s="294">
        <v>25276</v>
      </c>
      <c r="DL82" s="293">
        <f t="shared" si="1081"/>
        <v>-4.4963349202750691E-2</v>
      </c>
      <c r="DM82" s="294">
        <v>413</v>
      </c>
      <c r="DN82" s="293">
        <f t="shared" si="1082"/>
        <v>-0.67222222222222228</v>
      </c>
      <c r="DO82" s="292">
        <v>76566</v>
      </c>
      <c r="DP82" s="293">
        <f t="shared" si="1083"/>
        <v>6.3460977540730878E-2</v>
      </c>
      <c r="DQ82" s="294">
        <v>76363</v>
      </c>
      <c r="DR82" s="293">
        <f t="shared" si="1084"/>
        <v>6.9839446328000321E-2</v>
      </c>
      <c r="DS82" s="294">
        <v>204</v>
      </c>
      <c r="DT82" s="293">
        <f t="shared" si="1085"/>
        <v>-0.67043618739903077</v>
      </c>
      <c r="DU82" s="292">
        <v>5439</v>
      </c>
      <c r="DV82" s="293">
        <f t="shared" si="1086"/>
        <v>-0.22752449936088626</v>
      </c>
      <c r="DW82" s="294">
        <v>4562</v>
      </c>
      <c r="DX82" s="293">
        <f t="shared" si="1087"/>
        <v>-0.27896317370001578</v>
      </c>
      <c r="DY82" s="294">
        <v>876</v>
      </c>
      <c r="DZ82" s="293">
        <f t="shared" si="1088"/>
        <v>0.22689075630252109</v>
      </c>
      <c r="EA82" s="292">
        <v>35022</v>
      </c>
      <c r="EB82" s="293">
        <f t="shared" si="1089"/>
        <v>-3.4515079671390003E-2</v>
      </c>
      <c r="EC82" s="292">
        <v>16497</v>
      </c>
      <c r="ED82" s="293">
        <f t="shared" si="1090"/>
        <v>-8.6291885904181687E-2</v>
      </c>
      <c r="EE82" s="294">
        <v>16334</v>
      </c>
      <c r="EF82" s="293">
        <f t="shared" si="1091"/>
        <v>-8.4109005270830983E-2</v>
      </c>
      <c r="EG82" s="294">
        <v>163</v>
      </c>
      <c r="EH82" s="293">
        <f t="shared" si="1092"/>
        <v>-0.26244343891402711</v>
      </c>
      <c r="EI82" s="292">
        <v>10694</v>
      </c>
      <c r="EJ82" s="293">
        <f t="shared" si="1093"/>
        <v>3.8353238178463922E-2</v>
      </c>
      <c r="EK82" s="294">
        <v>10694</v>
      </c>
      <c r="EL82" s="293">
        <f t="shared" si="1094"/>
        <v>4.7301929291940104E-2</v>
      </c>
      <c r="EM82" s="294">
        <v>0</v>
      </c>
      <c r="EN82" s="293">
        <f t="shared" si="1095"/>
        <v>-1</v>
      </c>
      <c r="EO82" s="292">
        <v>5426</v>
      </c>
      <c r="EP82" s="293">
        <f t="shared" si="1096"/>
        <v>-7.3664825046038107E-4</v>
      </c>
      <c r="EQ82" s="294">
        <v>5383</v>
      </c>
      <c r="ER82" s="293">
        <f t="shared" si="1097"/>
        <v>2.2342208154906285E-3</v>
      </c>
      <c r="ES82" s="294">
        <v>43</v>
      </c>
      <c r="ET82" s="293">
        <f t="shared" si="1098"/>
        <v>-0.27118644067796616</v>
      </c>
      <c r="EU82" s="292">
        <v>1892</v>
      </c>
      <c r="EV82" s="293">
        <f t="shared" si="1099"/>
        <v>0.27065144392209528</v>
      </c>
      <c r="EW82" s="294">
        <v>1892</v>
      </c>
      <c r="EX82" s="293">
        <f t="shared" si="1100"/>
        <v>0.27493261455525597</v>
      </c>
      <c r="EY82" s="294">
        <v>0</v>
      </c>
      <c r="EZ82" s="293">
        <f t="shared" si="1101"/>
        <v>-1</v>
      </c>
      <c r="FA82" s="292">
        <v>505</v>
      </c>
      <c r="FB82" s="293">
        <f t="shared" si="1102"/>
        <v>-0.55150976909413862</v>
      </c>
      <c r="FC82" s="294">
        <v>505</v>
      </c>
      <c r="FD82" s="293">
        <f t="shared" si="1103"/>
        <v>-0.55150976909413862</v>
      </c>
      <c r="FE82" s="294">
        <v>0</v>
      </c>
      <c r="FF82" s="293" t="str">
        <f t="shared" si="1104"/>
        <v>-</v>
      </c>
      <c r="FG82" s="292">
        <v>68384</v>
      </c>
      <c r="FH82" s="293">
        <f t="shared" si="1105"/>
        <v>1.7513056675643845E-2</v>
      </c>
      <c r="FI82" s="292">
        <v>21128</v>
      </c>
      <c r="FJ82" s="293">
        <f t="shared" si="1106"/>
        <v>-9.9441626529133464E-2</v>
      </c>
      <c r="FK82" s="294">
        <v>19112</v>
      </c>
      <c r="FL82" s="293">
        <f t="shared" si="1107"/>
        <v>-6.734335350380638E-2</v>
      </c>
      <c r="FM82" s="294">
        <v>2016</v>
      </c>
      <c r="FN82" s="293">
        <f t="shared" si="1108"/>
        <v>-0.32098349612664201</v>
      </c>
      <c r="FO82" s="292">
        <v>15691</v>
      </c>
      <c r="FP82" s="293">
        <f t="shared" si="1109"/>
        <v>3.9669844519802933E-3</v>
      </c>
      <c r="FQ82" s="294">
        <v>15167</v>
      </c>
      <c r="FR82" s="293">
        <f t="shared" si="1110"/>
        <v>2.4036189318749512E-2</v>
      </c>
      <c r="FS82" s="294">
        <v>524</v>
      </c>
      <c r="FT82" s="293">
        <f t="shared" si="1111"/>
        <v>-0.35941320293398538</v>
      </c>
      <c r="FU82" s="292">
        <v>18842</v>
      </c>
      <c r="FV82" s="293">
        <f t="shared" si="1112"/>
        <v>0.18094641178314008</v>
      </c>
      <c r="FW82" s="294">
        <v>17257</v>
      </c>
      <c r="FX82" s="293">
        <f t="shared" si="1113"/>
        <v>0.15803247886189764</v>
      </c>
      <c r="FY82" s="294">
        <v>1585</v>
      </c>
      <c r="FZ82" s="293">
        <f t="shared" si="1114"/>
        <v>0.50522317188983856</v>
      </c>
      <c r="GA82" s="292">
        <v>14521</v>
      </c>
      <c r="GB82" s="293">
        <f t="shared" si="1115"/>
        <v>-6.4790365170348418E-2</v>
      </c>
      <c r="GC82" s="294">
        <v>13998</v>
      </c>
      <c r="GD82" s="293">
        <f t="shared" si="1116"/>
        <v>-4.3133501948185105E-2</v>
      </c>
      <c r="GE82" s="294">
        <v>523</v>
      </c>
      <c r="GF82" s="293">
        <f t="shared" si="1117"/>
        <v>-0.41759465478841873</v>
      </c>
      <c r="GG82" s="292">
        <v>2796</v>
      </c>
      <c r="GH82" s="293">
        <f t="shared" si="1118"/>
        <v>9.3468908877590851E-2</v>
      </c>
      <c r="GI82" s="294">
        <v>2350</v>
      </c>
      <c r="GJ82" s="293">
        <f t="shared" si="1119"/>
        <v>8.9981447124304337E-2</v>
      </c>
      <c r="GK82" s="294">
        <v>446</v>
      </c>
      <c r="GL82" s="293">
        <f t="shared" si="1120"/>
        <v>0.11221945137157108</v>
      </c>
      <c r="GM82" s="292">
        <v>444773</v>
      </c>
      <c r="GN82" s="293">
        <f t="shared" si="1121"/>
        <v>-0.11775370583789724</v>
      </c>
      <c r="GO82" s="292">
        <v>195651</v>
      </c>
      <c r="GP82" s="293">
        <f t="shared" si="1122"/>
        <v>-0.12131337492084449</v>
      </c>
      <c r="GQ82" s="294">
        <v>194841</v>
      </c>
      <c r="GR82" s="293">
        <f t="shared" si="1123"/>
        <v>-0.12059487272070768</v>
      </c>
      <c r="GS82" s="294">
        <v>810</v>
      </c>
      <c r="GT82" s="293">
        <f t="shared" si="1124"/>
        <v>-0.26630434782608692</v>
      </c>
      <c r="GU82" s="292">
        <v>92574</v>
      </c>
      <c r="GV82" s="293">
        <f t="shared" si="1125"/>
        <v>-2.0163210872257364E-2</v>
      </c>
      <c r="GW82" s="294">
        <v>92454</v>
      </c>
      <c r="GX82" s="293">
        <f t="shared" si="1126"/>
        <v>-1.9825283066875921E-2</v>
      </c>
      <c r="GY82" s="294">
        <v>120</v>
      </c>
      <c r="GZ82" s="293">
        <f t="shared" si="1127"/>
        <v>-0.22580645161290325</v>
      </c>
      <c r="HA82" s="292">
        <v>108314</v>
      </c>
      <c r="HB82" s="293">
        <f t="shared" si="1128"/>
        <v>-0.20372575831091111</v>
      </c>
      <c r="HC82" s="294">
        <v>108041</v>
      </c>
      <c r="HD82" s="293">
        <f t="shared" si="1129"/>
        <v>-0.20542897906952795</v>
      </c>
      <c r="HE82" s="294">
        <v>274</v>
      </c>
      <c r="HF82" s="293">
        <f t="shared" si="1130"/>
        <v>4.2692307692307692</v>
      </c>
      <c r="HG82" s="292">
        <v>46279</v>
      </c>
      <c r="HH82" s="293">
        <f t="shared" si="1131"/>
        <v>-3.861813951555948E-2</v>
      </c>
      <c r="HI82" s="294">
        <v>45885</v>
      </c>
      <c r="HJ82" s="293">
        <f t="shared" si="1132"/>
        <v>-4.6802941543063636E-2</v>
      </c>
      <c r="HK82" s="294">
        <v>394</v>
      </c>
      <c r="HL82" s="293" t="str">
        <f t="shared" si="1133"/>
        <v>-</v>
      </c>
      <c r="HM82" s="292">
        <v>2518</v>
      </c>
      <c r="HN82" s="293">
        <f t="shared" si="1134"/>
        <v>5.5765199161425638E-2</v>
      </c>
      <c r="HO82" s="294">
        <v>2096</v>
      </c>
      <c r="HP82" s="293">
        <f t="shared" si="1135"/>
        <v>-0.10997876857749467</v>
      </c>
      <c r="HQ82" s="294">
        <v>422</v>
      </c>
      <c r="HR82" s="293">
        <f t="shared" si="1136"/>
        <v>13.066666666666666</v>
      </c>
      <c r="HS82" s="292">
        <v>65887</v>
      </c>
      <c r="HT82" s="293">
        <f t="shared" si="1137"/>
        <v>-6.59758154831942E-2</v>
      </c>
      <c r="HU82" s="292">
        <v>20838</v>
      </c>
      <c r="HV82" s="293">
        <f t="shared" si="1138"/>
        <v>-1.3912549687677411E-2</v>
      </c>
      <c r="HW82" s="294">
        <v>20648</v>
      </c>
      <c r="HX82" s="293">
        <f t="shared" si="1139"/>
        <v>-9.4982250791518785E-3</v>
      </c>
      <c r="HY82" s="294">
        <v>190</v>
      </c>
      <c r="HZ82" s="293">
        <f t="shared" si="1140"/>
        <v>-0.33566433566433562</v>
      </c>
      <c r="IA82" s="292">
        <v>25119</v>
      </c>
      <c r="IB82" s="293">
        <f t="shared" si="1141"/>
        <v>1.0499637943519158E-2</v>
      </c>
      <c r="IC82" s="294">
        <v>25119</v>
      </c>
      <c r="ID82" s="293">
        <f t="shared" si="1142"/>
        <v>1.0662267643035239E-2</v>
      </c>
      <c r="IE82" s="294">
        <v>0</v>
      </c>
      <c r="IF82" s="293">
        <f t="shared" si="1143"/>
        <v>-1</v>
      </c>
      <c r="IG82" s="292">
        <v>11636</v>
      </c>
      <c r="IH82" s="293">
        <f t="shared" si="1144"/>
        <v>0.20968915687701428</v>
      </c>
      <c r="II82" s="294">
        <v>11636</v>
      </c>
      <c r="IJ82" s="293">
        <f t="shared" si="1145"/>
        <v>0.22303973092285045</v>
      </c>
      <c r="IK82" s="294">
        <v>0</v>
      </c>
      <c r="IL82" s="293">
        <f t="shared" si="1146"/>
        <v>-1</v>
      </c>
      <c r="IM82" s="292">
        <v>5636</v>
      </c>
      <c r="IN82" s="293">
        <f t="shared" si="1147"/>
        <v>-0.5369320515980609</v>
      </c>
      <c r="IO82" s="294">
        <v>5550</v>
      </c>
      <c r="IP82" s="293">
        <f t="shared" si="1148"/>
        <v>-0.54166322569989256</v>
      </c>
      <c r="IQ82" s="294">
        <v>86</v>
      </c>
      <c r="IR82" s="293">
        <f t="shared" si="1149"/>
        <v>0.38709677419354849</v>
      </c>
      <c r="IS82" s="292">
        <v>3181</v>
      </c>
      <c r="IT82" s="293">
        <f t="shared" si="1150"/>
        <v>-1.6084132384781902E-2</v>
      </c>
      <c r="IU82" s="294">
        <v>2869</v>
      </c>
      <c r="IV82" s="293">
        <f t="shared" si="1151"/>
        <v>-9.6651708664134972E-3</v>
      </c>
      <c r="IW82" s="294">
        <v>312</v>
      </c>
      <c r="IX82" s="293">
        <f t="shared" si="1152"/>
        <v>-7.1428571428571397E-2</v>
      </c>
      <c r="IY82" s="292">
        <v>51632</v>
      </c>
      <c r="IZ82" s="293">
        <f t="shared" si="1153"/>
        <v>7.8993563487419483E-2</v>
      </c>
      <c r="JA82" s="292">
        <v>14348</v>
      </c>
      <c r="JB82" s="293">
        <f t="shared" si="1154"/>
        <v>2.7646468987251094E-2</v>
      </c>
      <c r="JC82" s="294">
        <v>14348</v>
      </c>
      <c r="JD82" s="293">
        <f t="shared" si="1155"/>
        <v>3.7154835911522355E-2</v>
      </c>
      <c r="JE82" s="294">
        <v>0</v>
      </c>
      <c r="JF82" s="293">
        <f t="shared" si="1156"/>
        <v>-1</v>
      </c>
      <c r="JG82" s="292">
        <v>7709</v>
      </c>
      <c r="JH82" s="293">
        <f t="shared" si="1157"/>
        <v>0.14275126000592953</v>
      </c>
      <c r="JI82" s="294">
        <v>7576</v>
      </c>
      <c r="JJ82" s="293">
        <f t="shared" si="1158"/>
        <v>0.15031885818402668</v>
      </c>
      <c r="JK82" s="294">
        <v>133</v>
      </c>
      <c r="JL82" s="293">
        <f t="shared" si="1159"/>
        <v>-0.16874999999999996</v>
      </c>
      <c r="JM82" s="292">
        <v>26854</v>
      </c>
      <c r="JN82" s="293">
        <f t="shared" si="1160"/>
        <v>0.11998999040747393</v>
      </c>
      <c r="JO82" s="294">
        <v>26720</v>
      </c>
      <c r="JP82" s="293">
        <f t="shared" si="1161"/>
        <v>0.11575079338566896</v>
      </c>
      <c r="JQ82" s="294">
        <v>134</v>
      </c>
      <c r="JR82" s="293">
        <f t="shared" si="1162"/>
        <v>3.6206896551724137</v>
      </c>
      <c r="JS82" s="292">
        <v>2944</v>
      </c>
      <c r="JT82" s="293">
        <f t="shared" si="1163"/>
        <v>-5.7919999999999972E-2</v>
      </c>
      <c r="JU82" s="294">
        <v>2944</v>
      </c>
      <c r="JV82" s="293">
        <f t="shared" si="1164"/>
        <v>-4.9402647723603477E-2</v>
      </c>
      <c r="JW82" s="294">
        <v>0</v>
      </c>
      <c r="JX82" s="293">
        <f t="shared" si="1165"/>
        <v>-1</v>
      </c>
      <c r="JY82" s="292">
        <v>139</v>
      </c>
      <c r="JZ82" s="293">
        <f t="shared" si="1166"/>
        <v>-0.66586538461538458</v>
      </c>
      <c r="KA82" s="294">
        <v>0</v>
      </c>
      <c r="KB82" s="293">
        <f t="shared" si="1167"/>
        <v>-1</v>
      </c>
      <c r="KC82" s="294">
        <v>139</v>
      </c>
      <c r="KD82" s="293">
        <f t="shared" si="1168"/>
        <v>3.7931034482758621</v>
      </c>
      <c r="KE82" s="292">
        <v>49742</v>
      </c>
      <c r="KF82" s="293">
        <f t="shared" si="1169"/>
        <v>-0.16984595871092645</v>
      </c>
      <c r="KG82" s="292">
        <v>22303</v>
      </c>
      <c r="KH82" s="293">
        <f t="shared" si="1170"/>
        <v>-7.0049618479756548E-2</v>
      </c>
      <c r="KI82" s="294">
        <v>21866</v>
      </c>
      <c r="KJ82" s="293">
        <f t="shared" si="1171"/>
        <v>-7.7150333417742911E-2</v>
      </c>
      <c r="KK82" s="294">
        <v>436</v>
      </c>
      <c r="KL82" s="293">
        <f t="shared" si="1172"/>
        <v>0.50865051903114189</v>
      </c>
      <c r="KM82" s="292">
        <v>10586</v>
      </c>
      <c r="KN82" s="293">
        <f t="shared" si="1173"/>
        <v>-7.5377762249978164E-2</v>
      </c>
      <c r="KO82" s="294">
        <v>9960</v>
      </c>
      <c r="KP82" s="293">
        <f t="shared" si="1174"/>
        <v>-8.3210603829160568E-2</v>
      </c>
      <c r="KQ82" s="294">
        <v>626</v>
      </c>
      <c r="KR82" s="293">
        <f t="shared" si="1175"/>
        <v>7.0085470085470059E-2</v>
      </c>
      <c r="KS82" s="292">
        <v>7230</v>
      </c>
      <c r="KT82" s="293">
        <f t="shared" si="1176"/>
        <v>-0.31312939388181649</v>
      </c>
      <c r="KU82" s="294">
        <v>6726</v>
      </c>
      <c r="KV82" s="293">
        <f t="shared" si="1177"/>
        <v>-0.33227439690261096</v>
      </c>
      <c r="KW82" s="294">
        <v>504</v>
      </c>
      <c r="KX82" s="293">
        <f t="shared" si="1178"/>
        <v>0.11258278145695355</v>
      </c>
      <c r="KY82" s="292">
        <v>11776</v>
      </c>
      <c r="KZ82" s="293">
        <f t="shared" si="1179"/>
        <v>-0.24753993610223646</v>
      </c>
      <c r="LA82" s="294">
        <v>10885</v>
      </c>
      <c r="LB82" s="293">
        <f t="shared" si="1180"/>
        <v>-0.27229576146543655</v>
      </c>
      <c r="LC82" s="294">
        <v>891</v>
      </c>
      <c r="LD82" s="293">
        <f t="shared" si="1181"/>
        <v>0.28757225433526012</v>
      </c>
      <c r="LE82" s="292">
        <v>366</v>
      </c>
      <c r="LF82" s="293">
        <f t="shared" si="1182"/>
        <v>-7.1065989847715727E-2</v>
      </c>
      <c r="LG82" s="294">
        <v>250</v>
      </c>
      <c r="LH82" s="293">
        <f t="shared" si="1183"/>
        <v>0.90839694656488557</v>
      </c>
      <c r="LI82" s="294">
        <v>116</v>
      </c>
      <c r="LJ82" s="293">
        <f t="shared" si="1184"/>
        <v>-0.55893536121673004</v>
      </c>
      <c r="LK82" s="292">
        <v>35167</v>
      </c>
      <c r="LL82" s="293">
        <f t="shared" si="1185"/>
        <v>-0.15812027195250411</v>
      </c>
      <c r="LM82" s="292">
        <v>4707</v>
      </c>
      <c r="LN82" s="293">
        <f t="shared" si="1186"/>
        <v>-0.6035542828265813</v>
      </c>
      <c r="LO82" s="294">
        <v>4687</v>
      </c>
      <c r="LP82" s="293">
        <f t="shared" si="1187"/>
        <v>-0.60215601392071982</v>
      </c>
      <c r="LQ82" s="294">
        <v>20</v>
      </c>
      <c r="LR82" s="293">
        <f t="shared" si="1188"/>
        <v>-0.78260869565217395</v>
      </c>
      <c r="LS82" s="292">
        <v>25622</v>
      </c>
      <c r="LT82" s="293">
        <f t="shared" si="1189"/>
        <v>-1.4803706694351493E-2</v>
      </c>
      <c r="LU82" s="294">
        <v>25563</v>
      </c>
      <c r="LV82" s="293">
        <f t="shared" si="1190"/>
        <v>-1.4571527697467279E-2</v>
      </c>
      <c r="LW82" s="294">
        <v>59</v>
      </c>
      <c r="LX82" s="293">
        <f t="shared" si="1191"/>
        <v>-0.10606060606060608</v>
      </c>
      <c r="LY82" s="292">
        <v>2626</v>
      </c>
      <c r="LZ82" s="293">
        <f t="shared" si="1192"/>
        <v>0.42022714981070841</v>
      </c>
      <c r="MA82" s="294">
        <v>2518</v>
      </c>
      <c r="MB82" s="293">
        <f t="shared" si="1193"/>
        <v>0.36181719848566796</v>
      </c>
      <c r="MC82" s="294">
        <v>108</v>
      </c>
      <c r="MD82" s="293" t="str">
        <f t="shared" si="1194"/>
        <v>-</v>
      </c>
      <c r="ME82" s="292">
        <v>2021</v>
      </c>
      <c r="MF82" s="293">
        <f t="shared" si="1195"/>
        <v>2.0191822311963703E-2</v>
      </c>
      <c r="MG82" s="294">
        <v>1992</v>
      </c>
      <c r="MH82" s="293">
        <f t="shared" si="1196"/>
        <v>5.5527511357900128E-3</v>
      </c>
      <c r="MI82" s="294">
        <v>30</v>
      </c>
      <c r="MJ82" s="293" t="str">
        <f t="shared" si="1197"/>
        <v>-</v>
      </c>
      <c r="MK82" s="292">
        <v>332</v>
      </c>
      <c r="ML82" s="293">
        <f t="shared" si="1198"/>
        <v>10.066666666666666</v>
      </c>
      <c r="MM82" s="294">
        <v>271</v>
      </c>
      <c r="MN82" s="293">
        <f t="shared" si="1199"/>
        <v>26.1</v>
      </c>
      <c r="MO82" s="294">
        <v>61</v>
      </c>
      <c r="MP82" s="293">
        <f t="shared" si="1200"/>
        <v>2.0499999999999998</v>
      </c>
      <c r="MQ82" s="292">
        <f t="shared" si="1201"/>
        <v>130748</v>
      </c>
      <c r="MR82" s="293">
        <f t="shared" si="1202"/>
        <v>2.5303255685564796E-3</v>
      </c>
      <c r="MS82" s="292">
        <f t="shared" si="1203"/>
        <v>57361</v>
      </c>
      <c r="MT82" s="293">
        <f t="shared" si="1204"/>
        <v>-3.4245306844010392E-2</v>
      </c>
      <c r="MU82" s="294">
        <f t="shared" si="1205"/>
        <v>56501</v>
      </c>
      <c r="MV82" s="293">
        <f t="shared" si="1206"/>
        <v>-2.8992232075341962E-2</v>
      </c>
      <c r="MW82" s="294">
        <f t="shared" si="1207"/>
        <v>862</v>
      </c>
      <c r="MX82" s="293">
        <f t="shared" si="1208"/>
        <v>-0.2846473029045643</v>
      </c>
      <c r="MY82" s="292">
        <f t="shared" si="1209"/>
        <v>40024</v>
      </c>
      <c r="MZ82" s="293">
        <f t="shared" si="1210"/>
        <v>-1.5956531359870185E-2</v>
      </c>
      <c r="NA82" s="294">
        <f t="shared" si="1211"/>
        <v>39061</v>
      </c>
      <c r="NB82" s="293">
        <f t="shared" si="1212"/>
        <v>8.65051903114189E-3</v>
      </c>
      <c r="NC82" s="294">
        <f t="shared" si="1213"/>
        <v>963</v>
      </c>
      <c r="ND82" s="293">
        <f t="shared" si="1214"/>
        <v>-0.50539291217257321</v>
      </c>
      <c r="NE82" s="292">
        <f t="shared" si="1215"/>
        <v>15077</v>
      </c>
      <c r="NF82" s="293">
        <f t="shared" si="1216"/>
        <v>2.3348944546256689E-2</v>
      </c>
      <c r="NG82" s="294">
        <f t="shared" si="1217"/>
        <v>14315</v>
      </c>
      <c r="NH82" s="293">
        <f t="shared" si="1218"/>
        <v>1.8208976456362436E-2</v>
      </c>
      <c r="NI82" s="294">
        <f t="shared" si="1219"/>
        <v>761</v>
      </c>
      <c r="NJ82" s="293">
        <f t="shared" si="1220"/>
        <v>0.13244047619047628</v>
      </c>
      <c r="NK82" s="292">
        <f t="shared" si="1221"/>
        <v>18494</v>
      </c>
      <c r="NL82" s="293">
        <f t="shared" si="1222"/>
        <v>4.5626731497710127E-2</v>
      </c>
      <c r="NM82" s="294">
        <f t="shared" si="1223"/>
        <v>18163</v>
      </c>
      <c r="NN82" s="293">
        <f t="shared" si="1224"/>
        <v>6.5091186301530435E-2</v>
      </c>
      <c r="NO82" s="294">
        <f t="shared" si="1225"/>
        <v>329</v>
      </c>
      <c r="NP82" s="293">
        <f t="shared" si="1226"/>
        <v>-0.48025276461295419</v>
      </c>
      <c r="NQ82" s="292">
        <f t="shared" si="1227"/>
        <v>2766</v>
      </c>
      <c r="NR82" s="293">
        <f t="shared" si="1228"/>
        <v>0.12805872756933123</v>
      </c>
      <c r="NS82" s="294">
        <f t="shared" si="1229"/>
        <v>2323</v>
      </c>
      <c r="NT82" s="293">
        <f t="shared" si="1230"/>
        <v>0.25026910656620016</v>
      </c>
      <c r="NU82" s="294">
        <f t="shared" si="1231"/>
        <v>443</v>
      </c>
      <c r="NV82" s="293">
        <f t="shared" si="1232"/>
        <v>-0.25295109612141653</v>
      </c>
    </row>
    <row r="83" spans="1:386" s="295" customFormat="1" outlineLevel="1" x14ac:dyDescent="0.25">
      <c r="A83" s="290"/>
      <c r="B83" s="291" t="s">
        <v>77</v>
      </c>
      <c r="C83" s="292">
        <v>1211836</v>
      </c>
      <c r="D83" s="293">
        <f t="shared" si="1025"/>
        <v>-4.3920142326854705E-2</v>
      </c>
      <c r="E83" s="292">
        <v>451957</v>
      </c>
      <c r="F83" s="293">
        <f t="shared" si="1026"/>
        <v>-6.2975295025003541E-2</v>
      </c>
      <c r="G83" s="294">
        <v>440766</v>
      </c>
      <c r="H83" s="293">
        <f t="shared" si="1027"/>
        <v>-6.3825358526473197E-2</v>
      </c>
      <c r="I83" s="294">
        <v>11191</v>
      </c>
      <c r="J83" s="293">
        <f t="shared" si="1028"/>
        <v>-2.8305982460710255E-2</v>
      </c>
      <c r="K83" s="292">
        <v>326673</v>
      </c>
      <c r="L83" s="293">
        <f t="shared" si="1029"/>
        <v>-7.0136886480147376E-2</v>
      </c>
      <c r="M83" s="294">
        <v>321968</v>
      </c>
      <c r="N83" s="293">
        <f t="shared" si="1030"/>
        <v>-6.8676057967660742E-2</v>
      </c>
      <c r="O83" s="294">
        <v>4705</v>
      </c>
      <c r="P83" s="293">
        <f t="shared" si="1031"/>
        <v>-0.16012138521956443</v>
      </c>
      <c r="Q83" s="292">
        <v>250201</v>
      </c>
      <c r="R83" s="293">
        <f t="shared" si="1032"/>
        <v>2.4199008802188171E-3</v>
      </c>
      <c r="S83" s="294">
        <v>244534</v>
      </c>
      <c r="T83" s="293">
        <f t="shared" si="1033"/>
        <v>1.0362523034715299E-2</v>
      </c>
      <c r="U83" s="294">
        <v>5667</v>
      </c>
      <c r="V83" s="293">
        <f t="shared" si="1034"/>
        <v>-0.2514859331660283</v>
      </c>
      <c r="W83" s="292">
        <v>181272</v>
      </c>
      <c r="X83" s="293">
        <f t="shared" si="1035"/>
        <v>-2.3129486322778114E-2</v>
      </c>
      <c r="Y83" s="294">
        <v>177689</v>
      </c>
      <c r="Z83" s="293">
        <f t="shared" si="1036"/>
        <v>-1.4071299764183642E-2</v>
      </c>
      <c r="AA83" s="294">
        <v>3582</v>
      </c>
      <c r="AB83" s="293">
        <f t="shared" si="1037"/>
        <v>-0.32921348314606746</v>
      </c>
      <c r="AC83" s="292">
        <v>22259</v>
      </c>
      <c r="AD83" s="293">
        <f t="shared" si="1038"/>
        <v>-6.4512061864335557E-2</v>
      </c>
      <c r="AE83" s="294">
        <v>19586</v>
      </c>
      <c r="AF83" s="293">
        <f t="shared" si="1039"/>
        <v>-3.3601421029259337E-2</v>
      </c>
      <c r="AG83" s="294">
        <v>2673</v>
      </c>
      <c r="AH83" s="293">
        <f t="shared" si="1040"/>
        <v>-0.24213212361780545</v>
      </c>
      <c r="AI83" s="292">
        <v>1044310</v>
      </c>
      <c r="AJ83" s="293">
        <f t="shared" si="1041"/>
        <v>-5.8088071484685422E-2</v>
      </c>
      <c r="AK83" s="292">
        <v>383308</v>
      </c>
      <c r="AL83" s="293">
        <f t="shared" si="1042"/>
        <v>-7.9228422493934469E-2</v>
      </c>
      <c r="AM83" s="294">
        <v>374984</v>
      </c>
      <c r="AN83" s="293">
        <f t="shared" si="1043"/>
        <v>-8.0824694759496718E-2</v>
      </c>
      <c r="AO83" s="294">
        <v>8324</v>
      </c>
      <c r="AP83" s="293">
        <f t="shared" si="1044"/>
        <v>-1.0800432017280537E-3</v>
      </c>
      <c r="AQ83" s="292">
        <v>272059</v>
      </c>
      <c r="AR83" s="293">
        <f t="shared" si="1045"/>
        <v>-7.5751553385854598E-2</v>
      </c>
      <c r="AS83" s="294">
        <v>269236</v>
      </c>
      <c r="AT83" s="293">
        <f t="shared" si="1046"/>
        <v>-7.5949410533180051E-2</v>
      </c>
      <c r="AU83" s="294">
        <v>2823</v>
      </c>
      <c r="AV83" s="293">
        <f t="shared" si="1047"/>
        <v>-5.6483957219251368E-2</v>
      </c>
      <c r="AW83" s="292">
        <v>220071</v>
      </c>
      <c r="AX83" s="293">
        <f t="shared" si="1048"/>
        <v>-2.0435142569727005E-2</v>
      </c>
      <c r="AY83" s="294">
        <v>215883</v>
      </c>
      <c r="AZ83" s="293">
        <f t="shared" si="1049"/>
        <v>-1.3101774179539061E-2</v>
      </c>
      <c r="BA83" s="294">
        <v>4188</v>
      </c>
      <c r="BB83" s="293">
        <f t="shared" si="1050"/>
        <v>-0.29184984781873524</v>
      </c>
      <c r="BC83" s="292">
        <v>166197</v>
      </c>
      <c r="BD83" s="293">
        <f t="shared" si="1051"/>
        <v>-3.1711722209275206E-2</v>
      </c>
      <c r="BE83" s="294">
        <v>163564</v>
      </c>
      <c r="BF83" s="293">
        <f t="shared" si="1052"/>
        <v>-2.2786746167357763E-2</v>
      </c>
      <c r="BG83" s="294">
        <v>2632</v>
      </c>
      <c r="BH83" s="293">
        <f t="shared" si="1053"/>
        <v>-0.38244955419990612</v>
      </c>
      <c r="BI83" s="292">
        <v>15168</v>
      </c>
      <c r="BJ83" s="293">
        <f t="shared" si="1054"/>
        <v>-0.15653672913307015</v>
      </c>
      <c r="BK83" s="294">
        <v>14179</v>
      </c>
      <c r="BL83" s="293">
        <f t="shared" si="1055"/>
        <v>-0.10225402051411925</v>
      </c>
      <c r="BM83" s="294">
        <v>988</v>
      </c>
      <c r="BN83" s="293">
        <f t="shared" si="1056"/>
        <v>-0.54844606946983543</v>
      </c>
      <c r="BO83" s="292">
        <v>167526</v>
      </c>
      <c r="BP83" s="293">
        <f t="shared" si="1057"/>
        <v>5.5002770920449473E-2</v>
      </c>
      <c r="BQ83" s="292">
        <v>68649</v>
      </c>
      <c r="BR83" s="293">
        <f t="shared" si="1058"/>
        <v>3.9459140257105174E-2</v>
      </c>
      <c r="BS83" s="294">
        <v>65781</v>
      </c>
      <c r="BT83" s="293">
        <f t="shared" si="1059"/>
        <v>4.6484990216198119E-2</v>
      </c>
      <c r="BU83" s="294">
        <v>2868</v>
      </c>
      <c r="BV83" s="293">
        <f t="shared" si="1060"/>
        <v>-9.8963242224316628E-2</v>
      </c>
      <c r="BW83" s="292">
        <v>54614</v>
      </c>
      <c r="BX83" s="293">
        <f t="shared" si="1061"/>
        <v>-4.1102624879290617E-2</v>
      </c>
      <c r="BY83" s="294">
        <v>52731</v>
      </c>
      <c r="BZ83" s="293">
        <f t="shared" si="1062"/>
        <v>-2.9699144355506468E-2</v>
      </c>
      <c r="CA83" s="294">
        <v>1882</v>
      </c>
      <c r="CB83" s="293">
        <f t="shared" si="1063"/>
        <v>-0.27892720306513408</v>
      </c>
      <c r="CC83" s="292">
        <v>30130</v>
      </c>
      <c r="CD83" s="293">
        <f t="shared" si="1064"/>
        <v>0.20834168838981348</v>
      </c>
      <c r="CE83" s="294">
        <v>28650</v>
      </c>
      <c r="CF83" s="293">
        <f t="shared" si="1065"/>
        <v>0.23077583984878425</v>
      </c>
      <c r="CG83" s="294">
        <v>1480</v>
      </c>
      <c r="CH83" s="293">
        <f t="shared" si="1066"/>
        <v>-0.10681955340977667</v>
      </c>
      <c r="CI83" s="292">
        <v>15075</v>
      </c>
      <c r="CJ83" s="293">
        <f t="shared" si="1067"/>
        <v>8.2663027865555794E-2</v>
      </c>
      <c r="CK83" s="294">
        <v>14125</v>
      </c>
      <c r="CL83" s="293">
        <f t="shared" si="1068"/>
        <v>9.9478477465556159E-2</v>
      </c>
      <c r="CM83" s="294">
        <v>950</v>
      </c>
      <c r="CN83" s="293">
        <f t="shared" si="1069"/>
        <v>-0.11792014856081712</v>
      </c>
      <c r="CO83" s="292">
        <v>7091</v>
      </c>
      <c r="CP83" s="293">
        <f t="shared" si="1070"/>
        <v>0.22006194081211294</v>
      </c>
      <c r="CQ83" s="294">
        <v>5407</v>
      </c>
      <c r="CR83" s="293">
        <f t="shared" si="1071"/>
        <v>0.20907871198568873</v>
      </c>
      <c r="CS83" s="294">
        <v>1685</v>
      </c>
      <c r="CT83" s="293">
        <f t="shared" si="1072"/>
        <v>0.25840179238237493</v>
      </c>
      <c r="CU83" s="292">
        <v>249726</v>
      </c>
      <c r="CV83" s="293">
        <f t="shared" si="1073"/>
        <v>-2.2380726815767082E-2</v>
      </c>
      <c r="CW83" s="292">
        <v>62071</v>
      </c>
      <c r="CX83" s="293">
        <f t="shared" si="1074"/>
        <v>5.5729259481265281E-3</v>
      </c>
      <c r="CY83" s="294">
        <v>57148</v>
      </c>
      <c r="CZ83" s="293">
        <f t="shared" si="1075"/>
        <v>-1.9995198408615411E-2</v>
      </c>
      <c r="DA83" s="294">
        <v>4923</v>
      </c>
      <c r="DB83" s="293">
        <f t="shared" si="1076"/>
        <v>0.44200351493848866</v>
      </c>
      <c r="DC83" s="292">
        <v>78437</v>
      </c>
      <c r="DD83" s="293">
        <f t="shared" si="1077"/>
        <v>-1.226530329551323E-2</v>
      </c>
      <c r="DE83" s="294">
        <v>77990</v>
      </c>
      <c r="DF83" s="293">
        <f t="shared" si="1078"/>
        <v>-1.5911471148629008E-2</v>
      </c>
      <c r="DG83" s="294">
        <v>446</v>
      </c>
      <c r="DH83" s="293">
        <f t="shared" si="1079"/>
        <v>1.7875000000000001</v>
      </c>
      <c r="DI83" s="292">
        <v>30784</v>
      </c>
      <c r="DJ83" s="293">
        <f t="shared" si="1080"/>
        <v>-2.1176470588235241E-2</v>
      </c>
      <c r="DK83" s="294">
        <v>29578</v>
      </c>
      <c r="DL83" s="293">
        <f t="shared" si="1081"/>
        <v>3.5898154309529584E-2</v>
      </c>
      <c r="DM83" s="294">
        <v>1206</v>
      </c>
      <c r="DN83" s="293">
        <f t="shared" si="1082"/>
        <v>-0.58385093167701863</v>
      </c>
      <c r="DO83" s="292">
        <v>74230</v>
      </c>
      <c r="DP83" s="293">
        <f t="shared" si="1083"/>
        <v>-5.8687767886580922E-2</v>
      </c>
      <c r="DQ83" s="294">
        <v>73638</v>
      </c>
      <c r="DR83" s="293">
        <f t="shared" si="1084"/>
        <v>-5.8566332988148617E-2</v>
      </c>
      <c r="DS83" s="294">
        <v>591</v>
      </c>
      <c r="DT83" s="293">
        <f t="shared" si="1085"/>
        <v>-7.5117370892018753E-2</v>
      </c>
      <c r="DU83" s="292">
        <v>7124</v>
      </c>
      <c r="DV83" s="293">
        <f t="shared" si="1086"/>
        <v>-7.7441077441077422E-2</v>
      </c>
      <c r="DW83" s="294">
        <v>6683</v>
      </c>
      <c r="DX83" s="293">
        <f t="shared" si="1087"/>
        <v>-6.3874492225801882E-2</v>
      </c>
      <c r="DY83" s="294">
        <v>441</v>
      </c>
      <c r="DZ83" s="293">
        <f t="shared" si="1088"/>
        <v>-0.24356775300171529</v>
      </c>
      <c r="EA83" s="292">
        <v>32193</v>
      </c>
      <c r="EB83" s="293">
        <f t="shared" si="1089"/>
        <v>-4.3071161048689133E-2</v>
      </c>
      <c r="EC83" s="292">
        <v>16385</v>
      </c>
      <c r="ED83" s="293">
        <f t="shared" si="1090"/>
        <v>-0.10679241168774534</v>
      </c>
      <c r="EE83" s="294">
        <v>16320</v>
      </c>
      <c r="EF83" s="293">
        <f t="shared" si="1091"/>
        <v>-9.9586206896551732E-2</v>
      </c>
      <c r="EG83" s="294">
        <v>65</v>
      </c>
      <c r="EH83" s="293">
        <f t="shared" si="1092"/>
        <v>-0.70454545454545459</v>
      </c>
      <c r="EI83" s="292">
        <v>9906</v>
      </c>
      <c r="EJ83" s="293">
        <f t="shared" si="1093"/>
        <v>-5.4048892284186412E-2</v>
      </c>
      <c r="EK83" s="294">
        <v>9906</v>
      </c>
      <c r="EL83" s="293">
        <f t="shared" si="1094"/>
        <v>-5.3868194842406902E-2</v>
      </c>
      <c r="EM83" s="294">
        <v>0</v>
      </c>
      <c r="EN83" s="293">
        <f t="shared" si="1095"/>
        <v>-1</v>
      </c>
      <c r="EO83" s="292">
        <v>4078</v>
      </c>
      <c r="EP83" s="293">
        <f t="shared" si="1096"/>
        <v>0.24671354325894224</v>
      </c>
      <c r="EQ83" s="294">
        <v>4078</v>
      </c>
      <c r="ER83" s="293">
        <f t="shared" si="1097"/>
        <v>0.30956968529222872</v>
      </c>
      <c r="ES83" s="294">
        <v>0</v>
      </c>
      <c r="ET83" s="293">
        <f t="shared" si="1098"/>
        <v>-1</v>
      </c>
      <c r="EU83" s="292">
        <v>1168</v>
      </c>
      <c r="EV83" s="293">
        <f t="shared" si="1099"/>
        <v>0.24520255863539453</v>
      </c>
      <c r="EW83" s="294">
        <v>1168</v>
      </c>
      <c r="EX83" s="293">
        <f t="shared" si="1100"/>
        <v>0.24520255863539453</v>
      </c>
      <c r="EY83" s="294">
        <v>0</v>
      </c>
      <c r="EZ83" s="293" t="str">
        <f t="shared" si="1101"/>
        <v>-</v>
      </c>
      <c r="FA83" s="292">
        <v>424</v>
      </c>
      <c r="FB83" s="293">
        <f t="shared" si="1102"/>
        <v>-0.12577319587628866</v>
      </c>
      <c r="FC83" s="294">
        <v>424</v>
      </c>
      <c r="FD83" s="293">
        <f t="shared" si="1103"/>
        <v>-0.12577319587628866</v>
      </c>
      <c r="FE83" s="294">
        <v>0</v>
      </c>
      <c r="FF83" s="293" t="str">
        <f t="shared" si="1104"/>
        <v>-</v>
      </c>
      <c r="FG83" s="292">
        <v>43850</v>
      </c>
      <c r="FH83" s="293">
        <f t="shared" si="1105"/>
        <v>6.1769050098065437E-2</v>
      </c>
      <c r="FI83" s="292">
        <v>16387</v>
      </c>
      <c r="FJ83" s="293">
        <f t="shared" si="1106"/>
        <v>0.10186928456159228</v>
      </c>
      <c r="FK83" s="294">
        <v>16267</v>
      </c>
      <c r="FL83" s="293">
        <f t="shared" si="1107"/>
        <v>0.10848381601362855</v>
      </c>
      <c r="FM83" s="294">
        <v>120</v>
      </c>
      <c r="FN83" s="293">
        <f t="shared" si="1108"/>
        <v>-0.3908629441624365</v>
      </c>
      <c r="FO83" s="292">
        <v>7764</v>
      </c>
      <c r="FP83" s="293">
        <f t="shared" si="1109"/>
        <v>-2.7555110220440882E-2</v>
      </c>
      <c r="FQ83" s="294">
        <v>7641</v>
      </c>
      <c r="FR83" s="293">
        <f t="shared" si="1110"/>
        <v>-1.4375326711970615E-3</v>
      </c>
      <c r="FS83" s="294">
        <v>123</v>
      </c>
      <c r="FT83" s="293">
        <f t="shared" si="1111"/>
        <v>-0.62951807228915668</v>
      </c>
      <c r="FU83" s="292">
        <v>9671</v>
      </c>
      <c r="FV83" s="293">
        <f t="shared" si="1112"/>
        <v>-2.6082578046324301E-2</v>
      </c>
      <c r="FW83" s="294">
        <v>9189</v>
      </c>
      <c r="FX83" s="293">
        <f t="shared" si="1113"/>
        <v>-6.7485285163385478E-2</v>
      </c>
      <c r="FY83" s="294">
        <v>482</v>
      </c>
      <c r="FZ83" s="293">
        <f t="shared" si="1114"/>
        <v>5.3421052631578947</v>
      </c>
      <c r="GA83" s="292">
        <v>10546</v>
      </c>
      <c r="GB83" s="293">
        <f t="shared" si="1115"/>
        <v>0.37478816321209751</v>
      </c>
      <c r="GC83" s="294">
        <v>10325</v>
      </c>
      <c r="GD83" s="293">
        <f t="shared" si="1116"/>
        <v>0.37905703218912778</v>
      </c>
      <c r="GE83" s="294">
        <v>221</v>
      </c>
      <c r="GF83" s="293">
        <f t="shared" si="1117"/>
        <v>0.20108695652173902</v>
      </c>
      <c r="GG83" s="292">
        <v>419</v>
      </c>
      <c r="GH83" s="293">
        <f t="shared" si="1118"/>
        <v>-0.75074360499702553</v>
      </c>
      <c r="GI83" s="294">
        <v>389</v>
      </c>
      <c r="GJ83" s="293">
        <f t="shared" si="1119"/>
        <v>-0.76105651105651106</v>
      </c>
      <c r="GK83" s="294">
        <v>31</v>
      </c>
      <c r="GL83" s="293">
        <f t="shared" si="1120"/>
        <v>-0.41509433962264153</v>
      </c>
      <c r="GM83" s="292">
        <v>420340</v>
      </c>
      <c r="GN83" s="293">
        <f t="shared" si="1121"/>
        <v>-0.11213531941499022</v>
      </c>
      <c r="GO83" s="292">
        <v>182323</v>
      </c>
      <c r="GP83" s="293">
        <f t="shared" si="1122"/>
        <v>-0.13195231339091018</v>
      </c>
      <c r="GQ83" s="294">
        <v>181438</v>
      </c>
      <c r="GR83" s="293">
        <f t="shared" si="1123"/>
        <v>-0.13226172086105226</v>
      </c>
      <c r="GS83" s="294">
        <v>885</v>
      </c>
      <c r="GT83" s="293">
        <f t="shared" si="1124"/>
        <v>-6.4482029598308621E-2</v>
      </c>
      <c r="GU83" s="292">
        <v>77721</v>
      </c>
      <c r="GV83" s="293">
        <f t="shared" si="1125"/>
        <v>-0.18283899864369002</v>
      </c>
      <c r="GW83" s="294">
        <v>77223</v>
      </c>
      <c r="GX83" s="293">
        <f t="shared" si="1126"/>
        <v>-0.18608107253525585</v>
      </c>
      <c r="GY83" s="294">
        <v>498</v>
      </c>
      <c r="GZ83" s="293">
        <f t="shared" si="1127"/>
        <v>1.146551724137931</v>
      </c>
      <c r="HA83" s="292">
        <v>117132</v>
      </c>
      <c r="HB83" s="293">
        <f t="shared" si="1128"/>
        <v>-2.826471100639627E-2</v>
      </c>
      <c r="HC83" s="294">
        <v>115953</v>
      </c>
      <c r="HD83" s="293">
        <f t="shared" si="1129"/>
        <v>-3.5629631477831269E-2</v>
      </c>
      <c r="HE83" s="294">
        <v>1179</v>
      </c>
      <c r="HF83" s="293">
        <f t="shared" si="1130"/>
        <v>2.891089108910891</v>
      </c>
      <c r="HG83" s="292">
        <v>42550</v>
      </c>
      <c r="HH83" s="293">
        <f t="shared" si="1131"/>
        <v>-8.1112598799291669E-2</v>
      </c>
      <c r="HI83" s="294">
        <v>42480</v>
      </c>
      <c r="HJ83" s="293">
        <f t="shared" si="1132"/>
        <v>-6.2851596108451591E-2</v>
      </c>
      <c r="HK83" s="294">
        <v>70</v>
      </c>
      <c r="HL83" s="293">
        <f t="shared" si="1133"/>
        <v>-0.92835209825997955</v>
      </c>
      <c r="HM83" s="292">
        <v>2607</v>
      </c>
      <c r="HN83" s="293">
        <f t="shared" si="1134"/>
        <v>0.13347826086956527</v>
      </c>
      <c r="HO83" s="294">
        <v>2568</v>
      </c>
      <c r="HP83" s="293">
        <f t="shared" si="1135"/>
        <v>0.13077939233817704</v>
      </c>
      <c r="HQ83" s="294">
        <v>39</v>
      </c>
      <c r="HR83" s="293">
        <f t="shared" si="1136"/>
        <v>0.34482758620689657</v>
      </c>
      <c r="HS83" s="292">
        <v>45793</v>
      </c>
      <c r="HT83" s="293">
        <f t="shared" si="1137"/>
        <v>-7.3203804897793989E-2</v>
      </c>
      <c r="HU83" s="292">
        <v>12886</v>
      </c>
      <c r="HV83" s="293">
        <f t="shared" si="1138"/>
        <v>-8.7845968712394695E-2</v>
      </c>
      <c r="HW83" s="294">
        <v>12875</v>
      </c>
      <c r="HX83" s="293">
        <f t="shared" si="1139"/>
        <v>-8.0291449389242042E-2</v>
      </c>
      <c r="HY83" s="294">
        <v>11</v>
      </c>
      <c r="HZ83" s="293">
        <f t="shared" si="1140"/>
        <v>-0.91338582677165359</v>
      </c>
      <c r="IA83" s="292">
        <v>18462</v>
      </c>
      <c r="IB83" s="293">
        <f t="shared" si="1141"/>
        <v>-5.6279711700659374E-2</v>
      </c>
      <c r="IC83" s="294">
        <v>18425</v>
      </c>
      <c r="ID83" s="293">
        <f t="shared" si="1142"/>
        <v>-4.9522826928037111E-2</v>
      </c>
      <c r="IE83" s="294">
        <v>37</v>
      </c>
      <c r="IF83" s="293">
        <f t="shared" si="1143"/>
        <v>-0.7921348314606742</v>
      </c>
      <c r="IG83" s="292">
        <v>8036</v>
      </c>
      <c r="IH83" s="293">
        <f t="shared" si="1144"/>
        <v>5.9180176617898983E-2</v>
      </c>
      <c r="II83" s="294">
        <v>8036</v>
      </c>
      <c r="IJ83" s="293">
        <f t="shared" si="1145"/>
        <v>6.8190881297354844E-2</v>
      </c>
      <c r="IK83" s="294">
        <v>0</v>
      </c>
      <c r="IL83" s="293">
        <f t="shared" si="1146"/>
        <v>-1</v>
      </c>
      <c r="IM83" s="292">
        <v>4642</v>
      </c>
      <c r="IN83" s="293">
        <f t="shared" si="1147"/>
        <v>-0.25465639049454081</v>
      </c>
      <c r="IO83" s="294">
        <v>4583</v>
      </c>
      <c r="IP83" s="293">
        <f t="shared" si="1148"/>
        <v>-0.248934775483448</v>
      </c>
      <c r="IQ83" s="294">
        <v>59</v>
      </c>
      <c r="IR83" s="293">
        <f t="shared" si="1149"/>
        <v>-0.53174603174603174</v>
      </c>
      <c r="IS83" s="292">
        <v>1873</v>
      </c>
      <c r="IT83" s="293">
        <f t="shared" si="1150"/>
        <v>-0.13567143516382096</v>
      </c>
      <c r="IU83" s="294">
        <v>1873</v>
      </c>
      <c r="IV83" s="293">
        <f t="shared" si="1151"/>
        <v>-0.11105837683910769</v>
      </c>
      <c r="IW83" s="294">
        <v>0</v>
      </c>
      <c r="IX83" s="293">
        <f t="shared" si="1152"/>
        <v>-1</v>
      </c>
      <c r="IY83" s="292">
        <v>53857</v>
      </c>
      <c r="IZ83" s="293">
        <f t="shared" si="1153"/>
        <v>8.0728017016494791E-2</v>
      </c>
      <c r="JA83" s="292">
        <v>14108</v>
      </c>
      <c r="JB83" s="293">
        <f t="shared" si="1154"/>
        <v>2.9931376843334689E-2</v>
      </c>
      <c r="JC83" s="294">
        <v>14036</v>
      </c>
      <c r="JD83" s="293">
        <f t="shared" si="1155"/>
        <v>2.9862792574657071E-2</v>
      </c>
      <c r="JE83" s="294">
        <v>72</v>
      </c>
      <c r="JF83" s="293">
        <f t="shared" si="1156"/>
        <v>4.3478260869565188E-2</v>
      </c>
      <c r="JG83" s="292">
        <v>8623</v>
      </c>
      <c r="JH83" s="293">
        <f t="shared" si="1157"/>
        <v>0.27710308056872046</v>
      </c>
      <c r="JI83" s="294">
        <v>8432</v>
      </c>
      <c r="JJ83" s="293">
        <f t="shared" si="1158"/>
        <v>0.24881516587677721</v>
      </c>
      <c r="JK83" s="294">
        <v>191</v>
      </c>
      <c r="JL83" s="293" t="str">
        <f t="shared" si="1159"/>
        <v>-</v>
      </c>
      <c r="JM83" s="292">
        <v>28423</v>
      </c>
      <c r="JN83" s="293">
        <f t="shared" si="1160"/>
        <v>8.517868051313382E-2</v>
      </c>
      <c r="JO83" s="294">
        <v>28326</v>
      </c>
      <c r="JP83" s="293">
        <f t="shared" si="1161"/>
        <v>8.1475259621258456E-2</v>
      </c>
      <c r="JQ83" s="294">
        <v>97</v>
      </c>
      <c r="JR83" s="293" t="str">
        <f t="shared" si="1162"/>
        <v>-</v>
      </c>
      <c r="JS83" s="292">
        <v>3179</v>
      </c>
      <c r="JT83" s="293">
        <f t="shared" si="1163"/>
        <v>7.9264426125555953E-3</v>
      </c>
      <c r="JU83" s="294">
        <v>3006</v>
      </c>
      <c r="JV83" s="293">
        <f t="shared" si="1164"/>
        <v>-4.3284532145130505E-2</v>
      </c>
      <c r="JW83" s="294">
        <v>173</v>
      </c>
      <c r="JX83" s="293">
        <f t="shared" si="1165"/>
        <v>13.416666666666666</v>
      </c>
      <c r="JY83" s="292">
        <v>0</v>
      </c>
      <c r="JZ83" s="293">
        <f t="shared" si="1166"/>
        <v>-1</v>
      </c>
      <c r="KA83" s="294">
        <v>0</v>
      </c>
      <c r="KB83" s="293" t="str">
        <f t="shared" si="1167"/>
        <v>-</v>
      </c>
      <c r="KC83" s="294">
        <v>0</v>
      </c>
      <c r="KD83" s="293">
        <f t="shared" si="1168"/>
        <v>-1</v>
      </c>
      <c r="KE83" s="292">
        <v>40521</v>
      </c>
      <c r="KF83" s="293">
        <f t="shared" si="1169"/>
        <v>-1.6623792651555558E-2</v>
      </c>
      <c r="KG83" s="292">
        <v>17291</v>
      </c>
      <c r="KH83" s="293">
        <f t="shared" si="1170"/>
        <v>-5.9862983906046052E-2</v>
      </c>
      <c r="KI83" s="294">
        <v>16838</v>
      </c>
      <c r="KJ83" s="293">
        <f t="shared" si="1171"/>
        <v>-5.9066778429728961E-2</v>
      </c>
      <c r="KK83" s="294">
        <v>453</v>
      </c>
      <c r="KL83" s="293">
        <f t="shared" si="1172"/>
        <v>-8.8531187122736443E-2</v>
      </c>
      <c r="KM83" s="292">
        <v>9146</v>
      </c>
      <c r="KN83" s="293">
        <f t="shared" si="1173"/>
        <v>0.12997281937237459</v>
      </c>
      <c r="KO83" s="294">
        <v>8863</v>
      </c>
      <c r="KP83" s="293">
        <f t="shared" si="1174"/>
        <v>0.14449896694214881</v>
      </c>
      <c r="KQ83" s="294">
        <v>282</v>
      </c>
      <c r="KR83" s="293">
        <f t="shared" si="1175"/>
        <v>-0.1919770773638968</v>
      </c>
      <c r="KS83" s="292">
        <v>6303</v>
      </c>
      <c r="KT83" s="293">
        <f t="shared" si="1176"/>
        <v>-4.5289306270827057E-2</v>
      </c>
      <c r="KU83" s="294">
        <v>6139</v>
      </c>
      <c r="KV83" s="293">
        <f t="shared" si="1177"/>
        <v>-2.8331750553972745E-2</v>
      </c>
      <c r="KW83" s="294">
        <v>164</v>
      </c>
      <c r="KX83" s="293">
        <f t="shared" si="1178"/>
        <v>-0.42253521126760563</v>
      </c>
      <c r="KY83" s="292">
        <v>8837</v>
      </c>
      <c r="KZ83" s="293">
        <f t="shared" si="1179"/>
        <v>-2.1481563503487955E-2</v>
      </c>
      <c r="LA83" s="294">
        <v>8530</v>
      </c>
      <c r="LB83" s="293">
        <f t="shared" si="1180"/>
        <v>-2.9137263828818538E-2</v>
      </c>
      <c r="LC83" s="294">
        <v>307</v>
      </c>
      <c r="LD83" s="293">
        <f t="shared" si="1181"/>
        <v>0.25306122448979584</v>
      </c>
      <c r="LE83" s="292">
        <v>363</v>
      </c>
      <c r="LF83" s="293">
        <f t="shared" si="1182"/>
        <v>-0.49513212795549377</v>
      </c>
      <c r="LG83" s="294">
        <v>151</v>
      </c>
      <c r="LH83" s="293">
        <f t="shared" si="1183"/>
        <v>7.8571428571428514E-2</v>
      </c>
      <c r="LI83" s="294">
        <v>213</v>
      </c>
      <c r="LJ83" s="293">
        <f t="shared" si="1184"/>
        <v>-0.63275862068965516</v>
      </c>
      <c r="LK83" s="292">
        <v>36628</v>
      </c>
      <c r="LL83" s="293">
        <f t="shared" si="1185"/>
        <v>-1.912056129827E-2</v>
      </c>
      <c r="LM83" s="292">
        <v>6547</v>
      </c>
      <c r="LN83" s="293">
        <f t="shared" si="1186"/>
        <v>0.13544918487686441</v>
      </c>
      <c r="LO83" s="294">
        <v>6485</v>
      </c>
      <c r="LP83" s="293">
        <f t="shared" si="1187"/>
        <v>0.15907059874888296</v>
      </c>
      <c r="LQ83" s="294">
        <v>63</v>
      </c>
      <c r="LR83" s="293">
        <f t="shared" si="1188"/>
        <v>-0.63157894736842102</v>
      </c>
      <c r="LS83" s="292">
        <v>26090</v>
      </c>
      <c r="LT83" s="293">
        <f t="shared" si="1189"/>
        <v>-5.1514160031991829E-2</v>
      </c>
      <c r="LU83" s="294">
        <v>26075</v>
      </c>
      <c r="LV83" s="293">
        <f t="shared" si="1190"/>
        <v>-5.1231670487210224E-2</v>
      </c>
      <c r="LW83" s="294">
        <v>15</v>
      </c>
      <c r="LX83" s="293">
        <f t="shared" si="1191"/>
        <v>-0.375</v>
      </c>
      <c r="LY83" s="292">
        <v>1937</v>
      </c>
      <c r="LZ83" s="293">
        <f t="shared" si="1192"/>
        <v>-0.25009678668215252</v>
      </c>
      <c r="MA83" s="294">
        <v>1890</v>
      </c>
      <c r="MB83" s="293">
        <f t="shared" si="1193"/>
        <v>-0.24611088950937376</v>
      </c>
      <c r="MC83" s="294">
        <v>47</v>
      </c>
      <c r="MD83" s="293">
        <f t="shared" si="1194"/>
        <v>-0.38961038961038963</v>
      </c>
      <c r="ME83" s="292">
        <v>1918</v>
      </c>
      <c r="MF83" s="293">
        <f t="shared" si="1195"/>
        <v>0.26768010575016521</v>
      </c>
      <c r="MG83" s="294">
        <v>1882</v>
      </c>
      <c r="MH83" s="293">
        <f t="shared" si="1196"/>
        <v>0.25970548862115117</v>
      </c>
      <c r="MI83" s="294">
        <v>37</v>
      </c>
      <c r="MJ83" s="293">
        <f t="shared" si="1197"/>
        <v>0.94736842105263164</v>
      </c>
      <c r="MK83" s="292">
        <v>70</v>
      </c>
      <c r="ML83" s="293">
        <f t="shared" si="1198"/>
        <v>-0.53947368421052633</v>
      </c>
      <c r="MM83" s="294">
        <v>35</v>
      </c>
      <c r="MN83" s="293">
        <f t="shared" si="1199"/>
        <v>-0.74637681159420288</v>
      </c>
      <c r="MO83" s="294">
        <v>35</v>
      </c>
      <c r="MP83" s="293">
        <f t="shared" si="1200"/>
        <v>1.5</v>
      </c>
      <c r="MQ83" s="292">
        <f t="shared" si="1201"/>
        <v>121402</v>
      </c>
      <c r="MR83" s="293">
        <f t="shared" si="1202"/>
        <v>-4.4898472964148839E-2</v>
      </c>
      <c r="MS83" s="292">
        <f t="shared" si="1203"/>
        <v>55310</v>
      </c>
      <c r="MT83" s="293">
        <f t="shared" si="1204"/>
        <v>-6.7693759902909378E-2</v>
      </c>
      <c r="MU83" s="294">
        <f t="shared" si="1205"/>
        <v>53577</v>
      </c>
      <c r="MV83" s="293">
        <f t="shared" si="1206"/>
        <v>-5.3944766209916617E-2</v>
      </c>
      <c r="MW83" s="294">
        <f t="shared" si="1207"/>
        <v>1732</v>
      </c>
      <c r="MX83" s="293">
        <f t="shared" si="1208"/>
        <v>-0.35661218424962848</v>
      </c>
      <c r="MY83" s="292">
        <f t="shared" si="1209"/>
        <v>35910</v>
      </c>
      <c r="MZ83" s="293">
        <f t="shared" si="1210"/>
        <v>-9.0033702455464604E-2</v>
      </c>
      <c r="NA83" s="294">
        <f t="shared" si="1211"/>
        <v>34681</v>
      </c>
      <c r="NB83" s="293">
        <f t="shared" si="1212"/>
        <v>-8.1298013245033163E-2</v>
      </c>
      <c r="NC83" s="294">
        <f t="shared" si="1213"/>
        <v>1231</v>
      </c>
      <c r="ND83" s="293">
        <f t="shared" si="1214"/>
        <v>-0.28221574344023326</v>
      </c>
      <c r="NE83" s="292">
        <f t="shared" si="1215"/>
        <v>13707</v>
      </c>
      <c r="NF83" s="293">
        <f t="shared" si="1216"/>
        <v>-0.16967530894111948</v>
      </c>
      <c r="NG83" s="294">
        <f t="shared" si="1217"/>
        <v>12694</v>
      </c>
      <c r="NH83" s="293">
        <f t="shared" si="1218"/>
        <v>-0.12158328143381081</v>
      </c>
      <c r="NI83" s="294">
        <f t="shared" si="1219"/>
        <v>1013</v>
      </c>
      <c r="NJ83" s="293">
        <f t="shared" si="1220"/>
        <v>-0.50729571984435795</v>
      </c>
      <c r="NK83" s="292">
        <f t="shared" si="1221"/>
        <v>19127</v>
      </c>
      <c r="NL83" s="293">
        <f t="shared" si="1222"/>
        <v>6.6105568251491054E-2</v>
      </c>
      <c r="NM83" s="294">
        <f t="shared" si="1223"/>
        <v>17952</v>
      </c>
      <c r="NN83" s="293">
        <f t="shared" si="1224"/>
        <v>0.13040740507524706</v>
      </c>
      <c r="NO83" s="294">
        <f t="shared" si="1225"/>
        <v>1174</v>
      </c>
      <c r="NP83" s="293">
        <f t="shared" si="1226"/>
        <v>-0.43009708737864083</v>
      </c>
      <c r="NQ83" s="292">
        <f t="shared" si="1227"/>
        <v>2288</v>
      </c>
      <c r="NR83" s="293">
        <f t="shared" si="1228"/>
        <v>-0.14178544636159041</v>
      </c>
      <c r="NS83" s="294">
        <f t="shared" si="1229"/>
        <v>2056</v>
      </c>
      <c r="NT83" s="293">
        <f t="shared" si="1230"/>
        <v>9.013785790031803E-2</v>
      </c>
      <c r="NU83" s="294">
        <f t="shared" si="1231"/>
        <v>229</v>
      </c>
      <c r="NV83" s="293">
        <f t="shared" si="1232"/>
        <v>-0.70565552699228795</v>
      </c>
    </row>
    <row r="84" spans="1:386" s="295" customFormat="1" outlineLevel="1" x14ac:dyDescent="0.25">
      <c r="A84" s="290"/>
      <c r="B84" s="291" t="s">
        <v>79</v>
      </c>
      <c r="C84" s="292">
        <v>1412967</v>
      </c>
      <c r="D84" s="293">
        <f t="shared" si="1025"/>
        <v>-2.077420937625396E-2</v>
      </c>
      <c r="E84" s="292">
        <v>541492</v>
      </c>
      <c r="F84" s="293">
        <f t="shared" si="1026"/>
        <v>1.0670524007279081E-2</v>
      </c>
      <c r="G84" s="294">
        <v>529415</v>
      </c>
      <c r="H84" s="293">
        <f t="shared" si="1027"/>
        <v>3.1268322804721027E-2</v>
      </c>
      <c r="I84" s="294">
        <v>12078</v>
      </c>
      <c r="J84" s="293">
        <f t="shared" si="1028"/>
        <v>-0.46109227199714442</v>
      </c>
      <c r="K84" s="292">
        <v>397411</v>
      </c>
      <c r="L84" s="293">
        <f t="shared" si="1029"/>
        <v>-5.839718711646269E-2</v>
      </c>
      <c r="M84" s="294">
        <v>391723</v>
      </c>
      <c r="N84" s="293">
        <f t="shared" si="1030"/>
        <v>-4.9781076786862166E-2</v>
      </c>
      <c r="O84" s="294">
        <v>5688</v>
      </c>
      <c r="P84" s="293">
        <f t="shared" si="1031"/>
        <v>-0.42036074594925099</v>
      </c>
      <c r="Q84" s="292">
        <v>265950</v>
      </c>
      <c r="R84" s="293">
        <f t="shared" si="1032"/>
        <v>-6.9121939950577138E-2</v>
      </c>
      <c r="S84" s="294">
        <v>258800</v>
      </c>
      <c r="T84" s="293">
        <f t="shared" si="1033"/>
        <v>-4.3125887363937521E-2</v>
      </c>
      <c r="U84" s="294">
        <v>7150</v>
      </c>
      <c r="V84" s="293">
        <f t="shared" si="1034"/>
        <v>-0.53065511356176964</v>
      </c>
      <c r="W84" s="292">
        <v>207176</v>
      </c>
      <c r="X84" s="293">
        <f t="shared" si="1035"/>
        <v>-5.6970668026145699E-2</v>
      </c>
      <c r="Y84" s="294">
        <v>203127</v>
      </c>
      <c r="Z84" s="293">
        <f t="shared" si="1036"/>
        <v>-5.3863459576787065E-2</v>
      </c>
      <c r="AA84" s="294">
        <v>4049</v>
      </c>
      <c r="AB84" s="293">
        <f t="shared" si="1037"/>
        <v>-0.19020000000000004</v>
      </c>
      <c r="AC84" s="292">
        <v>27865</v>
      </c>
      <c r="AD84" s="293">
        <f t="shared" si="1038"/>
        <v>-0.14877042920421568</v>
      </c>
      <c r="AE84" s="294">
        <v>19399</v>
      </c>
      <c r="AF84" s="293">
        <f t="shared" si="1039"/>
        <v>-9.5195895522388052E-2</v>
      </c>
      <c r="AG84" s="294">
        <v>8466</v>
      </c>
      <c r="AH84" s="293">
        <f t="shared" si="1040"/>
        <v>-0.25046480743691901</v>
      </c>
      <c r="AI84" s="292">
        <v>1267817</v>
      </c>
      <c r="AJ84" s="293">
        <f t="shared" si="1041"/>
        <v>-4.1025524656689738E-2</v>
      </c>
      <c r="AK84" s="292">
        <v>475599</v>
      </c>
      <c r="AL84" s="293">
        <f t="shared" si="1042"/>
        <v>-1.0784468701121486E-2</v>
      </c>
      <c r="AM84" s="294">
        <v>465325</v>
      </c>
      <c r="AN84" s="293">
        <f t="shared" si="1043"/>
        <v>8.5963425445261255E-3</v>
      </c>
      <c r="AO84" s="294">
        <v>10274</v>
      </c>
      <c r="AP84" s="293">
        <f t="shared" si="1044"/>
        <v>-0.47109395109395114</v>
      </c>
      <c r="AQ84" s="292">
        <v>353532</v>
      </c>
      <c r="AR84" s="293">
        <f t="shared" si="1045"/>
        <v>-7.5346550190929507E-2</v>
      </c>
      <c r="AS84" s="294">
        <v>348481</v>
      </c>
      <c r="AT84" s="293">
        <f t="shared" si="1046"/>
        <v>-6.9190806255592485E-2</v>
      </c>
      <c r="AU84" s="294">
        <v>5050</v>
      </c>
      <c r="AV84" s="293">
        <f t="shared" si="1047"/>
        <v>-0.36517913262099311</v>
      </c>
      <c r="AW84" s="292">
        <v>244596</v>
      </c>
      <c r="AX84" s="293">
        <f t="shared" si="1048"/>
        <v>-8.0652799807557907E-2</v>
      </c>
      <c r="AY84" s="294">
        <v>238323</v>
      </c>
      <c r="AZ84" s="293">
        <f t="shared" si="1049"/>
        <v>-5.3387299216726802E-2</v>
      </c>
      <c r="BA84" s="294">
        <v>6273</v>
      </c>
      <c r="BB84" s="293">
        <f t="shared" si="1050"/>
        <v>-0.56102169349195241</v>
      </c>
      <c r="BC84" s="292">
        <v>193491</v>
      </c>
      <c r="BD84" s="293">
        <f t="shared" si="1051"/>
        <v>-7.5545978796290547E-2</v>
      </c>
      <c r="BE84" s="294">
        <v>190261</v>
      </c>
      <c r="BF84" s="293">
        <f t="shared" si="1052"/>
        <v>-7.4196263910582982E-2</v>
      </c>
      <c r="BG84" s="294">
        <v>3231</v>
      </c>
      <c r="BH84" s="293">
        <f t="shared" si="1053"/>
        <v>-0.14861660079051386</v>
      </c>
      <c r="BI84" s="292">
        <v>23173</v>
      </c>
      <c r="BJ84" s="293">
        <f t="shared" si="1054"/>
        <v>-0.18364686817445219</v>
      </c>
      <c r="BK84" s="294">
        <v>15392</v>
      </c>
      <c r="BL84" s="293">
        <f t="shared" si="1055"/>
        <v>-0.17636986301369861</v>
      </c>
      <c r="BM84" s="294">
        <v>7782</v>
      </c>
      <c r="BN84" s="293">
        <f t="shared" si="1056"/>
        <v>-0.19756650855846569</v>
      </c>
      <c r="BO84" s="292">
        <v>145150</v>
      </c>
      <c r="BP84" s="293">
        <f t="shared" si="1057"/>
        <v>0.20068823466154906</v>
      </c>
      <c r="BQ84" s="292">
        <v>65893</v>
      </c>
      <c r="BR84" s="293">
        <f t="shared" si="1058"/>
        <v>0.19825062282919026</v>
      </c>
      <c r="BS84" s="294">
        <v>64090</v>
      </c>
      <c r="BT84" s="293">
        <f t="shared" si="1059"/>
        <v>0.2324051996000307</v>
      </c>
      <c r="BU84" s="294">
        <v>1804</v>
      </c>
      <c r="BV84" s="293">
        <f t="shared" si="1060"/>
        <v>-0.39604954804151327</v>
      </c>
      <c r="BW84" s="292">
        <v>43879</v>
      </c>
      <c r="BX84" s="293">
        <f t="shared" si="1061"/>
        <v>0.10476358326199708</v>
      </c>
      <c r="BY84" s="294">
        <v>43242</v>
      </c>
      <c r="BZ84" s="293">
        <f t="shared" si="1062"/>
        <v>0.14212514196666759</v>
      </c>
      <c r="CA84" s="294">
        <v>637</v>
      </c>
      <c r="CB84" s="293">
        <f t="shared" si="1063"/>
        <v>-0.65697361335487348</v>
      </c>
      <c r="CC84" s="292">
        <v>21354</v>
      </c>
      <c r="CD84" s="293">
        <f t="shared" si="1064"/>
        <v>8.7049480757483311E-2</v>
      </c>
      <c r="CE84" s="294">
        <v>20476</v>
      </c>
      <c r="CF84" s="293">
        <f t="shared" si="1065"/>
        <v>9.4973262032085559E-2</v>
      </c>
      <c r="CG84" s="294">
        <v>878</v>
      </c>
      <c r="CH84" s="293">
        <f t="shared" si="1066"/>
        <v>-6.9915254237288171E-2</v>
      </c>
      <c r="CI84" s="292">
        <v>13685</v>
      </c>
      <c r="CJ84" s="293">
        <f t="shared" si="1067"/>
        <v>0.31725863894503803</v>
      </c>
      <c r="CK84" s="294">
        <v>12867</v>
      </c>
      <c r="CL84" s="293">
        <f t="shared" si="1068"/>
        <v>0.40117608624632473</v>
      </c>
      <c r="CM84" s="294">
        <v>818</v>
      </c>
      <c r="CN84" s="293">
        <f t="shared" si="1069"/>
        <v>-0.32172470978441126</v>
      </c>
      <c r="CO84" s="292">
        <v>4692</v>
      </c>
      <c r="CP84" s="293">
        <f t="shared" si="1070"/>
        <v>7.8868705449528731E-2</v>
      </c>
      <c r="CQ84" s="294">
        <v>4007</v>
      </c>
      <c r="CR84" s="293">
        <f t="shared" si="1071"/>
        <v>0.45603197674418605</v>
      </c>
      <c r="CS84" s="294">
        <v>685</v>
      </c>
      <c r="CT84" s="293">
        <f t="shared" si="1072"/>
        <v>-0.57080200501253131</v>
      </c>
      <c r="CU84" s="292">
        <v>284462</v>
      </c>
      <c r="CV84" s="293">
        <f t="shared" si="1073"/>
        <v>-7.2752223899133273E-2</v>
      </c>
      <c r="CW84" s="292">
        <v>71821</v>
      </c>
      <c r="CX84" s="293">
        <f t="shared" si="1074"/>
        <v>-8.6688369490577122E-2</v>
      </c>
      <c r="CY84" s="294">
        <v>66899</v>
      </c>
      <c r="CZ84" s="293">
        <f t="shared" si="1075"/>
        <v>-2.4966478167084527E-2</v>
      </c>
      <c r="DA84" s="294">
        <v>4921</v>
      </c>
      <c r="DB84" s="293">
        <f t="shared" si="1076"/>
        <v>-0.5092250922509225</v>
      </c>
      <c r="DC84" s="292">
        <v>89259</v>
      </c>
      <c r="DD84" s="293">
        <f t="shared" si="1077"/>
        <v>-6.9093905135371947E-2</v>
      </c>
      <c r="DE84" s="294">
        <v>88881</v>
      </c>
      <c r="DF84" s="293">
        <f t="shared" si="1078"/>
        <v>-6.6434888557443839E-2</v>
      </c>
      <c r="DG84" s="294">
        <v>378</v>
      </c>
      <c r="DH84" s="293">
        <f t="shared" si="1079"/>
        <v>-0.44247787610619471</v>
      </c>
      <c r="DI84" s="292">
        <v>35872</v>
      </c>
      <c r="DJ84" s="293">
        <f t="shared" si="1080"/>
        <v>-0.25224605507264508</v>
      </c>
      <c r="DK84" s="294">
        <v>32556</v>
      </c>
      <c r="DL84" s="293">
        <f t="shared" si="1081"/>
        <v>-0.15638361275945167</v>
      </c>
      <c r="DM84" s="294">
        <v>3316</v>
      </c>
      <c r="DN84" s="293">
        <f t="shared" si="1082"/>
        <v>-0.64651956081441209</v>
      </c>
      <c r="DO84" s="292">
        <v>85437</v>
      </c>
      <c r="DP84" s="293">
        <f t="shared" si="1083"/>
        <v>-6.7098338101373667E-2</v>
      </c>
      <c r="DQ84" s="294">
        <v>84026</v>
      </c>
      <c r="DR84" s="293">
        <f t="shared" si="1084"/>
        <v>-7.3624095960486913E-2</v>
      </c>
      <c r="DS84" s="294">
        <v>1411</v>
      </c>
      <c r="DT84" s="293">
        <f t="shared" si="1085"/>
        <v>0.6070615034168565</v>
      </c>
      <c r="DU84" s="292">
        <v>11881</v>
      </c>
      <c r="DV84" s="293">
        <f t="shared" si="1086"/>
        <v>-6.6032544611272725E-2</v>
      </c>
      <c r="DW84" s="294">
        <v>6926</v>
      </c>
      <c r="DX84" s="293">
        <f t="shared" si="1087"/>
        <v>-0.15608626782015356</v>
      </c>
      <c r="DY84" s="294">
        <v>4956</v>
      </c>
      <c r="DZ84" s="293">
        <f t="shared" si="1088"/>
        <v>9.7917589720868392E-2</v>
      </c>
      <c r="EA84" s="292">
        <v>34432</v>
      </c>
      <c r="EB84" s="293">
        <f t="shared" si="1089"/>
        <v>9.5967151542158735E-2</v>
      </c>
      <c r="EC84" s="292">
        <v>19616</v>
      </c>
      <c r="ED84" s="293">
        <f t="shared" si="1090"/>
        <v>6.8875326939842996E-2</v>
      </c>
      <c r="EE84" s="294">
        <v>19616</v>
      </c>
      <c r="EF84" s="293">
        <f t="shared" si="1091"/>
        <v>8.82662968099861E-2</v>
      </c>
      <c r="EG84" s="294">
        <v>0</v>
      </c>
      <c r="EH84" s="293">
        <f t="shared" si="1092"/>
        <v>-1</v>
      </c>
      <c r="EI84" s="292">
        <v>8817</v>
      </c>
      <c r="EJ84" s="293">
        <f t="shared" si="1093"/>
        <v>9.351358055314396E-2</v>
      </c>
      <c r="EK84" s="294">
        <v>8678</v>
      </c>
      <c r="EL84" s="293">
        <f t="shared" si="1094"/>
        <v>8.5971718182955792E-2</v>
      </c>
      <c r="EM84" s="294">
        <v>139</v>
      </c>
      <c r="EN84" s="293">
        <f t="shared" si="1095"/>
        <v>0.95774647887323949</v>
      </c>
      <c r="EO84" s="292">
        <v>4630</v>
      </c>
      <c r="EP84" s="293">
        <f t="shared" si="1096"/>
        <v>0.15346287992027907</v>
      </c>
      <c r="EQ84" s="294">
        <v>4442</v>
      </c>
      <c r="ER84" s="293">
        <f t="shared" si="1097"/>
        <v>0.16679800367743636</v>
      </c>
      <c r="ES84" s="294">
        <v>189</v>
      </c>
      <c r="ET84" s="293">
        <f t="shared" si="1098"/>
        <v>-8.6956521739130488E-2</v>
      </c>
      <c r="EU84" s="292">
        <v>1408</v>
      </c>
      <c r="EV84" s="293">
        <f t="shared" si="1099"/>
        <v>0.43673469387755093</v>
      </c>
      <c r="EW84" s="294">
        <v>1309</v>
      </c>
      <c r="EX84" s="293">
        <f t="shared" si="1100"/>
        <v>0.35087719298245612</v>
      </c>
      <c r="EY84" s="294">
        <v>98</v>
      </c>
      <c r="EZ84" s="293">
        <f t="shared" si="1101"/>
        <v>7.9090909090909083</v>
      </c>
      <c r="FA84" s="292">
        <v>483</v>
      </c>
      <c r="FB84" s="293">
        <f t="shared" si="1102"/>
        <v>-0.14056939501779364</v>
      </c>
      <c r="FC84" s="294">
        <v>330</v>
      </c>
      <c r="FD84" s="293">
        <f t="shared" si="1103"/>
        <v>-0.41281138790035588</v>
      </c>
      <c r="FE84" s="294">
        <v>153</v>
      </c>
      <c r="FF84" s="293" t="str">
        <f t="shared" si="1104"/>
        <v>-</v>
      </c>
      <c r="FG84" s="292">
        <v>44198</v>
      </c>
      <c r="FH84" s="293">
        <f t="shared" si="1105"/>
        <v>-6.328416412343163E-2</v>
      </c>
      <c r="FI84" s="292">
        <v>16795</v>
      </c>
      <c r="FJ84" s="293">
        <f t="shared" si="1106"/>
        <v>3.7817462769573096E-2</v>
      </c>
      <c r="FK84" s="294">
        <v>16551</v>
      </c>
      <c r="FL84" s="293">
        <f t="shared" si="1107"/>
        <v>3.8070747616658407E-2</v>
      </c>
      <c r="FM84" s="294">
        <v>245</v>
      </c>
      <c r="FN84" s="293">
        <f t="shared" si="1108"/>
        <v>2.0833333333333259E-2</v>
      </c>
      <c r="FO84" s="292">
        <v>8721</v>
      </c>
      <c r="FP84" s="293">
        <f t="shared" si="1109"/>
        <v>-1.4884359972521244E-3</v>
      </c>
      <c r="FQ84" s="294">
        <v>8190</v>
      </c>
      <c r="FR84" s="293">
        <f t="shared" si="1110"/>
        <v>1.6759776536312776E-2</v>
      </c>
      <c r="FS84" s="294">
        <v>530</v>
      </c>
      <c r="FT84" s="293">
        <f t="shared" si="1111"/>
        <v>-0.21828908554572268</v>
      </c>
      <c r="FU84" s="292">
        <v>10207</v>
      </c>
      <c r="FV84" s="293">
        <f t="shared" si="1112"/>
        <v>-6.6489848179989042E-2</v>
      </c>
      <c r="FW84" s="294">
        <v>9574</v>
      </c>
      <c r="FX84" s="293">
        <f t="shared" si="1113"/>
        <v>-7.6492717275971844E-2</v>
      </c>
      <c r="FY84" s="294">
        <v>633</v>
      </c>
      <c r="FZ84" s="293">
        <f t="shared" si="1114"/>
        <v>0.11640211640211651</v>
      </c>
      <c r="GA84" s="292">
        <v>9098</v>
      </c>
      <c r="GB84" s="293">
        <f t="shared" si="1115"/>
        <v>-0.21636520241171409</v>
      </c>
      <c r="GC84" s="294">
        <v>8692</v>
      </c>
      <c r="GD84" s="293">
        <f t="shared" si="1116"/>
        <v>-0.22205316387720397</v>
      </c>
      <c r="GE84" s="294">
        <v>406</v>
      </c>
      <c r="GF84" s="293">
        <f t="shared" si="1117"/>
        <v>-7.3059360730593603E-2</v>
      </c>
      <c r="GG84" s="292">
        <v>1072</v>
      </c>
      <c r="GH84" s="293">
        <f t="shared" si="1118"/>
        <v>-0.22318840579710142</v>
      </c>
      <c r="GI84" s="294">
        <v>760</v>
      </c>
      <c r="GJ84" s="293">
        <f t="shared" si="1119"/>
        <v>-0.37908496732026142</v>
      </c>
      <c r="GK84" s="294">
        <v>312</v>
      </c>
      <c r="GL84" s="293">
        <f t="shared" si="1120"/>
        <v>1</v>
      </c>
      <c r="GM84" s="292">
        <v>476397</v>
      </c>
      <c r="GN84" s="293">
        <f t="shared" si="1121"/>
        <v>1.0437434779288823E-2</v>
      </c>
      <c r="GO84" s="292">
        <v>216096</v>
      </c>
      <c r="GP84" s="293">
        <f t="shared" si="1122"/>
        <v>2.5517395204039506E-2</v>
      </c>
      <c r="GQ84" s="294">
        <v>213675</v>
      </c>
      <c r="GR84" s="293">
        <f t="shared" si="1123"/>
        <v>3.3184728158907717E-2</v>
      </c>
      <c r="GS84" s="294">
        <v>2422</v>
      </c>
      <c r="GT84" s="293">
        <f t="shared" si="1124"/>
        <v>-0.38008702329152799</v>
      </c>
      <c r="GU84" s="292">
        <v>80044</v>
      </c>
      <c r="GV84" s="293">
        <f t="shared" si="1125"/>
        <v>-3.8291021374247558E-2</v>
      </c>
      <c r="GW84" s="294">
        <v>77578</v>
      </c>
      <c r="GX84" s="293">
        <f t="shared" si="1126"/>
        <v>-2.123364580310616E-2</v>
      </c>
      <c r="GY84" s="294">
        <v>2466</v>
      </c>
      <c r="GZ84" s="293">
        <f t="shared" si="1127"/>
        <v>-0.37884130982367759</v>
      </c>
      <c r="HA84" s="292">
        <v>128272</v>
      </c>
      <c r="HB84" s="293">
        <f t="shared" si="1128"/>
        <v>-1.9537102149386976E-2</v>
      </c>
      <c r="HC84" s="294">
        <v>127882</v>
      </c>
      <c r="HD84" s="293">
        <f t="shared" si="1129"/>
        <v>-1.8496914622540106E-2</v>
      </c>
      <c r="HE84" s="294">
        <v>389</v>
      </c>
      <c r="HF84" s="293">
        <f t="shared" si="1130"/>
        <v>-0.27425373134328357</v>
      </c>
      <c r="HG84" s="292">
        <v>51702</v>
      </c>
      <c r="HH84" s="293">
        <f t="shared" si="1131"/>
        <v>3.5883873294464186E-2</v>
      </c>
      <c r="HI84" s="294">
        <v>51501</v>
      </c>
      <c r="HJ84" s="293">
        <f t="shared" si="1132"/>
        <v>3.8829272228497747E-2</v>
      </c>
      <c r="HK84" s="294">
        <v>201</v>
      </c>
      <c r="HL84" s="293">
        <f t="shared" si="1133"/>
        <v>-0.4017857142857143</v>
      </c>
      <c r="HM84" s="292">
        <v>3774</v>
      </c>
      <c r="HN84" s="293">
        <f t="shared" si="1134"/>
        <v>-0.30381848367459874</v>
      </c>
      <c r="HO84" s="294">
        <v>2638</v>
      </c>
      <c r="HP84" s="293">
        <f t="shared" si="1135"/>
        <v>-0.13280736357659439</v>
      </c>
      <c r="HQ84" s="294">
        <v>1136</v>
      </c>
      <c r="HR84" s="293">
        <f t="shared" si="1136"/>
        <v>-0.52248844052122734</v>
      </c>
      <c r="HS84" s="292">
        <v>57280</v>
      </c>
      <c r="HT84" s="293">
        <f t="shared" si="1137"/>
        <v>-0.13653014154996457</v>
      </c>
      <c r="HU84" s="292">
        <v>19088</v>
      </c>
      <c r="HV84" s="293">
        <f t="shared" si="1138"/>
        <v>-4.5265843045065757E-2</v>
      </c>
      <c r="HW84" s="294">
        <v>18830</v>
      </c>
      <c r="HX84" s="293">
        <f t="shared" si="1139"/>
        <v>-4.7498608933178255E-2</v>
      </c>
      <c r="HY84" s="294">
        <v>258</v>
      </c>
      <c r="HZ84" s="293">
        <f t="shared" si="1140"/>
        <v>0.15178571428571419</v>
      </c>
      <c r="IA84" s="292">
        <v>22030</v>
      </c>
      <c r="IB84" s="293">
        <f t="shared" si="1141"/>
        <v>-8.0972842184306004E-2</v>
      </c>
      <c r="IC84" s="294">
        <v>21815</v>
      </c>
      <c r="ID84" s="293">
        <f t="shared" si="1142"/>
        <v>-7.6730997122058553E-2</v>
      </c>
      <c r="IE84" s="294">
        <v>215</v>
      </c>
      <c r="IF84" s="293">
        <f t="shared" si="1143"/>
        <v>-0.37317784256559772</v>
      </c>
      <c r="IG84" s="292">
        <v>9535</v>
      </c>
      <c r="IH84" s="293">
        <f t="shared" si="1144"/>
        <v>-0.19071464946528605</v>
      </c>
      <c r="II84" s="294">
        <v>9392</v>
      </c>
      <c r="IJ84" s="293">
        <f t="shared" si="1145"/>
        <v>-0.18929650410012944</v>
      </c>
      <c r="IK84" s="294">
        <v>143</v>
      </c>
      <c r="IL84" s="293">
        <f t="shared" si="1146"/>
        <v>-0.2741116751269036</v>
      </c>
      <c r="IM84" s="292">
        <v>5566</v>
      </c>
      <c r="IN84" s="293">
        <f t="shared" si="1147"/>
        <v>-0.40534188034188035</v>
      </c>
      <c r="IO84" s="294">
        <v>5566</v>
      </c>
      <c r="IP84" s="293">
        <f t="shared" si="1148"/>
        <v>-0.39169398907103825</v>
      </c>
      <c r="IQ84" s="294">
        <v>0</v>
      </c>
      <c r="IR84" s="293">
        <f t="shared" si="1149"/>
        <v>-1</v>
      </c>
      <c r="IS84" s="292">
        <v>1700</v>
      </c>
      <c r="IT84" s="293">
        <f t="shared" si="1150"/>
        <v>-0.21223354958294716</v>
      </c>
      <c r="IU84" s="294">
        <v>1678</v>
      </c>
      <c r="IV84" s="293">
        <f t="shared" si="1151"/>
        <v>-0.21368322399250239</v>
      </c>
      <c r="IW84" s="294">
        <v>22</v>
      </c>
      <c r="IX84" s="293">
        <f t="shared" si="1152"/>
        <v>-8.333333333333337E-2</v>
      </c>
      <c r="IY84" s="292">
        <v>51354</v>
      </c>
      <c r="IZ84" s="293">
        <f t="shared" si="1153"/>
        <v>-1.5848680554224726E-2</v>
      </c>
      <c r="JA84" s="292">
        <v>14380</v>
      </c>
      <c r="JB84" s="293">
        <f t="shared" si="1154"/>
        <v>7.2494033412887848E-2</v>
      </c>
      <c r="JC84" s="294">
        <v>14227</v>
      </c>
      <c r="JD84" s="293">
        <f t="shared" si="1155"/>
        <v>7.0021058965102245E-2</v>
      </c>
      <c r="JE84" s="294">
        <v>153</v>
      </c>
      <c r="JF84" s="293">
        <f t="shared" si="1156"/>
        <v>0.3660714285714286</v>
      </c>
      <c r="JG84" s="292">
        <v>6924</v>
      </c>
      <c r="JH84" s="293">
        <f t="shared" si="1157"/>
        <v>-0.15735669952537423</v>
      </c>
      <c r="JI84" s="294">
        <v>6924</v>
      </c>
      <c r="JJ84" s="293">
        <f t="shared" si="1158"/>
        <v>-0.15735669952537423</v>
      </c>
      <c r="JK84" s="294">
        <v>0</v>
      </c>
      <c r="JL84" s="293" t="str">
        <f t="shared" si="1159"/>
        <v>-</v>
      </c>
      <c r="JM84" s="292">
        <v>26970</v>
      </c>
      <c r="JN84" s="293">
        <f t="shared" si="1160"/>
        <v>1.8427611207612715E-2</v>
      </c>
      <c r="JO84" s="294">
        <v>26929</v>
      </c>
      <c r="JP84" s="293">
        <f t="shared" si="1161"/>
        <v>1.7532590213489518E-2</v>
      </c>
      <c r="JQ84" s="294">
        <v>41</v>
      </c>
      <c r="JR84" s="293">
        <f t="shared" si="1162"/>
        <v>1.4117647058823528</v>
      </c>
      <c r="JS84" s="292">
        <v>3182</v>
      </c>
      <c r="JT84" s="293">
        <f t="shared" si="1163"/>
        <v>-0.18577277379733881</v>
      </c>
      <c r="JU84" s="294">
        <v>3182</v>
      </c>
      <c r="JV84" s="293">
        <f t="shared" si="1164"/>
        <v>-0.18577277379733881</v>
      </c>
      <c r="JW84" s="294">
        <v>0</v>
      </c>
      <c r="JX84" s="293" t="str">
        <f t="shared" si="1165"/>
        <v>-</v>
      </c>
      <c r="JY84" s="292">
        <v>9</v>
      </c>
      <c r="JZ84" s="293" t="str">
        <f t="shared" si="1166"/>
        <v>-</v>
      </c>
      <c r="KA84" s="294">
        <v>9</v>
      </c>
      <c r="KB84" s="293" t="str">
        <f t="shared" si="1167"/>
        <v>-</v>
      </c>
      <c r="KC84" s="294">
        <v>0</v>
      </c>
      <c r="KD84" s="293" t="str">
        <f t="shared" si="1168"/>
        <v>-</v>
      </c>
      <c r="KE84" s="292">
        <v>38973</v>
      </c>
      <c r="KF84" s="293">
        <f t="shared" si="1169"/>
        <v>-7.354933796087193E-2</v>
      </c>
      <c r="KG84" s="292">
        <v>17876</v>
      </c>
      <c r="KH84" s="293">
        <f t="shared" si="1170"/>
        <v>-1.877264244154131E-2</v>
      </c>
      <c r="KI84" s="294">
        <v>17803</v>
      </c>
      <c r="KJ84" s="293">
        <f t="shared" si="1171"/>
        <v>-1.6843384139606843E-2</v>
      </c>
      <c r="KK84" s="294">
        <v>74</v>
      </c>
      <c r="KL84" s="293">
        <f t="shared" si="1172"/>
        <v>-0.32727272727272727</v>
      </c>
      <c r="KM84" s="292">
        <v>8573</v>
      </c>
      <c r="KN84" s="293">
        <f t="shared" si="1173"/>
        <v>0.1089121717759669</v>
      </c>
      <c r="KO84" s="294">
        <v>8375</v>
      </c>
      <c r="KP84" s="293">
        <f t="shared" si="1174"/>
        <v>0.13405551794177395</v>
      </c>
      <c r="KQ84" s="294">
        <v>198</v>
      </c>
      <c r="KR84" s="293">
        <f t="shared" si="1175"/>
        <v>-0.4277456647398844</v>
      </c>
      <c r="KS84" s="292">
        <v>5742</v>
      </c>
      <c r="KT84" s="293">
        <f t="shared" si="1176"/>
        <v>-7.8922040423484163E-2</v>
      </c>
      <c r="KU84" s="294">
        <v>5513</v>
      </c>
      <c r="KV84" s="293">
        <f t="shared" si="1177"/>
        <v>-9.0414123081999698E-2</v>
      </c>
      <c r="KW84" s="294">
        <v>228</v>
      </c>
      <c r="KX84" s="293">
        <f t="shared" si="1178"/>
        <v>0.31791907514450868</v>
      </c>
      <c r="KY84" s="292">
        <v>7261</v>
      </c>
      <c r="KZ84" s="293">
        <f t="shared" si="1179"/>
        <v>-0.31994005806874593</v>
      </c>
      <c r="LA84" s="294">
        <v>7108</v>
      </c>
      <c r="LB84" s="293">
        <f t="shared" si="1180"/>
        <v>-0.32394902035381401</v>
      </c>
      <c r="LC84" s="294">
        <v>154</v>
      </c>
      <c r="LD84" s="293">
        <f t="shared" si="1181"/>
        <v>-5.5214723926380382E-2</v>
      </c>
      <c r="LE84" s="292">
        <v>198</v>
      </c>
      <c r="LF84" s="293">
        <f t="shared" si="1182"/>
        <v>-0.28260869565217395</v>
      </c>
      <c r="LG84" s="294">
        <v>167</v>
      </c>
      <c r="LH84" s="293" t="str">
        <f t="shared" si="1183"/>
        <v>-</v>
      </c>
      <c r="LI84" s="294">
        <v>31</v>
      </c>
      <c r="LJ84" s="293">
        <f t="shared" si="1184"/>
        <v>-0.8876811594202898</v>
      </c>
      <c r="LK84" s="292">
        <v>146293</v>
      </c>
      <c r="LL84" s="293">
        <f t="shared" si="1185"/>
        <v>-0.11608642586975704</v>
      </c>
      <c r="LM84" s="292">
        <v>36993</v>
      </c>
      <c r="LN84" s="293">
        <f t="shared" si="1186"/>
        <v>-0.10232953166707115</v>
      </c>
      <c r="LO84" s="294">
        <v>36634</v>
      </c>
      <c r="LP84" s="293">
        <f t="shared" si="1187"/>
        <v>-0.10184367951358242</v>
      </c>
      <c r="LQ84" s="294">
        <v>360</v>
      </c>
      <c r="LR84" s="293">
        <f t="shared" si="1188"/>
        <v>-0.14691943127962082</v>
      </c>
      <c r="LS84" s="292">
        <v>89374</v>
      </c>
      <c r="LT84" s="293">
        <f t="shared" si="1189"/>
        <v>-0.12960402017880446</v>
      </c>
      <c r="LU84" s="294">
        <v>89261</v>
      </c>
      <c r="LV84" s="293">
        <f t="shared" si="1190"/>
        <v>-0.12842119652778461</v>
      </c>
      <c r="LW84" s="294">
        <v>113</v>
      </c>
      <c r="LX84" s="293">
        <f t="shared" si="1191"/>
        <v>-0.5799256505576208</v>
      </c>
      <c r="LY84" s="292">
        <v>9460</v>
      </c>
      <c r="LZ84" s="293">
        <f t="shared" si="1192"/>
        <v>-0.10127303819114575</v>
      </c>
      <c r="MA84" s="294">
        <v>9459</v>
      </c>
      <c r="MB84" s="293">
        <f t="shared" si="1193"/>
        <v>-8.7145338737695477E-2</v>
      </c>
      <c r="MC84" s="294">
        <v>1</v>
      </c>
      <c r="MD84" s="293">
        <f t="shared" si="1194"/>
        <v>-0.99390243902439024</v>
      </c>
      <c r="ME84" s="292">
        <v>9065</v>
      </c>
      <c r="MF84" s="293">
        <f t="shared" si="1195"/>
        <v>-6.2855370619249507E-2</v>
      </c>
      <c r="MG84" s="294">
        <v>9030</v>
      </c>
      <c r="MH84" s="293">
        <f t="shared" si="1196"/>
        <v>-5.2764082660232914E-2</v>
      </c>
      <c r="MI84" s="294">
        <v>35</v>
      </c>
      <c r="MJ84" s="293">
        <f t="shared" si="1197"/>
        <v>-0.75</v>
      </c>
      <c r="MK84" s="292">
        <v>1550</v>
      </c>
      <c r="ML84" s="293">
        <f t="shared" si="1198"/>
        <v>-0.2413117963778757</v>
      </c>
      <c r="MM84" s="294">
        <v>1550</v>
      </c>
      <c r="MN84" s="293">
        <f t="shared" si="1199"/>
        <v>-0.20716112531969311</v>
      </c>
      <c r="MO84" s="294">
        <v>0</v>
      </c>
      <c r="MP84" s="293">
        <f t="shared" si="1200"/>
        <v>-1</v>
      </c>
      <c r="MQ84" s="292">
        <f t="shared" si="1201"/>
        <v>134428</v>
      </c>
      <c r="MR84" s="293">
        <f t="shared" si="1202"/>
        <v>-3.3629031098586726E-2</v>
      </c>
      <c r="MS84" s="292">
        <f t="shared" si="1203"/>
        <v>62934</v>
      </c>
      <c r="MT84" s="293">
        <f t="shared" si="1204"/>
        <v>-1.7623277086617817E-2</v>
      </c>
      <c r="MU84" s="294">
        <f t="shared" si="1205"/>
        <v>61090</v>
      </c>
      <c r="MV84" s="293">
        <f t="shared" si="1206"/>
        <v>1.8081826514457111E-2</v>
      </c>
      <c r="MW84" s="294">
        <f t="shared" si="1207"/>
        <v>1841</v>
      </c>
      <c r="MX84" s="293">
        <f t="shared" si="1208"/>
        <v>-0.54599260172626385</v>
      </c>
      <c r="MY84" s="292">
        <f t="shared" si="1209"/>
        <v>39790</v>
      </c>
      <c r="MZ84" s="293">
        <f t="shared" si="1210"/>
        <v>-9.211216829808111E-2</v>
      </c>
      <c r="NA84" s="294">
        <f t="shared" si="1211"/>
        <v>38779</v>
      </c>
      <c r="NB84" s="293">
        <f t="shared" si="1212"/>
        <v>-8.1697411731274761E-2</v>
      </c>
      <c r="NC84" s="294">
        <f t="shared" si="1213"/>
        <v>1011</v>
      </c>
      <c r="ND84" s="293">
        <f t="shared" si="1214"/>
        <v>-0.36812500000000004</v>
      </c>
      <c r="NE84" s="292">
        <f t="shared" si="1215"/>
        <v>13908</v>
      </c>
      <c r="NF84" s="293">
        <f t="shared" si="1216"/>
        <v>-0.19518546380417801</v>
      </c>
      <c r="NG84" s="294">
        <f t="shared" si="1217"/>
        <v>12576</v>
      </c>
      <c r="NH84" s="293">
        <f t="shared" si="1218"/>
        <v>-0.11648166362231283</v>
      </c>
      <c r="NI84" s="294">
        <f t="shared" si="1219"/>
        <v>1333</v>
      </c>
      <c r="NJ84" s="293">
        <f t="shared" si="1220"/>
        <v>-0.56266404199475062</v>
      </c>
      <c r="NK84" s="292">
        <f t="shared" si="1221"/>
        <v>20772</v>
      </c>
      <c r="NL84" s="293">
        <f t="shared" si="1222"/>
        <v>-3.8422368299231513E-2</v>
      </c>
      <c r="NM84" s="294">
        <f t="shared" si="1223"/>
        <v>19847</v>
      </c>
      <c r="NN84" s="293">
        <f t="shared" si="1224"/>
        <v>-6.7560804724251522E-3</v>
      </c>
      <c r="NO84" s="294">
        <f t="shared" si="1225"/>
        <v>926</v>
      </c>
      <c r="NP84" s="293">
        <f t="shared" si="1226"/>
        <v>-0.42768850432632877</v>
      </c>
      <c r="NQ84" s="292">
        <f t="shared" si="1227"/>
        <v>2506</v>
      </c>
      <c r="NR84" s="293">
        <f t="shared" si="1228"/>
        <v>-0.34483660130718952</v>
      </c>
      <c r="NS84" s="294">
        <f t="shared" si="1229"/>
        <v>1334</v>
      </c>
      <c r="NT84" s="293">
        <f t="shared" si="1230"/>
        <v>-0.1470588235294118</v>
      </c>
      <c r="NU84" s="294">
        <f t="shared" si="1231"/>
        <v>1172</v>
      </c>
      <c r="NV84" s="293">
        <f t="shared" si="1232"/>
        <v>-0.48164528969482534</v>
      </c>
    </row>
    <row r="85" spans="1:386" s="295" customFormat="1" outlineLevel="1" x14ac:dyDescent="0.25">
      <c r="A85" s="290"/>
      <c r="B85" s="291" t="s">
        <v>81</v>
      </c>
      <c r="C85" s="292">
        <v>1300161</v>
      </c>
      <c r="D85" s="293">
        <f t="shared" si="1025"/>
        <v>-5.050747742313344E-2</v>
      </c>
      <c r="E85" s="292">
        <v>513953</v>
      </c>
      <c r="F85" s="293">
        <f t="shared" si="1026"/>
        <v>-3.2310679009113219E-3</v>
      </c>
      <c r="G85" s="294">
        <v>490605</v>
      </c>
      <c r="H85" s="293">
        <f t="shared" si="1027"/>
        <v>-3.5927973451075346E-3</v>
      </c>
      <c r="I85" s="294">
        <v>23348</v>
      </c>
      <c r="J85" s="293">
        <f t="shared" si="1028"/>
        <v>4.3878516734061623E-3</v>
      </c>
      <c r="K85" s="292">
        <v>410456</v>
      </c>
      <c r="L85" s="293">
        <f t="shared" si="1029"/>
        <v>-3.4252989313293236E-2</v>
      </c>
      <c r="M85" s="294">
        <v>396021</v>
      </c>
      <c r="N85" s="293">
        <f t="shared" si="1030"/>
        <v>-5.3665775343565647E-2</v>
      </c>
      <c r="O85" s="294">
        <v>14435</v>
      </c>
      <c r="P85" s="293">
        <f t="shared" si="1031"/>
        <v>1.2088752869166028</v>
      </c>
      <c r="Q85" s="292">
        <v>256755</v>
      </c>
      <c r="R85" s="293">
        <f t="shared" si="1032"/>
        <v>-5.0669417545727846E-2</v>
      </c>
      <c r="S85" s="294">
        <v>228759</v>
      </c>
      <c r="T85" s="293">
        <f t="shared" si="1033"/>
        <v>-4.4145175577877671E-2</v>
      </c>
      <c r="U85" s="294">
        <v>27996</v>
      </c>
      <c r="V85" s="293">
        <f t="shared" si="1034"/>
        <v>-0.10079013297359796</v>
      </c>
      <c r="W85" s="292">
        <v>163189</v>
      </c>
      <c r="X85" s="293">
        <f t="shared" si="1035"/>
        <v>-0.12802167268685749</v>
      </c>
      <c r="Y85" s="294">
        <v>150608</v>
      </c>
      <c r="Z85" s="293">
        <f t="shared" si="1036"/>
        <v>-0.12516554752666187</v>
      </c>
      <c r="AA85" s="294">
        <v>12582</v>
      </c>
      <c r="AB85" s="293">
        <f t="shared" si="1037"/>
        <v>-0.16075240128068302</v>
      </c>
      <c r="AC85" s="292">
        <v>40401</v>
      </c>
      <c r="AD85" s="293">
        <f t="shared" si="1038"/>
        <v>-0.18366975813784325</v>
      </c>
      <c r="AE85" s="294">
        <v>23009</v>
      </c>
      <c r="AF85" s="293">
        <f t="shared" si="1039"/>
        <v>-0.29013050319316325</v>
      </c>
      <c r="AG85" s="294">
        <v>17392</v>
      </c>
      <c r="AH85" s="293">
        <f t="shared" si="1040"/>
        <v>1.838622789553801E-2</v>
      </c>
      <c r="AI85" s="292">
        <v>1184543</v>
      </c>
      <c r="AJ85" s="293">
        <f t="shared" si="1041"/>
        <v>-6.1514705439610351E-2</v>
      </c>
      <c r="AK85" s="292">
        <v>461097</v>
      </c>
      <c r="AL85" s="293">
        <f t="shared" si="1042"/>
        <v>-1.0837736431913436E-2</v>
      </c>
      <c r="AM85" s="294">
        <v>439121</v>
      </c>
      <c r="AN85" s="293">
        <f t="shared" si="1043"/>
        <v>-1.1474096051938498E-2</v>
      </c>
      <c r="AO85" s="294">
        <v>21977</v>
      </c>
      <c r="AP85" s="293">
        <f t="shared" si="1044"/>
        <v>2.0974875746659905E-3</v>
      </c>
      <c r="AQ85" s="292">
        <v>372193</v>
      </c>
      <c r="AR85" s="293">
        <f t="shared" si="1045"/>
        <v>-5.3189757365772805E-2</v>
      </c>
      <c r="AS85" s="294">
        <v>359985</v>
      </c>
      <c r="AT85" s="293">
        <f t="shared" si="1046"/>
        <v>-7.3373832016268126E-2</v>
      </c>
      <c r="AU85" s="294">
        <v>12208</v>
      </c>
      <c r="AV85" s="293">
        <f t="shared" si="1047"/>
        <v>1.6470078057241979</v>
      </c>
      <c r="AW85" s="292">
        <v>238379</v>
      </c>
      <c r="AX85" s="293">
        <f t="shared" si="1048"/>
        <v>-5.3728653429344964E-2</v>
      </c>
      <c r="AY85" s="294">
        <v>211216</v>
      </c>
      <c r="AZ85" s="293">
        <f t="shared" si="1049"/>
        <v>-4.5713717729765846E-2</v>
      </c>
      <c r="BA85" s="294">
        <v>27163</v>
      </c>
      <c r="BB85" s="293">
        <f t="shared" si="1050"/>
        <v>-0.11173969914977111</v>
      </c>
      <c r="BC85" s="292">
        <v>155021</v>
      </c>
      <c r="BD85" s="293">
        <f t="shared" si="1051"/>
        <v>-0.13344774000245951</v>
      </c>
      <c r="BE85" s="294">
        <v>143430</v>
      </c>
      <c r="BF85" s="293">
        <f t="shared" si="1052"/>
        <v>-0.13219465267819863</v>
      </c>
      <c r="BG85" s="294">
        <v>11591</v>
      </c>
      <c r="BH85" s="293">
        <f t="shared" si="1053"/>
        <v>-0.14865956665442526</v>
      </c>
      <c r="BI85" s="292">
        <v>36801</v>
      </c>
      <c r="BJ85" s="293">
        <f t="shared" si="1054"/>
        <v>-0.18779518870006617</v>
      </c>
      <c r="BK85" s="294">
        <v>20212</v>
      </c>
      <c r="BL85" s="293">
        <f t="shared" si="1055"/>
        <v>-0.29977481378832493</v>
      </c>
      <c r="BM85" s="294">
        <v>16589</v>
      </c>
      <c r="BN85" s="293">
        <f t="shared" si="1056"/>
        <v>8.756460930374077E-3</v>
      </c>
      <c r="BO85" s="292">
        <v>115618</v>
      </c>
      <c r="BP85" s="293">
        <f t="shared" si="1057"/>
        <v>7.9170400238948613E-2</v>
      </c>
      <c r="BQ85" s="292">
        <v>52856</v>
      </c>
      <c r="BR85" s="293">
        <f t="shared" si="1058"/>
        <v>6.8445522538912451E-2</v>
      </c>
      <c r="BS85" s="294">
        <v>51484</v>
      </c>
      <c r="BT85" s="293">
        <f t="shared" si="1059"/>
        <v>6.9108729960960291E-2</v>
      </c>
      <c r="BU85" s="294">
        <v>1372</v>
      </c>
      <c r="BV85" s="293">
        <f t="shared" si="1060"/>
        <v>4.4140030441400357E-2</v>
      </c>
      <c r="BW85" s="292">
        <v>38263</v>
      </c>
      <c r="BX85" s="293">
        <f t="shared" si="1061"/>
        <v>0.19897847272271485</v>
      </c>
      <c r="BY85" s="294">
        <v>36036</v>
      </c>
      <c r="BZ85" s="293">
        <f t="shared" si="1062"/>
        <v>0.20164060155390318</v>
      </c>
      <c r="CA85" s="294">
        <v>2227</v>
      </c>
      <c r="CB85" s="293">
        <f t="shared" si="1063"/>
        <v>0.15748440748440751</v>
      </c>
      <c r="CC85" s="292">
        <v>18376</v>
      </c>
      <c r="CD85" s="293">
        <f t="shared" si="1064"/>
        <v>-9.0595340811043812E-3</v>
      </c>
      <c r="CE85" s="294">
        <v>17543</v>
      </c>
      <c r="CF85" s="293">
        <f t="shared" si="1065"/>
        <v>-2.4847137298499189E-2</v>
      </c>
      <c r="CG85" s="294">
        <v>833</v>
      </c>
      <c r="CH85" s="293">
        <f t="shared" si="1066"/>
        <v>0.50090090090090089</v>
      </c>
      <c r="CI85" s="292">
        <v>8169</v>
      </c>
      <c r="CJ85" s="293">
        <f t="shared" si="1067"/>
        <v>-1.0178117048346036E-2</v>
      </c>
      <c r="CK85" s="294">
        <v>7177</v>
      </c>
      <c r="CL85" s="293">
        <f t="shared" si="1068"/>
        <v>4.3623673113276196E-2</v>
      </c>
      <c r="CM85" s="294">
        <v>991</v>
      </c>
      <c r="CN85" s="293">
        <f t="shared" si="1069"/>
        <v>-0.27979651162790697</v>
      </c>
      <c r="CO85" s="292">
        <v>3600</v>
      </c>
      <c r="CP85" s="293">
        <f t="shared" si="1070"/>
        <v>-0.13875598086124397</v>
      </c>
      <c r="CQ85" s="294">
        <v>2797</v>
      </c>
      <c r="CR85" s="293">
        <f t="shared" si="1071"/>
        <v>-0.21166854565952653</v>
      </c>
      <c r="CS85" s="294">
        <v>803</v>
      </c>
      <c r="CT85" s="293">
        <f t="shared" si="1072"/>
        <v>0.27056962025316467</v>
      </c>
      <c r="CU85" s="292">
        <v>281298</v>
      </c>
      <c r="CV85" s="293">
        <f t="shared" si="1073"/>
        <v>-4.3129224395105692E-2</v>
      </c>
      <c r="CW85" s="292">
        <v>85527</v>
      </c>
      <c r="CX85" s="293">
        <f t="shared" si="1074"/>
        <v>-3.3035986839873854E-2</v>
      </c>
      <c r="CY85" s="294">
        <v>67794</v>
      </c>
      <c r="CZ85" s="293">
        <f t="shared" si="1075"/>
        <v>-0.10795020921603204</v>
      </c>
      <c r="DA85" s="294">
        <v>17732</v>
      </c>
      <c r="DB85" s="293">
        <f t="shared" si="1076"/>
        <v>0.42402826855123665</v>
      </c>
      <c r="DC85" s="292">
        <v>100365</v>
      </c>
      <c r="DD85" s="293">
        <f t="shared" si="1077"/>
        <v>5.6829668941116962E-2</v>
      </c>
      <c r="DE85" s="294">
        <v>98606</v>
      </c>
      <c r="DF85" s="293">
        <f t="shared" si="1078"/>
        <v>3.8504476040021052E-2</v>
      </c>
      <c r="DG85" s="294">
        <v>1760</v>
      </c>
      <c r="DH85" s="293">
        <f t="shared" si="1079"/>
        <v>91.631578947368425</v>
      </c>
      <c r="DI85" s="292">
        <v>48065</v>
      </c>
      <c r="DJ85" s="293">
        <f t="shared" si="1080"/>
        <v>-4.3996260715635338E-2</v>
      </c>
      <c r="DK85" s="294">
        <v>33006</v>
      </c>
      <c r="DL85" s="293">
        <f t="shared" si="1081"/>
        <v>-1.8146120894812046E-2</v>
      </c>
      <c r="DM85" s="294">
        <v>15059</v>
      </c>
      <c r="DN85" s="293">
        <f t="shared" si="1082"/>
        <v>-9.6098439375750355E-2</v>
      </c>
      <c r="DO85" s="292">
        <v>72788</v>
      </c>
      <c r="DP85" s="293">
        <f t="shared" si="1083"/>
        <v>-9.639616153340036E-2</v>
      </c>
      <c r="DQ85" s="294">
        <v>63915</v>
      </c>
      <c r="DR85" s="293">
        <f t="shared" si="1084"/>
        <v>-0.11126715519279173</v>
      </c>
      <c r="DS85" s="294">
        <v>8873</v>
      </c>
      <c r="DT85" s="293">
        <f t="shared" si="1085"/>
        <v>2.7324302419821755E-2</v>
      </c>
      <c r="DU85" s="292">
        <v>21727</v>
      </c>
      <c r="DV85" s="293">
        <f t="shared" si="1086"/>
        <v>-8.0494307842058466E-2</v>
      </c>
      <c r="DW85" s="294">
        <v>11801</v>
      </c>
      <c r="DX85" s="293">
        <f t="shared" si="1087"/>
        <v>7.3794358507734303E-2</v>
      </c>
      <c r="DY85" s="294">
        <v>9925</v>
      </c>
      <c r="DZ85" s="293">
        <f t="shared" si="1088"/>
        <v>-0.21479430379746833</v>
      </c>
      <c r="EA85" s="292">
        <v>30262</v>
      </c>
      <c r="EB85" s="293">
        <f t="shared" si="1089"/>
        <v>-1.3238554845441453E-2</v>
      </c>
      <c r="EC85" s="292">
        <v>16439</v>
      </c>
      <c r="ED85" s="293">
        <f t="shared" si="1090"/>
        <v>-7.868631956509553E-2</v>
      </c>
      <c r="EE85" s="294">
        <v>15975</v>
      </c>
      <c r="EF85" s="293">
        <f t="shared" si="1091"/>
        <v>-9.0054682159945276E-2</v>
      </c>
      <c r="EG85" s="294">
        <v>464</v>
      </c>
      <c r="EH85" s="293">
        <f t="shared" si="1092"/>
        <v>0.61672473867595823</v>
      </c>
      <c r="EI85" s="292">
        <v>8404</v>
      </c>
      <c r="EJ85" s="293">
        <f t="shared" si="1093"/>
        <v>0.17145246724282126</v>
      </c>
      <c r="EK85" s="294">
        <v>8189</v>
      </c>
      <c r="EL85" s="293">
        <f t="shared" si="1094"/>
        <v>0.15942234178111292</v>
      </c>
      <c r="EM85" s="294">
        <v>215</v>
      </c>
      <c r="EN85" s="293">
        <f t="shared" si="1095"/>
        <v>0.93693693693693691</v>
      </c>
      <c r="EO85" s="292">
        <v>4439</v>
      </c>
      <c r="EP85" s="293">
        <f t="shared" si="1096"/>
        <v>0.15629070070330808</v>
      </c>
      <c r="EQ85" s="294">
        <v>4178</v>
      </c>
      <c r="ER85" s="293">
        <f t="shared" si="1097"/>
        <v>0.14309165526675782</v>
      </c>
      <c r="ES85" s="294">
        <v>260</v>
      </c>
      <c r="ET85" s="293">
        <f t="shared" si="1098"/>
        <v>0.41304347826086962</v>
      </c>
      <c r="EU85" s="292">
        <v>940</v>
      </c>
      <c r="EV85" s="293">
        <f t="shared" si="1099"/>
        <v>-0.18473547267996526</v>
      </c>
      <c r="EW85" s="294">
        <v>904</v>
      </c>
      <c r="EX85" s="293">
        <f t="shared" si="1100"/>
        <v>-0.19929140832595216</v>
      </c>
      <c r="EY85" s="294">
        <v>36</v>
      </c>
      <c r="EZ85" s="293">
        <f t="shared" si="1101"/>
        <v>0.5</v>
      </c>
      <c r="FA85" s="292">
        <v>444</v>
      </c>
      <c r="FB85" s="293">
        <f t="shared" si="1102"/>
        <v>-0.30516431924882625</v>
      </c>
      <c r="FC85" s="294">
        <v>444</v>
      </c>
      <c r="FD85" s="293">
        <f t="shared" si="1103"/>
        <v>-0.30516431924882625</v>
      </c>
      <c r="FE85" s="294">
        <v>0</v>
      </c>
      <c r="FF85" s="293" t="str">
        <f t="shared" si="1104"/>
        <v>-</v>
      </c>
      <c r="FG85" s="292">
        <v>28679</v>
      </c>
      <c r="FH85" s="293">
        <f t="shared" si="1105"/>
        <v>-1.3687794476734183E-2</v>
      </c>
      <c r="FI85" s="292">
        <v>12294</v>
      </c>
      <c r="FJ85" s="293">
        <f t="shared" si="1106"/>
        <v>7.7049180327868338E-3</v>
      </c>
      <c r="FK85" s="294">
        <v>12102</v>
      </c>
      <c r="FL85" s="293">
        <f t="shared" si="1107"/>
        <v>3.5775419376925743E-2</v>
      </c>
      <c r="FM85" s="294">
        <v>192</v>
      </c>
      <c r="FN85" s="293">
        <f t="shared" si="1108"/>
        <v>-0.62790697674418605</v>
      </c>
      <c r="FO85" s="292">
        <v>5401</v>
      </c>
      <c r="FP85" s="293">
        <f t="shared" si="1109"/>
        <v>0.18028846153846145</v>
      </c>
      <c r="FQ85" s="294">
        <v>5292</v>
      </c>
      <c r="FR85" s="293">
        <f t="shared" si="1110"/>
        <v>0.20519243907993623</v>
      </c>
      <c r="FS85" s="294">
        <v>109</v>
      </c>
      <c r="FT85" s="293">
        <f t="shared" si="1111"/>
        <v>-0.41081081081081083</v>
      </c>
      <c r="FU85" s="292">
        <v>7200</v>
      </c>
      <c r="FV85" s="293">
        <f t="shared" si="1112"/>
        <v>3.0190299041350732E-2</v>
      </c>
      <c r="FW85" s="294">
        <v>6536</v>
      </c>
      <c r="FX85" s="293">
        <f t="shared" si="1113"/>
        <v>-4.4584125127905327E-2</v>
      </c>
      <c r="FY85" s="294">
        <v>664</v>
      </c>
      <c r="FZ85" s="293">
        <f t="shared" si="1114"/>
        <v>3.5170068027210881</v>
      </c>
      <c r="GA85" s="292">
        <v>4527</v>
      </c>
      <c r="GB85" s="293">
        <f t="shared" si="1115"/>
        <v>-0.19477054429028817</v>
      </c>
      <c r="GC85" s="294">
        <v>4351</v>
      </c>
      <c r="GD85" s="293">
        <f t="shared" si="1116"/>
        <v>-0.20135829662261384</v>
      </c>
      <c r="GE85" s="294">
        <v>176</v>
      </c>
      <c r="GF85" s="293">
        <f t="shared" si="1117"/>
        <v>1.1494252873563315E-2</v>
      </c>
      <c r="GG85" s="292">
        <v>450</v>
      </c>
      <c r="GH85" s="293">
        <f t="shared" si="1118"/>
        <v>-0.15730337078651691</v>
      </c>
      <c r="GI85" s="294">
        <v>255</v>
      </c>
      <c r="GJ85" s="293">
        <f t="shared" si="1119"/>
        <v>0.27499999999999991</v>
      </c>
      <c r="GK85" s="294">
        <v>194</v>
      </c>
      <c r="GL85" s="293">
        <f t="shared" si="1120"/>
        <v>-0.42089552238805972</v>
      </c>
      <c r="GM85" s="292">
        <v>391439</v>
      </c>
      <c r="GN85" s="293">
        <f t="shared" si="1121"/>
        <v>3.4491051513261484E-2</v>
      </c>
      <c r="GO85" s="292">
        <v>190904</v>
      </c>
      <c r="GP85" s="293">
        <f t="shared" si="1122"/>
        <v>8.2762375788375087E-2</v>
      </c>
      <c r="GQ85" s="294">
        <v>190274</v>
      </c>
      <c r="GR85" s="293">
        <f t="shared" si="1123"/>
        <v>8.7970083881776517E-2</v>
      </c>
      <c r="GS85" s="294">
        <v>631</v>
      </c>
      <c r="GT85" s="293">
        <f t="shared" si="1124"/>
        <v>-0.55657062543921287</v>
      </c>
      <c r="GU85" s="292">
        <v>55829</v>
      </c>
      <c r="GV85" s="293">
        <f t="shared" si="1125"/>
        <v>0.18995246925421494</v>
      </c>
      <c r="GW85" s="294">
        <v>49808</v>
      </c>
      <c r="GX85" s="293">
        <f t="shared" si="1126"/>
        <v>9.8350533650877647E-2</v>
      </c>
      <c r="GY85" s="294">
        <v>6022</v>
      </c>
      <c r="GZ85" s="293">
        <f t="shared" si="1127"/>
        <v>2.835668789808917</v>
      </c>
      <c r="HA85" s="292">
        <v>115360</v>
      </c>
      <c r="HB85" s="293">
        <f t="shared" si="1128"/>
        <v>-7.5961563276928379E-3</v>
      </c>
      <c r="HC85" s="294">
        <v>107677</v>
      </c>
      <c r="HD85" s="293">
        <f t="shared" si="1129"/>
        <v>-2.1129697419025595E-3</v>
      </c>
      <c r="HE85" s="294">
        <v>7683</v>
      </c>
      <c r="HF85" s="293">
        <f t="shared" si="1130"/>
        <v>-7.8556008635164321E-2</v>
      </c>
      <c r="HG85" s="292">
        <v>40523</v>
      </c>
      <c r="HH85" s="293">
        <f t="shared" si="1131"/>
        <v>-0.10140588965761932</v>
      </c>
      <c r="HI85" s="294">
        <v>39385</v>
      </c>
      <c r="HJ85" s="293">
        <f t="shared" si="1132"/>
        <v>-9.6052329584576546E-2</v>
      </c>
      <c r="HK85" s="294">
        <v>1138</v>
      </c>
      <c r="HL85" s="293">
        <f t="shared" si="1133"/>
        <v>-0.25425950196592395</v>
      </c>
      <c r="HM85" s="292">
        <v>7850</v>
      </c>
      <c r="HN85" s="293">
        <f t="shared" si="1134"/>
        <v>0.67950363714163453</v>
      </c>
      <c r="HO85" s="294">
        <v>2848</v>
      </c>
      <c r="HP85" s="293">
        <f t="shared" si="1135"/>
        <v>-0.23275862068965514</v>
      </c>
      <c r="HQ85" s="294">
        <v>5002</v>
      </c>
      <c r="HR85" s="293">
        <f t="shared" si="1136"/>
        <v>4.1995841995841996</v>
      </c>
      <c r="HS85" s="292">
        <v>40659</v>
      </c>
      <c r="HT85" s="293">
        <f t="shared" si="1137"/>
        <v>-0.22298239914384543</v>
      </c>
      <c r="HU85" s="292">
        <v>11260</v>
      </c>
      <c r="HV85" s="293">
        <f t="shared" si="1138"/>
        <v>-0.2433304213426517</v>
      </c>
      <c r="HW85" s="294">
        <v>11128</v>
      </c>
      <c r="HX85" s="293">
        <f t="shared" si="1139"/>
        <v>-0.25169793557931541</v>
      </c>
      <c r="HY85" s="294">
        <v>132</v>
      </c>
      <c r="HZ85" s="293">
        <f t="shared" si="1140"/>
        <v>12.2</v>
      </c>
      <c r="IA85" s="292">
        <v>16050</v>
      </c>
      <c r="IB85" s="293">
        <f t="shared" si="1141"/>
        <v>-0.14294868371869496</v>
      </c>
      <c r="IC85" s="294">
        <v>16027</v>
      </c>
      <c r="ID85" s="293">
        <f t="shared" si="1142"/>
        <v>-0.13814798881479884</v>
      </c>
      <c r="IE85" s="294">
        <v>24</v>
      </c>
      <c r="IF85" s="293">
        <f t="shared" si="1143"/>
        <v>-0.81679389312977102</v>
      </c>
      <c r="IG85" s="292">
        <v>8011</v>
      </c>
      <c r="IH85" s="293">
        <f t="shared" si="1144"/>
        <v>-0.26793383898382528</v>
      </c>
      <c r="II85" s="294">
        <v>8011</v>
      </c>
      <c r="IJ85" s="293">
        <f t="shared" si="1145"/>
        <v>-0.25617455896007424</v>
      </c>
      <c r="IK85" s="294">
        <v>0</v>
      </c>
      <c r="IL85" s="293">
        <f t="shared" si="1146"/>
        <v>-1</v>
      </c>
      <c r="IM85" s="292">
        <v>3782</v>
      </c>
      <c r="IN85" s="293">
        <f t="shared" si="1147"/>
        <v>-0.3407704375108942</v>
      </c>
      <c r="IO85" s="294">
        <v>3782</v>
      </c>
      <c r="IP85" s="293">
        <f t="shared" si="1148"/>
        <v>-0.31782106782106778</v>
      </c>
      <c r="IQ85" s="294">
        <v>0</v>
      </c>
      <c r="IR85" s="293">
        <f t="shared" si="1149"/>
        <v>-1</v>
      </c>
      <c r="IS85" s="292">
        <v>1615</v>
      </c>
      <c r="IT85" s="293">
        <f t="shared" si="1150"/>
        <v>-0.32987551867219922</v>
      </c>
      <c r="IU85" s="294">
        <v>1583</v>
      </c>
      <c r="IV85" s="293">
        <f t="shared" si="1151"/>
        <v>-0.31143975641583299</v>
      </c>
      <c r="IW85" s="294">
        <v>31</v>
      </c>
      <c r="IX85" s="293">
        <f t="shared" si="1152"/>
        <v>-0.72072072072072069</v>
      </c>
      <c r="IY85" s="292">
        <v>36013</v>
      </c>
      <c r="IZ85" s="293">
        <f t="shared" si="1153"/>
        <v>3.7449946705845116E-2</v>
      </c>
      <c r="JA85" s="292">
        <v>10990</v>
      </c>
      <c r="JB85" s="293">
        <f t="shared" si="1154"/>
        <v>0.10708169638360032</v>
      </c>
      <c r="JC85" s="294">
        <v>10958</v>
      </c>
      <c r="JD85" s="293">
        <f t="shared" si="1155"/>
        <v>0.11463737157969689</v>
      </c>
      <c r="JE85" s="294">
        <v>32</v>
      </c>
      <c r="JF85" s="293">
        <f t="shared" si="1156"/>
        <v>-0.66666666666666674</v>
      </c>
      <c r="JG85" s="292">
        <v>4259</v>
      </c>
      <c r="JH85" s="293">
        <f t="shared" si="1157"/>
        <v>-0.31713965047298376</v>
      </c>
      <c r="JI85" s="294">
        <v>4259</v>
      </c>
      <c r="JJ85" s="293">
        <f t="shared" si="1158"/>
        <v>-0.31273196708084561</v>
      </c>
      <c r="JK85" s="294">
        <v>0</v>
      </c>
      <c r="JL85" s="293">
        <f t="shared" si="1159"/>
        <v>-1</v>
      </c>
      <c r="JM85" s="292">
        <v>18678</v>
      </c>
      <c r="JN85" s="293">
        <f t="shared" si="1160"/>
        <v>0.20247215605485103</v>
      </c>
      <c r="JO85" s="294">
        <v>18678</v>
      </c>
      <c r="JP85" s="293">
        <f t="shared" si="1161"/>
        <v>0.20456597446149871</v>
      </c>
      <c r="JQ85" s="294">
        <v>0</v>
      </c>
      <c r="JR85" s="293">
        <f t="shared" si="1162"/>
        <v>-1</v>
      </c>
      <c r="JS85" s="292">
        <v>2144</v>
      </c>
      <c r="JT85" s="293">
        <f t="shared" si="1163"/>
        <v>-0.27395868608195051</v>
      </c>
      <c r="JU85" s="294">
        <v>2051</v>
      </c>
      <c r="JV85" s="293">
        <f t="shared" si="1164"/>
        <v>-0.29904306220095689</v>
      </c>
      <c r="JW85" s="294">
        <v>93</v>
      </c>
      <c r="JX85" s="293">
        <f t="shared" si="1165"/>
        <v>2.4444444444444446</v>
      </c>
      <c r="JY85" s="292">
        <v>32</v>
      </c>
      <c r="JZ85" s="293" t="str">
        <f t="shared" si="1166"/>
        <v>-</v>
      </c>
      <c r="KA85" s="294">
        <v>0</v>
      </c>
      <c r="KB85" s="293" t="str">
        <f t="shared" si="1167"/>
        <v>-</v>
      </c>
      <c r="KC85" s="294">
        <v>32</v>
      </c>
      <c r="KD85" s="293" t="str">
        <f t="shared" si="1168"/>
        <v>-</v>
      </c>
      <c r="KE85" s="292">
        <v>36856</v>
      </c>
      <c r="KF85" s="293">
        <f t="shared" si="1169"/>
        <v>5.8046735947637318E-2</v>
      </c>
      <c r="KG85" s="292">
        <v>16307</v>
      </c>
      <c r="KH85" s="293">
        <f t="shared" si="1170"/>
        <v>-3.1708330859212652E-2</v>
      </c>
      <c r="KI85" s="294">
        <v>16222</v>
      </c>
      <c r="KJ85" s="293">
        <f t="shared" si="1171"/>
        <v>-2.4123202791313192E-2</v>
      </c>
      <c r="KK85" s="294">
        <v>86</v>
      </c>
      <c r="KL85" s="293">
        <f t="shared" si="1172"/>
        <v>-0.60730593607305938</v>
      </c>
      <c r="KM85" s="292">
        <v>9371</v>
      </c>
      <c r="KN85" s="293">
        <f t="shared" si="1173"/>
        <v>0.25819011815252413</v>
      </c>
      <c r="KO85" s="294">
        <v>9285</v>
      </c>
      <c r="KP85" s="293">
        <f t="shared" si="1174"/>
        <v>0.27017783857729127</v>
      </c>
      <c r="KQ85" s="294">
        <v>87</v>
      </c>
      <c r="KR85" s="293">
        <f t="shared" si="1175"/>
        <v>-0.36956521739130432</v>
      </c>
      <c r="KS85" s="292">
        <v>6448</v>
      </c>
      <c r="KT85" s="293">
        <f t="shared" si="1176"/>
        <v>0.22283330172577287</v>
      </c>
      <c r="KU85" s="294">
        <v>6042</v>
      </c>
      <c r="KV85" s="293">
        <f t="shared" si="1177"/>
        <v>0.18820058997050149</v>
      </c>
      <c r="KW85" s="294">
        <v>406</v>
      </c>
      <c r="KX85" s="293">
        <f t="shared" si="1178"/>
        <v>1.1595744680851063</v>
      </c>
      <c r="KY85" s="292">
        <v>5207</v>
      </c>
      <c r="KZ85" s="293">
        <f t="shared" si="1179"/>
        <v>-5.7215281549882313E-2</v>
      </c>
      <c r="LA85" s="294">
        <v>5098</v>
      </c>
      <c r="LB85" s="293">
        <f t="shared" si="1180"/>
        <v>-4.2449286250939133E-2</v>
      </c>
      <c r="LC85" s="294">
        <v>109</v>
      </c>
      <c r="LD85" s="293">
        <f t="shared" si="1181"/>
        <v>-0.45226130653266328</v>
      </c>
      <c r="LE85" s="292">
        <v>192</v>
      </c>
      <c r="LF85" s="293">
        <f t="shared" si="1182"/>
        <v>-0.60816326530612241</v>
      </c>
      <c r="LG85" s="294">
        <v>28</v>
      </c>
      <c r="LH85" s="293">
        <f t="shared" si="1183"/>
        <v>-0.92893401015228427</v>
      </c>
      <c r="LI85" s="294">
        <v>163</v>
      </c>
      <c r="LJ85" s="293">
        <f t="shared" si="1184"/>
        <v>0.69791666666666674</v>
      </c>
      <c r="LK85" s="292">
        <v>221308</v>
      </c>
      <c r="LL85" s="293">
        <f t="shared" si="1185"/>
        <v>-8.001845716399858E-2</v>
      </c>
      <c r="LM85" s="292">
        <v>59194</v>
      </c>
      <c r="LN85" s="293">
        <f t="shared" si="1186"/>
        <v>6.9777528780293752E-2</v>
      </c>
      <c r="LO85" s="294">
        <v>58445</v>
      </c>
      <c r="LP85" s="293">
        <f t="shared" si="1187"/>
        <v>9.1532197818616545E-2</v>
      </c>
      <c r="LQ85" s="294">
        <v>749</v>
      </c>
      <c r="LR85" s="293">
        <f t="shared" si="1188"/>
        <v>-0.58133035215204032</v>
      </c>
      <c r="LS85" s="292">
        <v>134381</v>
      </c>
      <c r="LT85" s="293">
        <f t="shared" si="1189"/>
        <v>-0.11045430173366788</v>
      </c>
      <c r="LU85" s="294">
        <v>133206</v>
      </c>
      <c r="LV85" s="293">
        <f t="shared" si="1190"/>
        <v>-0.11688191148001803</v>
      </c>
      <c r="LW85" s="294">
        <v>1175</v>
      </c>
      <c r="LX85" s="293">
        <f t="shared" si="1191"/>
        <v>4.0865800865800868</v>
      </c>
      <c r="LY85" s="292">
        <v>16949</v>
      </c>
      <c r="LZ85" s="293">
        <f t="shared" si="1192"/>
        <v>0.18243337519185143</v>
      </c>
      <c r="MA85" s="294">
        <v>16298</v>
      </c>
      <c r="MB85" s="293">
        <f t="shared" si="1193"/>
        <v>0.19794193311282626</v>
      </c>
      <c r="MC85" s="294">
        <v>650</v>
      </c>
      <c r="MD85" s="293">
        <f t="shared" si="1194"/>
        <v>-0.10836762688614543</v>
      </c>
      <c r="ME85" s="292">
        <v>11456</v>
      </c>
      <c r="MF85" s="293">
        <f t="shared" si="1195"/>
        <v>-0.11516181354753996</v>
      </c>
      <c r="MG85" s="294">
        <v>11265</v>
      </c>
      <c r="MH85" s="293">
        <f t="shared" si="1196"/>
        <v>-0.12423229417709714</v>
      </c>
      <c r="MI85" s="294">
        <v>190</v>
      </c>
      <c r="MJ85" s="293">
        <f t="shared" si="1197"/>
        <v>1.2619047619047619</v>
      </c>
      <c r="MK85" s="292">
        <v>1401</v>
      </c>
      <c r="ML85" s="293">
        <f t="shared" si="1198"/>
        <v>-0.82654450909991328</v>
      </c>
      <c r="MM85" s="294">
        <v>1246</v>
      </c>
      <c r="MN85" s="293">
        <f t="shared" si="1199"/>
        <v>-0.83953638119768192</v>
      </c>
      <c r="MO85" s="294">
        <v>155</v>
      </c>
      <c r="MP85" s="293">
        <f t="shared" si="1200"/>
        <v>-0.50320512820512819</v>
      </c>
      <c r="MQ85" s="292">
        <f t="shared" si="1201"/>
        <v>118029</v>
      </c>
      <c r="MR85" s="293">
        <f t="shared" si="1202"/>
        <v>-0.29595872230009845</v>
      </c>
      <c r="MS85" s="292">
        <f t="shared" si="1203"/>
        <v>58182</v>
      </c>
      <c r="MT85" s="293">
        <f t="shared" si="1204"/>
        <v>-0.2175947715933999</v>
      </c>
      <c r="MU85" s="294">
        <f t="shared" si="1205"/>
        <v>56223</v>
      </c>
      <c r="MV85" s="293">
        <f t="shared" si="1206"/>
        <v>-0.18778711970182893</v>
      </c>
      <c r="MW85" s="294">
        <f t="shared" si="1207"/>
        <v>1959</v>
      </c>
      <c r="MX85" s="293">
        <f t="shared" si="1208"/>
        <v>-0.61879743140688848</v>
      </c>
      <c r="MY85" s="292">
        <f t="shared" si="1209"/>
        <v>38133</v>
      </c>
      <c r="MZ85" s="293">
        <f t="shared" si="1210"/>
        <v>-0.31890762306208476</v>
      </c>
      <c r="NA85" s="294">
        <f t="shared" si="1211"/>
        <v>35313</v>
      </c>
      <c r="NB85" s="293">
        <f t="shared" si="1212"/>
        <v>-0.34361233480176212</v>
      </c>
      <c r="NC85" s="294">
        <f t="shared" si="1213"/>
        <v>2816</v>
      </c>
      <c r="ND85" s="293">
        <f t="shared" si="1214"/>
        <v>0.28760859625057167</v>
      </c>
      <c r="NE85" s="292">
        <f t="shared" si="1215"/>
        <v>13229</v>
      </c>
      <c r="NF85" s="293">
        <f t="shared" si="1216"/>
        <v>-0.53554751957307867</v>
      </c>
      <c r="NG85" s="294">
        <f t="shared" si="1217"/>
        <v>10790</v>
      </c>
      <c r="NH85" s="293">
        <f t="shared" si="1218"/>
        <v>-0.55689704734918477</v>
      </c>
      <c r="NI85" s="294">
        <f t="shared" si="1219"/>
        <v>2441</v>
      </c>
      <c r="NJ85" s="293">
        <f t="shared" si="1220"/>
        <v>-0.40967351874244251</v>
      </c>
      <c r="NK85" s="292">
        <f t="shared" si="1221"/>
        <v>13654</v>
      </c>
      <c r="NL85" s="293">
        <f t="shared" si="1222"/>
        <v>-0.29290523045054373</v>
      </c>
      <c r="NM85" s="294">
        <f t="shared" si="1223"/>
        <v>12679</v>
      </c>
      <c r="NN85" s="293">
        <f t="shared" si="1224"/>
        <v>-0.23426742360188424</v>
      </c>
      <c r="NO85" s="294">
        <f t="shared" si="1225"/>
        <v>976</v>
      </c>
      <c r="NP85" s="293">
        <f t="shared" si="1226"/>
        <v>-0.64521992002908035</v>
      </c>
      <c r="NQ85" s="292">
        <f t="shared" si="1227"/>
        <v>3090</v>
      </c>
      <c r="NR85" s="293">
        <f t="shared" si="1228"/>
        <v>-0.36380481778875851</v>
      </c>
      <c r="NS85" s="294">
        <f t="shared" si="1229"/>
        <v>2007</v>
      </c>
      <c r="NT85" s="293">
        <f t="shared" si="1230"/>
        <v>-0.29972086531751574</v>
      </c>
      <c r="NU85" s="294">
        <f t="shared" si="1231"/>
        <v>1087</v>
      </c>
      <c r="NV85" s="293">
        <f t="shared" si="1232"/>
        <v>-0.45349421820010061</v>
      </c>
    </row>
    <row r="86" spans="1:386" s="295" customFormat="1" outlineLevel="1" x14ac:dyDescent="0.25">
      <c r="A86" s="290"/>
      <c r="B86" s="291" t="s">
        <v>83</v>
      </c>
      <c r="C86" s="292">
        <v>1342514</v>
      </c>
      <c r="D86" s="293">
        <f t="shared" si="1025"/>
        <v>-1.7803003699021436E-2</v>
      </c>
      <c r="E86" s="292">
        <v>519566</v>
      </c>
      <c r="F86" s="293">
        <f t="shared" si="1026"/>
        <v>-8.1949532221456955E-3</v>
      </c>
      <c r="G86" s="294">
        <v>495742</v>
      </c>
      <c r="H86" s="293">
        <f t="shared" si="1027"/>
        <v>-8.2879062184302299E-3</v>
      </c>
      <c r="I86" s="294">
        <v>23825</v>
      </c>
      <c r="J86" s="293">
        <f t="shared" si="1028"/>
        <v>-6.2150663218486502E-3</v>
      </c>
      <c r="K86" s="292">
        <v>420041</v>
      </c>
      <c r="L86" s="293">
        <f t="shared" si="1029"/>
        <v>-1.732612464235328E-2</v>
      </c>
      <c r="M86" s="294">
        <v>413284</v>
      </c>
      <c r="N86" s="293">
        <f t="shared" si="1030"/>
        <v>-3.6115356982704405E-3</v>
      </c>
      <c r="O86" s="294">
        <v>6757</v>
      </c>
      <c r="P86" s="293">
        <f t="shared" si="1031"/>
        <v>-0.46644030322173091</v>
      </c>
      <c r="Q86" s="292">
        <v>258185</v>
      </c>
      <c r="R86" s="293">
        <f t="shared" si="1032"/>
        <v>1.6604786678926509E-3</v>
      </c>
      <c r="S86" s="294">
        <v>235525</v>
      </c>
      <c r="T86" s="293">
        <f t="shared" si="1033"/>
        <v>1.0112923355363401E-2</v>
      </c>
      <c r="U86" s="294">
        <v>22661</v>
      </c>
      <c r="V86" s="293">
        <f t="shared" si="1034"/>
        <v>-7.848399821072749E-2</v>
      </c>
      <c r="W86" s="292">
        <v>171248</v>
      </c>
      <c r="X86" s="293">
        <f t="shared" si="1035"/>
        <v>-0.11597966084195854</v>
      </c>
      <c r="Y86" s="294">
        <v>163682</v>
      </c>
      <c r="Z86" s="293">
        <f t="shared" si="1036"/>
        <v>-8.1964822542289206E-2</v>
      </c>
      <c r="AA86" s="294">
        <v>7566</v>
      </c>
      <c r="AB86" s="293">
        <f t="shared" si="1037"/>
        <v>-0.50930669952655816</v>
      </c>
      <c r="AC86" s="292">
        <v>34266</v>
      </c>
      <c r="AD86" s="293">
        <f t="shared" si="1038"/>
        <v>-0.21318025258323769</v>
      </c>
      <c r="AE86" s="294">
        <v>23267</v>
      </c>
      <c r="AF86" s="293">
        <f t="shared" si="1039"/>
        <v>-0.1888226475612732</v>
      </c>
      <c r="AG86" s="294">
        <v>10999</v>
      </c>
      <c r="AH86" s="293">
        <f t="shared" si="1040"/>
        <v>-0.26017353870989435</v>
      </c>
      <c r="AI86" s="292">
        <v>1237524</v>
      </c>
      <c r="AJ86" s="293">
        <f t="shared" si="1041"/>
        <v>-1.7247663874248254E-2</v>
      </c>
      <c r="AK86" s="292">
        <v>471820</v>
      </c>
      <c r="AL86" s="293">
        <f t="shared" si="1042"/>
        <v>-7.7684358399542353E-3</v>
      </c>
      <c r="AM86" s="294">
        <v>449694</v>
      </c>
      <c r="AN86" s="293">
        <f t="shared" si="1043"/>
        <v>-8.7356747498661402E-3</v>
      </c>
      <c r="AO86" s="294">
        <v>22126</v>
      </c>
      <c r="AP86" s="293">
        <f t="shared" si="1044"/>
        <v>1.2353587115666143E-2</v>
      </c>
      <c r="AQ86" s="292">
        <v>388082</v>
      </c>
      <c r="AR86" s="293">
        <f t="shared" si="1045"/>
        <v>-1.1812457189709691E-2</v>
      </c>
      <c r="AS86" s="294">
        <v>383497</v>
      </c>
      <c r="AT86" s="293">
        <f t="shared" si="1046"/>
        <v>1.0127666016721548E-3</v>
      </c>
      <c r="AU86" s="294">
        <v>4585</v>
      </c>
      <c r="AV86" s="293">
        <f t="shared" si="1047"/>
        <v>-0.52299209321681239</v>
      </c>
      <c r="AW86" s="292">
        <v>237969</v>
      </c>
      <c r="AX86" s="293">
        <f t="shared" si="1048"/>
        <v>3.7709585574186022E-3</v>
      </c>
      <c r="AY86" s="294">
        <v>217389</v>
      </c>
      <c r="AZ86" s="293">
        <f t="shared" si="1049"/>
        <v>1.0688548979497003E-2</v>
      </c>
      <c r="BA86" s="294">
        <v>20580</v>
      </c>
      <c r="BB86" s="293">
        <f t="shared" si="1050"/>
        <v>-6.3907209460996151E-2</v>
      </c>
      <c r="BC86" s="292">
        <v>160861</v>
      </c>
      <c r="BD86" s="293">
        <f t="shared" si="1051"/>
        <v>-0.12330163228601798</v>
      </c>
      <c r="BE86" s="294">
        <v>155139</v>
      </c>
      <c r="BF86" s="293">
        <f t="shared" si="1052"/>
        <v>-8.8998502598432117E-2</v>
      </c>
      <c r="BG86" s="294">
        <v>5721</v>
      </c>
      <c r="BH86" s="293">
        <f t="shared" si="1053"/>
        <v>-0.56626231993934795</v>
      </c>
      <c r="BI86" s="292">
        <v>31100</v>
      </c>
      <c r="BJ86" s="293">
        <f t="shared" si="1054"/>
        <v>-0.20608582441988099</v>
      </c>
      <c r="BK86" s="294">
        <v>21268</v>
      </c>
      <c r="BL86" s="293">
        <f t="shared" si="1055"/>
        <v>-0.16280900645567631</v>
      </c>
      <c r="BM86" s="294">
        <v>9832</v>
      </c>
      <c r="BN86" s="293">
        <f t="shared" si="1056"/>
        <v>-0.28593216646089037</v>
      </c>
      <c r="BO86" s="292">
        <v>104990</v>
      </c>
      <c r="BP86" s="293">
        <f t="shared" si="1057"/>
        <v>-2.4301844709818332E-2</v>
      </c>
      <c r="BQ86" s="292">
        <v>47746</v>
      </c>
      <c r="BR86" s="293">
        <f t="shared" si="1058"/>
        <v>-1.2390112731409664E-2</v>
      </c>
      <c r="BS86" s="294">
        <v>46048</v>
      </c>
      <c r="BT86" s="293">
        <f t="shared" si="1059"/>
        <v>-3.8937440512243349E-3</v>
      </c>
      <c r="BU86" s="294">
        <v>1698</v>
      </c>
      <c r="BV86" s="293">
        <f t="shared" si="1060"/>
        <v>-0.19792158715162966</v>
      </c>
      <c r="BW86" s="292">
        <v>31959</v>
      </c>
      <c r="BX86" s="293">
        <f t="shared" si="1061"/>
        <v>-7.9680930714738252E-2</v>
      </c>
      <c r="BY86" s="294">
        <v>29787</v>
      </c>
      <c r="BZ86" s="293">
        <f t="shared" si="1062"/>
        <v>-5.9545985539734114E-2</v>
      </c>
      <c r="CA86" s="294">
        <v>2171</v>
      </c>
      <c r="CB86" s="293">
        <f t="shared" si="1063"/>
        <v>-0.28866317169069466</v>
      </c>
      <c r="CC86" s="292">
        <v>20216</v>
      </c>
      <c r="CD86" s="293">
        <f t="shared" si="1064"/>
        <v>-2.2531670051252339E-2</v>
      </c>
      <c r="CE86" s="294">
        <v>18135</v>
      </c>
      <c r="CF86" s="293">
        <f t="shared" si="1065"/>
        <v>3.208496985119158E-3</v>
      </c>
      <c r="CG86" s="294">
        <v>2081</v>
      </c>
      <c r="CH86" s="293">
        <f t="shared" si="1066"/>
        <v>-0.20115163147792703</v>
      </c>
      <c r="CI86" s="292">
        <v>10388</v>
      </c>
      <c r="CJ86" s="293">
        <f t="shared" si="1067"/>
        <v>1.5444770283479903E-2</v>
      </c>
      <c r="CK86" s="294">
        <v>8543</v>
      </c>
      <c r="CL86" s="293">
        <f t="shared" si="1068"/>
        <v>6.7741532308461361E-2</v>
      </c>
      <c r="CM86" s="294">
        <v>1844</v>
      </c>
      <c r="CN86" s="293">
        <f t="shared" si="1069"/>
        <v>-0.17272319425751459</v>
      </c>
      <c r="CO86" s="292">
        <v>3166</v>
      </c>
      <c r="CP86" s="293">
        <f t="shared" si="1070"/>
        <v>-0.27667352067626227</v>
      </c>
      <c r="CQ86" s="294">
        <v>1999</v>
      </c>
      <c r="CR86" s="293">
        <f t="shared" si="1071"/>
        <v>-0.39054878048780484</v>
      </c>
      <c r="CS86" s="294">
        <v>1168</v>
      </c>
      <c r="CT86" s="293">
        <f t="shared" si="1072"/>
        <v>6.4721969006380942E-2</v>
      </c>
      <c r="CU86" s="292">
        <v>278120</v>
      </c>
      <c r="CV86" s="293">
        <f t="shared" si="1073"/>
        <v>-1.7525019340754011E-2</v>
      </c>
      <c r="CW86" s="292">
        <v>85325</v>
      </c>
      <c r="CX86" s="293">
        <f t="shared" si="1074"/>
        <v>3.335311428952048E-2</v>
      </c>
      <c r="CY86" s="294">
        <v>68818</v>
      </c>
      <c r="CZ86" s="293">
        <f t="shared" si="1075"/>
        <v>2.3300768761802759E-2</v>
      </c>
      <c r="DA86" s="294">
        <v>16507</v>
      </c>
      <c r="DB86" s="293">
        <f t="shared" si="1076"/>
        <v>7.7480417754569153E-2</v>
      </c>
      <c r="DC86" s="292">
        <v>99722</v>
      </c>
      <c r="DD86" s="293">
        <f t="shared" si="1077"/>
        <v>4.8265368842135281E-3</v>
      </c>
      <c r="DE86" s="294">
        <v>98835</v>
      </c>
      <c r="DF86" s="293">
        <f t="shared" si="1078"/>
        <v>3.1777515632992692E-2</v>
      </c>
      <c r="DG86" s="294">
        <v>887</v>
      </c>
      <c r="DH86" s="293">
        <f t="shared" si="1079"/>
        <v>-0.74304750869061409</v>
      </c>
      <c r="DI86" s="292">
        <v>45205</v>
      </c>
      <c r="DJ86" s="293">
        <f t="shared" si="1080"/>
        <v>6.2621941186149721E-2</v>
      </c>
      <c r="DK86" s="294">
        <v>28980</v>
      </c>
      <c r="DL86" s="293">
        <f t="shared" si="1081"/>
        <v>1.5630475923459786E-2</v>
      </c>
      <c r="DM86" s="294">
        <v>16225</v>
      </c>
      <c r="DN86" s="293">
        <f t="shared" si="1082"/>
        <v>0.15834939673020632</v>
      </c>
      <c r="DO86" s="292">
        <v>66647</v>
      </c>
      <c r="DP86" s="293">
        <f t="shared" si="1083"/>
        <v>-0.17284732047558771</v>
      </c>
      <c r="DQ86" s="294">
        <v>64377</v>
      </c>
      <c r="DR86" s="293">
        <f t="shared" si="1084"/>
        <v>-0.11995570866141736</v>
      </c>
      <c r="DS86" s="294">
        <v>2270</v>
      </c>
      <c r="DT86" s="293">
        <f t="shared" si="1085"/>
        <v>-0.69415251953651302</v>
      </c>
      <c r="DU86" s="292">
        <v>20391</v>
      </c>
      <c r="DV86" s="293">
        <f t="shared" si="1086"/>
        <v>2.421015621075906E-2</v>
      </c>
      <c r="DW86" s="294">
        <v>12350</v>
      </c>
      <c r="DX86" s="293">
        <f t="shared" si="1087"/>
        <v>6.6309791055085388E-2</v>
      </c>
      <c r="DY86" s="294">
        <v>8041</v>
      </c>
      <c r="DZ86" s="293">
        <f t="shared" si="1088"/>
        <v>-3.4346103038309095E-2</v>
      </c>
      <c r="EA86" s="292">
        <v>33298</v>
      </c>
      <c r="EB86" s="293">
        <f t="shared" si="1089"/>
        <v>-0.10395306907779667</v>
      </c>
      <c r="EC86" s="292">
        <v>18697</v>
      </c>
      <c r="ED86" s="293">
        <f t="shared" si="1090"/>
        <v>-0.17071764392796951</v>
      </c>
      <c r="EE86" s="294">
        <v>18596</v>
      </c>
      <c r="EF86" s="293">
        <f t="shared" si="1091"/>
        <v>-0.17457499223223405</v>
      </c>
      <c r="EG86" s="294">
        <v>101</v>
      </c>
      <c r="EH86" s="293">
        <f t="shared" si="1092"/>
        <v>4.9411764705882355</v>
      </c>
      <c r="EI86" s="292">
        <v>7712</v>
      </c>
      <c r="EJ86" s="293">
        <f t="shared" si="1093"/>
        <v>-0.13182483395249356</v>
      </c>
      <c r="EK86" s="294">
        <v>7658</v>
      </c>
      <c r="EL86" s="293">
        <f t="shared" si="1094"/>
        <v>-0.12178899082568806</v>
      </c>
      <c r="EM86" s="294">
        <v>54</v>
      </c>
      <c r="EN86" s="293">
        <f t="shared" si="1095"/>
        <v>-0.66871165644171782</v>
      </c>
      <c r="EO86" s="292">
        <v>4457</v>
      </c>
      <c r="EP86" s="293">
        <f t="shared" si="1096"/>
        <v>4.0868752919196671E-2</v>
      </c>
      <c r="EQ86" s="294">
        <v>4437</v>
      </c>
      <c r="ER86" s="293">
        <f t="shared" si="1097"/>
        <v>7.8512396694214948E-2</v>
      </c>
      <c r="ES86" s="294">
        <v>20</v>
      </c>
      <c r="ET86" s="293">
        <f t="shared" si="1098"/>
        <v>-0.88095238095238093</v>
      </c>
      <c r="EU86" s="292">
        <v>1392</v>
      </c>
      <c r="EV86" s="293">
        <f t="shared" si="1099"/>
        <v>4.0358744394618729E-2</v>
      </c>
      <c r="EW86" s="294">
        <v>1386</v>
      </c>
      <c r="EX86" s="293">
        <f t="shared" si="1100"/>
        <v>6.1255742725880635E-2</v>
      </c>
      <c r="EY86" s="294">
        <v>6</v>
      </c>
      <c r="EZ86" s="293">
        <f t="shared" si="1101"/>
        <v>-0.8125</v>
      </c>
      <c r="FA86" s="292">
        <v>597</v>
      </c>
      <c r="FB86" s="293">
        <f t="shared" si="1102"/>
        <v>0.5</v>
      </c>
      <c r="FC86" s="294">
        <v>589</v>
      </c>
      <c r="FD86" s="293">
        <f t="shared" si="1103"/>
        <v>0.4798994974874371</v>
      </c>
      <c r="FE86" s="294">
        <v>8</v>
      </c>
      <c r="FF86" s="293" t="str">
        <f t="shared" si="1104"/>
        <v>-</v>
      </c>
      <c r="FG86" s="292">
        <v>38326</v>
      </c>
      <c r="FH86" s="293">
        <f t="shared" si="1105"/>
        <v>0.16694577231069019</v>
      </c>
      <c r="FI86" s="292">
        <v>14913</v>
      </c>
      <c r="FJ86" s="293">
        <f t="shared" si="1106"/>
        <v>0.24161185579885114</v>
      </c>
      <c r="FK86" s="294">
        <v>14355</v>
      </c>
      <c r="FL86" s="293">
        <f t="shared" si="1107"/>
        <v>0.24103051785251139</v>
      </c>
      <c r="FM86" s="294">
        <v>558</v>
      </c>
      <c r="FN86" s="293">
        <f t="shared" si="1108"/>
        <v>0.2567567567567568</v>
      </c>
      <c r="FO86" s="292">
        <v>7325</v>
      </c>
      <c r="FP86" s="293">
        <f t="shared" si="1109"/>
        <v>0.33692279613068088</v>
      </c>
      <c r="FQ86" s="294">
        <v>6851</v>
      </c>
      <c r="FR86" s="293">
        <f t="shared" si="1110"/>
        <v>0.33730236189732588</v>
      </c>
      <c r="FS86" s="294">
        <v>474</v>
      </c>
      <c r="FT86" s="293">
        <f t="shared" si="1111"/>
        <v>0.3314606741573034</v>
      </c>
      <c r="FU86" s="292">
        <v>10052</v>
      </c>
      <c r="FV86" s="293">
        <f t="shared" si="1112"/>
        <v>1.5456106677442127E-2</v>
      </c>
      <c r="FW86" s="294">
        <v>9236</v>
      </c>
      <c r="FX86" s="293">
        <f t="shared" si="1113"/>
        <v>1.3942254912723717E-2</v>
      </c>
      <c r="FY86" s="294">
        <v>815</v>
      </c>
      <c r="FZ86" s="293">
        <f t="shared" si="1114"/>
        <v>3.1645569620253111E-2</v>
      </c>
      <c r="GA86" s="292">
        <v>7937</v>
      </c>
      <c r="GB86" s="293">
        <f t="shared" si="1115"/>
        <v>0.11694342808893898</v>
      </c>
      <c r="GC86" s="294">
        <v>7381</v>
      </c>
      <c r="GD86" s="293">
        <f t="shared" si="1116"/>
        <v>0.15364176305095345</v>
      </c>
      <c r="GE86" s="294">
        <v>556</v>
      </c>
      <c r="GF86" s="293">
        <f t="shared" si="1117"/>
        <v>-0.2157968970380818</v>
      </c>
      <c r="GG86" s="292">
        <v>491</v>
      </c>
      <c r="GH86" s="293">
        <f t="shared" si="1118"/>
        <v>-1.2072434607645843E-2</v>
      </c>
      <c r="GI86" s="294">
        <v>236</v>
      </c>
      <c r="GJ86" s="293">
        <f t="shared" si="1119"/>
        <v>-0.52515090543259557</v>
      </c>
      <c r="GK86" s="294">
        <v>255</v>
      </c>
      <c r="GL86" s="293" t="str">
        <f t="shared" si="1120"/>
        <v>-</v>
      </c>
      <c r="GM86" s="292">
        <v>396979</v>
      </c>
      <c r="GN86" s="293">
        <f t="shared" si="1121"/>
        <v>-4.3439985352798915E-3</v>
      </c>
      <c r="GO86" s="292">
        <v>180554</v>
      </c>
      <c r="GP86" s="293">
        <f t="shared" si="1122"/>
        <v>-4.6443585356063966E-2</v>
      </c>
      <c r="GQ86" s="294">
        <v>180226</v>
      </c>
      <c r="GR86" s="293">
        <f t="shared" si="1123"/>
        <v>-4.5787138515624215E-2</v>
      </c>
      <c r="GS86" s="294">
        <v>327</v>
      </c>
      <c r="GT86" s="293">
        <f t="shared" si="1124"/>
        <v>-0.310126582278481</v>
      </c>
      <c r="GU86" s="292">
        <v>58575</v>
      </c>
      <c r="GV86" s="293">
        <f t="shared" si="1125"/>
        <v>5.6033317107469394E-2</v>
      </c>
      <c r="GW86" s="294">
        <v>57884</v>
      </c>
      <c r="GX86" s="293">
        <f t="shared" si="1126"/>
        <v>0.11123056248800145</v>
      </c>
      <c r="GY86" s="294">
        <v>692</v>
      </c>
      <c r="GZ86" s="293">
        <f t="shared" si="1127"/>
        <v>-0.79508439443292866</v>
      </c>
      <c r="HA86" s="292">
        <v>114247</v>
      </c>
      <c r="HB86" s="293">
        <f t="shared" si="1128"/>
        <v>4.7801164763608073E-2</v>
      </c>
      <c r="HC86" s="294">
        <v>113580</v>
      </c>
      <c r="HD86" s="293">
        <f t="shared" si="1129"/>
        <v>7.6383623957543501E-2</v>
      </c>
      <c r="HE86" s="294">
        <v>667</v>
      </c>
      <c r="HF86" s="293">
        <f t="shared" si="1130"/>
        <v>-0.81024182076813656</v>
      </c>
      <c r="HG86" s="292">
        <v>40848</v>
      </c>
      <c r="HH86" s="293">
        <f t="shared" si="1131"/>
        <v>-0.13633288227334239</v>
      </c>
      <c r="HI86" s="294">
        <v>40475</v>
      </c>
      <c r="HJ86" s="293">
        <f t="shared" si="1132"/>
        <v>-0.12285454230235782</v>
      </c>
      <c r="HK86" s="294">
        <v>373</v>
      </c>
      <c r="HL86" s="293">
        <f t="shared" si="1133"/>
        <v>-0.67621527777777779</v>
      </c>
      <c r="HM86" s="292">
        <v>2867</v>
      </c>
      <c r="HN86" s="293">
        <f t="shared" si="1134"/>
        <v>-0.59287134336836123</v>
      </c>
      <c r="HO86" s="294">
        <v>2616</v>
      </c>
      <c r="HP86" s="293">
        <f t="shared" si="1135"/>
        <v>-0.28874388254486139</v>
      </c>
      <c r="HQ86" s="294">
        <v>251</v>
      </c>
      <c r="HR86" s="293">
        <f t="shared" si="1136"/>
        <v>-0.92538644470868014</v>
      </c>
      <c r="HS86" s="292">
        <v>45924</v>
      </c>
      <c r="HT86" s="293">
        <f t="shared" si="1137"/>
        <v>-0.12761673188708633</v>
      </c>
      <c r="HU86" s="292">
        <v>13604</v>
      </c>
      <c r="HV86" s="293">
        <f t="shared" si="1138"/>
        <v>-9.7877984084880687E-2</v>
      </c>
      <c r="HW86" s="294">
        <v>13350</v>
      </c>
      <c r="HX86" s="293">
        <f t="shared" si="1139"/>
        <v>-0.10486790934692236</v>
      </c>
      <c r="HY86" s="294">
        <v>254</v>
      </c>
      <c r="HZ86" s="293">
        <f t="shared" si="1140"/>
        <v>0.52095808383233533</v>
      </c>
      <c r="IA86" s="292">
        <v>18657</v>
      </c>
      <c r="IB86" s="293">
        <f t="shared" si="1141"/>
        <v>-6.0810470677070239E-2</v>
      </c>
      <c r="IC86" s="294">
        <v>18449</v>
      </c>
      <c r="ID86" s="293">
        <f t="shared" si="1142"/>
        <v>-5.7040633784819827E-2</v>
      </c>
      <c r="IE86" s="294">
        <v>208</v>
      </c>
      <c r="IF86" s="293">
        <f t="shared" si="1143"/>
        <v>-0.30666666666666664</v>
      </c>
      <c r="IG86" s="292">
        <v>8720</v>
      </c>
      <c r="IH86" s="293">
        <f t="shared" si="1144"/>
        <v>-0.16586952362731966</v>
      </c>
      <c r="II86" s="294">
        <v>8508</v>
      </c>
      <c r="IJ86" s="293">
        <f t="shared" si="1145"/>
        <v>-0.14817781337605129</v>
      </c>
      <c r="IK86" s="294">
        <v>213</v>
      </c>
      <c r="IL86" s="293">
        <f t="shared" si="1146"/>
        <v>-0.5429184549356223</v>
      </c>
      <c r="IM86" s="292">
        <v>4292</v>
      </c>
      <c r="IN86" s="293">
        <f t="shared" si="1147"/>
        <v>-0.25756789482788445</v>
      </c>
      <c r="IO86" s="294">
        <v>4072</v>
      </c>
      <c r="IP86" s="293">
        <f t="shared" si="1148"/>
        <v>-0.26511460025266198</v>
      </c>
      <c r="IQ86" s="294">
        <v>219</v>
      </c>
      <c r="IR86" s="293">
        <f t="shared" si="1149"/>
        <v>-8.7500000000000022E-2</v>
      </c>
      <c r="IS86" s="292">
        <v>1355</v>
      </c>
      <c r="IT86" s="293">
        <f t="shared" si="1150"/>
        <v>-0.48321891685736085</v>
      </c>
      <c r="IU86" s="294">
        <v>1230</v>
      </c>
      <c r="IV86" s="293">
        <f t="shared" si="1151"/>
        <v>-0.51650943396226423</v>
      </c>
      <c r="IW86" s="294">
        <v>125</v>
      </c>
      <c r="IX86" s="293">
        <f t="shared" si="1152"/>
        <v>0.60256410256410264</v>
      </c>
      <c r="IY86" s="292">
        <v>40580</v>
      </c>
      <c r="IZ86" s="293">
        <f t="shared" si="1153"/>
        <v>0.1071399339753909</v>
      </c>
      <c r="JA86" s="292">
        <v>11173</v>
      </c>
      <c r="JB86" s="293">
        <f t="shared" si="1154"/>
        <v>9.3462517126639222E-2</v>
      </c>
      <c r="JC86" s="294">
        <v>11090</v>
      </c>
      <c r="JD86" s="293">
        <f t="shared" si="1155"/>
        <v>9.6608325917136417E-2</v>
      </c>
      <c r="JE86" s="294">
        <v>83</v>
      </c>
      <c r="JF86" s="293">
        <f t="shared" si="1156"/>
        <v>-0.20952380952380956</v>
      </c>
      <c r="JG86" s="292">
        <v>5972</v>
      </c>
      <c r="JH86" s="293">
        <f t="shared" si="1157"/>
        <v>0.25805772066568355</v>
      </c>
      <c r="JI86" s="294">
        <v>5920</v>
      </c>
      <c r="JJ86" s="293">
        <f t="shared" si="1158"/>
        <v>0.25743415463041641</v>
      </c>
      <c r="JK86" s="294">
        <v>52</v>
      </c>
      <c r="JL86" s="293">
        <f t="shared" si="1159"/>
        <v>0.36842105263157898</v>
      </c>
      <c r="JM86" s="292">
        <v>20190</v>
      </c>
      <c r="JN86" s="293">
        <f t="shared" si="1160"/>
        <v>0.1346521299314376</v>
      </c>
      <c r="JO86" s="294">
        <v>20047</v>
      </c>
      <c r="JP86" s="293">
        <f t="shared" si="1161"/>
        <v>0.12909039707124759</v>
      </c>
      <c r="JQ86" s="294">
        <v>143</v>
      </c>
      <c r="JR86" s="293">
        <f t="shared" si="1162"/>
        <v>2.5750000000000002</v>
      </c>
      <c r="JS86" s="292">
        <v>3306</v>
      </c>
      <c r="JT86" s="293">
        <f t="shared" si="1163"/>
        <v>-0.1374902165405687</v>
      </c>
      <c r="JU86" s="294">
        <v>3275</v>
      </c>
      <c r="JV86" s="293">
        <f t="shared" si="1164"/>
        <v>-0.14334292440491758</v>
      </c>
      <c r="JW86" s="294">
        <v>31</v>
      </c>
      <c r="JX86" s="293">
        <f t="shared" si="1165"/>
        <v>2.1</v>
      </c>
      <c r="JY86" s="292">
        <v>49</v>
      </c>
      <c r="JZ86" s="293">
        <f t="shared" si="1166"/>
        <v>0.28947368421052633</v>
      </c>
      <c r="KA86" s="294">
        <v>0</v>
      </c>
      <c r="KB86" s="293">
        <f t="shared" si="1167"/>
        <v>-1</v>
      </c>
      <c r="KC86" s="294">
        <v>49</v>
      </c>
      <c r="KD86" s="293">
        <f t="shared" si="1168"/>
        <v>2.2666666666666666</v>
      </c>
      <c r="KE86" s="292">
        <v>41781</v>
      </c>
      <c r="KF86" s="293">
        <f t="shared" si="1169"/>
        <v>3.6030842401095775E-3</v>
      </c>
      <c r="KG86" s="292">
        <v>21745</v>
      </c>
      <c r="KH86" s="293">
        <f t="shared" si="1170"/>
        <v>0.11707592725778282</v>
      </c>
      <c r="KI86" s="294">
        <v>21682</v>
      </c>
      <c r="KJ86" s="293">
        <f t="shared" si="1171"/>
        <v>0.1216181263255911</v>
      </c>
      <c r="KK86" s="294">
        <v>63</v>
      </c>
      <c r="KL86" s="293">
        <f t="shared" si="1172"/>
        <v>-0.52985074626865669</v>
      </c>
      <c r="KM86" s="292">
        <v>8838</v>
      </c>
      <c r="KN86" s="293">
        <f t="shared" si="1173"/>
        <v>-5.4759358288770099E-2</v>
      </c>
      <c r="KO86" s="294">
        <v>8662</v>
      </c>
      <c r="KP86" s="293">
        <f t="shared" si="1174"/>
        <v>-5.8273537725592517E-2</v>
      </c>
      <c r="KQ86" s="294">
        <v>175</v>
      </c>
      <c r="KR86" s="293">
        <f t="shared" si="1175"/>
        <v>0.15131578947368429</v>
      </c>
      <c r="KS86" s="292">
        <v>5410</v>
      </c>
      <c r="KT86" s="293">
        <f t="shared" si="1176"/>
        <v>-0.19958573753513831</v>
      </c>
      <c r="KU86" s="294">
        <v>5245</v>
      </c>
      <c r="KV86" s="293">
        <f t="shared" si="1177"/>
        <v>-0.20433859223300976</v>
      </c>
      <c r="KW86" s="294">
        <v>165</v>
      </c>
      <c r="KX86" s="293">
        <f t="shared" si="1178"/>
        <v>-1.19760479041916E-2</v>
      </c>
      <c r="KY86" s="292">
        <v>6511</v>
      </c>
      <c r="KZ86" s="293">
        <f t="shared" si="1179"/>
        <v>-8.829349977165446E-3</v>
      </c>
      <c r="LA86" s="294">
        <v>6109</v>
      </c>
      <c r="LB86" s="293">
        <f t="shared" si="1180"/>
        <v>-1.3404392764857831E-2</v>
      </c>
      <c r="LC86" s="294">
        <v>402</v>
      </c>
      <c r="LD86" s="293">
        <f t="shared" si="1181"/>
        <v>6.6312997347480085E-2</v>
      </c>
      <c r="LE86" s="292">
        <v>171</v>
      </c>
      <c r="LF86" s="293">
        <f t="shared" si="1182"/>
        <v>-0.46226415094339623</v>
      </c>
      <c r="LG86" s="294">
        <v>74</v>
      </c>
      <c r="LH86" s="293">
        <f t="shared" si="1183"/>
        <v>-0.76729559748427678</v>
      </c>
      <c r="LI86" s="294">
        <v>96</v>
      </c>
      <c r="LJ86" s="293" t="str">
        <f t="shared" si="1184"/>
        <v>-</v>
      </c>
      <c r="LK86" s="292">
        <v>234237</v>
      </c>
      <c r="LL86" s="293">
        <f t="shared" si="1185"/>
        <v>-0.10624537358536645</v>
      </c>
      <c r="LM86" s="292">
        <v>64706</v>
      </c>
      <c r="LN86" s="293">
        <f t="shared" si="1186"/>
        <v>-4.9545381101367525E-2</v>
      </c>
      <c r="LO86" s="294">
        <v>64120</v>
      </c>
      <c r="LP86" s="293">
        <f t="shared" si="1187"/>
        <v>-4.3655942846063223E-2</v>
      </c>
      <c r="LQ86" s="294">
        <v>586</v>
      </c>
      <c r="LR86" s="293">
        <f t="shared" si="1188"/>
        <v>-0.43217054263565891</v>
      </c>
      <c r="LS86" s="292">
        <v>139851</v>
      </c>
      <c r="LT86" s="293">
        <f t="shared" si="1189"/>
        <v>-9.090849996099748E-2</v>
      </c>
      <c r="LU86" s="294">
        <v>138971</v>
      </c>
      <c r="LV86" s="293">
        <f t="shared" si="1190"/>
        <v>-9.5087710159271754E-2</v>
      </c>
      <c r="LW86" s="294">
        <v>880</v>
      </c>
      <c r="LX86" s="293">
        <f t="shared" si="1191"/>
        <v>2.3587786259541983</v>
      </c>
      <c r="LY86" s="292">
        <v>14824</v>
      </c>
      <c r="LZ86" s="293">
        <f t="shared" si="1192"/>
        <v>-0.30514671416518235</v>
      </c>
      <c r="MA86" s="294">
        <v>14636</v>
      </c>
      <c r="MB86" s="293">
        <f t="shared" si="1193"/>
        <v>-0.30877491262869561</v>
      </c>
      <c r="MC86" s="294">
        <v>188</v>
      </c>
      <c r="MD86" s="293">
        <f t="shared" si="1194"/>
        <v>0.17500000000000004</v>
      </c>
      <c r="ME86" s="292">
        <v>14081</v>
      </c>
      <c r="MF86" s="293">
        <f t="shared" si="1195"/>
        <v>-0.10317814151964844</v>
      </c>
      <c r="MG86" s="294">
        <v>13996</v>
      </c>
      <c r="MH86" s="293">
        <f t="shared" si="1196"/>
        <v>-8.2109129066107012E-2</v>
      </c>
      <c r="MI86" s="294">
        <v>84</v>
      </c>
      <c r="MJ86" s="293">
        <f t="shared" si="1197"/>
        <v>-0.814569536423841</v>
      </c>
      <c r="MK86" s="292">
        <v>1454</v>
      </c>
      <c r="ML86" s="293">
        <f t="shared" si="1198"/>
        <v>-0.62312078797304304</v>
      </c>
      <c r="MM86" s="294">
        <v>1416</v>
      </c>
      <c r="MN86" s="293">
        <f t="shared" si="1199"/>
        <v>-0.62440318302387265</v>
      </c>
      <c r="MO86" s="294">
        <v>38</v>
      </c>
      <c r="MP86" s="293">
        <f t="shared" si="1200"/>
        <v>-0.56818181818181812</v>
      </c>
      <c r="MQ86" s="292">
        <f t="shared" si="1201"/>
        <v>128279</v>
      </c>
      <c r="MR86" s="293">
        <f t="shared" si="1202"/>
        <v>0.12093779218623024</v>
      </c>
      <c r="MS86" s="292">
        <f t="shared" si="1203"/>
        <v>61103</v>
      </c>
      <c r="MT86" s="293">
        <f t="shared" si="1204"/>
        <v>8.7338731203843833E-2</v>
      </c>
      <c r="MU86" s="294">
        <f t="shared" si="1205"/>
        <v>57457</v>
      </c>
      <c r="MV86" s="293">
        <f t="shared" si="1206"/>
        <v>0.10428398454767351</v>
      </c>
      <c r="MW86" s="294">
        <f t="shared" si="1207"/>
        <v>3647</v>
      </c>
      <c r="MX86" s="293">
        <f t="shared" si="1208"/>
        <v>-0.12394907518616383</v>
      </c>
      <c r="MY86" s="292">
        <f t="shared" si="1209"/>
        <v>41430</v>
      </c>
      <c r="MZ86" s="293">
        <f t="shared" si="1210"/>
        <v>0.15561630080053557</v>
      </c>
      <c r="NA86" s="294">
        <f t="shared" si="1211"/>
        <v>40267</v>
      </c>
      <c r="NB86" s="293">
        <f t="shared" si="1212"/>
        <v>0.17259755387303444</v>
      </c>
      <c r="NC86" s="294">
        <f t="shared" si="1213"/>
        <v>1163</v>
      </c>
      <c r="ND86" s="293">
        <f t="shared" si="1214"/>
        <v>-0.23082010582010581</v>
      </c>
      <c r="NE86" s="292">
        <f t="shared" si="1215"/>
        <v>14864</v>
      </c>
      <c r="NF86" s="293">
        <f t="shared" si="1216"/>
        <v>-7.5449021833478014E-3</v>
      </c>
      <c r="NG86" s="294">
        <f t="shared" si="1217"/>
        <v>12720</v>
      </c>
      <c r="NH86" s="293">
        <f t="shared" si="1218"/>
        <v>3.3810143042912966E-2</v>
      </c>
      <c r="NI86" s="294">
        <f t="shared" si="1219"/>
        <v>2144</v>
      </c>
      <c r="NJ86" s="293">
        <f t="shared" si="1220"/>
        <v>-0.19760479041916168</v>
      </c>
      <c r="NK86" s="292">
        <f t="shared" si="1221"/>
        <v>15847</v>
      </c>
      <c r="NL86" s="293">
        <f t="shared" si="1222"/>
        <v>3.6632432786027236E-2</v>
      </c>
      <c r="NM86" s="294">
        <f t="shared" si="1223"/>
        <v>14068</v>
      </c>
      <c r="NN86" s="293">
        <f t="shared" si="1224"/>
        <v>0.12625090064846689</v>
      </c>
      <c r="NO86" s="294">
        <f t="shared" si="1225"/>
        <v>1780</v>
      </c>
      <c r="NP86" s="293">
        <f t="shared" si="1226"/>
        <v>-0.36314847942754924</v>
      </c>
      <c r="NQ86" s="292">
        <f t="shared" si="1227"/>
        <v>3725</v>
      </c>
      <c r="NR86" s="293">
        <f t="shared" si="1228"/>
        <v>-0.17056334892006231</v>
      </c>
      <c r="NS86" s="294">
        <f t="shared" si="1229"/>
        <v>2757</v>
      </c>
      <c r="NT86" s="293">
        <f t="shared" si="1230"/>
        <v>6.3247204010798308E-2</v>
      </c>
      <c r="NU86" s="294">
        <f t="shared" si="1231"/>
        <v>969</v>
      </c>
      <c r="NV86" s="293">
        <f t="shared" si="1232"/>
        <v>-0.48919346336320502</v>
      </c>
    </row>
    <row r="87" spans="1:386" s="295" customFormat="1" ht="15.75" x14ac:dyDescent="0.25">
      <c r="A87" s="290"/>
      <c r="B87" s="296">
        <v>2018</v>
      </c>
      <c r="C87" s="297">
        <v>15560965</v>
      </c>
      <c r="D87" s="298">
        <f t="shared" si="1025"/>
        <v>-2.594859743731448E-2</v>
      </c>
      <c r="E87" s="297">
        <v>5948942</v>
      </c>
      <c r="F87" s="298">
        <f t="shared" si="1026"/>
        <v>-3.7635935856005998E-2</v>
      </c>
      <c r="G87" s="299">
        <v>5759055</v>
      </c>
      <c r="H87" s="298">
        <f t="shared" si="1027"/>
        <v>-2.8420003998302801E-2</v>
      </c>
      <c r="I87" s="299">
        <v>189889</v>
      </c>
      <c r="J87" s="298">
        <f t="shared" si="1028"/>
        <v>-0.25263501759302265</v>
      </c>
      <c r="K87" s="297">
        <v>4509827</v>
      </c>
      <c r="L87" s="298">
        <f t="shared" si="1029"/>
        <v>-1.6946444413927231E-2</v>
      </c>
      <c r="M87" s="299">
        <v>4403600</v>
      </c>
      <c r="N87" s="298">
        <f t="shared" si="1030"/>
        <v>-1.660643466683398E-2</v>
      </c>
      <c r="O87" s="299">
        <v>106228</v>
      </c>
      <c r="P87" s="298">
        <f t="shared" si="1031"/>
        <v>-3.0819480685363887E-2</v>
      </c>
      <c r="Q87" s="297">
        <v>3064331</v>
      </c>
      <c r="R87" s="298">
        <f t="shared" si="1032"/>
        <v>-2.5996473750675042E-2</v>
      </c>
      <c r="S87" s="299">
        <v>2881273</v>
      </c>
      <c r="T87" s="298">
        <f t="shared" si="1033"/>
        <v>-1.6414859501638235E-2</v>
      </c>
      <c r="U87" s="299">
        <v>183057</v>
      </c>
      <c r="V87" s="298">
        <f t="shared" si="1034"/>
        <v>-0.15548532939656767</v>
      </c>
      <c r="W87" s="297">
        <v>2253207</v>
      </c>
      <c r="X87" s="298">
        <f t="shared" si="1035"/>
        <v>-5.7621979272097668E-2</v>
      </c>
      <c r="Y87" s="299">
        <v>2124077</v>
      </c>
      <c r="Z87" s="298">
        <f t="shared" si="1036"/>
        <v>-4.2625940380835337E-2</v>
      </c>
      <c r="AA87" s="299">
        <v>129129</v>
      </c>
      <c r="AB87" s="298">
        <f t="shared" si="1037"/>
        <v>-0.2507050262861652</v>
      </c>
      <c r="AC87" s="297">
        <v>374925</v>
      </c>
      <c r="AD87" s="298">
        <f t="shared" si="1038"/>
        <v>-8.0408037124608756E-2</v>
      </c>
      <c r="AE87" s="299">
        <v>274568</v>
      </c>
      <c r="AF87" s="298">
        <f t="shared" si="1039"/>
        <v>-6.5777475331745494E-2</v>
      </c>
      <c r="AG87" s="299">
        <v>100357</v>
      </c>
      <c r="AH87" s="298">
        <f t="shared" si="1040"/>
        <v>-0.11820578156576755</v>
      </c>
      <c r="AI87" s="297">
        <v>13824578</v>
      </c>
      <c r="AJ87" s="298">
        <f t="shared" si="1041"/>
        <v>-3.3946581100721018E-2</v>
      </c>
      <c r="AK87" s="297">
        <v>5173837</v>
      </c>
      <c r="AL87" s="298">
        <f t="shared" si="1042"/>
        <v>-4.8512495333444927E-2</v>
      </c>
      <c r="AM87" s="299">
        <v>5011846</v>
      </c>
      <c r="AN87" s="298">
        <f t="shared" si="1043"/>
        <v>-3.8410834902614988E-2</v>
      </c>
      <c r="AO87" s="299">
        <v>161991</v>
      </c>
      <c r="AP87" s="298">
        <f t="shared" si="1044"/>
        <v>-0.28190067513952732</v>
      </c>
      <c r="AQ87" s="297">
        <v>3935846</v>
      </c>
      <c r="AR87" s="298">
        <f t="shared" si="1045"/>
        <v>-2.5333649319848939E-2</v>
      </c>
      <c r="AS87" s="299">
        <v>3855462</v>
      </c>
      <c r="AT87" s="298">
        <f t="shared" si="1046"/>
        <v>-2.5321662189919381E-2</v>
      </c>
      <c r="AU87" s="299">
        <v>80382</v>
      </c>
      <c r="AV87" s="298">
        <f t="shared" si="1047"/>
        <v>-2.5944282200113911E-2</v>
      </c>
      <c r="AW87" s="297">
        <v>2790125</v>
      </c>
      <c r="AX87" s="298">
        <f t="shared" si="1048"/>
        <v>-3.2810184503124118E-2</v>
      </c>
      <c r="AY87" s="299">
        <v>2626893</v>
      </c>
      <c r="AZ87" s="298">
        <f t="shared" si="1049"/>
        <v>-2.2413943244854573E-2</v>
      </c>
      <c r="BA87" s="299">
        <v>163233</v>
      </c>
      <c r="BB87" s="298">
        <f t="shared" si="1050"/>
        <v>-0.17413939651508714</v>
      </c>
      <c r="BC87" s="297">
        <v>2098704</v>
      </c>
      <c r="BD87" s="298">
        <f t="shared" si="1051"/>
        <v>-6.393690785324524E-2</v>
      </c>
      <c r="BE87" s="299">
        <v>1989239</v>
      </c>
      <c r="BF87" s="298">
        <f t="shared" si="1052"/>
        <v>-4.8051132032221666E-2</v>
      </c>
      <c r="BG87" s="299">
        <v>109464</v>
      </c>
      <c r="BH87" s="298">
        <f t="shared" si="1053"/>
        <v>-0.28176527324860412</v>
      </c>
      <c r="BI87" s="297">
        <v>313740</v>
      </c>
      <c r="BJ87" s="298">
        <f t="shared" si="1054"/>
        <v>-9.6079380445304952E-2</v>
      </c>
      <c r="BK87" s="299">
        <v>230020</v>
      </c>
      <c r="BL87" s="298">
        <f t="shared" si="1055"/>
        <v>-6.3775749016032446E-2</v>
      </c>
      <c r="BM87" s="299">
        <v>83718</v>
      </c>
      <c r="BN87" s="298">
        <f t="shared" si="1056"/>
        <v>-0.17437055592264228</v>
      </c>
      <c r="BO87" s="297">
        <v>1736391</v>
      </c>
      <c r="BP87" s="298">
        <f t="shared" si="1057"/>
        <v>4.2787916713459495E-2</v>
      </c>
      <c r="BQ87" s="297">
        <v>775107</v>
      </c>
      <c r="BR87" s="298">
        <f t="shared" si="1058"/>
        <v>4.1860896494991584E-2</v>
      </c>
      <c r="BS87" s="299">
        <v>747210</v>
      </c>
      <c r="BT87" s="298">
        <f t="shared" si="1059"/>
        <v>4.4359527696401724E-2</v>
      </c>
      <c r="BU87" s="299">
        <v>27898</v>
      </c>
      <c r="BV87" s="298">
        <f t="shared" si="1060"/>
        <v>-2.0882321973818119E-2</v>
      </c>
      <c r="BW87" s="297">
        <v>573983</v>
      </c>
      <c r="BX87" s="298">
        <f t="shared" si="1061"/>
        <v>4.4697638440187371E-2</v>
      </c>
      <c r="BY87" s="299">
        <v>548138</v>
      </c>
      <c r="BZ87" s="298">
        <f t="shared" si="1062"/>
        <v>4.9391295691112447E-2</v>
      </c>
      <c r="CA87" s="299">
        <v>25845</v>
      </c>
      <c r="CB87" s="298">
        <f t="shared" si="1063"/>
        <v>-4.5781798043197375E-2</v>
      </c>
      <c r="CC87" s="297">
        <v>274206</v>
      </c>
      <c r="CD87" s="298">
        <f t="shared" si="1064"/>
        <v>4.9210813292773992E-2</v>
      </c>
      <c r="CE87" s="299">
        <v>254380</v>
      </c>
      <c r="CF87" s="298">
        <f t="shared" si="1065"/>
        <v>5.0124257961178698E-2</v>
      </c>
      <c r="CG87" s="299">
        <v>19827</v>
      </c>
      <c r="CH87" s="298">
        <f t="shared" si="1066"/>
        <v>3.7519623233909005E-2</v>
      </c>
      <c r="CI87" s="297">
        <v>154506</v>
      </c>
      <c r="CJ87" s="298">
        <f t="shared" si="1067"/>
        <v>3.7475239214369571E-2</v>
      </c>
      <c r="CK87" s="299">
        <v>134838</v>
      </c>
      <c r="CL87" s="298">
        <f t="shared" si="1068"/>
        <v>4.5263916774548552E-2</v>
      </c>
      <c r="CM87" s="299">
        <v>19663</v>
      </c>
      <c r="CN87" s="298">
        <f t="shared" si="1069"/>
        <v>-1.314930991217067E-2</v>
      </c>
      <c r="CO87" s="297">
        <v>61187</v>
      </c>
      <c r="CP87" s="298">
        <f t="shared" si="1070"/>
        <v>9.3033996997839985E-3</v>
      </c>
      <c r="CQ87" s="299">
        <v>44546</v>
      </c>
      <c r="CR87" s="298">
        <f t="shared" si="1071"/>
        <v>-7.6019995436726107E-2</v>
      </c>
      <c r="CS87" s="299">
        <v>16641</v>
      </c>
      <c r="CT87" s="298">
        <f t="shared" si="1072"/>
        <v>0.34115087040618963</v>
      </c>
      <c r="CU87" s="297">
        <v>3065360</v>
      </c>
      <c r="CV87" s="298">
        <f t="shared" si="1073"/>
        <v>-1.8840844587598271E-2</v>
      </c>
      <c r="CW87" s="297">
        <v>861286</v>
      </c>
      <c r="CX87" s="298">
        <f t="shared" si="1074"/>
        <v>-4.7922983643199135E-2</v>
      </c>
      <c r="CY87" s="299">
        <v>755824</v>
      </c>
      <c r="CZ87" s="298">
        <f t="shared" si="1075"/>
        <v>5.90240208467252E-3</v>
      </c>
      <c r="DA87" s="299">
        <v>105460</v>
      </c>
      <c r="DB87" s="298">
        <f t="shared" si="1076"/>
        <v>-0.31185237386787779</v>
      </c>
      <c r="DC87" s="297">
        <v>978759</v>
      </c>
      <c r="DD87" s="298">
        <f t="shared" si="1077"/>
        <v>-3.2816255059448518E-2</v>
      </c>
      <c r="DE87" s="299">
        <v>965159</v>
      </c>
      <c r="DF87" s="298">
        <f t="shared" si="1078"/>
        <v>-2.8092071343408631E-2</v>
      </c>
      <c r="DG87" s="299">
        <v>13600</v>
      </c>
      <c r="DH87" s="298">
        <f t="shared" si="1079"/>
        <v>-0.28087986463620984</v>
      </c>
      <c r="DI87" s="297">
        <v>421265</v>
      </c>
      <c r="DJ87" s="298">
        <f t="shared" si="1080"/>
        <v>-0.11148396404300998</v>
      </c>
      <c r="DK87" s="299">
        <v>326661</v>
      </c>
      <c r="DL87" s="298">
        <f t="shared" si="1081"/>
        <v>-4.4677690107563395E-2</v>
      </c>
      <c r="DM87" s="299">
        <v>94606</v>
      </c>
      <c r="DN87" s="298">
        <f t="shared" si="1082"/>
        <v>-0.28429095585732123</v>
      </c>
      <c r="DO87" s="297">
        <v>915250</v>
      </c>
      <c r="DP87" s="298">
        <f t="shared" si="1083"/>
        <v>-7.2704430552881893E-2</v>
      </c>
      <c r="DQ87" s="299">
        <v>850817</v>
      </c>
      <c r="DR87" s="298">
        <f t="shared" si="1084"/>
        <v>-3.0709534241768699E-2</v>
      </c>
      <c r="DS87" s="299">
        <v>64432</v>
      </c>
      <c r="DT87" s="298">
        <f t="shared" si="1085"/>
        <v>-0.41016862264047305</v>
      </c>
      <c r="DU87" s="297">
        <v>148460</v>
      </c>
      <c r="DV87" s="298">
        <f t="shared" si="1086"/>
        <v>-4.6842497239271697E-2</v>
      </c>
      <c r="DW87" s="299">
        <v>106760</v>
      </c>
      <c r="DX87" s="298">
        <f t="shared" si="1087"/>
        <v>6.1011120938968988E-2</v>
      </c>
      <c r="DY87" s="299">
        <v>41698</v>
      </c>
      <c r="DZ87" s="298">
        <f t="shared" si="1088"/>
        <v>-0.24375204033515907</v>
      </c>
      <c r="EA87" s="297">
        <v>409164</v>
      </c>
      <c r="EB87" s="298">
        <f t="shared" si="1089"/>
        <v>-4.4719977031741909E-3</v>
      </c>
      <c r="EC87" s="297">
        <v>215034</v>
      </c>
      <c r="ED87" s="298">
        <f t="shared" si="1090"/>
        <v>-5.0421281331142986E-2</v>
      </c>
      <c r="EE87" s="299">
        <v>213300</v>
      </c>
      <c r="EF87" s="298">
        <f t="shared" si="1091"/>
        <v>-4.8337155451649405E-2</v>
      </c>
      <c r="EG87" s="299">
        <v>1733</v>
      </c>
      <c r="EH87" s="298">
        <f t="shared" si="1092"/>
        <v>-0.25269512721000431</v>
      </c>
      <c r="EI87" s="297">
        <v>114816</v>
      </c>
      <c r="EJ87" s="298">
        <f t="shared" si="1093"/>
        <v>1.9589734481839871E-2</v>
      </c>
      <c r="EK87" s="299">
        <v>113712</v>
      </c>
      <c r="EL87" s="298">
        <f t="shared" si="1094"/>
        <v>2.087317191413729E-2</v>
      </c>
      <c r="EM87" s="299">
        <v>1102</v>
      </c>
      <c r="EN87" s="298">
        <f t="shared" si="1095"/>
        <v>-9.8937040065412929E-2</v>
      </c>
      <c r="EO87" s="297">
        <v>56190</v>
      </c>
      <c r="EP87" s="298">
        <f t="shared" si="1096"/>
        <v>0.12438468003361747</v>
      </c>
      <c r="EQ87" s="299">
        <v>54993</v>
      </c>
      <c r="ER87" s="298">
        <f t="shared" si="1097"/>
        <v>0.13403996453096334</v>
      </c>
      <c r="ES87" s="299">
        <v>1197</v>
      </c>
      <c r="ET87" s="298">
        <f t="shared" si="1098"/>
        <v>-0.19066937119675453</v>
      </c>
      <c r="EU87" s="297">
        <v>16856</v>
      </c>
      <c r="EV87" s="298">
        <f t="shared" si="1099"/>
        <v>5.7797301537496182E-2</v>
      </c>
      <c r="EW87" s="299">
        <v>16477</v>
      </c>
      <c r="EX87" s="298">
        <f t="shared" si="1100"/>
        <v>7.7209728033472702E-2</v>
      </c>
      <c r="EY87" s="299">
        <v>378</v>
      </c>
      <c r="EZ87" s="298">
        <f t="shared" si="1101"/>
        <v>-0.40845070422535212</v>
      </c>
      <c r="FA87" s="297">
        <v>6877</v>
      </c>
      <c r="FB87" s="298">
        <f t="shared" si="1102"/>
        <v>-0.13757210935540509</v>
      </c>
      <c r="FC87" s="299">
        <v>6345</v>
      </c>
      <c r="FD87" s="298">
        <f t="shared" si="1103"/>
        <v>-0.1577060931899642</v>
      </c>
      <c r="FE87" s="299">
        <v>532</v>
      </c>
      <c r="FF87" s="298">
        <f t="shared" si="1104"/>
        <v>0.20909090909090899</v>
      </c>
      <c r="FG87" s="297">
        <v>581915</v>
      </c>
      <c r="FH87" s="298">
        <f t="shared" si="1105"/>
        <v>1.2309533625936897E-2</v>
      </c>
      <c r="FI87" s="297">
        <v>200841</v>
      </c>
      <c r="FJ87" s="298">
        <f t="shared" si="1106"/>
        <v>1.2405484423833046E-2</v>
      </c>
      <c r="FK87" s="299">
        <v>195242</v>
      </c>
      <c r="FL87" s="298">
        <f t="shared" si="1107"/>
        <v>2.0361021395796097E-2</v>
      </c>
      <c r="FM87" s="299">
        <v>5599</v>
      </c>
      <c r="FN87" s="298">
        <f t="shared" si="1108"/>
        <v>-0.20412224591329065</v>
      </c>
      <c r="FO87" s="297">
        <v>108748</v>
      </c>
      <c r="FP87" s="298">
        <f t="shared" si="1109"/>
        <v>-1.120602553504213E-3</v>
      </c>
      <c r="FQ87" s="299">
        <v>105014</v>
      </c>
      <c r="FR87" s="298">
        <f t="shared" si="1110"/>
        <v>2.0001333422237089E-4</v>
      </c>
      <c r="FS87" s="299">
        <v>3733</v>
      </c>
      <c r="FT87" s="298">
        <f t="shared" si="1111"/>
        <v>-3.6893704850361142E-2</v>
      </c>
      <c r="FU87" s="297">
        <v>149500</v>
      </c>
      <c r="FV87" s="298">
        <f t="shared" si="1112"/>
        <v>2.1607511377769173E-2</v>
      </c>
      <c r="FW87" s="299">
        <v>143206</v>
      </c>
      <c r="FX87" s="298">
        <f t="shared" si="1113"/>
        <v>1.2528812025397018E-2</v>
      </c>
      <c r="FY87" s="299">
        <v>6292</v>
      </c>
      <c r="FZ87" s="298">
        <f t="shared" si="1114"/>
        <v>0.28329594126045277</v>
      </c>
      <c r="GA87" s="297">
        <v>128433</v>
      </c>
      <c r="GB87" s="298">
        <f t="shared" si="1115"/>
        <v>4.1655514732718668E-2</v>
      </c>
      <c r="GC87" s="299">
        <v>123391</v>
      </c>
      <c r="GD87" s="298">
        <f t="shared" si="1116"/>
        <v>3.924838500475869E-2</v>
      </c>
      <c r="GE87" s="299">
        <v>5043</v>
      </c>
      <c r="GF87" s="298">
        <f t="shared" si="1117"/>
        <v>0.10374261326329615</v>
      </c>
      <c r="GG87" s="297">
        <v>15223</v>
      </c>
      <c r="GH87" s="298">
        <f t="shared" si="1118"/>
        <v>-0.15111805052138516</v>
      </c>
      <c r="GI87" s="299">
        <v>12507</v>
      </c>
      <c r="GJ87" s="298">
        <f t="shared" si="1119"/>
        <v>-0.21146207679213169</v>
      </c>
      <c r="GK87" s="299">
        <v>2718</v>
      </c>
      <c r="GL87" s="298">
        <f t="shared" si="1120"/>
        <v>0.31114327062228653</v>
      </c>
      <c r="GM87" s="297">
        <v>5001630</v>
      </c>
      <c r="GN87" s="298">
        <f t="shared" si="1121"/>
        <v>-5.0476182882475462E-2</v>
      </c>
      <c r="GO87" s="297">
        <v>2240901</v>
      </c>
      <c r="GP87" s="298">
        <f t="shared" si="1122"/>
        <v>-6.1557983077145328E-2</v>
      </c>
      <c r="GQ87" s="299">
        <v>2229607</v>
      </c>
      <c r="GR87" s="298">
        <f t="shared" si="1123"/>
        <v>-6.0834530313433222E-2</v>
      </c>
      <c r="GS87" s="299">
        <v>11296</v>
      </c>
      <c r="GT87" s="298">
        <f t="shared" si="1124"/>
        <v>-0.18540419701449484</v>
      </c>
      <c r="GU87" s="297">
        <v>857654</v>
      </c>
      <c r="GV87" s="298">
        <f t="shared" si="1125"/>
        <v>-3.6220369800176622E-2</v>
      </c>
      <c r="GW87" s="299">
        <v>827186</v>
      </c>
      <c r="GX87" s="298">
        <f t="shared" si="1126"/>
        <v>-3.6046324631344384E-2</v>
      </c>
      <c r="GY87" s="299">
        <v>30468</v>
      </c>
      <c r="GZ87" s="298">
        <f t="shared" si="1127"/>
        <v>-4.0951871321099231E-2</v>
      </c>
      <c r="HA87" s="297">
        <v>1401147</v>
      </c>
      <c r="HB87" s="298">
        <f t="shared" si="1128"/>
        <v>-3.5087852197303482E-2</v>
      </c>
      <c r="HC87" s="299">
        <v>1368156</v>
      </c>
      <c r="HD87" s="298">
        <f t="shared" si="1129"/>
        <v>-3.77797188780441E-2</v>
      </c>
      <c r="HE87" s="299">
        <v>32992</v>
      </c>
      <c r="HF87" s="298">
        <f t="shared" si="1130"/>
        <v>9.1546732837055389E-2</v>
      </c>
      <c r="HG87" s="297">
        <v>535986</v>
      </c>
      <c r="HH87" s="298">
        <f t="shared" si="1131"/>
        <v>-3.8103578850647302E-2</v>
      </c>
      <c r="HI87" s="299">
        <v>518750</v>
      </c>
      <c r="HJ87" s="298">
        <f t="shared" si="1132"/>
        <v>-4.858236479782263E-2</v>
      </c>
      <c r="HK87" s="299">
        <v>17238</v>
      </c>
      <c r="HL87" s="298">
        <f t="shared" si="1133"/>
        <v>0.43901828199348869</v>
      </c>
      <c r="HM87" s="297">
        <v>56223</v>
      </c>
      <c r="HN87" s="298">
        <f t="shared" si="1134"/>
        <v>-0.11220767736739878</v>
      </c>
      <c r="HO87" s="299">
        <v>33757</v>
      </c>
      <c r="HP87" s="298">
        <f t="shared" si="1135"/>
        <v>-0.1488186792405255</v>
      </c>
      <c r="HQ87" s="299">
        <v>22466</v>
      </c>
      <c r="HR87" s="298">
        <f t="shared" si="1136"/>
        <v>-5.0825974903882742E-2</v>
      </c>
      <c r="HS87" s="297">
        <v>619539</v>
      </c>
      <c r="HT87" s="298">
        <f t="shared" si="1137"/>
        <v>-4.4670227661031126E-2</v>
      </c>
      <c r="HU87" s="297">
        <v>188874</v>
      </c>
      <c r="HV87" s="298">
        <f t="shared" si="1138"/>
        <v>-1.8280480895676021E-2</v>
      </c>
      <c r="HW87" s="299">
        <v>184405</v>
      </c>
      <c r="HX87" s="298">
        <f t="shared" si="1139"/>
        <v>-1.8197984272426693E-2</v>
      </c>
      <c r="HY87" s="299">
        <v>4469</v>
      </c>
      <c r="HZ87" s="298">
        <f t="shared" si="1140"/>
        <v>-2.1672504378283719E-2</v>
      </c>
      <c r="IA87" s="297">
        <v>239874</v>
      </c>
      <c r="IB87" s="298">
        <f t="shared" si="1141"/>
        <v>-7.9283348015435351E-3</v>
      </c>
      <c r="IC87" s="299">
        <v>237935</v>
      </c>
      <c r="ID87" s="298">
        <f t="shared" si="1142"/>
        <v>-8.4182450876205683E-3</v>
      </c>
      <c r="IE87" s="299">
        <v>1940</v>
      </c>
      <c r="IF87" s="298">
        <f t="shared" si="1143"/>
        <v>5.6644880174292034E-2</v>
      </c>
      <c r="IG87" s="297">
        <v>116144</v>
      </c>
      <c r="IH87" s="298">
        <f t="shared" si="1144"/>
        <v>4.3812742093485069E-2</v>
      </c>
      <c r="II87" s="299">
        <v>112913</v>
      </c>
      <c r="IJ87" s="298">
        <f t="shared" si="1145"/>
        <v>4.4784543780592712E-2</v>
      </c>
      <c r="IK87" s="299">
        <v>3233</v>
      </c>
      <c r="IL87" s="298">
        <f t="shared" si="1146"/>
        <v>1.2210394489668097E-2</v>
      </c>
      <c r="IM87" s="297">
        <v>59922</v>
      </c>
      <c r="IN87" s="298">
        <f t="shared" si="1147"/>
        <v>-0.30310290286564945</v>
      </c>
      <c r="IO87" s="299">
        <v>57379</v>
      </c>
      <c r="IP87" s="298">
        <f t="shared" si="1148"/>
        <v>-0.30361910772367595</v>
      </c>
      <c r="IQ87" s="299">
        <v>2543</v>
      </c>
      <c r="IR87" s="298">
        <f t="shared" si="1149"/>
        <v>-0.2914460852605183</v>
      </c>
      <c r="IS87" s="297">
        <v>27164</v>
      </c>
      <c r="IT87" s="298">
        <f t="shared" si="1150"/>
        <v>-6.4761576863487713E-2</v>
      </c>
      <c r="IU87" s="299">
        <v>24678</v>
      </c>
      <c r="IV87" s="298">
        <f t="shared" si="1151"/>
        <v>-6.9246435845213838E-2</v>
      </c>
      <c r="IW87" s="299">
        <v>2484</v>
      </c>
      <c r="IX87" s="298">
        <f t="shared" si="1152"/>
        <v>-1.8569735282497057E-2</v>
      </c>
      <c r="IY87" s="297">
        <v>560422</v>
      </c>
      <c r="IZ87" s="298">
        <f t="shared" si="1153"/>
        <v>5.3608995557494099E-2</v>
      </c>
      <c r="JA87" s="297">
        <v>150454</v>
      </c>
      <c r="JB87" s="298">
        <f t="shared" si="1154"/>
        <v>4.049128970463145E-2</v>
      </c>
      <c r="JC87" s="299">
        <v>149763</v>
      </c>
      <c r="JD87" s="298">
        <f t="shared" si="1155"/>
        <v>4.6642299547833943E-2</v>
      </c>
      <c r="JE87" s="299">
        <v>693</v>
      </c>
      <c r="JF87" s="298">
        <f t="shared" si="1156"/>
        <v>-0.54136333553937788</v>
      </c>
      <c r="JG87" s="297">
        <v>82632</v>
      </c>
      <c r="JH87" s="298">
        <f t="shared" si="1157"/>
        <v>4.0037255667014993E-2</v>
      </c>
      <c r="JI87" s="299">
        <v>81890</v>
      </c>
      <c r="JJ87" s="298">
        <f t="shared" si="1158"/>
        <v>3.9226386121651302E-2</v>
      </c>
      <c r="JK87" s="299">
        <v>742</v>
      </c>
      <c r="JL87" s="298">
        <f t="shared" si="1159"/>
        <v>0.14153846153846161</v>
      </c>
      <c r="JM87" s="297">
        <v>291428</v>
      </c>
      <c r="JN87" s="298">
        <f t="shared" si="1160"/>
        <v>9.1482460805537125E-2</v>
      </c>
      <c r="JO87" s="299">
        <v>290585</v>
      </c>
      <c r="JP87" s="298">
        <f t="shared" si="1161"/>
        <v>9.0886907555138396E-2</v>
      </c>
      <c r="JQ87" s="299">
        <v>844</v>
      </c>
      <c r="JR87" s="298">
        <f t="shared" si="1162"/>
        <v>0.34394904458598718</v>
      </c>
      <c r="JS87" s="297">
        <v>37073</v>
      </c>
      <c r="JT87" s="298">
        <f t="shared" si="1163"/>
        <v>-0.11074598224994003</v>
      </c>
      <c r="JU87" s="299">
        <v>36707</v>
      </c>
      <c r="JV87" s="298">
        <f t="shared" si="1164"/>
        <v>-0.10916150952554304</v>
      </c>
      <c r="JW87" s="299">
        <v>366</v>
      </c>
      <c r="JX87" s="298">
        <f t="shared" si="1165"/>
        <v>-0.24845995893223816</v>
      </c>
      <c r="JY87" s="297">
        <v>808</v>
      </c>
      <c r="JZ87" s="298">
        <f t="shared" si="1166"/>
        <v>-8.2860385925085156E-2</v>
      </c>
      <c r="KA87" s="299">
        <v>338</v>
      </c>
      <c r="KB87" s="298">
        <f t="shared" si="1167"/>
        <v>-0.37867647058823528</v>
      </c>
      <c r="KC87" s="299">
        <v>471</v>
      </c>
      <c r="KD87" s="298">
        <f t="shared" si="1168"/>
        <v>0.38529411764705879</v>
      </c>
      <c r="KE87" s="297">
        <v>491569</v>
      </c>
      <c r="KF87" s="298">
        <f t="shared" si="1169"/>
        <v>-7.7449576512141571E-2</v>
      </c>
      <c r="KG87" s="297">
        <v>219979</v>
      </c>
      <c r="KH87" s="298">
        <f t="shared" si="1170"/>
        <v>-4.7714079159830503E-2</v>
      </c>
      <c r="KI87" s="299">
        <v>217528</v>
      </c>
      <c r="KJ87" s="298">
        <f t="shared" si="1171"/>
        <v>-4.4886740343620835E-2</v>
      </c>
      <c r="KK87" s="299">
        <v>2452</v>
      </c>
      <c r="KL87" s="298">
        <f t="shared" si="1172"/>
        <v>-0.24507389162561577</v>
      </c>
      <c r="KM87" s="297">
        <v>106642</v>
      </c>
      <c r="KN87" s="298">
        <f t="shared" si="1173"/>
        <v>-3.8299560822083301E-2</v>
      </c>
      <c r="KO87" s="299">
        <v>103320</v>
      </c>
      <c r="KP87" s="298">
        <f t="shared" si="1174"/>
        <v>-3.8937361635629664E-2</v>
      </c>
      <c r="KQ87" s="299">
        <v>3321</v>
      </c>
      <c r="KR87" s="298">
        <f t="shared" si="1175"/>
        <v>-1.8326928761454364E-2</v>
      </c>
      <c r="KS87" s="297">
        <v>75053</v>
      </c>
      <c r="KT87" s="298">
        <f t="shared" si="1176"/>
        <v>-3.8386142038975501E-2</v>
      </c>
      <c r="KU87" s="299">
        <v>71953</v>
      </c>
      <c r="KV87" s="298">
        <f t="shared" si="1177"/>
        <v>-4.0997480974023337E-2</v>
      </c>
      <c r="KW87" s="299">
        <v>3101</v>
      </c>
      <c r="KX87" s="298">
        <f t="shared" si="1178"/>
        <v>2.6481297583581531E-2</v>
      </c>
      <c r="KY87" s="297">
        <v>100037</v>
      </c>
      <c r="KZ87" s="298">
        <f t="shared" si="1179"/>
        <v>-0.18887384355920245</v>
      </c>
      <c r="LA87" s="299">
        <v>96036</v>
      </c>
      <c r="LB87" s="298">
        <f t="shared" si="1180"/>
        <v>-0.19425450335181937</v>
      </c>
      <c r="LC87" s="299">
        <v>4000</v>
      </c>
      <c r="LD87" s="298">
        <f t="shared" si="1181"/>
        <v>-3.4282955094157463E-2</v>
      </c>
      <c r="LE87" s="297">
        <v>3771</v>
      </c>
      <c r="LF87" s="298">
        <f t="shared" si="1182"/>
        <v>-0.14178425125170691</v>
      </c>
      <c r="LG87" s="299">
        <v>1822</v>
      </c>
      <c r="LH87" s="298">
        <f t="shared" si="1183"/>
        <v>-1.3001083423618609E-2</v>
      </c>
      <c r="LI87" s="299">
        <v>1947</v>
      </c>
      <c r="LJ87" s="298">
        <f t="shared" si="1184"/>
        <v>-0.2364705882352941</v>
      </c>
      <c r="LK87" s="297">
        <v>1636818</v>
      </c>
      <c r="LL87" s="298">
        <f t="shared" si="1185"/>
        <v>-5.8041348353403244E-2</v>
      </c>
      <c r="LM87" s="297">
        <v>415817</v>
      </c>
      <c r="LN87" s="298">
        <f t="shared" si="1186"/>
        <v>-9.5088039241715605E-2</v>
      </c>
      <c r="LO87" s="299">
        <v>411311</v>
      </c>
      <c r="LP87" s="298">
        <f t="shared" si="1187"/>
        <v>-9.2519498284592272E-2</v>
      </c>
      <c r="LQ87" s="299">
        <v>4510</v>
      </c>
      <c r="LR87" s="298">
        <f t="shared" si="1188"/>
        <v>-0.28024257899776572</v>
      </c>
      <c r="LS87" s="297">
        <v>993655</v>
      </c>
      <c r="LT87" s="298">
        <f t="shared" si="1189"/>
        <v>-3.521147273574643E-2</v>
      </c>
      <c r="LU87" s="299">
        <v>989916</v>
      </c>
      <c r="LV87" s="298">
        <f t="shared" si="1190"/>
        <v>-3.5254217466304083E-2</v>
      </c>
      <c r="LW87" s="299">
        <v>3741</v>
      </c>
      <c r="LX87" s="298">
        <f t="shared" si="1191"/>
        <v>-2.3492560689115094E-2</v>
      </c>
      <c r="LY87" s="297">
        <v>111282</v>
      </c>
      <c r="LZ87" s="298">
        <f t="shared" si="1192"/>
        <v>-6.1307465204554989E-2</v>
      </c>
      <c r="MA87" s="299">
        <v>108570</v>
      </c>
      <c r="MB87" s="298">
        <f t="shared" si="1193"/>
        <v>-7.0319056018906978E-2</v>
      </c>
      <c r="MC87" s="299">
        <v>2711</v>
      </c>
      <c r="MD87" s="298">
        <f t="shared" si="1194"/>
        <v>0.53250423968343696</v>
      </c>
      <c r="ME87" s="297">
        <v>101325</v>
      </c>
      <c r="MF87" s="298">
        <f t="shared" si="1195"/>
        <v>-5.2080604722523627E-2</v>
      </c>
      <c r="MG87" s="299">
        <v>100472</v>
      </c>
      <c r="MH87" s="298">
        <f t="shared" si="1196"/>
        <v>-4.5206169401970975E-2</v>
      </c>
      <c r="MI87" s="299">
        <v>853</v>
      </c>
      <c r="MJ87" s="298">
        <f t="shared" si="1197"/>
        <v>-0.48737980769230771</v>
      </c>
      <c r="MK87" s="297">
        <v>19815</v>
      </c>
      <c r="ML87" s="298">
        <f t="shared" si="1198"/>
        <v>-0.37574822002394304</v>
      </c>
      <c r="MM87" s="299">
        <v>18810</v>
      </c>
      <c r="MN87" s="298">
        <f t="shared" si="1199"/>
        <v>-0.33399426406543209</v>
      </c>
      <c r="MO87" s="299">
        <v>1008</v>
      </c>
      <c r="MP87" s="298">
        <f t="shared" si="1200"/>
        <v>-0.71191769076879108</v>
      </c>
      <c r="MQ87" s="297">
        <f t="shared" si="1201"/>
        <v>1458161</v>
      </c>
      <c r="MR87" s="298">
        <f t="shared" si="1202"/>
        <v>-1.5993402890014607E-2</v>
      </c>
      <c r="MS87" s="297">
        <f t="shared" si="1203"/>
        <v>680651</v>
      </c>
      <c r="MT87" s="298">
        <f t="shared" si="1204"/>
        <v>-1.7482194462167366E-2</v>
      </c>
      <c r="MU87" s="299">
        <f t="shared" si="1205"/>
        <v>654866</v>
      </c>
      <c r="MV87" s="298">
        <f t="shared" si="1206"/>
        <v>-6.6318992533803689E-3</v>
      </c>
      <c r="MW87" s="299">
        <f t="shared" si="1207"/>
        <v>25779</v>
      </c>
      <c r="MX87" s="298">
        <f t="shared" si="1208"/>
        <v>-0.23086791777307036</v>
      </c>
      <c r="MY87" s="297">
        <f t="shared" si="1209"/>
        <v>453066</v>
      </c>
      <c r="MZ87" s="298">
        <f t="shared" si="1210"/>
        <v>6.7143444016948273E-4</v>
      </c>
      <c r="NA87" s="299">
        <f t="shared" si="1211"/>
        <v>431330</v>
      </c>
      <c r="NB87" s="298">
        <f t="shared" si="1212"/>
        <v>-1.0077549624645132E-2</v>
      </c>
      <c r="NC87" s="299">
        <f t="shared" si="1213"/>
        <v>21735</v>
      </c>
      <c r="ND87" s="298">
        <f t="shared" si="1214"/>
        <v>0.27530364372469629</v>
      </c>
      <c r="NE87" s="297">
        <f t="shared" si="1215"/>
        <v>168116</v>
      </c>
      <c r="NF87" s="298">
        <f t="shared" si="1216"/>
        <v>-0.10277361199319002</v>
      </c>
      <c r="NG87" s="299">
        <f t="shared" si="1217"/>
        <v>149856</v>
      </c>
      <c r="NH87" s="298">
        <f t="shared" si="1218"/>
        <v>-0.10332447763337405</v>
      </c>
      <c r="NI87" s="299">
        <f t="shared" si="1219"/>
        <v>18257</v>
      </c>
      <c r="NJ87" s="298">
        <f t="shared" si="1220"/>
        <v>-9.8330699328328719E-2</v>
      </c>
      <c r="NK87" s="297">
        <f t="shared" si="1221"/>
        <v>203822</v>
      </c>
      <c r="NL87" s="298">
        <f t="shared" si="1222"/>
        <v>1.5570735985091844E-2</v>
      </c>
      <c r="NM87" s="299">
        <f t="shared" si="1223"/>
        <v>189210</v>
      </c>
      <c r="NN87" s="298">
        <f t="shared" si="1224"/>
        <v>2.5022888439848012E-2</v>
      </c>
      <c r="NO87" s="299">
        <f t="shared" si="1225"/>
        <v>14611</v>
      </c>
      <c r="NP87" s="298">
        <f t="shared" si="1226"/>
        <v>-9.2484472049689459E-2</v>
      </c>
      <c r="NQ87" s="297">
        <f t="shared" si="1227"/>
        <v>35399</v>
      </c>
      <c r="NR87" s="298">
        <f t="shared" si="1228"/>
        <v>-1.7622245656879643E-2</v>
      </c>
      <c r="NS87" s="299">
        <f t="shared" si="1229"/>
        <v>25003</v>
      </c>
      <c r="NT87" s="298">
        <f t="shared" si="1230"/>
        <v>5.4286633424480701E-3</v>
      </c>
      <c r="NU87" s="299">
        <f t="shared" si="1231"/>
        <v>10394</v>
      </c>
      <c r="NV87" s="298">
        <f t="shared" si="1232"/>
        <v>-6.8554529975804246E-2</v>
      </c>
    </row>
    <row r="88" spans="1:386" s="295" customFormat="1" outlineLevel="1" x14ac:dyDescent="0.25">
      <c r="A88" s="290"/>
      <c r="B88" s="291" t="s">
        <v>61</v>
      </c>
      <c r="C88" s="292">
        <v>1287143</v>
      </c>
      <c r="D88" s="293">
        <f>IFERROR(C88/C101-1,"-")</f>
        <v>6.4627363921496039E-2</v>
      </c>
      <c r="E88" s="292">
        <v>537310</v>
      </c>
      <c r="F88" s="293">
        <f>IFERROR(E88/E101-1,"-")</f>
        <v>0.14083400569026283</v>
      </c>
      <c r="G88" s="294">
        <v>489761</v>
      </c>
      <c r="H88" s="293">
        <f>IFERROR(G88/G101-1,"-")</f>
        <v>0.1113327297440192</v>
      </c>
      <c r="I88" s="294">
        <v>47549</v>
      </c>
      <c r="J88" s="293">
        <f>IFERROR(I88/I101-1,"-")</f>
        <v>0.57015487237063689</v>
      </c>
      <c r="K88" s="292">
        <v>401569</v>
      </c>
      <c r="L88" s="293">
        <f>IFERROR(K88/K101-1,"-")</f>
        <v>1.2993860016447201E-2</v>
      </c>
      <c r="M88" s="294">
        <v>386961</v>
      </c>
      <c r="N88" s="293">
        <f>IFERROR(M88/M101-1,"-")</f>
        <v>2.931342819376459E-3</v>
      </c>
      <c r="O88" s="294">
        <v>14608</v>
      </c>
      <c r="P88" s="293">
        <f>IFERROR(O88/O101-1,"-")</f>
        <v>0.37967510389119763</v>
      </c>
      <c r="Q88" s="292">
        <v>248117</v>
      </c>
      <c r="R88" s="293">
        <f>IFERROR(Q88/Q101-1,"-")</f>
        <v>0.18416543771983829</v>
      </c>
      <c r="S88" s="294">
        <v>209525</v>
      </c>
      <c r="T88" s="293">
        <f>IFERROR(S88/S101-1,"-")</f>
        <v>0.12303692983866643</v>
      </c>
      <c r="U88" s="294">
        <v>38592</v>
      </c>
      <c r="V88" s="293">
        <f>IFERROR(U88/U101-1,"-")</f>
        <v>0.68083623693379791</v>
      </c>
      <c r="W88" s="292">
        <v>205490</v>
      </c>
      <c r="X88" s="293">
        <f>IFERROR(W88/W101-1,"-")</f>
        <v>0.12418007451132707</v>
      </c>
      <c r="Y88" s="294">
        <v>160829</v>
      </c>
      <c r="Z88" s="293">
        <f>IFERROR(Y88/Y101-1,"-")</f>
        <v>-2.653544212622494E-2</v>
      </c>
      <c r="AA88" s="294">
        <v>44662</v>
      </c>
      <c r="AB88" s="293">
        <f>IFERROR(AA88/AA101-1,"-")</f>
        <v>1.5406450878889584</v>
      </c>
      <c r="AC88" s="292">
        <v>56934</v>
      </c>
      <c r="AD88" s="293">
        <f>IFERROR(AC88/AC101-1,"-")</f>
        <v>0.92085020242914983</v>
      </c>
      <c r="AE88" s="294">
        <v>27729</v>
      </c>
      <c r="AF88" s="293">
        <f>IFERROR(AE88/AE101-1,"-")</f>
        <v>0.33775569278270945</v>
      </c>
      <c r="AG88" s="294">
        <v>29205</v>
      </c>
      <c r="AH88" s="293">
        <f>IFERROR(AG88/AG101-1,"-")</f>
        <v>2.2770421903052065</v>
      </c>
      <c r="AI88" s="292">
        <v>1183394</v>
      </c>
      <c r="AJ88" s="293">
        <f>IFERROR(AI88/AI101-1,"-")</f>
        <v>6.7128243602969206E-2</v>
      </c>
      <c r="AK88" s="292">
        <v>490765</v>
      </c>
      <c r="AL88" s="293">
        <f>IFERROR(AK88/AK101-1,"-")</f>
        <v>0.14697145688383872</v>
      </c>
      <c r="AM88" s="294">
        <v>445529</v>
      </c>
      <c r="AN88" s="293">
        <f>IFERROR(AM88/AM101-1,"-")</f>
        <v>0.11398959843976586</v>
      </c>
      <c r="AO88" s="294">
        <v>45237</v>
      </c>
      <c r="AP88" s="293">
        <f>IFERROR(AO88/AO101-1,"-")</f>
        <v>0.61913454311177918</v>
      </c>
      <c r="AQ88" s="292">
        <v>367051</v>
      </c>
      <c r="AR88" s="293">
        <f>IFERROR(AQ88/AQ101-1,"-")</f>
        <v>7.764473962380114E-3</v>
      </c>
      <c r="AS88" s="294">
        <v>355321</v>
      </c>
      <c r="AT88" s="293">
        <f>IFERROR(AS88/AS101-1,"-")</f>
        <v>1.646290068416878E-3</v>
      </c>
      <c r="AU88" s="294">
        <v>11730</v>
      </c>
      <c r="AV88" s="293">
        <f>IFERROR(AU88/AU101-1,"-")</f>
        <v>0.23655913978494625</v>
      </c>
      <c r="AW88" s="292">
        <v>229948</v>
      </c>
      <c r="AX88" s="293">
        <f>IFERROR(AW88/AW101-1,"-")</f>
        <v>0.19876967990824723</v>
      </c>
      <c r="AY88" s="294">
        <v>193794</v>
      </c>
      <c r="AZ88" s="293">
        <f>IFERROR(AY88/AY101-1,"-")</f>
        <v>0.13658836984252654</v>
      </c>
      <c r="BA88" s="294">
        <v>36154</v>
      </c>
      <c r="BB88" s="293">
        <f>IFERROR(BA88/BA101-1,"-")</f>
        <v>0.69617640159512084</v>
      </c>
      <c r="BC88" s="292">
        <v>195106</v>
      </c>
      <c r="BD88" s="293">
        <f>IFERROR(BC88/BC101-1,"-")</f>
        <v>0.12355241259768146</v>
      </c>
      <c r="BE88" s="294">
        <v>152641</v>
      </c>
      <c r="BF88" s="293">
        <f>IFERROR(BE88/BE101-1,"-")</f>
        <v>-2.5766221166979464E-2</v>
      </c>
      <c r="BG88" s="294">
        <v>42465</v>
      </c>
      <c r="BH88" s="293">
        <f>IFERROR(BG88/BG101-1,"-")</f>
        <v>1.5017674089784374</v>
      </c>
      <c r="BI88" s="292">
        <v>51370</v>
      </c>
      <c r="BJ88" s="293">
        <f>IFERROR(BI88/BI101-1,"-")</f>
        <v>0.99782211332788862</v>
      </c>
      <c r="BK88" s="294">
        <v>24644</v>
      </c>
      <c r="BL88" s="293">
        <f>IFERROR(BK88/BK101-1,"-")</f>
        <v>0.39824113475177314</v>
      </c>
      <c r="BM88" s="294">
        <v>26726</v>
      </c>
      <c r="BN88" s="293">
        <f>IFERROR(BM88/BM101-1,"-")</f>
        <v>2.3044015825914936</v>
      </c>
      <c r="BO88" s="292">
        <v>103749</v>
      </c>
      <c r="BP88" s="293">
        <f>IFERROR(BO88/BO101-1,"-")</f>
        <v>3.6909330774766103E-2</v>
      </c>
      <c r="BQ88" s="292">
        <v>46545</v>
      </c>
      <c r="BR88" s="293">
        <f>IFERROR(BQ88/BQ101-1,"-")</f>
        <v>7.9930394431554586E-2</v>
      </c>
      <c r="BS88" s="294">
        <v>44232</v>
      </c>
      <c r="BT88" s="293">
        <f>IFERROR(BS88/BS101-1,"-")</f>
        <v>8.5261427484849328E-2</v>
      </c>
      <c r="BU88" s="294">
        <v>2313</v>
      </c>
      <c r="BV88" s="293">
        <f>IFERROR(BU88/BU101-1,"-")</f>
        <v>-1.3225255972696193E-2</v>
      </c>
      <c r="BW88" s="292">
        <v>34518</v>
      </c>
      <c r="BX88" s="293">
        <f>IFERROR(BW88/BW101-1,"-")</f>
        <v>7.215406118962564E-2</v>
      </c>
      <c r="BY88" s="294">
        <v>31640</v>
      </c>
      <c r="BZ88" s="293">
        <f>IFERROR(BY88/BY101-1,"-")</f>
        <v>1.7625112569149559E-2</v>
      </c>
      <c r="CA88" s="294">
        <v>2878</v>
      </c>
      <c r="CB88" s="293">
        <f>IFERROR(CA88/CA101-1,"-")</f>
        <v>1.6116152450090744</v>
      </c>
      <c r="CC88" s="292">
        <v>18169</v>
      </c>
      <c r="CD88" s="293">
        <f>IFERROR(CC88/CC101-1,"-")</f>
        <v>2.5917560700169373E-2</v>
      </c>
      <c r="CE88" s="294">
        <v>15731</v>
      </c>
      <c r="CF88" s="293">
        <f>IFERROR(CE88/CE101-1,"-")</f>
        <v>-2.0790538437597261E-2</v>
      </c>
      <c r="CG88" s="294">
        <v>2439</v>
      </c>
      <c r="CH88" s="293">
        <f>IFERROR(CG88/CG101-1,"-")</f>
        <v>0.48357664233576636</v>
      </c>
      <c r="CI88" s="292">
        <v>10384</v>
      </c>
      <c r="CJ88" s="293">
        <f>IFERROR(CI88/CI101-1,"-")</f>
        <v>0.1361050328227571</v>
      </c>
      <c r="CK88" s="294">
        <v>8188</v>
      </c>
      <c r="CL88" s="293">
        <f>IFERROR(CK88/CK101-1,"-")</f>
        <v>-4.0656121851200933E-2</v>
      </c>
      <c r="CM88" s="294">
        <v>2197</v>
      </c>
      <c r="CN88" s="293">
        <f>IFERROR(CM88/CM101-1,"-")</f>
        <v>2.631404958677686</v>
      </c>
      <c r="CO88" s="292">
        <v>5564</v>
      </c>
      <c r="CP88" s="293">
        <f>IFERROR(CO88/CO101-1,"-")</f>
        <v>0.41721854304635753</v>
      </c>
      <c r="CQ88" s="294">
        <v>3085</v>
      </c>
      <c r="CR88" s="293">
        <f>IFERROR(CQ88/CQ101-1,"-")</f>
        <v>-5.800837898807587E-3</v>
      </c>
      <c r="CS88" s="294">
        <v>2479</v>
      </c>
      <c r="CT88" s="293">
        <f>IFERROR(CS88/CS101-1,"-")</f>
        <v>2.008495145631068</v>
      </c>
      <c r="CU88" s="292">
        <v>250799</v>
      </c>
      <c r="CV88" s="293">
        <f>IFERROR(CU88/CU101-1,"-")</f>
        <v>-3.7428372948098421E-2</v>
      </c>
      <c r="CW88" s="292">
        <v>95160</v>
      </c>
      <c r="CX88" s="293">
        <f>IFERROR(CW88/CW101-1,"-")</f>
        <v>0.14556748687822019</v>
      </c>
      <c r="CY88" s="294">
        <v>56583</v>
      </c>
      <c r="CZ88" s="293">
        <f>IFERROR(CY88/CY101-1,"-")</f>
        <v>-0.101186599526631</v>
      </c>
      <c r="DA88" s="294">
        <v>38577</v>
      </c>
      <c r="DB88" s="293">
        <f>IFERROR(DA88/DA101-1,"-")</f>
        <v>0.91782252050708424</v>
      </c>
      <c r="DC88" s="292">
        <v>94841</v>
      </c>
      <c r="DD88" s="293">
        <f>IFERROR(DC88/DC101-1,"-")</f>
        <v>-1.6804544794841503E-2</v>
      </c>
      <c r="DE88" s="294">
        <v>93561</v>
      </c>
      <c r="DF88" s="293">
        <f>IFERROR(DE88/DE101-1,"-")</f>
        <v>2.6563528637261413E-2</v>
      </c>
      <c r="DG88" s="294">
        <v>1279</v>
      </c>
      <c r="DH88" s="293">
        <f>IFERROR(DG88/DG101-1,"-")</f>
        <v>-0.75967681322810976</v>
      </c>
      <c r="DI88" s="292">
        <v>51848</v>
      </c>
      <c r="DJ88" s="293">
        <f>IFERROR(DI88/DI101-1,"-")</f>
        <v>0.27610140290425789</v>
      </c>
      <c r="DK88" s="294">
        <v>26466</v>
      </c>
      <c r="DL88" s="293">
        <f>IFERROR(DK88/DK101-1,"-")</f>
        <v>0.1328653368718431</v>
      </c>
      <c r="DM88" s="294">
        <v>25381</v>
      </c>
      <c r="DN88" s="293">
        <f>IFERROR(DM88/DM101-1,"-")</f>
        <v>0.46982858466527677</v>
      </c>
      <c r="DO88" s="292">
        <v>95524</v>
      </c>
      <c r="DP88" s="293">
        <f>IFERROR(DO88/DO101-1,"-")</f>
        <v>0.16205004683527369</v>
      </c>
      <c r="DQ88" s="294">
        <v>59183</v>
      </c>
      <c r="DR88" s="293">
        <f>IFERROR(DQ88/DQ101-1,"-")</f>
        <v>-0.15801678759425242</v>
      </c>
      <c r="DS88" s="294">
        <v>36341</v>
      </c>
      <c r="DT88" s="293">
        <f>IFERROR(DS88/DS101-1,"-")</f>
        <v>2.0502769850595937</v>
      </c>
      <c r="DU88" s="292">
        <v>28328</v>
      </c>
      <c r="DV88" s="293">
        <f>IFERROR(DU88/DU101-1,"-")</f>
        <v>1.3947924592104153</v>
      </c>
      <c r="DW88" s="294">
        <v>9397</v>
      </c>
      <c r="DX88" s="293">
        <f>IFERROR(DW88/DW101-1,"-")</f>
        <v>-4.2099898063200802E-2</v>
      </c>
      <c r="DY88" s="294">
        <v>18931</v>
      </c>
      <c r="DZ88" s="293">
        <f>IFERROR(DY88/DY101-1,"-")</f>
        <v>8.3764239722634972</v>
      </c>
      <c r="EA88" s="292">
        <v>32719</v>
      </c>
      <c r="EB88" s="293">
        <f>IFERROR(EA88/EA101-1,"-")</f>
        <v>3.7085169102031745E-2</v>
      </c>
      <c r="EC88" s="292">
        <v>18374</v>
      </c>
      <c r="ED88" s="293">
        <f>IFERROR(EC88/EC101-1,"-")</f>
        <v>6.4049108176974734E-2</v>
      </c>
      <c r="EE88" s="294">
        <v>18262</v>
      </c>
      <c r="EF88" s="293">
        <f>IFERROR(EE88/EE101-1,"-")</f>
        <v>5.9957049161297737E-2</v>
      </c>
      <c r="EG88" s="294">
        <v>111</v>
      </c>
      <c r="EH88" s="293">
        <f>IFERROR(EG88/EG101-1,"-")</f>
        <v>1.9210526315789473</v>
      </c>
      <c r="EI88" s="292">
        <v>7942</v>
      </c>
      <c r="EJ88" s="293">
        <f>IFERROR(EI88/EI101-1,"-")</f>
        <v>-1.5861214374225496E-2</v>
      </c>
      <c r="EK88" s="294">
        <v>7865</v>
      </c>
      <c r="EL88" s="293">
        <f>IFERROR(EK88/EK101-1,"-")</f>
        <v>-2.5402726146220522E-2</v>
      </c>
      <c r="EM88" s="294">
        <v>77</v>
      </c>
      <c r="EN88" s="293" t="str">
        <f>IFERROR(EM88/EM101-1,"-")</f>
        <v>-</v>
      </c>
      <c r="EO88" s="292">
        <v>3978</v>
      </c>
      <c r="EP88" s="293">
        <f>IFERROR(EO88/EO101-1,"-")</f>
        <v>0.21465648854961827</v>
      </c>
      <c r="EQ88" s="294">
        <v>3752</v>
      </c>
      <c r="ER88" s="293">
        <f>IFERROR(EQ88/EQ101-1,"-")</f>
        <v>0.17876217404963879</v>
      </c>
      <c r="ES88" s="294">
        <v>226</v>
      </c>
      <c r="ET88" s="293">
        <f>IFERROR(ES88/ES101-1,"-")</f>
        <v>1.4835164835164836</v>
      </c>
      <c r="EU88" s="292">
        <v>1502</v>
      </c>
      <c r="EV88" s="293">
        <f>IFERROR(EU88/EU101-1,"-")</f>
        <v>0.12678169542385587</v>
      </c>
      <c r="EW88" s="294">
        <v>1285</v>
      </c>
      <c r="EX88" s="293">
        <f>IFERROR(EW88/EW101-1,"-")</f>
        <v>-3.6009002250562694E-2</v>
      </c>
      <c r="EY88" s="294">
        <v>218</v>
      </c>
      <c r="EZ88" s="293" t="str">
        <f>IFERROR(EY88/EY101-1,"-")</f>
        <v>-</v>
      </c>
      <c r="FA88" s="292">
        <v>504</v>
      </c>
      <c r="FB88" s="293">
        <f>IFERROR(FA88/FA101-1,"-")</f>
        <v>-0.31428571428571428</v>
      </c>
      <c r="FC88" s="294">
        <v>504</v>
      </c>
      <c r="FD88" s="293">
        <f>IFERROR(FC88/FC101-1,"-")</f>
        <v>-0.19359999999999999</v>
      </c>
      <c r="FE88" s="294">
        <v>0</v>
      </c>
      <c r="FF88" s="293">
        <f>IFERROR(FE88/FE101-1,"-")</f>
        <v>-1</v>
      </c>
      <c r="FG88" s="292">
        <v>35722</v>
      </c>
      <c r="FH88" s="293">
        <f>IFERROR(FG88/FG101-1,"-")</f>
        <v>-7.2998572726093114E-2</v>
      </c>
      <c r="FI88" s="292">
        <v>14047</v>
      </c>
      <c r="FJ88" s="293">
        <f>IFERROR(FI88/FI101-1,"-")</f>
        <v>-4.630321135175508E-2</v>
      </c>
      <c r="FK88" s="294">
        <v>13591</v>
      </c>
      <c r="FL88" s="293">
        <f>IFERROR(FK88/FK101-1,"-")</f>
        <v>-5.8012198502911061E-2</v>
      </c>
      <c r="FM88" s="294">
        <v>456</v>
      </c>
      <c r="FN88" s="293">
        <f>IFERROR(FM88/FM101-1,"-")</f>
        <v>0.52</v>
      </c>
      <c r="FO88" s="292">
        <v>6461</v>
      </c>
      <c r="FP88" s="293">
        <f>IFERROR(FO88/FO101-1,"-")</f>
        <v>2.5881232137186405E-2</v>
      </c>
      <c r="FQ88" s="294">
        <v>6171</v>
      </c>
      <c r="FR88" s="293">
        <f>IFERROR(FQ88/FQ101-1,"-")</f>
        <v>4.5580335341037781E-3</v>
      </c>
      <c r="FS88" s="294">
        <v>291</v>
      </c>
      <c r="FT88" s="293">
        <f>IFERROR(FS88/FS101-1,"-")</f>
        <v>0.8774193548387097</v>
      </c>
      <c r="FU88" s="292">
        <v>8292</v>
      </c>
      <c r="FV88" s="293">
        <f>IFERROR(FU88/FU101-1,"-")</f>
        <v>-0.17492537313432832</v>
      </c>
      <c r="FW88" s="294">
        <v>8135</v>
      </c>
      <c r="FX88" s="293">
        <f>IFERROR(FW88/FW101-1,"-")</f>
        <v>-0.18658134186581343</v>
      </c>
      <c r="FY88" s="294">
        <v>157</v>
      </c>
      <c r="FZ88" s="293">
        <f>IFERROR(FY88/FY101-1,"-")</f>
        <v>2.204081632653061</v>
      </c>
      <c r="GA88" s="292">
        <v>7117</v>
      </c>
      <c r="GB88" s="293">
        <f>IFERROR(GA88/GA101-1,"-")</f>
        <v>-2.6535357680207872E-2</v>
      </c>
      <c r="GC88" s="294">
        <v>6915</v>
      </c>
      <c r="GD88" s="293">
        <f>IFERROR(GC88/GC101-1,"-")</f>
        <v>-4.7126911947085626E-2</v>
      </c>
      <c r="GE88" s="294">
        <v>202</v>
      </c>
      <c r="GF88" s="293">
        <f>IFERROR(GE88/GE101-1,"-")</f>
        <v>2.7407407407407409</v>
      </c>
      <c r="GG88" s="292">
        <v>762</v>
      </c>
      <c r="GH88" s="293">
        <f>IFERROR(GG88/GG101-1,"-")</f>
        <v>0.11078717201166177</v>
      </c>
      <c r="GI88" s="294">
        <v>717</v>
      </c>
      <c r="GJ88" s="293">
        <f>IFERROR(GI88/GI101-1,"-")</f>
        <v>0.61851015801354392</v>
      </c>
      <c r="GK88" s="294">
        <v>45</v>
      </c>
      <c r="GL88" s="293">
        <f>IFERROR(GK88/GK101-1,"-")</f>
        <v>-0.81404958677685957</v>
      </c>
      <c r="GM88" s="292">
        <v>352657</v>
      </c>
      <c r="GN88" s="293">
        <f>IFERROR(GM88/GM101-1,"-")</f>
        <v>0.13619214846078265</v>
      </c>
      <c r="GO88" s="292">
        <v>172074</v>
      </c>
      <c r="GP88" s="293">
        <f>IFERROR(GO88/GO101-1,"-")</f>
        <v>0.15125848018947452</v>
      </c>
      <c r="GQ88" s="294">
        <v>170393</v>
      </c>
      <c r="GR88" s="293">
        <f>IFERROR(GQ88/GQ101-1,"-")</f>
        <v>0.15226946901457983</v>
      </c>
      <c r="GS88" s="294">
        <v>1681</v>
      </c>
      <c r="GT88" s="293">
        <f>IFERROR(GS88/GS101-1,"-")</f>
        <v>5.6568196103079726E-2</v>
      </c>
      <c r="GU88" s="292">
        <v>56673</v>
      </c>
      <c r="GV88" s="293">
        <f>IFERROR(GU88/GU101-1,"-")</f>
        <v>0.37961001971810404</v>
      </c>
      <c r="GW88" s="294">
        <v>49390</v>
      </c>
      <c r="GX88" s="293">
        <f>IFERROR(GW88/GW101-1,"-")</f>
        <v>0.23939774153074023</v>
      </c>
      <c r="GY88" s="294">
        <v>7283</v>
      </c>
      <c r="GZ88" s="293">
        <f>IFERROR(GY88/GY101-1,"-")</f>
        <v>4.9259560618388933</v>
      </c>
      <c r="HA88" s="292">
        <v>100516</v>
      </c>
      <c r="HB88" s="293">
        <f>IFERROR(HA88/HA101-1,"-")</f>
        <v>0.21469486404833837</v>
      </c>
      <c r="HC88" s="294">
        <v>92753</v>
      </c>
      <c r="HD88" s="293">
        <f>IFERROR(HC88/HC101-1,"-")</f>
        <v>0.14745033030655419</v>
      </c>
      <c r="HE88" s="294">
        <v>7763</v>
      </c>
      <c r="HF88" s="293">
        <f>IFERROR(HE88/HE101-1,"-")</f>
        <v>3.0516701461377869</v>
      </c>
      <c r="HG88" s="292">
        <v>37456</v>
      </c>
      <c r="HH88" s="293">
        <f>IFERROR(HG88/HG101-1,"-")</f>
        <v>8.8181065120385149E-4</v>
      </c>
      <c r="HI88" s="294">
        <v>34343</v>
      </c>
      <c r="HJ88" s="293">
        <f>IFERROR(HI88/HI101-1,"-")</f>
        <v>-5.9121667899509567E-2</v>
      </c>
      <c r="HK88" s="294">
        <v>3113</v>
      </c>
      <c r="HL88" s="293">
        <f>IFERROR(HK88/HK101-1,"-")</f>
        <v>2.3763557483731019</v>
      </c>
      <c r="HM88" s="292">
        <v>9849</v>
      </c>
      <c r="HN88" s="293">
        <f>IFERROR(HM88/HM101-1,"-")</f>
        <v>1.3228773584905662</v>
      </c>
      <c r="HO88" s="294">
        <v>4105</v>
      </c>
      <c r="HP88" s="293">
        <f>IFERROR(HO88/HO101-1,"-")</f>
        <v>0.65457476823861338</v>
      </c>
      <c r="HQ88" s="294">
        <v>5744</v>
      </c>
      <c r="HR88" s="293">
        <f>IFERROR(HQ88/HQ101-1,"-")</f>
        <v>2.265491756679932</v>
      </c>
      <c r="HS88" s="292">
        <v>48917</v>
      </c>
      <c r="HT88" s="293">
        <f>IFERROR(HS88/HS101-1,"-")</f>
        <v>6.7870241005937748E-2</v>
      </c>
      <c r="HU88" s="292">
        <v>13920</v>
      </c>
      <c r="HV88" s="293">
        <f>IFERROR(HU88/HU101-1,"-")</f>
        <v>0.10590291570668153</v>
      </c>
      <c r="HW88" s="294">
        <v>13755</v>
      </c>
      <c r="HX88" s="293">
        <f>IFERROR(HW88/HW101-1,"-")</f>
        <v>0.11892947205726845</v>
      </c>
      <c r="HY88" s="294">
        <v>165</v>
      </c>
      <c r="HZ88" s="293">
        <f>IFERROR(HY88/HY101-1,"-")</f>
        <v>-0.43877551020408168</v>
      </c>
      <c r="IA88" s="292">
        <v>17932</v>
      </c>
      <c r="IB88" s="293">
        <f>IFERROR(IA88/IA101-1,"-")</f>
        <v>-0.12701426415461758</v>
      </c>
      <c r="IC88" s="294">
        <v>17633</v>
      </c>
      <c r="ID88" s="293">
        <f>IFERROR(IC88/IC101-1,"-")</f>
        <v>-0.12979321916794162</v>
      </c>
      <c r="IE88" s="294">
        <v>299</v>
      </c>
      <c r="IF88" s="293">
        <f>IFERROR(IE88/IE101-1,"-")</f>
        <v>7.5539568345323715E-2</v>
      </c>
      <c r="IG88" s="292">
        <v>9208</v>
      </c>
      <c r="IH88" s="293">
        <f>IFERROR(IG88/IG101-1,"-")</f>
        <v>0.25775167326867909</v>
      </c>
      <c r="II88" s="294">
        <v>9188</v>
      </c>
      <c r="IJ88" s="293">
        <f>IFERROR(II88/II101-1,"-")</f>
        <v>0.30104786179552545</v>
      </c>
      <c r="IK88" s="294">
        <v>19</v>
      </c>
      <c r="IL88" s="293">
        <f>IFERROR(IK88/IK101-1,"-")</f>
        <v>-0.92664092664092668</v>
      </c>
      <c r="IM88" s="292">
        <v>5487</v>
      </c>
      <c r="IN88" s="293">
        <f>IFERROR(IM88/IM101-1,"-")</f>
        <v>0.23220300920727599</v>
      </c>
      <c r="IO88" s="294">
        <v>5227</v>
      </c>
      <c r="IP88" s="293">
        <f>IFERROR(IO88/IO101-1,"-")</f>
        <v>0.21558139534883725</v>
      </c>
      <c r="IQ88" s="294">
        <v>260</v>
      </c>
      <c r="IR88" s="293">
        <f>IFERROR(IQ88/IQ101-1,"-")</f>
        <v>0.68831168831168821</v>
      </c>
      <c r="IS88" s="292">
        <v>2670</v>
      </c>
      <c r="IT88" s="293">
        <f>IFERROR(IS88/IS101-1,"-")</f>
        <v>0.37699845281072708</v>
      </c>
      <c r="IU88" s="294">
        <v>2507</v>
      </c>
      <c r="IV88" s="293">
        <f>IFERROR(IU88/IU101-1,"-")</f>
        <v>0.4375</v>
      </c>
      <c r="IW88" s="294">
        <v>163</v>
      </c>
      <c r="IX88" s="293">
        <f>IFERROR(IW88/IW101-1,"-")</f>
        <v>-0.16410256410256407</v>
      </c>
      <c r="IY88" s="292">
        <v>36541</v>
      </c>
      <c r="IZ88" s="293">
        <f>IFERROR(IY88/IY101-1,"-")</f>
        <v>0.10066568270128617</v>
      </c>
      <c r="JA88" s="292">
        <v>9782</v>
      </c>
      <c r="JB88" s="293">
        <f>IFERROR(JA88/JA101-1,"-")</f>
        <v>-4.3044414009000165E-2</v>
      </c>
      <c r="JC88" s="294">
        <v>9654</v>
      </c>
      <c r="JD88" s="293">
        <f>IFERROR(JC88/JC101-1,"-")</f>
        <v>-5.3900431203449672E-2</v>
      </c>
      <c r="JE88" s="294">
        <v>127</v>
      </c>
      <c r="JF88" s="293">
        <f>IFERROR(JE88/JE101-1,"-")</f>
        <v>6.4705882352941178</v>
      </c>
      <c r="JG88" s="292">
        <v>6480</v>
      </c>
      <c r="JH88" s="293">
        <f>IFERROR(JG88/JG101-1,"-")</f>
        <v>0.20222634508348802</v>
      </c>
      <c r="JI88" s="294">
        <v>6360</v>
      </c>
      <c r="JJ88" s="293">
        <f>IFERROR(JI88/JI101-1,"-")</f>
        <v>0.18922961854899034</v>
      </c>
      <c r="JK88" s="294">
        <v>119</v>
      </c>
      <c r="JL88" s="293">
        <f>IFERROR(JK88/JK101-1,"-")</f>
        <v>1.8333333333333335</v>
      </c>
      <c r="JM88" s="292">
        <v>17188</v>
      </c>
      <c r="JN88" s="293">
        <f>IFERROR(JM88/JM101-1,"-")</f>
        <v>0.13459634299293688</v>
      </c>
      <c r="JO88" s="294">
        <v>17028</v>
      </c>
      <c r="JP88" s="293">
        <f>IFERROR(JO88/JO101-1,"-")</f>
        <v>0.1280556475654191</v>
      </c>
      <c r="JQ88" s="294">
        <v>160</v>
      </c>
      <c r="JR88" s="293">
        <f>IFERROR(JQ88/JQ101-1,"-")</f>
        <v>1.9629629629629628</v>
      </c>
      <c r="JS88" s="292">
        <v>3379</v>
      </c>
      <c r="JT88" s="293">
        <f>IFERROR(JS88/JS101-1,"-")</f>
        <v>0.49249116607773846</v>
      </c>
      <c r="JU88" s="294">
        <v>3266</v>
      </c>
      <c r="JV88" s="293">
        <f>IFERROR(JU88/JU101-1,"-")</f>
        <v>0.44833702882483362</v>
      </c>
      <c r="JW88" s="294">
        <v>113</v>
      </c>
      <c r="JX88" s="293">
        <f>IFERROR(JW88/JW101-1,"-")</f>
        <v>11.555555555555555</v>
      </c>
      <c r="JY88" s="292">
        <v>93</v>
      </c>
      <c r="JZ88" s="293">
        <f>IFERROR(JY88/JY101-1,"-")</f>
        <v>9.3333333333333339</v>
      </c>
      <c r="KA88" s="294">
        <v>15</v>
      </c>
      <c r="KB88" s="293" t="str">
        <f>IFERROR(KA88/KA101-1,"-")</f>
        <v>-</v>
      </c>
      <c r="KC88" s="294">
        <v>79</v>
      </c>
      <c r="KD88" s="293">
        <f>IFERROR(KC88/KC101-1,"-")</f>
        <v>7.7777777777777786</v>
      </c>
      <c r="KE88" s="292">
        <v>50891</v>
      </c>
      <c r="KF88" s="293">
        <f>IFERROR(KE88/KE101-1,"-")</f>
        <v>0.33828595471638567</v>
      </c>
      <c r="KG88" s="292">
        <v>25168</v>
      </c>
      <c r="KH88" s="293">
        <f>IFERROR(KG88/KG101-1,"-")</f>
        <v>0.14545785545239398</v>
      </c>
      <c r="KI88" s="294">
        <v>24683</v>
      </c>
      <c r="KJ88" s="293">
        <f>IFERROR(KI88/KI101-1,"-")</f>
        <v>0.2354472195805597</v>
      </c>
      <c r="KK88" s="294">
        <v>485</v>
      </c>
      <c r="KL88" s="293">
        <f>IFERROR(KK88/KK101-1,"-")</f>
        <v>-0.75677031093279834</v>
      </c>
      <c r="KM88" s="292">
        <v>11483</v>
      </c>
      <c r="KN88" s="293">
        <f>IFERROR(KM88/KM101-1,"-")</f>
        <v>0.27787669708435336</v>
      </c>
      <c r="KO88" s="294">
        <v>11207</v>
      </c>
      <c r="KP88" s="293">
        <f>IFERROR(KO88/KO101-1,"-")</f>
        <v>0.28742102240091905</v>
      </c>
      <c r="KQ88" s="294">
        <v>277</v>
      </c>
      <c r="KR88" s="293">
        <f>IFERROR(KQ88/KQ101-1,"-")</f>
        <v>-1.4234875444839812E-2</v>
      </c>
      <c r="KS88" s="292">
        <v>5814</v>
      </c>
      <c r="KT88" s="293">
        <f>IFERROR(KS88/KS101-1,"-")</f>
        <v>0.90935960591133003</v>
      </c>
      <c r="KU88" s="294">
        <v>5426</v>
      </c>
      <c r="KV88" s="293">
        <f>IFERROR(KU88/KU101-1,"-")</f>
        <v>0.98391224862888493</v>
      </c>
      <c r="KW88" s="294">
        <v>389</v>
      </c>
      <c r="KX88" s="293">
        <f>IFERROR(KW88/KW101-1,"-")</f>
        <v>0.25483870967741939</v>
      </c>
      <c r="KY88" s="292">
        <v>10302</v>
      </c>
      <c r="KZ88" s="293">
        <f>IFERROR(KY88/KY101-1,"-")</f>
        <v>0.24540618955512583</v>
      </c>
      <c r="LA88" s="294">
        <v>9432</v>
      </c>
      <c r="LB88" s="293">
        <f>IFERROR(LA88/LA101-1,"-")</f>
        <v>0.49382324992081084</v>
      </c>
      <c r="LC88" s="294">
        <v>870</v>
      </c>
      <c r="LD88" s="293">
        <f>IFERROR(LC88/LC101-1,"-")</f>
        <v>-0.55544200306591729</v>
      </c>
      <c r="LE88" s="292">
        <v>571</v>
      </c>
      <c r="LF88" s="293">
        <f>IFERROR(LE88/LE101-1,"-")</f>
        <v>-0.69788359788359788</v>
      </c>
      <c r="LG88" s="294">
        <v>62</v>
      </c>
      <c r="LH88" s="293">
        <f>IFERROR(LG88/LG101-1,"-")</f>
        <v>-0.56338028169014087</v>
      </c>
      <c r="LI88" s="294">
        <v>509</v>
      </c>
      <c r="LJ88" s="293">
        <f>IFERROR(LI88/LI101-1,"-")</f>
        <v>-0.70881006864988561</v>
      </c>
      <c r="LK88" s="292">
        <v>253534</v>
      </c>
      <c r="LL88" s="293">
        <f>IFERROR(LK88/LK101-1,"-")</f>
        <v>-6.3068105670616159E-4</v>
      </c>
      <c r="LM88" s="292">
        <v>84356</v>
      </c>
      <c r="LN88" s="293">
        <f>IFERROR(LM88/LM101-1,"-")</f>
        <v>0.18849768234780284</v>
      </c>
      <c r="LO88" s="294">
        <v>83299</v>
      </c>
      <c r="LP88" s="293">
        <f>IFERROR(LO88/LO101-1,"-")</f>
        <v>0.19281438840679321</v>
      </c>
      <c r="LQ88" s="294">
        <v>1058</v>
      </c>
      <c r="LR88" s="293">
        <f>IFERROR(LQ88/LQ101-1,"-")</f>
        <v>-7.4365704286964096E-2</v>
      </c>
      <c r="LS88" s="292">
        <v>129184</v>
      </c>
      <c r="LT88" s="293">
        <f>IFERROR(LS88/LS101-1,"-")</f>
        <v>-0.12613136711087058</v>
      </c>
      <c r="LU88" s="294">
        <v>128950</v>
      </c>
      <c r="LV88" s="293">
        <f>IFERROR(LU88/LU101-1,"-")</f>
        <v>-0.12771426638706618</v>
      </c>
      <c r="LW88" s="294">
        <v>234</v>
      </c>
      <c r="LX88" s="293" t="str">
        <f>IFERROR(LW88/LW101-1,"-")</f>
        <v>-</v>
      </c>
      <c r="LY88" s="292">
        <v>18258</v>
      </c>
      <c r="LZ88" s="293">
        <f>IFERROR(LY88/LY101-1,"-")</f>
        <v>-2.5304292120435612E-2</v>
      </c>
      <c r="MA88" s="294">
        <v>18001</v>
      </c>
      <c r="MB88" s="293">
        <f>IFERROR(MA88/MA101-1,"-")</f>
        <v>-2.1950556913882147E-2</v>
      </c>
      <c r="MC88" s="294">
        <v>257</v>
      </c>
      <c r="MD88" s="293">
        <f>IFERROR(MC88/MC101-1,"-")</f>
        <v>-0.21406727828746175</v>
      </c>
      <c r="ME88" s="292">
        <v>18297</v>
      </c>
      <c r="MF88" s="293">
        <f>IFERROR(ME88/ME101-1,"-")</f>
        <v>0.16356120826709053</v>
      </c>
      <c r="MG88" s="294">
        <v>17900</v>
      </c>
      <c r="MH88" s="293">
        <f>IFERROR(MG88/MG101-1,"-")</f>
        <v>0.16794988907738473</v>
      </c>
      <c r="MI88" s="294">
        <v>397</v>
      </c>
      <c r="MJ88" s="293">
        <f>IFERROR(MI88/MI101-1,"-")</f>
        <v>-2.5125628140703071E-3</v>
      </c>
      <c r="MK88" s="292">
        <v>4551</v>
      </c>
      <c r="ML88" s="293">
        <f>IFERROR(MK88/MK101-1,"-")</f>
        <v>1.39652448657188</v>
      </c>
      <c r="MM88" s="294">
        <v>4219</v>
      </c>
      <c r="MN88" s="293">
        <f>IFERROR(MM88/MM101-1,"-")</f>
        <v>1.9036476256022024</v>
      </c>
      <c r="MO88" s="294">
        <v>332</v>
      </c>
      <c r="MP88" s="293">
        <f>IFERROR(MO88/MO101-1,"-")</f>
        <v>-0.25560538116591924</v>
      </c>
      <c r="MQ88" s="292">
        <f>IFERROR(AI88-(CU88+EA88+FG88+GM88+HS88+IY88+KE88+LK88),"-")</f>
        <v>121614</v>
      </c>
      <c r="MR88" s="293">
        <f>IFERROR(MQ88/MQ101-1,"-")</f>
        <v>0.25112135303073946</v>
      </c>
      <c r="MS88" s="292">
        <f>IFERROR(AK88-(CW88+EC88+FI88+GO88+HU88+JA88+KG88+LM88),"-")</f>
        <v>57884</v>
      </c>
      <c r="MT88" s="293">
        <f>IFERROR(MS88/MS101-1,"-")</f>
        <v>0.21630594662744285</v>
      </c>
      <c r="MU88" s="294">
        <f>IFERROR(AM88-(CY88+EE88+FK88+GQ88+HW88+JC88+KI88+LO88),"-")</f>
        <v>55309</v>
      </c>
      <c r="MV88" s="293">
        <f>IFERROR(MU88/MU101-1,"-")</f>
        <v>0.22516835016835013</v>
      </c>
      <c r="MW88" s="294">
        <f>IFERROR(AO88-(DA88+EG88+FM88+GS88+HY88+JE88+KK88+LQ88),"-")</f>
        <v>2577</v>
      </c>
      <c r="MX88" s="293">
        <f>IFERROR(MW88/MW101-1,"-")</f>
        <v>5.312627707396822E-2</v>
      </c>
      <c r="MY88" s="292">
        <f>IFERROR(AQ88-(DC88+EI88+FO88+GU88+IA88+JG88+KM88+LS88),"-")</f>
        <v>36055</v>
      </c>
      <c r="MZ88" s="293">
        <f>IFERROR(MY88/MY101-1,"-")</f>
        <v>0.219433828254473</v>
      </c>
      <c r="NA88" s="294">
        <f>IFERROR(AS88-(DE88+EK88+FQ88+GW88+IC88+JI88+KO88+LU88),"-")</f>
        <v>34184</v>
      </c>
      <c r="NB88" s="293">
        <f>IFERROR(NA88/NA101-1,"-")</f>
        <v>0.24813787060026282</v>
      </c>
      <c r="NC88" s="294">
        <f>IFERROR(AU88-(DG88+EM88+FS88+GY88+IE88+JK88+KQ88+LW88),"-")</f>
        <v>1871</v>
      </c>
      <c r="ND88" s="293">
        <f>IFERROR(NC88/NC101-1,"-")</f>
        <v>-0.14134924277191374</v>
      </c>
      <c r="NE88" s="292">
        <f>IFERROR(AW88-(DI88+EO88+FU88+HA88+IG88+JM88+KS88+LY88),"-")</f>
        <v>14846</v>
      </c>
      <c r="NF88" s="293">
        <f>IFERROR(NE88/NE101-1,"-")</f>
        <v>0.36602870813397126</v>
      </c>
      <c r="NG88" s="294">
        <f>IFERROR(AY88-(DK88+EQ88+FW88+HC88+II88+JO88+KU88+MA88),"-")</f>
        <v>13045</v>
      </c>
      <c r="NH88" s="293">
        <f>IFERROR(NG88/NG101-1,"-")</f>
        <v>0.32733007733007735</v>
      </c>
      <c r="NI88" s="294">
        <f>IFERROR(BA88-(DM88+ES88+FY88+HE88+IK88+JQ88+KW88+MC88),"-")</f>
        <v>1802</v>
      </c>
      <c r="NJ88" s="293">
        <f>IFERROR(NI88/NI101-1,"-")</f>
        <v>0.73102785782901059</v>
      </c>
      <c r="NK88" s="292">
        <f>IFERROR(BC88-(DO88+EU88+GA88+HG88+IM88+JS88+KY88+ME88),"-")</f>
        <v>16042</v>
      </c>
      <c r="NL88" s="293">
        <f>IFERROR(NK88/NK101-1,"-")</f>
        <v>9.3747869366605396E-2</v>
      </c>
      <c r="NM88" s="294">
        <f>IFERROR(BE88-(DQ88+EW88+GC88+HI88+IO88+JU88+LA88+MG88),"-")</f>
        <v>15090</v>
      </c>
      <c r="NN88" s="293">
        <f>IFERROR(NM88/NM101-1,"-")</f>
        <v>0.15173255991451695</v>
      </c>
      <c r="NO88" s="294">
        <f>IFERROR(BG88-(DS88+EY88+GE88+HK88+IQ88+JW88+LC88+MI88),"-")</f>
        <v>951</v>
      </c>
      <c r="NP88" s="293">
        <f>IFERROR(NO88/NO101-1,"-")</f>
        <v>-0.39272030651340994</v>
      </c>
      <c r="NQ88" s="292">
        <f>IFERROR(BI88-(DU88+FA88+GG88+HM88+IS88+JY88+LE88+MK88),"-")</f>
        <v>4042</v>
      </c>
      <c r="NR88" s="293">
        <f>IFERROR(NQ88/NQ101-1,"-")</f>
        <v>0.62590506838294457</v>
      </c>
      <c r="NS88" s="294">
        <f>IFERROR(BK88-(DW88+FC88+GI88+HO88+IU88+KA88+LG88+MM88),"-")</f>
        <v>3118</v>
      </c>
      <c r="NT88" s="293">
        <f>IFERROR(NS88/NS101-1,"-")</f>
        <v>2.3635382955771305</v>
      </c>
      <c r="NU88" s="294">
        <f>IFERROR(BM88-(DY88+FE88+GK88+HQ88+IW88+KC88+LI88+MO88),"-")</f>
        <v>923</v>
      </c>
      <c r="NV88" s="293">
        <f>IFERROR(NU88/NU101-1,"-")</f>
        <v>-0.40833333333333333</v>
      </c>
    </row>
    <row r="89" spans="1:386" s="295" customFormat="1" outlineLevel="1" x14ac:dyDescent="0.25">
      <c r="A89" s="290"/>
      <c r="B89" s="291" t="s">
        <v>63</v>
      </c>
      <c r="C89" s="292">
        <v>1287581</v>
      </c>
      <c r="D89" s="293">
        <f t="shared" ref="D89:D100" si="1233">IFERROR(C89/C102-1,"-")</f>
        <v>5.9692967620289084E-2</v>
      </c>
      <c r="E89" s="292">
        <v>505532</v>
      </c>
      <c r="F89" s="293">
        <f t="shared" ref="F89:F100" si="1234">IFERROR(E89/E102-1,"-")</f>
        <v>9.5453343792390566E-2</v>
      </c>
      <c r="G89" s="294">
        <v>486977</v>
      </c>
      <c r="H89" s="293">
        <f t="shared" ref="H89:H100" si="1235">IFERROR(G89/G102-1,"-")</f>
        <v>9.5376483158072345E-2</v>
      </c>
      <c r="I89" s="294">
        <v>18555</v>
      </c>
      <c r="J89" s="293">
        <f t="shared" ref="J89:J100" si="1236">IFERROR(I89/I102-1,"-")</f>
        <v>9.7539335147285078E-2</v>
      </c>
      <c r="K89" s="292">
        <v>384173</v>
      </c>
      <c r="L89" s="293">
        <f t="shared" ref="L89:L100" si="1237">IFERROR(K89/K102-1,"-")</f>
        <v>8.3982065918190463E-2</v>
      </c>
      <c r="M89" s="294">
        <v>370716</v>
      </c>
      <c r="N89" s="293">
        <f t="shared" ref="N89:N100" si="1238">IFERROR(M89/M102-1,"-")</f>
        <v>6.278381725608928E-2</v>
      </c>
      <c r="O89" s="294">
        <v>13457</v>
      </c>
      <c r="P89" s="293">
        <f t="shared" ref="P89:P100" si="1239">IFERROR(O89/O102-1,"-")</f>
        <v>1.4060432683711781</v>
      </c>
      <c r="Q89" s="292">
        <v>234133</v>
      </c>
      <c r="R89" s="293">
        <f t="shared" ref="R89:R100" si="1240">IFERROR(Q89/Q102-1,"-")</f>
        <v>3.3147854788391218E-2</v>
      </c>
      <c r="S89" s="294">
        <v>220334</v>
      </c>
      <c r="T89" s="293">
        <f t="shared" ref="T89:T100" si="1241">IFERROR(S89/S102-1,"-")</f>
        <v>3.39659120771858E-2</v>
      </c>
      <c r="U89" s="294">
        <v>13799</v>
      </c>
      <c r="V89" s="293">
        <f t="shared" ref="V89:V100" si="1242">IFERROR(U89/U102-1,"-")</f>
        <v>2.0258780036968682E-2</v>
      </c>
      <c r="W89" s="292">
        <v>181236</v>
      </c>
      <c r="X89" s="293">
        <f t="shared" ref="X89:X100" si="1243">IFERROR(W89/W102-1,"-")</f>
        <v>-1.5048504116735972E-2</v>
      </c>
      <c r="Y89" s="294">
        <v>170259</v>
      </c>
      <c r="Z89" s="293">
        <f t="shared" ref="Z89:Z100" si="1244">IFERROR(Y89/Y102-1,"-")</f>
        <v>-1.0691520578271829E-2</v>
      </c>
      <c r="AA89" s="294">
        <v>10978</v>
      </c>
      <c r="AB89" s="293">
        <f t="shared" ref="AB89:AB100" si="1245">IFERROR(AA89/AA102-1,"-")</f>
        <v>-7.7943893835041189E-2</v>
      </c>
      <c r="AC89" s="292">
        <v>41469</v>
      </c>
      <c r="AD89" s="293">
        <f t="shared" ref="AD89:AD100" si="1246">IFERROR(AC89/AC102-1,"-")</f>
        <v>0.53287990241378025</v>
      </c>
      <c r="AE89" s="294">
        <v>26017</v>
      </c>
      <c r="AF89" s="293">
        <f t="shared" ref="AF89:AF100" si="1247">IFERROR(AE89/AE102-1,"-")</f>
        <v>0.19905060374228034</v>
      </c>
      <c r="AG89" s="294">
        <v>15453</v>
      </c>
      <c r="AH89" s="293">
        <f t="shared" ref="AH89:AH100" si="1248">IFERROR(AG89/AG102-1,"-")</f>
        <v>1.8857142857142857</v>
      </c>
      <c r="AI89" s="292">
        <v>1184184</v>
      </c>
      <c r="AJ89" s="293">
        <f t="shared" ref="AJ89:AJ100" si="1249">IFERROR(AI89/AI102-1,"-")</f>
        <v>5.5951376714539647E-2</v>
      </c>
      <c r="AK89" s="292">
        <v>458974</v>
      </c>
      <c r="AL89" s="293">
        <f t="shared" ref="AL89:AL100" si="1250">IFERROR(AK89/AK102-1,"-")</f>
        <v>8.1575183159462439E-2</v>
      </c>
      <c r="AM89" s="294">
        <v>441520</v>
      </c>
      <c r="AN89" s="293">
        <f t="shared" ref="AN89:AN100" si="1251">IFERROR(AM89/AM102-1,"-")</f>
        <v>7.95294784996321E-2</v>
      </c>
      <c r="AO89" s="294">
        <v>17454</v>
      </c>
      <c r="AP89" s="293">
        <f t="shared" ref="AP89:AP100" si="1252">IFERROR(AO89/AO102-1,"-")</f>
        <v>0.13603228325956773</v>
      </c>
      <c r="AQ89" s="292">
        <v>350561</v>
      </c>
      <c r="AR89" s="293">
        <f t="shared" ref="AR89:AR100" si="1253">IFERROR(AQ89/AQ102-1,"-")</f>
        <v>8.8894894111361644E-2</v>
      </c>
      <c r="AS89" s="294">
        <v>337963</v>
      </c>
      <c r="AT89" s="293">
        <f t="shared" ref="AT89:AT100" si="1254">IFERROR(AS89/AS102-1,"-")</f>
        <v>6.3646377541386023E-2</v>
      </c>
      <c r="AU89" s="294">
        <v>12598</v>
      </c>
      <c r="AV89" s="293">
        <f t="shared" ref="AV89:AV100" si="1255">IFERROR(AU89/AU102-1,"-")</f>
        <v>1.9980961446930032</v>
      </c>
      <c r="AW89" s="292">
        <v>217896</v>
      </c>
      <c r="AX89" s="293">
        <f t="shared" ref="AX89:AX100" si="1256">IFERROR(AW89/AW102-1,"-")</f>
        <v>4.2784126801814759E-2</v>
      </c>
      <c r="AY89" s="294">
        <v>204954</v>
      </c>
      <c r="AZ89" s="293">
        <f t="shared" ref="AZ89:AZ100" si="1257">IFERROR(AY89/AY102-1,"-")</f>
        <v>4.3001669177217705E-2</v>
      </c>
      <c r="BA89" s="294">
        <v>12942</v>
      </c>
      <c r="BB89" s="293">
        <f t="shared" ref="BB89:BB100" si="1258">IFERROR(BA89/BA102-1,"-")</f>
        <v>3.9351108255701872E-2</v>
      </c>
      <c r="BC89" s="292">
        <v>173561</v>
      </c>
      <c r="BD89" s="293">
        <f t="shared" ref="BD89:BD100" si="1259">IFERROR(BC89/BC102-1,"-")</f>
        <v>-1.6244679102405013E-2</v>
      </c>
      <c r="BE89" s="294">
        <v>163430</v>
      </c>
      <c r="BF89" s="293">
        <f t="shared" ref="BF89:BF100" si="1260">IFERROR(BE89/BE102-1,"-")</f>
        <v>-1.2053873682174254E-2</v>
      </c>
      <c r="BG89" s="294">
        <v>10132</v>
      </c>
      <c r="BH89" s="293">
        <f t="shared" ref="BH89:BH100" si="1261">IFERROR(BG89/BG102-1,"-")</f>
        <v>-7.9243911304979986E-2</v>
      </c>
      <c r="BI89" s="292">
        <v>38539</v>
      </c>
      <c r="BJ89" s="293">
        <f t="shared" ref="BJ89:BJ100" si="1262">IFERROR(BI89/BI102-1,"-")</f>
        <v>0.65623791310327051</v>
      </c>
      <c r="BK89" s="294">
        <v>23383</v>
      </c>
      <c r="BL89" s="293">
        <f t="shared" ref="BL89:BL100" si="1263">IFERROR(BK89/BK102-1,"-")</f>
        <v>0.26613601905999573</v>
      </c>
      <c r="BM89" s="294">
        <v>15156</v>
      </c>
      <c r="BN89" s="293">
        <f t="shared" ref="BN89:BN100" si="1264">IFERROR(BM89/BM102-1,"-")</f>
        <v>2.156842324515726</v>
      </c>
      <c r="BO89" s="292">
        <v>103397</v>
      </c>
      <c r="BP89" s="293">
        <f t="shared" ref="BP89:BP100" si="1265">IFERROR(BO89/BO102-1,"-")</f>
        <v>0.10451539850234481</v>
      </c>
      <c r="BQ89" s="292">
        <v>46558</v>
      </c>
      <c r="BR89" s="293">
        <f t="shared" ref="BR89:BR100" si="1266">IFERROR(BQ89/BQ102-1,"-")</f>
        <v>0.25412132313328306</v>
      </c>
      <c r="BS89" s="294">
        <v>45457</v>
      </c>
      <c r="BT89" s="293">
        <f t="shared" ref="BT89:BT100" si="1267">IFERROR(BS89/BS102-1,"-")</f>
        <v>0.27752796357708953</v>
      </c>
      <c r="BU89" s="294">
        <v>1101</v>
      </c>
      <c r="BV89" s="293">
        <f t="shared" ref="BV89:BV100" si="1268">IFERROR(BU89/BU102-1,"-")</f>
        <v>-0.28599221789883267</v>
      </c>
      <c r="BW89" s="292">
        <v>33612</v>
      </c>
      <c r="BX89" s="293">
        <f t="shared" ref="BX89:BX100" si="1269">IFERROR(BW89/BW102-1,"-")</f>
        <v>3.5266578371885293E-2</v>
      </c>
      <c r="BY89" s="294">
        <v>32753</v>
      </c>
      <c r="BZ89" s="293">
        <f t="shared" ref="BZ89:BZ100" si="1270">IFERROR(BY89/BY102-1,"-")</f>
        <v>5.3930559577822779E-2</v>
      </c>
      <c r="CA89" s="294">
        <v>859</v>
      </c>
      <c r="CB89" s="293">
        <f t="shared" ref="CB89:CB100" si="1271">IFERROR(CA89/CA102-1,"-")</f>
        <v>-0.38201438848920866</v>
      </c>
      <c r="CC89" s="292">
        <v>16237</v>
      </c>
      <c r="CD89" s="293">
        <f t="shared" ref="CD89:CD100" si="1272">IFERROR(CC89/CC102-1,"-")</f>
        <v>-8.0837814888196968E-2</v>
      </c>
      <c r="CE89" s="294">
        <v>15380</v>
      </c>
      <c r="CF89" s="293">
        <f t="shared" ref="CF89:CF100" si="1273">IFERROR(CE89/CE102-1,"-")</f>
        <v>-7.3047251687560322E-2</v>
      </c>
      <c r="CG89" s="294">
        <v>857</v>
      </c>
      <c r="CH89" s="293">
        <f t="shared" ref="CH89:CH100" si="1274">IFERROR(CG89/CG102-1,"-")</f>
        <v>-0.20130475302889095</v>
      </c>
      <c r="CI89" s="292">
        <v>7675</v>
      </c>
      <c r="CJ89" s="293">
        <f t="shared" ref="CJ89:CJ100" si="1275">IFERROR(CI89/CI102-1,"-")</f>
        <v>1.2800211137503403E-2</v>
      </c>
      <c r="CK89" s="294">
        <v>6829</v>
      </c>
      <c r="CL89" s="293">
        <f t="shared" ref="CL89:CL100" si="1276">IFERROR(CK89/CK102-1,"-")</f>
        <v>2.3071161048689115E-2</v>
      </c>
      <c r="CM89" s="294">
        <v>846</v>
      </c>
      <c r="CN89" s="293">
        <f t="shared" ref="CN89:CN100" si="1277">IFERROR(CM89/CM102-1,"-")</f>
        <v>-6.3122923588039836E-2</v>
      </c>
      <c r="CO89" s="292">
        <v>2931</v>
      </c>
      <c r="CP89" s="293">
        <f t="shared" ref="CP89:CP100" si="1278">IFERROR(CO89/CO102-1,"-")</f>
        <v>-0.22542283298097254</v>
      </c>
      <c r="CQ89" s="294">
        <v>2634</v>
      </c>
      <c r="CR89" s="293">
        <f t="shared" ref="CR89:CR100" si="1279">IFERROR(CQ89/CQ102-1,"-")</f>
        <v>-0.18477251624883939</v>
      </c>
      <c r="CS89" s="294">
        <v>296</v>
      </c>
      <c r="CT89" s="293">
        <f t="shared" ref="CT89:CT100" si="1280">IFERROR(CS89/CS102-1,"-")</f>
        <v>-0.46570397111913353</v>
      </c>
      <c r="CU89" s="292">
        <v>238774</v>
      </c>
      <c r="CV89" s="293">
        <f t="shared" ref="CV89:CV100" si="1281">IFERROR(CU89/CU102-1,"-")</f>
        <v>-2.2387631938814767E-2</v>
      </c>
      <c r="CW89" s="292">
        <v>67742</v>
      </c>
      <c r="CX89" s="293">
        <f t="shared" ref="CX89:CX100" si="1282">IFERROR(CW89/CW102-1,"-")</f>
        <v>-3.1565403859899921E-2</v>
      </c>
      <c r="CY89" s="294">
        <v>58543</v>
      </c>
      <c r="CZ89" s="293">
        <f t="shared" ref="CZ89:CZ100" si="1283">IFERROR(CY89/CY102-1,"-")</f>
        <v>-1.4112258129704736E-2</v>
      </c>
      <c r="DA89" s="294">
        <v>9200</v>
      </c>
      <c r="DB89" s="293">
        <f t="shared" ref="DB89:DB100" si="1284">IFERROR(DA89/DA102-1,"-")</f>
        <v>-0.12952975683602985</v>
      </c>
      <c r="DC89" s="292">
        <v>74341</v>
      </c>
      <c r="DD89" s="293">
        <f t="shared" ref="DD89:DD100" si="1285">IFERROR(DC89/DC102-1,"-")</f>
        <v>-4.5061593597862548E-2</v>
      </c>
      <c r="DE89" s="294">
        <v>73247</v>
      </c>
      <c r="DF89" s="293">
        <f t="shared" ref="DF89:DF100" si="1286">IFERROR(DE89/DE102-1,"-")</f>
        <v>-4.9468589003231256E-2</v>
      </c>
      <c r="DG89" s="294">
        <v>1094</v>
      </c>
      <c r="DH89" s="293">
        <f t="shared" ref="DH89:DH100" si="1287">IFERROR(DG89/DG102-1,"-")</f>
        <v>0.38481012658227853</v>
      </c>
      <c r="DI89" s="292">
        <v>34600</v>
      </c>
      <c r="DJ89" s="293">
        <f t="shared" ref="DJ89:DJ100" si="1288">IFERROR(DI89/DI102-1,"-")</f>
        <v>-5.0520018660300203E-2</v>
      </c>
      <c r="DK89" s="294">
        <v>27469</v>
      </c>
      <c r="DL89" s="293">
        <f t="shared" ref="DL89:DL100" si="1289">IFERROR(DK89/DK102-1,"-")</f>
        <v>-5.094058145035385E-4</v>
      </c>
      <c r="DM89" s="294">
        <v>7131</v>
      </c>
      <c r="DN89" s="293">
        <f t="shared" ref="DN89:DN100" si="1290">IFERROR(DM89/DM102-1,"-")</f>
        <v>-0.20395177494976557</v>
      </c>
      <c r="DO89" s="292">
        <v>70614</v>
      </c>
      <c r="DP89" s="293">
        <f t="shared" ref="DP89:DP100" si="1291">IFERROR(DO89/DO102-1,"-")</f>
        <v>-2.9053858951971101E-2</v>
      </c>
      <c r="DQ89" s="294">
        <v>64635</v>
      </c>
      <c r="DR89" s="293">
        <f t="shared" ref="DR89:DR100" si="1292">IFERROR(DQ89/DQ102-1,"-")</f>
        <v>9.27530800580878E-3</v>
      </c>
      <c r="DS89" s="294">
        <v>5979</v>
      </c>
      <c r="DT89" s="293">
        <f t="shared" ref="DT89:DT100" si="1293">IFERROR(DS89/DS102-1,"-")</f>
        <v>-0.311650932535114</v>
      </c>
      <c r="DU89" s="292">
        <v>12402</v>
      </c>
      <c r="DV89" s="293">
        <f t="shared" ref="DV89:DV100" si="1294">IFERROR(DU89/DU102-1,"-")</f>
        <v>0.14198895027624303</v>
      </c>
      <c r="DW89" s="294">
        <v>8854</v>
      </c>
      <c r="DX89" s="293">
        <f t="shared" ref="DX89:DX100" si="1295">IFERROR(DW89/DW102-1,"-")</f>
        <v>-0.12371338083927153</v>
      </c>
      <c r="DY89" s="294">
        <v>3549</v>
      </c>
      <c r="DZ89" s="293">
        <f t="shared" ref="DZ89:DZ100" si="1296">IFERROR(DY89/DY102-1,"-")</f>
        <v>3.6944444444444446</v>
      </c>
      <c r="EA89" s="292">
        <v>30145</v>
      </c>
      <c r="EB89" s="293">
        <f t="shared" ref="EB89:EB100" si="1297">IFERROR(EA89/EA102-1,"-")</f>
        <v>0.11408825485993046</v>
      </c>
      <c r="EC89" s="292">
        <v>19063</v>
      </c>
      <c r="ED89" s="293">
        <f t="shared" ref="ED89:ED100" si="1298">IFERROR(EC89/EC102-1,"-")</f>
        <v>0.25175651717118663</v>
      </c>
      <c r="EE89" s="294">
        <v>18928</v>
      </c>
      <c r="EF89" s="293">
        <f t="shared" ref="EF89:EF100" si="1299">IFERROR(EE89/EE102-1,"-")</f>
        <v>0.26803778388155686</v>
      </c>
      <c r="EG89" s="294">
        <v>135</v>
      </c>
      <c r="EH89" s="293">
        <f t="shared" ref="EH89:EH100" si="1300">IFERROR(EG89/EG102-1,"-")</f>
        <v>-0.55298013245033117</v>
      </c>
      <c r="EI89" s="292">
        <v>7205</v>
      </c>
      <c r="EJ89" s="293">
        <f t="shared" ref="EJ89:EJ100" si="1301">IFERROR(EI89/EI102-1,"-")</f>
        <v>7.4410975246048228E-2</v>
      </c>
      <c r="EK89" s="294">
        <v>6862</v>
      </c>
      <c r="EL89" s="293">
        <f t="shared" ref="EL89:EL100" si="1302">IFERROR(EK89/EK102-1,"-")</f>
        <v>2.4484920871902016E-2</v>
      </c>
      <c r="EM89" s="294">
        <v>343</v>
      </c>
      <c r="EN89" s="293">
        <f t="shared" ref="EN89:EN100" si="1303">IFERROR(EM89/EM102-1,"-")</f>
        <v>41.875</v>
      </c>
      <c r="EO89" s="292">
        <v>3127</v>
      </c>
      <c r="EP89" s="293">
        <f t="shared" ref="EP89:EP100" si="1304">IFERROR(EO89/EO102-1,"-")</f>
        <v>-7.9314720812182493E-3</v>
      </c>
      <c r="EQ89" s="294">
        <v>2829</v>
      </c>
      <c r="ER89" s="293">
        <f t="shared" ref="ER89:ER100" si="1305">IFERROR(EQ89/EQ102-1,"-")</f>
        <v>-5.1625879986590628E-2</v>
      </c>
      <c r="ES89" s="294">
        <v>297</v>
      </c>
      <c r="ET89" s="293">
        <f t="shared" ref="ET89:ET100" si="1306">IFERROR(ES89/ES102-1,"-")</f>
        <v>0.75739644970414211</v>
      </c>
      <c r="EU89" s="292">
        <v>1100</v>
      </c>
      <c r="EV89" s="293">
        <f t="shared" ref="EV89:EV100" si="1307">IFERROR(EU89/EU102-1,"-")</f>
        <v>-0.20977011494252873</v>
      </c>
      <c r="EW89" s="294">
        <v>931</v>
      </c>
      <c r="EX89" s="293">
        <f t="shared" ref="EX89:EX100" si="1308">IFERROR(EW89/EW102-1,"-")</f>
        <v>-0.33117816091954022</v>
      </c>
      <c r="EY89" s="294">
        <v>169</v>
      </c>
      <c r="EZ89" s="293" t="str">
        <f t="shared" ref="EZ89:EZ100" si="1309">IFERROR(EY89/EY102-1,"-")</f>
        <v>-</v>
      </c>
      <c r="FA89" s="292">
        <v>642</v>
      </c>
      <c r="FB89" s="293">
        <f t="shared" ref="FB89:FB100" si="1310">IFERROR(FA89/FA102-1,"-")</f>
        <v>-6.8214804063860712E-2</v>
      </c>
      <c r="FC89" s="294">
        <v>390</v>
      </c>
      <c r="FD89" s="293">
        <f t="shared" ref="FD89:FD100" si="1311">IFERROR(FC89/FC102-1,"-")</f>
        <v>-0.3719806763285024</v>
      </c>
      <c r="FE89" s="294">
        <v>251</v>
      </c>
      <c r="FF89" s="293">
        <f t="shared" ref="FF89:FF100" si="1312">IFERROR(FE89/FE102-1,"-")</f>
        <v>2.6911764705882355</v>
      </c>
      <c r="FG89" s="292">
        <v>56675</v>
      </c>
      <c r="FH89" s="293">
        <f t="shared" ref="FH89:FH100" si="1313">IFERROR(FG89/FG102-1,"-")</f>
        <v>7.0470686007857442E-2</v>
      </c>
      <c r="FI89" s="292">
        <v>20463</v>
      </c>
      <c r="FJ89" s="293">
        <f t="shared" ref="FJ89:FJ100" si="1314">IFERROR(FI89/FI102-1,"-")</f>
        <v>0.15077044202002021</v>
      </c>
      <c r="FK89" s="294">
        <v>19924</v>
      </c>
      <c r="FL89" s="293">
        <f t="shared" ref="FL89:FL100" si="1315">IFERROR(FK89/FK102-1,"-")</f>
        <v>0.16154608523290381</v>
      </c>
      <c r="FM89" s="294">
        <v>539</v>
      </c>
      <c r="FN89" s="293">
        <f t="shared" ref="FN89:FN100" si="1316">IFERROR(FM89/FM102-1,"-")</f>
        <v>-0.14444444444444449</v>
      </c>
      <c r="FO89" s="292">
        <v>8849</v>
      </c>
      <c r="FP89" s="293">
        <f t="shared" ref="FP89:FP100" si="1317">IFERROR(FO89/FO102-1,"-")</f>
        <v>0.30612546125461249</v>
      </c>
      <c r="FQ89" s="294">
        <v>8584</v>
      </c>
      <c r="FR89" s="293">
        <f t="shared" ref="FR89:FR100" si="1318">IFERROR(FQ89/FQ102-1,"-")</f>
        <v>0.28445308992967222</v>
      </c>
      <c r="FS89" s="294">
        <v>265</v>
      </c>
      <c r="FT89" s="293">
        <f t="shared" ref="FT89:FT100" si="1319">IFERROR(FS89/FS102-1,"-")</f>
        <v>1.849462365591398</v>
      </c>
      <c r="FU89" s="292">
        <v>16504</v>
      </c>
      <c r="FV89" s="293">
        <f t="shared" ref="FV89:FV100" si="1320">IFERROR(FU89/FU102-1,"-")</f>
        <v>6.9554606467359115E-3</v>
      </c>
      <c r="FW89" s="294">
        <v>16350</v>
      </c>
      <c r="FX89" s="293">
        <f t="shared" ref="FX89:FX100" si="1321">IFERROR(FW89/FW102-1,"-")</f>
        <v>9.6331974805483611E-3</v>
      </c>
      <c r="FY89" s="294">
        <v>154</v>
      </c>
      <c r="FZ89" s="293">
        <f t="shared" ref="FZ89:FZ100" si="1322">IFERROR(FY89/FY102-1,"-")</f>
        <v>-0.2142857142857143</v>
      </c>
      <c r="GA89" s="292">
        <v>10367</v>
      </c>
      <c r="GB89" s="293">
        <f t="shared" ref="GB89:GB100" si="1323">IFERROR(GA89/GA102-1,"-")</f>
        <v>-0.11317365269461077</v>
      </c>
      <c r="GC89" s="294">
        <v>10121</v>
      </c>
      <c r="GD89" s="293">
        <f t="shared" ref="GD89:GD100" si="1324">IFERROR(GC89/GC102-1,"-")</f>
        <v>-0.13087161872048092</v>
      </c>
      <c r="GE89" s="294">
        <v>246</v>
      </c>
      <c r="GF89" s="293">
        <f t="shared" ref="GF89:GF100" si="1325">IFERROR(GE89/GE102-1,"-")</f>
        <v>4.3478260869565215</v>
      </c>
      <c r="GG89" s="292">
        <v>1659</v>
      </c>
      <c r="GH89" s="293">
        <f t="shared" ref="GH89:GH100" si="1326">IFERROR(GG89/GG102-1,"-")</f>
        <v>1.0841708542713566</v>
      </c>
      <c r="GI89" s="294">
        <v>1397</v>
      </c>
      <c r="GJ89" s="293">
        <f t="shared" ref="GJ89:GJ100" si="1327">IFERROR(GI89/GI102-1,"-")</f>
        <v>1.0944527736131935</v>
      </c>
      <c r="GK89" s="294">
        <v>262</v>
      </c>
      <c r="GL89" s="293">
        <f t="shared" ref="GL89:GL100" si="1328">IFERROR(GK89/GK102-1,"-")</f>
        <v>1.0310077519379846</v>
      </c>
      <c r="GM89" s="292">
        <v>383528</v>
      </c>
      <c r="GN89" s="293">
        <f t="shared" ref="GN89:GN100" si="1329">IFERROR(GM89/GM102-1,"-")</f>
        <v>8.1820258884523156E-2</v>
      </c>
      <c r="GO89" s="292">
        <v>182208</v>
      </c>
      <c r="GP89" s="293">
        <f t="shared" ref="GP89:GP100" si="1330">IFERROR(GO89/GO102-1,"-")</f>
        <v>0.11223156840961535</v>
      </c>
      <c r="GQ89" s="294">
        <v>181068</v>
      </c>
      <c r="GR89" s="293">
        <f t="shared" ref="GR89:GR100" si="1331">IFERROR(GQ89/GQ102-1,"-")</f>
        <v>0.10805948228382589</v>
      </c>
      <c r="GS89" s="294">
        <v>1140</v>
      </c>
      <c r="GT89" s="293">
        <f t="shared" ref="GT89:GT100" si="1332">IFERROR(GS89/GS102-1,"-")</f>
        <v>1.766990291262136</v>
      </c>
      <c r="GU89" s="292">
        <v>60447</v>
      </c>
      <c r="GV89" s="293">
        <f t="shared" ref="GV89:GV100" si="1333">IFERROR(GU89/GU102-1,"-")</f>
        <v>0.3090850027070926</v>
      </c>
      <c r="GW89" s="294">
        <v>53922</v>
      </c>
      <c r="GX89" s="293">
        <f t="shared" ref="GX89:GX100" si="1334">IFERROR(GW89/GW102-1,"-")</f>
        <v>0.20264965652600586</v>
      </c>
      <c r="GY89" s="294">
        <v>6525</v>
      </c>
      <c r="GZ89" s="293">
        <f t="shared" ref="GZ89:GZ100" si="1335">IFERROR(GY89/GY102-1,"-")</f>
        <v>3.876681614349776</v>
      </c>
      <c r="HA89" s="292">
        <v>101855</v>
      </c>
      <c r="HB89" s="293">
        <f t="shared" ref="HB89:HB100" si="1336">IFERROR(HA89/HA102-1,"-")</f>
        <v>1.784768509728285E-2</v>
      </c>
      <c r="HC89" s="294">
        <v>98995</v>
      </c>
      <c r="HD89" s="293">
        <f t="shared" ref="HD89:HD100" si="1337">IFERROR(HC89/HC102-1,"-")</f>
        <v>5.872969100866765E-3</v>
      </c>
      <c r="HE89" s="294">
        <v>2860</v>
      </c>
      <c r="HF89" s="293">
        <f t="shared" ref="HF89:HF100" si="1338">IFERROR(HE89/HE102-1,"-")</f>
        <v>0.73123486682808725</v>
      </c>
      <c r="HG89" s="292">
        <v>43209</v>
      </c>
      <c r="HH89" s="293">
        <f t="shared" ref="HH89:HH100" si="1339">IFERROR(HG89/HG102-1,"-")</f>
        <v>3.2078536282424963E-2</v>
      </c>
      <c r="HI89" s="294">
        <v>42560</v>
      </c>
      <c r="HJ89" s="293">
        <f t="shared" ref="HJ89:HJ100" si="1340">IFERROR(HI89/HI102-1,"-")</f>
        <v>2.7448518938753885E-2</v>
      </c>
      <c r="HK89" s="294">
        <v>649</v>
      </c>
      <c r="HL89" s="293">
        <f t="shared" ref="HL89:HL100" si="1341">IFERROR(HK89/HK102-1,"-")</f>
        <v>0.46501128668171554</v>
      </c>
      <c r="HM89" s="292">
        <v>10809</v>
      </c>
      <c r="HN89" s="293">
        <f t="shared" ref="HN89:HN100" si="1342">IFERROR(HM89/HM102-1,"-")</f>
        <v>1.7420091324200913</v>
      </c>
      <c r="HO89" s="294">
        <v>4407</v>
      </c>
      <c r="HP89" s="293">
        <f t="shared" ref="HP89:HP100" si="1343">IFERROR(HO89/HO102-1,"-")</f>
        <v>0.75647668393782386</v>
      </c>
      <c r="HQ89" s="294">
        <v>6401</v>
      </c>
      <c r="HR89" s="293">
        <f t="shared" ref="HR89:HR100" si="1344">IFERROR(HQ89/HQ102-1,"-")</f>
        <v>3.4668527564549896</v>
      </c>
      <c r="HS89" s="292">
        <v>51387</v>
      </c>
      <c r="HT89" s="293">
        <f t="shared" ref="HT89:HT100" si="1345">IFERROR(HS89/HS102-1,"-")</f>
        <v>3.4068499215196946E-2</v>
      </c>
      <c r="HU89" s="292">
        <v>17021</v>
      </c>
      <c r="HV89" s="293">
        <f t="shared" ref="HV89:HV100" si="1346">IFERROR(HU89/HU102-1,"-")</f>
        <v>4.9448178062765802E-2</v>
      </c>
      <c r="HW89" s="294">
        <v>15301</v>
      </c>
      <c r="HX89" s="293">
        <f t="shared" ref="HX89:HX100" si="1347">IFERROR(HW89/HW102-1,"-")</f>
        <v>-4.1891045710707564E-2</v>
      </c>
      <c r="HY89" s="294">
        <v>1720</v>
      </c>
      <c r="HZ89" s="293">
        <f t="shared" ref="HZ89:HZ100" si="1348">IFERROR(HY89/HY102-1,"-")</f>
        <v>5.88</v>
      </c>
      <c r="IA89" s="292">
        <v>17913</v>
      </c>
      <c r="IB89" s="293">
        <f t="shared" ref="IB89:IB100" si="1349">IFERROR(IA89/IA102-1,"-")</f>
        <v>8.144168075344127E-2</v>
      </c>
      <c r="IC89" s="294">
        <v>17761</v>
      </c>
      <c r="ID89" s="293">
        <f t="shared" ref="ID89:ID100" si="1350">IFERROR(IC89/IC102-1,"-")</f>
        <v>7.9564794553853568E-2</v>
      </c>
      <c r="IE89" s="294">
        <v>152</v>
      </c>
      <c r="IF89" s="293">
        <f t="shared" ref="IF89:IF100" si="1351">IFERROR(IE89/IE102-1,"-")</f>
        <v>0.35714285714285721</v>
      </c>
      <c r="IG89" s="292">
        <v>10748</v>
      </c>
      <c r="IH89" s="293">
        <f t="shared" ref="IH89:IH100" si="1352">IFERROR(IG89/IG102-1,"-")</f>
        <v>0.23982004844849469</v>
      </c>
      <c r="II89" s="294">
        <v>9319</v>
      </c>
      <c r="IJ89" s="293">
        <f t="shared" ref="IJ89:IJ100" si="1353">IFERROR(II89/II102-1,"-")</f>
        <v>7.8213583246557805E-2</v>
      </c>
      <c r="IK89" s="294">
        <v>1429</v>
      </c>
      <c r="IL89" s="293">
        <f t="shared" ref="IL89:IL100" si="1354">IFERROR(IK89/IK102-1,"-")</f>
        <v>53.96153846153846</v>
      </c>
      <c r="IM89" s="292">
        <v>8252</v>
      </c>
      <c r="IN89" s="293">
        <f t="shared" ref="IN89:IN100" si="1355">IFERROR(IM89/IM102-1,"-")</f>
        <v>0.40603169194070543</v>
      </c>
      <c r="IO89" s="294">
        <v>6724</v>
      </c>
      <c r="IP89" s="293">
        <f t="shared" ref="IP89:IP100" si="1356">IFERROR(IO89/IO102-1,"-")</f>
        <v>0.17040905134899909</v>
      </c>
      <c r="IQ89" s="294">
        <v>1527</v>
      </c>
      <c r="IR89" s="293">
        <f t="shared" ref="IR89:IR100" si="1357">IFERROR(IQ89/IQ102-1,"-")</f>
        <v>11.314516129032258</v>
      </c>
      <c r="IS89" s="292">
        <v>3072</v>
      </c>
      <c r="IT89" s="293">
        <f t="shared" ref="IT89:IT100" si="1358">IFERROR(IS89/IS102-1,"-")</f>
        <v>0.34855136084284455</v>
      </c>
      <c r="IU89" s="294">
        <v>1704</v>
      </c>
      <c r="IV89" s="293">
        <f t="shared" ref="IV89:IV100" si="1359">IFERROR(IU89/IU102-1,"-")</f>
        <v>-0.24030316540347751</v>
      </c>
      <c r="IW89" s="294">
        <v>1368</v>
      </c>
      <c r="IX89" s="293">
        <f t="shared" ref="IX89:IX100" si="1360">IFERROR(IW89/IW102-1,"-")</f>
        <v>38.085714285714289</v>
      </c>
      <c r="IY89" s="292">
        <v>33200</v>
      </c>
      <c r="IZ89" s="293">
        <f t="shared" ref="IZ89:IZ100" si="1361">IFERROR(IY89/IY102-1,"-")</f>
        <v>9.9166514570785402E-3</v>
      </c>
      <c r="JA89" s="292">
        <v>9190</v>
      </c>
      <c r="JB89" s="293">
        <f t="shared" ref="JB89:JB100" si="1362">IFERROR(JA89/JA102-1,"-")</f>
        <v>6.0833429527877181E-2</v>
      </c>
      <c r="JC89" s="294">
        <v>8561</v>
      </c>
      <c r="JD89" s="293">
        <f t="shared" ref="JD89:JD100" si="1363">IFERROR(JC89/JC102-1,"-")</f>
        <v>1.9045351743840033E-2</v>
      </c>
      <c r="JE89" s="294">
        <v>629</v>
      </c>
      <c r="JF89" s="293">
        <f t="shared" ref="JF89:JF100" si="1364">IFERROR(JE89/JE102-1,"-")</f>
        <v>1.4007633587786259</v>
      </c>
      <c r="JG89" s="292">
        <v>5139</v>
      </c>
      <c r="JH89" s="293">
        <f t="shared" ref="JH89:JH100" si="1365">IFERROR(JG89/JG102-1,"-")</f>
        <v>0.1123376623376624</v>
      </c>
      <c r="JI89" s="294">
        <v>5059</v>
      </c>
      <c r="JJ89" s="293">
        <f t="shared" ref="JJ89:JJ100" si="1366">IFERROR(JI89/JI102-1,"-")</f>
        <v>0.12222715173025733</v>
      </c>
      <c r="JK89" s="294">
        <v>80</v>
      </c>
      <c r="JL89" s="293">
        <f t="shared" ref="JL89:JL100" si="1367">IFERROR(JK89/JK102-1,"-")</f>
        <v>-0.27927927927927931</v>
      </c>
      <c r="JM89" s="292">
        <v>16522</v>
      </c>
      <c r="JN89" s="293">
        <f t="shared" ref="JN89:JN100" si="1368">IFERROR(JM89/JM102-1,"-")</f>
        <v>9.717044551732501E-3</v>
      </c>
      <c r="JO89" s="294">
        <v>16379</v>
      </c>
      <c r="JP89" s="293">
        <f t="shared" ref="JP89:JP100" si="1369">IFERROR(JO89/JO102-1,"-")</f>
        <v>5.7721829904819888E-3</v>
      </c>
      <c r="JQ89" s="294">
        <v>144</v>
      </c>
      <c r="JR89" s="293">
        <f t="shared" ref="JR89:JR100" si="1370">IFERROR(JQ89/JQ102-1,"-")</f>
        <v>0.84615384615384626</v>
      </c>
      <c r="JS89" s="292">
        <v>2569</v>
      </c>
      <c r="JT89" s="293">
        <f t="shared" ref="JT89:JT100" si="1371">IFERROR(JS89/JS102-1,"-")</f>
        <v>-0.16563819421890225</v>
      </c>
      <c r="JU89" s="294">
        <v>2539</v>
      </c>
      <c r="JV89" s="293">
        <f t="shared" ref="JV89:JV100" si="1372">IFERROR(JU89/JU102-1,"-")</f>
        <v>-0.16452780519907861</v>
      </c>
      <c r="JW89" s="294">
        <v>30</v>
      </c>
      <c r="JX89" s="293">
        <f t="shared" ref="JX89:JX100" si="1373">IFERROR(JW89/JW102-1,"-")</f>
        <v>-0.25</v>
      </c>
      <c r="JY89" s="292">
        <v>158</v>
      </c>
      <c r="JZ89" s="293">
        <f t="shared" ref="JZ89:JZ100" si="1374">IFERROR(JY89/JY102-1,"-")</f>
        <v>-0.55988857938718661</v>
      </c>
      <c r="KA89" s="294">
        <v>99</v>
      </c>
      <c r="KB89" s="293">
        <f t="shared" ref="KB89:KB100" si="1375">IFERROR(KA89/KA102-1,"-")</f>
        <v>-0.66211604095563148</v>
      </c>
      <c r="KC89" s="294">
        <v>59</v>
      </c>
      <c r="KD89" s="293">
        <f t="shared" ref="KD89:KD100" si="1376">IFERROR(KC89/KC102-1,"-")</f>
        <v>-0.11940298507462688</v>
      </c>
      <c r="KE89" s="292">
        <v>37464</v>
      </c>
      <c r="KF89" s="293">
        <f t="shared" ref="KF89:KF100" si="1377">IFERROR(KE89/KE102-1,"-")</f>
        <v>0.10879602225642238</v>
      </c>
      <c r="KG89" s="292">
        <v>17939</v>
      </c>
      <c r="KH89" s="293">
        <f t="shared" ref="KH89:KH100" si="1378">IFERROR(KG89/KG102-1,"-")</f>
        <v>0.10700401110768287</v>
      </c>
      <c r="KI89" s="294">
        <v>17693</v>
      </c>
      <c r="KJ89" s="293">
        <f t="shared" ref="KJ89:KJ100" si="1379">IFERROR(KI89/KI102-1,"-")</f>
        <v>9.4592922543924818E-2</v>
      </c>
      <c r="KK89" s="294">
        <v>246</v>
      </c>
      <c r="KL89" s="293">
        <f t="shared" ref="KL89:KL100" si="1380">IFERROR(KK89/KK102-1,"-")</f>
        <v>5.15</v>
      </c>
      <c r="KM89" s="292">
        <v>9389</v>
      </c>
      <c r="KN89" s="293">
        <f t="shared" ref="KN89:KN100" si="1381">IFERROR(KM89/KM102-1,"-")</f>
        <v>0.13147746444926489</v>
      </c>
      <c r="KO89" s="294">
        <v>9069</v>
      </c>
      <c r="KP89" s="293">
        <f t="shared" ref="KP89:KP100" si="1382">IFERROR(KO89/KO102-1,"-")</f>
        <v>0.11797337278106501</v>
      </c>
      <c r="KQ89" s="294">
        <v>320</v>
      </c>
      <c r="KR89" s="293">
        <f t="shared" ref="KR89:KR100" si="1383">IFERROR(KQ89/KQ102-1,"-")</f>
        <v>0.72972972972972983</v>
      </c>
      <c r="KS89" s="292">
        <v>4588</v>
      </c>
      <c r="KT89" s="293">
        <f t="shared" ref="KT89:KT100" si="1384">IFERROR(KS89/KS102-1,"-")</f>
        <v>0.57771664374140297</v>
      </c>
      <c r="KU89" s="294">
        <v>4436</v>
      </c>
      <c r="KV89" s="293">
        <f t="shared" ref="KV89:KV100" si="1385">IFERROR(KU89/KU102-1,"-")</f>
        <v>0.7054978854286813</v>
      </c>
      <c r="KW89" s="294">
        <v>152</v>
      </c>
      <c r="KX89" s="293">
        <f t="shared" ref="KX89:KX100" si="1386">IFERROR(KW89/KW102-1,"-")</f>
        <v>-0.50488599348534202</v>
      </c>
      <c r="KY89" s="292">
        <v>6713</v>
      </c>
      <c r="KZ89" s="293">
        <f t="shared" ref="KZ89:KZ100" si="1387">IFERROR(KY89/KY102-1,"-")</f>
        <v>-2.6537122969837568E-2</v>
      </c>
      <c r="LA89" s="294">
        <v>6078</v>
      </c>
      <c r="LB89" s="293">
        <f t="shared" ref="LB89:LB100" si="1388">IFERROR(LA89/LA102-1,"-")</f>
        <v>-0.10115350488021291</v>
      </c>
      <c r="LC89" s="294">
        <v>635</v>
      </c>
      <c r="LD89" s="293">
        <f t="shared" ref="LD89:LD100" si="1389">IFERROR(LC89/LC102-1,"-")</f>
        <v>3.7388059701492535</v>
      </c>
      <c r="LE89" s="292">
        <v>205</v>
      </c>
      <c r="LF89" s="293">
        <f t="shared" ref="LF89:LF100" si="1390">IFERROR(LE89/LE102-1,"-")</f>
        <v>-0.54646017699115046</v>
      </c>
      <c r="LG89" s="294">
        <v>142</v>
      </c>
      <c r="LH89" s="293">
        <f t="shared" ref="LH89:LH100" si="1391">IFERROR(LG89/LG102-1,"-")</f>
        <v>-4.6979865771812124E-2</v>
      </c>
      <c r="LI89" s="294">
        <v>63</v>
      </c>
      <c r="LJ89" s="293">
        <f t="shared" ref="LJ89:LJ100" si="1392">IFERROR(LI89/LI102-1,"-")</f>
        <v>-0.79207920792079212</v>
      </c>
      <c r="LK89" s="292">
        <v>245613</v>
      </c>
      <c r="LL89" s="293">
        <f t="shared" ref="LL89:LL100" si="1393">IFERROR(LK89/LK102-1,"-")</f>
        <v>3.7019991977875755E-2</v>
      </c>
      <c r="LM89" s="292">
        <v>75439</v>
      </c>
      <c r="LN89" s="293">
        <f t="shared" ref="LN89:LN100" si="1394">IFERROR(LM89/LM102-1,"-")</f>
        <v>3.9964157706093184E-2</v>
      </c>
      <c r="LO89" s="294">
        <v>74476</v>
      </c>
      <c r="LP89" s="293">
        <f t="shared" ref="LP89:LP100" si="1395">IFERROR(LO89/LO102-1,"-")</f>
        <v>3.7067981173587228E-2</v>
      </c>
      <c r="LQ89" s="294">
        <v>963</v>
      </c>
      <c r="LR89" s="293">
        <f t="shared" ref="LR89:LR100" si="1396">IFERROR(LQ89/LQ102-1,"-")</f>
        <v>0.32644628099173545</v>
      </c>
      <c r="LS89" s="292">
        <v>136176</v>
      </c>
      <c r="LT89" s="293">
        <f t="shared" ref="LT89:LT100" si="1397">IFERROR(LS89/LS102-1,"-")</f>
        <v>5.6299353077149838E-2</v>
      </c>
      <c r="LU89" s="294">
        <v>133632</v>
      </c>
      <c r="LV89" s="293">
        <f t="shared" ref="LV89:LV100" si="1398">IFERROR(LU89/LU102-1,"-")</f>
        <v>3.7072678592215969E-2</v>
      </c>
      <c r="LW89" s="294">
        <v>2544</v>
      </c>
      <c r="LX89" s="293">
        <f t="shared" ref="LX89:LX100" si="1399">IFERROR(LW89/LW102-1,"-")</f>
        <v>38.75</v>
      </c>
      <c r="LY89" s="292">
        <v>16408</v>
      </c>
      <c r="LZ89" s="293">
        <f t="shared" ref="LZ89:LZ100" si="1400">IFERROR(LY89/LY102-1,"-")</f>
        <v>4.210860590663712E-2</v>
      </c>
      <c r="MA89" s="294">
        <v>16317</v>
      </c>
      <c r="MB89" s="293">
        <f t="shared" ref="MB89:MB100" si="1401">IFERROR(MA89/MA102-1,"-")</f>
        <v>5.1691911053818984E-2</v>
      </c>
      <c r="MC89" s="294">
        <v>91</v>
      </c>
      <c r="MD89" s="293">
        <f t="shared" ref="MD89:MD100" si="1402">IFERROR(MC89/MC102-1,"-")</f>
        <v>-0.60434782608695659</v>
      </c>
      <c r="ME89" s="292">
        <v>16050</v>
      </c>
      <c r="MF89" s="293">
        <f t="shared" ref="MF89:MF100" si="1403">IFERROR(ME89/ME102-1,"-")</f>
        <v>-0.17692307692307696</v>
      </c>
      <c r="MG89" s="294">
        <v>15745</v>
      </c>
      <c r="MH89" s="293">
        <f t="shared" ref="MH89:MH100" si="1404">IFERROR(MG89/MG102-1,"-")</f>
        <v>-0.17746316999268619</v>
      </c>
      <c r="MI89" s="294">
        <v>305</v>
      </c>
      <c r="MJ89" s="293">
        <f t="shared" ref="MJ89:MJ100" si="1405">IFERROR(MI89/MI102-1,"-")</f>
        <v>-0.14804469273743015</v>
      </c>
      <c r="MK89" s="292">
        <v>6289</v>
      </c>
      <c r="ML89" s="293">
        <f t="shared" ref="ML89:ML100" si="1406">IFERROR(MK89/MK102-1,"-")</f>
        <v>5.956858407079646</v>
      </c>
      <c r="MM89" s="294">
        <v>3710</v>
      </c>
      <c r="MN89" s="293">
        <f t="shared" ref="MN89:MN100" si="1407">IFERROR(MM89/MM102-1,"-")</f>
        <v>5.1019736842105265</v>
      </c>
      <c r="MO89" s="294">
        <v>2579</v>
      </c>
      <c r="MP89" s="293">
        <f t="shared" ref="MP89:MP100" si="1408">IFERROR(MO89/MO102-1,"-")</f>
        <v>7.7128378378378386</v>
      </c>
      <c r="MQ89" s="292">
        <f t="shared" ref="MQ89:MQ100" si="1409">IFERROR(AI89-(CU89+EA89+FG89+GM89+HS89+IY89+KE89+LK89),"-")</f>
        <v>107398</v>
      </c>
      <c r="MR89" s="293">
        <f t="shared" ref="MR89:MR100" si="1410">IFERROR(MQ89/MQ102-1,"-")</f>
        <v>0.20035318311874106</v>
      </c>
      <c r="MS89" s="292">
        <f t="shared" ref="MS89:MS100" si="1411">IFERROR(AK89-(CW89+EC89+FI89+GO89+HU89+JA89+KG89+LM89),"-")</f>
        <v>49909</v>
      </c>
      <c r="MT89" s="293">
        <f t="shared" ref="MT89:MT100" si="1412">IFERROR(MS89/MS102-1,"-")</f>
        <v>0.13566341274717275</v>
      </c>
      <c r="MU89" s="294">
        <f t="shared" ref="MU89:MU100" si="1413">IFERROR(AM89-(CY89+EE89+FK89+GQ89+HW89+JC89+KI89+LO89),"-")</f>
        <v>47026</v>
      </c>
      <c r="MV89" s="293">
        <f t="shared" ref="MV89:MV100" si="1414">IFERROR(MU89/MU102-1,"-")</f>
        <v>0.12575108323558282</v>
      </c>
      <c r="MW89" s="294">
        <f t="shared" ref="MW89:MW100" si="1415">IFERROR(AO89-(DA89+EG89+FM89+GS89+HY89+JE89+KK89+LQ89),"-")</f>
        <v>2882</v>
      </c>
      <c r="MX89" s="293">
        <f t="shared" ref="MX89:MX100" si="1416">IFERROR(MW89/MW102-1,"-")</f>
        <v>0.32627703635526917</v>
      </c>
      <c r="MY89" s="292">
        <f t="shared" ref="MY89:MY100" si="1417">IFERROR(AQ89-(DC89+EI89+FO89+GU89+IA89+JG89+KM89+LS89),"-")</f>
        <v>31102</v>
      </c>
      <c r="MZ89" s="293">
        <f t="shared" ref="MZ89:MZ100" si="1418">IFERROR(MY89/MY102-1,"-")</f>
        <v>0.19453085993009944</v>
      </c>
      <c r="NA89" s="294">
        <f t="shared" ref="NA89:NA100" si="1419">IFERROR(AS89-(DE89+EK89+FQ89+GW89+IC89+JI89+KO89+LU89),"-")</f>
        <v>29827</v>
      </c>
      <c r="NB89" s="293">
        <f t="shared" ref="NB89:NB100" si="1420">IFERROR(NA89/NA102-1,"-")</f>
        <v>0.21559277825325029</v>
      </c>
      <c r="NC89" s="294">
        <f t="shared" ref="NC89:NC100" si="1421">IFERROR(AU89-(DG89+EM89+FS89+GY89+IE89+JK89+KQ89+LW89),"-")</f>
        <v>1275</v>
      </c>
      <c r="ND89" s="293">
        <f t="shared" ref="ND89:ND100" si="1422">IFERROR(NC89/NC102-1,"-")</f>
        <v>-0.15056628914057291</v>
      </c>
      <c r="NE89" s="292">
        <f t="shared" ref="NE89:NE100" si="1423">IFERROR(AW89-(DI89+EO89+FU89+HA89+IG89+JM89+KS89+LY89),"-")</f>
        <v>13544</v>
      </c>
      <c r="NF89" s="293">
        <f t="shared" ref="NF89:NF100" si="1424">IFERROR(NE89/NE102-1,"-")</f>
        <v>0.46913981993708642</v>
      </c>
      <c r="NG89" s="294">
        <f t="shared" ref="NG89:NG100" si="1425">IFERROR(AY89-(DK89+EQ89+FW89+HC89+II89+JO89+KU89+MA89),"-")</f>
        <v>12860</v>
      </c>
      <c r="NH89" s="293">
        <f t="shared" ref="NH89:NH100" si="1426">IFERROR(NG89/NG102-1,"-")</f>
        <v>0.53405702015984735</v>
      </c>
      <c r="NI89" s="294">
        <f t="shared" ref="NI89:NI100" si="1427">IFERROR(BA89-(DM89+ES89+FY89+HE89+IK89+JQ89+KW89+MC89),"-")</f>
        <v>684</v>
      </c>
      <c r="NJ89" s="293">
        <f t="shared" ref="NJ89:NJ100" si="1428">IFERROR(NI89/NI102-1,"-")</f>
        <v>-0.18181818181818177</v>
      </c>
      <c r="NK89" s="292">
        <f t="shared" ref="NK89:NK100" si="1429">IFERROR(BC89-(DO89+EU89+GA89+HG89+IM89+JS89+KY89+ME89),"-")</f>
        <v>14687</v>
      </c>
      <c r="NL89" s="293">
        <f t="shared" ref="NL89:NL100" si="1430">IFERROR(NK89/NK102-1,"-")</f>
        <v>9.5390811455847269E-2</v>
      </c>
      <c r="NM89" s="294">
        <f t="shared" ref="NM89:NM100" si="1431">IFERROR(BE89-(DQ89+EW89+GC89+HI89+IO89+JU89+LA89+MG89),"-")</f>
        <v>14097</v>
      </c>
      <c r="NN89" s="293">
        <f t="shared" ref="NN89:NN100" si="1432">IFERROR(NM89/NM102-1,"-")</f>
        <v>0.15218635063342867</v>
      </c>
      <c r="NO89" s="294">
        <f t="shared" ref="NO89:NO100" si="1433">IFERROR(BG89-(DS89+EY89+GE89+HK89+IQ89+JW89+LC89+MI89),"-")</f>
        <v>592</v>
      </c>
      <c r="NP89" s="293">
        <f t="shared" ref="NP89:NP100" si="1434">IFERROR(NO89/NO102-1,"-")</f>
        <v>-0.49531116794543906</v>
      </c>
      <c r="NQ89" s="292">
        <f t="shared" ref="NQ89:NQ100" si="1435">IFERROR(BI89-(DU89+FA89+GG89+HM89+IS89+JY89+LE89+MK89),"-")</f>
        <v>3303</v>
      </c>
      <c r="NR89" s="293">
        <f t="shared" ref="NR89:NR100" si="1436">IFERROR(NQ89/NQ102-1,"-")</f>
        <v>0.10505185680829698</v>
      </c>
      <c r="NS89" s="294">
        <f t="shared" ref="NS89:NS100" si="1437">IFERROR(BK89-(DW89+FC89+GI89+HO89+IU89+KA89+LG89+MM89),"-")</f>
        <v>2680</v>
      </c>
      <c r="NT89" s="293">
        <f t="shared" ref="NT89:NT100" si="1438">IFERROR(NS89/NS102-1,"-")</f>
        <v>1.1036106750392465</v>
      </c>
      <c r="NU89" s="294">
        <f t="shared" ref="NU89:NU100" si="1439">IFERROR(BM89-(DY89+FE89+GK89+HQ89+IW89+KC89+LI89+MO89),"-")</f>
        <v>624</v>
      </c>
      <c r="NV89" s="293">
        <f t="shared" ref="NV89:NV100" si="1440">IFERROR(NU89/NU102-1,"-")</f>
        <v>-0.63593932322053681</v>
      </c>
    </row>
    <row r="90" spans="1:386" s="295" customFormat="1" outlineLevel="1" x14ac:dyDescent="0.25">
      <c r="A90" s="290"/>
      <c r="B90" s="291" t="s">
        <v>65</v>
      </c>
      <c r="C90" s="292">
        <v>1397928</v>
      </c>
      <c r="D90" s="293">
        <f t="shared" si="1233"/>
        <v>3.8997872843299364E-2</v>
      </c>
      <c r="E90" s="292">
        <v>545201</v>
      </c>
      <c r="F90" s="293">
        <f t="shared" si="1234"/>
        <v>4.4020351848766737E-2</v>
      </c>
      <c r="G90" s="294">
        <v>507329</v>
      </c>
      <c r="H90" s="293">
        <f t="shared" si="1235"/>
        <v>-1.2375264266497488E-2</v>
      </c>
      <c r="I90" s="294">
        <v>37872</v>
      </c>
      <c r="J90" s="293">
        <f t="shared" si="1236"/>
        <v>3.4414213674211327</v>
      </c>
      <c r="K90" s="292">
        <v>432327</v>
      </c>
      <c r="L90" s="293">
        <f t="shared" si="1237"/>
        <v>0.13126040129368532</v>
      </c>
      <c r="M90" s="294">
        <v>417814</v>
      </c>
      <c r="N90" s="293">
        <f t="shared" si="1238"/>
        <v>0.13620084355598827</v>
      </c>
      <c r="O90" s="294">
        <v>14514</v>
      </c>
      <c r="P90" s="293">
        <f t="shared" si="1239"/>
        <v>5.4728091444407045E-3</v>
      </c>
      <c r="Q90" s="292">
        <v>272895</v>
      </c>
      <c r="R90" s="293">
        <f t="shared" si="1240"/>
        <v>3.4363167051385535E-2</v>
      </c>
      <c r="S90" s="294">
        <v>238341</v>
      </c>
      <c r="T90" s="293">
        <f t="shared" si="1241"/>
        <v>-6.8342669305332393E-4</v>
      </c>
      <c r="U90" s="294">
        <v>34554</v>
      </c>
      <c r="V90" s="293">
        <f t="shared" si="1242"/>
        <v>0.36442250740375126</v>
      </c>
      <c r="W90" s="292">
        <v>220893</v>
      </c>
      <c r="X90" s="293">
        <f t="shared" si="1243"/>
        <v>7.7979054627794975E-2</v>
      </c>
      <c r="Y90" s="294">
        <v>192202</v>
      </c>
      <c r="Z90" s="293">
        <f t="shared" si="1244"/>
        <v>2.3243680657594856E-2</v>
      </c>
      <c r="AA90" s="294">
        <v>28691</v>
      </c>
      <c r="AB90" s="293">
        <f t="shared" si="1245"/>
        <v>0.6799976578053637</v>
      </c>
      <c r="AC90" s="292">
        <v>34992</v>
      </c>
      <c r="AD90" s="293">
        <f t="shared" si="1246"/>
        <v>-0.16588400753259758</v>
      </c>
      <c r="AE90" s="294">
        <v>29838</v>
      </c>
      <c r="AF90" s="293">
        <f t="shared" si="1247"/>
        <v>0.35590293556302832</v>
      </c>
      <c r="AG90" s="294">
        <v>5154</v>
      </c>
      <c r="AH90" s="293">
        <f t="shared" si="1248"/>
        <v>-0.7415893707696164</v>
      </c>
      <c r="AI90" s="292">
        <v>1286690</v>
      </c>
      <c r="AJ90" s="293">
        <f t="shared" si="1249"/>
        <v>5.3891656441918734E-2</v>
      </c>
      <c r="AK90" s="292">
        <v>491175</v>
      </c>
      <c r="AL90" s="293">
        <f t="shared" si="1250"/>
        <v>4.6897513065570884E-2</v>
      </c>
      <c r="AM90" s="294">
        <v>454821</v>
      </c>
      <c r="AN90" s="293">
        <f t="shared" si="1251"/>
        <v>-1.5319432687374013E-2</v>
      </c>
      <c r="AO90" s="294">
        <v>36354</v>
      </c>
      <c r="AP90" s="293">
        <f t="shared" si="1252"/>
        <v>3.9971134020618555</v>
      </c>
      <c r="AQ90" s="292">
        <v>395520</v>
      </c>
      <c r="AR90" s="293">
        <f t="shared" si="1253"/>
        <v>0.15696483940794481</v>
      </c>
      <c r="AS90" s="294">
        <v>382180</v>
      </c>
      <c r="AT90" s="293">
        <f t="shared" si="1254"/>
        <v>0.16455449345932216</v>
      </c>
      <c r="AU90" s="294">
        <v>13340</v>
      </c>
      <c r="AV90" s="293">
        <f t="shared" si="1255"/>
        <v>-2.5067602134034916E-2</v>
      </c>
      <c r="AW90" s="292">
        <v>258341</v>
      </c>
      <c r="AX90" s="293">
        <f t="shared" si="1256"/>
        <v>5.8444910601615829E-2</v>
      </c>
      <c r="AY90" s="294">
        <v>224438</v>
      </c>
      <c r="AZ90" s="293">
        <f t="shared" si="1257"/>
        <v>2.2231129046215825E-2</v>
      </c>
      <c r="BA90" s="294">
        <v>33903</v>
      </c>
      <c r="BB90" s="293">
        <f t="shared" si="1258"/>
        <v>0.38266721044045671</v>
      </c>
      <c r="BC90" s="292">
        <v>213653</v>
      </c>
      <c r="BD90" s="293">
        <f t="shared" si="1259"/>
        <v>0.1015823584307376</v>
      </c>
      <c r="BE90" s="294">
        <v>185612</v>
      </c>
      <c r="BF90" s="293">
        <f t="shared" si="1260"/>
        <v>4.5353938690801288E-2</v>
      </c>
      <c r="BG90" s="294">
        <v>28041</v>
      </c>
      <c r="BH90" s="293">
        <f t="shared" si="1261"/>
        <v>0.71075590262949184</v>
      </c>
      <c r="BI90" s="292">
        <v>32054</v>
      </c>
      <c r="BJ90" s="293">
        <f t="shared" si="1262"/>
        <v>-0.12062769197004197</v>
      </c>
      <c r="BK90" s="294">
        <v>27382</v>
      </c>
      <c r="BL90" s="293">
        <f t="shared" si="1263"/>
        <v>0.46076287009869299</v>
      </c>
      <c r="BM90" s="294">
        <v>4672</v>
      </c>
      <c r="BN90" s="293">
        <f t="shared" si="1264"/>
        <v>-0.73613464362363046</v>
      </c>
      <c r="BO90" s="292">
        <v>111238</v>
      </c>
      <c r="BP90" s="293">
        <f t="shared" si="1265"/>
        <v>-0.10698115025207922</v>
      </c>
      <c r="BQ90" s="292">
        <v>54026</v>
      </c>
      <c r="BR90" s="293">
        <f t="shared" si="1266"/>
        <v>1.8570539771120442E-2</v>
      </c>
      <c r="BS90" s="294">
        <v>52508</v>
      </c>
      <c r="BT90" s="293">
        <f t="shared" si="1267"/>
        <v>1.3883257062310639E-2</v>
      </c>
      <c r="BU90" s="294">
        <v>1518</v>
      </c>
      <c r="BV90" s="293">
        <f t="shared" si="1268"/>
        <v>0.21246006389776362</v>
      </c>
      <c r="BW90" s="292">
        <v>36808</v>
      </c>
      <c r="BX90" s="293">
        <f t="shared" si="1269"/>
        <v>-8.6740770146883639E-2</v>
      </c>
      <c r="BY90" s="294">
        <v>35634</v>
      </c>
      <c r="BZ90" s="293">
        <f t="shared" si="1270"/>
        <v>-9.9059466019417508E-2</v>
      </c>
      <c r="CA90" s="294">
        <v>1173</v>
      </c>
      <c r="CB90" s="293">
        <f t="shared" si="1271"/>
        <v>0.55984042553191493</v>
      </c>
      <c r="CC90" s="292">
        <v>14554</v>
      </c>
      <c r="CD90" s="293">
        <f t="shared" si="1272"/>
        <v>-0.26320052650230341</v>
      </c>
      <c r="CE90" s="294">
        <v>13903</v>
      </c>
      <c r="CF90" s="293">
        <f t="shared" si="1273"/>
        <v>-0.26625501372176485</v>
      </c>
      <c r="CG90" s="294">
        <v>651</v>
      </c>
      <c r="CH90" s="293">
        <f t="shared" si="1274"/>
        <v>-0.19130434782608696</v>
      </c>
      <c r="CI90" s="292">
        <v>7239</v>
      </c>
      <c r="CJ90" s="293">
        <f t="shared" si="1275"/>
        <v>-0.33968804159445409</v>
      </c>
      <c r="CK90" s="294">
        <v>6589</v>
      </c>
      <c r="CL90" s="293">
        <f t="shared" si="1276"/>
        <v>-0.35879719735305571</v>
      </c>
      <c r="CM90" s="294">
        <v>650</v>
      </c>
      <c r="CN90" s="293">
        <f t="shared" si="1277"/>
        <v>-5.3857350800582293E-2</v>
      </c>
      <c r="CO90" s="292">
        <v>2939</v>
      </c>
      <c r="CP90" s="293">
        <f t="shared" si="1278"/>
        <v>-0.46563636363636363</v>
      </c>
      <c r="CQ90" s="294">
        <v>2456</v>
      </c>
      <c r="CR90" s="293">
        <f t="shared" si="1279"/>
        <v>-0.24662576687116566</v>
      </c>
      <c r="CS90" s="294">
        <v>483</v>
      </c>
      <c r="CT90" s="293">
        <f t="shared" si="1280"/>
        <v>-0.78427869584636001</v>
      </c>
      <c r="CU90" s="292">
        <v>288794</v>
      </c>
      <c r="CV90" s="293">
        <f t="shared" si="1281"/>
        <v>-6.8196590514379984E-3</v>
      </c>
      <c r="CW90" s="292">
        <v>98815</v>
      </c>
      <c r="CX90" s="293">
        <f t="shared" si="1282"/>
        <v>0.14006345543697729</v>
      </c>
      <c r="CY90" s="294">
        <v>67021</v>
      </c>
      <c r="CZ90" s="293">
        <f t="shared" si="1283"/>
        <v>-0.19115375331885109</v>
      </c>
      <c r="DA90" s="294">
        <v>31793</v>
      </c>
      <c r="DB90" s="293">
        <f t="shared" si="1284"/>
        <v>7.3336828309305382</v>
      </c>
      <c r="DC90" s="292">
        <v>103592</v>
      </c>
      <c r="DD90" s="293">
        <f t="shared" si="1285"/>
        <v>0.26832851755717724</v>
      </c>
      <c r="DE90" s="294">
        <v>95410</v>
      </c>
      <c r="DF90" s="293">
        <f t="shared" si="1286"/>
        <v>0.18371752561971166</v>
      </c>
      <c r="DG90" s="294">
        <v>8182</v>
      </c>
      <c r="DH90" s="293">
        <f t="shared" si="1287"/>
        <v>6.6182495344506513</v>
      </c>
      <c r="DI90" s="292">
        <v>57380</v>
      </c>
      <c r="DJ90" s="293">
        <f t="shared" si="1288"/>
        <v>0.29613733905579398</v>
      </c>
      <c r="DK90" s="294">
        <v>28410</v>
      </c>
      <c r="DL90" s="293">
        <f t="shared" si="1289"/>
        <v>-0.14756361017762842</v>
      </c>
      <c r="DM90" s="294">
        <v>28970</v>
      </c>
      <c r="DN90" s="293">
        <f t="shared" si="1290"/>
        <v>1.6475964174739537</v>
      </c>
      <c r="DO90" s="292">
        <v>104543</v>
      </c>
      <c r="DP90" s="293">
        <f t="shared" si="1291"/>
        <v>0.27233892364238255</v>
      </c>
      <c r="DQ90" s="294">
        <v>81396</v>
      </c>
      <c r="DR90" s="293">
        <f t="shared" si="1292"/>
        <v>7.5130765572990921E-2</v>
      </c>
      <c r="DS90" s="294">
        <v>23148</v>
      </c>
      <c r="DT90" s="293">
        <f t="shared" si="1293"/>
        <v>2.5843914524620626</v>
      </c>
      <c r="DU90" s="292">
        <v>14207</v>
      </c>
      <c r="DV90" s="293">
        <f t="shared" si="1294"/>
        <v>-0.3065358520037097</v>
      </c>
      <c r="DW90" s="294">
        <v>12451</v>
      </c>
      <c r="DX90" s="293">
        <f t="shared" si="1295"/>
        <v>0.16331869569279633</v>
      </c>
      <c r="DY90" s="294">
        <v>1756</v>
      </c>
      <c r="DZ90" s="293">
        <f t="shared" si="1296"/>
        <v>-0.82052330335241208</v>
      </c>
      <c r="EA90" s="292">
        <v>33464</v>
      </c>
      <c r="EB90" s="293">
        <f t="shared" si="1297"/>
        <v>5.5114137974523913E-2</v>
      </c>
      <c r="EC90" s="292">
        <v>20479</v>
      </c>
      <c r="ED90" s="293">
        <f t="shared" si="1298"/>
        <v>0.11614344887726191</v>
      </c>
      <c r="EE90" s="294">
        <v>20289</v>
      </c>
      <c r="EF90" s="293">
        <f t="shared" si="1299"/>
        <v>0.11349541737555557</v>
      </c>
      <c r="EG90" s="294">
        <v>190</v>
      </c>
      <c r="EH90" s="293">
        <f t="shared" si="1300"/>
        <v>0.50793650793650791</v>
      </c>
      <c r="EI90" s="292">
        <v>7876</v>
      </c>
      <c r="EJ90" s="293">
        <f t="shared" si="1301"/>
        <v>7.0323488045007654E-3</v>
      </c>
      <c r="EK90" s="294">
        <v>7834</v>
      </c>
      <c r="EL90" s="293">
        <f t="shared" si="1302"/>
        <v>3.9267710267975486E-2</v>
      </c>
      <c r="EM90" s="294">
        <v>42</v>
      </c>
      <c r="EN90" s="293">
        <f t="shared" si="1303"/>
        <v>-0.852112676056338</v>
      </c>
      <c r="EO90" s="292">
        <v>3848</v>
      </c>
      <c r="EP90" s="293">
        <f t="shared" si="1304"/>
        <v>2.8327097808658497E-2</v>
      </c>
      <c r="EQ90" s="294">
        <v>3840</v>
      </c>
      <c r="ER90" s="293">
        <f t="shared" si="1305"/>
        <v>5.5525013743815244E-2</v>
      </c>
      <c r="ES90" s="294">
        <v>8</v>
      </c>
      <c r="ET90" s="293">
        <f t="shared" si="1306"/>
        <v>-0.92380952380952386</v>
      </c>
      <c r="EU90" s="292">
        <v>902</v>
      </c>
      <c r="EV90" s="293">
        <f t="shared" si="1307"/>
        <v>-0.4456054087277197</v>
      </c>
      <c r="EW90" s="294">
        <v>872</v>
      </c>
      <c r="EX90" s="293">
        <f t="shared" si="1308"/>
        <v>-0.39570339570339574</v>
      </c>
      <c r="EY90" s="294">
        <v>30</v>
      </c>
      <c r="EZ90" s="293">
        <f t="shared" si="1309"/>
        <v>-0.83695652173913038</v>
      </c>
      <c r="FA90" s="292">
        <v>538</v>
      </c>
      <c r="FB90" s="293">
        <f t="shared" si="1310"/>
        <v>-0.17987804878048785</v>
      </c>
      <c r="FC90" s="294">
        <v>400</v>
      </c>
      <c r="FD90" s="293">
        <f t="shared" si="1311"/>
        <v>-0.27272727272727271</v>
      </c>
      <c r="FE90" s="294">
        <v>138</v>
      </c>
      <c r="FF90" s="293">
        <f t="shared" si="1312"/>
        <v>0.30188679245283012</v>
      </c>
      <c r="FG90" s="292">
        <v>43945</v>
      </c>
      <c r="FH90" s="293">
        <f t="shared" si="1313"/>
        <v>-1.612000447777906E-2</v>
      </c>
      <c r="FI90" s="292">
        <v>16096</v>
      </c>
      <c r="FJ90" s="293">
        <f t="shared" si="1314"/>
        <v>0.13041646183018463</v>
      </c>
      <c r="FK90" s="294">
        <v>15726</v>
      </c>
      <c r="FL90" s="293">
        <f t="shared" si="1315"/>
        <v>0.11413390010627</v>
      </c>
      <c r="FM90" s="294">
        <v>370</v>
      </c>
      <c r="FN90" s="293">
        <f t="shared" si="1316"/>
        <v>2.0081300813008132</v>
      </c>
      <c r="FO90" s="292">
        <v>7657</v>
      </c>
      <c r="FP90" s="293">
        <f t="shared" si="1317"/>
        <v>0.15316265060240974</v>
      </c>
      <c r="FQ90" s="294">
        <v>7238</v>
      </c>
      <c r="FR90" s="293">
        <f t="shared" si="1318"/>
        <v>9.2693236714975757E-2</v>
      </c>
      <c r="FS90" s="294">
        <v>419</v>
      </c>
      <c r="FT90" s="293">
        <f t="shared" si="1319"/>
        <v>25.1875</v>
      </c>
      <c r="FU90" s="292">
        <v>10554</v>
      </c>
      <c r="FV90" s="293">
        <f t="shared" si="1320"/>
        <v>-0.14271789456583539</v>
      </c>
      <c r="FW90" s="294">
        <v>10319</v>
      </c>
      <c r="FX90" s="293">
        <f t="shared" si="1321"/>
        <v>-0.14201380227820737</v>
      </c>
      <c r="FY90" s="294">
        <v>235</v>
      </c>
      <c r="FZ90" s="293">
        <f t="shared" si="1322"/>
        <v>-0.16961130742049468</v>
      </c>
      <c r="GA90" s="292">
        <v>9572</v>
      </c>
      <c r="GB90" s="293">
        <f t="shared" si="1323"/>
        <v>-0.13889888449082399</v>
      </c>
      <c r="GC90" s="294">
        <v>9122</v>
      </c>
      <c r="GD90" s="293">
        <f t="shared" si="1324"/>
        <v>-0.17185655923740351</v>
      </c>
      <c r="GE90" s="294">
        <v>451</v>
      </c>
      <c r="GF90" s="293">
        <f t="shared" si="1325"/>
        <v>3.4653465346534658</v>
      </c>
      <c r="GG90" s="292">
        <v>1543</v>
      </c>
      <c r="GH90" s="293">
        <f t="shared" si="1326"/>
        <v>0.3523225241016652</v>
      </c>
      <c r="GI90" s="294">
        <v>1262</v>
      </c>
      <c r="GJ90" s="293">
        <f t="shared" si="1327"/>
        <v>2.2950391644908614</v>
      </c>
      <c r="GK90" s="294">
        <v>281</v>
      </c>
      <c r="GL90" s="293">
        <f t="shared" si="1328"/>
        <v>-0.62928759894459096</v>
      </c>
      <c r="GM90" s="292">
        <v>426259</v>
      </c>
      <c r="GN90" s="293">
        <f t="shared" si="1329"/>
        <v>2.5975588915605918E-2</v>
      </c>
      <c r="GO90" s="292">
        <v>194808</v>
      </c>
      <c r="GP90" s="293">
        <f t="shared" si="1330"/>
        <v>1.4651223762742749E-3</v>
      </c>
      <c r="GQ90" s="294">
        <v>193918</v>
      </c>
      <c r="GR90" s="293">
        <f t="shared" si="1331"/>
        <v>3.8774337497218259E-3</v>
      </c>
      <c r="GS90" s="294">
        <v>891</v>
      </c>
      <c r="GT90" s="293">
        <f t="shared" si="1332"/>
        <v>-0.34243542435424357</v>
      </c>
      <c r="GU90" s="292">
        <v>61211</v>
      </c>
      <c r="GV90" s="293">
        <f t="shared" si="1333"/>
        <v>-4.8647052423804404E-2</v>
      </c>
      <c r="GW90" s="294">
        <v>58175</v>
      </c>
      <c r="GX90" s="293">
        <f t="shared" si="1334"/>
        <v>8.5313980821611235E-2</v>
      </c>
      <c r="GY90" s="294">
        <v>3036</v>
      </c>
      <c r="GZ90" s="293">
        <f t="shared" si="1335"/>
        <v>-0.71729211285967032</v>
      </c>
      <c r="HA90" s="292">
        <v>120354</v>
      </c>
      <c r="HB90" s="293">
        <f t="shared" si="1336"/>
        <v>-6.4390494181300828E-2</v>
      </c>
      <c r="HC90" s="294">
        <v>117404</v>
      </c>
      <c r="HD90" s="293">
        <f t="shared" si="1337"/>
        <v>3.4272625488236397E-3</v>
      </c>
      <c r="HE90" s="294">
        <v>2950</v>
      </c>
      <c r="HF90" s="293">
        <f t="shared" si="1338"/>
        <v>-0.74643286917655149</v>
      </c>
      <c r="HG90" s="292">
        <v>51490</v>
      </c>
      <c r="HH90" s="293">
        <f t="shared" si="1339"/>
        <v>-2.8362236521804807E-2</v>
      </c>
      <c r="HI90" s="294">
        <v>48508</v>
      </c>
      <c r="HJ90" s="293">
        <f t="shared" si="1340"/>
        <v>9.1416357295533768E-2</v>
      </c>
      <c r="HK90" s="294">
        <v>2982</v>
      </c>
      <c r="HL90" s="293">
        <f t="shared" si="1341"/>
        <v>-0.65110565110565111</v>
      </c>
      <c r="HM90" s="292">
        <v>5991</v>
      </c>
      <c r="HN90" s="293">
        <f t="shared" si="1342"/>
        <v>-0.35883989726027399</v>
      </c>
      <c r="HO90" s="294">
        <v>4558</v>
      </c>
      <c r="HP90" s="293">
        <f t="shared" si="1343"/>
        <v>0.33940640611225392</v>
      </c>
      <c r="HQ90" s="294">
        <v>1433</v>
      </c>
      <c r="HR90" s="293">
        <f t="shared" si="1344"/>
        <v>-0.75879481568759466</v>
      </c>
      <c r="HS90" s="292">
        <v>52565</v>
      </c>
      <c r="HT90" s="293">
        <f t="shared" si="1345"/>
        <v>0.14073350694444442</v>
      </c>
      <c r="HU90" s="292">
        <v>16648</v>
      </c>
      <c r="HV90" s="293">
        <f t="shared" si="1346"/>
        <v>0.21411901983663939</v>
      </c>
      <c r="HW90" s="294">
        <v>16011</v>
      </c>
      <c r="HX90" s="293">
        <f t="shared" si="1347"/>
        <v>0.17797233666862855</v>
      </c>
      <c r="HY90" s="294">
        <v>637</v>
      </c>
      <c r="HZ90" s="293">
        <f t="shared" si="1348"/>
        <v>4.3083333333333336</v>
      </c>
      <c r="IA90" s="292">
        <v>18132</v>
      </c>
      <c r="IB90" s="293">
        <f t="shared" si="1349"/>
        <v>4.0633608815427102E-2</v>
      </c>
      <c r="IC90" s="294">
        <v>17865</v>
      </c>
      <c r="ID90" s="293">
        <f t="shared" si="1350"/>
        <v>2.5309917355371914E-2</v>
      </c>
      <c r="IE90" s="294">
        <v>268</v>
      </c>
      <c r="IF90" s="293" t="str">
        <f t="shared" si="1351"/>
        <v>-</v>
      </c>
      <c r="IG90" s="292">
        <v>10481</v>
      </c>
      <c r="IH90" s="293">
        <f t="shared" si="1352"/>
        <v>0.41348617666891441</v>
      </c>
      <c r="II90" s="294">
        <v>10141</v>
      </c>
      <c r="IJ90" s="293">
        <f t="shared" si="1353"/>
        <v>0.4010776457584968</v>
      </c>
      <c r="IK90" s="294">
        <v>340</v>
      </c>
      <c r="IL90" s="293">
        <f t="shared" si="1354"/>
        <v>0.92090395480225995</v>
      </c>
      <c r="IM90" s="292">
        <v>6583</v>
      </c>
      <c r="IN90" s="293">
        <f t="shared" si="1355"/>
        <v>0.24371811826941236</v>
      </c>
      <c r="IO90" s="294">
        <v>6243</v>
      </c>
      <c r="IP90" s="293">
        <f t="shared" si="1356"/>
        <v>0.19437535871436773</v>
      </c>
      <c r="IQ90" s="294">
        <v>340</v>
      </c>
      <c r="IR90" s="293">
        <f t="shared" si="1357"/>
        <v>4.1515151515151514</v>
      </c>
      <c r="IS90" s="292">
        <v>2248</v>
      </c>
      <c r="IT90" s="293">
        <f t="shared" si="1358"/>
        <v>-2.5996533795493937E-2</v>
      </c>
      <c r="IU90" s="294">
        <v>1964</v>
      </c>
      <c r="IV90" s="293">
        <f t="shared" si="1359"/>
        <v>-9.9495644199908306E-2</v>
      </c>
      <c r="IW90" s="294">
        <v>284</v>
      </c>
      <c r="IX90" s="293">
        <f t="shared" si="1360"/>
        <v>1.2362204724409449</v>
      </c>
      <c r="IY90" s="292">
        <v>41133</v>
      </c>
      <c r="IZ90" s="293">
        <f t="shared" si="1361"/>
        <v>4.0446198209136419E-2</v>
      </c>
      <c r="JA90" s="292">
        <v>10408</v>
      </c>
      <c r="JB90" s="293">
        <f t="shared" si="1362"/>
        <v>3.7997407001097105E-2</v>
      </c>
      <c r="JC90" s="294">
        <v>10283</v>
      </c>
      <c r="JD90" s="293">
        <f t="shared" si="1363"/>
        <v>3.3363481057180122E-2</v>
      </c>
      <c r="JE90" s="294">
        <v>125</v>
      </c>
      <c r="JF90" s="293">
        <f t="shared" si="1364"/>
        <v>0.64473684210526305</v>
      </c>
      <c r="JG90" s="292">
        <v>7033</v>
      </c>
      <c r="JH90" s="293">
        <f t="shared" si="1365"/>
        <v>0.12618094475580466</v>
      </c>
      <c r="JI90" s="294">
        <v>6858</v>
      </c>
      <c r="JJ90" s="293">
        <f t="shared" si="1366"/>
        <v>0.132617671345995</v>
      </c>
      <c r="JK90" s="294">
        <v>175</v>
      </c>
      <c r="JL90" s="293">
        <f t="shared" si="1367"/>
        <v>-7.407407407407407E-2</v>
      </c>
      <c r="JM90" s="292">
        <v>20838</v>
      </c>
      <c r="JN90" s="293">
        <f t="shared" si="1368"/>
        <v>4.0807152489885645E-2</v>
      </c>
      <c r="JO90" s="294">
        <v>20725</v>
      </c>
      <c r="JP90" s="293">
        <f t="shared" si="1369"/>
        <v>4.5502698885133475E-2</v>
      </c>
      <c r="JQ90" s="294">
        <v>112</v>
      </c>
      <c r="JR90" s="293">
        <f t="shared" si="1370"/>
        <v>-0.43434343434343436</v>
      </c>
      <c r="JS90" s="292">
        <v>3224</v>
      </c>
      <c r="JT90" s="293">
        <f t="shared" si="1371"/>
        <v>7.1852546079349544E-3</v>
      </c>
      <c r="JU90" s="294">
        <v>3095</v>
      </c>
      <c r="JV90" s="293">
        <f t="shared" si="1372"/>
        <v>-3.1602002503128945E-2</v>
      </c>
      <c r="JW90" s="294">
        <v>129</v>
      </c>
      <c r="JX90" s="293">
        <f t="shared" si="1373"/>
        <v>20.5</v>
      </c>
      <c r="JY90" s="292">
        <v>76</v>
      </c>
      <c r="JZ90" s="293">
        <f t="shared" si="1374"/>
        <v>-0.68464730290456433</v>
      </c>
      <c r="KA90" s="294">
        <v>18</v>
      </c>
      <c r="KB90" s="293">
        <f t="shared" si="1375"/>
        <v>-0.92340425531914894</v>
      </c>
      <c r="KC90" s="294">
        <v>58</v>
      </c>
      <c r="KD90" s="293">
        <f t="shared" si="1376"/>
        <v>8.6666666666666661</v>
      </c>
      <c r="KE90" s="292">
        <v>42244</v>
      </c>
      <c r="KF90" s="293">
        <f t="shared" si="1377"/>
        <v>0.1722396425895607</v>
      </c>
      <c r="KG90" s="292">
        <v>17817</v>
      </c>
      <c r="KH90" s="293">
        <f t="shared" si="1378"/>
        <v>2.1558396880912767E-2</v>
      </c>
      <c r="KI90" s="294">
        <v>17506</v>
      </c>
      <c r="KJ90" s="293">
        <f t="shared" si="1379"/>
        <v>6.3232927109679871E-3</v>
      </c>
      <c r="KK90" s="294">
        <v>310</v>
      </c>
      <c r="KL90" s="293">
        <f t="shared" si="1380"/>
        <v>5.8888888888888893</v>
      </c>
      <c r="KM90" s="292">
        <v>9641</v>
      </c>
      <c r="KN90" s="293">
        <f t="shared" si="1381"/>
        <v>0.38639631866551616</v>
      </c>
      <c r="KO90" s="294">
        <v>9428</v>
      </c>
      <c r="KP90" s="293">
        <f t="shared" si="1382"/>
        <v>0.40674425544613557</v>
      </c>
      <c r="KQ90" s="294">
        <v>213</v>
      </c>
      <c r="KR90" s="293">
        <f t="shared" si="1383"/>
        <v>-0.15476190476190477</v>
      </c>
      <c r="KS90" s="292">
        <v>5863</v>
      </c>
      <c r="KT90" s="293">
        <f t="shared" si="1384"/>
        <v>0.67275320970042807</v>
      </c>
      <c r="KU90" s="294">
        <v>5622</v>
      </c>
      <c r="KV90" s="293">
        <f t="shared" si="1385"/>
        <v>0.79387364390555204</v>
      </c>
      <c r="KW90" s="294">
        <v>242</v>
      </c>
      <c r="KX90" s="293">
        <f t="shared" si="1386"/>
        <v>-0.34770889487870615</v>
      </c>
      <c r="KY90" s="292">
        <v>9338</v>
      </c>
      <c r="KZ90" s="293">
        <f t="shared" si="1387"/>
        <v>5.003935679748106E-2</v>
      </c>
      <c r="LA90" s="294">
        <v>9178</v>
      </c>
      <c r="LB90" s="293">
        <f t="shared" si="1388"/>
        <v>5.9203693017888082E-2</v>
      </c>
      <c r="LC90" s="294">
        <v>160</v>
      </c>
      <c r="LD90" s="293">
        <f t="shared" si="1389"/>
        <v>-0.29824561403508776</v>
      </c>
      <c r="LE90" s="292">
        <v>253</v>
      </c>
      <c r="LF90" s="293">
        <f t="shared" si="1390"/>
        <v>0.4882352941176471</v>
      </c>
      <c r="LG90" s="294">
        <v>92</v>
      </c>
      <c r="LH90" s="293">
        <f t="shared" si="1391"/>
        <v>-8.9108910891089077E-2</v>
      </c>
      <c r="LI90" s="294">
        <v>161</v>
      </c>
      <c r="LJ90" s="293">
        <f t="shared" si="1392"/>
        <v>1.3333333333333335</v>
      </c>
      <c r="LK90" s="292">
        <v>248569</v>
      </c>
      <c r="LL90" s="293">
        <f t="shared" si="1393"/>
        <v>9.9104158191690717E-2</v>
      </c>
      <c r="LM90" s="292">
        <v>64258</v>
      </c>
      <c r="LN90" s="293">
        <f t="shared" si="1394"/>
        <v>-8.9894483393527347E-2</v>
      </c>
      <c r="LO90" s="294">
        <v>63842</v>
      </c>
      <c r="LP90" s="293">
        <f t="shared" si="1395"/>
        <v>-9.0699330579689486E-2</v>
      </c>
      <c r="LQ90" s="294">
        <v>416</v>
      </c>
      <c r="LR90" s="293">
        <f t="shared" si="1396"/>
        <v>5.5837563451776706E-2</v>
      </c>
      <c r="LS90" s="292">
        <v>149019</v>
      </c>
      <c r="LT90" s="293">
        <f t="shared" si="1397"/>
        <v>0.20270695624803281</v>
      </c>
      <c r="LU90" s="294">
        <v>148941</v>
      </c>
      <c r="LV90" s="293">
        <f t="shared" si="1398"/>
        <v>0.20290264743413711</v>
      </c>
      <c r="LW90" s="294">
        <v>78</v>
      </c>
      <c r="LX90" s="293">
        <f t="shared" si="1399"/>
        <v>-7.1428571428571397E-2</v>
      </c>
      <c r="LY90" s="292">
        <v>15900</v>
      </c>
      <c r="LZ90" s="293">
        <f t="shared" si="1400"/>
        <v>7.4034044852742564E-2</v>
      </c>
      <c r="MA90" s="294">
        <v>15649</v>
      </c>
      <c r="MB90" s="293">
        <f t="shared" si="1401"/>
        <v>6.3255877157222473E-2</v>
      </c>
      <c r="MC90" s="294">
        <v>251</v>
      </c>
      <c r="MD90" s="293">
        <f t="shared" si="1402"/>
        <v>1.9186046511627906</v>
      </c>
      <c r="ME90" s="292">
        <v>14995</v>
      </c>
      <c r="MF90" s="293">
        <f t="shared" si="1403"/>
        <v>-4.6058909599847264E-2</v>
      </c>
      <c r="MG90" s="294">
        <v>14793</v>
      </c>
      <c r="MH90" s="293">
        <f t="shared" si="1404"/>
        <v>-5.4458293384467837E-2</v>
      </c>
      <c r="MI90" s="294">
        <v>202</v>
      </c>
      <c r="MJ90" s="293">
        <f t="shared" si="1405"/>
        <v>1.7671232876712328</v>
      </c>
      <c r="MK90" s="292">
        <v>4765</v>
      </c>
      <c r="ML90" s="293">
        <f t="shared" si="1406"/>
        <v>10.264775413711584</v>
      </c>
      <c r="MM90" s="294">
        <v>4739</v>
      </c>
      <c r="MN90" s="293">
        <f t="shared" si="1407"/>
        <v>12.776162790697674</v>
      </c>
      <c r="MO90" s="294">
        <v>26</v>
      </c>
      <c r="MP90" s="293">
        <f t="shared" si="1408"/>
        <v>-0.67088607594936711</v>
      </c>
      <c r="MQ90" s="292">
        <f t="shared" si="1409"/>
        <v>109717</v>
      </c>
      <c r="MR90" s="293">
        <f t="shared" si="1410"/>
        <v>0.21285180517786473</v>
      </c>
      <c r="MS90" s="292">
        <f t="shared" si="1411"/>
        <v>51846</v>
      </c>
      <c r="MT90" s="293">
        <f t="shared" si="1412"/>
        <v>0.18907389569285815</v>
      </c>
      <c r="MU90" s="294">
        <f t="shared" si="1413"/>
        <v>50225</v>
      </c>
      <c r="MV90" s="293">
        <f t="shared" si="1414"/>
        <v>0.18502701554868706</v>
      </c>
      <c r="MW90" s="294">
        <f t="shared" si="1415"/>
        <v>1622</v>
      </c>
      <c r="MX90" s="293">
        <f t="shared" si="1416"/>
        <v>0.32841932841932842</v>
      </c>
      <c r="MY90" s="292">
        <f t="shared" si="1417"/>
        <v>31359</v>
      </c>
      <c r="MZ90" s="293">
        <f t="shared" si="1418"/>
        <v>0.16767202859696151</v>
      </c>
      <c r="NA90" s="294">
        <f t="shared" si="1419"/>
        <v>30431</v>
      </c>
      <c r="NB90" s="293">
        <f t="shared" si="1420"/>
        <v>0.17894777622811087</v>
      </c>
      <c r="NC90" s="294">
        <f t="shared" si="1421"/>
        <v>927</v>
      </c>
      <c r="ND90" s="293">
        <f t="shared" si="1422"/>
        <v>-0.11291866028708131</v>
      </c>
      <c r="NE90" s="292">
        <f t="shared" si="1423"/>
        <v>13123</v>
      </c>
      <c r="NF90" s="293">
        <f t="shared" si="1424"/>
        <v>0.40038416390993481</v>
      </c>
      <c r="NG90" s="294">
        <f t="shared" si="1425"/>
        <v>12328</v>
      </c>
      <c r="NH90" s="293">
        <f t="shared" si="1426"/>
        <v>0.42553191489361697</v>
      </c>
      <c r="NI90" s="294">
        <f t="shared" si="1427"/>
        <v>795</v>
      </c>
      <c r="NJ90" s="293">
        <f t="shared" si="1428"/>
        <v>9.8066298342541547E-2</v>
      </c>
      <c r="NK90" s="292">
        <f t="shared" si="1429"/>
        <v>13006</v>
      </c>
      <c r="NL90" s="293">
        <f t="shared" si="1430"/>
        <v>4.8674959437533527E-3</v>
      </c>
      <c r="NM90" s="294">
        <f t="shared" si="1431"/>
        <v>12405</v>
      </c>
      <c r="NN90" s="293">
        <f t="shared" si="1432"/>
        <v>1.5554645927138733E-2</v>
      </c>
      <c r="NO90" s="294">
        <f t="shared" si="1433"/>
        <v>599</v>
      </c>
      <c r="NP90" s="293">
        <f t="shared" si="1434"/>
        <v>-0.17719780219780223</v>
      </c>
      <c r="NQ90" s="292">
        <f t="shared" si="1435"/>
        <v>2433</v>
      </c>
      <c r="NR90" s="293">
        <f t="shared" si="1436"/>
        <v>0.44735276621058895</v>
      </c>
      <c r="NS90" s="294">
        <f t="shared" si="1437"/>
        <v>1898</v>
      </c>
      <c r="NT90" s="293">
        <f t="shared" si="1438"/>
        <v>1.2461538461538462</v>
      </c>
      <c r="NU90" s="294">
        <f t="shared" si="1439"/>
        <v>535</v>
      </c>
      <c r="NV90" s="293">
        <f t="shared" si="1440"/>
        <v>-0.36004784688995217</v>
      </c>
    </row>
    <row r="91" spans="1:386" s="295" customFormat="1" outlineLevel="1" x14ac:dyDescent="0.25">
      <c r="A91" s="290"/>
      <c r="B91" s="291" t="s">
        <v>67</v>
      </c>
      <c r="C91" s="292">
        <v>1401958</v>
      </c>
      <c r="D91" s="293">
        <f t="shared" si="1233"/>
        <v>0.17837045479569968</v>
      </c>
      <c r="E91" s="292">
        <v>554842</v>
      </c>
      <c r="F91" s="293">
        <f t="shared" si="1234"/>
        <v>0.16179516011164785</v>
      </c>
      <c r="G91" s="294">
        <v>520447</v>
      </c>
      <c r="H91" s="293">
        <f t="shared" si="1235"/>
        <v>0.12722842507661825</v>
      </c>
      <c r="I91" s="294">
        <v>34395</v>
      </c>
      <c r="J91" s="293">
        <f t="shared" si="1236"/>
        <v>1.167569952104865</v>
      </c>
      <c r="K91" s="292">
        <v>395982</v>
      </c>
      <c r="L91" s="293">
        <f t="shared" si="1237"/>
        <v>0.27027642599822288</v>
      </c>
      <c r="M91" s="294">
        <v>387833</v>
      </c>
      <c r="N91" s="293">
        <f t="shared" si="1238"/>
        <v>0.26968532292703373</v>
      </c>
      <c r="O91" s="294">
        <v>8149</v>
      </c>
      <c r="P91" s="293">
        <f t="shared" si="1239"/>
        <v>0.29905946118284721</v>
      </c>
      <c r="Q91" s="292">
        <v>292952</v>
      </c>
      <c r="R91" s="293">
        <f t="shared" si="1240"/>
        <v>0.25973769081917863</v>
      </c>
      <c r="S91" s="294">
        <v>259727</v>
      </c>
      <c r="T91" s="293">
        <f t="shared" si="1241"/>
        <v>0.18321800017311363</v>
      </c>
      <c r="U91" s="294">
        <v>33225</v>
      </c>
      <c r="V91" s="293">
        <f t="shared" si="1242"/>
        <v>1.5477340694731998</v>
      </c>
      <c r="W91" s="292">
        <v>228073</v>
      </c>
      <c r="X91" s="293">
        <f t="shared" si="1243"/>
        <v>0.20556178112313939</v>
      </c>
      <c r="Y91" s="294">
        <v>197982</v>
      </c>
      <c r="Z91" s="293">
        <f t="shared" si="1244"/>
        <v>0.11941513722563357</v>
      </c>
      <c r="AA91" s="294">
        <v>30091</v>
      </c>
      <c r="AB91" s="293">
        <f t="shared" si="1245"/>
        <v>1.4420548612238271</v>
      </c>
      <c r="AC91" s="292">
        <v>32130</v>
      </c>
      <c r="AD91" s="293">
        <f t="shared" si="1246"/>
        <v>0.25444110412681065</v>
      </c>
      <c r="AE91" s="294">
        <v>25758</v>
      </c>
      <c r="AF91" s="293">
        <f t="shared" si="1247"/>
        <v>0.59759349996898847</v>
      </c>
      <c r="AG91" s="294">
        <v>6372</v>
      </c>
      <c r="AH91" s="293">
        <f t="shared" si="1248"/>
        <v>-0.32862712042988096</v>
      </c>
      <c r="AI91" s="292">
        <v>1256183</v>
      </c>
      <c r="AJ91" s="293">
        <f t="shared" si="1249"/>
        <v>0.1765604482267058</v>
      </c>
      <c r="AK91" s="292">
        <v>482318</v>
      </c>
      <c r="AL91" s="293">
        <f t="shared" si="1250"/>
        <v>0.13395871538063675</v>
      </c>
      <c r="AM91" s="294">
        <v>450197</v>
      </c>
      <c r="AN91" s="293">
        <f t="shared" si="1251"/>
        <v>9.4145238905361417E-2</v>
      </c>
      <c r="AO91" s="294">
        <v>32120</v>
      </c>
      <c r="AP91" s="293">
        <f t="shared" si="1252"/>
        <v>1.3141210374639769</v>
      </c>
      <c r="AQ91" s="292">
        <v>353920</v>
      </c>
      <c r="AR91" s="293">
        <f t="shared" si="1253"/>
        <v>0.31886477462437401</v>
      </c>
      <c r="AS91" s="294">
        <v>347689</v>
      </c>
      <c r="AT91" s="293">
        <f t="shared" si="1254"/>
        <v>0.31529490094309298</v>
      </c>
      <c r="AU91" s="294">
        <v>6232</v>
      </c>
      <c r="AV91" s="293">
        <f t="shared" si="1255"/>
        <v>0.55489021956087825</v>
      </c>
      <c r="AW91" s="292">
        <v>272818</v>
      </c>
      <c r="AX91" s="293">
        <f t="shared" si="1256"/>
        <v>0.27630569434308283</v>
      </c>
      <c r="AY91" s="294">
        <v>240719</v>
      </c>
      <c r="AZ91" s="293">
        <f t="shared" si="1257"/>
        <v>0.19770826388301499</v>
      </c>
      <c r="BA91" s="294">
        <v>32098</v>
      </c>
      <c r="BB91" s="293">
        <f t="shared" si="1258"/>
        <v>1.5127602943478942</v>
      </c>
      <c r="BC91" s="292">
        <v>214650</v>
      </c>
      <c r="BD91" s="293">
        <f t="shared" si="1259"/>
        <v>0.18925597398208227</v>
      </c>
      <c r="BE91" s="294">
        <v>186704</v>
      </c>
      <c r="BF91" s="293">
        <f t="shared" si="1260"/>
        <v>0.10795670338017471</v>
      </c>
      <c r="BG91" s="294">
        <v>27946</v>
      </c>
      <c r="BH91" s="293">
        <f t="shared" si="1261"/>
        <v>1.3329159362217213</v>
      </c>
      <c r="BI91" s="292">
        <v>28051</v>
      </c>
      <c r="BJ91" s="293">
        <f t="shared" si="1262"/>
        <v>0.32911632314617378</v>
      </c>
      <c r="BK91" s="294">
        <v>21809</v>
      </c>
      <c r="BL91" s="293">
        <f t="shared" si="1263"/>
        <v>0.73293603496225668</v>
      </c>
      <c r="BM91" s="294">
        <v>6243</v>
      </c>
      <c r="BN91" s="293">
        <f t="shared" si="1264"/>
        <v>-0.2672535211267606</v>
      </c>
      <c r="BO91" s="292">
        <v>145776</v>
      </c>
      <c r="BP91" s="293">
        <f t="shared" si="1265"/>
        <v>0.19420983214411525</v>
      </c>
      <c r="BQ91" s="292">
        <v>72525</v>
      </c>
      <c r="BR91" s="293">
        <f t="shared" si="1266"/>
        <v>0.38849003503532242</v>
      </c>
      <c r="BS91" s="294">
        <v>70250</v>
      </c>
      <c r="BT91" s="293">
        <f t="shared" si="1267"/>
        <v>0.39814906955916007</v>
      </c>
      <c r="BU91" s="294">
        <v>2275</v>
      </c>
      <c r="BV91" s="293">
        <f t="shared" si="1268"/>
        <v>0.14436619718309851</v>
      </c>
      <c r="BW91" s="292">
        <v>42062</v>
      </c>
      <c r="BX91" s="293">
        <f t="shared" si="1269"/>
        <v>-3.0315605044147875E-2</v>
      </c>
      <c r="BY91" s="294">
        <v>40144</v>
      </c>
      <c r="BZ91" s="293">
        <f t="shared" si="1270"/>
        <v>-2.3569187361661803E-2</v>
      </c>
      <c r="CA91" s="294">
        <v>1918</v>
      </c>
      <c r="CB91" s="293">
        <f t="shared" si="1271"/>
        <v>-0.15282685512367489</v>
      </c>
      <c r="CC91" s="292">
        <v>20135</v>
      </c>
      <c r="CD91" s="293">
        <f t="shared" si="1272"/>
        <v>7.1352559327444887E-2</v>
      </c>
      <c r="CE91" s="294">
        <v>19008</v>
      </c>
      <c r="CF91" s="293">
        <f t="shared" si="1273"/>
        <v>2.5962109353915963E-2</v>
      </c>
      <c r="CG91" s="294">
        <v>1127</v>
      </c>
      <c r="CH91" s="293">
        <f t="shared" si="1274"/>
        <v>3.2209737827715355</v>
      </c>
      <c r="CI91" s="292">
        <v>13423</v>
      </c>
      <c r="CJ91" s="293">
        <f t="shared" si="1275"/>
        <v>0.54411595536638679</v>
      </c>
      <c r="CK91" s="294">
        <v>11278</v>
      </c>
      <c r="CL91" s="293">
        <f t="shared" si="1276"/>
        <v>0.35065868263473043</v>
      </c>
      <c r="CM91" s="294">
        <v>2145</v>
      </c>
      <c r="CN91" s="293">
        <f t="shared" si="1277"/>
        <v>5.2536443148688043</v>
      </c>
      <c r="CO91" s="292">
        <v>4079</v>
      </c>
      <c r="CP91" s="293">
        <f t="shared" si="1278"/>
        <v>-9.5364825903748063E-2</v>
      </c>
      <c r="CQ91" s="294">
        <v>3949</v>
      </c>
      <c r="CR91" s="293">
        <f t="shared" si="1279"/>
        <v>0.11616732617297898</v>
      </c>
      <c r="CS91" s="294">
        <v>129</v>
      </c>
      <c r="CT91" s="293">
        <f t="shared" si="1280"/>
        <v>-0.86714727085478893</v>
      </c>
      <c r="CU91" s="292">
        <v>284300</v>
      </c>
      <c r="CV91" s="293">
        <f t="shared" si="1281"/>
        <v>0.15510411376333155</v>
      </c>
      <c r="CW91" s="292">
        <v>88268</v>
      </c>
      <c r="CX91" s="293">
        <f t="shared" si="1282"/>
        <v>0.27269843558503348</v>
      </c>
      <c r="CY91" s="294">
        <v>62272</v>
      </c>
      <c r="CZ91" s="293">
        <f t="shared" si="1283"/>
        <v>6.987372218881549E-2</v>
      </c>
      <c r="DA91" s="294">
        <v>25995</v>
      </c>
      <c r="DB91" s="293">
        <f t="shared" si="1284"/>
        <v>1.331599246569199</v>
      </c>
      <c r="DC91" s="292">
        <v>104966</v>
      </c>
      <c r="DD91" s="293">
        <f t="shared" si="1285"/>
        <v>0.34741084952889523</v>
      </c>
      <c r="DE91" s="294">
        <v>104191</v>
      </c>
      <c r="DF91" s="293">
        <f t="shared" si="1286"/>
        <v>0.36945663888961899</v>
      </c>
      <c r="DG91" s="294">
        <v>775</v>
      </c>
      <c r="DH91" s="293">
        <f t="shared" si="1287"/>
        <v>-0.57417582417582413</v>
      </c>
      <c r="DI91" s="292">
        <v>54886</v>
      </c>
      <c r="DJ91" s="293">
        <f t="shared" si="1288"/>
        <v>0.46793260230008027</v>
      </c>
      <c r="DK91" s="294">
        <v>29655</v>
      </c>
      <c r="DL91" s="293">
        <f t="shared" si="1289"/>
        <v>8.7897575112806825E-2</v>
      </c>
      <c r="DM91" s="294">
        <v>25231</v>
      </c>
      <c r="DN91" s="293">
        <f t="shared" si="1290"/>
        <v>1.4904747803770606</v>
      </c>
      <c r="DO91" s="292">
        <v>97249</v>
      </c>
      <c r="DP91" s="293">
        <f t="shared" si="1291"/>
        <v>0.15692735968022076</v>
      </c>
      <c r="DQ91" s="294">
        <v>73544</v>
      </c>
      <c r="DR91" s="293">
        <f t="shared" si="1292"/>
        <v>-1.5765102647145368E-2</v>
      </c>
      <c r="DS91" s="294">
        <v>23705</v>
      </c>
      <c r="DT91" s="293">
        <f t="shared" si="1293"/>
        <v>1.539095972579263</v>
      </c>
      <c r="DU91" s="292">
        <v>11947</v>
      </c>
      <c r="DV91" s="293">
        <f t="shared" si="1294"/>
        <v>1.9368600682593939E-2</v>
      </c>
      <c r="DW91" s="294">
        <v>9687</v>
      </c>
      <c r="DX91" s="293">
        <f t="shared" si="1295"/>
        <v>0.6297106325706594</v>
      </c>
      <c r="DY91" s="294">
        <v>2260</v>
      </c>
      <c r="DZ91" s="293">
        <f t="shared" si="1296"/>
        <v>-0.60879349143153894</v>
      </c>
      <c r="EA91" s="292">
        <v>38405</v>
      </c>
      <c r="EB91" s="293">
        <f t="shared" si="1297"/>
        <v>0.15524605943929726</v>
      </c>
      <c r="EC91" s="292">
        <v>20292</v>
      </c>
      <c r="ED91" s="293">
        <f t="shared" si="1298"/>
        <v>2.572916140120296E-2</v>
      </c>
      <c r="EE91" s="294">
        <v>20059</v>
      </c>
      <c r="EF91" s="293">
        <f t="shared" si="1299"/>
        <v>2.4987225344915709E-2</v>
      </c>
      <c r="EG91" s="294">
        <v>233</v>
      </c>
      <c r="EH91" s="293">
        <f t="shared" si="1300"/>
        <v>9.3896713615023497E-2</v>
      </c>
      <c r="EI91" s="292">
        <v>11004</v>
      </c>
      <c r="EJ91" s="293">
        <f t="shared" si="1301"/>
        <v>0.17853700332012434</v>
      </c>
      <c r="EK91" s="294">
        <v>10958</v>
      </c>
      <c r="EL91" s="293">
        <f t="shared" si="1302"/>
        <v>0.18132815868909002</v>
      </c>
      <c r="EM91" s="294">
        <v>46</v>
      </c>
      <c r="EN91" s="293">
        <f t="shared" si="1303"/>
        <v>-0.24590163934426235</v>
      </c>
      <c r="EO91" s="292">
        <v>4623</v>
      </c>
      <c r="EP91" s="293">
        <f t="shared" si="1304"/>
        <v>0.73016467065868262</v>
      </c>
      <c r="EQ91" s="294">
        <v>4547</v>
      </c>
      <c r="ER91" s="293">
        <f t="shared" si="1305"/>
        <v>0.77270955165692001</v>
      </c>
      <c r="ES91" s="294">
        <v>76</v>
      </c>
      <c r="ET91" s="293">
        <f t="shared" si="1306"/>
        <v>-0.28301886792452835</v>
      </c>
      <c r="EU91" s="292">
        <v>1973</v>
      </c>
      <c r="EV91" s="293">
        <f t="shared" si="1307"/>
        <v>0.40527065527065531</v>
      </c>
      <c r="EW91" s="294">
        <v>1932</v>
      </c>
      <c r="EX91" s="293">
        <f t="shared" si="1308"/>
        <v>0.60465116279069764</v>
      </c>
      <c r="EY91" s="294">
        <v>40</v>
      </c>
      <c r="EZ91" s="293">
        <f t="shared" si="1309"/>
        <v>-0.8</v>
      </c>
      <c r="FA91" s="292">
        <v>722</v>
      </c>
      <c r="FB91" s="293">
        <f t="shared" si="1310"/>
        <v>0.44689378757515019</v>
      </c>
      <c r="FC91" s="294">
        <v>722</v>
      </c>
      <c r="FD91" s="293">
        <f t="shared" si="1311"/>
        <v>0.75669099756691005</v>
      </c>
      <c r="FE91" s="294">
        <v>0</v>
      </c>
      <c r="FF91" s="293">
        <f t="shared" si="1312"/>
        <v>-1</v>
      </c>
      <c r="FG91" s="292">
        <v>81094</v>
      </c>
      <c r="FH91" s="293">
        <f t="shared" si="1313"/>
        <v>1.2270474716331137E-2</v>
      </c>
      <c r="FI91" s="292">
        <v>26673</v>
      </c>
      <c r="FJ91" s="293">
        <f t="shared" si="1314"/>
        <v>8.1674033821322878E-2</v>
      </c>
      <c r="FK91" s="294">
        <v>26012</v>
      </c>
      <c r="FL91" s="293">
        <f t="shared" si="1315"/>
        <v>6.6327785521029803E-2</v>
      </c>
      <c r="FM91" s="294">
        <v>661</v>
      </c>
      <c r="FN91" s="293">
        <f t="shared" si="1316"/>
        <v>1.4943396226415095</v>
      </c>
      <c r="FO91" s="292">
        <v>15228</v>
      </c>
      <c r="FP91" s="293">
        <f t="shared" si="1317"/>
        <v>8.5697989448167755E-2</v>
      </c>
      <c r="FQ91" s="294">
        <v>14886</v>
      </c>
      <c r="FR91" s="293">
        <f t="shared" si="1318"/>
        <v>6.6408768536428076E-2</v>
      </c>
      <c r="FS91" s="294">
        <v>342</v>
      </c>
      <c r="FT91" s="293">
        <f t="shared" si="1319"/>
        <v>4.1818181818181817</v>
      </c>
      <c r="FU91" s="292">
        <v>22438</v>
      </c>
      <c r="FV91" s="293">
        <f t="shared" si="1320"/>
        <v>-6.7569813829787218E-2</v>
      </c>
      <c r="FW91" s="294">
        <v>21267</v>
      </c>
      <c r="FX91" s="293">
        <f t="shared" si="1321"/>
        <v>-0.10912365951742631</v>
      </c>
      <c r="FY91" s="294">
        <v>1171</v>
      </c>
      <c r="FZ91" s="293">
        <f t="shared" si="1322"/>
        <v>5.098958333333333</v>
      </c>
      <c r="GA91" s="292">
        <v>17224</v>
      </c>
      <c r="GB91" s="293">
        <f t="shared" si="1323"/>
        <v>0.10509431541126646</v>
      </c>
      <c r="GC91" s="294">
        <v>16680</v>
      </c>
      <c r="GD91" s="293">
        <f t="shared" si="1324"/>
        <v>7.8634247284014469E-2</v>
      </c>
      <c r="GE91" s="294">
        <v>544</v>
      </c>
      <c r="GF91" s="293">
        <f t="shared" si="1325"/>
        <v>3.4590163934426226</v>
      </c>
      <c r="GG91" s="292">
        <v>2241</v>
      </c>
      <c r="GH91" s="293">
        <f t="shared" si="1326"/>
        <v>6.0075685903500542E-2</v>
      </c>
      <c r="GI91" s="294">
        <v>1951</v>
      </c>
      <c r="GJ91" s="293">
        <f t="shared" si="1327"/>
        <v>9.6683530073074841E-2</v>
      </c>
      <c r="GK91" s="294">
        <v>291</v>
      </c>
      <c r="GL91" s="293">
        <f t="shared" si="1328"/>
        <v>-0.1339285714285714</v>
      </c>
      <c r="GM91" s="292">
        <v>465636</v>
      </c>
      <c r="GN91" s="293">
        <f t="shared" si="1329"/>
        <v>0.1810259115719417</v>
      </c>
      <c r="GO91" s="292">
        <v>209686</v>
      </c>
      <c r="GP91" s="293">
        <f t="shared" si="1330"/>
        <v>0.10962586653966233</v>
      </c>
      <c r="GQ91" s="294">
        <v>208366</v>
      </c>
      <c r="GR91" s="293">
        <f t="shared" si="1331"/>
        <v>0.10585925061033863</v>
      </c>
      <c r="GS91" s="294">
        <v>1320</v>
      </c>
      <c r="GT91" s="293">
        <f t="shared" si="1332"/>
        <v>1.4</v>
      </c>
      <c r="GU91" s="292">
        <v>77849</v>
      </c>
      <c r="GV91" s="293">
        <f t="shared" si="1333"/>
        <v>0.3363258720131832</v>
      </c>
      <c r="GW91" s="294">
        <v>73422</v>
      </c>
      <c r="GX91" s="293">
        <f t="shared" si="1334"/>
        <v>0.28160728935746837</v>
      </c>
      <c r="GY91" s="294">
        <v>4428</v>
      </c>
      <c r="GZ91" s="293">
        <f t="shared" si="1335"/>
        <v>3.5743801652892566</v>
      </c>
      <c r="HA91" s="292">
        <v>129227</v>
      </c>
      <c r="HB91" s="293">
        <f t="shared" si="1336"/>
        <v>0.28014700783579505</v>
      </c>
      <c r="HC91" s="294">
        <v>126688</v>
      </c>
      <c r="HD91" s="293">
        <f t="shared" si="1337"/>
        <v>0.27523277467411544</v>
      </c>
      <c r="HE91" s="294">
        <v>2539</v>
      </c>
      <c r="HF91" s="293">
        <f t="shared" si="1338"/>
        <v>0.58588382261086824</v>
      </c>
      <c r="HG91" s="292">
        <v>51109</v>
      </c>
      <c r="HH91" s="293">
        <f t="shared" si="1339"/>
        <v>0.15835637550428361</v>
      </c>
      <c r="HI91" s="294">
        <v>50610</v>
      </c>
      <c r="HJ91" s="293">
        <f t="shared" si="1340"/>
        <v>0.17547323191266995</v>
      </c>
      <c r="HK91" s="294">
        <v>499</v>
      </c>
      <c r="HL91" s="293">
        <f t="shared" si="1341"/>
        <v>-0.53233364573570752</v>
      </c>
      <c r="HM91" s="292">
        <v>7270</v>
      </c>
      <c r="HN91" s="293">
        <f t="shared" si="1342"/>
        <v>1.5428471493529208</v>
      </c>
      <c r="HO91" s="294">
        <v>4049</v>
      </c>
      <c r="HP91" s="293">
        <f t="shared" si="1343"/>
        <v>0.85393772893772901</v>
      </c>
      <c r="HQ91" s="294">
        <v>3221</v>
      </c>
      <c r="HR91" s="293">
        <f t="shared" si="1344"/>
        <v>3.771851851851852</v>
      </c>
      <c r="HS91" s="292">
        <v>53063</v>
      </c>
      <c r="HT91" s="293">
        <f t="shared" si="1345"/>
        <v>-2.1375087602818033E-2</v>
      </c>
      <c r="HU91" s="292">
        <v>15975</v>
      </c>
      <c r="HV91" s="293">
        <f t="shared" si="1346"/>
        <v>-8.7820476217666865E-2</v>
      </c>
      <c r="HW91" s="294">
        <v>15613</v>
      </c>
      <c r="HX91" s="293">
        <f t="shared" si="1347"/>
        <v>-0.10053001497868419</v>
      </c>
      <c r="HY91" s="294">
        <v>363</v>
      </c>
      <c r="HZ91" s="293">
        <f t="shared" si="1348"/>
        <v>1.3269230769230771</v>
      </c>
      <c r="IA91" s="292">
        <v>20768</v>
      </c>
      <c r="IB91" s="293">
        <f t="shared" si="1349"/>
        <v>6.1053492055382463E-2</v>
      </c>
      <c r="IC91" s="294">
        <v>20743</v>
      </c>
      <c r="ID91" s="293">
        <f t="shared" si="1350"/>
        <v>6.2817031306040993E-2</v>
      </c>
      <c r="IE91" s="294">
        <v>24</v>
      </c>
      <c r="IF91" s="293">
        <f t="shared" si="1351"/>
        <v>-0.5714285714285714</v>
      </c>
      <c r="IG91" s="292">
        <v>8746</v>
      </c>
      <c r="IH91" s="293">
        <f t="shared" si="1352"/>
        <v>-9.4054278019473747E-2</v>
      </c>
      <c r="II91" s="294">
        <v>8475</v>
      </c>
      <c r="IJ91" s="293">
        <f t="shared" si="1353"/>
        <v>-0.11432751593687951</v>
      </c>
      <c r="IK91" s="294">
        <v>271</v>
      </c>
      <c r="IL91" s="293">
        <f t="shared" si="1354"/>
        <v>2.2261904761904763</v>
      </c>
      <c r="IM91" s="292">
        <v>6750</v>
      </c>
      <c r="IN91" s="293">
        <f t="shared" si="1355"/>
        <v>0.139240506329114</v>
      </c>
      <c r="IO91" s="294">
        <v>6351</v>
      </c>
      <c r="IP91" s="293">
        <f t="shared" si="1356"/>
        <v>8.3049113233287786E-2</v>
      </c>
      <c r="IQ91" s="294">
        <v>399</v>
      </c>
      <c r="IR91" s="293">
        <f t="shared" si="1357"/>
        <v>5.5409836065573774</v>
      </c>
      <c r="IS91" s="292">
        <v>1781</v>
      </c>
      <c r="IT91" s="293">
        <f t="shared" si="1358"/>
        <v>8.5313833028641151E-2</v>
      </c>
      <c r="IU91" s="294">
        <v>1781</v>
      </c>
      <c r="IV91" s="293">
        <f t="shared" si="1359"/>
        <v>0.1446015424164524</v>
      </c>
      <c r="IW91" s="294">
        <v>0</v>
      </c>
      <c r="IX91" s="293">
        <f t="shared" si="1360"/>
        <v>-1</v>
      </c>
      <c r="IY91" s="292">
        <v>40694</v>
      </c>
      <c r="IZ91" s="293">
        <f t="shared" si="1361"/>
        <v>0.12302682415277633</v>
      </c>
      <c r="JA91" s="292">
        <v>9656</v>
      </c>
      <c r="JB91" s="293">
        <f t="shared" si="1362"/>
        <v>-7.7657846976788569E-2</v>
      </c>
      <c r="JC91" s="294">
        <v>9656</v>
      </c>
      <c r="JD91" s="293">
        <f t="shared" si="1363"/>
        <v>-7.7657846976788569E-2</v>
      </c>
      <c r="JE91" s="294">
        <v>0</v>
      </c>
      <c r="JF91" s="293" t="str">
        <f t="shared" si="1364"/>
        <v>-</v>
      </c>
      <c r="JG91" s="292">
        <v>6243</v>
      </c>
      <c r="JH91" s="293">
        <f t="shared" si="1365"/>
        <v>0.14236047575480337</v>
      </c>
      <c r="JI91" s="294">
        <v>6205</v>
      </c>
      <c r="JJ91" s="293">
        <f t="shared" si="1366"/>
        <v>0.14567946824224509</v>
      </c>
      <c r="JK91" s="294">
        <v>38</v>
      </c>
      <c r="JL91" s="293">
        <f t="shared" si="1367"/>
        <v>-0.24</v>
      </c>
      <c r="JM91" s="292">
        <v>21998</v>
      </c>
      <c r="JN91" s="293">
        <f t="shared" si="1368"/>
        <v>0.24268444243588294</v>
      </c>
      <c r="JO91" s="294">
        <v>21951</v>
      </c>
      <c r="JP91" s="293">
        <f t="shared" si="1369"/>
        <v>0.24002937521184053</v>
      </c>
      <c r="JQ91" s="294">
        <v>47</v>
      </c>
      <c r="JR91" s="293" t="str">
        <f t="shared" si="1370"/>
        <v>-</v>
      </c>
      <c r="JS91" s="292">
        <v>2929</v>
      </c>
      <c r="JT91" s="293">
        <f t="shared" si="1371"/>
        <v>0.15133647798742134</v>
      </c>
      <c r="JU91" s="294">
        <v>2862</v>
      </c>
      <c r="JV91" s="293">
        <f t="shared" si="1372"/>
        <v>0.13661636219221607</v>
      </c>
      <c r="JW91" s="294">
        <v>67</v>
      </c>
      <c r="JX91" s="293">
        <f t="shared" si="1373"/>
        <v>1.5769230769230771</v>
      </c>
      <c r="JY91" s="292">
        <v>9</v>
      </c>
      <c r="JZ91" s="293">
        <f t="shared" si="1374"/>
        <v>0</v>
      </c>
      <c r="KA91" s="294">
        <v>0</v>
      </c>
      <c r="KB91" s="293">
        <f t="shared" si="1375"/>
        <v>-1</v>
      </c>
      <c r="KC91" s="294">
        <v>9</v>
      </c>
      <c r="KD91" s="293" t="str">
        <f t="shared" si="1376"/>
        <v>-</v>
      </c>
      <c r="KE91" s="292">
        <v>49429</v>
      </c>
      <c r="KF91" s="293">
        <f t="shared" si="1377"/>
        <v>0.37413471963526179</v>
      </c>
      <c r="KG91" s="292">
        <v>22148</v>
      </c>
      <c r="KH91" s="293">
        <f t="shared" si="1378"/>
        <v>0.28468677494199546</v>
      </c>
      <c r="KI91" s="294">
        <v>22003</v>
      </c>
      <c r="KJ91" s="293">
        <f t="shared" si="1379"/>
        <v>0.29612393967954764</v>
      </c>
      <c r="KK91" s="294">
        <v>144</v>
      </c>
      <c r="KL91" s="293">
        <f t="shared" si="1380"/>
        <v>-0.45454545454545459</v>
      </c>
      <c r="KM91" s="292">
        <v>9383</v>
      </c>
      <c r="KN91" s="293">
        <f t="shared" si="1381"/>
        <v>0.33718113153769425</v>
      </c>
      <c r="KO91" s="294">
        <v>9344</v>
      </c>
      <c r="KP91" s="293">
        <f t="shared" si="1382"/>
        <v>0.37270456882620828</v>
      </c>
      <c r="KQ91" s="294">
        <v>39</v>
      </c>
      <c r="KR91" s="293">
        <f t="shared" si="1383"/>
        <v>-0.81428571428571428</v>
      </c>
      <c r="KS91" s="292">
        <v>6907</v>
      </c>
      <c r="KT91" s="293">
        <f t="shared" si="1384"/>
        <v>0.95057893250494208</v>
      </c>
      <c r="KU91" s="294">
        <v>6709</v>
      </c>
      <c r="KV91" s="293">
        <f t="shared" si="1385"/>
        <v>0.96802581402170729</v>
      </c>
      <c r="KW91" s="294">
        <v>198</v>
      </c>
      <c r="KX91" s="293">
        <f t="shared" si="1386"/>
        <v>0.5</v>
      </c>
      <c r="KY91" s="292">
        <v>11083</v>
      </c>
      <c r="KZ91" s="293">
        <f t="shared" si="1387"/>
        <v>0.25302430751837202</v>
      </c>
      <c r="LA91" s="294">
        <v>10958</v>
      </c>
      <c r="LB91" s="293">
        <f t="shared" si="1388"/>
        <v>0.25852762145400243</v>
      </c>
      <c r="LC91" s="294">
        <v>125</v>
      </c>
      <c r="LD91" s="293">
        <f t="shared" si="1389"/>
        <v>-9.4202898550724612E-2</v>
      </c>
      <c r="LE91" s="292">
        <v>299</v>
      </c>
      <c r="LF91" s="293" t="str">
        <f t="shared" si="1390"/>
        <v>-</v>
      </c>
      <c r="LG91" s="294">
        <v>299</v>
      </c>
      <c r="LH91" s="293" t="str">
        <f t="shared" si="1391"/>
        <v>-</v>
      </c>
      <c r="LI91" s="294">
        <v>0</v>
      </c>
      <c r="LJ91" s="293" t="str">
        <f t="shared" si="1392"/>
        <v>-</v>
      </c>
      <c r="LK91" s="292">
        <v>126161</v>
      </c>
      <c r="LL91" s="293">
        <f t="shared" si="1393"/>
        <v>0.44515973837042799</v>
      </c>
      <c r="LM91" s="292">
        <v>32666</v>
      </c>
      <c r="LN91" s="293">
        <f t="shared" si="1394"/>
        <v>0.26764717295975782</v>
      </c>
      <c r="LO91" s="294">
        <v>32625</v>
      </c>
      <c r="LP91" s="293">
        <f t="shared" si="1395"/>
        <v>0.2745136338776466</v>
      </c>
      <c r="LQ91" s="294">
        <v>41</v>
      </c>
      <c r="LR91" s="293">
        <f t="shared" si="1396"/>
        <v>-0.76023391812865504</v>
      </c>
      <c r="LS91" s="292">
        <v>73732</v>
      </c>
      <c r="LT91" s="293">
        <f t="shared" si="1397"/>
        <v>0.50197596251782439</v>
      </c>
      <c r="LU91" s="294">
        <v>73712</v>
      </c>
      <c r="LV91" s="293">
        <f t="shared" si="1398"/>
        <v>0.50300756479008224</v>
      </c>
      <c r="LW91" s="294">
        <v>20</v>
      </c>
      <c r="LX91" s="293">
        <f t="shared" si="1399"/>
        <v>-0.57446808510638303</v>
      </c>
      <c r="LY91" s="292">
        <v>8865</v>
      </c>
      <c r="LZ91" s="293">
        <f t="shared" si="1400"/>
        <v>0.18531889290012038</v>
      </c>
      <c r="MA91" s="294">
        <v>8865</v>
      </c>
      <c r="MB91" s="293">
        <f t="shared" si="1401"/>
        <v>0.19522718080086299</v>
      </c>
      <c r="MC91" s="294">
        <v>0</v>
      </c>
      <c r="MD91" s="293">
        <f t="shared" si="1402"/>
        <v>-1</v>
      </c>
      <c r="ME91" s="292">
        <v>8865</v>
      </c>
      <c r="MF91" s="293">
        <f t="shared" si="1403"/>
        <v>0.75266903914590744</v>
      </c>
      <c r="MG91" s="294">
        <v>8829</v>
      </c>
      <c r="MH91" s="293">
        <f t="shared" si="1404"/>
        <v>0.77788964961739837</v>
      </c>
      <c r="MI91" s="294">
        <v>36</v>
      </c>
      <c r="MJ91" s="293">
        <f t="shared" si="1405"/>
        <v>-0.60869565217391308</v>
      </c>
      <c r="MK91" s="292">
        <v>1864</v>
      </c>
      <c r="ML91" s="293">
        <f t="shared" si="1406"/>
        <v>3.602469135802469</v>
      </c>
      <c r="MM91" s="294">
        <v>1824</v>
      </c>
      <c r="MN91" s="293">
        <f t="shared" si="1407"/>
        <v>7.1793721973094176</v>
      </c>
      <c r="MO91" s="294">
        <v>40</v>
      </c>
      <c r="MP91" s="293">
        <f t="shared" si="1408"/>
        <v>-0.78021978021978022</v>
      </c>
      <c r="MQ91" s="292">
        <f t="shared" si="1409"/>
        <v>117401</v>
      </c>
      <c r="MR91" s="293">
        <f t="shared" si="1410"/>
        <v>0.17164328057324196</v>
      </c>
      <c r="MS91" s="292">
        <f t="shared" si="1411"/>
        <v>56954</v>
      </c>
      <c r="MT91" s="293">
        <f t="shared" si="1412"/>
        <v>0.1041448567329688</v>
      </c>
      <c r="MU91" s="294">
        <f t="shared" si="1413"/>
        <v>53591</v>
      </c>
      <c r="MV91" s="293">
        <f t="shared" si="1414"/>
        <v>6.1838716068951749E-2</v>
      </c>
      <c r="MW91" s="294">
        <f t="shared" si="1415"/>
        <v>3363</v>
      </c>
      <c r="MX91" s="293">
        <f t="shared" si="1416"/>
        <v>2.0242805755395685</v>
      </c>
      <c r="MY91" s="292">
        <f t="shared" si="1417"/>
        <v>34747</v>
      </c>
      <c r="MZ91" s="293">
        <f t="shared" si="1418"/>
        <v>0.25503864769197437</v>
      </c>
      <c r="NA91" s="294">
        <f t="shared" si="1419"/>
        <v>34228</v>
      </c>
      <c r="NB91" s="293">
        <f t="shared" si="1420"/>
        <v>0.26986718112339547</v>
      </c>
      <c r="NC91" s="294">
        <f t="shared" si="1421"/>
        <v>520</v>
      </c>
      <c r="ND91" s="293">
        <f t="shared" si="1422"/>
        <v>-0.28767123287671237</v>
      </c>
      <c r="NE91" s="292">
        <f t="shared" si="1423"/>
        <v>15128</v>
      </c>
      <c r="NF91" s="293">
        <f t="shared" si="1424"/>
        <v>0.46774037062190743</v>
      </c>
      <c r="NG91" s="294">
        <f t="shared" si="1425"/>
        <v>12562</v>
      </c>
      <c r="NH91" s="293">
        <f t="shared" si="1426"/>
        <v>0.27597765363128501</v>
      </c>
      <c r="NI91" s="294">
        <f t="shared" si="1427"/>
        <v>2565</v>
      </c>
      <c r="NJ91" s="293">
        <f t="shared" si="1428"/>
        <v>4.5042918454935625</v>
      </c>
      <c r="NK91" s="292">
        <f t="shared" si="1429"/>
        <v>17468</v>
      </c>
      <c r="NL91" s="293">
        <f t="shared" si="1430"/>
        <v>0.34898447756583528</v>
      </c>
      <c r="NM91" s="294">
        <f t="shared" si="1431"/>
        <v>14938</v>
      </c>
      <c r="NN91" s="293">
        <f t="shared" si="1432"/>
        <v>0.24358974358974361</v>
      </c>
      <c r="NO91" s="294">
        <f t="shared" si="1433"/>
        <v>2531</v>
      </c>
      <c r="NP91" s="293">
        <f t="shared" si="1434"/>
        <v>1.7011739594450375</v>
      </c>
      <c r="NQ91" s="292">
        <f t="shared" si="1435"/>
        <v>1918</v>
      </c>
      <c r="NR91" s="293">
        <f t="shared" si="1436"/>
        <v>3.2292787944025791E-2</v>
      </c>
      <c r="NS91" s="294">
        <f t="shared" si="1437"/>
        <v>1496</v>
      </c>
      <c r="NT91" s="293">
        <f t="shared" si="1438"/>
        <v>2.1231732776617953</v>
      </c>
      <c r="NU91" s="294">
        <f t="shared" si="1439"/>
        <v>422</v>
      </c>
      <c r="NV91" s="293">
        <f t="shared" si="1440"/>
        <v>-0.69353667392883078</v>
      </c>
    </row>
    <row r="92" spans="1:386" s="295" customFormat="1" outlineLevel="1" x14ac:dyDescent="0.25">
      <c r="A92" s="290"/>
      <c r="B92" s="291" t="s">
        <v>69</v>
      </c>
      <c r="C92" s="292">
        <v>1145803</v>
      </c>
      <c r="D92" s="293">
        <f t="shared" si="1233"/>
        <v>7.3432201008038156E-2</v>
      </c>
      <c r="E92" s="292">
        <v>453622</v>
      </c>
      <c r="F92" s="293">
        <f t="shared" si="1234"/>
        <v>9.4367753422145872E-2</v>
      </c>
      <c r="G92" s="294">
        <v>444265</v>
      </c>
      <c r="H92" s="293">
        <f t="shared" si="1235"/>
        <v>9.315292305496703E-2</v>
      </c>
      <c r="I92" s="294">
        <v>9357</v>
      </c>
      <c r="J92" s="293">
        <f t="shared" si="1236"/>
        <v>0.15532781824916664</v>
      </c>
      <c r="K92" s="292">
        <v>285339</v>
      </c>
      <c r="L92" s="293">
        <f t="shared" si="1237"/>
        <v>6.730628962576457E-2</v>
      </c>
      <c r="M92" s="294">
        <v>280111</v>
      </c>
      <c r="N92" s="293">
        <f t="shared" si="1238"/>
        <v>7.4853033721661966E-2</v>
      </c>
      <c r="O92" s="294">
        <v>5228</v>
      </c>
      <c r="P92" s="293">
        <f t="shared" si="1239"/>
        <v>-0.22444741136329927</v>
      </c>
      <c r="Q92" s="292">
        <v>232537</v>
      </c>
      <c r="R92" s="293">
        <f t="shared" si="1240"/>
        <v>0.11170764589737581</v>
      </c>
      <c r="S92" s="294">
        <v>227095</v>
      </c>
      <c r="T92" s="293">
        <f t="shared" si="1241"/>
        <v>0.10324373430235667</v>
      </c>
      <c r="U92" s="294">
        <v>5442</v>
      </c>
      <c r="V92" s="293">
        <f t="shared" si="1242"/>
        <v>0.63472514268549118</v>
      </c>
      <c r="W92" s="292">
        <v>170591</v>
      </c>
      <c r="X92" s="293">
        <f t="shared" si="1243"/>
        <v>1.1972744399513235E-3</v>
      </c>
      <c r="Y92" s="294">
        <v>168119</v>
      </c>
      <c r="Z92" s="293">
        <f t="shared" si="1244"/>
        <v>1.2924205786708498E-3</v>
      </c>
      <c r="AA92" s="294">
        <v>2473</v>
      </c>
      <c r="AB92" s="293">
        <f t="shared" si="1245"/>
        <v>-5.2292839903459454E-3</v>
      </c>
      <c r="AC92" s="292">
        <v>20627</v>
      </c>
      <c r="AD92" s="293">
        <f t="shared" si="1246"/>
        <v>4.4987081412432239E-2</v>
      </c>
      <c r="AE92" s="294">
        <v>19055</v>
      </c>
      <c r="AF92" s="293">
        <f t="shared" si="1247"/>
        <v>8.1380171386413958E-2</v>
      </c>
      <c r="AG92" s="294">
        <v>1572</v>
      </c>
      <c r="AH92" s="293">
        <f t="shared" si="1248"/>
        <v>-0.25779036827195467</v>
      </c>
      <c r="AI92" s="292">
        <v>1006284</v>
      </c>
      <c r="AJ92" s="293">
        <f t="shared" si="1249"/>
        <v>8.357776945043871E-2</v>
      </c>
      <c r="AK92" s="292">
        <v>382498</v>
      </c>
      <c r="AL92" s="293">
        <f t="shared" si="1250"/>
        <v>8.3837001396952715E-2</v>
      </c>
      <c r="AM92" s="294">
        <v>377575</v>
      </c>
      <c r="AN92" s="293">
        <f t="shared" si="1251"/>
        <v>8.6027969372903801E-2</v>
      </c>
      <c r="AO92" s="294">
        <v>4923</v>
      </c>
      <c r="AP92" s="293">
        <f t="shared" si="1252"/>
        <v>-6.157072054898971E-2</v>
      </c>
      <c r="AQ92" s="292">
        <v>243853</v>
      </c>
      <c r="AR92" s="293">
        <f t="shared" si="1253"/>
        <v>0.12538535378708171</v>
      </c>
      <c r="AS92" s="294">
        <v>240868</v>
      </c>
      <c r="AT92" s="293">
        <f t="shared" si="1254"/>
        <v>0.12146904492524868</v>
      </c>
      <c r="AU92" s="294">
        <v>2985</v>
      </c>
      <c r="AV92" s="293">
        <f t="shared" si="1255"/>
        <v>0.56692913385826782</v>
      </c>
      <c r="AW92" s="292">
        <v>211581</v>
      </c>
      <c r="AX92" s="293">
        <f t="shared" si="1256"/>
        <v>0.11389492858534234</v>
      </c>
      <c r="AY92" s="294">
        <v>208721</v>
      </c>
      <c r="AZ92" s="293">
        <f t="shared" si="1257"/>
        <v>0.11586268838646552</v>
      </c>
      <c r="BA92" s="294">
        <v>2860</v>
      </c>
      <c r="BB92" s="293">
        <f t="shared" si="1258"/>
        <v>-1.3112491373360902E-2</v>
      </c>
      <c r="BC92" s="292">
        <v>160073</v>
      </c>
      <c r="BD92" s="293">
        <f t="shared" si="1259"/>
        <v>-4.1929242847456027E-3</v>
      </c>
      <c r="BE92" s="294">
        <v>158315</v>
      </c>
      <c r="BF92" s="293">
        <f t="shared" si="1260"/>
        <v>-1.2743112726080197E-3</v>
      </c>
      <c r="BG92" s="294">
        <v>1757</v>
      </c>
      <c r="BH92" s="293">
        <f t="shared" si="1261"/>
        <v>-0.21246077991931867</v>
      </c>
      <c r="BI92" s="292">
        <v>15312</v>
      </c>
      <c r="BJ92" s="293">
        <f t="shared" si="1262"/>
        <v>9.8106712564543841E-2</v>
      </c>
      <c r="BK92" s="294">
        <v>13970</v>
      </c>
      <c r="BL92" s="293">
        <f t="shared" si="1263"/>
        <v>0.1581827225999004</v>
      </c>
      <c r="BM92" s="294">
        <v>1343</v>
      </c>
      <c r="BN92" s="293">
        <f t="shared" si="1264"/>
        <v>-0.28639744952178536</v>
      </c>
      <c r="BO92" s="292">
        <v>139519</v>
      </c>
      <c r="BP92" s="293">
        <f t="shared" si="1265"/>
        <v>5.5350952425567979E-3</v>
      </c>
      <c r="BQ92" s="292">
        <v>71124</v>
      </c>
      <c r="BR92" s="293">
        <f t="shared" si="1266"/>
        <v>0.15470411559379826</v>
      </c>
      <c r="BS92" s="294">
        <v>66691</v>
      </c>
      <c r="BT92" s="293">
        <f t="shared" si="1267"/>
        <v>0.13532055428824341</v>
      </c>
      <c r="BU92" s="294">
        <v>4434</v>
      </c>
      <c r="BV92" s="293">
        <f t="shared" si="1268"/>
        <v>0.55415352260778139</v>
      </c>
      <c r="BW92" s="292">
        <v>41486</v>
      </c>
      <c r="BX92" s="293">
        <f t="shared" si="1269"/>
        <v>-0.18110578156767532</v>
      </c>
      <c r="BY92" s="294">
        <v>39243</v>
      </c>
      <c r="BZ92" s="293">
        <f t="shared" si="1270"/>
        <v>-0.14363338788870705</v>
      </c>
      <c r="CA92" s="294">
        <v>2243</v>
      </c>
      <c r="CB92" s="293">
        <f t="shared" si="1271"/>
        <v>-0.53618693134822171</v>
      </c>
      <c r="CC92" s="292">
        <v>20957</v>
      </c>
      <c r="CD92" s="293">
        <f t="shared" si="1272"/>
        <v>9.0147732001664593E-2</v>
      </c>
      <c r="CE92" s="294">
        <v>18375</v>
      </c>
      <c r="CF92" s="293">
        <f t="shared" si="1273"/>
        <v>-2.2294349260402302E-2</v>
      </c>
      <c r="CG92" s="294">
        <v>2582</v>
      </c>
      <c r="CH92" s="293">
        <f t="shared" si="1274"/>
        <v>5.0046511627906973</v>
      </c>
      <c r="CI92" s="292">
        <v>10518</v>
      </c>
      <c r="CJ92" s="293">
        <f t="shared" si="1275"/>
        <v>9.1078838174273757E-2</v>
      </c>
      <c r="CK92" s="294">
        <v>9803</v>
      </c>
      <c r="CL92" s="293">
        <f t="shared" si="1276"/>
        <v>4.4539158231220011E-2</v>
      </c>
      <c r="CM92" s="294">
        <v>715</v>
      </c>
      <c r="CN92" s="293">
        <f t="shared" si="1277"/>
        <v>1.8039215686274508</v>
      </c>
      <c r="CO92" s="292">
        <v>5314</v>
      </c>
      <c r="CP92" s="293">
        <f t="shared" si="1278"/>
        <v>-8.3002588438308877E-2</v>
      </c>
      <c r="CQ92" s="294">
        <v>5085</v>
      </c>
      <c r="CR92" s="293">
        <f t="shared" si="1279"/>
        <v>-8.5102554875854608E-2</v>
      </c>
      <c r="CS92" s="294">
        <v>229</v>
      </c>
      <c r="CT92" s="293">
        <f t="shared" si="1280"/>
        <v>-3.3755274261603407E-2</v>
      </c>
      <c r="CU92" s="292">
        <v>214617</v>
      </c>
      <c r="CV92" s="293">
        <f t="shared" si="1281"/>
        <v>-1.5874981084836204E-2</v>
      </c>
      <c r="CW92" s="292">
        <v>52641</v>
      </c>
      <c r="CX92" s="293">
        <f t="shared" si="1282"/>
        <v>-3.7283773042128265E-3</v>
      </c>
      <c r="CY92" s="294">
        <v>51799</v>
      </c>
      <c r="CZ92" s="293">
        <f t="shared" si="1283"/>
        <v>1.245064696454401E-2</v>
      </c>
      <c r="DA92" s="294">
        <v>842</v>
      </c>
      <c r="DB92" s="293">
        <f t="shared" si="1284"/>
        <v>-0.49761336515513122</v>
      </c>
      <c r="DC92" s="292">
        <v>60535</v>
      </c>
      <c r="DD92" s="293">
        <f t="shared" si="1285"/>
        <v>8.2665123584368949E-4</v>
      </c>
      <c r="DE92" s="294">
        <v>60311</v>
      </c>
      <c r="DF92" s="293">
        <f t="shared" si="1286"/>
        <v>4.5303885807559396E-3</v>
      </c>
      <c r="DG92" s="294">
        <v>224</v>
      </c>
      <c r="DH92" s="293">
        <f t="shared" si="1287"/>
        <v>-0.49775784753363228</v>
      </c>
      <c r="DI92" s="292">
        <v>25857</v>
      </c>
      <c r="DJ92" s="293">
        <f t="shared" si="1288"/>
        <v>-7.9691059225512562E-2</v>
      </c>
      <c r="DK92" s="294">
        <v>25605</v>
      </c>
      <c r="DL92" s="293">
        <f t="shared" si="1289"/>
        <v>-4.0867545699730279E-2</v>
      </c>
      <c r="DM92" s="294">
        <v>253</v>
      </c>
      <c r="DN92" s="293">
        <f t="shared" si="1290"/>
        <v>-0.81928571428571428</v>
      </c>
      <c r="DO92" s="292">
        <v>66991</v>
      </c>
      <c r="DP92" s="293">
        <f t="shared" si="1291"/>
        <v>-6.2564719711175165E-2</v>
      </c>
      <c r="DQ92" s="294">
        <v>66844</v>
      </c>
      <c r="DR92" s="293">
        <f t="shared" si="1292"/>
        <v>-4.95933572200421E-2</v>
      </c>
      <c r="DS92" s="294">
        <v>147</v>
      </c>
      <c r="DT92" s="293">
        <f t="shared" si="1293"/>
        <v>-0.86979627989371122</v>
      </c>
      <c r="DU92" s="292">
        <v>6132</v>
      </c>
      <c r="DV92" s="293">
        <f t="shared" si="1294"/>
        <v>-4.1275797373358403E-2</v>
      </c>
      <c r="DW92" s="294">
        <v>5618</v>
      </c>
      <c r="DX92" s="293">
        <f t="shared" si="1295"/>
        <v>-4.8925004232266756E-2</v>
      </c>
      <c r="DY92" s="294">
        <v>514</v>
      </c>
      <c r="DZ92" s="293">
        <f t="shared" si="1296"/>
        <v>5.112474437627812E-2</v>
      </c>
      <c r="EA92" s="292">
        <v>32254</v>
      </c>
      <c r="EB92" s="293">
        <f t="shared" si="1297"/>
        <v>0.11109580075097325</v>
      </c>
      <c r="EC92" s="292">
        <v>18036</v>
      </c>
      <c r="ED92" s="293">
        <f t="shared" si="1298"/>
        <v>7.8514620582431416E-2</v>
      </c>
      <c r="EE92" s="294">
        <v>17740</v>
      </c>
      <c r="EF92" s="293">
        <f t="shared" si="1299"/>
        <v>7.4825810360496847E-2</v>
      </c>
      <c r="EG92" s="294">
        <v>297</v>
      </c>
      <c r="EH92" s="293">
        <f t="shared" si="1300"/>
        <v>0.36866359447004604</v>
      </c>
      <c r="EI92" s="292">
        <v>9312</v>
      </c>
      <c r="EJ92" s="293">
        <f t="shared" si="1301"/>
        <v>0.16501939196797188</v>
      </c>
      <c r="EK92" s="294">
        <v>9275</v>
      </c>
      <c r="EL92" s="293">
        <f t="shared" si="1302"/>
        <v>0.16097133558643129</v>
      </c>
      <c r="EM92" s="294">
        <v>38</v>
      </c>
      <c r="EN92" s="293">
        <f t="shared" si="1303"/>
        <v>8.5</v>
      </c>
      <c r="EO92" s="292">
        <v>3072</v>
      </c>
      <c r="EP92" s="293">
        <f t="shared" si="1304"/>
        <v>0.2362173038229376</v>
      </c>
      <c r="EQ92" s="294">
        <v>3038</v>
      </c>
      <c r="ER92" s="293">
        <f t="shared" si="1305"/>
        <v>0.25589086399338568</v>
      </c>
      <c r="ES92" s="294">
        <v>34</v>
      </c>
      <c r="ET92" s="293">
        <f t="shared" si="1306"/>
        <v>-0.48484848484848486</v>
      </c>
      <c r="EU92" s="292">
        <v>1312</v>
      </c>
      <c r="EV92" s="293">
        <f t="shared" si="1307"/>
        <v>3.8796516231195621E-2</v>
      </c>
      <c r="EW92" s="294">
        <v>1306</v>
      </c>
      <c r="EX92" s="293">
        <f t="shared" si="1308"/>
        <v>3.7331215250198557E-2</v>
      </c>
      <c r="EY92" s="294">
        <v>6</v>
      </c>
      <c r="EZ92" s="293">
        <f t="shared" si="1309"/>
        <v>0.5</v>
      </c>
      <c r="FA92" s="292">
        <v>538</v>
      </c>
      <c r="FB92" s="293">
        <f t="shared" si="1310"/>
        <v>0.30582524271844669</v>
      </c>
      <c r="FC92" s="294">
        <v>538</v>
      </c>
      <c r="FD92" s="293">
        <f t="shared" si="1311"/>
        <v>0.53276353276353272</v>
      </c>
      <c r="FE92" s="294">
        <v>0</v>
      </c>
      <c r="FF92" s="293">
        <f t="shared" si="1312"/>
        <v>-1</v>
      </c>
      <c r="FG92" s="292">
        <v>48106</v>
      </c>
      <c r="FH92" s="293">
        <f t="shared" si="1313"/>
        <v>-2.5957722523689997E-2</v>
      </c>
      <c r="FI92" s="292">
        <v>15354</v>
      </c>
      <c r="FJ92" s="293">
        <f t="shared" si="1314"/>
        <v>2.9364440868865582E-2</v>
      </c>
      <c r="FK92" s="294">
        <v>15024</v>
      </c>
      <c r="FL92" s="293">
        <f t="shared" si="1315"/>
        <v>5.7060437627524108E-2</v>
      </c>
      <c r="FM92" s="294">
        <v>330</v>
      </c>
      <c r="FN92" s="293">
        <f t="shared" si="1316"/>
        <v>-0.53058321479374104</v>
      </c>
      <c r="FO92" s="292">
        <v>10859</v>
      </c>
      <c r="FP92" s="293">
        <f t="shared" si="1317"/>
        <v>0.14922213990898503</v>
      </c>
      <c r="FQ92" s="294">
        <v>10833</v>
      </c>
      <c r="FR92" s="293">
        <f t="shared" si="1318"/>
        <v>0.16258853831294262</v>
      </c>
      <c r="FS92" s="294">
        <v>25</v>
      </c>
      <c r="FT92" s="293">
        <f t="shared" si="1319"/>
        <v>-0.80916030534351147</v>
      </c>
      <c r="FU92" s="292">
        <v>10765</v>
      </c>
      <c r="FV92" s="293">
        <f t="shared" si="1320"/>
        <v>-0.12635935724720015</v>
      </c>
      <c r="FW92" s="294">
        <v>10571</v>
      </c>
      <c r="FX92" s="293">
        <f t="shared" si="1321"/>
        <v>-0.12650801520409849</v>
      </c>
      <c r="FY92" s="294">
        <v>194</v>
      </c>
      <c r="FZ92" s="293">
        <f t="shared" si="1322"/>
        <v>-0.11818181818181817</v>
      </c>
      <c r="GA92" s="292">
        <v>10156</v>
      </c>
      <c r="GB92" s="293">
        <f t="shared" si="1323"/>
        <v>-0.21900953552753</v>
      </c>
      <c r="GC92" s="294">
        <v>10098</v>
      </c>
      <c r="GD92" s="293">
        <f t="shared" si="1324"/>
        <v>-0.21355140186915889</v>
      </c>
      <c r="GE92" s="294">
        <v>58</v>
      </c>
      <c r="GF92" s="293">
        <f t="shared" si="1325"/>
        <v>-0.64634146341463417</v>
      </c>
      <c r="GG92" s="292">
        <v>1618</v>
      </c>
      <c r="GH92" s="293">
        <f t="shared" si="1326"/>
        <v>0.48032936870997256</v>
      </c>
      <c r="GI92" s="294">
        <v>1526</v>
      </c>
      <c r="GJ92" s="293">
        <f t="shared" si="1327"/>
        <v>1.1135734072022161</v>
      </c>
      <c r="GK92" s="294">
        <v>92</v>
      </c>
      <c r="GL92" s="293">
        <f t="shared" si="1328"/>
        <v>-0.75202156334231807</v>
      </c>
      <c r="GM92" s="292">
        <v>447712</v>
      </c>
      <c r="GN92" s="293">
        <f t="shared" si="1329"/>
        <v>0.14304971890462159</v>
      </c>
      <c r="GO92" s="292">
        <v>200799</v>
      </c>
      <c r="GP92" s="293">
        <f t="shared" si="1330"/>
        <v>0.13439353708830004</v>
      </c>
      <c r="GQ92" s="294">
        <v>200416</v>
      </c>
      <c r="GR92" s="293">
        <f t="shared" si="1331"/>
        <v>0.13491627546137686</v>
      </c>
      <c r="GS92" s="294">
        <v>383</v>
      </c>
      <c r="GT92" s="293">
        <f t="shared" si="1332"/>
        <v>-8.3732057416267991E-2</v>
      </c>
      <c r="GU92" s="292">
        <v>79035</v>
      </c>
      <c r="GV92" s="293">
        <f t="shared" si="1333"/>
        <v>0.15026924756221804</v>
      </c>
      <c r="GW92" s="294">
        <v>78208</v>
      </c>
      <c r="GX92" s="293">
        <f t="shared" si="1334"/>
        <v>0.14735050759931934</v>
      </c>
      <c r="GY92" s="294">
        <v>827</v>
      </c>
      <c r="GZ92" s="293">
        <f t="shared" si="1335"/>
        <v>0.51188299817184646</v>
      </c>
      <c r="HA92" s="292">
        <v>122276</v>
      </c>
      <c r="HB92" s="293">
        <f t="shared" si="1336"/>
        <v>0.20487958692995933</v>
      </c>
      <c r="HC92" s="294">
        <v>121237</v>
      </c>
      <c r="HD92" s="293">
        <f t="shared" si="1337"/>
        <v>0.19811246170570218</v>
      </c>
      <c r="HE92" s="294">
        <v>1039</v>
      </c>
      <c r="HF92" s="293">
        <f t="shared" si="1338"/>
        <v>2.5340136054421767</v>
      </c>
      <c r="HG92" s="292">
        <v>44786</v>
      </c>
      <c r="HH92" s="293">
        <f t="shared" si="1339"/>
        <v>9.1888729063559049E-2</v>
      </c>
      <c r="HI92" s="294">
        <v>44169</v>
      </c>
      <c r="HJ92" s="293">
        <f t="shared" si="1340"/>
        <v>7.8318400429677082E-2</v>
      </c>
      <c r="HK92" s="294">
        <v>616</v>
      </c>
      <c r="HL92" s="293">
        <f t="shared" si="1341"/>
        <v>10</v>
      </c>
      <c r="HM92" s="292">
        <v>2915</v>
      </c>
      <c r="HN92" s="293">
        <f t="shared" si="1342"/>
        <v>0.4774455144450076</v>
      </c>
      <c r="HO92" s="294">
        <v>2915</v>
      </c>
      <c r="HP92" s="293">
        <f t="shared" si="1343"/>
        <v>0.68399768919699588</v>
      </c>
      <c r="HQ92" s="294">
        <v>0</v>
      </c>
      <c r="HR92" s="293">
        <f t="shared" si="1344"/>
        <v>-1</v>
      </c>
      <c r="HS92" s="292">
        <v>46655</v>
      </c>
      <c r="HT92" s="293">
        <f t="shared" si="1345"/>
        <v>-9.5951769376101392E-3</v>
      </c>
      <c r="HU92" s="292">
        <v>13867</v>
      </c>
      <c r="HV92" s="293">
        <f t="shared" si="1346"/>
        <v>-1.7848289538919149E-2</v>
      </c>
      <c r="HW92" s="294">
        <v>13485</v>
      </c>
      <c r="HX92" s="293">
        <f t="shared" si="1347"/>
        <v>-2.1265786035709056E-2</v>
      </c>
      <c r="HY92" s="294">
        <v>381</v>
      </c>
      <c r="HZ92" s="293">
        <f t="shared" si="1348"/>
        <v>0.11730205278592365</v>
      </c>
      <c r="IA92" s="292">
        <v>18261</v>
      </c>
      <c r="IB92" s="293">
        <f t="shared" si="1349"/>
        <v>6.7707419750920872E-2</v>
      </c>
      <c r="IC92" s="294">
        <v>18132</v>
      </c>
      <c r="ID92" s="293">
        <f t="shared" si="1350"/>
        <v>6.0164883353797549E-2</v>
      </c>
      <c r="IE92" s="294">
        <v>129</v>
      </c>
      <c r="IF92" s="293" t="str">
        <f t="shared" si="1351"/>
        <v>-</v>
      </c>
      <c r="IG92" s="292">
        <v>6999</v>
      </c>
      <c r="IH92" s="293">
        <f t="shared" si="1352"/>
        <v>-0.20745102479900346</v>
      </c>
      <c r="II92" s="294">
        <v>6889</v>
      </c>
      <c r="IJ92" s="293">
        <f t="shared" si="1353"/>
        <v>-0.21990714528365984</v>
      </c>
      <c r="IK92" s="294">
        <v>110</v>
      </c>
      <c r="IL92" s="293" t="str">
        <f t="shared" si="1354"/>
        <v>-</v>
      </c>
      <c r="IM92" s="292">
        <v>5979</v>
      </c>
      <c r="IN92" s="293">
        <f t="shared" si="1355"/>
        <v>0.14584131851284021</v>
      </c>
      <c r="IO92" s="294">
        <v>5794</v>
      </c>
      <c r="IP92" s="293">
        <f t="shared" si="1356"/>
        <v>0.12178121974830591</v>
      </c>
      <c r="IQ92" s="294">
        <v>185</v>
      </c>
      <c r="IR92" s="293">
        <f t="shared" si="1357"/>
        <v>2.5576923076923075</v>
      </c>
      <c r="IS92" s="292">
        <v>2008</v>
      </c>
      <c r="IT92" s="293">
        <f t="shared" si="1358"/>
        <v>6.9792221630261109E-2</v>
      </c>
      <c r="IU92" s="294">
        <v>1901</v>
      </c>
      <c r="IV92" s="293">
        <f t="shared" si="1359"/>
        <v>3.1470428648942006E-2</v>
      </c>
      <c r="IW92" s="294">
        <v>107</v>
      </c>
      <c r="IX92" s="293">
        <f t="shared" si="1360"/>
        <v>2.1470588235294117</v>
      </c>
      <c r="IY92" s="292">
        <v>44297</v>
      </c>
      <c r="IZ92" s="293">
        <f t="shared" si="1361"/>
        <v>0.15667023526646995</v>
      </c>
      <c r="JA92" s="292">
        <v>12693</v>
      </c>
      <c r="JB92" s="293">
        <f t="shared" si="1362"/>
        <v>0.24003516998827656</v>
      </c>
      <c r="JC92" s="294">
        <v>12601</v>
      </c>
      <c r="JD92" s="293">
        <f t="shared" si="1363"/>
        <v>0.23333659586962896</v>
      </c>
      <c r="JE92" s="294">
        <v>92</v>
      </c>
      <c r="JF92" s="293">
        <f t="shared" si="1364"/>
        <v>3.8421052631578947</v>
      </c>
      <c r="JG92" s="292">
        <v>5327</v>
      </c>
      <c r="JH92" s="293">
        <f t="shared" si="1365"/>
        <v>0.1010748243075652</v>
      </c>
      <c r="JI92" s="294">
        <v>5327</v>
      </c>
      <c r="JJ92" s="293">
        <f t="shared" si="1366"/>
        <v>0.1010748243075652</v>
      </c>
      <c r="JK92" s="294">
        <v>0</v>
      </c>
      <c r="JL92" s="293" t="str">
        <f t="shared" si="1367"/>
        <v>-</v>
      </c>
      <c r="JM92" s="292">
        <v>22787</v>
      </c>
      <c r="JN92" s="293">
        <f t="shared" si="1368"/>
        <v>0.11389744341790098</v>
      </c>
      <c r="JO92" s="294">
        <v>22735</v>
      </c>
      <c r="JP92" s="293">
        <f t="shared" si="1369"/>
        <v>0.11135552622574174</v>
      </c>
      <c r="JQ92" s="294">
        <v>52</v>
      </c>
      <c r="JR92" s="293" t="str">
        <f t="shared" si="1370"/>
        <v>-</v>
      </c>
      <c r="JS92" s="292">
        <v>3659</v>
      </c>
      <c r="JT92" s="293">
        <f t="shared" si="1371"/>
        <v>0.33345481049562675</v>
      </c>
      <c r="JU92" s="294">
        <v>3635</v>
      </c>
      <c r="JV92" s="293">
        <f t="shared" si="1372"/>
        <v>0.3334556126192223</v>
      </c>
      <c r="JW92" s="294">
        <v>24</v>
      </c>
      <c r="JX92" s="293">
        <f t="shared" si="1373"/>
        <v>0.41176470588235303</v>
      </c>
      <c r="JY92" s="292">
        <v>0</v>
      </c>
      <c r="JZ92" s="293">
        <f t="shared" si="1374"/>
        <v>-1</v>
      </c>
      <c r="KA92" s="294">
        <v>0</v>
      </c>
      <c r="KB92" s="293">
        <f t="shared" si="1375"/>
        <v>-1</v>
      </c>
      <c r="KC92" s="294">
        <v>0</v>
      </c>
      <c r="KD92" s="293" t="str">
        <f t="shared" si="1376"/>
        <v>-</v>
      </c>
      <c r="KE92" s="292">
        <v>43812</v>
      </c>
      <c r="KF92" s="293">
        <f t="shared" si="1377"/>
        <v>0.17392352830845903</v>
      </c>
      <c r="KG92" s="292">
        <v>18191</v>
      </c>
      <c r="KH92" s="293">
        <f t="shared" si="1378"/>
        <v>6.8927018451051758E-2</v>
      </c>
      <c r="KI92" s="294">
        <v>17558</v>
      </c>
      <c r="KJ92" s="293">
        <f t="shared" si="1379"/>
        <v>4.381427976933594E-2</v>
      </c>
      <c r="KK92" s="294">
        <v>633</v>
      </c>
      <c r="KL92" s="293">
        <f t="shared" si="1380"/>
        <v>2.2131979695431472</v>
      </c>
      <c r="KM92" s="292">
        <v>9010</v>
      </c>
      <c r="KN92" s="293">
        <f t="shared" si="1381"/>
        <v>0.36826119969627946</v>
      </c>
      <c r="KO92" s="294">
        <v>8701</v>
      </c>
      <c r="KP92" s="293">
        <f t="shared" si="1382"/>
        <v>0.34088457389428273</v>
      </c>
      <c r="KQ92" s="294">
        <v>309</v>
      </c>
      <c r="KR92" s="293">
        <f t="shared" si="1383"/>
        <v>2.21875</v>
      </c>
      <c r="KS92" s="292">
        <v>6310</v>
      </c>
      <c r="KT92" s="293">
        <f t="shared" si="1384"/>
        <v>0.52673602709895961</v>
      </c>
      <c r="KU92" s="294">
        <v>5880</v>
      </c>
      <c r="KV92" s="293">
        <f t="shared" si="1385"/>
        <v>0.4497041420118344</v>
      </c>
      <c r="KW92" s="294">
        <v>430</v>
      </c>
      <c r="KX92" s="293">
        <f t="shared" si="1386"/>
        <v>4.5844155844155843</v>
      </c>
      <c r="KY92" s="292">
        <v>11527</v>
      </c>
      <c r="KZ92" s="293">
        <f t="shared" si="1387"/>
        <v>0.16859286293592857</v>
      </c>
      <c r="LA92" s="294">
        <v>11296</v>
      </c>
      <c r="LB92" s="293">
        <f t="shared" si="1388"/>
        <v>0.16826972799669049</v>
      </c>
      <c r="LC92" s="294">
        <v>231</v>
      </c>
      <c r="LD92" s="293">
        <f t="shared" si="1389"/>
        <v>0.18461538461538463</v>
      </c>
      <c r="LE92" s="292">
        <v>349</v>
      </c>
      <c r="LF92" s="293">
        <f t="shared" si="1390"/>
        <v>-0.10969387755102045</v>
      </c>
      <c r="LG92" s="294">
        <v>251</v>
      </c>
      <c r="LH92" s="293">
        <f t="shared" si="1391"/>
        <v>3.292181069958855E-2</v>
      </c>
      <c r="LI92" s="294">
        <v>98</v>
      </c>
      <c r="LJ92" s="293">
        <f t="shared" si="1392"/>
        <v>-0.34228187919463082</v>
      </c>
      <c r="LK92" s="292">
        <v>30640</v>
      </c>
      <c r="LL92" s="293">
        <f t="shared" si="1393"/>
        <v>0.16906406196344759</v>
      </c>
      <c r="LM92" s="292">
        <v>4799</v>
      </c>
      <c r="LN92" s="293">
        <f t="shared" si="1394"/>
        <v>8.3051229970661167E-2</v>
      </c>
      <c r="LO92" s="294">
        <v>4764</v>
      </c>
      <c r="LP92" s="293">
        <f t="shared" si="1395"/>
        <v>9.820193637621033E-2</v>
      </c>
      <c r="LQ92" s="294">
        <v>35</v>
      </c>
      <c r="LR92" s="293">
        <f t="shared" si="1396"/>
        <v>-0.62365591397849462</v>
      </c>
      <c r="LS92" s="292">
        <v>21832</v>
      </c>
      <c r="LT92" s="293">
        <f t="shared" si="1397"/>
        <v>0.2774722059684025</v>
      </c>
      <c r="LU92" s="294">
        <v>21805</v>
      </c>
      <c r="LV92" s="293">
        <f t="shared" si="1398"/>
        <v>0.27843574108818014</v>
      </c>
      <c r="LW92" s="294">
        <v>28</v>
      </c>
      <c r="LX92" s="293">
        <f t="shared" si="1399"/>
        <v>-0.17647058823529416</v>
      </c>
      <c r="LY92" s="292">
        <v>2152</v>
      </c>
      <c r="LZ92" s="293">
        <f t="shared" si="1400"/>
        <v>-6.4635272391505572E-3</v>
      </c>
      <c r="MA92" s="294">
        <v>2136</v>
      </c>
      <c r="MB92" s="293">
        <f t="shared" si="1401"/>
        <v>7.6070528967254303E-2</v>
      </c>
      <c r="MC92" s="294">
        <v>16</v>
      </c>
      <c r="MD92" s="293">
        <f t="shared" si="1402"/>
        <v>-0.91160220994475138</v>
      </c>
      <c r="ME92" s="292">
        <v>1803</v>
      </c>
      <c r="MF92" s="293">
        <f t="shared" si="1403"/>
        <v>-0.31051625239005731</v>
      </c>
      <c r="MG92" s="294">
        <v>1792</v>
      </c>
      <c r="MH92" s="293">
        <f t="shared" si="1404"/>
        <v>-0.3123561013046815</v>
      </c>
      <c r="MI92" s="294">
        <v>11</v>
      </c>
      <c r="MJ92" s="293">
        <f t="shared" si="1405"/>
        <v>0.22222222222222232</v>
      </c>
      <c r="MK92" s="292">
        <v>89</v>
      </c>
      <c r="ML92" s="293">
        <f t="shared" si="1406"/>
        <v>-0.47337278106508873</v>
      </c>
      <c r="MM92" s="294">
        <v>89</v>
      </c>
      <c r="MN92" s="293">
        <f t="shared" si="1407"/>
        <v>-7.291666666666663E-2</v>
      </c>
      <c r="MO92" s="294">
        <v>0</v>
      </c>
      <c r="MP92" s="293">
        <f t="shared" si="1408"/>
        <v>-1</v>
      </c>
      <c r="MQ92" s="292">
        <f t="shared" si="1409"/>
        <v>98191</v>
      </c>
      <c r="MR92" s="293">
        <f t="shared" si="1410"/>
        <v>7.2469308401415633E-2</v>
      </c>
      <c r="MS92" s="292">
        <f t="shared" si="1411"/>
        <v>46118</v>
      </c>
      <c r="MT92" s="293">
        <f t="shared" si="1412"/>
        <v>1.091626479614205E-2</v>
      </c>
      <c r="MU92" s="294">
        <f t="shared" si="1413"/>
        <v>44188</v>
      </c>
      <c r="MV92" s="293">
        <f t="shared" si="1414"/>
        <v>3.3377988692355753E-3</v>
      </c>
      <c r="MW92" s="294">
        <f t="shared" si="1415"/>
        <v>1930</v>
      </c>
      <c r="MX92" s="293">
        <f t="shared" si="1416"/>
        <v>0.21997471554993675</v>
      </c>
      <c r="MY92" s="292">
        <f t="shared" si="1417"/>
        <v>29682</v>
      </c>
      <c r="MZ92" s="293">
        <f t="shared" si="1418"/>
        <v>0.21493184888052075</v>
      </c>
      <c r="NA92" s="294">
        <f t="shared" si="1419"/>
        <v>28276</v>
      </c>
      <c r="NB92" s="293">
        <f t="shared" si="1420"/>
        <v>0.18891645292856252</v>
      </c>
      <c r="NC92" s="294">
        <f t="shared" si="1421"/>
        <v>1405</v>
      </c>
      <c r="ND92" s="293">
        <f t="shared" si="1422"/>
        <v>1.1715610510046366</v>
      </c>
      <c r="NE92" s="292">
        <f t="shared" si="1423"/>
        <v>11363</v>
      </c>
      <c r="NF92" s="293">
        <f t="shared" si="1424"/>
        <v>0.13937631605334411</v>
      </c>
      <c r="NG92" s="294">
        <f t="shared" si="1425"/>
        <v>10630</v>
      </c>
      <c r="NH92" s="293">
        <f t="shared" si="1426"/>
        <v>0.14141522602813272</v>
      </c>
      <c r="NI92" s="294">
        <f t="shared" si="1427"/>
        <v>732</v>
      </c>
      <c r="NJ92" s="293">
        <f t="shared" si="1428"/>
        <v>0.10909090909090913</v>
      </c>
      <c r="NK92" s="292">
        <f t="shared" si="1429"/>
        <v>13860</v>
      </c>
      <c r="NL92" s="293">
        <f t="shared" si="1430"/>
        <v>2.2123893805309658E-2</v>
      </c>
      <c r="NM92" s="294">
        <f t="shared" si="1431"/>
        <v>13381</v>
      </c>
      <c r="NN92" s="293">
        <f t="shared" si="1432"/>
        <v>3.2564241067983613E-2</v>
      </c>
      <c r="NO92" s="294">
        <f t="shared" si="1433"/>
        <v>479</v>
      </c>
      <c r="NP92" s="293">
        <f t="shared" si="1434"/>
        <v>-0.20826446280991739</v>
      </c>
      <c r="NQ92" s="292">
        <f t="shared" si="1435"/>
        <v>1663</v>
      </c>
      <c r="NR92" s="293">
        <f t="shared" si="1436"/>
        <v>5.3865652724968349E-2</v>
      </c>
      <c r="NS92" s="294">
        <f t="shared" si="1437"/>
        <v>1132</v>
      </c>
      <c r="NT92" s="293">
        <f t="shared" si="1438"/>
        <v>1.5246636771300448E-2</v>
      </c>
      <c r="NU92" s="294">
        <f t="shared" si="1439"/>
        <v>532</v>
      </c>
      <c r="NV92" s="293">
        <f t="shared" si="1440"/>
        <v>0.1490280777537798</v>
      </c>
    </row>
    <row r="93" spans="1:386" s="295" customFormat="1" outlineLevel="1" x14ac:dyDescent="0.25">
      <c r="A93" s="290"/>
      <c r="B93" s="291" t="s">
        <v>71</v>
      </c>
      <c r="C93" s="292">
        <v>1183035</v>
      </c>
      <c r="D93" s="293">
        <f t="shared" si="1233"/>
        <v>8.4627803973305937E-2</v>
      </c>
      <c r="E93" s="292">
        <v>468535</v>
      </c>
      <c r="F93" s="293">
        <f t="shared" si="1234"/>
        <v>0.10410574115662041</v>
      </c>
      <c r="G93" s="294">
        <v>459482</v>
      </c>
      <c r="H93" s="293">
        <f t="shared" si="1235"/>
        <v>9.8479759209541662E-2</v>
      </c>
      <c r="I93" s="294">
        <v>9052</v>
      </c>
      <c r="J93" s="293">
        <f t="shared" si="1236"/>
        <v>0.49151425275992744</v>
      </c>
      <c r="K93" s="292">
        <v>302001</v>
      </c>
      <c r="L93" s="293">
        <f t="shared" si="1237"/>
        <v>9.1777711901783743E-2</v>
      </c>
      <c r="M93" s="294">
        <v>296402</v>
      </c>
      <c r="N93" s="293">
        <f t="shared" si="1238"/>
        <v>9.5257978811852606E-2</v>
      </c>
      <c r="O93" s="294">
        <v>5599</v>
      </c>
      <c r="P93" s="293">
        <f t="shared" si="1239"/>
        <v>-6.5431480554164589E-2</v>
      </c>
      <c r="Q93" s="292">
        <v>232816</v>
      </c>
      <c r="R93" s="293">
        <f t="shared" si="1240"/>
        <v>6.3266396605819342E-2</v>
      </c>
      <c r="S93" s="294">
        <v>229679</v>
      </c>
      <c r="T93" s="293">
        <f t="shared" si="1241"/>
        <v>6.6468862019650521E-2</v>
      </c>
      <c r="U93" s="294">
        <v>3137</v>
      </c>
      <c r="V93" s="293">
        <f t="shared" si="1242"/>
        <v>-0.12861111111111112</v>
      </c>
      <c r="W93" s="292">
        <v>176257</v>
      </c>
      <c r="X93" s="293">
        <f t="shared" si="1243"/>
        <v>5.4906842706918146E-2</v>
      </c>
      <c r="Y93" s="294">
        <v>170914</v>
      </c>
      <c r="Z93" s="293">
        <f t="shared" si="1244"/>
        <v>3.6489444926226744E-2</v>
      </c>
      <c r="AA93" s="294">
        <v>5343</v>
      </c>
      <c r="AB93" s="293">
        <f t="shared" si="1245"/>
        <v>1.4441903019213176</v>
      </c>
      <c r="AC93" s="292">
        <v>18944</v>
      </c>
      <c r="AD93" s="293">
        <f t="shared" si="1246"/>
        <v>8.5056417893350167E-2</v>
      </c>
      <c r="AE93" s="294">
        <v>15674</v>
      </c>
      <c r="AF93" s="293">
        <f t="shared" si="1247"/>
        <v>7.0675918786944347E-3</v>
      </c>
      <c r="AG93" s="294">
        <v>3270</v>
      </c>
      <c r="AH93" s="293">
        <f t="shared" si="1248"/>
        <v>0.72559366754617405</v>
      </c>
      <c r="AI93" s="292">
        <v>1036680</v>
      </c>
      <c r="AJ93" s="293">
        <f t="shared" si="1249"/>
        <v>9.8074440015718967E-2</v>
      </c>
      <c r="AK93" s="292">
        <v>397331</v>
      </c>
      <c r="AL93" s="293">
        <f t="shared" si="1250"/>
        <v>0.100030454042082</v>
      </c>
      <c r="AM93" s="294">
        <v>391135</v>
      </c>
      <c r="AN93" s="293">
        <f t="shared" si="1251"/>
        <v>9.5091706773506202E-2</v>
      </c>
      <c r="AO93" s="294">
        <v>6196</v>
      </c>
      <c r="AP93" s="293">
        <f t="shared" si="1252"/>
        <v>0.53785058327128321</v>
      </c>
      <c r="AQ93" s="292">
        <v>253027</v>
      </c>
      <c r="AR93" s="293">
        <f t="shared" si="1253"/>
        <v>0.11529510292237855</v>
      </c>
      <c r="AS93" s="294">
        <v>250097</v>
      </c>
      <c r="AT93" s="293">
        <f t="shared" si="1254"/>
        <v>0.11300149084355038</v>
      </c>
      <c r="AU93" s="294">
        <v>2930</v>
      </c>
      <c r="AV93" s="293">
        <f t="shared" si="1255"/>
        <v>0.35272391505078482</v>
      </c>
      <c r="AW93" s="292">
        <v>213950</v>
      </c>
      <c r="AX93" s="293">
        <f t="shared" si="1256"/>
        <v>9.2534813536299554E-2</v>
      </c>
      <c r="AY93" s="294">
        <v>212590</v>
      </c>
      <c r="AZ93" s="293">
        <f t="shared" si="1257"/>
        <v>0.10015732058208626</v>
      </c>
      <c r="BA93" s="294">
        <v>1360</v>
      </c>
      <c r="BB93" s="293">
        <f t="shared" si="1258"/>
        <v>-0.47571318427139553</v>
      </c>
      <c r="BC93" s="292">
        <v>161315</v>
      </c>
      <c r="BD93" s="293">
        <f t="shared" si="1259"/>
        <v>4.4921621971758086E-2</v>
      </c>
      <c r="BE93" s="294">
        <v>159433</v>
      </c>
      <c r="BF93" s="293">
        <f t="shared" si="1260"/>
        <v>4.2004888697175335E-2</v>
      </c>
      <c r="BG93" s="294">
        <v>1882</v>
      </c>
      <c r="BH93" s="293">
        <f t="shared" si="1261"/>
        <v>0.36972343522561868</v>
      </c>
      <c r="BI93" s="292">
        <v>14845</v>
      </c>
      <c r="BJ93" s="293">
        <f t="shared" si="1262"/>
        <v>0.21035466775377087</v>
      </c>
      <c r="BK93" s="294">
        <v>13157</v>
      </c>
      <c r="BL93" s="293">
        <f t="shared" si="1263"/>
        <v>0.24216389728096677</v>
      </c>
      <c r="BM93" s="294">
        <v>1688</v>
      </c>
      <c r="BN93" s="293">
        <f t="shared" si="1264"/>
        <v>8.9659294680215496E-3</v>
      </c>
      <c r="BO93" s="292">
        <v>146355</v>
      </c>
      <c r="BP93" s="293">
        <f t="shared" si="1265"/>
        <v>-1.9435351882159946E-3</v>
      </c>
      <c r="BQ93" s="292">
        <v>71204</v>
      </c>
      <c r="BR93" s="293">
        <f t="shared" si="1266"/>
        <v>0.12741263834570993</v>
      </c>
      <c r="BS93" s="294">
        <v>68348</v>
      </c>
      <c r="BT93" s="293">
        <f t="shared" si="1267"/>
        <v>0.11829575575116991</v>
      </c>
      <c r="BU93" s="294">
        <v>2856</v>
      </c>
      <c r="BV93" s="293">
        <f t="shared" si="1268"/>
        <v>0.39999999999999991</v>
      </c>
      <c r="BW93" s="292">
        <v>48975</v>
      </c>
      <c r="BX93" s="293">
        <f t="shared" si="1269"/>
        <v>-1.5459150852364156E-2</v>
      </c>
      <c r="BY93" s="294">
        <v>46305</v>
      </c>
      <c r="BZ93" s="293">
        <f t="shared" si="1270"/>
        <v>8.4061064047562528E-3</v>
      </c>
      <c r="CA93" s="294">
        <v>2670</v>
      </c>
      <c r="CB93" s="293">
        <f t="shared" si="1271"/>
        <v>-0.30214323052796654</v>
      </c>
      <c r="CC93" s="292">
        <v>18866</v>
      </c>
      <c r="CD93" s="293">
        <f t="shared" si="1272"/>
        <v>-0.18449036050834267</v>
      </c>
      <c r="CE93" s="294">
        <v>17089</v>
      </c>
      <c r="CF93" s="293">
        <f t="shared" si="1273"/>
        <v>-0.22772053506869128</v>
      </c>
      <c r="CG93" s="294">
        <v>1778</v>
      </c>
      <c r="CH93" s="293">
        <f t="shared" si="1274"/>
        <v>0.76739562624254476</v>
      </c>
      <c r="CI93" s="292">
        <v>14943</v>
      </c>
      <c r="CJ93" s="293">
        <f t="shared" si="1275"/>
        <v>0.17633629851216237</v>
      </c>
      <c r="CK93" s="294">
        <v>11481</v>
      </c>
      <c r="CL93" s="293">
        <f t="shared" si="1276"/>
        <v>-3.447985871667647E-2</v>
      </c>
      <c r="CM93" s="294">
        <v>3461</v>
      </c>
      <c r="CN93" s="293">
        <f t="shared" si="1277"/>
        <v>3.2623152709359609</v>
      </c>
      <c r="CO93" s="292">
        <v>4099</v>
      </c>
      <c r="CP93" s="293">
        <f t="shared" si="1278"/>
        <v>-0.21082017712745471</v>
      </c>
      <c r="CQ93" s="294">
        <v>2517</v>
      </c>
      <c r="CR93" s="293">
        <f t="shared" si="1279"/>
        <v>-0.49376508447304912</v>
      </c>
      <c r="CS93" s="294">
        <v>1582</v>
      </c>
      <c r="CT93" s="293">
        <f t="shared" si="1280"/>
        <v>6.1261261261261257</v>
      </c>
      <c r="CU93" s="292">
        <v>231272</v>
      </c>
      <c r="CV93" s="293">
        <f t="shared" si="1281"/>
        <v>8.0624436376549591E-2</v>
      </c>
      <c r="CW93" s="292">
        <v>64840</v>
      </c>
      <c r="CX93" s="293">
        <f t="shared" si="1282"/>
        <v>0.12896766667247062</v>
      </c>
      <c r="CY93" s="294">
        <v>61610</v>
      </c>
      <c r="CZ93" s="293">
        <f t="shared" si="1283"/>
        <v>0.10791418655253637</v>
      </c>
      <c r="DA93" s="294">
        <v>3230</v>
      </c>
      <c r="DB93" s="293">
        <f t="shared" si="1284"/>
        <v>0.77083333333333326</v>
      </c>
      <c r="DC93" s="292">
        <v>65927</v>
      </c>
      <c r="DD93" s="293">
        <f t="shared" si="1285"/>
        <v>5.7284900970250963E-2</v>
      </c>
      <c r="DE93" s="294">
        <v>64106</v>
      </c>
      <c r="DF93" s="293">
        <f t="shared" si="1286"/>
        <v>3.3901038642668135E-2</v>
      </c>
      <c r="DG93" s="294">
        <v>1821</v>
      </c>
      <c r="DH93" s="293">
        <f t="shared" si="1287"/>
        <v>4.1880341880341883</v>
      </c>
      <c r="DI93" s="292">
        <v>25370</v>
      </c>
      <c r="DJ93" s="293">
        <f t="shared" si="1288"/>
        <v>0.18784530386740328</v>
      </c>
      <c r="DK93" s="294">
        <v>25161</v>
      </c>
      <c r="DL93" s="293">
        <f t="shared" si="1289"/>
        <v>0.24868486352357322</v>
      </c>
      <c r="DM93" s="294">
        <v>210</v>
      </c>
      <c r="DN93" s="293">
        <f t="shared" si="1290"/>
        <v>-0.82615894039735105</v>
      </c>
      <c r="DO93" s="292">
        <v>70537</v>
      </c>
      <c r="DP93" s="293">
        <f t="shared" si="1291"/>
        <v>2.4547184336281891E-2</v>
      </c>
      <c r="DQ93" s="294">
        <v>69808</v>
      </c>
      <c r="DR93" s="293">
        <f t="shared" si="1292"/>
        <v>1.7016317016317117E-2</v>
      </c>
      <c r="DS93" s="294">
        <v>728</v>
      </c>
      <c r="DT93" s="293">
        <f t="shared" si="1293"/>
        <v>2.5339805825242721</v>
      </c>
      <c r="DU93" s="292">
        <v>6346</v>
      </c>
      <c r="DV93" s="293">
        <f t="shared" si="1294"/>
        <v>0.22273603082851645</v>
      </c>
      <c r="DW93" s="294">
        <v>5369</v>
      </c>
      <c r="DX93" s="293">
        <f t="shared" si="1295"/>
        <v>8.1805359661495158E-2</v>
      </c>
      <c r="DY93" s="294">
        <v>978</v>
      </c>
      <c r="DZ93" s="293">
        <f t="shared" si="1296"/>
        <v>3.3083700440528636</v>
      </c>
      <c r="EA93" s="292">
        <v>26461</v>
      </c>
      <c r="EB93" s="293">
        <f t="shared" si="1297"/>
        <v>-6.51475004416181E-2</v>
      </c>
      <c r="EC93" s="292">
        <v>13223</v>
      </c>
      <c r="ED93" s="293">
        <f t="shared" si="1298"/>
        <v>-6.5644431882419418E-2</v>
      </c>
      <c r="EE93" s="294">
        <v>13196</v>
      </c>
      <c r="EF93" s="293">
        <f t="shared" si="1299"/>
        <v>-6.3715056052220831E-2</v>
      </c>
      <c r="EG93" s="294">
        <v>26</v>
      </c>
      <c r="EH93" s="293">
        <f t="shared" si="1300"/>
        <v>-0.55172413793103448</v>
      </c>
      <c r="EI93" s="292">
        <v>8738</v>
      </c>
      <c r="EJ93" s="293">
        <f t="shared" si="1301"/>
        <v>-7.3284547672075484E-2</v>
      </c>
      <c r="EK93" s="294">
        <v>8618</v>
      </c>
      <c r="EL93" s="293">
        <f t="shared" si="1302"/>
        <v>-6.943094698196739E-2</v>
      </c>
      <c r="EM93" s="294">
        <v>120</v>
      </c>
      <c r="EN93" s="293">
        <f t="shared" si="1303"/>
        <v>-0.2857142857142857</v>
      </c>
      <c r="EO93" s="292">
        <v>2895</v>
      </c>
      <c r="EP93" s="293">
        <f t="shared" si="1304"/>
        <v>-0.10565338276181646</v>
      </c>
      <c r="EQ93" s="294">
        <v>2831</v>
      </c>
      <c r="ER93" s="293">
        <f t="shared" si="1305"/>
        <v>-9.7257653061224469E-2</v>
      </c>
      <c r="ES93" s="294">
        <v>64</v>
      </c>
      <c r="ET93" s="293">
        <f t="shared" si="1306"/>
        <v>-0.36</v>
      </c>
      <c r="EU93" s="292">
        <v>1086</v>
      </c>
      <c r="EV93" s="293">
        <f t="shared" si="1307"/>
        <v>-6.1365600691443367E-2</v>
      </c>
      <c r="EW93" s="294">
        <v>995</v>
      </c>
      <c r="EX93" s="293">
        <f t="shared" si="1308"/>
        <v>-8.2103321033210386E-2</v>
      </c>
      <c r="EY93" s="294">
        <v>92</v>
      </c>
      <c r="EZ93" s="293">
        <f t="shared" si="1309"/>
        <v>0.26027397260273966</v>
      </c>
      <c r="FA93" s="292">
        <v>600</v>
      </c>
      <c r="FB93" s="293">
        <f t="shared" si="1310"/>
        <v>-0.17695473251028804</v>
      </c>
      <c r="FC93" s="294">
        <v>600</v>
      </c>
      <c r="FD93" s="293">
        <f t="shared" si="1311"/>
        <v>-0.17695473251028804</v>
      </c>
      <c r="FE93" s="294">
        <v>0</v>
      </c>
      <c r="FF93" s="293" t="str">
        <f t="shared" si="1312"/>
        <v>-</v>
      </c>
      <c r="FG93" s="292">
        <v>34562</v>
      </c>
      <c r="FH93" s="293">
        <f t="shared" si="1313"/>
        <v>-7.7584136219274624E-2</v>
      </c>
      <c r="FI93" s="292">
        <v>11986</v>
      </c>
      <c r="FJ93" s="293">
        <f t="shared" si="1314"/>
        <v>9.9330459506557833E-2</v>
      </c>
      <c r="FK93" s="294">
        <v>11733</v>
      </c>
      <c r="FL93" s="293">
        <f t="shared" si="1315"/>
        <v>9.4292109681029634E-2</v>
      </c>
      <c r="FM93" s="294">
        <v>253</v>
      </c>
      <c r="FN93" s="293">
        <f t="shared" si="1316"/>
        <v>0.39779005524861888</v>
      </c>
      <c r="FO93" s="292">
        <v>6512</v>
      </c>
      <c r="FP93" s="293">
        <f t="shared" si="1317"/>
        <v>6.6841415465268783E-2</v>
      </c>
      <c r="FQ93" s="294">
        <v>6362</v>
      </c>
      <c r="FR93" s="293">
        <f t="shared" si="1318"/>
        <v>6.033333333333335E-2</v>
      </c>
      <c r="FS93" s="294">
        <v>150</v>
      </c>
      <c r="FT93" s="293">
        <f t="shared" si="1319"/>
        <v>0.44230769230769229</v>
      </c>
      <c r="FU93" s="292">
        <v>7925</v>
      </c>
      <c r="FV93" s="293">
        <f t="shared" si="1320"/>
        <v>-0.25411764705882356</v>
      </c>
      <c r="FW93" s="294">
        <v>7748</v>
      </c>
      <c r="FX93" s="293">
        <f t="shared" si="1321"/>
        <v>-0.25284474445515914</v>
      </c>
      <c r="FY93" s="294">
        <v>177</v>
      </c>
      <c r="FZ93" s="293">
        <f t="shared" si="1322"/>
        <v>-0.30588235294117649</v>
      </c>
      <c r="GA93" s="292">
        <v>7233</v>
      </c>
      <c r="GB93" s="293">
        <f t="shared" si="1323"/>
        <v>-0.22839769575421376</v>
      </c>
      <c r="GC93" s="294">
        <v>7233</v>
      </c>
      <c r="GD93" s="293">
        <f t="shared" si="1324"/>
        <v>-0.22492498928418347</v>
      </c>
      <c r="GE93" s="294">
        <v>0</v>
      </c>
      <c r="GF93" s="293">
        <f t="shared" si="1325"/>
        <v>-1</v>
      </c>
      <c r="GG93" s="292">
        <v>1542</v>
      </c>
      <c r="GH93" s="293">
        <f t="shared" si="1326"/>
        <v>1.4169278996865202</v>
      </c>
      <c r="GI93" s="294">
        <v>1437</v>
      </c>
      <c r="GJ93" s="293">
        <f t="shared" si="1327"/>
        <v>1.7319391634980987</v>
      </c>
      <c r="GK93" s="294">
        <v>105</v>
      </c>
      <c r="GL93" s="293">
        <f t="shared" si="1328"/>
        <v>-6.25E-2</v>
      </c>
      <c r="GM93" s="292">
        <v>465743</v>
      </c>
      <c r="GN93" s="293">
        <f t="shared" si="1329"/>
        <v>0.13444778417034886</v>
      </c>
      <c r="GO93" s="292">
        <v>205632</v>
      </c>
      <c r="GP93" s="293">
        <f t="shared" si="1330"/>
        <v>0.1161821221529844</v>
      </c>
      <c r="GQ93" s="294">
        <v>205033</v>
      </c>
      <c r="GR93" s="293">
        <f t="shared" si="1331"/>
        <v>0.11410996940766061</v>
      </c>
      <c r="GS93" s="294">
        <v>598</v>
      </c>
      <c r="GT93" s="293">
        <f t="shared" si="1332"/>
        <v>2.0666666666666669</v>
      </c>
      <c r="GU93" s="292">
        <v>84311</v>
      </c>
      <c r="GV93" s="293">
        <f t="shared" si="1333"/>
        <v>0.17777467346511133</v>
      </c>
      <c r="GW93" s="294">
        <v>84220</v>
      </c>
      <c r="GX93" s="293">
        <f t="shared" si="1334"/>
        <v>0.18054387440426134</v>
      </c>
      <c r="GY93" s="294">
        <v>91</v>
      </c>
      <c r="GZ93" s="293">
        <f t="shared" si="1335"/>
        <v>-0.63008130081300817</v>
      </c>
      <c r="HA93" s="292">
        <v>125162</v>
      </c>
      <c r="HB93" s="293">
        <f t="shared" si="1336"/>
        <v>0.11995776513117873</v>
      </c>
      <c r="HC93" s="294">
        <v>124832</v>
      </c>
      <c r="HD93" s="293">
        <f t="shared" si="1337"/>
        <v>0.118265699184807</v>
      </c>
      <c r="HE93" s="294">
        <v>330</v>
      </c>
      <c r="HF93" s="293">
        <f t="shared" si="1338"/>
        <v>1.6400000000000001</v>
      </c>
      <c r="HG93" s="292">
        <v>45298</v>
      </c>
      <c r="HH93" s="293">
        <f t="shared" si="1339"/>
        <v>0.13637047814961623</v>
      </c>
      <c r="HI93" s="294">
        <v>45291</v>
      </c>
      <c r="HJ93" s="293">
        <f t="shared" si="1340"/>
        <v>0.1361948723094677</v>
      </c>
      <c r="HK93" s="294">
        <v>7</v>
      </c>
      <c r="HL93" s="293" t="str">
        <f t="shared" si="1341"/>
        <v>-</v>
      </c>
      <c r="HM93" s="292">
        <v>2476</v>
      </c>
      <c r="HN93" s="293">
        <f t="shared" si="1342"/>
        <v>2.2717885171416707E-2</v>
      </c>
      <c r="HO93" s="294">
        <v>2476</v>
      </c>
      <c r="HP93" s="293">
        <f t="shared" si="1343"/>
        <v>0.13369963369963367</v>
      </c>
      <c r="HQ93" s="294">
        <v>0</v>
      </c>
      <c r="HR93" s="293">
        <f t="shared" si="1344"/>
        <v>-1</v>
      </c>
      <c r="HS93" s="292">
        <v>42230</v>
      </c>
      <c r="HT93" s="293">
        <f t="shared" si="1345"/>
        <v>4.4857362001138101E-2</v>
      </c>
      <c r="HU93" s="292">
        <v>12550</v>
      </c>
      <c r="HV93" s="293">
        <f t="shared" si="1346"/>
        <v>3.7275807918009773E-2</v>
      </c>
      <c r="HW93" s="294">
        <v>12399</v>
      </c>
      <c r="HX93" s="293">
        <f t="shared" si="1347"/>
        <v>3.2647622220371542E-2</v>
      </c>
      <c r="HY93" s="294">
        <v>151</v>
      </c>
      <c r="HZ93" s="293">
        <f t="shared" si="1348"/>
        <v>0.64130434782608692</v>
      </c>
      <c r="IA93" s="292">
        <v>16915</v>
      </c>
      <c r="IB93" s="293">
        <f t="shared" si="1349"/>
        <v>0.14576982998035626</v>
      </c>
      <c r="IC93" s="294">
        <v>16915</v>
      </c>
      <c r="ID93" s="293">
        <f t="shared" si="1350"/>
        <v>0.14576982998035626</v>
      </c>
      <c r="IE93" s="294">
        <v>0</v>
      </c>
      <c r="IF93" s="293" t="str">
        <f t="shared" si="1351"/>
        <v>-</v>
      </c>
      <c r="IG93" s="292">
        <v>5622</v>
      </c>
      <c r="IH93" s="293">
        <f t="shared" si="1352"/>
        <v>-0.23437287212311042</v>
      </c>
      <c r="II93" s="294">
        <v>5601</v>
      </c>
      <c r="IJ93" s="293">
        <f t="shared" si="1353"/>
        <v>-0.22851239669421486</v>
      </c>
      <c r="IK93" s="294">
        <v>21</v>
      </c>
      <c r="IL93" s="293">
        <f t="shared" si="1354"/>
        <v>-0.74698795180722888</v>
      </c>
      <c r="IM93" s="292">
        <v>5094</v>
      </c>
      <c r="IN93" s="293">
        <f t="shared" si="1355"/>
        <v>5.7724252491694328E-2</v>
      </c>
      <c r="IO93" s="294">
        <v>5049</v>
      </c>
      <c r="IP93" s="293">
        <f t="shared" si="1356"/>
        <v>7.1292170591979565E-2</v>
      </c>
      <c r="IQ93" s="294">
        <v>46</v>
      </c>
      <c r="IR93" s="293">
        <f t="shared" si="1357"/>
        <v>-0.5490196078431373</v>
      </c>
      <c r="IS93" s="292">
        <v>1955</v>
      </c>
      <c r="IT93" s="293">
        <f t="shared" si="1358"/>
        <v>0.50153609831029189</v>
      </c>
      <c r="IU93" s="294">
        <v>1955</v>
      </c>
      <c r="IV93" s="293">
        <f t="shared" si="1359"/>
        <v>0.50153609831029189</v>
      </c>
      <c r="IW93" s="294">
        <v>0</v>
      </c>
      <c r="IX93" s="293" t="str">
        <f t="shared" si="1360"/>
        <v>-</v>
      </c>
      <c r="IY93" s="292">
        <v>55921</v>
      </c>
      <c r="IZ93" s="293">
        <f t="shared" si="1361"/>
        <v>0.1094115779867475</v>
      </c>
      <c r="JA93" s="292">
        <v>15786</v>
      </c>
      <c r="JB93" s="293">
        <f t="shared" si="1362"/>
        <v>0.24309000708717221</v>
      </c>
      <c r="JC93" s="294">
        <v>15760</v>
      </c>
      <c r="JD93" s="293">
        <f t="shared" si="1363"/>
        <v>0.24104260177966763</v>
      </c>
      <c r="JE93" s="294">
        <v>27</v>
      </c>
      <c r="JF93" s="293" t="str">
        <f t="shared" si="1364"/>
        <v>-</v>
      </c>
      <c r="JG93" s="292">
        <v>8319</v>
      </c>
      <c r="JH93" s="293">
        <f t="shared" si="1365"/>
        <v>0.1266251354279524</v>
      </c>
      <c r="JI93" s="294">
        <v>8319</v>
      </c>
      <c r="JJ93" s="293">
        <f t="shared" si="1366"/>
        <v>0.1266251354279524</v>
      </c>
      <c r="JK93" s="294">
        <v>0</v>
      </c>
      <c r="JL93" s="293" t="str">
        <f t="shared" si="1367"/>
        <v>-</v>
      </c>
      <c r="JM93" s="292">
        <v>27058</v>
      </c>
      <c r="JN93" s="293">
        <f t="shared" si="1368"/>
        <v>1.645379413974446E-2</v>
      </c>
      <c r="JO93" s="294">
        <v>27058</v>
      </c>
      <c r="JP93" s="293">
        <f t="shared" si="1369"/>
        <v>1.6759356681196547E-2</v>
      </c>
      <c r="JQ93" s="294">
        <v>0</v>
      </c>
      <c r="JR93" s="293">
        <f t="shared" si="1370"/>
        <v>-1</v>
      </c>
      <c r="JS93" s="292">
        <v>4755</v>
      </c>
      <c r="JT93" s="293">
        <f t="shared" si="1371"/>
        <v>0.29071661237785018</v>
      </c>
      <c r="JU93" s="294">
        <v>4739</v>
      </c>
      <c r="JV93" s="293">
        <f t="shared" si="1372"/>
        <v>0.29092890220648315</v>
      </c>
      <c r="JW93" s="294">
        <v>17</v>
      </c>
      <c r="JX93" s="293">
        <f t="shared" si="1373"/>
        <v>0.30769230769230771</v>
      </c>
      <c r="JY93" s="292">
        <v>0</v>
      </c>
      <c r="JZ93" s="293" t="str">
        <f t="shared" si="1374"/>
        <v>-</v>
      </c>
      <c r="KA93" s="294">
        <v>0</v>
      </c>
      <c r="KB93" s="293" t="str">
        <f t="shared" si="1375"/>
        <v>-</v>
      </c>
      <c r="KC93" s="294">
        <v>0</v>
      </c>
      <c r="KD93" s="293" t="str">
        <f t="shared" si="1376"/>
        <v>-</v>
      </c>
      <c r="KE93" s="292">
        <v>40601</v>
      </c>
      <c r="KF93" s="293">
        <f t="shared" si="1377"/>
        <v>0.12852655863468332</v>
      </c>
      <c r="KG93" s="292">
        <v>15357</v>
      </c>
      <c r="KH93" s="293">
        <f t="shared" si="1378"/>
        <v>3.1709774941216073E-2</v>
      </c>
      <c r="KI93" s="294">
        <v>15302</v>
      </c>
      <c r="KJ93" s="293">
        <f t="shared" si="1379"/>
        <v>2.8982583551879548E-2</v>
      </c>
      <c r="KK93" s="294">
        <v>55</v>
      </c>
      <c r="KL93" s="293">
        <f t="shared" si="1380"/>
        <v>2.9285714285714284</v>
      </c>
      <c r="KM93" s="292">
        <v>8151</v>
      </c>
      <c r="KN93" s="293">
        <f t="shared" si="1381"/>
        <v>0.38669615515481448</v>
      </c>
      <c r="KO93" s="294">
        <v>7971</v>
      </c>
      <c r="KP93" s="293">
        <f t="shared" si="1382"/>
        <v>0.35607349438584546</v>
      </c>
      <c r="KQ93" s="294">
        <v>180</v>
      </c>
      <c r="KR93" s="293" t="str">
        <f t="shared" si="1383"/>
        <v>-</v>
      </c>
      <c r="KS93" s="292">
        <v>5975</v>
      </c>
      <c r="KT93" s="293">
        <f t="shared" si="1384"/>
        <v>0.57818277865821455</v>
      </c>
      <c r="KU93" s="294">
        <v>5809</v>
      </c>
      <c r="KV93" s="293">
        <f t="shared" si="1385"/>
        <v>0.54618046313548052</v>
      </c>
      <c r="KW93" s="294">
        <v>166</v>
      </c>
      <c r="KX93" s="293">
        <f t="shared" si="1386"/>
        <v>4.9285714285714288</v>
      </c>
      <c r="KY93" s="292">
        <v>11650</v>
      </c>
      <c r="KZ93" s="293">
        <f t="shared" si="1387"/>
        <v>2.3995780961589164E-2</v>
      </c>
      <c r="LA93" s="294">
        <v>11452</v>
      </c>
      <c r="LB93" s="293">
        <f t="shared" si="1388"/>
        <v>1.0143777013319255E-2</v>
      </c>
      <c r="LC93" s="294">
        <v>198</v>
      </c>
      <c r="LD93" s="293">
        <f t="shared" si="1389"/>
        <v>3.95</v>
      </c>
      <c r="LE93" s="292">
        <v>302</v>
      </c>
      <c r="LF93" s="293">
        <f t="shared" si="1390"/>
        <v>-0.30414746543778803</v>
      </c>
      <c r="LG93" s="294">
        <v>17</v>
      </c>
      <c r="LH93" s="293">
        <f t="shared" si="1391"/>
        <v>-0.87407407407407411</v>
      </c>
      <c r="LI93" s="294">
        <v>286</v>
      </c>
      <c r="LJ93" s="293">
        <f t="shared" si="1392"/>
        <v>-4.3478260869565188E-2</v>
      </c>
      <c r="LK93" s="292">
        <v>32852</v>
      </c>
      <c r="LL93" s="293">
        <f t="shared" si="1393"/>
        <v>5.5350316425198276E-2</v>
      </c>
      <c r="LM93" s="292">
        <v>4803</v>
      </c>
      <c r="LN93" s="293">
        <f t="shared" si="1394"/>
        <v>2.825947334617851E-2</v>
      </c>
      <c r="LO93" s="294">
        <v>4777</v>
      </c>
      <c r="LP93" s="293">
        <f t="shared" si="1395"/>
        <v>2.5107296137339086E-2</v>
      </c>
      <c r="LQ93" s="294">
        <v>26</v>
      </c>
      <c r="LR93" s="293">
        <f t="shared" si="1396"/>
        <v>1.3636363636363638</v>
      </c>
      <c r="LS93" s="292">
        <v>23181</v>
      </c>
      <c r="LT93" s="293">
        <f t="shared" si="1397"/>
        <v>4.8819111392634174E-2</v>
      </c>
      <c r="LU93" s="294">
        <v>23175</v>
      </c>
      <c r="LV93" s="293">
        <f t="shared" si="1398"/>
        <v>5.6482494529540572E-2</v>
      </c>
      <c r="LW93" s="294">
        <v>6</v>
      </c>
      <c r="LX93" s="293">
        <f t="shared" si="1399"/>
        <v>-0.96385542168674698</v>
      </c>
      <c r="LY93" s="292">
        <v>2853</v>
      </c>
      <c r="LZ93" s="293">
        <f t="shared" si="1400"/>
        <v>0.43727959697732999</v>
      </c>
      <c r="MA93" s="294">
        <v>2829</v>
      </c>
      <c r="MB93" s="293">
        <f t="shared" si="1401"/>
        <v>0.44042769857433806</v>
      </c>
      <c r="MC93" s="294">
        <v>24</v>
      </c>
      <c r="MD93" s="293">
        <f t="shared" si="1402"/>
        <v>0.14285714285714279</v>
      </c>
      <c r="ME93" s="292">
        <v>1996</v>
      </c>
      <c r="MF93" s="293">
        <f t="shared" si="1403"/>
        <v>-0.2050975706889685</v>
      </c>
      <c r="MG93" s="294">
        <v>1983</v>
      </c>
      <c r="MH93" s="293">
        <f t="shared" si="1404"/>
        <v>-0.14782982380747745</v>
      </c>
      <c r="MI93" s="294">
        <v>14</v>
      </c>
      <c r="MJ93" s="293">
        <f t="shared" si="1405"/>
        <v>-0.92391304347826086</v>
      </c>
      <c r="MK93" s="292">
        <v>24</v>
      </c>
      <c r="ML93" s="293">
        <f t="shared" si="1406"/>
        <v>-0.92052980132450335</v>
      </c>
      <c r="MM93" s="294">
        <v>24</v>
      </c>
      <c r="MN93" s="293">
        <f t="shared" si="1407"/>
        <v>-0.87878787878787878</v>
      </c>
      <c r="MO93" s="294">
        <v>0</v>
      </c>
      <c r="MP93" s="293">
        <f t="shared" si="1408"/>
        <v>-1</v>
      </c>
      <c r="MQ93" s="292">
        <f t="shared" si="1409"/>
        <v>107038</v>
      </c>
      <c r="MR93" s="293">
        <f t="shared" si="1410"/>
        <v>0.11703870678229644</v>
      </c>
      <c r="MS93" s="292">
        <f t="shared" si="1411"/>
        <v>53154</v>
      </c>
      <c r="MT93" s="293">
        <f t="shared" si="1412"/>
        <v>6.0323159784560154E-2</v>
      </c>
      <c r="MU93" s="294">
        <f t="shared" si="1413"/>
        <v>51325</v>
      </c>
      <c r="MV93" s="293">
        <f t="shared" si="1414"/>
        <v>5.877135077151574E-2</v>
      </c>
      <c r="MW93" s="294">
        <f t="shared" si="1415"/>
        <v>1830</v>
      </c>
      <c r="MX93" s="293">
        <f t="shared" si="1416"/>
        <v>0.10640870616686815</v>
      </c>
      <c r="MY93" s="292">
        <f t="shared" si="1417"/>
        <v>30973</v>
      </c>
      <c r="MZ93" s="293">
        <f t="shared" si="1418"/>
        <v>0.13579024569123588</v>
      </c>
      <c r="NA93" s="294">
        <f t="shared" si="1419"/>
        <v>30411</v>
      </c>
      <c r="NB93" s="293">
        <f t="shared" si="1420"/>
        <v>0.16343394927120403</v>
      </c>
      <c r="NC93" s="294">
        <f t="shared" si="1421"/>
        <v>562</v>
      </c>
      <c r="ND93" s="293">
        <f t="shared" si="1422"/>
        <v>-0.50309460654288241</v>
      </c>
      <c r="NE93" s="292">
        <f t="shared" si="1423"/>
        <v>11090</v>
      </c>
      <c r="NF93" s="293">
        <f t="shared" si="1424"/>
        <v>0.21614212084658413</v>
      </c>
      <c r="NG93" s="294">
        <f t="shared" si="1425"/>
        <v>10721</v>
      </c>
      <c r="NH93" s="293">
        <f t="shared" si="1426"/>
        <v>0.28287663036974986</v>
      </c>
      <c r="NI93" s="294">
        <f t="shared" si="1427"/>
        <v>368</v>
      </c>
      <c r="NJ93" s="293">
        <f t="shared" si="1428"/>
        <v>-0.51958224543080944</v>
      </c>
      <c r="NK93" s="292">
        <f t="shared" si="1429"/>
        <v>13666</v>
      </c>
      <c r="NL93" s="293">
        <f t="shared" si="1430"/>
        <v>7.167503136762865E-2</v>
      </c>
      <c r="NM93" s="294">
        <f t="shared" si="1431"/>
        <v>12883</v>
      </c>
      <c r="NN93" s="293">
        <f t="shared" si="1432"/>
        <v>7.0016611295681042E-2</v>
      </c>
      <c r="NO93" s="294">
        <f t="shared" si="1433"/>
        <v>780</v>
      </c>
      <c r="NP93" s="293">
        <f t="shared" si="1434"/>
        <v>9.243697478991586E-2</v>
      </c>
      <c r="NQ93" s="292">
        <f t="shared" si="1435"/>
        <v>1600</v>
      </c>
      <c r="NR93" s="293">
        <f t="shared" si="1436"/>
        <v>0.28102481985588468</v>
      </c>
      <c r="NS93" s="294">
        <f t="shared" si="1437"/>
        <v>1279</v>
      </c>
      <c r="NT93" s="293">
        <f t="shared" si="1438"/>
        <v>1.3045045045045045</v>
      </c>
      <c r="NU93" s="294">
        <f t="shared" si="1439"/>
        <v>319</v>
      </c>
      <c r="NV93" s="293">
        <f t="shared" si="1440"/>
        <v>-0.54034582132564846</v>
      </c>
    </row>
    <row r="94" spans="1:386" s="295" customFormat="1" outlineLevel="1" x14ac:dyDescent="0.25">
      <c r="A94" s="290"/>
      <c r="B94" s="291" t="s">
        <v>73</v>
      </c>
      <c r="C94" s="292">
        <v>1405936</v>
      </c>
      <c r="D94" s="293">
        <f t="shared" si="1233"/>
        <v>4.5845216788439558E-2</v>
      </c>
      <c r="E94" s="292">
        <v>521396</v>
      </c>
      <c r="F94" s="293">
        <f t="shared" si="1234"/>
        <v>2.1488511910940922E-3</v>
      </c>
      <c r="G94" s="294">
        <v>514217</v>
      </c>
      <c r="H94" s="293">
        <f t="shared" si="1235"/>
        <v>1.8667020606425666E-2</v>
      </c>
      <c r="I94" s="294">
        <v>7179</v>
      </c>
      <c r="J94" s="293">
        <f t="shared" si="1236"/>
        <v>-0.53636011366571945</v>
      </c>
      <c r="K94" s="292">
        <v>377083</v>
      </c>
      <c r="L94" s="293">
        <f t="shared" si="1237"/>
        <v>5.3852001319121046E-2</v>
      </c>
      <c r="M94" s="294">
        <v>370624</v>
      </c>
      <c r="N94" s="293">
        <f t="shared" si="1238"/>
        <v>4.5454289018645344E-2</v>
      </c>
      <c r="O94" s="294">
        <v>6459</v>
      </c>
      <c r="P94" s="293">
        <f t="shared" si="1239"/>
        <v>0.95490314769975781</v>
      </c>
      <c r="Q94" s="292">
        <v>287581</v>
      </c>
      <c r="R94" s="293">
        <f t="shared" si="1240"/>
        <v>9.3405674222664992E-2</v>
      </c>
      <c r="S94" s="294">
        <v>283966</v>
      </c>
      <c r="T94" s="293">
        <f t="shared" si="1241"/>
        <v>0.13489253199261442</v>
      </c>
      <c r="U94" s="294">
        <v>3615</v>
      </c>
      <c r="V94" s="293">
        <f t="shared" si="1242"/>
        <v>-0.71757812499999996</v>
      </c>
      <c r="W94" s="292">
        <v>211220</v>
      </c>
      <c r="X94" s="293">
        <f t="shared" si="1243"/>
        <v>-1.3502342243042142E-2</v>
      </c>
      <c r="Y94" s="294">
        <v>207539</v>
      </c>
      <c r="Z94" s="293">
        <f t="shared" si="1244"/>
        <v>-1.0418454730979798E-2</v>
      </c>
      <c r="AA94" s="294">
        <v>3681</v>
      </c>
      <c r="AB94" s="293">
        <f t="shared" si="1245"/>
        <v>-0.16093002051515837</v>
      </c>
      <c r="AC94" s="292">
        <v>23284</v>
      </c>
      <c r="AD94" s="293">
        <f t="shared" si="1246"/>
        <v>0.19589111453518226</v>
      </c>
      <c r="AE94" s="294">
        <v>21373</v>
      </c>
      <c r="AF94" s="293">
        <f t="shared" si="1247"/>
        <v>0.2662480004739618</v>
      </c>
      <c r="AG94" s="294">
        <v>1911</v>
      </c>
      <c r="AH94" s="293">
        <f t="shared" si="1248"/>
        <v>-0.26244693168660749</v>
      </c>
      <c r="AI94" s="292">
        <v>1215753</v>
      </c>
      <c r="AJ94" s="293">
        <f t="shared" si="1249"/>
        <v>6.6584726491767388E-2</v>
      </c>
      <c r="AK94" s="292">
        <v>443152</v>
      </c>
      <c r="AL94" s="293">
        <f t="shared" si="1250"/>
        <v>7.7912047460859668E-4</v>
      </c>
      <c r="AM94" s="294">
        <v>438326</v>
      </c>
      <c r="AN94" s="293">
        <f t="shared" si="1251"/>
        <v>1.9256124359078752E-2</v>
      </c>
      <c r="AO94" s="294">
        <v>4825</v>
      </c>
      <c r="AP94" s="293">
        <f t="shared" si="1252"/>
        <v>-0.62195408602993019</v>
      </c>
      <c r="AQ94" s="292">
        <v>315337</v>
      </c>
      <c r="AR94" s="293">
        <f t="shared" si="1253"/>
        <v>9.8957280565410422E-2</v>
      </c>
      <c r="AS94" s="294">
        <v>311838</v>
      </c>
      <c r="AT94" s="293">
        <f t="shared" si="1254"/>
        <v>9.2642555308726671E-2</v>
      </c>
      <c r="AU94" s="294">
        <v>3499</v>
      </c>
      <c r="AV94" s="293">
        <f t="shared" si="1255"/>
        <v>1.2661917098445596</v>
      </c>
      <c r="AW94" s="292">
        <v>254696</v>
      </c>
      <c r="AX94" s="293">
        <f t="shared" si="1256"/>
        <v>0.12015832875206156</v>
      </c>
      <c r="AY94" s="294">
        <v>252813</v>
      </c>
      <c r="AZ94" s="293">
        <f t="shared" si="1257"/>
        <v>0.17304274797117647</v>
      </c>
      <c r="BA94" s="294">
        <v>1883</v>
      </c>
      <c r="BB94" s="293">
        <f t="shared" si="1258"/>
        <v>-0.8411908577211773</v>
      </c>
      <c r="BC94" s="292">
        <v>192609</v>
      </c>
      <c r="BD94" s="293">
        <f t="shared" si="1259"/>
        <v>-2.4652355180361241E-3</v>
      </c>
      <c r="BE94" s="294">
        <v>190226</v>
      </c>
      <c r="BF94" s="293">
        <f t="shared" si="1260"/>
        <v>-1.8731996033224396E-3</v>
      </c>
      <c r="BG94" s="294">
        <v>2384</v>
      </c>
      <c r="BH94" s="293">
        <f t="shared" si="1261"/>
        <v>-4.7162270183852883E-2</v>
      </c>
      <c r="BI94" s="292">
        <v>16431</v>
      </c>
      <c r="BJ94" s="293">
        <f t="shared" si="1262"/>
        <v>0.30033238366571702</v>
      </c>
      <c r="BK94" s="294">
        <v>15345</v>
      </c>
      <c r="BL94" s="293">
        <f t="shared" si="1263"/>
        <v>0.34111169375983219</v>
      </c>
      <c r="BM94" s="294">
        <v>1085</v>
      </c>
      <c r="BN94" s="293">
        <f t="shared" si="1264"/>
        <v>-9.1289782244556084E-2</v>
      </c>
      <c r="BO94" s="292">
        <v>190183</v>
      </c>
      <c r="BP94" s="293">
        <f t="shared" si="1265"/>
        <v>-6.978234287111762E-2</v>
      </c>
      <c r="BQ94" s="292">
        <v>78244</v>
      </c>
      <c r="BR94" s="293">
        <f t="shared" si="1266"/>
        <v>9.9909642442235214E-3</v>
      </c>
      <c r="BS94" s="294">
        <v>75890</v>
      </c>
      <c r="BT94" s="293">
        <f t="shared" si="1267"/>
        <v>1.5264418253086998E-2</v>
      </c>
      <c r="BU94" s="294">
        <v>2354</v>
      </c>
      <c r="BV94" s="293">
        <f t="shared" si="1268"/>
        <v>-0.13487688349871374</v>
      </c>
      <c r="BW94" s="292">
        <v>61746</v>
      </c>
      <c r="BX94" s="293">
        <f t="shared" si="1269"/>
        <v>-0.12877964810294473</v>
      </c>
      <c r="BY94" s="294">
        <v>58786</v>
      </c>
      <c r="BZ94" s="293">
        <f t="shared" si="1270"/>
        <v>-0.14940965389512673</v>
      </c>
      <c r="CA94" s="294">
        <v>2960</v>
      </c>
      <c r="CB94" s="293">
        <f t="shared" si="1271"/>
        <v>0.6808631459398069</v>
      </c>
      <c r="CC94" s="292">
        <v>32885</v>
      </c>
      <c r="CD94" s="293">
        <f t="shared" si="1272"/>
        <v>-7.7274895479671146E-2</v>
      </c>
      <c r="CE94" s="294">
        <v>31153</v>
      </c>
      <c r="CF94" s="293">
        <f t="shared" si="1273"/>
        <v>-0.10208963827640871</v>
      </c>
      <c r="CG94" s="294">
        <v>1732</v>
      </c>
      <c r="CH94" s="293">
        <f t="shared" si="1274"/>
        <v>0.8347457627118644</v>
      </c>
      <c r="CI94" s="292">
        <v>18611</v>
      </c>
      <c r="CJ94" s="293">
        <f t="shared" si="1275"/>
        <v>-0.11485779511081518</v>
      </c>
      <c r="CK94" s="294">
        <v>17313</v>
      </c>
      <c r="CL94" s="293">
        <f t="shared" si="1276"/>
        <v>-9.5501802413667014E-2</v>
      </c>
      <c r="CM94" s="294">
        <v>1297</v>
      </c>
      <c r="CN94" s="293">
        <f t="shared" si="1277"/>
        <v>-0.3119363395225464</v>
      </c>
      <c r="CO94" s="292">
        <v>6854</v>
      </c>
      <c r="CP94" s="293">
        <f t="shared" si="1278"/>
        <v>2.9265437518291026E-3</v>
      </c>
      <c r="CQ94" s="294">
        <v>6028</v>
      </c>
      <c r="CR94" s="293">
        <f t="shared" si="1279"/>
        <v>0.10869965054257857</v>
      </c>
      <c r="CS94" s="294">
        <v>826</v>
      </c>
      <c r="CT94" s="293">
        <f t="shared" si="1280"/>
        <v>-0.40873299928418039</v>
      </c>
      <c r="CU94" s="292">
        <v>245504</v>
      </c>
      <c r="CV94" s="293">
        <f t="shared" si="1281"/>
        <v>5.7623380204025354E-2</v>
      </c>
      <c r="CW94" s="292">
        <v>67632</v>
      </c>
      <c r="CX94" s="293">
        <f t="shared" si="1282"/>
        <v>4.360707341912784E-2</v>
      </c>
      <c r="CY94" s="294">
        <v>65864</v>
      </c>
      <c r="CZ94" s="293">
        <f t="shared" si="1283"/>
        <v>0.18347618277541189</v>
      </c>
      <c r="DA94" s="294">
        <v>1768</v>
      </c>
      <c r="DB94" s="293">
        <f t="shared" si="1284"/>
        <v>-0.80683928766524637</v>
      </c>
      <c r="DC94" s="292">
        <v>72042</v>
      </c>
      <c r="DD94" s="293">
        <f t="shared" si="1285"/>
        <v>-1.2067688763336193E-2</v>
      </c>
      <c r="DE94" s="294">
        <v>71029</v>
      </c>
      <c r="DF94" s="293">
        <f t="shared" si="1286"/>
        <v>-2.1787332497830936E-2</v>
      </c>
      <c r="DG94" s="294">
        <v>1013</v>
      </c>
      <c r="DH94" s="293">
        <f t="shared" si="1287"/>
        <v>2.257234726688103</v>
      </c>
      <c r="DI94" s="292">
        <v>24215</v>
      </c>
      <c r="DJ94" s="293">
        <f t="shared" si="1288"/>
        <v>-0.21489478974159448</v>
      </c>
      <c r="DK94" s="294">
        <v>23412</v>
      </c>
      <c r="DL94" s="293">
        <f t="shared" si="1289"/>
        <v>7.0850295018981768E-2</v>
      </c>
      <c r="DM94" s="294">
        <v>803</v>
      </c>
      <c r="DN94" s="293">
        <f t="shared" si="1290"/>
        <v>-0.91057906458797322</v>
      </c>
      <c r="DO94" s="292">
        <v>77988</v>
      </c>
      <c r="DP94" s="293">
        <f t="shared" si="1291"/>
        <v>4.214661784750251E-2</v>
      </c>
      <c r="DQ94" s="294">
        <v>76993</v>
      </c>
      <c r="DR94" s="293">
        <f t="shared" si="1292"/>
        <v>3.7040529073447903E-2</v>
      </c>
      <c r="DS94" s="294">
        <v>995</v>
      </c>
      <c r="DT94" s="293">
        <f t="shared" si="1293"/>
        <v>0.68358714043993229</v>
      </c>
      <c r="DU94" s="292">
        <v>5372</v>
      </c>
      <c r="DV94" s="293">
        <f t="shared" si="1294"/>
        <v>-1.9708029197080257E-2</v>
      </c>
      <c r="DW94" s="294">
        <v>5000</v>
      </c>
      <c r="DX94" s="293">
        <f t="shared" si="1295"/>
        <v>3.4554107179805449E-2</v>
      </c>
      <c r="DY94" s="294">
        <v>372</v>
      </c>
      <c r="DZ94" s="293">
        <f t="shared" si="1296"/>
        <v>-0.42503863987635238</v>
      </c>
      <c r="EA94" s="292">
        <v>48392</v>
      </c>
      <c r="EB94" s="293">
        <f t="shared" si="1297"/>
        <v>5.0857763300760084E-2</v>
      </c>
      <c r="EC94" s="292">
        <v>21845</v>
      </c>
      <c r="ED94" s="293">
        <f t="shared" si="1298"/>
        <v>-0.10643432732032565</v>
      </c>
      <c r="EE94" s="294">
        <v>21591</v>
      </c>
      <c r="EF94" s="293">
        <f t="shared" si="1299"/>
        <v>-0.10898811488940241</v>
      </c>
      <c r="EG94" s="294">
        <v>254</v>
      </c>
      <c r="EH94" s="293">
        <f t="shared" si="1300"/>
        <v>0.18139534883720931</v>
      </c>
      <c r="EI94" s="292">
        <v>15642</v>
      </c>
      <c r="EJ94" s="293">
        <f t="shared" si="1301"/>
        <v>0.17028280712254973</v>
      </c>
      <c r="EK94" s="294">
        <v>15520</v>
      </c>
      <c r="EL94" s="293">
        <f t="shared" si="1302"/>
        <v>0.1628081216752828</v>
      </c>
      <c r="EM94" s="294">
        <v>122</v>
      </c>
      <c r="EN94" s="293">
        <f t="shared" si="1303"/>
        <v>5.4210526315789478</v>
      </c>
      <c r="EO94" s="292">
        <v>7595</v>
      </c>
      <c r="EP94" s="293">
        <f t="shared" si="1304"/>
        <v>0.39408957415565338</v>
      </c>
      <c r="EQ94" s="294">
        <v>7595</v>
      </c>
      <c r="ER94" s="293">
        <f t="shared" si="1305"/>
        <v>0.3992262343404569</v>
      </c>
      <c r="ES94" s="294">
        <v>0</v>
      </c>
      <c r="ET94" s="293">
        <f t="shared" si="1306"/>
        <v>-1</v>
      </c>
      <c r="EU94" s="292">
        <v>2162</v>
      </c>
      <c r="EV94" s="293">
        <f t="shared" si="1307"/>
        <v>1.741176470588246E-2</v>
      </c>
      <c r="EW94" s="294">
        <v>2149</v>
      </c>
      <c r="EX94" s="293">
        <f t="shared" si="1308"/>
        <v>1.1294117647058899E-2</v>
      </c>
      <c r="EY94" s="294">
        <v>12</v>
      </c>
      <c r="EZ94" s="293" t="str">
        <f t="shared" si="1309"/>
        <v>-</v>
      </c>
      <c r="FA94" s="292">
        <v>1220</v>
      </c>
      <c r="FB94" s="293">
        <f t="shared" si="1310"/>
        <v>0.73049645390070927</v>
      </c>
      <c r="FC94" s="294">
        <v>1169</v>
      </c>
      <c r="FD94" s="293">
        <f t="shared" si="1311"/>
        <v>0.65815602836879439</v>
      </c>
      <c r="FE94" s="294">
        <v>51</v>
      </c>
      <c r="FF94" s="293" t="str">
        <f t="shared" si="1312"/>
        <v>-</v>
      </c>
      <c r="FG94" s="292">
        <v>57125</v>
      </c>
      <c r="FH94" s="293">
        <f t="shared" si="1313"/>
        <v>-0.10918957693327302</v>
      </c>
      <c r="FI94" s="292">
        <v>15034</v>
      </c>
      <c r="FJ94" s="293">
        <f t="shared" si="1314"/>
        <v>-8.0151737640724474E-2</v>
      </c>
      <c r="FK94" s="294">
        <v>14974</v>
      </c>
      <c r="FL94" s="293">
        <f t="shared" si="1315"/>
        <v>-4.2889101949504682E-2</v>
      </c>
      <c r="FM94" s="294">
        <v>60</v>
      </c>
      <c r="FN94" s="293">
        <f t="shared" si="1316"/>
        <v>-0.91416309012875541</v>
      </c>
      <c r="FO94" s="292">
        <v>10902</v>
      </c>
      <c r="FP94" s="293">
        <f t="shared" si="1317"/>
        <v>8.1011403073872001E-2</v>
      </c>
      <c r="FQ94" s="294">
        <v>10887</v>
      </c>
      <c r="FR94" s="293">
        <f t="shared" si="1318"/>
        <v>7.9524045612295424E-2</v>
      </c>
      <c r="FS94" s="294">
        <v>15</v>
      </c>
      <c r="FT94" s="293" t="str">
        <f t="shared" si="1319"/>
        <v>-</v>
      </c>
      <c r="FU94" s="292">
        <v>16153</v>
      </c>
      <c r="FV94" s="293">
        <f t="shared" si="1320"/>
        <v>-0.10835725325678958</v>
      </c>
      <c r="FW94" s="294">
        <v>15971</v>
      </c>
      <c r="FX94" s="293">
        <f t="shared" si="1321"/>
        <v>-0.10905946669641864</v>
      </c>
      <c r="FY94" s="294">
        <v>182</v>
      </c>
      <c r="FZ94" s="293">
        <f t="shared" si="1322"/>
        <v>-4.7120418848167533E-2</v>
      </c>
      <c r="GA94" s="292">
        <v>14092</v>
      </c>
      <c r="GB94" s="293">
        <f t="shared" si="1323"/>
        <v>-0.30440791746877927</v>
      </c>
      <c r="GC94" s="294">
        <v>13427</v>
      </c>
      <c r="GD94" s="293">
        <f t="shared" si="1324"/>
        <v>-0.31863391860347101</v>
      </c>
      <c r="GE94" s="294">
        <v>665</v>
      </c>
      <c r="GF94" s="293">
        <f t="shared" si="1325"/>
        <v>0.20036101083032487</v>
      </c>
      <c r="GG94" s="292">
        <v>1919</v>
      </c>
      <c r="GH94" s="293">
        <f t="shared" si="1326"/>
        <v>1.5052219321148823</v>
      </c>
      <c r="GI94" s="294">
        <v>1866</v>
      </c>
      <c r="GJ94" s="293">
        <f t="shared" si="1327"/>
        <v>1.4360313315926891</v>
      </c>
      <c r="GK94" s="294">
        <v>52</v>
      </c>
      <c r="GL94" s="293" t="str">
        <f t="shared" si="1328"/>
        <v>-</v>
      </c>
      <c r="GM94" s="292">
        <v>499839</v>
      </c>
      <c r="GN94" s="293">
        <f t="shared" si="1329"/>
        <v>9.2350862470251149E-2</v>
      </c>
      <c r="GO94" s="292">
        <v>213608</v>
      </c>
      <c r="GP94" s="293">
        <f t="shared" si="1330"/>
        <v>-1.6021300314161158E-2</v>
      </c>
      <c r="GQ94" s="294">
        <v>213608</v>
      </c>
      <c r="GR94" s="293">
        <f t="shared" si="1331"/>
        <v>-1.4050181858464295E-2</v>
      </c>
      <c r="GS94" s="294">
        <v>0</v>
      </c>
      <c r="GT94" s="293">
        <f t="shared" si="1332"/>
        <v>-1</v>
      </c>
      <c r="GU94" s="292">
        <v>95155</v>
      </c>
      <c r="GV94" s="293">
        <f t="shared" si="1333"/>
        <v>0.22804413757501463</v>
      </c>
      <c r="GW94" s="294">
        <v>94880</v>
      </c>
      <c r="GX94" s="293">
        <f t="shared" si="1334"/>
        <v>0.23075326562114906</v>
      </c>
      <c r="GY94" s="294">
        <v>275</v>
      </c>
      <c r="GZ94" s="293">
        <f t="shared" si="1335"/>
        <v>-0.30379746835443033</v>
      </c>
      <c r="HA94" s="292">
        <v>140037</v>
      </c>
      <c r="HB94" s="293">
        <f t="shared" si="1336"/>
        <v>0.22668383570283557</v>
      </c>
      <c r="HC94" s="294">
        <v>140037</v>
      </c>
      <c r="HD94" s="293">
        <f t="shared" si="1337"/>
        <v>0.23212353174079459</v>
      </c>
      <c r="HE94" s="294">
        <v>0</v>
      </c>
      <c r="HF94" s="293">
        <f t="shared" si="1338"/>
        <v>-1</v>
      </c>
      <c r="HG94" s="292">
        <v>47123</v>
      </c>
      <c r="HH94" s="293">
        <f t="shared" si="1339"/>
        <v>-1.4884498797951284E-2</v>
      </c>
      <c r="HI94" s="294">
        <v>47001</v>
      </c>
      <c r="HJ94" s="293">
        <f t="shared" si="1340"/>
        <v>-1.1088200639623014E-2</v>
      </c>
      <c r="HK94" s="294">
        <v>122</v>
      </c>
      <c r="HL94" s="293">
        <f t="shared" si="1341"/>
        <v>-0.60260586319218246</v>
      </c>
      <c r="HM94" s="292">
        <v>2197</v>
      </c>
      <c r="HN94" s="293">
        <f t="shared" si="1342"/>
        <v>3.8822222222222225</v>
      </c>
      <c r="HO94" s="294">
        <v>2091</v>
      </c>
      <c r="HP94" s="293">
        <f t="shared" si="1343"/>
        <v>3.7307692307692308</v>
      </c>
      <c r="HQ94" s="294">
        <v>106</v>
      </c>
      <c r="HR94" s="293">
        <f t="shared" si="1344"/>
        <v>12.25</v>
      </c>
      <c r="HS94" s="292">
        <v>62434</v>
      </c>
      <c r="HT94" s="293">
        <f t="shared" si="1345"/>
        <v>-6.3396339633963406E-2</v>
      </c>
      <c r="HU94" s="292">
        <v>17197</v>
      </c>
      <c r="HV94" s="293">
        <f t="shared" si="1346"/>
        <v>-0.15721636853712329</v>
      </c>
      <c r="HW94" s="294">
        <v>16860</v>
      </c>
      <c r="HX94" s="293">
        <f t="shared" si="1347"/>
        <v>-0.16485040618189029</v>
      </c>
      <c r="HY94" s="294">
        <v>337</v>
      </c>
      <c r="HZ94" s="293">
        <f t="shared" si="1348"/>
        <v>0.55299539170506917</v>
      </c>
      <c r="IA94" s="292">
        <v>24886</v>
      </c>
      <c r="IB94" s="293">
        <f t="shared" si="1349"/>
        <v>-9.7319453008814283E-2</v>
      </c>
      <c r="IC94" s="294">
        <v>24878</v>
      </c>
      <c r="ID94" s="293">
        <f t="shared" si="1350"/>
        <v>-9.7609634009213297E-2</v>
      </c>
      <c r="IE94" s="294">
        <v>8</v>
      </c>
      <c r="IF94" s="293" t="str">
        <f t="shared" si="1351"/>
        <v>-</v>
      </c>
      <c r="IG94" s="292">
        <v>9080</v>
      </c>
      <c r="IH94" s="293">
        <f t="shared" si="1352"/>
        <v>-8.6611004929081581E-2</v>
      </c>
      <c r="II94" s="294">
        <v>9080</v>
      </c>
      <c r="IJ94" s="293">
        <f t="shared" si="1353"/>
        <v>-5.8579574909279453E-2</v>
      </c>
      <c r="IK94" s="294">
        <v>0</v>
      </c>
      <c r="IL94" s="293">
        <f t="shared" si="1354"/>
        <v>-1</v>
      </c>
      <c r="IM94" s="292">
        <v>8562</v>
      </c>
      <c r="IN94" s="293">
        <f t="shared" si="1355"/>
        <v>0.32805956258724978</v>
      </c>
      <c r="IO94" s="294">
        <v>8562</v>
      </c>
      <c r="IP94" s="293">
        <f t="shared" si="1356"/>
        <v>0.3474976392823419</v>
      </c>
      <c r="IQ94" s="294">
        <v>0</v>
      </c>
      <c r="IR94" s="293">
        <f t="shared" si="1357"/>
        <v>-1</v>
      </c>
      <c r="IS94" s="292">
        <v>2721</v>
      </c>
      <c r="IT94" s="293">
        <f t="shared" si="1358"/>
        <v>6.3305978898007043E-2</v>
      </c>
      <c r="IU94" s="294">
        <v>2721</v>
      </c>
      <c r="IV94" s="293">
        <f t="shared" si="1359"/>
        <v>6.3305978898007043E-2</v>
      </c>
      <c r="IW94" s="294">
        <v>0</v>
      </c>
      <c r="IX94" s="293" t="str">
        <f t="shared" si="1360"/>
        <v>-</v>
      </c>
      <c r="IY94" s="292">
        <v>58888</v>
      </c>
      <c r="IZ94" s="293">
        <f t="shared" si="1361"/>
        <v>0.15410093091621757</v>
      </c>
      <c r="JA94" s="292">
        <v>15871</v>
      </c>
      <c r="JB94" s="293">
        <f t="shared" si="1362"/>
        <v>0.12265685789064151</v>
      </c>
      <c r="JC94" s="294">
        <v>15871</v>
      </c>
      <c r="JD94" s="293">
        <f t="shared" si="1363"/>
        <v>0.12265685789064151</v>
      </c>
      <c r="JE94" s="294">
        <v>0</v>
      </c>
      <c r="JF94" s="293" t="str">
        <f t="shared" si="1364"/>
        <v>-</v>
      </c>
      <c r="JG94" s="292">
        <v>8211</v>
      </c>
      <c r="JH94" s="293">
        <f t="shared" si="1365"/>
        <v>-2.8628889151780412E-2</v>
      </c>
      <c r="JI94" s="294">
        <v>8211</v>
      </c>
      <c r="JJ94" s="293">
        <f t="shared" si="1366"/>
        <v>-2.8628889151780412E-2</v>
      </c>
      <c r="JK94" s="294">
        <v>0</v>
      </c>
      <c r="JL94" s="293" t="str">
        <f t="shared" si="1367"/>
        <v>-</v>
      </c>
      <c r="JM94" s="292">
        <v>30633</v>
      </c>
      <c r="JN94" s="293">
        <f t="shared" si="1368"/>
        <v>0.25334478949306494</v>
      </c>
      <c r="JO94" s="294">
        <v>30633</v>
      </c>
      <c r="JP94" s="293">
        <f t="shared" si="1369"/>
        <v>0.25983960518198645</v>
      </c>
      <c r="JQ94" s="294">
        <v>0</v>
      </c>
      <c r="JR94" s="293">
        <f t="shared" si="1370"/>
        <v>-1</v>
      </c>
      <c r="JS94" s="292">
        <v>4202</v>
      </c>
      <c r="JT94" s="293">
        <f t="shared" si="1371"/>
        <v>1.9902912621359237E-2</v>
      </c>
      <c r="JU94" s="294">
        <v>4173</v>
      </c>
      <c r="JV94" s="293">
        <f t="shared" si="1372"/>
        <v>1.286407766990294E-2</v>
      </c>
      <c r="JW94" s="294">
        <v>29</v>
      </c>
      <c r="JX94" s="293" t="str">
        <f t="shared" si="1373"/>
        <v>-</v>
      </c>
      <c r="JY94" s="292">
        <v>0</v>
      </c>
      <c r="JZ94" s="293" t="str">
        <f t="shared" si="1374"/>
        <v>-</v>
      </c>
      <c r="KA94" s="294">
        <v>0</v>
      </c>
      <c r="KB94" s="293" t="str">
        <f t="shared" si="1375"/>
        <v>-</v>
      </c>
      <c r="KC94" s="294">
        <v>0</v>
      </c>
      <c r="KD94" s="293" t="str">
        <f t="shared" si="1376"/>
        <v>-</v>
      </c>
      <c r="KE94" s="292">
        <v>48739</v>
      </c>
      <c r="KF94" s="293">
        <f t="shared" si="1377"/>
        <v>0.16208483345652236</v>
      </c>
      <c r="KG94" s="292">
        <v>17481</v>
      </c>
      <c r="KH94" s="293">
        <f t="shared" si="1378"/>
        <v>0.10506353119666234</v>
      </c>
      <c r="KI94" s="294">
        <v>17355</v>
      </c>
      <c r="KJ94" s="293">
        <f t="shared" si="1379"/>
        <v>9.7653532350894912E-2</v>
      </c>
      <c r="KK94" s="294">
        <v>126</v>
      </c>
      <c r="KL94" s="293">
        <f t="shared" si="1380"/>
        <v>14.75</v>
      </c>
      <c r="KM94" s="292">
        <v>9760</v>
      </c>
      <c r="KN94" s="293">
        <f t="shared" si="1381"/>
        <v>0.46348777927725293</v>
      </c>
      <c r="KO94" s="294">
        <v>9285</v>
      </c>
      <c r="KP94" s="293">
        <f t="shared" si="1382"/>
        <v>0.44829199812821718</v>
      </c>
      <c r="KQ94" s="294">
        <v>475</v>
      </c>
      <c r="KR94" s="293">
        <f t="shared" si="1383"/>
        <v>0.8410852713178294</v>
      </c>
      <c r="KS94" s="292">
        <v>7198</v>
      </c>
      <c r="KT94" s="293">
        <f t="shared" si="1384"/>
        <v>0.17518367346938768</v>
      </c>
      <c r="KU94" s="294">
        <v>7018</v>
      </c>
      <c r="KV94" s="293">
        <f t="shared" si="1385"/>
        <v>0.22799650043744535</v>
      </c>
      <c r="KW94" s="294">
        <v>179</v>
      </c>
      <c r="KX94" s="293">
        <f t="shared" si="1386"/>
        <v>-0.56341463414634152</v>
      </c>
      <c r="KY94" s="292">
        <v>15268</v>
      </c>
      <c r="KZ94" s="293">
        <f t="shared" si="1387"/>
        <v>7.7411615270623013E-2</v>
      </c>
      <c r="LA94" s="294">
        <v>15021</v>
      </c>
      <c r="LB94" s="293">
        <f t="shared" si="1388"/>
        <v>9.1087382872085509E-2</v>
      </c>
      <c r="LC94" s="294">
        <v>247</v>
      </c>
      <c r="LD94" s="293">
        <f t="shared" si="1389"/>
        <v>-0.38861386138613863</v>
      </c>
      <c r="LE94" s="292">
        <v>218</v>
      </c>
      <c r="LF94" s="293">
        <f t="shared" si="1390"/>
        <v>-0.24567474048442905</v>
      </c>
      <c r="LG94" s="294">
        <v>0</v>
      </c>
      <c r="LH94" s="293">
        <f t="shared" si="1391"/>
        <v>-1</v>
      </c>
      <c r="LI94" s="294">
        <v>218</v>
      </c>
      <c r="LJ94" s="293">
        <f t="shared" si="1392"/>
        <v>3.1923076923076925</v>
      </c>
      <c r="LK94" s="292">
        <v>53047</v>
      </c>
      <c r="LL94" s="293">
        <f t="shared" si="1393"/>
        <v>5.8568805874840368E-2</v>
      </c>
      <c r="LM94" s="292">
        <v>10929</v>
      </c>
      <c r="LN94" s="293">
        <f t="shared" si="1394"/>
        <v>-1.6025929593949773E-2</v>
      </c>
      <c r="LO94" s="294">
        <v>10707</v>
      </c>
      <c r="LP94" s="293">
        <f t="shared" si="1395"/>
        <v>-3.252914068853352E-2</v>
      </c>
      <c r="LQ94" s="294">
        <v>221</v>
      </c>
      <c r="LR94" s="293">
        <f t="shared" si="1396"/>
        <v>4.5250000000000004</v>
      </c>
      <c r="LS94" s="292">
        <v>35697</v>
      </c>
      <c r="LT94" s="293">
        <f t="shared" si="1397"/>
        <v>0.14921769364496806</v>
      </c>
      <c r="LU94" s="294">
        <v>35628</v>
      </c>
      <c r="LV94" s="293">
        <f t="shared" si="1398"/>
        <v>0.14814218040024496</v>
      </c>
      <c r="LW94" s="294">
        <v>69</v>
      </c>
      <c r="LX94" s="293">
        <f t="shared" si="1399"/>
        <v>1.2999999999999998</v>
      </c>
      <c r="LY94" s="292">
        <v>3488</v>
      </c>
      <c r="LZ94" s="293">
        <f t="shared" si="1400"/>
        <v>-3.16490838423098E-2</v>
      </c>
      <c r="MA94" s="294">
        <v>3488</v>
      </c>
      <c r="MB94" s="293">
        <f t="shared" si="1401"/>
        <v>-3.16490838423098E-2</v>
      </c>
      <c r="MC94" s="294">
        <v>0</v>
      </c>
      <c r="MD94" s="293" t="str">
        <f t="shared" si="1402"/>
        <v>-</v>
      </c>
      <c r="ME94" s="292">
        <v>3071</v>
      </c>
      <c r="MF94" s="293">
        <f t="shared" si="1403"/>
        <v>-0.23682902584493037</v>
      </c>
      <c r="MG94" s="294">
        <v>3068</v>
      </c>
      <c r="MH94" s="293">
        <f t="shared" si="1404"/>
        <v>-0.2375745526838966</v>
      </c>
      <c r="MI94" s="294">
        <v>3</v>
      </c>
      <c r="MJ94" s="293" t="str">
        <f t="shared" si="1405"/>
        <v>-</v>
      </c>
      <c r="MK94" s="292">
        <v>0</v>
      </c>
      <c r="ML94" s="293">
        <f t="shared" si="1406"/>
        <v>-1</v>
      </c>
      <c r="MM94" s="294">
        <v>0</v>
      </c>
      <c r="MN94" s="293" t="str">
        <f t="shared" si="1407"/>
        <v>-</v>
      </c>
      <c r="MO94" s="294">
        <v>0</v>
      </c>
      <c r="MP94" s="293">
        <f t="shared" si="1408"/>
        <v>-1</v>
      </c>
      <c r="MQ94" s="292">
        <f t="shared" si="1409"/>
        <v>141785</v>
      </c>
      <c r="MR94" s="293">
        <f t="shared" si="1410"/>
        <v>8.8710915903925214E-2</v>
      </c>
      <c r="MS94" s="292">
        <f t="shared" si="1411"/>
        <v>63555</v>
      </c>
      <c r="MT94" s="293">
        <f t="shared" si="1412"/>
        <v>8.3520867430441958E-2</v>
      </c>
      <c r="MU94" s="294">
        <f t="shared" si="1413"/>
        <v>61496</v>
      </c>
      <c r="MV94" s="293">
        <f t="shared" si="1414"/>
        <v>8.5351217790328171E-2</v>
      </c>
      <c r="MW94" s="294">
        <f t="shared" si="1415"/>
        <v>2059</v>
      </c>
      <c r="MX94" s="293">
        <f t="shared" si="1416"/>
        <v>3.1046569854782158E-2</v>
      </c>
      <c r="MY94" s="292">
        <f t="shared" si="1417"/>
        <v>43042</v>
      </c>
      <c r="MZ94" s="293">
        <f t="shared" si="1418"/>
        <v>9.4353054842236439E-2</v>
      </c>
      <c r="NA94" s="294">
        <f t="shared" si="1419"/>
        <v>41520</v>
      </c>
      <c r="NB94" s="293">
        <f t="shared" si="1420"/>
        <v>7.0103092783505128E-2</v>
      </c>
      <c r="NC94" s="294">
        <f t="shared" si="1421"/>
        <v>1522</v>
      </c>
      <c r="ND94" s="293">
        <f t="shared" si="1422"/>
        <v>1.8662900188323919</v>
      </c>
      <c r="NE94" s="292">
        <f t="shared" si="1423"/>
        <v>16297</v>
      </c>
      <c r="NF94" s="293">
        <f t="shared" si="1424"/>
        <v>0.10863945578231293</v>
      </c>
      <c r="NG94" s="294">
        <f t="shared" si="1425"/>
        <v>15579</v>
      </c>
      <c r="NH94" s="293">
        <f t="shared" si="1426"/>
        <v>0.16522064323111452</v>
      </c>
      <c r="NI94" s="294">
        <f t="shared" si="1427"/>
        <v>719</v>
      </c>
      <c r="NJ94" s="293">
        <f t="shared" si="1428"/>
        <v>-0.45980465815176563</v>
      </c>
      <c r="NK94" s="292">
        <f t="shared" si="1429"/>
        <v>20141</v>
      </c>
      <c r="NL94" s="293">
        <f t="shared" si="1430"/>
        <v>4.5199792423456175E-2</v>
      </c>
      <c r="NM94" s="294">
        <f t="shared" si="1431"/>
        <v>19832</v>
      </c>
      <c r="NN94" s="293">
        <f t="shared" si="1432"/>
        <v>5.9628125667877674E-2</v>
      </c>
      <c r="NO94" s="294">
        <f t="shared" si="1433"/>
        <v>311</v>
      </c>
      <c r="NP94" s="293">
        <f t="shared" si="1434"/>
        <v>-0.43659420289855078</v>
      </c>
      <c r="NQ94" s="292">
        <f t="shared" si="1435"/>
        <v>2784</v>
      </c>
      <c r="NR94" s="293">
        <f t="shared" si="1436"/>
        <v>0.18016108520559548</v>
      </c>
      <c r="NS94" s="294">
        <f t="shared" si="1437"/>
        <v>2498</v>
      </c>
      <c r="NT94" s="293">
        <f t="shared" si="1438"/>
        <v>0.3147368421052632</v>
      </c>
      <c r="NU94" s="294">
        <f t="shared" si="1439"/>
        <v>286</v>
      </c>
      <c r="NV94" s="293">
        <f t="shared" si="1440"/>
        <v>-0.37690631808278863</v>
      </c>
    </row>
    <row r="95" spans="1:386" s="295" customFormat="1" outlineLevel="1" x14ac:dyDescent="0.25">
      <c r="A95" s="290"/>
      <c r="B95" s="291" t="s">
        <v>75</v>
      </c>
      <c r="C95" s="292">
        <v>1419505</v>
      </c>
      <c r="D95" s="293">
        <f t="shared" si="1233"/>
        <v>5.9087867051553111E-2</v>
      </c>
      <c r="E95" s="292">
        <v>537569</v>
      </c>
      <c r="F95" s="293">
        <f t="shared" si="1234"/>
        <v>6.4225432416006312E-2</v>
      </c>
      <c r="G95" s="294">
        <v>528599</v>
      </c>
      <c r="H95" s="293">
        <f t="shared" si="1235"/>
        <v>6.3004128550140814E-2</v>
      </c>
      <c r="I95" s="294">
        <v>8970</v>
      </c>
      <c r="J95" s="293">
        <f t="shared" si="1236"/>
        <v>0.14151183507253751</v>
      </c>
      <c r="K95" s="292">
        <v>383264</v>
      </c>
      <c r="L95" s="293">
        <f t="shared" si="1237"/>
        <v>8.8709929410427879E-2</v>
      </c>
      <c r="M95" s="294">
        <v>376286</v>
      </c>
      <c r="N95" s="293">
        <f t="shared" si="1238"/>
        <v>8.2183428719335039E-2</v>
      </c>
      <c r="O95" s="294">
        <v>6978</v>
      </c>
      <c r="P95" s="293">
        <f t="shared" si="1239"/>
        <v>0.61341040462427743</v>
      </c>
      <c r="Q95" s="292">
        <v>281577</v>
      </c>
      <c r="R95" s="293">
        <f t="shared" si="1240"/>
        <v>4.6412326079200872E-2</v>
      </c>
      <c r="S95" s="294">
        <v>275710</v>
      </c>
      <c r="T95" s="293">
        <f t="shared" si="1241"/>
        <v>4.5381643354654777E-2</v>
      </c>
      <c r="U95" s="294">
        <v>5866</v>
      </c>
      <c r="V95" s="293">
        <f t="shared" si="1242"/>
        <v>9.7268986157875048E-2</v>
      </c>
      <c r="W95" s="292">
        <v>211101</v>
      </c>
      <c r="X95" s="293">
        <f t="shared" si="1243"/>
        <v>2.9404450166039986E-2</v>
      </c>
      <c r="Y95" s="294">
        <v>205437</v>
      </c>
      <c r="Z95" s="293">
        <f t="shared" si="1244"/>
        <v>1.5913440378995114E-2</v>
      </c>
      <c r="AA95" s="294">
        <v>5664</v>
      </c>
      <c r="AB95" s="293">
        <f t="shared" si="1245"/>
        <v>0.98527865404837023</v>
      </c>
      <c r="AC95" s="292">
        <v>29758</v>
      </c>
      <c r="AD95" s="293">
        <f t="shared" si="1246"/>
        <v>0.18435087160710029</v>
      </c>
      <c r="AE95" s="294">
        <v>25653</v>
      </c>
      <c r="AF95" s="293">
        <f t="shared" si="1247"/>
        <v>0.15444849466720667</v>
      </c>
      <c r="AG95" s="294">
        <v>4106</v>
      </c>
      <c r="AH95" s="293">
        <f t="shared" si="1248"/>
        <v>0.41293874741913283</v>
      </c>
      <c r="AI95" s="292">
        <v>1189001</v>
      </c>
      <c r="AJ95" s="293">
        <f t="shared" si="1249"/>
        <v>6.1216712051716637E-2</v>
      </c>
      <c r="AK95" s="292">
        <v>452680</v>
      </c>
      <c r="AL95" s="293">
        <f t="shared" si="1250"/>
        <v>7.2266925013797723E-2</v>
      </c>
      <c r="AM95" s="294">
        <v>445751</v>
      </c>
      <c r="AN95" s="293">
        <f t="shared" si="1251"/>
        <v>6.8680712723925064E-2</v>
      </c>
      <c r="AO95" s="294">
        <v>6929</v>
      </c>
      <c r="AP95" s="293">
        <f t="shared" si="1252"/>
        <v>0.36747582395895018</v>
      </c>
      <c r="AQ95" s="292">
        <v>296358</v>
      </c>
      <c r="AR95" s="293">
        <f t="shared" si="1253"/>
        <v>5.4410901392916156E-2</v>
      </c>
      <c r="AS95" s="294">
        <v>292320</v>
      </c>
      <c r="AT95" s="293">
        <f t="shared" si="1254"/>
        <v>4.9815226486717545E-2</v>
      </c>
      <c r="AU95" s="294">
        <v>4038</v>
      </c>
      <c r="AV95" s="293">
        <f t="shared" si="1255"/>
        <v>0.54357798165137616</v>
      </c>
      <c r="AW95" s="292">
        <v>245840</v>
      </c>
      <c r="AX95" s="293">
        <f t="shared" si="1256"/>
        <v>8.4811578854470104E-2</v>
      </c>
      <c r="AY95" s="294">
        <v>242156</v>
      </c>
      <c r="AZ95" s="293">
        <f t="shared" si="1257"/>
        <v>8.7139611934669903E-2</v>
      </c>
      <c r="BA95" s="294">
        <v>3683</v>
      </c>
      <c r="BB95" s="293">
        <f t="shared" si="1258"/>
        <v>-4.9303045947341251E-2</v>
      </c>
      <c r="BC95" s="292">
        <v>187765</v>
      </c>
      <c r="BD95" s="293">
        <f t="shared" si="1259"/>
        <v>2.9887667566203646E-2</v>
      </c>
      <c r="BE95" s="294">
        <v>184827</v>
      </c>
      <c r="BF95" s="293">
        <f t="shared" si="1260"/>
        <v>2.1951044195137603E-2</v>
      </c>
      <c r="BG95" s="294">
        <v>2938</v>
      </c>
      <c r="BH95" s="293">
        <f t="shared" si="1261"/>
        <v>1.0137080191912267</v>
      </c>
      <c r="BI95" s="292">
        <v>19634</v>
      </c>
      <c r="BJ95" s="293">
        <f t="shared" si="1262"/>
        <v>0.18191668673248262</v>
      </c>
      <c r="BK95" s="294">
        <v>17248</v>
      </c>
      <c r="BL95" s="293">
        <f t="shared" si="1263"/>
        <v>0.15579977216377405</v>
      </c>
      <c r="BM95" s="294">
        <v>2386</v>
      </c>
      <c r="BN95" s="293">
        <f t="shared" si="1264"/>
        <v>0.41267021906453527</v>
      </c>
      <c r="BO95" s="292">
        <v>230504</v>
      </c>
      <c r="BP95" s="293">
        <f t="shared" si="1265"/>
        <v>4.8240986648233619E-2</v>
      </c>
      <c r="BQ95" s="292">
        <v>84889</v>
      </c>
      <c r="BR95" s="293">
        <f t="shared" si="1266"/>
        <v>2.3301509233810691E-2</v>
      </c>
      <c r="BS95" s="294">
        <v>82849</v>
      </c>
      <c r="BT95" s="293">
        <f t="shared" si="1267"/>
        <v>3.348094554980352E-2</v>
      </c>
      <c r="BU95" s="294">
        <v>2041</v>
      </c>
      <c r="BV95" s="293">
        <f t="shared" si="1268"/>
        <v>-0.26872088857040488</v>
      </c>
      <c r="BW95" s="292">
        <v>86906</v>
      </c>
      <c r="BX95" s="293">
        <f t="shared" si="1269"/>
        <v>0.22454558264055224</v>
      </c>
      <c r="BY95" s="294">
        <v>83966</v>
      </c>
      <c r="BZ95" s="293">
        <f t="shared" si="1270"/>
        <v>0.21231284561297126</v>
      </c>
      <c r="CA95" s="294">
        <v>2941</v>
      </c>
      <c r="CB95" s="293">
        <f t="shared" si="1271"/>
        <v>0.72088940901111753</v>
      </c>
      <c r="CC95" s="292">
        <v>35737</v>
      </c>
      <c r="CD95" s="293">
        <f t="shared" si="1272"/>
        <v>-0.15849580860883494</v>
      </c>
      <c r="CE95" s="294">
        <v>33554</v>
      </c>
      <c r="CF95" s="293">
        <f t="shared" si="1273"/>
        <v>-0.18152990535662017</v>
      </c>
      <c r="CG95" s="294">
        <v>2183</v>
      </c>
      <c r="CH95" s="293">
        <f t="shared" si="1274"/>
        <v>0.48301630434782616</v>
      </c>
      <c r="CI95" s="292">
        <v>23336</v>
      </c>
      <c r="CJ95" s="293">
        <f t="shared" si="1275"/>
        <v>2.548778344172975E-2</v>
      </c>
      <c r="CK95" s="294">
        <v>20610</v>
      </c>
      <c r="CL95" s="293">
        <f t="shared" si="1276"/>
        <v>-3.5202696376743781E-2</v>
      </c>
      <c r="CM95" s="294">
        <v>2726</v>
      </c>
      <c r="CN95" s="293">
        <f t="shared" si="1277"/>
        <v>0.95692749461593674</v>
      </c>
      <c r="CO95" s="292">
        <v>10125</v>
      </c>
      <c r="CP95" s="293">
        <f t="shared" si="1278"/>
        <v>0.18921775898520088</v>
      </c>
      <c r="CQ95" s="294">
        <v>8405</v>
      </c>
      <c r="CR95" s="293">
        <f t="shared" si="1279"/>
        <v>0.15184322324242849</v>
      </c>
      <c r="CS95" s="294">
        <v>1720</v>
      </c>
      <c r="CT95" s="293">
        <f t="shared" si="1280"/>
        <v>0.41447368421052633</v>
      </c>
      <c r="CU95" s="292">
        <v>230881</v>
      </c>
      <c r="CV95" s="293">
        <f t="shared" si="1281"/>
        <v>5.3997326261425727E-3</v>
      </c>
      <c r="CW95" s="292">
        <v>58156</v>
      </c>
      <c r="CX95" s="293">
        <f t="shared" si="1282"/>
        <v>9.4775212636695194E-3</v>
      </c>
      <c r="CY95" s="294">
        <v>57522</v>
      </c>
      <c r="CZ95" s="293">
        <f t="shared" si="1283"/>
        <v>3.46055613511278E-2</v>
      </c>
      <c r="DA95" s="294">
        <v>634</v>
      </c>
      <c r="DB95" s="293">
        <f t="shared" si="1284"/>
        <v>-0.68489065606361832</v>
      </c>
      <c r="DC95" s="292">
        <v>66218</v>
      </c>
      <c r="DD95" s="293">
        <f t="shared" si="1285"/>
        <v>-3.0014501882315026E-2</v>
      </c>
      <c r="DE95" s="294">
        <v>66003</v>
      </c>
      <c r="DF95" s="293">
        <f t="shared" si="1286"/>
        <v>-2.2785822155103497E-2</v>
      </c>
      <c r="DG95" s="294">
        <v>215</v>
      </c>
      <c r="DH95" s="293">
        <f t="shared" si="1287"/>
        <v>-0.70344827586206904</v>
      </c>
      <c r="DI95" s="292">
        <v>27725</v>
      </c>
      <c r="DJ95" s="293">
        <f t="shared" si="1288"/>
        <v>2.1216251058970848E-2</v>
      </c>
      <c r="DK95" s="294">
        <v>26466</v>
      </c>
      <c r="DL95" s="293">
        <f t="shared" si="1289"/>
        <v>4.7909407665505332E-2</v>
      </c>
      <c r="DM95" s="294">
        <v>1260</v>
      </c>
      <c r="DN95" s="293">
        <f t="shared" si="1290"/>
        <v>-0.33438985736925519</v>
      </c>
      <c r="DO95" s="292">
        <v>71997</v>
      </c>
      <c r="DP95" s="293">
        <f t="shared" si="1291"/>
        <v>3.4145389675548365E-3</v>
      </c>
      <c r="DQ95" s="294">
        <v>71378</v>
      </c>
      <c r="DR95" s="293">
        <f t="shared" si="1292"/>
        <v>-5.2123982606756547E-3</v>
      </c>
      <c r="DS95" s="294">
        <v>619</v>
      </c>
      <c r="DT95" s="293" t="str">
        <f t="shared" si="1293"/>
        <v>-</v>
      </c>
      <c r="DU95" s="292">
        <v>7041</v>
      </c>
      <c r="DV95" s="293">
        <f t="shared" si="1294"/>
        <v>-1.8265476854433915E-2</v>
      </c>
      <c r="DW95" s="294">
        <v>6327</v>
      </c>
      <c r="DX95" s="293">
        <f t="shared" si="1295"/>
        <v>-4.049135577798002E-2</v>
      </c>
      <c r="DY95" s="294">
        <v>714</v>
      </c>
      <c r="DZ95" s="293">
        <f t="shared" si="1296"/>
        <v>0.23316062176165797</v>
      </c>
      <c r="EA95" s="292">
        <v>36274</v>
      </c>
      <c r="EB95" s="293">
        <f t="shared" si="1297"/>
        <v>-6.5753212970355635E-2</v>
      </c>
      <c r="EC95" s="292">
        <v>18055</v>
      </c>
      <c r="ED95" s="293">
        <f t="shared" si="1298"/>
        <v>-6.3245823389021516E-2</v>
      </c>
      <c r="EE95" s="294">
        <v>17834</v>
      </c>
      <c r="EF95" s="293">
        <f t="shared" si="1299"/>
        <v>-6.9158098021817382E-2</v>
      </c>
      <c r="EG95" s="294">
        <v>221</v>
      </c>
      <c r="EH95" s="293">
        <f t="shared" si="1300"/>
        <v>0.92173913043478262</v>
      </c>
      <c r="EI95" s="292">
        <v>10299</v>
      </c>
      <c r="EJ95" s="293">
        <f t="shared" si="1301"/>
        <v>-0.16505877584110251</v>
      </c>
      <c r="EK95" s="294">
        <v>10211</v>
      </c>
      <c r="EL95" s="293">
        <f t="shared" si="1302"/>
        <v>-0.16624479464358621</v>
      </c>
      <c r="EM95" s="294">
        <v>88</v>
      </c>
      <c r="EN95" s="293">
        <f t="shared" si="1303"/>
        <v>-1.1235955056179803E-2</v>
      </c>
      <c r="EO95" s="292">
        <v>5430</v>
      </c>
      <c r="EP95" s="293">
        <f t="shared" si="1304"/>
        <v>0.20908483633934538</v>
      </c>
      <c r="EQ95" s="294">
        <v>5371</v>
      </c>
      <c r="ER95" s="293">
        <f t="shared" si="1305"/>
        <v>0.21241534988713329</v>
      </c>
      <c r="ES95" s="294">
        <v>59</v>
      </c>
      <c r="ET95" s="293">
        <f t="shared" si="1306"/>
        <v>-3.2786885245901676E-2</v>
      </c>
      <c r="EU95" s="292">
        <v>1489</v>
      </c>
      <c r="EV95" s="293">
        <f t="shared" si="1307"/>
        <v>-0.15923207227555058</v>
      </c>
      <c r="EW95" s="294">
        <v>1484</v>
      </c>
      <c r="EX95" s="293">
        <f t="shared" si="1308"/>
        <v>-0.12396694214876036</v>
      </c>
      <c r="EY95" s="294">
        <v>5</v>
      </c>
      <c r="EZ95" s="293">
        <f t="shared" si="1309"/>
        <v>-0.93506493506493504</v>
      </c>
      <c r="FA95" s="292">
        <v>1126</v>
      </c>
      <c r="FB95" s="293">
        <f t="shared" si="1310"/>
        <v>0.83986928104575154</v>
      </c>
      <c r="FC95" s="294">
        <v>1126</v>
      </c>
      <c r="FD95" s="293">
        <f t="shared" si="1311"/>
        <v>0.83986928104575154</v>
      </c>
      <c r="FE95" s="294">
        <v>0</v>
      </c>
      <c r="FF95" s="293" t="str">
        <f t="shared" si="1312"/>
        <v>-</v>
      </c>
      <c r="FG95" s="292">
        <v>67207</v>
      </c>
      <c r="FH95" s="293">
        <f t="shared" si="1313"/>
        <v>2.3280246048905218E-2</v>
      </c>
      <c r="FI95" s="292">
        <v>23461</v>
      </c>
      <c r="FJ95" s="293">
        <f t="shared" si="1314"/>
        <v>0.26898528775421893</v>
      </c>
      <c r="FK95" s="294">
        <v>20492</v>
      </c>
      <c r="FL95" s="293">
        <f t="shared" si="1315"/>
        <v>0.12680083580776413</v>
      </c>
      <c r="FM95" s="294">
        <v>2969</v>
      </c>
      <c r="FN95" s="293">
        <f t="shared" si="1316"/>
        <v>8.7986798679867988</v>
      </c>
      <c r="FO95" s="292">
        <v>15629</v>
      </c>
      <c r="FP95" s="293">
        <f t="shared" si="1317"/>
        <v>0.21721183800623045</v>
      </c>
      <c r="FQ95" s="294">
        <v>14811</v>
      </c>
      <c r="FR95" s="293">
        <f t="shared" si="1318"/>
        <v>0.15864820464679652</v>
      </c>
      <c r="FS95" s="294">
        <v>818</v>
      </c>
      <c r="FT95" s="293">
        <f t="shared" si="1319"/>
        <v>13.350877192982455</v>
      </c>
      <c r="FU95" s="292">
        <v>15955</v>
      </c>
      <c r="FV95" s="293">
        <f t="shared" si="1320"/>
        <v>-8.0820640348150397E-3</v>
      </c>
      <c r="FW95" s="294">
        <v>14902</v>
      </c>
      <c r="FX95" s="293">
        <f t="shared" si="1321"/>
        <v>-1.688877160575275E-2</v>
      </c>
      <c r="FY95" s="294">
        <v>1053</v>
      </c>
      <c r="FZ95" s="293">
        <f t="shared" si="1322"/>
        <v>0.13592233009708732</v>
      </c>
      <c r="GA95" s="292">
        <v>15527</v>
      </c>
      <c r="GB95" s="293">
        <f t="shared" si="1323"/>
        <v>-0.12592884485476241</v>
      </c>
      <c r="GC95" s="294">
        <v>14629</v>
      </c>
      <c r="GD95" s="293">
        <f t="shared" si="1324"/>
        <v>-0.16262163709215793</v>
      </c>
      <c r="GE95" s="294">
        <v>898</v>
      </c>
      <c r="GF95" s="293">
        <f t="shared" si="1325"/>
        <v>2.0544217687074831</v>
      </c>
      <c r="GG95" s="292">
        <v>2557</v>
      </c>
      <c r="GH95" s="293">
        <f t="shared" si="1326"/>
        <v>0.23466924191211969</v>
      </c>
      <c r="GI95" s="294">
        <v>2156</v>
      </c>
      <c r="GJ95" s="293">
        <f t="shared" si="1327"/>
        <v>4.1042974408498356E-2</v>
      </c>
      <c r="GK95" s="294">
        <v>401</v>
      </c>
      <c r="GL95" s="293" t="str">
        <f t="shared" si="1328"/>
        <v>-</v>
      </c>
      <c r="GM95" s="292">
        <v>504137</v>
      </c>
      <c r="GN95" s="293">
        <f t="shared" si="1329"/>
        <v>7.7390772860550072E-2</v>
      </c>
      <c r="GO95" s="292">
        <v>222663</v>
      </c>
      <c r="GP95" s="293">
        <f t="shared" si="1330"/>
        <v>6.3617473548448711E-2</v>
      </c>
      <c r="GQ95" s="294">
        <v>221560</v>
      </c>
      <c r="GR95" s="293">
        <f t="shared" si="1331"/>
        <v>6.0994239140324646E-2</v>
      </c>
      <c r="GS95" s="294">
        <v>1104</v>
      </c>
      <c r="GT95" s="293">
        <f t="shared" si="1332"/>
        <v>1.1149425287356323</v>
      </c>
      <c r="GU95" s="292">
        <v>94479</v>
      </c>
      <c r="GV95" s="293">
        <f t="shared" si="1333"/>
        <v>0.11153072389086938</v>
      </c>
      <c r="GW95" s="294">
        <v>94324</v>
      </c>
      <c r="GX95" s="293">
        <f t="shared" si="1334"/>
        <v>0.10970717302556499</v>
      </c>
      <c r="GY95" s="294">
        <v>155</v>
      </c>
      <c r="GZ95" s="293" t="str">
        <f t="shared" si="1335"/>
        <v>-</v>
      </c>
      <c r="HA95" s="292">
        <v>136026</v>
      </c>
      <c r="HB95" s="293">
        <f t="shared" si="1336"/>
        <v>8.9986858553158688E-2</v>
      </c>
      <c r="HC95" s="294">
        <v>135974</v>
      </c>
      <c r="HD95" s="293">
        <f t="shared" si="1337"/>
        <v>9.0925136993445177E-2</v>
      </c>
      <c r="HE95" s="294">
        <v>52</v>
      </c>
      <c r="HF95" s="293">
        <f t="shared" si="1338"/>
        <v>-0.6645161290322581</v>
      </c>
      <c r="HG95" s="292">
        <v>48138</v>
      </c>
      <c r="HH95" s="293">
        <f t="shared" si="1339"/>
        <v>2.826017302146755E-2</v>
      </c>
      <c r="HI95" s="294">
        <v>48138</v>
      </c>
      <c r="HJ95" s="293">
        <f t="shared" si="1340"/>
        <v>3.4136071666416079E-2</v>
      </c>
      <c r="HK95" s="294">
        <v>0</v>
      </c>
      <c r="HL95" s="293">
        <f t="shared" si="1341"/>
        <v>-1</v>
      </c>
      <c r="HM95" s="292">
        <v>2385</v>
      </c>
      <c r="HN95" s="293">
        <f t="shared" si="1342"/>
        <v>0.86765857478465147</v>
      </c>
      <c r="HO95" s="294">
        <v>2355</v>
      </c>
      <c r="HP95" s="293">
        <f t="shared" si="1343"/>
        <v>0.85725552050473186</v>
      </c>
      <c r="HQ95" s="294">
        <v>30</v>
      </c>
      <c r="HR95" s="293">
        <f t="shared" si="1344"/>
        <v>2.3333333333333335</v>
      </c>
      <c r="HS95" s="292">
        <v>70541</v>
      </c>
      <c r="HT95" s="293">
        <f t="shared" si="1345"/>
        <v>2.6932203636575336E-2</v>
      </c>
      <c r="HU95" s="292">
        <v>21132</v>
      </c>
      <c r="HV95" s="293">
        <f t="shared" si="1346"/>
        <v>-2.6713338246131202E-2</v>
      </c>
      <c r="HW95" s="294">
        <v>20846</v>
      </c>
      <c r="HX95" s="293">
        <f t="shared" si="1347"/>
        <v>-2.3880876568645792E-2</v>
      </c>
      <c r="HY95" s="294">
        <v>286</v>
      </c>
      <c r="HZ95" s="293">
        <f t="shared" si="1348"/>
        <v>-0.1966292134831461</v>
      </c>
      <c r="IA95" s="292">
        <v>24858</v>
      </c>
      <c r="IB95" s="293">
        <f t="shared" si="1349"/>
        <v>-0.13153757467770677</v>
      </c>
      <c r="IC95" s="294">
        <v>24854</v>
      </c>
      <c r="ID95" s="293">
        <f t="shared" si="1350"/>
        <v>-0.13167732243300845</v>
      </c>
      <c r="IE95" s="294">
        <v>4</v>
      </c>
      <c r="IF95" s="293" t="str">
        <f t="shared" si="1351"/>
        <v>-</v>
      </c>
      <c r="IG95" s="292">
        <v>9619</v>
      </c>
      <c r="IH95" s="293">
        <f t="shared" si="1352"/>
        <v>-4.582878682670366E-2</v>
      </c>
      <c r="II95" s="294">
        <v>9514</v>
      </c>
      <c r="IJ95" s="293">
        <f t="shared" si="1353"/>
        <v>-5.6244420196409073E-2</v>
      </c>
      <c r="IK95" s="294">
        <v>105</v>
      </c>
      <c r="IL95" s="293" t="str">
        <f t="shared" si="1354"/>
        <v>-</v>
      </c>
      <c r="IM95" s="292">
        <v>12171</v>
      </c>
      <c r="IN95" s="293">
        <f t="shared" si="1355"/>
        <v>1.0915964942429972</v>
      </c>
      <c r="IO95" s="294">
        <v>12109</v>
      </c>
      <c r="IP95" s="293">
        <f t="shared" si="1356"/>
        <v>1.0809417425674512</v>
      </c>
      <c r="IQ95" s="294">
        <v>62</v>
      </c>
      <c r="IR95" s="293" t="str">
        <f t="shared" si="1357"/>
        <v>-</v>
      </c>
      <c r="IS95" s="292">
        <v>3233</v>
      </c>
      <c r="IT95" s="293">
        <f t="shared" si="1358"/>
        <v>0.21404431092752541</v>
      </c>
      <c r="IU95" s="294">
        <v>2897</v>
      </c>
      <c r="IV95" s="293">
        <f t="shared" si="1359"/>
        <v>0.1146594844170834</v>
      </c>
      <c r="IW95" s="294">
        <v>336</v>
      </c>
      <c r="IX95" s="293">
        <f t="shared" si="1360"/>
        <v>4.1692307692307695</v>
      </c>
      <c r="IY95" s="292">
        <v>47852</v>
      </c>
      <c r="IZ95" s="293">
        <f t="shared" si="1361"/>
        <v>0.14017489099096947</v>
      </c>
      <c r="JA95" s="292">
        <v>13962</v>
      </c>
      <c r="JB95" s="293">
        <f t="shared" si="1362"/>
        <v>0.13706327876862945</v>
      </c>
      <c r="JC95" s="294">
        <v>13834</v>
      </c>
      <c r="JD95" s="293">
        <f t="shared" si="1363"/>
        <v>0.12663897711540018</v>
      </c>
      <c r="JE95" s="294">
        <v>129</v>
      </c>
      <c r="JF95" s="293" t="str">
        <f t="shared" si="1364"/>
        <v>-</v>
      </c>
      <c r="JG95" s="292">
        <v>6746</v>
      </c>
      <c r="JH95" s="293">
        <f t="shared" si="1365"/>
        <v>0.48590308370044055</v>
      </c>
      <c r="JI95" s="294">
        <v>6586</v>
      </c>
      <c r="JJ95" s="293">
        <f t="shared" si="1366"/>
        <v>0.45194003527336868</v>
      </c>
      <c r="JK95" s="294">
        <v>160</v>
      </c>
      <c r="JL95" s="293">
        <f t="shared" si="1367"/>
        <v>39</v>
      </c>
      <c r="JM95" s="292">
        <v>23977</v>
      </c>
      <c r="JN95" s="293">
        <f t="shared" si="1368"/>
        <v>7.5925510433026755E-2</v>
      </c>
      <c r="JO95" s="294">
        <v>23948</v>
      </c>
      <c r="JP95" s="293">
        <f t="shared" si="1369"/>
        <v>7.7913309627762439E-2</v>
      </c>
      <c r="JQ95" s="294">
        <v>29</v>
      </c>
      <c r="JR95" s="293">
        <f t="shared" si="1370"/>
        <v>-0.57352941176470584</v>
      </c>
      <c r="JS95" s="292">
        <v>3125</v>
      </c>
      <c r="JT95" s="293">
        <f t="shared" si="1371"/>
        <v>7.8702105626510255E-2</v>
      </c>
      <c r="JU95" s="294">
        <v>3097</v>
      </c>
      <c r="JV95" s="293">
        <f t="shared" si="1372"/>
        <v>6.9036934760096758E-2</v>
      </c>
      <c r="JW95" s="294">
        <v>29</v>
      </c>
      <c r="JX95" s="293" t="str">
        <f t="shared" si="1373"/>
        <v>-</v>
      </c>
      <c r="JY95" s="292">
        <v>416</v>
      </c>
      <c r="JZ95" s="293" t="str">
        <f t="shared" si="1374"/>
        <v>-</v>
      </c>
      <c r="KA95" s="294">
        <v>388</v>
      </c>
      <c r="KB95" s="293" t="str">
        <f t="shared" si="1375"/>
        <v>-</v>
      </c>
      <c r="KC95" s="294">
        <v>29</v>
      </c>
      <c r="KD95" s="293" t="str">
        <f t="shared" si="1376"/>
        <v>-</v>
      </c>
      <c r="KE95" s="292">
        <v>59919</v>
      </c>
      <c r="KF95" s="293">
        <f t="shared" si="1377"/>
        <v>4.4540129698068531E-2</v>
      </c>
      <c r="KG95" s="292">
        <v>23983</v>
      </c>
      <c r="KH95" s="293">
        <f t="shared" si="1378"/>
        <v>3.1393798649636651E-2</v>
      </c>
      <c r="KI95" s="294">
        <v>23694</v>
      </c>
      <c r="KJ95" s="293">
        <f t="shared" si="1379"/>
        <v>3.4808053456784727E-2</v>
      </c>
      <c r="KK95" s="294">
        <v>289</v>
      </c>
      <c r="KL95" s="293">
        <f t="shared" si="1380"/>
        <v>-0.1882022471910112</v>
      </c>
      <c r="KM95" s="292">
        <v>11449</v>
      </c>
      <c r="KN95" s="293">
        <f t="shared" si="1381"/>
        <v>0.23399439534382416</v>
      </c>
      <c r="KO95" s="294">
        <v>10864</v>
      </c>
      <c r="KP95" s="293">
        <f t="shared" si="1382"/>
        <v>0.20805070610474807</v>
      </c>
      <c r="KQ95" s="294">
        <v>585</v>
      </c>
      <c r="KR95" s="293">
        <f t="shared" si="1383"/>
        <v>1.0598591549295775</v>
      </c>
      <c r="KS95" s="292">
        <v>10526</v>
      </c>
      <c r="KT95" s="293">
        <f t="shared" si="1384"/>
        <v>0.22238996632214603</v>
      </c>
      <c r="KU95" s="294">
        <v>10073</v>
      </c>
      <c r="KV95" s="293">
        <f t="shared" si="1385"/>
        <v>0.21904877163257908</v>
      </c>
      <c r="KW95" s="294">
        <v>453</v>
      </c>
      <c r="KX95" s="293">
        <f t="shared" si="1386"/>
        <v>0.30172413793103448</v>
      </c>
      <c r="KY95" s="292">
        <v>15650</v>
      </c>
      <c r="KZ95" s="293">
        <f t="shared" si="1387"/>
        <v>-0.10243175040146824</v>
      </c>
      <c r="LA95" s="294">
        <v>14958</v>
      </c>
      <c r="LB95" s="293">
        <f t="shared" si="1388"/>
        <v>-0.13090465400034856</v>
      </c>
      <c r="LC95" s="294">
        <v>692</v>
      </c>
      <c r="LD95" s="293">
        <f t="shared" si="1389"/>
        <v>2.0755555555555554</v>
      </c>
      <c r="LE95" s="292">
        <v>394</v>
      </c>
      <c r="LF95" s="293" t="str">
        <f t="shared" si="1390"/>
        <v>-</v>
      </c>
      <c r="LG95" s="294">
        <v>131</v>
      </c>
      <c r="LH95" s="293" t="str">
        <f t="shared" si="1391"/>
        <v>-</v>
      </c>
      <c r="LI95" s="294">
        <v>263</v>
      </c>
      <c r="LJ95" s="293" t="str">
        <f t="shared" si="1392"/>
        <v>-</v>
      </c>
      <c r="LK95" s="292">
        <v>41772</v>
      </c>
      <c r="LL95" s="293">
        <f t="shared" si="1393"/>
        <v>0.29053386060306474</v>
      </c>
      <c r="LM95" s="292">
        <v>11873</v>
      </c>
      <c r="LN95" s="293">
        <f t="shared" si="1394"/>
        <v>1.9571606475716066</v>
      </c>
      <c r="LO95" s="294">
        <v>11781</v>
      </c>
      <c r="LP95" s="293">
        <f t="shared" si="1395"/>
        <v>1.9467233616808404</v>
      </c>
      <c r="LQ95" s="294">
        <v>92</v>
      </c>
      <c r="LR95" s="293">
        <f t="shared" si="1396"/>
        <v>4.1111111111111107</v>
      </c>
      <c r="LS95" s="292">
        <v>26007</v>
      </c>
      <c r="LT95" s="293">
        <f t="shared" si="1397"/>
        <v>5.4409081694709149E-2</v>
      </c>
      <c r="LU95" s="294">
        <v>25941</v>
      </c>
      <c r="LV95" s="293">
        <f t="shared" si="1398"/>
        <v>5.3527190025585814E-2</v>
      </c>
      <c r="LW95" s="294">
        <v>66</v>
      </c>
      <c r="LX95" s="293">
        <f t="shared" si="1399"/>
        <v>0.5714285714285714</v>
      </c>
      <c r="LY95" s="292">
        <v>1849</v>
      </c>
      <c r="LZ95" s="293">
        <f t="shared" si="1400"/>
        <v>8.0654587960257151E-2</v>
      </c>
      <c r="MA95" s="294">
        <v>1849</v>
      </c>
      <c r="MB95" s="293">
        <f t="shared" si="1401"/>
        <v>8.0654587960257151E-2</v>
      </c>
      <c r="MC95" s="294">
        <v>0</v>
      </c>
      <c r="MD95" s="293" t="str">
        <f t="shared" si="1402"/>
        <v>-</v>
      </c>
      <c r="ME95" s="292">
        <v>1981</v>
      </c>
      <c r="MF95" s="293">
        <f t="shared" si="1403"/>
        <v>0.12047511312217196</v>
      </c>
      <c r="MG95" s="294">
        <v>1981</v>
      </c>
      <c r="MH95" s="293">
        <f t="shared" si="1404"/>
        <v>0.12047511312217196</v>
      </c>
      <c r="MI95" s="294">
        <v>0</v>
      </c>
      <c r="MJ95" s="293" t="str">
        <f t="shared" si="1405"/>
        <v>-</v>
      </c>
      <c r="MK95" s="292">
        <v>30</v>
      </c>
      <c r="ML95" s="293">
        <f t="shared" si="1406"/>
        <v>-0.86486486486486491</v>
      </c>
      <c r="MM95" s="294">
        <v>10</v>
      </c>
      <c r="MN95" s="293">
        <f t="shared" si="1407"/>
        <v>-0.9438202247191011</v>
      </c>
      <c r="MO95" s="294">
        <v>20</v>
      </c>
      <c r="MP95" s="293">
        <f t="shared" si="1408"/>
        <v>-0.53488372093023262</v>
      </c>
      <c r="MQ95" s="292">
        <f t="shared" si="1409"/>
        <v>130418</v>
      </c>
      <c r="MR95" s="293">
        <f t="shared" si="1410"/>
        <v>0.10569643326466083</v>
      </c>
      <c r="MS95" s="292">
        <f t="shared" si="1411"/>
        <v>59395</v>
      </c>
      <c r="MT95" s="293">
        <f t="shared" si="1412"/>
        <v>5.6944568022065933E-2</v>
      </c>
      <c r="MU95" s="294">
        <f t="shared" si="1413"/>
        <v>58188</v>
      </c>
      <c r="MV95" s="293">
        <f t="shared" si="1414"/>
        <v>6.1669829222011474E-2</v>
      </c>
      <c r="MW95" s="294">
        <f t="shared" si="1415"/>
        <v>1205</v>
      </c>
      <c r="MX95" s="293">
        <f t="shared" si="1416"/>
        <v>-0.12996389891696747</v>
      </c>
      <c r="MY95" s="292">
        <f t="shared" si="1417"/>
        <v>40673</v>
      </c>
      <c r="MZ95" s="293">
        <f t="shared" si="1418"/>
        <v>0.14513767667098376</v>
      </c>
      <c r="NA95" s="294">
        <f t="shared" si="1419"/>
        <v>38726</v>
      </c>
      <c r="NB95" s="293">
        <f t="shared" si="1420"/>
        <v>0.13555992141453821</v>
      </c>
      <c r="NC95" s="294">
        <f t="shared" si="1421"/>
        <v>1947</v>
      </c>
      <c r="ND95" s="293">
        <f t="shared" si="1422"/>
        <v>0.37597173144876317</v>
      </c>
      <c r="NE95" s="292">
        <f t="shared" si="1423"/>
        <v>14733</v>
      </c>
      <c r="NF95" s="293">
        <f t="shared" si="1424"/>
        <v>0.29112260099903597</v>
      </c>
      <c r="NG95" s="294">
        <f t="shared" si="1425"/>
        <v>14059</v>
      </c>
      <c r="NH95" s="293">
        <f t="shared" si="1426"/>
        <v>0.27937027937027947</v>
      </c>
      <c r="NI95" s="294">
        <f t="shared" si="1427"/>
        <v>672</v>
      </c>
      <c r="NJ95" s="293">
        <f t="shared" si="1428"/>
        <v>0.59241706161137442</v>
      </c>
      <c r="NK95" s="292">
        <f t="shared" si="1429"/>
        <v>17687</v>
      </c>
      <c r="NL95" s="293">
        <f t="shared" si="1430"/>
        <v>8.5491591997054028E-2</v>
      </c>
      <c r="NM95" s="294">
        <f t="shared" si="1431"/>
        <v>17053</v>
      </c>
      <c r="NN95" s="293">
        <f t="shared" si="1432"/>
        <v>8.6385933617888711E-2</v>
      </c>
      <c r="NO95" s="294">
        <f t="shared" si="1433"/>
        <v>633</v>
      </c>
      <c r="NP95" s="293">
        <f t="shared" si="1434"/>
        <v>6.0301507537688481E-2</v>
      </c>
      <c r="NQ95" s="292">
        <f t="shared" si="1435"/>
        <v>2452</v>
      </c>
      <c r="NR95" s="293">
        <f t="shared" si="1436"/>
        <v>-5.5105973025048161E-2</v>
      </c>
      <c r="NS95" s="294">
        <f t="shared" si="1437"/>
        <v>1858</v>
      </c>
      <c r="NT95" s="293">
        <f t="shared" si="1438"/>
        <v>0.16052467207995003</v>
      </c>
      <c r="NU95" s="294">
        <f t="shared" si="1439"/>
        <v>593</v>
      </c>
      <c r="NV95" s="293">
        <f t="shared" si="1440"/>
        <v>-0.4028197381671702</v>
      </c>
    </row>
    <row r="96" spans="1:386" s="295" customFormat="1" outlineLevel="1" x14ac:dyDescent="0.25">
      <c r="A96" s="290"/>
      <c r="B96" s="291" t="s">
        <v>77</v>
      </c>
      <c r="C96" s="292">
        <v>1267505</v>
      </c>
      <c r="D96" s="293">
        <f t="shared" si="1233"/>
        <v>9.1952834715606668E-2</v>
      </c>
      <c r="E96" s="292">
        <v>482332</v>
      </c>
      <c r="F96" s="293">
        <f t="shared" si="1234"/>
        <v>6.7280926523368922E-2</v>
      </c>
      <c r="G96" s="294">
        <v>470816</v>
      </c>
      <c r="H96" s="293">
        <f t="shared" si="1235"/>
        <v>8.797559763833207E-2</v>
      </c>
      <c r="I96" s="294">
        <v>11517</v>
      </c>
      <c r="J96" s="293">
        <f t="shared" si="1236"/>
        <v>-0.39956206662843441</v>
      </c>
      <c r="K96" s="292">
        <v>351313</v>
      </c>
      <c r="L96" s="293">
        <f t="shared" si="1237"/>
        <v>0.15315785500224854</v>
      </c>
      <c r="M96" s="294">
        <v>345710</v>
      </c>
      <c r="N96" s="293">
        <f t="shared" si="1238"/>
        <v>0.14433723374323493</v>
      </c>
      <c r="O96" s="294">
        <v>5602</v>
      </c>
      <c r="P96" s="293">
        <f t="shared" si="1239"/>
        <v>1.1985871271585555</v>
      </c>
      <c r="Q96" s="292">
        <v>249597</v>
      </c>
      <c r="R96" s="293">
        <f t="shared" si="1240"/>
        <v>2.0683817305215069E-2</v>
      </c>
      <c r="S96" s="294">
        <v>242026</v>
      </c>
      <c r="T96" s="293">
        <f t="shared" si="1241"/>
        <v>5.3303623497462871E-2</v>
      </c>
      <c r="U96" s="294">
        <v>7571</v>
      </c>
      <c r="V96" s="293">
        <f t="shared" si="1242"/>
        <v>-0.48709437030011515</v>
      </c>
      <c r="W96" s="292">
        <v>185564</v>
      </c>
      <c r="X96" s="293">
        <f t="shared" si="1243"/>
        <v>6.9046370816746361E-2</v>
      </c>
      <c r="Y96" s="294">
        <v>180225</v>
      </c>
      <c r="Z96" s="293">
        <f t="shared" si="1244"/>
        <v>5.7279964332017208E-2</v>
      </c>
      <c r="AA96" s="294">
        <v>5340</v>
      </c>
      <c r="AB96" s="293">
        <f t="shared" si="1245"/>
        <v>0.71263630532392552</v>
      </c>
      <c r="AC96" s="292">
        <v>23794</v>
      </c>
      <c r="AD96" s="293">
        <f t="shared" si="1246"/>
        <v>-0.12765801437160873</v>
      </c>
      <c r="AE96" s="294">
        <v>20267</v>
      </c>
      <c r="AF96" s="293">
        <f t="shared" si="1247"/>
        <v>0.25686821705426355</v>
      </c>
      <c r="AG96" s="294">
        <v>3527</v>
      </c>
      <c r="AH96" s="293">
        <f t="shared" si="1248"/>
        <v>-0.68367713004484298</v>
      </c>
      <c r="AI96" s="292">
        <v>1108713</v>
      </c>
      <c r="AJ96" s="293">
        <f t="shared" si="1249"/>
        <v>0.10961067503610411</v>
      </c>
      <c r="AK96" s="292">
        <v>416290</v>
      </c>
      <c r="AL96" s="293">
        <f t="shared" si="1250"/>
        <v>7.9408294763590126E-2</v>
      </c>
      <c r="AM96" s="294">
        <v>407957</v>
      </c>
      <c r="AN96" s="293">
        <f t="shared" si="1251"/>
        <v>0.10444314496261287</v>
      </c>
      <c r="AO96" s="294">
        <v>8333</v>
      </c>
      <c r="AP96" s="293">
        <f t="shared" si="1252"/>
        <v>-0.48836495364401056</v>
      </c>
      <c r="AQ96" s="292">
        <v>294357</v>
      </c>
      <c r="AR96" s="293">
        <f t="shared" si="1253"/>
        <v>0.17702310405220611</v>
      </c>
      <c r="AS96" s="294">
        <v>291365</v>
      </c>
      <c r="AT96" s="293">
        <f t="shared" si="1254"/>
        <v>0.17173581703604501</v>
      </c>
      <c r="AU96" s="294">
        <v>2992</v>
      </c>
      <c r="AV96" s="293">
        <f t="shared" si="1255"/>
        <v>1.0996491228070178</v>
      </c>
      <c r="AW96" s="292">
        <v>224662</v>
      </c>
      <c r="AX96" s="293">
        <f t="shared" si="1256"/>
        <v>3.9702336602138955E-2</v>
      </c>
      <c r="AY96" s="294">
        <v>218749</v>
      </c>
      <c r="AZ96" s="293">
        <f t="shared" si="1257"/>
        <v>8.0845113569547378E-2</v>
      </c>
      <c r="BA96" s="294">
        <v>5914</v>
      </c>
      <c r="BB96" s="293">
        <f t="shared" si="1258"/>
        <v>-0.56819509345794394</v>
      </c>
      <c r="BC96" s="292">
        <v>171640</v>
      </c>
      <c r="BD96" s="293">
        <f t="shared" si="1259"/>
        <v>8.2233067251793912E-2</v>
      </c>
      <c r="BE96" s="294">
        <v>167378</v>
      </c>
      <c r="BF96" s="293">
        <f t="shared" si="1260"/>
        <v>6.6298870492001782E-2</v>
      </c>
      <c r="BG96" s="294">
        <v>4262</v>
      </c>
      <c r="BH96" s="293">
        <f t="shared" si="1261"/>
        <v>1.6195451751690229</v>
      </c>
      <c r="BI96" s="292">
        <v>17983</v>
      </c>
      <c r="BJ96" s="293">
        <f t="shared" si="1262"/>
        <v>-0.23225035221790546</v>
      </c>
      <c r="BK96" s="294">
        <v>15794</v>
      </c>
      <c r="BL96" s="293">
        <f t="shared" si="1263"/>
        <v>0.17383872166480852</v>
      </c>
      <c r="BM96" s="294">
        <v>2188</v>
      </c>
      <c r="BN96" s="293">
        <f t="shared" si="1264"/>
        <v>-0.78047556937895057</v>
      </c>
      <c r="BO96" s="292">
        <v>158792</v>
      </c>
      <c r="BP96" s="293">
        <f t="shared" si="1265"/>
        <v>-1.7248528583541201E-2</v>
      </c>
      <c r="BQ96" s="292">
        <v>66043</v>
      </c>
      <c r="BR96" s="293">
        <f t="shared" si="1266"/>
        <v>-3.305061724668712E-3</v>
      </c>
      <c r="BS96" s="294">
        <v>62859</v>
      </c>
      <c r="BT96" s="293">
        <f t="shared" si="1267"/>
        <v>-8.0167910742184878E-3</v>
      </c>
      <c r="BU96" s="294">
        <v>3183</v>
      </c>
      <c r="BV96" s="293">
        <f t="shared" si="1268"/>
        <v>9.9861782999308923E-2</v>
      </c>
      <c r="BW96" s="292">
        <v>56955</v>
      </c>
      <c r="BX96" s="293">
        <f t="shared" si="1269"/>
        <v>4.3762713728077385E-2</v>
      </c>
      <c r="BY96" s="294">
        <v>54345</v>
      </c>
      <c r="BZ96" s="293">
        <f t="shared" si="1270"/>
        <v>1.685876805628328E-2</v>
      </c>
      <c r="CA96" s="294">
        <v>2610</v>
      </c>
      <c r="CB96" s="293">
        <f t="shared" si="1271"/>
        <v>1.3220640569395017</v>
      </c>
      <c r="CC96" s="292">
        <v>24935</v>
      </c>
      <c r="CD96" s="293">
        <f t="shared" si="1272"/>
        <v>-0.12370409418379902</v>
      </c>
      <c r="CE96" s="294">
        <v>23278</v>
      </c>
      <c r="CF96" s="293">
        <f t="shared" si="1273"/>
        <v>-0.15015881128837938</v>
      </c>
      <c r="CG96" s="294">
        <v>1657</v>
      </c>
      <c r="CH96" s="293">
        <f t="shared" si="1274"/>
        <v>0.55586854460093904</v>
      </c>
      <c r="CI96" s="292">
        <v>13924</v>
      </c>
      <c r="CJ96" s="293">
        <f t="shared" si="1275"/>
        <v>-7.0556037647687031E-2</v>
      </c>
      <c r="CK96" s="294">
        <v>12847</v>
      </c>
      <c r="CL96" s="293">
        <f t="shared" si="1276"/>
        <v>-4.7735527388629406E-2</v>
      </c>
      <c r="CM96" s="294">
        <v>1077</v>
      </c>
      <c r="CN96" s="293">
        <f t="shared" si="1277"/>
        <v>-0.27766599597585517</v>
      </c>
      <c r="CO96" s="292">
        <v>5812</v>
      </c>
      <c r="CP96" s="293">
        <f t="shared" si="1278"/>
        <v>0.50843498572540868</v>
      </c>
      <c r="CQ96" s="294">
        <v>4472</v>
      </c>
      <c r="CR96" s="293">
        <f t="shared" si="1279"/>
        <v>0.67490636704119855</v>
      </c>
      <c r="CS96" s="294">
        <v>1339</v>
      </c>
      <c r="CT96" s="293">
        <f t="shared" si="1280"/>
        <v>0.13186813186813184</v>
      </c>
      <c r="CU96" s="292">
        <v>255443</v>
      </c>
      <c r="CV96" s="293">
        <f t="shared" si="1281"/>
        <v>9.5175009860918092E-2</v>
      </c>
      <c r="CW96" s="292">
        <v>61727</v>
      </c>
      <c r="CX96" s="293">
        <f t="shared" si="1282"/>
        <v>-1.9832952235772305E-2</v>
      </c>
      <c r="CY96" s="294">
        <v>58314</v>
      </c>
      <c r="CZ96" s="293">
        <f t="shared" si="1283"/>
        <v>0.10848366187009328</v>
      </c>
      <c r="DA96" s="294">
        <v>3414</v>
      </c>
      <c r="DB96" s="293">
        <f t="shared" si="1284"/>
        <v>-0.67074934902112071</v>
      </c>
      <c r="DC96" s="292">
        <v>79411</v>
      </c>
      <c r="DD96" s="293">
        <f t="shared" si="1285"/>
        <v>6.3165222979395752E-2</v>
      </c>
      <c r="DE96" s="294">
        <v>79251</v>
      </c>
      <c r="DF96" s="293">
        <f t="shared" si="1286"/>
        <v>6.4128902316213487E-2</v>
      </c>
      <c r="DG96" s="294">
        <v>160</v>
      </c>
      <c r="DH96" s="293">
        <f t="shared" si="1287"/>
        <v>-0.26940639269406397</v>
      </c>
      <c r="DI96" s="292">
        <v>31450</v>
      </c>
      <c r="DJ96" s="293">
        <f t="shared" si="1288"/>
        <v>-0.11371001831759897</v>
      </c>
      <c r="DK96" s="294">
        <v>28553</v>
      </c>
      <c r="DL96" s="293">
        <f t="shared" si="1289"/>
        <v>0.11395911360799005</v>
      </c>
      <c r="DM96" s="294">
        <v>2898</v>
      </c>
      <c r="DN96" s="293">
        <f t="shared" si="1290"/>
        <v>-0.70587638282756515</v>
      </c>
      <c r="DO96" s="292">
        <v>78858</v>
      </c>
      <c r="DP96" s="293">
        <f t="shared" si="1291"/>
        <v>9.8851791984839288E-2</v>
      </c>
      <c r="DQ96" s="294">
        <v>78219</v>
      </c>
      <c r="DR96" s="293">
        <f t="shared" si="1292"/>
        <v>9.4630337125823916E-2</v>
      </c>
      <c r="DS96" s="294">
        <v>639</v>
      </c>
      <c r="DT96" s="293">
        <f t="shared" si="1293"/>
        <v>1.0814332247557004</v>
      </c>
      <c r="DU96" s="292">
        <v>7722</v>
      </c>
      <c r="DV96" s="293">
        <f t="shared" si="1294"/>
        <v>-0.46037735849056605</v>
      </c>
      <c r="DW96" s="294">
        <v>7139</v>
      </c>
      <c r="DX96" s="293">
        <f t="shared" si="1295"/>
        <v>0.27687354677159726</v>
      </c>
      <c r="DY96" s="294">
        <v>583</v>
      </c>
      <c r="DZ96" s="293">
        <f t="shared" si="1296"/>
        <v>-0.93313453377680933</v>
      </c>
      <c r="EA96" s="292">
        <v>33642</v>
      </c>
      <c r="EB96" s="293">
        <f t="shared" si="1297"/>
        <v>0.14444142060144238</v>
      </c>
      <c r="EC96" s="292">
        <v>18344</v>
      </c>
      <c r="ED96" s="293">
        <f t="shared" si="1298"/>
        <v>0.24501153793945973</v>
      </c>
      <c r="EE96" s="294">
        <v>18125</v>
      </c>
      <c r="EF96" s="293">
        <f t="shared" si="1299"/>
        <v>0.23855405220718873</v>
      </c>
      <c r="EG96" s="294">
        <v>220</v>
      </c>
      <c r="EH96" s="293">
        <f t="shared" si="1300"/>
        <v>1.2000000000000002</v>
      </c>
      <c r="EI96" s="292">
        <v>10472</v>
      </c>
      <c r="EJ96" s="293">
        <f t="shared" si="1301"/>
        <v>8.181818181818179E-2</v>
      </c>
      <c r="EK96" s="294">
        <v>10470</v>
      </c>
      <c r="EL96" s="293">
        <f t="shared" si="1302"/>
        <v>8.9603496721823328E-2</v>
      </c>
      <c r="EM96" s="294">
        <v>2</v>
      </c>
      <c r="EN96" s="293">
        <f t="shared" si="1303"/>
        <v>-0.971830985915493</v>
      </c>
      <c r="EO96" s="292">
        <v>3271</v>
      </c>
      <c r="EP96" s="293">
        <f t="shared" si="1304"/>
        <v>0.11069609507640066</v>
      </c>
      <c r="EQ96" s="294">
        <v>3114</v>
      </c>
      <c r="ER96" s="293">
        <f t="shared" si="1305"/>
        <v>7.8254847645429448E-2</v>
      </c>
      <c r="ES96" s="294">
        <v>156</v>
      </c>
      <c r="ET96" s="293">
        <f t="shared" si="1306"/>
        <v>1.736842105263158</v>
      </c>
      <c r="EU96" s="292">
        <v>938</v>
      </c>
      <c r="EV96" s="293">
        <f t="shared" si="1307"/>
        <v>-0.26718750000000002</v>
      </c>
      <c r="EW96" s="294">
        <v>938</v>
      </c>
      <c r="EX96" s="293">
        <f t="shared" si="1308"/>
        <v>-0.26718750000000002</v>
      </c>
      <c r="EY96" s="294">
        <v>0</v>
      </c>
      <c r="EZ96" s="293" t="str">
        <f t="shared" si="1309"/>
        <v>-</v>
      </c>
      <c r="FA96" s="292">
        <v>485</v>
      </c>
      <c r="FB96" s="293">
        <f t="shared" si="1310"/>
        <v>-8.6629001883239187E-2</v>
      </c>
      <c r="FC96" s="294">
        <v>485</v>
      </c>
      <c r="FD96" s="293">
        <f t="shared" si="1311"/>
        <v>-8.6629001883239187E-2</v>
      </c>
      <c r="FE96" s="294">
        <v>0</v>
      </c>
      <c r="FF96" s="293" t="str">
        <f t="shared" si="1312"/>
        <v>-</v>
      </c>
      <c r="FG96" s="292">
        <v>41299</v>
      </c>
      <c r="FH96" s="293">
        <f t="shared" si="1313"/>
        <v>4.7772478181449252E-2</v>
      </c>
      <c r="FI96" s="292">
        <v>14872</v>
      </c>
      <c r="FJ96" s="293">
        <f t="shared" si="1314"/>
        <v>0.11175898931000972</v>
      </c>
      <c r="FK96" s="294">
        <v>14675</v>
      </c>
      <c r="FL96" s="293">
        <f t="shared" si="1315"/>
        <v>9.7606581899775557E-2</v>
      </c>
      <c r="FM96" s="294">
        <v>197</v>
      </c>
      <c r="FN96" s="293">
        <f t="shared" si="1316"/>
        <v>27.142857142857142</v>
      </c>
      <c r="FO96" s="292">
        <v>7984</v>
      </c>
      <c r="FP96" s="293">
        <f t="shared" si="1317"/>
        <v>0.25278518750980705</v>
      </c>
      <c r="FQ96" s="294">
        <v>7652</v>
      </c>
      <c r="FR96" s="293">
        <f t="shared" si="1318"/>
        <v>0.20713046221801545</v>
      </c>
      <c r="FS96" s="294">
        <v>332</v>
      </c>
      <c r="FT96" s="293">
        <f t="shared" si="1319"/>
        <v>8.4857142857142858</v>
      </c>
      <c r="FU96" s="292">
        <v>9930</v>
      </c>
      <c r="FV96" s="293">
        <f t="shared" si="1320"/>
        <v>4.3944491169049638E-2</v>
      </c>
      <c r="FW96" s="294">
        <v>9854</v>
      </c>
      <c r="FX96" s="293">
        <f t="shared" si="1321"/>
        <v>6.4376755238712446E-2</v>
      </c>
      <c r="FY96" s="294">
        <v>76</v>
      </c>
      <c r="FZ96" s="293">
        <f t="shared" si="1322"/>
        <v>-0.70078740157480313</v>
      </c>
      <c r="GA96" s="292">
        <v>7671</v>
      </c>
      <c r="GB96" s="293">
        <f t="shared" si="1323"/>
        <v>-0.20884900990099009</v>
      </c>
      <c r="GC96" s="294">
        <v>7487</v>
      </c>
      <c r="GD96" s="293">
        <f t="shared" si="1324"/>
        <v>-0.2246271748135874</v>
      </c>
      <c r="GE96" s="294">
        <v>184</v>
      </c>
      <c r="GF96" s="293">
        <f t="shared" si="1325"/>
        <v>3.4878048780487809</v>
      </c>
      <c r="GG96" s="292">
        <v>1681</v>
      </c>
      <c r="GH96" s="293">
        <f t="shared" si="1326"/>
        <v>0.73298969072164954</v>
      </c>
      <c r="GI96" s="294">
        <v>1628</v>
      </c>
      <c r="GJ96" s="293">
        <f t="shared" si="1327"/>
        <v>1.0765306122448979</v>
      </c>
      <c r="GK96" s="294">
        <v>53</v>
      </c>
      <c r="GL96" s="293">
        <f t="shared" si="1328"/>
        <v>-0.71657754010695185</v>
      </c>
      <c r="GM96" s="292">
        <v>473428</v>
      </c>
      <c r="GN96" s="293">
        <f t="shared" si="1329"/>
        <v>9.0335418374773102E-2</v>
      </c>
      <c r="GO96" s="292">
        <v>210038</v>
      </c>
      <c r="GP96" s="293">
        <f t="shared" si="1330"/>
        <v>8.229074345074916E-2</v>
      </c>
      <c r="GQ96" s="294">
        <v>209093</v>
      </c>
      <c r="GR96" s="293">
        <f t="shared" si="1331"/>
        <v>8.5785650117098378E-2</v>
      </c>
      <c r="GS96" s="294">
        <v>946</v>
      </c>
      <c r="GT96" s="293">
        <f t="shared" si="1332"/>
        <v>-0.36722408026755848</v>
      </c>
      <c r="GU96" s="292">
        <v>95111</v>
      </c>
      <c r="GV96" s="293">
        <f t="shared" si="1333"/>
        <v>0.24383386080087877</v>
      </c>
      <c r="GW96" s="294">
        <v>94878</v>
      </c>
      <c r="GX96" s="293">
        <f t="shared" si="1334"/>
        <v>0.24624660125310327</v>
      </c>
      <c r="GY96" s="294">
        <v>232</v>
      </c>
      <c r="GZ96" s="293">
        <f t="shared" si="1335"/>
        <v>-0.30746268656716413</v>
      </c>
      <c r="HA96" s="292">
        <v>120539</v>
      </c>
      <c r="HB96" s="293">
        <f t="shared" si="1336"/>
        <v>1.7452152016554923E-3</v>
      </c>
      <c r="HC96" s="294">
        <v>120237</v>
      </c>
      <c r="HD96" s="293">
        <f t="shared" si="1337"/>
        <v>7.8625973394579329E-3</v>
      </c>
      <c r="HE96" s="294">
        <v>303</v>
      </c>
      <c r="HF96" s="293">
        <f t="shared" si="1338"/>
        <v>-0.7058252427184466</v>
      </c>
      <c r="HG96" s="292">
        <v>46306</v>
      </c>
      <c r="HH96" s="293">
        <f t="shared" si="1339"/>
        <v>0.13779546906481888</v>
      </c>
      <c r="HI96" s="294">
        <v>45329</v>
      </c>
      <c r="HJ96" s="293">
        <f t="shared" si="1340"/>
        <v>0.11557108753968448</v>
      </c>
      <c r="HK96" s="294">
        <v>977</v>
      </c>
      <c r="HL96" s="293">
        <f t="shared" si="1341"/>
        <v>13.803030303030303</v>
      </c>
      <c r="HM96" s="292">
        <v>2300</v>
      </c>
      <c r="HN96" s="293">
        <f t="shared" si="1342"/>
        <v>0.12140419307654793</v>
      </c>
      <c r="HO96" s="294">
        <v>2271</v>
      </c>
      <c r="HP96" s="293">
        <f t="shared" si="1343"/>
        <v>0.11160058737151246</v>
      </c>
      <c r="HQ96" s="294">
        <v>29</v>
      </c>
      <c r="HR96" s="293">
        <f t="shared" si="1344"/>
        <v>2.2222222222222223</v>
      </c>
      <c r="HS96" s="292">
        <v>49410</v>
      </c>
      <c r="HT96" s="293">
        <f t="shared" si="1345"/>
        <v>1.9666921187857289E-2</v>
      </c>
      <c r="HU96" s="292">
        <v>14127</v>
      </c>
      <c r="HV96" s="293">
        <f t="shared" si="1346"/>
        <v>-4.6632474018086123E-2</v>
      </c>
      <c r="HW96" s="294">
        <v>13999</v>
      </c>
      <c r="HX96" s="293">
        <f t="shared" si="1347"/>
        <v>-4.306514457584254E-2</v>
      </c>
      <c r="HY96" s="294">
        <v>127</v>
      </c>
      <c r="HZ96" s="293">
        <f t="shared" si="1348"/>
        <v>-0.32804232804232802</v>
      </c>
      <c r="IA96" s="292">
        <v>19563</v>
      </c>
      <c r="IB96" s="293">
        <f t="shared" si="1349"/>
        <v>-6.6695291255188249E-2</v>
      </c>
      <c r="IC96" s="294">
        <v>19385</v>
      </c>
      <c r="ID96" s="293">
        <f t="shared" si="1350"/>
        <v>-7.5187252516578429E-2</v>
      </c>
      <c r="IE96" s="294">
        <v>178</v>
      </c>
      <c r="IF96" s="293" t="str">
        <f t="shared" si="1351"/>
        <v>-</v>
      </c>
      <c r="IG96" s="292">
        <v>7587</v>
      </c>
      <c r="IH96" s="293">
        <f t="shared" si="1352"/>
        <v>0.24417841915382099</v>
      </c>
      <c r="II96" s="294">
        <v>7523</v>
      </c>
      <c r="IJ96" s="293">
        <f t="shared" si="1353"/>
        <v>0.23368317481141365</v>
      </c>
      <c r="IK96" s="294">
        <v>64</v>
      </c>
      <c r="IL96" s="293" t="str">
        <f t="shared" si="1354"/>
        <v>-</v>
      </c>
      <c r="IM96" s="292">
        <v>6228</v>
      </c>
      <c r="IN96" s="293">
        <f t="shared" si="1355"/>
        <v>0.31088191959587452</v>
      </c>
      <c r="IO96" s="294">
        <v>6102</v>
      </c>
      <c r="IP96" s="293">
        <f t="shared" si="1356"/>
        <v>0.31084854994629429</v>
      </c>
      <c r="IQ96" s="294">
        <v>126</v>
      </c>
      <c r="IR96" s="293">
        <f t="shared" si="1357"/>
        <v>0.3125</v>
      </c>
      <c r="IS96" s="292">
        <v>2167</v>
      </c>
      <c r="IT96" s="293">
        <f t="shared" si="1358"/>
        <v>0.17771739130434772</v>
      </c>
      <c r="IU96" s="294">
        <v>2107</v>
      </c>
      <c r="IV96" s="293">
        <f t="shared" si="1359"/>
        <v>0.16860787576261793</v>
      </c>
      <c r="IW96" s="294">
        <v>60</v>
      </c>
      <c r="IX96" s="293">
        <f t="shared" si="1360"/>
        <v>0.62162162162162171</v>
      </c>
      <c r="IY96" s="292">
        <v>49834</v>
      </c>
      <c r="IZ96" s="293">
        <f t="shared" si="1361"/>
        <v>0.12082227520129551</v>
      </c>
      <c r="JA96" s="292">
        <v>13698</v>
      </c>
      <c r="JB96" s="293">
        <f t="shared" si="1362"/>
        <v>0.14839034205231383</v>
      </c>
      <c r="JC96" s="294">
        <v>13629</v>
      </c>
      <c r="JD96" s="293">
        <f t="shared" si="1363"/>
        <v>0.14385228703315156</v>
      </c>
      <c r="JE96" s="294">
        <v>69</v>
      </c>
      <c r="JF96" s="293">
        <f t="shared" si="1364"/>
        <v>4.3076923076923075</v>
      </c>
      <c r="JG96" s="292">
        <v>6752</v>
      </c>
      <c r="JH96" s="293">
        <f t="shared" si="1365"/>
        <v>7.4107010523194461E-4</v>
      </c>
      <c r="JI96" s="294">
        <v>6752</v>
      </c>
      <c r="JJ96" s="293">
        <f t="shared" si="1366"/>
        <v>1.7804154302669684E-3</v>
      </c>
      <c r="JK96" s="294">
        <v>0</v>
      </c>
      <c r="JL96" s="293">
        <f t="shared" si="1367"/>
        <v>-1</v>
      </c>
      <c r="JM96" s="292">
        <v>26192</v>
      </c>
      <c r="JN96" s="293">
        <f t="shared" si="1368"/>
        <v>0.13754614549402833</v>
      </c>
      <c r="JO96" s="294">
        <v>26192</v>
      </c>
      <c r="JP96" s="293">
        <f t="shared" si="1369"/>
        <v>0.13873309856093208</v>
      </c>
      <c r="JQ96" s="294">
        <v>0</v>
      </c>
      <c r="JR96" s="293">
        <f t="shared" si="1370"/>
        <v>-1</v>
      </c>
      <c r="JS96" s="292">
        <v>3154</v>
      </c>
      <c r="JT96" s="293">
        <f t="shared" si="1371"/>
        <v>0.1156703218960029</v>
      </c>
      <c r="JU96" s="294">
        <v>3142</v>
      </c>
      <c r="JV96" s="293">
        <f t="shared" si="1372"/>
        <v>0.13593637020968918</v>
      </c>
      <c r="JW96" s="294">
        <v>12</v>
      </c>
      <c r="JX96" s="293">
        <f t="shared" si="1373"/>
        <v>-0.80645161290322576</v>
      </c>
      <c r="JY96" s="292">
        <v>91</v>
      </c>
      <c r="JZ96" s="293" t="str">
        <f t="shared" si="1374"/>
        <v>-</v>
      </c>
      <c r="KA96" s="294">
        <v>0</v>
      </c>
      <c r="KB96" s="293" t="str">
        <f t="shared" si="1375"/>
        <v>-</v>
      </c>
      <c r="KC96" s="294">
        <v>91</v>
      </c>
      <c r="KD96" s="293" t="str">
        <f t="shared" si="1376"/>
        <v>-</v>
      </c>
      <c r="KE96" s="292">
        <v>41206</v>
      </c>
      <c r="KF96" s="293">
        <f t="shared" si="1377"/>
        <v>0.12397370502714056</v>
      </c>
      <c r="KG96" s="292">
        <v>18392</v>
      </c>
      <c r="KH96" s="293">
        <f t="shared" si="1378"/>
        <v>0.18727002775805301</v>
      </c>
      <c r="KI96" s="294">
        <v>17895</v>
      </c>
      <c r="KJ96" s="293">
        <f t="shared" si="1379"/>
        <v>0.18895754434921264</v>
      </c>
      <c r="KK96" s="294">
        <v>497</v>
      </c>
      <c r="KL96" s="293">
        <f t="shared" si="1380"/>
        <v>0.12954545454545463</v>
      </c>
      <c r="KM96" s="292">
        <v>8094</v>
      </c>
      <c r="KN96" s="293">
        <f t="shared" si="1381"/>
        <v>0.19433377600708268</v>
      </c>
      <c r="KO96" s="294">
        <v>7744</v>
      </c>
      <c r="KP96" s="293">
        <f t="shared" si="1382"/>
        <v>0.18355494421519181</v>
      </c>
      <c r="KQ96" s="294">
        <v>349</v>
      </c>
      <c r="KR96" s="293">
        <f t="shared" si="1383"/>
        <v>0.49145299145299148</v>
      </c>
      <c r="KS96" s="292">
        <v>6602</v>
      </c>
      <c r="KT96" s="293">
        <f t="shared" si="1384"/>
        <v>0.53143122245418706</v>
      </c>
      <c r="KU96" s="294">
        <v>6318</v>
      </c>
      <c r="KV96" s="293">
        <f t="shared" si="1385"/>
        <v>0.55654101995565419</v>
      </c>
      <c r="KW96" s="294">
        <v>284</v>
      </c>
      <c r="KX96" s="293">
        <f t="shared" si="1386"/>
        <v>0.12698412698412698</v>
      </c>
      <c r="KY96" s="292">
        <v>9031</v>
      </c>
      <c r="KZ96" s="293">
        <f t="shared" si="1387"/>
        <v>-0.18727501799856017</v>
      </c>
      <c r="LA96" s="294">
        <v>8786</v>
      </c>
      <c r="LB96" s="293">
        <f t="shared" si="1388"/>
        <v>-0.18925902002399186</v>
      </c>
      <c r="LC96" s="294">
        <v>245</v>
      </c>
      <c r="LD96" s="293">
        <f t="shared" si="1389"/>
        <v>-0.10909090909090913</v>
      </c>
      <c r="LE96" s="292">
        <v>719</v>
      </c>
      <c r="LF96" s="293">
        <f t="shared" si="1390"/>
        <v>7.2643678160919531</v>
      </c>
      <c r="LG96" s="294">
        <v>140</v>
      </c>
      <c r="LH96" s="293">
        <f t="shared" si="1391"/>
        <v>0.60919540229885061</v>
      </c>
      <c r="LI96" s="294">
        <v>580</v>
      </c>
      <c r="LJ96" s="293" t="str">
        <f t="shared" si="1392"/>
        <v>-</v>
      </c>
      <c r="LK96" s="292">
        <v>37342</v>
      </c>
      <c r="LL96" s="293">
        <f t="shared" si="1393"/>
        <v>0.24353125312198198</v>
      </c>
      <c r="LM96" s="292">
        <v>5766</v>
      </c>
      <c r="LN96" s="293">
        <f t="shared" si="1394"/>
        <v>-4.8514851485148558E-2</v>
      </c>
      <c r="LO96" s="294">
        <v>5595</v>
      </c>
      <c r="LP96" s="293">
        <f t="shared" si="1395"/>
        <v>-6.5162907268170422E-2</v>
      </c>
      <c r="LQ96" s="294">
        <v>171</v>
      </c>
      <c r="LR96" s="293">
        <f t="shared" si="1396"/>
        <v>1.2799999999999998</v>
      </c>
      <c r="LS96" s="292">
        <v>27507</v>
      </c>
      <c r="LT96" s="293">
        <f t="shared" si="1397"/>
        <v>0.40063139671062675</v>
      </c>
      <c r="LU96" s="294">
        <v>27483</v>
      </c>
      <c r="LV96" s="293">
        <f t="shared" si="1398"/>
        <v>0.39940933856102645</v>
      </c>
      <c r="LW96" s="294">
        <v>24</v>
      </c>
      <c r="LX96" s="293" t="str">
        <f t="shared" si="1399"/>
        <v>-</v>
      </c>
      <c r="LY96" s="292">
        <v>2583</v>
      </c>
      <c r="LZ96" s="293">
        <f t="shared" si="1400"/>
        <v>4.1952400161355374E-2</v>
      </c>
      <c r="MA96" s="294">
        <v>2507</v>
      </c>
      <c r="MB96" s="293">
        <f t="shared" si="1401"/>
        <v>1.1294876966518652E-2</v>
      </c>
      <c r="MC96" s="294">
        <v>77</v>
      </c>
      <c r="MD96" s="293" t="str">
        <f t="shared" si="1402"/>
        <v>-</v>
      </c>
      <c r="ME96" s="292">
        <v>1513</v>
      </c>
      <c r="MF96" s="293">
        <f t="shared" si="1403"/>
        <v>-0.15804117974401777</v>
      </c>
      <c r="MG96" s="294">
        <v>1494</v>
      </c>
      <c r="MH96" s="293">
        <f t="shared" si="1404"/>
        <v>-0.1686143572621035</v>
      </c>
      <c r="MI96" s="294">
        <v>19</v>
      </c>
      <c r="MJ96" s="293" t="str">
        <f t="shared" si="1405"/>
        <v>-</v>
      </c>
      <c r="MK96" s="292">
        <v>152</v>
      </c>
      <c r="ML96" s="293">
        <f t="shared" si="1406"/>
        <v>0.36936936936936937</v>
      </c>
      <c r="MM96" s="294">
        <v>138</v>
      </c>
      <c r="MN96" s="293">
        <f t="shared" si="1407"/>
        <v>0.2432432432432432</v>
      </c>
      <c r="MO96" s="294">
        <v>14</v>
      </c>
      <c r="MP96" s="293" t="str">
        <f t="shared" si="1408"/>
        <v>-</v>
      </c>
      <c r="MQ96" s="292">
        <f t="shared" si="1409"/>
        <v>127109</v>
      </c>
      <c r="MR96" s="293">
        <f t="shared" si="1410"/>
        <v>0.23022202435105776</v>
      </c>
      <c r="MS96" s="292">
        <f t="shared" si="1411"/>
        <v>59326</v>
      </c>
      <c r="MT96" s="293">
        <f t="shared" si="1412"/>
        <v>0.13623044069484602</v>
      </c>
      <c r="MU96" s="294">
        <f t="shared" si="1413"/>
        <v>56632</v>
      </c>
      <c r="MV96" s="293">
        <f t="shared" si="1414"/>
        <v>0.16493191261776441</v>
      </c>
      <c r="MW96" s="294">
        <f t="shared" si="1415"/>
        <v>2692</v>
      </c>
      <c r="MX96" s="293">
        <f t="shared" si="1416"/>
        <v>-0.25201444845790499</v>
      </c>
      <c r="MY96" s="292">
        <f t="shared" si="1417"/>
        <v>39463</v>
      </c>
      <c r="MZ96" s="293">
        <f t="shared" si="1418"/>
        <v>0.37262608695652166</v>
      </c>
      <c r="NA96" s="294">
        <f t="shared" si="1419"/>
        <v>37750</v>
      </c>
      <c r="NB96" s="293">
        <f t="shared" si="1420"/>
        <v>0.33751417233560099</v>
      </c>
      <c r="NC96" s="294">
        <f t="shared" si="1421"/>
        <v>1715</v>
      </c>
      <c r="ND96" s="293">
        <f t="shared" si="1422"/>
        <v>2.2729007633587788</v>
      </c>
      <c r="NE96" s="292">
        <f t="shared" si="1423"/>
        <v>16508</v>
      </c>
      <c r="NF96" s="293">
        <f t="shared" si="1424"/>
        <v>0.38734347424153293</v>
      </c>
      <c r="NG96" s="294">
        <f t="shared" si="1425"/>
        <v>14451</v>
      </c>
      <c r="NH96" s="293">
        <f t="shared" si="1426"/>
        <v>0.49395223818877287</v>
      </c>
      <c r="NI96" s="294">
        <f t="shared" si="1427"/>
        <v>2056</v>
      </c>
      <c r="NJ96" s="293">
        <f t="shared" si="1428"/>
        <v>-7.6784912438257691E-2</v>
      </c>
      <c r="NK96" s="292">
        <f t="shared" si="1429"/>
        <v>17941</v>
      </c>
      <c r="NL96" s="293">
        <f t="shared" si="1430"/>
        <v>0.22272200640632445</v>
      </c>
      <c r="NM96" s="294">
        <f t="shared" si="1431"/>
        <v>15881</v>
      </c>
      <c r="NN96" s="293">
        <f t="shared" si="1432"/>
        <v>0.14334053275737935</v>
      </c>
      <c r="NO96" s="294">
        <f t="shared" si="1433"/>
        <v>2060</v>
      </c>
      <c r="NP96" s="293">
        <f t="shared" si="1434"/>
        <v>1.641025641025641</v>
      </c>
      <c r="NQ96" s="292">
        <f t="shared" si="1435"/>
        <v>2666</v>
      </c>
      <c r="NR96" s="293">
        <f t="shared" si="1436"/>
        <v>-0.24325858643201814</v>
      </c>
      <c r="NS96" s="294">
        <f t="shared" si="1437"/>
        <v>1886</v>
      </c>
      <c r="NT96" s="293">
        <f t="shared" si="1438"/>
        <v>-0.24710578842315367</v>
      </c>
      <c r="NU96" s="294">
        <f t="shared" si="1439"/>
        <v>778</v>
      </c>
      <c r="NV96" s="293">
        <f t="shared" si="1440"/>
        <v>-0.23349753694581277</v>
      </c>
    </row>
    <row r="97" spans="1:386" s="295" customFormat="1" outlineLevel="1" x14ac:dyDescent="0.25">
      <c r="A97" s="290"/>
      <c r="B97" s="291" t="s">
        <v>79</v>
      </c>
      <c r="C97" s="292">
        <v>1442943</v>
      </c>
      <c r="D97" s="293">
        <f t="shared" si="1233"/>
        <v>3.7845080937851883E-2</v>
      </c>
      <c r="E97" s="292">
        <v>535775</v>
      </c>
      <c r="F97" s="293">
        <f t="shared" si="1234"/>
        <v>5.2169046169556754E-2</v>
      </c>
      <c r="G97" s="294">
        <v>513363</v>
      </c>
      <c r="H97" s="293">
        <f t="shared" si="1235"/>
        <v>5.5985239002275033E-2</v>
      </c>
      <c r="I97" s="294">
        <v>22412</v>
      </c>
      <c r="J97" s="293">
        <f t="shared" si="1236"/>
        <v>-2.8269164065209851E-2</v>
      </c>
      <c r="K97" s="292">
        <v>422058</v>
      </c>
      <c r="L97" s="293">
        <f t="shared" si="1237"/>
        <v>3.6679152594412123E-2</v>
      </c>
      <c r="M97" s="294">
        <v>412245</v>
      </c>
      <c r="N97" s="293">
        <f t="shared" si="1238"/>
        <v>2.3473770451103659E-2</v>
      </c>
      <c r="O97" s="294">
        <v>9813</v>
      </c>
      <c r="P97" s="293">
        <f t="shared" si="1239"/>
        <v>1.263667820069204</v>
      </c>
      <c r="Q97" s="292">
        <v>285698</v>
      </c>
      <c r="R97" s="293">
        <f t="shared" si="1240"/>
        <v>2.6077712372996498E-2</v>
      </c>
      <c r="S97" s="294">
        <v>270464</v>
      </c>
      <c r="T97" s="293">
        <f t="shared" si="1241"/>
        <v>5.1219265719860463E-2</v>
      </c>
      <c r="U97" s="294">
        <v>15234</v>
      </c>
      <c r="V97" s="293">
        <f t="shared" si="1242"/>
        <v>-0.2797503664129356</v>
      </c>
      <c r="W97" s="292">
        <v>219692</v>
      </c>
      <c r="X97" s="293">
        <f t="shared" si="1243"/>
        <v>4.9080820971645345E-3</v>
      </c>
      <c r="Y97" s="294">
        <v>214691</v>
      </c>
      <c r="Z97" s="293">
        <f t="shared" si="1244"/>
        <v>2.5169038813552813E-3</v>
      </c>
      <c r="AA97" s="294">
        <v>5000</v>
      </c>
      <c r="AB97" s="293">
        <f t="shared" si="1245"/>
        <v>0.11931945377210651</v>
      </c>
      <c r="AC97" s="292">
        <v>32735</v>
      </c>
      <c r="AD97" s="293">
        <f t="shared" si="1246"/>
        <v>0.28016112001877125</v>
      </c>
      <c r="AE97" s="294">
        <v>21440</v>
      </c>
      <c r="AF97" s="293">
        <f t="shared" si="1247"/>
        <v>4.887236436573561E-2</v>
      </c>
      <c r="AG97" s="294">
        <v>11295</v>
      </c>
      <c r="AH97" s="293">
        <f t="shared" si="1248"/>
        <v>1.2017543859649122</v>
      </c>
      <c r="AI97" s="292">
        <v>1322055</v>
      </c>
      <c r="AJ97" s="293">
        <f t="shared" si="1249"/>
        <v>4.288015423256053E-2</v>
      </c>
      <c r="AK97" s="292">
        <v>480784</v>
      </c>
      <c r="AL97" s="293">
        <f t="shared" si="1250"/>
        <v>5.7035190241886191E-2</v>
      </c>
      <c r="AM97" s="294">
        <v>461359</v>
      </c>
      <c r="AN97" s="293">
        <f t="shared" si="1251"/>
        <v>6.3401805223901153E-2</v>
      </c>
      <c r="AO97" s="294">
        <v>19425</v>
      </c>
      <c r="AP97" s="293">
        <f t="shared" si="1252"/>
        <v>-7.4559313959028151E-2</v>
      </c>
      <c r="AQ97" s="292">
        <v>382340</v>
      </c>
      <c r="AR97" s="293">
        <f t="shared" si="1253"/>
        <v>3.8115459595657875E-2</v>
      </c>
      <c r="AS97" s="294">
        <v>374385</v>
      </c>
      <c r="AT97" s="293">
        <f t="shared" si="1254"/>
        <v>2.4508180795722367E-2</v>
      </c>
      <c r="AU97" s="294">
        <v>7955</v>
      </c>
      <c r="AV97" s="293">
        <f t="shared" si="1255"/>
        <v>1.7688827010093977</v>
      </c>
      <c r="AW97" s="292">
        <v>266054</v>
      </c>
      <c r="AX97" s="293">
        <f t="shared" si="1256"/>
        <v>3.6669614990473054E-2</v>
      </c>
      <c r="AY97" s="294">
        <v>251764</v>
      </c>
      <c r="AZ97" s="293">
        <f t="shared" si="1257"/>
        <v>6.3938402765452151E-2</v>
      </c>
      <c r="BA97" s="294">
        <v>14290</v>
      </c>
      <c r="BB97" s="293">
        <f t="shared" si="1258"/>
        <v>-0.28582138037882954</v>
      </c>
      <c r="BC97" s="292">
        <v>209303</v>
      </c>
      <c r="BD97" s="293">
        <f t="shared" si="1259"/>
        <v>7.5189779581306126E-3</v>
      </c>
      <c r="BE97" s="294">
        <v>205509</v>
      </c>
      <c r="BF97" s="293">
        <f t="shared" si="1260"/>
        <v>5.253503558588335E-3</v>
      </c>
      <c r="BG97" s="294">
        <v>3795</v>
      </c>
      <c r="BH97" s="293">
        <f t="shared" si="1261"/>
        <v>0.14791288566243188</v>
      </c>
      <c r="BI97" s="292">
        <v>28386</v>
      </c>
      <c r="BJ97" s="293">
        <f t="shared" si="1262"/>
        <v>0.27377159524343719</v>
      </c>
      <c r="BK97" s="294">
        <v>18688</v>
      </c>
      <c r="BL97" s="293">
        <f t="shared" si="1263"/>
        <v>2.3551319969328466E-2</v>
      </c>
      <c r="BM97" s="294">
        <v>9698</v>
      </c>
      <c r="BN97" s="293">
        <f t="shared" si="1264"/>
        <v>1.4082443506332258</v>
      </c>
      <c r="BO97" s="292">
        <v>120889</v>
      </c>
      <c r="BP97" s="293">
        <f t="shared" si="1265"/>
        <v>-1.4197178504444241E-2</v>
      </c>
      <c r="BQ97" s="292">
        <v>54991</v>
      </c>
      <c r="BR97" s="293">
        <f t="shared" si="1266"/>
        <v>1.1458946439081741E-2</v>
      </c>
      <c r="BS97" s="294">
        <v>52004</v>
      </c>
      <c r="BT97" s="293">
        <f t="shared" si="1267"/>
        <v>-5.5645855244287334E-3</v>
      </c>
      <c r="BU97" s="294">
        <v>2987</v>
      </c>
      <c r="BV97" s="293">
        <f t="shared" si="1268"/>
        <v>0.44021215043394402</v>
      </c>
      <c r="BW97" s="292">
        <v>39718</v>
      </c>
      <c r="BX97" s="293">
        <f t="shared" si="1269"/>
        <v>2.3053344666821296E-2</v>
      </c>
      <c r="BY97" s="294">
        <v>37861</v>
      </c>
      <c r="BZ97" s="293">
        <f t="shared" si="1270"/>
        <v>1.3382939428816076E-2</v>
      </c>
      <c r="CA97" s="294">
        <v>1857</v>
      </c>
      <c r="CB97" s="293">
        <f t="shared" si="1271"/>
        <v>0.27017783857729127</v>
      </c>
      <c r="CC97" s="292">
        <v>19644</v>
      </c>
      <c r="CD97" s="293">
        <f t="shared" si="1272"/>
        <v>-9.8651004863723912E-2</v>
      </c>
      <c r="CE97" s="294">
        <v>18700</v>
      </c>
      <c r="CF97" s="293">
        <f t="shared" si="1273"/>
        <v>-9.4518690683710993E-2</v>
      </c>
      <c r="CG97" s="294">
        <v>944</v>
      </c>
      <c r="CH97" s="293">
        <f t="shared" si="1274"/>
        <v>-0.17338003502626975</v>
      </c>
      <c r="CI97" s="292">
        <v>10389</v>
      </c>
      <c r="CJ97" s="293">
        <f t="shared" si="1275"/>
        <v>-4.4953116381687863E-2</v>
      </c>
      <c r="CK97" s="294">
        <v>9183</v>
      </c>
      <c r="CL97" s="293">
        <f t="shared" si="1276"/>
        <v>-5.4955233096634748E-2</v>
      </c>
      <c r="CM97" s="294">
        <v>1206</v>
      </c>
      <c r="CN97" s="293">
        <f t="shared" si="1277"/>
        <v>3.8759689922480689E-2</v>
      </c>
      <c r="CO97" s="292">
        <v>4349</v>
      </c>
      <c r="CP97" s="293">
        <f t="shared" si="1278"/>
        <v>0.32349360925136939</v>
      </c>
      <c r="CQ97" s="294">
        <v>2752</v>
      </c>
      <c r="CR97" s="293">
        <f t="shared" si="1279"/>
        <v>0.26065048098946408</v>
      </c>
      <c r="CS97" s="294">
        <v>1596</v>
      </c>
      <c r="CT97" s="293">
        <f t="shared" si="1280"/>
        <v>0.44827586206896552</v>
      </c>
      <c r="CU97" s="292">
        <v>306781</v>
      </c>
      <c r="CV97" s="293">
        <f t="shared" si="1281"/>
        <v>5.0835788175652485E-2</v>
      </c>
      <c r="CW97" s="292">
        <v>78638</v>
      </c>
      <c r="CX97" s="293">
        <f t="shared" si="1282"/>
        <v>5.0285149519853523E-2</v>
      </c>
      <c r="CY97" s="294">
        <v>68612</v>
      </c>
      <c r="CZ97" s="293">
        <f t="shared" si="1283"/>
        <v>0.14758814477821636</v>
      </c>
      <c r="DA97" s="294">
        <v>10027</v>
      </c>
      <c r="DB97" s="293">
        <f t="shared" si="1284"/>
        <v>-0.33529996685449126</v>
      </c>
      <c r="DC97" s="292">
        <v>95884</v>
      </c>
      <c r="DD97" s="293">
        <f t="shared" si="1285"/>
        <v>-5.3651796288985421E-2</v>
      </c>
      <c r="DE97" s="294">
        <v>95206</v>
      </c>
      <c r="DF97" s="293">
        <f t="shared" si="1286"/>
        <v>-5.9266432156831694E-2</v>
      </c>
      <c r="DG97" s="294">
        <v>678</v>
      </c>
      <c r="DH97" s="293">
        <f t="shared" si="1287"/>
        <v>4.8448275862068968</v>
      </c>
      <c r="DI97" s="292">
        <v>47973</v>
      </c>
      <c r="DJ97" s="293">
        <f t="shared" si="1288"/>
        <v>0.1524214471029115</v>
      </c>
      <c r="DK97" s="294">
        <v>38591</v>
      </c>
      <c r="DL97" s="293">
        <f t="shared" si="1289"/>
        <v>0.43093922651933703</v>
      </c>
      <c r="DM97" s="294">
        <v>9381</v>
      </c>
      <c r="DN97" s="293">
        <f t="shared" si="1290"/>
        <v>-0.36005184528276146</v>
      </c>
      <c r="DO97" s="292">
        <v>91582</v>
      </c>
      <c r="DP97" s="293">
        <f t="shared" si="1291"/>
        <v>-5.4623445729489184E-3</v>
      </c>
      <c r="DQ97" s="294">
        <v>90704</v>
      </c>
      <c r="DR97" s="293">
        <f t="shared" si="1292"/>
        <v>-6.9738671571364375E-3</v>
      </c>
      <c r="DS97" s="294">
        <v>878</v>
      </c>
      <c r="DT97" s="293">
        <f t="shared" si="1293"/>
        <v>0.18010752688172049</v>
      </c>
      <c r="DU97" s="292">
        <v>12721</v>
      </c>
      <c r="DV97" s="293">
        <f t="shared" si="1294"/>
        <v>0.25614693393897503</v>
      </c>
      <c r="DW97" s="294">
        <v>8207</v>
      </c>
      <c r="DX97" s="293">
        <f t="shared" si="1295"/>
        <v>2.0390401591446006E-2</v>
      </c>
      <c r="DY97" s="294">
        <v>4514</v>
      </c>
      <c r="DZ97" s="293">
        <f t="shared" si="1296"/>
        <v>1.1660268714011517</v>
      </c>
      <c r="EA97" s="292">
        <v>31417</v>
      </c>
      <c r="EB97" s="293">
        <f t="shared" si="1297"/>
        <v>-4.4378878209027861E-2</v>
      </c>
      <c r="EC97" s="292">
        <v>18352</v>
      </c>
      <c r="ED97" s="293">
        <f t="shared" si="1298"/>
        <v>8.0037664783427553E-2</v>
      </c>
      <c r="EE97" s="294">
        <v>18025</v>
      </c>
      <c r="EF97" s="293">
        <f t="shared" si="1299"/>
        <v>6.9669455818645698E-2</v>
      </c>
      <c r="EG97" s="294">
        <v>328</v>
      </c>
      <c r="EH97" s="293">
        <f t="shared" si="1300"/>
        <v>1.3262411347517729</v>
      </c>
      <c r="EI97" s="292">
        <v>8063</v>
      </c>
      <c r="EJ97" s="293">
        <f t="shared" si="1301"/>
        <v>-0.13856837606837602</v>
      </c>
      <c r="EK97" s="294">
        <v>7991</v>
      </c>
      <c r="EL97" s="293">
        <f t="shared" si="1302"/>
        <v>-0.14489031567683253</v>
      </c>
      <c r="EM97" s="294">
        <v>71</v>
      </c>
      <c r="EN97" s="293">
        <f t="shared" si="1303"/>
        <v>3.7333333333333334</v>
      </c>
      <c r="EO97" s="292">
        <v>4014</v>
      </c>
      <c r="EP97" s="293">
        <f t="shared" si="1304"/>
        <v>-3.5791496516934918E-2</v>
      </c>
      <c r="EQ97" s="294">
        <v>3807</v>
      </c>
      <c r="ER97" s="293">
        <f t="shared" si="1305"/>
        <v>-5.4865938430983086E-2</v>
      </c>
      <c r="ES97" s="294">
        <v>207</v>
      </c>
      <c r="ET97" s="293">
        <f t="shared" si="1306"/>
        <v>0.53333333333333344</v>
      </c>
      <c r="EU97" s="292">
        <v>980</v>
      </c>
      <c r="EV97" s="293">
        <f t="shared" si="1307"/>
        <v>-0.39318885448916407</v>
      </c>
      <c r="EW97" s="294">
        <v>969</v>
      </c>
      <c r="EX97" s="293">
        <f t="shared" si="1308"/>
        <v>-0.38709677419354838</v>
      </c>
      <c r="EY97" s="294">
        <v>11</v>
      </c>
      <c r="EZ97" s="293">
        <f t="shared" si="1309"/>
        <v>-0.67647058823529416</v>
      </c>
      <c r="FA97" s="292">
        <v>562</v>
      </c>
      <c r="FB97" s="293">
        <f t="shared" si="1310"/>
        <v>-0.40402969247083775</v>
      </c>
      <c r="FC97" s="294">
        <v>562</v>
      </c>
      <c r="FD97" s="293">
        <f t="shared" si="1311"/>
        <v>-0.36425339366515841</v>
      </c>
      <c r="FE97" s="294">
        <v>0</v>
      </c>
      <c r="FF97" s="293">
        <f t="shared" si="1312"/>
        <v>-1</v>
      </c>
      <c r="FG97" s="292">
        <v>47184</v>
      </c>
      <c r="FH97" s="293">
        <f t="shared" si="1313"/>
        <v>9.4934212053001676E-2</v>
      </c>
      <c r="FI97" s="292">
        <v>16183</v>
      </c>
      <c r="FJ97" s="293">
        <f t="shared" si="1314"/>
        <v>0.16617424515385171</v>
      </c>
      <c r="FK97" s="294">
        <v>15944</v>
      </c>
      <c r="FL97" s="293">
        <f t="shared" si="1315"/>
        <v>0.1577112982863782</v>
      </c>
      <c r="FM97" s="294">
        <v>240</v>
      </c>
      <c r="FN97" s="293">
        <f t="shared" si="1316"/>
        <v>1.2641509433962264</v>
      </c>
      <c r="FO97" s="292">
        <v>8734</v>
      </c>
      <c r="FP97" s="293">
        <f t="shared" si="1317"/>
        <v>0.17046368265880463</v>
      </c>
      <c r="FQ97" s="294">
        <v>8055</v>
      </c>
      <c r="FR97" s="293">
        <f t="shared" si="1318"/>
        <v>0.10146314781895249</v>
      </c>
      <c r="FS97" s="294">
        <v>678</v>
      </c>
      <c r="FT97" s="293">
        <f t="shared" si="1319"/>
        <v>3.550335570469799</v>
      </c>
      <c r="FU97" s="292">
        <v>10934</v>
      </c>
      <c r="FV97" s="293">
        <f t="shared" si="1320"/>
        <v>-9.4192693231712421E-2</v>
      </c>
      <c r="FW97" s="294">
        <v>10367</v>
      </c>
      <c r="FX97" s="293">
        <f t="shared" si="1321"/>
        <v>-0.10351089588377727</v>
      </c>
      <c r="FY97" s="294">
        <v>567</v>
      </c>
      <c r="FZ97" s="293">
        <f t="shared" si="1322"/>
        <v>0.11834319526627213</v>
      </c>
      <c r="GA97" s="292">
        <v>11610</v>
      </c>
      <c r="GB97" s="293">
        <f t="shared" si="1323"/>
        <v>0.20887130362349016</v>
      </c>
      <c r="GC97" s="294">
        <v>11173</v>
      </c>
      <c r="GD97" s="293">
        <f t="shared" si="1324"/>
        <v>0.17684853591742145</v>
      </c>
      <c r="GE97" s="294">
        <v>438</v>
      </c>
      <c r="GF97" s="293">
        <f t="shared" si="1325"/>
        <v>2.9459459459459461</v>
      </c>
      <c r="GG97" s="292">
        <v>1380</v>
      </c>
      <c r="GH97" s="293">
        <f t="shared" si="1326"/>
        <v>0.46496815286624193</v>
      </c>
      <c r="GI97" s="294">
        <v>1224</v>
      </c>
      <c r="GJ97" s="293">
        <f t="shared" si="1327"/>
        <v>0.46938775510204089</v>
      </c>
      <c r="GK97" s="294">
        <v>156</v>
      </c>
      <c r="GL97" s="293">
        <f t="shared" si="1328"/>
        <v>0.41818181818181821</v>
      </c>
      <c r="GM97" s="292">
        <v>471476</v>
      </c>
      <c r="GN97" s="293">
        <f t="shared" si="1329"/>
        <v>-5.1338970139837015E-3</v>
      </c>
      <c r="GO97" s="292">
        <v>210719</v>
      </c>
      <c r="GP97" s="293">
        <f t="shared" si="1330"/>
        <v>4.1506233082992949E-3</v>
      </c>
      <c r="GQ97" s="294">
        <v>206812</v>
      </c>
      <c r="GR97" s="293">
        <f t="shared" si="1331"/>
        <v>-1.183058751576771E-2</v>
      </c>
      <c r="GS97" s="294">
        <v>3907</v>
      </c>
      <c r="GT97" s="293">
        <f t="shared" si="1332"/>
        <v>5.9767857142857146</v>
      </c>
      <c r="GU97" s="292">
        <v>83231</v>
      </c>
      <c r="GV97" s="293">
        <f t="shared" si="1333"/>
        <v>0.11208946848026513</v>
      </c>
      <c r="GW97" s="294">
        <v>79261</v>
      </c>
      <c r="GX97" s="293">
        <f t="shared" si="1334"/>
        <v>6.5364660340331726E-2</v>
      </c>
      <c r="GY97" s="294">
        <v>3970</v>
      </c>
      <c r="GZ97" s="293">
        <f t="shared" si="1335"/>
        <v>7.9414414414414409</v>
      </c>
      <c r="HA97" s="292">
        <v>130828</v>
      </c>
      <c r="HB97" s="293">
        <f t="shared" si="1336"/>
        <v>-2.0601886509956535E-2</v>
      </c>
      <c r="HC97" s="294">
        <v>130292</v>
      </c>
      <c r="HD97" s="293">
        <f t="shared" si="1337"/>
        <v>-2.1604127086634284E-2</v>
      </c>
      <c r="HE97" s="294">
        <v>536</v>
      </c>
      <c r="HF97" s="293">
        <f t="shared" si="1338"/>
        <v>0.30413625304136249</v>
      </c>
      <c r="HG97" s="292">
        <v>49911</v>
      </c>
      <c r="HH97" s="293">
        <f t="shared" si="1339"/>
        <v>-3.5237947964588123E-2</v>
      </c>
      <c r="HI97" s="294">
        <v>49576</v>
      </c>
      <c r="HJ97" s="293">
        <f t="shared" si="1340"/>
        <v>-3.364391251803045E-2</v>
      </c>
      <c r="HK97" s="294">
        <v>336</v>
      </c>
      <c r="HL97" s="293">
        <f t="shared" si="1341"/>
        <v>-0.22222222222222221</v>
      </c>
      <c r="HM97" s="292">
        <v>5421</v>
      </c>
      <c r="HN97" s="293">
        <f t="shared" si="1342"/>
        <v>0.67314814814814805</v>
      </c>
      <c r="HO97" s="294">
        <v>3042</v>
      </c>
      <c r="HP97" s="293">
        <f t="shared" si="1343"/>
        <v>-6.1111111111111116E-2</v>
      </c>
      <c r="HQ97" s="294">
        <v>2379</v>
      </c>
      <c r="HR97" s="293" t="str">
        <f t="shared" si="1344"/>
        <v>-</v>
      </c>
      <c r="HS97" s="292">
        <v>66337</v>
      </c>
      <c r="HT97" s="293">
        <f t="shared" si="1345"/>
        <v>6.0272352395869921E-2</v>
      </c>
      <c r="HU97" s="292">
        <v>19993</v>
      </c>
      <c r="HV97" s="293">
        <f t="shared" si="1346"/>
        <v>9.4068074860457429E-2</v>
      </c>
      <c r="HW97" s="294">
        <v>19769</v>
      </c>
      <c r="HX97" s="293">
        <f t="shared" si="1347"/>
        <v>9.6207164245314392E-2</v>
      </c>
      <c r="HY97" s="294">
        <v>224</v>
      </c>
      <c r="HZ97" s="293">
        <f t="shared" si="1348"/>
        <v>-6.2761506276150625E-2</v>
      </c>
      <c r="IA97" s="292">
        <v>23971</v>
      </c>
      <c r="IB97" s="293">
        <f t="shared" si="1349"/>
        <v>-9.4648185217358516E-2</v>
      </c>
      <c r="IC97" s="294">
        <v>23628</v>
      </c>
      <c r="ID97" s="293">
        <f t="shared" si="1350"/>
        <v>-0.10438935637934954</v>
      </c>
      <c r="IE97" s="294">
        <v>343</v>
      </c>
      <c r="IF97" s="293">
        <f t="shared" si="1351"/>
        <v>2.6105263157894738</v>
      </c>
      <c r="IG97" s="292">
        <v>11782</v>
      </c>
      <c r="IH97" s="293">
        <f t="shared" si="1352"/>
        <v>0.17596566523605151</v>
      </c>
      <c r="II97" s="294">
        <v>11585</v>
      </c>
      <c r="IJ97" s="293">
        <f t="shared" si="1353"/>
        <v>0.1927313909193864</v>
      </c>
      <c r="IK97" s="294">
        <v>197</v>
      </c>
      <c r="IL97" s="293">
        <f t="shared" si="1354"/>
        <v>-0.35830618892508148</v>
      </c>
      <c r="IM97" s="292">
        <v>9360</v>
      </c>
      <c r="IN97" s="293">
        <f t="shared" si="1355"/>
        <v>0.46090213828624949</v>
      </c>
      <c r="IO97" s="294">
        <v>9150</v>
      </c>
      <c r="IP97" s="293">
        <f t="shared" si="1356"/>
        <v>0.51842017922336536</v>
      </c>
      <c r="IQ97" s="294">
        <v>211</v>
      </c>
      <c r="IR97" s="293">
        <f t="shared" si="1357"/>
        <v>-0.4461942257217848</v>
      </c>
      <c r="IS97" s="292">
        <v>2158</v>
      </c>
      <c r="IT97" s="293">
        <f t="shared" si="1358"/>
        <v>-8.2720588235294379E-3</v>
      </c>
      <c r="IU97" s="294">
        <v>2134</v>
      </c>
      <c r="IV97" s="293">
        <f t="shared" si="1359"/>
        <v>9.4607379375590828E-3</v>
      </c>
      <c r="IW97" s="294">
        <v>24</v>
      </c>
      <c r="IX97" s="293">
        <f t="shared" si="1360"/>
        <v>-0.61290322580645162</v>
      </c>
      <c r="IY97" s="292">
        <v>52181</v>
      </c>
      <c r="IZ97" s="293">
        <f t="shared" si="1361"/>
        <v>0.1651966147868611</v>
      </c>
      <c r="JA97" s="292">
        <v>13408</v>
      </c>
      <c r="JB97" s="293">
        <f t="shared" si="1362"/>
        <v>0.28935474564862007</v>
      </c>
      <c r="JC97" s="294">
        <v>13296</v>
      </c>
      <c r="JD97" s="293">
        <f t="shared" si="1363"/>
        <v>0.28687572590011623</v>
      </c>
      <c r="JE97" s="294">
        <v>112</v>
      </c>
      <c r="JF97" s="293">
        <f t="shared" si="1364"/>
        <v>0.69696969696969702</v>
      </c>
      <c r="JG97" s="292">
        <v>8217</v>
      </c>
      <c r="JH97" s="293">
        <f t="shared" si="1365"/>
        <v>0.17134711332858155</v>
      </c>
      <c r="JI97" s="294">
        <v>8217</v>
      </c>
      <c r="JJ97" s="293">
        <f t="shared" si="1366"/>
        <v>0.17134711332858155</v>
      </c>
      <c r="JK97" s="294">
        <v>0</v>
      </c>
      <c r="JL97" s="293" t="str">
        <f t="shared" si="1367"/>
        <v>-</v>
      </c>
      <c r="JM97" s="292">
        <v>26482</v>
      </c>
      <c r="JN97" s="293">
        <f t="shared" si="1368"/>
        <v>0.11686558981063633</v>
      </c>
      <c r="JO97" s="294">
        <v>26465</v>
      </c>
      <c r="JP97" s="293">
        <f t="shared" si="1369"/>
        <v>0.11779861463084984</v>
      </c>
      <c r="JQ97" s="294">
        <v>17</v>
      </c>
      <c r="JR97" s="293">
        <f t="shared" si="1370"/>
        <v>-0.5</v>
      </c>
      <c r="JS97" s="292">
        <v>3908</v>
      </c>
      <c r="JT97" s="293">
        <f t="shared" si="1371"/>
        <v>3.9085349641052813E-2</v>
      </c>
      <c r="JU97" s="294">
        <v>3908</v>
      </c>
      <c r="JV97" s="293">
        <f t="shared" si="1372"/>
        <v>4.4640470462443238E-2</v>
      </c>
      <c r="JW97" s="294">
        <v>0</v>
      </c>
      <c r="JX97" s="293">
        <f t="shared" si="1373"/>
        <v>-1</v>
      </c>
      <c r="JY97" s="292">
        <v>0</v>
      </c>
      <c r="JZ97" s="293">
        <f t="shared" si="1374"/>
        <v>-1</v>
      </c>
      <c r="KA97" s="294">
        <v>0</v>
      </c>
      <c r="KB97" s="293" t="str">
        <f t="shared" si="1375"/>
        <v>-</v>
      </c>
      <c r="KC97" s="294">
        <v>0</v>
      </c>
      <c r="KD97" s="293">
        <f t="shared" si="1376"/>
        <v>-1</v>
      </c>
      <c r="KE97" s="292">
        <v>42067</v>
      </c>
      <c r="KF97" s="293">
        <f t="shared" si="1377"/>
        <v>7.9388294460267295E-2</v>
      </c>
      <c r="KG97" s="292">
        <v>18218</v>
      </c>
      <c r="KH97" s="293">
        <f t="shared" si="1378"/>
        <v>0.27069819348538737</v>
      </c>
      <c r="KI97" s="294">
        <v>18108</v>
      </c>
      <c r="KJ97" s="293">
        <f t="shared" si="1379"/>
        <v>0.27162921348314617</v>
      </c>
      <c r="KK97" s="294">
        <v>110</v>
      </c>
      <c r="KL97" s="293">
        <f t="shared" si="1380"/>
        <v>0.12244897959183665</v>
      </c>
      <c r="KM97" s="292">
        <v>7731</v>
      </c>
      <c r="KN97" s="293">
        <f t="shared" si="1381"/>
        <v>-5.2921719955898561E-2</v>
      </c>
      <c r="KO97" s="294">
        <v>7385</v>
      </c>
      <c r="KP97" s="293">
        <f t="shared" si="1382"/>
        <v>-6.3055062166962661E-2</v>
      </c>
      <c r="KQ97" s="294">
        <v>346</v>
      </c>
      <c r="KR97" s="293">
        <f t="shared" si="1383"/>
        <v>0.22695035460992918</v>
      </c>
      <c r="KS97" s="292">
        <v>6234</v>
      </c>
      <c r="KT97" s="293">
        <f t="shared" si="1384"/>
        <v>0.31131678586453515</v>
      </c>
      <c r="KU97" s="294">
        <v>6061</v>
      </c>
      <c r="KV97" s="293">
        <f t="shared" si="1385"/>
        <v>0.32916666666666661</v>
      </c>
      <c r="KW97" s="294">
        <v>173</v>
      </c>
      <c r="KX97" s="293">
        <f t="shared" si="1386"/>
        <v>-0.10362694300518138</v>
      </c>
      <c r="KY97" s="292">
        <v>10677</v>
      </c>
      <c r="KZ97" s="293">
        <f t="shared" si="1387"/>
        <v>-0.15690145293746049</v>
      </c>
      <c r="LA97" s="294">
        <v>10514</v>
      </c>
      <c r="LB97" s="293">
        <f t="shared" si="1388"/>
        <v>-0.14311328443357785</v>
      </c>
      <c r="LC97" s="294">
        <v>163</v>
      </c>
      <c r="LD97" s="293">
        <f t="shared" si="1389"/>
        <v>-0.58629441624365475</v>
      </c>
      <c r="LE97" s="292">
        <v>276</v>
      </c>
      <c r="LF97" s="293">
        <f t="shared" si="1390"/>
        <v>0.70370370370370372</v>
      </c>
      <c r="LG97" s="294">
        <v>0</v>
      </c>
      <c r="LH97" s="293">
        <f t="shared" si="1391"/>
        <v>-1</v>
      </c>
      <c r="LI97" s="294">
        <v>276</v>
      </c>
      <c r="LJ97" s="293">
        <f t="shared" si="1392"/>
        <v>0.95744680851063824</v>
      </c>
      <c r="LK97" s="292">
        <v>165506</v>
      </c>
      <c r="LL97" s="293">
        <f t="shared" si="1393"/>
        <v>4.0499421616456255E-2</v>
      </c>
      <c r="LM97" s="292">
        <v>41210</v>
      </c>
      <c r="LN97" s="293">
        <f t="shared" si="1394"/>
        <v>1.3576663879187434E-2</v>
      </c>
      <c r="LO97" s="294">
        <v>40788</v>
      </c>
      <c r="LP97" s="293">
        <f t="shared" si="1395"/>
        <v>1.0729773262297071E-2</v>
      </c>
      <c r="LQ97" s="294">
        <v>422</v>
      </c>
      <c r="LR97" s="293">
        <f t="shared" si="1396"/>
        <v>0.39273927392739272</v>
      </c>
      <c r="LS97" s="292">
        <v>102682</v>
      </c>
      <c r="LT97" s="293">
        <f t="shared" si="1397"/>
        <v>5.6877598913088301E-2</v>
      </c>
      <c r="LU97" s="294">
        <v>102413</v>
      </c>
      <c r="LV97" s="293">
        <f t="shared" si="1398"/>
        <v>6.2122107795857806E-2</v>
      </c>
      <c r="LW97" s="294">
        <v>269</v>
      </c>
      <c r="LX97" s="293">
        <f t="shared" si="1399"/>
        <v>-0.63301500682128242</v>
      </c>
      <c r="LY97" s="292">
        <v>10526</v>
      </c>
      <c r="LZ97" s="293">
        <f t="shared" si="1400"/>
        <v>-6.9483734087694482E-2</v>
      </c>
      <c r="MA97" s="294">
        <v>10362</v>
      </c>
      <c r="MB97" s="293">
        <f t="shared" si="1401"/>
        <v>-7.4656188605108031E-2</v>
      </c>
      <c r="MC97" s="294">
        <v>164</v>
      </c>
      <c r="MD97" s="293">
        <f t="shared" si="1402"/>
        <v>0.43859649122807021</v>
      </c>
      <c r="ME97" s="292">
        <v>9673</v>
      </c>
      <c r="MF97" s="293">
        <f t="shared" si="1403"/>
        <v>-6.5591190108191699E-2</v>
      </c>
      <c r="MG97" s="294">
        <v>9533</v>
      </c>
      <c r="MH97" s="293">
        <f t="shared" si="1404"/>
        <v>-7.4915089762251363E-2</v>
      </c>
      <c r="MI97" s="294">
        <v>140</v>
      </c>
      <c r="MJ97" s="293">
        <f t="shared" si="1405"/>
        <v>1.978723404255319</v>
      </c>
      <c r="MK97" s="292">
        <v>2043</v>
      </c>
      <c r="ML97" s="293">
        <f t="shared" si="1406"/>
        <v>2.9747081712062258</v>
      </c>
      <c r="MM97" s="294">
        <v>1955</v>
      </c>
      <c r="MN97" s="293">
        <f t="shared" si="1407"/>
        <v>2.91</v>
      </c>
      <c r="MO97" s="294">
        <v>88</v>
      </c>
      <c r="MP97" s="293">
        <f t="shared" si="1408"/>
        <v>5.2857142857142856</v>
      </c>
      <c r="MQ97" s="292">
        <f t="shared" si="1409"/>
        <v>139106</v>
      </c>
      <c r="MR97" s="293">
        <f t="shared" si="1410"/>
        <v>0.15448328519735743</v>
      </c>
      <c r="MS97" s="292">
        <f t="shared" si="1411"/>
        <v>64063</v>
      </c>
      <c r="MT97" s="293">
        <f t="shared" si="1412"/>
        <v>0.15254389752446751</v>
      </c>
      <c r="MU97" s="294">
        <f t="shared" si="1413"/>
        <v>60005</v>
      </c>
      <c r="MV97" s="293">
        <f t="shared" si="1414"/>
        <v>0.17215580559462418</v>
      </c>
      <c r="MW97" s="294">
        <f t="shared" si="1415"/>
        <v>4055</v>
      </c>
      <c r="MX97" s="293">
        <f t="shared" si="1416"/>
        <v>-7.6730418943533718E-2</v>
      </c>
      <c r="MY97" s="292">
        <f t="shared" si="1417"/>
        <v>43827</v>
      </c>
      <c r="MZ97" s="293">
        <f t="shared" si="1418"/>
        <v>0.20050949133042972</v>
      </c>
      <c r="NA97" s="294">
        <f t="shared" si="1419"/>
        <v>42229</v>
      </c>
      <c r="NB97" s="293">
        <f t="shared" si="1420"/>
        <v>0.19065610285617618</v>
      </c>
      <c r="NC97" s="294">
        <f t="shared" si="1421"/>
        <v>1600</v>
      </c>
      <c r="ND97" s="293">
        <f t="shared" si="1422"/>
        <v>0.5399422521655437</v>
      </c>
      <c r="NE97" s="292">
        <f t="shared" si="1423"/>
        <v>17281</v>
      </c>
      <c r="NF97" s="293">
        <f t="shared" si="1424"/>
        <v>0.12177864329763066</v>
      </c>
      <c r="NG97" s="294">
        <f t="shared" si="1425"/>
        <v>14234</v>
      </c>
      <c r="NH97" s="293">
        <f t="shared" si="1426"/>
        <v>0.21068299736327289</v>
      </c>
      <c r="NI97" s="294">
        <f t="shared" si="1427"/>
        <v>3048</v>
      </c>
      <c r="NJ97" s="293">
        <f t="shared" si="1428"/>
        <v>-0.16470265826253772</v>
      </c>
      <c r="NK97" s="292">
        <f t="shared" si="1429"/>
        <v>21602</v>
      </c>
      <c r="NL97" s="293">
        <f t="shared" si="1430"/>
        <v>0.10671653260925251</v>
      </c>
      <c r="NM97" s="294">
        <f t="shared" si="1431"/>
        <v>19982</v>
      </c>
      <c r="NN97" s="293">
        <f t="shared" si="1432"/>
        <v>8.7455782312925168E-2</v>
      </c>
      <c r="NO97" s="294">
        <f t="shared" si="1433"/>
        <v>1618</v>
      </c>
      <c r="NP97" s="293">
        <f t="shared" si="1434"/>
        <v>0.41557305336832906</v>
      </c>
      <c r="NQ97" s="292">
        <f t="shared" si="1435"/>
        <v>3825</v>
      </c>
      <c r="NR97" s="293">
        <f t="shared" si="1436"/>
        <v>-7.76464914395949E-2</v>
      </c>
      <c r="NS97" s="294">
        <f t="shared" si="1437"/>
        <v>1564</v>
      </c>
      <c r="NT97" s="293">
        <f t="shared" si="1438"/>
        <v>-0.40373617994662603</v>
      </c>
      <c r="NU97" s="294">
        <f t="shared" si="1439"/>
        <v>2261</v>
      </c>
      <c r="NV97" s="293">
        <f t="shared" si="1440"/>
        <v>0.48456992777412999</v>
      </c>
    </row>
    <row r="98" spans="1:386" s="295" customFormat="1" outlineLevel="1" x14ac:dyDescent="0.25">
      <c r="A98" s="290"/>
      <c r="B98" s="291" t="s">
        <v>81</v>
      </c>
      <c r="C98" s="292">
        <v>1369322</v>
      </c>
      <c r="D98" s="293">
        <f t="shared" si="1233"/>
        <v>7.6011912713442653E-2</v>
      </c>
      <c r="E98" s="292">
        <v>515619</v>
      </c>
      <c r="F98" s="293">
        <f t="shared" si="1234"/>
        <v>6.3160455847270036E-2</v>
      </c>
      <c r="G98" s="294">
        <v>492374</v>
      </c>
      <c r="H98" s="293">
        <f t="shared" si="1235"/>
        <v>7.2114620417850661E-2</v>
      </c>
      <c r="I98" s="294">
        <v>23246</v>
      </c>
      <c r="J98" s="293">
        <f t="shared" si="1236"/>
        <v>-9.6576114414519409E-2</v>
      </c>
      <c r="K98" s="292">
        <v>425014</v>
      </c>
      <c r="L98" s="293">
        <f t="shared" si="1237"/>
        <v>6.4995138770560068E-2</v>
      </c>
      <c r="M98" s="294">
        <v>418479</v>
      </c>
      <c r="N98" s="293">
        <f t="shared" si="1238"/>
        <v>8.0411428925498241E-2</v>
      </c>
      <c r="O98" s="294">
        <v>6535</v>
      </c>
      <c r="P98" s="293">
        <f t="shared" si="1239"/>
        <v>-0.44349825427914502</v>
      </c>
      <c r="Q98" s="292">
        <v>270459</v>
      </c>
      <c r="R98" s="293">
        <f t="shared" si="1240"/>
        <v>7.3509857544881818E-2</v>
      </c>
      <c r="S98" s="294">
        <v>239324</v>
      </c>
      <c r="T98" s="293">
        <f t="shared" si="1241"/>
        <v>9.3118111602881193E-2</v>
      </c>
      <c r="U98" s="294">
        <v>31134</v>
      </c>
      <c r="V98" s="293">
        <f t="shared" si="1242"/>
        <v>-5.6574043210811831E-2</v>
      </c>
      <c r="W98" s="292">
        <v>187148</v>
      </c>
      <c r="X98" s="293">
        <f t="shared" si="1243"/>
        <v>-1.119582388900342E-2</v>
      </c>
      <c r="Y98" s="294">
        <v>172156</v>
      </c>
      <c r="Z98" s="293">
        <f t="shared" si="1244"/>
        <v>1.9259575022350095E-2</v>
      </c>
      <c r="AA98" s="294">
        <v>14992</v>
      </c>
      <c r="AB98" s="293">
        <f t="shared" si="1245"/>
        <v>-0.26379886073462977</v>
      </c>
      <c r="AC98" s="292">
        <v>49491</v>
      </c>
      <c r="AD98" s="293">
        <f t="shared" si="1246"/>
        <v>3.4965181204123841E-2</v>
      </c>
      <c r="AE98" s="294">
        <v>32413</v>
      </c>
      <c r="AF98" s="293">
        <f t="shared" si="1247"/>
        <v>0.25054978972954212</v>
      </c>
      <c r="AG98" s="294">
        <v>17078</v>
      </c>
      <c r="AH98" s="293">
        <f t="shared" si="1248"/>
        <v>-0.22018264840182644</v>
      </c>
      <c r="AI98" s="292">
        <v>1262186</v>
      </c>
      <c r="AJ98" s="293">
        <f t="shared" si="1249"/>
        <v>8.055728677976326E-2</v>
      </c>
      <c r="AK98" s="292">
        <v>466149</v>
      </c>
      <c r="AL98" s="293">
        <f t="shared" si="1250"/>
        <v>6.2244493361954589E-2</v>
      </c>
      <c r="AM98" s="294">
        <v>444218</v>
      </c>
      <c r="AN98" s="293">
        <f t="shared" si="1251"/>
        <v>7.2192668256466197E-2</v>
      </c>
      <c r="AO98" s="294">
        <v>21931</v>
      </c>
      <c r="AP98" s="293">
        <f t="shared" si="1252"/>
        <v>-0.10576962283384306</v>
      </c>
      <c r="AQ98" s="292">
        <v>393102</v>
      </c>
      <c r="AR98" s="293">
        <f t="shared" si="1253"/>
        <v>7.6110254887092443E-2</v>
      </c>
      <c r="AS98" s="294">
        <v>388490</v>
      </c>
      <c r="AT98" s="293">
        <f t="shared" si="1254"/>
        <v>9.5217287117826954E-2</v>
      </c>
      <c r="AU98" s="294">
        <v>4612</v>
      </c>
      <c r="AV98" s="293">
        <f t="shared" si="1255"/>
        <v>-0.56424792139077851</v>
      </c>
      <c r="AW98" s="292">
        <v>251914</v>
      </c>
      <c r="AX98" s="293">
        <f t="shared" si="1256"/>
        <v>7.7905240322283964E-2</v>
      </c>
      <c r="AY98" s="294">
        <v>221334</v>
      </c>
      <c r="AZ98" s="293">
        <f t="shared" si="1257"/>
        <v>9.9648742777366461E-2</v>
      </c>
      <c r="BA98" s="294">
        <v>30580</v>
      </c>
      <c r="BB98" s="293">
        <f t="shared" si="1258"/>
        <v>-5.7075020813419308E-2</v>
      </c>
      <c r="BC98" s="292">
        <v>178894</v>
      </c>
      <c r="BD98" s="293">
        <f t="shared" si="1259"/>
        <v>-1.5350913404115984E-2</v>
      </c>
      <c r="BE98" s="294">
        <v>165279</v>
      </c>
      <c r="BF98" s="293">
        <f t="shared" si="1260"/>
        <v>1.9202663953380883E-2</v>
      </c>
      <c r="BG98" s="294">
        <v>13615</v>
      </c>
      <c r="BH98" s="293">
        <f t="shared" si="1261"/>
        <v>-0.30247451201393516</v>
      </c>
      <c r="BI98" s="292">
        <v>45310</v>
      </c>
      <c r="BJ98" s="293">
        <f t="shared" si="1262"/>
        <v>1.7493431542071836E-2</v>
      </c>
      <c r="BK98" s="294">
        <v>28865</v>
      </c>
      <c r="BL98" s="293">
        <f t="shared" si="1263"/>
        <v>0.21357998738700856</v>
      </c>
      <c r="BM98" s="294">
        <v>16445</v>
      </c>
      <c r="BN98" s="293">
        <f t="shared" si="1264"/>
        <v>-0.20735528028148653</v>
      </c>
      <c r="BO98" s="292">
        <v>107136</v>
      </c>
      <c r="BP98" s="293">
        <f t="shared" si="1265"/>
        <v>2.5205259229488464E-2</v>
      </c>
      <c r="BQ98" s="292">
        <v>49470</v>
      </c>
      <c r="BR98" s="293">
        <f t="shared" si="1266"/>
        <v>7.1869650943600538E-2</v>
      </c>
      <c r="BS98" s="294">
        <v>48156</v>
      </c>
      <c r="BT98" s="293">
        <f t="shared" si="1267"/>
        <v>7.1395198789685699E-2</v>
      </c>
      <c r="BU98" s="294">
        <v>1314</v>
      </c>
      <c r="BV98" s="293">
        <f t="shared" si="1268"/>
        <v>8.9552238805970186E-2</v>
      </c>
      <c r="BW98" s="292">
        <v>31913</v>
      </c>
      <c r="BX98" s="293">
        <f t="shared" si="1269"/>
        <v>-5.518548124463396E-2</v>
      </c>
      <c r="BY98" s="294">
        <v>29989</v>
      </c>
      <c r="BZ98" s="293">
        <f t="shared" si="1270"/>
        <v>-8.0599668894475451E-2</v>
      </c>
      <c r="CA98" s="294">
        <v>1924</v>
      </c>
      <c r="CB98" s="293">
        <f t="shared" si="1271"/>
        <v>0.66005176876617777</v>
      </c>
      <c r="CC98" s="292">
        <v>18544</v>
      </c>
      <c r="CD98" s="293">
        <f t="shared" si="1272"/>
        <v>1.7112768758227315E-2</v>
      </c>
      <c r="CE98" s="294">
        <v>17990</v>
      </c>
      <c r="CF98" s="293">
        <f t="shared" si="1273"/>
        <v>1.8628616726119596E-2</v>
      </c>
      <c r="CG98" s="294">
        <v>555</v>
      </c>
      <c r="CH98" s="293">
        <f t="shared" si="1274"/>
        <v>-2.8021015761821366E-2</v>
      </c>
      <c r="CI98" s="292">
        <v>8253</v>
      </c>
      <c r="CJ98" s="293">
        <f t="shared" si="1275"/>
        <v>8.8355532111301649E-2</v>
      </c>
      <c r="CK98" s="294">
        <v>6877</v>
      </c>
      <c r="CL98" s="293">
        <f t="shared" si="1276"/>
        <v>2.0629266844760963E-2</v>
      </c>
      <c r="CM98" s="294">
        <v>1376</v>
      </c>
      <c r="CN98" s="293">
        <f t="shared" si="1277"/>
        <v>0.62840236686390538</v>
      </c>
      <c r="CO98" s="292">
        <v>4180</v>
      </c>
      <c r="CP98" s="293">
        <f t="shared" si="1278"/>
        <v>0.27128953771289543</v>
      </c>
      <c r="CQ98" s="294">
        <v>3548</v>
      </c>
      <c r="CR98" s="293">
        <f t="shared" si="1279"/>
        <v>0.66182669789227155</v>
      </c>
      <c r="CS98" s="294">
        <v>632</v>
      </c>
      <c r="CT98" s="293">
        <f t="shared" si="1280"/>
        <v>-0.45186470078057239</v>
      </c>
      <c r="CU98" s="292">
        <v>293977</v>
      </c>
      <c r="CV98" s="293">
        <f t="shared" si="1281"/>
        <v>2.4385059533972964E-2</v>
      </c>
      <c r="CW98" s="292">
        <v>88449</v>
      </c>
      <c r="CX98" s="293">
        <f t="shared" si="1282"/>
        <v>6.5445215380167676E-2</v>
      </c>
      <c r="CY98" s="294">
        <v>75998</v>
      </c>
      <c r="CZ98" s="293">
        <f t="shared" si="1283"/>
        <v>0.12318401489735886</v>
      </c>
      <c r="DA98" s="294">
        <v>12452</v>
      </c>
      <c r="DB98" s="293">
        <f t="shared" si="1284"/>
        <v>-0.18895329902950564</v>
      </c>
      <c r="DC98" s="292">
        <v>94968</v>
      </c>
      <c r="DD98" s="293">
        <f t="shared" si="1285"/>
        <v>-1.0451073761865604E-2</v>
      </c>
      <c r="DE98" s="294">
        <v>94950</v>
      </c>
      <c r="DF98" s="293">
        <f t="shared" si="1286"/>
        <v>-7.9510192140924696E-3</v>
      </c>
      <c r="DG98" s="294">
        <v>19</v>
      </c>
      <c r="DH98" s="293">
        <f t="shared" si="1287"/>
        <v>-0.92692307692307696</v>
      </c>
      <c r="DI98" s="292">
        <v>50277</v>
      </c>
      <c r="DJ98" s="293">
        <f t="shared" si="1288"/>
        <v>-0.10821597076873957</v>
      </c>
      <c r="DK98" s="294">
        <v>33616</v>
      </c>
      <c r="DL98" s="293">
        <f t="shared" si="1289"/>
        <v>-4.8702493137504632E-2</v>
      </c>
      <c r="DM98" s="294">
        <v>16660</v>
      </c>
      <c r="DN98" s="293">
        <f t="shared" si="1290"/>
        <v>-0.20817490494296575</v>
      </c>
      <c r="DO98" s="292">
        <v>80553</v>
      </c>
      <c r="DP98" s="293">
        <f t="shared" si="1291"/>
        <v>-6.9773081586696706E-2</v>
      </c>
      <c r="DQ98" s="294">
        <v>71917</v>
      </c>
      <c r="DR98" s="293">
        <f t="shared" si="1292"/>
        <v>4.0767888307156053E-3</v>
      </c>
      <c r="DS98" s="294">
        <v>8637</v>
      </c>
      <c r="DT98" s="293">
        <f t="shared" si="1293"/>
        <v>-0.42304609218436873</v>
      </c>
      <c r="DU98" s="292">
        <v>23629</v>
      </c>
      <c r="DV98" s="293">
        <f t="shared" si="1294"/>
        <v>-7.220826134757341E-2</v>
      </c>
      <c r="DW98" s="294">
        <v>10990</v>
      </c>
      <c r="DX98" s="293">
        <f t="shared" si="1295"/>
        <v>-2.1197007481296715E-2</v>
      </c>
      <c r="DY98" s="294">
        <v>12640</v>
      </c>
      <c r="DZ98" s="293">
        <f t="shared" si="1296"/>
        <v>-0.11242188048592094</v>
      </c>
      <c r="EA98" s="292">
        <v>30668</v>
      </c>
      <c r="EB98" s="293">
        <f t="shared" si="1297"/>
        <v>-5.7876628164168054E-2</v>
      </c>
      <c r="EC98" s="292">
        <v>17843</v>
      </c>
      <c r="ED98" s="293">
        <f t="shared" si="1298"/>
        <v>2.3694779116465892E-2</v>
      </c>
      <c r="EE98" s="294">
        <v>17556</v>
      </c>
      <c r="EF98" s="293">
        <f t="shared" si="1299"/>
        <v>1.0300972549922349E-2</v>
      </c>
      <c r="EG98" s="294">
        <v>287</v>
      </c>
      <c r="EH98" s="293">
        <f t="shared" si="1300"/>
        <v>4.3148148148148149</v>
      </c>
      <c r="EI98" s="292">
        <v>7174</v>
      </c>
      <c r="EJ98" s="293">
        <f t="shared" si="1301"/>
        <v>-0.21527018157952305</v>
      </c>
      <c r="EK98" s="294">
        <v>7063</v>
      </c>
      <c r="EL98" s="293">
        <f t="shared" si="1302"/>
        <v>-0.21127861529871583</v>
      </c>
      <c r="EM98" s="294">
        <v>111</v>
      </c>
      <c r="EN98" s="293">
        <f t="shared" si="1303"/>
        <v>-0.40957446808510634</v>
      </c>
      <c r="EO98" s="292">
        <v>3839</v>
      </c>
      <c r="EP98" s="293">
        <f t="shared" si="1304"/>
        <v>2.0467836257309857E-2</v>
      </c>
      <c r="EQ98" s="294">
        <v>3655</v>
      </c>
      <c r="ER98" s="293">
        <f t="shared" si="1305"/>
        <v>-5.1714752313554158E-3</v>
      </c>
      <c r="ES98" s="294">
        <v>184</v>
      </c>
      <c r="ET98" s="293">
        <f t="shared" si="1306"/>
        <v>1.0909090909090908</v>
      </c>
      <c r="EU98" s="292">
        <v>1153</v>
      </c>
      <c r="EV98" s="293">
        <f t="shared" si="1307"/>
        <v>-0.3245459871118922</v>
      </c>
      <c r="EW98" s="294">
        <v>1129</v>
      </c>
      <c r="EX98" s="293">
        <f t="shared" si="1308"/>
        <v>-0.32476076555023925</v>
      </c>
      <c r="EY98" s="294">
        <v>24</v>
      </c>
      <c r="EZ98" s="293">
        <f t="shared" si="1309"/>
        <v>-0.31428571428571428</v>
      </c>
      <c r="FA98" s="292">
        <v>639</v>
      </c>
      <c r="FB98" s="293">
        <f t="shared" si="1310"/>
        <v>1.9138755980861344E-2</v>
      </c>
      <c r="FC98" s="294">
        <v>639</v>
      </c>
      <c r="FD98" s="293">
        <f t="shared" si="1311"/>
        <v>1.9138755980861344E-2</v>
      </c>
      <c r="FE98" s="294">
        <v>0</v>
      </c>
      <c r="FF98" s="293" t="str">
        <f t="shared" si="1312"/>
        <v>-</v>
      </c>
      <c r="FG98" s="292">
        <v>29077</v>
      </c>
      <c r="FH98" s="293">
        <f t="shared" si="1313"/>
        <v>8.4558000745990292E-2</v>
      </c>
      <c r="FI98" s="292">
        <v>12200</v>
      </c>
      <c r="FJ98" s="293">
        <f t="shared" si="1314"/>
        <v>0.16612502389600459</v>
      </c>
      <c r="FK98" s="294">
        <v>11684</v>
      </c>
      <c r="FL98" s="293">
        <f t="shared" si="1315"/>
        <v>0.16618424992514225</v>
      </c>
      <c r="FM98" s="294">
        <v>516</v>
      </c>
      <c r="FN98" s="293">
        <f t="shared" si="1316"/>
        <v>0.16216216216216206</v>
      </c>
      <c r="FO98" s="292">
        <v>4576</v>
      </c>
      <c r="FP98" s="293">
        <f t="shared" si="1317"/>
        <v>-0.25569290826284974</v>
      </c>
      <c r="FQ98" s="294">
        <v>4391</v>
      </c>
      <c r="FR98" s="293">
        <f t="shared" si="1318"/>
        <v>-0.2558888324012879</v>
      </c>
      <c r="FS98" s="294">
        <v>185</v>
      </c>
      <c r="FT98" s="293">
        <f t="shared" si="1319"/>
        <v>-0.25101214574898789</v>
      </c>
      <c r="FU98" s="292">
        <v>6989</v>
      </c>
      <c r="FV98" s="293">
        <f t="shared" si="1320"/>
        <v>2.8550404709345001E-2</v>
      </c>
      <c r="FW98" s="294">
        <v>6841</v>
      </c>
      <c r="FX98" s="293">
        <f t="shared" si="1321"/>
        <v>5.9962813758909217E-2</v>
      </c>
      <c r="FY98" s="294">
        <v>147</v>
      </c>
      <c r="FZ98" s="293">
        <f t="shared" si="1322"/>
        <v>-0.56891495601173014</v>
      </c>
      <c r="GA98" s="292">
        <v>5622</v>
      </c>
      <c r="GB98" s="293">
        <f t="shared" si="1323"/>
        <v>0.41149887019834286</v>
      </c>
      <c r="GC98" s="294">
        <v>5448</v>
      </c>
      <c r="GD98" s="293">
        <f t="shared" si="1324"/>
        <v>0.46255033557046987</v>
      </c>
      <c r="GE98" s="294">
        <v>174</v>
      </c>
      <c r="GF98" s="293">
        <f t="shared" si="1325"/>
        <v>-0.32295719844357973</v>
      </c>
      <c r="GG98" s="292">
        <v>534</v>
      </c>
      <c r="GH98" s="293">
        <f t="shared" si="1326"/>
        <v>-0.29644268774703553</v>
      </c>
      <c r="GI98" s="294">
        <v>200</v>
      </c>
      <c r="GJ98" s="293">
        <f t="shared" si="1327"/>
        <v>-0.45504087193460485</v>
      </c>
      <c r="GK98" s="294">
        <v>335</v>
      </c>
      <c r="GL98" s="293">
        <f t="shared" si="1328"/>
        <v>-0.14540816326530615</v>
      </c>
      <c r="GM98" s="292">
        <v>378388</v>
      </c>
      <c r="GN98" s="293">
        <f t="shared" si="1329"/>
        <v>3.6020940114776412E-2</v>
      </c>
      <c r="GO98" s="292">
        <v>176312</v>
      </c>
      <c r="GP98" s="293">
        <f t="shared" si="1330"/>
        <v>4.8851873884592445E-2</v>
      </c>
      <c r="GQ98" s="294">
        <v>174889</v>
      </c>
      <c r="GR98" s="293">
        <f t="shared" si="1331"/>
        <v>5.4704555597100413E-2</v>
      </c>
      <c r="GS98" s="294">
        <v>1423</v>
      </c>
      <c r="GT98" s="293">
        <f t="shared" si="1332"/>
        <v>-0.37642418930762489</v>
      </c>
      <c r="GU98" s="292">
        <v>46917</v>
      </c>
      <c r="GV98" s="293">
        <f t="shared" si="1333"/>
        <v>-0.20812516878206855</v>
      </c>
      <c r="GW98" s="294">
        <v>45348</v>
      </c>
      <c r="GX98" s="293">
        <f t="shared" si="1334"/>
        <v>-0.12196255348810192</v>
      </c>
      <c r="GY98" s="294">
        <v>1570</v>
      </c>
      <c r="GZ98" s="293">
        <f t="shared" si="1335"/>
        <v>-0.79344823049598734</v>
      </c>
      <c r="HA98" s="292">
        <v>116243</v>
      </c>
      <c r="HB98" s="293">
        <f t="shared" si="1336"/>
        <v>0.1151156432566216</v>
      </c>
      <c r="HC98" s="294">
        <v>107905</v>
      </c>
      <c r="HD98" s="293">
        <f t="shared" si="1337"/>
        <v>0.10850292265494188</v>
      </c>
      <c r="HE98" s="294">
        <v>8338</v>
      </c>
      <c r="HF98" s="293">
        <f t="shared" si="1338"/>
        <v>0.20840579710144924</v>
      </c>
      <c r="HG98" s="292">
        <v>45096</v>
      </c>
      <c r="HH98" s="293">
        <f t="shared" si="1339"/>
        <v>6.9667738478027541E-3</v>
      </c>
      <c r="HI98" s="294">
        <v>43570</v>
      </c>
      <c r="HJ98" s="293">
        <f t="shared" si="1340"/>
        <v>-5.9638498944858398E-4</v>
      </c>
      <c r="HK98" s="294">
        <v>1526</v>
      </c>
      <c r="HL98" s="293">
        <f t="shared" si="1341"/>
        <v>0.2845117845117846</v>
      </c>
      <c r="HM98" s="292">
        <v>4674</v>
      </c>
      <c r="HN98" s="293">
        <f t="shared" si="1342"/>
        <v>-0.34528645468553021</v>
      </c>
      <c r="HO98" s="294">
        <v>3712</v>
      </c>
      <c r="HP98" s="293">
        <f t="shared" si="1343"/>
        <v>-0.16621743036837378</v>
      </c>
      <c r="HQ98" s="294">
        <v>962</v>
      </c>
      <c r="HR98" s="293">
        <f t="shared" si="1344"/>
        <v>-0.64197990323781173</v>
      </c>
      <c r="HS98" s="292">
        <v>52327</v>
      </c>
      <c r="HT98" s="293">
        <f t="shared" si="1345"/>
        <v>0.23038397328881466</v>
      </c>
      <c r="HU98" s="292">
        <v>14881</v>
      </c>
      <c r="HV98" s="293">
        <f t="shared" si="1346"/>
        <v>5.891980360065463E-2</v>
      </c>
      <c r="HW98" s="294">
        <v>14871</v>
      </c>
      <c r="HX98" s="293">
        <f t="shared" si="1347"/>
        <v>0.10622628877482709</v>
      </c>
      <c r="HY98" s="294">
        <v>10</v>
      </c>
      <c r="HZ98" s="293">
        <f t="shared" si="1348"/>
        <v>-0.98360655737704916</v>
      </c>
      <c r="IA98" s="292">
        <v>18727</v>
      </c>
      <c r="IB98" s="293">
        <f t="shared" si="1349"/>
        <v>0.23929587717556755</v>
      </c>
      <c r="IC98" s="294">
        <v>18596</v>
      </c>
      <c r="ID98" s="293">
        <f t="shared" si="1350"/>
        <v>0.24755132161545679</v>
      </c>
      <c r="IE98" s="294">
        <v>131</v>
      </c>
      <c r="IF98" s="293">
        <f t="shared" si="1351"/>
        <v>-0.36097560975609755</v>
      </c>
      <c r="IG98" s="292">
        <v>10943</v>
      </c>
      <c r="IH98" s="293">
        <f t="shared" si="1352"/>
        <v>0.32257674643461454</v>
      </c>
      <c r="II98" s="294">
        <v>10770</v>
      </c>
      <c r="IJ98" s="293">
        <f t="shared" si="1353"/>
        <v>0.40563821456538762</v>
      </c>
      <c r="IK98" s="294">
        <v>172</v>
      </c>
      <c r="IL98" s="293">
        <f t="shared" si="1354"/>
        <v>-0.71895424836601307</v>
      </c>
      <c r="IM98" s="292">
        <v>5737</v>
      </c>
      <c r="IN98" s="293">
        <f t="shared" si="1355"/>
        <v>0.27375666074600358</v>
      </c>
      <c r="IO98" s="294">
        <v>5544</v>
      </c>
      <c r="IP98" s="293">
        <f t="shared" si="1356"/>
        <v>0.31530249110320274</v>
      </c>
      <c r="IQ98" s="294">
        <v>193</v>
      </c>
      <c r="IR98" s="293">
        <f t="shared" si="1357"/>
        <v>-0.33217993079584773</v>
      </c>
      <c r="IS98" s="292">
        <v>2410</v>
      </c>
      <c r="IT98" s="293">
        <f t="shared" si="1358"/>
        <v>6.3078958976621191E-2</v>
      </c>
      <c r="IU98" s="294">
        <v>2299</v>
      </c>
      <c r="IV98" s="293">
        <f t="shared" si="1359"/>
        <v>0.18079096045197751</v>
      </c>
      <c r="IW98" s="294">
        <v>111</v>
      </c>
      <c r="IX98" s="293">
        <f t="shared" si="1360"/>
        <v>-0.65312499999999996</v>
      </c>
      <c r="IY98" s="292">
        <v>34713</v>
      </c>
      <c r="IZ98" s="293">
        <f t="shared" si="1361"/>
        <v>2.1652520353370175E-3</v>
      </c>
      <c r="JA98" s="292">
        <v>9927</v>
      </c>
      <c r="JB98" s="293">
        <f t="shared" si="1362"/>
        <v>9.5574439907295083E-2</v>
      </c>
      <c r="JC98" s="294">
        <v>9831</v>
      </c>
      <c r="JD98" s="293">
        <f t="shared" si="1363"/>
        <v>8.9790488859328166E-2</v>
      </c>
      <c r="JE98" s="294">
        <v>96</v>
      </c>
      <c r="JF98" s="293">
        <f t="shared" si="1364"/>
        <v>1.4</v>
      </c>
      <c r="JG98" s="292">
        <v>6237</v>
      </c>
      <c r="JH98" s="293">
        <f t="shared" si="1365"/>
        <v>0.13959437237346983</v>
      </c>
      <c r="JI98" s="294">
        <v>6197</v>
      </c>
      <c r="JJ98" s="293">
        <f t="shared" si="1366"/>
        <v>0.13228576649004209</v>
      </c>
      <c r="JK98" s="294">
        <v>40</v>
      </c>
      <c r="JL98" s="293" t="str">
        <f t="shared" si="1367"/>
        <v>-</v>
      </c>
      <c r="JM98" s="292">
        <v>15533</v>
      </c>
      <c r="JN98" s="293">
        <f t="shared" si="1368"/>
        <v>-0.1007873104087067</v>
      </c>
      <c r="JO98" s="294">
        <v>15506</v>
      </c>
      <c r="JP98" s="293">
        <f t="shared" si="1369"/>
        <v>-0.10099721706864562</v>
      </c>
      <c r="JQ98" s="294">
        <v>27</v>
      </c>
      <c r="JR98" s="293">
        <f t="shared" si="1370"/>
        <v>3.8461538461538547E-2</v>
      </c>
      <c r="JS98" s="292">
        <v>2953</v>
      </c>
      <c r="JT98" s="293">
        <f t="shared" si="1371"/>
        <v>4.1990119971771378E-2</v>
      </c>
      <c r="JU98" s="294">
        <v>2926</v>
      </c>
      <c r="JV98" s="293">
        <f t="shared" si="1372"/>
        <v>3.2462949894142445E-2</v>
      </c>
      <c r="JW98" s="294">
        <v>27</v>
      </c>
      <c r="JX98" s="293" t="str">
        <f t="shared" si="1373"/>
        <v>-</v>
      </c>
      <c r="JY98" s="292">
        <v>0</v>
      </c>
      <c r="JZ98" s="293" t="str">
        <f t="shared" si="1374"/>
        <v>-</v>
      </c>
      <c r="KA98" s="294">
        <v>0</v>
      </c>
      <c r="KB98" s="293" t="str">
        <f t="shared" si="1375"/>
        <v>-</v>
      </c>
      <c r="KC98" s="294">
        <v>0</v>
      </c>
      <c r="KD98" s="293" t="str">
        <f t="shared" si="1376"/>
        <v>-</v>
      </c>
      <c r="KE98" s="292">
        <v>34834</v>
      </c>
      <c r="KF98" s="293">
        <f t="shared" si="1377"/>
        <v>-3.4694895527351277E-2</v>
      </c>
      <c r="KG98" s="292">
        <v>16841</v>
      </c>
      <c r="KH98" s="293">
        <f t="shared" si="1378"/>
        <v>7.1037903841261851E-2</v>
      </c>
      <c r="KI98" s="294">
        <v>16623</v>
      </c>
      <c r="KJ98" s="293">
        <f t="shared" si="1379"/>
        <v>6.4144420971768756E-2</v>
      </c>
      <c r="KK98" s="294">
        <v>219</v>
      </c>
      <c r="KL98" s="293">
        <f t="shared" si="1380"/>
        <v>1.1262135922330097</v>
      </c>
      <c r="KM98" s="292">
        <v>7448</v>
      </c>
      <c r="KN98" s="293">
        <f t="shared" si="1381"/>
        <v>-0.13183354703345374</v>
      </c>
      <c r="KO98" s="294">
        <v>7310</v>
      </c>
      <c r="KP98" s="293">
        <f t="shared" si="1382"/>
        <v>-0.12033694344163659</v>
      </c>
      <c r="KQ98" s="294">
        <v>138</v>
      </c>
      <c r="KR98" s="293">
        <f t="shared" si="1383"/>
        <v>-0.48698884758364314</v>
      </c>
      <c r="KS98" s="292">
        <v>5273</v>
      </c>
      <c r="KT98" s="293">
        <f t="shared" si="1384"/>
        <v>1.8968133535657294E-4</v>
      </c>
      <c r="KU98" s="294">
        <v>5085</v>
      </c>
      <c r="KV98" s="293">
        <f t="shared" si="1385"/>
        <v>-8.3853354134165725E-3</v>
      </c>
      <c r="KW98" s="294">
        <v>188</v>
      </c>
      <c r="KX98" s="293">
        <f t="shared" si="1386"/>
        <v>0.30555555555555558</v>
      </c>
      <c r="KY98" s="292">
        <v>5523</v>
      </c>
      <c r="KZ98" s="293">
        <f t="shared" si="1387"/>
        <v>-0.17406908927770304</v>
      </c>
      <c r="LA98" s="294">
        <v>5324</v>
      </c>
      <c r="LB98" s="293">
        <f t="shared" si="1388"/>
        <v>-0.15919140871762472</v>
      </c>
      <c r="LC98" s="294">
        <v>199</v>
      </c>
      <c r="LD98" s="293">
        <f t="shared" si="1389"/>
        <v>-0.43785310734463279</v>
      </c>
      <c r="LE98" s="292">
        <v>490</v>
      </c>
      <c r="LF98" s="293">
        <f t="shared" si="1390"/>
        <v>17.148148148148149</v>
      </c>
      <c r="LG98" s="294">
        <v>394</v>
      </c>
      <c r="LH98" s="293">
        <f t="shared" si="1391"/>
        <v>77.8</v>
      </c>
      <c r="LI98" s="294">
        <v>96</v>
      </c>
      <c r="LJ98" s="293">
        <f t="shared" si="1392"/>
        <v>3.3636363636363633</v>
      </c>
      <c r="LK98" s="292">
        <v>240557</v>
      </c>
      <c r="LL98" s="293">
        <f t="shared" si="1393"/>
        <v>5.4334878394362018E-3</v>
      </c>
      <c r="LM98" s="292">
        <v>55333</v>
      </c>
      <c r="LN98" s="293">
        <f t="shared" si="1394"/>
        <v>-0.22680397965457488</v>
      </c>
      <c r="LO98" s="294">
        <v>53544</v>
      </c>
      <c r="LP98" s="293">
        <f t="shared" si="1395"/>
        <v>-0.23858820852649243</v>
      </c>
      <c r="LQ98" s="294">
        <v>1789</v>
      </c>
      <c r="LR98" s="293">
        <f t="shared" si="1396"/>
        <v>0.44041867954911429</v>
      </c>
      <c r="LS98" s="292">
        <v>151067</v>
      </c>
      <c r="LT98" s="293">
        <f t="shared" si="1397"/>
        <v>0.13222409593404527</v>
      </c>
      <c r="LU98" s="294">
        <v>150836</v>
      </c>
      <c r="LV98" s="293">
        <f t="shared" si="1398"/>
        <v>0.13274256533493545</v>
      </c>
      <c r="LW98" s="294">
        <v>231</v>
      </c>
      <c r="LX98" s="293">
        <f t="shared" si="1399"/>
        <v>-0.1283018867924528</v>
      </c>
      <c r="LY98" s="292">
        <v>14334</v>
      </c>
      <c r="LZ98" s="293">
        <f t="shared" si="1400"/>
        <v>-0.18198938537921594</v>
      </c>
      <c r="MA98" s="294">
        <v>13605</v>
      </c>
      <c r="MB98" s="293">
        <f t="shared" si="1401"/>
        <v>-0.22168192219679639</v>
      </c>
      <c r="MC98" s="294">
        <v>729</v>
      </c>
      <c r="MD98" s="293">
        <f t="shared" si="1402"/>
        <v>15.953488372093023</v>
      </c>
      <c r="ME98" s="292">
        <v>12947</v>
      </c>
      <c r="MF98" s="293">
        <f t="shared" si="1403"/>
        <v>-0.16032168104286915</v>
      </c>
      <c r="MG98" s="294">
        <v>12863</v>
      </c>
      <c r="MH98" s="293">
        <f t="shared" si="1404"/>
        <v>-0.16387155486219451</v>
      </c>
      <c r="MI98" s="294">
        <v>84</v>
      </c>
      <c r="MJ98" s="293">
        <f t="shared" si="1405"/>
        <v>1.3333333333333335</v>
      </c>
      <c r="MK98" s="292">
        <v>8077</v>
      </c>
      <c r="ML98" s="293">
        <f t="shared" si="1406"/>
        <v>2.5597179374173646</v>
      </c>
      <c r="MM98" s="294">
        <v>7765</v>
      </c>
      <c r="MN98" s="293">
        <f t="shared" si="1407"/>
        <v>2.4404076207354897</v>
      </c>
      <c r="MO98" s="294">
        <v>312</v>
      </c>
      <c r="MP98" s="293">
        <f t="shared" si="1408"/>
        <v>25</v>
      </c>
      <c r="MQ98" s="292">
        <f t="shared" si="1409"/>
        <v>167645</v>
      </c>
      <c r="MR98" s="293">
        <f t="shared" si="1410"/>
        <v>0.61189365895870385</v>
      </c>
      <c r="MS98" s="292">
        <f t="shared" si="1411"/>
        <v>74363</v>
      </c>
      <c r="MT98" s="293">
        <f t="shared" si="1412"/>
        <v>0.50459291032696663</v>
      </c>
      <c r="MU98" s="294">
        <f t="shared" si="1413"/>
        <v>69222</v>
      </c>
      <c r="MV98" s="293">
        <f t="shared" si="1414"/>
        <v>0.53744669509594889</v>
      </c>
      <c r="MW98" s="294">
        <f t="shared" si="1415"/>
        <v>5139</v>
      </c>
      <c r="MX98" s="293">
        <f t="shared" si="1416"/>
        <v>0.16875142142369803</v>
      </c>
      <c r="MY98" s="292">
        <f t="shared" si="1417"/>
        <v>55988</v>
      </c>
      <c r="MZ98" s="293">
        <f t="shared" si="1418"/>
        <v>0.73864977330600579</v>
      </c>
      <c r="NA98" s="294">
        <f t="shared" si="1419"/>
        <v>53799</v>
      </c>
      <c r="NB98" s="293">
        <f t="shared" si="1420"/>
        <v>0.75515463917525771</v>
      </c>
      <c r="NC98" s="294">
        <f t="shared" si="1421"/>
        <v>2187</v>
      </c>
      <c r="ND98" s="293">
        <f t="shared" si="1422"/>
        <v>0.41187863137508063</v>
      </c>
      <c r="NE98" s="292">
        <f t="shared" si="1423"/>
        <v>28483</v>
      </c>
      <c r="NF98" s="293">
        <f t="shared" si="1424"/>
        <v>1.0078246158184125</v>
      </c>
      <c r="NG98" s="294">
        <f t="shared" si="1425"/>
        <v>24351</v>
      </c>
      <c r="NH98" s="293">
        <f t="shared" si="1426"/>
        <v>1.2236325449730616</v>
      </c>
      <c r="NI98" s="294">
        <f t="shared" si="1427"/>
        <v>4135</v>
      </c>
      <c r="NJ98" s="293">
        <f t="shared" si="1428"/>
        <v>0.2774173617547111</v>
      </c>
      <c r="NK98" s="292">
        <f t="shared" si="1429"/>
        <v>19310</v>
      </c>
      <c r="NL98" s="293">
        <f t="shared" si="1430"/>
        <v>0.27290705339485832</v>
      </c>
      <c r="NM98" s="294">
        <f t="shared" si="1431"/>
        <v>16558</v>
      </c>
      <c r="NN98" s="293">
        <f t="shared" si="1432"/>
        <v>0.29541542794554854</v>
      </c>
      <c r="NO98" s="294">
        <f t="shared" si="1433"/>
        <v>2751</v>
      </c>
      <c r="NP98" s="293">
        <f t="shared" si="1434"/>
        <v>0.15104602510460241</v>
      </c>
      <c r="NQ98" s="292">
        <f t="shared" si="1435"/>
        <v>4857</v>
      </c>
      <c r="NR98" s="293">
        <f t="shared" si="1436"/>
        <v>-0.18711297071129707</v>
      </c>
      <c r="NS98" s="294">
        <f t="shared" si="1437"/>
        <v>2866</v>
      </c>
      <c r="NT98" s="293">
        <f t="shared" si="1438"/>
        <v>-1.2405237767057153E-2</v>
      </c>
      <c r="NU98" s="294">
        <f t="shared" si="1439"/>
        <v>1989</v>
      </c>
      <c r="NV98" s="293">
        <f t="shared" si="1440"/>
        <v>-0.35274975593882196</v>
      </c>
    </row>
    <row r="99" spans="1:386" s="295" customFormat="1" outlineLevel="1" x14ac:dyDescent="0.25">
      <c r="A99" s="290"/>
      <c r="B99" s="291" t="s">
        <v>83</v>
      </c>
      <c r="C99" s="292">
        <v>1366848</v>
      </c>
      <c r="D99" s="293">
        <f t="shared" si="1233"/>
        <v>8.443239063777197E-3</v>
      </c>
      <c r="E99" s="292">
        <v>523859</v>
      </c>
      <c r="F99" s="293">
        <f t="shared" si="1234"/>
        <v>-6.6255430423265427E-3</v>
      </c>
      <c r="G99" s="294">
        <v>499885</v>
      </c>
      <c r="H99" s="293">
        <f t="shared" si="1235"/>
        <v>-2.1929472718272391E-2</v>
      </c>
      <c r="I99" s="294">
        <v>23974</v>
      </c>
      <c r="J99" s="293">
        <f t="shared" si="1236"/>
        <v>0.47441574415744148</v>
      </c>
      <c r="K99" s="292">
        <v>427447</v>
      </c>
      <c r="L99" s="293">
        <f t="shared" si="1237"/>
        <v>3.1755456913135971E-2</v>
      </c>
      <c r="M99" s="294">
        <v>414782</v>
      </c>
      <c r="N99" s="293">
        <f t="shared" si="1238"/>
        <v>3.0255761908192014E-2</v>
      </c>
      <c r="O99" s="294">
        <v>12664</v>
      </c>
      <c r="P99" s="293">
        <f t="shared" si="1239"/>
        <v>8.3319076133447467E-2</v>
      </c>
      <c r="Q99" s="292">
        <v>257757</v>
      </c>
      <c r="R99" s="293">
        <f t="shared" si="1240"/>
        <v>3.9145807044632663E-2</v>
      </c>
      <c r="S99" s="294">
        <v>233167</v>
      </c>
      <c r="T99" s="293">
        <f t="shared" si="1241"/>
        <v>9.4202804438268117E-3</v>
      </c>
      <c r="U99" s="294">
        <v>24591</v>
      </c>
      <c r="V99" s="293">
        <f t="shared" si="1242"/>
        <v>0.44178001876172601</v>
      </c>
      <c r="W99" s="292">
        <v>193715</v>
      </c>
      <c r="X99" s="293">
        <f t="shared" si="1243"/>
        <v>2.6908539591494973E-2</v>
      </c>
      <c r="Y99" s="294">
        <v>178296</v>
      </c>
      <c r="Z99" s="293">
        <f t="shared" si="1244"/>
        <v>9.2721529735420027E-3</v>
      </c>
      <c r="AA99" s="294">
        <v>15419</v>
      </c>
      <c r="AB99" s="293">
        <f t="shared" si="1245"/>
        <v>0.2870617696160267</v>
      </c>
      <c r="AC99" s="292">
        <v>43550</v>
      </c>
      <c r="AD99" s="293">
        <f t="shared" si="1246"/>
        <v>0.27138436386991294</v>
      </c>
      <c r="AE99" s="294">
        <v>28683</v>
      </c>
      <c r="AF99" s="293">
        <f t="shared" si="1247"/>
        <v>0.24730387893546713</v>
      </c>
      <c r="AG99" s="294">
        <v>14867</v>
      </c>
      <c r="AH99" s="293">
        <f t="shared" si="1248"/>
        <v>0.32057203766210685</v>
      </c>
      <c r="AI99" s="292">
        <v>1259243</v>
      </c>
      <c r="AJ99" s="293">
        <f t="shared" si="1249"/>
        <v>1.103249934564543E-2</v>
      </c>
      <c r="AK99" s="292">
        <v>475514</v>
      </c>
      <c r="AL99" s="293">
        <f t="shared" si="1250"/>
        <v>-5.446354247277907E-3</v>
      </c>
      <c r="AM99" s="294">
        <v>453657</v>
      </c>
      <c r="AN99" s="293">
        <f t="shared" si="1251"/>
        <v>-2.2031702369378126E-2</v>
      </c>
      <c r="AO99" s="294">
        <v>21856</v>
      </c>
      <c r="AP99" s="293">
        <f t="shared" si="1252"/>
        <v>0.53472368513447099</v>
      </c>
      <c r="AQ99" s="292">
        <v>392721</v>
      </c>
      <c r="AR99" s="293">
        <f t="shared" si="1253"/>
        <v>3.1969097765106147E-2</v>
      </c>
      <c r="AS99" s="294">
        <v>383109</v>
      </c>
      <c r="AT99" s="293">
        <f t="shared" si="1254"/>
        <v>3.224372342661308E-2</v>
      </c>
      <c r="AU99" s="294">
        <v>9612</v>
      </c>
      <c r="AV99" s="293">
        <f t="shared" si="1255"/>
        <v>2.1140975246998872E-2</v>
      </c>
      <c r="AW99" s="292">
        <v>237075</v>
      </c>
      <c r="AX99" s="293">
        <f t="shared" si="1256"/>
        <v>4.0514562595460157E-2</v>
      </c>
      <c r="AY99" s="294">
        <v>215090</v>
      </c>
      <c r="AZ99" s="293">
        <f t="shared" si="1257"/>
        <v>8.7040528245965199E-3</v>
      </c>
      <c r="BA99" s="294">
        <v>21985</v>
      </c>
      <c r="BB99" s="293">
        <f t="shared" si="1258"/>
        <v>0.50479123887748112</v>
      </c>
      <c r="BC99" s="292">
        <v>183485</v>
      </c>
      <c r="BD99" s="293">
        <f t="shared" si="1259"/>
        <v>4.139825530248431E-2</v>
      </c>
      <c r="BE99" s="294">
        <v>170295</v>
      </c>
      <c r="BF99" s="293">
        <f t="shared" si="1260"/>
        <v>2.4201454252395171E-2</v>
      </c>
      <c r="BG99" s="294">
        <v>13190</v>
      </c>
      <c r="BH99" s="293">
        <f t="shared" si="1261"/>
        <v>0.32963709677419351</v>
      </c>
      <c r="BI99" s="292">
        <v>39173</v>
      </c>
      <c r="BJ99" s="293">
        <f t="shared" si="1262"/>
        <v>0.2831406203937239</v>
      </c>
      <c r="BK99" s="294">
        <v>25404</v>
      </c>
      <c r="BL99" s="293">
        <f t="shared" si="1263"/>
        <v>0.24170291803118427</v>
      </c>
      <c r="BM99" s="294">
        <v>13769</v>
      </c>
      <c r="BN99" s="293">
        <f t="shared" si="1264"/>
        <v>0.3673286991062561</v>
      </c>
      <c r="BO99" s="292">
        <v>107605</v>
      </c>
      <c r="BP99" s="293">
        <f t="shared" si="1265"/>
        <v>-2.090043857254642E-2</v>
      </c>
      <c r="BQ99" s="292">
        <v>48345</v>
      </c>
      <c r="BR99" s="293">
        <f t="shared" si="1266"/>
        <v>-1.8076571544632936E-2</v>
      </c>
      <c r="BS99" s="294">
        <v>46228</v>
      </c>
      <c r="BT99" s="293">
        <f t="shared" si="1267"/>
        <v>-2.0925110132158586E-2</v>
      </c>
      <c r="BU99" s="294">
        <v>2117</v>
      </c>
      <c r="BV99" s="293">
        <f t="shared" si="1268"/>
        <v>4.8538880633977266E-2</v>
      </c>
      <c r="BW99" s="292">
        <v>34726</v>
      </c>
      <c r="BX99" s="293">
        <f t="shared" si="1269"/>
        <v>2.9345506284088163E-2</v>
      </c>
      <c r="BY99" s="294">
        <v>31673</v>
      </c>
      <c r="BZ99" s="293">
        <f t="shared" si="1270"/>
        <v>6.8025048475794936E-3</v>
      </c>
      <c r="CA99" s="294">
        <v>3052</v>
      </c>
      <c r="CB99" s="293">
        <f t="shared" si="1271"/>
        <v>0.33977172958735724</v>
      </c>
      <c r="CC99" s="292">
        <v>20682</v>
      </c>
      <c r="CD99" s="293">
        <f t="shared" si="1272"/>
        <v>2.3709350096520421E-2</v>
      </c>
      <c r="CE99" s="294">
        <v>18077</v>
      </c>
      <c r="CF99" s="293">
        <f t="shared" si="1273"/>
        <v>1.8021062116348574E-2</v>
      </c>
      <c r="CG99" s="294">
        <v>2605</v>
      </c>
      <c r="CH99" s="293">
        <f t="shared" si="1274"/>
        <v>6.5004088307440755E-2</v>
      </c>
      <c r="CI99" s="292">
        <v>10230</v>
      </c>
      <c r="CJ99" s="293">
        <f t="shared" si="1275"/>
        <v>-0.17818123393316199</v>
      </c>
      <c r="CK99" s="294">
        <v>8001</v>
      </c>
      <c r="CL99" s="293">
        <f t="shared" si="1276"/>
        <v>-0.22978436657681944</v>
      </c>
      <c r="CM99" s="294">
        <v>2229</v>
      </c>
      <c r="CN99" s="293">
        <f t="shared" si="1277"/>
        <v>8.151382823871911E-2</v>
      </c>
      <c r="CO99" s="292">
        <v>4377</v>
      </c>
      <c r="CP99" s="293">
        <f t="shared" si="1278"/>
        <v>0.17503355704697987</v>
      </c>
      <c r="CQ99" s="294">
        <v>3280</v>
      </c>
      <c r="CR99" s="293">
        <f t="shared" si="1279"/>
        <v>0.29286558927867556</v>
      </c>
      <c r="CS99" s="294">
        <v>1097</v>
      </c>
      <c r="CT99" s="293">
        <f t="shared" si="1280"/>
        <v>-7.6599326599326556E-2</v>
      </c>
      <c r="CU99" s="292">
        <v>283081</v>
      </c>
      <c r="CV99" s="293">
        <f t="shared" si="1281"/>
        <v>3.8551140428435771E-2</v>
      </c>
      <c r="CW99" s="292">
        <v>82571</v>
      </c>
      <c r="CX99" s="293">
        <f t="shared" si="1282"/>
        <v>0.10361004557665843</v>
      </c>
      <c r="CY99" s="294">
        <v>67251</v>
      </c>
      <c r="CZ99" s="293">
        <f t="shared" si="1283"/>
        <v>2.0376888996783471E-2</v>
      </c>
      <c r="DA99" s="294">
        <v>15320</v>
      </c>
      <c r="DB99" s="293">
        <f t="shared" si="1284"/>
        <v>0.71922343171361236</v>
      </c>
      <c r="DC99" s="292">
        <v>99243</v>
      </c>
      <c r="DD99" s="293">
        <f t="shared" si="1285"/>
        <v>0.1112317907489726</v>
      </c>
      <c r="DE99" s="294">
        <v>95791</v>
      </c>
      <c r="DF99" s="293">
        <f t="shared" si="1286"/>
        <v>7.7999099707404929E-2</v>
      </c>
      <c r="DG99" s="294">
        <v>3452</v>
      </c>
      <c r="DH99" s="293">
        <f t="shared" si="1287"/>
        <v>6.6881959910913142</v>
      </c>
      <c r="DI99" s="292">
        <v>42541</v>
      </c>
      <c r="DJ99" s="293">
        <f t="shared" si="1288"/>
        <v>6.5096016624521136E-2</v>
      </c>
      <c r="DK99" s="294">
        <v>28534</v>
      </c>
      <c r="DL99" s="293">
        <f t="shared" si="1289"/>
        <v>-0.15271550316239568</v>
      </c>
      <c r="DM99" s="294">
        <v>14007</v>
      </c>
      <c r="DN99" s="293">
        <f t="shared" si="1290"/>
        <v>1.2361111111111112</v>
      </c>
      <c r="DO99" s="292">
        <v>80574</v>
      </c>
      <c r="DP99" s="293">
        <f t="shared" si="1291"/>
        <v>8.8455407559506094E-2</v>
      </c>
      <c r="DQ99" s="294">
        <v>73152</v>
      </c>
      <c r="DR99" s="293">
        <f t="shared" si="1292"/>
        <v>4.444666542926079E-2</v>
      </c>
      <c r="DS99" s="294">
        <v>7422</v>
      </c>
      <c r="DT99" s="293">
        <f t="shared" si="1293"/>
        <v>0.86155003762227245</v>
      </c>
      <c r="DU99" s="292">
        <v>19909</v>
      </c>
      <c r="DV99" s="293">
        <f t="shared" si="1294"/>
        <v>0.73031461845993384</v>
      </c>
      <c r="DW99" s="294">
        <v>11582</v>
      </c>
      <c r="DX99" s="293">
        <f t="shared" si="1295"/>
        <v>0.43643805035346639</v>
      </c>
      <c r="DY99" s="294">
        <v>8327</v>
      </c>
      <c r="DZ99" s="293">
        <f t="shared" si="1296"/>
        <v>1.4185303514376999</v>
      </c>
      <c r="EA99" s="292">
        <v>37161</v>
      </c>
      <c r="EB99" s="293">
        <f t="shared" si="1297"/>
        <v>7.9884923863768442E-2</v>
      </c>
      <c r="EC99" s="292">
        <v>22546</v>
      </c>
      <c r="ED99" s="293">
        <f t="shared" si="1298"/>
        <v>0.11009354997538168</v>
      </c>
      <c r="EE99" s="294">
        <v>22529</v>
      </c>
      <c r="EF99" s="293">
        <f t="shared" si="1299"/>
        <v>0.12090153738991982</v>
      </c>
      <c r="EG99" s="294">
        <v>17</v>
      </c>
      <c r="EH99" s="293">
        <f t="shared" si="1300"/>
        <v>-0.91943127962085303</v>
      </c>
      <c r="EI99" s="292">
        <v>8883</v>
      </c>
      <c r="EJ99" s="293">
        <f t="shared" si="1301"/>
        <v>2.3387096774193594E-2</v>
      </c>
      <c r="EK99" s="294">
        <v>8720</v>
      </c>
      <c r="EL99" s="293">
        <f t="shared" si="1302"/>
        <v>1.2775842044134622E-2</v>
      </c>
      <c r="EM99" s="294">
        <v>163</v>
      </c>
      <c r="EN99" s="293">
        <f t="shared" si="1303"/>
        <v>1.3285714285714287</v>
      </c>
      <c r="EO99" s="292">
        <v>4282</v>
      </c>
      <c r="EP99" s="293">
        <f t="shared" si="1304"/>
        <v>0.29209414604707296</v>
      </c>
      <c r="EQ99" s="294">
        <v>4114</v>
      </c>
      <c r="ER99" s="293">
        <f t="shared" si="1305"/>
        <v>0.24515738498789341</v>
      </c>
      <c r="ES99" s="294">
        <v>168</v>
      </c>
      <c r="ET99" s="293">
        <f t="shared" si="1306"/>
        <v>15.8</v>
      </c>
      <c r="EU99" s="292">
        <v>1338</v>
      </c>
      <c r="EV99" s="293">
        <f t="shared" si="1307"/>
        <v>-2.2371364653244186E-3</v>
      </c>
      <c r="EW99" s="294">
        <v>1306</v>
      </c>
      <c r="EX99" s="293">
        <f t="shared" si="1308"/>
        <v>-1.2102874432677768E-2</v>
      </c>
      <c r="EY99" s="294">
        <v>32</v>
      </c>
      <c r="EZ99" s="293">
        <f t="shared" si="1309"/>
        <v>0.68421052631578938</v>
      </c>
      <c r="FA99" s="292">
        <v>398</v>
      </c>
      <c r="FB99" s="293">
        <f t="shared" si="1310"/>
        <v>-0.3443163097199341</v>
      </c>
      <c r="FC99" s="294">
        <v>398</v>
      </c>
      <c r="FD99" s="293">
        <f t="shared" si="1311"/>
        <v>-0.29432624113475181</v>
      </c>
      <c r="FE99" s="294">
        <v>0</v>
      </c>
      <c r="FF99" s="293">
        <f t="shared" si="1312"/>
        <v>-1</v>
      </c>
      <c r="FG99" s="292">
        <v>32843</v>
      </c>
      <c r="FH99" s="293">
        <f t="shared" si="1313"/>
        <v>-0.20517412453716033</v>
      </c>
      <c r="FI99" s="292">
        <v>12011</v>
      </c>
      <c r="FJ99" s="293">
        <f t="shared" si="1314"/>
        <v>-0.20160861473012492</v>
      </c>
      <c r="FK99" s="294">
        <v>11567</v>
      </c>
      <c r="FL99" s="293">
        <f t="shared" si="1315"/>
        <v>-0.19196646873908485</v>
      </c>
      <c r="FM99" s="294">
        <v>444</v>
      </c>
      <c r="FN99" s="293">
        <f t="shared" si="1316"/>
        <v>-0.39094650205761317</v>
      </c>
      <c r="FO99" s="292">
        <v>5479</v>
      </c>
      <c r="FP99" s="293">
        <f t="shared" si="1317"/>
        <v>-0.29873288109560991</v>
      </c>
      <c r="FQ99" s="294">
        <v>5123</v>
      </c>
      <c r="FR99" s="293">
        <f t="shared" si="1318"/>
        <v>-0.29250103576854025</v>
      </c>
      <c r="FS99" s="294">
        <v>356</v>
      </c>
      <c r="FT99" s="293">
        <f t="shared" si="1319"/>
        <v>-0.3776223776223776</v>
      </c>
      <c r="FU99" s="292">
        <v>9899</v>
      </c>
      <c r="FV99" s="293">
        <f t="shared" si="1320"/>
        <v>-6.6308243727598581E-2</v>
      </c>
      <c r="FW99" s="294">
        <v>9109</v>
      </c>
      <c r="FX99" s="293">
        <f t="shared" si="1321"/>
        <v>-0.13984891406987721</v>
      </c>
      <c r="FY99" s="294">
        <v>790</v>
      </c>
      <c r="FZ99" s="293">
        <f t="shared" si="1322"/>
        <v>70.818181818181813</v>
      </c>
      <c r="GA99" s="292">
        <v>7106</v>
      </c>
      <c r="GB99" s="293">
        <f t="shared" si="1323"/>
        <v>-0.16439322671683909</v>
      </c>
      <c r="GC99" s="294">
        <v>6398</v>
      </c>
      <c r="GD99" s="293">
        <f t="shared" si="1324"/>
        <v>-0.22757455028371365</v>
      </c>
      <c r="GE99" s="294">
        <v>709</v>
      </c>
      <c r="GF99" s="293">
        <f t="shared" si="1325"/>
        <v>2.2081447963800906</v>
      </c>
      <c r="GG99" s="292">
        <v>497</v>
      </c>
      <c r="GH99" s="293">
        <f t="shared" si="1326"/>
        <v>-0.15042735042735045</v>
      </c>
      <c r="GI99" s="294">
        <v>497</v>
      </c>
      <c r="GJ99" s="293">
        <f t="shared" si="1327"/>
        <v>-0.14310344827586208</v>
      </c>
      <c r="GK99" s="294">
        <v>0</v>
      </c>
      <c r="GL99" s="293">
        <f t="shared" si="1328"/>
        <v>-1</v>
      </c>
      <c r="GM99" s="292">
        <v>398711</v>
      </c>
      <c r="GN99" s="293">
        <f t="shared" si="1329"/>
        <v>-4.344561201477859E-2</v>
      </c>
      <c r="GO99" s="292">
        <v>189348</v>
      </c>
      <c r="GP99" s="293">
        <f t="shared" si="1330"/>
        <v>-7.0260290586623642E-2</v>
      </c>
      <c r="GQ99" s="294">
        <v>188874</v>
      </c>
      <c r="GR99" s="293">
        <f t="shared" si="1331"/>
        <v>-6.8824753246497172E-2</v>
      </c>
      <c r="GS99" s="294">
        <v>474</v>
      </c>
      <c r="GT99" s="293">
        <f t="shared" si="1332"/>
        <v>-0.42405832320777648</v>
      </c>
      <c r="GU99" s="292">
        <v>55467</v>
      </c>
      <c r="GV99" s="293">
        <f t="shared" si="1333"/>
        <v>-0.13863092834736157</v>
      </c>
      <c r="GW99" s="294">
        <v>52090</v>
      </c>
      <c r="GX99" s="293">
        <f t="shared" si="1334"/>
        <v>-0.10350406168250037</v>
      </c>
      <c r="GY99" s="294">
        <v>3377</v>
      </c>
      <c r="GZ99" s="293">
        <f t="shared" si="1335"/>
        <v>-0.4631160572337043</v>
      </c>
      <c r="HA99" s="292">
        <v>109035</v>
      </c>
      <c r="HB99" s="293">
        <f t="shared" si="1336"/>
        <v>-2.4033297529538089E-2</v>
      </c>
      <c r="HC99" s="294">
        <v>105520</v>
      </c>
      <c r="HD99" s="293">
        <f t="shared" si="1337"/>
        <v>-1.5990311196056872E-3</v>
      </c>
      <c r="HE99" s="294">
        <v>3515</v>
      </c>
      <c r="HF99" s="293">
        <f t="shared" si="1338"/>
        <v>-0.41717791411042948</v>
      </c>
      <c r="HG99" s="292">
        <v>47296</v>
      </c>
      <c r="HH99" s="293">
        <f t="shared" si="1339"/>
        <v>-3.9831093426448527E-2</v>
      </c>
      <c r="HI99" s="294">
        <v>46144</v>
      </c>
      <c r="HJ99" s="293">
        <f t="shared" si="1340"/>
        <v>1.867632125038643E-2</v>
      </c>
      <c r="HK99" s="294">
        <v>1152</v>
      </c>
      <c r="HL99" s="293">
        <f t="shared" si="1341"/>
        <v>-0.70909090909090911</v>
      </c>
      <c r="HM99" s="292">
        <v>7042</v>
      </c>
      <c r="HN99" s="293">
        <f t="shared" si="1342"/>
        <v>-0.25850268505843954</v>
      </c>
      <c r="HO99" s="294">
        <v>3678</v>
      </c>
      <c r="HP99" s="293">
        <f t="shared" si="1343"/>
        <v>7.5438596491228083E-2</v>
      </c>
      <c r="HQ99" s="294">
        <v>3364</v>
      </c>
      <c r="HR99" s="293">
        <f t="shared" si="1344"/>
        <v>-0.44652846331029949</v>
      </c>
      <c r="HS99" s="292">
        <v>52642</v>
      </c>
      <c r="HT99" s="293">
        <f t="shared" si="1345"/>
        <v>0.10956074529972182</v>
      </c>
      <c r="HU99" s="292">
        <v>15080</v>
      </c>
      <c r="HV99" s="293">
        <f t="shared" si="1346"/>
        <v>2.3552569062648576E-2</v>
      </c>
      <c r="HW99" s="294">
        <v>14914</v>
      </c>
      <c r="HX99" s="293">
        <f t="shared" si="1347"/>
        <v>4.4324627126951954E-2</v>
      </c>
      <c r="HY99" s="294">
        <v>167</v>
      </c>
      <c r="HZ99" s="293">
        <f t="shared" si="1348"/>
        <v>-0.63053097345132736</v>
      </c>
      <c r="IA99" s="292">
        <v>19865</v>
      </c>
      <c r="IB99" s="293">
        <f t="shared" si="1349"/>
        <v>9.040509386321216E-2</v>
      </c>
      <c r="IC99" s="294">
        <v>19565</v>
      </c>
      <c r="ID99" s="293">
        <f t="shared" si="1350"/>
        <v>8.4354043119215127E-2</v>
      </c>
      <c r="IE99" s="294">
        <v>300</v>
      </c>
      <c r="IF99" s="293">
        <f t="shared" si="1351"/>
        <v>0.70454545454545459</v>
      </c>
      <c r="IG99" s="292">
        <v>10454</v>
      </c>
      <c r="IH99" s="293">
        <f t="shared" si="1352"/>
        <v>0.1366750027182777</v>
      </c>
      <c r="II99" s="294">
        <v>9988</v>
      </c>
      <c r="IJ99" s="293">
        <f t="shared" si="1353"/>
        <v>0.15414837069563214</v>
      </c>
      <c r="IK99" s="294">
        <v>466</v>
      </c>
      <c r="IL99" s="293">
        <f t="shared" si="1354"/>
        <v>-0.14180478821362796</v>
      </c>
      <c r="IM99" s="292">
        <v>5781</v>
      </c>
      <c r="IN99" s="293">
        <f t="shared" si="1355"/>
        <v>0.14023668639053244</v>
      </c>
      <c r="IO99" s="294">
        <v>5541</v>
      </c>
      <c r="IP99" s="293">
        <f t="shared" si="1356"/>
        <v>0.15993301235084778</v>
      </c>
      <c r="IQ99" s="294">
        <v>240</v>
      </c>
      <c r="IR99" s="293">
        <f t="shared" si="1357"/>
        <v>-0.1808873720136519</v>
      </c>
      <c r="IS99" s="292">
        <v>2622</v>
      </c>
      <c r="IT99" s="293">
        <f t="shared" si="1358"/>
        <v>0.50689655172413794</v>
      </c>
      <c r="IU99" s="294">
        <v>2544</v>
      </c>
      <c r="IV99" s="293">
        <f t="shared" si="1359"/>
        <v>0.65517241379310343</v>
      </c>
      <c r="IW99" s="294">
        <v>78</v>
      </c>
      <c r="IX99" s="293">
        <f t="shared" si="1360"/>
        <v>-0.61576354679802958</v>
      </c>
      <c r="IY99" s="292">
        <v>36653</v>
      </c>
      <c r="IZ99" s="293">
        <f t="shared" si="1361"/>
        <v>5.6008528047480466E-2</v>
      </c>
      <c r="JA99" s="292">
        <v>10218</v>
      </c>
      <c r="JB99" s="293">
        <f t="shared" si="1362"/>
        <v>2.5388861013547315E-2</v>
      </c>
      <c r="JC99" s="294">
        <v>10113</v>
      </c>
      <c r="JD99" s="293">
        <f t="shared" si="1363"/>
        <v>1.8942065491183824E-2</v>
      </c>
      <c r="JE99" s="294">
        <v>105</v>
      </c>
      <c r="JF99" s="293">
        <f t="shared" si="1364"/>
        <v>1.625</v>
      </c>
      <c r="JG99" s="292">
        <v>4747</v>
      </c>
      <c r="JH99" s="293">
        <f t="shared" si="1365"/>
        <v>-0.23853063843439204</v>
      </c>
      <c r="JI99" s="294">
        <v>4708</v>
      </c>
      <c r="JJ99" s="293">
        <f t="shared" si="1366"/>
        <v>-0.23695299837925443</v>
      </c>
      <c r="JK99" s="294">
        <v>38</v>
      </c>
      <c r="JL99" s="293">
        <f t="shared" si="1367"/>
        <v>-0.40625</v>
      </c>
      <c r="JM99" s="292">
        <v>17794</v>
      </c>
      <c r="JN99" s="293">
        <f t="shared" si="1368"/>
        <v>0.15000323143540362</v>
      </c>
      <c r="JO99" s="294">
        <v>17755</v>
      </c>
      <c r="JP99" s="293">
        <f t="shared" si="1369"/>
        <v>0.14770523594052998</v>
      </c>
      <c r="JQ99" s="294">
        <v>40</v>
      </c>
      <c r="JR99" s="293">
        <f t="shared" si="1370"/>
        <v>12.333333333333334</v>
      </c>
      <c r="JS99" s="292">
        <v>3833</v>
      </c>
      <c r="JT99" s="293">
        <f t="shared" si="1371"/>
        <v>0.24125647668393779</v>
      </c>
      <c r="JU99" s="294">
        <v>3823</v>
      </c>
      <c r="JV99" s="293">
        <f t="shared" si="1372"/>
        <v>0.23801813471502586</v>
      </c>
      <c r="JW99" s="294">
        <v>10</v>
      </c>
      <c r="JX99" s="293" t="str">
        <f t="shared" si="1373"/>
        <v>-</v>
      </c>
      <c r="JY99" s="292">
        <v>38</v>
      </c>
      <c r="JZ99" s="293" t="str">
        <f t="shared" si="1374"/>
        <v>-</v>
      </c>
      <c r="KA99" s="294">
        <v>24</v>
      </c>
      <c r="KB99" s="293" t="str">
        <f t="shared" si="1375"/>
        <v>-</v>
      </c>
      <c r="KC99" s="294">
        <v>15</v>
      </c>
      <c r="KD99" s="293" t="str">
        <f t="shared" si="1376"/>
        <v>-</v>
      </c>
      <c r="KE99" s="292">
        <v>41631</v>
      </c>
      <c r="KF99" s="293">
        <f t="shared" si="1377"/>
        <v>-1.4417613636363624E-2</v>
      </c>
      <c r="KG99" s="292">
        <v>19466</v>
      </c>
      <c r="KH99" s="293">
        <f t="shared" si="1378"/>
        <v>-3.3609690711413398E-2</v>
      </c>
      <c r="KI99" s="294">
        <v>19331</v>
      </c>
      <c r="KJ99" s="293">
        <f t="shared" si="1379"/>
        <v>-2.5065563849102301E-2</v>
      </c>
      <c r="KK99" s="294">
        <v>134</v>
      </c>
      <c r="KL99" s="293">
        <f t="shared" si="1380"/>
        <v>-0.57460317460317456</v>
      </c>
      <c r="KM99" s="292">
        <v>9350</v>
      </c>
      <c r="KN99" s="293">
        <f t="shared" si="1381"/>
        <v>-4.5723617064707067E-2</v>
      </c>
      <c r="KO99" s="294">
        <v>9198</v>
      </c>
      <c r="KP99" s="293">
        <f t="shared" si="1382"/>
        <v>-3.8067349926793503E-2</v>
      </c>
      <c r="KQ99" s="294">
        <v>152</v>
      </c>
      <c r="KR99" s="293">
        <f t="shared" si="1383"/>
        <v>-0.35864978902953581</v>
      </c>
      <c r="KS99" s="292">
        <v>6759</v>
      </c>
      <c r="KT99" s="293">
        <f t="shared" si="1384"/>
        <v>0.22379141770776756</v>
      </c>
      <c r="KU99" s="294">
        <v>6592</v>
      </c>
      <c r="KV99" s="293">
        <f t="shared" si="1385"/>
        <v>0.22505110574242715</v>
      </c>
      <c r="KW99" s="294">
        <v>167</v>
      </c>
      <c r="KX99" s="293">
        <f t="shared" si="1386"/>
        <v>0.176056338028169</v>
      </c>
      <c r="KY99" s="292">
        <v>6569</v>
      </c>
      <c r="KZ99" s="293">
        <f t="shared" si="1387"/>
        <v>-0.12085117773019272</v>
      </c>
      <c r="LA99" s="294">
        <v>6192</v>
      </c>
      <c r="LB99" s="293">
        <f t="shared" si="1388"/>
        <v>-0.1404775124930594</v>
      </c>
      <c r="LC99" s="294">
        <v>377</v>
      </c>
      <c r="LD99" s="293">
        <f t="shared" si="1389"/>
        <v>0.40671641791044766</v>
      </c>
      <c r="LE99" s="292">
        <v>318</v>
      </c>
      <c r="LF99" s="293">
        <f t="shared" si="1390"/>
        <v>0.70053475935828868</v>
      </c>
      <c r="LG99" s="294">
        <v>318</v>
      </c>
      <c r="LH99" s="293">
        <f t="shared" si="1391"/>
        <v>0.70053475935828868</v>
      </c>
      <c r="LI99" s="294">
        <v>0</v>
      </c>
      <c r="LJ99" s="293" t="str">
        <f t="shared" si="1392"/>
        <v>-</v>
      </c>
      <c r="LK99" s="292">
        <v>262082</v>
      </c>
      <c r="LL99" s="293">
        <f t="shared" si="1393"/>
        <v>4.4654993044455749E-2</v>
      </c>
      <c r="LM99" s="292">
        <v>68079</v>
      </c>
      <c r="LN99" s="293">
        <f t="shared" si="1394"/>
        <v>-3.4436297105251978E-2</v>
      </c>
      <c r="LO99" s="294">
        <v>67047</v>
      </c>
      <c r="LP99" s="293">
        <f t="shared" si="1395"/>
        <v>-3.7496949425056325E-2</v>
      </c>
      <c r="LQ99" s="294">
        <v>1032</v>
      </c>
      <c r="LR99" s="293">
        <f t="shared" si="1396"/>
        <v>0.21698113207547176</v>
      </c>
      <c r="LS99" s="292">
        <v>153836</v>
      </c>
      <c r="LT99" s="293">
        <f t="shared" si="1397"/>
        <v>7.0327284871423812E-2</v>
      </c>
      <c r="LU99" s="294">
        <v>153574</v>
      </c>
      <c r="LV99" s="293">
        <f t="shared" si="1398"/>
        <v>7.1718179724627795E-2</v>
      </c>
      <c r="LW99" s="294">
        <v>262</v>
      </c>
      <c r="LX99" s="293">
        <f t="shared" si="1399"/>
        <v>-0.39211136890951281</v>
      </c>
      <c r="LY99" s="292">
        <v>21334</v>
      </c>
      <c r="LZ99" s="293">
        <f t="shared" si="1400"/>
        <v>9.5905892022396966E-2</v>
      </c>
      <c r="MA99" s="294">
        <v>21174</v>
      </c>
      <c r="MB99" s="293">
        <f t="shared" si="1401"/>
        <v>0.10789033068229381</v>
      </c>
      <c r="MC99" s="294">
        <v>160</v>
      </c>
      <c r="MD99" s="293">
        <f t="shared" si="1402"/>
        <v>-0.54929577464788726</v>
      </c>
      <c r="ME99" s="292">
        <v>15701</v>
      </c>
      <c r="MF99" s="293">
        <f t="shared" si="1403"/>
        <v>0.1119688385269122</v>
      </c>
      <c r="MG99" s="294">
        <v>15248</v>
      </c>
      <c r="MH99" s="293">
        <f t="shared" si="1404"/>
        <v>0.10846176214015713</v>
      </c>
      <c r="MI99" s="294">
        <v>453</v>
      </c>
      <c r="MJ99" s="293">
        <f t="shared" si="1405"/>
        <v>0.2410958904109588</v>
      </c>
      <c r="MK99" s="292">
        <v>3858</v>
      </c>
      <c r="ML99" s="293">
        <f t="shared" si="1406"/>
        <v>-9.244992295839749E-3</v>
      </c>
      <c r="MM99" s="294">
        <v>3770</v>
      </c>
      <c r="MN99" s="293">
        <f t="shared" si="1407"/>
        <v>-1.5151515151515138E-2</v>
      </c>
      <c r="MO99" s="294">
        <v>88</v>
      </c>
      <c r="MP99" s="293">
        <f t="shared" si="1408"/>
        <v>0.33333333333333326</v>
      </c>
      <c r="MQ99" s="292">
        <f t="shared" si="1409"/>
        <v>114439</v>
      </c>
      <c r="MR99" s="293">
        <f t="shared" si="1410"/>
        <v>8.8816790987973793E-2</v>
      </c>
      <c r="MS99" s="292">
        <f t="shared" si="1411"/>
        <v>56195</v>
      </c>
      <c r="MT99" s="293">
        <f t="shared" si="1412"/>
        <v>0.148242746219861</v>
      </c>
      <c r="MU99" s="294">
        <f t="shared" si="1413"/>
        <v>52031</v>
      </c>
      <c r="MV99" s="293">
        <f t="shared" si="1414"/>
        <v>0.10638343114740145</v>
      </c>
      <c r="MW99" s="294">
        <f t="shared" si="1415"/>
        <v>4163</v>
      </c>
      <c r="MX99" s="293">
        <f t="shared" si="1416"/>
        <v>1.1773012552301254</v>
      </c>
      <c r="MY99" s="292">
        <f t="shared" si="1417"/>
        <v>35851</v>
      </c>
      <c r="MZ99" s="293">
        <f t="shared" si="1418"/>
        <v>0.10716160711528366</v>
      </c>
      <c r="NA99" s="294">
        <f t="shared" si="1419"/>
        <v>34340</v>
      </c>
      <c r="NB99" s="293">
        <f t="shared" si="1420"/>
        <v>9.8704207326827609E-2</v>
      </c>
      <c r="NC99" s="294">
        <f t="shared" si="1421"/>
        <v>1512</v>
      </c>
      <c r="ND99" s="293">
        <f t="shared" si="1422"/>
        <v>0.34519572953736666</v>
      </c>
      <c r="NE99" s="292">
        <f t="shared" si="1423"/>
        <v>14977</v>
      </c>
      <c r="NF99" s="293">
        <f t="shared" si="1424"/>
        <v>0.18799079876259217</v>
      </c>
      <c r="NG99" s="294">
        <f t="shared" si="1425"/>
        <v>12304</v>
      </c>
      <c r="NH99" s="293">
        <f t="shared" si="1426"/>
        <v>8.3384696662851088E-2</v>
      </c>
      <c r="NI99" s="294">
        <f t="shared" si="1427"/>
        <v>2672</v>
      </c>
      <c r="NJ99" s="293">
        <f t="shared" si="1428"/>
        <v>1.1358912869704239</v>
      </c>
      <c r="NK99" s="292">
        <f t="shared" si="1429"/>
        <v>15287</v>
      </c>
      <c r="NL99" s="293">
        <f t="shared" si="1430"/>
        <v>0.14836237980769229</v>
      </c>
      <c r="NM99" s="294">
        <f t="shared" si="1431"/>
        <v>12491</v>
      </c>
      <c r="NN99" s="293">
        <f t="shared" si="1432"/>
        <v>-1.0396673064618778E-3</v>
      </c>
      <c r="NO99" s="294">
        <f t="shared" si="1433"/>
        <v>2795</v>
      </c>
      <c r="NP99" s="293">
        <f t="shared" si="1434"/>
        <v>2.4634448574969019</v>
      </c>
      <c r="NQ99" s="292">
        <f t="shared" si="1435"/>
        <v>4491</v>
      </c>
      <c r="NR99" s="293">
        <f t="shared" si="1436"/>
        <v>0.78710704337445292</v>
      </c>
      <c r="NS99" s="294">
        <f t="shared" si="1437"/>
        <v>2593</v>
      </c>
      <c r="NT99" s="293">
        <f t="shared" si="1438"/>
        <v>0.137280701754386</v>
      </c>
      <c r="NU99" s="294">
        <f t="shared" si="1439"/>
        <v>1897</v>
      </c>
      <c r="NV99" s="293">
        <f t="shared" si="1440"/>
        <v>7.1767241379310338</v>
      </c>
    </row>
    <row r="100" spans="1:386" s="295" customFormat="1" ht="15.75" x14ac:dyDescent="0.25">
      <c r="A100" s="290"/>
      <c r="B100" s="296">
        <v>2017</v>
      </c>
      <c r="C100" s="297">
        <v>15975507</v>
      </c>
      <c r="D100" s="298">
        <f t="shared" si="1233"/>
        <v>0.17245326463378907</v>
      </c>
      <c r="E100" s="297">
        <v>6181592</v>
      </c>
      <c r="F100" s="298">
        <f t="shared" si="1234"/>
        <v>0.17909930475853852</v>
      </c>
      <c r="G100" s="299">
        <v>5927515</v>
      </c>
      <c r="H100" s="298">
        <f t="shared" si="1235"/>
        <v>0.17015801584343548</v>
      </c>
      <c r="I100" s="299">
        <v>254078</v>
      </c>
      <c r="J100" s="298">
        <f t="shared" si="1236"/>
        <v>0.43490145140339975</v>
      </c>
      <c r="K100" s="297">
        <v>4587570</v>
      </c>
      <c r="L100" s="298">
        <f t="shared" si="1237"/>
        <v>0.20428195439575236</v>
      </c>
      <c r="M100" s="299">
        <v>4477963</v>
      </c>
      <c r="N100" s="298">
        <f t="shared" si="1238"/>
        <v>0.19939890280074546</v>
      </c>
      <c r="O100" s="299">
        <v>109606</v>
      </c>
      <c r="P100" s="298">
        <f t="shared" si="1239"/>
        <v>0.44454109336285508</v>
      </c>
      <c r="Q100" s="297">
        <v>3146119</v>
      </c>
      <c r="R100" s="298">
        <f t="shared" si="1240"/>
        <v>0.17934647334013065</v>
      </c>
      <c r="S100" s="299">
        <v>2929358</v>
      </c>
      <c r="T100" s="298">
        <f t="shared" si="1241"/>
        <v>0.17228620296921537</v>
      </c>
      <c r="U100" s="299">
        <v>216760</v>
      </c>
      <c r="V100" s="298">
        <f t="shared" si="1242"/>
        <v>0.28382660404290472</v>
      </c>
      <c r="W100" s="297">
        <v>2390980</v>
      </c>
      <c r="X100" s="298">
        <f t="shared" si="1243"/>
        <v>0.13909836584944046</v>
      </c>
      <c r="Y100" s="299">
        <v>2218649</v>
      </c>
      <c r="Z100" s="298">
        <f t="shared" si="1244"/>
        <v>0.10917587043336185</v>
      </c>
      <c r="AA100" s="299">
        <v>172334</v>
      </c>
      <c r="AB100" s="298">
        <f t="shared" si="1245"/>
        <v>0.74522512304295874</v>
      </c>
      <c r="AC100" s="297">
        <v>407708</v>
      </c>
      <c r="AD100" s="298">
        <f t="shared" si="1246"/>
        <v>0.32926443594583943</v>
      </c>
      <c r="AE100" s="299">
        <v>293900</v>
      </c>
      <c r="AF100" s="298">
        <f t="shared" si="1247"/>
        <v>0.36491350284453739</v>
      </c>
      <c r="AG100" s="299">
        <v>113810</v>
      </c>
      <c r="AH100" s="298">
        <f t="shared" si="1248"/>
        <v>0.24528136728195804</v>
      </c>
      <c r="AI100" s="297">
        <v>14310366</v>
      </c>
      <c r="AJ100" s="298">
        <f t="shared" si="1249"/>
        <v>0.18395090113236923</v>
      </c>
      <c r="AK100" s="297">
        <v>5437630</v>
      </c>
      <c r="AL100" s="298">
        <f t="shared" si="1250"/>
        <v>0.18076434830532073</v>
      </c>
      <c r="AM100" s="299">
        <v>5212045</v>
      </c>
      <c r="AN100" s="298">
        <f t="shared" si="1251"/>
        <v>0.170768814689922</v>
      </c>
      <c r="AO100" s="299">
        <v>225583</v>
      </c>
      <c r="AP100" s="298">
        <f t="shared" si="1252"/>
        <v>0.47088970756039505</v>
      </c>
      <c r="AQ100" s="297">
        <v>4038147</v>
      </c>
      <c r="AR100" s="298">
        <f t="shared" si="1253"/>
        <v>0.22679436448562651</v>
      </c>
      <c r="AS100" s="299">
        <v>3955625</v>
      </c>
      <c r="AT100" s="298">
        <f t="shared" si="1254"/>
        <v>0.22195319129612523</v>
      </c>
      <c r="AU100" s="299">
        <v>82523</v>
      </c>
      <c r="AV100" s="298">
        <f t="shared" si="1255"/>
        <v>0.51440578433531536</v>
      </c>
      <c r="AW100" s="297">
        <v>2884775</v>
      </c>
      <c r="AX100" s="298">
        <f t="shared" si="1256"/>
        <v>0.19958441657809423</v>
      </c>
      <c r="AY100" s="299">
        <v>2687122</v>
      </c>
      <c r="AZ100" s="298">
        <f t="shared" si="1257"/>
        <v>0.19619194648140992</v>
      </c>
      <c r="BA100" s="299">
        <v>197652</v>
      </c>
      <c r="BB100" s="298">
        <f t="shared" si="1258"/>
        <v>0.24764549930564317</v>
      </c>
      <c r="BC100" s="297">
        <v>2242054</v>
      </c>
      <c r="BD100" s="298">
        <f t="shared" si="1259"/>
        <v>0.14211617517459896</v>
      </c>
      <c r="BE100" s="299">
        <v>2089649</v>
      </c>
      <c r="BF100" s="298">
        <f t="shared" si="1260"/>
        <v>0.11465364987702076</v>
      </c>
      <c r="BG100" s="299">
        <v>152407</v>
      </c>
      <c r="BH100" s="298">
        <f t="shared" si="1261"/>
        <v>0.72472444152728421</v>
      </c>
      <c r="BI100" s="297">
        <v>347088</v>
      </c>
      <c r="BJ100" s="298">
        <f t="shared" si="1262"/>
        <v>0.37605556744927338</v>
      </c>
      <c r="BK100" s="299">
        <v>245689</v>
      </c>
      <c r="BL100" s="298">
        <f t="shared" si="1263"/>
        <v>0.42892288007444468</v>
      </c>
      <c r="BM100" s="299">
        <v>101399</v>
      </c>
      <c r="BN100" s="298">
        <f t="shared" si="1264"/>
        <v>0.26284653896928778</v>
      </c>
      <c r="BO100" s="297">
        <v>1665143</v>
      </c>
      <c r="BP100" s="298">
        <f t="shared" si="1265"/>
        <v>8.2140048740861005E-2</v>
      </c>
      <c r="BQ100" s="297">
        <v>743964</v>
      </c>
      <c r="BR100" s="298">
        <f t="shared" si="1266"/>
        <v>0.16707741203748006</v>
      </c>
      <c r="BS100" s="299">
        <v>715472</v>
      </c>
      <c r="BT100" s="298">
        <f t="shared" si="1267"/>
        <v>0.1657270967615796</v>
      </c>
      <c r="BU100" s="299">
        <v>28493</v>
      </c>
      <c r="BV100" s="298">
        <f t="shared" si="1268"/>
        <v>0.20198270407087104</v>
      </c>
      <c r="BW100" s="297">
        <v>549425</v>
      </c>
      <c r="BX100" s="298">
        <f t="shared" si="1269"/>
        <v>6.1161778282518009E-2</v>
      </c>
      <c r="BY100" s="299">
        <v>522339</v>
      </c>
      <c r="BZ100" s="298">
        <f t="shared" si="1270"/>
        <v>5.2309347387252458E-2</v>
      </c>
      <c r="CA100" s="299">
        <v>27085</v>
      </c>
      <c r="CB100" s="298">
        <f t="shared" si="1271"/>
        <v>0.2665419686696282</v>
      </c>
      <c r="CC100" s="297">
        <v>261345</v>
      </c>
      <c r="CD100" s="298">
        <f t="shared" si="1272"/>
        <v>-5.7937824307257024E-3</v>
      </c>
      <c r="CE100" s="299">
        <v>242238</v>
      </c>
      <c r="CF100" s="298">
        <f t="shared" si="1273"/>
        <v>-4.0447773609719184E-2</v>
      </c>
      <c r="CG100" s="299">
        <v>19110</v>
      </c>
      <c r="CH100" s="298">
        <f t="shared" si="1274"/>
        <v>0.83414915059026784</v>
      </c>
      <c r="CI100" s="297">
        <v>148925</v>
      </c>
      <c r="CJ100" s="298">
        <f t="shared" si="1275"/>
        <v>9.5512023598472773E-2</v>
      </c>
      <c r="CK100" s="299">
        <v>128999</v>
      </c>
      <c r="CL100" s="298">
        <f t="shared" si="1276"/>
        <v>2.7381113562332304E-2</v>
      </c>
      <c r="CM100" s="299">
        <v>19925</v>
      </c>
      <c r="CN100" s="298">
        <f t="shared" si="1277"/>
        <v>0.91955684007707128</v>
      </c>
      <c r="CO100" s="297">
        <v>60623</v>
      </c>
      <c r="CP100" s="298">
        <f t="shared" si="1278"/>
        <v>0.11269570324688427</v>
      </c>
      <c r="CQ100" s="299">
        <v>48211</v>
      </c>
      <c r="CR100" s="298">
        <f t="shared" si="1279"/>
        <v>0.11126221648534029</v>
      </c>
      <c r="CS100" s="299">
        <v>12408</v>
      </c>
      <c r="CT100" s="298">
        <f t="shared" si="1280"/>
        <v>0.11803928635790228</v>
      </c>
      <c r="CU100" s="297">
        <v>3124223</v>
      </c>
      <c r="CV100" s="298">
        <f t="shared" si="1281"/>
        <v>0.13702254557682858</v>
      </c>
      <c r="CW100" s="297">
        <v>904639</v>
      </c>
      <c r="CX100" s="298">
        <f t="shared" si="1282"/>
        <v>0.18625622869131919</v>
      </c>
      <c r="CY100" s="299">
        <v>751389</v>
      </c>
      <c r="CZ100" s="298">
        <f t="shared" si="1283"/>
        <v>0.13592268235272775</v>
      </c>
      <c r="DA100" s="299">
        <v>153252</v>
      </c>
      <c r="DB100" s="298">
        <f t="shared" si="1284"/>
        <v>0.51554588607594942</v>
      </c>
      <c r="DC100" s="297">
        <v>1011968</v>
      </c>
      <c r="DD100" s="298">
        <f t="shared" si="1285"/>
        <v>0.16331264901103792</v>
      </c>
      <c r="DE100" s="299">
        <v>993056</v>
      </c>
      <c r="DF100" s="298">
        <f t="shared" si="1286"/>
        <v>0.15677560867078477</v>
      </c>
      <c r="DG100" s="299">
        <v>18912</v>
      </c>
      <c r="DH100" s="298">
        <f t="shared" si="1287"/>
        <v>0.65401434318698626</v>
      </c>
      <c r="DI100" s="297">
        <v>474122</v>
      </c>
      <c r="DJ100" s="298">
        <f t="shared" si="1288"/>
        <v>0.18628962038491959</v>
      </c>
      <c r="DK100" s="299">
        <v>341938</v>
      </c>
      <c r="DL100" s="298">
        <f t="shared" si="1289"/>
        <v>0.16569110402781795</v>
      </c>
      <c r="DM100" s="299">
        <v>132185</v>
      </c>
      <c r="DN100" s="298">
        <f t="shared" si="1290"/>
        <v>0.24313471015310539</v>
      </c>
      <c r="DO100" s="297">
        <v>987010</v>
      </c>
      <c r="DP100" s="298">
        <f t="shared" si="1291"/>
        <v>0.14970069645297057</v>
      </c>
      <c r="DQ100" s="299">
        <v>877773</v>
      </c>
      <c r="DR100" s="298">
        <f t="shared" si="1292"/>
        <v>9.1552457187767056E-2</v>
      </c>
      <c r="DS100" s="299">
        <v>109238</v>
      </c>
      <c r="DT100" s="298">
        <f t="shared" si="1293"/>
        <v>1.0102316850996487</v>
      </c>
      <c r="DU100" s="297">
        <v>155756</v>
      </c>
      <c r="DV100" s="298">
        <f t="shared" si="1294"/>
        <v>0.20704593185006082</v>
      </c>
      <c r="DW100" s="299">
        <v>100621</v>
      </c>
      <c r="DX100" s="298">
        <f t="shared" si="1295"/>
        <v>0.20187529861442899</v>
      </c>
      <c r="DY100" s="299">
        <v>55138</v>
      </c>
      <c r="DZ100" s="298">
        <f t="shared" si="1296"/>
        <v>0.21658355765411952</v>
      </c>
      <c r="EA100" s="297">
        <v>411002</v>
      </c>
      <c r="EB100" s="298">
        <f t="shared" si="1297"/>
        <v>0.13976627972113298</v>
      </c>
      <c r="EC100" s="297">
        <v>226452</v>
      </c>
      <c r="ED100" s="298">
        <f t="shared" si="1298"/>
        <v>0.16499639880646155</v>
      </c>
      <c r="EE100" s="299">
        <v>224134</v>
      </c>
      <c r="EF100" s="298">
        <f t="shared" si="1299"/>
        <v>0.16252677659116488</v>
      </c>
      <c r="EG100" s="299">
        <v>2319</v>
      </c>
      <c r="EH100" s="298">
        <f t="shared" si="1300"/>
        <v>0.46865104496516774</v>
      </c>
      <c r="EI100" s="297">
        <v>112610</v>
      </c>
      <c r="EJ100" s="298">
        <f t="shared" si="1301"/>
        <v>9.0769960964364182E-2</v>
      </c>
      <c r="EK100" s="299">
        <v>111387</v>
      </c>
      <c r="EL100" s="298">
        <f t="shared" si="1302"/>
        <v>8.8454585430204791E-2</v>
      </c>
      <c r="EM100" s="299">
        <v>1223</v>
      </c>
      <c r="EN100" s="298">
        <f t="shared" si="1303"/>
        <v>0.34840132304299898</v>
      </c>
      <c r="EO100" s="297">
        <v>49974</v>
      </c>
      <c r="EP100" s="298">
        <f t="shared" si="1304"/>
        <v>0.26927765925022862</v>
      </c>
      <c r="EQ100" s="299">
        <v>48493</v>
      </c>
      <c r="ER100" s="298">
        <f t="shared" si="1305"/>
        <v>0.26376003335765663</v>
      </c>
      <c r="ES100" s="299">
        <v>1479</v>
      </c>
      <c r="ET100" s="298">
        <f t="shared" si="1306"/>
        <v>0.48196392785571152</v>
      </c>
      <c r="EU100" s="297">
        <v>15935</v>
      </c>
      <c r="EV100" s="298">
        <f t="shared" si="1307"/>
        <v>-4.4320498980448653E-2</v>
      </c>
      <c r="EW100" s="299">
        <v>15296</v>
      </c>
      <c r="EX100" s="298">
        <f t="shared" si="1308"/>
        <v>-4.7986556295512517E-2</v>
      </c>
      <c r="EY100" s="299">
        <v>639</v>
      </c>
      <c r="EZ100" s="298">
        <f t="shared" si="1309"/>
        <v>5.2718286655683677E-2</v>
      </c>
      <c r="FA100" s="297">
        <v>7974</v>
      </c>
      <c r="FB100" s="298">
        <f t="shared" si="1310"/>
        <v>0.11711964135612218</v>
      </c>
      <c r="FC100" s="299">
        <v>7533</v>
      </c>
      <c r="FD100" s="298">
        <f t="shared" si="1311"/>
        <v>0.13346373758651819</v>
      </c>
      <c r="FE100" s="299">
        <v>440</v>
      </c>
      <c r="FF100" s="298">
        <f t="shared" si="1312"/>
        <v>-0.10569105691056913</v>
      </c>
      <c r="FG100" s="297">
        <v>574839</v>
      </c>
      <c r="FH100" s="298">
        <f t="shared" si="1313"/>
        <v>6.0126955790467562E-2</v>
      </c>
      <c r="FI100" s="297">
        <v>198380</v>
      </c>
      <c r="FJ100" s="298">
        <f t="shared" si="1314"/>
        <v>0.16848082178870993</v>
      </c>
      <c r="FK100" s="299">
        <v>191346</v>
      </c>
      <c r="FL100" s="298">
        <f t="shared" si="1315"/>
        <v>0.15256871284266071</v>
      </c>
      <c r="FM100" s="299">
        <v>7035</v>
      </c>
      <c r="FN100" s="298">
        <f t="shared" si="1316"/>
        <v>0.87051316139324642</v>
      </c>
      <c r="FO100" s="297">
        <v>108870</v>
      </c>
      <c r="FP100" s="298">
        <f t="shared" si="1317"/>
        <v>0.18080260303687634</v>
      </c>
      <c r="FQ100" s="299">
        <v>104993</v>
      </c>
      <c r="FR100" s="298">
        <f t="shared" si="1318"/>
        <v>0.1518958177908456</v>
      </c>
      <c r="FS100" s="299">
        <v>3876</v>
      </c>
      <c r="FT100" s="298">
        <f t="shared" si="1319"/>
        <v>2.6809116809116809</v>
      </c>
      <c r="FU100" s="297">
        <v>146338</v>
      </c>
      <c r="FV100" s="298">
        <f t="shared" si="1320"/>
        <v>-1.3502672895558177E-2</v>
      </c>
      <c r="FW100" s="299">
        <v>141434</v>
      </c>
      <c r="FX100" s="298">
        <f t="shared" si="1321"/>
        <v>-2.4095055407587274E-2</v>
      </c>
      <c r="FY100" s="299">
        <v>4903</v>
      </c>
      <c r="FZ100" s="298">
        <f t="shared" si="1322"/>
        <v>0.43572474377745252</v>
      </c>
      <c r="GA100" s="297">
        <v>123297</v>
      </c>
      <c r="GB100" s="298">
        <f t="shared" si="1323"/>
        <v>-4.7068098031486927E-2</v>
      </c>
      <c r="GC100" s="299">
        <v>118731</v>
      </c>
      <c r="GD100" s="298">
        <f t="shared" si="1324"/>
        <v>-6.9535437760571805E-2</v>
      </c>
      <c r="GE100" s="299">
        <v>4569</v>
      </c>
      <c r="GF100" s="298">
        <f t="shared" si="1325"/>
        <v>1.5582306830907053</v>
      </c>
      <c r="GG100" s="297">
        <v>17933</v>
      </c>
      <c r="GH100" s="298">
        <f t="shared" si="1326"/>
        <v>0.49741148964595849</v>
      </c>
      <c r="GI100" s="299">
        <v>15861</v>
      </c>
      <c r="GJ100" s="298">
        <f t="shared" si="1327"/>
        <v>0.69799807301145478</v>
      </c>
      <c r="GK100" s="299">
        <v>2073</v>
      </c>
      <c r="GL100" s="298">
        <f t="shared" si="1328"/>
        <v>-0.2138794084186576</v>
      </c>
      <c r="GM100" s="297">
        <v>5267514</v>
      </c>
      <c r="GN100" s="298">
        <f t="shared" si="1329"/>
        <v>0.17691005794604875</v>
      </c>
      <c r="GO100" s="297">
        <v>2387895</v>
      </c>
      <c r="GP100" s="298">
        <f t="shared" si="1330"/>
        <v>0.16116434699139193</v>
      </c>
      <c r="GQ100" s="299">
        <v>2374030</v>
      </c>
      <c r="GR100" s="298">
        <f t="shared" si="1331"/>
        <v>0.159957257043573</v>
      </c>
      <c r="GS100" s="299">
        <v>13867</v>
      </c>
      <c r="GT100" s="298">
        <f t="shared" si="1332"/>
        <v>0.41298145506419393</v>
      </c>
      <c r="GU100" s="297">
        <v>889886</v>
      </c>
      <c r="GV100" s="298">
        <f t="shared" si="1333"/>
        <v>0.23050778084752754</v>
      </c>
      <c r="GW100" s="299">
        <v>858118</v>
      </c>
      <c r="GX100" s="298">
        <f t="shared" si="1334"/>
        <v>0.22702749850932369</v>
      </c>
      <c r="GY100" s="299">
        <v>31769</v>
      </c>
      <c r="GZ100" s="298">
        <f t="shared" si="1335"/>
        <v>0.33248049660263401</v>
      </c>
      <c r="HA100" s="297">
        <v>1452098</v>
      </c>
      <c r="HB100" s="298">
        <f t="shared" si="1336"/>
        <v>0.18756736863627066</v>
      </c>
      <c r="HC100" s="299">
        <v>1421874</v>
      </c>
      <c r="HD100" s="298">
        <f t="shared" si="1337"/>
        <v>0.18833523049227519</v>
      </c>
      <c r="HE100" s="299">
        <v>30225</v>
      </c>
      <c r="HF100" s="298">
        <f t="shared" si="1338"/>
        <v>0.15270203272186422</v>
      </c>
      <c r="HG100" s="297">
        <v>557218</v>
      </c>
      <c r="HH100" s="298">
        <f t="shared" si="1339"/>
        <v>0.1391580070694205</v>
      </c>
      <c r="HI100" s="299">
        <v>545239</v>
      </c>
      <c r="HJ100" s="298">
        <f t="shared" si="1340"/>
        <v>0.1458091225268201</v>
      </c>
      <c r="HK100" s="299">
        <v>11979</v>
      </c>
      <c r="HL100" s="298">
        <f t="shared" si="1341"/>
        <v>-9.8916804573491834E-2</v>
      </c>
      <c r="HM100" s="297">
        <v>63329</v>
      </c>
      <c r="HN100" s="298">
        <f t="shared" si="1342"/>
        <v>0.62648962399835617</v>
      </c>
      <c r="HO100" s="299">
        <v>39659</v>
      </c>
      <c r="HP100" s="298">
        <f t="shared" si="1343"/>
        <v>0.52905116243204686</v>
      </c>
      <c r="HQ100" s="299">
        <v>23669</v>
      </c>
      <c r="HR100" s="298">
        <f t="shared" si="1344"/>
        <v>0.82069230769230761</v>
      </c>
      <c r="HS100" s="297">
        <v>648508</v>
      </c>
      <c r="HT100" s="298">
        <f t="shared" si="1345"/>
        <v>0.13329756689169225</v>
      </c>
      <c r="HU100" s="297">
        <v>192391</v>
      </c>
      <c r="HV100" s="298">
        <f t="shared" si="1346"/>
        <v>9.6176308037672742E-2</v>
      </c>
      <c r="HW100" s="299">
        <v>187823</v>
      </c>
      <c r="HX100" s="298">
        <f t="shared" si="1347"/>
        <v>8.7895602613409896E-2</v>
      </c>
      <c r="HY100" s="299">
        <v>4568</v>
      </c>
      <c r="HZ100" s="298">
        <f t="shared" si="1348"/>
        <v>0.5949720670391061</v>
      </c>
      <c r="IA100" s="297">
        <v>241791</v>
      </c>
      <c r="IB100" s="298">
        <f t="shared" si="1349"/>
        <v>7.6018317023350157E-2</v>
      </c>
      <c r="IC100" s="299">
        <v>239955</v>
      </c>
      <c r="ID100" s="298">
        <f t="shared" si="1350"/>
        <v>7.1404651661211904E-2</v>
      </c>
      <c r="IE100" s="299">
        <v>1836</v>
      </c>
      <c r="IF100" s="298">
        <f t="shared" si="1351"/>
        <v>1.4611260053619302</v>
      </c>
      <c r="IG100" s="297">
        <v>111269</v>
      </c>
      <c r="IH100" s="298">
        <f t="shared" si="1352"/>
        <v>0.18818742925485332</v>
      </c>
      <c r="II100" s="299">
        <v>108073</v>
      </c>
      <c r="IJ100" s="298">
        <f t="shared" si="1353"/>
        <v>0.17724014727347992</v>
      </c>
      <c r="IK100" s="299">
        <v>3194</v>
      </c>
      <c r="IL100" s="298">
        <f t="shared" si="1354"/>
        <v>0.73210412147505433</v>
      </c>
      <c r="IM100" s="297">
        <v>85984</v>
      </c>
      <c r="IN100" s="298">
        <f t="shared" si="1355"/>
        <v>0.44506067022957208</v>
      </c>
      <c r="IO100" s="299">
        <v>82396</v>
      </c>
      <c r="IP100" s="298">
        <f t="shared" si="1356"/>
        <v>0.41859063753594006</v>
      </c>
      <c r="IQ100" s="299">
        <v>3589</v>
      </c>
      <c r="IR100" s="298">
        <f t="shared" si="1357"/>
        <v>1.5292459478505989</v>
      </c>
      <c r="IS100" s="297">
        <v>29045</v>
      </c>
      <c r="IT100" s="298">
        <f t="shared" si="1358"/>
        <v>0.2711159737417943</v>
      </c>
      <c r="IU100" s="299">
        <v>26514</v>
      </c>
      <c r="IV100" s="298">
        <f t="shared" si="1359"/>
        <v>0.21118267781279987</v>
      </c>
      <c r="IW100" s="299">
        <v>2531</v>
      </c>
      <c r="IX100" s="298">
        <f t="shared" si="1360"/>
        <v>1.6364583333333331</v>
      </c>
      <c r="IY100" s="297">
        <v>531907</v>
      </c>
      <c r="IZ100" s="298">
        <f t="shared" si="1361"/>
        <v>0.18882355176197918</v>
      </c>
      <c r="JA100" s="297">
        <v>144599</v>
      </c>
      <c r="JB100" s="298">
        <f t="shared" si="1362"/>
        <v>0.20378787878787885</v>
      </c>
      <c r="JC100" s="299">
        <v>143089</v>
      </c>
      <c r="JD100" s="298">
        <f t="shared" si="1363"/>
        <v>0.19614629049111798</v>
      </c>
      <c r="JE100" s="299">
        <v>1511</v>
      </c>
      <c r="JF100" s="298">
        <f t="shared" si="1364"/>
        <v>2.0649087221095335</v>
      </c>
      <c r="JG100" s="297">
        <v>79451</v>
      </c>
      <c r="JH100" s="298">
        <f t="shared" si="1365"/>
        <v>0.2007102916729635</v>
      </c>
      <c r="JI100" s="299">
        <v>78799</v>
      </c>
      <c r="JJ100" s="298">
        <f t="shared" si="1366"/>
        <v>0.19817230787945128</v>
      </c>
      <c r="JK100" s="299">
        <v>650</v>
      </c>
      <c r="JL100" s="298">
        <f t="shared" si="1367"/>
        <v>0.61290322580645151</v>
      </c>
      <c r="JM100" s="297">
        <v>267002</v>
      </c>
      <c r="JN100" s="298">
        <f t="shared" si="1368"/>
        <v>0.17597160071879081</v>
      </c>
      <c r="JO100" s="299">
        <v>266375</v>
      </c>
      <c r="JP100" s="298">
        <f t="shared" si="1369"/>
        <v>0.17640694074574603</v>
      </c>
      <c r="JQ100" s="299">
        <v>628</v>
      </c>
      <c r="JR100" s="298">
        <f t="shared" si="1370"/>
        <v>2.1138211382113914E-2</v>
      </c>
      <c r="JS100" s="297">
        <v>41690</v>
      </c>
      <c r="JT100" s="298">
        <f t="shared" si="1371"/>
        <v>0.22780150198792515</v>
      </c>
      <c r="JU100" s="299">
        <v>41205</v>
      </c>
      <c r="JV100" s="298">
        <f t="shared" si="1372"/>
        <v>0.22041880164677319</v>
      </c>
      <c r="JW100" s="299">
        <v>487</v>
      </c>
      <c r="JX100" s="298">
        <f t="shared" si="1373"/>
        <v>1.5233160621761659</v>
      </c>
      <c r="JY100" s="297">
        <v>881</v>
      </c>
      <c r="JZ100" s="298">
        <f t="shared" si="1374"/>
        <v>0.24787535410764883</v>
      </c>
      <c r="KA100" s="299">
        <v>544</v>
      </c>
      <c r="KB100" s="298">
        <f t="shared" si="1375"/>
        <v>-7.9526226734348615E-2</v>
      </c>
      <c r="KC100" s="299">
        <v>340</v>
      </c>
      <c r="KD100" s="298">
        <f t="shared" si="1376"/>
        <v>1.9310344827586206</v>
      </c>
      <c r="KE100" s="297">
        <v>532837</v>
      </c>
      <c r="KF100" s="298">
        <f t="shared" si="1377"/>
        <v>0.24452172856922649</v>
      </c>
      <c r="KG100" s="297">
        <v>231001</v>
      </c>
      <c r="KH100" s="298">
        <f t="shared" si="1378"/>
        <v>0.21974285186260789</v>
      </c>
      <c r="KI100" s="299">
        <v>227751</v>
      </c>
      <c r="KJ100" s="298">
        <f t="shared" si="1379"/>
        <v>0.22560768887190785</v>
      </c>
      <c r="KK100" s="299">
        <v>3248</v>
      </c>
      <c r="KL100" s="298">
        <f t="shared" si="1380"/>
        <v>-8.7384096656364152E-2</v>
      </c>
      <c r="KM100" s="297">
        <v>110889</v>
      </c>
      <c r="KN100" s="298">
        <f t="shared" si="1381"/>
        <v>0.33305683785343332</v>
      </c>
      <c r="KO100" s="299">
        <v>107506</v>
      </c>
      <c r="KP100" s="298">
        <f t="shared" si="1382"/>
        <v>0.32999307205067296</v>
      </c>
      <c r="KQ100" s="299">
        <v>3383</v>
      </c>
      <c r="KR100" s="298">
        <f t="shared" si="1383"/>
        <v>0.43896214376860909</v>
      </c>
      <c r="KS100" s="297">
        <v>78049</v>
      </c>
      <c r="KT100" s="298">
        <f t="shared" si="1384"/>
        <v>0.56126102698485725</v>
      </c>
      <c r="KU100" s="299">
        <v>75029</v>
      </c>
      <c r="KV100" s="298">
        <f t="shared" si="1385"/>
        <v>0.58232279562182332</v>
      </c>
      <c r="KW100" s="299">
        <v>3021</v>
      </c>
      <c r="KX100" s="298">
        <f t="shared" si="1386"/>
        <v>0.1745723172628304</v>
      </c>
      <c r="KY100" s="297">
        <v>123331</v>
      </c>
      <c r="KZ100" s="298">
        <f t="shared" si="1387"/>
        <v>6.1213075539723105E-2</v>
      </c>
      <c r="LA100" s="299">
        <v>119189</v>
      </c>
      <c r="LB100" s="298">
        <f t="shared" si="1388"/>
        <v>6.5414629349876297E-2</v>
      </c>
      <c r="LC100" s="299">
        <v>4142</v>
      </c>
      <c r="LD100" s="298">
        <f t="shared" si="1389"/>
        <v>-4.6500920810313096E-2</v>
      </c>
      <c r="LE100" s="297">
        <v>4394</v>
      </c>
      <c r="LF100" s="298">
        <f t="shared" si="1390"/>
        <v>0.12580066615424035</v>
      </c>
      <c r="LG100" s="299">
        <v>1846</v>
      </c>
      <c r="LH100" s="298">
        <f t="shared" si="1391"/>
        <v>0.64821428571428563</v>
      </c>
      <c r="LI100" s="299">
        <v>2550</v>
      </c>
      <c r="LJ100" s="298">
        <f t="shared" si="1392"/>
        <v>-8.3722601509162775E-2</v>
      </c>
      <c r="LK100" s="297">
        <v>1737675</v>
      </c>
      <c r="LL100" s="298">
        <f t="shared" si="1393"/>
        <v>0.26637743939855496</v>
      </c>
      <c r="LM100" s="297">
        <v>459511</v>
      </c>
      <c r="LN100" s="298">
        <f t="shared" si="1394"/>
        <v>0.20165953184779162</v>
      </c>
      <c r="LO100" s="299">
        <v>453245</v>
      </c>
      <c r="LP100" s="298">
        <f t="shared" si="1395"/>
        <v>0.19848696788045928</v>
      </c>
      <c r="LQ100" s="299">
        <v>6266</v>
      </c>
      <c r="LR100" s="298">
        <f t="shared" si="1396"/>
        <v>0.48624288425047446</v>
      </c>
      <c r="LS100" s="297">
        <v>1029920</v>
      </c>
      <c r="LT100" s="298">
        <f t="shared" si="1397"/>
        <v>0.29569243156199687</v>
      </c>
      <c r="LU100" s="299">
        <v>1026090</v>
      </c>
      <c r="LV100" s="298">
        <f t="shared" si="1398"/>
        <v>0.29325925683186838</v>
      </c>
      <c r="LW100" s="299">
        <v>3831</v>
      </c>
      <c r="LX100" s="298">
        <f t="shared" si="1399"/>
        <v>1.6150170648464162</v>
      </c>
      <c r="LY100" s="297">
        <v>118550</v>
      </c>
      <c r="LZ100" s="298">
        <f t="shared" si="1400"/>
        <v>0.21542373228895406</v>
      </c>
      <c r="MA100" s="299">
        <v>116782</v>
      </c>
      <c r="MB100" s="298">
        <f t="shared" si="1401"/>
        <v>0.21050231150361753</v>
      </c>
      <c r="MC100" s="299">
        <v>1769</v>
      </c>
      <c r="MD100" s="298">
        <f t="shared" si="1402"/>
        <v>0.66259398496240607</v>
      </c>
      <c r="ME100" s="297">
        <v>106892</v>
      </c>
      <c r="MF100" s="298">
        <f t="shared" si="1403"/>
        <v>0.13127592921852504</v>
      </c>
      <c r="MG100" s="299">
        <v>105229</v>
      </c>
      <c r="MH100" s="298">
        <f t="shared" si="1404"/>
        <v>0.12797727516346868</v>
      </c>
      <c r="MI100" s="299">
        <v>1664</v>
      </c>
      <c r="MJ100" s="298">
        <f t="shared" si="1405"/>
        <v>0.39014202172096901</v>
      </c>
      <c r="MK100" s="297">
        <v>31742</v>
      </c>
      <c r="ML100" s="298">
        <f t="shared" si="1406"/>
        <v>3.3806237924372065</v>
      </c>
      <c r="MM100" s="299">
        <v>28243</v>
      </c>
      <c r="MN100" s="298">
        <f t="shared" si="1407"/>
        <v>3.7324061662198389</v>
      </c>
      <c r="MO100" s="299">
        <v>3499</v>
      </c>
      <c r="MP100" s="298">
        <f t="shared" si="1408"/>
        <v>1.7400156617071261</v>
      </c>
      <c r="MQ100" s="297">
        <f t="shared" si="1409"/>
        <v>1481861</v>
      </c>
      <c r="MR100" s="298">
        <f t="shared" si="1410"/>
        <v>0.29905647393183776</v>
      </c>
      <c r="MS100" s="297">
        <f t="shared" si="1411"/>
        <v>692762</v>
      </c>
      <c r="MT100" s="298">
        <f t="shared" si="1412"/>
        <v>0.24924848028015867</v>
      </c>
      <c r="MU100" s="299">
        <f t="shared" si="1413"/>
        <v>659238</v>
      </c>
      <c r="MV100" s="298">
        <f t="shared" si="1414"/>
        <v>0.2471750049660888</v>
      </c>
      <c r="MW100" s="299">
        <f t="shared" si="1415"/>
        <v>33517</v>
      </c>
      <c r="MX100" s="298">
        <f t="shared" si="1416"/>
        <v>0.2911514311028931</v>
      </c>
      <c r="MY100" s="297">
        <f t="shared" si="1417"/>
        <v>452762</v>
      </c>
      <c r="MZ100" s="298">
        <f t="shared" si="1418"/>
        <v>0.35494605796711109</v>
      </c>
      <c r="NA100" s="299">
        <f t="shared" si="1419"/>
        <v>435721</v>
      </c>
      <c r="NB100" s="298">
        <f t="shared" si="1420"/>
        <v>0.35376360455976075</v>
      </c>
      <c r="NC100" s="299">
        <f t="shared" si="1421"/>
        <v>17043</v>
      </c>
      <c r="ND100" s="298">
        <f t="shared" si="1422"/>
        <v>0.38662435928728334</v>
      </c>
      <c r="NE100" s="297">
        <f t="shared" si="1423"/>
        <v>187373</v>
      </c>
      <c r="NF100" s="298">
        <f t="shared" si="1424"/>
        <v>0.481701434468361</v>
      </c>
      <c r="NG100" s="299">
        <f t="shared" si="1425"/>
        <v>167124</v>
      </c>
      <c r="NH100" s="298">
        <f t="shared" si="1426"/>
        <v>0.50407689400075606</v>
      </c>
      <c r="NI100" s="299">
        <f t="shared" si="1427"/>
        <v>20248</v>
      </c>
      <c r="NJ100" s="298">
        <f t="shared" si="1428"/>
        <v>0.31831499446578548</v>
      </c>
      <c r="NK100" s="297">
        <f t="shared" si="1429"/>
        <v>200697</v>
      </c>
      <c r="NL100" s="298">
        <f t="shared" si="1430"/>
        <v>0.21483611270845304</v>
      </c>
      <c r="NM100" s="299">
        <f t="shared" si="1431"/>
        <v>184591</v>
      </c>
      <c r="NN100" s="298">
        <f t="shared" si="1432"/>
        <v>0.19846386578627873</v>
      </c>
      <c r="NO100" s="299">
        <f t="shared" si="1433"/>
        <v>16100</v>
      </c>
      <c r="NP100" s="298">
        <f t="shared" si="1434"/>
        <v>0.4394278050961109</v>
      </c>
      <c r="NQ100" s="297">
        <f t="shared" si="1435"/>
        <v>36034</v>
      </c>
      <c r="NR100" s="298">
        <f t="shared" si="1436"/>
        <v>0.18377135348226026</v>
      </c>
      <c r="NS100" s="299">
        <f t="shared" si="1437"/>
        <v>24868</v>
      </c>
      <c r="NT100" s="298">
        <f t="shared" si="1438"/>
        <v>0.48678703814420654</v>
      </c>
      <c r="NU100" s="299">
        <f t="shared" si="1439"/>
        <v>11159</v>
      </c>
      <c r="NV100" s="298">
        <f t="shared" si="1440"/>
        <v>-0.18589042095279784</v>
      </c>
    </row>
    <row r="101" spans="1:386" s="295" customFormat="1" outlineLevel="1" x14ac:dyDescent="0.25">
      <c r="A101" s="290"/>
      <c r="B101" s="291" t="s">
        <v>61</v>
      </c>
      <c r="C101" s="292">
        <v>1209008</v>
      </c>
      <c r="D101" s="293">
        <f>IFERROR(C101/C114-1,"-")</f>
        <v>7.0625386316984562E-2</v>
      </c>
      <c r="E101" s="292">
        <v>470980</v>
      </c>
      <c r="F101" s="293">
        <f>IFERROR(E101/E114-1,"-")</f>
        <v>-7.7759121581052471E-3</v>
      </c>
      <c r="G101" s="294">
        <v>440697</v>
      </c>
      <c r="H101" s="293">
        <f>IFERROR(G101/G114-1,"-")</f>
        <v>9.0233448424292817E-3</v>
      </c>
      <c r="I101" s="294">
        <v>30283</v>
      </c>
      <c r="J101" s="293">
        <f>IFERROR(I101/I114-1,"-")</f>
        <v>-0.20129236449953847</v>
      </c>
      <c r="K101" s="292">
        <v>396418</v>
      </c>
      <c r="L101" s="293">
        <f>IFERROR(K101/K114-1,"-")</f>
        <v>8.1310060582255206E-2</v>
      </c>
      <c r="M101" s="294">
        <v>385830</v>
      </c>
      <c r="N101" s="293">
        <f>IFERROR(M101/M114-1,"-")</f>
        <v>7.2730356353445158E-2</v>
      </c>
      <c r="O101" s="294">
        <v>10588</v>
      </c>
      <c r="P101" s="293">
        <f>IFERROR(O101/O114-1,"-")</f>
        <v>0.52608820985874893</v>
      </c>
      <c r="Q101" s="292">
        <v>209529</v>
      </c>
      <c r="R101" s="293">
        <f>IFERROR(Q101/Q114-1,"-")</f>
        <v>-3.1652940687130871E-2</v>
      </c>
      <c r="S101" s="294">
        <v>186570</v>
      </c>
      <c r="T101" s="293">
        <f>IFERROR(S101/S114-1,"-")</f>
        <v>0.11460268718598221</v>
      </c>
      <c r="U101" s="294">
        <v>22960</v>
      </c>
      <c r="V101" s="293">
        <f>IFERROR(U101/U114-1,"-")</f>
        <v>-0.53134249147802659</v>
      </c>
      <c r="W101" s="292">
        <v>182791</v>
      </c>
      <c r="X101" s="293">
        <f>IFERROR(W101/W114-1,"-")</f>
        <v>4.7843159735160068E-2</v>
      </c>
      <c r="Y101" s="294">
        <v>165213</v>
      </c>
      <c r="Z101" s="293">
        <f>IFERROR(Y101/Y114-1,"-")</f>
        <v>0.19707420986276758</v>
      </c>
      <c r="AA101" s="294">
        <v>17579</v>
      </c>
      <c r="AB101" s="293">
        <f>IFERROR(AA101/AA114-1,"-")</f>
        <v>-0.51745813889651382</v>
      </c>
      <c r="AC101" s="292">
        <v>29640</v>
      </c>
      <c r="AD101" s="293">
        <f>IFERROR(AC101/AC114-1,"-")</f>
        <v>-0.33201117822049941</v>
      </c>
      <c r="AE101" s="294">
        <v>20728</v>
      </c>
      <c r="AF101" s="293">
        <f>IFERROR(AE101/AE114-1,"-")</f>
        <v>0.35317926622274443</v>
      </c>
      <c r="AG101" s="294">
        <v>8912</v>
      </c>
      <c r="AH101" s="293">
        <f>IFERROR(AG101/AG114-1,"-")</f>
        <v>-0.69326082467130168</v>
      </c>
      <c r="AI101" s="292">
        <v>1108952</v>
      </c>
      <c r="AJ101" s="293">
        <f>IFERROR(AI101/AI114-1,"-")</f>
        <v>6.5721026557687301E-2</v>
      </c>
      <c r="AK101" s="292">
        <v>427879</v>
      </c>
      <c r="AL101" s="293">
        <f>IFERROR(AK101/AK114-1,"-")</f>
        <v>-7.1952294770059044E-3</v>
      </c>
      <c r="AM101" s="294">
        <v>399940</v>
      </c>
      <c r="AN101" s="293">
        <f>IFERROR(AM101/AM114-1,"-")</f>
        <v>1.1873587908320715E-2</v>
      </c>
      <c r="AO101" s="294">
        <v>27939</v>
      </c>
      <c r="AP101" s="293">
        <f>IFERROR(AO101/AO114-1,"-")</f>
        <v>-0.21811770632188732</v>
      </c>
      <c r="AQ101" s="292">
        <v>364223</v>
      </c>
      <c r="AR101" s="293">
        <f>IFERROR(AQ101/AQ114-1,"-")</f>
        <v>7.135755550587719E-2</v>
      </c>
      <c r="AS101" s="294">
        <v>354737</v>
      </c>
      <c r="AT101" s="293">
        <f>IFERROR(AS101/AS114-1,"-")</f>
        <v>6.3280629449231851E-2</v>
      </c>
      <c r="AU101" s="294">
        <v>9486</v>
      </c>
      <c r="AV101" s="293">
        <f>IFERROR(AU101/AU114-1,"-")</f>
        <v>0.49645054424988166</v>
      </c>
      <c r="AW101" s="292">
        <v>191820</v>
      </c>
      <c r="AX101" s="293">
        <f>IFERROR(AW101/AW114-1,"-")</f>
        <v>-4.9049644546238724E-2</v>
      </c>
      <c r="AY101" s="294">
        <v>170505</v>
      </c>
      <c r="AZ101" s="293">
        <f>IFERROR(AY101/AY114-1,"-")</f>
        <v>0.10760685981551243</v>
      </c>
      <c r="BA101" s="294">
        <v>21315</v>
      </c>
      <c r="BB101" s="293">
        <f>IFERROR(BA101/BA114-1,"-")</f>
        <v>-0.55383681500397708</v>
      </c>
      <c r="BC101" s="292">
        <v>173651</v>
      </c>
      <c r="BD101" s="293">
        <f>IFERROR(BC101/BC114-1,"-")</f>
        <v>3.0001245603316962E-2</v>
      </c>
      <c r="BE101" s="294">
        <v>156678</v>
      </c>
      <c r="BF101" s="293">
        <f>IFERROR(BE101/BE114-1,"-")</f>
        <v>0.1788189088939216</v>
      </c>
      <c r="BG101" s="294">
        <v>16974</v>
      </c>
      <c r="BH101" s="293">
        <f>IFERROR(BG101/BG114-1,"-")</f>
        <v>-0.52431129669590559</v>
      </c>
      <c r="BI101" s="292">
        <v>25713</v>
      </c>
      <c r="BJ101" s="293">
        <f>IFERROR(BI101/BI114-1,"-")</f>
        <v>-0.38231478812337849</v>
      </c>
      <c r="BK101" s="294">
        <v>17625</v>
      </c>
      <c r="BL101" s="293">
        <f>IFERROR(BK101/BK114-1,"-")</f>
        <v>0.31943404701302591</v>
      </c>
      <c r="BM101" s="294">
        <v>8088</v>
      </c>
      <c r="BN101" s="293">
        <f>IFERROR(BM101/BM114-1,"-")</f>
        <v>-0.71390166253979481</v>
      </c>
      <c r="BO101" s="292">
        <v>100056</v>
      </c>
      <c r="BP101" s="293">
        <f>IFERROR(BO101/BO114-1,"-")</f>
        <v>0.12816696546358619</v>
      </c>
      <c r="BQ101" s="292">
        <v>43100</v>
      </c>
      <c r="BR101" s="293">
        <f>IFERROR(BQ101/BQ114-1,"-")</f>
        <v>-1.3526813302510821E-2</v>
      </c>
      <c r="BS101" s="294">
        <v>40757</v>
      </c>
      <c r="BT101" s="293">
        <f>IFERROR(BS101/BS114-1,"-")</f>
        <v>-1.8116553036690797E-2</v>
      </c>
      <c r="BU101" s="294">
        <v>2344</v>
      </c>
      <c r="BV101" s="293">
        <f>IFERROR(BU101/BU114-1,"-")</f>
        <v>7.4243813015582028E-2</v>
      </c>
      <c r="BW101" s="292">
        <v>32195</v>
      </c>
      <c r="BX101" s="293">
        <f>IFERROR(BW101/BW114-1,"-")</f>
        <v>0.20829423906924371</v>
      </c>
      <c r="BY101" s="294">
        <v>31092</v>
      </c>
      <c r="BZ101" s="293">
        <f>IFERROR(BY101/BY114-1,"-")</f>
        <v>0.19377999616049135</v>
      </c>
      <c r="CA101" s="294">
        <v>1102</v>
      </c>
      <c r="CB101" s="293">
        <f>IFERROR(CA101/CA114-1,"-")</f>
        <v>0.83973288814691149</v>
      </c>
      <c r="CC101" s="292">
        <v>17710</v>
      </c>
      <c r="CD101" s="293">
        <f>IFERROR(CC101/CC114-1,"-")</f>
        <v>0.2077195853791598</v>
      </c>
      <c r="CE101" s="294">
        <v>16065</v>
      </c>
      <c r="CF101" s="293">
        <f>IFERROR(CE101/CE114-1,"-")</f>
        <v>0.19469026548672574</v>
      </c>
      <c r="CG101" s="294">
        <v>1644</v>
      </c>
      <c r="CH101" s="293">
        <f>IFERROR(CG101/CG114-1,"-")</f>
        <v>0.35197368421052633</v>
      </c>
      <c r="CI101" s="292">
        <v>9140</v>
      </c>
      <c r="CJ101" s="293">
        <f>IFERROR(CI101/CI114-1,"-")</f>
        <v>0.56212613228507946</v>
      </c>
      <c r="CK101" s="294">
        <v>8535</v>
      </c>
      <c r="CL101" s="293">
        <f>IFERROR(CK101/CK114-1,"-")</f>
        <v>0.67221786833855801</v>
      </c>
      <c r="CM101" s="294">
        <v>605</v>
      </c>
      <c r="CN101" s="293">
        <f>IFERROR(CM101/CM114-1,"-")</f>
        <v>-0.19117647058823528</v>
      </c>
      <c r="CO101" s="292">
        <v>3926</v>
      </c>
      <c r="CP101" s="293">
        <f>IFERROR(CO101/CO114-1,"-")</f>
        <v>0.43075801749271148</v>
      </c>
      <c r="CQ101" s="294">
        <v>3103</v>
      </c>
      <c r="CR101" s="293">
        <f>IFERROR(CQ101/CQ114-1,"-")</f>
        <v>0.58235594084650688</v>
      </c>
      <c r="CS101" s="294">
        <v>824</v>
      </c>
      <c r="CT101" s="293">
        <f>IFERROR(CS101/CS114-1,"-")</f>
        <v>5.23627075351214E-2</v>
      </c>
      <c r="CU101" s="292">
        <v>260551</v>
      </c>
      <c r="CV101" s="293">
        <f>IFERROR(CU101/CU114-1,"-")</f>
        <v>-1.042177025769575E-2</v>
      </c>
      <c r="CW101" s="292">
        <v>83068</v>
      </c>
      <c r="CX101" s="293">
        <f>IFERROR(CW101/CW114-1,"-")</f>
        <v>-0.16036953928881881</v>
      </c>
      <c r="CY101" s="294">
        <v>62953</v>
      </c>
      <c r="CZ101" s="293">
        <f>IFERROR(CY101/CY114-1,"-")</f>
        <v>-0.10286300608513488</v>
      </c>
      <c r="DA101" s="294">
        <v>20115</v>
      </c>
      <c r="DB101" s="293">
        <f>IFERROR(DA101/DA114-1,"-")</f>
        <v>-0.30066404756110277</v>
      </c>
      <c r="DC101" s="292">
        <v>96462</v>
      </c>
      <c r="DD101" s="293">
        <f>IFERROR(DC101/DC114-1,"-")</f>
        <v>3.7995932466023286E-2</v>
      </c>
      <c r="DE101" s="294">
        <v>91140</v>
      </c>
      <c r="DF101" s="293">
        <f>IFERROR(DE101/DE114-1,"-")</f>
        <v>4.3749931124164032E-3</v>
      </c>
      <c r="DG101" s="294">
        <v>5322</v>
      </c>
      <c r="DH101" s="293">
        <f>IFERROR(DG101/DG114-1,"-")</f>
        <v>1.4323583180987205</v>
      </c>
      <c r="DI101" s="292">
        <v>40630</v>
      </c>
      <c r="DJ101" s="293">
        <f>IFERROR(DI101/DI114-1,"-")</f>
        <v>-0.33143552952017374</v>
      </c>
      <c r="DK101" s="294">
        <v>23362</v>
      </c>
      <c r="DL101" s="293">
        <f>IFERROR(DK101/DK114-1,"-")</f>
        <v>-8.4668730164949246E-2</v>
      </c>
      <c r="DM101" s="294">
        <v>17268</v>
      </c>
      <c r="DN101" s="293">
        <f>IFERROR(DM101/DM114-1,"-")</f>
        <v>-0.51011376209254156</v>
      </c>
      <c r="DO101" s="292">
        <v>82203</v>
      </c>
      <c r="DP101" s="293">
        <f>IFERROR(DO101/DO114-1,"-")</f>
        <v>-0.10686774084898798</v>
      </c>
      <c r="DQ101" s="294">
        <v>70290</v>
      </c>
      <c r="DR101" s="293">
        <f>IFERROR(DQ101/DQ114-1,"-")</f>
        <v>9.2783184602468927E-2</v>
      </c>
      <c r="DS101" s="294">
        <v>11914</v>
      </c>
      <c r="DT101" s="293">
        <f>IFERROR(DS101/DS114-1,"-")</f>
        <v>-0.57015550023451311</v>
      </c>
      <c r="DU101" s="292">
        <v>11829</v>
      </c>
      <c r="DV101" s="293">
        <f>IFERROR(DU101/DU114-1,"-")</f>
        <v>-0.45773356560007339</v>
      </c>
      <c r="DW101" s="294">
        <v>9810</v>
      </c>
      <c r="DX101" s="293">
        <f>IFERROR(DW101/DW114-1,"-")</f>
        <v>0.4734154400720938</v>
      </c>
      <c r="DY101" s="294">
        <v>2019</v>
      </c>
      <c r="DZ101" s="293">
        <f>IFERROR(DY101/DY114-1,"-")</f>
        <v>-0.86678543151227239</v>
      </c>
      <c r="EA101" s="292">
        <v>31549</v>
      </c>
      <c r="EB101" s="293">
        <f>IFERROR(EA101/EA114-1,"-")</f>
        <v>5.2826536741640506E-2</v>
      </c>
      <c r="EC101" s="292">
        <v>17268</v>
      </c>
      <c r="ED101" s="293">
        <f>IFERROR(EC101/EC114-1,"-")</f>
        <v>-6.0142600555162518E-2</v>
      </c>
      <c r="EE101" s="294">
        <v>17229</v>
      </c>
      <c r="EF101" s="293">
        <f>IFERROR(EE101/EE114-1,"-")</f>
        <v>-5.465020576131685E-2</v>
      </c>
      <c r="EG101" s="294">
        <v>38</v>
      </c>
      <c r="EH101" s="293">
        <f>IFERROR(EG101/EG114-1,"-")</f>
        <v>-0.7432432432432432</v>
      </c>
      <c r="EI101" s="292">
        <v>8070</v>
      </c>
      <c r="EJ101" s="293">
        <f>IFERROR(EI101/EI114-1,"-")</f>
        <v>8.4385917764042029E-2</v>
      </c>
      <c r="EK101" s="294">
        <v>8070</v>
      </c>
      <c r="EL101" s="293">
        <f>IFERROR(EK101/EK114-1,"-")</f>
        <v>8.4385917764042029E-2</v>
      </c>
      <c r="EM101" s="294">
        <v>0</v>
      </c>
      <c r="EN101" s="293" t="str">
        <f>IFERROR(EM101/EM114-1,"-")</f>
        <v>-</v>
      </c>
      <c r="EO101" s="292">
        <v>3275</v>
      </c>
      <c r="EP101" s="293">
        <f>IFERROR(EO101/EO114-1,"-")</f>
        <v>-1.3554216867469826E-2</v>
      </c>
      <c r="EQ101" s="294">
        <v>3183</v>
      </c>
      <c r="ER101" s="293">
        <f>IFERROR(EQ101/EQ114-1,"-")</f>
        <v>2.1501925545571288E-2</v>
      </c>
      <c r="ES101" s="294">
        <v>91</v>
      </c>
      <c r="ET101" s="293">
        <f>IFERROR(ES101/ES114-1,"-")</f>
        <v>-0.55609756097560981</v>
      </c>
      <c r="EU101" s="292">
        <v>1333</v>
      </c>
      <c r="EV101" s="293">
        <f>IFERROR(EU101/EU114-1,"-")</f>
        <v>0.53926096997690531</v>
      </c>
      <c r="EW101" s="294">
        <v>1333</v>
      </c>
      <c r="EX101" s="293">
        <f>IFERROR(EW101/EW114-1,"-")</f>
        <v>0.85913528591352861</v>
      </c>
      <c r="EY101" s="294">
        <v>0</v>
      </c>
      <c r="EZ101" s="293">
        <f>IFERROR(EY101/EY114-1,"-")</f>
        <v>-1</v>
      </c>
      <c r="FA101" s="292">
        <v>735</v>
      </c>
      <c r="FB101" s="293">
        <f>IFERROR(FA101/FA114-1,"-")</f>
        <v>0.12557427258805509</v>
      </c>
      <c r="FC101" s="294">
        <v>625</v>
      </c>
      <c r="FD101" s="293">
        <f>IFERROR(FC101/FC114-1,"-")</f>
        <v>0.39508928571428581</v>
      </c>
      <c r="FE101" s="294">
        <v>110</v>
      </c>
      <c r="FF101" s="293">
        <f>IFERROR(FE101/FE114-1,"-")</f>
        <v>-0.46341463414634143</v>
      </c>
      <c r="FG101" s="292">
        <v>38535</v>
      </c>
      <c r="FH101" s="293">
        <f>IFERROR(FG101/FG114-1,"-")</f>
        <v>0.17177522349936147</v>
      </c>
      <c r="FI101" s="292">
        <v>14729</v>
      </c>
      <c r="FJ101" s="293">
        <f>IFERROR(FI101/FI114-1,"-")</f>
        <v>6.7009562445667914E-2</v>
      </c>
      <c r="FK101" s="294">
        <v>14428</v>
      </c>
      <c r="FL101" s="293">
        <f>IFERROR(FK101/FK114-1,"-")</f>
        <v>5.1756815862370686E-2</v>
      </c>
      <c r="FM101" s="294">
        <v>300</v>
      </c>
      <c r="FN101" s="293">
        <f>IFERROR(FM101/FM114-1,"-")</f>
        <v>2.4482758620689653</v>
      </c>
      <c r="FO101" s="292">
        <v>6298</v>
      </c>
      <c r="FP101" s="293">
        <f>IFERROR(FO101/FO114-1,"-")</f>
        <v>2.8748774910160035E-2</v>
      </c>
      <c r="FQ101" s="294">
        <v>6143</v>
      </c>
      <c r="FR101" s="293">
        <f>IFERROR(FQ101/FQ114-1,"-")</f>
        <v>2.0431893687707703E-2</v>
      </c>
      <c r="FS101" s="294">
        <v>155</v>
      </c>
      <c r="FT101" s="293">
        <f>IFERROR(FS101/FS114-1,"-")</f>
        <v>0.51960784313725483</v>
      </c>
      <c r="FU101" s="292">
        <v>10050</v>
      </c>
      <c r="FV101" s="293">
        <f>IFERROR(FU101/FU114-1,"-")</f>
        <v>0.41171512852928771</v>
      </c>
      <c r="FW101" s="294">
        <v>10001</v>
      </c>
      <c r="FX101" s="293">
        <f>IFERROR(FW101/FW114-1,"-")</f>
        <v>0.40839318405858327</v>
      </c>
      <c r="FY101" s="294">
        <v>49</v>
      </c>
      <c r="FZ101" s="293">
        <f>IFERROR(FY101/FY114-1,"-")</f>
        <v>1.7222222222222223</v>
      </c>
      <c r="GA101" s="292">
        <v>7311</v>
      </c>
      <c r="GB101" s="293">
        <f>IFERROR(GA101/GA114-1,"-")</f>
        <v>0.28964544011289473</v>
      </c>
      <c r="GC101" s="294">
        <v>7257</v>
      </c>
      <c r="GD101" s="293">
        <f>IFERROR(GC101/GC114-1,"-")</f>
        <v>0.30147058823529416</v>
      </c>
      <c r="GE101" s="294">
        <v>54</v>
      </c>
      <c r="GF101" s="293">
        <f>IFERROR(GE101/GE114-1,"-")</f>
        <v>-0.41935483870967738</v>
      </c>
      <c r="GG101" s="292">
        <v>686</v>
      </c>
      <c r="GH101" s="293">
        <f>IFERROR(GG101/GG114-1,"-")</f>
        <v>0.98265895953757232</v>
      </c>
      <c r="GI101" s="294">
        <v>443</v>
      </c>
      <c r="GJ101" s="293">
        <f>IFERROR(GI101/GI114-1,"-")</f>
        <v>0.28034682080924855</v>
      </c>
      <c r="GK101" s="294">
        <v>242</v>
      </c>
      <c r="GL101" s="293" t="str">
        <f>IFERROR(GK101/GK114-1,"-")</f>
        <v>-</v>
      </c>
      <c r="GM101" s="292">
        <v>310385</v>
      </c>
      <c r="GN101" s="293">
        <f>IFERROR(GM101/GM114-1,"-")</f>
        <v>0.10491504487154391</v>
      </c>
      <c r="GO101" s="292">
        <v>149466</v>
      </c>
      <c r="GP101" s="293">
        <f>IFERROR(GO101/GO114-1,"-")</f>
        <v>5.3831672906487382E-2</v>
      </c>
      <c r="GQ101" s="294">
        <v>147876</v>
      </c>
      <c r="GR101" s="293">
        <f>IFERROR(GQ101/GQ114-1,"-")</f>
        <v>4.9502842421274451E-2</v>
      </c>
      <c r="GS101" s="294">
        <v>1591</v>
      </c>
      <c r="GT101" s="293">
        <f>IFERROR(GS101/GS114-1,"-")</f>
        <v>0.71075268817204296</v>
      </c>
      <c r="GU101" s="292">
        <v>41079</v>
      </c>
      <c r="GV101" s="293">
        <f>IFERROR(GU101/GU114-1,"-")</f>
        <v>5.4118552732871361E-2</v>
      </c>
      <c r="GW101" s="294">
        <v>39850</v>
      </c>
      <c r="GX101" s="293">
        <f>IFERROR(GW101/GW114-1,"-")</f>
        <v>0.11241381235519077</v>
      </c>
      <c r="GY101" s="294">
        <v>1229</v>
      </c>
      <c r="GZ101" s="293">
        <f>IFERROR(GY101/GY114-1,"-")</f>
        <v>-0.60946933587543695</v>
      </c>
      <c r="HA101" s="292">
        <v>82750</v>
      </c>
      <c r="HB101" s="293">
        <f>IFERROR(HA101/HA114-1,"-")</f>
        <v>3.6045623568003338E-2</v>
      </c>
      <c r="HC101" s="294">
        <v>80834</v>
      </c>
      <c r="HD101" s="293">
        <f>IFERROR(HC101/HC114-1,"-")</f>
        <v>0.15970847321454196</v>
      </c>
      <c r="HE101" s="294">
        <v>1916</v>
      </c>
      <c r="HF101" s="293">
        <f>IFERROR(HE101/HE114-1,"-")</f>
        <v>-0.81158422657095097</v>
      </c>
      <c r="HG101" s="292">
        <v>37423</v>
      </c>
      <c r="HH101" s="293">
        <f>IFERROR(HG101/HG114-1,"-")</f>
        <v>0.16256601429015216</v>
      </c>
      <c r="HI101" s="294">
        <v>36501</v>
      </c>
      <c r="HJ101" s="293">
        <f>IFERROR(HI101/HI114-1,"-")</f>
        <v>0.25635906791037066</v>
      </c>
      <c r="HK101" s="294">
        <v>922</v>
      </c>
      <c r="HL101" s="293">
        <f>IFERROR(HK101/HK114-1,"-")</f>
        <v>-0.70608861970035064</v>
      </c>
      <c r="HM101" s="292">
        <v>4240</v>
      </c>
      <c r="HN101" s="293">
        <f>IFERROR(HM101/HM114-1,"-")</f>
        <v>-0.61548925365013152</v>
      </c>
      <c r="HO101" s="294">
        <v>2481</v>
      </c>
      <c r="HP101" s="293">
        <f>IFERROR(HO101/HO114-1,"-")</f>
        <v>-0.12733028491030607</v>
      </c>
      <c r="HQ101" s="294">
        <v>1759</v>
      </c>
      <c r="HR101" s="293">
        <f>IFERROR(HQ101/HQ114-1,"-")</f>
        <v>-0.78506842619745842</v>
      </c>
      <c r="HS101" s="292">
        <v>45808</v>
      </c>
      <c r="HT101" s="293">
        <f>IFERROR(HS101/HS114-1,"-")</f>
        <v>0.13075460985905063</v>
      </c>
      <c r="HU101" s="292">
        <v>12587</v>
      </c>
      <c r="HV101" s="293">
        <f>IFERROR(HU101/HU114-1,"-")</f>
        <v>5.4717613541142907E-2</v>
      </c>
      <c r="HW101" s="294">
        <v>12293</v>
      </c>
      <c r="HX101" s="293">
        <f>IFERROR(HW101/HW114-1,"-")</f>
        <v>4.9428034830117706E-2</v>
      </c>
      <c r="HY101" s="294">
        <v>294</v>
      </c>
      <c r="HZ101" s="293">
        <f>IFERROR(HY101/HY114-1,"-")</f>
        <v>0.33636363636363642</v>
      </c>
      <c r="IA101" s="292">
        <v>20541</v>
      </c>
      <c r="IB101" s="293">
        <f>IFERROR(IA101/IA114-1,"-")</f>
        <v>0.27165232464557665</v>
      </c>
      <c r="IC101" s="294">
        <v>20263</v>
      </c>
      <c r="ID101" s="293">
        <f>IFERROR(IC101/IC114-1,"-")</f>
        <v>0.2628069300760314</v>
      </c>
      <c r="IE101" s="294">
        <v>278</v>
      </c>
      <c r="IF101" s="293">
        <f>IFERROR(IE101/IE114-1,"-")</f>
        <v>1.6226415094339623</v>
      </c>
      <c r="IG101" s="292">
        <v>7321</v>
      </c>
      <c r="IH101" s="293">
        <f>IFERROR(IG101/IG114-1,"-")</f>
        <v>0.15820281601012498</v>
      </c>
      <c r="II101" s="294">
        <v>7062</v>
      </c>
      <c r="IJ101" s="293">
        <f>IFERROR(II101/II114-1,"-")</f>
        <v>0.16036805783766028</v>
      </c>
      <c r="IK101" s="294">
        <v>259</v>
      </c>
      <c r="IL101" s="293">
        <f>IFERROR(IK101/IK114-1,"-")</f>
        <v>0.10212765957446801</v>
      </c>
      <c r="IM101" s="292">
        <v>4453</v>
      </c>
      <c r="IN101" s="293">
        <f>IFERROR(IM101/IM114-1,"-")</f>
        <v>-0.13533980582524274</v>
      </c>
      <c r="IO101" s="294">
        <v>4300</v>
      </c>
      <c r="IP101" s="293">
        <f>IFERROR(IO101/IO114-1,"-")</f>
        <v>-0.15653197332287172</v>
      </c>
      <c r="IQ101" s="294">
        <v>154</v>
      </c>
      <c r="IR101" s="293">
        <f>IFERROR(IQ101/IQ114-1,"-")</f>
        <v>1.9615384615384617</v>
      </c>
      <c r="IS101" s="292">
        <v>1939</v>
      </c>
      <c r="IT101" s="293">
        <f>IFERROR(IS101/IS114-1,"-")</f>
        <v>0.25990903183885639</v>
      </c>
      <c r="IU101" s="294">
        <v>1744</v>
      </c>
      <c r="IV101" s="293">
        <f>IFERROR(IU101/IU114-1,"-")</f>
        <v>0.38632750397456284</v>
      </c>
      <c r="IW101" s="294">
        <v>195</v>
      </c>
      <c r="IX101" s="293">
        <f>IFERROR(IW101/IW114-1,"-")</f>
        <v>-0.30604982206405695</v>
      </c>
      <c r="IY101" s="292">
        <v>33199</v>
      </c>
      <c r="IZ101" s="293">
        <f>IFERROR(IY101/IY114-1,"-")</f>
        <v>0.10593290915753362</v>
      </c>
      <c r="JA101" s="292">
        <v>10222</v>
      </c>
      <c r="JB101" s="293">
        <f>IFERROR(JA101/JA114-1,"-")</f>
        <v>0.33883431565160449</v>
      </c>
      <c r="JC101" s="294">
        <v>10204</v>
      </c>
      <c r="JD101" s="293">
        <f>IFERROR(JC101/JC114-1,"-")</f>
        <v>0.34617414248021117</v>
      </c>
      <c r="JE101" s="294">
        <v>17</v>
      </c>
      <c r="JF101" s="293">
        <f>IFERROR(JE101/JE114-1,"-")</f>
        <v>-0.6964285714285714</v>
      </c>
      <c r="JG101" s="292">
        <v>5390</v>
      </c>
      <c r="JH101" s="293">
        <f>IFERROR(JG101/JG114-1,"-")</f>
        <v>0.13761080624736177</v>
      </c>
      <c r="JI101" s="294">
        <v>5348</v>
      </c>
      <c r="JJ101" s="293">
        <f>IFERROR(JI101/JI114-1,"-")</f>
        <v>0.12874630645842133</v>
      </c>
      <c r="JK101" s="294">
        <v>42</v>
      </c>
      <c r="JL101" s="293" t="str">
        <f>IFERROR(JK101/JK114-1,"-")</f>
        <v>-</v>
      </c>
      <c r="JM101" s="292">
        <v>15149</v>
      </c>
      <c r="JN101" s="293">
        <f>IFERROR(JM101/JM114-1,"-")</f>
        <v>9.9114576450376468E-4</v>
      </c>
      <c r="JO101" s="294">
        <v>15095</v>
      </c>
      <c r="JP101" s="293">
        <f>IFERROR(JO101/JO114-1,"-")</f>
        <v>2.3240371845949515E-3</v>
      </c>
      <c r="JQ101" s="294">
        <v>54</v>
      </c>
      <c r="JR101" s="293">
        <f>IFERROR(JQ101/JQ114-1,"-")</f>
        <v>-0.27027027027027029</v>
      </c>
      <c r="JS101" s="292">
        <v>2264</v>
      </c>
      <c r="JT101" s="293">
        <f>IFERROR(JS101/JS114-1,"-")</f>
        <v>-3.2064985036340365E-2</v>
      </c>
      <c r="JU101" s="294">
        <v>2255</v>
      </c>
      <c r="JV101" s="293">
        <f>IFERROR(JU101/JU114-1,"-")</f>
        <v>-3.5912783240701129E-2</v>
      </c>
      <c r="JW101" s="294">
        <v>9</v>
      </c>
      <c r="JX101" s="293" t="str">
        <f>IFERROR(JW101/JW114-1,"-")</f>
        <v>-</v>
      </c>
      <c r="JY101" s="292">
        <v>9</v>
      </c>
      <c r="JZ101" s="293">
        <f>IFERROR(JY101/JY114-1,"-")</f>
        <v>-0.898876404494382</v>
      </c>
      <c r="KA101" s="294">
        <v>0</v>
      </c>
      <c r="KB101" s="293">
        <f>IFERROR(KA101/KA114-1,"-")</f>
        <v>-1</v>
      </c>
      <c r="KC101" s="294">
        <v>9</v>
      </c>
      <c r="KD101" s="293">
        <f>IFERROR(KC101/KC114-1,"-")</f>
        <v>-0.8392857142857143</v>
      </c>
      <c r="KE101" s="292">
        <v>38027</v>
      </c>
      <c r="KF101" s="293">
        <f>IFERROR(KE101/KE114-1,"-")</f>
        <v>0.10412008942829765</v>
      </c>
      <c r="KG101" s="292">
        <v>21972</v>
      </c>
      <c r="KH101" s="293">
        <f>IFERROR(KG101/KG114-1,"-")</f>
        <v>8.637824474660083E-2</v>
      </c>
      <c r="KI101" s="294">
        <v>19979</v>
      </c>
      <c r="KJ101" s="293">
        <f>IFERROR(KI101/KI114-1,"-")</f>
        <v>0.18555661049133643</v>
      </c>
      <c r="KK101" s="294">
        <v>1994</v>
      </c>
      <c r="KL101" s="293">
        <f>IFERROR(KK101/KK114-1,"-")</f>
        <v>-0.40883486510524758</v>
      </c>
      <c r="KM101" s="292">
        <v>8986</v>
      </c>
      <c r="KN101" s="293">
        <f>IFERROR(KM101/KM114-1,"-")</f>
        <v>-3.011332973556391E-2</v>
      </c>
      <c r="KO101" s="294">
        <v>8705</v>
      </c>
      <c r="KP101" s="293">
        <f>IFERROR(KO101/KO114-1,"-")</f>
        <v>-5.3701489292314331E-2</v>
      </c>
      <c r="KQ101" s="294">
        <v>281</v>
      </c>
      <c r="KR101" s="293">
        <f>IFERROR(KQ101/KQ114-1,"-")</f>
        <v>3.2575757575757578</v>
      </c>
      <c r="KS101" s="292">
        <v>3045</v>
      </c>
      <c r="KT101" s="293">
        <f>IFERROR(KS101/KS114-1,"-")</f>
        <v>0.21266427718040615</v>
      </c>
      <c r="KU101" s="294">
        <v>2735</v>
      </c>
      <c r="KV101" s="293">
        <f>IFERROR(KU101/KU114-1,"-")</f>
        <v>0.21017699115044253</v>
      </c>
      <c r="KW101" s="294">
        <v>310</v>
      </c>
      <c r="KX101" s="293">
        <f>IFERROR(KW101/KW114-1,"-")</f>
        <v>0.23505976095617531</v>
      </c>
      <c r="KY101" s="292">
        <v>8272</v>
      </c>
      <c r="KZ101" s="293">
        <f>IFERROR(KY101/KY114-1,"-")</f>
        <v>-9.1687712748435235E-2</v>
      </c>
      <c r="LA101" s="294">
        <v>6314</v>
      </c>
      <c r="LB101" s="293">
        <f>IFERROR(LA101/LA114-1,"-")</f>
        <v>8.9559965487489235E-2</v>
      </c>
      <c r="LC101" s="294">
        <v>1957</v>
      </c>
      <c r="LD101" s="293">
        <f>IFERROR(LC101/LC114-1,"-")</f>
        <v>-0.40911835748792269</v>
      </c>
      <c r="LE101" s="292">
        <v>1890</v>
      </c>
      <c r="LF101" s="293">
        <f>IFERROR(LE101/LE114-1,"-")</f>
        <v>-0.48766603415559773</v>
      </c>
      <c r="LG101" s="294">
        <v>142</v>
      </c>
      <c r="LH101" s="293">
        <f>IFERROR(LG101/LG114-1,"-")</f>
        <v>-0.57738095238095233</v>
      </c>
      <c r="LI101" s="294">
        <v>1748</v>
      </c>
      <c r="LJ101" s="293">
        <f>IFERROR(LI101/LI114-1,"-")</f>
        <v>-0.47867581270504023</v>
      </c>
      <c r="LK101" s="292">
        <v>253694</v>
      </c>
      <c r="LL101" s="293">
        <f>IFERROR(LK101/LK114-1,"-")</f>
        <v>4.4971496358783503E-2</v>
      </c>
      <c r="LM101" s="292">
        <v>70977</v>
      </c>
      <c r="LN101" s="293">
        <f>IFERROR(LM101/LM114-1,"-")</f>
        <v>-6.3183042078031826E-2</v>
      </c>
      <c r="LO101" s="294">
        <v>69834</v>
      </c>
      <c r="LP101" s="293">
        <f>IFERROR(LO101/LO114-1,"-")</f>
        <v>-7.1714365470762598E-2</v>
      </c>
      <c r="LQ101" s="294">
        <v>1143</v>
      </c>
      <c r="LR101" s="293">
        <f>IFERROR(LQ101/LQ114-1,"-")</f>
        <v>1.136448598130841</v>
      </c>
      <c r="LS101" s="292">
        <v>147830</v>
      </c>
      <c r="LT101" s="293">
        <f>IFERROR(LS101/LS114-1,"-")</f>
        <v>6.3081591853758834E-2</v>
      </c>
      <c r="LU101" s="294">
        <v>147830</v>
      </c>
      <c r="LV101" s="293">
        <f>IFERROR(LU101/LU114-1,"-")</f>
        <v>6.3242158562109463E-2</v>
      </c>
      <c r="LW101" s="294">
        <v>0</v>
      </c>
      <c r="LX101" s="293">
        <f>IFERROR(LW101/LW114-1,"-")</f>
        <v>-1</v>
      </c>
      <c r="LY101" s="292">
        <v>18732</v>
      </c>
      <c r="LZ101" s="293">
        <f>IFERROR(LY101/LY114-1,"-")</f>
        <v>0.17419921017990347</v>
      </c>
      <c r="MA101" s="294">
        <v>18405</v>
      </c>
      <c r="MB101" s="293">
        <f>IFERROR(MA101/MA114-1,"-")</f>
        <v>0.16075933400605447</v>
      </c>
      <c r="MC101" s="294">
        <v>327</v>
      </c>
      <c r="MD101" s="293">
        <f>IFERROR(MC101/MC114-1,"-")</f>
        <v>2.3711340206185567</v>
      </c>
      <c r="ME101" s="292">
        <v>15725</v>
      </c>
      <c r="MF101" s="293">
        <f>IFERROR(ME101/ME114-1,"-")</f>
        <v>0.41564638098667617</v>
      </c>
      <c r="MG101" s="294">
        <v>15326</v>
      </c>
      <c r="MH101" s="293">
        <f>IFERROR(MG101/MG114-1,"-")</f>
        <v>0.4131857999077917</v>
      </c>
      <c r="MI101" s="294">
        <v>398</v>
      </c>
      <c r="MJ101" s="293">
        <f>IFERROR(MI101/MI114-1,"-")</f>
        <v>0.51330798479087458</v>
      </c>
      <c r="MK101" s="292">
        <v>1899</v>
      </c>
      <c r="ML101" s="293">
        <f>IFERROR(MK101/MK114-1,"-")</f>
        <v>1.8816388467374812</v>
      </c>
      <c r="MM101" s="294">
        <v>1453</v>
      </c>
      <c r="MN101" s="293">
        <f>IFERROR(MM101/MM114-1,"-")</f>
        <v>4.7888446215139444</v>
      </c>
      <c r="MO101" s="294">
        <v>446</v>
      </c>
      <c r="MP101" s="293">
        <f>IFERROR(MO101/MO114-1,"-")</f>
        <v>9.5823095823095894E-2</v>
      </c>
      <c r="MQ101" s="292">
        <f>IFERROR(AI101-(CU101+EA101+FG101+GM101+HS101+IY101+KE101+LK101),"-")</f>
        <v>97204</v>
      </c>
      <c r="MR101" s="293">
        <f>IFERROR(MQ101/MQ114-1,"-")</f>
        <v>0.13346859768184882</v>
      </c>
      <c r="MS101" s="292">
        <f>IFERROR(AK101-(CW101+EC101+FI101+GO101+HU101+JA101+KG101+LM101),"-")</f>
        <v>47590</v>
      </c>
      <c r="MT101" s="293">
        <f>IFERROR(MS101/MS114-1,"-")</f>
        <v>0.12029190207156315</v>
      </c>
      <c r="MU101" s="294">
        <f>IFERROR(AM101-(CY101+EE101+FK101+GQ101+HW101+JC101+KI101+LO101),"-")</f>
        <v>45144</v>
      </c>
      <c r="MV101" s="293">
        <f>IFERROR(MU101/MU114-1,"-")</f>
        <v>0.10492694030398697</v>
      </c>
      <c r="MW101" s="294">
        <f>IFERROR(AO101-(DA101+EG101+FM101+GS101+HY101+JE101+KK101+LQ101),"-")</f>
        <v>2447</v>
      </c>
      <c r="MX101" s="293">
        <f>IFERROR(MW101/MW114-1,"-")</f>
        <v>0.50956199876619368</v>
      </c>
      <c r="MY101" s="292">
        <f>IFERROR(AQ101-(DC101+EI101+FO101+GU101+IA101+JG101+KM101+LS101),"-")</f>
        <v>29567</v>
      </c>
      <c r="MZ101" s="293">
        <f>IFERROR(MY101/MY114-1,"-")</f>
        <v>0.16934941665018788</v>
      </c>
      <c r="NA101" s="294">
        <f>IFERROR(AS101-(DE101+EK101+FQ101+GW101+IC101+JI101+KO101+LU101),"-")</f>
        <v>27388</v>
      </c>
      <c r="NB101" s="293">
        <f>IFERROR(NA101/NA114-1,"-")</f>
        <v>0.11437522887252305</v>
      </c>
      <c r="NC101" s="294">
        <f>IFERROR(AU101-(DG101+EM101+FS101+GY101+IE101+JK101+KQ101+LW101),"-")</f>
        <v>2179</v>
      </c>
      <c r="ND101" s="293">
        <f>IFERROR(NC101/NC114-1,"-")</f>
        <v>2.0733427362482368</v>
      </c>
      <c r="NE101" s="292">
        <f>IFERROR(AW101-(DI101+EO101+FU101+HA101+IG101+JM101+KS101+LY101),"-")</f>
        <v>10868</v>
      </c>
      <c r="NF101" s="293">
        <f>IFERROR(NE101/NE114-1,"-")</f>
        <v>1.4468402875011721E-2</v>
      </c>
      <c r="NG101" s="294">
        <f>IFERROR(AY101-(DK101+EQ101+FW101+HC101+II101+JO101+KU101+MA101),"-")</f>
        <v>9828</v>
      </c>
      <c r="NH101" s="293">
        <f>IFERROR(NG101/NG114-1,"-")</f>
        <v>6.4097011693373673E-2</v>
      </c>
      <c r="NI101" s="294">
        <f>IFERROR(BA101-(DM101+ES101+FY101+HE101+IK101+JQ101+KW101+MC101),"-")</f>
        <v>1041</v>
      </c>
      <c r="NJ101" s="293">
        <f>IFERROR(NI101/NI114-1,"-")</f>
        <v>-0.29471544715447151</v>
      </c>
      <c r="NK101" s="292">
        <f>IFERROR(BC101-(DO101+EU101+GA101+HG101+IM101+JS101+KY101+ME101),"-")</f>
        <v>14667</v>
      </c>
      <c r="NL101" s="293">
        <f>IFERROR(NK101/NK114-1,"-")</f>
        <v>0.44859259259259265</v>
      </c>
      <c r="NM101" s="294">
        <f>IFERROR(BE101-(DQ101+EW101+GC101+HI101+IO101+JU101+LA101+MG101),"-")</f>
        <v>13102</v>
      </c>
      <c r="NN101" s="293">
        <f>IFERROR(NM101/NM114-1,"-")</f>
        <v>0.42941304822168891</v>
      </c>
      <c r="NO101" s="294">
        <f>IFERROR(BG101-(DS101+EY101+GE101+HK101+IQ101+JW101+LC101+MI101),"-")</f>
        <v>1566</v>
      </c>
      <c r="NP101" s="293">
        <f>IFERROR(NO101/NO114-1,"-")</f>
        <v>0.63125000000000009</v>
      </c>
      <c r="NQ101" s="292">
        <f>IFERROR(BI101-(DU101+FA101+GG101+HM101+IS101+JY101+LE101+MK101),"-")</f>
        <v>2486</v>
      </c>
      <c r="NR101" s="293">
        <f>IFERROR(NQ101/NQ114-1,"-")</f>
        <v>0.37196467991169979</v>
      </c>
      <c r="NS101" s="294">
        <f>IFERROR(BK101-(DW101+FC101+GI101+HO101+IU101+KA101+LG101+MM101),"-")</f>
        <v>927</v>
      </c>
      <c r="NT101" s="293">
        <f>IFERROR(NS101/NS114-1,"-")</f>
        <v>-0.21772151898734182</v>
      </c>
      <c r="NU101" s="294">
        <f>IFERROR(BM101-(DY101+FE101+GK101+HQ101+IW101+KC101+LI101+MO101),"-")</f>
        <v>1560</v>
      </c>
      <c r="NV101" s="293">
        <f>IFERROR(NU101/NU114-1,"-")</f>
        <v>1.484076433121019</v>
      </c>
    </row>
    <row r="102" spans="1:386" s="295" customFormat="1" outlineLevel="1" x14ac:dyDescent="0.25">
      <c r="A102" s="290"/>
      <c r="B102" s="291" t="s">
        <v>63</v>
      </c>
      <c r="C102" s="292">
        <v>1215051</v>
      </c>
      <c r="D102" s="293">
        <f t="shared" ref="D102" si="1441">IFERROR(C102/C115-1,"-")</f>
        <v>0.12266156639363568</v>
      </c>
      <c r="E102" s="292">
        <v>461482</v>
      </c>
      <c r="F102" s="293">
        <f t="shared" ref="F102" si="1442">IFERROR(E102/E115-1,"-")</f>
        <v>8.0746505293873838E-2</v>
      </c>
      <c r="G102" s="294">
        <v>444575</v>
      </c>
      <c r="H102" s="293">
        <f t="shared" ref="H102:H113" si="1443">IFERROR(G102/G115-1,"-")</f>
        <v>8.3597179466555538E-2</v>
      </c>
      <c r="I102" s="294">
        <v>16906</v>
      </c>
      <c r="J102" s="293">
        <f t="shared" ref="J102:J113" si="1444">IFERROR(I102/I115-1,"-")</f>
        <v>1.0761688389334001E-2</v>
      </c>
      <c r="K102" s="292">
        <v>354409</v>
      </c>
      <c r="L102" s="293">
        <f t="shared" ref="L102:L113" si="1445">IFERROR(K102/K115-1,"-")</f>
        <v>0.1017302694569826</v>
      </c>
      <c r="M102" s="294">
        <v>348816</v>
      </c>
      <c r="N102" s="293">
        <f t="shared" ref="N102:N113" si="1446">IFERROR(M102/M115-1,"-")</f>
        <v>9.7747957552335674E-2</v>
      </c>
      <c r="O102" s="294">
        <v>5593</v>
      </c>
      <c r="P102" s="293">
        <f t="shared" ref="P102:P113" si="1447">IFERROR(O102/O115-1,"-")</f>
        <v>0.42424242424242431</v>
      </c>
      <c r="Q102" s="292">
        <v>226621</v>
      </c>
      <c r="R102" s="293">
        <v>0.12902920457149691</v>
      </c>
      <c r="S102" s="294">
        <v>213096</v>
      </c>
      <c r="T102" s="293">
        <v>0.16695873127135719</v>
      </c>
      <c r="U102" s="294">
        <v>13525</v>
      </c>
      <c r="V102" s="293">
        <v>-0.25333995804350229</v>
      </c>
      <c r="W102" s="292">
        <v>184005</v>
      </c>
      <c r="X102" s="293">
        <v>0.14381888368796969</v>
      </c>
      <c r="Y102" s="294">
        <v>172099</v>
      </c>
      <c r="Z102" s="293">
        <v>0.17169000755713815</v>
      </c>
      <c r="AA102" s="294">
        <v>11906</v>
      </c>
      <c r="AB102" s="293">
        <v>-0.14890270927157057</v>
      </c>
      <c r="AC102" s="292">
        <v>27053</v>
      </c>
      <c r="AD102" s="293">
        <v>0.12220516862322151</v>
      </c>
      <c r="AE102" s="294">
        <v>21698</v>
      </c>
      <c r="AF102" s="293">
        <v>0.54467146009824163</v>
      </c>
      <c r="AG102" s="294">
        <v>5355</v>
      </c>
      <c r="AH102" s="293">
        <v>-0.46769383697813116</v>
      </c>
      <c r="AI102" s="292">
        <v>1121438</v>
      </c>
      <c r="AJ102" s="293">
        <v>0.11530161053881538</v>
      </c>
      <c r="AK102" s="292">
        <v>424357</v>
      </c>
      <c r="AL102" s="293">
        <v>8.0712772242935493E-2</v>
      </c>
      <c r="AM102" s="294">
        <v>408993</v>
      </c>
      <c r="AN102" s="293">
        <v>8.3594522057752085E-2</v>
      </c>
      <c r="AO102" s="294">
        <v>15364</v>
      </c>
      <c r="AP102" s="293">
        <v>9.2623004663994202E-3</v>
      </c>
      <c r="AQ102" s="292">
        <v>321942</v>
      </c>
      <c r="AR102" s="293">
        <v>8.9205785333671628E-2</v>
      </c>
      <c r="AS102" s="294">
        <v>317740</v>
      </c>
      <c r="AT102" s="293">
        <v>8.2995330447527271E-2</v>
      </c>
      <c r="AU102" s="294">
        <v>4202</v>
      </c>
      <c r="AV102" s="293">
        <v>0.92311212814645316</v>
      </c>
      <c r="AW102" s="292">
        <v>208956</v>
      </c>
      <c r="AX102" s="293">
        <v>0.11550288276745668</v>
      </c>
      <c r="AY102" s="294">
        <v>196504</v>
      </c>
      <c r="AZ102" s="293">
        <v>0.15448654301476417</v>
      </c>
      <c r="BA102" s="294">
        <v>12452</v>
      </c>
      <c r="BB102" s="293">
        <v>-0.27228098883758989</v>
      </c>
      <c r="BC102" s="292">
        <v>176427</v>
      </c>
      <c r="BD102" s="293">
        <v>0.13895882558004424</v>
      </c>
      <c r="BE102" s="294">
        <v>165424</v>
      </c>
      <c r="BF102" s="293">
        <v>0.1707372309782802</v>
      </c>
      <c r="BG102" s="294">
        <v>11004</v>
      </c>
      <c r="BH102" s="293">
        <v>-0.19106079541277654</v>
      </c>
      <c r="BI102" s="292">
        <v>23269</v>
      </c>
      <c r="BJ102" s="293">
        <v>7.0232729279735118E-2</v>
      </c>
      <c r="BK102" s="294">
        <v>18468</v>
      </c>
      <c r="BL102" s="293">
        <v>0.45658174934931783</v>
      </c>
      <c r="BM102" s="294">
        <v>4801</v>
      </c>
      <c r="BN102" s="293">
        <v>-0.47026370958843655</v>
      </c>
      <c r="BO102" s="292">
        <v>93613</v>
      </c>
      <c r="BP102" s="293">
        <v>0.21903038037321121</v>
      </c>
      <c r="BQ102" s="292">
        <v>37124</v>
      </c>
      <c r="BR102" s="293">
        <v>8.1103118902705384E-2</v>
      </c>
      <c r="BS102" s="294">
        <v>35582</v>
      </c>
      <c r="BT102" s="293">
        <v>8.362772566695087E-2</v>
      </c>
      <c r="BU102" s="294">
        <v>1542</v>
      </c>
      <c r="BV102" s="293">
        <v>2.5948103792415189E-2</v>
      </c>
      <c r="BW102" s="292">
        <v>32467</v>
      </c>
      <c r="BX102" s="293">
        <v>0.24356519074613137</v>
      </c>
      <c r="BY102" s="294">
        <v>31077</v>
      </c>
      <c r="BZ102" s="293">
        <v>0.2754247722235903</v>
      </c>
      <c r="CA102" s="294">
        <v>1390</v>
      </c>
      <c r="CB102" s="293">
        <v>-0.20206659012629158</v>
      </c>
      <c r="CC102" s="292">
        <v>17665</v>
      </c>
      <c r="CD102" s="293">
        <v>0.31808685270855097</v>
      </c>
      <c r="CE102" s="294">
        <v>16592</v>
      </c>
      <c r="CF102" s="293">
        <v>0.33806451612903232</v>
      </c>
      <c r="CG102" s="294">
        <v>1073</v>
      </c>
      <c r="CH102" s="293">
        <v>6.9790628115653064E-2</v>
      </c>
      <c r="CI102" s="292">
        <v>7578</v>
      </c>
      <c r="CJ102" s="293">
        <v>0.2699849170437405</v>
      </c>
      <c r="CK102" s="294">
        <v>6675</v>
      </c>
      <c r="CL102" s="293">
        <v>0.19580795413830177</v>
      </c>
      <c r="CM102" s="294">
        <v>903</v>
      </c>
      <c r="CN102" s="293">
        <v>1.3454545454545452</v>
      </c>
      <c r="CO102" s="292">
        <v>3784</v>
      </c>
      <c r="CP102" s="293">
        <v>0.59932375316990694</v>
      </c>
      <c r="CQ102" s="294">
        <v>3231</v>
      </c>
      <c r="CR102" s="293">
        <v>1.3601168736303872</v>
      </c>
      <c r="CS102" s="294">
        <v>554</v>
      </c>
      <c r="CT102" s="293">
        <v>-0.44433299899699097</v>
      </c>
      <c r="CU102" s="292">
        <v>244242</v>
      </c>
      <c r="CV102" s="293">
        <v>5.7407070680832284E-2</v>
      </c>
      <c r="CW102" s="292">
        <v>69950</v>
      </c>
      <c r="CX102" s="293">
        <v>-7.8720349809685564E-2</v>
      </c>
      <c r="CY102" s="294">
        <v>59381</v>
      </c>
      <c r="CZ102" s="293">
        <v>-7.6874047818922375E-2</v>
      </c>
      <c r="DA102" s="294">
        <v>10569</v>
      </c>
      <c r="DB102" s="293">
        <v>-8.8957848461339584E-2</v>
      </c>
      <c r="DC102" s="292">
        <v>77849</v>
      </c>
      <c r="DD102" s="293">
        <v>0.16281049754290589</v>
      </c>
      <c r="DE102" s="294">
        <v>77059</v>
      </c>
      <c r="DF102" s="293">
        <v>0.16814467839980596</v>
      </c>
      <c r="DG102" s="294">
        <v>790</v>
      </c>
      <c r="DH102" s="293">
        <v>-0.1955193482688391</v>
      </c>
      <c r="DI102" s="292">
        <v>36441</v>
      </c>
      <c r="DJ102" s="293">
        <v>-0.13359486447931523</v>
      </c>
      <c r="DK102" s="294">
        <v>27483</v>
      </c>
      <c r="DL102" s="293">
        <v>1.9512557035278322E-2</v>
      </c>
      <c r="DM102" s="294">
        <v>8958</v>
      </c>
      <c r="DN102" s="293">
        <v>-0.40687280672714032</v>
      </c>
      <c r="DO102" s="292">
        <v>72727</v>
      </c>
      <c r="DP102" s="293">
        <v>-3.8625374953772385E-3</v>
      </c>
      <c r="DQ102" s="294">
        <v>64041</v>
      </c>
      <c r="DR102" s="293">
        <v>2.4901976474353882E-2</v>
      </c>
      <c r="DS102" s="294">
        <v>8686</v>
      </c>
      <c r="DT102" s="293">
        <v>-0.17464842265298364</v>
      </c>
      <c r="DU102" s="292">
        <v>10860</v>
      </c>
      <c r="DV102" s="293">
        <v>-0.19358431721987079</v>
      </c>
      <c r="DW102" s="294">
        <v>10104</v>
      </c>
      <c r="DX102" s="293">
        <v>0.49290780141843982</v>
      </c>
      <c r="DY102" s="294">
        <v>756</v>
      </c>
      <c r="DZ102" s="293">
        <v>-0.88714733542319746</v>
      </c>
      <c r="EA102" s="292">
        <v>27058</v>
      </c>
      <c r="EB102" s="293">
        <v>-8.1908251900108531E-2</v>
      </c>
      <c r="EC102" s="292">
        <v>15229</v>
      </c>
      <c r="ED102" s="293">
        <v>-0.15922265775962019</v>
      </c>
      <c r="EE102" s="294">
        <v>14927</v>
      </c>
      <c r="EF102" s="293">
        <v>-0.14311136624569465</v>
      </c>
      <c r="EG102" s="294">
        <v>302</v>
      </c>
      <c r="EH102" s="293">
        <v>-0.56421356421356417</v>
      </c>
      <c r="EI102" s="292">
        <v>6706</v>
      </c>
      <c r="EJ102" s="293">
        <v>-0.19851798733118198</v>
      </c>
      <c r="EK102" s="294">
        <v>6698</v>
      </c>
      <c r="EL102" s="293">
        <v>-0.18614823815309844</v>
      </c>
      <c r="EM102" s="294">
        <v>8</v>
      </c>
      <c r="EN102" s="293">
        <v>-0.94160583941605835</v>
      </c>
      <c r="EO102" s="292">
        <v>3152</v>
      </c>
      <c r="EP102" s="293">
        <v>0.16224188790560468</v>
      </c>
      <c r="EQ102" s="294">
        <v>2983</v>
      </c>
      <c r="ER102" s="293">
        <v>0.17394726485635581</v>
      </c>
      <c r="ES102" s="294">
        <v>169</v>
      </c>
      <c r="ET102" s="293">
        <v>-1.1695906432748537E-2</v>
      </c>
      <c r="EU102" s="292">
        <v>1392</v>
      </c>
      <c r="EV102" s="293">
        <v>-7.6310550763105556E-2</v>
      </c>
      <c r="EW102" s="294">
        <v>1392</v>
      </c>
      <c r="EX102" s="293">
        <v>0.55530726256983232</v>
      </c>
      <c r="EY102" s="294">
        <v>0</v>
      </c>
      <c r="EZ102" s="293">
        <v>-1</v>
      </c>
      <c r="FA102" s="292">
        <v>689</v>
      </c>
      <c r="FB102" s="293">
        <v>-0.23951434878587197</v>
      </c>
      <c r="FC102" s="294">
        <v>621</v>
      </c>
      <c r="FD102" s="293">
        <v>0.66042780748663099</v>
      </c>
      <c r="FE102" s="294">
        <v>68</v>
      </c>
      <c r="FF102" s="293">
        <v>-0.87242026266416506</v>
      </c>
      <c r="FG102" s="292">
        <v>52944</v>
      </c>
      <c r="FH102" s="293">
        <v>0.2207235249360171</v>
      </c>
      <c r="FI102" s="292">
        <v>17782</v>
      </c>
      <c r="FJ102" s="293">
        <v>-1.7025981205085694E-2</v>
      </c>
      <c r="FK102" s="294">
        <v>17153</v>
      </c>
      <c r="FL102" s="293">
        <v>-4.488000445459106E-2</v>
      </c>
      <c r="FM102" s="294">
        <v>630</v>
      </c>
      <c r="FN102" s="293">
        <v>3.8091603053435117</v>
      </c>
      <c r="FO102" s="292">
        <v>6775</v>
      </c>
      <c r="FP102" s="293">
        <v>0.25812441968430822</v>
      </c>
      <c r="FQ102" s="294">
        <v>6683</v>
      </c>
      <c r="FR102" s="293">
        <v>0.33874198717948723</v>
      </c>
      <c r="FS102" s="294">
        <v>93</v>
      </c>
      <c r="FT102" s="293">
        <v>-0.76335877862595414</v>
      </c>
      <c r="FU102" s="292">
        <v>16390</v>
      </c>
      <c r="FV102" s="293">
        <v>0.75632233176168029</v>
      </c>
      <c r="FW102" s="294">
        <v>16194</v>
      </c>
      <c r="FX102" s="293">
        <v>0.76347598823913754</v>
      </c>
      <c r="FY102" s="294">
        <v>196</v>
      </c>
      <c r="FZ102" s="293">
        <v>0.30666666666666664</v>
      </c>
      <c r="GA102" s="292">
        <v>11690</v>
      </c>
      <c r="GB102" s="293">
        <v>0.10220629832170469</v>
      </c>
      <c r="GC102" s="294">
        <v>11645</v>
      </c>
      <c r="GD102" s="293">
        <v>0.11307589371057158</v>
      </c>
      <c r="GE102" s="294">
        <v>46</v>
      </c>
      <c r="GF102" s="293">
        <v>-0.68055555555555558</v>
      </c>
      <c r="GG102" s="292">
        <v>796</v>
      </c>
      <c r="GH102" s="293">
        <v>1.1283422459893049</v>
      </c>
      <c r="GI102" s="294">
        <v>667</v>
      </c>
      <c r="GJ102" s="293">
        <v>1.1940789473684212</v>
      </c>
      <c r="GK102" s="294">
        <v>129</v>
      </c>
      <c r="GL102" s="293">
        <v>0.84285714285714275</v>
      </c>
      <c r="GM102" s="292">
        <v>354521</v>
      </c>
      <c r="GN102" s="293">
        <v>0.2111887395158949</v>
      </c>
      <c r="GO102" s="292">
        <v>163822</v>
      </c>
      <c r="GP102" s="293">
        <v>0.19785322053479382</v>
      </c>
      <c r="GQ102" s="294">
        <v>163410</v>
      </c>
      <c r="GR102" s="293">
        <v>0.20394315142674002</v>
      </c>
      <c r="GS102" s="294">
        <v>412</v>
      </c>
      <c r="GT102" s="293">
        <v>-0.60154738878143132</v>
      </c>
      <c r="GU102" s="292">
        <v>46175</v>
      </c>
      <c r="GV102" s="293">
        <v>0.30774023620040225</v>
      </c>
      <c r="GW102" s="294">
        <v>44836</v>
      </c>
      <c r="GX102" s="293">
        <v>0.27371381494843905</v>
      </c>
      <c r="GY102" s="294">
        <v>1338</v>
      </c>
      <c r="GZ102" s="293">
        <v>11.388888888888889</v>
      </c>
      <c r="HA102" s="292">
        <v>100069</v>
      </c>
      <c r="HB102" s="293">
        <v>0.20971700051981967</v>
      </c>
      <c r="HC102" s="294">
        <v>98417</v>
      </c>
      <c r="HD102" s="293">
        <v>0.19757848624969587</v>
      </c>
      <c r="HE102" s="294">
        <v>1652</v>
      </c>
      <c r="HF102" s="293">
        <v>2.0536044362292052</v>
      </c>
      <c r="HG102" s="292">
        <v>41866</v>
      </c>
      <c r="HH102" s="293">
        <v>0.19340953792651283</v>
      </c>
      <c r="HI102" s="294">
        <v>41423</v>
      </c>
      <c r="HJ102" s="293">
        <v>0.21968670867440077</v>
      </c>
      <c r="HK102" s="294">
        <v>443</v>
      </c>
      <c r="HL102" s="293">
        <v>-0.60411081322609472</v>
      </c>
      <c r="HM102" s="292">
        <v>3942</v>
      </c>
      <c r="HN102" s="293">
        <v>0.38705137227304709</v>
      </c>
      <c r="HO102" s="294">
        <v>2509</v>
      </c>
      <c r="HP102" s="293">
        <v>-8.2297000731528902E-2</v>
      </c>
      <c r="HQ102" s="294">
        <v>1433</v>
      </c>
      <c r="HR102" s="293">
        <v>12.146788990825687</v>
      </c>
      <c r="HS102" s="292">
        <v>49694</v>
      </c>
      <c r="HT102" s="293">
        <v>0.20701464623157073</v>
      </c>
      <c r="HU102" s="292">
        <v>16219</v>
      </c>
      <c r="HV102" s="293">
        <v>0.2966901183242725</v>
      </c>
      <c r="HW102" s="294">
        <v>15970</v>
      </c>
      <c r="HX102" s="293">
        <v>0.27739561670132784</v>
      </c>
      <c r="HY102" s="294">
        <v>250</v>
      </c>
      <c r="HZ102" s="293">
        <v>40.666666666666664</v>
      </c>
      <c r="IA102" s="292">
        <v>16564</v>
      </c>
      <c r="IB102" s="293">
        <v>5.8673143295411068E-2</v>
      </c>
      <c r="IC102" s="294">
        <v>16452</v>
      </c>
      <c r="ID102" s="293">
        <v>5.8074474242716612E-2</v>
      </c>
      <c r="IE102" s="294">
        <v>112</v>
      </c>
      <c r="IF102" s="293">
        <v>0.15463917525773185</v>
      </c>
      <c r="IG102" s="292">
        <v>8669</v>
      </c>
      <c r="IH102" s="293">
        <v>0.4419494344644046</v>
      </c>
      <c r="II102" s="294">
        <v>8643</v>
      </c>
      <c r="IJ102" s="293">
        <v>0.43762475049900207</v>
      </c>
      <c r="IK102" s="294">
        <v>26</v>
      </c>
      <c r="IL102" s="293" t="s">
        <v>123</v>
      </c>
      <c r="IM102" s="292">
        <v>5869</v>
      </c>
      <c r="IN102" s="293">
        <v>0.29587105321262963</v>
      </c>
      <c r="IO102" s="294">
        <v>5745</v>
      </c>
      <c r="IP102" s="293">
        <v>0.26849194082578931</v>
      </c>
      <c r="IQ102" s="294">
        <v>124</v>
      </c>
      <c r="IR102" s="293" t="s">
        <v>123</v>
      </c>
      <c r="IS102" s="292">
        <v>2278</v>
      </c>
      <c r="IT102" s="293">
        <v>0.85353946297803085</v>
      </c>
      <c r="IU102" s="294">
        <v>2243</v>
      </c>
      <c r="IV102" s="293">
        <v>0.97795414462081132</v>
      </c>
      <c r="IW102" s="294">
        <v>35</v>
      </c>
      <c r="IX102" s="293">
        <v>-0.63541666666666674</v>
      </c>
      <c r="IY102" s="292">
        <v>32874</v>
      </c>
      <c r="IZ102" s="293">
        <v>0.13628979295565302</v>
      </c>
      <c r="JA102" s="292">
        <v>8663</v>
      </c>
      <c r="JB102" s="293">
        <v>0.22186177715091682</v>
      </c>
      <c r="JC102" s="294">
        <v>8401</v>
      </c>
      <c r="JD102" s="293">
        <v>0.20999567910125316</v>
      </c>
      <c r="JE102" s="294">
        <v>262</v>
      </c>
      <c r="JF102" s="293">
        <v>0.77027027027027017</v>
      </c>
      <c r="JG102" s="292">
        <v>4620</v>
      </c>
      <c r="JH102" s="293">
        <v>0.39072847682119205</v>
      </c>
      <c r="JI102" s="294">
        <v>4508</v>
      </c>
      <c r="JJ102" s="293">
        <v>0.35701384708007233</v>
      </c>
      <c r="JK102" s="294">
        <v>111</v>
      </c>
      <c r="JL102" s="293" t="s">
        <v>123</v>
      </c>
      <c r="JM102" s="292">
        <v>16363</v>
      </c>
      <c r="JN102" s="293">
        <v>4.0043221254687511E-2</v>
      </c>
      <c r="JO102" s="294">
        <v>16285</v>
      </c>
      <c r="JP102" s="293">
        <v>3.6798879480486324E-2</v>
      </c>
      <c r="JQ102" s="294">
        <v>78</v>
      </c>
      <c r="JR102" s="293">
        <v>2</v>
      </c>
      <c r="JS102" s="292">
        <v>3079</v>
      </c>
      <c r="JT102" s="293">
        <v>5.5174777244688222E-2</v>
      </c>
      <c r="JU102" s="294">
        <v>3039</v>
      </c>
      <c r="JV102" s="293">
        <v>8.1494661921708289E-2</v>
      </c>
      <c r="JW102" s="294">
        <v>40</v>
      </c>
      <c r="JX102" s="293">
        <v>-0.6330275229357798</v>
      </c>
      <c r="JY102" s="292">
        <v>359</v>
      </c>
      <c r="JZ102" s="293">
        <v>0.27304964539007082</v>
      </c>
      <c r="KA102" s="294">
        <v>293</v>
      </c>
      <c r="KB102" s="293">
        <v>11.208333333333334</v>
      </c>
      <c r="KC102" s="294">
        <v>67</v>
      </c>
      <c r="KD102" s="293">
        <v>-0.74031007751937983</v>
      </c>
      <c r="KE102" s="292">
        <v>33788</v>
      </c>
      <c r="KF102" s="293">
        <v>0.19909148981474911</v>
      </c>
      <c r="KG102" s="292">
        <v>16205</v>
      </c>
      <c r="KH102" s="293">
        <v>0.11543226872246692</v>
      </c>
      <c r="KI102" s="294">
        <v>16164</v>
      </c>
      <c r="KJ102" s="293">
        <v>0.12656816281014782</v>
      </c>
      <c r="KK102" s="294">
        <v>40</v>
      </c>
      <c r="KL102" s="293">
        <v>-0.77777777777777779</v>
      </c>
      <c r="KM102" s="292">
        <v>8298</v>
      </c>
      <c r="KN102" s="293">
        <v>0.18712446351931322</v>
      </c>
      <c r="KO102" s="294">
        <v>8112</v>
      </c>
      <c r="KP102" s="293">
        <v>0.16334432812275912</v>
      </c>
      <c r="KQ102" s="294">
        <v>185</v>
      </c>
      <c r="KR102" s="293">
        <v>9.882352941176471</v>
      </c>
      <c r="KS102" s="292">
        <v>2908</v>
      </c>
      <c r="KT102" s="293">
        <v>0.456184276414622</v>
      </c>
      <c r="KU102" s="294">
        <v>2601</v>
      </c>
      <c r="KV102" s="293">
        <v>0.50346820809248549</v>
      </c>
      <c r="KW102" s="294">
        <v>307</v>
      </c>
      <c r="KX102" s="293">
        <v>0.14981273408239693</v>
      </c>
      <c r="KY102" s="292">
        <v>6896</v>
      </c>
      <c r="KZ102" s="293">
        <v>0.33410717740375317</v>
      </c>
      <c r="LA102" s="294">
        <v>6762</v>
      </c>
      <c r="LB102" s="293">
        <v>0.34219928543072653</v>
      </c>
      <c r="LC102" s="294">
        <v>134</v>
      </c>
      <c r="LD102" s="293">
        <v>3.076923076923066E-2</v>
      </c>
      <c r="LE102" s="292">
        <v>452</v>
      </c>
      <c r="LF102" s="293">
        <v>0.62007168458781359</v>
      </c>
      <c r="LG102" s="294">
        <v>149</v>
      </c>
      <c r="LH102" s="293">
        <v>0.67415730337078661</v>
      </c>
      <c r="LI102" s="294">
        <v>303</v>
      </c>
      <c r="LJ102" s="293">
        <v>0.59473684210526323</v>
      </c>
      <c r="LK102" s="292">
        <v>236845</v>
      </c>
      <c r="LL102" s="293">
        <v>5.3060988568811585E-2</v>
      </c>
      <c r="LM102" s="292">
        <v>72540</v>
      </c>
      <c r="LN102" s="293">
        <v>-7.5113902228789442E-3</v>
      </c>
      <c r="LO102" s="294">
        <v>71814</v>
      </c>
      <c r="LP102" s="293">
        <v>-9.9946235817973683E-3</v>
      </c>
      <c r="LQ102" s="294">
        <v>726</v>
      </c>
      <c r="LR102" s="293">
        <v>0.32000000000000006</v>
      </c>
      <c r="LS102" s="292">
        <v>128918</v>
      </c>
      <c r="LT102" s="293">
        <v>3.6076798816996103E-2</v>
      </c>
      <c r="LU102" s="294">
        <v>128855</v>
      </c>
      <c r="LV102" s="293">
        <v>3.5728639176914934E-2</v>
      </c>
      <c r="LW102" s="294">
        <v>64</v>
      </c>
      <c r="LX102" s="293">
        <v>2.3684210526315788</v>
      </c>
      <c r="LY102" s="292">
        <v>15745</v>
      </c>
      <c r="LZ102" s="293">
        <v>-6.3466571496550106E-2</v>
      </c>
      <c r="MA102" s="294">
        <v>15515</v>
      </c>
      <c r="MB102" s="293">
        <v>-7.478084560796705E-2</v>
      </c>
      <c r="MC102" s="294">
        <v>230</v>
      </c>
      <c r="MD102" s="293">
        <v>4.4761904761904763</v>
      </c>
      <c r="ME102" s="292">
        <v>19500</v>
      </c>
      <c r="MF102" s="293">
        <v>0.77111716621253401</v>
      </c>
      <c r="MG102" s="294">
        <v>19142</v>
      </c>
      <c r="MH102" s="293">
        <v>0.81251775400056814</v>
      </c>
      <c r="MI102" s="294">
        <v>358</v>
      </c>
      <c r="MJ102" s="293">
        <v>-0.20444444444444443</v>
      </c>
      <c r="MK102" s="292">
        <v>904</v>
      </c>
      <c r="ML102" s="293">
        <v>-9.4188376753506997E-2</v>
      </c>
      <c r="MM102" s="294">
        <v>608</v>
      </c>
      <c r="MN102" s="293">
        <v>0.60422163588390498</v>
      </c>
      <c r="MO102" s="294">
        <v>296</v>
      </c>
      <c r="MP102" s="293">
        <v>-0.52180936995153471</v>
      </c>
      <c r="MQ102" s="292">
        <v>89472</v>
      </c>
      <c r="MR102" s="293">
        <v>4.3028176402699847E-2</v>
      </c>
      <c r="MS102" s="292">
        <v>43947</v>
      </c>
      <c r="MT102" s="293">
        <v>0.20218295218295212</v>
      </c>
      <c r="MU102" s="294">
        <v>41773</v>
      </c>
      <c r="MV102" s="293">
        <v>0.17093202522775042</v>
      </c>
      <c r="MW102" s="294">
        <v>2173</v>
      </c>
      <c r="MX102" s="293">
        <v>1.4693181818181817</v>
      </c>
      <c r="MY102" s="292">
        <v>26037</v>
      </c>
      <c r="MZ102" s="293">
        <v>-0.10764959901295501</v>
      </c>
      <c r="NA102" s="294">
        <v>24537</v>
      </c>
      <c r="NB102" s="293">
        <v>-0.14642037152995202</v>
      </c>
      <c r="NC102" s="294">
        <v>1501</v>
      </c>
      <c r="ND102" s="293">
        <v>2.4745370370370372</v>
      </c>
      <c r="NE102" s="292">
        <v>9219</v>
      </c>
      <c r="NF102" s="293">
        <v>-7.2628508198370412E-2</v>
      </c>
      <c r="NG102" s="294">
        <v>8383</v>
      </c>
      <c r="NH102" s="293">
        <v>-8.181818181818179E-2</v>
      </c>
      <c r="NI102" s="294">
        <v>836</v>
      </c>
      <c r="NJ102" s="293">
        <v>3.082614056720101E-2</v>
      </c>
      <c r="NK102" s="292">
        <v>13408</v>
      </c>
      <c r="NL102" s="293">
        <v>0.21087329540323307</v>
      </c>
      <c r="NM102" s="294">
        <v>12235</v>
      </c>
      <c r="NN102" s="293">
        <v>0.15894667045562194</v>
      </c>
      <c r="NO102" s="294">
        <v>1173</v>
      </c>
      <c r="NP102" s="293">
        <v>1.2776699029126215</v>
      </c>
      <c r="NQ102" s="292">
        <v>2989</v>
      </c>
      <c r="NR102" s="293">
        <v>1.18974358974359</v>
      </c>
      <c r="NS102" s="294">
        <v>1274</v>
      </c>
      <c r="NT102" s="293">
        <v>0.45933562428407781</v>
      </c>
      <c r="NU102" s="294">
        <v>1714</v>
      </c>
      <c r="NV102" s="293">
        <v>2.5051124744376279</v>
      </c>
    </row>
    <row r="103" spans="1:386" s="295" customFormat="1" outlineLevel="1" x14ac:dyDescent="0.25">
      <c r="A103" s="290"/>
      <c r="B103" s="291" t="s">
        <v>65</v>
      </c>
      <c r="C103" s="292">
        <v>1345458</v>
      </c>
      <c r="D103" s="293">
        <v>0.10780775662544051</v>
      </c>
      <c r="E103" s="292">
        <v>522213</v>
      </c>
      <c r="F103" s="293">
        <v>2.1975247757268335E-2</v>
      </c>
      <c r="G103" s="294">
        <v>513686</v>
      </c>
      <c r="H103" s="293">
        <f t="shared" si="1443"/>
        <v>2.3260539153680426E-2</v>
      </c>
      <c r="I103" s="294">
        <v>8527</v>
      </c>
      <c r="J103" s="293">
        <f t="shared" si="1444"/>
        <v>-4.9810563851125478E-2</v>
      </c>
      <c r="K103" s="292">
        <v>382164</v>
      </c>
      <c r="L103" s="293">
        <f t="shared" si="1445"/>
        <v>0.14928591405707281</v>
      </c>
      <c r="M103" s="294">
        <v>367729</v>
      </c>
      <c r="N103" s="293">
        <f t="shared" si="1446"/>
        <v>0.15305549719833067</v>
      </c>
      <c r="O103" s="294">
        <v>14435</v>
      </c>
      <c r="P103" s="293">
        <f t="shared" si="1447"/>
        <v>6.0929001910921654E-2</v>
      </c>
      <c r="Q103" s="292">
        <v>263829</v>
      </c>
      <c r="R103" s="293">
        <v>6.906416516400915E-2</v>
      </c>
      <c r="S103" s="294">
        <v>238504</v>
      </c>
      <c r="T103" s="293">
        <v>0.1857198963941793</v>
      </c>
      <c r="U103" s="294">
        <v>25325</v>
      </c>
      <c r="V103" s="293">
        <v>-0.44507745907925589</v>
      </c>
      <c r="W103" s="292">
        <v>204914</v>
      </c>
      <c r="X103" s="293">
        <v>5.7686153464988843E-2</v>
      </c>
      <c r="Y103" s="294">
        <v>187836</v>
      </c>
      <c r="Z103" s="293">
        <v>0.14645296354392379</v>
      </c>
      <c r="AA103" s="294">
        <v>17078</v>
      </c>
      <c r="AB103" s="293">
        <v>-0.42877211760377298</v>
      </c>
      <c r="AC103" s="292">
        <v>41951</v>
      </c>
      <c r="AD103" s="293">
        <v>-0.21504752638275582</v>
      </c>
      <c r="AE103" s="294">
        <v>22006</v>
      </c>
      <c r="AF103" s="293">
        <v>0.26594949088189601</v>
      </c>
      <c r="AG103" s="294">
        <v>19945</v>
      </c>
      <c r="AH103" s="293">
        <v>-0.44690940351071795</v>
      </c>
      <c r="AI103" s="292">
        <v>1220894</v>
      </c>
      <c r="AJ103" s="293">
        <v>9.4305799427971682E-2</v>
      </c>
      <c r="AK103" s="292">
        <v>469172</v>
      </c>
      <c r="AL103" s="293">
        <v>2.3243691303269642E-3</v>
      </c>
      <c r="AM103" s="294">
        <v>461897</v>
      </c>
      <c r="AN103" s="293">
        <v>1.4765316034135445E-3</v>
      </c>
      <c r="AO103" s="294">
        <v>7275</v>
      </c>
      <c r="AP103" s="293">
        <v>5.9260337798485718E-2</v>
      </c>
      <c r="AQ103" s="292">
        <v>341860</v>
      </c>
      <c r="AR103" s="293">
        <v>0.13590978113152374</v>
      </c>
      <c r="AS103" s="294">
        <v>328177</v>
      </c>
      <c r="AT103" s="293">
        <v>0.13952325561207668</v>
      </c>
      <c r="AU103" s="294">
        <v>13683</v>
      </c>
      <c r="AV103" s="293">
        <v>5.5624132078383015E-2</v>
      </c>
      <c r="AW103" s="292">
        <v>244076</v>
      </c>
      <c r="AX103" s="293">
        <v>6.2165184885395908E-2</v>
      </c>
      <c r="AY103" s="294">
        <v>219557</v>
      </c>
      <c r="AZ103" s="293">
        <v>0.18921802808967469</v>
      </c>
      <c r="BA103" s="294">
        <v>24520</v>
      </c>
      <c r="BB103" s="293">
        <v>-0.45714981513870134</v>
      </c>
      <c r="BC103" s="292">
        <v>193951</v>
      </c>
      <c r="BD103" s="293">
        <v>4.9234514471192758E-2</v>
      </c>
      <c r="BE103" s="294">
        <v>177559</v>
      </c>
      <c r="BF103" s="293">
        <v>0.1394477279582107</v>
      </c>
      <c r="BG103" s="294">
        <v>16391</v>
      </c>
      <c r="BH103" s="293">
        <v>-0.43520209503463014</v>
      </c>
      <c r="BI103" s="292">
        <v>36451</v>
      </c>
      <c r="BJ103" s="293">
        <v>-0.2812863536881125</v>
      </c>
      <c r="BK103" s="294">
        <v>18745</v>
      </c>
      <c r="BL103" s="293">
        <v>0.23942078815128265</v>
      </c>
      <c r="BM103" s="294">
        <v>17706</v>
      </c>
      <c r="BN103" s="293">
        <v>-0.50255661066471879</v>
      </c>
      <c r="BO103" s="292">
        <v>124564</v>
      </c>
      <c r="BP103" s="293">
        <v>0.26020800453239445</v>
      </c>
      <c r="BQ103" s="292">
        <v>53041</v>
      </c>
      <c r="BR103" s="293">
        <v>0.23638694638694635</v>
      </c>
      <c r="BS103" s="294">
        <v>51789</v>
      </c>
      <c r="BT103" s="293">
        <v>0.2695560512833084</v>
      </c>
      <c r="BU103" s="294">
        <v>1252</v>
      </c>
      <c r="BV103" s="293">
        <v>-0.40550807217473883</v>
      </c>
      <c r="BW103" s="292">
        <v>40304</v>
      </c>
      <c r="BX103" s="293">
        <v>0.27681682823290887</v>
      </c>
      <c r="BY103" s="294">
        <v>39552</v>
      </c>
      <c r="BZ103" s="293">
        <v>0.27908932151865984</v>
      </c>
      <c r="CA103" s="294">
        <v>752</v>
      </c>
      <c r="CB103" s="293">
        <v>0.16770186335403725</v>
      </c>
      <c r="CC103" s="292">
        <v>19753</v>
      </c>
      <c r="CD103" s="293">
        <v>0.16241981992585175</v>
      </c>
      <c r="CE103" s="294">
        <v>18948</v>
      </c>
      <c r="CF103" s="293">
        <v>0.146626323751891</v>
      </c>
      <c r="CG103" s="294">
        <v>805</v>
      </c>
      <c r="CH103" s="293">
        <v>0.71641791044776126</v>
      </c>
      <c r="CI103" s="292">
        <v>10963</v>
      </c>
      <c r="CJ103" s="293">
        <v>0.23346084608460838</v>
      </c>
      <c r="CK103" s="294">
        <v>10276</v>
      </c>
      <c r="CL103" s="293">
        <v>0.28257613579630547</v>
      </c>
      <c r="CM103" s="294">
        <v>687</v>
      </c>
      <c r="CN103" s="293">
        <v>-0.21575342465753422</v>
      </c>
      <c r="CO103" s="292">
        <v>5500</v>
      </c>
      <c r="CP103" s="293">
        <v>1.0168683535020167</v>
      </c>
      <c r="CQ103" s="294">
        <v>3260</v>
      </c>
      <c r="CR103" s="293">
        <v>0.44247787610619471</v>
      </c>
      <c r="CS103" s="294">
        <v>2239</v>
      </c>
      <c r="CT103" s="293">
        <v>3.7944325481798717</v>
      </c>
      <c r="CU103" s="292">
        <v>290777</v>
      </c>
      <c r="CV103" s="293">
        <v>4.8922316613458916E-2</v>
      </c>
      <c r="CW103" s="292">
        <v>86675</v>
      </c>
      <c r="CX103" s="293">
        <v>-0.15928688516639666</v>
      </c>
      <c r="CY103" s="294">
        <v>82860</v>
      </c>
      <c r="CZ103" s="293">
        <v>-0.16373985709095318</v>
      </c>
      <c r="DA103" s="294">
        <v>3815</v>
      </c>
      <c r="DB103" s="293">
        <v>-4.9339646150012406E-2</v>
      </c>
      <c r="DC103" s="292">
        <v>81676</v>
      </c>
      <c r="DD103" s="293">
        <v>0.1412044152577896</v>
      </c>
      <c r="DE103" s="294">
        <v>80602</v>
      </c>
      <c r="DF103" s="293">
        <v>0.16919550900809432</v>
      </c>
      <c r="DG103" s="294">
        <v>1074</v>
      </c>
      <c r="DH103" s="293">
        <v>-0.59194528875379937</v>
      </c>
      <c r="DI103" s="292">
        <v>44270</v>
      </c>
      <c r="DJ103" s="293">
        <v>-0.26882040101740823</v>
      </c>
      <c r="DK103" s="294">
        <v>33328</v>
      </c>
      <c r="DL103" s="293">
        <v>0.24404628592758493</v>
      </c>
      <c r="DM103" s="294">
        <v>10942</v>
      </c>
      <c r="DN103" s="293">
        <v>-0.67585021922028676</v>
      </c>
      <c r="DO103" s="292">
        <v>82166</v>
      </c>
      <c r="DP103" s="293">
        <v>-0.10996772027123636</v>
      </c>
      <c r="DQ103" s="294">
        <v>75708</v>
      </c>
      <c r="DR103" s="293">
        <v>7.7095989415129074E-2</v>
      </c>
      <c r="DS103" s="294">
        <v>6458</v>
      </c>
      <c r="DT103" s="293">
        <v>-0.70684098234145898</v>
      </c>
      <c r="DU103" s="292">
        <v>20487</v>
      </c>
      <c r="DV103" s="293">
        <v>-0.41509164620567574</v>
      </c>
      <c r="DW103" s="294">
        <v>10703</v>
      </c>
      <c r="DX103" s="293">
        <v>0.40754865860073641</v>
      </c>
      <c r="DY103" s="294">
        <v>9784</v>
      </c>
      <c r="DZ103" s="293">
        <v>-0.6431931731154954</v>
      </c>
      <c r="EA103" s="292">
        <v>31716</v>
      </c>
      <c r="EB103" s="293">
        <v>0.20131813188894365</v>
      </c>
      <c r="EC103" s="292">
        <v>18348</v>
      </c>
      <c r="ED103" s="293">
        <v>7.9675179475108937E-2</v>
      </c>
      <c r="EE103" s="294">
        <v>18221</v>
      </c>
      <c r="EF103" s="293">
        <v>0.11354886023345356</v>
      </c>
      <c r="EG103" s="294">
        <v>126</v>
      </c>
      <c r="EH103" s="293">
        <v>-0.80031695721077656</v>
      </c>
      <c r="EI103" s="292">
        <v>7821</v>
      </c>
      <c r="EJ103" s="293">
        <v>0.33100748808713409</v>
      </c>
      <c r="EK103" s="294">
        <v>7538</v>
      </c>
      <c r="EL103" s="293">
        <v>0.28284547311095976</v>
      </c>
      <c r="EM103" s="294">
        <v>284</v>
      </c>
      <c r="EN103" s="293" t="s">
        <v>123</v>
      </c>
      <c r="EO103" s="292">
        <v>3742</v>
      </c>
      <c r="EP103" s="293">
        <v>0.46286161063330722</v>
      </c>
      <c r="EQ103" s="294">
        <v>3638</v>
      </c>
      <c r="ER103" s="293">
        <v>0.447096260938743</v>
      </c>
      <c r="ES103" s="294">
        <v>105</v>
      </c>
      <c r="ET103" s="293">
        <v>1.3863636363636362</v>
      </c>
      <c r="EU103" s="292">
        <v>1627</v>
      </c>
      <c r="EV103" s="293">
        <v>4.4287548138639332E-2</v>
      </c>
      <c r="EW103" s="294">
        <v>1443</v>
      </c>
      <c r="EX103" s="293">
        <v>0.544967880085653</v>
      </c>
      <c r="EY103" s="294">
        <v>184</v>
      </c>
      <c r="EZ103" s="293">
        <v>-0.7056</v>
      </c>
      <c r="FA103" s="292">
        <v>656</v>
      </c>
      <c r="FB103" s="293">
        <v>-0.15354838709677421</v>
      </c>
      <c r="FC103" s="294">
        <v>550</v>
      </c>
      <c r="FD103" s="293">
        <v>0.34803921568627461</v>
      </c>
      <c r="FE103" s="294">
        <v>106</v>
      </c>
      <c r="FF103" s="293">
        <v>-0.71117166212534055</v>
      </c>
      <c r="FG103" s="292">
        <v>44665</v>
      </c>
      <c r="FH103" s="293">
        <v>-3.2680729414822141E-2</v>
      </c>
      <c r="FI103" s="292">
        <v>14239</v>
      </c>
      <c r="FJ103" s="293">
        <v>-8.1117707795560157E-2</v>
      </c>
      <c r="FK103" s="294">
        <v>14115</v>
      </c>
      <c r="FL103" s="293">
        <v>-8.290559417841592E-2</v>
      </c>
      <c r="FM103" s="294">
        <v>123</v>
      </c>
      <c r="FN103" s="293">
        <v>0.17142857142857149</v>
      </c>
      <c r="FO103" s="292">
        <v>6640</v>
      </c>
      <c r="FP103" s="293">
        <v>-5.6952137480471565E-2</v>
      </c>
      <c r="FQ103" s="294">
        <v>6624</v>
      </c>
      <c r="FR103" s="293">
        <v>-3.4543069523393144E-2</v>
      </c>
      <c r="FS103" s="294">
        <v>16</v>
      </c>
      <c r="FT103" s="293">
        <v>-0.91111111111111109</v>
      </c>
      <c r="FU103" s="292">
        <v>12311</v>
      </c>
      <c r="FV103" s="293">
        <v>0.14403865811727545</v>
      </c>
      <c r="FW103" s="294">
        <v>12027</v>
      </c>
      <c r="FX103" s="293">
        <v>0.13227264168706454</v>
      </c>
      <c r="FY103" s="294">
        <v>283</v>
      </c>
      <c r="FZ103" s="293">
        <v>1.035971223021583</v>
      </c>
      <c r="GA103" s="292">
        <v>11116</v>
      </c>
      <c r="GB103" s="293">
        <v>-0.14373748266830999</v>
      </c>
      <c r="GC103" s="294">
        <v>11015</v>
      </c>
      <c r="GD103" s="293">
        <v>-0.13783656856606141</v>
      </c>
      <c r="GE103" s="294">
        <v>101</v>
      </c>
      <c r="GF103" s="293">
        <v>-0.50970873786407767</v>
      </c>
      <c r="GG103" s="292">
        <v>1141</v>
      </c>
      <c r="GH103" s="293">
        <v>1.5990888382687927</v>
      </c>
      <c r="GI103" s="294">
        <v>383</v>
      </c>
      <c r="GJ103" s="293">
        <v>0.45627376425855504</v>
      </c>
      <c r="GK103" s="294">
        <v>758</v>
      </c>
      <c r="GL103" s="293">
        <v>3.3314285714285718</v>
      </c>
      <c r="GM103" s="292">
        <v>415467</v>
      </c>
      <c r="GN103" s="293">
        <v>0.17256570981844255</v>
      </c>
      <c r="GO103" s="292">
        <v>194523</v>
      </c>
      <c r="GP103" s="293">
        <v>5.9626205897252982E-2</v>
      </c>
      <c r="GQ103" s="294">
        <v>193169</v>
      </c>
      <c r="GR103" s="293">
        <v>5.6746318300181731E-2</v>
      </c>
      <c r="GS103" s="294">
        <v>1355</v>
      </c>
      <c r="GT103" s="293">
        <v>0.73273657289002547</v>
      </c>
      <c r="GU103" s="292">
        <v>64341</v>
      </c>
      <c r="GV103" s="293">
        <v>0.33887547860829037</v>
      </c>
      <c r="GW103" s="294">
        <v>53602</v>
      </c>
      <c r="GX103" s="293">
        <v>0.40172594142259421</v>
      </c>
      <c r="GY103" s="294">
        <v>10739</v>
      </c>
      <c r="GZ103" s="293">
        <v>9.4030154849225722E-2</v>
      </c>
      <c r="HA103" s="292">
        <v>128637</v>
      </c>
      <c r="HB103" s="293">
        <v>0.2576576752735058</v>
      </c>
      <c r="HC103" s="294">
        <v>117003</v>
      </c>
      <c r="HD103" s="293">
        <v>0.26415930159690548</v>
      </c>
      <c r="HE103" s="294">
        <v>11634</v>
      </c>
      <c r="HF103" s="293">
        <v>0.19580635214307729</v>
      </c>
      <c r="HG103" s="292">
        <v>52993</v>
      </c>
      <c r="HH103" s="293">
        <v>0.35362333648369049</v>
      </c>
      <c r="HI103" s="294">
        <v>44445</v>
      </c>
      <c r="HJ103" s="293">
        <v>0.29347225051657411</v>
      </c>
      <c r="HK103" s="294">
        <v>8547</v>
      </c>
      <c r="HL103" s="293">
        <v>0.78508771929824572</v>
      </c>
      <c r="HM103" s="292">
        <v>9344</v>
      </c>
      <c r="HN103" s="293">
        <v>-1.9825868037343986E-2</v>
      </c>
      <c r="HO103" s="294">
        <v>3403</v>
      </c>
      <c r="HP103" s="293">
        <v>6.6436853650893246E-2</v>
      </c>
      <c r="HQ103" s="294">
        <v>5941</v>
      </c>
      <c r="HR103" s="293">
        <v>-6.3229265216020236E-2</v>
      </c>
      <c r="HS103" s="292">
        <v>46080</v>
      </c>
      <c r="HT103" s="293">
        <v>0.21234444473677283</v>
      </c>
      <c r="HU103" s="292">
        <v>13712</v>
      </c>
      <c r="HV103" s="293">
        <v>0.18595398719944645</v>
      </c>
      <c r="HW103" s="294">
        <v>13592</v>
      </c>
      <c r="HX103" s="293">
        <v>0.1806810284920084</v>
      </c>
      <c r="HY103" s="294">
        <v>120</v>
      </c>
      <c r="HZ103" s="293">
        <v>1.4</v>
      </c>
      <c r="IA103" s="292">
        <v>17424</v>
      </c>
      <c r="IB103" s="293">
        <v>0.22359550561797747</v>
      </c>
      <c r="IC103" s="294">
        <v>17424</v>
      </c>
      <c r="ID103" s="293">
        <v>0.2284263959390862</v>
      </c>
      <c r="IE103" s="294">
        <v>0</v>
      </c>
      <c r="IF103" s="293">
        <v>-1</v>
      </c>
      <c r="IG103" s="292">
        <v>7415</v>
      </c>
      <c r="IH103" s="293">
        <v>0.196353662471765</v>
      </c>
      <c r="II103" s="294">
        <v>7238</v>
      </c>
      <c r="IJ103" s="293">
        <v>0.22346179851250847</v>
      </c>
      <c r="IK103" s="294">
        <v>177</v>
      </c>
      <c r="IL103" s="293">
        <v>-0.37234042553191493</v>
      </c>
      <c r="IM103" s="292">
        <v>5293</v>
      </c>
      <c r="IN103" s="293">
        <v>0.37231008555872447</v>
      </c>
      <c r="IO103" s="294">
        <v>5227</v>
      </c>
      <c r="IP103" s="293">
        <v>0.41346673877771778</v>
      </c>
      <c r="IQ103" s="294">
        <v>66</v>
      </c>
      <c r="IR103" s="293">
        <v>-0.58227848101265822</v>
      </c>
      <c r="IS103" s="292">
        <v>2308</v>
      </c>
      <c r="IT103" s="293">
        <v>9.5396298054105433E-2</v>
      </c>
      <c r="IU103" s="294">
        <v>2181</v>
      </c>
      <c r="IV103" s="293">
        <v>0.30677052127022164</v>
      </c>
      <c r="IW103" s="294">
        <v>127</v>
      </c>
      <c r="IX103" s="293">
        <v>-0.71004566210045661</v>
      </c>
      <c r="IY103" s="292">
        <v>39534</v>
      </c>
      <c r="IZ103" s="293">
        <v>0.18089491606428099</v>
      </c>
      <c r="JA103" s="292">
        <v>10027</v>
      </c>
      <c r="JB103" s="293">
        <v>0.2518102372034956</v>
      </c>
      <c r="JC103" s="294">
        <v>9951</v>
      </c>
      <c r="JD103" s="293">
        <v>0.25962025316455706</v>
      </c>
      <c r="JE103" s="294">
        <v>76</v>
      </c>
      <c r="JF103" s="293">
        <v>-0.30275229357798161</v>
      </c>
      <c r="JG103" s="292">
        <v>6245</v>
      </c>
      <c r="JH103" s="293">
        <v>0.28895768833849322</v>
      </c>
      <c r="JI103" s="294">
        <v>6055</v>
      </c>
      <c r="JJ103" s="293">
        <v>0.24974200206398356</v>
      </c>
      <c r="JK103" s="294">
        <v>189</v>
      </c>
      <c r="JL103" s="293" t="s">
        <v>123</v>
      </c>
      <c r="JM103" s="292">
        <v>20021</v>
      </c>
      <c r="JN103" s="293">
        <v>0.15235409232186026</v>
      </c>
      <c r="JO103" s="294">
        <v>19823</v>
      </c>
      <c r="JP103" s="293">
        <v>0.14181210759748852</v>
      </c>
      <c r="JQ103" s="294">
        <v>198</v>
      </c>
      <c r="JR103" s="293">
        <v>13.142857142857142</v>
      </c>
      <c r="JS103" s="292">
        <v>3201</v>
      </c>
      <c r="JT103" s="293">
        <v>3.1914893617021267E-2</v>
      </c>
      <c r="JU103" s="294">
        <v>3196</v>
      </c>
      <c r="JV103" s="293">
        <v>4.2740619902120747E-2</v>
      </c>
      <c r="JW103" s="294">
        <v>6</v>
      </c>
      <c r="JX103" s="293">
        <v>-0.83783783783783783</v>
      </c>
      <c r="JY103" s="292">
        <v>241</v>
      </c>
      <c r="JZ103" s="293">
        <v>2.8870967741935485</v>
      </c>
      <c r="KA103" s="294">
        <v>235</v>
      </c>
      <c r="KB103" s="293" t="s">
        <v>123</v>
      </c>
      <c r="KC103" s="294">
        <v>6</v>
      </c>
      <c r="KD103" s="293">
        <v>-0.90322580645161288</v>
      </c>
      <c r="KE103" s="292">
        <v>36037</v>
      </c>
      <c r="KF103" s="293">
        <v>8.7449832523612603E-2</v>
      </c>
      <c r="KG103" s="292">
        <v>17441</v>
      </c>
      <c r="KH103" s="293">
        <v>-2.6349578518394479E-2</v>
      </c>
      <c r="KI103" s="294">
        <v>17396</v>
      </c>
      <c r="KJ103" s="293">
        <v>-2.4450426200089748E-2</v>
      </c>
      <c r="KK103" s="294">
        <v>45</v>
      </c>
      <c r="KL103" s="293">
        <v>-0.4375</v>
      </c>
      <c r="KM103" s="292">
        <v>6954</v>
      </c>
      <c r="KN103" s="293">
        <v>0.14318592799605456</v>
      </c>
      <c r="KO103" s="294">
        <v>6702</v>
      </c>
      <c r="KP103" s="293">
        <v>0.10175900049317765</v>
      </c>
      <c r="KQ103" s="294">
        <v>252</v>
      </c>
      <c r="KR103" s="293" t="s">
        <v>123</v>
      </c>
      <c r="KS103" s="292">
        <v>3505</v>
      </c>
      <c r="KT103" s="293">
        <v>0.37992125984251968</v>
      </c>
      <c r="KU103" s="294">
        <v>3134</v>
      </c>
      <c r="KV103" s="293">
        <v>0.40790655884995508</v>
      </c>
      <c r="KW103" s="294">
        <v>371</v>
      </c>
      <c r="KX103" s="293">
        <v>0.18152866242038224</v>
      </c>
      <c r="KY103" s="292">
        <v>8893</v>
      </c>
      <c r="KZ103" s="293">
        <v>0.32909878941862214</v>
      </c>
      <c r="LA103" s="294">
        <v>8665</v>
      </c>
      <c r="LB103" s="293">
        <v>0.3164691583105439</v>
      </c>
      <c r="LC103" s="294">
        <v>228</v>
      </c>
      <c r="LD103" s="293">
        <v>1.0917431192660549</v>
      </c>
      <c r="LE103" s="292">
        <v>170</v>
      </c>
      <c r="LF103" s="293">
        <v>-0.70790378006872845</v>
      </c>
      <c r="LG103" s="294">
        <v>101</v>
      </c>
      <c r="LH103" s="293">
        <v>-0.75721153846153844</v>
      </c>
      <c r="LI103" s="294">
        <v>69</v>
      </c>
      <c r="LJ103" s="293">
        <v>-0.58181818181818179</v>
      </c>
      <c r="LK103" s="292">
        <v>226156</v>
      </c>
      <c r="LL103" s="293">
        <v>-2.3952465604171191E-3</v>
      </c>
      <c r="LM103" s="292">
        <v>70605</v>
      </c>
      <c r="LN103" s="293">
        <v>-6.6614668711332037E-2</v>
      </c>
      <c r="LO103" s="294">
        <v>70210</v>
      </c>
      <c r="LP103" s="293">
        <v>-7.0534035849506238E-2</v>
      </c>
      <c r="LQ103" s="294">
        <v>394</v>
      </c>
      <c r="LR103" s="293">
        <v>2.7169811320754715</v>
      </c>
      <c r="LS103" s="292">
        <v>123903</v>
      </c>
      <c r="LT103" s="293">
        <v>4.2700014306272127E-2</v>
      </c>
      <c r="LU103" s="294">
        <v>123818</v>
      </c>
      <c r="LV103" s="293">
        <v>4.2309246413899881E-2</v>
      </c>
      <c r="LW103" s="294">
        <v>84</v>
      </c>
      <c r="LX103" s="293">
        <v>1.2702702702702702</v>
      </c>
      <c r="LY103" s="292">
        <v>14804</v>
      </c>
      <c r="LZ103" s="293">
        <v>-0.17544836805168762</v>
      </c>
      <c r="MA103" s="294">
        <v>14718</v>
      </c>
      <c r="MB103" s="293">
        <v>-0.17822445561139033</v>
      </c>
      <c r="MC103" s="294">
        <v>86</v>
      </c>
      <c r="MD103" s="293">
        <v>0.95454545454545459</v>
      </c>
      <c r="ME103" s="292">
        <v>15719</v>
      </c>
      <c r="MF103" s="293">
        <v>0.12915738811866961</v>
      </c>
      <c r="MG103" s="294">
        <v>15645</v>
      </c>
      <c r="MH103" s="293">
        <v>0.14539863826048749</v>
      </c>
      <c r="MI103" s="294">
        <v>73</v>
      </c>
      <c r="MJ103" s="293">
        <v>-0.72137404580152675</v>
      </c>
      <c r="MK103" s="292">
        <v>423</v>
      </c>
      <c r="ML103" s="293">
        <v>0.23684210526315796</v>
      </c>
      <c r="MM103" s="294">
        <v>344</v>
      </c>
      <c r="MN103" s="293">
        <v>3.3544303797468356</v>
      </c>
      <c r="MO103" s="294">
        <v>79</v>
      </c>
      <c r="MP103" s="293">
        <v>-0.69961977186311786</v>
      </c>
      <c r="MQ103" s="292">
        <v>90462</v>
      </c>
      <c r="MR103" s="293">
        <v>0.12737877145100396</v>
      </c>
      <c r="MS103" s="292">
        <v>43602</v>
      </c>
      <c r="MT103" s="293">
        <v>0.21823922215082003</v>
      </c>
      <c r="MU103" s="294">
        <v>42383</v>
      </c>
      <c r="MV103" s="293">
        <v>0.21790229885057477</v>
      </c>
      <c r="MW103" s="294">
        <v>1221</v>
      </c>
      <c r="MX103" s="293">
        <v>0.23084677419354849</v>
      </c>
      <c r="MY103" s="292">
        <v>26856</v>
      </c>
      <c r="MZ103" s="293">
        <v>9.9889421304828696E-2</v>
      </c>
      <c r="NA103" s="294">
        <v>25812</v>
      </c>
      <c r="NB103" s="293">
        <v>6.7670416942422262E-2</v>
      </c>
      <c r="NC103" s="294">
        <v>1045</v>
      </c>
      <c r="ND103" s="293">
        <v>3.3360995850622404</v>
      </c>
      <c r="NE103" s="292">
        <v>9371</v>
      </c>
      <c r="NF103" s="293">
        <v>-2.1509867390623327E-2</v>
      </c>
      <c r="NG103" s="294">
        <v>8648</v>
      </c>
      <c r="NH103" s="293">
        <v>-9.3928980526918338E-3</v>
      </c>
      <c r="NI103" s="294">
        <v>724</v>
      </c>
      <c r="NJ103" s="293">
        <v>-0.14521841794569068</v>
      </c>
      <c r="NK103" s="292">
        <v>12943</v>
      </c>
      <c r="NL103" s="293">
        <v>0.14824343506032656</v>
      </c>
      <c r="NM103" s="294">
        <v>12215</v>
      </c>
      <c r="NN103" s="293">
        <v>0.16722408026755864</v>
      </c>
      <c r="NO103" s="294">
        <v>728</v>
      </c>
      <c r="NP103" s="293">
        <v>-9.7893432465923191E-2</v>
      </c>
      <c r="NQ103" s="292">
        <v>1681</v>
      </c>
      <c r="NR103" s="293">
        <v>-9.1842247433819524E-2</v>
      </c>
      <c r="NS103" s="294">
        <v>845</v>
      </c>
      <c r="NT103" s="293">
        <v>-0.43440428380187412</v>
      </c>
      <c r="NU103" s="294">
        <v>836</v>
      </c>
      <c r="NV103" s="293">
        <v>1.3157894736842106</v>
      </c>
    </row>
    <row r="104" spans="1:386" s="295" customFormat="1" outlineLevel="1" x14ac:dyDescent="0.25">
      <c r="A104" s="290"/>
      <c r="B104" s="291" t="s">
        <v>67</v>
      </c>
      <c r="C104" s="292">
        <v>1189743</v>
      </c>
      <c r="D104" s="293">
        <v>0.15098139941200195</v>
      </c>
      <c r="E104" s="292">
        <v>477573</v>
      </c>
      <c r="F104" s="293">
        <v>0.17292252526616969</v>
      </c>
      <c r="G104" s="294">
        <v>461705</v>
      </c>
      <c r="H104" s="293">
        <f t="shared" si="1443"/>
        <v>0.18383165516693212</v>
      </c>
      <c r="I104" s="294">
        <v>15868</v>
      </c>
      <c r="J104" s="293">
        <f t="shared" si="1444"/>
        <v>-7.5075775238983455E-2</v>
      </c>
      <c r="K104" s="292">
        <v>311729</v>
      </c>
      <c r="L104" s="293">
        <f t="shared" si="1445"/>
        <v>0.13256745906314826</v>
      </c>
      <c r="M104" s="294">
        <v>305456</v>
      </c>
      <c r="N104" s="293">
        <f t="shared" si="1446"/>
        <v>0.1305689931489864</v>
      </c>
      <c r="O104" s="294">
        <v>6273</v>
      </c>
      <c r="P104" s="293">
        <f t="shared" si="1447"/>
        <v>0.2394783639596918</v>
      </c>
      <c r="Q104" s="292">
        <v>232550</v>
      </c>
      <c r="R104" s="293">
        <v>0.13921942282161948</v>
      </c>
      <c r="S104" s="294">
        <v>219509</v>
      </c>
      <c r="T104" s="293">
        <v>0.17422167540387301</v>
      </c>
      <c r="U104" s="294">
        <v>13041</v>
      </c>
      <c r="V104" s="293">
        <v>-0.2414053865394683</v>
      </c>
      <c r="W104" s="292">
        <v>189184</v>
      </c>
      <c r="X104" s="293">
        <v>9.8661401318272945E-2</v>
      </c>
      <c r="Y104" s="294">
        <v>176862</v>
      </c>
      <c r="Z104" s="293">
        <v>0.12516222612413164</v>
      </c>
      <c r="AA104" s="294">
        <v>12322</v>
      </c>
      <c r="AB104" s="293">
        <v>-0.17897121535181237</v>
      </c>
      <c r="AC104" s="292">
        <v>25613</v>
      </c>
      <c r="AD104" s="293">
        <v>-0.12109669892251729</v>
      </c>
      <c r="AE104" s="294">
        <v>16123</v>
      </c>
      <c r="AF104" s="293">
        <v>-0.16573527889889272</v>
      </c>
      <c r="AG104" s="294">
        <v>9491</v>
      </c>
      <c r="AH104" s="293">
        <v>-3.3010697911360132E-2</v>
      </c>
      <c r="AI104" s="292">
        <v>1067674</v>
      </c>
      <c r="AJ104" s="293">
        <v>0.16365962808196932</v>
      </c>
      <c r="AK104" s="292">
        <v>425340</v>
      </c>
      <c r="AL104" s="293">
        <v>0.1745667932343804</v>
      </c>
      <c r="AM104" s="294">
        <v>411460</v>
      </c>
      <c r="AN104" s="293">
        <v>0.19083244820171164</v>
      </c>
      <c r="AO104" s="294">
        <v>13880</v>
      </c>
      <c r="AP104" s="293">
        <v>-0.16400650484852131</v>
      </c>
      <c r="AQ104" s="292">
        <v>268352</v>
      </c>
      <c r="AR104" s="293">
        <v>0.13456082866504593</v>
      </c>
      <c r="AS104" s="294">
        <v>264343</v>
      </c>
      <c r="AT104" s="293">
        <v>0.12923179447308963</v>
      </c>
      <c r="AU104" s="294">
        <v>4008</v>
      </c>
      <c r="AV104" s="293">
        <v>0.64667214461791289</v>
      </c>
      <c r="AW104" s="292">
        <v>213756</v>
      </c>
      <c r="AX104" s="293">
        <v>0.1500234033281147</v>
      </c>
      <c r="AY104" s="294">
        <v>200983</v>
      </c>
      <c r="AZ104" s="293">
        <v>0.18955822817775037</v>
      </c>
      <c r="BA104" s="294">
        <v>12774</v>
      </c>
      <c r="BB104" s="293">
        <v>-0.24481229677800764</v>
      </c>
      <c r="BC104" s="292">
        <v>180491</v>
      </c>
      <c r="BD104" s="293">
        <v>0.12122925156545072</v>
      </c>
      <c r="BE104" s="294">
        <v>168512</v>
      </c>
      <c r="BF104" s="293">
        <v>0.15108542699837435</v>
      </c>
      <c r="BG104" s="294">
        <v>11979</v>
      </c>
      <c r="BH104" s="293">
        <v>-0.17850774927993418</v>
      </c>
      <c r="BI104" s="292">
        <v>21105</v>
      </c>
      <c r="BJ104" s="293">
        <v>-6.755323849076611E-2</v>
      </c>
      <c r="BK104" s="294">
        <v>12585</v>
      </c>
      <c r="BL104" s="293">
        <v>-2.938454419250347E-2</v>
      </c>
      <c r="BM104" s="294">
        <v>8520</v>
      </c>
      <c r="BN104" s="293">
        <v>-0.1187422424493173</v>
      </c>
      <c r="BO104" s="292">
        <v>122069</v>
      </c>
      <c r="BP104" s="293">
        <v>5.08423508346032E-2</v>
      </c>
      <c r="BQ104" s="292">
        <v>52233</v>
      </c>
      <c r="BR104" s="293">
        <v>0.15970248667850795</v>
      </c>
      <c r="BS104" s="294">
        <v>50245</v>
      </c>
      <c r="BT104" s="293">
        <v>0.12945645821157226</v>
      </c>
      <c r="BU104" s="294">
        <v>1988</v>
      </c>
      <c r="BV104" s="293">
        <v>2.5884476534296028</v>
      </c>
      <c r="BW104" s="292">
        <v>43377</v>
      </c>
      <c r="BX104" s="293">
        <v>0.12038950304783547</v>
      </c>
      <c r="BY104" s="294">
        <v>41113</v>
      </c>
      <c r="BZ104" s="293">
        <v>0.13921139405358973</v>
      </c>
      <c r="CA104" s="294">
        <v>2264</v>
      </c>
      <c r="CB104" s="293">
        <v>-0.13818043395508184</v>
      </c>
      <c r="CC104" s="292">
        <v>18794</v>
      </c>
      <c r="CD104" s="293">
        <v>2.924424972617734E-2</v>
      </c>
      <c r="CE104" s="294">
        <v>18527</v>
      </c>
      <c r="CF104" s="293">
        <v>3.0193505338078186E-2</v>
      </c>
      <c r="CG104" s="294">
        <v>267</v>
      </c>
      <c r="CH104" s="293">
        <v>-3.2608695652173947E-2</v>
      </c>
      <c r="CI104" s="292">
        <v>8693</v>
      </c>
      <c r="CJ104" s="293">
        <v>-0.22515375701934215</v>
      </c>
      <c r="CK104" s="294">
        <v>8350</v>
      </c>
      <c r="CL104" s="293">
        <v>-0.22642208634426531</v>
      </c>
      <c r="CM104" s="294">
        <v>343</v>
      </c>
      <c r="CN104" s="293">
        <v>-0.19294117647058828</v>
      </c>
      <c r="CO104" s="292">
        <v>4509</v>
      </c>
      <c r="CP104" s="293">
        <v>-0.30716041794714199</v>
      </c>
      <c r="CQ104" s="294">
        <v>3538</v>
      </c>
      <c r="CR104" s="293">
        <v>-0.4437981449457632</v>
      </c>
      <c r="CS104" s="294">
        <v>971</v>
      </c>
      <c r="CT104" s="293">
        <v>5.6054421768707483</v>
      </c>
      <c r="CU104" s="292">
        <v>246125</v>
      </c>
      <c r="CV104" s="293">
        <v>0.15592344722320073</v>
      </c>
      <c r="CW104" s="292">
        <v>69355</v>
      </c>
      <c r="CX104" s="293">
        <v>0.1306651450929246</v>
      </c>
      <c r="CY104" s="294">
        <v>58205</v>
      </c>
      <c r="CZ104" s="293">
        <v>0.24056865169018282</v>
      </c>
      <c r="DA104" s="294">
        <v>11149</v>
      </c>
      <c r="DB104" s="293">
        <v>-0.22694494522257658</v>
      </c>
      <c r="DC104" s="292">
        <v>77902</v>
      </c>
      <c r="DD104" s="293">
        <v>0.12536114642320584</v>
      </c>
      <c r="DE104" s="294">
        <v>76082</v>
      </c>
      <c r="DF104" s="293">
        <v>0.10921257890976954</v>
      </c>
      <c r="DG104" s="294">
        <v>1820</v>
      </c>
      <c r="DH104" s="293">
        <v>1.8751974723538702</v>
      </c>
      <c r="DI104" s="292">
        <v>37390</v>
      </c>
      <c r="DJ104" s="293">
        <v>-2.5667752442996794E-2</v>
      </c>
      <c r="DK104" s="294">
        <v>27259</v>
      </c>
      <c r="DL104" s="293">
        <v>0.12864359059291153</v>
      </c>
      <c r="DM104" s="294">
        <v>10131</v>
      </c>
      <c r="DN104" s="293">
        <v>-0.28770301624129935</v>
      </c>
      <c r="DO104" s="292">
        <v>84058</v>
      </c>
      <c r="DP104" s="293">
        <v>0.11565619027394347</v>
      </c>
      <c r="DQ104" s="294">
        <v>74722</v>
      </c>
      <c r="DR104" s="293">
        <v>0.20164675232780671</v>
      </c>
      <c r="DS104" s="294">
        <v>9336</v>
      </c>
      <c r="DT104" s="293">
        <v>-0.29063141098700707</v>
      </c>
      <c r="DU104" s="292">
        <v>11720</v>
      </c>
      <c r="DV104" s="293">
        <v>-0.13153019636902552</v>
      </c>
      <c r="DW104" s="294">
        <v>5944</v>
      </c>
      <c r="DX104" s="293">
        <v>-0.1138938580799046</v>
      </c>
      <c r="DY104" s="294">
        <v>5777</v>
      </c>
      <c r="DZ104" s="293">
        <v>-0.14881390894356861</v>
      </c>
      <c r="EA104" s="292">
        <v>33244</v>
      </c>
      <c r="EB104" s="293">
        <v>-3.0645866744423378E-2</v>
      </c>
      <c r="EC104" s="292">
        <v>19783</v>
      </c>
      <c r="ED104" s="293">
        <v>-3.8166083236094939E-2</v>
      </c>
      <c r="EE104" s="294">
        <v>19570</v>
      </c>
      <c r="EF104" s="293">
        <v>-4.6110352895301188E-2</v>
      </c>
      <c r="EG104" s="294">
        <v>213</v>
      </c>
      <c r="EH104" s="293">
        <v>3.1764705882352944</v>
      </c>
      <c r="EI104" s="292">
        <v>9337</v>
      </c>
      <c r="EJ104" s="293">
        <v>0.14902781196160464</v>
      </c>
      <c r="EK104" s="294">
        <v>9276</v>
      </c>
      <c r="EL104" s="293">
        <v>0.14363210454937736</v>
      </c>
      <c r="EM104" s="294">
        <v>61</v>
      </c>
      <c r="EN104" s="293">
        <v>3.0666666666666664</v>
      </c>
      <c r="EO104" s="292">
        <v>2672</v>
      </c>
      <c r="EP104" s="293">
        <v>-0.25757154765212564</v>
      </c>
      <c r="EQ104" s="294">
        <v>2565</v>
      </c>
      <c r="ER104" s="293">
        <v>-0.2778716216216216</v>
      </c>
      <c r="ES104" s="294">
        <v>106</v>
      </c>
      <c r="ET104" s="293">
        <v>1.2553191489361701</v>
      </c>
      <c r="EU104" s="292">
        <v>1404</v>
      </c>
      <c r="EV104" s="293">
        <v>-0.14128440366972472</v>
      </c>
      <c r="EW104" s="294">
        <v>1204</v>
      </c>
      <c r="EX104" s="293">
        <v>-0.26360856269113153</v>
      </c>
      <c r="EY104" s="294">
        <v>200</v>
      </c>
      <c r="EZ104" s="293" t="s">
        <v>123</v>
      </c>
      <c r="FA104" s="292">
        <v>499</v>
      </c>
      <c r="FB104" s="293">
        <v>-0.10412926391382404</v>
      </c>
      <c r="FC104" s="294">
        <v>411</v>
      </c>
      <c r="FD104" s="293">
        <v>-0.14196242171189977</v>
      </c>
      <c r="FE104" s="294">
        <v>88</v>
      </c>
      <c r="FF104" s="293">
        <v>0.12820512820512819</v>
      </c>
      <c r="FG104" s="292">
        <v>80111</v>
      </c>
      <c r="FH104" s="293">
        <v>0.37305681720798689</v>
      </c>
      <c r="FI104" s="292">
        <v>24659</v>
      </c>
      <c r="FJ104" s="293">
        <v>0.22657182650218854</v>
      </c>
      <c r="FK104" s="294">
        <v>24394</v>
      </c>
      <c r="FL104" s="293">
        <v>0.22724757257131367</v>
      </c>
      <c r="FM104" s="294">
        <v>265</v>
      </c>
      <c r="FN104" s="293">
        <v>0.16740088105726869</v>
      </c>
      <c r="FO104" s="292">
        <v>14026</v>
      </c>
      <c r="FP104" s="293">
        <v>0.57577800247163236</v>
      </c>
      <c r="FQ104" s="294">
        <v>13959</v>
      </c>
      <c r="FR104" s="293">
        <v>0.56825075834175931</v>
      </c>
      <c r="FS104" s="294">
        <v>66</v>
      </c>
      <c r="FT104" s="293" t="s">
        <v>123</v>
      </c>
      <c r="FU104" s="292">
        <v>24064</v>
      </c>
      <c r="FV104" s="293">
        <v>0.62517728101573589</v>
      </c>
      <c r="FW104" s="294">
        <v>23872</v>
      </c>
      <c r="FX104" s="293">
        <v>0.62129856017386587</v>
      </c>
      <c r="FY104" s="294">
        <v>192</v>
      </c>
      <c r="FZ104" s="293">
        <v>1.2857142857142856</v>
      </c>
      <c r="GA104" s="292">
        <v>15586</v>
      </c>
      <c r="GB104" s="293">
        <v>0.11575631756031202</v>
      </c>
      <c r="GC104" s="294">
        <v>15464</v>
      </c>
      <c r="GD104" s="293">
        <v>0.11653429602888088</v>
      </c>
      <c r="GE104" s="294">
        <v>122</v>
      </c>
      <c r="GF104" s="293">
        <v>2.5210084033613356E-2</v>
      </c>
      <c r="GG104" s="292">
        <v>2114</v>
      </c>
      <c r="GH104" s="293">
        <v>2.3449367088607596</v>
      </c>
      <c r="GI104" s="294">
        <v>1779</v>
      </c>
      <c r="GJ104" s="293">
        <v>2.2883548983364141</v>
      </c>
      <c r="GK104" s="294">
        <v>336</v>
      </c>
      <c r="GL104" s="293">
        <v>2.6923076923076925</v>
      </c>
      <c r="GM104" s="292">
        <v>394264</v>
      </c>
      <c r="GN104" s="293">
        <v>0.20379337929518382</v>
      </c>
      <c r="GO104" s="292">
        <v>188970</v>
      </c>
      <c r="GP104" s="293">
        <v>0.20715207420372805</v>
      </c>
      <c r="GQ104" s="294">
        <v>188420</v>
      </c>
      <c r="GR104" s="293">
        <v>0.21069202595900527</v>
      </c>
      <c r="GS104" s="294">
        <v>550</v>
      </c>
      <c r="GT104" s="293">
        <v>-0.39692982456140347</v>
      </c>
      <c r="GU104" s="292">
        <v>58256</v>
      </c>
      <c r="GV104" s="293">
        <v>0.25497630331753562</v>
      </c>
      <c r="GW104" s="294">
        <v>57289</v>
      </c>
      <c r="GX104" s="293">
        <v>0.27917206269816464</v>
      </c>
      <c r="GY104" s="294">
        <v>968</v>
      </c>
      <c r="GZ104" s="293">
        <v>-0.40758873929008566</v>
      </c>
      <c r="HA104" s="292">
        <v>100947</v>
      </c>
      <c r="HB104" s="293">
        <v>0.16358711313468954</v>
      </c>
      <c r="HC104" s="294">
        <v>99345</v>
      </c>
      <c r="HD104" s="293">
        <v>0.16992086297046494</v>
      </c>
      <c r="HE104" s="294">
        <v>1601</v>
      </c>
      <c r="HF104" s="293">
        <v>-0.12989130434782614</v>
      </c>
      <c r="HG104" s="292">
        <v>44122</v>
      </c>
      <c r="HH104" s="293">
        <v>0.16539883782356046</v>
      </c>
      <c r="HI104" s="294">
        <v>43055</v>
      </c>
      <c r="HJ104" s="293">
        <v>0.15605617162956786</v>
      </c>
      <c r="HK104" s="294">
        <v>1067</v>
      </c>
      <c r="HL104" s="293">
        <v>0.72653721682847894</v>
      </c>
      <c r="HM104" s="292">
        <v>2859</v>
      </c>
      <c r="HN104" s="293">
        <v>-0.28471353515136355</v>
      </c>
      <c r="HO104" s="294">
        <v>2184</v>
      </c>
      <c r="HP104" s="293">
        <v>0.10191725529767903</v>
      </c>
      <c r="HQ104" s="294">
        <v>675</v>
      </c>
      <c r="HR104" s="293">
        <v>-0.66501240694789088</v>
      </c>
      <c r="HS104" s="292">
        <v>54222</v>
      </c>
      <c r="HT104" s="293">
        <v>0.46617273268076365</v>
      </c>
      <c r="HU104" s="292">
        <v>17513</v>
      </c>
      <c r="HV104" s="293">
        <v>0.48667232597623089</v>
      </c>
      <c r="HW104" s="294">
        <v>17358</v>
      </c>
      <c r="HX104" s="293">
        <v>0.47351443123938886</v>
      </c>
      <c r="HY104" s="294">
        <v>156</v>
      </c>
      <c r="HZ104" s="293" t="s">
        <v>123</v>
      </c>
      <c r="IA104" s="292">
        <v>19573</v>
      </c>
      <c r="IB104" s="293">
        <v>0.39677442374937555</v>
      </c>
      <c r="IC104" s="294">
        <v>19517</v>
      </c>
      <c r="ID104" s="293">
        <v>0.39277813458930999</v>
      </c>
      <c r="IE104" s="294">
        <v>56</v>
      </c>
      <c r="IF104" s="293" t="s">
        <v>123</v>
      </c>
      <c r="IG104" s="292">
        <v>9654</v>
      </c>
      <c r="IH104" s="293">
        <v>0.72269807280513909</v>
      </c>
      <c r="II104" s="294">
        <v>9569</v>
      </c>
      <c r="IJ104" s="293">
        <v>0.75868406542914912</v>
      </c>
      <c r="IK104" s="294">
        <v>84</v>
      </c>
      <c r="IL104" s="293">
        <v>-0.48466257668711654</v>
      </c>
      <c r="IM104" s="292">
        <v>5925</v>
      </c>
      <c r="IN104" s="293">
        <v>0.25929861849096714</v>
      </c>
      <c r="IO104" s="294">
        <v>5864</v>
      </c>
      <c r="IP104" s="293">
        <v>0.27923211169284468</v>
      </c>
      <c r="IQ104" s="294">
        <v>61</v>
      </c>
      <c r="IR104" s="293">
        <v>-0.5</v>
      </c>
      <c r="IS104" s="292">
        <v>1641</v>
      </c>
      <c r="IT104" s="293">
        <v>0.17887931034482762</v>
      </c>
      <c r="IU104" s="294">
        <v>1556</v>
      </c>
      <c r="IV104" s="293">
        <v>0.35540069686411146</v>
      </c>
      <c r="IW104" s="294">
        <v>85</v>
      </c>
      <c r="IX104" s="293">
        <v>-0.65020576131687235</v>
      </c>
      <c r="IY104" s="292">
        <v>36236</v>
      </c>
      <c r="IZ104" s="293">
        <v>3.9174075136220177E-2</v>
      </c>
      <c r="JA104" s="292">
        <v>10469</v>
      </c>
      <c r="JB104" s="293">
        <v>0.10130443930149369</v>
      </c>
      <c r="JC104" s="294">
        <v>10469</v>
      </c>
      <c r="JD104" s="293">
        <v>0.10502427696854544</v>
      </c>
      <c r="JE104" s="294">
        <v>0</v>
      </c>
      <c r="JF104" s="293">
        <v>-1</v>
      </c>
      <c r="JG104" s="292">
        <v>5465</v>
      </c>
      <c r="JH104" s="293">
        <v>0.20136293690921092</v>
      </c>
      <c r="JI104" s="294">
        <v>5416</v>
      </c>
      <c r="JJ104" s="293">
        <v>0.1905913387557705</v>
      </c>
      <c r="JK104" s="294">
        <v>50</v>
      </c>
      <c r="JL104" s="293" t="s">
        <v>123</v>
      </c>
      <c r="JM104" s="292">
        <v>17702</v>
      </c>
      <c r="JN104" s="293">
        <v>3.2126406623520509E-2</v>
      </c>
      <c r="JO104" s="294">
        <v>17702</v>
      </c>
      <c r="JP104" s="293">
        <v>3.435783569007822E-2</v>
      </c>
      <c r="JQ104" s="294">
        <v>0</v>
      </c>
      <c r="JR104" s="293">
        <v>-1</v>
      </c>
      <c r="JS104" s="292">
        <v>2544</v>
      </c>
      <c r="JT104" s="293">
        <v>-0.25132430841671571</v>
      </c>
      <c r="JU104" s="294">
        <v>2518</v>
      </c>
      <c r="JV104" s="293">
        <v>-0.2545885139135583</v>
      </c>
      <c r="JW104" s="294">
        <v>26</v>
      </c>
      <c r="JX104" s="293">
        <v>0.23809523809523814</v>
      </c>
      <c r="JY104" s="292">
        <v>9</v>
      </c>
      <c r="JZ104" s="293" t="s">
        <v>123</v>
      </c>
      <c r="KA104" s="294">
        <v>9</v>
      </c>
      <c r="KB104" s="293" t="s">
        <v>123</v>
      </c>
      <c r="KC104" s="294">
        <v>0</v>
      </c>
      <c r="KD104" s="293" t="s">
        <v>123</v>
      </c>
      <c r="KE104" s="292">
        <v>35971</v>
      </c>
      <c r="KF104" s="293">
        <v>0.16433611704538098</v>
      </c>
      <c r="KG104" s="292">
        <v>17240</v>
      </c>
      <c r="KH104" s="293">
        <v>7.0681698697354634E-3</v>
      </c>
      <c r="KI104" s="294">
        <v>16976</v>
      </c>
      <c r="KJ104" s="293">
        <v>-1.7668885093347075E-4</v>
      </c>
      <c r="KK104" s="294">
        <v>264</v>
      </c>
      <c r="KL104" s="293">
        <v>0.88571428571428568</v>
      </c>
      <c r="KM104" s="292">
        <v>7017</v>
      </c>
      <c r="KN104" s="293">
        <v>0.53109317041239357</v>
      </c>
      <c r="KO104" s="294">
        <v>6807</v>
      </c>
      <c r="KP104" s="293">
        <v>0.48689384010484926</v>
      </c>
      <c r="KQ104" s="294">
        <v>210</v>
      </c>
      <c r="KR104" s="293">
        <v>34</v>
      </c>
      <c r="KS104" s="292">
        <v>3541</v>
      </c>
      <c r="KT104" s="293">
        <v>8.2212713936430371E-2</v>
      </c>
      <c r="KU104" s="294">
        <v>3409</v>
      </c>
      <c r="KV104" s="293">
        <v>6.1332503113324943E-2</v>
      </c>
      <c r="KW104" s="294">
        <v>132</v>
      </c>
      <c r="KX104" s="293">
        <v>1.2000000000000002</v>
      </c>
      <c r="KY104" s="292">
        <v>8845</v>
      </c>
      <c r="KZ104" s="293">
        <v>0.5954184704184704</v>
      </c>
      <c r="LA104" s="294">
        <v>8707</v>
      </c>
      <c r="LB104" s="293">
        <v>0.57821279680986049</v>
      </c>
      <c r="LC104" s="294">
        <v>138</v>
      </c>
      <c r="LD104" s="293">
        <v>4.1111111111111107</v>
      </c>
      <c r="LE104" s="292">
        <v>0</v>
      </c>
      <c r="LF104" s="293">
        <v>-1</v>
      </c>
      <c r="LG104" s="294">
        <v>0</v>
      </c>
      <c r="LH104" s="293">
        <v>-1</v>
      </c>
      <c r="LI104" s="294">
        <v>0</v>
      </c>
      <c r="LJ104" s="293">
        <v>-1</v>
      </c>
      <c r="LK104" s="292">
        <v>87299</v>
      </c>
      <c r="LL104" s="293">
        <v>-0.12644218742182423</v>
      </c>
      <c r="LM104" s="292">
        <v>25769</v>
      </c>
      <c r="LN104" s="293">
        <v>-3.2804113650865108E-2</v>
      </c>
      <c r="LO104" s="294">
        <v>25598</v>
      </c>
      <c r="LP104" s="293">
        <v>-3.2577475434618308E-2</v>
      </c>
      <c r="LQ104" s="294">
        <v>171</v>
      </c>
      <c r="LR104" s="293">
        <v>-7.0652173913043459E-2</v>
      </c>
      <c r="LS104" s="292">
        <v>49090</v>
      </c>
      <c r="LT104" s="293">
        <v>-0.1673310151810703</v>
      </c>
      <c r="LU104" s="294">
        <v>49043</v>
      </c>
      <c r="LV104" s="293">
        <v>-0.166757280233783</v>
      </c>
      <c r="LW104" s="294">
        <v>47</v>
      </c>
      <c r="LX104" s="293">
        <v>-0.51546391752577314</v>
      </c>
      <c r="LY104" s="292">
        <v>7479</v>
      </c>
      <c r="LZ104" s="293">
        <v>-0.11386255924170618</v>
      </c>
      <c r="MA104" s="294">
        <v>7417</v>
      </c>
      <c r="MB104" s="293">
        <v>-0.10563125527553363</v>
      </c>
      <c r="MC104" s="294">
        <v>62</v>
      </c>
      <c r="MD104" s="293">
        <v>-0.57823129251700678</v>
      </c>
      <c r="ME104" s="292">
        <v>5058</v>
      </c>
      <c r="MF104" s="293">
        <v>-0.20484200597390345</v>
      </c>
      <c r="MG104" s="294">
        <v>4966</v>
      </c>
      <c r="MH104" s="293">
        <v>-0.19067796610169496</v>
      </c>
      <c r="MI104" s="294">
        <v>92</v>
      </c>
      <c r="MJ104" s="293">
        <v>-0.59111111111111114</v>
      </c>
      <c r="MK104" s="292">
        <v>405</v>
      </c>
      <c r="ML104" s="293">
        <v>0.26168224299065423</v>
      </c>
      <c r="MM104" s="294">
        <v>223</v>
      </c>
      <c r="MN104" s="293">
        <v>1.2079207920792081</v>
      </c>
      <c r="MO104" s="294">
        <v>182</v>
      </c>
      <c r="MP104" s="293">
        <v>-0.17272727272727273</v>
      </c>
      <c r="MQ104" s="292">
        <v>100202</v>
      </c>
      <c r="MR104" s="293">
        <v>0.22571253822629966</v>
      </c>
      <c r="MS104" s="292">
        <v>51582</v>
      </c>
      <c r="MT104" s="293">
        <v>0.33899229032006861</v>
      </c>
      <c r="MU104" s="294">
        <v>50470</v>
      </c>
      <c r="MV104" s="293">
        <v>0.33204887962205398</v>
      </c>
      <c r="MW104" s="294">
        <v>1112</v>
      </c>
      <c r="MX104" s="293">
        <v>0.75118110236220481</v>
      </c>
      <c r="MY104" s="292">
        <v>27686</v>
      </c>
      <c r="MZ104" s="293">
        <v>0.27268548312953933</v>
      </c>
      <c r="NA104" s="294">
        <v>26954</v>
      </c>
      <c r="NB104" s="293">
        <v>0.24189089568743083</v>
      </c>
      <c r="NC104" s="294">
        <v>730</v>
      </c>
      <c r="ND104" s="293">
        <v>13.897959183673469</v>
      </c>
      <c r="NE104" s="292">
        <v>10307</v>
      </c>
      <c r="NF104" s="293">
        <v>0.30998983223182508</v>
      </c>
      <c r="NG104" s="294">
        <v>9845</v>
      </c>
      <c r="NH104" s="293">
        <v>0.30362817796610164</v>
      </c>
      <c r="NI104" s="294">
        <v>466</v>
      </c>
      <c r="NJ104" s="293">
        <v>0.484076433121019</v>
      </c>
      <c r="NK104" s="292">
        <v>12949</v>
      </c>
      <c r="NL104" s="293">
        <v>6.4884868421052566E-2</v>
      </c>
      <c r="NM104" s="294">
        <v>12012</v>
      </c>
      <c r="NN104" s="293">
        <v>1.2133468149646109E-2</v>
      </c>
      <c r="NO104" s="294">
        <v>937</v>
      </c>
      <c r="NP104" s="293">
        <v>2.2422145328719725</v>
      </c>
      <c r="NQ104" s="292">
        <v>1858</v>
      </c>
      <c r="NR104" s="293">
        <v>8.2119976703552755E-2</v>
      </c>
      <c r="NS104" s="294">
        <v>479</v>
      </c>
      <c r="NT104" s="293">
        <v>-0.68794788273615637</v>
      </c>
      <c r="NU104" s="294">
        <v>1377</v>
      </c>
      <c r="NV104" s="293">
        <v>6.5245901639344259</v>
      </c>
    </row>
    <row r="105" spans="1:386" s="295" customFormat="1" outlineLevel="1" x14ac:dyDescent="0.25">
      <c r="A105" s="290"/>
      <c r="B105" s="291" t="s">
        <v>69</v>
      </c>
      <c r="C105" s="292">
        <v>1067420</v>
      </c>
      <c r="D105" s="293">
        <v>0.14307192951081427</v>
      </c>
      <c r="E105" s="292">
        <v>414506</v>
      </c>
      <c r="F105" s="293">
        <v>0.13606862906320227</v>
      </c>
      <c r="G105" s="294">
        <v>406407</v>
      </c>
      <c r="H105" s="293">
        <f t="shared" si="1443"/>
        <v>0.14113752379668787</v>
      </c>
      <c r="I105" s="294">
        <v>8099</v>
      </c>
      <c r="J105" s="293">
        <f t="shared" si="1444"/>
        <v>-7.0895950441665745E-2</v>
      </c>
      <c r="K105" s="292">
        <v>267345</v>
      </c>
      <c r="L105" s="293">
        <f t="shared" si="1445"/>
        <v>0.16639107880649373</v>
      </c>
      <c r="M105" s="294">
        <v>260604</v>
      </c>
      <c r="N105" s="293">
        <f t="shared" si="1446"/>
        <v>0.15477055601836254</v>
      </c>
      <c r="O105" s="294">
        <v>6741</v>
      </c>
      <c r="P105" s="293">
        <f t="shared" si="1447"/>
        <v>0.90909090909090917</v>
      </c>
      <c r="Q105" s="292">
        <v>209171</v>
      </c>
      <c r="R105" s="293">
        <v>0.10635023060974058</v>
      </c>
      <c r="S105" s="294">
        <v>205843</v>
      </c>
      <c r="T105" s="293">
        <v>0.11258066957095147</v>
      </c>
      <c r="U105" s="294">
        <v>3329</v>
      </c>
      <c r="V105" s="293">
        <v>-0.17802469135802468</v>
      </c>
      <c r="W105" s="292">
        <v>170387</v>
      </c>
      <c r="X105" s="293">
        <v>0.14670767491318282</v>
      </c>
      <c r="Y105" s="294">
        <v>167902</v>
      </c>
      <c r="Z105" s="293">
        <v>0.15352959362440322</v>
      </c>
      <c r="AA105" s="294">
        <v>2486</v>
      </c>
      <c r="AB105" s="293">
        <v>-0.18034948895483016</v>
      </c>
      <c r="AC105" s="292">
        <v>19739</v>
      </c>
      <c r="AD105" s="293">
        <v>0.33660617551462613</v>
      </c>
      <c r="AE105" s="294">
        <v>17621</v>
      </c>
      <c r="AF105" s="293">
        <v>0.394949335022166</v>
      </c>
      <c r="AG105" s="294">
        <v>2118</v>
      </c>
      <c r="AH105" s="293">
        <v>-8.4269662921347965E-3</v>
      </c>
      <c r="AI105" s="292">
        <v>928668</v>
      </c>
      <c r="AJ105" s="293">
        <v>0.13739471663357783</v>
      </c>
      <c r="AK105" s="292">
        <v>352911</v>
      </c>
      <c r="AL105" s="293">
        <v>0.1217768595041322</v>
      </c>
      <c r="AM105" s="294">
        <v>347666</v>
      </c>
      <c r="AN105" s="293">
        <v>0.12289416567619238</v>
      </c>
      <c r="AO105" s="294">
        <v>5246</v>
      </c>
      <c r="AP105" s="293">
        <v>5.2357071213640971E-2</v>
      </c>
      <c r="AQ105" s="292">
        <v>216684</v>
      </c>
      <c r="AR105" s="293">
        <v>0.144423494367246</v>
      </c>
      <c r="AS105" s="294">
        <v>214779</v>
      </c>
      <c r="AT105" s="293">
        <v>0.14004012824051459</v>
      </c>
      <c r="AU105" s="294">
        <v>1905</v>
      </c>
      <c r="AV105" s="293">
        <v>1.0201484623541885</v>
      </c>
      <c r="AW105" s="292">
        <v>189947</v>
      </c>
      <c r="AX105" s="293">
        <v>0.14368719254830409</v>
      </c>
      <c r="AY105" s="294">
        <v>187049</v>
      </c>
      <c r="AZ105" s="293">
        <v>0.14361090731230131</v>
      </c>
      <c r="BA105" s="294">
        <v>2898</v>
      </c>
      <c r="BB105" s="293">
        <v>0.14908802537668508</v>
      </c>
      <c r="BC105" s="292">
        <v>160747</v>
      </c>
      <c r="BD105" s="293">
        <v>0.15387155357437665</v>
      </c>
      <c r="BE105" s="294">
        <v>158517</v>
      </c>
      <c r="BF105" s="293">
        <v>0.15618914246953031</v>
      </c>
      <c r="BG105" s="294">
        <v>2231</v>
      </c>
      <c r="BH105" s="293">
        <v>1.0416666666666741E-2</v>
      </c>
      <c r="BI105" s="292">
        <v>13944</v>
      </c>
      <c r="BJ105" s="293">
        <v>0.24544480171489824</v>
      </c>
      <c r="BK105" s="294">
        <v>12062</v>
      </c>
      <c r="BL105" s="293">
        <v>0.27775423728813564</v>
      </c>
      <c r="BM105" s="294">
        <v>1882</v>
      </c>
      <c r="BN105" s="293">
        <v>7.1753986332574016E-2</v>
      </c>
      <c r="BO105" s="292">
        <v>138751</v>
      </c>
      <c r="BP105" s="293">
        <v>0.18256044864528564</v>
      </c>
      <c r="BQ105" s="292">
        <v>61595</v>
      </c>
      <c r="BR105" s="293">
        <v>0.22555164249189197</v>
      </c>
      <c r="BS105" s="294">
        <v>58742</v>
      </c>
      <c r="BT105" s="293">
        <v>0.26256286807376528</v>
      </c>
      <c r="BU105" s="294">
        <v>2853</v>
      </c>
      <c r="BV105" s="293">
        <v>-0.23573533351192066</v>
      </c>
      <c r="BW105" s="292">
        <v>50661</v>
      </c>
      <c r="BX105" s="293">
        <v>0.27071837062305604</v>
      </c>
      <c r="BY105" s="294">
        <v>45825</v>
      </c>
      <c r="BZ105" s="293">
        <v>0.22921137339055786</v>
      </c>
      <c r="CA105" s="294">
        <v>4836</v>
      </c>
      <c r="CB105" s="293">
        <v>0.86934673366834181</v>
      </c>
      <c r="CC105" s="292">
        <v>19224</v>
      </c>
      <c r="CD105" s="293">
        <v>-0.1635192759550953</v>
      </c>
      <c r="CE105" s="294">
        <v>18794</v>
      </c>
      <c r="CF105" s="293">
        <v>-0.12398620303906027</v>
      </c>
      <c r="CG105" s="294">
        <v>430</v>
      </c>
      <c r="CH105" s="293">
        <v>-0.71858638743455505</v>
      </c>
      <c r="CI105" s="292">
        <v>9640</v>
      </c>
      <c r="CJ105" s="293">
        <v>3.9241052177662716E-2</v>
      </c>
      <c r="CK105" s="294">
        <v>9385</v>
      </c>
      <c r="CL105" s="293">
        <v>0.11038807382867954</v>
      </c>
      <c r="CM105" s="294">
        <v>255</v>
      </c>
      <c r="CN105" s="293">
        <v>-0.69053398058252435</v>
      </c>
      <c r="CO105" s="292">
        <v>5795</v>
      </c>
      <c r="CP105" s="293">
        <v>0.62234042553191493</v>
      </c>
      <c r="CQ105" s="294">
        <v>5558</v>
      </c>
      <c r="CR105" s="293">
        <v>0.74122807017543857</v>
      </c>
      <c r="CS105" s="294">
        <v>237</v>
      </c>
      <c r="CT105" s="293">
        <v>-0.37631578947368416</v>
      </c>
      <c r="CU105" s="292">
        <v>218079</v>
      </c>
      <c r="CV105" s="293">
        <v>0.16807802934134619</v>
      </c>
      <c r="CW105" s="292">
        <v>52838</v>
      </c>
      <c r="CX105" s="293">
        <v>0.15702805089013938</v>
      </c>
      <c r="CY105" s="294">
        <v>51162</v>
      </c>
      <c r="CZ105" s="293">
        <v>0.15811395069832712</v>
      </c>
      <c r="DA105" s="294">
        <v>1676</v>
      </c>
      <c r="DB105" s="293">
        <v>0.12483221476510065</v>
      </c>
      <c r="DC105" s="292">
        <v>60485</v>
      </c>
      <c r="DD105" s="293">
        <v>8.1518435074920514E-2</v>
      </c>
      <c r="DE105" s="294">
        <v>60039</v>
      </c>
      <c r="DF105" s="293">
        <v>8.2759242560865642E-2</v>
      </c>
      <c r="DG105" s="294">
        <v>446</v>
      </c>
      <c r="DH105" s="293">
        <v>-6.3025210084033612E-2</v>
      </c>
      <c r="DI105" s="292">
        <v>28096</v>
      </c>
      <c r="DJ105" s="293">
        <v>0.39801960491615662</v>
      </c>
      <c r="DK105" s="294">
        <v>26696</v>
      </c>
      <c r="DL105" s="293">
        <v>0.43034719245606512</v>
      </c>
      <c r="DM105" s="294">
        <v>1400</v>
      </c>
      <c r="DN105" s="293">
        <v>-2.3028611304954594E-2</v>
      </c>
      <c r="DO105" s="292">
        <v>71462</v>
      </c>
      <c r="DP105" s="293">
        <v>0.17223844362061613</v>
      </c>
      <c r="DQ105" s="294">
        <v>70332</v>
      </c>
      <c r="DR105" s="293">
        <v>0.1737846092224502</v>
      </c>
      <c r="DS105" s="294">
        <v>1129</v>
      </c>
      <c r="DT105" s="293">
        <v>8.2454458293384381E-2</v>
      </c>
      <c r="DU105" s="292">
        <v>6396</v>
      </c>
      <c r="DV105" s="293">
        <v>0.41692512184315467</v>
      </c>
      <c r="DW105" s="294">
        <v>5907</v>
      </c>
      <c r="DX105" s="293">
        <v>0.42405978784956599</v>
      </c>
      <c r="DY105" s="294">
        <v>489</v>
      </c>
      <c r="DZ105" s="293">
        <v>0.33242506811989103</v>
      </c>
      <c r="EA105" s="292">
        <v>29029</v>
      </c>
      <c r="EB105" s="293">
        <v>0.12406582768635044</v>
      </c>
      <c r="EC105" s="292">
        <v>16723</v>
      </c>
      <c r="ED105" s="293">
        <v>0.18275691350166201</v>
      </c>
      <c r="EE105" s="294">
        <v>16505</v>
      </c>
      <c r="EF105" s="293">
        <v>0.16733856708395223</v>
      </c>
      <c r="EG105" s="294">
        <v>217</v>
      </c>
      <c r="EH105" s="293" t="s">
        <v>123</v>
      </c>
      <c r="EI105" s="292">
        <v>7993</v>
      </c>
      <c r="EJ105" s="293">
        <v>5.4207333157478166E-2</v>
      </c>
      <c r="EK105" s="294">
        <v>7989</v>
      </c>
      <c r="EL105" s="293">
        <v>6.4916022394028161E-2</v>
      </c>
      <c r="EM105" s="294">
        <v>4</v>
      </c>
      <c r="EN105" s="293">
        <v>-0.95</v>
      </c>
      <c r="EO105" s="292">
        <v>2485</v>
      </c>
      <c r="EP105" s="293">
        <v>-9.56556396970909E-3</v>
      </c>
      <c r="EQ105" s="294">
        <v>2419</v>
      </c>
      <c r="ER105" s="293">
        <v>-1.8262987012987009E-2</v>
      </c>
      <c r="ES105" s="294">
        <v>66</v>
      </c>
      <c r="ET105" s="293">
        <v>0.5</v>
      </c>
      <c r="EU105" s="292">
        <v>1263</v>
      </c>
      <c r="EV105" s="293">
        <v>1.6908212560386549E-2</v>
      </c>
      <c r="EW105" s="294">
        <v>1259</v>
      </c>
      <c r="EX105" s="293">
        <v>3.1122031122031046E-2</v>
      </c>
      <c r="EY105" s="294">
        <v>4</v>
      </c>
      <c r="EZ105" s="293">
        <v>-0.8</v>
      </c>
      <c r="FA105" s="292">
        <v>412</v>
      </c>
      <c r="FB105" s="293">
        <v>0.24471299093655596</v>
      </c>
      <c r="FC105" s="294">
        <v>351</v>
      </c>
      <c r="FD105" s="293">
        <v>6.042296072507547E-2</v>
      </c>
      <c r="FE105" s="294">
        <v>61</v>
      </c>
      <c r="FF105" s="293" t="s">
        <v>123</v>
      </c>
      <c r="FG105" s="292">
        <v>49388</v>
      </c>
      <c r="FH105" s="293">
        <v>-0.11844923604169644</v>
      </c>
      <c r="FI105" s="292">
        <v>14916</v>
      </c>
      <c r="FJ105" s="293">
        <v>-0.18362432269717033</v>
      </c>
      <c r="FK105" s="294">
        <v>14213</v>
      </c>
      <c r="FL105" s="293">
        <v>-0.16339984695979748</v>
      </c>
      <c r="FM105" s="294">
        <v>703</v>
      </c>
      <c r="FN105" s="293">
        <v>-0.45163806552262087</v>
      </c>
      <c r="FO105" s="292">
        <v>9449</v>
      </c>
      <c r="FP105" s="293">
        <v>1.6021505376344169E-2</v>
      </c>
      <c r="FQ105" s="294">
        <v>9318</v>
      </c>
      <c r="FR105" s="293">
        <v>2.474448628294823E-3</v>
      </c>
      <c r="FS105" s="294">
        <v>131</v>
      </c>
      <c r="FT105" s="293">
        <v>20.833333333333332</v>
      </c>
      <c r="FU105" s="292">
        <v>12322</v>
      </c>
      <c r="FV105" s="293">
        <v>-0.20152928978745466</v>
      </c>
      <c r="FW105" s="294">
        <v>12102</v>
      </c>
      <c r="FX105" s="293">
        <v>-0.20798429319371725</v>
      </c>
      <c r="FY105" s="294">
        <v>220</v>
      </c>
      <c r="FZ105" s="293">
        <v>0.44736842105263164</v>
      </c>
      <c r="GA105" s="292">
        <v>13004</v>
      </c>
      <c r="GB105" s="293">
        <v>-3.5812263661303523E-2</v>
      </c>
      <c r="GC105" s="294">
        <v>12840</v>
      </c>
      <c r="GD105" s="293">
        <v>-4.0215278815966538E-2</v>
      </c>
      <c r="GE105" s="294">
        <v>164</v>
      </c>
      <c r="GF105" s="293">
        <v>0.5185185185185186</v>
      </c>
      <c r="GG105" s="292">
        <v>1093</v>
      </c>
      <c r="GH105" s="293">
        <v>0.14330543933054396</v>
      </c>
      <c r="GI105" s="294">
        <v>722</v>
      </c>
      <c r="GJ105" s="293">
        <v>0.22789115646258495</v>
      </c>
      <c r="GK105" s="294">
        <v>371</v>
      </c>
      <c r="GL105" s="293">
        <v>8.152173913043459E-3</v>
      </c>
      <c r="GM105" s="292">
        <v>391682</v>
      </c>
      <c r="GN105" s="293">
        <v>0.15440636853692835</v>
      </c>
      <c r="GO105" s="292">
        <v>177010</v>
      </c>
      <c r="GP105" s="293">
        <v>0.1344758633065859</v>
      </c>
      <c r="GQ105" s="294">
        <v>176591</v>
      </c>
      <c r="GR105" s="293">
        <v>0.13193554176708888</v>
      </c>
      <c r="GS105" s="294">
        <v>418</v>
      </c>
      <c r="GT105" s="293">
        <v>19.899999999999999</v>
      </c>
      <c r="GU105" s="292">
        <v>68710</v>
      </c>
      <c r="GV105" s="293">
        <v>0.25248363987677491</v>
      </c>
      <c r="GW105" s="294">
        <v>68164</v>
      </c>
      <c r="GX105" s="293">
        <v>0.24405022631041029</v>
      </c>
      <c r="GY105" s="294">
        <v>547</v>
      </c>
      <c r="GZ105" s="293">
        <v>7.1641791044776113</v>
      </c>
      <c r="HA105" s="292">
        <v>101484</v>
      </c>
      <c r="HB105" s="293">
        <v>0.13660443289616619</v>
      </c>
      <c r="HC105" s="294">
        <v>101190</v>
      </c>
      <c r="HD105" s="293">
        <v>0.13492597577388965</v>
      </c>
      <c r="HE105" s="294">
        <v>294</v>
      </c>
      <c r="HF105" s="293">
        <v>1.3149606299212597</v>
      </c>
      <c r="HG105" s="292">
        <v>41017</v>
      </c>
      <c r="HH105" s="293">
        <v>0.15061153500897673</v>
      </c>
      <c r="HI105" s="294">
        <v>40961</v>
      </c>
      <c r="HJ105" s="293">
        <v>0.14904061938958701</v>
      </c>
      <c r="HK105" s="294">
        <v>56</v>
      </c>
      <c r="HL105" s="293" t="s">
        <v>123</v>
      </c>
      <c r="HM105" s="292">
        <v>1973</v>
      </c>
      <c r="HN105" s="293">
        <v>0.2377666248431618</v>
      </c>
      <c r="HO105" s="294">
        <v>1731</v>
      </c>
      <c r="HP105" s="293">
        <v>0.20041608876560324</v>
      </c>
      <c r="HQ105" s="294">
        <v>242</v>
      </c>
      <c r="HR105" s="293">
        <v>0.59210526315789469</v>
      </c>
      <c r="HS105" s="292">
        <v>47107</v>
      </c>
      <c r="HT105" s="293">
        <v>0.18044905527990784</v>
      </c>
      <c r="HU105" s="292">
        <v>14119</v>
      </c>
      <c r="HV105" s="293">
        <v>-1.0612706947785711E-3</v>
      </c>
      <c r="HW105" s="294">
        <v>13778</v>
      </c>
      <c r="HX105" s="293">
        <v>-2.1309845148458573E-2</v>
      </c>
      <c r="HY105" s="294">
        <v>341</v>
      </c>
      <c r="HZ105" s="293">
        <v>5.0892857142857144</v>
      </c>
      <c r="IA105" s="292">
        <v>17103</v>
      </c>
      <c r="IB105" s="293">
        <v>0.17023605884365378</v>
      </c>
      <c r="IC105" s="294">
        <v>17103</v>
      </c>
      <c r="ID105" s="293">
        <v>0.17119769910292404</v>
      </c>
      <c r="IE105" s="294">
        <v>0</v>
      </c>
      <c r="IF105" s="293">
        <v>-1</v>
      </c>
      <c r="IG105" s="292">
        <v>8831</v>
      </c>
      <c r="IH105" s="293">
        <v>0.48146284180506616</v>
      </c>
      <c r="II105" s="294">
        <v>8831</v>
      </c>
      <c r="IJ105" s="293">
        <v>0.4879528222409435</v>
      </c>
      <c r="IK105" s="294">
        <v>0</v>
      </c>
      <c r="IL105" s="293">
        <v>-1</v>
      </c>
      <c r="IM105" s="292">
        <v>5218</v>
      </c>
      <c r="IN105" s="293">
        <v>0.3087534487083019</v>
      </c>
      <c r="IO105" s="294">
        <v>5165</v>
      </c>
      <c r="IP105" s="293">
        <v>0.29546024579884622</v>
      </c>
      <c r="IQ105" s="294">
        <v>52</v>
      </c>
      <c r="IR105" s="293" t="s">
        <v>123</v>
      </c>
      <c r="IS105" s="292">
        <v>1877</v>
      </c>
      <c r="IT105" s="293">
        <v>0.49205087440381567</v>
      </c>
      <c r="IU105" s="294">
        <v>1843</v>
      </c>
      <c r="IV105" s="293">
        <v>0.46502384737678848</v>
      </c>
      <c r="IW105" s="294">
        <v>34</v>
      </c>
      <c r="IX105" s="293" t="s">
        <v>123</v>
      </c>
      <c r="IY105" s="292">
        <v>38297</v>
      </c>
      <c r="IZ105" s="293">
        <v>-4.1761282071361983E-4</v>
      </c>
      <c r="JA105" s="292">
        <v>10236</v>
      </c>
      <c r="JB105" s="293">
        <v>-4.9935028772971957E-2</v>
      </c>
      <c r="JC105" s="294">
        <v>10217</v>
      </c>
      <c r="JD105" s="293">
        <v>-5.1698533506589928E-2</v>
      </c>
      <c r="JE105" s="294">
        <v>19</v>
      </c>
      <c r="JF105" s="293" t="s">
        <v>123</v>
      </c>
      <c r="JG105" s="292">
        <v>4838</v>
      </c>
      <c r="JH105" s="293">
        <v>-0.1429583702391497</v>
      </c>
      <c r="JI105" s="294">
        <v>4838</v>
      </c>
      <c r="JJ105" s="293">
        <v>-0.1429583702391497</v>
      </c>
      <c r="JK105" s="294">
        <v>0</v>
      </c>
      <c r="JL105" s="293" t="s">
        <v>123</v>
      </c>
      <c r="JM105" s="292">
        <v>20457</v>
      </c>
      <c r="JN105" s="293">
        <v>9.1447473723523354E-2</v>
      </c>
      <c r="JO105" s="294">
        <v>20457</v>
      </c>
      <c r="JP105" s="293">
        <v>9.3606329519940079E-2</v>
      </c>
      <c r="JQ105" s="294">
        <v>0</v>
      </c>
      <c r="JR105" s="293">
        <v>-1</v>
      </c>
      <c r="JS105" s="292">
        <v>2744</v>
      </c>
      <c r="JT105" s="293">
        <v>-0.17124735729386897</v>
      </c>
      <c r="JU105" s="294">
        <v>2726</v>
      </c>
      <c r="JV105" s="293">
        <v>-0.14491844416562105</v>
      </c>
      <c r="JW105" s="294">
        <v>17</v>
      </c>
      <c r="JX105" s="293">
        <v>-0.86178861788617889</v>
      </c>
      <c r="JY105" s="292">
        <v>54</v>
      </c>
      <c r="JZ105" s="293" t="s">
        <v>123</v>
      </c>
      <c r="KA105" s="294">
        <v>54</v>
      </c>
      <c r="KB105" s="293" t="s">
        <v>123</v>
      </c>
      <c r="KC105" s="294">
        <v>0</v>
      </c>
      <c r="KD105" s="293" t="s">
        <v>123</v>
      </c>
      <c r="KE105" s="292">
        <v>37321</v>
      </c>
      <c r="KF105" s="293">
        <v>0.26024853110015522</v>
      </c>
      <c r="KG105" s="292">
        <v>17018</v>
      </c>
      <c r="KH105" s="293">
        <v>0.14329862277460537</v>
      </c>
      <c r="KI105" s="294">
        <v>16821</v>
      </c>
      <c r="KJ105" s="293">
        <v>0.18449404971480887</v>
      </c>
      <c r="KK105" s="294">
        <v>197</v>
      </c>
      <c r="KL105" s="293">
        <v>-0.71198830409356728</v>
      </c>
      <c r="KM105" s="292">
        <v>6585</v>
      </c>
      <c r="KN105" s="293">
        <v>0.14442127215849854</v>
      </c>
      <c r="KO105" s="294">
        <v>6489</v>
      </c>
      <c r="KP105" s="293">
        <v>0.13702470650078857</v>
      </c>
      <c r="KQ105" s="294">
        <v>96</v>
      </c>
      <c r="KR105" s="293">
        <v>1.0425531914893615</v>
      </c>
      <c r="KS105" s="292">
        <v>4133</v>
      </c>
      <c r="KT105" s="293">
        <v>0.28194789081885863</v>
      </c>
      <c r="KU105" s="294">
        <v>4056</v>
      </c>
      <c r="KV105" s="293">
        <v>0.31304629329880229</v>
      </c>
      <c r="KW105" s="294">
        <v>77</v>
      </c>
      <c r="KX105" s="293">
        <v>-0.42537313432835822</v>
      </c>
      <c r="KY105" s="292">
        <v>9864</v>
      </c>
      <c r="KZ105" s="293">
        <v>0.44973544973544977</v>
      </c>
      <c r="LA105" s="294">
        <v>9669</v>
      </c>
      <c r="LB105" s="293">
        <v>0.55750644329896915</v>
      </c>
      <c r="LC105" s="294">
        <v>195</v>
      </c>
      <c r="LD105" s="293">
        <v>-0.6733668341708543</v>
      </c>
      <c r="LE105" s="292">
        <v>392</v>
      </c>
      <c r="LF105" s="293">
        <v>-0.62523900573613767</v>
      </c>
      <c r="LG105" s="294">
        <v>243</v>
      </c>
      <c r="LH105" s="293">
        <v>-0.40441176470588236</v>
      </c>
      <c r="LI105" s="294">
        <v>149</v>
      </c>
      <c r="LJ105" s="293">
        <v>-0.76645768025078365</v>
      </c>
      <c r="LK105" s="292">
        <v>26209</v>
      </c>
      <c r="LL105" s="293">
        <v>0.12325890369862424</v>
      </c>
      <c r="LM105" s="292">
        <v>4431</v>
      </c>
      <c r="LN105" s="293">
        <v>0.22437137330754342</v>
      </c>
      <c r="LO105" s="294">
        <v>4338</v>
      </c>
      <c r="LP105" s="293">
        <v>0.20500000000000007</v>
      </c>
      <c r="LQ105" s="294">
        <v>93</v>
      </c>
      <c r="LR105" s="293">
        <v>3.8947368421052628</v>
      </c>
      <c r="LS105" s="292">
        <v>17090</v>
      </c>
      <c r="LT105" s="293">
        <v>3.3002901353965219E-2</v>
      </c>
      <c r="LU105" s="294">
        <v>17056</v>
      </c>
      <c r="LV105" s="293">
        <v>3.0947775628626717E-2</v>
      </c>
      <c r="LW105" s="294">
        <v>34</v>
      </c>
      <c r="LX105" s="293" t="s">
        <v>123</v>
      </c>
      <c r="LY105" s="292">
        <v>2166</v>
      </c>
      <c r="LZ105" s="293">
        <v>0.31034482758620685</v>
      </c>
      <c r="MA105" s="294">
        <v>1985</v>
      </c>
      <c r="MB105" s="293">
        <v>0.20668693009118533</v>
      </c>
      <c r="MC105" s="294">
        <v>181</v>
      </c>
      <c r="MD105" s="293">
        <v>24.857142857142858</v>
      </c>
      <c r="ME105" s="292">
        <v>2615</v>
      </c>
      <c r="MF105" s="293">
        <v>0.75268096514745308</v>
      </c>
      <c r="MG105" s="294">
        <v>2606</v>
      </c>
      <c r="MH105" s="293">
        <v>0.77038043478260865</v>
      </c>
      <c r="MI105" s="294">
        <v>9</v>
      </c>
      <c r="MJ105" s="293">
        <v>-0.52631578947368429</v>
      </c>
      <c r="MK105" s="292">
        <v>169</v>
      </c>
      <c r="ML105" s="293">
        <v>1.8644067796610169</v>
      </c>
      <c r="MM105" s="294">
        <v>96</v>
      </c>
      <c r="MN105" s="293" t="s">
        <v>123</v>
      </c>
      <c r="MO105" s="294">
        <v>73</v>
      </c>
      <c r="MP105" s="293">
        <v>0.23728813559322037</v>
      </c>
      <c r="MQ105" s="292">
        <v>91556</v>
      </c>
      <c r="MR105" s="293">
        <v>0.18167268972638095</v>
      </c>
      <c r="MS105" s="292">
        <v>45620</v>
      </c>
      <c r="MT105" s="293">
        <v>0.23021330528813744</v>
      </c>
      <c r="MU105" s="294">
        <v>44041</v>
      </c>
      <c r="MV105" s="293">
        <v>0.23537166900420758</v>
      </c>
      <c r="MW105" s="294">
        <v>1582</v>
      </c>
      <c r="MX105" s="293">
        <v>0.10320781032078097</v>
      </c>
      <c r="MY105" s="292">
        <v>24431</v>
      </c>
      <c r="MZ105" s="293">
        <v>0.27817306686198595</v>
      </c>
      <c r="NA105" s="294">
        <v>23783</v>
      </c>
      <c r="NB105" s="293">
        <v>0.26116237140736032</v>
      </c>
      <c r="NC105" s="294">
        <v>647</v>
      </c>
      <c r="ND105" s="293">
        <v>1.5472440944881889</v>
      </c>
      <c r="NE105" s="292">
        <v>9973</v>
      </c>
      <c r="NF105" s="293">
        <v>8.6738585594420936E-2</v>
      </c>
      <c r="NG105" s="294">
        <v>9313</v>
      </c>
      <c r="NH105" s="293">
        <v>8.0770569803876091E-2</v>
      </c>
      <c r="NI105" s="294">
        <v>660</v>
      </c>
      <c r="NJ105" s="293">
        <v>0.17647058823529416</v>
      </c>
      <c r="NK105" s="292">
        <v>13560</v>
      </c>
      <c r="NL105" s="293">
        <v>9.5492001938923821E-2</v>
      </c>
      <c r="NM105" s="294">
        <v>12959</v>
      </c>
      <c r="NN105" s="293">
        <v>7.2587319980135678E-2</v>
      </c>
      <c r="NO105" s="294">
        <v>605</v>
      </c>
      <c r="NP105" s="293">
        <v>1.0302013422818792</v>
      </c>
      <c r="NQ105" s="292">
        <v>1578</v>
      </c>
      <c r="NR105" s="293">
        <v>9.7357440890125213E-2</v>
      </c>
      <c r="NS105" s="294">
        <v>1115</v>
      </c>
      <c r="NT105" s="293">
        <v>-0.11857707509881421</v>
      </c>
      <c r="NU105" s="294">
        <v>463</v>
      </c>
      <c r="NV105" s="293">
        <v>1.691860465116279</v>
      </c>
    </row>
    <row r="106" spans="1:386" s="295" customFormat="1" outlineLevel="1" x14ac:dyDescent="0.25">
      <c r="A106" s="290"/>
      <c r="B106" s="291" t="s">
        <v>71</v>
      </c>
      <c r="C106" s="292">
        <v>1090729</v>
      </c>
      <c r="D106" s="293">
        <v>0.17027869424103437</v>
      </c>
      <c r="E106" s="292">
        <v>424357</v>
      </c>
      <c r="F106" s="293">
        <v>0.18183235997738589</v>
      </c>
      <c r="G106" s="294">
        <v>418289</v>
      </c>
      <c r="H106" s="293">
        <f t="shared" si="1443"/>
        <v>0.18617445134798682</v>
      </c>
      <c r="I106" s="294">
        <v>6069</v>
      </c>
      <c r="J106" s="293">
        <f t="shared" si="1444"/>
        <v>-5.6143079315707611E-2</v>
      </c>
      <c r="K106" s="292">
        <v>276614</v>
      </c>
      <c r="L106" s="293">
        <f t="shared" si="1445"/>
        <v>0.24908107327029549</v>
      </c>
      <c r="M106" s="294">
        <v>270623</v>
      </c>
      <c r="N106" s="293">
        <f t="shared" si="1446"/>
        <v>0.24142407589199699</v>
      </c>
      <c r="O106" s="294">
        <v>5991</v>
      </c>
      <c r="P106" s="293">
        <f t="shared" si="1447"/>
        <v>0.73150289017341041</v>
      </c>
      <c r="Q106" s="292">
        <v>218963</v>
      </c>
      <c r="R106" s="293">
        <v>0.11917953855432772</v>
      </c>
      <c r="S106" s="294">
        <v>215364</v>
      </c>
      <c r="T106" s="293">
        <v>0.12837547547442663</v>
      </c>
      <c r="U106" s="294">
        <v>3600</v>
      </c>
      <c r="V106" s="293">
        <v>-0.24749163879598657</v>
      </c>
      <c r="W106" s="292">
        <v>167083</v>
      </c>
      <c r="X106" s="293">
        <v>7.578245220940949E-2</v>
      </c>
      <c r="Y106" s="294">
        <v>164897</v>
      </c>
      <c r="Z106" s="293">
        <v>7.2431061394380825E-2</v>
      </c>
      <c r="AA106" s="294">
        <v>2186</v>
      </c>
      <c r="AB106" s="293">
        <v>0.40759819703799094</v>
      </c>
      <c r="AC106" s="292">
        <v>17459</v>
      </c>
      <c r="AD106" s="293">
        <v>0.36558466953461077</v>
      </c>
      <c r="AE106" s="294">
        <v>15564</v>
      </c>
      <c r="AF106" s="293">
        <v>0.41774458006922943</v>
      </c>
      <c r="AG106" s="294">
        <v>1895</v>
      </c>
      <c r="AH106" s="293">
        <v>4.8699501936912082E-2</v>
      </c>
      <c r="AI106" s="292">
        <v>944089</v>
      </c>
      <c r="AJ106" s="293">
        <v>0.17862912387672503</v>
      </c>
      <c r="AK106" s="292">
        <v>361200</v>
      </c>
      <c r="AL106" s="293">
        <v>0.20898909499869456</v>
      </c>
      <c r="AM106" s="294">
        <v>357171</v>
      </c>
      <c r="AN106" s="293">
        <v>0.20417720238697279</v>
      </c>
      <c r="AO106" s="294">
        <v>4029</v>
      </c>
      <c r="AP106" s="293">
        <v>0.87134231305155607</v>
      </c>
      <c r="AQ106" s="292">
        <v>226870</v>
      </c>
      <c r="AR106" s="293">
        <v>0.24611396117806028</v>
      </c>
      <c r="AS106" s="294">
        <v>224705</v>
      </c>
      <c r="AT106" s="293">
        <v>0.2432637298188538</v>
      </c>
      <c r="AU106" s="294">
        <v>2166</v>
      </c>
      <c r="AV106" s="293">
        <v>0.63718820861677994</v>
      </c>
      <c r="AW106" s="292">
        <v>195829</v>
      </c>
      <c r="AX106" s="293">
        <v>0.12122044922333486</v>
      </c>
      <c r="AY106" s="294">
        <v>193236</v>
      </c>
      <c r="AZ106" s="293">
        <v>0.13182217536461072</v>
      </c>
      <c r="BA106" s="294">
        <v>2594</v>
      </c>
      <c r="BB106" s="293">
        <v>-0.33944486885663361</v>
      </c>
      <c r="BC106" s="292">
        <v>154380</v>
      </c>
      <c r="BD106" s="293">
        <v>9.4940210221711618E-2</v>
      </c>
      <c r="BE106" s="294">
        <v>153006</v>
      </c>
      <c r="BF106" s="293">
        <v>9.3290460878885373E-2</v>
      </c>
      <c r="BG106" s="294">
        <v>1374</v>
      </c>
      <c r="BH106" s="293">
        <v>0.31735378715244478</v>
      </c>
      <c r="BI106" s="292">
        <v>12265</v>
      </c>
      <c r="BJ106" s="293">
        <v>0.34337349397590367</v>
      </c>
      <c r="BK106" s="294">
        <v>10592</v>
      </c>
      <c r="BL106" s="293">
        <v>0.3711326860841424</v>
      </c>
      <c r="BM106" s="294">
        <v>1673</v>
      </c>
      <c r="BN106" s="293">
        <v>0.18990042674253194</v>
      </c>
      <c r="BO106" s="292">
        <v>146640</v>
      </c>
      <c r="BP106" s="293">
        <v>0.11922698234607187</v>
      </c>
      <c r="BQ106" s="292">
        <v>63157</v>
      </c>
      <c r="BR106" s="293">
        <v>4.7292927617942127E-2</v>
      </c>
      <c r="BS106" s="294">
        <v>61118</v>
      </c>
      <c r="BT106" s="293">
        <v>9.0866903457261783E-2</v>
      </c>
      <c r="BU106" s="294">
        <v>2040</v>
      </c>
      <c r="BV106" s="293">
        <v>-0.52314165497896215</v>
      </c>
      <c r="BW106" s="292">
        <v>49744</v>
      </c>
      <c r="BX106" s="293">
        <v>0.26276241971923953</v>
      </c>
      <c r="BY106" s="294">
        <v>45919</v>
      </c>
      <c r="BZ106" s="293">
        <v>0.23252630448786782</v>
      </c>
      <c r="CA106" s="294">
        <v>3826</v>
      </c>
      <c r="CB106" s="293">
        <v>0.7903603182030885</v>
      </c>
      <c r="CC106" s="292">
        <v>23134</v>
      </c>
      <c r="CD106" s="293">
        <v>0.10214387803716063</v>
      </c>
      <c r="CE106" s="294">
        <v>22128</v>
      </c>
      <c r="CF106" s="293">
        <v>9.9145638784025492E-2</v>
      </c>
      <c r="CG106" s="294">
        <v>1006</v>
      </c>
      <c r="CH106" s="293">
        <v>0.17249417249417243</v>
      </c>
      <c r="CI106" s="292">
        <v>12703</v>
      </c>
      <c r="CJ106" s="293">
        <v>-0.1129189944134078</v>
      </c>
      <c r="CK106" s="294">
        <v>11891</v>
      </c>
      <c r="CL106" s="293">
        <v>-0.13895727733526431</v>
      </c>
      <c r="CM106" s="294">
        <v>812</v>
      </c>
      <c r="CN106" s="293">
        <v>0.59215686274509793</v>
      </c>
      <c r="CO106" s="292">
        <v>5194</v>
      </c>
      <c r="CP106" s="293">
        <v>0.42106703146374835</v>
      </c>
      <c r="CQ106" s="294">
        <v>4972</v>
      </c>
      <c r="CR106" s="293">
        <v>0.52796558082360168</v>
      </c>
      <c r="CS106" s="294">
        <v>222</v>
      </c>
      <c r="CT106" s="293">
        <v>-0.44638403990024933</v>
      </c>
      <c r="CU106" s="292">
        <v>214017</v>
      </c>
      <c r="CV106" s="293">
        <v>0.14912775245244125</v>
      </c>
      <c r="CW106" s="292">
        <v>57433</v>
      </c>
      <c r="CX106" s="293">
        <v>0.32891387847656062</v>
      </c>
      <c r="CY106" s="294">
        <v>55609</v>
      </c>
      <c r="CZ106" s="293">
        <v>0.31035864084075593</v>
      </c>
      <c r="DA106" s="294">
        <v>1824</v>
      </c>
      <c r="DB106" s="293">
        <v>1.3354673495518568</v>
      </c>
      <c r="DC106" s="292">
        <v>62355</v>
      </c>
      <c r="DD106" s="293">
        <v>0.22743646778606719</v>
      </c>
      <c r="DE106" s="294">
        <v>62004</v>
      </c>
      <c r="DF106" s="293">
        <v>0.23854420518556996</v>
      </c>
      <c r="DG106" s="294">
        <v>351</v>
      </c>
      <c r="DH106" s="293">
        <v>-0.52567567567567575</v>
      </c>
      <c r="DI106" s="292">
        <v>21358</v>
      </c>
      <c r="DJ106" s="293">
        <v>7.7489657955806646E-2</v>
      </c>
      <c r="DK106" s="294">
        <v>20150</v>
      </c>
      <c r="DL106" s="293">
        <v>3.5457348406988665E-2</v>
      </c>
      <c r="DM106" s="294">
        <v>1208</v>
      </c>
      <c r="DN106" s="293">
        <v>2.327823691460055</v>
      </c>
      <c r="DO106" s="292">
        <v>68847</v>
      </c>
      <c r="DP106" s="293">
        <v>4.420518207282953E-3</v>
      </c>
      <c r="DQ106" s="294">
        <v>68640</v>
      </c>
      <c r="DR106" s="293">
        <v>1.8975332068311701E-3</v>
      </c>
      <c r="DS106" s="294">
        <v>206</v>
      </c>
      <c r="DT106" s="293">
        <v>5.0588235294117645</v>
      </c>
      <c r="DU106" s="292">
        <v>5190</v>
      </c>
      <c r="DV106" s="293">
        <v>0.58473282442748098</v>
      </c>
      <c r="DW106" s="294">
        <v>4963</v>
      </c>
      <c r="DX106" s="293">
        <v>0.57906458797327387</v>
      </c>
      <c r="DY106" s="294">
        <v>227</v>
      </c>
      <c r="DZ106" s="293">
        <v>0.73282442748091614</v>
      </c>
      <c r="EA106" s="292">
        <v>28305</v>
      </c>
      <c r="EB106" s="293">
        <v>0.14165288589521241</v>
      </c>
      <c r="EC106" s="292">
        <v>14152</v>
      </c>
      <c r="ED106" s="293">
        <v>3.4049393540844575E-2</v>
      </c>
      <c r="EE106" s="294">
        <v>14094</v>
      </c>
      <c r="EF106" s="293">
        <v>3.3284457478005791E-2</v>
      </c>
      <c r="EG106" s="294">
        <v>58</v>
      </c>
      <c r="EH106" s="293">
        <v>0.26086956521739135</v>
      </c>
      <c r="EI106" s="292">
        <v>9429</v>
      </c>
      <c r="EJ106" s="293">
        <v>0.39688888888888885</v>
      </c>
      <c r="EK106" s="294">
        <v>9261</v>
      </c>
      <c r="EL106" s="293">
        <v>0.38616973506960028</v>
      </c>
      <c r="EM106" s="294">
        <v>168</v>
      </c>
      <c r="EN106" s="293">
        <v>1.4347826086956523</v>
      </c>
      <c r="EO106" s="292">
        <v>3237</v>
      </c>
      <c r="EP106" s="293">
        <v>0.20022246941045596</v>
      </c>
      <c r="EQ106" s="294">
        <v>3136</v>
      </c>
      <c r="ER106" s="293">
        <v>0.17014925373134338</v>
      </c>
      <c r="ES106" s="294">
        <v>100</v>
      </c>
      <c r="ET106" s="293">
        <v>4.5555555555555554</v>
      </c>
      <c r="EU106" s="292">
        <v>1157</v>
      </c>
      <c r="EV106" s="293">
        <v>7.6279069767441809E-2</v>
      </c>
      <c r="EW106" s="294">
        <v>1084</v>
      </c>
      <c r="EX106" s="293">
        <v>8.3720930232558111E-3</v>
      </c>
      <c r="EY106" s="294">
        <v>73</v>
      </c>
      <c r="EZ106" s="293" t="s">
        <v>123</v>
      </c>
      <c r="FA106" s="292">
        <v>729</v>
      </c>
      <c r="FB106" s="293">
        <v>0.30879712746858168</v>
      </c>
      <c r="FC106" s="294">
        <v>729</v>
      </c>
      <c r="FD106" s="293">
        <v>0.30879712746858168</v>
      </c>
      <c r="FE106" s="294">
        <v>0</v>
      </c>
      <c r="FF106" s="293" t="s">
        <v>123</v>
      </c>
      <c r="FG106" s="292">
        <v>37469</v>
      </c>
      <c r="FH106" s="293">
        <v>7.895873527802566E-2</v>
      </c>
      <c r="FI106" s="292">
        <v>10903</v>
      </c>
      <c r="FJ106" s="293">
        <v>-8.1870281087964569E-3</v>
      </c>
      <c r="FK106" s="294">
        <v>10722</v>
      </c>
      <c r="FL106" s="293">
        <v>7.138831486004138E-3</v>
      </c>
      <c r="FM106" s="294">
        <v>181</v>
      </c>
      <c r="FN106" s="293">
        <v>-0.47838616714697402</v>
      </c>
      <c r="FO106" s="292">
        <v>6104</v>
      </c>
      <c r="FP106" s="293">
        <v>0.11447872923133096</v>
      </c>
      <c r="FQ106" s="294">
        <v>6000</v>
      </c>
      <c r="FR106" s="293">
        <v>0.10354975170130576</v>
      </c>
      <c r="FS106" s="294">
        <v>104</v>
      </c>
      <c r="FT106" s="293">
        <v>1.6</v>
      </c>
      <c r="FU106" s="292">
        <v>10625</v>
      </c>
      <c r="FV106" s="293">
        <v>-4.1238043674426961E-2</v>
      </c>
      <c r="FW106" s="294">
        <v>10370</v>
      </c>
      <c r="FX106" s="293">
        <v>-5.3313857951433286E-2</v>
      </c>
      <c r="FY106" s="294">
        <v>255</v>
      </c>
      <c r="FZ106" s="293">
        <v>0.9921875</v>
      </c>
      <c r="GA106" s="292">
        <v>9374</v>
      </c>
      <c r="GB106" s="293">
        <v>0.41068472535741152</v>
      </c>
      <c r="GC106" s="294">
        <v>9332</v>
      </c>
      <c r="GD106" s="293">
        <v>0.41845265237878104</v>
      </c>
      <c r="GE106" s="294">
        <v>42</v>
      </c>
      <c r="GF106" s="293">
        <v>-0.36363636363636365</v>
      </c>
      <c r="GG106" s="292">
        <v>638</v>
      </c>
      <c r="GH106" s="293">
        <v>7.0469798657718075E-2</v>
      </c>
      <c r="GI106" s="294">
        <v>526</v>
      </c>
      <c r="GJ106" s="293">
        <v>0.42162162162162153</v>
      </c>
      <c r="GK106" s="294">
        <v>112</v>
      </c>
      <c r="GL106" s="293">
        <v>-0.50442477876106195</v>
      </c>
      <c r="GM106" s="292">
        <v>410546</v>
      </c>
      <c r="GN106" s="293">
        <v>0.20649110588014019</v>
      </c>
      <c r="GO106" s="292">
        <v>184228</v>
      </c>
      <c r="GP106" s="293">
        <v>0.23165171348727753</v>
      </c>
      <c r="GQ106" s="294">
        <v>184033</v>
      </c>
      <c r="GR106" s="293">
        <v>0.2321768124481105</v>
      </c>
      <c r="GS106" s="294">
        <v>195</v>
      </c>
      <c r="GT106" s="293">
        <v>-0.1216216216216216</v>
      </c>
      <c r="GU106" s="292">
        <v>71585</v>
      </c>
      <c r="GV106" s="293">
        <v>0.23479895813568374</v>
      </c>
      <c r="GW106" s="294">
        <v>71340</v>
      </c>
      <c r="GX106" s="293">
        <v>0.23210307248579465</v>
      </c>
      <c r="GY106" s="294">
        <v>246</v>
      </c>
      <c r="GZ106" s="293">
        <v>2.4166666666666665</v>
      </c>
      <c r="HA106" s="292">
        <v>111756</v>
      </c>
      <c r="HB106" s="293">
        <v>0.15067646877123608</v>
      </c>
      <c r="HC106" s="294">
        <v>111630</v>
      </c>
      <c r="HD106" s="293">
        <v>0.14937913140174208</v>
      </c>
      <c r="HE106" s="294">
        <v>125</v>
      </c>
      <c r="HF106" s="293" t="s">
        <v>123</v>
      </c>
      <c r="HG106" s="292">
        <v>39862</v>
      </c>
      <c r="HH106" s="293">
        <v>0.21838799400923059</v>
      </c>
      <c r="HI106" s="294">
        <v>39862</v>
      </c>
      <c r="HJ106" s="293">
        <v>0.21887230919765166</v>
      </c>
      <c r="HK106" s="294">
        <v>0</v>
      </c>
      <c r="HL106" s="293">
        <v>-1</v>
      </c>
      <c r="HM106" s="292">
        <v>2421</v>
      </c>
      <c r="HN106" s="293">
        <v>0.40266512166859791</v>
      </c>
      <c r="HO106" s="294">
        <v>2184</v>
      </c>
      <c r="HP106" s="293">
        <v>0.35990037359900384</v>
      </c>
      <c r="HQ106" s="294">
        <v>237</v>
      </c>
      <c r="HR106" s="293">
        <v>0.95867768595041314</v>
      </c>
      <c r="HS106" s="292">
        <v>40417</v>
      </c>
      <c r="HT106" s="293">
        <v>0.39047717342691035</v>
      </c>
      <c r="HU106" s="292">
        <v>12099</v>
      </c>
      <c r="HV106" s="293">
        <v>0.34001550559308891</v>
      </c>
      <c r="HW106" s="294">
        <v>12007</v>
      </c>
      <c r="HX106" s="293">
        <v>0.35503893465748781</v>
      </c>
      <c r="HY106" s="294">
        <v>92</v>
      </c>
      <c r="HZ106" s="293">
        <v>-0.44910179640718562</v>
      </c>
      <c r="IA106" s="292">
        <v>14763</v>
      </c>
      <c r="IB106" s="293">
        <v>0.29194014176949334</v>
      </c>
      <c r="IC106" s="294">
        <v>14763</v>
      </c>
      <c r="ID106" s="293">
        <v>0.29386503067484671</v>
      </c>
      <c r="IE106" s="294">
        <v>0</v>
      </c>
      <c r="IF106" s="293">
        <v>-1</v>
      </c>
      <c r="IG106" s="292">
        <v>7343</v>
      </c>
      <c r="IH106" s="293">
        <v>0.59665144596651443</v>
      </c>
      <c r="II106" s="294">
        <v>7260</v>
      </c>
      <c r="IJ106" s="293">
        <v>0.61118508655126491</v>
      </c>
      <c r="IK106" s="294">
        <v>83</v>
      </c>
      <c r="IL106" s="293">
        <v>-0.10752688172043012</v>
      </c>
      <c r="IM106" s="292">
        <v>4816</v>
      </c>
      <c r="IN106" s="293">
        <v>0.45016561276723888</v>
      </c>
      <c r="IO106" s="294">
        <v>4713</v>
      </c>
      <c r="IP106" s="293">
        <v>0.43996333638863439</v>
      </c>
      <c r="IQ106" s="294">
        <v>102</v>
      </c>
      <c r="IR106" s="293">
        <v>1.125</v>
      </c>
      <c r="IS106" s="292">
        <v>1302</v>
      </c>
      <c r="IT106" s="293">
        <v>0.28149606299212593</v>
      </c>
      <c r="IU106" s="294">
        <v>1302</v>
      </c>
      <c r="IV106" s="293">
        <v>0.28149606299212593</v>
      </c>
      <c r="IW106" s="294">
        <v>0</v>
      </c>
      <c r="IX106" s="293" t="s">
        <v>123</v>
      </c>
      <c r="IY106" s="292">
        <v>50406</v>
      </c>
      <c r="IZ106" s="293">
        <v>-1.4795848562437652E-2</v>
      </c>
      <c r="JA106" s="292">
        <v>12699</v>
      </c>
      <c r="JB106" s="293">
        <v>-7.5831453314897046E-2</v>
      </c>
      <c r="JC106" s="294">
        <v>12699</v>
      </c>
      <c r="JD106" s="293">
        <v>-7.4416909620991234E-2</v>
      </c>
      <c r="JE106" s="294">
        <v>0</v>
      </c>
      <c r="JF106" s="293">
        <v>-1</v>
      </c>
      <c r="JG106" s="292">
        <v>7384</v>
      </c>
      <c r="JH106" s="293">
        <v>0.26222222222222213</v>
      </c>
      <c r="JI106" s="294">
        <v>7384</v>
      </c>
      <c r="JJ106" s="293">
        <v>0.26222222222222213</v>
      </c>
      <c r="JK106" s="294">
        <v>0</v>
      </c>
      <c r="JL106" s="293" t="s">
        <v>123</v>
      </c>
      <c r="JM106" s="292">
        <v>26620</v>
      </c>
      <c r="JN106" s="293">
        <v>3.3104358287732394E-2</v>
      </c>
      <c r="JO106" s="294">
        <v>26612</v>
      </c>
      <c r="JP106" s="293">
        <v>3.7626233087690641E-2</v>
      </c>
      <c r="JQ106" s="294">
        <v>8</v>
      </c>
      <c r="JR106" s="293">
        <v>-0.93333333333333335</v>
      </c>
      <c r="JS106" s="292">
        <v>3684</v>
      </c>
      <c r="JT106" s="293">
        <v>-0.38031959629941126</v>
      </c>
      <c r="JU106" s="294">
        <v>3671</v>
      </c>
      <c r="JV106" s="293">
        <v>-0.38250630782169892</v>
      </c>
      <c r="JW106" s="294">
        <v>13</v>
      </c>
      <c r="JX106" s="293" t="s">
        <v>123</v>
      </c>
      <c r="JY106" s="292">
        <v>0</v>
      </c>
      <c r="JZ106" s="293" t="s">
        <v>123</v>
      </c>
      <c r="KA106" s="294">
        <v>0</v>
      </c>
      <c r="KB106" s="293" t="s">
        <v>123</v>
      </c>
      <c r="KC106" s="294">
        <v>0</v>
      </c>
      <c r="KD106" s="293" t="s">
        <v>123</v>
      </c>
      <c r="KE106" s="292">
        <v>35977</v>
      </c>
      <c r="KF106" s="293">
        <v>0.12491401413294989</v>
      </c>
      <c r="KG106" s="292">
        <v>14885</v>
      </c>
      <c r="KH106" s="293">
        <v>4.4928044928044919E-2</v>
      </c>
      <c r="KI106" s="294">
        <v>14871</v>
      </c>
      <c r="KJ106" s="293">
        <v>7.3021141496500519E-2</v>
      </c>
      <c r="KK106" s="294">
        <v>14</v>
      </c>
      <c r="KL106" s="293">
        <v>-0.96382428940568476</v>
      </c>
      <c r="KM106" s="292">
        <v>5878</v>
      </c>
      <c r="KN106" s="293">
        <v>0.24323181049069365</v>
      </c>
      <c r="KO106" s="294">
        <v>5878</v>
      </c>
      <c r="KP106" s="293">
        <v>0.2479830148619957</v>
      </c>
      <c r="KQ106" s="294">
        <v>0</v>
      </c>
      <c r="KR106" s="293">
        <v>-1</v>
      </c>
      <c r="KS106" s="292">
        <v>3786</v>
      </c>
      <c r="KT106" s="293">
        <v>9.6755504055619834E-2</v>
      </c>
      <c r="KU106" s="294">
        <v>3757</v>
      </c>
      <c r="KV106" s="293">
        <v>0.13162650602409642</v>
      </c>
      <c r="KW106" s="294">
        <v>28</v>
      </c>
      <c r="KX106" s="293">
        <v>-0.78787878787878785</v>
      </c>
      <c r="KY106" s="292">
        <v>11377</v>
      </c>
      <c r="KZ106" s="293">
        <v>0.13271604938271597</v>
      </c>
      <c r="LA106" s="294">
        <v>11337</v>
      </c>
      <c r="LB106" s="293">
        <v>0.17263136119155975</v>
      </c>
      <c r="LC106" s="294">
        <v>40</v>
      </c>
      <c r="LD106" s="293">
        <v>-0.8936170212765957</v>
      </c>
      <c r="LE106" s="292">
        <v>434</v>
      </c>
      <c r="LF106" s="293">
        <v>-0.3691860465116279</v>
      </c>
      <c r="LG106" s="294">
        <v>135</v>
      </c>
      <c r="LH106" s="293">
        <v>-0.68235294117647061</v>
      </c>
      <c r="LI106" s="294">
        <v>299</v>
      </c>
      <c r="LJ106" s="293">
        <v>0.1368821292775666</v>
      </c>
      <c r="LK106" s="292">
        <v>31129</v>
      </c>
      <c r="LL106" s="293">
        <v>0.16461521194208539</v>
      </c>
      <c r="LM106" s="292">
        <v>4671</v>
      </c>
      <c r="LN106" s="293">
        <v>0.1063477025106585</v>
      </c>
      <c r="LO106" s="294">
        <v>4660</v>
      </c>
      <c r="LP106" s="293">
        <v>0.11190646623717493</v>
      </c>
      <c r="LQ106" s="294">
        <v>11</v>
      </c>
      <c r="LR106" s="293">
        <v>-0.64516129032258063</v>
      </c>
      <c r="LS106" s="292">
        <v>22102</v>
      </c>
      <c r="LT106" s="293">
        <v>0.13992469957192233</v>
      </c>
      <c r="LU106" s="294">
        <v>21936</v>
      </c>
      <c r="LV106" s="293">
        <v>0.13136314405075034</v>
      </c>
      <c r="LW106" s="294">
        <v>166</v>
      </c>
      <c r="LX106" s="293" t="s">
        <v>123</v>
      </c>
      <c r="LY106" s="292">
        <v>1985</v>
      </c>
      <c r="LZ106" s="293">
        <v>0.79800724637681153</v>
      </c>
      <c r="MA106" s="294">
        <v>1964</v>
      </c>
      <c r="MB106" s="293">
        <v>0.83038210624417519</v>
      </c>
      <c r="MC106" s="294">
        <v>21</v>
      </c>
      <c r="MD106" s="293">
        <v>-0.32258064516129037</v>
      </c>
      <c r="ME106" s="292">
        <v>2511</v>
      </c>
      <c r="MF106" s="293">
        <v>0.20431654676259003</v>
      </c>
      <c r="MG106" s="294">
        <v>2327</v>
      </c>
      <c r="MH106" s="293">
        <v>0.14687037949728921</v>
      </c>
      <c r="MI106" s="294">
        <v>184</v>
      </c>
      <c r="MJ106" s="293">
        <v>2.2857142857142856</v>
      </c>
      <c r="MK106" s="292">
        <v>302</v>
      </c>
      <c r="ML106" s="293">
        <v>2.8717948717948718</v>
      </c>
      <c r="MM106" s="294">
        <v>198</v>
      </c>
      <c r="MN106" s="293">
        <v>11.375</v>
      </c>
      <c r="MO106" s="294">
        <v>104</v>
      </c>
      <c r="MP106" s="293">
        <v>0.67741935483870974</v>
      </c>
      <c r="MQ106" s="292">
        <v>95823</v>
      </c>
      <c r="MR106" s="293">
        <v>0.26048065666065945</v>
      </c>
      <c r="MS106" s="292">
        <v>50130</v>
      </c>
      <c r="MT106" s="293">
        <v>0.25168539325842687</v>
      </c>
      <c r="MU106" s="294">
        <v>48476</v>
      </c>
      <c r="MV106" s="293">
        <v>0.21496779367903951</v>
      </c>
      <c r="MW106" s="294">
        <v>1654</v>
      </c>
      <c r="MX106" s="293">
        <v>9.9536423841059598</v>
      </c>
      <c r="MY106" s="292">
        <v>27270</v>
      </c>
      <c r="MZ106" s="293">
        <v>0.3865866680225758</v>
      </c>
      <c r="NA106" s="294">
        <v>26139</v>
      </c>
      <c r="NB106" s="293">
        <v>0.35449269354337232</v>
      </c>
      <c r="NC106" s="294">
        <v>1131</v>
      </c>
      <c r="ND106" s="293">
        <v>2.0817438692098094</v>
      </c>
      <c r="NE106" s="292">
        <v>9119</v>
      </c>
      <c r="NF106" s="293">
        <v>1.1873058144695969E-2</v>
      </c>
      <c r="NG106" s="294">
        <v>8357</v>
      </c>
      <c r="NH106" s="293">
        <v>0.40030160857908847</v>
      </c>
      <c r="NI106" s="294">
        <v>766</v>
      </c>
      <c r="NJ106" s="293">
        <v>-0.7481919789612097</v>
      </c>
      <c r="NK106" s="292">
        <v>12752</v>
      </c>
      <c r="NL106" s="293">
        <v>0.20097946882652096</v>
      </c>
      <c r="NM106" s="294">
        <v>12040</v>
      </c>
      <c r="NN106" s="293">
        <v>0.18422346808301371</v>
      </c>
      <c r="NO106" s="294">
        <v>714</v>
      </c>
      <c r="NP106" s="293">
        <v>0.58666666666666667</v>
      </c>
      <c r="NQ106" s="292">
        <v>1249</v>
      </c>
      <c r="NR106" s="293">
        <v>4.6063651591289778E-2</v>
      </c>
      <c r="NS106" s="294">
        <v>555</v>
      </c>
      <c r="NT106" s="293">
        <v>-6.25E-2</v>
      </c>
      <c r="NU106" s="294">
        <v>694</v>
      </c>
      <c r="NV106" s="293">
        <v>0.15091210613598682</v>
      </c>
    </row>
    <row r="107" spans="1:386" s="295" customFormat="1" outlineLevel="1" x14ac:dyDescent="0.25">
      <c r="A107" s="290"/>
      <c r="B107" s="291" t="s">
        <v>73</v>
      </c>
      <c r="C107" s="292">
        <v>1344306</v>
      </c>
      <c r="D107" s="293">
        <v>0.18659453390425207</v>
      </c>
      <c r="E107" s="292">
        <v>520278</v>
      </c>
      <c r="F107" s="293">
        <v>0.25919203066914509</v>
      </c>
      <c r="G107" s="294">
        <v>504794</v>
      </c>
      <c r="H107" s="293">
        <f t="shared" si="1443"/>
        <v>0.23671277445403183</v>
      </c>
      <c r="I107" s="294">
        <v>15484</v>
      </c>
      <c r="J107" s="293">
        <f t="shared" si="1444"/>
        <v>2.0906187624750499</v>
      </c>
      <c r="K107" s="292">
        <v>357814</v>
      </c>
      <c r="L107" s="293">
        <f t="shared" si="1445"/>
        <v>0.22943238042880698</v>
      </c>
      <c r="M107" s="294">
        <v>354510</v>
      </c>
      <c r="N107" s="293">
        <f t="shared" si="1446"/>
        <v>0.22725148425735209</v>
      </c>
      <c r="O107" s="294">
        <v>3304</v>
      </c>
      <c r="P107" s="293">
        <f t="shared" si="1447"/>
        <v>0.51977920883164663</v>
      </c>
      <c r="Q107" s="292">
        <v>263014</v>
      </c>
      <c r="R107" s="293">
        <v>0.15442586829711491</v>
      </c>
      <c r="S107" s="294">
        <v>250214</v>
      </c>
      <c r="T107" s="293">
        <v>0.1092275296464591</v>
      </c>
      <c r="U107" s="294">
        <v>12800</v>
      </c>
      <c r="V107" s="293">
        <v>4.6762749445676279</v>
      </c>
      <c r="W107" s="292">
        <v>214111</v>
      </c>
      <c r="X107" s="293">
        <v>0.11558561328004924</v>
      </c>
      <c r="Y107" s="294">
        <v>209724</v>
      </c>
      <c r="Z107" s="293">
        <v>0.1103381458363113</v>
      </c>
      <c r="AA107" s="294">
        <v>4387</v>
      </c>
      <c r="AB107" s="293">
        <v>0.44119579500657036</v>
      </c>
      <c r="AC107" s="292">
        <v>19470</v>
      </c>
      <c r="AD107" s="293">
        <v>1.3323618195066E-2</v>
      </c>
      <c r="AE107" s="294">
        <v>16879</v>
      </c>
      <c r="AF107" s="293">
        <v>3.4506006374111386E-2</v>
      </c>
      <c r="AG107" s="294">
        <v>2591</v>
      </c>
      <c r="AH107" s="293">
        <v>-0.10593512767425806</v>
      </c>
      <c r="AI107" s="292">
        <v>1139856</v>
      </c>
      <c r="AJ107" s="293">
        <v>0.19441947023947992</v>
      </c>
      <c r="AK107" s="292">
        <v>442807</v>
      </c>
      <c r="AL107" s="293">
        <v>0.27492514108027177</v>
      </c>
      <c r="AM107" s="294">
        <v>430045</v>
      </c>
      <c r="AN107" s="293">
        <v>0.24629772386091608</v>
      </c>
      <c r="AO107" s="294">
        <v>12763</v>
      </c>
      <c r="AP107" s="293">
        <v>4.6423519009725904</v>
      </c>
      <c r="AQ107" s="292">
        <v>286942</v>
      </c>
      <c r="AR107" s="293">
        <v>0.21789435708070704</v>
      </c>
      <c r="AS107" s="294">
        <v>285398</v>
      </c>
      <c r="AT107" s="293">
        <v>0.21999888857065919</v>
      </c>
      <c r="AU107" s="294">
        <v>1544</v>
      </c>
      <c r="AV107" s="293">
        <v>-7.710699342498506E-2</v>
      </c>
      <c r="AW107" s="292">
        <v>227375</v>
      </c>
      <c r="AX107" s="293">
        <v>0.15919530560951123</v>
      </c>
      <c r="AY107" s="294">
        <v>215519</v>
      </c>
      <c r="AZ107" s="293">
        <v>0.10566790818891669</v>
      </c>
      <c r="BA107" s="294">
        <v>11857</v>
      </c>
      <c r="BB107" s="293">
        <v>8.6555374592833871</v>
      </c>
      <c r="BC107" s="292">
        <v>193085</v>
      </c>
      <c r="BD107" s="293">
        <v>0.15293899875800143</v>
      </c>
      <c r="BE107" s="294">
        <v>190583</v>
      </c>
      <c r="BF107" s="293">
        <v>0.15219244418381095</v>
      </c>
      <c r="BG107" s="294">
        <v>2502</v>
      </c>
      <c r="BH107" s="293">
        <v>0.21279689772176447</v>
      </c>
      <c r="BI107" s="292">
        <v>12636</v>
      </c>
      <c r="BJ107" s="293">
        <v>2.5815879201169123E-2</v>
      </c>
      <c r="BK107" s="294">
        <v>11442</v>
      </c>
      <c r="BL107" s="293">
        <v>0.10252457120832537</v>
      </c>
      <c r="BM107" s="294">
        <v>1194</v>
      </c>
      <c r="BN107" s="293">
        <v>-0.38453608247422677</v>
      </c>
      <c r="BO107" s="292">
        <v>204450</v>
      </c>
      <c r="BP107" s="293">
        <v>0.14478812040852884</v>
      </c>
      <c r="BQ107" s="292">
        <v>77470</v>
      </c>
      <c r="BR107" s="293">
        <v>0.1762115875136645</v>
      </c>
      <c r="BS107" s="294">
        <v>74749</v>
      </c>
      <c r="BT107" s="293">
        <v>0.18431142657963107</v>
      </c>
      <c r="BU107" s="294">
        <v>2721</v>
      </c>
      <c r="BV107" s="293">
        <v>-9.8253275109170257E-3</v>
      </c>
      <c r="BW107" s="292">
        <v>70873</v>
      </c>
      <c r="BX107" s="293">
        <v>0.27851138290579791</v>
      </c>
      <c r="BY107" s="294">
        <v>69112</v>
      </c>
      <c r="BZ107" s="293">
        <v>0.25811443030600922</v>
      </c>
      <c r="CA107" s="294">
        <v>1761</v>
      </c>
      <c r="CB107" s="293">
        <v>2.5079681274900398</v>
      </c>
      <c r="CC107" s="292">
        <v>35639</v>
      </c>
      <c r="CD107" s="293">
        <v>0.12493292509706122</v>
      </c>
      <c r="CE107" s="294">
        <v>34695</v>
      </c>
      <c r="CF107" s="293">
        <v>0.1318261890780974</v>
      </c>
      <c r="CG107" s="294">
        <v>944</v>
      </c>
      <c r="CH107" s="293">
        <v>-8.1712062256809381E-2</v>
      </c>
      <c r="CI107" s="292">
        <v>21026</v>
      </c>
      <c r="CJ107" s="293">
        <v>-0.14021672459619705</v>
      </c>
      <c r="CK107" s="294">
        <v>19141</v>
      </c>
      <c r="CL107" s="293">
        <v>-0.18458720286274177</v>
      </c>
      <c r="CM107" s="294">
        <v>1885</v>
      </c>
      <c r="CN107" s="293">
        <v>0.92346938775510212</v>
      </c>
      <c r="CO107" s="292">
        <v>6834</v>
      </c>
      <c r="CP107" s="293">
        <v>-8.9907192575405803E-3</v>
      </c>
      <c r="CQ107" s="294">
        <v>5437</v>
      </c>
      <c r="CR107" s="293">
        <v>-8.4371842371168793E-2</v>
      </c>
      <c r="CS107" s="294">
        <v>1397</v>
      </c>
      <c r="CT107" s="293">
        <v>0.45977011494252884</v>
      </c>
      <c r="CU107" s="292">
        <v>232128</v>
      </c>
      <c r="CV107" s="293">
        <v>0.18579667649177289</v>
      </c>
      <c r="CW107" s="292">
        <v>64806</v>
      </c>
      <c r="CX107" s="293">
        <v>0.52019704433497527</v>
      </c>
      <c r="CY107" s="294">
        <v>55653</v>
      </c>
      <c r="CZ107" s="293">
        <v>0.30604055195719515</v>
      </c>
      <c r="DA107" s="294">
        <v>9153</v>
      </c>
      <c r="DB107" s="293">
        <v>507.5</v>
      </c>
      <c r="DC107" s="292">
        <v>72922</v>
      </c>
      <c r="DD107" s="293">
        <v>0.32349631565574066</v>
      </c>
      <c r="DE107" s="294">
        <v>72611</v>
      </c>
      <c r="DF107" s="293">
        <v>0.32555040344663921</v>
      </c>
      <c r="DG107" s="294">
        <v>311</v>
      </c>
      <c r="DH107" s="293">
        <v>-2.8124999999999956E-2</v>
      </c>
      <c r="DI107" s="292">
        <v>30843</v>
      </c>
      <c r="DJ107" s="293">
        <v>0.78758548742320622</v>
      </c>
      <c r="DK107" s="294">
        <v>21863</v>
      </c>
      <c r="DL107" s="293">
        <v>0.27891196256215278</v>
      </c>
      <c r="DM107" s="294">
        <v>8980</v>
      </c>
      <c r="DN107" s="293">
        <v>55.477987421383645</v>
      </c>
      <c r="DO107" s="292">
        <v>74834</v>
      </c>
      <c r="DP107" s="293">
        <v>1.2844871417485582E-3</v>
      </c>
      <c r="DQ107" s="294">
        <v>74243</v>
      </c>
      <c r="DR107" s="293">
        <v>-4.7188149339768559E-3</v>
      </c>
      <c r="DS107" s="294">
        <v>591</v>
      </c>
      <c r="DT107" s="293">
        <v>3.1328671328671325</v>
      </c>
      <c r="DU107" s="292">
        <v>5480</v>
      </c>
      <c r="DV107" s="293">
        <v>0.19781420765027313</v>
      </c>
      <c r="DW107" s="294">
        <v>4833</v>
      </c>
      <c r="DX107" s="293">
        <v>6.8538580588105136E-2</v>
      </c>
      <c r="DY107" s="294">
        <v>647</v>
      </c>
      <c r="DZ107" s="293">
        <v>11.442307692307692</v>
      </c>
      <c r="EA107" s="292">
        <v>46050</v>
      </c>
      <c r="EB107" s="293">
        <v>0.22836031902691456</v>
      </c>
      <c r="EC107" s="292">
        <v>24447</v>
      </c>
      <c r="ED107" s="293">
        <v>0.42357188610027374</v>
      </c>
      <c r="EE107" s="294">
        <v>24232</v>
      </c>
      <c r="EF107" s="293">
        <v>0.41575134377190937</v>
      </c>
      <c r="EG107" s="294">
        <v>215</v>
      </c>
      <c r="EH107" s="293">
        <v>2.7068965517241379</v>
      </c>
      <c r="EI107" s="292">
        <v>13366</v>
      </c>
      <c r="EJ107" s="293">
        <v>5.5182758348464533E-2</v>
      </c>
      <c r="EK107" s="294">
        <v>13347</v>
      </c>
      <c r="EL107" s="293">
        <v>5.4848652493479699E-2</v>
      </c>
      <c r="EM107" s="294">
        <v>19</v>
      </c>
      <c r="EN107" s="293">
        <v>0.26666666666666661</v>
      </c>
      <c r="EO107" s="292">
        <v>5448</v>
      </c>
      <c r="EP107" s="293">
        <v>0.14381692210791508</v>
      </c>
      <c r="EQ107" s="294">
        <v>5428</v>
      </c>
      <c r="ER107" s="293">
        <v>0.14345902675373923</v>
      </c>
      <c r="ES107" s="294">
        <v>20</v>
      </c>
      <c r="ET107" s="293">
        <v>0.25</v>
      </c>
      <c r="EU107" s="292">
        <v>2125</v>
      </c>
      <c r="EV107" s="293">
        <v>0.10966057441253274</v>
      </c>
      <c r="EW107" s="294">
        <v>2125</v>
      </c>
      <c r="EX107" s="293">
        <v>0.11314824515453115</v>
      </c>
      <c r="EY107" s="294">
        <v>0</v>
      </c>
      <c r="EZ107" s="293">
        <v>-1</v>
      </c>
      <c r="FA107" s="292">
        <v>705</v>
      </c>
      <c r="FB107" s="293">
        <v>0.4213709677419355</v>
      </c>
      <c r="FC107" s="294">
        <v>705</v>
      </c>
      <c r="FD107" s="293">
        <v>0.4213709677419355</v>
      </c>
      <c r="FE107" s="294">
        <v>0</v>
      </c>
      <c r="FF107" s="293" t="s">
        <v>123</v>
      </c>
      <c r="FG107" s="292">
        <v>64127</v>
      </c>
      <c r="FH107" s="293">
        <v>0.22585640006117136</v>
      </c>
      <c r="FI107" s="292">
        <v>16344</v>
      </c>
      <c r="FJ107" s="293">
        <v>0.18865454545454541</v>
      </c>
      <c r="FK107" s="294">
        <v>15645</v>
      </c>
      <c r="FL107" s="293">
        <v>0.15666124500961121</v>
      </c>
      <c r="FM107" s="294">
        <v>699</v>
      </c>
      <c r="FN107" s="293">
        <v>2.1345291479820627</v>
      </c>
      <c r="FO107" s="292">
        <v>10085</v>
      </c>
      <c r="FP107" s="293">
        <v>1.290706910246131E-3</v>
      </c>
      <c r="FQ107" s="294">
        <v>10085</v>
      </c>
      <c r="FR107" s="293">
        <v>1.1230321869046378E-2</v>
      </c>
      <c r="FS107" s="294">
        <v>0</v>
      </c>
      <c r="FT107" s="293">
        <v>-1</v>
      </c>
      <c r="FU107" s="292">
        <v>18116</v>
      </c>
      <c r="FV107" s="293">
        <v>0.18988505747126427</v>
      </c>
      <c r="FW107" s="294">
        <v>17926</v>
      </c>
      <c r="FX107" s="293">
        <v>0.18746687864334932</v>
      </c>
      <c r="FY107" s="294">
        <v>191</v>
      </c>
      <c r="FZ107" s="293">
        <v>0.48062015503875966</v>
      </c>
      <c r="GA107" s="292">
        <v>20259</v>
      </c>
      <c r="GB107" s="293">
        <v>0.60721935739785793</v>
      </c>
      <c r="GC107" s="294">
        <v>19706</v>
      </c>
      <c r="GD107" s="293">
        <v>0.56969890074876539</v>
      </c>
      <c r="GE107" s="294">
        <v>554</v>
      </c>
      <c r="GF107" s="293">
        <v>9.6538461538461533</v>
      </c>
      <c r="GG107" s="292">
        <v>766</v>
      </c>
      <c r="GH107" s="293">
        <v>0.18209876543209869</v>
      </c>
      <c r="GI107" s="294">
        <v>766</v>
      </c>
      <c r="GJ107" s="293">
        <v>0.56326530612244907</v>
      </c>
      <c r="GK107" s="294">
        <v>0</v>
      </c>
      <c r="GL107" s="293">
        <v>-1</v>
      </c>
      <c r="GM107" s="292">
        <v>457581</v>
      </c>
      <c r="GN107" s="293">
        <v>0.17428727605878858</v>
      </c>
      <c r="GO107" s="292">
        <v>217086</v>
      </c>
      <c r="GP107" s="293">
        <v>0.24352563111134029</v>
      </c>
      <c r="GQ107" s="294">
        <v>216652</v>
      </c>
      <c r="GR107" s="293">
        <v>0.24134532745086812</v>
      </c>
      <c r="GS107" s="294">
        <v>434</v>
      </c>
      <c r="GT107" s="293">
        <v>9.3333333333333339</v>
      </c>
      <c r="GU107" s="292">
        <v>77485</v>
      </c>
      <c r="GV107" s="293">
        <v>0.26365830588081796</v>
      </c>
      <c r="GW107" s="294">
        <v>77091</v>
      </c>
      <c r="GX107" s="293">
        <v>0.26575814793530905</v>
      </c>
      <c r="GY107" s="294">
        <v>395</v>
      </c>
      <c r="GZ107" s="293">
        <v>-4.5893719806763267E-2</v>
      </c>
      <c r="HA107" s="292">
        <v>114159</v>
      </c>
      <c r="HB107" s="293">
        <v>3.4620578399296775E-2</v>
      </c>
      <c r="HC107" s="294">
        <v>113655</v>
      </c>
      <c r="HD107" s="293">
        <v>3.0052837165462698E-2</v>
      </c>
      <c r="HE107" s="294">
        <v>503</v>
      </c>
      <c r="HF107" s="293" t="s">
        <v>123</v>
      </c>
      <c r="HG107" s="292">
        <v>47835</v>
      </c>
      <c r="HH107" s="293">
        <v>0.16135375949889541</v>
      </c>
      <c r="HI107" s="294">
        <v>47528</v>
      </c>
      <c r="HJ107" s="293">
        <v>0.15390031319041486</v>
      </c>
      <c r="HK107" s="294">
        <v>307</v>
      </c>
      <c r="HL107" s="293" t="s">
        <v>123</v>
      </c>
      <c r="HM107" s="292">
        <v>450</v>
      </c>
      <c r="HN107" s="293">
        <v>-0.79243542435424352</v>
      </c>
      <c r="HO107" s="294">
        <v>442</v>
      </c>
      <c r="HP107" s="293">
        <v>-0.79612546125461259</v>
      </c>
      <c r="HQ107" s="294">
        <v>8</v>
      </c>
      <c r="HR107" s="293" t="s">
        <v>123</v>
      </c>
      <c r="HS107" s="292">
        <v>66660</v>
      </c>
      <c r="HT107" s="293">
        <v>0.26372063925382472</v>
      </c>
      <c r="HU107" s="292">
        <v>20405</v>
      </c>
      <c r="HV107" s="293">
        <v>0.22988367187029102</v>
      </c>
      <c r="HW107" s="294">
        <v>20188</v>
      </c>
      <c r="HX107" s="293">
        <v>0.2206300259991536</v>
      </c>
      <c r="HY107" s="294">
        <v>217</v>
      </c>
      <c r="HZ107" s="293">
        <v>3.1730769230769234</v>
      </c>
      <c r="IA107" s="292">
        <v>27569</v>
      </c>
      <c r="IB107" s="293">
        <v>0.19176068819435432</v>
      </c>
      <c r="IC107" s="294">
        <v>27569</v>
      </c>
      <c r="ID107" s="293">
        <v>0.19506697299406128</v>
      </c>
      <c r="IE107" s="294">
        <v>0</v>
      </c>
      <c r="IF107" s="293">
        <v>-1</v>
      </c>
      <c r="IG107" s="292">
        <v>9941</v>
      </c>
      <c r="IH107" s="293">
        <v>0.28420100762175426</v>
      </c>
      <c r="II107" s="294">
        <v>9645</v>
      </c>
      <c r="IJ107" s="293">
        <v>0.24596305386900918</v>
      </c>
      <c r="IK107" s="294">
        <v>296</v>
      </c>
      <c r="IL107" s="293" t="s">
        <v>123</v>
      </c>
      <c r="IM107" s="292">
        <v>6447</v>
      </c>
      <c r="IN107" s="293">
        <v>0.74857607811228632</v>
      </c>
      <c r="IO107" s="294">
        <v>6354</v>
      </c>
      <c r="IP107" s="293">
        <v>0.72335231895850294</v>
      </c>
      <c r="IQ107" s="294">
        <v>94</v>
      </c>
      <c r="IR107" s="293" t="s">
        <v>123</v>
      </c>
      <c r="IS107" s="292">
        <v>2559</v>
      </c>
      <c r="IT107" s="293">
        <v>0.70941883767535074</v>
      </c>
      <c r="IU107" s="294">
        <v>2559</v>
      </c>
      <c r="IV107" s="293">
        <v>0.72323232323232323</v>
      </c>
      <c r="IW107" s="294">
        <v>0</v>
      </c>
      <c r="IX107" s="293">
        <v>-1</v>
      </c>
      <c r="IY107" s="292">
        <v>51025</v>
      </c>
      <c r="IZ107" s="293">
        <v>8.8417235494880453E-2</v>
      </c>
      <c r="JA107" s="292">
        <v>14137</v>
      </c>
      <c r="JB107" s="293">
        <v>0.12672351956643024</v>
      </c>
      <c r="JC107" s="294">
        <v>14137</v>
      </c>
      <c r="JD107" s="293">
        <v>0.12672351956643024</v>
      </c>
      <c r="JE107" s="294">
        <v>0</v>
      </c>
      <c r="JF107" s="293" t="s">
        <v>123</v>
      </c>
      <c r="JG107" s="292">
        <v>8453</v>
      </c>
      <c r="JH107" s="293">
        <v>0.30891917002167846</v>
      </c>
      <c r="JI107" s="294">
        <v>8453</v>
      </c>
      <c r="JJ107" s="293">
        <v>0.30891917002167846</v>
      </c>
      <c r="JK107" s="294">
        <v>0</v>
      </c>
      <c r="JL107" s="293" t="s">
        <v>123</v>
      </c>
      <c r="JM107" s="292">
        <v>24441</v>
      </c>
      <c r="JN107" s="293">
        <v>4.7351731230716565E-2</v>
      </c>
      <c r="JO107" s="294">
        <v>24315</v>
      </c>
      <c r="JP107" s="293">
        <v>5.4148963842885589E-2</v>
      </c>
      <c r="JQ107" s="294">
        <v>126</v>
      </c>
      <c r="JR107" s="293">
        <v>-0.53333333333333333</v>
      </c>
      <c r="JS107" s="292">
        <v>4120</v>
      </c>
      <c r="JT107" s="293">
        <v>-0.15034027634563829</v>
      </c>
      <c r="JU107" s="294">
        <v>4120</v>
      </c>
      <c r="JV107" s="293">
        <v>-0.14327302973591183</v>
      </c>
      <c r="JW107" s="294">
        <v>0</v>
      </c>
      <c r="JX107" s="293">
        <v>-1</v>
      </c>
      <c r="JY107" s="292">
        <v>0</v>
      </c>
      <c r="JZ107" s="293" t="s">
        <v>123</v>
      </c>
      <c r="KA107" s="294">
        <v>0</v>
      </c>
      <c r="KB107" s="293" t="s">
        <v>123</v>
      </c>
      <c r="KC107" s="294">
        <v>0</v>
      </c>
      <c r="KD107" s="293" t="s">
        <v>123</v>
      </c>
      <c r="KE107" s="292">
        <v>41941</v>
      </c>
      <c r="KF107" s="293">
        <v>0.3196048201868924</v>
      </c>
      <c r="KG107" s="292">
        <v>15819</v>
      </c>
      <c r="KH107" s="293">
        <v>0.16341840111789363</v>
      </c>
      <c r="KI107" s="294">
        <v>15811</v>
      </c>
      <c r="KJ107" s="293">
        <v>0.25364732001268631</v>
      </c>
      <c r="KK107" s="294">
        <v>8</v>
      </c>
      <c r="KL107" s="293">
        <v>-0.99187817258883249</v>
      </c>
      <c r="KM107" s="292">
        <v>6669</v>
      </c>
      <c r="KN107" s="293">
        <v>5.7061340941512162E-2</v>
      </c>
      <c r="KO107" s="294">
        <v>6411</v>
      </c>
      <c r="KP107" s="293">
        <v>3.2866118898018382E-2</v>
      </c>
      <c r="KQ107" s="294">
        <v>258</v>
      </c>
      <c r="KR107" s="293">
        <v>1.5294117647058822</v>
      </c>
      <c r="KS107" s="292">
        <v>6125</v>
      </c>
      <c r="KT107" s="293">
        <v>0.84933574879227058</v>
      </c>
      <c r="KU107" s="294">
        <v>5715</v>
      </c>
      <c r="KV107" s="293">
        <v>0.98162274618585288</v>
      </c>
      <c r="KW107" s="294">
        <v>410</v>
      </c>
      <c r="KX107" s="293">
        <v>-4.4289044289044344E-2</v>
      </c>
      <c r="KY107" s="292">
        <v>14171</v>
      </c>
      <c r="KZ107" s="293">
        <v>0.29854302208375327</v>
      </c>
      <c r="LA107" s="294">
        <v>13767</v>
      </c>
      <c r="LB107" s="293">
        <v>0.39229368932038833</v>
      </c>
      <c r="LC107" s="294">
        <v>404</v>
      </c>
      <c r="LD107" s="293">
        <v>-0.60585365853658535</v>
      </c>
      <c r="LE107" s="292">
        <v>289</v>
      </c>
      <c r="LF107" s="293">
        <v>-0.75976724854530342</v>
      </c>
      <c r="LG107" s="294">
        <v>237</v>
      </c>
      <c r="LH107" s="293">
        <v>0.234375</v>
      </c>
      <c r="LI107" s="294">
        <v>52</v>
      </c>
      <c r="LJ107" s="293">
        <v>-0.94856577645895157</v>
      </c>
      <c r="LK107" s="292">
        <v>50112</v>
      </c>
      <c r="LL107" s="293">
        <v>0.15131185957818305</v>
      </c>
      <c r="LM107" s="292">
        <v>11107</v>
      </c>
      <c r="LN107" s="293">
        <v>0.63266206085550492</v>
      </c>
      <c r="LO107" s="294">
        <v>11067</v>
      </c>
      <c r="LP107" s="293">
        <v>0.65006709408081109</v>
      </c>
      <c r="LQ107" s="294">
        <v>40</v>
      </c>
      <c r="LR107" s="293">
        <v>-0.58333333333333326</v>
      </c>
      <c r="LS107" s="292">
        <v>31062</v>
      </c>
      <c r="LT107" s="293">
        <v>4.0463589468747951E-2</v>
      </c>
      <c r="LU107" s="294">
        <v>31031</v>
      </c>
      <c r="LV107" s="293">
        <v>4.0715028339537884E-2</v>
      </c>
      <c r="LW107" s="294">
        <v>30</v>
      </c>
      <c r="LX107" s="293">
        <v>-0.18918918918918914</v>
      </c>
      <c r="LY107" s="292">
        <v>3602</v>
      </c>
      <c r="LZ107" s="293">
        <v>0.1214196762141968</v>
      </c>
      <c r="MA107" s="294">
        <v>3602</v>
      </c>
      <c r="MB107" s="293">
        <v>0.12386895475819037</v>
      </c>
      <c r="MC107" s="294">
        <v>0</v>
      </c>
      <c r="MD107" s="293">
        <v>-1</v>
      </c>
      <c r="ME107" s="292">
        <v>4024</v>
      </c>
      <c r="MF107" s="293">
        <v>1.8992149911369882E-2</v>
      </c>
      <c r="MG107" s="294">
        <v>4024</v>
      </c>
      <c r="MH107" s="293">
        <v>6.4268711980957516E-2</v>
      </c>
      <c r="MI107" s="294">
        <v>0</v>
      </c>
      <c r="MJ107" s="293">
        <v>-1</v>
      </c>
      <c r="MK107" s="292">
        <v>28</v>
      </c>
      <c r="ML107" s="293">
        <v>-0.78947368421052633</v>
      </c>
      <c r="MM107" s="294">
        <v>0</v>
      </c>
      <c r="MN107" s="293" t="s">
        <v>123</v>
      </c>
      <c r="MO107" s="294">
        <v>28</v>
      </c>
      <c r="MP107" s="293">
        <v>-0.78947368421052633</v>
      </c>
      <c r="MQ107" s="292">
        <v>130232</v>
      </c>
      <c r="MR107" s="293">
        <v>0.25036724113100672</v>
      </c>
      <c r="MS107" s="292">
        <v>58656</v>
      </c>
      <c r="MT107" s="293">
        <v>0.18124697921701305</v>
      </c>
      <c r="MU107" s="294">
        <v>56660</v>
      </c>
      <c r="MV107" s="293">
        <v>0.15942622112177451</v>
      </c>
      <c r="MW107" s="294">
        <v>1997</v>
      </c>
      <c r="MX107" s="293">
        <v>1.5342639593908629</v>
      </c>
      <c r="MY107" s="292">
        <v>39331</v>
      </c>
      <c r="MZ107" s="293">
        <v>0.2813070106854314</v>
      </c>
      <c r="NA107" s="294">
        <v>38800</v>
      </c>
      <c r="NB107" s="293">
        <v>0.29019386160343164</v>
      </c>
      <c r="NC107" s="294">
        <v>531</v>
      </c>
      <c r="ND107" s="293">
        <v>-0.1463022508038585</v>
      </c>
      <c r="NE107" s="292">
        <v>14700</v>
      </c>
      <c r="NF107" s="293">
        <v>0.34038479073584393</v>
      </c>
      <c r="NG107" s="294">
        <v>13370</v>
      </c>
      <c r="NH107" s="293">
        <v>0.24383663596613636</v>
      </c>
      <c r="NI107" s="294">
        <v>1331</v>
      </c>
      <c r="NJ107" s="293">
        <v>5.1336405529953915</v>
      </c>
      <c r="NK107" s="292">
        <v>19270</v>
      </c>
      <c r="NL107" s="293">
        <v>0.41410435165480286</v>
      </c>
      <c r="NM107" s="294">
        <v>18716</v>
      </c>
      <c r="NN107" s="293">
        <v>0.44002462106639983</v>
      </c>
      <c r="NO107" s="294">
        <v>552</v>
      </c>
      <c r="NP107" s="293">
        <v>-0.12101910828025475</v>
      </c>
      <c r="NQ107" s="292">
        <v>2359</v>
      </c>
      <c r="NR107" s="293">
        <v>0.47622027534418021</v>
      </c>
      <c r="NS107" s="294">
        <v>1900</v>
      </c>
      <c r="NT107" s="293">
        <v>0.85546875</v>
      </c>
      <c r="NU107" s="294">
        <v>459</v>
      </c>
      <c r="NV107" s="293">
        <v>-0.20034843205574915</v>
      </c>
    </row>
    <row r="108" spans="1:386" s="295" customFormat="1" outlineLevel="1" x14ac:dyDescent="0.25">
      <c r="A108" s="290"/>
      <c r="B108" s="291" t="s">
        <v>75</v>
      </c>
      <c r="C108" s="292">
        <v>1340309</v>
      </c>
      <c r="D108" s="293">
        <v>0.10767782601401477</v>
      </c>
      <c r="E108" s="292">
        <v>505127</v>
      </c>
      <c r="F108" s="293">
        <v>0.13538730574024371</v>
      </c>
      <c r="G108" s="294">
        <v>497269</v>
      </c>
      <c r="H108" s="293">
        <f t="shared" si="1443"/>
        <v>0.1328886246152654</v>
      </c>
      <c r="I108" s="294">
        <v>7858</v>
      </c>
      <c r="J108" s="293">
        <f t="shared" si="1444"/>
        <v>0.31956339210747275</v>
      </c>
      <c r="K108" s="292">
        <v>352035</v>
      </c>
      <c r="L108" s="293">
        <f t="shared" si="1445"/>
        <v>0.18931145037652164</v>
      </c>
      <c r="M108" s="294">
        <v>347710</v>
      </c>
      <c r="N108" s="293">
        <f t="shared" si="1446"/>
        <v>0.18948819611451873</v>
      </c>
      <c r="O108" s="294">
        <v>4325</v>
      </c>
      <c r="P108" s="293">
        <f t="shared" si="1447"/>
        <v>0.17495245857104047</v>
      </c>
      <c r="Q108" s="292">
        <v>269088</v>
      </c>
      <c r="R108" s="293">
        <v>8.8993031105067733E-2</v>
      </c>
      <c r="S108" s="294">
        <v>263741</v>
      </c>
      <c r="T108" s="293">
        <v>7.971097555983131E-2</v>
      </c>
      <c r="U108" s="294">
        <v>5346</v>
      </c>
      <c r="V108" s="293">
        <v>0.8897136797454932</v>
      </c>
      <c r="W108" s="292">
        <v>205071</v>
      </c>
      <c r="X108" s="293">
        <v>-2.8909535174451606E-2</v>
      </c>
      <c r="Y108" s="294">
        <v>202219</v>
      </c>
      <c r="Z108" s="293">
        <v>-2.8167051134179166E-2</v>
      </c>
      <c r="AA108" s="294">
        <v>2853</v>
      </c>
      <c r="AB108" s="293">
        <v>-7.8785921859864438E-2</v>
      </c>
      <c r="AC108" s="292">
        <v>25126</v>
      </c>
      <c r="AD108" s="293">
        <v>0.30674017058456426</v>
      </c>
      <c r="AE108" s="294">
        <v>22221</v>
      </c>
      <c r="AF108" s="293">
        <v>0.28482220294882921</v>
      </c>
      <c r="AG108" s="294">
        <v>2906</v>
      </c>
      <c r="AH108" s="293">
        <v>0.50336264873254</v>
      </c>
      <c r="AI108" s="292">
        <v>1120413</v>
      </c>
      <c r="AJ108" s="293">
        <v>0.13887183469676523</v>
      </c>
      <c r="AK108" s="292">
        <v>422171</v>
      </c>
      <c r="AL108" s="293">
        <v>0.17503750525351891</v>
      </c>
      <c r="AM108" s="294">
        <v>417104</v>
      </c>
      <c r="AN108" s="293">
        <v>0.17202563763933654</v>
      </c>
      <c r="AO108" s="294">
        <v>5067</v>
      </c>
      <c r="AP108" s="293">
        <v>0.49029411764705877</v>
      </c>
      <c r="AQ108" s="292">
        <v>281065</v>
      </c>
      <c r="AR108" s="293">
        <v>0.22599823776248185</v>
      </c>
      <c r="AS108" s="294">
        <v>278449</v>
      </c>
      <c r="AT108" s="293">
        <v>0.22734505511942915</v>
      </c>
      <c r="AU108" s="294">
        <v>2616</v>
      </c>
      <c r="AV108" s="293">
        <v>9.7775912715065028E-2</v>
      </c>
      <c r="AW108" s="292">
        <v>226620</v>
      </c>
      <c r="AX108" s="293">
        <v>0.11603581242797634</v>
      </c>
      <c r="AY108" s="294">
        <v>222746</v>
      </c>
      <c r="AZ108" s="293">
        <v>0.10851995620583255</v>
      </c>
      <c r="BA108" s="294">
        <v>3874</v>
      </c>
      <c r="BB108" s="293">
        <v>0.82822085889570563</v>
      </c>
      <c r="BC108" s="292">
        <v>182316</v>
      </c>
      <c r="BD108" s="293">
        <v>-7.620457662914526E-3</v>
      </c>
      <c r="BE108" s="294">
        <v>180857</v>
      </c>
      <c r="BF108" s="293">
        <v>-4.8914419024352895E-3</v>
      </c>
      <c r="BG108" s="294">
        <v>1459</v>
      </c>
      <c r="BH108" s="293">
        <v>-0.25901472828847127</v>
      </c>
      <c r="BI108" s="292">
        <v>16612</v>
      </c>
      <c r="BJ108" s="293">
        <v>0.40032032369552395</v>
      </c>
      <c r="BK108" s="294">
        <v>14923</v>
      </c>
      <c r="BL108" s="293">
        <v>0.44253262445625907</v>
      </c>
      <c r="BM108" s="294">
        <v>1689</v>
      </c>
      <c r="BN108" s="293">
        <v>0.11338167435728419</v>
      </c>
      <c r="BO108" s="292">
        <v>219896</v>
      </c>
      <c r="BP108" s="293">
        <v>-2.797657199690573E-2</v>
      </c>
      <c r="BQ108" s="292">
        <v>82956</v>
      </c>
      <c r="BR108" s="293">
        <v>-3.1012369905736414E-2</v>
      </c>
      <c r="BS108" s="294">
        <v>80165</v>
      </c>
      <c r="BT108" s="293">
        <v>-3.4807840493161213E-2</v>
      </c>
      <c r="BU108" s="294">
        <v>2791</v>
      </c>
      <c r="BV108" s="293">
        <v>9.236790606653611E-2</v>
      </c>
      <c r="BW108" s="292">
        <v>70970</v>
      </c>
      <c r="BX108" s="293">
        <v>6.3300621769420973E-2</v>
      </c>
      <c r="BY108" s="294">
        <v>69261</v>
      </c>
      <c r="BZ108" s="293">
        <v>5.8259992665933291E-2</v>
      </c>
      <c r="CA108" s="294">
        <v>1709</v>
      </c>
      <c r="CB108" s="293">
        <v>0.31765612952968381</v>
      </c>
      <c r="CC108" s="292">
        <v>42468</v>
      </c>
      <c r="CD108" s="293">
        <v>-3.5694822888283406E-2</v>
      </c>
      <c r="CE108" s="294">
        <v>40996</v>
      </c>
      <c r="CF108" s="293">
        <v>-5.3865681975536539E-2</v>
      </c>
      <c r="CG108" s="294">
        <v>1472</v>
      </c>
      <c r="CH108" s="293">
        <v>1.0732394366197182</v>
      </c>
      <c r="CI108" s="292">
        <v>22756</v>
      </c>
      <c r="CJ108" s="293">
        <v>-0.1713338917009577</v>
      </c>
      <c r="CK108" s="294">
        <v>21362</v>
      </c>
      <c r="CL108" s="293">
        <v>-0.18877454144989181</v>
      </c>
      <c r="CM108" s="294">
        <v>1393</v>
      </c>
      <c r="CN108" s="293">
        <v>0.2360248447204969</v>
      </c>
      <c r="CO108" s="292">
        <v>8514</v>
      </c>
      <c r="CP108" s="293">
        <v>0.15600814663951112</v>
      </c>
      <c r="CQ108" s="294">
        <v>7297</v>
      </c>
      <c r="CR108" s="293">
        <v>4.9928057553956906E-2</v>
      </c>
      <c r="CS108" s="294">
        <v>1216</v>
      </c>
      <c r="CT108" s="293">
        <v>1.9301204819277107</v>
      </c>
      <c r="CU108" s="292">
        <v>229641</v>
      </c>
      <c r="CV108" s="293">
        <v>7.4474555969381129E-2</v>
      </c>
      <c r="CW108" s="292">
        <v>57610</v>
      </c>
      <c r="CX108" s="293">
        <v>0.25043410314290671</v>
      </c>
      <c r="CY108" s="294">
        <v>55598</v>
      </c>
      <c r="CZ108" s="293">
        <v>0.23165193504796089</v>
      </c>
      <c r="DA108" s="294">
        <v>2012</v>
      </c>
      <c r="DB108" s="293">
        <v>1.1611170784103115</v>
      </c>
      <c r="DC108" s="292">
        <v>68267</v>
      </c>
      <c r="DD108" s="293">
        <v>0.18465623156214206</v>
      </c>
      <c r="DE108" s="294">
        <v>67542</v>
      </c>
      <c r="DF108" s="293">
        <v>0.1955182667799491</v>
      </c>
      <c r="DG108" s="294">
        <v>725</v>
      </c>
      <c r="DH108" s="293">
        <v>-0.3584070796460177</v>
      </c>
      <c r="DI108" s="292">
        <v>27149</v>
      </c>
      <c r="DJ108" s="293">
        <v>7.2320088474603139E-2</v>
      </c>
      <c r="DK108" s="294">
        <v>25256</v>
      </c>
      <c r="DL108" s="293">
        <v>3.6994456990351088E-2</v>
      </c>
      <c r="DM108" s="294">
        <v>1893</v>
      </c>
      <c r="DN108" s="293">
        <v>0.96573208722741444</v>
      </c>
      <c r="DO108" s="292">
        <v>71752</v>
      </c>
      <c r="DP108" s="293">
        <v>-9.9791734624745887E-2</v>
      </c>
      <c r="DQ108" s="294">
        <v>71752</v>
      </c>
      <c r="DR108" s="293">
        <v>-9.931713195420766E-2</v>
      </c>
      <c r="DS108" s="294">
        <v>0</v>
      </c>
      <c r="DT108" s="293">
        <v>-1</v>
      </c>
      <c r="DU108" s="292">
        <v>7172</v>
      </c>
      <c r="DV108" s="293">
        <v>0.58112874779541457</v>
      </c>
      <c r="DW108" s="294">
        <v>6594</v>
      </c>
      <c r="DX108" s="293">
        <v>0.46631087391594406</v>
      </c>
      <c r="DY108" s="294">
        <v>579</v>
      </c>
      <c r="DZ108" s="293">
        <v>13.846153846153847</v>
      </c>
      <c r="EA108" s="292">
        <v>38827</v>
      </c>
      <c r="EB108" s="293">
        <v>0.23326874821332155</v>
      </c>
      <c r="EC108" s="292">
        <v>19274</v>
      </c>
      <c r="ED108" s="293">
        <v>0.11901997213190896</v>
      </c>
      <c r="EE108" s="294">
        <v>19159</v>
      </c>
      <c r="EF108" s="293">
        <v>0.11357163615228139</v>
      </c>
      <c r="EG108" s="294">
        <v>115</v>
      </c>
      <c r="EH108" s="293">
        <v>5.0526315789473681</v>
      </c>
      <c r="EI108" s="292">
        <v>12335</v>
      </c>
      <c r="EJ108" s="293">
        <v>0.43781326494929473</v>
      </c>
      <c r="EK108" s="294">
        <v>12247</v>
      </c>
      <c r="EL108" s="293">
        <v>0.42755565916773519</v>
      </c>
      <c r="EM108" s="294">
        <v>89</v>
      </c>
      <c r="EN108" s="293" t="s">
        <v>123</v>
      </c>
      <c r="EO108" s="292">
        <v>4491</v>
      </c>
      <c r="EP108" s="293">
        <v>0.28461098398169327</v>
      </c>
      <c r="EQ108" s="294">
        <v>4430</v>
      </c>
      <c r="ER108" s="293">
        <v>0.2671624713958809</v>
      </c>
      <c r="ES108" s="294">
        <v>61</v>
      </c>
      <c r="ET108" s="293" t="s">
        <v>123</v>
      </c>
      <c r="EU108" s="292">
        <v>1771</v>
      </c>
      <c r="EV108" s="293">
        <v>-1.5016685205784253E-2</v>
      </c>
      <c r="EW108" s="294">
        <v>1694</v>
      </c>
      <c r="EX108" s="293">
        <v>-5.7842046718576179E-2</v>
      </c>
      <c r="EY108" s="294">
        <v>77</v>
      </c>
      <c r="EZ108" s="293" t="s">
        <v>123</v>
      </c>
      <c r="FA108" s="292">
        <v>612</v>
      </c>
      <c r="FB108" s="293">
        <v>0.23886639676113353</v>
      </c>
      <c r="FC108" s="294">
        <v>612</v>
      </c>
      <c r="FD108" s="293">
        <v>0.67213114754098369</v>
      </c>
      <c r="FE108" s="294">
        <v>0</v>
      </c>
      <c r="FF108" s="293">
        <v>-1</v>
      </c>
      <c r="FG108" s="292">
        <v>65678</v>
      </c>
      <c r="FH108" s="293">
        <v>-4.6001888299803895E-2</v>
      </c>
      <c r="FI108" s="292">
        <v>18488</v>
      </c>
      <c r="FJ108" s="293">
        <v>-8.6516132219971342E-2</v>
      </c>
      <c r="FK108" s="294">
        <v>18186</v>
      </c>
      <c r="FL108" s="293">
        <v>-7.5209763539282992E-2</v>
      </c>
      <c r="FM108" s="294">
        <v>303</v>
      </c>
      <c r="FN108" s="293">
        <v>-0.47212543554006969</v>
      </c>
      <c r="FO108" s="292">
        <v>12840</v>
      </c>
      <c r="FP108" s="293">
        <v>-2.8303314666263013E-2</v>
      </c>
      <c r="FQ108" s="294">
        <v>12783</v>
      </c>
      <c r="FR108" s="293">
        <v>-2.553742948620219E-2</v>
      </c>
      <c r="FS108" s="294">
        <v>57</v>
      </c>
      <c r="FT108" s="293">
        <v>-0.41237113402061853</v>
      </c>
      <c r="FU108" s="292">
        <v>16085</v>
      </c>
      <c r="FV108" s="293">
        <v>-9.1499576390850046E-2</v>
      </c>
      <c r="FW108" s="294">
        <v>15158</v>
      </c>
      <c r="FX108" s="293">
        <v>-0.11764363467023686</v>
      </c>
      <c r="FY108" s="294">
        <v>927</v>
      </c>
      <c r="FZ108" s="293">
        <v>0.76235741444866911</v>
      </c>
      <c r="GA108" s="292">
        <v>17764</v>
      </c>
      <c r="GB108" s="293">
        <v>9.4902540205716868E-3</v>
      </c>
      <c r="GC108" s="294">
        <v>17470</v>
      </c>
      <c r="GD108" s="293">
        <v>8.5935262102543319E-4</v>
      </c>
      <c r="GE108" s="294">
        <v>294</v>
      </c>
      <c r="GF108" s="293">
        <v>1.0704225352112675</v>
      </c>
      <c r="GG108" s="292">
        <v>2071</v>
      </c>
      <c r="GH108" s="293">
        <v>0.82789055604589579</v>
      </c>
      <c r="GI108" s="294">
        <v>2071</v>
      </c>
      <c r="GJ108" s="293">
        <v>0.9105166051660516</v>
      </c>
      <c r="GK108" s="294">
        <v>0</v>
      </c>
      <c r="GL108" s="293">
        <v>-1</v>
      </c>
      <c r="GM108" s="292">
        <v>467924</v>
      </c>
      <c r="GN108" s="293">
        <v>0.17725614511787047</v>
      </c>
      <c r="GO108" s="292">
        <v>209345</v>
      </c>
      <c r="GP108" s="293">
        <v>0.23963736706222316</v>
      </c>
      <c r="GQ108" s="294">
        <v>208823</v>
      </c>
      <c r="GR108" s="293">
        <v>0.23803454020501214</v>
      </c>
      <c r="GS108" s="294">
        <v>522</v>
      </c>
      <c r="GT108" s="293">
        <v>1.5588235294117645</v>
      </c>
      <c r="GU108" s="292">
        <v>84999</v>
      </c>
      <c r="GV108" s="293">
        <v>0.2537465337188034</v>
      </c>
      <c r="GW108" s="294">
        <v>84999</v>
      </c>
      <c r="GX108" s="293">
        <v>0.26116889475792693</v>
      </c>
      <c r="GY108" s="294">
        <v>0</v>
      </c>
      <c r="GZ108" s="293">
        <v>-1</v>
      </c>
      <c r="HA108" s="292">
        <v>124796</v>
      </c>
      <c r="HB108" s="293">
        <v>0.11730263040091682</v>
      </c>
      <c r="HC108" s="294">
        <v>124641</v>
      </c>
      <c r="HD108" s="293">
        <v>0.11644467534328795</v>
      </c>
      <c r="HE108" s="294">
        <v>155</v>
      </c>
      <c r="HF108" s="293">
        <v>1.9245283018867925</v>
      </c>
      <c r="HG108" s="292">
        <v>46815</v>
      </c>
      <c r="HH108" s="293">
        <v>2.3323423974818569E-2</v>
      </c>
      <c r="HI108" s="294">
        <v>46549</v>
      </c>
      <c r="HJ108" s="293">
        <v>2.9457947232235604E-2</v>
      </c>
      <c r="HK108" s="294">
        <v>266</v>
      </c>
      <c r="HL108" s="293">
        <v>-0.49905838041431261</v>
      </c>
      <c r="HM108" s="292">
        <v>1277</v>
      </c>
      <c r="HN108" s="293">
        <v>-0.28857938718662957</v>
      </c>
      <c r="HO108" s="294">
        <v>1268</v>
      </c>
      <c r="HP108" s="293">
        <v>-0.29003359462486</v>
      </c>
      <c r="HQ108" s="294">
        <v>9</v>
      </c>
      <c r="HR108" s="293">
        <v>0</v>
      </c>
      <c r="HS108" s="292">
        <v>68691</v>
      </c>
      <c r="HT108" s="293">
        <v>0.35846929694452689</v>
      </c>
      <c r="HU108" s="292">
        <v>21712</v>
      </c>
      <c r="HV108" s="293">
        <v>0.35674561019808793</v>
      </c>
      <c r="HW108" s="294">
        <v>21356</v>
      </c>
      <c r="HX108" s="293">
        <v>0.34509038231403921</v>
      </c>
      <c r="HY108" s="294">
        <v>356</v>
      </c>
      <c r="HZ108" s="293">
        <v>1.8031496062992125</v>
      </c>
      <c r="IA108" s="292">
        <v>28623</v>
      </c>
      <c r="IB108" s="293">
        <v>0.23205061983471076</v>
      </c>
      <c r="IC108" s="294">
        <v>28623</v>
      </c>
      <c r="ID108" s="293">
        <v>0.23205061983471076</v>
      </c>
      <c r="IE108" s="294">
        <v>0</v>
      </c>
      <c r="IF108" s="293" t="s">
        <v>123</v>
      </c>
      <c r="IG108" s="292">
        <v>10081</v>
      </c>
      <c r="IH108" s="293">
        <v>0.46889115547136817</v>
      </c>
      <c r="II108" s="294">
        <v>10081</v>
      </c>
      <c r="IJ108" s="293">
        <v>0.47836926235518407</v>
      </c>
      <c r="IK108" s="294">
        <v>0</v>
      </c>
      <c r="IL108" s="293">
        <v>-1</v>
      </c>
      <c r="IM108" s="292">
        <v>5819</v>
      </c>
      <c r="IN108" s="293">
        <v>0.83448928121059263</v>
      </c>
      <c r="IO108" s="294">
        <v>5819</v>
      </c>
      <c r="IP108" s="293">
        <v>0.83448928121059263</v>
      </c>
      <c r="IQ108" s="294">
        <v>0</v>
      </c>
      <c r="IR108" s="293" t="s">
        <v>123</v>
      </c>
      <c r="IS108" s="292">
        <v>2663</v>
      </c>
      <c r="IT108" s="293">
        <v>1.0158970476911429</v>
      </c>
      <c r="IU108" s="294">
        <v>2599</v>
      </c>
      <c r="IV108" s="293">
        <v>1.1658333333333335</v>
      </c>
      <c r="IW108" s="294">
        <v>65</v>
      </c>
      <c r="IX108" s="293">
        <v>-0.46280991735537191</v>
      </c>
      <c r="IY108" s="292">
        <v>41969</v>
      </c>
      <c r="IZ108" s="293">
        <v>5.1011719923870658E-2</v>
      </c>
      <c r="JA108" s="292">
        <v>12279</v>
      </c>
      <c r="JB108" s="293">
        <v>1.5464770095931168E-2</v>
      </c>
      <c r="JC108" s="294">
        <v>12279</v>
      </c>
      <c r="JD108" s="293">
        <v>1.6978631770746988E-2</v>
      </c>
      <c r="JE108" s="294">
        <v>0</v>
      </c>
      <c r="JF108" s="293">
        <v>-1</v>
      </c>
      <c r="JG108" s="292">
        <v>4540</v>
      </c>
      <c r="JH108" s="293">
        <v>-5.5347482313774399E-2</v>
      </c>
      <c r="JI108" s="294">
        <v>4536</v>
      </c>
      <c r="JJ108" s="293">
        <v>-5.6179775280898903E-2</v>
      </c>
      <c r="JK108" s="294">
        <v>4</v>
      </c>
      <c r="JL108" s="293" t="s">
        <v>123</v>
      </c>
      <c r="JM108" s="292">
        <v>22285</v>
      </c>
      <c r="JN108" s="293">
        <v>0.14059780939707234</v>
      </c>
      <c r="JO108" s="294">
        <v>22217</v>
      </c>
      <c r="JP108" s="293">
        <v>0.13933333333333331</v>
      </c>
      <c r="JQ108" s="294">
        <v>68</v>
      </c>
      <c r="JR108" s="293">
        <v>0.78947368421052633</v>
      </c>
      <c r="JS108" s="292">
        <v>2897</v>
      </c>
      <c r="JT108" s="293">
        <v>-0.16004639025804579</v>
      </c>
      <c r="JU108" s="294">
        <v>2897</v>
      </c>
      <c r="JV108" s="293">
        <v>-0.16004639025804579</v>
      </c>
      <c r="JW108" s="294">
        <v>0</v>
      </c>
      <c r="JX108" s="293" t="s">
        <v>123</v>
      </c>
      <c r="JY108" s="292">
        <v>0</v>
      </c>
      <c r="JZ108" s="293" t="s">
        <v>123</v>
      </c>
      <c r="KA108" s="294">
        <v>0</v>
      </c>
      <c r="KB108" s="293" t="s">
        <v>123</v>
      </c>
      <c r="KC108" s="294">
        <v>0</v>
      </c>
      <c r="KD108" s="293" t="s">
        <v>123</v>
      </c>
      <c r="KE108" s="292">
        <v>57364</v>
      </c>
      <c r="KF108" s="293">
        <v>9.3772642336879874E-2</v>
      </c>
      <c r="KG108" s="292">
        <v>23253</v>
      </c>
      <c r="KH108" s="293">
        <v>-5.24063735278536E-2</v>
      </c>
      <c r="KI108" s="294">
        <v>22897</v>
      </c>
      <c r="KJ108" s="293">
        <v>-3.7819893263856819E-2</v>
      </c>
      <c r="KK108" s="294">
        <v>356</v>
      </c>
      <c r="KL108" s="293">
        <v>-0.52021563342318067</v>
      </c>
      <c r="KM108" s="292">
        <v>9278</v>
      </c>
      <c r="KN108" s="293">
        <v>0.23344855091730921</v>
      </c>
      <c r="KO108" s="294">
        <v>8993</v>
      </c>
      <c r="KP108" s="293">
        <v>0.22520435967302443</v>
      </c>
      <c r="KQ108" s="294">
        <v>284</v>
      </c>
      <c r="KR108" s="293">
        <v>0.55191256830601088</v>
      </c>
      <c r="KS108" s="292">
        <v>8611</v>
      </c>
      <c r="KT108" s="293">
        <v>0.4609772650152697</v>
      </c>
      <c r="KU108" s="294">
        <v>8263</v>
      </c>
      <c r="KV108" s="293">
        <v>0.46066819869188613</v>
      </c>
      <c r="KW108" s="294">
        <v>348</v>
      </c>
      <c r="KX108" s="293">
        <v>0.46835443037974689</v>
      </c>
      <c r="KY108" s="292">
        <v>17436</v>
      </c>
      <c r="KZ108" s="293">
        <v>0.10159211523881728</v>
      </c>
      <c r="LA108" s="294">
        <v>17211</v>
      </c>
      <c r="LB108" s="293">
        <v>0.13739095955590797</v>
      </c>
      <c r="LC108" s="294">
        <v>225</v>
      </c>
      <c r="LD108" s="293">
        <v>-0.67672413793103448</v>
      </c>
      <c r="LE108" s="292">
        <v>0</v>
      </c>
      <c r="LF108" s="293">
        <v>-1</v>
      </c>
      <c r="LG108" s="294">
        <v>0</v>
      </c>
      <c r="LH108" s="293">
        <v>-1</v>
      </c>
      <c r="LI108" s="294">
        <v>0</v>
      </c>
      <c r="LJ108" s="293">
        <v>-1</v>
      </c>
      <c r="LK108" s="292">
        <v>32368</v>
      </c>
      <c r="LL108" s="293">
        <v>0.1727536231884057</v>
      </c>
      <c r="LM108" s="292">
        <v>4015</v>
      </c>
      <c r="LN108" s="293">
        <v>-0.24629247231086915</v>
      </c>
      <c r="LO108" s="294">
        <v>3998</v>
      </c>
      <c r="LP108" s="293">
        <v>-0.23351226993865026</v>
      </c>
      <c r="LQ108" s="294">
        <v>18</v>
      </c>
      <c r="LR108" s="293">
        <v>-0.83783783783783783</v>
      </c>
      <c r="LS108" s="292">
        <v>24665</v>
      </c>
      <c r="LT108" s="293">
        <v>0.33859763377835672</v>
      </c>
      <c r="LU108" s="294">
        <v>24623</v>
      </c>
      <c r="LV108" s="293">
        <v>0.33631824595680015</v>
      </c>
      <c r="LW108" s="294">
        <v>42</v>
      </c>
      <c r="LX108" s="293" t="s">
        <v>123</v>
      </c>
      <c r="LY108" s="292">
        <v>1711</v>
      </c>
      <c r="LZ108" s="293">
        <v>-0.15213082259663036</v>
      </c>
      <c r="MA108" s="294">
        <v>1711</v>
      </c>
      <c r="MB108" s="293">
        <v>-0.14960238568588469</v>
      </c>
      <c r="MC108" s="294">
        <v>0</v>
      </c>
      <c r="MD108" s="293">
        <v>-1</v>
      </c>
      <c r="ME108" s="292">
        <v>1768</v>
      </c>
      <c r="MF108" s="293">
        <v>-1.173840134153159E-2</v>
      </c>
      <c r="MG108" s="294">
        <v>1768</v>
      </c>
      <c r="MH108" s="293">
        <v>-5.6529112492931244E-4</v>
      </c>
      <c r="MI108" s="294">
        <v>0</v>
      </c>
      <c r="MJ108" s="293">
        <v>-1</v>
      </c>
      <c r="MK108" s="292">
        <v>222</v>
      </c>
      <c r="ML108" s="293">
        <v>0.37888198757763969</v>
      </c>
      <c r="MM108" s="294">
        <v>178</v>
      </c>
      <c r="MN108" s="293">
        <v>1.2531645569620253</v>
      </c>
      <c r="MO108" s="294">
        <v>43</v>
      </c>
      <c r="MP108" s="293">
        <v>-0.47560975609756095</v>
      </c>
      <c r="MQ108" s="292">
        <v>117951</v>
      </c>
      <c r="MR108" s="293">
        <v>0.15948568226724458</v>
      </c>
      <c r="MS108" s="292">
        <v>56195</v>
      </c>
      <c r="MT108" s="293">
        <v>0.14892355502852128</v>
      </c>
      <c r="MU108" s="294">
        <v>54808</v>
      </c>
      <c r="MV108" s="293">
        <v>0.13627034311184816</v>
      </c>
      <c r="MW108" s="294">
        <v>1385</v>
      </c>
      <c r="MX108" s="293">
        <v>1.0579494799405644</v>
      </c>
      <c r="MY108" s="292">
        <v>35518</v>
      </c>
      <c r="MZ108" s="293">
        <v>0.26610344704666167</v>
      </c>
      <c r="NA108" s="294">
        <v>34103</v>
      </c>
      <c r="NB108" s="293">
        <v>0.24114714124540515</v>
      </c>
      <c r="NC108" s="294">
        <v>1415</v>
      </c>
      <c r="ND108" s="293">
        <v>1.4608695652173913</v>
      </c>
      <c r="NE108" s="292">
        <v>11411</v>
      </c>
      <c r="NF108" s="293">
        <v>8.3459931636916007E-2</v>
      </c>
      <c r="NG108" s="294">
        <v>10989</v>
      </c>
      <c r="NH108" s="293">
        <v>6.8864896410854914E-2</v>
      </c>
      <c r="NI108" s="294">
        <v>422</v>
      </c>
      <c r="NJ108" s="293">
        <v>0.68127490039840644</v>
      </c>
      <c r="NK108" s="292">
        <v>16294</v>
      </c>
      <c r="NL108" s="293">
        <v>0.11381502495044082</v>
      </c>
      <c r="NM108" s="294">
        <v>15697</v>
      </c>
      <c r="NN108" s="293">
        <v>0.11405251951738826</v>
      </c>
      <c r="NO108" s="294">
        <v>597</v>
      </c>
      <c r="NP108" s="293">
        <v>0.10966542750929364</v>
      </c>
      <c r="NQ108" s="292">
        <v>2595</v>
      </c>
      <c r="NR108" s="293">
        <v>0.71061305207646663</v>
      </c>
      <c r="NS108" s="294">
        <v>1601</v>
      </c>
      <c r="NT108" s="293">
        <v>0.9716748768472907</v>
      </c>
      <c r="NU108" s="294">
        <v>993</v>
      </c>
      <c r="NV108" s="293">
        <v>0.40851063829787226</v>
      </c>
    </row>
    <row r="109" spans="1:386" s="295" customFormat="1" outlineLevel="1" x14ac:dyDescent="0.25">
      <c r="A109" s="290"/>
      <c r="B109" s="291" t="s">
        <v>77</v>
      </c>
      <c r="C109" s="292">
        <v>1160769</v>
      </c>
      <c r="D109" s="293">
        <v>0.14309447325453828</v>
      </c>
      <c r="E109" s="292">
        <v>451926</v>
      </c>
      <c r="F109" s="293">
        <v>0.16001899457114632</v>
      </c>
      <c r="G109" s="294">
        <v>432745</v>
      </c>
      <c r="H109" s="293">
        <f t="shared" si="1443"/>
        <v>0.16455461158190188</v>
      </c>
      <c r="I109" s="294">
        <v>19181</v>
      </c>
      <c r="J109" s="293">
        <f t="shared" si="1444"/>
        <v>6.6321992439404065E-2</v>
      </c>
      <c r="K109" s="292">
        <v>304653</v>
      </c>
      <c r="L109" s="293">
        <f t="shared" si="1445"/>
        <v>0.18242506336090303</v>
      </c>
      <c r="M109" s="294">
        <v>302105</v>
      </c>
      <c r="N109" s="293">
        <f t="shared" si="1446"/>
        <v>0.18059572006940439</v>
      </c>
      <c r="O109" s="294">
        <v>2548</v>
      </c>
      <c r="P109" s="293">
        <f t="shared" si="1447"/>
        <v>0.44855031267765777</v>
      </c>
      <c r="Q109" s="292">
        <v>244539</v>
      </c>
      <c r="R109" s="293">
        <v>0.11594381468703796</v>
      </c>
      <c r="S109" s="294">
        <v>229778</v>
      </c>
      <c r="T109" s="293">
        <v>0.12911357572124249</v>
      </c>
      <c r="U109" s="294">
        <v>14761</v>
      </c>
      <c r="V109" s="293">
        <v>-5.5537782327724106E-2</v>
      </c>
      <c r="W109" s="292">
        <v>173579</v>
      </c>
      <c r="X109" s="293">
        <v>5.6257378266213909E-2</v>
      </c>
      <c r="Y109" s="294">
        <v>170461</v>
      </c>
      <c r="Z109" s="293">
        <v>5.1248527606983618E-2</v>
      </c>
      <c r="AA109" s="294">
        <v>3118</v>
      </c>
      <c r="AB109" s="293">
        <v>0.42896425297891838</v>
      </c>
      <c r="AC109" s="292">
        <v>27276</v>
      </c>
      <c r="AD109" s="293">
        <v>-5.0212410334981583E-2</v>
      </c>
      <c r="AE109" s="294">
        <v>16125</v>
      </c>
      <c r="AF109" s="293">
        <v>0.20022329735764788</v>
      </c>
      <c r="AG109" s="294">
        <v>11150</v>
      </c>
      <c r="AH109" s="293">
        <v>-0.27043119806320748</v>
      </c>
      <c r="AI109" s="292">
        <v>999191</v>
      </c>
      <c r="AJ109" s="293">
        <v>0.14964504734619677</v>
      </c>
      <c r="AK109" s="292">
        <v>385665</v>
      </c>
      <c r="AL109" s="293">
        <v>0.15406713168691022</v>
      </c>
      <c r="AM109" s="294">
        <v>369378</v>
      </c>
      <c r="AN109" s="293">
        <v>0.16440381432737006</v>
      </c>
      <c r="AO109" s="294">
        <v>16287</v>
      </c>
      <c r="AP109" s="293">
        <v>-3.9285082286320994E-2</v>
      </c>
      <c r="AQ109" s="292">
        <v>250086</v>
      </c>
      <c r="AR109" s="293">
        <v>0.18498898339216763</v>
      </c>
      <c r="AS109" s="294">
        <v>248661</v>
      </c>
      <c r="AT109" s="293">
        <v>0.18450047396977065</v>
      </c>
      <c r="AU109" s="294">
        <v>1425</v>
      </c>
      <c r="AV109" s="293">
        <v>0.2768817204301075</v>
      </c>
      <c r="AW109" s="292">
        <v>216083</v>
      </c>
      <c r="AX109" s="293">
        <v>0.12472933583177181</v>
      </c>
      <c r="AY109" s="294">
        <v>202387</v>
      </c>
      <c r="AZ109" s="293">
        <v>0.14190683608296273</v>
      </c>
      <c r="BA109" s="294">
        <v>13696</v>
      </c>
      <c r="BB109" s="293">
        <v>-7.9817253426498258E-2</v>
      </c>
      <c r="BC109" s="292">
        <v>158598</v>
      </c>
      <c r="BD109" s="293">
        <v>6.7223837209302362E-2</v>
      </c>
      <c r="BE109" s="294">
        <v>156971</v>
      </c>
      <c r="BF109" s="293">
        <v>6.64297894600967E-2</v>
      </c>
      <c r="BG109" s="294">
        <v>1627</v>
      </c>
      <c r="BH109" s="293">
        <v>0.14982332155477041</v>
      </c>
      <c r="BI109" s="292">
        <v>23423</v>
      </c>
      <c r="BJ109" s="293">
        <v>-1.5261077945009638E-2</v>
      </c>
      <c r="BK109" s="294">
        <v>13455</v>
      </c>
      <c r="BL109" s="293">
        <v>0.44459952759287091</v>
      </c>
      <c r="BM109" s="294">
        <v>9967</v>
      </c>
      <c r="BN109" s="293">
        <v>-0.31129076838032066</v>
      </c>
      <c r="BO109" s="292">
        <v>161579</v>
      </c>
      <c r="BP109" s="293">
        <v>0.10419457124894071</v>
      </c>
      <c r="BQ109" s="292">
        <v>66262</v>
      </c>
      <c r="BR109" s="293">
        <v>0.1959354582536188</v>
      </c>
      <c r="BS109" s="294">
        <v>63367</v>
      </c>
      <c r="BT109" s="293">
        <v>0.16545584962571969</v>
      </c>
      <c r="BU109" s="294">
        <v>2894</v>
      </c>
      <c r="BV109" s="293">
        <v>1.796135265700483</v>
      </c>
      <c r="BW109" s="292">
        <v>54567</v>
      </c>
      <c r="BX109" s="293">
        <v>0.17081491653435177</v>
      </c>
      <c r="BY109" s="294">
        <v>53444</v>
      </c>
      <c r="BZ109" s="293">
        <v>0.16276135152187621</v>
      </c>
      <c r="CA109" s="294">
        <v>1124</v>
      </c>
      <c r="CB109" s="293">
        <v>0.74805598755832037</v>
      </c>
      <c r="CC109" s="292">
        <v>28455</v>
      </c>
      <c r="CD109" s="293">
        <v>5.3420701910262158E-2</v>
      </c>
      <c r="CE109" s="294">
        <v>27391</v>
      </c>
      <c r="CF109" s="293">
        <v>4.2791335135340836E-2</v>
      </c>
      <c r="CG109" s="294">
        <v>1065</v>
      </c>
      <c r="CH109" s="293">
        <v>0.42953020134228193</v>
      </c>
      <c r="CI109" s="292">
        <v>14981</v>
      </c>
      <c r="CJ109" s="293">
        <v>-4.7373775912501581E-2</v>
      </c>
      <c r="CK109" s="294">
        <v>13491</v>
      </c>
      <c r="CL109" s="293">
        <v>-9.8074608904933802E-2</v>
      </c>
      <c r="CM109" s="294">
        <v>1491</v>
      </c>
      <c r="CN109" s="293">
        <v>0.94393741851368973</v>
      </c>
      <c r="CO109" s="292">
        <v>3853</v>
      </c>
      <c r="CP109" s="293">
        <v>-0.21877534468775339</v>
      </c>
      <c r="CQ109" s="294">
        <v>2670</v>
      </c>
      <c r="CR109" s="293">
        <v>-0.35209900509585057</v>
      </c>
      <c r="CS109" s="294">
        <v>1183</v>
      </c>
      <c r="CT109" s="293">
        <v>0.4586929716399506</v>
      </c>
      <c r="CU109" s="292">
        <v>233244</v>
      </c>
      <c r="CV109" s="293">
        <v>0.12653770919365348</v>
      </c>
      <c r="CW109" s="292">
        <v>62976</v>
      </c>
      <c r="CX109" s="293">
        <v>0.10769880217402772</v>
      </c>
      <c r="CY109" s="294">
        <v>52607</v>
      </c>
      <c r="CZ109" s="293">
        <v>0.18867071875635499</v>
      </c>
      <c r="DA109" s="294">
        <v>10369</v>
      </c>
      <c r="DB109" s="293">
        <v>-0.17686750813685803</v>
      </c>
      <c r="DC109" s="292">
        <v>74693</v>
      </c>
      <c r="DD109" s="293">
        <v>0.16622168095305012</v>
      </c>
      <c r="DE109" s="294">
        <v>74475</v>
      </c>
      <c r="DF109" s="293">
        <v>0.17169063276800611</v>
      </c>
      <c r="DG109" s="294">
        <v>219</v>
      </c>
      <c r="DH109" s="293">
        <v>-0.54845360824742273</v>
      </c>
      <c r="DI109" s="292">
        <v>35485</v>
      </c>
      <c r="DJ109" s="293">
        <v>-2.3335582546109013E-3</v>
      </c>
      <c r="DK109" s="294">
        <v>25632</v>
      </c>
      <c r="DL109" s="293">
        <v>9.3235519918109633E-2</v>
      </c>
      <c r="DM109" s="294">
        <v>9853</v>
      </c>
      <c r="DN109" s="293">
        <v>-0.18718033327833694</v>
      </c>
      <c r="DO109" s="292">
        <v>71764</v>
      </c>
      <c r="DP109" s="293">
        <v>6.5981402810374012E-2</v>
      </c>
      <c r="DQ109" s="294">
        <v>71457</v>
      </c>
      <c r="DR109" s="293">
        <v>6.1421229315825387E-2</v>
      </c>
      <c r="DS109" s="294">
        <v>307</v>
      </c>
      <c r="DT109" s="293" t="s">
        <v>123</v>
      </c>
      <c r="DU109" s="292">
        <v>14310</v>
      </c>
      <c r="DV109" s="293">
        <v>-9.2235473230144582E-2</v>
      </c>
      <c r="DW109" s="294">
        <v>5591</v>
      </c>
      <c r="DX109" s="293">
        <v>0.25162301320796954</v>
      </c>
      <c r="DY109" s="294">
        <v>8719</v>
      </c>
      <c r="DZ109" s="293">
        <v>-0.2282021775692662</v>
      </c>
      <c r="EA109" s="292">
        <v>29396</v>
      </c>
      <c r="EB109" s="293">
        <v>4.8359486447931532E-2</v>
      </c>
      <c r="EC109" s="292">
        <v>14734</v>
      </c>
      <c r="ED109" s="293">
        <v>2.7904444293200825E-3</v>
      </c>
      <c r="EE109" s="294">
        <v>14634</v>
      </c>
      <c r="EF109" s="293">
        <v>-1.366493577480421E-4</v>
      </c>
      <c r="EG109" s="294">
        <v>100</v>
      </c>
      <c r="EH109" s="293">
        <v>0.7543859649122806</v>
      </c>
      <c r="EI109" s="292">
        <v>9680</v>
      </c>
      <c r="EJ109" s="293">
        <v>0.19535687824154113</v>
      </c>
      <c r="EK109" s="294">
        <v>9609</v>
      </c>
      <c r="EL109" s="293">
        <v>0.18658928130402574</v>
      </c>
      <c r="EM109" s="294">
        <v>71</v>
      </c>
      <c r="EN109" s="293" t="s">
        <v>123</v>
      </c>
      <c r="EO109" s="292">
        <v>2945</v>
      </c>
      <c r="EP109" s="293">
        <v>-0.12325096754986609</v>
      </c>
      <c r="EQ109" s="294">
        <v>2888</v>
      </c>
      <c r="ER109" s="293">
        <v>-0.14022030366180416</v>
      </c>
      <c r="ES109" s="294">
        <v>57</v>
      </c>
      <c r="ET109" s="293" t="s">
        <v>123</v>
      </c>
      <c r="EU109" s="292">
        <v>1280</v>
      </c>
      <c r="EV109" s="293">
        <v>0.24031007751937983</v>
      </c>
      <c r="EW109" s="294">
        <v>1280</v>
      </c>
      <c r="EX109" s="293">
        <v>0.2524461839530332</v>
      </c>
      <c r="EY109" s="294">
        <v>0</v>
      </c>
      <c r="EZ109" s="293">
        <v>-1</v>
      </c>
      <c r="FA109" s="292">
        <v>531</v>
      </c>
      <c r="FB109" s="293">
        <v>-0.14492753623188404</v>
      </c>
      <c r="FC109" s="294">
        <v>531</v>
      </c>
      <c r="FD109" s="293">
        <v>-0.14492753623188404</v>
      </c>
      <c r="FE109" s="294">
        <v>0</v>
      </c>
      <c r="FF109" s="293" t="s">
        <v>123</v>
      </c>
      <c r="FG109" s="292">
        <v>39416</v>
      </c>
      <c r="FH109" s="293">
        <v>0.10399686300871069</v>
      </c>
      <c r="FI109" s="292">
        <v>13377</v>
      </c>
      <c r="FJ109" s="293">
        <v>1.2795275590551158E-2</v>
      </c>
      <c r="FK109" s="294">
        <v>13370</v>
      </c>
      <c r="FL109" s="293">
        <v>2.6645166244336993E-2</v>
      </c>
      <c r="FM109" s="294">
        <v>7</v>
      </c>
      <c r="FN109" s="293">
        <v>-0.9621621621621621</v>
      </c>
      <c r="FO109" s="292">
        <v>6373</v>
      </c>
      <c r="FP109" s="293">
        <v>0.27205588822355287</v>
      </c>
      <c r="FQ109" s="294">
        <v>6339</v>
      </c>
      <c r="FR109" s="293">
        <v>0.28293867638129933</v>
      </c>
      <c r="FS109" s="294">
        <v>35</v>
      </c>
      <c r="FT109" s="293">
        <v>-0.48529411764705888</v>
      </c>
      <c r="FU109" s="292">
        <v>9512</v>
      </c>
      <c r="FV109" s="293">
        <v>-2.4109982558735976E-2</v>
      </c>
      <c r="FW109" s="294">
        <v>9258</v>
      </c>
      <c r="FX109" s="293">
        <v>-2.9763152378956215E-2</v>
      </c>
      <c r="FY109" s="294">
        <v>254</v>
      </c>
      <c r="FZ109" s="293">
        <v>0.23902439024390243</v>
      </c>
      <c r="GA109" s="292">
        <v>9696</v>
      </c>
      <c r="GB109" s="293">
        <v>0.24675324675324672</v>
      </c>
      <c r="GC109" s="294">
        <v>9656</v>
      </c>
      <c r="GD109" s="293">
        <v>0.25256194058892212</v>
      </c>
      <c r="GE109" s="294">
        <v>41</v>
      </c>
      <c r="GF109" s="293">
        <v>-0.3970588235294118</v>
      </c>
      <c r="GG109" s="292">
        <v>970</v>
      </c>
      <c r="GH109" s="293">
        <v>1.3429951690821258</v>
      </c>
      <c r="GI109" s="294">
        <v>784</v>
      </c>
      <c r="GJ109" s="293">
        <v>1.4500000000000002</v>
      </c>
      <c r="GK109" s="294">
        <v>187</v>
      </c>
      <c r="GL109" s="293">
        <v>1.010752688172043</v>
      </c>
      <c r="GM109" s="292">
        <v>434204</v>
      </c>
      <c r="GN109" s="293">
        <v>0.17114089434205515</v>
      </c>
      <c r="GO109" s="292">
        <v>194068</v>
      </c>
      <c r="GP109" s="293">
        <v>0.18430913063112553</v>
      </c>
      <c r="GQ109" s="294">
        <v>192573</v>
      </c>
      <c r="GR109" s="293">
        <v>0.17699585610033375</v>
      </c>
      <c r="GS109" s="294">
        <v>1495</v>
      </c>
      <c r="GT109" s="293">
        <v>4.9325396825396828</v>
      </c>
      <c r="GU109" s="292">
        <v>76466</v>
      </c>
      <c r="GV109" s="293">
        <v>0.29296584376056822</v>
      </c>
      <c r="GW109" s="294">
        <v>76131</v>
      </c>
      <c r="GX109" s="293">
        <v>0.28869591712370513</v>
      </c>
      <c r="GY109" s="294">
        <v>335</v>
      </c>
      <c r="GZ109" s="293">
        <v>4.234375</v>
      </c>
      <c r="HA109" s="292">
        <v>120329</v>
      </c>
      <c r="HB109" s="293">
        <v>0.17439976576224869</v>
      </c>
      <c r="HC109" s="294">
        <v>119299</v>
      </c>
      <c r="HD109" s="293">
        <v>0.16434706226820217</v>
      </c>
      <c r="HE109" s="294">
        <v>1030</v>
      </c>
      <c r="HF109" s="293" t="s">
        <v>123</v>
      </c>
      <c r="HG109" s="292">
        <v>40698</v>
      </c>
      <c r="HH109" s="293">
        <v>-2.2575531965992601E-2</v>
      </c>
      <c r="HI109" s="294">
        <v>40633</v>
      </c>
      <c r="HJ109" s="293">
        <v>-2.2822375066134382E-2</v>
      </c>
      <c r="HK109" s="294">
        <v>66</v>
      </c>
      <c r="HL109" s="293">
        <v>0.15789473684210531</v>
      </c>
      <c r="HM109" s="292">
        <v>2051</v>
      </c>
      <c r="HN109" s="293">
        <v>0.19313554392088417</v>
      </c>
      <c r="HO109" s="294">
        <v>2043</v>
      </c>
      <c r="HP109" s="293">
        <v>0.18848167539267013</v>
      </c>
      <c r="HQ109" s="294">
        <v>9</v>
      </c>
      <c r="HR109" s="293" t="s">
        <v>123</v>
      </c>
      <c r="HS109" s="292">
        <v>48457</v>
      </c>
      <c r="HT109" s="293">
        <v>0.26456849082700495</v>
      </c>
      <c r="HU109" s="292">
        <v>14818</v>
      </c>
      <c r="HV109" s="293">
        <v>0.29800280308339167</v>
      </c>
      <c r="HW109" s="294">
        <v>14629</v>
      </c>
      <c r="HX109" s="293">
        <v>0.2898077940398518</v>
      </c>
      <c r="HY109" s="294">
        <v>189</v>
      </c>
      <c r="HZ109" s="293">
        <v>1.5540540540540539</v>
      </c>
      <c r="IA109" s="292">
        <v>20961</v>
      </c>
      <c r="IB109" s="293">
        <v>0.22543116047939193</v>
      </c>
      <c r="IC109" s="294">
        <v>20961</v>
      </c>
      <c r="ID109" s="293">
        <v>0.22543116047939193</v>
      </c>
      <c r="IE109" s="294">
        <v>0</v>
      </c>
      <c r="IF109" s="293" t="s">
        <v>123</v>
      </c>
      <c r="IG109" s="292">
        <v>6098</v>
      </c>
      <c r="IH109" s="293">
        <v>0.15931558935361223</v>
      </c>
      <c r="II109" s="294">
        <v>6098</v>
      </c>
      <c r="IJ109" s="293">
        <v>0.15931558935361223</v>
      </c>
      <c r="IK109" s="294">
        <v>0</v>
      </c>
      <c r="IL109" s="293" t="s">
        <v>123</v>
      </c>
      <c r="IM109" s="292">
        <v>4751</v>
      </c>
      <c r="IN109" s="293">
        <v>0.54755700325732892</v>
      </c>
      <c r="IO109" s="294">
        <v>4655</v>
      </c>
      <c r="IP109" s="293">
        <v>0.51628664495114007</v>
      </c>
      <c r="IQ109" s="294">
        <v>96</v>
      </c>
      <c r="IR109" s="293" t="s">
        <v>123</v>
      </c>
      <c r="IS109" s="292">
        <v>1840</v>
      </c>
      <c r="IT109" s="293">
        <v>0.98704103671706256</v>
      </c>
      <c r="IU109" s="294">
        <v>1803</v>
      </c>
      <c r="IV109" s="293">
        <v>0.94708423326133917</v>
      </c>
      <c r="IW109" s="294">
        <v>37</v>
      </c>
      <c r="IX109" s="293" t="s">
        <v>123</v>
      </c>
      <c r="IY109" s="292">
        <v>44462</v>
      </c>
      <c r="IZ109" s="293">
        <v>0.1956650352283118</v>
      </c>
      <c r="JA109" s="292">
        <v>11928</v>
      </c>
      <c r="JB109" s="293">
        <v>0.31322250357811288</v>
      </c>
      <c r="JC109" s="294">
        <v>11915</v>
      </c>
      <c r="JD109" s="293">
        <v>0.31179125839480348</v>
      </c>
      <c r="JE109" s="294">
        <v>13</v>
      </c>
      <c r="JF109" s="293" t="s">
        <v>123</v>
      </c>
      <c r="JG109" s="292">
        <v>6747</v>
      </c>
      <c r="JH109" s="293">
        <v>0.11594442606682098</v>
      </c>
      <c r="JI109" s="294">
        <v>6740</v>
      </c>
      <c r="JJ109" s="293">
        <v>0.11478663579225934</v>
      </c>
      <c r="JK109" s="294">
        <v>7</v>
      </c>
      <c r="JL109" s="293" t="s">
        <v>123</v>
      </c>
      <c r="JM109" s="292">
        <v>23025</v>
      </c>
      <c r="JN109" s="293">
        <v>0.18137506413545412</v>
      </c>
      <c r="JO109" s="294">
        <v>23001</v>
      </c>
      <c r="JP109" s="293">
        <v>0.18014366341713695</v>
      </c>
      <c r="JQ109" s="294">
        <v>23</v>
      </c>
      <c r="JR109" s="293" t="s">
        <v>123</v>
      </c>
      <c r="JS109" s="292">
        <v>2827</v>
      </c>
      <c r="JT109" s="293">
        <v>0.11960396039603971</v>
      </c>
      <c r="JU109" s="294">
        <v>2766</v>
      </c>
      <c r="JV109" s="293">
        <v>9.544554455445553E-2</v>
      </c>
      <c r="JW109" s="294">
        <v>62</v>
      </c>
      <c r="JX109" s="293" t="s">
        <v>123</v>
      </c>
      <c r="JY109" s="292">
        <v>0</v>
      </c>
      <c r="JZ109" s="293" t="s">
        <v>123</v>
      </c>
      <c r="KA109" s="294">
        <v>0</v>
      </c>
      <c r="KB109" s="293" t="s">
        <v>123</v>
      </c>
      <c r="KC109" s="294">
        <v>0</v>
      </c>
      <c r="KD109" s="293" t="s">
        <v>123</v>
      </c>
      <c r="KE109" s="292">
        <v>36661</v>
      </c>
      <c r="KF109" s="293">
        <v>0.14027557463220419</v>
      </c>
      <c r="KG109" s="292">
        <v>15491</v>
      </c>
      <c r="KH109" s="293">
        <v>6.5918943095025107E-2</v>
      </c>
      <c r="KI109" s="294">
        <v>15051</v>
      </c>
      <c r="KJ109" s="293">
        <v>9.8212331265961295E-2</v>
      </c>
      <c r="KK109" s="294">
        <v>440</v>
      </c>
      <c r="KL109" s="293">
        <v>-0.46859903381642509</v>
      </c>
      <c r="KM109" s="292">
        <v>6777</v>
      </c>
      <c r="KN109" s="293">
        <v>0.15215912954777289</v>
      </c>
      <c r="KO109" s="294">
        <v>6543</v>
      </c>
      <c r="KP109" s="293">
        <v>0.12326180257510733</v>
      </c>
      <c r="KQ109" s="294">
        <v>234</v>
      </c>
      <c r="KR109" s="293">
        <v>3.1785714285714288</v>
      </c>
      <c r="KS109" s="292">
        <v>4311</v>
      </c>
      <c r="KT109" s="293">
        <v>0.40514993481095174</v>
      </c>
      <c r="KU109" s="294">
        <v>4059</v>
      </c>
      <c r="KV109" s="293">
        <v>0.36071069393228283</v>
      </c>
      <c r="KW109" s="294">
        <v>252</v>
      </c>
      <c r="KX109" s="293">
        <v>1.9647058823529413</v>
      </c>
      <c r="KY109" s="292">
        <v>11112</v>
      </c>
      <c r="KZ109" s="293">
        <v>8.6429409464215956E-2</v>
      </c>
      <c r="LA109" s="294">
        <v>10837</v>
      </c>
      <c r="LB109" s="293">
        <v>0.15644008110126983</v>
      </c>
      <c r="LC109" s="294">
        <v>275</v>
      </c>
      <c r="LD109" s="293">
        <v>-0.67873831775700932</v>
      </c>
      <c r="LE109" s="292">
        <v>87</v>
      </c>
      <c r="LF109" s="293">
        <v>-0.91308691308691303</v>
      </c>
      <c r="LG109" s="294">
        <v>87</v>
      </c>
      <c r="LH109" s="293">
        <v>-0.58373205741626788</v>
      </c>
      <c r="LI109" s="294">
        <v>0</v>
      </c>
      <c r="LJ109" s="293">
        <v>-1</v>
      </c>
      <c r="LK109" s="292">
        <v>30029</v>
      </c>
      <c r="LL109" s="293">
        <v>-3.4844361850401295E-3</v>
      </c>
      <c r="LM109" s="292">
        <v>6060</v>
      </c>
      <c r="LN109" s="293">
        <v>-0.16425320645428221</v>
      </c>
      <c r="LO109" s="294">
        <v>5985</v>
      </c>
      <c r="LP109" s="293">
        <v>-0.16805671392827359</v>
      </c>
      <c r="LQ109" s="294">
        <v>75</v>
      </c>
      <c r="LR109" s="293">
        <v>0.33928571428571419</v>
      </c>
      <c r="LS109" s="292">
        <v>19639</v>
      </c>
      <c r="LT109" s="293">
        <v>3.6030808187381247E-2</v>
      </c>
      <c r="LU109" s="294">
        <v>19639</v>
      </c>
      <c r="LV109" s="293">
        <v>3.6030808187381247E-2</v>
      </c>
      <c r="LW109" s="294">
        <v>0</v>
      </c>
      <c r="LX109" s="293" t="s">
        <v>123</v>
      </c>
      <c r="LY109" s="292">
        <v>2479</v>
      </c>
      <c r="LZ109" s="293">
        <v>0.34655078761542635</v>
      </c>
      <c r="MA109" s="294">
        <v>2479</v>
      </c>
      <c r="MB109" s="293">
        <v>0.35095367847411452</v>
      </c>
      <c r="MC109" s="294">
        <v>0</v>
      </c>
      <c r="MD109" s="293">
        <v>-1</v>
      </c>
      <c r="ME109" s="292">
        <v>1797</v>
      </c>
      <c r="MF109" s="293">
        <v>-0.16028037383177574</v>
      </c>
      <c r="MG109" s="294">
        <v>1797</v>
      </c>
      <c r="MH109" s="293">
        <v>-0.15195847097687587</v>
      </c>
      <c r="MI109" s="294">
        <v>0</v>
      </c>
      <c r="MJ109" s="293">
        <v>-1</v>
      </c>
      <c r="MK109" s="292">
        <v>111</v>
      </c>
      <c r="ML109" s="293">
        <v>2.9642857142857144</v>
      </c>
      <c r="MM109" s="294">
        <v>111</v>
      </c>
      <c r="MN109" s="293" t="s">
        <v>123</v>
      </c>
      <c r="MO109" s="294">
        <v>0</v>
      </c>
      <c r="MP109" s="293">
        <v>-1</v>
      </c>
      <c r="MQ109" s="292">
        <v>103322</v>
      </c>
      <c r="MR109" s="293">
        <v>0.15059187741511604</v>
      </c>
      <c r="MS109" s="292">
        <v>52213</v>
      </c>
      <c r="MT109" s="293">
        <v>0.20651169239301237</v>
      </c>
      <c r="MU109" s="294">
        <v>48614</v>
      </c>
      <c r="MV109" s="293">
        <v>0.20418121919199428</v>
      </c>
      <c r="MW109" s="294">
        <v>3599</v>
      </c>
      <c r="MX109" s="293">
        <v>0.23932506887052352</v>
      </c>
      <c r="MY109" s="292">
        <v>28750</v>
      </c>
      <c r="MZ109" s="293">
        <v>7.4324576809536191E-2</v>
      </c>
      <c r="NA109" s="294">
        <v>28224</v>
      </c>
      <c r="NB109" s="293">
        <v>7.2340425531914887E-2</v>
      </c>
      <c r="NC109" s="294">
        <v>524</v>
      </c>
      <c r="ND109" s="293">
        <v>0.182844243792325</v>
      </c>
      <c r="NE109" s="292">
        <v>11899</v>
      </c>
      <c r="NF109" s="293">
        <v>5.0498808157499742E-2</v>
      </c>
      <c r="NG109" s="294">
        <v>9673</v>
      </c>
      <c r="NH109" s="293">
        <v>9.1637512696084E-2</v>
      </c>
      <c r="NI109" s="294">
        <v>2227</v>
      </c>
      <c r="NJ109" s="293">
        <v>-9.6551724137931005E-2</v>
      </c>
      <c r="NK109" s="292">
        <v>14673</v>
      </c>
      <c r="NL109" s="293">
        <v>0.13956197576887241</v>
      </c>
      <c r="NM109" s="294">
        <v>13890</v>
      </c>
      <c r="NN109" s="293">
        <v>0.11360538763729666</v>
      </c>
      <c r="NO109" s="294">
        <v>780</v>
      </c>
      <c r="NP109" s="293">
        <v>0.93548387096774199</v>
      </c>
      <c r="NQ109" s="292">
        <v>3523</v>
      </c>
      <c r="NR109" s="293">
        <v>6.3386658617567093E-2</v>
      </c>
      <c r="NS109" s="294">
        <v>2505</v>
      </c>
      <c r="NT109" s="293">
        <v>1.3811787072243344</v>
      </c>
      <c r="NU109" s="294">
        <v>1015</v>
      </c>
      <c r="NV109" s="293">
        <v>-0.55128205128205132</v>
      </c>
    </row>
    <row r="110" spans="1:386" s="295" customFormat="1" outlineLevel="1" x14ac:dyDescent="0.25">
      <c r="A110" s="290"/>
      <c r="B110" s="291" t="s">
        <v>79</v>
      </c>
      <c r="C110" s="292">
        <v>1390326</v>
      </c>
      <c r="D110" s="293">
        <v>0.11526666672014407</v>
      </c>
      <c r="E110" s="292">
        <v>509210</v>
      </c>
      <c r="F110" s="293">
        <v>9.5544114578066663E-2</v>
      </c>
      <c r="G110" s="294">
        <v>486146</v>
      </c>
      <c r="H110" s="293">
        <f t="shared" si="1443"/>
        <v>8.0065228789534926E-2</v>
      </c>
      <c r="I110" s="294">
        <v>23064</v>
      </c>
      <c r="J110" s="293">
        <f t="shared" si="1444"/>
        <v>0.56972708092288848</v>
      </c>
      <c r="K110" s="292">
        <v>407125</v>
      </c>
      <c r="L110" s="293">
        <f t="shared" si="1445"/>
        <v>0.18470827877200646</v>
      </c>
      <c r="M110" s="294">
        <v>402790</v>
      </c>
      <c r="N110" s="293">
        <f t="shared" si="1446"/>
        <v>0.18420627103944032</v>
      </c>
      <c r="O110" s="294">
        <v>4335</v>
      </c>
      <c r="P110" s="293">
        <f t="shared" si="1447"/>
        <v>0.23293515358361772</v>
      </c>
      <c r="Q110" s="292">
        <v>278437</v>
      </c>
      <c r="R110" s="293">
        <v>0.15371738508902411</v>
      </c>
      <c r="S110" s="294">
        <v>257286</v>
      </c>
      <c r="T110" s="293">
        <v>0.13039084742188334</v>
      </c>
      <c r="U110" s="294">
        <v>21151</v>
      </c>
      <c r="V110" s="293">
        <v>0.54038307479426106</v>
      </c>
      <c r="W110" s="292">
        <v>218619</v>
      </c>
      <c r="X110" s="293">
        <v>8.8561142840070994E-2</v>
      </c>
      <c r="Y110" s="294">
        <v>214152</v>
      </c>
      <c r="Z110" s="293">
        <v>7.8080164315703637E-2</v>
      </c>
      <c r="AA110" s="294">
        <v>4467</v>
      </c>
      <c r="AB110" s="293">
        <v>1.0387950707439524</v>
      </c>
      <c r="AC110" s="292">
        <v>25571</v>
      </c>
      <c r="AD110" s="293">
        <v>-0.15523620746613809</v>
      </c>
      <c r="AE110" s="294">
        <v>20441</v>
      </c>
      <c r="AF110" s="293">
        <v>0.1052773872607331</v>
      </c>
      <c r="AG110" s="294">
        <v>5130</v>
      </c>
      <c r="AH110" s="293">
        <v>-0.56436820652173914</v>
      </c>
      <c r="AI110" s="292">
        <v>1267696</v>
      </c>
      <c r="AJ110" s="293">
        <v>0.11867308381294261</v>
      </c>
      <c r="AK110" s="292">
        <v>454842</v>
      </c>
      <c r="AL110" s="293">
        <v>8.0225714977841811E-2</v>
      </c>
      <c r="AM110" s="294">
        <v>433852</v>
      </c>
      <c r="AN110" s="293">
        <v>6.4965413637189329E-2</v>
      </c>
      <c r="AO110" s="294">
        <v>20990</v>
      </c>
      <c r="AP110" s="293">
        <v>0.53480549868382576</v>
      </c>
      <c r="AQ110" s="292">
        <v>368302</v>
      </c>
      <c r="AR110" s="293">
        <v>0.19506014205660849</v>
      </c>
      <c r="AS110" s="294">
        <v>365429</v>
      </c>
      <c r="AT110" s="293">
        <v>0.19194927278598484</v>
      </c>
      <c r="AU110" s="294">
        <v>2873</v>
      </c>
      <c r="AV110" s="293">
        <v>0.78891656288916567</v>
      </c>
      <c r="AW110" s="292">
        <v>256643</v>
      </c>
      <c r="AX110" s="293">
        <v>0.15958576379318923</v>
      </c>
      <c r="AY110" s="294">
        <v>236634</v>
      </c>
      <c r="AZ110" s="293">
        <v>0.1337118217750628</v>
      </c>
      <c r="BA110" s="294">
        <v>20009</v>
      </c>
      <c r="BB110" s="293">
        <v>0.58839406207827261</v>
      </c>
      <c r="BC110" s="292">
        <v>207741</v>
      </c>
      <c r="BD110" s="293">
        <v>0.10219121392190145</v>
      </c>
      <c r="BE110" s="294">
        <v>204435</v>
      </c>
      <c r="BF110" s="293">
        <v>9.2674348997306089E-2</v>
      </c>
      <c r="BG110" s="294">
        <v>3306</v>
      </c>
      <c r="BH110" s="293">
        <v>1.3887283236994219</v>
      </c>
      <c r="BI110" s="292">
        <v>22285</v>
      </c>
      <c r="BJ110" s="293">
        <v>-5.9863314208572382E-2</v>
      </c>
      <c r="BK110" s="294">
        <v>18258</v>
      </c>
      <c r="BL110" s="293">
        <v>0.44195229821513182</v>
      </c>
      <c r="BM110" s="294">
        <v>4027</v>
      </c>
      <c r="BN110" s="293">
        <v>-0.63530157580148527</v>
      </c>
      <c r="BO110" s="292">
        <v>122630</v>
      </c>
      <c r="BP110" s="293">
        <v>8.1231208725323301E-2</v>
      </c>
      <c r="BQ110" s="292">
        <v>54368</v>
      </c>
      <c r="BR110" s="293">
        <v>0.24300967100299498</v>
      </c>
      <c r="BS110" s="294">
        <v>52295</v>
      </c>
      <c r="BT110" s="293">
        <v>0.22410524098218665</v>
      </c>
      <c r="BU110" s="294">
        <v>2074</v>
      </c>
      <c r="BV110" s="293">
        <v>1.0373280943025542</v>
      </c>
      <c r="BW110" s="292">
        <v>38823</v>
      </c>
      <c r="BX110" s="293">
        <v>9.4746637340326512E-2</v>
      </c>
      <c r="BY110" s="294">
        <v>37361</v>
      </c>
      <c r="BZ110" s="293">
        <v>0.11345890206830789</v>
      </c>
      <c r="CA110" s="294">
        <v>1462</v>
      </c>
      <c r="CB110" s="293">
        <v>-0.23415400733368252</v>
      </c>
      <c r="CC110" s="292">
        <v>21794</v>
      </c>
      <c r="CD110" s="293">
        <v>8.8828936850519513E-2</v>
      </c>
      <c r="CE110" s="294">
        <v>20652</v>
      </c>
      <c r="CF110" s="293">
        <v>9.3740069907848778E-2</v>
      </c>
      <c r="CG110" s="294">
        <v>1142</v>
      </c>
      <c r="CH110" s="293">
        <v>7.9435127978817466E-3</v>
      </c>
      <c r="CI110" s="292">
        <v>10878</v>
      </c>
      <c r="CJ110" s="293">
        <v>-0.11940419331336516</v>
      </c>
      <c r="CK110" s="294">
        <v>9717</v>
      </c>
      <c r="CL110" s="293">
        <v>-0.15833694239930707</v>
      </c>
      <c r="CM110" s="294">
        <v>1161</v>
      </c>
      <c r="CN110" s="293">
        <v>0.4386617100371748</v>
      </c>
      <c r="CO110" s="292">
        <v>3286</v>
      </c>
      <c r="CP110" s="293">
        <v>-0.49954310082241848</v>
      </c>
      <c r="CQ110" s="294">
        <v>2183</v>
      </c>
      <c r="CR110" s="293">
        <v>-0.6257500428595919</v>
      </c>
      <c r="CS110" s="294">
        <v>1102</v>
      </c>
      <c r="CT110" s="293">
        <v>0.50341064120054568</v>
      </c>
      <c r="CU110" s="292">
        <v>291940</v>
      </c>
      <c r="CV110" s="293">
        <v>0.17044734710896225</v>
      </c>
      <c r="CW110" s="292">
        <v>74873</v>
      </c>
      <c r="CX110" s="293">
        <v>0.16733707514811358</v>
      </c>
      <c r="CY110" s="294">
        <v>59788</v>
      </c>
      <c r="CZ110" s="293">
        <v>0.11305966675975054</v>
      </c>
      <c r="DA110" s="294">
        <v>15085</v>
      </c>
      <c r="DB110" s="293">
        <v>0.44700239808153475</v>
      </c>
      <c r="DC110" s="292">
        <v>101320</v>
      </c>
      <c r="DD110" s="293">
        <v>0.31425680671396883</v>
      </c>
      <c r="DE110" s="294">
        <v>101204</v>
      </c>
      <c r="DF110" s="293">
        <v>0.32909580405804717</v>
      </c>
      <c r="DG110" s="294">
        <v>116</v>
      </c>
      <c r="DH110" s="293">
        <v>-0.8776371308016877</v>
      </c>
      <c r="DI110" s="292">
        <v>41628</v>
      </c>
      <c r="DJ110" s="293">
        <v>0.10512902198152285</v>
      </c>
      <c r="DK110" s="294">
        <v>26969</v>
      </c>
      <c r="DL110" s="293">
        <v>-4.4093148548541405E-2</v>
      </c>
      <c r="DM110" s="294">
        <v>14659</v>
      </c>
      <c r="DN110" s="293">
        <v>0.55023265651438247</v>
      </c>
      <c r="DO110" s="292">
        <v>92085</v>
      </c>
      <c r="DP110" s="293">
        <v>0.1517391467487148</v>
      </c>
      <c r="DQ110" s="294">
        <v>91341</v>
      </c>
      <c r="DR110" s="293">
        <v>0.15004280821917804</v>
      </c>
      <c r="DS110" s="294">
        <v>744</v>
      </c>
      <c r="DT110" s="293">
        <v>0.40642722117202279</v>
      </c>
      <c r="DU110" s="292">
        <v>10127</v>
      </c>
      <c r="DV110" s="293">
        <v>-0.3359344262295082</v>
      </c>
      <c r="DW110" s="294">
        <v>8043</v>
      </c>
      <c r="DX110" s="293">
        <v>0.29725806451612913</v>
      </c>
      <c r="DY110" s="294">
        <v>2084</v>
      </c>
      <c r="DZ110" s="293">
        <v>-0.76972375690607731</v>
      </c>
      <c r="EA110" s="292">
        <v>32876</v>
      </c>
      <c r="EB110" s="293">
        <v>0.14105233930306826</v>
      </c>
      <c r="EC110" s="292">
        <v>16992</v>
      </c>
      <c r="ED110" s="293">
        <v>2.0847101231601162E-2</v>
      </c>
      <c r="EE110" s="294">
        <v>16851</v>
      </c>
      <c r="EF110" s="293">
        <v>1.9665980878615485E-2</v>
      </c>
      <c r="EG110" s="294">
        <v>141</v>
      </c>
      <c r="EH110" s="293">
        <v>0.19491525423728806</v>
      </c>
      <c r="EI110" s="292">
        <v>9360</v>
      </c>
      <c r="EJ110" s="293">
        <v>0.2813141683778233</v>
      </c>
      <c r="EK110" s="294">
        <v>9345</v>
      </c>
      <c r="EL110" s="293">
        <v>0.27926078028747425</v>
      </c>
      <c r="EM110" s="294">
        <v>15</v>
      </c>
      <c r="EN110" s="293" t="s">
        <v>123</v>
      </c>
      <c r="EO110" s="292">
        <v>4163</v>
      </c>
      <c r="EP110" s="293">
        <v>0.71882741535920736</v>
      </c>
      <c r="EQ110" s="294">
        <v>4028</v>
      </c>
      <c r="ER110" s="293">
        <v>0.70677966101694922</v>
      </c>
      <c r="ES110" s="294">
        <v>135</v>
      </c>
      <c r="ET110" s="293">
        <v>1.1774193548387095</v>
      </c>
      <c r="EU110" s="292">
        <v>1615</v>
      </c>
      <c r="EV110" s="293">
        <v>-9.9777034559643263E-2</v>
      </c>
      <c r="EW110" s="294">
        <v>1581</v>
      </c>
      <c r="EX110" s="293">
        <v>-0.11872909698996659</v>
      </c>
      <c r="EY110" s="294">
        <v>34</v>
      </c>
      <c r="EZ110" s="293" t="s">
        <v>123</v>
      </c>
      <c r="FA110" s="292">
        <v>943</v>
      </c>
      <c r="FB110" s="293">
        <v>0.93634496919917853</v>
      </c>
      <c r="FC110" s="294">
        <v>884</v>
      </c>
      <c r="FD110" s="293">
        <v>0.98206278026905824</v>
      </c>
      <c r="FE110" s="294">
        <v>59</v>
      </c>
      <c r="FF110" s="293">
        <v>0.43902439024390238</v>
      </c>
      <c r="FG110" s="292">
        <v>43093</v>
      </c>
      <c r="FH110" s="293">
        <v>-0.10370431997337715</v>
      </c>
      <c r="FI110" s="292">
        <v>13877</v>
      </c>
      <c r="FJ110" s="293">
        <v>-0.23323019118134602</v>
      </c>
      <c r="FK110" s="294">
        <v>13772</v>
      </c>
      <c r="FL110" s="293">
        <v>-0.23624667258207632</v>
      </c>
      <c r="FM110" s="294">
        <v>106</v>
      </c>
      <c r="FN110" s="293">
        <v>0.63076923076923075</v>
      </c>
      <c r="FO110" s="292">
        <v>7462</v>
      </c>
      <c r="FP110" s="293">
        <v>9.7837281153450029E-2</v>
      </c>
      <c r="FQ110" s="294">
        <v>7313</v>
      </c>
      <c r="FR110" s="293">
        <v>7.5915845225834833E-2</v>
      </c>
      <c r="FS110" s="294">
        <v>149</v>
      </c>
      <c r="FT110" s="293" t="s">
        <v>123</v>
      </c>
      <c r="FU110" s="292">
        <v>12071</v>
      </c>
      <c r="FV110" s="293">
        <v>-4.0429042904290835E-3</v>
      </c>
      <c r="FW110" s="294">
        <v>11564</v>
      </c>
      <c r="FX110" s="293">
        <v>-2.2733034733372737E-2</v>
      </c>
      <c r="FY110" s="294">
        <v>507</v>
      </c>
      <c r="FZ110" s="293">
        <v>0.76041666666666674</v>
      </c>
      <c r="GA110" s="292">
        <v>9604</v>
      </c>
      <c r="GB110" s="293">
        <v>-0.11148117309649364</v>
      </c>
      <c r="GC110" s="294">
        <v>9494</v>
      </c>
      <c r="GD110" s="293">
        <v>-0.10686735653809976</v>
      </c>
      <c r="GE110" s="294">
        <v>111</v>
      </c>
      <c r="GF110" s="293">
        <v>-0.37988826815642462</v>
      </c>
      <c r="GG110" s="292">
        <v>942</v>
      </c>
      <c r="GH110" s="293">
        <v>0.51203852327447841</v>
      </c>
      <c r="GI110" s="294">
        <v>833</v>
      </c>
      <c r="GJ110" s="293">
        <v>0.46140350877192993</v>
      </c>
      <c r="GK110" s="294">
        <v>110</v>
      </c>
      <c r="GL110" s="293">
        <v>1.0370370370370372</v>
      </c>
      <c r="GM110" s="292">
        <v>473909</v>
      </c>
      <c r="GN110" s="293">
        <v>0.10524720078548255</v>
      </c>
      <c r="GO110" s="292">
        <v>209848</v>
      </c>
      <c r="GP110" s="293">
        <v>5.8485874110353997E-2</v>
      </c>
      <c r="GQ110" s="294">
        <v>209288</v>
      </c>
      <c r="GR110" s="293">
        <v>5.6935368206288528E-2</v>
      </c>
      <c r="GS110" s="294">
        <v>560</v>
      </c>
      <c r="GT110" s="293">
        <v>1.3430962343096233</v>
      </c>
      <c r="GU110" s="292">
        <v>74842</v>
      </c>
      <c r="GV110" s="293">
        <v>0.22701860808262975</v>
      </c>
      <c r="GW110" s="294">
        <v>74398</v>
      </c>
      <c r="GX110" s="293">
        <v>0.22126101872978876</v>
      </c>
      <c r="GY110" s="294">
        <v>444</v>
      </c>
      <c r="GZ110" s="293">
        <v>4.8421052631578947</v>
      </c>
      <c r="HA110" s="292">
        <v>133580</v>
      </c>
      <c r="HB110" s="293">
        <v>0.17857773072172223</v>
      </c>
      <c r="HC110" s="294">
        <v>133169</v>
      </c>
      <c r="HD110" s="293">
        <v>0.177090883377234</v>
      </c>
      <c r="HE110" s="294">
        <v>411</v>
      </c>
      <c r="HF110" s="293">
        <v>0.98550724637681153</v>
      </c>
      <c r="HG110" s="292">
        <v>51734</v>
      </c>
      <c r="HH110" s="293">
        <v>-1.1030184855957637E-2</v>
      </c>
      <c r="HI110" s="294">
        <v>51302</v>
      </c>
      <c r="HJ110" s="293">
        <v>-1.505202933609795E-2</v>
      </c>
      <c r="HK110" s="294">
        <v>432</v>
      </c>
      <c r="HL110" s="293">
        <v>0.9285714285714286</v>
      </c>
      <c r="HM110" s="292">
        <v>3240</v>
      </c>
      <c r="HN110" s="293">
        <v>0.19117647058823528</v>
      </c>
      <c r="HO110" s="294">
        <v>3240</v>
      </c>
      <c r="HP110" s="293">
        <v>0.22960151802656537</v>
      </c>
      <c r="HQ110" s="294">
        <v>0</v>
      </c>
      <c r="HR110" s="293">
        <v>-1</v>
      </c>
      <c r="HS110" s="292">
        <v>62566</v>
      </c>
      <c r="HT110" s="293">
        <v>0.28636045890044826</v>
      </c>
      <c r="HU110" s="292">
        <v>18274</v>
      </c>
      <c r="HV110" s="293">
        <v>0.22685464921114473</v>
      </c>
      <c r="HW110" s="294">
        <v>18034</v>
      </c>
      <c r="HX110" s="293">
        <v>0.21196236559139781</v>
      </c>
      <c r="HY110" s="294">
        <v>239</v>
      </c>
      <c r="HZ110" s="293">
        <v>14.933333333333334</v>
      </c>
      <c r="IA110" s="292">
        <v>26477</v>
      </c>
      <c r="IB110" s="293">
        <v>0.3082814507362388</v>
      </c>
      <c r="IC110" s="294">
        <v>26382</v>
      </c>
      <c r="ID110" s="293">
        <v>0.30358731099911052</v>
      </c>
      <c r="IE110" s="294">
        <v>95</v>
      </c>
      <c r="IF110" s="293" t="s">
        <v>123</v>
      </c>
      <c r="IG110" s="292">
        <v>10019</v>
      </c>
      <c r="IH110" s="293">
        <v>0.24413262138333547</v>
      </c>
      <c r="II110" s="294">
        <v>9713</v>
      </c>
      <c r="IJ110" s="293">
        <v>0.226853606163951</v>
      </c>
      <c r="IK110" s="294">
        <v>307</v>
      </c>
      <c r="IL110" s="293">
        <v>1.2408759124087592</v>
      </c>
      <c r="IM110" s="292">
        <v>6407</v>
      </c>
      <c r="IN110" s="293">
        <v>0.49138733705772819</v>
      </c>
      <c r="IO110" s="294">
        <v>6026</v>
      </c>
      <c r="IP110" s="293">
        <v>0.40270018621973924</v>
      </c>
      <c r="IQ110" s="294">
        <v>381</v>
      </c>
      <c r="IR110" s="293" t="s">
        <v>123</v>
      </c>
      <c r="IS110" s="292">
        <v>2176</v>
      </c>
      <c r="IT110" s="293">
        <v>0.94982078853046592</v>
      </c>
      <c r="IU110" s="294">
        <v>2114</v>
      </c>
      <c r="IV110" s="293">
        <v>0.89426523297491034</v>
      </c>
      <c r="IW110" s="294">
        <v>62</v>
      </c>
      <c r="IX110" s="293" t="s">
        <v>123</v>
      </c>
      <c r="IY110" s="292">
        <v>44783</v>
      </c>
      <c r="IZ110" s="293">
        <v>0.10202524792676626</v>
      </c>
      <c r="JA110" s="292">
        <v>10399</v>
      </c>
      <c r="JB110" s="293">
        <v>2.111154752553035E-2</v>
      </c>
      <c r="JC110" s="294">
        <v>10332</v>
      </c>
      <c r="JD110" s="293">
        <v>2.4593415311384481E-2</v>
      </c>
      <c r="JE110" s="294">
        <v>66</v>
      </c>
      <c r="JF110" s="293">
        <v>-0.33999999999999997</v>
      </c>
      <c r="JG110" s="292">
        <v>7015</v>
      </c>
      <c r="JH110" s="293">
        <v>4.592217086625916E-2</v>
      </c>
      <c r="JI110" s="294">
        <v>7015</v>
      </c>
      <c r="JJ110" s="293">
        <v>4.592217086625916E-2</v>
      </c>
      <c r="JK110" s="294">
        <v>0</v>
      </c>
      <c r="JL110" s="293" t="s">
        <v>123</v>
      </c>
      <c r="JM110" s="292">
        <v>23711</v>
      </c>
      <c r="JN110" s="293">
        <v>0.22127221220705651</v>
      </c>
      <c r="JO110" s="294">
        <v>23676</v>
      </c>
      <c r="JP110" s="293">
        <v>0.22160879211598994</v>
      </c>
      <c r="JQ110" s="294">
        <v>34</v>
      </c>
      <c r="JR110" s="293">
        <v>0</v>
      </c>
      <c r="JS110" s="292">
        <v>3761</v>
      </c>
      <c r="JT110" s="293">
        <v>-8.1338544211040587E-2</v>
      </c>
      <c r="JU110" s="294">
        <v>3741</v>
      </c>
      <c r="JV110" s="293">
        <v>-8.6223742061553477E-2</v>
      </c>
      <c r="JW110" s="294">
        <v>20</v>
      </c>
      <c r="JX110" s="293" t="s">
        <v>123</v>
      </c>
      <c r="JY110" s="292">
        <v>34</v>
      </c>
      <c r="JZ110" s="293">
        <v>0.30769230769230771</v>
      </c>
      <c r="KA110" s="294">
        <v>0</v>
      </c>
      <c r="KB110" s="293" t="s">
        <v>123</v>
      </c>
      <c r="KC110" s="294">
        <v>34</v>
      </c>
      <c r="KD110" s="293">
        <v>0.30769230769230771</v>
      </c>
      <c r="KE110" s="292">
        <v>38973</v>
      </c>
      <c r="KF110" s="293">
        <v>0.18146542577378977</v>
      </c>
      <c r="KG110" s="292">
        <v>14337</v>
      </c>
      <c r="KH110" s="293">
        <v>0.13686464197922454</v>
      </c>
      <c r="KI110" s="294">
        <v>14240</v>
      </c>
      <c r="KJ110" s="293">
        <v>0.13847137831787659</v>
      </c>
      <c r="KK110" s="294">
        <v>98</v>
      </c>
      <c r="KL110" s="293">
        <v>-5.7692307692307709E-2</v>
      </c>
      <c r="KM110" s="292">
        <v>8163</v>
      </c>
      <c r="KN110" s="293">
        <v>0.63784109149277679</v>
      </c>
      <c r="KO110" s="294">
        <v>7882</v>
      </c>
      <c r="KP110" s="293">
        <v>0.6238154099711577</v>
      </c>
      <c r="KQ110" s="294">
        <v>282</v>
      </c>
      <c r="KR110" s="293">
        <v>1.1860465116279069</v>
      </c>
      <c r="KS110" s="292">
        <v>4754</v>
      </c>
      <c r="KT110" s="293">
        <v>0.24287581699346394</v>
      </c>
      <c r="KU110" s="294">
        <v>4560</v>
      </c>
      <c r="KV110" s="293">
        <v>0.30062749572162017</v>
      </c>
      <c r="KW110" s="294">
        <v>193</v>
      </c>
      <c r="KX110" s="293">
        <v>-0.39308176100628933</v>
      </c>
      <c r="KY110" s="292">
        <v>12664</v>
      </c>
      <c r="KZ110" s="293">
        <v>6.2772742531050696E-2</v>
      </c>
      <c r="LA110" s="294">
        <v>12270</v>
      </c>
      <c r="LB110" s="293">
        <v>4.2038216560509545E-2</v>
      </c>
      <c r="LC110" s="294">
        <v>394</v>
      </c>
      <c r="LD110" s="293">
        <v>1.7943262411347516</v>
      </c>
      <c r="LE110" s="292">
        <v>162</v>
      </c>
      <c r="LF110" s="293">
        <v>-0.48895899053627756</v>
      </c>
      <c r="LG110" s="294">
        <v>21</v>
      </c>
      <c r="LH110" s="293">
        <v>-0.9315960912052117</v>
      </c>
      <c r="LI110" s="294">
        <v>141</v>
      </c>
      <c r="LJ110" s="293">
        <v>13.1</v>
      </c>
      <c r="LK110" s="292">
        <v>159064</v>
      </c>
      <c r="LL110" s="293">
        <v>6.6584414016924276E-2</v>
      </c>
      <c r="LM110" s="292">
        <v>40658</v>
      </c>
      <c r="LN110" s="293">
        <v>0.16052977107952282</v>
      </c>
      <c r="LO110" s="294">
        <v>40355</v>
      </c>
      <c r="LP110" s="293">
        <v>0.15461646304826759</v>
      </c>
      <c r="LQ110" s="294">
        <v>303</v>
      </c>
      <c r="LR110" s="293">
        <v>2.6071428571428572</v>
      </c>
      <c r="LS110" s="292">
        <v>97156</v>
      </c>
      <c r="LT110" s="293">
        <v>4.3767860596033659E-2</v>
      </c>
      <c r="LU110" s="294">
        <v>96423</v>
      </c>
      <c r="LV110" s="293">
        <v>3.6171378832328571E-2</v>
      </c>
      <c r="LW110" s="294">
        <v>733</v>
      </c>
      <c r="LX110" s="293">
        <v>28.32</v>
      </c>
      <c r="LY110" s="292">
        <v>11312</v>
      </c>
      <c r="LZ110" s="293">
        <v>-1.1275238178480862E-2</v>
      </c>
      <c r="MA110" s="294">
        <v>11198</v>
      </c>
      <c r="MB110" s="293">
        <v>-1.9267822736030782E-2</v>
      </c>
      <c r="MC110" s="294">
        <v>114</v>
      </c>
      <c r="MD110" s="293">
        <v>4.1818181818181817</v>
      </c>
      <c r="ME110" s="292">
        <v>10352</v>
      </c>
      <c r="MF110" s="293">
        <v>0.13496327157109955</v>
      </c>
      <c r="MG110" s="294">
        <v>10305</v>
      </c>
      <c r="MH110" s="293">
        <v>0.12981032781493251</v>
      </c>
      <c r="MI110" s="294">
        <v>47</v>
      </c>
      <c r="MJ110" s="293" t="s">
        <v>123</v>
      </c>
      <c r="MK110" s="292">
        <v>514</v>
      </c>
      <c r="ML110" s="293">
        <v>1.7052631578947368</v>
      </c>
      <c r="MM110" s="294">
        <v>500</v>
      </c>
      <c r="MN110" s="293">
        <v>2.3333333333333335</v>
      </c>
      <c r="MO110" s="294">
        <v>14</v>
      </c>
      <c r="MP110" s="293">
        <v>-0.65</v>
      </c>
      <c r="MQ110" s="292">
        <v>120492</v>
      </c>
      <c r="MR110" s="293">
        <v>0.12904797601199403</v>
      </c>
      <c r="MS110" s="292">
        <v>55584</v>
      </c>
      <c r="MT110" s="293">
        <v>8.5582594429905123E-2</v>
      </c>
      <c r="MU110" s="294">
        <v>51192</v>
      </c>
      <c r="MV110" s="293">
        <v>5.1688717232311721E-2</v>
      </c>
      <c r="MW110" s="294">
        <v>4392</v>
      </c>
      <c r="MX110" s="293">
        <v>0.73871733966745845</v>
      </c>
      <c r="MY110" s="292">
        <v>36507</v>
      </c>
      <c r="MZ110" s="293">
        <v>0.1781772413347964</v>
      </c>
      <c r="NA110" s="294">
        <v>35467</v>
      </c>
      <c r="NB110" s="293">
        <v>0.16060734971694091</v>
      </c>
      <c r="NC110" s="294">
        <v>1039</v>
      </c>
      <c r="ND110" s="293">
        <v>1.4275700934579438</v>
      </c>
      <c r="NE110" s="292">
        <v>15405</v>
      </c>
      <c r="NF110" s="293">
        <v>0.18145563310069801</v>
      </c>
      <c r="NG110" s="294">
        <v>11757</v>
      </c>
      <c r="NH110" s="293">
        <v>7.2425430995165518E-2</v>
      </c>
      <c r="NI110" s="294">
        <v>3649</v>
      </c>
      <c r="NJ110" s="293">
        <v>0.76025084418716826</v>
      </c>
      <c r="NK110" s="292">
        <v>19519</v>
      </c>
      <c r="NL110" s="293">
        <v>0.3759340194558014</v>
      </c>
      <c r="NM110" s="294">
        <v>18375</v>
      </c>
      <c r="NN110" s="293">
        <v>0.32422888440472764</v>
      </c>
      <c r="NO110" s="294">
        <v>1143</v>
      </c>
      <c r="NP110" s="293">
        <v>2.67524115755627</v>
      </c>
      <c r="NQ110" s="292">
        <v>4147</v>
      </c>
      <c r="NR110" s="293">
        <v>0.39394957983193279</v>
      </c>
      <c r="NS110" s="294">
        <v>2623</v>
      </c>
      <c r="NT110" s="293">
        <v>1.1187399030694669</v>
      </c>
      <c r="NU110" s="294">
        <v>1523</v>
      </c>
      <c r="NV110" s="293">
        <v>-0.12219020172910666</v>
      </c>
    </row>
    <row r="111" spans="1:386" s="295" customFormat="1" outlineLevel="1" x14ac:dyDescent="0.25">
      <c r="A111" s="290"/>
      <c r="B111" s="291" t="s">
        <v>81</v>
      </c>
      <c r="C111" s="292">
        <v>1272590</v>
      </c>
      <c r="D111" s="293">
        <v>7.09702177723881E-2</v>
      </c>
      <c r="E111" s="292">
        <v>484987</v>
      </c>
      <c r="F111" s="293">
        <v>3.8992172001730996E-2</v>
      </c>
      <c r="G111" s="294">
        <v>459255</v>
      </c>
      <c r="H111" s="293">
        <f t="shared" si="1443"/>
        <v>5.2547745154436942E-2</v>
      </c>
      <c r="I111" s="294">
        <v>25731</v>
      </c>
      <c r="J111" s="293">
        <f t="shared" si="1444"/>
        <v>-0.15525279054497698</v>
      </c>
      <c r="K111" s="292">
        <v>399076</v>
      </c>
      <c r="L111" s="293">
        <f t="shared" si="1445"/>
        <v>3.6719912921720388E-2</v>
      </c>
      <c r="M111" s="294">
        <v>387333</v>
      </c>
      <c r="N111" s="293">
        <f t="shared" si="1446"/>
        <v>4.1108593453912157E-2</v>
      </c>
      <c r="O111" s="294">
        <v>11743</v>
      </c>
      <c r="P111" s="293">
        <f t="shared" si="1447"/>
        <v>-8.9831033948225114E-2</v>
      </c>
      <c r="Q111" s="292">
        <v>251939</v>
      </c>
      <c r="R111" s="293">
        <v>7.0004586844251149E-2</v>
      </c>
      <c r="S111" s="294">
        <v>218937</v>
      </c>
      <c r="T111" s="293">
        <v>0.10232410605496089</v>
      </c>
      <c r="U111" s="294">
        <v>33001</v>
      </c>
      <c r="V111" s="293">
        <v>-0.10425601216003477</v>
      </c>
      <c r="W111" s="292">
        <v>189267</v>
      </c>
      <c r="X111" s="293">
        <v>0.18755764705882361</v>
      </c>
      <c r="Y111" s="294">
        <v>168903</v>
      </c>
      <c r="Z111" s="293">
        <v>0.10086881709216766</v>
      </c>
      <c r="AA111" s="294">
        <v>20364</v>
      </c>
      <c r="AB111" s="293">
        <v>2.4236718224613316</v>
      </c>
      <c r="AC111" s="292">
        <v>47819</v>
      </c>
      <c r="AD111" s="293">
        <v>0.11760581485030497</v>
      </c>
      <c r="AE111" s="294">
        <v>25919</v>
      </c>
      <c r="AF111" s="293">
        <v>0.62634121854803282</v>
      </c>
      <c r="AG111" s="294">
        <v>21900</v>
      </c>
      <c r="AH111" s="293">
        <v>-0.18438791851327696</v>
      </c>
      <c r="AI111" s="292">
        <v>1168088</v>
      </c>
      <c r="AJ111" s="293">
        <v>6.7585500941378607E-2</v>
      </c>
      <c r="AK111" s="292">
        <v>438834</v>
      </c>
      <c r="AL111" s="293">
        <v>3.4910183453568333E-2</v>
      </c>
      <c r="AM111" s="294">
        <v>414308</v>
      </c>
      <c r="AN111" s="293">
        <v>4.9226327652138746E-2</v>
      </c>
      <c r="AO111" s="294">
        <v>24525</v>
      </c>
      <c r="AP111" s="293">
        <v>-0.15897945886629405</v>
      </c>
      <c r="AQ111" s="292">
        <v>365299</v>
      </c>
      <c r="AR111" s="293">
        <v>2.9684187976367626E-2</v>
      </c>
      <c r="AS111" s="294">
        <v>354715</v>
      </c>
      <c r="AT111" s="293">
        <v>3.588502074894806E-2</v>
      </c>
      <c r="AU111" s="294">
        <v>10584</v>
      </c>
      <c r="AV111" s="293">
        <v>-0.14237095859330684</v>
      </c>
      <c r="AW111" s="292">
        <v>233707</v>
      </c>
      <c r="AX111" s="293">
        <v>5.9218368299636115E-2</v>
      </c>
      <c r="AY111" s="294">
        <v>201277</v>
      </c>
      <c r="AZ111" s="293">
        <v>8.4799749923198497E-2</v>
      </c>
      <c r="BA111" s="294">
        <v>32431</v>
      </c>
      <c r="BB111" s="293">
        <v>-7.5987235739928161E-2</v>
      </c>
      <c r="BC111" s="292">
        <v>181683</v>
      </c>
      <c r="BD111" s="293">
        <v>0.18979574462511706</v>
      </c>
      <c r="BE111" s="294">
        <v>162165</v>
      </c>
      <c r="BF111" s="293">
        <v>0.10118562581486312</v>
      </c>
      <c r="BG111" s="294">
        <v>19519</v>
      </c>
      <c r="BH111" s="293">
        <v>2.5893710923133506</v>
      </c>
      <c r="BI111" s="292">
        <v>44531</v>
      </c>
      <c r="BJ111" s="293">
        <v>0.14449099180138281</v>
      </c>
      <c r="BK111" s="294">
        <v>23785</v>
      </c>
      <c r="BL111" s="293">
        <v>0.88934784335531014</v>
      </c>
      <c r="BM111" s="294">
        <v>20747</v>
      </c>
      <c r="BN111" s="293">
        <v>-0.21174012158054711</v>
      </c>
      <c r="BO111" s="292">
        <v>104502</v>
      </c>
      <c r="BP111" s="293">
        <v>0.11031778918178059</v>
      </c>
      <c r="BQ111" s="292">
        <v>46153</v>
      </c>
      <c r="BR111" s="293">
        <v>7.9476084668459901E-2</v>
      </c>
      <c r="BS111" s="294">
        <v>44947</v>
      </c>
      <c r="BT111" s="293">
        <v>8.418361193525814E-2</v>
      </c>
      <c r="BU111" s="294">
        <v>1206</v>
      </c>
      <c r="BV111" s="293">
        <v>-7.0878274268104779E-2</v>
      </c>
      <c r="BW111" s="292">
        <v>33777</v>
      </c>
      <c r="BX111" s="293">
        <v>0.11948163860532945</v>
      </c>
      <c r="BY111" s="294">
        <v>32618</v>
      </c>
      <c r="BZ111" s="293">
        <v>0.10151290017560455</v>
      </c>
      <c r="CA111" s="294">
        <v>1159</v>
      </c>
      <c r="CB111" s="293">
        <v>1.0659536541889483</v>
      </c>
      <c r="CC111" s="292">
        <v>18232</v>
      </c>
      <c r="CD111" s="293">
        <v>0.23072769002295135</v>
      </c>
      <c r="CE111" s="294">
        <v>17661</v>
      </c>
      <c r="CF111" s="293">
        <v>0.3511590543952261</v>
      </c>
      <c r="CG111" s="294">
        <v>571</v>
      </c>
      <c r="CH111" s="293">
        <v>-0.67259174311926606</v>
      </c>
      <c r="CI111" s="292">
        <v>7583</v>
      </c>
      <c r="CJ111" s="293">
        <v>0.13620017980221766</v>
      </c>
      <c r="CK111" s="294">
        <v>6738</v>
      </c>
      <c r="CL111" s="293">
        <v>9.3298718156741955E-2</v>
      </c>
      <c r="CM111" s="294">
        <v>845</v>
      </c>
      <c r="CN111" s="293">
        <v>0.65362035225048931</v>
      </c>
      <c r="CO111" s="292">
        <v>3288</v>
      </c>
      <c r="CP111" s="293">
        <v>-0.15214027849406908</v>
      </c>
      <c r="CQ111" s="294">
        <v>2135</v>
      </c>
      <c r="CR111" s="293">
        <v>-0.3623058542413381</v>
      </c>
      <c r="CS111" s="294">
        <v>1153</v>
      </c>
      <c r="CT111" s="293">
        <v>1.1754716981132076</v>
      </c>
      <c r="CU111" s="292">
        <v>286979</v>
      </c>
      <c r="CV111" s="293">
        <v>3.4740250374985626E-2</v>
      </c>
      <c r="CW111" s="292">
        <v>83016</v>
      </c>
      <c r="CX111" s="293">
        <v>-5.8924887206112442E-2</v>
      </c>
      <c r="CY111" s="294">
        <v>67663</v>
      </c>
      <c r="CZ111" s="293">
        <v>1.0046275563516893E-2</v>
      </c>
      <c r="DA111" s="294">
        <v>15353</v>
      </c>
      <c r="DB111" s="293">
        <v>-0.27662080663399924</v>
      </c>
      <c r="DC111" s="292">
        <v>95971</v>
      </c>
      <c r="DD111" s="293">
        <v>-1.6540101945282659E-3</v>
      </c>
      <c r="DE111" s="294">
        <v>95711</v>
      </c>
      <c r="DF111" s="293">
        <v>-1.7417968668516082E-3</v>
      </c>
      <c r="DG111" s="294">
        <v>260</v>
      </c>
      <c r="DH111" s="293">
        <v>3.1746031746031855E-2</v>
      </c>
      <c r="DI111" s="292">
        <v>56378</v>
      </c>
      <c r="DJ111" s="293">
        <v>2.167373418868479E-2</v>
      </c>
      <c r="DK111" s="294">
        <v>35337</v>
      </c>
      <c r="DL111" s="293">
        <v>2.1271061530013569E-2</v>
      </c>
      <c r="DM111" s="294">
        <v>21040</v>
      </c>
      <c r="DN111" s="293">
        <v>2.2302123317623046E-2</v>
      </c>
      <c r="DO111" s="292">
        <v>86595</v>
      </c>
      <c r="DP111" s="293">
        <v>0.22763616773937456</v>
      </c>
      <c r="DQ111" s="294">
        <v>71625</v>
      </c>
      <c r="DR111" s="293">
        <v>5.5855298071820325E-2</v>
      </c>
      <c r="DS111" s="294">
        <v>14970</v>
      </c>
      <c r="DT111" s="293">
        <v>4.5423917067752688</v>
      </c>
      <c r="DU111" s="292">
        <v>25468</v>
      </c>
      <c r="DV111" s="293">
        <v>-3.6689613435206936E-2</v>
      </c>
      <c r="DW111" s="294">
        <v>11228</v>
      </c>
      <c r="DX111" s="293">
        <v>0.76540880503144648</v>
      </c>
      <c r="DY111" s="294">
        <v>14241</v>
      </c>
      <c r="DZ111" s="293">
        <v>-0.29071620679350529</v>
      </c>
      <c r="EA111" s="292">
        <v>32552</v>
      </c>
      <c r="EB111" s="293">
        <v>-8.5335356430357723E-2</v>
      </c>
      <c r="EC111" s="292">
        <v>17430</v>
      </c>
      <c r="ED111" s="293">
        <v>-6.7166176077067208E-2</v>
      </c>
      <c r="EE111" s="294">
        <v>17377</v>
      </c>
      <c r="EF111" s="293">
        <v>-6.2577547607487682E-2</v>
      </c>
      <c r="EG111" s="294">
        <v>54</v>
      </c>
      <c r="EH111" s="293">
        <v>-0.63513513513513509</v>
      </c>
      <c r="EI111" s="292">
        <v>9142</v>
      </c>
      <c r="EJ111" s="293">
        <v>-1.6248789411384967E-2</v>
      </c>
      <c r="EK111" s="294">
        <v>8955</v>
      </c>
      <c r="EL111" s="293">
        <v>-3.5645057075166964E-2</v>
      </c>
      <c r="EM111" s="294">
        <v>188</v>
      </c>
      <c r="EN111" s="293">
        <v>25.857142857142858</v>
      </c>
      <c r="EO111" s="292">
        <v>3762</v>
      </c>
      <c r="EP111" s="293">
        <v>-0.23302752293577977</v>
      </c>
      <c r="EQ111" s="294">
        <v>3674</v>
      </c>
      <c r="ER111" s="293">
        <v>-0.24974474167857874</v>
      </c>
      <c r="ES111" s="294">
        <v>88</v>
      </c>
      <c r="ET111" s="293">
        <v>10</v>
      </c>
      <c r="EU111" s="292">
        <v>1707</v>
      </c>
      <c r="EV111" s="293">
        <v>0.14104278074866317</v>
      </c>
      <c r="EW111" s="294">
        <v>1672</v>
      </c>
      <c r="EX111" s="293">
        <v>0.11764705882352944</v>
      </c>
      <c r="EY111" s="294">
        <v>35</v>
      </c>
      <c r="EZ111" s="293" t="s">
        <v>123</v>
      </c>
      <c r="FA111" s="292">
        <v>627</v>
      </c>
      <c r="FB111" s="293">
        <v>-0.38104639684106612</v>
      </c>
      <c r="FC111" s="294">
        <v>627</v>
      </c>
      <c r="FD111" s="293">
        <v>-0.38104639684106612</v>
      </c>
      <c r="FE111" s="294">
        <v>0</v>
      </c>
      <c r="FF111" s="293" t="s">
        <v>123</v>
      </c>
      <c r="FG111" s="292">
        <v>26810</v>
      </c>
      <c r="FH111" s="293">
        <v>1.1430942769834473E-2</v>
      </c>
      <c r="FI111" s="292">
        <v>10462</v>
      </c>
      <c r="FJ111" s="293">
        <v>-7.7343681100626172E-2</v>
      </c>
      <c r="FK111" s="294">
        <v>10019</v>
      </c>
      <c r="FL111" s="293">
        <v>-0.10743875278396442</v>
      </c>
      <c r="FM111" s="294">
        <v>444</v>
      </c>
      <c r="FN111" s="293">
        <v>2.9292035398230087</v>
      </c>
      <c r="FO111" s="292">
        <v>6148</v>
      </c>
      <c r="FP111" s="293">
        <v>0.31451785332478077</v>
      </c>
      <c r="FQ111" s="294">
        <v>5901</v>
      </c>
      <c r="FR111" s="293">
        <v>0.27259003666163473</v>
      </c>
      <c r="FS111" s="294">
        <v>247</v>
      </c>
      <c r="FT111" s="293">
        <v>5.1749999999999998</v>
      </c>
      <c r="FU111" s="292">
        <v>6795</v>
      </c>
      <c r="FV111" s="293">
        <v>4.6511627906976827E-2</v>
      </c>
      <c r="FW111" s="294">
        <v>6454</v>
      </c>
      <c r="FX111" s="293">
        <v>3.8455349959774843E-2</v>
      </c>
      <c r="FY111" s="294">
        <v>341</v>
      </c>
      <c r="FZ111" s="293">
        <v>0.22661870503597115</v>
      </c>
      <c r="GA111" s="292">
        <v>3983</v>
      </c>
      <c r="GB111" s="293">
        <v>-3.1607099440797426E-2</v>
      </c>
      <c r="GC111" s="294">
        <v>3725</v>
      </c>
      <c r="GD111" s="293">
        <v>-4.2416452442159414E-2</v>
      </c>
      <c r="GE111" s="294">
        <v>257</v>
      </c>
      <c r="GF111" s="293">
        <v>0.15246636771300448</v>
      </c>
      <c r="GG111" s="292">
        <v>759</v>
      </c>
      <c r="GH111" s="293">
        <v>0.55852156057494873</v>
      </c>
      <c r="GI111" s="294">
        <v>367</v>
      </c>
      <c r="GJ111" s="293">
        <v>-6.8527918781725927E-2</v>
      </c>
      <c r="GK111" s="294">
        <v>392</v>
      </c>
      <c r="GL111" s="293">
        <v>3.21505376344086</v>
      </c>
      <c r="GM111" s="292">
        <v>365232</v>
      </c>
      <c r="GN111" s="293">
        <v>0.10286684019494752</v>
      </c>
      <c r="GO111" s="292">
        <v>168100</v>
      </c>
      <c r="GP111" s="293">
        <v>3.1566803308868741E-2</v>
      </c>
      <c r="GQ111" s="294">
        <v>165818</v>
      </c>
      <c r="GR111" s="293">
        <v>2.3106871594898548E-2</v>
      </c>
      <c r="GS111" s="294">
        <v>2282</v>
      </c>
      <c r="GT111" s="293">
        <v>1.5843714609286521</v>
      </c>
      <c r="GU111" s="292">
        <v>59248</v>
      </c>
      <c r="GV111" s="293">
        <v>0.13004005340453939</v>
      </c>
      <c r="GW111" s="294">
        <v>51647</v>
      </c>
      <c r="GX111" s="293">
        <v>0.23984540042250813</v>
      </c>
      <c r="GY111" s="294">
        <v>7601</v>
      </c>
      <c r="GZ111" s="293">
        <v>-0.29457076566125295</v>
      </c>
      <c r="HA111" s="292">
        <v>104243</v>
      </c>
      <c r="HB111" s="293">
        <v>5.7177627909335227E-2</v>
      </c>
      <c r="HC111" s="294">
        <v>97343</v>
      </c>
      <c r="HD111" s="293">
        <v>0.10343694030696682</v>
      </c>
      <c r="HE111" s="294">
        <v>6900</v>
      </c>
      <c r="HF111" s="293">
        <v>-0.33570809665928569</v>
      </c>
      <c r="HG111" s="292">
        <v>44784</v>
      </c>
      <c r="HH111" s="293">
        <v>0.24986743322821026</v>
      </c>
      <c r="HI111" s="294">
        <v>43596</v>
      </c>
      <c r="HJ111" s="293">
        <v>0.26131234810785786</v>
      </c>
      <c r="HK111" s="294">
        <v>1188</v>
      </c>
      <c r="HL111" s="293">
        <v>-6.1611374407582908E-2</v>
      </c>
      <c r="HM111" s="292">
        <v>7139</v>
      </c>
      <c r="HN111" s="293">
        <v>0.8202447730749618</v>
      </c>
      <c r="HO111" s="294">
        <v>4452</v>
      </c>
      <c r="HP111" s="293">
        <v>1.2405636638147963</v>
      </c>
      <c r="HQ111" s="294">
        <v>2687</v>
      </c>
      <c r="HR111" s="293">
        <v>0.38934850051706316</v>
      </c>
      <c r="HS111" s="292">
        <v>42529</v>
      </c>
      <c r="HT111" s="293">
        <v>4.8028585510103472E-2</v>
      </c>
      <c r="HU111" s="292">
        <v>14053</v>
      </c>
      <c r="HV111" s="293">
        <v>0.13789473684210529</v>
      </c>
      <c r="HW111" s="294">
        <v>13443</v>
      </c>
      <c r="HX111" s="293">
        <v>0.17931397491007983</v>
      </c>
      <c r="HY111" s="294">
        <v>610</v>
      </c>
      <c r="HZ111" s="293">
        <v>-0.35856992639327023</v>
      </c>
      <c r="IA111" s="292">
        <v>15111</v>
      </c>
      <c r="IB111" s="293">
        <v>-3.8556976522237107E-2</v>
      </c>
      <c r="IC111" s="294">
        <v>14906</v>
      </c>
      <c r="ID111" s="293">
        <v>-4.7783314168902469E-2</v>
      </c>
      <c r="IE111" s="294">
        <v>205</v>
      </c>
      <c r="IF111" s="293">
        <v>2.253968253968254</v>
      </c>
      <c r="IG111" s="292">
        <v>8274</v>
      </c>
      <c r="IH111" s="293">
        <v>1.3970588235294068E-2</v>
      </c>
      <c r="II111" s="294">
        <v>7662</v>
      </c>
      <c r="IJ111" s="293">
        <v>-5.3226015837984919E-3</v>
      </c>
      <c r="IK111" s="294">
        <v>612</v>
      </c>
      <c r="IL111" s="293">
        <v>0.33916849015317285</v>
      </c>
      <c r="IM111" s="292">
        <v>4504</v>
      </c>
      <c r="IN111" s="293">
        <v>-8.5846357032797194E-3</v>
      </c>
      <c r="IO111" s="294">
        <v>4215</v>
      </c>
      <c r="IP111" s="293">
        <v>-1.4496142155716596E-2</v>
      </c>
      <c r="IQ111" s="294">
        <v>289</v>
      </c>
      <c r="IR111" s="293">
        <v>8.6466165413533913E-2</v>
      </c>
      <c r="IS111" s="292">
        <v>2267</v>
      </c>
      <c r="IT111" s="293">
        <v>0.18196037539103238</v>
      </c>
      <c r="IU111" s="294">
        <v>1947</v>
      </c>
      <c r="IV111" s="293">
        <v>0.33264887063655024</v>
      </c>
      <c r="IW111" s="294">
        <v>320</v>
      </c>
      <c r="IX111" s="293">
        <v>-0.29978118161925604</v>
      </c>
      <c r="IY111" s="292">
        <v>34638</v>
      </c>
      <c r="IZ111" s="293">
        <v>0.10941003138812366</v>
      </c>
      <c r="JA111">
        <v>9061</v>
      </c>
      <c r="JB111">
        <v>6.3872255489021867E-2</v>
      </c>
      <c r="JC111">
        <v>9021</v>
      </c>
      <c r="JD111">
        <v>7.6234788833213996E-2</v>
      </c>
      <c r="JE111">
        <v>40</v>
      </c>
      <c r="JF111">
        <v>-0.70149253731343286</v>
      </c>
      <c r="JG111">
        <v>5473</v>
      </c>
      <c r="JH111">
        <v>0.28867435837061461</v>
      </c>
      <c r="JI111">
        <v>5473</v>
      </c>
      <c r="JJ111">
        <v>0.29814990512333961</v>
      </c>
      <c r="JK111">
        <v>0</v>
      </c>
      <c r="JL111">
        <v>-1</v>
      </c>
      <c r="JM111">
        <v>17274</v>
      </c>
      <c r="JN111">
        <v>7.0459193158579625E-2</v>
      </c>
      <c r="JO111">
        <v>17248</v>
      </c>
      <c r="JP111">
        <v>6.951075835555276E-2</v>
      </c>
      <c r="JQ111">
        <v>26</v>
      </c>
      <c r="JR111">
        <v>1.3636363636363638</v>
      </c>
      <c r="JS111">
        <v>2834</v>
      </c>
      <c r="JT111">
        <v>0.18627040602762657</v>
      </c>
      <c r="JU111">
        <v>2834</v>
      </c>
      <c r="JV111">
        <v>0.19578059071729959</v>
      </c>
      <c r="JW111">
        <v>0</v>
      </c>
      <c r="JX111">
        <v>-1</v>
      </c>
      <c r="JY111">
        <v>0</v>
      </c>
      <c r="JZ111">
        <v>-1</v>
      </c>
      <c r="KA111">
        <v>0</v>
      </c>
      <c r="KB111" t="s">
        <v>123</v>
      </c>
      <c r="KC111">
        <v>0</v>
      </c>
      <c r="KD111">
        <v>-1</v>
      </c>
      <c r="KE111">
        <v>36086</v>
      </c>
      <c r="KF111">
        <v>0.12666645852196456</v>
      </c>
      <c r="KG111">
        <v>15724</v>
      </c>
      <c r="KH111">
        <v>0.24734253530065042</v>
      </c>
      <c r="KI111">
        <v>15621</v>
      </c>
      <c r="KJ111">
        <v>0.24054955527318933</v>
      </c>
      <c r="KK111">
        <v>103</v>
      </c>
      <c r="KL111">
        <v>6.9230769230769234</v>
      </c>
      <c r="KM111">
        <v>8579</v>
      </c>
      <c r="KN111">
        <v>1.6951161688003813E-2</v>
      </c>
      <c r="KO111">
        <v>8310</v>
      </c>
      <c r="KP111">
        <v>-6.2186079885194756E-3</v>
      </c>
      <c r="KQ111">
        <v>269</v>
      </c>
      <c r="KR111">
        <v>2.6351351351351351</v>
      </c>
      <c r="KS111">
        <v>5272</v>
      </c>
      <c r="KT111">
        <v>0.98046581517655906</v>
      </c>
      <c r="KU111">
        <v>5128</v>
      </c>
      <c r="KV111">
        <v>1.1839863713798979</v>
      </c>
      <c r="KW111">
        <v>144</v>
      </c>
      <c r="KX111">
        <v>-0.54140127388535031</v>
      </c>
      <c r="KY111">
        <v>6687</v>
      </c>
      <c r="KZ111">
        <v>-0.1829178885630498</v>
      </c>
      <c r="LA111">
        <v>6332</v>
      </c>
      <c r="LB111">
        <v>-0.19797340088663706</v>
      </c>
      <c r="LC111">
        <v>354</v>
      </c>
      <c r="LD111">
        <v>0.22491349480968847</v>
      </c>
      <c r="LE111">
        <v>27</v>
      </c>
      <c r="LF111">
        <v>-0.90391459074733094</v>
      </c>
      <c r="LG111">
        <v>5</v>
      </c>
      <c r="LH111">
        <v>-0.98220640569395012</v>
      </c>
      <c r="LI111">
        <v>22</v>
      </c>
      <c r="LJ111" t="s">
        <v>123</v>
      </c>
      <c r="LK111">
        <v>239257</v>
      </c>
      <c r="LL111">
        <v>6.6859000370101285E-2</v>
      </c>
      <c r="LM111">
        <v>71564</v>
      </c>
      <c r="LN111">
        <v>0.15280775798189383</v>
      </c>
      <c r="LO111">
        <v>70322</v>
      </c>
      <c r="LP111">
        <v>0.15416304222948018</v>
      </c>
      <c r="LQ111">
        <v>1242</v>
      </c>
      <c r="LR111">
        <v>8.0000000000000071E-2</v>
      </c>
      <c r="LS111">
        <v>133425</v>
      </c>
      <c r="LT111">
        <v>-5.7379187003986365E-3</v>
      </c>
      <c r="LU111">
        <v>133160</v>
      </c>
      <c r="LV111">
        <v>-4.9914816032519127E-3</v>
      </c>
      <c r="LW111">
        <v>265</v>
      </c>
      <c r="LX111">
        <v>-0.27792915531335149</v>
      </c>
      <c r="LY111">
        <v>17523</v>
      </c>
      <c r="LZ111">
        <v>0.13859649122807016</v>
      </c>
      <c r="MA111">
        <v>17480</v>
      </c>
      <c r="MB111">
        <v>0.13617159571010728</v>
      </c>
      <c r="MC111">
        <v>43</v>
      </c>
      <c r="MD111">
        <v>7.6</v>
      </c>
      <c r="ME111">
        <v>15419</v>
      </c>
      <c r="MF111">
        <v>0.14690568283249039</v>
      </c>
      <c r="MG111">
        <v>15384</v>
      </c>
      <c r="MH111">
        <v>0.14540987268259986</v>
      </c>
      <c r="MI111">
        <v>36</v>
      </c>
      <c r="MJ111">
        <v>1.7692307692307692</v>
      </c>
      <c r="MK111">
        <v>2269</v>
      </c>
      <c r="ML111">
        <v>8.2991803278688518</v>
      </c>
      <c r="MM111">
        <v>2257</v>
      </c>
      <c r="MN111">
        <v>8.25</v>
      </c>
      <c r="MO111">
        <v>12</v>
      </c>
      <c r="MP111" t="s">
        <v>123</v>
      </c>
      <c r="MQ111">
        <v>104005</v>
      </c>
      <c r="MR111">
        <v>8.9742246437552353E-2</v>
      </c>
      <c r="MS111">
        <v>49424</v>
      </c>
      <c r="MT111">
        <v>4.5214228312819849E-2</v>
      </c>
      <c r="MU111">
        <v>45024</v>
      </c>
      <c r="MV111">
        <v>5.3365463350724118E-2</v>
      </c>
      <c r="MW111">
        <v>4397</v>
      </c>
      <c r="MX111">
        <v>-3.2563256325632617E-2</v>
      </c>
      <c r="MY111">
        <v>32202</v>
      </c>
      <c r="MZ111">
        <v>8.632729480821788E-2</v>
      </c>
      <c r="NA111">
        <v>30652</v>
      </c>
      <c r="NB111">
        <v>6.0255966793496984E-2</v>
      </c>
      <c r="NC111">
        <v>1549</v>
      </c>
      <c r="ND111">
        <v>1.1161202185792352</v>
      </c>
      <c r="NE111">
        <v>14186</v>
      </c>
      <c r="NF111">
        <v>8.2322423132677125E-2</v>
      </c>
      <c r="NG111">
        <v>10951</v>
      </c>
      <c r="NH111">
        <v>8.9760175141805121E-2</v>
      </c>
      <c r="NI111">
        <v>3237</v>
      </c>
      <c r="NJ111">
        <v>5.8881256133464177E-2</v>
      </c>
      <c r="NK111">
        <v>15170</v>
      </c>
      <c r="NL111">
        <v>0.24722519115349839</v>
      </c>
      <c r="NM111">
        <v>12782</v>
      </c>
      <c r="NN111">
        <v>0.11099521946979585</v>
      </c>
      <c r="NO111">
        <v>2390</v>
      </c>
      <c r="NP111">
        <v>2.6102719033232629</v>
      </c>
      <c r="NQ111">
        <v>5975</v>
      </c>
      <c r="NR111">
        <v>0.30686789151356075</v>
      </c>
      <c r="NS111">
        <v>2902</v>
      </c>
      <c r="NT111">
        <v>2.4181389870435805</v>
      </c>
      <c r="NU111">
        <v>3073</v>
      </c>
      <c r="NV111">
        <v>-0.17481203007518797</v>
      </c>
    </row>
    <row r="112" spans="1:386" outlineLevel="1" x14ac:dyDescent="0.25">
      <c r="B112" t="s">
        <v>83</v>
      </c>
      <c r="C112">
        <v>1355404</v>
      </c>
      <c r="D112">
        <v>0.14633535749928117</v>
      </c>
      <c r="E112">
        <v>527353</v>
      </c>
      <c r="F112">
        <v>0.11677879921814283</v>
      </c>
      <c r="G112">
        <v>511093</v>
      </c>
      <c r="H112">
        <f t="shared" si="1443"/>
        <v>0.18105161481152821</v>
      </c>
      <c r="I112">
        <v>16260</v>
      </c>
      <c r="J112">
        <f t="shared" si="1444"/>
        <v>-0.58799979729387319</v>
      </c>
      <c r="K112">
        <v>414291</v>
      </c>
      <c r="L112">
        <f t="shared" si="1445"/>
        <v>4.1908622905386217E-2</v>
      </c>
      <c r="M112">
        <v>402601</v>
      </c>
      <c r="N112">
        <f t="shared" si="1446"/>
        <v>2.9791228635593914E-2</v>
      </c>
      <c r="O112">
        <v>11690</v>
      </c>
      <c r="P112">
        <f t="shared" si="1447"/>
        <v>0.75183575603176989</v>
      </c>
      <c r="Q112">
        <v>248047</v>
      </c>
      <c r="R112">
        <v>0.14160069955817378</v>
      </c>
      <c r="S112">
        <v>230991</v>
      </c>
      <c r="T112">
        <v>0.29086357108129413</v>
      </c>
      <c r="U112">
        <v>17056</v>
      </c>
      <c r="V112">
        <v>-0.55510342488979314</v>
      </c>
      <c r="W112">
        <v>188639</v>
      </c>
      <c r="X112">
        <v>0.12012422138959322</v>
      </c>
      <c r="Y112">
        <v>176658</v>
      </c>
      <c r="Z112">
        <v>0.15953082643597427</v>
      </c>
      <c r="AA112">
        <v>11980</v>
      </c>
      <c r="AB112">
        <v>-0.25386148480318882</v>
      </c>
      <c r="AC112">
        <v>34254</v>
      </c>
      <c r="AD112">
        <v>-9.2753469647208431E-2</v>
      </c>
      <c r="AE112">
        <v>22996</v>
      </c>
      <c r="AF112">
        <v>0.33923475627511501</v>
      </c>
      <c r="AG112">
        <v>11258</v>
      </c>
      <c r="AH112">
        <v>-0.4530969152295361</v>
      </c>
      <c r="AI112">
        <v>1245502</v>
      </c>
      <c r="AJ112">
        <v>0.15410282664393371</v>
      </c>
      <c r="AK112">
        <v>478118</v>
      </c>
      <c r="AL112">
        <v>0.11261905925445004</v>
      </c>
      <c r="AM112">
        <v>463877</v>
      </c>
      <c r="AN112">
        <v>0.1824215991904381</v>
      </c>
      <c r="AO112">
        <v>14241</v>
      </c>
      <c r="AP112">
        <v>-0.6193467336683417</v>
      </c>
      <c r="AQ112">
        <v>380555</v>
      </c>
      <c r="AR112">
        <v>4.8363769597161488E-2</v>
      </c>
      <c r="AS112">
        <v>371142</v>
      </c>
      <c r="AT112">
        <v>3.9092443844682911E-2</v>
      </c>
      <c r="AU112">
        <v>9413</v>
      </c>
      <c r="AV112">
        <v>0.61735395189003439</v>
      </c>
      <c r="AW112">
        <v>227844</v>
      </c>
      <c r="AX112">
        <v>0.13649808708143985</v>
      </c>
      <c r="AY112">
        <v>213234</v>
      </c>
      <c r="AZ112">
        <v>0.30638876635788859</v>
      </c>
      <c r="BA112">
        <v>14610</v>
      </c>
      <c r="BB112">
        <v>-0.60783787411085766</v>
      </c>
      <c r="BC112">
        <v>176191</v>
      </c>
      <c r="BD112">
        <v>0.10597710096165924</v>
      </c>
      <c r="BE112">
        <v>166271</v>
      </c>
      <c r="BF112">
        <v>0.15652300929274943</v>
      </c>
      <c r="BG112">
        <v>9920</v>
      </c>
      <c r="BH112">
        <v>-0.36164736164736166</v>
      </c>
      <c r="BI112">
        <v>30529</v>
      </c>
      <c r="BJ112">
        <v>-6.3671216071154779E-2</v>
      </c>
      <c r="BK112">
        <v>20459</v>
      </c>
      <c r="BL112">
        <v>0.55180521844660202</v>
      </c>
      <c r="BM112">
        <v>10070</v>
      </c>
      <c r="BN112">
        <v>-0.48148910972658465</v>
      </c>
      <c r="BO112">
        <v>109902</v>
      </c>
      <c r="BP112">
        <v>6.5086348923303561E-2</v>
      </c>
      <c r="BQ112">
        <v>49235</v>
      </c>
      <c r="BR112">
        <v>0.15885232782563663</v>
      </c>
      <c r="BS112">
        <v>47216</v>
      </c>
      <c r="BT112">
        <v>0.16778789077958045</v>
      </c>
      <c r="BU112">
        <v>2019</v>
      </c>
      <c r="BV112">
        <v>-1.7039922103213256E-2</v>
      </c>
      <c r="BW112">
        <v>33736</v>
      </c>
      <c r="BX112">
        <v>-2.5759500981864414E-2</v>
      </c>
      <c r="BY112">
        <v>31459</v>
      </c>
      <c r="BZ112">
        <v>-6.8571428571428616E-2</v>
      </c>
      <c r="CA112">
        <v>2278</v>
      </c>
      <c r="CB112">
        <v>1.6705744431418523</v>
      </c>
      <c r="CC112">
        <v>20203</v>
      </c>
      <c r="CD112">
        <v>0.20248794714600327</v>
      </c>
      <c r="CE112">
        <v>17757</v>
      </c>
      <c r="CF112">
        <v>0.12965201348686306</v>
      </c>
      <c r="CG112">
        <v>2446</v>
      </c>
      <c r="CH112">
        <v>1.2606284658040665</v>
      </c>
      <c r="CI112">
        <v>12448</v>
      </c>
      <c r="CJ112">
        <v>0.36776178441929464</v>
      </c>
      <c r="CK112">
        <v>10388</v>
      </c>
      <c r="CL112">
        <v>0.21001747233546886</v>
      </c>
      <c r="CM112">
        <v>2061</v>
      </c>
      <c r="CN112">
        <v>2.9941860465116279</v>
      </c>
      <c r="CO112">
        <v>3725</v>
      </c>
      <c r="CP112">
        <v>-0.27669902912621358</v>
      </c>
      <c r="CQ112">
        <v>2537</v>
      </c>
      <c r="CR112">
        <v>-0.36368196639077</v>
      </c>
      <c r="CS112">
        <v>1188</v>
      </c>
      <c r="CT112">
        <v>2.1496130696474713E-2</v>
      </c>
      <c r="CU112">
        <v>272573</v>
      </c>
      <c r="CV112">
        <v>8.7455914973748383E-2</v>
      </c>
      <c r="CW112">
        <v>74819</v>
      </c>
      <c r="CX112">
        <v>-0.17889596136962249</v>
      </c>
      <c r="CY112">
        <v>65908</v>
      </c>
      <c r="CZ112">
        <v>0.12580496387270901</v>
      </c>
      <c r="DA112">
        <v>8911</v>
      </c>
      <c r="DB112">
        <v>-0.72646345581238303</v>
      </c>
      <c r="DC112">
        <v>89309</v>
      </c>
      <c r="DD112">
        <v>-0.13956356279204196</v>
      </c>
      <c r="DE112">
        <v>88860</v>
      </c>
      <c r="DF112">
        <v>-0.13600653391412565</v>
      </c>
      <c r="DG112">
        <v>449</v>
      </c>
      <c r="DH112">
        <v>-0.52587117212249201</v>
      </c>
      <c r="DI112">
        <v>39941</v>
      </c>
      <c r="DJ112">
        <v>-0.20726818037472217</v>
      </c>
      <c r="DK112">
        <v>33677</v>
      </c>
      <c r="DL112">
        <v>0.6633081444164568</v>
      </c>
      <c r="DM112">
        <v>6264</v>
      </c>
      <c r="DN112">
        <v>-0.79214918538673396</v>
      </c>
      <c r="DO112">
        <v>74026</v>
      </c>
      <c r="DP112">
        <v>8.5154726827623595E-2</v>
      </c>
      <c r="DQ112">
        <v>70039</v>
      </c>
      <c r="DR112">
        <v>0.21017710583153337</v>
      </c>
      <c r="DS112">
        <v>3987</v>
      </c>
      <c r="DT112">
        <v>-0.61448462579771812</v>
      </c>
      <c r="DU112">
        <v>11506</v>
      </c>
      <c r="DV112">
        <v>-0.40973682860514027</v>
      </c>
      <c r="DW112">
        <v>8063</v>
      </c>
      <c r="DX112">
        <v>0.19186991869918701</v>
      </c>
      <c r="DY112">
        <v>3443</v>
      </c>
      <c r="DZ112">
        <v>-0.72949402891263349</v>
      </c>
      <c r="EA112">
        <v>34412</v>
      </c>
      <c r="EB112">
        <v>3.3734867373606869E-2</v>
      </c>
      <c r="EC112">
        <v>20310</v>
      </c>
      <c r="ED112">
        <v>6.0352928892137392E-2</v>
      </c>
      <c r="EE112">
        <v>20099</v>
      </c>
      <c r="EF112">
        <v>5.0818215088618279E-2</v>
      </c>
      <c r="EG112">
        <v>211</v>
      </c>
      <c r="EH112">
        <v>6.8148148148148149</v>
      </c>
      <c r="EI112">
        <v>8680</v>
      </c>
      <c r="EJ112">
        <v>6.2813762703563203E-2</v>
      </c>
      <c r="EK112">
        <v>8610</v>
      </c>
      <c r="EL112">
        <v>5.4242683972082872E-2</v>
      </c>
      <c r="EM112">
        <v>70</v>
      </c>
      <c r="EN112" t="s">
        <v>123</v>
      </c>
      <c r="EO112">
        <v>3314</v>
      </c>
      <c r="EP112">
        <v>-1.8072289156626509E-3</v>
      </c>
      <c r="EQ112">
        <v>3304</v>
      </c>
      <c r="ER112">
        <v>-4.8192771084337727E-3</v>
      </c>
      <c r="ES112">
        <v>10</v>
      </c>
      <c r="ET112" t="s">
        <v>123</v>
      </c>
      <c r="EU112">
        <v>1341</v>
      </c>
      <c r="EV112">
        <v>-0.24237288135593216</v>
      </c>
      <c r="EW112">
        <v>1322</v>
      </c>
      <c r="EX112">
        <v>-0.25310734463276841</v>
      </c>
      <c r="EY112">
        <v>19</v>
      </c>
      <c r="EZ112" t="s">
        <v>123</v>
      </c>
      <c r="FA112">
        <v>607</v>
      </c>
      <c r="FB112">
        <v>-5.7453416149068293E-2</v>
      </c>
      <c r="FC112">
        <v>564</v>
      </c>
      <c r="FD112">
        <v>-9.9041533546325833E-2</v>
      </c>
      <c r="FE112">
        <v>43</v>
      </c>
      <c r="FF112">
        <v>1.263157894736842</v>
      </c>
      <c r="FG112">
        <v>41321</v>
      </c>
      <c r="FH112">
        <v>8.8110599078341068E-2</v>
      </c>
      <c r="FI112">
        <v>15044</v>
      </c>
      <c r="FJ112">
        <v>0.1800141187544122</v>
      </c>
      <c r="FK112">
        <v>14315</v>
      </c>
      <c r="FL112">
        <v>0.1947087297613086</v>
      </c>
      <c r="FM112">
        <v>729</v>
      </c>
      <c r="FN112">
        <v>-4.9543676662320735E-2</v>
      </c>
      <c r="FO112">
        <v>7813</v>
      </c>
      <c r="FP112">
        <v>6.4006536837804662E-2</v>
      </c>
      <c r="FQ112">
        <v>7241</v>
      </c>
      <c r="FR112">
        <v>-9.5746135959513534E-3</v>
      </c>
      <c r="FS112">
        <v>572</v>
      </c>
      <c r="FT112">
        <v>16.875</v>
      </c>
      <c r="FU112">
        <v>10602</v>
      </c>
      <c r="FV112">
        <v>4.0431795878312027E-2</v>
      </c>
      <c r="FW112">
        <v>10590</v>
      </c>
      <c r="FX112">
        <v>5.5516794577892936E-2</v>
      </c>
      <c r="FY112">
        <v>11</v>
      </c>
      <c r="FZ112">
        <v>-0.92993630573248409</v>
      </c>
      <c r="GA112">
        <v>8504</v>
      </c>
      <c r="GB112">
        <v>6.6064936692992404E-2</v>
      </c>
      <c r="GC112">
        <v>8283</v>
      </c>
      <c r="GD112">
        <v>5.3012967200610328E-2</v>
      </c>
      <c r="GE112">
        <v>221</v>
      </c>
      <c r="GF112">
        <v>0.99099099099099108</v>
      </c>
      <c r="GG112">
        <v>585</v>
      </c>
      <c r="GH112">
        <v>-9.9999999999999978E-2</v>
      </c>
      <c r="GI112">
        <v>580</v>
      </c>
      <c r="GJ112">
        <v>0.8125</v>
      </c>
      <c r="GK112">
        <v>5</v>
      </c>
      <c r="GL112">
        <v>-0.98484848484848486</v>
      </c>
      <c r="GM112">
        <v>416820</v>
      </c>
      <c r="GN112">
        <v>0.26934918522533824</v>
      </c>
      <c r="GO112">
        <v>203657</v>
      </c>
      <c r="GP112">
        <v>0.24753900531097051</v>
      </c>
      <c r="GQ112">
        <v>202834</v>
      </c>
      <c r="GR112">
        <v>0.25192262588107495</v>
      </c>
      <c r="GS112">
        <v>823</v>
      </c>
      <c r="GT112">
        <v>-0.33034987794955251</v>
      </c>
      <c r="GU112">
        <v>64394</v>
      </c>
      <c r="GV112">
        <v>0.39341743665202422</v>
      </c>
      <c r="GW112">
        <v>58104</v>
      </c>
      <c r="GX112">
        <v>0.36992502475597688</v>
      </c>
      <c r="GY112">
        <v>6290</v>
      </c>
      <c r="GZ112">
        <v>0.65569886812319034</v>
      </c>
      <c r="HA112">
        <v>111720</v>
      </c>
      <c r="HB112">
        <v>0.30867176609776381</v>
      </c>
      <c r="HC112">
        <v>105689</v>
      </c>
      <c r="HD112">
        <v>0.31727593384268316</v>
      </c>
      <c r="HE112">
        <v>6031</v>
      </c>
      <c r="HF112">
        <v>0.17426012461059193</v>
      </c>
      <c r="HG112">
        <v>49258</v>
      </c>
      <c r="HH112">
        <v>0.15572135801600151</v>
      </c>
      <c r="HI112">
        <v>45298</v>
      </c>
      <c r="HJ112">
        <v>0.16873935703596676</v>
      </c>
      <c r="HK112">
        <v>3960</v>
      </c>
      <c r="HL112">
        <v>2.5110018120631628E-2</v>
      </c>
      <c r="HM112">
        <v>9497</v>
      </c>
      <c r="HN112">
        <v>0.31976097832128958</v>
      </c>
      <c r="HO112">
        <v>3420</v>
      </c>
      <c r="HP112">
        <v>0.52610441767068283</v>
      </c>
      <c r="HQ112">
        <v>6078</v>
      </c>
      <c r="HR112">
        <v>0.22663975782038337</v>
      </c>
      <c r="HS112">
        <v>47444</v>
      </c>
      <c r="HT112">
        <v>3.6891336655302087E-2</v>
      </c>
      <c r="HU112">
        <v>14733</v>
      </c>
      <c r="HV112">
        <v>7.4718108952587237E-4</v>
      </c>
      <c r="HW112">
        <v>14281</v>
      </c>
      <c r="HX112">
        <v>2.6081333524931694E-2</v>
      </c>
      <c r="HY112">
        <v>452</v>
      </c>
      <c r="HZ112">
        <v>-0.43781094527363185</v>
      </c>
      <c r="IA112">
        <v>18218</v>
      </c>
      <c r="IB112">
        <v>-1.8109302576263864E-2</v>
      </c>
      <c r="IC112">
        <v>18043</v>
      </c>
      <c r="ID112">
        <v>-2.5755939524838012E-2</v>
      </c>
      <c r="IE112">
        <v>176</v>
      </c>
      <c r="IF112">
        <v>4.1764705882352944</v>
      </c>
      <c r="IG112">
        <v>9197</v>
      </c>
      <c r="IH112">
        <v>8.1745471653728474E-2</v>
      </c>
      <c r="II112">
        <v>8654</v>
      </c>
      <c r="IJ112">
        <v>0.11091142490372263</v>
      </c>
      <c r="IK112">
        <v>543</v>
      </c>
      <c r="IL112">
        <v>-0.23628691983122363</v>
      </c>
      <c r="IM112">
        <v>5070</v>
      </c>
      <c r="IN112">
        <v>0.18986153485097401</v>
      </c>
      <c r="IO112">
        <v>4777</v>
      </c>
      <c r="IP112">
        <v>0.17660098522167478</v>
      </c>
      <c r="IQ112">
        <v>293</v>
      </c>
      <c r="IR112">
        <v>0.45771144278606957</v>
      </c>
      <c r="IS112">
        <v>1740</v>
      </c>
      <c r="IT112">
        <v>-0.1686574295269947</v>
      </c>
      <c r="IU112">
        <v>1537</v>
      </c>
      <c r="IV112">
        <v>0.12848751835535976</v>
      </c>
      <c r="IW112">
        <v>203</v>
      </c>
      <c r="IX112">
        <v>-0.72229822161422708</v>
      </c>
      <c r="IY112">
        <v>34709</v>
      </c>
      <c r="IZ112">
        <v>0.14850600575758577</v>
      </c>
      <c r="JA112">
        <v>9965</v>
      </c>
      <c r="JB112">
        <v>0.2164306640625</v>
      </c>
      <c r="JC112">
        <v>9925</v>
      </c>
      <c r="JD112">
        <v>0.22334524836681879</v>
      </c>
      <c r="JE112">
        <v>40</v>
      </c>
      <c r="JF112">
        <v>-0.49367088607594933</v>
      </c>
      <c r="JG112">
        <v>6234</v>
      </c>
      <c r="JH112">
        <v>0.30227700020889903</v>
      </c>
      <c r="JI112">
        <v>6170</v>
      </c>
      <c r="JJ112">
        <v>0.2889074576979318</v>
      </c>
      <c r="JK112">
        <v>64</v>
      </c>
      <c r="JL112" t="s">
        <v>123</v>
      </c>
      <c r="JM112">
        <v>15473</v>
      </c>
      <c r="JN112">
        <v>9.0338947220069077E-2</v>
      </c>
      <c r="JO112">
        <v>15470</v>
      </c>
      <c r="JP112">
        <v>9.4911175596291253E-2</v>
      </c>
      <c r="JQ112">
        <v>3</v>
      </c>
      <c r="JR112">
        <v>-0.95161290322580649</v>
      </c>
      <c r="JS112">
        <v>3088</v>
      </c>
      <c r="JT112">
        <v>4.2890915231340809E-2</v>
      </c>
      <c r="JU112">
        <v>3088</v>
      </c>
      <c r="JV112">
        <v>4.5362220717670931E-2</v>
      </c>
      <c r="JW112">
        <v>0</v>
      </c>
      <c r="JX112">
        <v>-1</v>
      </c>
      <c r="JY112">
        <v>0</v>
      </c>
      <c r="JZ112">
        <v>-1</v>
      </c>
      <c r="KA112">
        <v>0</v>
      </c>
      <c r="KB112" t="s">
        <v>123</v>
      </c>
      <c r="KC112">
        <v>0</v>
      </c>
      <c r="KD112">
        <v>-1</v>
      </c>
      <c r="KE112">
        <v>42240</v>
      </c>
      <c r="KF112">
        <v>0.35662898252826314</v>
      </c>
      <c r="KG112">
        <v>20143</v>
      </c>
      <c r="KH112">
        <v>0.28799795383336524</v>
      </c>
      <c r="KI112">
        <v>19828</v>
      </c>
      <c r="KJ112">
        <v>0.27947344647351091</v>
      </c>
      <c r="KK112">
        <v>315</v>
      </c>
      <c r="KL112">
        <v>1.2183098591549295</v>
      </c>
      <c r="KM112">
        <v>9798</v>
      </c>
      <c r="KN112">
        <v>0.51531085678935962</v>
      </c>
      <c r="KO112">
        <v>9562</v>
      </c>
      <c r="KP112">
        <v>0.48639825897714917</v>
      </c>
      <c r="KQ112">
        <v>237</v>
      </c>
      <c r="KR112">
        <v>6.1818181818181817</v>
      </c>
      <c r="KS112">
        <v>5523</v>
      </c>
      <c r="KT112">
        <v>0.84901238701037829</v>
      </c>
      <c r="KU112">
        <v>5381</v>
      </c>
      <c r="KV112">
        <v>0.81422791638570469</v>
      </c>
      <c r="KW112">
        <v>142</v>
      </c>
      <c r="KX112">
        <v>5.7619047619047619</v>
      </c>
      <c r="KY112">
        <v>7472</v>
      </c>
      <c r="KZ112">
        <v>0.25117213663764226</v>
      </c>
      <c r="LA112">
        <v>7204</v>
      </c>
      <c r="LB112">
        <v>0.251346187250304</v>
      </c>
      <c r="LC112">
        <v>268</v>
      </c>
      <c r="LD112">
        <v>0.25233644859813076</v>
      </c>
      <c r="LE112">
        <v>187</v>
      </c>
      <c r="LF112">
        <v>-0.42987804878048785</v>
      </c>
      <c r="LG112">
        <v>187</v>
      </c>
      <c r="LH112">
        <v>-0.42987804878048785</v>
      </c>
      <c r="LI112">
        <v>0</v>
      </c>
      <c r="LJ112" t="s">
        <v>123</v>
      </c>
      <c r="LK112">
        <v>250879</v>
      </c>
      <c r="LL112">
        <v>8.7402585018681034E-2</v>
      </c>
      <c r="LM112">
        <v>70507</v>
      </c>
      <c r="LN112">
        <v>0.12863568695874883</v>
      </c>
      <c r="LO112">
        <v>69659</v>
      </c>
      <c r="LP112">
        <v>0.12208440721649483</v>
      </c>
      <c r="LQ112">
        <v>848</v>
      </c>
      <c r="LR112">
        <v>1.1632653061224492</v>
      </c>
      <c r="LS112">
        <v>143728</v>
      </c>
      <c r="LT112">
        <v>3.7582477873550735E-2</v>
      </c>
      <c r="LU112">
        <v>143297</v>
      </c>
      <c r="LV112">
        <v>3.5614913745130705E-2</v>
      </c>
      <c r="LW112">
        <v>431</v>
      </c>
      <c r="LX112">
        <v>1.7987012987012987</v>
      </c>
      <c r="LY112">
        <v>19467</v>
      </c>
      <c r="LZ112">
        <v>0.24373881932021457</v>
      </c>
      <c r="MA112">
        <v>19112</v>
      </c>
      <c r="MB112">
        <v>0.24540596898214528</v>
      </c>
      <c r="MC112">
        <v>355</v>
      </c>
      <c r="MD112">
        <v>0.16013071895424846</v>
      </c>
      <c r="ME112">
        <v>14120</v>
      </c>
      <c r="MF112">
        <v>-1.541036189944911E-2</v>
      </c>
      <c r="MG112">
        <v>13756</v>
      </c>
      <c r="MH112">
        <v>-3.0379925283710474E-2</v>
      </c>
      <c r="MI112">
        <v>365</v>
      </c>
      <c r="MJ112">
        <v>1.3701298701298703</v>
      </c>
      <c r="MK112">
        <v>3894</v>
      </c>
      <c r="ML112">
        <v>8.0981308411214954</v>
      </c>
      <c r="MM112">
        <v>3828</v>
      </c>
      <c r="MN112">
        <v>12.76978417266187</v>
      </c>
      <c r="MO112">
        <v>66</v>
      </c>
      <c r="MP112">
        <v>-0.56000000000000005</v>
      </c>
      <c r="MQ112">
        <v>105104</v>
      </c>
      <c r="MR112">
        <v>0.15398719792707438</v>
      </c>
      <c r="MS112">
        <v>48940</v>
      </c>
      <c r="MT112">
        <v>0.1534563623936458</v>
      </c>
      <c r="MU112">
        <v>47028</v>
      </c>
      <c r="MV112">
        <v>0.14610191796846439</v>
      </c>
      <c r="MW112">
        <v>1912</v>
      </c>
      <c r="MX112">
        <v>0.37060931899641569</v>
      </c>
      <c r="MY112">
        <v>32381</v>
      </c>
      <c r="MZ112">
        <v>0.11076427003293077</v>
      </c>
      <c r="NA112">
        <v>31255</v>
      </c>
      <c r="NB112">
        <v>0.10324744087539717</v>
      </c>
      <c r="NC112">
        <v>1124</v>
      </c>
      <c r="ND112">
        <v>0.36906211936662614</v>
      </c>
      <c r="NE112">
        <v>12607</v>
      </c>
      <c r="NF112">
        <v>0.27549575070821519</v>
      </c>
      <c r="NG112">
        <v>11357</v>
      </c>
      <c r="NH112">
        <v>0.23984716157205233</v>
      </c>
      <c r="NI112">
        <v>1251</v>
      </c>
      <c r="NJ112">
        <v>0.72551724137931028</v>
      </c>
      <c r="NK112">
        <v>13312</v>
      </c>
      <c r="NL112">
        <v>0.18984626385412939</v>
      </c>
      <c r="NM112">
        <v>12504</v>
      </c>
      <c r="NN112">
        <v>0.1862252158239257</v>
      </c>
      <c r="NO112">
        <v>807</v>
      </c>
      <c r="NP112">
        <v>0.24537037037037046</v>
      </c>
      <c r="NQ112">
        <v>2513</v>
      </c>
      <c r="NR112">
        <v>0.42298980747451864</v>
      </c>
      <c r="NS112">
        <v>2280</v>
      </c>
      <c r="NT112">
        <v>0.80379746835443044</v>
      </c>
      <c r="NU112">
        <v>232</v>
      </c>
      <c r="NV112">
        <v>-0.53692614770459079</v>
      </c>
    </row>
    <row r="113" spans="2:386" x14ac:dyDescent="0.25">
      <c r="B113">
        <v>2016</v>
      </c>
      <c r="C113">
        <v>13625709</v>
      </c>
      <c r="D113">
        <v>0.12433814998113268</v>
      </c>
      <c r="E113">
        <v>5242639</v>
      </c>
      <c r="F113">
        <v>0.11002307855176796</v>
      </c>
      <c r="G113">
        <v>5065568</v>
      </c>
      <c r="H113">
        <f t="shared" si="1443"/>
        <v>0.11258418945854087</v>
      </c>
      <c r="I113">
        <v>177070</v>
      </c>
      <c r="J113">
        <f t="shared" si="1444"/>
        <v>4.1441208300004639E-2</v>
      </c>
      <c r="K113">
        <v>3809382</v>
      </c>
      <c r="L113">
        <f t="shared" si="1445"/>
        <v>0.14740456247125366</v>
      </c>
      <c r="M113">
        <v>3733506</v>
      </c>
      <c r="N113">
        <f t="shared" si="1446"/>
        <v>0.14544294838105776</v>
      </c>
      <c r="O113">
        <v>75876</v>
      </c>
      <c r="P113">
        <f t="shared" si="1447"/>
        <v>0.25300966063908836</v>
      </c>
      <c r="Q113">
        <v>2667680</v>
      </c>
      <c r="R113">
        <v>0.10071786306384523</v>
      </c>
      <c r="S113">
        <v>2498842</v>
      </c>
      <c r="T113">
        <v>0.12889559111066129</v>
      </c>
      <c r="U113">
        <v>168839</v>
      </c>
      <c r="V113">
        <v>-0.1962076237901863</v>
      </c>
      <c r="W113">
        <v>2099011</v>
      </c>
      <c r="X113">
        <v>8.5998862785616526E-2</v>
      </c>
      <c r="Y113">
        <v>2000268</v>
      </c>
      <c r="Z113">
        <v>0.10121326431853395</v>
      </c>
      <c r="AA113">
        <v>98746</v>
      </c>
      <c r="AB113">
        <v>-0.15146255112913765</v>
      </c>
      <c r="AC113">
        <v>306717</v>
      </c>
      <c r="AD113">
        <v>-3.8007119670048772E-2</v>
      </c>
      <c r="AE113">
        <v>215325</v>
      </c>
      <c r="AF113">
        <v>0.25802606902273295</v>
      </c>
      <c r="AG113">
        <v>91393</v>
      </c>
      <c r="AH113">
        <v>-0.38111651340114039</v>
      </c>
      <c r="AI113">
        <v>12086959</v>
      </c>
      <c r="AJ113">
        <v>0.12632263219146678</v>
      </c>
      <c r="AK113">
        <v>4605178</v>
      </c>
      <c r="AL113">
        <v>0.10885581579017067</v>
      </c>
      <c r="AM113">
        <v>4451814</v>
      </c>
      <c r="AN113">
        <v>0.11126576511922526</v>
      </c>
      <c r="AO113">
        <v>153365</v>
      </c>
      <c r="AP113">
        <v>4.3178680016596749E-2</v>
      </c>
      <c r="AQ113">
        <v>3291625</v>
      </c>
      <c r="AR113">
        <v>0.14162476706224614</v>
      </c>
      <c r="AS113">
        <v>3237133</v>
      </c>
      <c r="AT113">
        <v>0.14064847623799492</v>
      </c>
      <c r="AU113">
        <v>54492</v>
      </c>
      <c r="AV113">
        <v>0.20278114998344554</v>
      </c>
      <c r="AW113">
        <v>2404812</v>
      </c>
      <c r="AX113">
        <v>0.10376931116197663</v>
      </c>
      <c r="AY113">
        <v>2246397</v>
      </c>
      <c r="AZ113">
        <v>0.13489701846635116</v>
      </c>
      <c r="BA113">
        <v>158420</v>
      </c>
      <c r="BB113">
        <v>-0.20529336222810823</v>
      </c>
      <c r="BC113">
        <v>1963070</v>
      </c>
      <c r="BD113">
        <v>9.6317832596058528E-2</v>
      </c>
      <c r="BE113">
        <v>1874707</v>
      </c>
      <c r="BF113">
        <v>0.11444161612750969</v>
      </c>
      <c r="BG113">
        <v>88366</v>
      </c>
      <c r="BH113">
        <v>-0.18488317390622555</v>
      </c>
      <c r="BI113">
        <v>252234</v>
      </c>
      <c r="BJ113">
        <v>-5.7516618278424803E-2</v>
      </c>
      <c r="BK113">
        <v>171940</v>
      </c>
      <c r="BL113">
        <v>0.35835045030810564</v>
      </c>
      <c r="BM113">
        <v>80294</v>
      </c>
      <c r="BN113">
        <v>-0.43073280018149851</v>
      </c>
      <c r="BO113">
        <v>1538750</v>
      </c>
      <c r="BP113">
        <v>0.10898982648228062</v>
      </c>
      <c r="BQ113">
        <v>637459</v>
      </c>
      <c r="BR113">
        <v>0.11852769477232328</v>
      </c>
      <c r="BS113">
        <v>613756</v>
      </c>
      <c r="BT113">
        <v>0.122249487107285</v>
      </c>
      <c r="BU113">
        <v>23705</v>
      </c>
      <c r="BV113">
        <v>3.0204259017818424E-2</v>
      </c>
      <c r="BW113">
        <v>517758</v>
      </c>
      <c r="BX113">
        <v>0.18557140109361692</v>
      </c>
      <c r="BY113">
        <v>496374</v>
      </c>
      <c r="BZ113">
        <v>0.17772642288382512</v>
      </c>
      <c r="CA113">
        <v>21385</v>
      </c>
      <c r="CB113">
        <v>0.40247901364113337</v>
      </c>
      <c r="CC113">
        <v>262868</v>
      </c>
      <c r="CD113">
        <v>7.3570372548539043E-2</v>
      </c>
      <c r="CE113">
        <v>252449</v>
      </c>
      <c r="CF113">
        <v>7.816917649671562E-2</v>
      </c>
      <c r="CG113">
        <v>10419</v>
      </c>
      <c r="CH113">
        <v>-2.717086834733895E-2</v>
      </c>
      <c r="CI113">
        <v>135941</v>
      </c>
      <c r="CJ113">
        <v>-4.3948238272733642E-2</v>
      </c>
      <c r="CK113">
        <v>125561</v>
      </c>
      <c r="CL113">
        <v>-6.456227137610171E-2</v>
      </c>
      <c r="CM113">
        <v>10380</v>
      </c>
      <c r="CN113">
        <v>0.30402010050251249</v>
      </c>
      <c r="CO113">
        <v>54483</v>
      </c>
      <c r="CP113">
        <v>6.3934074088539017E-2</v>
      </c>
      <c r="CQ113">
        <v>43384</v>
      </c>
      <c r="CR113">
        <v>-2.6980958575369529E-2</v>
      </c>
      <c r="CS113">
        <v>11098</v>
      </c>
      <c r="CT113">
        <v>0.67618184564265227</v>
      </c>
      <c r="CU113">
        <v>2747723</v>
      </c>
      <c r="CV113">
        <v>9.8801314055717349E-2</v>
      </c>
      <c r="CW113">
        <v>762600</v>
      </c>
      <c r="CX113">
        <v>5.0280129790715167E-2</v>
      </c>
      <c r="CY113">
        <v>661479</v>
      </c>
      <c r="CZ113">
        <v>6.7195952432041794E-2</v>
      </c>
      <c r="DA113">
        <v>101120</v>
      </c>
      <c r="DB113">
        <v>-4.8416694113772141E-2</v>
      </c>
      <c r="DC113">
        <v>869902</v>
      </c>
      <c r="DD113">
        <v>0.14854468276130683</v>
      </c>
      <c r="DE113">
        <v>858469</v>
      </c>
      <c r="DF113">
        <v>0.14982253117424094</v>
      </c>
      <c r="DG113">
        <v>11434</v>
      </c>
      <c r="DH113">
        <v>6.0077878731689127E-2</v>
      </c>
      <c r="DI113">
        <v>399668</v>
      </c>
      <c r="DJ113">
        <v>-3.1488239770078197E-2</v>
      </c>
      <c r="DK113">
        <v>293335</v>
      </c>
      <c r="DL113">
        <v>8.9427905042041678E-2</v>
      </c>
      <c r="DM113">
        <v>106332</v>
      </c>
      <c r="DN113">
        <v>-0.25853508869798059</v>
      </c>
      <c r="DO113">
        <v>858493</v>
      </c>
      <c r="DP113">
        <v>2.8784634134357834E-2</v>
      </c>
      <c r="DQ113">
        <v>804151</v>
      </c>
      <c r="DR113">
        <v>6.29199166213954E-2</v>
      </c>
      <c r="DS113">
        <v>54341</v>
      </c>
      <c r="DT113">
        <v>-0.30263208552032139</v>
      </c>
      <c r="DU113">
        <v>129039</v>
      </c>
      <c r="DV113">
        <v>-0.18409271975416364</v>
      </c>
      <c r="DW113">
        <v>83720</v>
      </c>
      <c r="DX113">
        <v>0.37075119523216982</v>
      </c>
      <c r="DY113">
        <v>45322</v>
      </c>
      <c r="DZ113">
        <v>-0.5331334919702917</v>
      </c>
      <c r="EA113">
        <v>360602</v>
      </c>
      <c r="EB113">
        <v>8.5611066789095691E-2</v>
      </c>
      <c r="EC113">
        <v>194380</v>
      </c>
      <c r="ED113">
        <v>4.3410112027827186E-2</v>
      </c>
      <c r="EE113">
        <v>192799</v>
      </c>
      <c r="EF113">
        <v>4.59844946100052E-2</v>
      </c>
      <c r="EG113">
        <v>1579</v>
      </c>
      <c r="EH113">
        <v>-0.19807008633824275</v>
      </c>
      <c r="EI113">
        <v>103239</v>
      </c>
      <c r="EJ113">
        <v>0.14601764999722477</v>
      </c>
      <c r="EK113">
        <v>102335</v>
      </c>
      <c r="EL113">
        <v>0.14005770751868818</v>
      </c>
      <c r="EM113">
        <v>907</v>
      </c>
      <c r="EN113">
        <v>1.8080495356037152</v>
      </c>
      <c r="EO113">
        <v>39372</v>
      </c>
      <c r="EP113">
        <v>8.3434232250963136E-2</v>
      </c>
      <c r="EQ113">
        <v>38372</v>
      </c>
      <c r="ER113">
        <v>7.4063707104069954E-2</v>
      </c>
      <c r="ES113">
        <v>998</v>
      </c>
      <c r="ET113">
        <v>0.62276422764227646</v>
      </c>
      <c r="EU113">
        <v>16674</v>
      </c>
      <c r="EV113">
        <v>4.7493403693931402E-2</v>
      </c>
      <c r="EW113">
        <v>16067</v>
      </c>
      <c r="EX113">
        <v>0.10837472406181026</v>
      </c>
      <c r="EY113">
        <v>607</v>
      </c>
      <c r="EZ113">
        <v>-0.57343640196767387</v>
      </c>
      <c r="FA113">
        <v>7138</v>
      </c>
      <c r="FB113">
        <v>3.59941944847606E-2</v>
      </c>
      <c r="FC113">
        <v>6646</v>
      </c>
      <c r="FD113">
        <v>0.19985556959740025</v>
      </c>
      <c r="FE113">
        <v>492</v>
      </c>
      <c r="FF113">
        <v>-0.63609467455621305</v>
      </c>
      <c r="FG113">
        <v>542236</v>
      </c>
      <c r="FH113">
        <v>7.8061844273947134E-2</v>
      </c>
      <c r="FI113">
        <v>169776</v>
      </c>
      <c r="FJ113">
        <v>-2.0854480022146404E-2</v>
      </c>
      <c r="FK113">
        <v>166017</v>
      </c>
      <c r="FL113">
        <v>-2.3722295076183064E-2</v>
      </c>
      <c r="FM113">
        <v>3761</v>
      </c>
      <c r="FN113">
        <v>0.12638514525306976</v>
      </c>
      <c r="FO113">
        <v>92200</v>
      </c>
      <c r="FP113">
        <v>0.12444509488267719</v>
      </c>
      <c r="FQ113">
        <v>91148</v>
      </c>
      <c r="FR113">
        <v>0.12567307217309698</v>
      </c>
      <c r="FS113">
        <v>1053</v>
      </c>
      <c r="FT113">
        <v>2.7317073170731732E-2</v>
      </c>
      <c r="FU113">
        <v>148341</v>
      </c>
      <c r="FV113">
        <v>0.14264036418816395</v>
      </c>
      <c r="FW113">
        <v>144926</v>
      </c>
      <c r="FX113">
        <v>0.1346366134550494</v>
      </c>
      <c r="FY113">
        <v>3415</v>
      </c>
      <c r="FZ113">
        <v>0.62851692894611344</v>
      </c>
      <c r="GA113">
        <v>129387</v>
      </c>
      <c r="GB113">
        <v>0.11292029004206117</v>
      </c>
      <c r="GC113">
        <v>127604</v>
      </c>
      <c r="GD113">
        <v>0.11096213618436512</v>
      </c>
      <c r="GE113">
        <v>1786</v>
      </c>
      <c r="GF113">
        <v>0.2757142857142858</v>
      </c>
      <c r="GG113">
        <v>11976</v>
      </c>
      <c r="GH113">
        <v>0.8014440433212997</v>
      </c>
      <c r="GI113">
        <v>9341</v>
      </c>
      <c r="GJ113">
        <v>0.77248576850094874</v>
      </c>
      <c r="GK113">
        <v>2637</v>
      </c>
      <c r="GL113">
        <v>0.91503267973856217</v>
      </c>
      <c r="GM113">
        <v>4475715</v>
      </c>
      <c r="GN113">
        <v>0.16165741382398058</v>
      </c>
      <c r="GO113">
        <v>2056466</v>
      </c>
      <c r="GP113">
        <v>0.14704187706341276</v>
      </c>
      <c r="GQ113">
        <v>2046653</v>
      </c>
      <c r="GR113">
        <v>0.1450934469631695</v>
      </c>
      <c r="GS113">
        <v>9814</v>
      </c>
      <c r="GT113">
        <v>0.77789855072463765</v>
      </c>
      <c r="GU113">
        <v>723186</v>
      </c>
      <c r="GV113">
        <v>0.23989054736603888</v>
      </c>
      <c r="GW113">
        <v>699347</v>
      </c>
      <c r="GX113">
        <v>0.25624577866555542</v>
      </c>
      <c r="GY113">
        <v>23842</v>
      </c>
      <c r="GZ113">
        <v>-0.10270595762297241</v>
      </c>
      <c r="HA113">
        <v>1222750</v>
      </c>
      <c r="HB113">
        <v>0.13799550851251352</v>
      </c>
      <c r="HC113">
        <v>1196526</v>
      </c>
      <c r="HD113">
        <v>0.14893040888166809</v>
      </c>
      <c r="HE113">
        <v>26221</v>
      </c>
      <c r="HF113">
        <v>-0.20669833298036489</v>
      </c>
      <c r="HG113">
        <v>489149</v>
      </c>
      <c r="HH113">
        <v>0.13924613729207524</v>
      </c>
      <c r="HI113">
        <v>475855</v>
      </c>
      <c r="HJ113">
        <v>0.13947496342272325</v>
      </c>
      <c r="HK113">
        <v>13294</v>
      </c>
      <c r="HL113">
        <v>0.13111545988258322</v>
      </c>
      <c r="HM113">
        <v>38936</v>
      </c>
      <c r="HN113">
        <v>-9.5416211695281472E-2</v>
      </c>
      <c r="HO113">
        <v>25937</v>
      </c>
      <c r="HP113">
        <v>7.6536753413854575E-2</v>
      </c>
      <c r="HQ113">
        <v>13000</v>
      </c>
      <c r="HR113">
        <v>-0.31405656395103421</v>
      </c>
      <c r="HS113">
        <v>572231</v>
      </c>
      <c r="HT113">
        <v>0.25352631014004468</v>
      </c>
      <c r="HU113">
        <v>175511</v>
      </c>
      <c r="HV113">
        <v>0.2342372118535605</v>
      </c>
      <c r="HW113">
        <v>172648</v>
      </c>
      <c r="HX113">
        <v>0.22895133965433789</v>
      </c>
      <c r="HY113">
        <v>2864</v>
      </c>
      <c r="HZ113">
        <v>0.6670547147846333</v>
      </c>
      <c r="IA113">
        <v>224709</v>
      </c>
      <c r="IB113">
        <v>0.21124520938556168</v>
      </c>
      <c r="IC113">
        <v>223963</v>
      </c>
      <c r="ID113">
        <v>0.20993717011609747</v>
      </c>
      <c r="IE113">
        <v>746</v>
      </c>
      <c r="IF113">
        <v>0.79326923076923084</v>
      </c>
      <c r="IG113">
        <v>93646</v>
      </c>
      <c r="IH113">
        <v>0.32320691799016554</v>
      </c>
      <c r="II113">
        <v>91802</v>
      </c>
      <c r="IJ113">
        <v>0.32401638398523125</v>
      </c>
      <c r="IK113">
        <v>1844</v>
      </c>
      <c r="IL113">
        <v>0.28233657858136296</v>
      </c>
      <c r="IM113">
        <v>59502</v>
      </c>
      <c r="IN113">
        <v>0.34264503463682106</v>
      </c>
      <c r="IO113">
        <v>58083</v>
      </c>
      <c r="IP113">
        <v>0.33001305213986409</v>
      </c>
      <c r="IQ113">
        <v>1419</v>
      </c>
      <c r="IR113">
        <v>1.1965944272445821</v>
      </c>
      <c r="IS113">
        <v>22850</v>
      </c>
      <c r="IT113">
        <v>0.49161172400287234</v>
      </c>
      <c r="IU113">
        <v>21891</v>
      </c>
      <c r="IV113">
        <v>0.60127276717138467</v>
      </c>
      <c r="IW113">
        <v>960</v>
      </c>
      <c r="IX113">
        <v>-0.41747572815533984</v>
      </c>
      <c r="IY113">
        <v>447423</v>
      </c>
      <c r="IZ113">
        <v>8.4317465241341427E-2</v>
      </c>
      <c r="JA113">
        <v>120120</v>
      </c>
      <c r="JB113">
        <v>0.10021157914983658</v>
      </c>
      <c r="JC113">
        <v>119625</v>
      </c>
      <c r="JD113">
        <v>0.10191505236687215</v>
      </c>
      <c r="JE113">
        <v>493</v>
      </c>
      <c r="JF113">
        <v>-0.20355411954765756</v>
      </c>
      <c r="JG113">
        <v>66170</v>
      </c>
      <c r="JH113">
        <v>0.15655532833446939</v>
      </c>
      <c r="JI113">
        <v>65766</v>
      </c>
      <c r="JJ113">
        <v>0.15011716973872891</v>
      </c>
      <c r="JK113">
        <v>403</v>
      </c>
      <c r="JL113">
        <v>12</v>
      </c>
      <c r="JM113">
        <v>227048</v>
      </c>
      <c r="JN113">
        <v>9.2532889355108727E-2</v>
      </c>
      <c r="JO113">
        <v>226431</v>
      </c>
      <c r="JP113">
        <v>9.3029991455838346E-2</v>
      </c>
      <c r="JQ113">
        <v>615</v>
      </c>
      <c r="JR113">
        <v>-6.9591527987897139E-2</v>
      </c>
      <c r="JS113">
        <v>33955</v>
      </c>
      <c r="JT113">
        <v>-0.11388606174482629</v>
      </c>
      <c r="JU113">
        <v>33763</v>
      </c>
      <c r="JV113">
        <v>-0.11084483303486781</v>
      </c>
      <c r="JW113">
        <v>193</v>
      </c>
      <c r="JX113">
        <v>-0.4454022988505747</v>
      </c>
      <c r="JY113">
        <v>706</v>
      </c>
      <c r="JZ113">
        <v>0.43204868154158205</v>
      </c>
      <c r="KA113">
        <v>591</v>
      </c>
      <c r="KB113">
        <v>9.3684210526315788</v>
      </c>
      <c r="KC113">
        <v>116</v>
      </c>
      <c r="KD113">
        <v>-0.73394495412844041</v>
      </c>
      <c r="KE113">
        <v>428146</v>
      </c>
      <c r="KF113">
        <v>0.15826579086905235</v>
      </c>
      <c r="KG113">
        <v>189385</v>
      </c>
      <c r="KH113">
        <v>7.117606800866505E-2</v>
      </c>
      <c r="KI113">
        <v>185827</v>
      </c>
      <c r="KJ113">
        <v>9.7716868003662416E-2</v>
      </c>
      <c r="KK113">
        <v>3559</v>
      </c>
      <c r="KL113">
        <v>-0.52647684938797235</v>
      </c>
      <c r="KM113">
        <v>83184</v>
      </c>
      <c r="KN113">
        <v>0.17931269139162986</v>
      </c>
      <c r="KO113">
        <v>80832</v>
      </c>
      <c r="KP113">
        <v>0.15742146109567856</v>
      </c>
      <c r="KQ113">
        <v>2351</v>
      </c>
      <c r="KR113">
        <v>2.3681948424068766</v>
      </c>
      <c r="KS113">
        <v>49991</v>
      </c>
      <c r="KT113">
        <v>0.39807590122213843</v>
      </c>
      <c r="KU113">
        <v>47417</v>
      </c>
      <c r="KV113">
        <v>0.42757790155050435</v>
      </c>
      <c r="KW113">
        <v>2572</v>
      </c>
      <c r="KX113">
        <v>1.2199921290830362E-2</v>
      </c>
      <c r="KY113">
        <v>116217</v>
      </c>
      <c r="KZ113">
        <v>0.15721711076592193</v>
      </c>
      <c r="LA113">
        <v>111871</v>
      </c>
      <c r="LB113">
        <v>0.20461079585222186</v>
      </c>
      <c r="LC113">
        <v>4344</v>
      </c>
      <c r="LD113">
        <v>-0.42524477374966918</v>
      </c>
      <c r="LE113">
        <v>3903</v>
      </c>
      <c r="LF113">
        <v>-0.62881597717546356</v>
      </c>
      <c r="LG113">
        <v>1120</v>
      </c>
      <c r="LH113">
        <v>-0.69365426695842447</v>
      </c>
      <c r="LI113">
        <v>2783</v>
      </c>
      <c r="LJ113">
        <v>-0.5941373778620388</v>
      </c>
      <c r="LK113">
        <v>1372162</v>
      </c>
      <c r="LL113">
        <v>4.0273229015041156E-2</v>
      </c>
      <c r="LM113">
        <v>382397</v>
      </c>
      <c r="LN113">
        <v>1.8438027666363155E-2</v>
      </c>
      <c r="LO113">
        <v>378181</v>
      </c>
      <c r="LP113">
        <v>1.5103850716942979E-2</v>
      </c>
      <c r="LQ113">
        <v>4216</v>
      </c>
      <c r="LR113">
        <v>0.44284736481861731</v>
      </c>
      <c r="LS113">
        <v>794880</v>
      </c>
      <c r="LT113">
        <v>3.0014888877658574E-2</v>
      </c>
      <c r="LU113">
        <v>793414</v>
      </c>
      <c r="LV113">
        <v>2.8919200014524415E-2</v>
      </c>
      <c r="LW113">
        <v>1465</v>
      </c>
      <c r="LX113">
        <v>1.429519071310116</v>
      </c>
      <c r="LY113">
        <v>97538</v>
      </c>
      <c r="LZ113">
        <v>1.7950698198668347E-2</v>
      </c>
      <c r="MA113">
        <v>96474</v>
      </c>
      <c r="MB113">
        <v>1.124726155910305E-2</v>
      </c>
      <c r="MC113">
        <v>1064</v>
      </c>
      <c r="MD113">
        <v>1.551558752997602</v>
      </c>
      <c r="ME113">
        <v>94488</v>
      </c>
      <c r="MF113">
        <v>0.23643025386024608</v>
      </c>
      <c r="MG113">
        <v>93290</v>
      </c>
      <c r="MH113">
        <v>0.24514501554929735</v>
      </c>
      <c r="MI113">
        <v>1197</v>
      </c>
      <c r="MJ113">
        <v>-0.20040080160320639</v>
      </c>
      <c r="MK113">
        <v>7246</v>
      </c>
      <c r="ML113">
        <v>1.2552131963896671</v>
      </c>
      <c r="MM113">
        <v>5968</v>
      </c>
      <c r="MN113">
        <v>3.5943033102386455</v>
      </c>
      <c r="MO113">
        <v>1277</v>
      </c>
      <c r="MP113">
        <v>-0.33246210141139576</v>
      </c>
      <c r="MQ113">
        <v>1140721</v>
      </c>
      <c r="MR113">
        <v>0.15824289856956031</v>
      </c>
      <c r="MS113">
        <v>554543</v>
      </c>
      <c r="MT113">
        <v>0.17783880683242215</v>
      </c>
      <c r="MU113">
        <v>528585</v>
      </c>
      <c r="MV113">
        <v>0.16514645199971789</v>
      </c>
      <c r="MW113">
        <v>25959</v>
      </c>
      <c r="MX113">
        <v>0.51373257915913473</v>
      </c>
      <c r="MY113">
        <v>334155</v>
      </c>
      <c r="MZ113">
        <v>0.17019898162869374</v>
      </c>
      <c r="NA113">
        <v>321859</v>
      </c>
      <c r="NB113">
        <v>0.14663802378356805</v>
      </c>
      <c r="NC113">
        <v>12291</v>
      </c>
      <c r="ND113">
        <v>1.5331821929101404</v>
      </c>
      <c r="NE113">
        <v>126458</v>
      </c>
      <c r="NF113">
        <v>9.7154259934062015E-2</v>
      </c>
      <c r="NG113">
        <v>111114</v>
      </c>
      <c r="NH113">
        <v>0.10963090197331637</v>
      </c>
      <c r="NI113">
        <v>15359</v>
      </c>
      <c r="NJ113">
        <v>1.6210136297472477E-2</v>
      </c>
      <c r="NK113">
        <v>165205</v>
      </c>
      <c r="NL113">
        <v>0.22277158104317318</v>
      </c>
      <c r="NM113">
        <v>154023</v>
      </c>
      <c r="NN113">
        <v>0.19170419200594213</v>
      </c>
      <c r="NO113">
        <v>11185</v>
      </c>
      <c r="NP113">
        <v>0.90837740999829375</v>
      </c>
      <c r="NQ113">
        <v>30440</v>
      </c>
      <c r="NR113">
        <v>0.30352860568687912</v>
      </c>
      <c r="NS113">
        <v>16726</v>
      </c>
      <c r="NT113">
        <v>0.40330564644684963</v>
      </c>
      <c r="NU113">
        <v>13707</v>
      </c>
      <c r="NV113">
        <v>0.19858342077649538</v>
      </c>
    </row>
    <row r="114" spans="2:386" outlineLevel="1" x14ac:dyDescent="0.25">
      <c r="B114" t="s">
        <v>61</v>
      </c>
      <c r="C114">
        <v>1129254</v>
      </c>
      <c r="D114">
        <v>4.3317020350730706E-2</v>
      </c>
      <c r="E114">
        <v>474671</v>
      </c>
      <c r="F114">
        <v>1.0157523547663638E-2</v>
      </c>
      <c r="G114">
        <v>436756</v>
      </c>
      <c r="H114">
        <v>3.1912656615845414E-2</v>
      </c>
      <c r="I114">
        <v>37915</v>
      </c>
      <c r="J114">
        <v>-0.18722802203691402</v>
      </c>
      <c r="K114">
        <v>366609</v>
      </c>
      <c r="L114">
        <v>4.3717776075933967E-2</v>
      </c>
      <c r="M114">
        <v>359671</v>
      </c>
      <c r="N114">
        <v>3.9301297425376358E-2</v>
      </c>
      <c r="O114">
        <v>6938</v>
      </c>
      <c r="P114">
        <v>0.3388653029718256</v>
      </c>
      <c r="Q114">
        <v>216378</v>
      </c>
      <c r="R114">
        <v>-1.2558755076894967E-2</v>
      </c>
      <c r="S114">
        <v>167387</v>
      </c>
      <c r="T114">
        <v>4.2156447676445774E-2</v>
      </c>
      <c r="U114">
        <v>48991</v>
      </c>
      <c r="V114">
        <v>-0.16274737669617523</v>
      </c>
      <c r="W114">
        <v>174445</v>
      </c>
      <c r="X114">
        <v>0.2053549835895665</v>
      </c>
      <c r="Y114">
        <v>138014</v>
      </c>
      <c r="Z114">
        <v>6.8558908012604558E-2</v>
      </c>
      <c r="AA114">
        <v>36430</v>
      </c>
      <c r="AB114">
        <v>1.3405075489881142</v>
      </c>
      <c r="AC114">
        <v>44372</v>
      </c>
      <c r="AD114">
        <v>0.25231429216527435</v>
      </c>
      <c r="AE114">
        <v>15318</v>
      </c>
      <c r="AF114">
        <v>0.19915453264443395</v>
      </c>
      <c r="AG114">
        <v>29054</v>
      </c>
      <c r="AH114">
        <v>0.28228440285991696</v>
      </c>
      <c r="AI114">
        <v>1040565</v>
      </c>
      <c r="AJ114">
        <v>4.3405148815074623E-2</v>
      </c>
      <c r="AK114">
        <v>430980</v>
      </c>
      <c r="AL114">
        <v>1.9831352135533109E-3</v>
      </c>
      <c r="AM114">
        <v>395247</v>
      </c>
      <c r="AN114">
        <v>2.7413497755399696E-2</v>
      </c>
      <c r="AO114">
        <v>35733</v>
      </c>
      <c r="AP114">
        <v>-0.21338000264165902</v>
      </c>
      <c r="AQ114">
        <v>339964</v>
      </c>
      <c r="AR114">
        <v>4.4535731513600352E-2</v>
      </c>
      <c r="AS114">
        <v>333625</v>
      </c>
      <c r="AT114">
        <v>4.1130303172151272E-2</v>
      </c>
      <c r="AU114">
        <v>6339</v>
      </c>
      <c r="AV114">
        <v>0.26174363057324834</v>
      </c>
      <c r="AW114">
        <v>201714</v>
      </c>
      <c r="AX114">
        <v>-1.2517684840236742E-2</v>
      </c>
      <c r="AY114">
        <v>153940</v>
      </c>
      <c r="AZ114">
        <v>5.3250956163577445E-2</v>
      </c>
      <c r="BA114">
        <v>47774</v>
      </c>
      <c r="BB114">
        <v>-0.17792614516295557</v>
      </c>
      <c r="BC114">
        <v>168593</v>
      </c>
      <c r="BD114">
        <v>0.20210626889510008</v>
      </c>
      <c r="BE114">
        <v>132911</v>
      </c>
      <c r="BF114">
        <v>6.4881062068854911E-2</v>
      </c>
      <c r="BG114">
        <v>35683</v>
      </c>
      <c r="BH114">
        <v>1.3116740088105727</v>
      </c>
      <c r="BI114">
        <v>41628</v>
      </c>
      <c r="BJ114">
        <v>0.24960225737700004</v>
      </c>
      <c r="BK114">
        <v>13358</v>
      </c>
      <c r="BL114">
        <v>0.19235918950281183</v>
      </c>
      <c r="BM114">
        <v>28270</v>
      </c>
      <c r="BN114">
        <v>0.27860696517412942</v>
      </c>
      <c r="BO114">
        <v>88689</v>
      </c>
      <c r="BP114">
        <v>4.2284142858821649E-2</v>
      </c>
      <c r="BQ114">
        <v>43691</v>
      </c>
      <c r="BR114">
        <v>9.8536658956049461E-2</v>
      </c>
      <c r="BS114">
        <v>41509</v>
      </c>
      <c r="BT114">
        <v>7.6813323648438292E-2</v>
      </c>
      <c r="BU114">
        <v>2182</v>
      </c>
      <c r="BV114">
        <v>0.78413736713000826</v>
      </c>
      <c r="BW114">
        <v>26645</v>
      </c>
      <c r="BX114">
        <v>3.3392801737511579E-2</v>
      </c>
      <c r="BY114">
        <v>26045</v>
      </c>
      <c r="BZ114">
        <v>1.6350581440724321E-2</v>
      </c>
      <c r="CA114">
        <v>599</v>
      </c>
      <c r="CB114">
        <v>2.7911392405063293</v>
      </c>
      <c r="CC114">
        <v>14664</v>
      </c>
      <c r="CD114">
        <v>-1.3189771197846589E-2</v>
      </c>
      <c r="CE114">
        <v>13447</v>
      </c>
      <c r="CF114">
        <v>-6.9991009060101028E-2</v>
      </c>
      <c r="CG114">
        <v>1216</v>
      </c>
      <c r="CH114">
        <v>2.0324189526184537</v>
      </c>
      <c r="CI114">
        <v>5851</v>
      </c>
      <c r="CJ114">
        <v>0.30690194326557974</v>
      </c>
      <c r="CK114">
        <v>5104</v>
      </c>
      <c r="CL114">
        <v>0.17414308718656546</v>
      </c>
      <c r="CM114">
        <v>748</v>
      </c>
      <c r="CN114">
        <v>4.7538461538461538</v>
      </c>
      <c r="CO114">
        <v>2744</v>
      </c>
      <c r="CP114">
        <v>0.29495044832468142</v>
      </c>
      <c r="CQ114">
        <v>1961</v>
      </c>
      <c r="CR114">
        <v>0.248249522597072</v>
      </c>
      <c r="CS114">
        <v>783</v>
      </c>
      <c r="CT114">
        <v>0.42883211678832112</v>
      </c>
      <c r="CU114">
        <v>263295</v>
      </c>
      <c r="CV114">
        <v>5.9541487088479172E-2</v>
      </c>
      <c r="CW114">
        <v>98934</v>
      </c>
      <c r="CX114">
        <v>-2.3269589598286178E-2</v>
      </c>
      <c r="CY114">
        <v>70171</v>
      </c>
      <c r="CZ114">
        <v>0.1820065357275209</v>
      </c>
      <c r="DA114">
        <v>28763</v>
      </c>
      <c r="DB114">
        <v>-0.31395792586938898</v>
      </c>
      <c r="DC114">
        <v>92931</v>
      </c>
      <c r="DD114">
        <v>3.4986556091871623E-3</v>
      </c>
      <c r="DE114">
        <v>90743</v>
      </c>
      <c r="DF114">
        <v>-6.7861169182272807E-3</v>
      </c>
      <c r="DG114">
        <v>2188</v>
      </c>
      <c r="DH114">
        <v>0.7588424437299035</v>
      </c>
      <c r="DI114">
        <v>60772</v>
      </c>
      <c r="DJ114">
        <v>-0.12143641936043481</v>
      </c>
      <c r="DK114">
        <v>25523</v>
      </c>
      <c r="DL114">
        <v>-5.7113303040378316E-2</v>
      </c>
      <c r="DM114">
        <v>35249</v>
      </c>
      <c r="DN114">
        <v>-0.16279125002968908</v>
      </c>
      <c r="DO114">
        <v>92039</v>
      </c>
      <c r="DP114">
        <v>0.28043572014857898</v>
      </c>
      <c r="DQ114">
        <v>64322</v>
      </c>
      <c r="DR114">
        <v>6.3595475891262687E-2</v>
      </c>
      <c r="DS114">
        <v>27717</v>
      </c>
      <c r="DT114">
        <v>1.4302498903989478</v>
      </c>
      <c r="DU114">
        <v>21814</v>
      </c>
      <c r="DV114">
        <v>0.59926686217008807</v>
      </c>
      <c r="DW114">
        <v>6658</v>
      </c>
      <c r="DX114">
        <v>0.13327659574468087</v>
      </c>
      <c r="DY114">
        <v>15156</v>
      </c>
      <c r="DZ114">
        <v>0.95183515775917571</v>
      </c>
      <c r="EA114">
        <v>29966</v>
      </c>
      <c r="EB114">
        <v>7.6133017309487849E-2</v>
      </c>
      <c r="EC114">
        <v>18373</v>
      </c>
      <c r="ED114">
        <v>9.866650720564496E-2</v>
      </c>
      <c r="EE114">
        <v>18225</v>
      </c>
      <c r="EF114">
        <v>0.10227410185073182</v>
      </c>
      <c r="EG114">
        <v>148</v>
      </c>
      <c r="EH114">
        <v>-0.21693121693121697</v>
      </c>
      <c r="EI114">
        <v>7442</v>
      </c>
      <c r="EJ114">
        <v>-2.6867275658248868E-4</v>
      </c>
      <c r="EK114">
        <v>7442</v>
      </c>
      <c r="EL114">
        <v>-2.6867275658248868E-4</v>
      </c>
      <c r="EM114">
        <v>0</v>
      </c>
      <c r="EN114" t="s">
        <v>123</v>
      </c>
      <c r="EO114">
        <v>3320</v>
      </c>
      <c r="EP114">
        <v>0.27398311588641588</v>
      </c>
      <c r="EQ114">
        <v>3116</v>
      </c>
      <c r="ER114">
        <v>0.26872964169381097</v>
      </c>
      <c r="ES114">
        <v>205</v>
      </c>
      <c r="ET114">
        <v>0.3666666666666667</v>
      </c>
      <c r="EU114">
        <v>866</v>
      </c>
      <c r="EV114">
        <v>0.1088348271446864</v>
      </c>
      <c r="EW114">
        <v>717</v>
      </c>
      <c r="EX114">
        <v>0.1116279069767443</v>
      </c>
      <c r="EY114">
        <v>149</v>
      </c>
      <c r="EZ114">
        <v>9.5588235294117752E-2</v>
      </c>
      <c r="FA114">
        <v>653</v>
      </c>
      <c r="FB114">
        <v>4.146730462519943E-2</v>
      </c>
      <c r="FC114">
        <v>448</v>
      </c>
      <c r="FD114">
        <v>-1.103752759381893E-2</v>
      </c>
      <c r="FE114">
        <v>205</v>
      </c>
      <c r="FF114">
        <v>0.17816091954022983</v>
      </c>
      <c r="FG114">
        <v>32886</v>
      </c>
      <c r="FH114">
        <v>0.29375663873480473</v>
      </c>
      <c r="FI114">
        <v>13804</v>
      </c>
      <c r="FJ114">
        <v>0.1859106529209622</v>
      </c>
      <c r="FK114">
        <v>13718</v>
      </c>
      <c r="FL114">
        <v>0.17943427048405125</v>
      </c>
      <c r="FM114">
        <v>87</v>
      </c>
      <c r="FN114">
        <v>8.6666666666666661</v>
      </c>
      <c r="FO114">
        <v>6122</v>
      </c>
      <c r="FP114">
        <v>0.31542758917060598</v>
      </c>
      <c r="FQ114">
        <v>6020</v>
      </c>
      <c r="FR114">
        <v>0.30077787381158161</v>
      </c>
      <c r="FS114">
        <v>102</v>
      </c>
      <c r="FT114">
        <v>2.9230769230769229</v>
      </c>
      <c r="FU114">
        <v>7119</v>
      </c>
      <c r="FV114">
        <v>0.71129807692307701</v>
      </c>
      <c r="FW114">
        <v>7101</v>
      </c>
      <c r="FX114">
        <v>0.71026011560693636</v>
      </c>
      <c r="FY114">
        <v>18</v>
      </c>
      <c r="FZ114">
        <v>1.25</v>
      </c>
      <c r="GA114">
        <v>5669</v>
      </c>
      <c r="GB114">
        <v>0.25782116707344138</v>
      </c>
      <c r="GC114">
        <v>5576</v>
      </c>
      <c r="GD114">
        <v>0.2371865986243622</v>
      </c>
      <c r="GE114">
        <v>93</v>
      </c>
      <c r="GF114" t="s">
        <v>123</v>
      </c>
      <c r="GG114">
        <v>346</v>
      </c>
      <c r="GH114">
        <v>15.476190476190474</v>
      </c>
      <c r="GI114">
        <v>346</v>
      </c>
      <c r="GJ114">
        <v>15.476190476190474</v>
      </c>
      <c r="GK114">
        <v>0</v>
      </c>
      <c r="GL114" t="s">
        <v>123</v>
      </c>
      <c r="GM114">
        <v>280913</v>
      </c>
      <c r="GN114">
        <v>5.5639272924049354E-2</v>
      </c>
      <c r="GO114">
        <v>141831</v>
      </c>
      <c r="GP114">
        <v>2.3703147668300284E-2</v>
      </c>
      <c r="GQ114">
        <v>140901</v>
      </c>
      <c r="GR114">
        <v>1.9610539036550856E-2</v>
      </c>
      <c r="GS114">
        <v>930</v>
      </c>
      <c r="GT114">
        <v>1.6123595505617976</v>
      </c>
      <c r="GU114">
        <v>38970</v>
      </c>
      <c r="GV114">
        <v>4.14773638355872E-2</v>
      </c>
      <c r="GW114">
        <v>35823</v>
      </c>
      <c r="GX114">
        <v>4.8774775302280693E-2</v>
      </c>
      <c r="GY114">
        <v>3147</v>
      </c>
      <c r="GZ114">
        <v>-3.4958601655933785E-2</v>
      </c>
      <c r="HA114">
        <v>79871</v>
      </c>
      <c r="HB114">
        <v>3.7919249411978662E-2</v>
      </c>
      <c r="HC114">
        <v>69702</v>
      </c>
      <c r="HD114">
        <v>0.1144830673787216</v>
      </c>
      <c r="HE114">
        <v>10169</v>
      </c>
      <c r="HF114">
        <v>-0.29435847616404132</v>
      </c>
      <c r="HG114">
        <v>32190</v>
      </c>
      <c r="HH114">
        <v>8.0092608126698606E-2</v>
      </c>
      <c r="HI114">
        <v>29053</v>
      </c>
      <c r="HJ114">
        <v>7.297706540606419E-2</v>
      </c>
      <c r="HK114">
        <v>3137</v>
      </c>
      <c r="HL114">
        <v>0.15077035950110051</v>
      </c>
      <c r="HM114">
        <v>11027</v>
      </c>
      <c r="HN114">
        <v>-0.23210306406685233</v>
      </c>
      <c r="HO114">
        <v>2843</v>
      </c>
      <c r="HP114">
        <v>0.42792566549472633</v>
      </c>
      <c r="HQ114">
        <v>8184</v>
      </c>
      <c r="HR114">
        <v>-0.33834586466165417</v>
      </c>
      <c r="HS114">
        <v>40511</v>
      </c>
      <c r="HT114">
        <v>1.1485356170882088E-2</v>
      </c>
      <c r="HU114">
        <v>11934</v>
      </c>
      <c r="HV114">
        <v>-8.8659793814433008E-2</v>
      </c>
      <c r="HW114">
        <v>11714</v>
      </c>
      <c r="HX114">
        <v>-0.10051447439146122</v>
      </c>
      <c r="HY114">
        <v>220</v>
      </c>
      <c r="HZ114">
        <v>2.0555555555555554</v>
      </c>
      <c r="IA114">
        <v>16153</v>
      </c>
      <c r="IB114">
        <v>3.5847120687443779E-2</v>
      </c>
      <c r="IC114">
        <v>16046</v>
      </c>
      <c r="ID114">
        <v>2.8985507246376718E-2</v>
      </c>
      <c r="IE114">
        <v>106</v>
      </c>
      <c r="IF114" t="s">
        <v>123</v>
      </c>
      <c r="IG114">
        <v>6321</v>
      </c>
      <c r="IH114">
        <v>0.18570624648283629</v>
      </c>
      <c r="II114">
        <v>6086</v>
      </c>
      <c r="IJ114">
        <v>0.14743589743589736</v>
      </c>
      <c r="IK114">
        <v>235</v>
      </c>
      <c r="IL114">
        <v>7.7037037037037042</v>
      </c>
      <c r="IM114">
        <v>5150</v>
      </c>
      <c r="IN114">
        <v>0.1798396334478809</v>
      </c>
      <c r="IO114">
        <v>5098</v>
      </c>
      <c r="IP114">
        <v>0.16792668957617418</v>
      </c>
      <c r="IQ114">
        <v>52</v>
      </c>
      <c r="IR114" t="s">
        <v>123</v>
      </c>
      <c r="IS114">
        <v>1539</v>
      </c>
      <c r="IT114">
        <v>0.17660550458715596</v>
      </c>
      <c r="IU114">
        <v>1258</v>
      </c>
      <c r="IV114">
        <v>-3.8226299694189558E-2</v>
      </c>
      <c r="IW114">
        <v>281</v>
      </c>
      <c r="IX114" t="s">
        <v>123</v>
      </c>
      <c r="IY114">
        <v>30019</v>
      </c>
      <c r="IZ114">
        <v>0.13532014674180259</v>
      </c>
      <c r="JA114">
        <v>7635</v>
      </c>
      <c r="JB114">
        <v>-9.1599057838265274E-4</v>
      </c>
      <c r="JC114">
        <v>7580</v>
      </c>
      <c r="JD114">
        <v>-8.1130594085317975E-3</v>
      </c>
      <c r="JE114">
        <v>56</v>
      </c>
      <c r="JF114" t="s">
        <v>123</v>
      </c>
      <c r="JG114">
        <v>4738</v>
      </c>
      <c r="JH114">
        <v>0.16670770746121644</v>
      </c>
      <c r="JI114">
        <v>4738</v>
      </c>
      <c r="JJ114">
        <v>0.16670770746121644</v>
      </c>
      <c r="JK114">
        <v>0</v>
      </c>
      <c r="JL114" t="s">
        <v>123</v>
      </c>
      <c r="JM114">
        <v>15134</v>
      </c>
      <c r="JN114">
        <v>0.19419237749546281</v>
      </c>
      <c r="JO114">
        <v>15060</v>
      </c>
      <c r="JP114">
        <v>0.19070208728652749</v>
      </c>
      <c r="JQ114">
        <v>74</v>
      </c>
      <c r="JR114">
        <v>1.96</v>
      </c>
      <c r="JS114">
        <v>2339</v>
      </c>
      <c r="JT114">
        <v>0.34657455382843994</v>
      </c>
      <c r="JU114">
        <v>2339</v>
      </c>
      <c r="JV114">
        <v>0.34657455382843994</v>
      </c>
      <c r="JW114">
        <v>0</v>
      </c>
      <c r="JX114" t="s">
        <v>123</v>
      </c>
      <c r="JY114">
        <v>89</v>
      </c>
      <c r="JZ114">
        <v>1.4054054054054053</v>
      </c>
      <c r="KA114">
        <v>33</v>
      </c>
      <c r="KB114">
        <v>-0.10810810810810811</v>
      </c>
      <c r="KC114">
        <v>56</v>
      </c>
      <c r="KD114" t="s">
        <v>123</v>
      </c>
      <c r="KE114">
        <v>34441</v>
      </c>
      <c r="KF114">
        <v>0.3993011823020356</v>
      </c>
      <c r="KG114">
        <v>20225</v>
      </c>
      <c r="KH114">
        <v>0.56564483666202192</v>
      </c>
      <c r="KI114">
        <v>16852</v>
      </c>
      <c r="KJ114">
        <v>0.33291149252550811</v>
      </c>
      <c r="KK114">
        <v>3373</v>
      </c>
      <c r="KL114">
        <v>11.221014492753623</v>
      </c>
      <c r="KM114">
        <v>9265</v>
      </c>
      <c r="KN114">
        <v>0.48548981882315223</v>
      </c>
      <c r="KO114">
        <v>9199</v>
      </c>
      <c r="KP114">
        <v>0.47490780824114154</v>
      </c>
      <c r="KQ114">
        <v>66</v>
      </c>
      <c r="KR114" t="s">
        <v>123</v>
      </c>
      <c r="KS114">
        <v>2511</v>
      </c>
      <c r="KT114">
        <v>0.3342189160467588</v>
      </c>
      <c r="KU114">
        <v>2260</v>
      </c>
      <c r="KV114">
        <v>0.24244090159428255</v>
      </c>
      <c r="KW114">
        <v>251</v>
      </c>
      <c r="KX114">
        <v>2.9841269841269842</v>
      </c>
      <c r="KY114">
        <v>9107</v>
      </c>
      <c r="KZ114">
        <v>1.3345296077928737</v>
      </c>
      <c r="LA114">
        <v>5795</v>
      </c>
      <c r="LB114">
        <v>0.49741602067183455</v>
      </c>
      <c r="LC114">
        <v>3312</v>
      </c>
      <c r="LD114">
        <v>105.83870967741936</v>
      </c>
      <c r="LE114">
        <v>3689</v>
      </c>
      <c r="LF114">
        <v>26.946969696969695</v>
      </c>
      <c r="LG114">
        <v>336</v>
      </c>
      <c r="LH114">
        <v>16.684210526315791</v>
      </c>
      <c r="LI114">
        <v>3353</v>
      </c>
      <c r="LJ114">
        <v>28.672566371681416</v>
      </c>
      <c r="LK114">
        <v>242776</v>
      </c>
      <c r="LL114">
        <v>-7.3476599918329666E-2</v>
      </c>
      <c r="LM114">
        <v>75764</v>
      </c>
      <c r="LN114">
        <v>-0.14848948030929687</v>
      </c>
      <c r="LO114">
        <v>75229</v>
      </c>
      <c r="LP114">
        <v>-0.14177010130510181</v>
      </c>
      <c r="LQ114">
        <v>535</v>
      </c>
      <c r="LR114">
        <v>-0.59469696969696972</v>
      </c>
      <c r="LS114">
        <v>139058</v>
      </c>
      <c r="LT114">
        <v>1.8986275070163483E-2</v>
      </c>
      <c r="LU114">
        <v>139037</v>
      </c>
      <c r="LV114">
        <v>1.9385159062415225E-2</v>
      </c>
      <c r="LW114">
        <v>21</v>
      </c>
      <c r="LX114">
        <v>-0.71621621621621623</v>
      </c>
      <c r="LY114">
        <v>15953</v>
      </c>
      <c r="LZ114">
        <v>-0.31491024650004296</v>
      </c>
      <c r="MA114">
        <v>15856</v>
      </c>
      <c r="MB114">
        <v>-0.31787481178748123</v>
      </c>
      <c r="MC114">
        <v>97</v>
      </c>
      <c r="MD114">
        <v>1.3658536585365852</v>
      </c>
      <c r="ME114">
        <v>11108</v>
      </c>
      <c r="MF114">
        <v>-0.16007561436672968</v>
      </c>
      <c r="MG114">
        <v>10845</v>
      </c>
      <c r="MH114">
        <v>-0.17958998411377558</v>
      </c>
      <c r="MI114">
        <v>263</v>
      </c>
      <c r="MJ114">
        <v>36.571428571428569</v>
      </c>
      <c r="MK114">
        <v>659</v>
      </c>
      <c r="ML114">
        <v>-0.58343868520859665</v>
      </c>
      <c r="MM114">
        <v>251</v>
      </c>
      <c r="MN114">
        <v>-0.47379454926624742</v>
      </c>
      <c r="MO114">
        <v>407</v>
      </c>
      <c r="MP114">
        <v>-0.63200723327305608</v>
      </c>
      <c r="MQ114">
        <v>85758</v>
      </c>
      <c r="MR114">
        <v>0.1243559319811729</v>
      </c>
      <c r="MS114">
        <v>42480</v>
      </c>
      <c r="MT114">
        <v>8.1053569156381178E-2</v>
      </c>
      <c r="MU114">
        <v>40857</v>
      </c>
      <c r="MV114">
        <v>7.4759963172431831E-2</v>
      </c>
      <c r="MW114">
        <v>1621</v>
      </c>
      <c r="MX114">
        <v>0.26838810641627542</v>
      </c>
      <c r="MY114">
        <v>25285</v>
      </c>
      <c r="MZ114">
        <v>0.20479344356029916</v>
      </c>
      <c r="NA114">
        <v>24577</v>
      </c>
      <c r="NB114">
        <v>0.1949144301828083</v>
      </c>
      <c r="NC114">
        <v>709</v>
      </c>
      <c r="ND114">
        <v>0.69212410501193311</v>
      </c>
      <c r="NE114">
        <v>10713</v>
      </c>
      <c r="NF114">
        <v>0.30519005847953218</v>
      </c>
      <c r="NG114">
        <v>9236</v>
      </c>
      <c r="NH114">
        <v>0.33429644611384002</v>
      </c>
      <c r="NI114">
        <v>1476</v>
      </c>
      <c r="NJ114">
        <v>0.14774494556765161</v>
      </c>
      <c r="NK114">
        <v>10125</v>
      </c>
      <c r="NL114">
        <v>7.6632165605095004E-3</v>
      </c>
      <c r="NM114">
        <v>9166</v>
      </c>
      <c r="NN114">
        <v>2.792418974991584E-2</v>
      </c>
      <c r="NO114">
        <v>960</v>
      </c>
      <c r="NP114">
        <v>-0.1511936339522546</v>
      </c>
      <c r="NQ114">
        <v>1812</v>
      </c>
      <c r="NR114">
        <v>0.12826899128268998</v>
      </c>
      <c r="NS114">
        <v>1185</v>
      </c>
      <c r="NT114">
        <v>0.15949119373776899</v>
      </c>
      <c r="NU114">
        <v>628</v>
      </c>
      <c r="NV114">
        <v>7.7186963979416712E-2</v>
      </c>
    </row>
    <row r="115" spans="2:386" outlineLevel="1" x14ac:dyDescent="0.25">
      <c r="B115" t="s">
        <v>63</v>
      </c>
      <c r="C115">
        <v>1082295</v>
      </c>
      <c r="D115">
        <v>1.1800813707379509E-2</v>
      </c>
      <c r="E115">
        <v>427003</v>
      </c>
      <c r="F115">
        <v>-4.5306271198188086E-2</v>
      </c>
      <c r="G115">
        <v>410277</v>
      </c>
      <c r="H115">
        <v>-2.2461067800163881E-2</v>
      </c>
      <c r="I115">
        <v>16726</v>
      </c>
      <c r="J115">
        <v>-0.3931940211870556</v>
      </c>
      <c r="K115">
        <v>321684</v>
      </c>
      <c r="L115">
        <v>1.0752147601661433E-2</v>
      </c>
      <c r="M115">
        <v>317756</v>
      </c>
      <c r="N115">
        <v>5.1370946313564758E-3</v>
      </c>
      <c r="O115">
        <v>3927</v>
      </c>
      <c r="P115">
        <v>0.8436619718309859</v>
      </c>
      <c r="Q115">
        <v>200722</v>
      </c>
      <c r="R115">
        <v>-3.3968620656463555E-2</v>
      </c>
      <c r="S115">
        <v>182608</v>
      </c>
      <c r="T115">
        <v>4.1130255310900088E-2</v>
      </c>
      <c r="U115">
        <v>18114</v>
      </c>
      <c r="V115">
        <v>-0.44068424627925651</v>
      </c>
      <c r="W115">
        <v>160869</v>
      </c>
      <c r="X115">
        <v>7.0055940985918275E-2</v>
      </c>
      <c r="Y115">
        <v>146881</v>
      </c>
      <c r="Z115">
        <v>9.4893068258902202E-2</v>
      </c>
      <c r="AA115">
        <v>13989</v>
      </c>
      <c r="AB115">
        <v>-0.13573458544421102</v>
      </c>
      <c r="AC115">
        <v>24107</v>
      </c>
      <c r="AD115">
        <v>-0.38522938821309261</v>
      </c>
      <c r="AE115">
        <v>14047</v>
      </c>
      <c r="AF115">
        <v>6.3280599500416423E-2</v>
      </c>
      <c r="AG115">
        <v>10060</v>
      </c>
      <c r="AH115">
        <v>-0.61310668410122293</v>
      </c>
      <c r="AI115">
        <v>1005502</v>
      </c>
      <c r="AJ115">
        <v>1.4195685415380632E-2</v>
      </c>
      <c r="AK115">
        <v>392664</v>
      </c>
      <c r="AL115">
        <v>-3.9394080246203833E-2</v>
      </c>
      <c r="AM115">
        <v>377441</v>
      </c>
      <c r="AN115">
        <v>-1.383975461020337E-2</v>
      </c>
      <c r="AO115">
        <v>15223</v>
      </c>
      <c r="AP115">
        <v>-0.41517479830964277</v>
      </c>
      <c r="AQ115">
        <v>295575</v>
      </c>
      <c r="AR115">
        <v>3.432191306473209E-3</v>
      </c>
      <c r="AS115">
        <v>293390</v>
      </c>
      <c r="AT115">
        <v>2.7956959919261948E-4</v>
      </c>
      <c r="AU115">
        <v>2185</v>
      </c>
      <c r="AV115">
        <v>0.73964968152866239</v>
      </c>
      <c r="AW115">
        <v>187320</v>
      </c>
      <c r="AX115">
        <v>-3.5442294918204165E-2</v>
      </c>
      <c r="AY115">
        <v>170209</v>
      </c>
      <c r="AZ115">
        <v>4.7498015274692218E-2</v>
      </c>
      <c r="BA115">
        <v>17111</v>
      </c>
      <c r="BB115">
        <v>-0.46042507568113022</v>
      </c>
      <c r="BC115">
        <v>154902</v>
      </c>
      <c r="BD115">
        <v>6.2347833839696554E-2</v>
      </c>
      <c r="BE115">
        <v>141299</v>
      </c>
      <c r="BF115">
        <v>8.5779492223519993E-2</v>
      </c>
      <c r="BG115">
        <v>13603</v>
      </c>
      <c r="BH115">
        <v>-0.13212964144443029</v>
      </c>
      <c r="BI115">
        <v>21742</v>
      </c>
      <c r="BJ115">
        <v>-0.42273789294817332</v>
      </c>
      <c r="BK115">
        <v>12679</v>
      </c>
      <c r="BL115">
        <v>4.707242546865964E-2</v>
      </c>
      <c r="BM115">
        <v>9063</v>
      </c>
      <c r="BN115">
        <v>-0.6453392815214839</v>
      </c>
      <c r="BO115">
        <v>76793</v>
      </c>
      <c r="BP115">
        <v>-1.8544552936966441E-2</v>
      </c>
      <c r="BQ115">
        <v>34339</v>
      </c>
      <c r="BR115">
        <v>-0.10807792207792211</v>
      </c>
      <c r="BS115">
        <v>32836</v>
      </c>
      <c r="BT115">
        <v>-0.11172428718281668</v>
      </c>
      <c r="BU115">
        <v>1503</v>
      </c>
      <c r="BV115">
        <v>-2.0208604954367715E-2</v>
      </c>
      <c r="BW115">
        <v>26108</v>
      </c>
      <c r="BX115">
        <v>0.10169634568318009</v>
      </c>
      <c r="BY115">
        <v>24366</v>
      </c>
      <c r="BZ115">
        <v>6.756046267087279E-2</v>
      </c>
      <c r="CA115">
        <v>1742</v>
      </c>
      <c r="CB115">
        <v>0.99313501144164751</v>
      </c>
      <c r="CC115">
        <v>13402</v>
      </c>
      <c r="CD115">
        <v>-1.2889445385578568E-2</v>
      </c>
      <c r="CE115">
        <v>12400</v>
      </c>
      <c r="CF115">
        <v>-3.8983182205688638E-2</v>
      </c>
      <c r="CG115">
        <v>1003</v>
      </c>
      <c r="CH115">
        <v>0.48813056379821962</v>
      </c>
      <c r="CI115">
        <v>5967</v>
      </c>
      <c r="CJ115">
        <v>0.31838267786124619</v>
      </c>
      <c r="CK115">
        <v>5582</v>
      </c>
      <c r="CL115">
        <v>0.39028642590286422</v>
      </c>
      <c r="CM115">
        <v>385</v>
      </c>
      <c r="CN115">
        <v>-0.24657534246575341</v>
      </c>
      <c r="CO115">
        <v>2366</v>
      </c>
      <c r="CP115">
        <v>0.52645161290322573</v>
      </c>
      <c r="CQ115">
        <v>1369</v>
      </c>
      <c r="CR115">
        <v>0.24228675136116151</v>
      </c>
      <c r="CS115">
        <v>997</v>
      </c>
      <c r="CT115">
        <v>1.2254464285714284</v>
      </c>
      <c r="CU115">
        <v>230982</v>
      </c>
      <c r="CV115">
        <v>-4.0788520575351095E-3</v>
      </c>
      <c r="CW115">
        <v>75927</v>
      </c>
      <c r="CX115">
        <v>-0.10826237594691412</v>
      </c>
      <c r="CY115">
        <v>64326</v>
      </c>
      <c r="CZ115">
        <v>4.7057866037275131E-2</v>
      </c>
      <c r="DA115">
        <v>11601</v>
      </c>
      <c r="DB115">
        <v>-0.51069214222447168</v>
      </c>
      <c r="DC115">
        <v>66949</v>
      </c>
      <c r="DD115">
        <v>-9.7722371967654986E-2</v>
      </c>
      <c r="DE115">
        <v>65967</v>
      </c>
      <c r="DF115">
        <v>-0.10662242686890577</v>
      </c>
      <c r="DG115">
        <v>982</v>
      </c>
      <c r="DH115">
        <v>1.7277777777777779</v>
      </c>
      <c r="DI115">
        <v>42060</v>
      </c>
      <c r="DJ115">
        <v>-0.21296382926966184</v>
      </c>
      <c r="DK115">
        <v>26957</v>
      </c>
      <c r="DL115">
        <v>0.10606433612342037</v>
      </c>
      <c r="DM115">
        <v>15103</v>
      </c>
      <c r="DN115">
        <v>-0.48044308369740962</v>
      </c>
      <c r="DO115">
        <v>73009</v>
      </c>
      <c r="DP115">
        <v>-1.4177885199638141E-2</v>
      </c>
      <c r="DQ115">
        <v>62485</v>
      </c>
      <c r="DR115">
        <v>4.1260477595027378E-2</v>
      </c>
      <c r="DS115">
        <v>10524</v>
      </c>
      <c r="DT115">
        <v>-0.25096085409252666</v>
      </c>
      <c r="DU115">
        <v>13467</v>
      </c>
      <c r="DV115">
        <v>-0.55574981856567929</v>
      </c>
      <c r="DW115">
        <v>6768</v>
      </c>
      <c r="DX115">
        <v>-2.4080749819754832E-2</v>
      </c>
      <c r="DY115">
        <v>6699</v>
      </c>
      <c r="DZ115">
        <v>-0.7134730538922156</v>
      </c>
      <c r="EA115">
        <v>29472</v>
      </c>
      <c r="EB115">
        <v>0.1529163243750733</v>
      </c>
      <c r="EC115">
        <v>18113</v>
      </c>
      <c r="ED115">
        <v>8.8587054510487429E-2</v>
      </c>
      <c r="EE115">
        <v>17420</v>
      </c>
      <c r="EF115">
        <v>5.0283371518147879E-2</v>
      </c>
      <c r="EG115">
        <v>693</v>
      </c>
      <c r="EH115">
        <v>12.075471698113208</v>
      </c>
      <c r="EI115">
        <v>8367</v>
      </c>
      <c r="EJ115">
        <v>0.32788446278368522</v>
      </c>
      <c r="EK115">
        <v>8230</v>
      </c>
      <c r="EL115">
        <v>0.34192075656285659</v>
      </c>
      <c r="EM115">
        <v>137</v>
      </c>
      <c r="EN115">
        <v>-0.18452380952380953</v>
      </c>
      <c r="EO115">
        <v>2712</v>
      </c>
      <c r="EP115">
        <v>0.92204110559886598</v>
      </c>
      <c r="EQ115">
        <v>2541</v>
      </c>
      <c r="ER115">
        <v>1.042604501607717</v>
      </c>
      <c r="ES115">
        <v>171</v>
      </c>
      <c r="ET115">
        <v>1.7857142857142794E-2</v>
      </c>
      <c r="EU115">
        <v>1507</v>
      </c>
      <c r="EV115">
        <v>0.30815972222222232</v>
      </c>
      <c r="EW115">
        <v>895</v>
      </c>
      <c r="EX115">
        <v>-0.22309027777777779</v>
      </c>
      <c r="EY115">
        <v>612</v>
      </c>
      <c r="EZ115" t="s">
        <v>123</v>
      </c>
      <c r="FA115">
        <v>906</v>
      </c>
      <c r="FB115">
        <v>0.47557003257328989</v>
      </c>
      <c r="FC115">
        <v>374</v>
      </c>
      <c r="FD115">
        <v>-0.16143497757847536</v>
      </c>
      <c r="FE115">
        <v>533</v>
      </c>
      <c r="FF115">
        <v>2.1726190476190474</v>
      </c>
      <c r="FG115">
        <v>43371</v>
      </c>
      <c r="FH115">
        <v>0.23020848106651548</v>
      </c>
      <c r="FI115">
        <v>18090</v>
      </c>
      <c r="FJ115">
        <v>0.26689544085720285</v>
      </c>
      <c r="FK115">
        <v>17959</v>
      </c>
      <c r="FL115">
        <v>0.26748535535323592</v>
      </c>
      <c r="FM115">
        <v>131</v>
      </c>
      <c r="FN115">
        <v>0.19090909090909092</v>
      </c>
      <c r="FO115">
        <v>5385</v>
      </c>
      <c r="FP115">
        <v>0.3130943672275055</v>
      </c>
      <c r="FQ115">
        <v>4992</v>
      </c>
      <c r="FR115">
        <v>0.24581981532318453</v>
      </c>
      <c r="FS115">
        <v>393</v>
      </c>
      <c r="FT115">
        <v>3.1808510638297873</v>
      </c>
      <c r="FU115">
        <v>9332</v>
      </c>
      <c r="FV115">
        <v>0.1488366367105749</v>
      </c>
      <c r="FW115">
        <v>9183</v>
      </c>
      <c r="FX115">
        <v>0.15611230013848676</v>
      </c>
      <c r="FY115">
        <v>150</v>
      </c>
      <c r="FZ115">
        <v>-0.17127071823204421</v>
      </c>
      <c r="GA115">
        <v>10606</v>
      </c>
      <c r="GB115">
        <v>0.27246550689862037</v>
      </c>
      <c r="GC115">
        <v>10462</v>
      </c>
      <c r="GD115">
        <v>0.27772349780166095</v>
      </c>
      <c r="GE115">
        <v>144</v>
      </c>
      <c r="GF115">
        <v>-2.0408163265306145E-2</v>
      </c>
      <c r="GG115">
        <v>374</v>
      </c>
      <c r="GH115">
        <v>-6.7331670822942669E-2</v>
      </c>
      <c r="GI115">
        <v>304</v>
      </c>
      <c r="GJ115">
        <v>-0.1460674157303371</v>
      </c>
      <c r="GK115">
        <v>70</v>
      </c>
      <c r="GL115">
        <v>0.55555555555555558</v>
      </c>
      <c r="GM115">
        <v>292705</v>
      </c>
      <c r="GN115">
        <v>3.3267321140493022E-2</v>
      </c>
      <c r="GO115">
        <v>136763</v>
      </c>
      <c r="GP115">
        <v>2.8524618940339863E-4</v>
      </c>
      <c r="GQ115">
        <v>135729</v>
      </c>
      <c r="GR115">
        <v>2.3484059640650479E-3</v>
      </c>
      <c r="GS115">
        <v>1034</v>
      </c>
      <c r="GT115">
        <v>-0.21249047981721247</v>
      </c>
      <c r="GU115">
        <v>35309</v>
      </c>
      <c r="GV115">
        <v>-2.1450544577779063E-2</v>
      </c>
      <c r="GW115">
        <v>35201</v>
      </c>
      <c r="GX115">
        <v>-2.0289451711661521E-2</v>
      </c>
      <c r="GY115">
        <v>108</v>
      </c>
      <c r="GZ115">
        <v>-0.29411764705882348</v>
      </c>
      <c r="HA115">
        <v>82721</v>
      </c>
      <c r="HB115">
        <v>4.8361954248780092E-2</v>
      </c>
      <c r="HC115">
        <v>82180</v>
      </c>
      <c r="HD115">
        <v>5.5701145881506653E-2</v>
      </c>
      <c r="HE115">
        <v>541</v>
      </c>
      <c r="HF115">
        <v>-0.4901036757775683</v>
      </c>
      <c r="HG115">
        <v>35081</v>
      </c>
      <c r="HH115">
        <v>0.13277793922955206</v>
      </c>
      <c r="HI115">
        <v>33962</v>
      </c>
      <c r="HJ115">
        <v>0.12520292880098061</v>
      </c>
      <c r="HK115">
        <v>1119</v>
      </c>
      <c r="HL115">
        <v>0.42366412213740468</v>
      </c>
      <c r="HM115">
        <v>2842</v>
      </c>
      <c r="HN115">
        <v>6.6816816816816837E-2</v>
      </c>
      <c r="HO115">
        <v>2734</v>
      </c>
      <c r="HP115">
        <v>0.58492753623188398</v>
      </c>
      <c r="HQ115">
        <v>109</v>
      </c>
      <c r="HR115">
        <v>-0.88391906283280086</v>
      </c>
      <c r="HS115">
        <v>41171</v>
      </c>
      <c r="HT115">
        <v>9.9683929005589533E-4</v>
      </c>
      <c r="HU115">
        <v>12508</v>
      </c>
      <c r="HV115">
        <v>-0.10007914238434423</v>
      </c>
      <c r="HW115">
        <v>12502</v>
      </c>
      <c r="HX115">
        <v>-9.7067745197168875E-2</v>
      </c>
      <c r="HY115">
        <v>6</v>
      </c>
      <c r="HZ115">
        <v>-0.88888888888888884</v>
      </c>
      <c r="IA115">
        <v>15646</v>
      </c>
      <c r="IB115">
        <v>2.3216271009090406E-2</v>
      </c>
      <c r="IC115">
        <v>15549</v>
      </c>
      <c r="ID115">
        <v>1.6872670198155859E-2</v>
      </c>
      <c r="IE115">
        <v>97</v>
      </c>
      <c r="IF115" t="s">
        <v>123</v>
      </c>
      <c r="IG115">
        <v>6012</v>
      </c>
      <c r="IH115">
        <v>-3.9770004791566893E-2</v>
      </c>
      <c r="II115">
        <v>6012</v>
      </c>
      <c r="IJ115">
        <v>-3.9770004791566893E-2</v>
      </c>
      <c r="IK115">
        <v>0</v>
      </c>
      <c r="IL115" t="s">
        <v>123</v>
      </c>
      <c r="IM115">
        <v>4529</v>
      </c>
      <c r="IN115">
        <v>0.28847795163584644</v>
      </c>
      <c r="IO115">
        <v>4529</v>
      </c>
      <c r="IP115">
        <v>0.28847795163584644</v>
      </c>
      <c r="IQ115">
        <v>0</v>
      </c>
      <c r="IR115" t="s">
        <v>123</v>
      </c>
      <c r="IS115">
        <v>1229</v>
      </c>
      <c r="IT115">
        <v>-0.16564833672776647</v>
      </c>
      <c r="IU115">
        <v>1134</v>
      </c>
      <c r="IV115">
        <v>-0.23014256619144602</v>
      </c>
      <c r="IW115">
        <v>96</v>
      </c>
      <c r="IX115" t="s">
        <v>123</v>
      </c>
      <c r="IY115">
        <v>28931</v>
      </c>
      <c r="IZ115">
        <v>4.1545163264571361E-2</v>
      </c>
      <c r="JA115">
        <v>7090</v>
      </c>
      <c r="JB115">
        <v>-9.0559261159569027E-2</v>
      </c>
      <c r="JC115">
        <v>6943</v>
      </c>
      <c r="JD115">
        <v>-0.10666495110653629</v>
      </c>
      <c r="JE115">
        <v>148</v>
      </c>
      <c r="JF115">
        <v>5.166666666666667</v>
      </c>
      <c r="JG115">
        <v>3322</v>
      </c>
      <c r="JH115">
        <v>-0.15663874079715667</v>
      </c>
      <c r="JI115">
        <v>3322</v>
      </c>
      <c r="JJ115">
        <v>-0.15081799591002043</v>
      </c>
      <c r="JK115">
        <v>0</v>
      </c>
      <c r="JL115">
        <v>-1</v>
      </c>
      <c r="JM115">
        <v>15733</v>
      </c>
      <c r="JN115">
        <v>0.10159641506791761</v>
      </c>
      <c r="JO115">
        <v>15707</v>
      </c>
      <c r="JP115">
        <v>0.10193629858285402</v>
      </c>
      <c r="JQ115">
        <v>26</v>
      </c>
      <c r="JR115">
        <v>-0.10344827586206895</v>
      </c>
      <c r="JS115">
        <v>2918</v>
      </c>
      <c r="JT115">
        <v>1.0348675034867503</v>
      </c>
      <c r="JU115">
        <v>2810</v>
      </c>
      <c r="JV115">
        <v>0.98026779422128252</v>
      </c>
      <c r="JW115">
        <v>109</v>
      </c>
      <c r="JX115">
        <v>6.2666666666666666</v>
      </c>
      <c r="JY115">
        <v>282</v>
      </c>
      <c r="JZ115">
        <v>4.4230769230769234</v>
      </c>
      <c r="KA115">
        <v>24</v>
      </c>
      <c r="KB115">
        <v>-0.53846153846153844</v>
      </c>
      <c r="KC115">
        <v>258</v>
      </c>
      <c r="KD115" t="s">
        <v>123</v>
      </c>
      <c r="KE115">
        <v>28178</v>
      </c>
      <c r="KF115">
        <v>0.32483896751140162</v>
      </c>
      <c r="KG115">
        <v>14528</v>
      </c>
      <c r="KH115">
        <v>0.23421969246453145</v>
      </c>
      <c r="KI115">
        <v>14348</v>
      </c>
      <c r="KJ115">
        <v>0.23306978343073226</v>
      </c>
      <c r="KK115">
        <v>180</v>
      </c>
      <c r="KL115">
        <v>0.32352941176470584</v>
      </c>
      <c r="KM115">
        <v>6990</v>
      </c>
      <c r="KN115">
        <v>0.45716072545340847</v>
      </c>
      <c r="KO115">
        <v>6973</v>
      </c>
      <c r="KP115">
        <v>0.47670478610758149</v>
      </c>
      <c r="KQ115">
        <v>17</v>
      </c>
      <c r="KR115">
        <v>-0.77333333333333332</v>
      </c>
      <c r="KS115">
        <v>1997</v>
      </c>
      <c r="KT115">
        <v>0.33133333333333326</v>
      </c>
      <c r="KU115">
        <v>1730</v>
      </c>
      <c r="KV115">
        <v>0.34421134421134414</v>
      </c>
      <c r="KW115">
        <v>267</v>
      </c>
      <c r="KX115">
        <v>0.25352112676056349</v>
      </c>
      <c r="KY115">
        <v>5169</v>
      </c>
      <c r="KZ115">
        <v>0.43583333333333329</v>
      </c>
      <c r="LA115">
        <v>5038</v>
      </c>
      <c r="LB115">
        <v>0.40844282918646901</v>
      </c>
      <c r="LC115">
        <v>130</v>
      </c>
      <c r="LD115">
        <v>4.6521739130434785</v>
      </c>
      <c r="LE115">
        <v>279</v>
      </c>
      <c r="LF115">
        <v>0.28571428571428581</v>
      </c>
      <c r="LG115">
        <v>89</v>
      </c>
      <c r="LH115">
        <v>1.870967741935484</v>
      </c>
      <c r="LI115">
        <v>190</v>
      </c>
      <c r="LJ115">
        <v>2.1505376344086002E-2</v>
      </c>
      <c r="LK115">
        <v>224911</v>
      </c>
      <c r="LL115">
        <v>-0.10388311605520673</v>
      </c>
      <c r="LM115">
        <v>73089</v>
      </c>
      <c r="LN115">
        <v>-0.15870713767740596</v>
      </c>
      <c r="LO115">
        <v>72539</v>
      </c>
      <c r="LP115">
        <v>-0.16309201038361698</v>
      </c>
      <c r="LQ115">
        <v>550</v>
      </c>
      <c r="LR115">
        <v>1.7363184079601992</v>
      </c>
      <c r="LS115">
        <v>124429</v>
      </c>
      <c r="LT115">
        <v>-3.0745622234685577E-2</v>
      </c>
      <c r="LU115">
        <v>124410</v>
      </c>
      <c r="LV115">
        <v>-2.9555612758289884E-2</v>
      </c>
      <c r="LW115">
        <v>19</v>
      </c>
      <c r="LX115">
        <v>-0.8932584269662921</v>
      </c>
      <c r="LY115">
        <v>16812</v>
      </c>
      <c r="LZ115">
        <v>-0.22468179302711677</v>
      </c>
      <c r="MA115">
        <v>16769</v>
      </c>
      <c r="MB115">
        <v>-0.22620091366342121</v>
      </c>
      <c r="MC115">
        <v>42</v>
      </c>
      <c r="MD115">
        <v>2.2307692307692308</v>
      </c>
      <c r="ME115">
        <v>11010</v>
      </c>
      <c r="MF115">
        <v>-0.15098704503392968</v>
      </c>
      <c r="MG115">
        <v>10561</v>
      </c>
      <c r="MH115">
        <v>-0.18504514237209657</v>
      </c>
      <c r="MI115">
        <v>450</v>
      </c>
      <c r="MJ115">
        <v>49</v>
      </c>
      <c r="MK115">
        <v>998</v>
      </c>
      <c r="ML115">
        <v>-0.12914485165794065</v>
      </c>
      <c r="MM115">
        <v>379</v>
      </c>
      <c r="MN115">
        <v>-0.32442067736185387</v>
      </c>
      <c r="MO115">
        <v>619</v>
      </c>
      <c r="MP115">
        <v>5.8119658119658135E-2</v>
      </c>
      <c r="MQ115">
        <v>85781</v>
      </c>
      <c r="MR115">
        <v>0.15543971659864497</v>
      </c>
      <c r="MS115">
        <v>36556</v>
      </c>
      <c r="MT115">
        <v>2.5787804809608073E-2</v>
      </c>
      <c r="MU115">
        <v>35675</v>
      </c>
      <c r="MV115">
        <v>1.3264030902067736E-2</v>
      </c>
      <c r="MW115">
        <v>880</v>
      </c>
      <c r="MX115">
        <v>1.0465116279069768</v>
      </c>
      <c r="MY115">
        <v>29178</v>
      </c>
      <c r="MZ115">
        <v>0.35863289253119768</v>
      </c>
      <c r="NA115">
        <v>28746</v>
      </c>
      <c r="NB115">
        <v>0.35122684967566054</v>
      </c>
      <c r="NC115">
        <v>432</v>
      </c>
      <c r="ND115">
        <v>1.1600000000000001</v>
      </c>
      <c r="NE115">
        <v>9941</v>
      </c>
      <c r="NF115">
        <v>0.15646812470916704</v>
      </c>
      <c r="NG115">
        <v>9130</v>
      </c>
      <c r="NH115">
        <v>0.1989494418910045</v>
      </c>
      <c r="NI115">
        <v>811</v>
      </c>
      <c r="NJ115">
        <v>-0.17075664621676889</v>
      </c>
      <c r="NK115">
        <v>11073</v>
      </c>
      <c r="NL115">
        <v>0.13232436854484098</v>
      </c>
      <c r="NM115">
        <v>10557</v>
      </c>
      <c r="NN115">
        <v>0.1557915480621852</v>
      </c>
      <c r="NO115">
        <v>515</v>
      </c>
      <c r="NP115">
        <v>-0.2003105590062112</v>
      </c>
      <c r="NQ115">
        <v>1365</v>
      </c>
      <c r="NR115">
        <v>0.74329501915708818</v>
      </c>
      <c r="NS115">
        <v>873</v>
      </c>
      <c r="NT115">
        <v>0.64716981132075468</v>
      </c>
      <c r="NU115">
        <v>489</v>
      </c>
      <c r="NV115">
        <v>0.94820717131474108</v>
      </c>
    </row>
    <row r="116" spans="2:386" outlineLevel="1" x14ac:dyDescent="0.25">
      <c r="B116" t="s">
        <v>65</v>
      </c>
      <c r="C116">
        <v>1214523</v>
      </c>
      <c r="D116">
        <v>2.5556636924883858E-3</v>
      </c>
      <c r="E116">
        <v>510984</v>
      </c>
      <c r="F116">
        <v>-5.6432969308248815E-3</v>
      </c>
      <c r="G116">
        <v>502009</v>
      </c>
      <c r="H116">
        <v>6.2333748807012146E-2</v>
      </c>
      <c r="I116">
        <v>8974</v>
      </c>
      <c r="J116">
        <v>-0.78288009290622274</v>
      </c>
      <c r="K116">
        <v>332523</v>
      </c>
      <c r="L116">
        <v>-0.11277752133855934</v>
      </c>
      <c r="M116">
        <v>318917</v>
      </c>
      <c r="N116">
        <v>-0.12146013311001413</v>
      </c>
      <c r="O116">
        <v>13606</v>
      </c>
      <c r="P116">
        <v>0.15471441907833317</v>
      </c>
      <c r="Q116">
        <v>246785</v>
      </c>
      <c r="R116">
        <v>-2.1510854490390807E-3</v>
      </c>
      <c r="S116">
        <v>201147</v>
      </c>
      <c r="T116">
        <v>2.1787278139572708E-2</v>
      </c>
      <c r="U116">
        <v>45637</v>
      </c>
      <c r="V116">
        <v>-9.5562734100953284E-2</v>
      </c>
      <c r="W116">
        <v>193738</v>
      </c>
      <c r="X116">
        <v>0.25043082026888341</v>
      </c>
      <c r="Y116">
        <v>163841</v>
      </c>
      <c r="Z116">
        <v>8.8073370124652106E-2</v>
      </c>
      <c r="AA116">
        <v>29897</v>
      </c>
      <c r="AB116">
        <v>5.8586831842165639</v>
      </c>
      <c r="AC116">
        <v>53444</v>
      </c>
      <c r="AD116">
        <v>2.1834729073457959E-2</v>
      </c>
      <c r="AE116">
        <v>17383</v>
      </c>
      <c r="AF116">
        <v>0.16391027787077328</v>
      </c>
      <c r="AG116">
        <v>36061</v>
      </c>
      <c r="AH116">
        <v>-3.4950624882918113E-2</v>
      </c>
      <c r="AI116">
        <v>1115679</v>
      </c>
      <c r="AJ116">
        <v>-1.1053504457301244E-2</v>
      </c>
      <c r="AK116">
        <v>468084</v>
      </c>
      <c r="AL116">
        <v>-1.8774106993124318E-2</v>
      </c>
      <c r="AM116">
        <v>461216</v>
      </c>
      <c r="AN116">
        <v>5.3490422523629677E-2</v>
      </c>
      <c r="AO116">
        <v>6868</v>
      </c>
      <c r="AP116">
        <v>-0.82498789593048438</v>
      </c>
      <c r="AQ116">
        <v>300957</v>
      </c>
      <c r="AR116">
        <v>-0.13703591131705417</v>
      </c>
      <c r="AS116">
        <v>287995</v>
      </c>
      <c r="AT116">
        <v>-0.1465272241797777</v>
      </c>
      <c r="AU116">
        <v>12962</v>
      </c>
      <c r="AV116">
        <v>0.1461667698293394</v>
      </c>
      <c r="AW116">
        <v>229791</v>
      </c>
      <c r="AX116">
        <v>6.4912027121137861E-3</v>
      </c>
      <c r="AY116">
        <v>184623</v>
      </c>
      <c r="AZ116">
        <v>1.42393328608863E-2</v>
      </c>
      <c r="BA116">
        <v>45169</v>
      </c>
      <c r="BB116">
        <v>-2.3963870521630182E-2</v>
      </c>
      <c r="BC116">
        <v>184850</v>
      </c>
      <c r="BD116">
        <v>0.23628119127079139</v>
      </c>
      <c r="BE116">
        <v>155829</v>
      </c>
      <c r="BF116">
        <v>7.208756733699806E-2</v>
      </c>
      <c r="BG116">
        <v>29021</v>
      </c>
      <c r="BH116">
        <v>5.9594724220623503</v>
      </c>
      <c r="BI116">
        <v>50717</v>
      </c>
      <c r="BJ116">
        <v>3.3269497188493258E-2</v>
      </c>
      <c r="BK116">
        <v>15124</v>
      </c>
      <c r="BL116">
        <v>0.18554519087559762</v>
      </c>
      <c r="BM116">
        <v>35594</v>
      </c>
      <c r="BN116">
        <v>-2.0177829162881578E-2</v>
      </c>
      <c r="BO116">
        <v>98844</v>
      </c>
      <c r="BP116">
        <v>0.18691611229856631</v>
      </c>
      <c r="BQ116">
        <v>42900</v>
      </c>
      <c r="BR116">
        <v>0.16436868961024853</v>
      </c>
      <c r="BS116">
        <v>40793</v>
      </c>
      <c r="BT116">
        <v>0.17373039850381233</v>
      </c>
      <c r="BU116">
        <v>2106</v>
      </c>
      <c r="BV116">
        <v>8.1378650071803893E-3</v>
      </c>
      <c r="BW116">
        <v>31566</v>
      </c>
      <c r="BX116">
        <v>0.21202580248809699</v>
      </c>
      <c r="BY116">
        <v>30922</v>
      </c>
      <c r="BZ116">
        <v>0.20930778255768479</v>
      </c>
      <c r="CA116">
        <v>644</v>
      </c>
      <c r="CB116">
        <v>0.35864978902953593</v>
      </c>
      <c r="CC116">
        <v>16993</v>
      </c>
      <c r="CD116">
        <v>-0.10596096175093384</v>
      </c>
      <c r="CE116">
        <v>16525</v>
      </c>
      <c r="CF116">
        <v>0.11459598003507354</v>
      </c>
      <c r="CG116">
        <v>469</v>
      </c>
      <c r="CH116">
        <v>-0.88782587897632148</v>
      </c>
      <c r="CI116">
        <v>8888</v>
      </c>
      <c r="CJ116">
        <v>0.64106351550960117</v>
      </c>
      <c r="CK116">
        <v>8012</v>
      </c>
      <c r="CL116">
        <v>0.53251721499617455</v>
      </c>
      <c r="CM116">
        <v>876</v>
      </c>
      <c r="CN116">
        <v>3.6349206349206353</v>
      </c>
      <c r="CO116">
        <v>2727</v>
      </c>
      <c r="CP116">
        <v>-0.15257924176507143</v>
      </c>
      <c r="CQ116">
        <v>2260</v>
      </c>
      <c r="CR116">
        <v>3.7649219467401185E-2</v>
      </c>
      <c r="CS116">
        <v>467</v>
      </c>
      <c r="CT116">
        <v>-0.5509615384615385</v>
      </c>
      <c r="CU116">
        <v>277215</v>
      </c>
      <c r="CV116">
        <v>2.3825176168176032E-2</v>
      </c>
      <c r="CW116">
        <v>103097</v>
      </c>
      <c r="CX116">
        <v>4.9536297095621462E-2</v>
      </c>
      <c r="CY116">
        <v>99084</v>
      </c>
      <c r="CZ116">
        <v>0.5925038975232646</v>
      </c>
      <c r="DA116">
        <v>4013</v>
      </c>
      <c r="DB116">
        <v>-0.88856801710493438</v>
      </c>
      <c r="DC116">
        <v>71570</v>
      </c>
      <c r="DD116">
        <v>-0.28413535113076005</v>
      </c>
      <c r="DE116">
        <v>68938</v>
      </c>
      <c r="DF116">
        <v>-0.30249405574948141</v>
      </c>
      <c r="DG116">
        <v>2632</v>
      </c>
      <c r="DH116">
        <v>1.3027121609798775</v>
      </c>
      <c r="DI116">
        <v>60546</v>
      </c>
      <c r="DJ116">
        <v>-4.3733712390428781E-2</v>
      </c>
      <c r="DK116">
        <v>26790</v>
      </c>
      <c r="DL116">
        <v>-4.4442859181052952E-2</v>
      </c>
      <c r="DM116">
        <v>33756</v>
      </c>
      <c r="DN116">
        <v>-4.3170157884293792E-2</v>
      </c>
      <c r="DO116">
        <v>92318</v>
      </c>
      <c r="DP116">
        <v>0.32896668873981527</v>
      </c>
      <c r="DQ116">
        <v>70289</v>
      </c>
      <c r="DR116">
        <v>2.0396608791591664E-2</v>
      </c>
      <c r="DS116">
        <v>22029</v>
      </c>
      <c r="DT116">
        <v>36.78559176672384</v>
      </c>
      <c r="DU116">
        <v>35026</v>
      </c>
      <c r="DV116">
        <v>-1.0732644184601514E-2</v>
      </c>
      <c r="DW116">
        <v>7604</v>
      </c>
      <c r="DX116">
        <v>0.12087264150943389</v>
      </c>
      <c r="DY116">
        <v>27421</v>
      </c>
      <c r="DZ116">
        <v>-4.1994200468154941E-2</v>
      </c>
      <c r="EA116">
        <v>26401</v>
      </c>
      <c r="EB116">
        <v>-8.4792179429403425E-2</v>
      </c>
      <c r="EC116">
        <v>16994</v>
      </c>
      <c r="ED116">
        <v>-2.7580682078278795E-2</v>
      </c>
      <c r="EE116">
        <v>16363</v>
      </c>
      <c r="EF116">
        <v>-6.272196127849694E-2</v>
      </c>
      <c r="EG116">
        <v>631</v>
      </c>
      <c r="EH116">
        <v>34.055555555555557</v>
      </c>
      <c r="EI116">
        <v>5876</v>
      </c>
      <c r="EJ116">
        <v>-0.235890767230169</v>
      </c>
      <c r="EK116">
        <v>5876</v>
      </c>
      <c r="EL116">
        <v>-0.22755356908110946</v>
      </c>
      <c r="EM116">
        <v>0</v>
      </c>
      <c r="EN116">
        <v>-1</v>
      </c>
      <c r="EO116">
        <v>2558</v>
      </c>
      <c r="EP116">
        <v>0.25269343780607256</v>
      </c>
      <c r="EQ116">
        <v>2514</v>
      </c>
      <c r="ER116">
        <v>0.30461857810067472</v>
      </c>
      <c r="ES116">
        <v>44</v>
      </c>
      <c r="ET116">
        <v>-0.61739130434782608</v>
      </c>
      <c r="EU116">
        <v>1558</v>
      </c>
      <c r="EV116">
        <v>0.36307961504811903</v>
      </c>
      <c r="EW116">
        <v>934</v>
      </c>
      <c r="EX116">
        <v>-0.16829919857524489</v>
      </c>
      <c r="EY116">
        <v>625</v>
      </c>
      <c r="EZ116">
        <v>30.25</v>
      </c>
      <c r="FA116">
        <v>775</v>
      </c>
      <c r="FB116">
        <v>7.638888888888884E-2</v>
      </c>
      <c r="FC116">
        <v>408</v>
      </c>
      <c r="FD116">
        <v>-0.34405144694533762</v>
      </c>
      <c r="FE116">
        <v>367</v>
      </c>
      <c r="FF116">
        <v>2.7448979591836733</v>
      </c>
      <c r="FG116">
        <v>46174</v>
      </c>
      <c r="FH116">
        <v>-2.0346678547938812E-2</v>
      </c>
      <c r="FI116">
        <v>15496</v>
      </c>
      <c r="FJ116">
        <v>-0.19743111663559143</v>
      </c>
      <c r="FK116">
        <v>15391</v>
      </c>
      <c r="FL116">
        <v>-0.19401968998743191</v>
      </c>
      <c r="FM116">
        <v>105</v>
      </c>
      <c r="FN116">
        <v>-0.50236966824644558</v>
      </c>
      <c r="FO116">
        <v>7041</v>
      </c>
      <c r="FP116">
        <v>0.34139836159268433</v>
      </c>
      <c r="FQ116">
        <v>6861</v>
      </c>
      <c r="FR116">
        <v>0.355393125246938</v>
      </c>
      <c r="FS116">
        <v>180</v>
      </c>
      <c r="FT116">
        <v>-3.7433155080213942E-2</v>
      </c>
      <c r="FU116">
        <v>10761</v>
      </c>
      <c r="FV116">
        <v>2.3784606602606839E-2</v>
      </c>
      <c r="FW116">
        <v>10622</v>
      </c>
      <c r="FX116">
        <v>1.258341277407049E-2</v>
      </c>
      <c r="FY116">
        <v>139</v>
      </c>
      <c r="FZ116">
        <v>5.6190476190476186</v>
      </c>
      <c r="GA116">
        <v>12982</v>
      </c>
      <c r="GB116">
        <v>9.0099924426904066E-2</v>
      </c>
      <c r="GC116">
        <v>12776</v>
      </c>
      <c r="GD116">
        <v>7.8689631881121214E-2</v>
      </c>
      <c r="GE116">
        <v>206</v>
      </c>
      <c r="GF116">
        <v>2.1692307692307691</v>
      </c>
      <c r="GG116">
        <v>439</v>
      </c>
      <c r="GH116">
        <v>0.56227758007117434</v>
      </c>
      <c r="GI116">
        <v>263</v>
      </c>
      <c r="GJ116">
        <v>0.33502538071065979</v>
      </c>
      <c r="GK116">
        <v>175</v>
      </c>
      <c r="GL116">
        <v>1.0833333333333335</v>
      </c>
      <c r="GM116">
        <v>354323</v>
      </c>
      <c r="GN116">
        <v>7.0746905521709591E-2</v>
      </c>
      <c r="GO116">
        <v>183577</v>
      </c>
      <c r="GP116">
        <v>7.477532859108349E-2</v>
      </c>
      <c r="GQ116">
        <v>182796</v>
      </c>
      <c r="GR116">
        <v>8.072507124191497E-2</v>
      </c>
      <c r="GS116">
        <v>782</v>
      </c>
      <c r="GT116">
        <v>-0.52976548406494284</v>
      </c>
      <c r="GU116">
        <v>48056</v>
      </c>
      <c r="GV116">
        <v>-5.1420224630386313E-2</v>
      </c>
      <c r="GW116">
        <v>38240</v>
      </c>
      <c r="GX116">
        <v>-8.3281392338303672E-2</v>
      </c>
      <c r="GY116">
        <v>9816</v>
      </c>
      <c r="GZ116">
        <v>9.7250167672702892E-2</v>
      </c>
      <c r="HA116">
        <v>102283</v>
      </c>
      <c r="HB116">
        <v>6.8419458285021939E-2</v>
      </c>
      <c r="HC116">
        <v>92554</v>
      </c>
      <c r="HD116">
        <v>6.6978695932859988E-2</v>
      </c>
      <c r="HE116">
        <v>9729</v>
      </c>
      <c r="HF116">
        <v>8.2322839025475547E-2</v>
      </c>
      <c r="HG116">
        <v>39149</v>
      </c>
      <c r="HH116">
        <v>0.32479442320056862</v>
      </c>
      <c r="HI116">
        <v>34361</v>
      </c>
      <c r="HJ116">
        <v>0.24586656997824519</v>
      </c>
      <c r="HK116">
        <v>4788</v>
      </c>
      <c r="HL116">
        <v>1.430456852791878</v>
      </c>
      <c r="HM116">
        <v>9533</v>
      </c>
      <c r="HN116">
        <v>0.24451697127937333</v>
      </c>
      <c r="HO116">
        <v>3191</v>
      </c>
      <c r="HP116">
        <v>0.71928879310344818</v>
      </c>
      <c r="HQ116">
        <v>6342</v>
      </c>
      <c r="HR116">
        <v>9.2694693314955279E-2</v>
      </c>
      <c r="HS116">
        <v>38009</v>
      </c>
      <c r="HT116">
        <v>-0.23407556675062968</v>
      </c>
      <c r="HU116">
        <v>11562</v>
      </c>
      <c r="HV116">
        <v>-0.24009201445941508</v>
      </c>
      <c r="HW116">
        <v>11512</v>
      </c>
      <c r="HX116">
        <v>-0.23862433862433863</v>
      </c>
      <c r="HY116">
        <v>50</v>
      </c>
      <c r="HZ116">
        <v>-0.47368421052631582</v>
      </c>
      <c r="IA116">
        <v>14240</v>
      </c>
      <c r="IB116">
        <v>-0.32833356917126555</v>
      </c>
      <c r="IC116">
        <v>14184</v>
      </c>
      <c r="ID116">
        <v>-0.33097495401160326</v>
      </c>
      <c r="IE116">
        <v>56</v>
      </c>
      <c r="IF116" t="s">
        <v>123</v>
      </c>
      <c r="IG116">
        <v>6198</v>
      </c>
      <c r="IH116">
        <v>-0.14273858921161831</v>
      </c>
      <c r="II116">
        <v>5916</v>
      </c>
      <c r="IJ116">
        <v>-0.17833333333333334</v>
      </c>
      <c r="IK116">
        <v>282</v>
      </c>
      <c r="IL116">
        <v>8.4</v>
      </c>
      <c r="IM116">
        <v>3857</v>
      </c>
      <c r="IN116">
        <v>9.2015855039637495E-2</v>
      </c>
      <c r="IO116">
        <v>3698</v>
      </c>
      <c r="IP116">
        <v>7.2816942268639329E-2</v>
      </c>
      <c r="IQ116">
        <v>158</v>
      </c>
      <c r="IR116">
        <v>0.85882352941176476</v>
      </c>
      <c r="IS116">
        <v>2107</v>
      </c>
      <c r="IT116">
        <v>-0.10264054514480414</v>
      </c>
      <c r="IU116">
        <v>1669</v>
      </c>
      <c r="IV116">
        <v>-0.27086063783311487</v>
      </c>
      <c r="IW116">
        <v>438</v>
      </c>
      <c r="IX116">
        <v>6.4237288135593218</v>
      </c>
      <c r="IY116">
        <v>33478</v>
      </c>
      <c r="IZ116">
        <v>0.16077805901321041</v>
      </c>
      <c r="JA116">
        <v>8010</v>
      </c>
      <c r="JB116">
        <v>-8.5929476206778488E-2</v>
      </c>
      <c r="JC116">
        <v>7900</v>
      </c>
      <c r="JD116">
        <v>-9.5178101019356309E-2</v>
      </c>
      <c r="JE116">
        <v>109</v>
      </c>
      <c r="JF116">
        <v>2.40625</v>
      </c>
      <c r="JG116">
        <v>4845</v>
      </c>
      <c r="JH116">
        <v>0.11481822365393457</v>
      </c>
      <c r="JI116">
        <v>4845</v>
      </c>
      <c r="JJ116">
        <v>0.11481822365393457</v>
      </c>
      <c r="JK116">
        <v>0</v>
      </c>
      <c r="JL116" t="s">
        <v>123</v>
      </c>
      <c r="JM116">
        <v>17374</v>
      </c>
      <c r="JN116">
        <v>0.29117122473246138</v>
      </c>
      <c r="JO116">
        <v>17361</v>
      </c>
      <c r="JP116">
        <v>0.29395542967876565</v>
      </c>
      <c r="JQ116">
        <v>14</v>
      </c>
      <c r="JR116">
        <v>-0.64102564102564097</v>
      </c>
      <c r="JS116">
        <v>3102</v>
      </c>
      <c r="JT116">
        <v>0.62323390894819464</v>
      </c>
      <c r="JU116">
        <v>3065</v>
      </c>
      <c r="JV116">
        <v>0.60387231815803255</v>
      </c>
      <c r="JW116">
        <v>37</v>
      </c>
      <c r="JX116" t="s">
        <v>123</v>
      </c>
      <c r="JY116">
        <v>62</v>
      </c>
      <c r="JZ116">
        <v>0.9375</v>
      </c>
      <c r="KA116">
        <v>0</v>
      </c>
      <c r="KB116" t="s">
        <v>123</v>
      </c>
      <c r="KC116">
        <v>62</v>
      </c>
      <c r="KD116">
        <v>0.9375</v>
      </c>
      <c r="KE116">
        <v>33139</v>
      </c>
      <c r="KF116">
        <v>0.22121904481132071</v>
      </c>
      <c r="KG116">
        <v>17913</v>
      </c>
      <c r="KH116">
        <v>0.2635254285109685</v>
      </c>
      <c r="KI116">
        <v>17832</v>
      </c>
      <c r="KJ116">
        <v>0.26845924029022616</v>
      </c>
      <c r="KK116">
        <v>80</v>
      </c>
      <c r="KL116">
        <v>-0.32773109243697474</v>
      </c>
      <c r="KM116">
        <v>6083</v>
      </c>
      <c r="KN116">
        <v>0.26808421930373161</v>
      </c>
      <c r="KO116">
        <v>6083</v>
      </c>
      <c r="KP116">
        <v>0.27499476000838396</v>
      </c>
      <c r="KQ116">
        <v>0</v>
      </c>
      <c r="KR116">
        <v>-1</v>
      </c>
      <c r="KS116">
        <v>2540</v>
      </c>
      <c r="KT116">
        <v>0.33403361344537807</v>
      </c>
      <c r="KU116">
        <v>2226</v>
      </c>
      <c r="KV116">
        <v>0.39912005028284092</v>
      </c>
      <c r="KW116">
        <v>314</v>
      </c>
      <c r="KX116">
        <v>3.1948881789136685E-3</v>
      </c>
      <c r="KY116">
        <v>6691</v>
      </c>
      <c r="KZ116">
        <v>1.9503275940880638E-2</v>
      </c>
      <c r="LA116">
        <v>6582</v>
      </c>
      <c r="LB116">
        <v>3.506632108553065E-3</v>
      </c>
      <c r="LC116">
        <v>109</v>
      </c>
      <c r="LD116">
        <v>20.8</v>
      </c>
      <c r="LE116">
        <v>582</v>
      </c>
      <c r="LF116">
        <v>0.91447368421052633</v>
      </c>
      <c r="LG116">
        <v>416</v>
      </c>
      <c r="LH116">
        <v>1.6163522012578615</v>
      </c>
      <c r="LI116">
        <v>165</v>
      </c>
      <c r="LJ116">
        <v>0.13013698630136994</v>
      </c>
      <c r="LK116">
        <v>226699</v>
      </c>
      <c r="LL116">
        <v>-0.14204887353207207</v>
      </c>
      <c r="LM116">
        <v>75644</v>
      </c>
      <c r="LN116">
        <v>-0.19531939790436681</v>
      </c>
      <c r="LO116">
        <v>75538</v>
      </c>
      <c r="LP116">
        <v>-0.19482817429862709</v>
      </c>
      <c r="LQ116">
        <v>106</v>
      </c>
      <c r="LR116">
        <v>-0.43915343915343918</v>
      </c>
      <c r="LS116">
        <v>118829</v>
      </c>
      <c r="LT116">
        <v>-8.7110503349517532E-2</v>
      </c>
      <c r="LU116">
        <v>118792</v>
      </c>
      <c r="LV116">
        <v>-8.6369998923259139E-2</v>
      </c>
      <c r="LW116">
        <v>37</v>
      </c>
      <c r="LX116">
        <v>-0.7482993197278911</v>
      </c>
      <c r="LY116">
        <v>17954</v>
      </c>
      <c r="LZ116">
        <v>-0.21932341942777633</v>
      </c>
      <c r="MA116">
        <v>17910</v>
      </c>
      <c r="MB116">
        <v>-0.22015152834625096</v>
      </c>
      <c r="MC116">
        <v>44</v>
      </c>
      <c r="MD116">
        <v>0.375</v>
      </c>
      <c r="ME116">
        <v>13921</v>
      </c>
      <c r="MF116">
        <v>-0.14704981312419585</v>
      </c>
      <c r="MG116">
        <v>13659</v>
      </c>
      <c r="MH116">
        <v>-0.16001475923989916</v>
      </c>
      <c r="MI116">
        <v>262</v>
      </c>
      <c r="MJ116">
        <v>3.3666666666666663</v>
      </c>
      <c r="MK116">
        <v>342</v>
      </c>
      <c r="ML116">
        <v>-0.3815551537070524</v>
      </c>
      <c r="MM116">
        <v>79</v>
      </c>
      <c r="MN116">
        <v>-0.35245901639344257</v>
      </c>
      <c r="MO116">
        <v>263</v>
      </c>
      <c r="MP116">
        <v>-0.39120370370370372</v>
      </c>
      <c r="MQ116">
        <v>80241</v>
      </c>
      <c r="MR116">
        <v>-5.1699769396712503E-3</v>
      </c>
      <c r="MS116">
        <v>35791</v>
      </c>
      <c r="MT116">
        <v>-8.3691756272401441E-2</v>
      </c>
      <c r="MU116">
        <v>34800</v>
      </c>
      <c r="MV116">
        <v>-8.8002515855128638E-2</v>
      </c>
      <c r="MW116">
        <v>992</v>
      </c>
      <c r="MX116">
        <v>9.8560354374307879E-2</v>
      </c>
      <c r="MY116">
        <v>24417</v>
      </c>
      <c r="MZ116">
        <v>-9.8138610649255442E-3</v>
      </c>
      <c r="NA116">
        <v>24176</v>
      </c>
      <c r="NB116">
        <v>1.2352916544533299E-2</v>
      </c>
      <c r="NC116">
        <v>241</v>
      </c>
      <c r="ND116">
        <v>-0.69023136246786632</v>
      </c>
      <c r="NE116">
        <v>9577</v>
      </c>
      <c r="NF116">
        <v>-0.13875899280575543</v>
      </c>
      <c r="NG116">
        <v>8730</v>
      </c>
      <c r="NH116">
        <v>-9.6273291925465854E-2</v>
      </c>
      <c r="NI116">
        <v>847</v>
      </c>
      <c r="NJ116">
        <v>-0.41986301369863011</v>
      </c>
      <c r="NK116">
        <v>11272</v>
      </c>
      <c r="NL116">
        <v>0.23528767123287664</v>
      </c>
      <c r="NM116">
        <v>10465</v>
      </c>
      <c r="NN116">
        <v>0.35171790235081368</v>
      </c>
      <c r="NO116">
        <v>807</v>
      </c>
      <c r="NP116">
        <v>-0.41606367583212733</v>
      </c>
      <c r="NQ116">
        <v>1851</v>
      </c>
      <c r="NR116">
        <v>3.9887640449438155E-2</v>
      </c>
      <c r="NS116">
        <v>1494</v>
      </c>
      <c r="NT116">
        <v>1.052197802197802</v>
      </c>
      <c r="NU116">
        <v>361</v>
      </c>
      <c r="NV116">
        <v>-0.65586272640610099</v>
      </c>
    </row>
    <row r="117" spans="2:386" outlineLevel="1" x14ac:dyDescent="0.25">
      <c r="B117" t="s">
        <v>67</v>
      </c>
      <c r="C117">
        <v>1033677</v>
      </c>
      <c r="D117">
        <v>-4.3394770157916929E-2</v>
      </c>
      <c r="E117">
        <v>407165</v>
      </c>
      <c r="F117">
        <v>-6.6075344288165305E-2</v>
      </c>
      <c r="G117">
        <v>390009</v>
      </c>
      <c r="H117">
        <v>-9.047044913398461E-2</v>
      </c>
      <c r="I117">
        <v>17156</v>
      </c>
      <c r="J117">
        <v>1.3927475592747558</v>
      </c>
      <c r="K117">
        <v>275241</v>
      </c>
      <c r="L117">
        <v>1.4919154114198196E-2</v>
      </c>
      <c r="M117">
        <v>270179</v>
      </c>
      <c r="N117">
        <v>1.2107272230068133E-2</v>
      </c>
      <c r="O117">
        <v>5061</v>
      </c>
      <c r="P117">
        <v>0.19138418079096042</v>
      </c>
      <c r="Q117">
        <v>204131</v>
      </c>
      <c r="R117">
        <v>-2.3497557918705669E-2</v>
      </c>
      <c r="S117">
        <v>186940</v>
      </c>
      <c r="T117">
        <v>-5.8587730518597558E-2</v>
      </c>
      <c r="U117">
        <v>17191</v>
      </c>
      <c r="V117">
        <v>0.64224302636606811</v>
      </c>
      <c r="W117">
        <v>172195</v>
      </c>
      <c r="X117">
        <v>4.2115519620421704E-2</v>
      </c>
      <c r="Y117">
        <v>157188</v>
      </c>
      <c r="Z117">
        <v>-3.6584394172484158E-2</v>
      </c>
      <c r="AA117">
        <v>15008</v>
      </c>
      <c r="AB117">
        <v>6.2223291626564006</v>
      </c>
      <c r="AC117">
        <v>29142</v>
      </c>
      <c r="AD117">
        <v>0.34177448317141668</v>
      </c>
      <c r="AE117">
        <v>19326</v>
      </c>
      <c r="AF117">
        <v>0.28737010391686657</v>
      </c>
      <c r="AG117">
        <v>9815</v>
      </c>
      <c r="AH117">
        <v>0.46339645146861486</v>
      </c>
      <c r="AI117">
        <v>917514</v>
      </c>
      <c r="AJ117">
        <v>-4.3943539866164505E-2</v>
      </c>
      <c r="AK117">
        <v>362125</v>
      </c>
      <c r="AL117">
        <v>-5.7461960114731259E-2</v>
      </c>
      <c r="AM117">
        <v>345523</v>
      </c>
      <c r="AN117">
        <v>-8.497149167525142E-2</v>
      </c>
      <c r="AO117">
        <v>16603</v>
      </c>
      <c r="AP117">
        <v>1.518276960412559</v>
      </c>
      <c r="AQ117">
        <v>236525</v>
      </c>
      <c r="AR117">
        <v>3.8366699063325793E-3</v>
      </c>
      <c r="AS117">
        <v>234091</v>
      </c>
      <c r="AT117">
        <v>1.1013168294168096E-2</v>
      </c>
      <c r="AU117">
        <v>2434</v>
      </c>
      <c r="AV117">
        <v>-0.40357755452095079</v>
      </c>
      <c r="AW117">
        <v>185871</v>
      </c>
      <c r="AX117">
        <v>5.0059748732356191E-4</v>
      </c>
      <c r="AY117">
        <v>168956</v>
      </c>
      <c r="AZ117">
        <v>-4.6550605231229336E-2</v>
      </c>
      <c r="BA117">
        <v>16915</v>
      </c>
      <c r="BB117">
        <v>0.97305493992768</v>
      </c>
      <c r="BC117">
        <v>160976</v>
      </c>
      <c r="BD117">
        <v>3.1394961429047408E-2</v>
      </c>
      <c r="BE117">
        <v>146394</v>
      </c>
      <c r="BF117">
        <v>-5.2232911654646497E-2</v>
      </c>
      <c r="BG117">
        <v>14582</v>
      </c>
      <c r="BH117">
        <v>8.0346964064436186</v>
      </c>
      <c r="BI117">
        <v>22634</v>
      </c>
      <c r="BJ117">
        <v>0.34008288928359987</v>
      </c>
      <c r="BK117">
        <v>12966</v>
      </c>
      <c r="BL117">
        <v>0.15232847493778889</v>
      </c>
      <c r="BM117">
        <v>9668</v>
      </c>
      <c r="BN117">
        <v>0.7147924796026961</v>
      </c>
      <c r="BO117">
        <v>116163</v>
      </c>
      <c r="BP117">
        <v>-3.9038070184146512E-2</v>
      </c>
      <c r="BQ117">
        <v>45040</v>
      </c>
      <c r="BR117">
        <v>-0.13001487319155514</v>
      </c>
      <c r="BS117">
        <v>44486</v>
      </c>
      <c r="BT117">
        <v>-0.13103098019299142</v>
      </c>
      <c r="BU117">
        <v>554</v>
      </c>
      <c r="BV117">
        <v>-3.9861351819757362E-2</v>
      </c>
      <c r="BW117">
        <v>38716</v>
      </c>
      <c r="BX117">
        <v>8.8353526551035788E-2</v>
      </c>
      <c r="BY117">
        <v>36089</v>
      </c>
      <c r="BZ117">
        <v>1.9290515731796853E-2</v>
      </c>
      <c r="CA117">
        <v>2627</v>
      </c>
      <c r="CB117">
        <v>14.730538922155688</v>
      </c>
      <c r="CC117">
        <v>18260</v>
      </c>
      <c r="CD117">
        <v>-0.21513002364066192</v>
      </c>
      <c r="CE117">
        <v>17984</v>
      </c>
      <c r="CF117">
        <v>-0.15844642021525501</v>
      </c>
      <c r="CG117">
        <v>276</v>
      </c>
      <c r="CH117">
        <v>-0.85435356200527701</v>
      </c>
      <c r="CI117">
        <v>11219</v>
      </c>
      <c r="CJ117">
        <v>0.22478165938864625</v>
      </c>
      <c r="CK117">
        <v>10794</v>
      </c>
      <c r="CL117">
        <v>0.24140310523289243</v>
      </c>
      <c r="CM117">
        <v>425</v>
      </c>
      <c r="CN117">
        <v>-8.6021505376344121E-2</v>
      </c>
      <c r="CO117">
        <v>6508</v>
      </c>
      <c r="CP117">
        <v>0.3476910333402361</v>
      </c>
      <c r="CQ117">
        <v>6361</v>
      </c>
      <c r="CR117">
        <v>0.69130550385535772</v>
      </c>
      <c r="CS117">
        <v>147</v>
      </c>
      <c r="CT117">
        <v>-0.86248830682881195</v>
      </c>
      <c r="CU117">
        <v>212925</v>
      </c>
      <c r="CV117">
        <v>-3.8826142303837963E-2</v>
      </c>
      <c r="CW117">
        <v>61340</v>
      </c>
      <c r="CX117">
        <v>6.2256472421854614E-2</v>
      </c>
      <c r="CY117">
        <v>46918</v>
      </c>
      <c r="CZ117">
        <v>-0.10690219667263101</v>
      </c>
      <c r="DA117">
        <v>14422</v>
      </c>
      <c r="DB117">
        <v>1.7676069852235656</v>
      </c>
      <c r="DC117">
        <v>69224</v>
      </c>
      <c r="DD117">
        <v>8.6633702221175835E-2</v>
      </c>
      <c r="DE117">
        <v>68591</v>
      </c>
      <c r="DF117">
        <v>9.2230768005860053E-2</v>
      </c>
      <c r="DG117">
        <v>633</v>
      </c>
      <c r="DH117">
        <v>-0.30132450331125826</v>
      </c>
      <c r="DI117">
        <v>38375</v>
      </c>
      <c r="DJ117">
        <v>0.1593655589123868</v>
      </c>
      <c r="DK117">
        <v>24152</v>
      </c>
      <c r="DL117">
        <v>-0.15005630630630629</v>
      </c>
      <c r="DM117">
        <v>14223</v>
      </c>
      <c r="DN117">
        <v>2.0365072587532023</v>
      </c>
      <c r="DO117">
        <v>75344</v>
      </c>
      <c r="DP117">
        <v>9.7525091407012487E-2</v>
      </c>
      <c r="DQ117">
        <v>62183</v>
      </c>
      <c r="DR117">
        <v>-7.9029606481138659E-2</v>
      </c>
      <c r="DS117">
        <v>13161</v>
      </c>
      <c r="DT117">
        <v>10.646902654867256</v>
      </c>
      <c r="DU117">
        <v>13495</v>
      </c>
      <c r="DV117">
        <v>0.484925176056338</v>
      </c>
      <c r="DW117">
        <v>6708</v>
      </c>
      <c r="DX117">
        <v>6.0218112849691696E-2</v>
      </c>
      <c r="DY117">
        <v>6787</v>
      </c>
      <c r="DZ117">
        <v>1.4581673306772909</v>
      </c>
      <c r="EA117">
        <v>34295</v>
      </c>
      <c r="EB117">
        <v>0.13744154422738886</v>
      </c>
      <c r="EC117">
        <v>20568</v>
      </c>
      <c r="ED117">
        <v>0.2146695801098446</v>
      </c>
      <c r="EE117">
        <v>20516</v>
      </c>
      <c r="EF117">
        <v>0.21756676557863508</v>
      </c>
      <c r="EG117">
        <v>51</v>
      </c>
      <c r="EH117">
        <v>-0.38554216867469882</v>
      </c>
      <c r="EI117">
        <v>8126</v>
      </c>
      <c r="EJ117">
        <v>3.2791052364006035E-2</v>
      </c>
      <c r="EK117">
        <v>8111</v>
      </c>
      <c r="EL117">
        <v>3.3511722731906168E-2</v>
      </c>
      <c r="EM117">
        <v>15</v>
      </c>
      <c r="EN117">
        <v>-0.2857142857142857</v>
      </c>
      <c r="EO117">
        <v>3599</v>
      </c>
      <c r="EP117">
        <v>6.9539375928677538E-2</v>
      </c>
      <c r="EQ117">
        <v>3552</v>
      </c>
      <c r="ER117">
        <v>8.0949482653682292E-2</v>
      </c>
      <c r="ES117">
        <v>47</v>
      </c>
      <c r="ET117">
        <v>-0.40506329113924056</v>
      </c>
      <c r="EU117">
        <v>1635</v>
      </c>
      <c r="EV117">
        <v>-6.5714285714285725E-2</v>
      </c>
      <c r="EW117">
        <v>1635</v>
      </c>
      <c r="EX117">
        <v>-3.0823947836395971E-2</v>
      </c>
      <c r="EY117">
        <v>0</v>
      </c>
      <c r="EZ117">
        <v>-1</v>
      </c>
      <c r="FA117">
        <v>557</v>
      </c>
      <c r="FB117">
        <v>0.65281899109792274</v>
      </c>
      <c r="FC117">
        <v>479</v>
      </c>
      <c r="FD117">
        <v>0.42136498516320464</v>
      </c>
      <c r="FE117">
        <v>78</v>
      </c>
      <c r="FF117" t="s">
        <v>123</v>
      </c>
      <c r="FG117">
        <v>58345</v>
      </c>
      <c r="FH117">
        <v>0.11716386474169949</v>
      </c>
      <c r="FI117">
        <v>20104</v>
      </c>
      <c r="FJ117">
        <v>-7.6908948987556847E-2</v>
      </c>
      <c r="FK117">
        <v>19877</v>
      </c>
      <c r="FL117">
        <v>-7.1732125344416975E-2</v>
      </c>
      <c r="FM117">
        <v>227</v>
      </c>
      <c r="FN117">
        <v>-0.3797814207650273</v>
      </c>
      <c r="FO117">
        <v>8901</v>
      </c>
      <c r="FP117">
        <v>0.51171875</v>
      </c>
      <c r="FQ117">
        <v>8901</v>
      </c>
      <c r="FR117">
        <v>0.55993690851735023</v>
      </c>
      <c r="FS117">
        <v>0</v>
      </c>
      <c r="FT117">
        <v>-1</v>
      </c>
      <c r="FU117">
        <v>14807</v>
      </c>
      <c r="FV117">
        <v>0.24785100286532957</v>
      </c>
      <c r="FW117">
        <v>14724</v>
      </c>
      <c r="FX117">
        <v>0.24242679942620882</v>
      </c>
      <c r="FY117">
        <v>84</v>
      </c>
      <c r="FZ117">
        <v>4.5999999999999996</v>
      </c>
      <c r="GA117">
        <v>13969</v>
      </c>
      <c r="GB117">
        <v>0.10944325311730596</v>
      </c>
      <c r="GC117">
        <v>13850</v>
      </c>
      <c r="GD117">
        <v>0.10279480850386169</v>
      </c>
      <c r="GE117">
        <v>119</v>
      </c>
      <c r="GF117">
        <v>2.606060606060606</v>
      </c>
      <c r="GG117">
        <v>632</v>
      </c>
      <c r="GH117">
        <v>0.26653306613226446</v>
      </c>
      <c r="GI117">
        <v>541</v>
      </c>
      <c r="GJ117">
        <v>8.4168336673346777E-2</v>
      </c>
      <c r="GK117">
        <v>91</v>
      </c>
      <c r="GL117" t="s">
        <v>123</v>
      </c>
      <c r="GM117">
        <v>327518</v>
      </c>
      <c r="GN117">
        <v>-6.1184476427709411E-2</v>
      </c>
      <c r="GO117">
        <v>156542</v>
      </c>
      <c r="GP117">
        <v>-8.8255336497859549E-2</v>
      </c>
      <c r="GQ117">
        <v>155630</v>
      </c>
      <c r="GR117">
        <v>-9.2150011375104257E-2</v>
      </c>
      <c r="GS117">
        <v>912</v>
      </c>
      <c r="GT117">
        <v>2.4029850746268657</v>
      </c>
      <c r="GU117">
        <v>46420</v>
      </c>
      <c r="GV117">
        <v>-4.237323101043855E-2</v>
      </c>
      <c r="GW117">
        <v>44786</v>
      </c>
      <c r="GX117">
        <v>-2.5459134824614815E-2</v>
      </c>
      <c r="GY117">
        <v>1634</v>
      </c>
      <c r="GZ117">
        <v>-0.35107227958697373</v>
      </c>
      <c r="HA117">
        <v>86755</v>
      </c>
      <c r="HB117">
        <v>-4.064977717818008E-2</v>
      </c>
      <c r="HC117">
        <v>84916</v>
      </c>
      <c r="HD117">
        <v>-2.8387702095037604E-2</v>
      </c>
      <c r="HE117">
        <v>1840</v>
      </c>
      <c r="HF117">
        <v>-0.39353988134475937</v>
      </c>
      <c r="HG117">
        <v>37860</v>
      </c>
      <c r="HH117">
        <v>-6.0056108642220551E-2</v>
      </c>
      <c r="HI117">
        <v>37243</v>
      </c>
      <c r="HJ117">
        <v>-7.5374264505077115E-2</v>
      </c>
      <c r="HK117">
        <v>618</v>
      </c>
      <c r="HL117" t="s">
        <v>123</v>
      </c>
      <c r="HM117">
        <v>3997</v>
      </c>
      <c r="HN117">
        <v>2.7506426735218525E-2</v>
      </c>
      <c r="HO117">
        <v>1982</v>
      </c>
      <c r="HP117">
        <v>0.23029174425822463</v>
      </c>
      <c r="HQ117">
        <v>2015</v>
      </c>
      <c r="HR117">
        <v>-0.11545215100965756</v>
      </c>
      <c r="HS117">
        <v>36982</v>
      </c>
      <c r="HT117">
        <v>-4.6806536419403022E-2</v>
      </c>
      <c r="HU117">
        <v>11780</v>
      </c>
      <c r="HV117">
        <v>-0.10858872493378735</v>
      </c>
      <c r="HW117">
        <v>11780</v>
      </c>
      <c r="HX117">
        <v>-0.10858872493378735</v>
      </c>
      <c r="HY117">
        <v>0</v>
      </c>
      <c r="HZ117" t="s">
        <v>123</v>
      </c>
      <c r="IA117">
        <v>14013</v>
      </c>
      <c r="IB117">
        <v>5.712245626561252E-4</v>
      </c>
      <c r="IC117">
        <v>14013</v>
      </c>
      <c r="ID117">
        <v>5.712245626561252E-4</v>
      </c>
      <c r="IE117">
        <v>0</v>
      </c>
      <c r="IF117" t="s">
        <v>123</v>
      </c>
      <c r="IG117">
        <v>5604</v>
      </c>
      <c r="IH117">
        <v>-0.19134199134199137</v>
      </c>
      <c r="II117">
        <v>5441</v>
      </c>
      <c r="IJ117">
        <v>-0.20696691444395865</v>
      </c>
      <c r="IK117">
        <v>163</v>
      </c>
      <c r="IL117">
        <v>1.36231884057971</v>
      </c>
      <c r="IM117">
        <v>4705</v>
      </c>
      <c r="IN117">
        <v>0.34428571428571431</v>
      </c>
      <c r="IO117">
        <v>4584</v>
      </c>
      <c r="IP117">
        <v>0.3172413793103448</v>
      </c>
      <c r="IQ117">
        <v>122</v>
      </c>
      <c r="IR117">
        <v>4.8095238095238093</v>
      </c>
      <c r="IS117">
        <v>1392</v>
      </c>
      <c r="IT117">
        <v>0.18974358974358974</v>
      </c>
      <c r="IU117">
        <v>1148</v>
      </c>
      <c r="IV117">
        <v>-1.8803418803418848E-2</v>
      </c>
      <c r="IW117">
        <v>243</v>
      </c>
      <c r="IX117" t="s">
        <v>123</v>
      </c>
      <c r="IY117">
        <v>34870</v>
      </c>
      <c r="IZ117">
        <v>2.5377128238303959E-2</v>
      </c>
      <c r="JA117">
        <v>9506</v>
      </c>
      <c r="JB117">
        <v>-6.1135802469135747E-2</v>
      </c>
      <c r="JC117">
        <v>9474</v>
      </c>
      <c r="JD117">
        <v>-5.9839237868413164E-2</v>
      </c>
      <c r="JE117">
        <v>32</v>
      </c>
      <c r="JF117">
        <v>-0.33333333333333337</v>
      </c>
      <c r="JG117">
        <v>4549</v>
      </c>
      <c r="JH117">
        <v>0.10012091898428044</v>
      </c>
      <c r="JI117">
        <v>4549</v>
      </c>
      <c r="JJ117">
        <v>0.10012091898428044</v>
      </c>
      <c r="JK117">
        <v>0</v>
      </c>
      <c r="JL117" t="s">
        <v>123</v>
      </c>
      <c r="JM117">
        <v>17151</v>
      </c>
      <c r="JN117">
        <v>6.5140845070421616E-3</v>
      </c>
      <c r="JO117">
        <v>17114</v>
      </c>
      <c r="JP117">
        <v>9.3182354328851247E-3</v>
      </c>
      <c r="JQ117">
        <v>37</v>
      </c>
      <c r="JR117">
        <v>-0.55952380952380953</v>
      </c>
      <c r="JS117">
        <v>3398</v>
      </c>
      <c r="JT117">
        <v>0.37182075090835687</v>
      </c>
      <c r="JU117">
        <v>3378</v>
      </c>
      <c r="JV117">
        <v>0.36374646750100936</v>
      </c>
      <c r="JW117">
        <v>21</v>
      </c>
      <c r="JX117" t="s">
        <v>123</v>
      </c>
      <c r="JY117">
        <v>0</v>
      </c>
      <c r="JZ117">
        <v>-1</v>
      </c>
      <c r="KA117">
        <v>0</v>
      </c>
      <c r="KB117">
        <v>-1</v>
      </c>
      <c r="KC117">
        <v>0</v>
      </c>
      <c r="KD117">
        <v>-1</v>
      </c>
      <c r="KE117">
        <v>30894</v>
      </c>
      <c r="KF117">
        <v>0.21167196140722444</v>
      </c>
      <c r="KG117">
        <v>17119</v>
      </c>
      <c r="KH117">
        <v>0.42968097544680139</v>
      </c>
      <c r="KI117">
        <v>16979</v>
      </c>
      <c r="KJ117">
        <v>0.44847295683330479</v>
      </c>
      <c r="KK117">
        <v>140</v>
      </c>
      <c r="KL117">
        <v>-0.44223107569721121</v>
      </c>
      <c r="KM117">
        <v>4583</v>
      </c>
      <c r="KN117">
        <v>0.10566948130277454</v>
      </c>
      <c r="KO117">
        <v>4578</v>
      </c>
      <c r="KP117">
        <v>0.10713422007255136</v>
      </c>
      <c r="KQ117">
        <v>6</v>
      </c>
      <c r="KR117">
        <v>-0.33333333333333337</v>
      </c>
      <c r="KS117">
        <v>3272</v>
      </c>
      <c r="KT117">
        <v>-3.0553009471434578E-4</v>
      </c>
      <c r="KU117">
        <v>3212</v>
      </c>
      <c r="KV117">
        <v>2.7840000000000087E-2</v>
      </c>
      <c r="KW117">
        <v>60</v>
      </c>
      <c r="KX117">
        <v>-0.59459459459459452</v>
      </c>
      <c r="KY117">
        <v>5544</v>
      </c>
      <c r="KZ117">
        <v>-0.11536620392532315</v>
      </c>
      <c r="LA117">
        <v>5517</v>
      </c>
      <c r="LB117">
        <v>-0.11572367366565151</v>
      </c>
      <c r="LC117">
        <v>27</v>
      </c>
      <c r="LD117">
        <v>0</v>
      </c>
      <c r="LE117">
        <v>523</v>
      </c>
      <c r="LF117">
        <v>0.68167202572347274</v>
      </c>
      <c r="LG117">
        <v>472</v>
      </c>
      <c r="LH117">
        <v>0.71636363636363631</v>
      </c>
      <c r="LI117">
        <v>51</v>
      </c>
      <c r="LJ117">
        <v>0.37837837837837829</v>
      </c>
      <c r="LK117">
        <v>99935</v>
      </c>
      <c r="LL117">
        <v>-0.20173336528476715</v>
      </c>
      <c r="LM117">
        <v>26643</v>
      </c>
      <c r="LN117">
        <v>-0.32022758585497779</v>
      </c>
      <c r="LO117">
        <v>26460</v>
      </c>
      <c r="LP117">
        <v>-0.32141666452953099</v>
      </c>
      <c r="LQ117">
        <v>184</v>
      </c>
      <c r="LR117">
        <v>-7.999999999999996E-2</v>
      </c>
      <c r="LS117">
        <v>58955</v>
      </c>
      <c r="LT117">
        <v>-0.11806064595269794</v>
      </c>
      <c r="LU117">
        <v>58858</v>
      </c>
      <c r="LV117">
        <v>-0.11924820805961667</v>
      </c>
      <c r="LW117">
        <v>97</v>
      </c>
      <c r="LX117">
        <v>3.8499999999999996</v>
      </c>
      <c r="LY117">
        <v>8440</v>
      </c>
      <c r="LZ117">
        <v>-0.18705451743402046</v>
      </c>
      <c r="MA117">
        <v>8293</v>
      </c>
      <c r="MB117">
        <v>-0.19516692546583847</v>
      </c>
      <c r="MC117">
        <v>147</v>
      </c>
      <c r="MD117">
        <v>0.88461538461538458</v>
      </c>
      <c r="ME117">
        <v>6361</v>
      </c>
      <c r="MF117">
        <v>-0.27608967793331052</v>
      </c>
      <c r="MG117">
        <v>6136</v>
      </c>
      <c r="MH117">
        <v>-0.30090007975390221</v>
      </c>
      <c r="MI117">
        <v>225</v>
      </c>
      <c r="MJ117">
        <v>21.5</v>
      </c>
      <c r="MK117">
        <v>321</v>
      </c>
      <c r="ML117">
        <v>0.87719298245614041</v>
      </c>
      <c r="MM117">
        <v>101</v>
      </c>
      <c r="MN117">
        <v>0.55384615384615388</v>
      </c>
      <c r="MO117">
        <v>220</v>
      </c>
      <c r="MP117">
        <v>1.0754716981132075</v>
      </c>
      <c r="MQ117">
        <v>81750</v>
      </c>
      <c r="MR117">
        <v>-2.0113151459941525E-2</v>
      </c>
      <c r="MS117">
        <v>38523</v>
      </c>
      <c r="MT117">
        <v>-7.2673438929276357E-2</v>
      </c>
      <c r="MU117">
        <v>37889</v>
      </c>
      <c r="MV117">
        <v>-8.4320170138721062E-2</v>
      </c>
      <c r="MW117">
        <v>635</v>
      </c>
      <c r="MX117">
        <v>2.8253012048192772</v>
      </c>
      <c r="MY117">
        <v>21754</v>
      </c>
      <c r="MZ117">
        <v>5.8382796535954018E-2</v>
      </c>
      <c r="NA117">
        <v>21704</v>
      </c>
      <c r="NB117">
        <v>7.8191753601589697E-2</v>
      </c>
      <c r="NC117">
        <v>49</v>
      </c>
      <c r="ND117">
        <v>-0.88470588235294123</v>
      </c>
      <c r="NE117">
        <v>7868</v>
      </c>
      <c r="NF117">
        <v>-0.1621765520178895</v>
      </c>
      <c r="NG117">
        <v>7552</v>
      </c>
      <c r="NH117">
        <v>-0.16172716172716173</v>
      </c>
      <c r="NI117">
        <v>314</v>
      </c>
      <c r="NJ117">
        <v>-0.17801047120418845</v>
      </c>
      <c r="NK117">
        <v>12160</v>
      </c>
      <c r="NL117">
        <v>3.2608695652173836E-2</v>
      </c>
      <c r="NM117">
        <v>11868</v>
      </c>
      <c r="NN117">
        <v>3.6959370904324995E-2</v>
      </c>
      <c r="NO117">
        <v>289</v>
      </c>
      <c r="NP117">
        <v>-0.12424242424242427</v>
      </c>
      <c r="NQ117">
        <v>1717</v>
      </c>
      <c r="NR117">
        <v>0.28421839940164539</v>
      </c>
      <c r="NS117">
        <v>1535</v>
      </c>
      <c r="NT117">
        <v>0.65231431646932192</v>
      </c>
      <c r="NU117">
        <v>183</v>
      </c>
      <c r="NV117">
        <v>-0.55147058823529416</v>
      </c>
    </row>
    <row r="118" spans="2:386" outlineLevel="1" x14ac:dyDescent="0.25">
      <c r="B118" t="s">
        <v>69</v>
      </c>
      <c r="C118">
        <v>933817</v>
      </c>
      <c r="D118">
        <v>5.3512924421018404E-2</v>
      </c>
      <c r="E118">
        <v>364860</v>
      </c>
      <c r="F118">
        <v>4.0501000975309287E-2</v>
      </c>
      <c r="G118">
        <v>356142</v>
      </c>
      <c r="H118">
        <v>3.3113159108511869E-2</v>
      </c>
      <c r="I118">
        <v>8717</v>
      </c>
      <c r="J118">
        <v>0.46973528915865792</v>
      </c>
      <c r="K118">
        <v>229207</v>
      </c>
      <c r="L118">
        <v>5.8785759489285327E-2</v>
      </c>
      <c r="M118">
        <v>225676</v>
      </c>
      <c r="N118">
        <v>6.9731946057402849E-2</v>
      </c>
      <c r="O118">
        <v>3531</v>
      </c>
      <c r="P118">
        <v>-0.35986221899927484</v>
      </c>
      <c r="Q118">
        <v>189064</v>
      </c>
      <c r="R118">
        <v>0.11184032555896639</v>
      </c>
      <c r="S118">
        <v>185014</v>
      </c>
      <c r="T118">
        <v>0.10077583950117797</v>
      </c>
      <c r="U118">
        <v>4050</v>
      </c>
      <c r="V118">
        <v>1.0558375634517767</v>
      </c>
      <c r="W118">
        <v>148588</v>
      </c>
      <c r="X118">
        <v>1.8653979309919411E-2</v>
      </c>
      <c r="Y118">
        <v>145555</v>
      </c>
      <c r="Z118">
        <v>8.375708367394985E-3</v>
      </c>
      <c r="AA118">
        <v>3033</v>
      </c>
      <c r="AB118">
        <v>0.99408284023668636</v>
      </c>
      <c r="AC118">
        <v>14768</v>
      </c>
      <c r="AD118">
        <v>0.17150563223861659</v>
      </c>
      <c r="AE118">
        <v>12632</v>
      </c>
      <c r="AF118">
        <v>0.16757556151215458</v>
      </c>
      <c r="AG118">
        <v>2136</v>
      </c>
      <c r="AH118">
        <v>0.19463087248322153</v>
      </c>
      <c r="AI118">
        <v>816487</v>
      </c>
      <c r="AJ118">
        <v>5.7981962837224899E-2</v>
      </c>
      <c r="AK118">
        <v>314600</v>
      </c>
      <c r="AL118">
        <v>3.0080579412140374E-2</v>
      </c>
      <c r="AM118">
        <v>309616</v>
      </c>
      <c r="AN118">
        <v>1.9745011049960404E-2</v>
      </c>
      <c r="AO118">
        <v>4985</v>
      </c>
      <c r="AP118">
        <v>1.7818080357142856</v>
      </c>
      <c r="AQ118">
        <v>189339</v>
      </c>
      <c r="AR118">
        <v>0.11726836061510859</v>
      </c>
      <c r="AS118">
        <v>188396</v>
      </c>
      <c r="AT118">
        <v>0.12339745500948118</v>
      </c>
      <c r="AU118">
        <v>943</v>
      </c>
      <c r="AV118">
        <v>-0.46511627906976749</v>
      </c>
      <c r="AW118">
        <v>166083</v>
      </c>
      <c r="AX118">
        <v>9.1272865853658569E-2</v>
      </c>
      <c r="AY118">
        <v>163560</v>
      </c>
      <c r="AZ118">
        <v>8.3458641635919317E-2</v>
      </c>
      <c r="BA118">
        <v>2522</v>
      </c>
      <c r="BB118">
        <v>1.0487408610885458</v>
      </c>
      <c r="BC118">
        <v>139311</v>
      </c>
      <c r="BD118">
        <v>1.688345815267378E-2</v>
      </c>
      <c r="BE118">
        <v>137103</v>
      </c>
      <c r="BF118">
        <v>4.7929995822615368E-3</v>
      </c>
      <c r="BG118">
        <v>2208</v>
      </c>
      <c r="BH118">
        <v>3.0218579234972678</v>
      </c>
      <c r="BI118">
        <v>11196</v>
      </c>
      <c r="BJ118">
        <v>0.55176715176715185</v>
      </c>
      <c r="BK118">
        <v>9440</v>
      </c>
      <c r="BL118">
        <v>0.54627354627354618</v>
      </c>
      <c r="BM118">
        <v>1756</v>
      </c>
      <c r="BN118">
        <v>0.58198198198198203</v>
      </c>
      <c r="BO118">
        <v>117331</v>
      </c>
      <c r="BP118">
        <v>2.3437772582952432E-2</v>
      </c>
      <c r="BQ118">
        <v>50259</v>
      </c>
      <c r="BR118">
        <v>0.11081887501381371</v>
      </c>
      <c r="BS118">
        <v>46526</v>
      </c>
      <c r="BT118">
        <v>0.13185423052595735</v>
      </c>
      <c r="BU118">
        <v>3733</v>
      </c>
      <c r="BV118">
        <v>-9.8091326407344748E-2</v>
      </c>
      <c r="BW118">
        <v>39868</v>
      </c>
      <c r="BX118">
        <v>-0.15201531426140591</v>
      </c>
      <c r="BY118">
        <v>37280</v>
      </c>
      <c r="BZ118">
        <v>-0.13829369206943576</v>
      </c>
      <c r="CA118">
        <v>2587</v>
      </c>
      <c r="CB118">
        <v>-0.31050106609808104</v>
      </c>
      <c r="CC118">
        <v>22982</v>
      </c>
      <c r="CD118">
        <v>0.28721855046488187</v>
      </c>
      <c r="CE118">
        <v>21454</v>
      </c>
      <c r="CF118">
        <v>0.25352030382705237</v>
      </c>
      <c r="CG118">
        <v>1528</v>
      </c>
      <c r="CH118">
        <v>1.0676589986468201</v>
      </c>
      <c r="CI118">
        <v>9276</v>
      </c>
      <c r="CJ118">
        <v>4.5772266065388978E-2</v>
      </c>
      <c r="CK118">
        <v>8452</v>
      </c>
      <c r="CL118">
        <v>7.0279853108775381E-2</v>
      </c>
      <c r="CM118">
        <v>824</v>
      </c>
      <c r="CN118">
        <v>-0.15313463514902359</v>
      </c>
      <c r="CO118">
        <v>3572</v>
      </c>
      <c r="CP118">
        <v>-0.33753709198813053</v>
      </c>
      <c r="CQ118">
        <v>3192</v>
      </c>
      <c r="CR118">
        <v>-0.322868052609249</v>
      </c>
      <c r="CS118">
        <v>380</v>
      </c>
      <c r="CT118">
        <v>-0.43870014771048749</v>
      </c>
      <c r="CU118">
        <v>186699</v>
      </c>
      <c r="CV118">
        <v>2.9864577874617382E-2</v>
      </c>
      <c r="CW118">
        <v>45667</v>
      </c>
      <c r="CX118">
        <v>0.11546165119687357</v>
      </c>
      <c r="CY118">
        <v>44177</v>
      </c>
      <c r="CZ118">
        <v>8.6818539657547822E-2</v>
      </c>
      <c r="DA118">
        <v>1490</v>
      </c>
      <c r="DB118">
        <v>4.102739726027397</v>
      </c>
      <c r="DC118">
        <v>55926</v>
      </c>
      <c r="DD118">
        <v>0.2406770636910176</v>
      </c>
      <c r="DE118">
        <v>55450</v>
      </c>
      <c r="DF118">
        <v>0.26502863139643651</v>
      </c>
      <c r="DG118">
        <v>476</v>
      </c>
      <c r="DH118">
        <v>-0.61736334405144699</v>
      </c>
      <c r="DI118">
        <v>20097</v>
      </c>
      <c r="DJ118">
        <v>4.2808219178082085E-2</v>
      </c>
      <c r="DK118">
        <v>18664</v>
      </c>
      <c r="DL118">
        <v>-5.3823607780442151E-3</v>
      </c>
      <c r="DM118">
        <v>1433</v>
      </c>
      <c r="DN118">
        <v>1.8208661417322833</v>
      </c>
      <c r="DO118">
        <v>60962</v>
      </c>
      <c r="DP118">
        <v>-0.1454843638300557</v>
      </c>
      <c r="DQ118">
        <v>59919</v>
      </c>
      <c r="DR118">
        <v>-0.1594444834116574</v>
      </c>
      <c r="DS118">
        <v>1043</v>
      </c>
      <c r="DT118">
        <v>17.625</v>
      </c>
      <c r="DU118">
        <v>4514</v>
      </c>
      <c r="DV118">
        <v>0.57887373207415171</v>
      </c>
      <c r="DW118">
        <v>4148</v>
      </c>
      <c r="DX118">
        <v>0.49855491329479773</v>
      </c>
      <c r="DY118">
        <v>367</v>
      </c>
      <c r="DZ118">
        <v>2.9891304347826089</v>
      </c>
      <c r="EA118">
        <v>25825</v>
      </c>
      <c r="EB118">
        <v>0.14742080241702582</v>
      </c>
      <c r="EC118">
        <v>14139</v>
      </c>
      <c r="ED118">
        <v>0.10228424417244875</v>
      </c>
      <c r="EE118">
        <v>14139</v>
      </c>
      <c r="EF118">
        <v>0.10711768851303738</v>
      </c>
      <c r="EG118">
        <v>0</v>
      </c>
      <c r="EH118">
        <v>-1</v>
      </c>
      <c r="EI118">
        <v>7582</v>
      </c>
      <c r="EJ118">
        <v>0.23485342019543975</v>
      </c>
      <c r="EK118">
        <v>7502</v>
      </c>
      <c r="EL118">
        <v>0.2218241042345277</v>
      </c>
      <c r="EM118">
        <v>80</v>
      </c>
      <c r="EN118" t="s">
        <v>123</v>
      </c>
      <c r="EO118">
        <v>2509</v>
      </c>
      <c r="EP118">
        <v>0.14461678832116798</v>
      </c>
      <c r="EQ118">
        <v>2464</v>
      </c>
      <c r="ER118">
        <v>0.14657980456026065</v>
      </c>
      <c r="ES118">
        <v>44</v>
      </c>
      <c r="ET118">
        <v>2.3255813953488413E-2</v>
      </c>
      <c r="EU118">
        <v>1242</v>
      </c>
      <c r="EV118">
        <v>0.18285714285714283</v>
      </c>
      <c r="EW118">
        <v>1221</v>
      </c>
      <c r="EX118">
        <v>0.23833671399594314</v>
      </c>
      <c r="EY118">
        <v>20</v>
      </c>
      <c r="EZ118">
        <v>-0.6875</v>
      </c>
      <c r="FA118">
        <v>331</v>
      </c>
      <c r="FB118">
        <v>3.7617554858934144E-2</v>
      </c>
      <c r="FC118">
        <v>331</v>
      </c>
      <c r="FD118">
        <v>3.7617554858934144E-2</v>
      </c>
      <c r="FE118">
        <v>0</v>
      </c>
      <c r="FF118" t="s">
        <v>123</v>
      </c>
      <c r="FG118">
        <v>56024</v>
      </c>
      <c r="FH118">
        <v>0.32560395617916371</v>
      </c>
      <c r="FI118">
        <v>18271</v>
      </c>
      <c r="FJ118">
        <v>2.0954403218596429E-2</v>
      </c>
      <c r="FK118">
        <v>16989</v>
      </c>
      <c r="FL118">
        <v>-4.6472470112813635E-2</v>
      </c>
      <c r="FM118">
        <v>1282</v>
      </c>
      <c r="FN118">
        <v>15.227848101265824</v>
      </c>
      <c r="FO118">
        <v>9300</v>
      </c>
      <c r="FP118">
        <v>0.26496191512513612</v>
      </c>
      <c r="FQ118">
        <v>9295</v>
      </c>
      <c r="FR118">
        <v>0.27959801762114544</v>
      </c>
      <c r="FS118">
        <v>6</v>
      </c>
      <c r="FT118">
        <v>-0.93103448275862066</v>
      </c>
      <c r="FU118">
        <v>15432</v>
      </c>
      <c r="FV118">
        <v>0.81852462880037713</v>
      </c>
      <c r="FW118">
        <v>15280</v>
      </c>
      <c r="FX118">
        <v>0.81926419811882356</v>
      </c>
      <c r="FY118">
        <v>152</v>
      </c>
      <c r="FZ118">
        <v>0.74712643678160928</v>
      </c>
      <c r="GA118">
        <v>13487</v>
      </c>
      <c r="GB118">
        <v>0.5859595484477893</v>
      </c>
      <c r="GC118">
        <v>13378</v>
      </c>
      <c r="GD118">
        <v>0.5892135899263482</v>
      </c>
      <c r="GE118">
        <v>108</v>
      </c>
      <c r="GF118">
        <v>0.2558139534883721</v>
      </c>
      <c r="GG118">
        <v>956</v>
      </c>
      <c r="GH118">
        <v>1.354679802955665</v>
      </c>
      <c r="GI118">
        <v>588</v>
      </c>
      <c r="GJ118">
        <v>1.0136986301369864</v>
      </c>
      <c r="GK118">
        <v>368</v>
      </c>
      <c r="GL118">
        <v>2.2280701754385963</v>
      </c>
      <c r="GM118">
        <v>339293</v>
      </c>
      <c r="GN118">
        <v>1.0435124438263221E-2</v>
      </c>
      <c r="GO118">
        <v>156028</v>
      </c>
      <c r="GP118">
        <v>-1.4526805113435404E-2</v>
      </c>
      <c r="GQ118">
        <v>156008</v>
      </c>
      <c r="GR118">
        <v>-1.2169948711454492E-2</v>
      </c>
      <c r="GS118">
        <v>20</v>
      </c>
      <c r="GT118">
        <v>-0.94974874371859297</v>
      </c>
      <c r="GU118">
        <v>54859</v>
      </c>
      <c r="GV118">
        <v>1.9892543085017422E-2</v>
      </c>
      <c r="GW118">
        <v>54792</v>
      </c>
      <c r="GX118">
        <v>2.043020765434389E-2</v>
      </c>
      <c r="GY118">
        <v>67</v>
      </c>
      <c r="GZ118">
        <v>-0.27956989247311825</v>
      </c>
      <c r="HA118">
        <v>89287</v>
      </c>
      <c r="HB118">
        <v>3.1206329040826875E-2</v>
      </c>
      <c r="HC118">
        <v>89160</v>
      </c>
      <c r="HD118">
        <v>3.2470239473806117E-2</v>
      </c>
      <c r="HE118">
        <v>127</v>
      </c>
      <c r="HF118">
        <v>-0.44541484716157209</v>
      </c>
      <c r="HG118">
        <v>35648</v>
      </c>
      <c r="HH118">
        <v>3.1332272530015803E-2</v>
      </c>
      <c r="HI118">
        <v>35648</v>
      </c>
      <c r="HJ118">
        <v>3.1332272530015803E-2</v>
      </c>
      <c r="HK118">
        <v>0</v>
      </c>
      <c r="HL118" t="s">
        <v>123</v>
      </c>
      <c r="HM118">
        <v>1594</v>
      </c>
      <c r="HN118">
        <v>0.40688437775816411</v>
      </c>
      <c r="HO118">
        <v>1442</v>
      </c>
      <c r="HP118">
        <v>0.46992864424057079</v>
      </c>
      <c r="HQ118">
        <v>152</v>
      </c>
      <c r="HR118">
        <v>0</v>
      </c>
      <c r="HS118">
        <v>39906</v>
      </c>
      <c r="HT118">
        <v>0.31811725846407923</v>
      </c>
      <c r="HU118">
        <v>14134</v>
      </c>
      <c r="HV118">
        <v>0.43419583967529163</v>
      </c>
      <c r="HW118">
        <v>14078</v>
      </c>
      <c r="HX118">
        <v>0.4285134449518011</v>
      </c>
      <c r="HY118">
        <v>56</v>
      </c>
      <c r="HZ118" t="s">
        <v>123</v>
      </c>
      <c r="IA118">
        <v>14615</v>
      </c>
      <c r="IB118">
        <v>0.2095506082926426</v>
      </c>
      <c r="IC118">
        <v>14603</v>
      </c>
      <c r="ID118">
        <v>0.20995940011599967</v>
      </c>
      <c r="IE118">
        <v>13</v>
      </c>
      <c r="IF118">
        <v>-7.1428571428571397E-2</v>
      </c>
      <c r="IG118">
        <v>5961</v>
      </c>
      <c r="IH118">
        <v>0.22251845775225587</v>
      </c>
      <c r="II118">
        <v>5935</v>
      </c>
      <c r="IJ118">
        <v>0.22396370385646525</v>
      </c>
      <c r="IK118">
        <v>27</v>
      </c>
      <c r="IL118">
        <v>0</v>
      </c>
      <c r="IM118">
        <v>3987</v>
      </c>
      <c r="IN118">
        <v>0.60830980233965315</v>
      </c>
      <c r="IO118">
        <v>3987</v>
      </c>
      <c r="IP118">
        <v>0.60830980233965315</v>
      </c>
      <c r="IQ118">
        <v>0</v>
      </c>
      <c r="IR118" t="s">
        <v>123</v>
      </c>
      <c r="IS118">
        <v>1258</v>
      </c>
      <c r="IT118">
        <v>0.32560590094836672</v>
      </c>
      <c r="IU118">
        <v>1258</v>
      </c>
      <c r="IV118">
        <v>0.32560590094836672</v>
      </c>
      <c r="IW118">
        <v>0</v>
      </c>
      <c r="IX118" t="s">
        <v>123</v>
      </c>
      <c r="IY118">
        <v>38313</v>
      </c>
      <c r="IZ118">
        <v>5.9130867473876192E-2</v>
      </c>
      <c r="JA118">
        <v>10774</v>
      </c>
      <c r="JB118">
        <v>2.5021406145942393E-2</v>
      </c>
      <c r="JC118">
        <v>10774</v>
      </c>
      <c r="JD118">
        <v>3.0511716881874706E-2</v>
      </c>
      <c r="JE118">
        <v>0</v>
      </c>
      <c r="JF118">
        <v>-1</v>
      </c>
      <c r="JG118">
        <v>5645</v>
      </c>
      <c r="JH118">
        <v>5.494300130816665E-2</v>
      </c>
      <c r="JI118">
        <v>5645</v>
      </c>
      <c r="JJ118">
        <v>5.494300130816665E-2</v>
      </c>
      <c r="JK118">
        <v>0</v>
      </c>
      <c r="JL118" t="s">
        <v>123</v>
      </c>
      <c r="JM118">
        <v>18743</v>
      </c>
      <c r="JN118">
        <v>4.1856586992773837E-2</v>
      </c>
      <c r="JO118">
        <v>18706</v>
      </c>
      <c r="JP118">
        <v>4.4794459338695303E-2</v>
      </c>
      <c r="JQ118">
        <v>37</v>
      </c>
      <c r="JR118">
        <v>-0.56976744186046513</v>
      </c>
      <c r="JS118">
        <v>3311</v>
      </c>
      <c r="JT118">
        <v>0.26809651474530827</v>
      </c>
      <c r="JU118">
        <v>3188</v>
      </c>
      <c r="JV118">
        <v>0.2943564758424686</v>
      </c>
      <c r="JW118">
        <v>123</v>
      </c>
      <c r="JX118">
        <v>-0.16891891891891897</v>
      </c>
      <c r="JY118">
        <v>0</v>
      </c>
      <c r="JZ118">
        <v>-1</v>
      </c>
      <c r="KA118">
        <v>0</v>
      </c>
      <c r="KB118" t="s">
        <v>123</v>
      </c>
      <c r="KC118">
        <v>0</v>
      </c>
      <c r="KD118">
        <v>-1</v>
      </c>
      <c r="KE118">
        <v>29614</v>
      </c>
      <c r="KF118">
        <v>0.39438741877766259</v>
      </c>
      <c r="KG118">
        <v>14885</v>
      </c>
      <c r="KH118">
        <v>0.58098778544875196</v>
      </c>
      <c r="KI118">
        <v>14201</v>
      </c>
      <c r="KJ118">
        <v>0.52551294446234831</v>
      </c>
      <c r="KK118">
        <v>684</v>
      </c>
      <c r="KL118">
        <v>5.4528301886792452</v>
      </c>
      <c r="KM118">
        <v>5754</v>
      </c>
      <c r="KN118">
        <v>0.35229142185663931</v>
      </c>
      <c r="KO118">
        <v>5707</v>
      </c>
      <c r="KP118">
        <v>0.35945688423058608</v>
      </c>
      <c r="KQ118">
        <v>47</v>
      </c>
      <c r="KR118">
        <v>-0.18965517241379315</v>
      </c>
      <c r="KS118">
        <v>3224</v>
      </c>
      <c r="KT118">
        <v>0.26779394416044044</v>
      </c>
      <c r="KU118">
        <v>3089</v>
      </c>
      <c r="KV118">
        <v>0.25314401622718052</v>
      </c>
      <c r="KW118">
        <v>134</v>
      </c>
      <c r="KX118">
        <v>0.71794871794871784</v>
      </c>
      <c r="KY118">
        <v>6804</v>
      </c>
      <c r="KZ118">
        <v>0.35160905840286061</v>
      </c>
      <c r="LA118">
        <v>6208</v>
      </c>
      <c r="LB118">
        <v>0.24708718360787474</v>
      </c>
      <c r="LC118">
        <v>597</v>
      </c>
      <c r="LD118">
        <v>9.6607142857142865</v>
      </c>
      <c r="LE118">
        <v>1046</v>
      </c>
      <c r="LF118">
        <v>3.1840000000000002</v>
      </c>
      <c r="LG118">
        <v>408</v>
      </c>
      <c r="LH118">
        <v>0.6319999999999999</v>
      </c>
      <c r="LI118">
        <v>638</v>
      </c>
      <c r="LJ118" t="s">
        <v>123</v>
      </c>
      <c r="LK118">
        <v>23333</v>
      </c>
      <c r="LL118">
        <v>-8.0943752954151571E-2</v>
      </c>
      <c r="LM118">
        <v>3619</v>
      </c>
      <c r="LN118">
        <v>-5.385620915032685E-2</v>
      </c>
      <c r="LO118">
        <v>3600</v>
      </c>
      <c r="LP118">
        <v>-2.2004889975550168E-2</v>
      </c>
      <c r="LQ118">
        <v>19</v>
      </c>
      <c r="LR118">
        <v>-0.86805555555555558</v>
      </c>
      <c r="LS118">
        <v>16544</v>
      </c>
      <c r="LT118">
        <v>-6.8992684299380991E-2</v>
      </c>
      <c r="LU118">
        <v>16544</v>
      </c>
      <c r="LV118">
        <v>-6.8730650154798734E-2</v>
      </c>
      <c r="LW118">
        <v>0</v>
      </c>
      <c r="LX118">
        <v>-1</v>
      </c>
      <c r="LY118">
        <v>1653</v>
      </c>
      <c r="LZ118">
        <v>-0.14040561622464898</v>
      </c>
      <c r="MA118">
        <v>1645</v>
      </c>
      <c r="MB118">
        <v>-0.13192612137203164</v>
      </c>
      <c r="MC118">
        <v>7</v>
      </c>
      <c r="MD118">
        <v>-0.7407407407407407</v>
      </c>
      <c r="ME118">
        <v>1492</v>
      </c>
      <c r="MF118">
        <v>-0.24722502522704337</v>
      </c>
      <c r="MG118">
        <v>1472</v>
      </c>
      <c r="MH118">
        <v>-0.25731584258324924</v>
      </c>
      <c r="MI118">
        <v>19</v>
      </c>
      <c r="MJ118" t="s">
        <v>123</v>
      </c>
      <c r="MK118">
        <v>59</v>
      </c>
      <c r="ML118">
        <v>0.34090909090909083</v>
      </c>
      <c r="MM118">
        <v>0</v>
      </c>
      <c r="MN118" t="s">
        <v>123</v>
      </c>
      <c r="MO118">
        <v>59</v>
      </c>
      <c r="MP118">
        <v>0.34090909090909083</v>
      </c>
      <c r="MQ118">
        <v>77480</v>
      </c>
      <c r="MR118">
        <v>8.5783835149242371E-3</v>
      </c>
      <c r="MS118">
        <v>37083</v>
      </c>
      <c r="MT118">
        <v>-0.11318634015687778</v>
      </c>
      <c r="MU118">
        <v>35650</v>
      </c>
      <c r="MV118">
        <v>-0.1337626047867817</v>
      </c>
      <c r="MW118">
        <v>1434</v>
      </c>
      <c r="MX118">
        <v>1.1694402420574885</v>
      </c>
      <c r="MY118">
        <v>19114</v>
      </c>
      <c r="MZ118">
        <v>8.3007535837724467E-2</v>
      </c>
      <c r="NA118">
        <v>18858</v>
      </c>
      <c r="NB118">
        <v>8.4603439351239373E-2</v>
      </c>
      <c r="NC118">
        <v>254</v>
      </c>
      <c r="ND118">
        <v>-3.0534351145038219E-2</v>
      </c>
      <c r="NE118">
        <v>9177</v>
      </c>
      <c r="NF118">
        <v>0.10234234234234241</v>
      </c>
      <c r="NG118">
        <v>8617</v>
      </c>
      <c r="NH118">
        <v>5.3551778946081319E-2</v>
      </c>
      <c r="NI118">
        <v>561</v>
      </c>
      <c r="NJ118">
        <v>2.8424657534246576</v>
      </c>
      <c r="NK118">
        <v>12378</v>
      </c>
      <c r="NL118">
        <v>0.31234096692111968</v>
      </c>
      <c r="NM118">
        <v>12082</v>
      </c>
      <c r="NN118">
        <v>0.3001183686645863</v>
      </c>
      <c r="NO118">
        <v>298</v>
      </c>
      <c r="NP118">
        <v>1.1438848920863309</v>
      </c>
      <c r="NQ118">
        <v>1438</v>
      </c>
      <c r="NR118">
        <v>0.19933277731442867</v>
      </c>
      <c r="NS118">
        <v>1265</v>
      </c>
      <c r="NT118">
        <v>1.3168498168498171</v>
      </c>
      <c r="NU118">
        <v>172</v>
      </c>
      <c r="NV118">
        <v>-0.73619631901840488</v>
      </c>
    </row>
    <row r="119" spans="2:386" outlineLevel="1" x14ac:dyDescent="0.25">
      <c r="B119" t="s">
        <v>71</v>
      </c>
      <c r="C119">
        <v>932025</v>
      </c>
      <c r="D119">
        <v>3.2444701440952795E-2</v>
      </c>
      <c r="E119">
        <v>359067</v>
      </c>
      <c r="F119">
        <v>3.4408552587987584E-2</v>
      </c>
      <c r="G119">
        <v>352637</v>
      </c>
      <c r="H119">
        <v>2.7997306381601694E-2</v>
      </c>
      <c r="I119">
        <v>6430</v>
      </c>
      <c r="J119">
        <v>0.57212713936430326</v>
      </c>
      <c r="K119">
        <v>221454</v>
      </c>
      <c r="L119">
        <v>2.8616815223904135E-2</v>
      </c>
      <c r="M119">
        <v>217994</v>
      </c>
      <c r="N119">
        <v>4.2449920379500572E-2</v>
      </c>
      <c r="O119">
        <v>3460</v>
      </c>
      <c r="P119">
        <v>-0.43976683937823835</v>
      </c>
      <c r="Q119">
        <v>195646</v>
      </c>
      <c r="R119">
        <v>4.2983639242362148E-2</v>
      </c>
      <c r="S119">
        <v>190862</v>
      </c>
      <c r="T119">
        <v>3.1931918942883719E-2</v>
      </c>
      <c r="U119">
        <v>4784</v>
      </c>
      <c r="V119">
        <v>0.82108869432813103</v>
      </c>
      <c r="W119">
        <v>155313</v>
      </c>
      <c r="X119">
        <v>2.2751517865374327E-2</v>
      </c>
      <c r="Y119">
        <v>153760</v>
      </c>
      <c r="Z119">
        <v>2.1335388048994375E-2</v>
      </c>
      <c r="AA119">
        <v>1553</v>
      </c>
      <c r="AB119">
        <v>0.18549618320610683</v>
      </c>
      <c r="AC119">
        <v>12785</v>
      </c>
      <c r="AD119">
        <v>0.14141594500491017</v>
      </c>
      <c r="AE119">
        <v>10978</v>
      </c>
      <c r="AF119">
        <v>0.19925715534192712</v>
      </c>
      <c r="AG119">
        <v>1807</v>
      </c>
      <c r="AH119">
        <v>-0.11767578125</v>
      </c>
      <c r="AI119">
        <v>801006</v>
      </c>
      <c r="AJ119">
        <v>3.0310981797975645E-2</v>
      </c>
      <c r="AK119">
        <v>298762</v>
      </c>
      <c r="AL119">
        <v>1.6117786703761183E-2</v>
      </c>
      <c r="AM119">
        <v>296610</v>
      </c>
      <c r="AN119">
        <v>1.3046893678062776E-2</v>
      </c>
      <c r="AO119">
        <v>2153</v>
      </c>
      <c r="AP119">
        <v>0.74614760746147613</v>
      </c>
      <c r="AQ119">
        <v>182062</v>
      </c>
      <c r="AR119">
        <v>4.803790072359071E-2</v>
      </c>
      <c r="AS119">
        <v>180738</v>
      </c>
      <c r="AT119">
        <v>4.3974007220216604E-2</v>
      </c>
      <c r="AU119">
        <v>1323</v>
      </c>
      <c r="AV119">
        <v>1.2347972972972974</v>
      </c>
      <c r="AW119">
        <v>174657</v>
      </c>
      <c r="AX119">
        <v>6.6920379714358935E-2</v>
      </c>
      <c r="AY119">
        <v>170730</v>
      </c>
      <c r="AZ119">
        <v>4.7262689771507382E-2</v>
      </c>
      <c r="BA119">
        <v>3927</v>
      </c>
      <c r="BB119">
        <v>4.809171597633136</v>
      </c>
      <c r="BC119">
        <v>140994</v>
      </c>
      <c r="BD119">
        <v>1.229160982754407E-2</v>
      </c>
      <c r="BE119">
        <v>139950</v>
      </c>
      <c r="BF119">
        <v>8.0601594744689198E-3</v>
      </c>
      <c r="BG119">
        <v>1043</v>
      </c>
      <c r="BH119">
        <v>1.3126385809312637</v>
      </c>
      <c r="BI119">
        <v>9130</v>
      </c>
      <c r="BJ119">
        <v>0.57115814833935641</v>
      </c>
      <c r="BK119">
        <v>7725</v>
      </c>
      <c r="BL119">
        <v>0.52007083825265643</v>
      </c>
      <c r="BM119">
        <v>1406</v>
      </c>
      <c r="BN119">
        <v>0.92866941015089166</v>
      </c>
      <c r="BO119">
        <v>131019</v>
      </c>
      <c r="BP119">
        <v>4.5684185322638626E-2</v>
      </c>
      <c r="BQ119">
        <v>60305</v>
      </c>
      <c r="BR119">
        <v>0.13568738229755173</v>
      </c>
      <c r="BS119">
        <v>56027</v>
      </c>
      <c r="BT119">
        <v>0.11512051430049963</v>
      </c>
      <c r="BU119">
        <v>4278</v>
      </c>
      <c r="BV119">
        <v>0.49737486874343717</v>
      </c>
      <c r="BW119">
        <v>39393</v>
      </c>
      <c r="BX119">
        <v>-5.2506253607850661E-2</v>
      </c>
      <c r="BY119">
        <v>37256</v>
      </c>
      <c r="BZ119">
        <v>3.5118915314514387E-2</v>
      </c>
      <c r="CA119">
        <v>2137</v>
      </c>
      <c r="CB119">
        <v>-0.61736794986571175</v>
      </c>
      <c r="CC119">
        <v>20990</v>
      </c>
      <c r="CD119">
        <v>-0.12109538564609335</v>
      </c>
      <c r="CE119">
        <v>20132</v>
      </c>
      <c r="CF119">
        <v>-8.203000319182896E-2</v>
      </c>
      <c r="CG119">
        <v>858</v>
      </c>
      <c r="CH119">
        <v>-0.5602255253716043</v>
      </c>
      <c r="CI119">
        <v>14320</v>
      </c>
      <c r="CJ119">
        <v>0.138676844783715</v>
      </c>
      <c r="CK119">
        <v>13810</v>
      </c>
      <c r="CL119">
        <v>0.17862934198173597</v>
      </c>
      <c r="CM119">
        <v>510</v>
      </c>
      <c r="CN119">
        <v>-0.40628637951105939</v>
      </c>
      <c r="CO119">
        <v>3655</v>
      </c>
      <c r="CP119">
        <v>-0.32201817844555736</v>
      </c>
      <c r="CQ119">
        <v>3254</v>
      </c>
      <c r="CR119">
        <v>-0.2008840864440079</v>
      </c>
      <c r="CS119">
        <v>401</v>
      </c>
      <c r="CT119">
        <v>-0.69575113808801214</v>
      </c>
      <c r="CU119">
        <v>186243</v>
      </c>
      <c r="CV119">
        <v>-7.4503973012294278E-3</v>
      </c>
      <c r="CW119">
        <v>43218</v>
      </c>
      <c r="CX119">
        <v>1.7324984699402135E-2</v>
      </c>
      <c r="CY119">
        <v>42438</v>
      </c>
      <c r="CZ119">
        <v>3.5471055618614411E-3</v>
      </c>
      <c r="DA119">
        <v>781</v>
      </c>
      <c r="DB119">
        <v>3.0257731958762886</v>
      </c>
      <c r="DC119">
        <v>50801</v>
      </c>
      <c r="DD119">
        <v>4.6666391956485809E-2</v>
      </c>
      <c r="DE119">
        <v>50062</v>
      </c>
      <c r="DF119">
        <v>4.0790020790020698E-2</v>
      </c>
      <c r="DG119">
        <v>740</v>
      </c>
      <c r="DH119">
        <v>0.69724770642201839</v>
      </c>
      <c r="DI119">
        <v>19822</v>
      </c>
      <c r="DJ119">
        <v>-8.5405804457158729E-2</v>
      </c>
      <c r="DK119">
        <v>19460</v>
      </c>
      <c r="DL119">
        <v>-9.8280895231916965E-2</v>
      </c>
      <c r="DM119">
        <v>363</v>
      </c>
      <c r="DN119">
        <v>2.9456521739130435</v>
      </c>
      <c r="DO119">
        <v>68544</v>
      </c>
      <c r="DP119">
        <v>-3.035790069316735E-2</v>
      </c>
      <c r="DQ119">
        <v>68510</v>
      </c>
      <c r="DR119">
        <v>-3.0838873956712365E-2</v>
      </c>
      <c r="DS119">
        <v>34</v>
      </c>
      <c r="DT119" t="s">
        <v>123</v>
      </c>
      <c r="DU119">
        <v>3275</v>
      </c>
      <c r="DV119">
        <v>0.39480408858603067</v>
      </c>
      <c r="DW119">
        <v>3143</v>
      </c>
      <c r="DX119">
        <v>0.35182795698924729</v>
      </c>
      <c r="DY119">
        <v>131</v>
      </c>
      <c r="DZ119">
        <v>4.6956521739130439</v>
      </c>
      <c r="EA119">
        <v>24793</v>
      </c>
      <c r="EB119">
        <v>0.25833629396538593</v>
      </c>
      <c r="EC119">
        <v>13686</v>
      </c>
      <c r="ED119">
        <v>0.31368784795546167</v>
      </c>
      <c r="EE119">
        <v>13640</v>
      </c>
      <c r="EF119">
        <v>0.31584024696121937</v>
      </c>
      <c r="EG119">
        <v>46</v>
      </c>
      <c r="EH119">
        <v>-0.11538461538461542</v>
      </c>
      <c r="EI119">
        <v>6750</v>
      </c>
      <c r="EJ119">
        <v>0.22593534326189602</v>
      </c>
      <c r="EK119">
        <v>6681</v>
      </c>
      <c r="EL119">
        <v>0.21340355975299663</v>
      </c>
      <c r="EM119">
        <v>69</v>
      </c>
      <c r="EN119" t="s">
        <v>123</v>
      </c>
      <c r="EO119">
        <v>2697</v>
      </c>
      <c r="EP119">
        <v>0.18237615081104774</v>
      </c>
      <c r="EQ119">
        <v>2680</v>
      </c>
      <c r="ER119">
        <v>0.17492327926348095</v>
      </c>
      <c r="ES119">
        <v>18</v>
      </c>
      <c r="ET119" t="s">
        <v>123</v>
      </c>
      <c r="EU119">
        <v>1075</v>
      </c>
      <c r="EV119">
        <v>-0.14205905826017562</v>
      </c>
      <c r="EW119">
        <v>1075</v>
      </c>
      <c r="EX119">
        <v>-0.14205905826017562</v>
      </c>
      <c r="EY119">
        <v>0</v>
      </c>
      <c r="EZ119" t="s">
        <v>123</v>
      </c>
      <c r="FA119">
        <v>557</v>
      </c>
      <c r="FB119">
        <v>0.59142857142857141</v>
      </c>
      <c r="FC119">
        <v>557</v>
      </c>
      <c r="FD119">
        <v>0.87542087542087543</v>
      </c>
      <c r="FE119">
        <v>0</v>
      </c>
      <c r="FF119">
        <v>-1</v>
      </c>
      <c r="FG119">
        <v>34727</v>
      </c>
      <c r="FH119">
        <v>0.19185228403747812</v>
      </c>
      <c r="FI119">
        <v>10993</v>
      </c>
      <c r="FJ119">
        <v>-0.10785586755396848</v>
      </c>
      <c r="FK119">
        <v>10646</v>
      </c>
      <c r="FL119">
        <v>-0.12479447550147982</v>
      </c>
      <c r="FM119">
        <v>347</v>
      </c>
      <c r="FN119">
        <v>1.1823899371069184</v>
      </c>
      <c r="FO119">
        <v>5477</v>
      </c>
      <c r="FP119">
        <v>0.30497974743864664</v>
      </c>
      <c r="FQ119">
        <v>5437</v>
      </c>
      <c r="FR119">
        <v>0.30383693045563542</v>
      </c>
      <c r="FS119">
        <v>40</v>
      </c>
      <c r="FT119">
        <v>0.4814814814814814</v>
      </c>
      <c r="FU119">
        <v>11082</v>
      </c>
      <c r="FV119">
        <v>0.77909776850216739</v>
      </c>
      <c r="FW119">
        <v>10954</v>
      </c>
      <c r="FX119">
        <v>0.78928454753348576</v>
      </c>
      <c r="FY119">
        <v>128</v>
      </c>
      <c r="FZ119">
        <v>0.18518518518518512</v>
      </c>
      <c r="GA119">
        <v>6645</v>
      </c>
      <c r="GB119">
        <v>7.3679108095007217E-2</v>
      </c>
      <c r="GC119">
        <v>6579</v>
      </c>
      <c r="GD119">
        <v>8.1894425259003478E-2</v>
      </c>
      <c r="GE119">
        <v>66</v>
      </c>
      <c r="GF119">
        <v>-0.38888888888888884</v>
      </c>
      <c r="GG119">
        <v>596</v>
      </c>
      <c r="GH119">
        <v>0.29565217391304355</v>
      </c>
      <c r="GI119">
        <v>370</v>
      </c>
      <c r="GJ119">
        <v>-0.14942528735632188</v>
      </c>
      <c r="GK119">
        <v>226</v>
      </c>
      <c r="GL119">
        <v>8.0399999999999991</v>
      </c>
      <c r="GM119">
        <v>340281</v>
      </c>
      <c r="GN119">
        <v>4.2045499784107321E-2</v>
      </c>
      <c r="GO119">
        <v>149578</v>
      </c>
      <c r="GP119">
        <v>3.5242168791439932E-2</v>
      </c>
      <c r="GQ119">
        <v>149356</v>
      </c>
      <c r="GR119">
        <v>3.4285516429486407E-2</v>
      </c>
      <c r="GS119">
        <v>222</v>
      </c>
      <c r="GT119">
        <v>1.7749999999999999</v>
      </c>
      <c r="GU119">
        <v>57973</v>
      </c>
      <c r="GV119">
        <v>8.1142068553951674E-2</v>
      </c>
      <c r="GW119">
        <v>57901</v>
      </c>
      <c r="GX119">
        <v>7.9960458089304964E-2</v>
      </c>
      <c r="GY119">
        <v>72</v>
      </c>
      <c r="GZ119">
        <v>8</v>
      </c>
      <c r="HA119">
        <v>97122</v>
      </c>
      <c r="HB119">
        <v>5.1103896103896096E-2</v>
      </c>
      <c r="HC119">
        <v>97122</v>
      </c>
      <c r="HD119">
        <v>5.2938561779724447E-2</v>
      </c>
      <c r="HE119">
        <v>0</v>
      </c>
      <c r="HF119">
        <v>-1</v>
      </c>
      <c r="HG119">
        <v>32717</v>
      </c>
      <c r="HH119">
        <v>-4.1372439860529187E-2</v>
      </c>
      <c r="HI119">
        <v>32704</v>
      </c>
      <c r="HJ119">
        <v>-3.9812096300645972E-2</v>
      </c>
      <c r="HK119">
        <v>13</v>
      </c>
      <c r="HL119">
        <v>-0.81159420289855078</v>
      </c>
      <c r="HM119">
        <v>1726</v>
      </c>
      <c r="HN119">
        <v>1.0258215962441315</v>
      </c>
      <c r="HO119">
        <v>1606</v>
      </c>
      <c r="HP119">
        <v>0.88497652582159625</v>
      </c>
      <c r="HQ119">
        <v>121</v>
      </c>
      <c r="HR119" t="s">
        <v>123</v>
      </c>
      <c r="HS119">
        <v>29067</v>
      </c>
      <c r="HT119">
        <v>0.12728330424665502</v>
      </c>
      <c r="HU119">
        <v>9029</v>
      </c>
      <c r="HV119">
        <v>7.629038025986401E-2</v>
      </c>
      <c r="HW119">
        <v>8861</v>
      </c>
      <c r="HX119">
        <v>5.9548009087647902E-2</v>
      </c>
      <c r="HY119">
        <v>167</v>
      </c>
      <c r="HZ119">
        <v>5.4230769230769234</v>
      </c>
      <c r="IA119">
        <v>11427</v>
      </c>
      <c r="IB119">
        <v>9.4330588009959859E-2</v>
      </c>
      <c r="IC119">
        <v>11410</v>
      </c>
      <c r="ID119">
        <v>9.4589409056024643E-2</v>
      </c>
      <c r="IE119">
        <v>17</v>
      </c>
      <c r="IF119">
        <v>-5.555555555555558E-2</v>
      </c>
      <c r="IG119">
        <v>4599</v>
      </c>
      <c r="IH119">
        <v>9.0585724448660088E-2</v>
      </c>
      <c r="II119">
        <v>4506</v>
      </c>
      <c r="IJ119">
        <v>8.3694083694083599E-2</v>
      </c>
      <c r="IK119">
        <v>93</v>
      </c>
      <c r="IL119">
        <v>0.57627118644067798</v>
      </c>
      <c r="IM119">
        <v>3321</v>
      </c>
      <c r="IN119">
        <v>0.69611848825331979</v>
      </c>
      <c r="IO119">
        <v>3273</v>
      </c>
      <c r="IP119">
        <v>0.6716036772216547</v>
      </c>
      <c r="IQ119">
        <v>48</v>
      </c>
      <c r="IR119" t="s">
        <v>123</v>
      </c>
      <c r="IS119">
        <v>1016</v>
      </c>
      <c r="IT119">
        <v>0.15192743764172345</v>
      </c>
      <c r="IU119">
        <v>1016</v>
      </c>
      <c r="IV119">
        <v>0.15192743764172345</v>
      </c>
      <c r="IW119">
        <v>0</v>
      </c>
      <c r="IX119" t="s">
        <v>123</v>
      </c>
      <c r="IY119">
        <v>51163</v>
      </c>
      <c r="IZ119">
        <v>9.5919460212059438E-2</v>
      </c>
      <c r="JA119">
        <v>13741</v>
      </c>
      <c r="JB119">
        <v>0.10493727886780313</v>
      </c>
      <c r="JC119">
        <v>13720</v>
      </c>
      <c r="JD119">
        <v>0.10716591349257576</v>
      </c>
      <c r="JE119">
        <v>21</v>
      </c>
      <c r="JF119">
        <v>-0.53333333333333333</v>
      </c>
      <c r="JG119">
        <v>5850</v>
      </c>
      <c r="JH119">
        <v>-0.20763917106867125</v>
      </c>
      <c r="JI119">
        <v>5850</v>
      </c>
      <c r="JJ119">
        <v>-0.20763917106867125</v>
      </c>
      <c r="JK119">
        <v>0</v>
      </c>
      <c r="JL119" t="s">
        <v>123</v>
      </c>
      <c r="JM119">
        <v>25767</v>
      </c>
      <c r="JN119">
        <v>0.12686958803463666</v>
      </c>
      <c r="JO119">
        <v>25647</v>
      </c>
      <c r="JP119">
        <v>0.12570776456129562</v>
      </c>
      <c r="JQ119">
        <v>120</v>
      </c>
      <c r="JR119">
        <v>0.44578313253012047</v>
      </c>
      <c r="JS119">
        <v>5945</v>
      </c>
      <c r="JT119">
        <v>0.4401647286821706</v>
      </c>
      <c r="JU119">
        <v>5945</v>
      </c>
      <c r="JV119">
        <v>0.4401647286821706</v>
      </c>
      <c r="JW119">
        <v>0</v>
      </c>
      <c r="JX119" t="s">
        <v>123</v>
      </c>
      <c r="JY119">
        <v>0</v>
      </c>
      <c r="JZ119">
        <v>-1</v>
      </c>
      <c r="KA119">
        <v>0</v>
      </c>
      <c r="KB119" t="s">
        <v>123</v>
      </c>
      <c r="KC119">
        <v>0</v>
      </c>
      <c r="KD119">
        <v>-1</v>
      </c>
      <c r="KE119">
        <v>31982</v>
      </c>
      <c r="KF119">
        <v>0.29818152297450884</v>
      </c>
      <c r="KG119">
        <v>14245</v>
      </c>
      <c r="KH119">
        <v>0.35808942701878155</v>
      </c>
      <c r="KI119">
        <v>13859</v>
      </c>
      <c r="KJ119">
        <v>0.35341796875000009</v>
      </c>
      <c r="KK119">
        <v>387</v>
      </c>
      <c r="KL119">
        <v>0.55421686746987953</v>
      </c>
      <c r="KM119">
        <v>4728</v>
      </c>
      <c r="KN119">
        <v>0.15232756519619794</v>
      </c>
      <c r="KO119">
        <v>4710</v>
      </c>
      <c r="KP119">
        <v>0.16009852216748777</v>
      </c>
      <c r="KQ119">
        <v>18</v>
      </c>
      <c r="KR119">
        <v>-0.58139534883720922</v>
      </c>
      <c r="KS119">
        <v>3452</v>
      </c>
      <c r="KT119">
        <v>0.13143231727302518</v>
      </c>
      <c r="KU119">
        <v>3320</v>
      </c>
      <c r="KV119">
        <v>0.13194681213774295</v>
      </c>
      <c r="KW119">
        <v>132</v>
      </c>
      <c r="KX119">
        <v>0.11864406779661008</v>
      </c>
      <c r="KY119">
        <v>10044</v>
      </c>
      <c r="KZ119">
        <v>0.38959601549529599</v>
      </c>
      <c r="LA119">
        <v>9668</v>
      </c>
      <c r="LB119">
        <v>0.34315087524312315</v>
      </c>
      <c r="LC119">
        <v>376</v>
      </c>
      <c r="LD119">
        <v>11.533333333333333</v>
      </c>
      <c r="LE119">
        <v>688</v>
      </c>
      <c r="LF119">
        <v>3.2732919254658386</v>
      </c>
      <c r="LG119">
        <v>425</v>
      </c>
      <c r="LH119">
        <v>1.639751552795031</v>
      </c>
      <c r="LI119">
        <v>263</v>
      </c>
      <c r="LJ119" t="s">
        <v>123</v>
      </c>
      <c r="LK119">
        <v>26729</v>
      </c>
      <c r="LL119">
        <v>-4.6516605429315461E-2</v>
      </c>
      <c r="LM119">
        <v>4222</v>
      </c>
      <c r="LN119">
        <v>-2.0190299373404552E-2</v>
      </c>
      <c r="LO119">
        <v>4191</v>
      </c>
      <c r="LP119">
        <v>-2.5348837209302366E-2</v>
      </c>
      <c r="LQ119">
        <v>31</v>
      </c>
      <c r="LR119">
        <v>2.1</v>
      </c>
      <c r="LS119">
        <v>19389</v>
      </c>
      <c r="LT119">
        <v>-4.3793460571090348E-2</v>
      </c>
      <c r="LU119">
        <v>19389</v>
      </c>
      <c r="LV119">
        <v>-4.3793460571090348E-2</v>
      </c>
      <c r="LW119">
        <v>0</v>
      </c>
      <c r="LX119" t="s">
        <v>123</v>
      </c>
      <c r="LY119">
        <v>1104</v>
      </c>
      <c r="LZ119">
        <v>-0.27463863337713534</v>
      </c>
      <c r="MA119">
        <v>1073</v>
      </c>
      <c r="MB119">
        <v>-0.29034391534391535</v>
      </c>
      <c r="MC119">
        <v>31</v>
      </c>
      <c r="MD119">
        <v>2.1</v>
      </c>
      <c r="ME119">
        <v>2085</v>
      </c>
      <c r="MF119">
        <v>0.14497528830313011</v>
      </c>
      <c r="MG119">
        <v>2029</v>
      </c>
      <c r="MH119">
        <v>0.11422295442064789</v>
      </c>
      <c r="MI119">
        <v>56</v>
      </c>
      <c r="MJ119" t="s">
        <v>123</v>
      </c>
      <c r="MK119">
        <v>78</v>
      </c>
      <c r="ML119">
        <v>1.1081081081081079</v>
      </c>
      <c r="MM119">
        <v>16</v>
      </c>
      <c r="MN119">
        <v>-0.4838709677419355</v>
      </c>
      <c r="MO119">
        <v>62</v>
      </c>
      <c r="MP119">
        <v>9.3333333333333339</v>
      </c>
      <c r="MQ119">
        <v>76021</v>
      </c>
      <c r="MR119">
        <v>-0.14841492102610054</v>
      </c>
      <c r="MS119">
        <v>40050</v>
      </c>
      <c r="MT119">
        <v>-0.17748295407869874</v>
      </c>
      <c r="MU119">
        <v>39899</v>
      </c>
      <c r="MV119">
        <v>-0.17345459065296653</v>
      </c>
      <c r="MW119">
        <v>151</v>
      </c>
      <c r="MX119">
        <v>-0.63875598086124397</v>
      </c>
      <c r="MY119">
        <v>19667</v>
      </c>
      <c r="MZ119">
        <v>8.1420792834974165E-4</v>
      </c>
      <c r="NA119">
        <v>19298</v>
      </c>
      <c r="NB119">
        <v>-1.495584707263542E-2</v>
      </c>
      <c r="NC119">
        <v>367</v>
      </c>
      <c r="ND119">
        <v>5.1166666666666663</v>
      </c>
      <c r="NE119">
        <v>9012</v>
      </c>
      <c r="NF119">
        <v>-4.7659304660255697E-2</v>
      </c>
      <c r="NG119">
        <v>5968</v>
      </c>
      <c r="NH119">
        <v>-0.36618521665250636</v>
      </c>
      <c r="NI119">
        <v>3042</v>
      </c>
      <c r="NJ119">
        <v>66.599999999999994</v>
      </c>
      <c r="NK119">
        <v>10618</v>
      </c>
      <c r="NL119">
        <v>-0.10668012788154135</v>
      </c>
      <c r="NM119">
        <v>10167</v>
      </c>
      <c r="NN119">
        <v>-0.12669644390998114</v>
      </c>
      <c r="NO119">
        <v>450</v>
      </c>
      <c r="NP119">
        <v>0.84426229508196715</v>
      </c>
      <c r="NQ119">
        <v>1194</v>
      </c>
      <c r="NR119">
        <v>0.73294629898403474</v>
      </c>
      <c r="NS119">
        <v>592</v>
      </c>
      <c r="NT119">
        <v>4.9797979797979801</v>
      </c>
      <c r="NU119">
        <v>603</v>
      </c>
      <c r="NV119">
        <v>2.3769100169779289E-2</v>
      </c>
    </row>
    <row r="120" spans="2:386" outlineLevel="1" x14ac:dyDescent="0.25">
      <c r="B120" t="s">
        <v>73</v>
      </c>
      <c r="C120">
        <v>1132911</v>
      </c>
      <c r="D120">
        <v>2.9424966924966878E-2</v>
      </c>
      <c r="E120">
        <v>413184</v>
      </c>
      <c r="F120">
        <v>1.7348782926000617E-2</v>
      </c>
      <c r="G120">
        <v>408174</v>
      </c>
      <c r="H120">
        <v>8.7835499975286169E-3</v>
      </c>
      <c r="I120">
        <v>5010</v>
      </c>
      <c r="J120">
        <v>2.2982225148123767</v>
      </c>
      <c r="K120">
        <v>291040</v>
      </c>
      <c r="L120">
        <v>4.2944785276073594E-2</v>
      </c>
      <c r="M120">
        <v>288865</v>
      </c>
      <c r="N120">
        <v>4.4549711620170296E-2</v>
      </c>
      <c r="O120">
        <v>2174</v>
      </c>
      <c r="P120">
        <v>-0.13420947829549978</v>
      </c>
      <c r="Q120">
        <v>227831</v>
      </c>
      <c r="R120">
        <v>1.7484235159613393E-2</v>
      </c>
      <c r="S120">
        <v>225575</v>
      </c>
      <c r="T120">
        <v>1.71941089997385E-2</v>
      </c>
      <c r="U120">
        <v>2255</v>
      </c>
      <c r="V120">
        <v>4.6889507892293514E-2</v>
      </c>
      <c r="W120">
        <v>191927</v>
      </c>
      <c r="X120">
        <v>6.0323300627596499E-2</v>
      </c>
      <c r="Y120">
        <v>188883</v>
      </c>
      <c r="Z120">
        <v>5.4016952841191346E-2</v>
      </c>
      <c r="AA120">
        <v>3044</v>
      </c>
      <c r="AB120">
        <v>0.68642659279778395</v>
      </c>
      <c r="AC120">
        <v>19214</v>
      </c>
      <c r="AD120">
        <v>0.34429440985097592</v>
      </c>
      <c r="AE120">
        <v>16316</v>
      </c>
      <c r="AF120">
        <v>0.22272182254196649</v>
      </c>
      <c r="AG120">
        <v>2898</v>
      </c>
      <c r="AH120">
        <v>2.0505263157894738</v>
      </c>
      <c r="AI120">
        <v>954318</v>
      </c>
      <c r="AJ120">
        <v>3.6659895499527417E-2</v>
      </c>
      <c r="AK120">
        <v>347320</v>
      </c>
      <c r="AL120">
        <v>2.5055222285907952E-4</v>
      </c>
      <c r="AM120">
        <v>345058</v>
      </c>
      <c r="AN120">
        <v>-5.0431508014544546E-3</v>
      </c>
      <c r="AO120">
        <v>2262</v>
      </c>
      <c r="AP120">
        <v>4.3098591549295771</v>
      </c>
      <c r="AQ120">
        <v>235605</v>
      </c>
      <c r="AR120">
        <v>6.1642446772558257E-2</v>
      </c>
      <c r="AS120">
        <v>233933</v>
      </c>
      <c r="AT120">
        <v>5.8419788164925546E-2</v>
      </c>
      <c r="AU120">
        <v>1673</v>
      </c>
      <c r="AV120">
        <v>0.85066371681415931</v>
      </c>
      <c r="AW120">
        <v>196149</v>
      </c>
      <c r="AX120">
        <v>6.4436304436304326E-2</v>
      </c>
      <c r="AY120">
        <v>194922</v>
      </c>
      <c r="AZ120">
        <v>6.6336243681480944E-2</v>
      </c>
      <c r="BA120">
        <v>1228</v>
      </c>
      <c r="BB120">
        <v>-0.169709263015551</v>
      </c>
      <c r="BC120">
        <v>167472</v>
      </c>
      <c r="BD120">
        <v>5.1398436764290345E-2</v>
      </c>
      <c r="BE120">
        <v>165409</v>
      </c>
      <c r="BF120">
        <v>4.4829198039314733E-2</v>
      </c>
      <c r="BG120">
        <v>2063</v>
      </c>
      <c r="BH120">
        <v>1.1224279835390947</v>
      </c>
      <c r="BI120">
        <v>12318</v>
      </c>
      <c r="BJ120">
        <v>0.69366148769421154</v>
      </c>
      <c r="BK120">
        <v>10378</v>
      </c>
      <c r="BL120">
        <v>0.46561220166643125</v>
      </c>
      <c r="BM120">
        <v>1940</v>
      </c>
      <c r="BN120">
        <v>9.0518134715025909</v>
      </c>
      <c r="BO120">
        <v>178592</v>
      </c>
      <c r="BP120">
        <v>-7.590660042898878E-3</v>
      </c>
      <c r="BQ120">
        <v>65864</v>
      </c>
      <c r="BR120">
        <v>0.11812039520592132</v>
      </c>
      <c r="BS120">
        <v>63116</v>
      </c>
      <c r="BT120">
        <v>9.1726774254925258E-2</v>
      </c>
      <c r="BU120">
        <v>2748</v>
      </c>
      <c r="BV120">
        <v>1.5141811527904849</v>
      </c>
      <c r="BW120">
        <v>55434</v>
      </c>
      <c r="BX120">
        <v>-2.9703663510178391E-2</v>
      </c>
      <c r="BY120">
        <v>54933</v>
      </c>
      <c r="BZ120">
        <v>-1.0661864025213852E-2</v>
      </c>
      <c r="CA120">
        <v>502</v>
      </c>
      <c r="CB120">
        <v>-0.68761667703795892</v>
      </c>
      <c r="CC120">
        <v>31681</v>
      </c>
      <c r="CD120">
        <v>-0.20080219974269065</v>
      </c>
      <c r="CE120">
        <v>30654</v>
      </c>
      <c r="CF120">
        <v>-0.21331417132885078</v>
      </c>
      <c r="CG120">
        <v>1028</v>
      </c>
      <c r="CH120">
        <v>0.52522255192878342</v>
      </c>
      <c r="CI120">
        <v>24455</v>
      </c>
      <c r="CJ120">
        <v>0.12571349659362907</v>
      </c>
      <c r="CK120">
        <v>23474</v>
      </c>
      <c r="CL120">
        <v>0.12364175960940127</v>
      </c>
      <c r="CM120">
        <v>980</v>
      </c>
      <c r="CN120">
        <v>0.17647058823529416</v>
      </c>
      <c r="CO120">
        <v>6896</v>
      </c>
      <c r="CP120">
        <v>-1.7663817663817638E-2</v>
      </c>
      <c r="CQ120">
        <v>5938</v>
      </c>
      <c r="CR120">
        <v>-5.189206450582784E-2</v>
      </c>
      <c r="CS120">
        <v>957</v>
      </c>
      <c r="CT120">
        <v>0.26420079260237772</v>
      </c>
      <c r="CU120">
        <v>195757</v>
      </c>
      <c r="CV120">
        <v>-1.7017665431392048E-2</v>
      </c>
      <c r="CW120">
        <v>42630</v>
      </c>
      <c r="CX120">
        <v>-7.1363220494053081E-2</v>
      </c>
      <c r="CY120">
        <v>42612</v>
      </c>
      <c r="CZ120">
        <v>-7.1026814911707037E-2</v>
      </c>
      <c r="DA120">
        <v>18</v>
      </c>
      <c r="DB120">
        <v>-0.5</v>
      </c>
      <c r="DC120">
        <v>55098</v>
      </c>
      <c r="DD120">
        <v>0.12582754393134454</v>
      </c>
      <c r="DE120">
        <v>54778</v>
      </c>
      <c r="DF120">
        <v>0.12141994390648359</v>
      </c>
      <c r="DG120">
        <v>320</v>
      </c>
      <c r="DH120">
        <v>2.4408602150537635</v>
      </c>
      <c r="DI120">
        <v>17254</v>
      </c>
      <c r="DJ120">
        <v>-0.33661424891383751</v>
      </c>
      <c r="DK120">
        <v>17095</v>
      </c>
      <c r="DL120">
        <v>-0.33924706246134817</v>
      </c>
      <c r="DM120">
        <v>159</v>
      </c>
      <c r="DN120">
        <v>0.16058394160583944</v>
      </c>
      <c r="DO120">
        <v>74738</v>
      </c>
      <c r="DP120">
        <v>6.8029043686770319E-3</v>
      </c>
      <c r="DQ120">
        <v>74595</v>
      </c>
      <c r="DR120">
        <v>6.1913240530915292E-3</v>
      </c>
      <c r="DS120">
        <v>143</v>
      </c>
      <c r="DT120">
        <v>0.47422680412371143</v>
      </c>
      <c r="DU120">
        <v>4575</v>
      </c>
      <c r="DV120">
        <v>0.64805475504322763</v>
      </c>
      <c r="DW120">
        <v>4523</v>
      </c>
      <c r="DX120">
        <v>0.65012769062386</v>
      </c>
      <c r="DY120">
        <v>52</v>
      </c>
      <c r="DZ120">
        <v>0.44444444444444442</v>
      </c>
      <c r="EA120">
        <v>37489</v>
      </c>
      <c r="EB120">
        <v>0.21198111987585677</v>
      </c>
      <c r="EC120">
        <v>17173</v>
      </c>
      <c r="ED120">
        <v>0.14106312292358814</v>
      </c>
      <c r="EE120">
        <v>17116</v>
      </c>
      <c r="EF120">
        <v>0.13727574750830573</v>
      </c>
      <c r="EG120">
        <v>58</v>
      </c>
      <c r="EH120" t="s">
        <v>123</v>
      </c>
      <c r="EI120">
        <v>12667</v>
      </c>
      <c r="EJ120">
        <v>0.26165338645418323</v>
      </c>
      <c r="EK120">
        <v>12653</v>
      </c>
      <c r="EL120">
        <v>0.26479408236705315</v>
      </c>
      <c r="EM120">
        <v>15</v>
      </c>
      <c r="EN120">
        <v>-0.58333333333333326</v>
      </c>
      <c r="EO120">
        <v>4763</v>
      </c>
      <c r="EP120">
        <v>0.22442159383033422</v>
      </c>
      <c r="EQ120">
        <v>4747</v>
      </c>
      <c r="ER120">
        <v>0.24039717794617199</v>
      </c>
      <c r="ES120">
        <v>16</v>
      </c>
      <c r="ET120">
        <v>-0.74603174603174605</v>
      </c>
      <c r="EU120">
        <v>1915</v>
      </c>
      <c r="EV120">
        <v>0.23708010335917318</v>
      </c>
      <c r="EW120">
        <v>1909</v>
      </c>
      <c r="EX120">
        <v>0.23880597014925375</v>
      </c>
      <c r="EY120">
        <v>7</v>
      </c>
      <c r="EZ120">
        <v>0</v>
      </c>
      <c r="FA120">
        <v>496</v>
      </c>
      <c r="FB120">
        <v>0.2883116883116883</v>
      </c>
      <c r="FC120">
        <v>496</v>
      </c>
      <c r="FD120">
        <v>0.2883116883116883</v>
      </c>
      <c r="FE120">
        <v>0</v>
      </c>
      <c r="FF120" t="s">
        <v>123</v>
      </c>
      <c r="FG120">
        <v>52312</v>
      </c>
      <c r="FH120">
        <v>0.19482892512904848</v>
      </c>
      <c r="FI120">
        <v>13750</v>
      </c>
      <c r="FJ120">
        <v>-0.16189199073509697</v>
      </c>
      <c r="FK120">
        <v>13526</v>
      </c>
      <c r="FL120">
        <v>-0.17130253645386595</v>
      </c>
      <c r="FM120">
        <v>223</v>
      </c>
      <c r="FN120">
        <v>1.6547619047619047</v>
      </c>
      <c r="FO120">
        <v>10072</v>
      </c>
      <c r="FP120">
        <v>0.17034627004415515</v>
      </c>
      <c r="FQ120">
        <v>9973</v>
      </c>
      <c r="FR120">
        <v>0.16985337243401766</v>
      </c>
      <c r="FS120">
        <v>99</v>
      </c>
      <c r="FT120">
        <v>0.23750000000000004</v>
      </c>
      <c r="FU120">
        <v>15225</v>
      </c>
      <c r="FV120">
        <v>0.69392523364485981</v>
      </c>
      <c r="FW120">
        <v>15096</v>
      </c>
      <c r="FX120">
        <v>0.6967517140609194</v>
      </c>
      <c r="FY120">
        <v>129</v>
      </c>
      <c r="FZ120">
        <v>0.41758241758241765</v>
      </c>
      <c r="GA120">
        <v>12605</v>
      </c>
      <c r="GB120">
        <v>0.34625654170671782</v>
      </c>
      <c r="GC120">
        <v>12554</v>
      </c>
      <c r="GD120">
        <v>0.34080956958239872</v>
      </c>
      <c r="GE120">
        <v>52</v>
      </c>
      <c r="GF120" t="s">
        <v>123</v>
      </c>
      <c r="GG120">
        <v>648</v>
      </c>
      <c r="GH120">
        <v>0.15097690941385444</v>
      </c>
      <c r="GI120">
        <v>490</v>
      </c>
      <c r="GJ120">
        <v>-0.12966252220248664</v>
      </c>
      <c r="GK120">
        <v>158</v>
      </c>
      <c r="GL120" t="s">
        <v>123</v>
      </c>
      <c r="GM120">
        <v>389667</v>
      </c>
      <c r="GN120">
        <v>7.1821122468065379E-2</v>
      </c>
      <c r="GO120">
        <v>174573</v>
      </c>
      <c r="GP120">
        <v>1.7431898450886552E-2</v>
      </c>
      <c r="GQ120">
        <v>174530</v>
      </c>
      <c r="GR120">
        <v>1.7620169321547641E-2</v>
      </c>
      <c r="GS120">
        <v>42</v>
      </c>
      <c r="GT120">
        <v>-0.43243243243243246</v>
      </c>
      <c r="GU120">
        <v>61318</v>
      </c>
      <c r="GV120">
        <v>5.5714334905822893E-2</v>
      </c>
      <c r="GW120">
        <v>60905</v>
      </c>
      <c r="GX120">
        <v>4.8603698219758185E-2</v>
      </c>
      <c r="GY120">
        <v>414</v>
      </c>
      <c r="GZ120" t="s">
        <v>123</v>
      </c>
      <c r="HA120">
        <v>110339</v>
      </c>
      <c r="HB120">
        <v>0.18842156281975342</v>
      </c>
      <c r="HC120">
        <v>110339</v>
      </c>
      <c r="HD120">
        <v>0.19042173289171305</v>
      </c>
      <c r="HE120">
        <v>0</v>
      </c>
      <c r="HF120">
        <v>-1</v>
      </c>
      <c r="HG120">
        <v>41189</v>
      </c>
      <c r="HH120">
        <v>7.436485993009545E-2</v>
      </c>
      <c r="HI120">
        <v>41189</v>
      </c>
      <c r="HJ120">
        <v>7.436485993009545E-2</v>
      </c>
      <c r="HK120">
        <v>0</v>
      </c>
      <c r="HL120" t="s">
        <v>123</v>
      </c>
      <c r="HM120">
        <v>2168</v>
      </c>
      <c r="HN120">
        <v>1.3955801104972374</v>
      </c>
      <c r="HO120">
        <v>2168</v>
      </c>
      <c r="HP120">
        <v>1.3955801104972374</v>
      </c>
      <c r="HQ120">
        <v>0</v>
      </c>
      <c r="HR120" t="s">
        <v>123</v>
      </c>
      <c r="HS120">
        <v>52749</v>
      </c>
      <c r="HT120">
        <v>0.17154913936701832</v>
      </c>
      <c r="HU120">
        <v>16591</v>
      </c>
      <c r="HV120">
        <v>0.19669648009232543</v>
      </c>
      <c r="HW120">
        <v>16539</v>
      </c>
      <c r="HX120">
        <v>0.19294575879976916</v>
      </c>
      <c r="HY120">
        <v>52</v>
      </c>
      <c r="HZ120" t="s">
        <v>123</v>
      </c>
      <c r="IA120">
        <v>23133</v>
      </c>
      <c r="IB120">
        <v>0.22455137367000155</v>
      </c>
      <c r="IC120">
        <v>23069</v>
      </c>
      <c r="ID120">
        <v>0.22596588191528943</v>
      </c>
      <c r="IE120">
        <v>64</v>
      </c>
      <c r="IF120">
        <v>-0.13513513513513509</v>
      </c>
      <c r="IG120">
        <v>7741</v>
      </c>
      <c r="IH120">
        <v>5.2624422083219935E-2</v>
      </c>
      <c r="II120">
        <v>7741</v>
      </c>
      <c r="IJ120">
        <v>6.7282503791534554E-2</v>
      </c>
      <c r="IK120">
        <v>0</v>
      </c>
      <c r="IL120">
        <v>-1</v>
      </c>
      <c r="IM120">
        <v>3687</v>
      </c>
      <c r="IN120">
        <v>2.9313232830820768E-2</v>
      </c>
      <c r="IO120">
        <v>3687</v>
      </c>
      <c r="IP120">
        <v>2.9313232830820768E-2</v>
      </c>
      <c r="IQ120">
        <v>0</v>
      </c>
      <c r="IR120" t="s">
        <v>123</v>
      </c>
      <c r="IS120">
        <v>1497</v>
      </c>
      <c r="IT120">
        <v>0.20048115477145156</v>
      </c>
      <c r="IU120">
        <v>1485</v>
      </c>
      <c r="IV120">
        <v>0.19085805934242184</v>
      </c>
      <c r="IW120">
        <v>12</v>
      </c>
      <c r="IX120" t="s">
        <v>123</v>
      </c>
      <c r="IY120">
        <v>46880</v>
      </c>
      <c r="IZ120">
        <v>-3.8358974358974396E-2</v>
      </c>
      <c r="JA120">
        <v>12547</v>
      </c>
      <c r="JB120">
        <v>0.15078418783820968</v>
      </c>
      <c r="JC120">
        <v>12547</v>
      </c>
      <c r="JD120">
        <v>0.15078418783820968</v>
      </c>
      <c r="JE120">
        <v>0</v>
      </c>
      <c r="JF120" t="s">
        <v>123</v>
      </c>
      <c r="JG120">
        <v>6458</v>
      </c>
      <c r="JH120">
        <v>-0.23410815939278939</v>
      </c>
      <c r="JI120">
        <v>6458</v>
      </c>
      <c r="JJ120">
        <v>-0.23410815939278939</v>
      </c>
      <c r="JK120">
        <v>0</v>
      </c>
      <c r="JL120" t="s">
        <v>123</v>
      </c>
      <c r="JM120">
        <v>23336</v>
      </c>
      <c r="JN120">
        <v>-6.7007836238605512E-2</v>
      </c>
      <c r="JO120">
        <v>23066</v>
      </c>
      <c r="JP120">
        <v>-7.6473414477898793E-2</v>
      </c>
      <c r="JQ120">
        <v>270</v>
      </c>
      <c r="JR120">
        <v>6.5</v>
      </c>
      <c r="JS120">
        <v>4849</v>
      </c>
      <c r="JT120">
        <v>6.5714285714285614E-2</v>
      </c>
      <c r="JU120">
        <v>4809</v>
      </c>
      <c r="JV120">
        <v>8.3596214511040934E-2</v>
      </c>
      <c r="JW120">
        <v>40</v>
      </c>
      <c r="JX120">
        <v>-0.64285714285714279</v>
      </c>
      <c r="JY120">
        <v>0</v>
      </c>
      <c r="JZ120" t="s">
        <v>123</v>
      </c>
      <c r="KA120">
        <v>0</v>
      </c>
      <c r="KB120" t="s">
        <v>123</v>
      </c>
      <c r="KC120">
        <v>0</v>
      </c>
      <c r="KD120" t="s">
        <v>123</v>
      </c>
      <c r="KE120">
        <v>31783</v>
      </c>
      <c r="KF120">
        <v>0.29451775822743564</v>
      </c>
      <c r="KG120">
        <v>13597</v>
      </c>
      <c r="KH120">
        <v>0.40770266073092443</v>
      </c>
      <c r="KI120">
        <v>12612</v>
      </c>
      <c r="KJ120">
        <v>0.30816305362514251</v>
      </c>
      <c r="KK120">
        <v>985</v>
      </c>
      <c r="KL120">
        <v>56.941176470588232</v>
      </c>
      <c r="KM120">
        <v>6309</v>
      </c>
      <c r="KN120">
        <v>0.61935318275153994</v>
      </c>
      <c r="KO120">
        <v>6207</v>
      </c>
      <c r="KP120">
        <v>0.61682729877572284</v>
      </c>
      <c r="KQ120">
        <v>102</v>
      </c>
      <c r="KR120">
        <v>0.78947368421052633</v>
      </c>
      <c r="KS120">
        <v>3312</v>
      </c>
      <c r="KT120">
        <v>0</v>
      </c>
      <c r="KU120">
        <v>2884</v>
      </c>
      <c r="KV120">
        <v>-1.5699658703071662E-2</v>
      </c>
      <c r="KW120">
        <v>429</v>
      </c>
      <c r="KX120">
        <v>0.12303664921465973</v>
      </c>
      <c r="KY120">
        <v>10913</v>
      </c>
      <c r="KZ120">
        <v>0.25653425446171552</v>
      </c>
      <c r="LA120">
        <v>9888</v>
      </c>
      <c r="LB120">
        <v>0.2145928018670924</v>
      </c>
      <c r="LC120">
        <v>1025</v>
      </c>
      <c r="LD120">
        <v>0.88419117647058831</v>
      </c>
      <c r="LE120">
        <v>1203</v>
      </c>
      <c r="LF120" t="s">
        <v>123</v>
      </c>
      <c r="LG120">
        <v>192</v>
      </c>
      <c r="LH120" t="s">
        <v>123</v>
      </c>
      <c r="LI120">
        <v>1011</v>
      </c>
      <c r="LJ120" t="s">
        <v>123</v>
      </c>
      <c r="LK120">
        <v>43526</v>
      </c>
      <c r="LL120">
        <v>-0.19360456499184819</v>
      </c>
      <c r="LM120">
        <v>6803</v>
      </c>
      <c r="LN120">
        <v>-0.41963828698174377</v>
      </c>
      <c r="LO120">
        <v>6707</v>
      </c>
      <c r="LP120">
        <v>-0.4275349948787982</v>
      </c>
      <c r="LQ120">
        <v>96</v>
      </c>
      <c r="LR120">
        <v>18.2</v>
      </c>
      <c r="LS120">
        <v>29854</v>
      </c>
      <c r="LT120">
        <v>-0.13654374548083881</v>
      </c>
      <c r="LU120">
        <v>29817</v>
      </c>
      <c r="LV120">
        <v>-0.13693990969086489</v>
      </c>
      <c r="LW120">
        <v>37</v>
      </c>
      <c r="LX120">
        <v>0.37037037037037046</v>
      </c>
      <c r="LY120">
        <v>3212</v>
      </c>
      <c r="LZ120">
        <v>-6.8985507246376865E-2</v>
      </c>
      <c r="MA120">
        <v>3205</v>
      </c>
      <c r="MB120">
        <v>-7.1014492753623149E-2</v>
      </c>
      <c r="MC120">
        <v>8</v>
      </c>
      <c r="MD120" t="s">
        <v>123</v>
      </c>
      <c r="ME120">
        <v>3949</v>
      </c>
      <c r="MF120">
        <v>-1.2256128064031979E-2</v>
      </c>
      <c r="MG120">
        <v>3781</v>
      </c>
      <c r="MH120">
        <v>-5.1905717151454311E-2</v>
      </c>
      <c r="MI120">
        <v>168</v>
      </c>
      <c r="MJ120">
        <v>15.8</v>
      </c>
      <c r="MK120">
        <v>133</v>
      </c>
      <c r="ML120">
        <v>-0.50557620817843874</v>
      </c>
      <c r="MM120">
        <v>0</v>
      </c>
      <c r="MN120">
        <v>-1</v>
      </c>
      <c r="MO120">
        <v>133</v>
      </c>
      <c r="MP120">
        <v>1.5576923076923075</v>
      </c>
      <c r="MQ120">
        <v>104155</v>
      </c>
      <c r="MR120">
        <v>-6.04054090626156E-2</v>
      </c>
      <c r="MS120">
        <v>49656</v>
      </c>
      <c r="MT120">
        <v>-4.7659231698663262E-2</v>
      </c>
      <c r="MU120">
        <v>48869</v>
      </c>
      <c r="MV120">
        <v>-5.8999094987772671E-2</v>
      </c>
      <c r="MW120">
        <v>788</v>
      </c>
      <c r="MX120">
        <v>2.7523809523809524</v>
      </c>
      <c r="MY120">
        <v>30696</v>
      </c>
      <c r="MZ120">
        <v>7.6486229196073285E-3</v>
      </c>
      <c r="NA120">
        <v>30073</v>
      </c>
      <c r="NB120">
        <v>4.8785377752531556E-3</v>
      </c>
      <c r="NC120">
        <v>622</v>
      </c>
      <c r="ND120">
        <v>0.15828677839851024</v>
      </c>
      <c r="NE120">
        <v>10967</v>
      </c>
      <c r="NF120">
        <v>-0.18248229593738352</v>
      </c>
      <c r="NG120">
        <v>10749</v>
      </c>
      <c r="NH120">
        <v>-0.16687335296853201</v>
      </c>
      <c r="NI120">
        <v>217</v>
      </c>
      <c r="NJ120">
        <v>-0.57699805068226118</v>
      </c>
      <c r="NK120">
        <v>13627</v>
      </c>
      <c r="NL120">
        <v>-9.0805978115826025E-2</v>
      </c>
      <c r="NM120">
        <v>12997</v>
      </c>
      <c r="NN120">
        <v>-0.12093337842407847</v>
      </c>
      <c r="NO120">
        <v>628</v>
      </c>
      <c r="NP120">
        <v>2.108910891089109</v>
      </c>
      <c r="NQ120">
        <v>1598</v>
      </c>
      <c r="NR120">
        <v>0.41666666666666674</v>
      </c>
      <c r="NS120">
        <v>1024</v>
      </c>
      <c r="NT120">
        <v>9.7751710654936375E-4</v>
      </c>
      <c r="NU120">
        <v>574</v>
      </c>
      <c r="NV120">
        <v>4.4666666666666668</v>
      </c>
    </row>
    <row r="121" spans="2:386" outlineLevel="1" x14ac:dyDescent="0.25">
      <c r="B121" t="s">
        <v>75</v>
      </c>
      <c r="C121">
        <v>1210017</v>
      </c>
      <c r="D121">
        <v>2.8582285001695906E-2</v>
      </c>
      <c r="E121">
        <v>444894</v>
      </c>
      <c r="F121">
        <v>-6.9463355401490068E-3</v>
      </c>
      <c r="G121">
        <v>438939</v>
      </c>
      <c r="H121">
        <v>-1.4848896320319604E-2</v>
      </c>
      <c r="I121">
        <v>5955</v>
      </c>
      <c r="J121">
        <v>1.4306122448979592</v>
      </c>
      <c r="K121">
        <v>295999</v>
      </c>
      <c r="L121">
        <v>9.4947393550808279E-3</v>
      </c>
      <c r="M121">
        <v>292319</v>
      </c>
      <c r="N121">
        <v>8.6504354547085605E-3</v>
      </c>
      <c r="O121">
        <v>3681</v>
      </c>
      <c r="P121">
        <v>8.1692624155157212E-2</v>
      </c>
      <c r="Q121">
        <v>247098</v>
      </c>
      <c r="R121">
        <v>0.1084803244271384</v>
      </c>
      <c r="S121">
        <v>244270</v>
      </c>
      <c r="T121">
        <v>0.10963726804006635</v>
      </c>
      <c r="U121">
        <v>2829</v>
      </c>
      <c r="V121">
        <v>1.7625899280575563E-2</v>
      </c>
      <c r="W121">
        <v>211176</v>
      </c>
      <c r="X121">
        <v>8.5442013230327962E-2</v>
      </c>
      <c r="Y121">
        <v>208080</v>
      </c>
      <c r="Z121">
        <v>8.3614548181477399E-2</v>
      </c>
      <c r="AA121">
        <v>3097</v>
      </c>
      <c r="AB121">
        <v>0.22411067193675893</v>
      </c>
      <c r="AC121">
        <v>19228</v>
      </c>
      <c r="AD121">
        <v>1.4295510893073793E-2</v>
      </c>
      <c r="AE121">
        <v>17295</v>
      </c>
      <c r="AF121">
        <v>-4.6056260341974631E-2</v>
      </c>
      <c r="AG121">
        <v>1933</v>
      </c>
      <c r="AH121">
        <v>1.3345410628019323</v>
      </c>
      <c r="AI121">
        <v>983792</v>
      </c>
      <c r="AJ121">
        <v>1.1762165052886964E-2</v>
      </c>
      <c r="AK121">
        <v>359283</v>
      </c>
      <c r="AL121">
        <v>-7.0825434674101073E-2</v>
      </c>
      <c r="AM121">
        <v>355883</v>
      </c>
      <c r="AN121">
        <v>-7.5916597424179444E-2</v>
      </c>
      <c r="AO121">
        <v>3400</v>
      </c>
      <c r="AP121">
        <v>1.1963824289405687</v>
      </c>
      <c r="AQ121">
        <v>229254</v>
      </c>
      <c r="AR121">
        <v>6.9530155355754797E-3</v>
      </c>
      <c r="AS121">
        <v>226871</v>
      </c>
      <c r="AT121">
        <v>9.2649375057907157E-4</v>
      </c>
      <c r="AU121">
        <v>2383</v>
      </c>
      <c r="AV121">
        <v>1.3594059405940593</v>
      </c>
      <c r="AW121">
        <v>203058</v>
      </c>
      <c r="AX121">
        <v>0.15657750842978224</v>
      </c>
      <c r="AY121">
        <v>200940</v>
      </c>
      <c r="AZ121">
        <v>0.15719518094492169</v>
      </c>
      <c r="BA121">
        <v>2119</v>
      </c>
      <c r="BB121">
        <v>0.10192407696307848</v>
      </c>
      <c r="BC121">
        <v>183716</v>
      </c>
      <c r="BD121">
        <v>8.6498314507067242E-2</v>
      </c>
      <c r="BE121">
        <v>181746</v>
      </c>
      <c r="BF121">
        <v>8.0689277899343548E-2</v>
      </c>
      <c r="BG121">
        <v>1969</v>
      </c>
      <c r="BH121">
        <v>1.1542669584245075</v>
      </c>
      <c r="BI121">
        <v>11863</v>
      </c>
      <c r="BJ121">
        <v>0.32680908175819257</v>
      </c>
      <c r="BK121">
        <v>10345</v>
      </c>
      <c r="BL121">
        <v>0.20980002338907733</v>
      </c>
      <c r="BM121">
        <v>1517</v>
      </c>
      <c r="BN121">
        <v>2.8897435897435897</v>
      </c>
      <c r="BO121">
        <v>226225</v>
      </c>
      <c r="BP121">
        <v>0.10873954851547252</v>
      </c>
      <c r="BQ121">
        <v>85611</v>
      </c>
      <c r="BR121">
        <v>0.3957480802778095</v>
      </c>
      <c r="BS121">
        <v>83056</v>
      </c>
      <c r="BT121">
        <v>0.37430297013320102</v>
      </c>
      <c r="BU121">
        <v>2555</v>
      </c>
      <c r="BV121">
        <v>1.8325942350332594</v>
      </c>
      <c r="BW121">
        <v>66745</v>
      </c>
      <c r="BX121">
        <v>1.8323568900280751E-2</v>
      </c>
      <c r="BY121">
        <v>65448</v>
      </c>
      <c r="BZ121">
        <v>3.6373137400832922E-2</v>
      </c>
      <c r="CA121">
        <v>1297</v>
      </c>
      <c r="CB121">
        <v>-0.45800250731299619</v>
      </c>
      <c r="CC121">
        <v>44040</v>
      </c>
      <c r="CD121">
        <v>-6.9865675424516382E-2</v>
      </c>
      <c r="CE121">
        <v>43330</v>
      </c>
      <c r="CF121">
        <v>-6.7991654298681481E-2</v>
      </c>
      <c r="CG121">
        <v>710</v>
      </c>
      <c r="CH121">
        <v>-0.1715285880980163</v>
      </c>
      <c r="CI121">
        <v>27461</v>
      </c>
      <c r="CJ121">
        <v>7.8466794957389174E-2</v>
      </c>
      <c r="CK121">
        <v>26333</v>
      </c>
      <c r="CL121">
        <v>0.10420161019792018</v>
      </c>
      <c r="CM121">
        <v>1127</v>
      </c>
      <c r="CN121">
        <v>-0.30216718266253872</v>
      </c>
      <c r="CO121">
        <v>7365</v>
      </c>
      <c r="CP121">
        <v>-0.26467651757188504</v>
      </c>
      <c r="CQ121">
        <v>6950</v>
      </c>
      <c r="CR121">
        <v>-0.27445453596408809</v>
      </c>
      <c r="CS121">
        <v>415</v>
      </c>
      <c r="CT121">
        <v>-5.251141552511418E-2</v>
      </c>
      <c r="CU121">
        <v>213724</v>
      </c>
      <c r="CV121">
        <v>-6.5209309242322822E-2</v>
      </c>
      <c r="CW121">
        <v>46072</v>
      </c>
      <c r="CX121">
        <v>-0.1965680803571429</v>
      </c>
      <c r="CY121">
        <v>45141</v>
      </c>
      <c r="CZ121">
        <v>-0.20447976878612717</v>
      </c>
      <c r="DA121">
        <v>931</v>
      </c>
      <c r="DB121">
        <v>0.55166666666666675</v>
      </c>
      <c r="DC121">
        <v>57626</v>
      </c>
      <c r="DD121">
        <v>-4.3551867219916995E-2</v>
      </c>
      <c r="DE121">
        <v>56496</v>
      </c>
      <c r="DF121">
        <v>-6.1668521317411074E-2</v>
      </c>
      <c r="DG121">
        <v>1130</v>
      </c>
      <c r="DH121">
        <v>26.560975609756099</v>
      </c>
      <c r="DI121">
        <v>25318</v>
      </c>
      <c r="DJ121">
        <v>3.4481391938487871E-3</v>
      </c>
      <c r="DK121">
        <v>24355</v>
      </c>
      <c r="DL121">
        <v>-9.7983411936900522E-3</v>
      </c>
      <c r="DM121">
        <v>963</v>
      </c>
      <c r="DN121">
        <v>0.51415094339622636</v>
      </c>
      <c r="DO121">
        <v>79706</v>
      </c>
      <c r="DP121">
        <v>7.2155177860617759E-3</v>
      </c>
      <c r="DQ121">
        <v>79664</v>
      </c>
      <c r="DR121">
        <v>6.684779174827904E-3</v>
      </c>
      <c r="DS121">
        <v>42</v>
      </c>
      <c r="DT121" t="s">
        <v>123</v>
      </c>
      <c r="DU121">
        <v>4536</v>
      </c>
      <c r="DV121">
        <v>0.40043223217042301</v>
      </c>
      <c r="DW121">
        <v>4497</v>
      </c>
      <c r="DX121">
        <v>0.38839147885149727</v>
      </c>
      <c r="DY121">
        <v>39</v>
      </c>
      <c r="DZ121" t="s">
        <v>123</v>
      </c>
      <c r="EA121">
        <v>31483</v>
      </c>
      <c r="EB121">
        <v>0.11923637527107256</v>
      </c>
      <c r="EC121">
        <v>17224</v>
      </c>
      <c r="ED121">
        <v>0.14073779720511292</v>
      </c>
      <c r="EE121">
        <v>17205</v>
      </c>
      <c r="EF121">
        <v>0.14061256961018298</v>
      </c>
      <c r="EG121">
        <v>19</v>
      </c>
      <c r="EH121">
        <v>0.26666666666666661</v>
      </c>
      <c r="EI121">
        <v>8579</v>
      </c>
      <c r="EJ121">
        <v>-1.2659684658763992E-2</v>
      </c>
      <c r="EK121">
        <v>8579</v>
      </c>
      <c r="EL121">
        <v>-1.2659684658763992E-2</v>
      </c>
      <c r="EM121">
        <v>0</v>
      </c>
      <c r="EN121" t="s">
        <v>123</v>
      </c>
      <c r="EO121">
        <v>3496</v>
      </c>
      <c r="EP121">
        <v>0.31181988742964362</v>
      </c>
      <c r="EQ121">
        <v>3496</v>
      </c>
      <c r="ER121">
        <v>0.31181988742964362</v>
      </c>
      <c r="ES121">
        <v>0</v>
      </c>
      <c r="ET121" t="s">
        <v>123</v>
      </c>
      <c r="EU121">
        <v>1798</v>
      </c>
      <c r="EV121">
        <v>0.43152866242038224</v>
      </c>
      <c r="EW121">
        <v>1798</v>
      </c>
      <c r="EX121">
        <v>0.4383999999999999</v>
      </c>
      <c r="EY121">
        <v>0</v>
      </c>
      <c r="EZ121">
        <v>-1</v>
      </c>
      <c r="FA121">
        <v>494</v>
      </c>
      <c r="FB121">
        <v>0.11764705882352944</v>
      </c>
      <c r="FC121">
        <v>366</v>
      </c>
      <c r="FD121">
        <v>-0.17194570135746612</v>
      </c>
      <c r="FE121">
        <v>128</v>
      </c>
      <c r="FF121" t="s">
        <v>123</v>
      </c>
      <c r="FG121">
        <v>68845</v>
      </c>
      <c r="FH121">
        <v>0.21441171282413118</v>
      </c>
      <c r="FI121">
        <v>20239</v>
      </c>
      <c r="FJ121">
        <v>-9.4289805781795355E-2</v>
      </c>
      <c r="FK121">
        <v>19665</v>
      </c>
      <c r="FL121">
        <v>-9.3486378094316147E-2</v>
      </c>
      <c r="FM121">
        <v>574</v>
      </c>
      <c r="FN121">
        <v>-0.12098009188361414</v>
      </c>
      <c r="FO121">
        <v>13214</v>
      </c>
      <c r="FP121">
        <v>0.22363181776090379</v>
      </c>
      <c r="FQ121">
        <v>13118</v>
      </c>
      <c r="FR121">
        <v>0.27137042062415206</v>
      </c>
      <c r="FS121">
        <v>97</v>
      </c>
      <c r="FT121">
        <v>-0.79791666666666661</v>
      </c>
      <c r="FU121">
        <v>17705</v>
      </c>
      <c r="FV121">
        <v>0.75714569273521248</v>
      </c>
      <c r="FW121">
        <v>17179</v>
      </c>
      <c r="FX121">
        <v>0.76756867990534006</v>
      </c>
      <c r="FY121">
        <v>526</v>
      </c>
      <c r="FZ121">
        <v>0.46927374301675973</v>
      </c>
      <c r="GA121">
        <v>17597</v>
      </c>
      <c r="GB121">
        <v>0.27736643437862951</v>
      </c>
      <c r="GC121">
        <v>17455</v>
      </c>
      <c r="GD121">
        <v>0.2954579189550246</v>
      </c>
      <c r="GE121">
        <v>142</v>
      </c>
      <c r="GF121">
        <v>-0.53135313531353134</v>
      </c>
      <c r="GG121">
        <v>1133</v>
      </c>
      <c r="GH121">
        <v>-0.10007942811755366</v>
      </c>
      <c r="GI121">
        <v>1084</v>
      </c>
      <c r="GJ121">
        <v>-0.11869918699186988</v>
      </c>
      <c r="GK121">
        <v>49</v>
      </c>
      <c r="GL121">
        <v>0.68965517241379315</v>
      </c>
      <c r="GM121">
        <v>397470</v>
      </c>
      <c r="GN121">
        <v>2.3544589997605003E-2</v>
      </c>
      <c r="GO121">
        <v>168876</v>
      </c>
      <c r="GP121">
        <v>-0.10072846553633807</v>
      </c>
      <c r="GQ121">
        <v>168673</v>
      </c>
      <c r="GR121">
        <v>-0.10180944875181053</v>
      </c>
      <c r="GS121">
        <v>204</v>
      </c>
      <c r="GT121" t="s">
        <v>123</v>
      </c>
      <c r="GU121">
        <v>67796</v>
      </c>
      <c r="GV121">
        <v>9.0511348099535205E-2</v>
      </c>
      <c r="GW121">
        <v>67397</v>
      </c>
      <c r="GX121">
        <v>8.6207452294997378E-2</v>
      </c>
      <c r="GY121">
        <v>398</v>
      </c>
      <c r="GZ121">
        <v>2.2892561983471076</v>
      </c>
      <c r="HA121">
        <v>111694</v>
      </c>
      <c r="HB121">
        <v>0.1624620124058116</v>
      </c>
      <c r="HC121">
        <v>111641</v>
      </c>
      <c r="HD121">
        <v>0.16697502796157515</v>
      </c>
      <c r="HE121">
        <v>53</v>
      </c>
      <c r="HF121">
        <v>-0.87290167865707435</v>
      </c>
      <c r="HG121">
        <v>45748</v>
      </c>
      <c r="HH121">
        <v>0.18782780287687584</v>
      </c>
      <c r="HI121">
        <v>45217</v>
      </c>
      <c r="HJ121">
        <v>0.18536674880721438</v>
      </c>
      <c r="HK121">
        <v>531</v>
      </c>
      <c r="HL121">
        <v>0.44293478260869557</v>
      </c>
      <c r="HM121">
        <v>1795</v>
      </c>
      <c r="HN121">
        <v>0.49334442595673877</v>
      </c>
      <c r="HO121">
        <v>1786</v>
      </c>
      <c r="HP121">
        <v>0.4858569051580699</v>
      </c>
      <c r="HQ121">
        <v>9</v>
      </c>
      <c r="HR121" t="s">
        <v>123</v>
      </c>
      <c r="HS121">
        <v>50565</v>
      </c>
      <c r="HT121">
        <v>4.7501657275439202E-2</v>
      </c>
      <c r="HU121">
        <v>16003</v>
      </c>
      <c r="HV121">
        <v>5.7001321003963046E-2</v>
      </c>
      <c r="HW121">
        <v>15877</v>
      </c>
      <c r="HX121">
        <v>5.7902452025586415E-2</v>
      </c>
      <c r="HY121">
        <v>127</v>
      </c>
      <c r="HZ121">
        <v>-3.7878787878787845E-2</v>
      </c>
      <c r="IA121">
        <v>23232</v>
      </c>
      <c r="IB121">
        <v>4.2214346597281516E-2</v>
      </c>
      <c r="IC121">
        <v>23232</v>
      </c>
      <c r="ID121">
        <v>4.2775708065891704E-2</v>
      </c>
      <c r="IE121">
        <v>0</v>
      </c>
      <c r="IF121">
        <v>-1</v>
      </c>
      <c r="IG121">
        <v>6863</v>
      </c>
      <c r="IH121">
        <v>0.34305283757338545</v>
      </c>
      <c r="II121">
        <v>6819</v>
      </c>
      <c r="IJ121">
        <v>0.34179456906729633</v>
      </c>
      <c r="IK121">
        <v>44</v>
      </c>
      <c r="IL121">
        <v>0.5714285714285714</v>
      </c>
      <c r="IM121">
        <v>3172</v>
      </c>
      <c r="IN121">
        <v>-0.20620620620620622</v>
      </c>
      <c r="IO121">
        <v>3172</v>
      </c>
      <c r="IP121">
        <v>-0.19878757261934832</v>
      </c>
      <c r="IQ121">
        <v>0</v>
      </c>
      <c r="IR121">
        <v>-1</v>
      </c>
      <c r="IS121">
        <v>1321</v>
      </c>
      <c r="IT121">
        <v>-8.8336783988957945E-2</v>
      </c>
      <c r="IU121">
        <v>1200</v>
      </c>
      <c r="IV121">
        <v>-0.17184265010351962</v>
      </c>
      <c r="IW121">
        <v>121</v>
      </c>
      <c r="IX121" t="s">
        <v>123</v>
      </c>
      <c r="IY121">
        <v>39932</v>
      </c>
      <c r="IZ121">
        <v>-4.2375116909278421E-2</v>
      </c>
      <c r="JA121">
        <v>12092</v>
      </c>
      <c r="JB121">
        <v>5.3769063180827859E-2</v>
      </c>
      <c r="JC121">
        <v>12074</v>
      </c>
      <c r="JD121">
        <v>5.3945530726257074E-2</v>
      </c>
      <c r="JE121">
        <v>19</v>
      </c>
      <c r="JF121">
        <v>-5.0000000000000044E-2</v>
      </c>
      <c r="JG121">
        <v>4806</v>
      </c>
      <c r="JH121">
        <v>-0.15802382620882971</v>
      </c>
      <c r="JI121">
        <v>4806</v>
      </c>
      <c r="JJ121">
        <v>-0.15802382620882971</v>
      </c>
      <c r="JK121">
        <v>0</v>
      </c>
      <c r="JL121" t="s">
        <v>123</v>
      </c>
      <c r="JM121">
        <v>19538</v>
      </c>
      <c r="JN121">
        <v>6.8818380743982388E-2</v>
      </c>
      <c r="JO121">
        <v>19500</v>
      </c>
      <c r="JP121">
        <v>6.7674113009198456E-2</v>
      </c>
      <c r="JQ121">
        <v>38</v>
      </c>
      <c r="JR121">
        <v>1.5333333333333332</v>
      </c>
      <c r="JS121">
        <v>3449</v>
      </c>
      <c r="JT121">
        <v>-0.42179379715004195</v>
      </c>
      <c r="JU121">
        <v>3449</v>
      </c>
      <c r="JV121">
        <v>-0.42179379715004195</v>
      </c>
      <c r="JW121">
        <v>0</v>
      </c>
      <c r="JX121" t="s">
        <v>123</v>
      </c>
      <c r="JY121">
        <v>0</v>
      </c>
      <c r="JZ121">
        <v>-1</v>
      </c>
      <c r="KA121">
        <v>0</v>
      </c>
      <c r="KB121">
        <v>-1</v>
      </c>
      <c r="KC121">
        <v>0</v>
      </c>
      <c r="KD121">
        <v>-1</v>
      </c>
      <c r="KE121">
        <v>52446</v>
      </c>
      <c r="KF121">
        <v>0.31969502528874472</v>
      </c>
      <c r="KG121">
        <v>24539</v>
      </c>
      <c r="KH121">
        <v>0.39600637160086483</v>
      </c>
      <c r="KI121">
        <v>23797</v>
      </c>
      <c r="KJ121">
        <v>0.35626353584862658</v>
      </c>
      <c r="KK121">
        <v>742</v>
      </c>
      <c r="KL121">
        <v>22.1875</v>
      </c>
      <c r="KM121">
        <v>7522</v>
      </c>
      <c r="KN121">
        <v>0.19075510527148953</v>
      </c>
      <c r="KO121">
        <v>7340</v>
      </c>
      <c r="KP121">
        <v>0.22619445372535907</v>
      </c>
      <c r="KQ121">
        <v>183</v>
      </c>
      <c r="KR121">
        <v>-0.4487951807228916</v>
      </c>
      <c r="KS121">
        <v>5894</v>
      </c>
      <c r="KT121">
        <v>7.0274196477210893E-2</v>
      </c>
      <c r="KU121">
        <v>5657</v>
      </c>
      <c r="KV121">
        <v>8.2679425837320464E-2</v>
      </c>
      <c r="KW121">
        <v>237</v>
      </c>
      <c r="KX121">
        <v>-0.16254416961130747</v>
      </c>
      <c r="KY121">
        <v>15828</v>
      </c>
      <c r="KZ121">
        <v>0.4644707623982236</v>
      </c>
      <c r="LA121">
        <v>15132</v>
      </c>
      <c r="LB121">
        <v>0.40893854748603342</v>
      </c>
      <c r="LC121">
        <v>696</v>
      </c>
      <c r="LD121">
        <v>9.235294117647058</v>
      </c>
      <c r="LE121">
        <v>906</v>
      </c>
      <c r="LF121">
        <v>1.4958677685950414</v>
      </c>
      <c r="LG121">
        <v>521</v>
      </c>
      <c r="LH121">
        <v>1.1352459016393444</v>
      </c>
      <c r="LI121">
        <v>384</v>
      </c>
      <c r="LJ121">
        <v>2.2542372881355934</v>
      </c>
      <c r="LK121">
        <v>27600</v>
      </c>
      <c r="LL121">
        <v>-6.694018570503113E-3</v>
      </c>
      <c r="LM121">
        <v>5327</v>
      </c>
      <c r="LN121">
        <v>0.28083673960086553</v>
      </c>
      <c r="LO121">
        <v>5216</v>
      </c>
      <c r="LP121">
        <v>0.25595954731519388</v>
      </c>
      <c r="LQ121">
        <v>111</v>
      </c>
      <c r="LR121">
        <v>17.5</v>
      </c>
      <c r="LS121">
        <v>18426</v>
      </c>
      <c r="LT121">
        <v>-3.072067332982642E-2</v>
      </c>
      <c r="LU121">
        <v>18426</v>
      </c>
      <c r="LV121">
        <v>-3.072067332982642E-2</v>
      </c>
      <c r="LW121">
        <v>0</v>
      </c>
      <c r="LX121" t="s">
        <v>123</v>
      </c>
      <c r="LY121">
        <v>2018</v>
      </c>
      <c r="LZ121">
        <v>-0.17362817362817362</v>
      </c>
      <c r="MA121">
        <v>2012</v>
      </c>
      <c r="MB121">
        <v>-0.17608517608517604</v>
      </c>
      <c r="MC121">
        <v>7</v>
      </c>
      <c r="MD121" t="s">
        <v>123</v>
      </c>
      <c r="ME121">
        <v>1789</v>
      </c>
      <c r="MF121">
        <v>-0.1541371158392435</v>
      </c>
      <c r="MG121">
        <v>1769</v>
      </c>
      <c r="MH121">
        <v>-0.16359338061465722</v>
      </c>
      <c r="MI121">
        <v>20</v>
      </c>
      <c r="MJ121" t="s">
        <v>123</v>
      </c>
      <c r="MK121">
        <v>161</v>
      </c>
      <c r="ML121">
        <v>2.0961538461538463</v>
      </c>
      <c r="MM121">
        <v>79</v>
      </c>
      <c r="MN121">
        <v>0.88095238095238093</v>
      </c>
      <c r="MO121">
        <v>82</v>
      </c>
      <c r="MP121">
        <v>7.1999999999999993</v>
      </c>
      <c r="MQ121">
        <v>101727</v>
      </c>
      <c r="MR121">
        <v>-0.10038203717787719</v>
      </c>
      <c r="MS121">
        <v>48911</v>
      </c>
      <c r="MT121">
        <v>-0.12245227501076505</v>
      </c>
      <c r="MU121">
        <v>48235</v>
      </c>
      <c r="MV121">
        <v>-0.13315002515994534</v>
      </c>
      <c r="MW121">
        <v>673</v>
      </c>
      <c r="MX121">
        <v>6.4777777777777779</v>
      </c>
      <c r="MY121">
        <v>28053</v>
      </c>
      <c r="MZ121">
        <v>-0.13518096060176332</v>
      </c>
      <c r="NA121">
        <v>27477</v>
      </c>
      <c r="NB121">
        <v>-0.15231072993151107</v>
      </c>
      <c r="NC121">
        <v>575</v>
      </c>
      <c r="ND121">
        <v>22.958333333333332</v>
      </c>
      <c r="NE121">
        <v>10532</v>
      </c>
      <c r="NF121">
        <v>3.5289491791998362E-2</v>
      </c>
      <c r="NG121">
        <v>10281</v>
      </c>
      <c r="NH121">
        <v>2.9747596153846256E-2</v>
      </c>
      <c r="NI121">
        <v>251</v>
      </c>
      <c r="NJ121">
        <v>0.34946236559139776</v>
      </c>
      <c r="NK121">
        <v>14629</v>
      </c>
      <c r="NL121">
        <v>8.1626617375231136E-2</v>
      </c>
      <c r="NM121">
        <v>14090</v>
      </c>
      <c r="NN121">
        <v>5.2120669056152868E-2</v>
      </c>
      <c r="NO121">
        <v>538</v>
      </c>
      <c r="NP121">
        <v>3.0757575757575761</v>
      </c>
      <c r="NQ121">
        <v>1517</v>
      </c>
      <c r="NR121">
        <v>0.75782155272305918</v>
      </c>
      <c r="NS121">
        <v>812</v>
      </c>
      <c r="NT121">
        <v>0.16332378223495692</v>
      </c>
      <c r="NU121">
        <v>705</v>
      </c>
      <c r="NV121">
        <v>3.2469879518072293</v>
      </c>
    </row>
    <row r="122" spans="2:386" outlineLevel="1" x14ac:dyDescent="0.25">
      <c r="B122" t="s">
        <v>77</v>
      </c>
      <c r="C122">
        <v>1015462</v>
      </c>
      <c r="D122">
        <v>3.1664287637344524E-2</v>
      </c>
      <c r="E122">
        <v>389585</v>
      </c>
      <c r="F122">
        <v>2.6152622373938561E-2</v>
      </c>
      <c r="G122">
        <v>371597</v>
      </c>
      <c r="H122">
        <v>-1.4791503170933473E-2</v>
      </c>
      <c r="I122">
        <v>17988</v>
      </c>
      <c r="J122">
        <v>6.250302297460701</v>
      </c>
      <c r="K122">
        <v>257651</v>
      </c>
      <c r="L122">
        <v>9.2755565545993957E-2</v>
      </c>
      <c r="M122">
        <v>255892</v>
      </c>
      <c r="N122">
        <v>9.1703392108260839E-2</v>
      </c>
      <c r="O122">
        <v>1759</v>
      </c>
      <c r="P122">
        <v>0.27095375722543347</v>
      </c>
      <c r="Q122">
        <v>219132</v>
      </c>
      <c r="R122">
        <v>0.166520274046984</v>
      </c>
      <c r="S122">
        <v>203503</v>
      </c>
      <c r="T122">
        <v>9.4060976199820345E-2</v>
      </c>
      <c r="U122">
        <v>15629</v>
      </c>
      <c r="V122">
        <v>7.4755965292841644</v>
      </c>
      <c r="W122">
        <v>164334</v>
      </c>
      <c r="X122">
        <v>-2.5556794193686061E-2</v>
      </c>
      <c r="Y122">
        <v>162151</v>
      </c>
      <c r="Z122">
        <v>-2.8500730941596553E-2</v>
      </c>
      <c r="AA122">
        <v>2182</v>
      </c>
      <c r="AB122">
        <v>0.25691244239631339</v>
      </c>
      <c r="AC122">
        <v>28718</v>
      </c>
      <c r="AD122">
        <v>1.1584366779406237</v>
      </c>
      <c r="AE122">
        <v>13435</v>
      </c>
      <c r="AF122">
        <v>0.16360644379005707</v>
      </c>
      <c r="AG122">
        <v>15283</v>
      </c>
      <c r="AH122">
        <v>7.6884593519044913</v>
      </c>
      <c r="AI122">
        <v>869130</v>
      </c>
      <c r="AJ122">
        <v>3.0043376235511676E-2</v>
      </c>
      <c r="AK122">
        <v>334179</v>
      </c>
      <c r="AL122">
        <v>1.6124618397207469E-2</v>
      </c>
      <c r="AM122">
        <v>317225</v>
      </c>
      <c r="AN122">
        <v>-2.9943397438053632E-2</v>
      </c>
      <c r="AO122">
        <v>16953</v>
      </c>
      <c r="AP122">
        <v>8.1194190424959647</v>
      </c>
      <c r="AQ122">
        <v>211045</v>
      </c>
      <c r="AR122">
        <v>0.11909748919585339</v>
      </c>
      <c r="AS122">
        <v>209929</v>
      </c>
      <c r="AT122">
        <v>0.11826152731611694</v>
      </c>
      <c r="AU122">
        <v>1116</v>
      </c>
      <c r="AV122">
        <v>0.30221703617269546</v>
      </c>
      <c r="AW122">
        <v>192120</v>
      </c>
      <c r="AX122">
        <v>0.19477611940298512</v>
      </c>
      <c r="AY122">
        <v>177236</v>
      </c>
      <c r="AZ122">
        <v>0.11093978199414556</v>
      </c>
      <c r="BA122">
        <v>14884</v>
      </c>
      <c r="BB122">
        <v>10.784639746634996</v>
      </c>
      <c r="BC122">
        <v>148608</v>
      </c>
      <c r="BD122">
        <v>-4.8604353393085775E-2</v>
      </c>
      <c r="BE122">
        <v>147193</v>
      </c>
      <c r="BF122">
        <v>-5.152427040576335E-2</v>
      </c>
      <c r="BG122">
        <v>1415</v>
      </c>
      <c r="BH122">
        <v>0.39960435212660728</v>
      </c>
      <c r="BI122">
        <v>23786</v>
      </c>
      <c r="BJ122">
        <v>1.9361807184298234</v>
      </c>
      <c r="BK122">
        <v>9314</v>
      </c>
      <c r="BL122">
        <v>0.27974718329211323</v>
      </c>
      <c r="BM122">
        <v>14472</v>
      </c>
      <c r="BN122">
        <v>16.584447144592954</v>
      </c>
      <c r="BO122">
        <v>146332</v>
      </c>
      <c r="BP122">
        <v>4.1390304306982761E-2</v>
      </c>
      <c r="BQ122">
        <v>55406</v>
      </c>
      <c r="BR122">
        <v>9.1077371457828793E-2</v>
      </c>
      <c r="BS122">
        <v>54371</v>
      </c>
      <c r="BT122">
        <v>8.3972965968221125E-2</v>
      </c>
      <c r="BU122">
        <v>1035</v>
      </c>
      <c r="BV122">
        <v>0.66398713826366551</v>
      </c>
      <c r="BW122">
        <v>46606</v>
      </c>
      <c r="BX122">
        <v>-1.2501059411814563E-2</v>
      </c>
      <c r="BY122">
        <v>45963</v>
      </c>
      <c r="BZ122">
        <v>-1.512781503781957E-2</v>
      </c>
      <c r="CA122">
        <v>643</v>
      </c>
      <c r="CB122">
        <v>0.22011385199240996</v>
      </c>
      <c r="CC122">
        <v>27012</v>
      </c>
      <c r="CD122">
        <v>-1.4417211933015484E-3</v>
      </c>
      <c r="CE122">
        <v>26267</v>
      </c>
      <c r="CF122">
        <v>-7.6690593124291162E-3</v>
      </c>
      <c r="CG122">
        <v>745</v>
      </c>
      <c r="CH122">
        <v>0.28227194492254726</v>
      </c>
      <c r="CI122">
        <v>15726</v>
      </c>
      <c r="CJ122">
        <v>0.26374156219864986</v>
      </c>
      <c r="CK122">
        <v>14958</v>
      </c>
      <c r="CL122">
        <v>0.27638877037289866</v>
      </c>
      <c r="CM122">
        <v>767</v>
      </c>
      <c r="CN122">
        <v>5.7931034482758603E-2</v>
      </c>
      <c r="CO122">
        <v>4932</v>
      </c>
      <c r="CP122">
        <v>-5.2267486548808639E-2</v>
      </c>
      <c r="CQ122">
        <v>4121</v>
      </c>
      <c r="CR122">
        <v>-3.4442361761949369E-2</v>
      </c>
      <c r="CS122">
        <v>811</v>
      </c>
      <c r="CT122">
        <v>-0.13354700854700852</v>
      </c>
      <c r="CU122">
        <v>207045</v>
      </c>
      <c r="CV122">
        <v>-2.8085509886024318E-2</v>
      </c>
      <c r="CW122">
        <v>56853</v>
      </c>
      <c r="CX122">
        <v>0.11838300383593992</v>
      </c>
      <c r="CY122">
        <v>44257</v>
      </c>
      <c r="CZ122">
        <v>-0.11761304729244759</v>
      </c>
      <c r="DA122">
        <v>12597</v>
      </c>
      <c r="DB122">
        <v>17.552282768777616</v>
      </c>
      <c r="DC122">
        <v>64047</v>
      </c>
      <c r="DD122">
        <v>0.14500500572082387</v>
      </c>
      <c r="DE122">
        <v>63562</v>
      </c>
      <c r="DF122">
        <v>0.14542636776472295</v>
      </c>
      <c r="DG122">
        <v>485</v>
      </c>
      <c r="DH122">
        <v>9.2342342342342398E-2</v>
      </c>
      <c r="DI122">
        <v>35568</v>
      </c>
      <c r="DJ122">
        <v>0.61525885558583115</v>
      </c>
      <c r="DK122">
        <v>23446</v>
      </c>
      <c r="DL122">
        <v>9.5146900836097004E-2</v>
      </c>
      <c r="DM122">
        <v>12122</v>
      </c>
      <c r="DN122">
        <v>18.839607201309327</v>
      </c>
      <c r="DO122">
        <v>67322</v>
      </c>
      <c r="DP122">
        <v>-0.1452694124219186</v>
      </c>
      <c r="DQ122">
        <v>67322</v>
      </c>
      <c r="DR122">
        <v>-0.1452694124219186</v>
      </c>
      <c r="DS122">
        <v>0</v>
      </c>
      <c r="DT122" t="s">
        <v>123</v>
      </c>
      <c r="DU122">
        <v>15764</v>
      </c>
      <c r="DV122">
        <v>3.0607934054611023</v>
      </c>
      <c r="DW122">
        <v>4467</v>
      </c>
      <c r="DX122">
        <v>0.30271216097987752</v>
      </c>
      <c r="DY122">
        <v>11297</v>
      </c>
      <c r="DZ122">
        <v>23.883259911894275</v>
      </c>
      <c r="EA122">
        <v>28040</v>
      </c>
      <c r="EB122">
        <v>0.10385009054405159</v>
      </c>
      <c r="EC122">
        <v>14693</v>
      </c>
      <c r="ED122">
        <v>3.1739344147180715E-2</v>
      </c>
      <c r="EE122">
        <v>14636</v>
      </c>
      <c r="EF122">
        <v>3.150327718655288E-2</v>
      </c>
      <c r="EG122">
        <v>57</v>
      </c>
      <c r="EH122">
        <v>9.6153846153846256E-2</v>
      </c>
      <c r="EI122">
        <v>8098</v>
      </c>
      <c r="EJ122">
        <v>0.21409295352323832</v>
      </c>
      <c r="EK122">
        <v>8098</v>
      </c>
      <c r="EL122">
        <v>0.21409295352323832</v>
      </c>
      <c r="EM122">
        <v>0</v>
      </c>
      <c r="EN122" t="s">
        <v>123</v>
      </c>
      <c r="EO122">
        <v>3359</v>
      </c>
      <c r="EP122">
        <v>0.15907522429261567</v>
      </c>
      <c r="EQ122">
        <v>3359</v>
      </c>
      <c r="ER122">
        <v>0.15907522429261567</v>
      </c>
      <c r="ES122">
        <v>0</v>
      </c>
      <c r="ET122" t="s">
        <v>123</v>
      </c>
      <c r="EU122">
        <v>1032</v>
      </c>
      <c r="EV122">
        <v>-3.7313432835820892E-2</v>
      </c>
      <c r="EW122">
        <v>1022</v>
      </c>
      <c r="EX122">
        <v>-4.6641791044776171E-2</v>
      </c>
      <c r="EY122">
        <v>10</v>
      </c>
      <c r="EZ122" t="s">
        <v>123</v>
      </c>
      <c r="FA122">
        <v>621</v>
      </c>
      <c r="FB122">
        <v>1.0097087378640777</v>
      </c>
      <c r="FC122">
        <v>621</v>
      </c>
      <c r="FD122">
        <v>1.0097087378640777</v>
      </c>
      <c r="FE122">
        <v>0</v>
      </c>
      <c r="FF122" t="s">
        <v>123</v>
      </c>
      <c r="FG122">
        <v>35703</v>
      </c>
      <c r="FH122">
        <v>0.24905541561712852</v>
      </c>
      <c r="FI122">
        <v>13208</v>
      </c>
      <c r="FJ122">
        <v>-4.5664739884393013E-2</v>
      </c>
      <c r="FK122">
        <v>13023</v>
      </c>
      <c r="FL122">
        <v>-5.2941604246963814E-2</v>
      </c>
      <c r="FM122">
        <v>185</v>
      </c>
      <c r="FN122">
        <v>1.0786516853932584</v>
      </c>
      <c r="FO122">
        <v>5010</v>
      </c>
      <c r="FP122">
        <v>0.56415860131127071</v>
      </c>
      <c r="FQ122">
        <v>4941</v>
      </c>
      <c r="FR122">
        <v>0.56311293894337244</v>
      </c>
      <c r="FS122">
        <v>68</v>
      </c>
      <c r="FT122">
        <v>0.61904761904761907</v>
      </c>
      <c r="FU122">
        <v>9747</v>
      </c>
      <c r="FV122">
        <v>0.9393155590927178</v>
      </c>
      <c r="FW122">
        <v>9542</v>
      </c>
      <c r="FX122">
        <v>0.91567958241317005</v>
      </c>
      <c r="FY122">
        <v>205</v>
      </c>
      <c r="FZ122">
        <v>3.5555555555555554</v>
      </c>
      <c r="GA122">
        <v>7777</v>
      </c>
      <c r="GB122">
        <v>0.26764466177669122</v>
      </c>
      <c r="GC122">
        <v>7709</v>
      </c>
      <c r="GD122">
        <v>0.2606704824202779</v>
      </c>
      <c r="GE122">
        <v>68</v>
      </c>
      <c r="GF122">
        <v>2.4</v>
      </c>
      <c r="GG122">
        <v>414</v>
      </c>
      <c r="GH122">
        <v>-0.1703406813627254</v>
      </c>
      <c r="GI122">
        <v>320</v>
      </c>
      <c r="GJ122">
        <v>-0.22141119221411187</v>
      </c>
      <c r="GK122">
        <v>93</v>
      </c>
      <c r="GL122">
        <v>6.8965517241379226E-2</v>
      </c>
      <c r="GM122">
        <v>370753</v>
      </c>
      <c r="GN122">
        <v>4.0637148270296741E-2</v>
      </c>
      <c r="GO122">
        <v>163866</v>
      </c>
      <c r="GP122">
        <v>2.459257084128641E-3</v>
      </c>
      <c r="GQ122">
        <v>163614</v>
      </c>
      <c r="GR122">
        <v>2.4691963164247266E-3</v>
      </c>
      <c r="GS122">
        <v>252</v>
      </c>
      <c r="GT122">
        <v>-3.9525691699604515E-3</v>
      </c>
      <c r="GU122">
        <v>59140</v>
      </c>
      <c r="GV122">
        <v>7.3204369760098809E-2</v>
      </c>
      <c r="GW122">
        <v>59076</v>
      </c>
      <c r="GX122">
        <v>7.3172503996512095E-2</v>
      </c>
      <c r="GY122">
        <v>64</v>
      </c>
      <c r="GZ122">
        <v>8.4745762711864403E-2</v>
      </c>
      <c r="HA122">
        <v>102460</v>
      </c>
      <c r="HB122">
        <v>0.11482259240319026</v>
      </c>
      <c r="HC122">
        <v>102460</v>
      </c>
      <c r="HD122">
        <v>0.11544156070371026</v>
      </c>
      <c r="HE122">
        <v>0</v>
      </c>
      <c r="HF122">
        <v>-1</v>
      </c>
      <c r="HG122">
        <v>41638</v>
      </c>
      <c r="HH122">
        <v>-5.4777417084742708E-2</v>
      </c>
      <c r="HI122">
        <v>41582</v>
      </c>
      <c r="HJ122">
        <v>-4.3410246382479478E-2</v>
      </c>
      <c r="HK122">
        <v>57</v>
      </c>
      <c r="HL122">
        <v>-0.90206185567010311</v>
      </c>
      <c r="HM122">
        <v>1719</v>
      </c>
      <c r="HN122">
        <v>0.75587334014300311</v>
      </c>
      <c r="HO122">
        <v>1719</v>
      </c>
      <c r="HP122">
        <v>0.75587334014300311</v>
      </c>
      <c r="HQ122">
        <v>0</v>
      </c>
      <c r="HR122" t="s">
        <v>123</v>
      </c>
      <c r="HS122">
        <v>38319</v>
      </c>
      <c r="HT122">
        <v>0.18495268724101677</v>
      </c>
      <c r="HU122">
        <v>11416</v>
      </c>
      <c r="HV122">
        <v>0.1147348891709794</v>
      </c>
      <c r="HW122">
        <v>11342</v>
      </c>
      <c r="HX122">
        <v>0.12041884816753923</v>
      </c>
      <c r="HY122">
        <v>74</v>
      </c>
      <c r="HZ122">
        <v>-0.3728813559322034</v>
      </c>
      <c r="IA122">
        <v>17105</v>
      </c>
      <c r="IB122">
        <v>0.20832155976264488</v>
      </c>
      <c r="IC122">
        <v>17105</v>
      </c>
      <c r="ID122">
        <v>0.20832155976264488</v>
      </c>
      <c r="IE122">
        <v>0</v>
      </c>
      <c r="IF122" t="s">
        <v>123</v>
      </c>
      <c r="IG122">
        <v>5260</v>
      </c>
      <c r="IH122">
        <v>0.27053140096618367</v>
      </c>
      <c r="II122">
        <v>5260</v>
      </c>
      <c r="IJ122">
        <v>0.27053140096618367</v>
      </c>
      <c r="IK122">
        <v>0</v>
      </c>
      <c r="IL122" t="s">
        <v>123</v>
      </c>
      <c r="IM122">
        <v>3070</v>
      </c>
      <c r="IN122">
        <v>0.22116149562450271</v>
      </c>
      <c r="IO122">
        <v>3070</v>
      </c>
      <c r="IP122">
        <v>0.23194221508828261</v>
      </c>
      <c r="IQ122">
        <v>0</v>
      </c>
      <c r="IR122">
        <v>-1</v>
      </c>
      <c r="IS122">
        <v>926</v>
      </c>
      <c r="IT122">
        <v>-0.12969924812030076</v>
      </c>
      <c r="IU122">
        <v>926</v>
      </c>
      <c r="IV122">
        <v>-0.12969924812030076</v>
      </c>
      <c r="IW122">
        <v>0</v>
      </c>
      <c r="IX122" t="s">
        <v>123</v>
      </c>
      <c r="IY122">
        <v>37186</v>
      </c>
      <c r="IZ122">
        <v>-1.0378965296998111E-2</v>
      </c>
      <c r="JA122">
        <v>9083</v>
      </c>
      <c r="JB122">
        <v>-2.0278287131916706E-2</v>
      </c>
      <c r="JC122">
        <v>9083</v>
      </c>
      <c r="JD122">
        <v>-1.4752142314784722E-2</v>
      </c>
      <c r="JE122">
        <v>0</v>
      </c>
      <c r="JF122">
        <v>-1</v>
      </c>
      <c r="JG122">
        <v>6046</v>
      </c>
      <c r="JH122">
        <v>0.11652816251154197</v>
      </c>
      <c r="JI122">
        <v>6046</v>
      </c>
      <c r="JJ122">
        <v>0.11652816251154197</v>
      </c>
      <c r="JK122">
        <v>0</v>
      </c>
      <c r="JL122" t="s">
        <v>123</v>
      </c>
      <c r="JM122">
        <v>19490</v>
      </c>
      <c r="JN122">
        <v>-5.1996692446130699E-2</v>
      </c>
      <c r="JO122">
        <v>19490</v>
      </c>
      <c r="JP122">
        <v>-5.1119766309639769E-2</v>
      </c>
      <c r="JQ122">
        <v>0</v>
      </c>
      <c r="JR122">
        <v>-1</v>
      </c>
      <c r="JS122">
        <v>2525</v>
      </c>
      <c r="JT122">
        <v>5.1207327227310584E-2</v>
      </c>
      <c r="JU122">
        <v>2525</v>
      </c>
      <c r="JV122">
        <v>5.1207327227310584E-2</v>
      </c>
      <c r="JW122">
        <v>0</v>
      </c>
      <c r="JX122" t="s">
        <v>123</v>
      </c>
      <c r="JY122">
        <v>0</v>
      </c>
      <c r="JZ122">
        <v>-1</v>
      </c>
      <c r="KA122">
        <v>0</v>
      </c>
      <c r="KB122" t="s">
        <v>123</v>
      </c>
      <c r="KC122">
        <v>0</v>
      </c>
      <c r="KD122">
        <v>-1</v>
      </c>
      <c r="KE122">
        <v>32151</v>
      </c>
      <c r="KF122">
        <v>0.10915237865249949</v>
      </c>
      <c r="KG122">
        <v>14533</v>
      </c>
      <c r="KH122">
        <v>0.10106826274717773</v>
      </c>
      <c r="KI122">
        <v>13705</v>
      </c>
      <c r="KJ122">
        <v>4.291910813484523E-2</v>
      </c>
      <c r="KK122">
        <v>828</v>
      </c>
      <c r="KL122">
        <v>13.275862068965518</v>
      </c>
      <c r="KM122">
        <v>5882</v>
      </c>
      <c r="KN122">
        <v>0.44983978309095396</v>
      </c>
      <c r="KO122">
        <v>5825</v>
      </c>
      <c r="KP122">
        <v>0.51653215308513412</v>
      </c>
      <c r="KQ122">
        <v>56</v>
      </c>
      <c r="KR122">
        <v>-0.7407407407407407</v>
      </c>
      <c r="KS122">
        <v>3068</v>
      </c>
      <c r="KT122">
        <v>-9.2307692307692313E-2</v>
      </c>
      <c r="KU122">
        <v>2983</v>
      </c>
      <c r="KV122">
        <v>-9.1656516443361702E-2</v>
      </c>
      <c r="KW122">
        <v>85</v>
      </c>
      <c r="KX122">
        <v>-0.11458333333333337</v>
      </c>
      <c r="KY122">
        <v>10228</v>
      </c>
      <c r="KZ122">
        <v>0.19527871917728179</v>
      </c>
      <c r="LA122">
        <v>9371</v>
      </c>
      <c r="LB122">
        <v>0.11639266142482718</v>
      </c>
      <c r="LC122">
        <v>856</v>
      </c>
      <c r="LD122">
        <v>4.283950617283951</v>
      </c>
      <c r="LE122">
        <v>1001</v>
      </c>
      <c r="LF122">
        <v>2.7350746268656718</v>
      </c>
      <c r="LG122">
        <v>209</v>
      </c>
      <c r="LH122">
        <v>4.4999999999999929E-2</v>
      </c>
      <c r="LI122">
        <v>792</v>
      </c>
      <c r="LJ122">
        <v>10.82089552238806</v>
      </c>
      <c r="LK122">
        <v>30134</v>
      </c>
      <c r="LL122">
        <v>-1.3681592039801016E-2</v>
      </c>
      <c r="LM122">
        <v>7251</v>
      </c>
      <c r="LN122">
        <v>5.1021887230033425E-2</v>
      </c>
      <c r="LO122">
        <v>7194</v>
      </c>
      <c r="LP122">
        <v>4.5791539467946007E-2</v>
      </c>
      <c r="LQ122">
        <v>56</v>
      </c>
      <c r="LR122">
        <v>1.6666666666666665</v>
      </c>
      <c r="LS122">
        <v>18956</v>
      </c>
      <c r="LT122">
        <v>-3.1720896970935275E-2</v>
      </c>
      <c r="LU122">
        <v>18956</v>
      </c>
      <c r="LV122">
        <v>-3.1720896970935275E-2</v>
      </c>
      <c r="LW122">
        <v>0</v>
      </c>
      <c r="LX122" t="s">
        <v>123</v>
      </c>
      <c r="LY122">
        <v>1841</v>
      </c>
      <c r="LZ122">
        <v>-0.12583095916429254</v>
      </c>
      <c r="MA122">
        <v>1835</v>
      </c>
      <c r="MB122">
        <v>-0.12410501193317425</v>
      </c>
      <c r="MC122">
        <v>7</v>
      </c>
      <c r="MD122">
        <v>-0.30000000000000004</v>
      </c>
      <c r="ME122">
        <v>2140</v>
      </c>
      <c r="MF122">
        <v>0.17388919363686228</v>
      </c>
      <c r="MG122">
        <v>2119</v>
      </c>
      <c r="MH122">
        <v>0.16236972024136032</v>
      </c>
      <c r="MI122">
        <v>21</v>
      </c>
      <c r="MJ122" t="s">
        <v>123</v>
      </c>
      <c r="MK122">
        <v>28</v>
      </c>
      <c r="ML122">
        <v>-0.7846153846153846</v>
      </c>
      <c r="MM122">
        <v>0</v>
      </c>
      <c r="MN122">
        <v>-1</v>
      </c>
      <c r="MO122">
        <v>28</v>
      </c>
      <c r="MP122">
        <v>-0.22222222222222221</v>
      </c>
      <c r="MQ122">
        <v>89799</v>
      </c>
      <c r="MR122">
        <v>-1.3609701443353273E-2</v>
      </c>
      <c r="MS122">
        <v>43276</v>
      </c>
      <c r="MT122">
        <v>-7.6995265111120537E-2</v>
      </c>
      <c r="MU122">
        <v>40371</v>
      </c>
      <c r="MV122">
        <v>-0.12895917838957449</v>
      </c>
      <c r="MW122">
        <v>2904</v>
      </c>
      <c r="MX122">
        <v>4.4078212290502794</v>
      </c>
      <c r="MY122">
        <v>26761</v>
      </c>
      <c r="MZ122">
        <v>9.3848354792560817E-2</v>
      </c>
      <c r="NA122">
        <v>26320</v>
      </c>
      <c r="NB122">
        <v>8.010505581089955E-2</v>
      </c>
      <c r="NC122">
        <v>443</v>
      </c>
      <c r="ND122">
        <v>3.614583333333333</v>
      </c>
      <c r="NE122">
        <v>11327</v>
      </c>
      <c r="NF122">
        <v>0.29244637151985398</v>
      </c>
      <c r="NG122">
        <v>8861</v>
      </c>
      <c r="NH122">
        <v>6.3234941204703521E-2</v>
      </c>
      <c r="NI122">
        <v>2465</v>
      </c>
      <c r="NJ122">
        <v>4.7192575406032482</v>
      </c>
      <c r="NK122">
        <v>12876</v>
      </c>
      <c r="NL122">
        <v>0.18323837529865838</v>
      </c>
      <c r="NM122">
        <v>12473</v>
      </c>
      <c r="NN122">
        <v>0.17029461437417903</v>
      </c>
      <c r="NO122">
        <v>403</v>
      </c>
      <c r="NP122">
        <v>0.7831858407079646</v>
      </c>
      <c r="NQ122">
        <v>3313</v>
      </c>
      <c r="NR122">
        <v>2.4837013669821242</v>
      </c>
      <c r="NS122">
        <v>1052</v>
      </c>
      <c r="NT122">
        <v>0.32828282828282829</v>
      </c>
      <c r="NU122">
        <v>2262</v>
      </c>
      <c r="NV122">
        <v>13.137499999999999</v>
      </c>
    </row>
    <row r="123" spans="2:386" outlineLevel="1" x14ac:dyDescent="0.25">
      <c r="B123" t="s">
        <v>79</v>
      </c>
      <c r="C123">
        <v>1246631</v>
      </c>
      <c r="D123">
        <v>6.3265541108187495E-2</v>
      </c>
      <c r="E123">
        <v>464801</v>
      </c>
      <c r="F123">
        <v>-3.2467323590277264E-3</v>
      </c>
      <c r="G123">
        <v>450108</v>
      </c>
      <c r="H123">
        <v>-1.4617380167912697E-2</v>
      </c>
      <c r="I123">
        <v>14693</v>
      </c>
      <c r="J123">
        <v>0.54176285414480585</v>
      </c>
      <c r="K123">
        <v>343650</v>
      </c>
      <c r="L123">
        <v>9.8435692048048029E-2</v>
      </c>
      <c r="M123">
        <v>340135</v>
      </c>
      <c r="N123">
        <v>0.11040921926774727</v>
      </c>
      <c r="O123">
        <v>3516</v>
      </c>
      <c r="P123">
        <v>-0.46230310445022171</v>
      </c>
      <c r="Q123">
        <v>241339</v>
      </c>
      <c r="R123">
        <v>8.0140355274288089E-2</v>
      </c>
      <c r="S123">
        <v>227608</v>
      </c>
      <c r="T123">
        <v>6.7970458235189213E-2</v>
      </c>
      <c r="U123">
        <v>13731</v>
      </c>
      <c r="V123">
        <v>0.33168460867035199</v>
      </c>
      <c r="W123">
        <v>200833</v>
      </c>
      <c r="X123">
        <v>0.14515669190767255</v>
      </c>
      <c r="Y123">
        <v>198642</v>
      </c>
      <c r="Z123">
        <v>0.15423770177457041</v>
      </c>
      <c r="AA123">
        <v>2191</v>
      </c>
      <c r="AB123">
        <v>-0.33160463697376452</v>
      </c>
      <c r="AC123">
        <v>30270</v>
      </c>
      <c r="AD123">
        <v>0.49003199606202319</v>
      </c>
      <c r="AE123">
        <v>18494</v>
      </c>
      <c r="AF123">
        <v>0.34609505786447348</v>
      </c>
      <c r="AG123">
        <v>11776</v>
      </c>
      <c r="AH123">
        <v>0.79075425790754261</v>
      </c>
      <c r="AI123">
        <v>1133214</v>
      </c>
      <c r="AJ123">
        <v>6.2873060834005567E-2</v>
      </c>
      <c r="AK123">
        <v>421062</v>
      </c>
      <c r="AL123">
        <v>-8.3138636620567752E-3</v>
      </c>
      <c r="AM123">
        <v>407386</v>
      </c>
      <c r="AN123">
        <v>-2.1971584825394075E-2</v>
      </c>
      <c r="AO123">
        <v>13676</v>
      </c>
      <c r="AP123">
        <v>0.69803824186739516</v>
      </c>
      <c r="AQ123">
        <v>308187</v>
      </c>
      <c r="AR123">
        <v>0.11370617442776498</v>
      </c>
      <c r="AS123">
        <v>306581</v>
      </c>
      <c r="AT123">
        <v>0.12153249024177004</v>
      </c>
      <c r="AU123">
        <v>1606</v>
      </c>
      <c r="AV123">
        <v>-0.52245019327980968</v>
      </c>
      <c r="AW123">
        <v>221323</v>
      </c>
      <c r="AX123">
        <v>9.4433950134997557E-2</v>
      </c>
      <c r="AY123">
        <v>208725</v>
      </c>
      <c r="AZ123">
        <v>8.1941975046263327E-2</v>
      </c>
      <c r="BA123">
        <v>12597</v>
      </c>
      <c r="BB123">
        <v>0.35320657428295199</v>
      </c>
      <c r="BC123">
        <v>188480</v>
      </c>
      <c r="BD123">
        <v>0.13686674025417855</v>
      </c>
      <c r="BE123">
        <v>187096</v>
      </c>
      <c r="BF123">
        <v>0.14835660580021481</v>
      </c>
      <c r="BG123">
        <v>1384</v>
      </c>
      <c r="BH123">
        <v>-0.51675977653631278</v>
      </c>
      <c r="BI123">
        <v>23704</v>
      </c>
      <c r="BJ123">
        <v>0.41011302795954796</v>
      </c>
      <c r="BK123">
        <v>12662</v>
      </c>
      <c r="BL123">
        <v>0.16517898223980865</v>
      </c>
      <c r="BM123">
        <v>11042</v>
      </c>
      <c r="BN123">
        <v>0.85829686974082797</v>
      </c>
      <c r="BO123">
        <v>113417</v>
      </c>
      <c r="BP123">
        <v>6.7203011056222062E-2</v>
      </c>
      <c r="BQ123">
        <v>43739</v>
      </c>
      <c r="BR123">
        <v>4.8293548077844806E-2</v>
      </c>
      <c r="BS123">
        <v>42721</v>
      </c>
      <c r="BT123">
        <v>6.1470420155539607E-2</v>
      </c>
      <c r="BU123">
        <v>1018</v>
      </c>
      <c r="BV123">
        <v>-0.31029810298102978</v>
      </c>
      <c r="BW123">
        <v>35463</v>
      </c>
      <c r="BX123">
        <v>-1.8515443374294227E-2</v>
      </c>
      <c r="BY123">
        <v>33554</v>
      </c>
      <c r="BZ123">
        <v>1.8145405995873221E-2</v>
      </c>
      <c r="CA123">
        <v>1909</v>
      </c>
      <c r="CB123">
        <v>-0.39892947103274556</v>
      </c>
      <c r="CC123">
        <v>20016</v>
      </c>
      <c r="CD123">
        <v>-5.6160701655113887E-2</v>
      </c>
      <c r="CE123">
        <v>18882</v>
      </c>
      <c r="CF123">
        <v>-6.5478841870824089E-2</v>
      </c>
      <c r="CG123">
        <v>1133</v>
      </c>
      <c r="CH123">
        <v>0.13073852295409183</v>
      </c>
      <c r="CI123">
        <v>12353</v>
      </c>
      <c r="CJ123">
        <v>0.28851569834150403</v>
      </c>
      <c r="CK123">
        <v>11545</v>
      </c>
      <c r="CL123">
        <v>0.2585849776518041</v>
      </c>
      <c r="CM123">
        <v>807</v>
      </c>
      <c r="CN123">
        <v>0.94927536231884058</v>
      </c>
      <c r="CO123">
        <v>6566</v>
      </c>
      <c r="CP123">
        <v>0.87332382310984302</v>
      </c>
      <c r="CQ123">
        <v>5833</v>
      </c>
      <c r="CR123">
        <v>1.0316962730755832</v>
      </c>
      <c r="CS123">
        <v>733</v>
      </c>
      <c r="CT123">
        <v>0.15615141955835954</v>
      </c>
      <c r="CU123">
        <v>249426</v>
      </c>
      <c r="CV123">
        <v>5.4972105790744852E-2</v>
      </c>
      <c r="CW123">
        <v>64140</v>
      </c>
      <c r="CX123">
        <v>0.15100942126514139</v>
      </c>
      <c r="CY123">
        <v>53715</v>
      </c>
      <c r="CZ123">
        <v>4.3516270033997051E-2</v>
      </c>
      <c r="DA123">
        <v>10425</v>
      </c>
      <c r="DB123">
        <v>1.4529411764705884</v>
      </c>
      <c r="DC123">
        <v>77093</v>
      </c>
      <c r="DD123">
        <v>0.17232098052036915</v>
      </c>
      <c r="DE123">
        <v>76145</v>
      </c>
      <c r="DF123">
        <v>0.16232388453847446</v>
      </c>
      <c r="DG123">
        <v>948</v>
      </c>
      <c r="DH123">
        <v>2.7768924302788847</v>
      </c>
      <c r="DI123">
        <v>37668</v>
      </c>
      <c r="DJ123">
        <v>0.17094096801268299</v>
      </c>
      <c r="DK123">
        <v>28213</v>
      </c>
      <c r="DL123">
        <v>-9.3402155974577905E-3</v>
      </c>
      <c r="DM123">
        <v>9456</v>
      </c>
      <c r="DN123">
        <v>1.5626016260162601</v>
      </c>
      <c r="DO123">
        <v>79953</v>
      </c>
      <c r="DP123">
        <v>-1.845167943429582E-2</v>
      </c>
      <c r="DQ123">
        <v>79424</v>
      </c>
      <c r="DR123">
        <v>-2.3147123213538956E-2</v>
      </c>
      <c r="DS123">
        <v>529</v>
      </c>
      <c r="DT123">
        <v>2.5033112582781456</v>
      </c>
      <c r="DU123">
        <v>15250</v>
      </c>
      <c r="DV123">
        <v>0.95362541634640019</v>
      </c>
      <c r="DW123">
        <v>6200</v>
      </c>
      <c r="DX123">
        <v>0.33851468048359235</v>
      </c>
      <c r="DY123">
        <v>9050</v>
      </c>
      <c r="DZ123">
        <v>1.8521903561298454</v>
      </c>
      <c r="EA123">
        <v>28812</v>
      </c>
      <c r="EB123">
        <v>3.9618965143970453E-2</v>
      </c>
      <c r="EC123">
        <v>16645</v>
      </c>
      <c r="ED123">
        <v>1.0870885460949831E-2</v>
      </c>
      <c r="EE123">
        <v>16526</v>
      </c>
      <c r="EF123">
        <v>9.1597459697116967E-3</v>
      </c>
      <c r="EG123">
        <v>118</v>
      </c>
      <c r="EH123">
        <v>0.31111111111111112</v>
      </c>
      <c r="EI123">
        <v>7305</v>
      </c>
      <c r="EJ123">
        <v>6.2390924956369886E-2</v>
      </c>
      <c r="EK123">
        <v>7305</v>
      </c>
      <c r="EL123">
        <v>6.5334694472801491E-2</v>
      </c>
      <c r="EM123">
        <v>0</v>
      </c>
      <c r="EN123">
        <v>-1</v>
      </c>
      <c r="EO123">
        <v>2422</v>
      </c>
      <c r="EP123">
        <v>-0.11798980335032772</v>
      </c>
      <c r="EQ123">
        <v>2360</v>
      </c>
      <c r="ER123">
        <v>-0.14056809905316825</v>
      </c>
      <c r="ES123">
        <v>62</v>
      </c>
      <c r="ET123" t="s">
        <v>123</v>
      </c>
      <c r="EU123">
        <v>1794</v>
      </c>
      <c r="EV123">
        <v>0.79939819458375116</v>
      </c>
      <c r="EW123">
        <v>1794</v>
      </c>
      <c r="EX123">
        <v>0.83435582822085896</v>
      </c>
      <c r="EY123">
        <v>0</v>
      </c>
      <c r="EZ123">
        <v>-1</v>
      </c>
      <c r="FA123">
        <v>487</v>
      </c>
      <c r="FB123">
        <v>-8.4586466165413543E-2</v>
      </c>
      <c r="FC123">
        <v>446</v>
      </c>
      <c r="FD123">
        <v>-0.16165413533834583</v>
      </c>
      <c r="FE123">
        <v>41</v>
      </c>
      <c r="FF123" t="s">
        <v>123</v>
      </c>
      <c r="FG123">
        <v>48079</v>
      </c>
      <c r="FH123">
        <v>0.24328308034444412</v>
      </c>
      <c r="FI123">
        <v>18098</v>
      </c>
      <c r="FJ123">
        <v>-4.1977661320205417E-2</v>
      </c>
      <c r="FK123">
        <v>18032</v>
      </c>
      <c r="FL123">
        <v>-2.6244734852575835E-2</v>
      </c>
      <c r="FM123">
        <v>65</v>
      </c>
      <c r="FN123">
        <v>-0.82573726541554959</v>
      </c>
      <c r="FO123">
        <v>6797</v>
      </c>
      <c r="FP123">
        <v>0.46140614921522261</v>
      </c>
      <c r="FQ123">
        <v>6797</v>
      </c>
      <c r="FR123">
        <v>0.4918788410886743</v>
      </c>
      <c r="FS123">
        <v>0</v>
      </c>
      <c r="FT123">
        <v>-1</v>
      </c>
      <c r="FU123">
        <v>12120</v>
      </c>
      <c r="FV123">
        <v>0.63320307236221529</v>
      </c>
      <c r="FW123">
        <v>11833</v>
      </c>
      <c r="FX123">
        <v>0.61344423234251422</v>
      </c>
      <c r="FY123">
        <v>288</v>
      </c>
      <c r="FZ123">
        <v>2.3103448275862069</v>
      </c>
      <c r="GA123">
        <v>10809</v>
      </c>
      <c r="GB123">
        <v>0.50124999999999997</v>
      </c>
      <c r="GC123">
        <v>10630</v>
      </c>
      <c r="GD123">
        <v>0.47638888888888897</v>
      </c>
      <c r="GE123">
        <v>179</v>
      </c>
      <c r="GF123" t="s">
        <v>123</v>
      </c>
      <c r="GG123">
        <v>623</v>
      </c>
      <c r="GH123">
        <v>-2.6562500000000044E-2</v>
      </c>
      <c r="GI123">
        <v>570</v>
      </c>
      <c r="GJ123">
        <v>-0.109375</v>
      </c>
      <c r="GK123">
        <v>54</v>
      </c>
      <c r="GL123" t="s">
        <v>123</v>
      </c>
      <c r="GM123">
        <v>428781</v>
      </c>
      <c r="GN123">
        <v>7.2199105794332752E-2</v>
      </c>
      <c r="GO123">
        <v>198253</v>
      </c>
      <c r="GP123">
        <v>-7.3999529366998162E-3</v>
      </c>
      <c r="GQ123">
        <v>198014</v>
      </c>
      <c r="GR123">
        <v>-7.9906216653558015E-3</v>
      </c>
      <c r="GS123">
        <v>239</v>
      </c>
      <c r="GT123">
        <v>0.95901639344262302</v>
      </c>
      <c r="GU123">
        <v>60995</v>
      </c>
      <c r="GV123">
        <v>0.11451176728548451</v>
      </c>
      <c r="GW123">
        <v>60919</v>
      </c>
      <c r="GX123">
        <v>0.16515568816463921</v>
      </c>
      <c r="GY123">
        <v>76</v>
      </c>
      <c r="GZ123">
        <v>-0.96890343698854342</v>
      </c>
      <c r="HA123">
        <v>113340</v>
      </c>
      <c r="HB123">
        <v>6.0054807845191238E-2</v>
      </c>
      <c r="HC123">
        <v>113134</v>
      </c>
      <c r="HD123">
        <v>8.4115910920311343E-2</v>
      </c>
      <c r="HE123">
        <v>207</v>
      </c>
      <c r="HF123">
        <v>-0.91923527116660164</v>
      </c>
      <c r="HG123">
        <v>52311</v>
      </c>
      <c r="HH123">
        <v>0.24647937665308461</v>
      </c>
      <c r="HI123">
        <v>52086</v>
      </c>
      <c r="HJ123">
        <v>0.30577352152222415</v>
      </c>
      <c r="HK123">
        <v>224</v>
      </c>
      <c r="HL123">
        <v>-0.8922558922558923</v>
      </c>
      <c r="HM123">
        <v>2720</v>
      </c>
      <c r="HN123">
        <v>0.2842304060434373</v>
      </c>
      <c r="HO123">
        <v>2635</v>
      </c>
      <c r="HP123">
        <v>0.24409820585457975</v>
      </c>
      <c r="HQ123">
        <v>86</v>
      </c>
      <c r="HR123" t="s">
        <v>123</v>
      </c>
      <c r="HS123">
        <v>48638</v>
      </c>
      <c r="HT123">
        <v>7.1699277278336027E-2</v>
      </c>
      <c r="HU123">
        <v>14895</v>
      </c>
      <c r="HV123">
        <v>-1.4685453462988662E-2</v>
      </c>
      <c r="HW123">
        <v>14880</v>
      </c>
      <c r="HX123">
        <v>-1.0045905129399291E-2</v>
      </c>
      <c r="HY123">
        <v>15</v>
      </c>
      <c r="HZ123">
        <v>-0.82352941176470584</v>
      </c>
      <c r="IA123">
        <v>20238</v>
      </c>
      <c r="IB123">
        <v>0.11553301730790433</v>
      </c>
      <c r="IC123">
        <v>20238</v>
      </c>
      <c r="ID123">
        <v>0.11553301730790433</v>
      </c>
      <c r="IE123">
        <v>0</v>
      </c>
      <c r="IF123" t="s">
        <v>123</v>
      </c>
      <c r="IG123">
        <v>8053</v>
      </c>
      <c r="IH123">
        <v>0.12597874720357938</v>
      </c>
      <c r="II123">
        <v>7917</v>
      </c>
      <c r="IJ123">
        <v>0.14573082489146172</v>
      </c>
      <c r="IK123">
        <v>137</v>
      </c>
      <c r="IL123">
        <v>-0.43388429752066116</v>
      </c>
      <c r="IM123">
        <v>4296</v>
      </c>
      <c r="IN123">
        <v>0.11237700673226314</v>
      </c>
      <c r="IO123">
        <v>4296</v>
      </c>
      <c r="IP123">
        <v>0.12343096234309625</v>
      </c>
      <c r="IQ123">
        <v>0</v>
      </c>
      <c r="IR123">
        <v>-1</v>
      </c>
      <c r="IS123">
        <v>1116</v>
      </c>
      <c r="IT123">
        <v>-0.21463757916959891</v>
      </c>
      <c r="IU123">
        <v>1116</v>
      </c>
      <c r="IV123">
        <v>-0.17026022304832711</v>
      </c>
      <c r="IW123">
        <v>0</v>
      </c>
      <c r="IX123">
        <v>-1</v>
      </c>
      <c r="IY123">
        <v>40637</v>
      </c>
      <c r="IZ123">
        <v>9.2715587942671318E-2</v>
      </c>
      <c r="JA123">
        <v>10184</v>
      </c>
      <c r="JB123">
        <v>8.0072117934033349E-2</v>
      </c>
      <c r="JC123">
        <v>10084</v>
      </c>
      <c r="JD123">
        <v>7.470958115741233E-2</v>
      </c>
      <c r="JE123">
        <v>100</v>
      </c>
      <c r="JF123">
        <v>1.1739130434782608</v>
      </c>
      <c r="JG123">
        <v>6707</v>
      </c>
      <c r="JH123">
        <v>0.31794065631754775</v>
      </c>
      <c r="JI123">
        <v>6707</v>
      </c>
      <c r="JJ123">
        <v>0.31794065631754775</v>
      </c>
      <c r="JK123">
        <v>0</v>
      </c>
      <c r="JL123" t="s">
        <v>123</v>
      </c>
      <c r="JM123">
        <v>19415</v>
      </c>
      <c r="JN123">
        <v>3.2602914583554909E-2</v>
      </c>
      <c r="JO123">
        <v>19381</v>
      </c>
      <c r="JP123">
        <v>3.0794596319540402E-2</v>
      </c>
      <c r="JQ123">
        <v>34</v>
      </c>
      <c r="JR123" t="s">
        <v>123</v>
      </c>
      <c r="JS123">
        <v>4094</v>
      </c>
      <c r="JT123">
        <v>0.17340212095156216</v>
      </c>
      <c r="JU123">
        <v>4094</v>
      </c>
      <c r="JV123">
        <v>0.17340212095156216</v>
      </c>
      <c r="JW123">
        <v>0</v>
      </c>
      <c r="JX123" t="s">
        <v>123</v>
      </c>
      <c r="JY123">
        <v>26</v>
      </c>
      <c r="JZ123" t="s">
        <v>123</v>
      </c>
      <c r="KA123">
        <v>0</v>
      </c>
      <c r="KB123" t="s">
        <v>123</v>
      </c>
      <c r="KC123">
        <v>26</v>
      </c>
      <c r="KD123" t="s">
        <v>123</v>
      </c>
      <c r="KE123">
        <v>32987</v>
      </c>
      <c r="KF123">
        <v>0.22024932489919724</v>
      </c>
      <c r="KG123">
        <v>12611</v>
      </c>
      <c r="KH123">
        <v>-2.6888098062475274E-3</v>
      </c>
      <c r="KI123">
        <v>12508</v>
      </c>
      <c r="KJ123">
        <v>-1.083432186635036E-2</v>
      </c>
      <c r="KK123">
        <v>104</v>
      </c>
      <c r="KL123" t="s">
        <v>123</v>
      </c>
      <c r="KM123">
        <v>4984</v>
      </c>
      <c r="KN123">
        <v>-4.7764615972487601E-2</v>
      </c>
      <c r="KO123">
        <v>4854</v>
      </c>
      <c r="KP123">
        <v>-5.5642023346303526E-2</v>
      </c>
      <c r="KQ123">
        <v>129</v>
      </c>
      <c r="KR123">
        <v>0.37234042553191493</v>
      </c>
      <c r="KS123">
        <v>3825</v>
      </c>
      <c r="KT123">
        <v>0.27372627372627378</v>
      </c>
      <c r="KU123">
        <v>3506</v>
      </c>
      <c r="KV123">
        <v>0.20398351648351642</v>
      </c>
      <c r="KW123">
        <v>318</v>
      </c>
      <c r="KX123">
        <v>2.5333333333333332</v>
      </c>
      <c r="KY123">
        <v>11916</v>
      </c>
      <c r="KZ123">
        <v>0.93316028552887742</v>
      </c>
      <c r="LA123">
        <v>11775</v>
      </c>
      <c r="LB123">
        <v>0.93445046821094135</v>
      </c>
      <c r="LC123">
        <v>141</v>
      </c>
      <c r="LD123">
        <v>0.83116883116883122</v>
      </c>
      <c r="LE123">
        <v>317</v>
      </c>
      <c r="LF123">
        <v>0.22393822393822393</v>
      </c>
      <c r="LG123">
        <v>307</v>
      </c>
      <c r="LH123">
        <v>0.23293172690763053</v>
      </c>
      <c r="LI123">
        <v>10</v>
      </c>
      <c r="LJ123">
        <v>0</v>
      </c>
      <c r="LK123">
        <v>149134</v>
      </c>
      <c r="LL123">
        <v>2.1301329821190595E-3</v>
      </c>
      <c r="LM123">
        <v>35034</v>
      </c>
      <c r="LN123">
        <v>-0.1416601332810663</v>
      </c>
      <c r="LO123">
        <v>34951</v>
      </c>
      <c r="LP123">
        <v>-0.14121087031303747</v>
      </c>
      <c r="LQ123">
        <v>84</v>
      </c>
      <c r="LR123">
        <v>-0.28813559322033899</v>
      </c>
      <c r="LS123">
        <v>93082</v>
      </c>
      <c r="LT123">
        <v>7.4415651872799637E-2</v>
      </c>
      <c r="LU123">
        <v>93057</v>
      </c>
      <c r="LV123">
        <v>7.4325494406539017E-2</v>
      </c>
      <c r="LW123">
        <v>25</v>
      </c>
      <c r="LX123">
        <v>0.47058823529411775</v>
      </c>
      <c r="LY123">
        <v>11441</v>
      </c>
      <c r="LZ123">
        <v>-0.12295898811805295</v>
      </c>
      <c r="MA123">
        <v>11418</v>
      </c>
      <c r="MB123">
        <v>-0.12013562456654081</v>
      </c>
      <c r="MC123">
        <v>22</v>
      </c>
      <c r="MD123">
        <v>-0.67647058823529416</v>
      </c>
      <c r="ME123">
        <v>9121</v>
      </c>
      <c r="MF123">
        <v>0.12577141446556417</v>
      </c>
      <c r="MG123">
        <v>9121</v>
      </c>
      <c r="MH123">
        <v>0.12953560371517026</v>
      </c>
      <c r="MI123">
        <v>0</v>
      </c>
      <c r="MJ123">
        <v>-1</v>
      </c>
      <c r="MK123">
        <v>190</v>
      </c>
      <c r="ML123">
        <v>-3.0612244897959218E-2</v>
      </c>
      <c r="MM123">
        <v>150</v>
      </c>
      <c r="MN123">
        <v>4.3571428571428568</v>
      </c>
      <c r="MO123">
        <v>40</v>
      </c>
      <c r="MP123">
        <v>-0.76190476190476186</v>
      </c>
      <c r="MQ123">
        <v>106720</v>
      </c>
      <c r="MR123">
        <v>1.6042271623744497E-2</v>
      </c>
      <c r="MS123">
        <v>51202</v>
      </c>
      <c r="MT123">
        <v>-8.1940758803700775E-2</v>
      </c>
      <c r="MU123">
        <v>48676</v>
      </c>
      <c r="MV123">
        <v>-7.815843796753974E-2</v>
      </c>
      <c r="MW123">
        <v>2526</v>
      </c>
      <c r="MX123">
        <v>-0.14949494949494946</v>
      </c>
      <c r="MY123">
        <v>30986</v>
      </c>
      <c r="MZ123">
        <v>4.6612173208133489E-2</v>
      </c>
      <c r="NA123">
        <v>30559</v>
      </c>
      <c r="NB123">
        <v>4.7940742772881517E-2</v>
      </c>
      <c r="NC123">
        <v>428</v>
      </c>
      <c r="ND123">
        <v>-3.1674208144796379E-2</v>
      </c>
      <c r="NE123">
        <v>13039</v>
      </c>
      <c r="NF123">
        <v>0.18871364755219244</v>
      </c>
      <c r="NG123">
        <v>10963</v>
      </c>
      <c r="NH123">
        <v>0.30496369479823837</v>
      </c>
      <c r="NI123">
        <v>2073</v>
      </c>
      <c r="NJ123">
        <v>-0.1930712339431685</v>
      </c>
      <c r="NK123">
        <v>14186</v>
      </c>
      <c r="NL123">
        <v>0.13017845761631608</v>
      </c>
      <c r="NM123">
        <v>13876</v>
      </c>
      <c r="NN123">
        <v>0.14896083464436538</v>
      </c>
      <c r="NO123">
        <v>311</v>
      </c>
      <c r="NP123">
        <v>-0.34249471458773784</v>
      </c>
      <c r="NQ123">
        <v>2975</v>
      </c>
      <c r="NR123">
        <v>-0.2248566961959354</v>
      </c>
      <c r="NS123">
        <v>1238</v>
      </c>
      <c r="NT123">
        <v>-6.4247921390778506E-2</v>
      </c>
      <c r="NU123">
        <v>1735</v>
      </c>
      <c r="NV123">
        <v>-0.31013916500994032</v>
      </c>
    </row>
    <row r="124" spans="2:386" outlineLevel="1" x14ac:dyDescent="0.25">
      <c r="B124" t="s">
        <v>81</v>
      </c>
      <c r="C124">
        <v>1188259</v>
      </c>
      <c r="D124">
        <v>4.916676526213748E-2</v>
      </c>
      <c r="E124">
        <v>466786</v>
      </c>
      <c r="F124">
        <v>2.0651986154750945E-2</v>
      </c>
      <c r="G124">
        <v>436327</v>
      </c>
      <c r="H124">
        <v>3.1179248181427255E-2</v>
      </c>
      <c r="I124">
        <v>30460</v>
      </c>
      <c r="J124">
        <v>-0.10953898324904254</v>
      </c>
      <c r="K124">
        <v>384941</v>
      </c>
      <c r="L124">
        <v>8.3455768527118668E-2</v>
      </c>
      <c r="M124">
        <v>372039</v>
      </c>
      <c r="N124">
        <v>5.584014212615962E-2</v>
      </c>
      <c r="O124">
        <v>12902</v>
      </c>
      <c r="P124">
        <v>3.4079262043047489</v>
      </c>
      <c r="Q124">
        <v>235456</v>
      </c>
      <c r="R124">
        <v>0.11058912315456815</v>
      </c>
      <c r="S124">
        <v>198614</v>
      </c>
      <c r="T124">
        <v>0.11783742408978082</v>
      </c>
      <c r="U124">
        <v>36842</v>
      </c>
      <c r="V124">
        <v>7.310963532564374E-2</v>
      </c>
      <c r="W124">
        <v>159375</v>
      </c>
      <c r="X124">
        <v>-8.0476510568376902E-3</v>
      </c>
      <c r="Y124">
        <v>153427</v>
      </c>
      <c r="Z124">
        <v>-1.9125558641954754E-3</v>
      </c>
      <c r="AA124">
        <v>5948</v>
      </c>
      <c r="AB124">
        <v>-0.14380308046638834</v>
      </c>
      <c r="AC124">
        <v>42787</v>
      </c>
      <c r="AD124">
        <v>0.17753742844561859</v>
      </c>
      <c r="AE124">
        <v>15937</v>
      </c>
      <c r="AF124">
        <v>4.9108024488183855E-2</v>
      </c>
      <c r="AG124">
        <v>26851</v>
      </c>
      <c r="AH124">
        <v>0.26985102861196508</v>
      </c>
      <c r="AI124">
        <v>1094140</v>
      </c>
      <c r="AJ124">
        <v>5.6893998595496154E-2</v>
      </c>
      <c r="AK124">
        <v>424031</v>
      </c>
      <c r="AL124">
        <v>2.2971756946170041E-2</v>
      </c>
      <c r="AM124">
        <v>394870</v>
      </c>
      <c r="AN124">
        <v>3.4216329759092279E-2</v>
      </c>
      <c r="AO124">
        <v>29161</v>
      </c>
      <c r="AP124">
        <v>-0.10830810628994281</v>
      </c>
      <c r="AQ124">
        <v>354768</v>
      </c>
      <c r="AR124">
        <v>9.993303073145321E-2</v>
      </c>
      <c r="AS124">
        <v>342427</v>
      </c>
      <c r="AT124">
        <v>6.9028709149714595E-2</v>
      </c>
      <c r="AU124">
        <v>12341</v>
      </c>
      <c r="AV124">
        <v>4.5590090090090092</v>
      </c>
      <c r="AW124">
        <v>220641</v>
      </c>
      <c r="AX124">
        <v>0.14794023079404384</v>
      </c>
      <c r="AY124">
        <v>185543</v>
      </c>
      <c r="AZ124">
        <v>0.13944705102065891</v>
      </c>
      <c r="BA124">
        <v>35098</v>
      </c>
      <c r="BB124">
        <v>0.19502894109635682</v>
      </c>
      <c r="BC124">
        <v>152701</v>
      </c>
      <c r="BD124">
        <v>-5.8075563339474723E-3</v>
      </c>
      <c r="BE124">
        <v>147264</v>
      </c>
      <c r="BF124">
        <v>3.3964161017285832E-4</v>
      </c>
      <c r="BG124">
        <v>5438</v>
      </c>
      <c r="BH124">
        <v>-0.14751528452735541</v>
      </c>
      <c r="BI124">
        <v>38909</v>
      </c>
      <c r="BJ124">
        <v>0.15804041786957934</v>
      </c>
      <c r="BK124">
        <v>12589</v>
      </c>
      <c r="BL124">
        <v>-3.2062125172997114E-2</v>
      </c>
      <c r="BM124">
        <v>26320</v>
      </c>
      <c r="BN124">
        <v>0.27804214819850448</v>
      </c>
      <c r="BO124">
        <v>94119</v>
      </c>
      <c r="BP124">
        <v>-3.3020661029661058E-2</v>
      </c>
      <c r="BQ124">
        <v>42755</v>
      </c>
      <c r="BR124">
        <v>-1.821025844559121E-3</v>
      </c>
      <c r="BS124">
        <v>41457</v>
      </c>
      <c r="BT124">
        <v>3.1213704994192959E-3</v>
      </c>
      <c r="BU124">
        <v>1298</v>
      </c>
      <c r="BV124">
        <v>-0.13754152823920263</v>
      </c>
      <c r="BW124">
        <v>30172</v>
      </c>
      <c r="BX124">
        <v>-7.8830066556756395E-2</v>
      </c>
      <c r="BY124">
        <v>29612</v>
      </c>
      <c r="BZ124">
        <v>-7.5982151215402416E-2</v>
      </c>
      <c r="CA124">
        <v>561</v>
      </c>
      <c r="CB124">
        <v>-0.20650636492220653</v>
      </c>
      <c r="CC124">
        <v>14814</v>
      </c>
      <c r="CD124">
        <v>-0.25196929913148858</v>
      </c>
      <c r="CE124">
        <v>13071</v>
      </c>
      <c r="CF124">
        <v>-0.11932354130171141</v>
      </c>
      <c r="CG124">
        <v>1744</v>
      </c>
      <c r="CH124">
        <v>-0.64852881902458681</v>
      </c>
      <c r="CI124">
        <v>6674</v>
      </c>
      <c r="CJ124">
        <v>-5.6678445229682017E-2</v>
      </c>
      <c r="CK124">
        <v>6163</v>
      </c>
      <c r="CL124">
        <v>-5.3011677934849399E-2</v>
      </c>
      <c r="CM124">
        <v>511</v>
      </c>
      <c r="CN124">
        <v>-0.10035211267605637</v>
      </c>
      <c r="CO124">
        <v>3878</v>
      </c>
      <c r="CP124">
        <v>0.41687979539641939</v>
      </c>
      <c r="CQ124">
        <v>3348</v>
      </c>
      <c r="CR124">
        <v>0.53156450137236955</v>
      </c>
      <c r="CS124">
        <v>530</v>
      </c>
      <c r="CT124">
        <v>-3.8112522686025385E-2</v>
      </c>
      <c r="CU124">
        <v>277344</v>
      </c>
      <c r="CV124">
        <v>3.0125383800283512E-3</v>
      </c>
      <c r="CW124">
        <v>88214</v>
      </c>
      <c r="CX124">
        <v>-2.7698480055551311E-2</v>
      </c>
      <c r="CY124">
        <v>66990</v>
      </c>
      <c r="CZ124">
        <v>4.6113965363774101E-2</v>
      </c>
      <c r="DA124">
        <v>21224</v>
      </c>
      <c r="DB124">
        <v>-0.20479580367178718</v>
      </c>
      <c r="DC124">
        <v>96130</v>
      </c>
      <c r="DD124">
        <v>-1.1333717294717771E-2</v>
      </c>
      <c r="DE124">
        <v>95878</v>
      </c>
      <c r="DF124">
        <v>-3.128878505642696E-5</v>
      </c>
      <c r="DG124">
        <v>252</v>
      </c>
      <c r="DH124">
        <v>-0.81347150259067358</v>
      </c>
      <c r="DI124">
        <v>55182</v>
      </c>
      <c r="DJ124">
        <v>4.2585717405547729E-3</v>
      </c>
      <c r="DK124">
        <v>34601</v>
      </c>
      <c r="DL124">
        <v>0.17355175688509017</v>
      </c>
      <c r="DM124">
        <v>20581</v>
      </c>
      <c r="DN124">
        <v>-0.19176091737354695</v>
      </c>
      <c r="DO124">
        <v>70538</v>
      </c>
      <c r="DP124">
        <v>-0.12412148906052101</v>
      </c>
      <c r="DQ124">
        <v>67836</v>
      </c>
      <c r="DR124">
        <v>-9.539938658487801E-2</v>
      </c>
      <c r="DS124">
        <v>2701</v>
      </c>
      <c r="DT124">
        <v>-0.51280663780663782</v>
      </c>
      <c r="DU124">
        <v>26438</v>
      </c>
      <c r="DV124">
        <v>0.10098696539374497</v>
      </c>
      <c r="DW124">
        <v>6360</v>
      </c>
      <c r="DX124">
        <v>-9.3457943925233655E-3</v>
      </c>
      <c r="DY124">
        <v>20078</v>
      </c>
      <c r="DZ124">
        <v>0.14124936054112425</v>
      </c>
      <c r="EA124">
        <v>35589</v>
      </c>
      <c r="EB124">
        <v>0.22564314495299098</v>
      </c>
      <c r="EC124">
        <v>18685</v>
      </c>
      <c r="ED124">
        <v>0.11993526732198512</v>
      </c>
      <c r="EE124">
        <v>18537</v>
      </c>
      <c r="EF124">
        <v>0.11179751694356144</v>
      </c>
      <c r="EG124">
        <v>148</v>
      </c>
      <c r="EH124">
        <v>13.8</v>
      </c>
      <c r="EI124">
        <v>9293</v>
      </c>
      <c r="EJ124">
        <v>0.27616039549574301</v>
      </c>
      <c r="EK124">
        <v>9286</v>
      </c>
      <c r="EL124">
        <v>0.27519912112057132</v>
      </c>
      <c r="EM124">
        <v>7</v>
      </c>
      <c r="EN124" t="s">
        <v>123</v>
      </c>
      <c r="EO124">
        <v>4905</v>
      </c>
      <c r="EP124">
        <v>0.36401557285873198</v>
      </c>
      <c r="EQ124">
        <v>4897</v>
      </c>
      <c r="ER124">
        <v>0.37556179775280896</v>
      </c>
      <c r="ES124">
        <v>8</v>
      </c>
      <c r="ET124">
        <v>-0.77777777777777779</v>
      </c>
      <c r="EU124">
        <v>1496</v>
      </c>
      <c r="EV124">
        <v>0.97622192866578605</v>
      </c>
      <c r="EW124">
        <v>1496</v>
      </c>
      <c r="EX124">
        <v>1.0634482758620689</v>
      </c>
      <c r="EY124">
        <v>0</v>
      </c>
      <c r="EZ124">
        <v>-1</v>
      </c>
      <c r="FA124">
        <v>1013</v>
      </c>
      <c r="FB124">
        <v>0.98238747553816053</v>
      </c>
      <c r="FC124">
        <v>1013</v>
      </c>
      <c r="FD124">
        <v>0.98238747553816053</v>
      </c>
      <c r="FE124">
        <v>0</v>
      </c>
      <c r="FF124" t="s">
        <v>123</v>
      </c>
      <c r="FG124">
        <v>26507</v>
      </c>
      <c r="FH124">
        <v>0.14515919989631487</v>
      </c>
      <c r="FI124">
        <v>11339</v>
      </c>
      <c r="FJ124">
        <v>-0.11303191489361697</v>
      </c>
      <c r="FK124">
        <v>11225</v>
      </c>
      <c r="FL124">
        <v>-0.10314797059763503</v>
      </c>
      <c r="FM124">
        <v>113</v>
      </c>
      <c r="FN124">
        <v>-0.5799256505576208</v>
      </c>
      <c r="FO124">
        <v>4677</v>
      </c>
      <c r="FP124">
        <v>0.55485372340425543</v>
      </c>
      <c r="FQ124">
        <v>4637</v>
      </c>
      <c r="FR124">
        <v>0.57346454021038351</v>
      </c>
      <c r="FS124">
        <v>40</v>
      </c>
      <c r="FT124">
        <v>-0.34426229508196726</v>
      </c>
      <c r="FU124">
        <v>6493</v>
      </c>
      <c r="FV124">
        <v>0.64838791571464838</v>
      </c>
      <c r="FW124">
        <v>6215</v>
      </c>
      <c r="FX124">
        <v>0.60469919958688356</v>
      </c>
      <c r="FY124">
        <v>278</v>
      </c>
      <c r="FZ124">
        <v>3.2121212121212119</v>
      </c>
      <c r="GA124">
        <v>4113</v>
      </c>
      <c r="GB124">
        <v>0.24259818731117821</v>
      </c>
      <c r="GC124">
        <v>3890</v>
      </c>
      <c r="GD124">
        <v>0.19471744471744468</v>
      </c>
      <c r="GE124">
        <v>223</v>
      </c>
      <c r="GF124">
        <v>3.0545454545454547</v>
      </c>
      <c r="GG124">
        <v>487</v>
      </c>
      <c r="GH124">
        <v>0.60197368421052633</v>
      </c>
      <c r="GI124">
        <v>394</v>
      </c>
      <c r="GJ124">
        <v>0.60162601626016254</v>
      </c>
      <c r="GK124">
        <v>93</v>
      </c>
      <c r="GL124">
        <v>0.63157894736842102</v>
      </c>
      <c r="GM124">
        <v>331166</v>
      </c>
      <c r="GN124">
        <v>0.13248957845313125</v>
      </c>
      <c r="GO124">
        <v>162956</v>
      </c>
      <c r="GP124">
        <v>0.16294969419724104</v>
      </c>
      <c r="GQ124">
        <v>162073</v>
      </c>
      <c r="GR124">
        <v>0.16639558984397484</v>
      </c>
      <c r="GS124">
        <v>883</v>
      </c>
      <c r="GT124">
        <v>-0.2459436379163108</v>
      </c>
      <c r="GU124">
        <v>52430</v>
      </c>
      <c r="GV124">
        <v>0.40706349632333216</v>
      </c>
      <c r="GW124">
        <v>41656</v>
      </c>
      <c r="GX124">
        <v>0.11903290799194099</v>
      </c>
      <c r="GY124">
        <v>10775</v>
      </c>
      <c r="GZ124">
        <v>290.2162162162162</v>
      </c>
      <c r="HA124">
        <v>98605</v>
      </c>
      <c r="HB124">
        <v>0.2830338438317308</v>
      </c>
      <c r="HC124">
        <v>88218</v>
      </c>
      <c r="HD124">
        <v>0.16290535196414457</v>
      </c>
      <c r="HE124">
        <v>10387</v>
      </c>
      <c r="HF124">
        <v>9.4602215508559926</v>
      </c>
      <c r="HG124">
        <v>35831</v>
      </c>
      <c r="HH124">
        <v>-2.0020239039466148E-2</v>
      </c>
      <c r="HI124">
        <v>34564</v>
      </c>
      <c r="HJ124">
        <v>-5.1768127074703019E-2</v>
      </c>
      <c r="HK124">
        <v>1266</v>
      </c>
      <c r="HL124">
        <v>10.405405405405405</v>
      </c>
      <c r="HM124">
        <v>3922</v>
      </c>
      <c r="HN124">
        <v>6.5471339309970178E-2</v>
      </c>
      <c r="HO124">
        <v>1987</v>
      </c>
      <c r="HP124">
        <v>-0.26078869047619047</v>
      </c>
      <c r="HQ124">
        <v>1934</v>
      </c>
      <c r="HR124">
        <v>0.94763343403826794</v>
      </c>
      <c r="HS124">
        <v>40580</v>
      </c>
      <c r="HT124">
        <v>0.10578233146220506</v>
      </c>
      <c r="HU124">
        <v>12350</v>
      </c>
      <c r="HV124">
        <v>0.11411817771763655</v>
      </c>
      <c r="HW124">
        <v>11399</v>
      </c>
      <c r="HX124">
        <v>8.5515665174745292E-2</v>
      </c>
      <c r="HY124">
        <v>951</v>
      </c>
      <c r="HZ124">
        <v>0.62842465753424648</v>
      </c>
      <c r="IA124">
        <v>15717</v>
      </c>
      <c r="IB124">
        <v>0.12974410580793561</v>
      </c>
      <c r="IC124">
        <v>15654</v>
      </c>
      <c r="ID124">
        <v>0.1257011362002014</v>
      </c>
      <c r="IE124">
        <v>63</v>
      </c>
      <c r="IF124">
        <v>9.5</v>
      </c>
      <c r="IG124">
        <v>8160</v>
      </c>
      <c r="IH124">
        <v>0.21591417076441655</v>
      </c>
      <c r="II124">
        <v>7703</v>
      </c>
      <c r="IJ124">
        <v>0.17280755176613893</v>
      </c>
      <c r="IK124">
        <v>457</v>
      </c>
      <c r="IL124">
        <v>2.2183098591549295</v>
      </c>
      <c r="IM124">
        <v>4543</v>
      </c>
      <c r="IN124">
        <v>0.14433249370277079</v>
      </c>
      <c r="IO124">
        <v>4277</v>
      </c>
      <c r="IP124">
        <v>8.8849287169042723E-2</v>
      </c>
      <c r="IQ124">
        <v>266</v>
      </c>
      <c r="IR124">
        <v>5.333333333333333</v>
      </c>
      <c r="IS124">
        <v>1918</v>
      </c>
      <c r="IT124">
        <v>0.23582474226804129</v>
      </c>
      <c r="IU124">
        <v>1461</v>
      </c>
      <c r="IV124">
        <v>7.2687224669603534E-2</v>
      </c>
      <c r="IW124">
        <v>457</v>
      </c>
      <c r="IX124">
        <v>1.405263157894737</v>
      </c>
      <c r="IY124">
        <v>31222</v>
      </c>
      <c r="IZ124">
        <v>0.2786992669042061</v>
      </c>
      <c r="JA124">
        <v>8517</v>
      </c>
      <c r="JB124">
        <v>0.34041548630783769</v>
      </c>
      <c r="JC124">
        <v>8382</v>
      </c>
      <c r="JD124">
        <v>0.31916902738432484</v>
      </c>
      <c r="JE124">
        <v>134</v>
      </c>
      <c r="JF124" t="s">
        <v>123</v>
      </c>
      <c r="JG124">
        <v>4247</v>
      </c>
      <c r="JH124">
        <v>0.67138921684376229</v>
      </c>
      <c r="JI124">
        <v>4216</v>
      </c>
      <c r="JJ124">
        <v>0.65918929555293193</v>
      </c>
      <c r="JK124">
        <v>31</v>
      </c>
      <c r="JL124" t="s">
        <v>123</v>
      </c>
      <c r="JM124">
        <v>16137</v>
      </c>
      <c r="JN124">
        <v>0.23418738049713195</v>
      </c>
      <c r="JO124">
        <v>16127</v>
      </c>
      <c r="JP124">
        <v>0.23521752450980382</v>
      </c>
      <c r="JQ124">
        <v>11</v>
      </c>
      <c r="JR124">
        <v>-0.42105263157894735</v>
      </c>
      <c r="JS124">
        <v>2389</v>
      </c>
      <c r="JT124">
        <v>1.2288135593220284E-2</v>
      </c>
      <c r="JU124">
        <v>2370</v>
      </c>
      <c r="JV124">
        <v>9.7997443544950436E-3</v>
      </c>
      <c r="JW124">
        <v>18</v>
      </c>
      <c r="JX124">
        <v>0.38461538461538458</v>
      </c>
      <c r="JY124">
        <v>34</v>
      </c>
      <c r="JZ124">
        <v>-0.56962025316455689</v>
      </c>
      <c r="KA124">
        <v>0</v>
      </c>
      <c r="KB124">
        <v>-1</v>
      </c>
      <c r="KC124">
        <v>34</v>
      </c>
      <c r="KD124" t="s">
        <v>123</v>
      </c>
      <c r="KE124">
        <v>32029</v>
      </c>
      <c r="KF124">
        <v>0.27656436827421294</v>
      </c>
      <c r="KG124">
        <v>12606</v>
      </c>
      <c r="KH124">
        <v>-8.3200000000000052E-2</v>
      </c>
      <c r="KI124">
        <v>12592</v>
      </c>
      <c r="KJ124">
        <v>-7.2617469435852122E-2</v>
      </c>
      <c r="KK124">
        <v>13</v>
      </c>
      <c r="KL124">
        <v>-0.92441860465116277</v>
      </c>
      <c r="KM124">
        <v>8436</v>
      </c>
      <c r="KN124">
        <v>0.61640160950373635</v>
      </c>
      <c r="KO124">
        <v>8362</v>
      </c>
      <c r="KP124">
        <v>0.66242544731610331</v>
      </c>
      <c r="KQ124">
        <v>74</v>
      </c>
      <c r="KR124">
        <v>-0.60846560846560849</v>
      </c>
      <c r="KS124">
        <v>2662</v>
      </c>
      <c r="KT124">
        <v>0.12225969645868462</v>
      </c>
      <c r="KU124">
        <v>2348</v>
      </c>
      <c r="KV124">
        <v>9.0571295866233248E-2</v>
      </c>
      <c r="KW124">
        <v>314</v>
      </c>
      <c r="KX124">
        <v>0.43378995433789957</v>
      </c>
      <c r="KY124">
        <v>8184</v>
      </c>
      <c r="KZ124">
        <v>0.91707659873506686</v>
      </c>
      <c r="LA124">
        <v>7895</v>
      </c>
      <c r="LB124">
        <v>0.87485157919734036</v>
      </c>
      <c r="LC124">
        <v>289</v>
      </c>
      <c r="LD124">
        <v>3.9827586206896548</v>
      </c>
      <c r="LE124">
        <v>281</v>
      </c>
      <c r="LF124">
        <v>1.3813559322033897</v>
      </c>
      <c r="LG124">
        <v>281</v>
      </c>
      <c r="LH124">
        <v>1.3813559322033897</v>
      </c>
      <c r="LI124">
        <v>0</v>
      </c>
      <c r="LJ124" t="s">
        <v>123</v>
      </c>
      <c r="LK124">
        <v>224263</v>
      </c>
      <c r="LL124">
        <v>-6.7373910439816331E-2</v>
      </c>
      <c r="LM124">
        <v>62078</v>
      </c>
      <c r="LN124">
        <v>-0.20279953769102355</v>
      </c>
      <c r="LO124">
        <v>60929</v>
      </c>
      <c r="LP124">
        <v>-0.2057746203480415</v>
      </c>
      <c r="LQ124">
        <v>1150</v>
      </c>
      <c r="LR124">
        <v>-4.3290043290042934E-3</v>
      </c>
      <c r="LS124">
        <v>134195</v>
      </c>
      <c r="LT124">
        <v>1.3764136190915099E-2</v>
      </c>
      <c r="LU124">
        <v>133828</v>
      </c>
      <c r="LV124">
        <v>1.3687216427689552E-2</v>
      </c>
      <c r="LW124">
        <v>367</v>
      </c>
      <c r="LX124">
        <v>4.2613636363636465E-2</v>
      </c>
      <c r="LY124">
        <v>15390</v>
      </c>
      <c r="LZ124">
        <v>-0.19034090909090906</v>
      </c>
      <c r="MA124">
        <v>15385</v>
      </c>
      <c r="MB124">
        <v>-0.18524598845522433</v>
      </c>
      <c r="MC124">
        <v>5</v>
      </c>
      <c r="MD124">
        <v>-0.96031746031746035</v>
      </c>
      <c r="ME124">
        <v>13444</v>
      </c>
      <c r="MF124">
        <v>0.15537985562048817</v>
      </c>
      <c r="MG124">
        <v>13431</v>
      </c>
      <c r="MH124">
        <v>0.15625</v>
      </c>
      <c r="MI124">
        <v>13</v>
      </c>
      <c r="MJ124">
        <v>-0.38095238095238093</v>
      </c>
      <c r="MK124">
        <v>244</v>
      </c>
      <c r="ML124">
        <v>-9.2936802973977661E-2</v>
      </c>
      <c r="MM124">
        <v>244</v>
      </c>
      <c r="MN124">
        <v>-9.2936802973977661E-2</v>
      </c>
      <c r="MO124">
        <v>0</v>
      </c>
      <c r="MP124" t="s">
        <v>123</v>
      </c>
      <c r="MQ124">
        <v>95440</v>
      </c>
      <c r="MR124">
        <v>9.1316577858074011E-2</v>
      </c>
      <c r="MS124">
        <v>47286</v>
      </c>
      <c r="MT124">
        <v>4.7726668439244779E-2</v>
      </c>
      <c r="MU124">
        <v>42743</v>
      </c>
      <c r="MV124">
        <v>6.1911487758945505E-3</v>
      </c>
      <c r="MW124">
        <v>4545</v>
      </c>
      <c r="MX124">
        <v>0.71380090497737547</v>
      </c>
      <c r="MY124">
        <v>29643</v>
      </c>
      <c r="MZ124">
        <v>0.25039018011557768</v>
      </c>
      <c r="NA124">
        <v>28910</v>
      </c>
      <c r="NB124">
        <v>0.23110335136055871</v>
      </c>
      <c r="NC124">
        <v>732</v>
      </c>
      <c r="ND124">
        <v>2.2678571428571428</v>
      </c>
      <c r="NE124">
        <v>13107</v>
      </c>
      <c r="NF124">
        <v>0.11987354750512647</v>
      </c>
      <c r="NG124">
        <v>10049</v>
      </c>
      <c r="NH124">
        <v>6.9156293222683241E-2</v>
      </c>
      <c r="NI124">
        <v>3057</v>
      </c>
      <c r="NJ124">
        <v>0.32624728850325369</v>
      </c>
      <c r="NK124">
        <v>12163</v>
      </c>
      <c r="NL124">
        <v>0.19315283500098102</v>
      </c>
      <c r="NM124">
        <v>11505</v>
      </c>
      <c r="NN124">
        <v>0.18730650154798756</v>
      </c>
      <c r="NO124">
        <v>662</v>
      </c>
      <c r="NP124">
        <v>0.31610337972166991</v>
      </c>
      <c r="NQ124">
        <v>4572</v>
      </c>
      <c r="NR124">
        <v>0.48828125</v>
      </c>
      <c r="NS124">
        <v>849</v>
      </c>
      <c r="NT124">
        <v>-0.3533891850723534</v>
      </c>
      <c r="NU124">
        <v>3724</v>
      </c>
      <c r="NV124">
        <v>1.1147075525269732</v>
      </c>
    </row>
    <row r="125" spans="2:386" outlineLevel="1" x14ac:dyDescent="0.25">
      <c r="B125" t="s">
        <v>83</v>
      </c>
      <c r="C125">
        <v>1182380</v>
      </c>
      <c r="D125">
        <v>5.097361588504512E-2</v>
      </c>
      <c r="E125">
        <v>472209</v>
      </c>
      <c r="F125">
        <v>-1.5464132469882763E-2</v>
      </c>
      <c r="G125">
        <v>432744</v>
      </c>
      <c r="H125">
        <v>2.695634633411248E-2</v>
      </c>
      <c r="I125">
        <v>39466</v>
      </c>
      <c r="J125">
        <v>-0.32236740440583089</v>
      </c>
      <c r="K125">
        <v>397627</v>
      </c>
      <c r="L125">
        <v>8.1136856759093545E-2</v>
      </c>
      <c r="M125">
        <v>390954</v>
      </c>
      <c r="N125">
        <v>7.9369198743256542E-2</v>
      </c>
      <c r="O125">
        <v>6673</v>
      </c>
      <c r="P125">
        <v>0.19566385952338283</v>
      </c>
      <c r="Q125">
        <v>217280</v>
      </c>
      <c r="R125">
        <v>-2.0648063427100793E-2</v>
      </c>
      <c r="S125">
        <v>178943</v>
      </c>
      <c r="T125">
        <v>6.4262688981669758E-2</v>
      </c>
      <c r="U125">
        <v>38337</v>
      </c>
      <c r="V125">
        <v>-0.28639502633881209</v>
      </c>
      <c r="W125">
        <v>168409</v>
      </c>
      <c r="X125">
        <v>-7.899745151869797E-2</v>
      </c>
      <c r="Y125">
        <v>152353</v>
      </c>
      <c r="Z125">
        <v>2.4407791666386514E-2</v>
      </c>
      <c r="AA125">
        <v>16056</v>
      </c>
      <c r="AB125">
        <v>-0.52957721719258155</v>
      </c>
      <c r="AC125">
        <v>37756</v>
      </c>
      <c r="AD125">
        <v>-0.3139389093816437</v>
      </c>
      <c r="AE125">
        <v>17171</v>
      </c>
      <c r="AF125">
        <v>0.21461413312583999</v>
      </c>
      <c r="AG125">
        <v>20585</v>
      </c>
      <c r="AH125">
        <v>-0.4966500391236307</v>
      </c>
      <c r="AI125">
        <v>1079195</v>
      </c>
      <c r="AJ125">
        <v>5.532874053284953E-2</v>
      </c>
      <c r="AK125">
        <v>429723</v>
      </c>
      <c r="AL125">
        <v>-4.1066524525197323E-3</v>
      </c>
      <c r="AM125">
        <v>392311</v>
      </c>
      <c r="AN125">
        <v>4.5602223874669834E-2</v>
      </c>
      <c r="AO125">
        <v>37412</v>
      </c>
      <c r="AP125">
        <v>-0.33542943423039351</v>
      </c>
      <c r="AQ125">
        <v>362999</v>
      </c>
      <c r="AR125">
        <v>7.1580600500072311E-2</v>
      </c>
      <c r="AS125">
        <v>357179</v>
      </c>
      <c r="AT125">
        <v>6.8058334006142029E-2</v>
      </c>
      <c r="AU125">
        <v>5820</v>
      </c>
      <c r="AV125">
        <v>0.34349030470914133</v>
      </c>
      <c r="AW125">
        <v>200479</v>
      </c>
      <c r="AX125">
        <v>-1.579314272248844E-2</v>
      </c>
      <c r="AY125">
        <v>163224</v>
      </c>
      <c r="AZ125">
        <v>8.2595459338997479E-2</v>
      </c>
      <c r="BA125">
        <v>37255</v>
      </c>
      <c r="BB125">
        <v>-0.29609265767297732</v>
      </c>
      <c r="BC125">
        <v>159308</v>
      </c>
      <c r="BD125">
        <v>-8.5671650357276086E-2</v>
      </c>
      <c r="BE125">
        <v>143768</v>
      </c>
      <c r="BF125">
        <v>2.1311661741304944E-2</v>
      </c>
      <c r="BG125">
        <v>15540</v>
      </c>
      <c r="BH125">
        <v>-0.53566199539845227</v>
      </c>
      <c r="BI125">
        <v>32605</v>
      </c>
      <c r="BJ125">
        <v>-0.36878073334107719</v>
      </c>
      <c r="BK125">
        <v>13184</v>
      </c>
      <c r="BL125">
        <v>0.14404720583130848</v>
      </c>
      <c r="BM125">
        <v>19421</v>
      </c>
      <c r="BN125">
        <v>-0.51604784450535757</v>
      </c>
      <c r="BO125">
        <v>103186</v>
      </c>
      <c r="BP125">
        <v>7.498681872327051E-3</v>
      </c>
      <c r="BQ125">
        <v>42486</v>
      </c>
      <c r="BR125">
        <v>-0.11728407886808923</v>
      </c>
      <c r="BS125">
        <v>40432</v>
      </c>
      <c r="BT125">
        <v>-0.12454529707257922</v>
      </c>
      <c r="BU125">
        <v>2054</v>
      </c>
      <c r="BV125">
        <v>5.4956343091936422E-2</v>
      </c>
      <c r="BW125">
        <v>34628</v>
      </c>
      <c r="BX125">
        <v>0.19262958498364036</v>
      </c>
      <c r="BY125">
        <v>33775</v>
      </c>
      <c r="BZ125">
        <v>0.21549645517688121</v>
      </c>
      <c r="CA125">
        <v>853</v>
      </c>
      <c r="CB125">
        <v>-0.31705364291433147</v>
      </c>
      <c r="CC125">
        <v>16801</v>
      </c>
      <c r="CD125">
        <v>-7.5089457748417243E-2</v>
      </c>
      <c r="CE125">
        <v>15719</v>
      </c>
      <c r="CF125">
        <v>-9.4892612425865108E-2</v>
      </c>
      <c r="CG125">
        <v>1082</v>
      </c>
      <c r="CH125">
        <v>0.35588972431077703</v>
      </c>
      <c r="CI125">
        <v>9101</v>
      </c>
      <c r="CJ125">
        <v>5.6045486191691918E-2</v>
      </c>
      <c r="CK125">
        <v>8585</v>
      </c>
      <c r="CL125">
        <v>7.919547454431175E-2</v>
      </c>
      <c r="CM125">
        <v>516</v>
      </c>
      <c r="CN125">
        <v>-0.22289156626506024</v>
      </c>
      <c r="CO125">
        <v>5150</v>
      </c>
      <c r="CP125">
        <v>0.52411956200059184</v>
      </c>
      <c r="CQ125">
        <v>3987</v>
      </c>
      <c r="CR125">
        <v>0.52583237657864523</v>
      </c>
      <c r="CS125">
        <v>1163</v>
      </c>
      <c r="CT125">
        <v>0.51827676240208875</v>
      </c>
      <c r="CU125">
        <v>250652</v>
      </c>
      <c r="CV125">
        <v>-3.0382273525566106E-2</v>
      </c>
      <c r="CW125">
        <v>91120</v>
      </c>
      <c r="CX125">
        <v>-0.1584857915977872</v>
      </c>
      <c r="CY125">
        <v>58543</v>
      </c>
      <c r="CZ125">
        <v>-2.1200113691461464E-2</v>
      </c>
      <c r="DA125">
        <v>32577</v>
      </c>
      <c r="DB125">
        <v>-0.32787967566898435</v>
      </c>
      <c r="DC125">
        <v>103795</v>
      </c>
      <c r="DD125">
        <v>1.7049630101415802E-2</v>
      </c>
      <c r="DE125">
        <v>102848</v>
      </c>
      <c r="DF125">
        <v>2.2030984487881433E-2</v>
      </c>
      <c r="DG125">
        <v>947</v>
      </c>
      <c r="DH125">
        <v>-0.33497191011235961</v>
      </c>
      <c r="DI125">
        <v>50384</v>
      </c>
      <c r="DJ125">
        <v>-0.27370226751812721</v>
      </c>
      <c r="DK125">
        <v>20247</v>
      </c>
      <c r="DL125">
        <v>-7.6533637400228005E-2</v>
      </c>
      <c r="DM125">
        <v>30137</v>
      </c>
      <c r="DN125">
        <v>-0.36481473675336173</v>
      </c>
      <c r="DO125">
        <v>68217</v>
      </c>
      <c r="DP125">
        <v>-0.26387180317254777</v>
      </c>
      <c r="DQ125">
        <v>57875</v>
      </c>
      <c r="DR125">
        <v>-0.1087927317523868</v>
      </c>
      <c r="DS125">
        <v>10342</v>
      </c>
      <c r="DT125">
        <v>-0.62704652001442485</v>
      </c>
      <c r="DU125">
        <v>19493</v>
      </c>
      <c r="DV125">
        <v>-0.50626883817532486</v>
      </c>
      <c r="DW125">
        <v>6765</v>
      </c>
      <c r="DX125">
        <v>0.21672661870503607</v>
      </c>
      <c r="DY125">
        <v>12728</v>
      </c>
      <c r="DZ125">
        <v>-0.62477521299489991</v>
      </c>
      <c r="EA125">
        <v>33289</v>
      </c>
      <c r="EB125">
        <v>0.10254032391613954</v>
      </c>
      <c r="EC125">
        <v>19154</v>
      </c>
      <c r="ED125">
        <v>2.2037244544047763E-2</v>
      </c>
      <c r="EE125">
        <v>19127</v>
      </c>
      <c r="EF125">
        <v>2.9218682737838897E-2</v>
      </c>
      <c r="EG125">
        <v>27</v>
      </c>
      <c r="EH125">
        <v>-0.82802547770700641</v>
      </c>
      <c r="EI125">
        <v>8167</v>
      </c>
      <c r="EJ125">
        <v>0.23986640352208899</v>
      </c>
      <c r="EK125">
        <v>8167</v>
      </c>
      <c r="EL125">
        <v>0.23986640352208899</v>
      </c>
      <c r="EM125">
        <v>0</v>
      </c>
      <c r="EN125" t="s">
        <v>123</v>
      </c>
      <c r="EO125">
        <v>3320</v>
      </c>
      <c r="EP125">
        <v>5.766167569289582E-2</v>
      </c>
      <c r="EQ125">
        <v>3320</v>
      </c>
      <c r="ER125">
        <v>5.766167569289582E-2</v>
      </c>
      <c r="ES125">
        <v>0</v>
      </c>
      <c r="ET125" t="s">
        <v>123</v>
      </c>
      <c r="EU125">
        <v>1770</v>
      </c>
      <c r="EV125">
        <v>0.52061855670103085</v>
      </c>
      <c r="EW125">
        <v>1770</v>
      </c>
      <c r="EX125">
        <v>0.55536028119507908</v>
      </c>
      <c r="EY125">
        <v>0</v>
      </c>
      <c r="EZ125">
        <v>-1</v>
      </c>
      <c r="FA125">
        <v>644</v>
      </c>
      <c r="FB125">
        <v>0.49419953596287702</v>
      </c>
      <c r="FC125">
        <v>626</v>
      </c>
      <c r="FD125">
        <v>0.71506849315068499</v>
      </c>
      <c r="FE125">
        <v>19</v>
      </c>
      <c r="FF125">
        <v>-0.71212121212121215</v>
      </c>
      <c r="FG125">
        <v>37975</v>
      </c>
      <c r="FH125">
        <v>0.15770379854886896</v>
      </c>
      <c r="FI125">
        <v>12749</v>
      </c>
      <c r="FJ125">
        <v>-5.2682419378808132E-2</v>
      </c>
      <c r="FK125">
        <v>11982</v>
      </c>
      <c r="FL125">
        <v>-0.10475194261805143</v>
      </c>
      <c r="FM125">
        <v>767</v>
      </c>
      <c r="FN125">
        <v>9.3648648648648649</v>
      </c>
      <c r="FO125">
        <v>7343</v>
      </c>
      <c r="FP125">
        <v>0.34290416971470372</v>
      </c>
      <c r="FQ125">
        <v>7311</v>
      </c>
      <c r="FR125">
        <v>0.36043915147004091</v>
      </c>
      <c r="FS125">
        <v>32</v>
      </c>
      <c r="FT125">
        <v>-0.66315789473684217</v>
      </c>
      <c r="FU125">
        <v>10190</v>
      </c>
      <c r="FV125">
        <v>0.64328334139654886</v>
      </c>
      <c r="FW125">
        <v>10033</v>
      </c>
      <c r="FX125">
        <v>0.64071954210956661</v>
      </c>
      <c r="FY125">
        <v>157</v>
      </c>
      <c r="FZ125">
        <v>0.82558139534883712</v>
      </c>
      <c r="GA125">
        <v>7977</v>
      </c>
      <c r="GB125">
        <v>1.4369277721261398E-2</v>
      </c>
      <c r="GC125">
        <v>7866</v>
      </c>
      <c r="GD125">
        <v>1.2094698919197011E-2</v>
      </c>
      <c r="GE125">
        <v>111</v>
      </c>
      <c r="GF125">
        <v>0.19354838709677424</v>
      </c>
      <c r="GG125">
        <v>650</v>
      </c>
      <c r="GH125">
        <v>1.0440251572327046</v>
      </c>
      <c r="GI125">
        <v>320</v>
      </c>
      <c r="GJ125">
        <v>1.622950819672131</v>
      </c>
      <c r="GK125">
        <v>330</v>
      </c>
      <c r="GL125">
        <v>0.68367346938775508</v>
      </c>
      <c r="GM125">
        <v>328373</v>
      </c>
      <c r="GN125">
        <v>0.13735249396467819</v>
      </c>
      <c r="GO125">
        <v>163247</v>
      </c>
      <c r="GP125">
        <v>0.1539173829450351</v>
      </c>
      <c r="GQ125">
        <v>162018</v>
      </c>
      <c r="GR125">
        <v>0.15702349496536461</v>
      </c>
      <c r="GS125">
        <v>1229</v>
      </c>
      <c r="GT125">
        <v>-0.14830214830214827</v>
      </c>
      <c r="GU125">
        <v>46213</v>
      </c>
      <c r="GV125">
        <v>0.18155553282879944</v>
      </c>
      <c r="GW125">
        <v>42414</v>
      </c>
      <c r="GX125">
        <v>0.1509905020352782</v>
      </c>
      <c r="GY125">
        <v>3799</v>
      </c>
      <c r="GZ125">
        <v>0.67948717948717952</v>
      </c>
      <c r="HA125">
        <v>85369</v>
      </c>
      <c r="HB125">
        <v>0.11027441799973992</v>
      </c>
      <c r="HC125">
        <v>80233</v>
      </c>
      <c r="HD125">
        <v>5.8706323234455793E-2</v>
      </c>
      <c r="HE125">
        <v>5136</v>
      </c>
      <c r="HF125">
        <v>3.6437613019891497</v>
      </c>
      <c r="HG125">
        <v>42621</v>
      </c>
      <c r="HH125">
        <v>0.26269479172838772</v>
      </c>
      <c r="HI125">
        <v>38758</v>
      </c>
      <c r="HJ125">
        <v>0.21708274454388454</v>
      </c>
      <c r="HK125">
        <v>3863</v>
      </c>
      <c r="HL125">
        <v>1.0246331236897275</v>
      </c>
      <c r="HM125">
        <v>7196</v>
      </c>
      <c r="HN125">
        <v>0.28156723063223499</v>
      </c>
      <c r="HO125">
        <v>2241</v>
      </c>
      <c r="HP125">
        <v>-0.12014134275618371</v>
      </c>
      <c r="HQ125">
        <v>4955</v>
      </c>
      <c r="HR125">
        <v>0.61505867014341598</v>
      </c>
      <c r="HS125">
        <v>45756</v>
      </c>
      <c r="HT125">
        <v>0.10607232643589248</v>
      </c>
      <c r="HU125">
        <v>14722</v>
      </c>
      <c r="HV125">
        <v>9.0276234910760644E-2</v>
      </c>
      <c r="HW125">
        <v>13918</v>
      </c>
      <c r="HX125">
        <v>7.2512907451645292E-2</v>
      </c>
      <c r="HY125">
        <v>804</v>
      </c>
      <c r="HZ125">
        <v>0.52851711026615966</v>
      </c>
      <c r="IA125">
        <v>18554</v>
      </c>
      <c r="IB125">
        <v>0.12034297445806419</v>
      </c>
      <c r="IC125">
        <v>18520</v>
      </c>
      <c r="ID125">
        <v>0.11862768784730604</v>
      </c>
      <c r="IE125">
        <v>34</v>
      </c>
      <c r="IF125">
        <v>4.666666666666667</v>
      </c>
      <c r="IG125">
        <v>8502</v>
      </c>
      <c r="IH125">
        <v>0.3837890625</v>
      </c>
      <c r="II125">
        <v>7790</v>
      </c>
      <c r="IJ125">
        <v>0.33963886500429918</v>
      </c>
      <c r="IK125">
        <v>711</v>
      </c>
      <c r="IL125">
        <v>1.1676829268292681</v>
      </c>
      <c r="IM125">
        <v>4261</v>
      </c>
      <c r="IN125">
        <v>4.2574015170051327E-2</v>
      </c>
      <c r="IO125">
        <v>4060</v>
      </c>
      <c r="IP125">
        <v>4.2362002567394086E-2</v>
      </c>
      <c r="IQ125">
        <v>201</v>
      </c>
      <c r="IR125">
        <v>5.2356020942408321E-2</v>
      </c>
      <c r="IS125">
        <v>2093</v>
      </c>
      <c r="IT125">
        <v>-4.4728434504792358E-2</v>
      </c>
      <c r="IU125">
        <v>1362</v>
      </c>
      <c r="IV125">
        <v>-0.18491921005385992</v>
      </c>
      <c r="IW125">
        <v>731</v>
      </c>
      <c r="IX125">
        <v>0.40576923076923066</v>
      </c>
      <c r="IY125">
        <v>30221</v>
      </c>
      <c r="IZ125">
        <v>0.23674087412015066</v>
      </c>
      <c r="JA125">
        <v>8192</v>
      </c>
      <c r="JB125">
        <v>0.27960012496094966</v>
      </c>
      <c r="JC125">
        <v>8113</v>
      </c>
      <c r="JD125">
        <v>0.26944140197152255</v>
      </c>
      <c r="JE125">
        <v>79</v>
      </c>
      <c r="JF125">
        <v>6.1818181818181817</v>
      </c>
      <c r="JG125">
        <v>4787</v>
      </c>
      <c r="JH125">
        <v>0.46436219027225456</v>
      </c>
      <c r="JI125">
        <v>4787</v>
      </c>
      <c r="JJ125">
        <v>0.46436219027225456</v>
      </c>
      <c r="JK125">
        <v>0</v>
      </c>
      <c r="JL125" t="s">
        <v>123</v>
      </c>
      <c r="JM125">
        <v>14191</v>
      </c>
      <c r="JN125">
        <v>0.18228776139298519</v>
      </c>
      <c r="JO125">
        <v>14129</v>
      </c>
      <c r="JP125">
        <v>0.1815520990132129</v>
      </c>
      <c r="JQ125">
        <v>62</v>
      </c>
      <c r="JR125">
        <v>0.37777777777777777</v>
      </c>
      <c r="JS125">
        <v>2961</v>
      </c>
      <c r="JT125">
        <v>4.6289752650176652E-2</v>
      </c>
      <c r="JU125">
        <v>2954</v>
      </c>
      <c r="JV125">
        <v>4.8261178140525107E-2</v>
      </c>
      <c r="JW125">
        <v>7</v>
      </c>
      <c r="JX125">
        <v>-0.41666666666666663</v>
      </c>
      <c r="JY125">
        <v>7</v>
      </c>
      <c r="JZ125">
        <v>-0.36363636363636365</v>
      </c>
      <c r="KA125">
        <v>0</v>
      </c>
      <c r="KB125" t="s">
        <v>123</v>
      </c>
      <c r="KC125">
        <v>7</v>
      </c>
      <c r="KD125">
        <v>-0.36363636363636365</v>
      </c>
      <c r="KE125">
        <v>31136</v>
      </c>
      <c r="KF125">
        <v>3.6588207876951717E-2</v>
      </c>
      <c r="KG125">
        <v>15639</v>
      </c>
      <c r="KH125">
        <v>0.12624225838974512</v>
      </c>
      <c r="KI125">
        <v>15497</v>
      </c>
      <c r="KJ125">
        <v>0.12272694341809753</v>
      </c>
      <c r="KK125">
        <v>142</v>
      </c>
      <c r="KL125">
        <v>0.69047619047619047</v>
      </c>
      <c r="KM125">
        <v>6466</v>
      </c>
      <c r="KN125">
        <v>-3.4637205135861437E-2</v>
      </c>
      <c r="KO125">
        <v>6433</v>
      </c>
      <c r="KP125">
        <v>-2.9713423831070895E-2</v>
      </c>
      <c r="KQ125">
        <v>33</v>
      </c>
      <c r="KR125">
        <v>-0.51470588235294112</v>
      </c>
      <c r="KS125">
        <v>2987</v>
      </c>
      <c r="KT125">
        <v>1.2542372881355845E-2</v>
      </c>
      <c r="KU125">
        <v>2966</v>
      </c>
      <c r="KV125">
        <v>3.3449477351916279E-2</v>
      </c>
      <c r="KW125">
        <v>21</v>
      </c>
      <c r="KX125">
        <v>-0.7407407407407407</v>
      </c>
      <c r="KY125">
        <v>5972</v>
      </c>
      <c r="KZ125">
        <v>-0.10303394412736555</v>
      </c>
      <c r="LA125">
        <v>5757</v>
      </c>
      <c r="LB125">
        <v>-0.10992578849721701</v>
      </c>
      <c r="LC125">
        <v>214</v>
      </c>
      <c r="LD125">
        <v>0.12631578947368416</v>
      </c>
      <c r="LE125">
        <v>328</v>
      </c>
      <c r="LF125">
        <v>0.78260869565217384</v>
      </c>
      <c r="LG125">
        <v>328</v>
      </c>
      <c r="LH125">
        <v>0.78260869565217384</v>
      </c>
      <c r="LI125">
        <v>0</v>
      </c>
      <c r="LJ125" t="s">
        <v>123</v>
      </c>
      <c r="LK125">
        <v>230714</v>
      </c>
      <c r="LL125">
        <v>-1.1952634847219534E-2</v>
      </c>
      <c r="LM125">
        <v>62471</v>
      </c>
      <c r="LN125">
        <v>-0.14730491516863897</v>
      </c>
      <c r="LO125">
        <v>62080</v>
      </c>
      <c r="LP125">
        <v>-0.14074935293222046</v>
      </c>
      <c r="LQ125">
        <v>392</v>
      </c>
      <c r="LR125">
        <v>-0.61341222879684421</v>
      </c>
      <c r="LS125">
        <v>138522</v>
      </c>
      <c r="LT125">
        <v>4.1628442091648843E-2</v>
      </c>
      <c r="LU125">
        <v>138369</v>
      </c>
      <c r="LV125">
        <v>4.0548365506817063E-2</v>
      </c>
      <c r="LW125">
        <v>154</v>
      </c>
      <c r="LX125">
        <v>16.111111111111111</v>
      </c>
      <c r="LY125">
        <v>15652</v>
      </c>
      <c r="LZ125">
        <v>5.9643896824859599E-2</v>
      </c>
      <c r="MA125">
        <v>15346</v>
      </c>
      <c r="MB125">
        <v>5.2465537343117763E-2</v>
      </c>
      <c r="MC125">
        <v>306</v>
      </c>
      <c r="MD125">
        <v>0.61052631578947358</v>
      </c>
      <c r="ME125">
        <v>14341</v>
      </c>
      <c r="MF125">
        <v>9.6071537756037939E-2</v>
      </c>
      <c r="MG125">
        <v>14187</v>
      </c>
      <c r="MH125">
        <v>0.13468767495801015</v>
      </c>
      <c r="MI125">
        <v>154</v>
      </c>
      <c r="MJ125">
        <v>-0.73539518900343648</v>
      </c>
      <c r="MK125">
        <v>428</v>
      </c>
      <c r="ML125">
        <v>-0.58162267839687187</v>
      </c>
      <c r="MM125">
        <v>278</v>
      </c>
      <c r="MN125">
        <v>-0.30673316708229426</v>
      </c>
      <c r="MO125">
        <v>150</v>
      </c>
      <c r="MP125">
        <v>-0.7588424437299035</v>
      </c>
      <c r="MQ125">
        <v>91079</v>
      </c>
      <c r="MR125">
        <v>9.6663495924191212E-2</v>
      </c>
      <c r="MS125">
        <v>42429</v>
      </c>
      <c r="MT125">
        <v>-1.4121301984042489E-3</v>
      </c>
      <c r="MU125">
        <v>41033</v>
      </c>
      <c r="MV125">
        <v>8.0612029916780736E-2</v>
      </c>
      <c r="MW125">
        <v>1395</v>
      </c>
      <c r="MX125">
        <v>-0.69116670356431253</v>
      </c>
      <c r="MY125">
        <v>29152</v>
      </c>
      <c r="MZ125">
        <v>0.12058427830098029</v>
      </c>
      <c r="NA125">
        <v>28330</v>
      </c>
      <c r="NB125">
        <v>0.10902329222939899</v>
      </c>
      <c r="NC125">
        <v>821</v>
      </c>
      <c r="ND125">
        <v>0.75427350427350426</v>
      </c>
      <c r="NE125">
        <v>9884</v>
      </c>
      <c r="NF125">
        <v>-0.19162509200948719</v>
      </c>
      <c r="NG125">
        <v>9160</v>
      </c>
      <c r="NH125">
        <v>6.7101584342963649E-2</v>
      </c>
      <c r="NI125">
        <v>725</v>
      </c>
      <c r="NJ125">
        <v>-0.80104281009879252</v>
      </c>
      <c r="NK125">
        <v>11188</v>
      </c>
      <c r="NL125">
        <v>-7.7202243483998734E-2</v>
      </c>
      <c r="NM125">
        <v>10541</v>
      </c>
      <c r="NN125">
        <v>0.12269677281925651</v>
      </c>
      <c r="NO125">
        <v>648</v>
      </c>
      <c r="NP125">
        <v>-0.76298463789319682</v>
      </c>
      <c r="NQ125">
        <v>1766</v>
      </c>
      <c r="NR125">
        <v>-0.26416666666666666</v>
      </c>
      <c r="NS125">
        <v>1264</v>
      </c>
      <c r="NT125">
        <v>0.87537091988130555</v>
      </c>
      <c r="NU125">
        <v>501</v>
      </c>
      <c r="NV125">
        <v>-0.70973348783314028</v>
      </c>
    </row>
    <row r="126" spans="2:386" x14ac:dyDescent="0.25">
      <c r="B126">
        <v>2015</v>
      </c>
      <c r="C126">
        <v>12118871</v>
      </c>
      <c r="D126">
        <v>2.7075103219222685E-2</v>
      </c>
      <c r="E126">
        <v>4723000</v>
      </c>
      <c r="F126">
        <v>1.5712822128732817E-4</v>
      </c>
      <c r="G126">
        <v>4552975</v>
      </c>
      <c r="H126">
        <v>3.0039615900023797E-3</v>
      </c>
      <c r="I126">
        <v>170024</v>
      </c>
      <c r="J126">
        <v>-7.0516009468464924E-2</v>
      </c>
      <c r="K126">
        <v>3319999</v>
      </c>
      <c r="L126">
        <v>2.9945360141288679E-2</v>
      </c>
      <c r="M126">
        <v>3259443</v>
      </c>
      <c r="N126">
        <v>2.7673740435246952E-2</v>
      </c>
      <c r="O126">
        <v>60555</v>
      </c>
      <c r="P126">
        <v>0.16903801231684001</v>
      </c>
      <c r="Q126">
        <v>2423582</v>
      </c>
      <c r="R126">
        <v>4.8704362782747923E-2</v>
      </c>
      <c r="S126">
        <v>2213528</v>
      </c>
      <c r="T126">
        <v>5.2468717563951994E-2</v>
      </c>
      <c r="U126">
        <v>210053</v>
      </c>
      <c r="V126">
        <v>1.0623301017585129E-2</v>
      </c>
      <c r="W126">
        <v>1932793</v>
      </c>
      <c r="X126">
        <v>7.7840340975313005E-2</v>
      </c>
      <c r="Y126">
        <v>1816422</v>
      </c>
      <c r="Z126">
        <v>4.6389929339003322E-2</v>
      </c>
      <c r="AA126">
        <v>116372</v>
      </c>
      <c r="AB126">
        <v>1.0303934397627148</v>
      </c>
      <c r="AC126">
        <v>318835</v>
      </c>
      <c r="AD126">
        <v>0.15654438676866933</v>
      </c>
      <c r="AE126">
        <v>171161</v>
      </c>
      <c r="AF126">
        <v>0.15762740522809504</v>
      </c>
      <c r="AG126">
        <v>147674</v>
      </c>
      <c r="AH126">
        <v>0.15525549957755724</v>
      </c>
      <c r="AI126">
        <v>10731347</v>
      </c>
      <c r="AJ126">
        <v>2.5564113698899327E-2</v>
      </c>
      <c r="AK126">
        <v>4153090</v>
      </c>
      <c r="AL126">
        <v>-1.1510547189530485E-2</v>
      </c>
      <c r="AM126">
        <v>4006075</v>
      </c>
      <c r="AN126">
        <v>-7.5485346998485081E-3</v>
      </c>
      <c r="AO126">
        <v>147017</v>
      </c>
      <c r="AP126">
        <v>-0.10848538873425628</v>
      </c>
      <c r="AQ126">
        <v>2883281</v>
      </c>
      <c r="AR126">
        <v>3.5280485913227411E-2</v>
      </c>
      <c r="AS126">
        <v>2837976</v>
      </c>
      <c r="AT126">
        <v>3.0999638529487061E-2</v>
      </c>
      <c r="AU126">
        <v>45305</v>
      </c>
      <c r="AV126">
        <v>0.39920936409401153</v>
      </c>
      <c r="AW126">
        <v>2178727</v>
      </c>
      <c r="AX126">
        <v>6.6158558964145353E-2</v>
      </c>
      <c r="AY126">
        <v>1979384</v>
      </c>
      <c r="AZ126">
        <v>6.7859300820025892E-2</v>
      </c>
      <c r="BA126">
        <v>199344</v>
      </c>
      <c r="BB126">
        <v>4.9576681689903479E-2</v>
      </c>
      <c r="BC126">
        <v>1790603</v>
      </c>
      <c r="BD126">
        <v>7.1003347702275121E-2</v>
      </c>
      <c r="BE126">
        <v>1682194</v>
      </c>
      <c r="BF126">
        <v>3.7201777220940535E-2</v>
      </c>
      <c r="BG126">
        <v>108409</v>
      </c>
      <c r="BH126">
        <v>1.1667066394851502</v>
      </c>
      <c r="BI126">
        <v>267627</v>
      </c>
      <c r="BJ126">
        <v>0.19103608795688487</v>
      </c>
      <c r="BK126">
        <v>126580</v>
      </c>
      <c r="BL126">
        <v>0.20219202021065419</v>
      </c>
      <c r="BM126">
        <v>141048</v>
      </c>
      <c r="BN126">
        <v>0.18120760405326197</v>
      </c>
      <c r="BO126">
        <v>1387524</v>
      </c>
      <c r="BP126">
        <v>3.8912690913283976E-2</v>
      </c>
      <c r="BQ126">
        <v>569909</v>
      </c>
      <c r="BR126">
        <v>9.4268000222728743E-2</v>
      </c>
      <c r="BS126">
        <v>546898</v>
      </c>
      <c r="BT126">
        <v>8.7717832750589642E-2</v>
      </c>
      <c r="BU126">
        <v>23010</v>
      </c>
      <c r="BV126">
        <v>0.27712715768440921</v>
      </c>
      <c r="BW126">
        <v>436716</v>
      </c>
      <c r="BX126">
        <v>-3.9480256450609152E-3</v>
      </c>
      <c r="BY126">
        <v>421468</v>
      </c>
      <c r="BZ126">
        <v>5.8205995289108969E-3</v>
      </c>
      <c r="CA126">
        <v>15248</v>
      </c>
      <c r="CB126">
        <v>-0.21483007209062821</v>
      </c>
      <c r="CC126">
        <v>244854</v>
      </c>
      <c r="CD126">
        <v>-8.4644256362712E-2</v>
      </c>
      <c r="CE126">
        <v>234146</v>
      </c>
      <c r="CF126">
        <v>-6.1832373045701106E-2</v>
      </c>
      <c r="CG126">
        <v>10710</v>
      </c>
      <c r="CH126">
        <v>-0.40224367918736392</v>
      </c>
      <c r="CI126">
        <v>142190</v>
      </c>
      <c r="CJ126">
        <v>0.1720437198107454</v>
      </c>
      <c r="CK126">
        <v>134227</v>
      </c>
      <c r="CL126">
        <v>0.17703747873515852</v>
      </c>
      <c r="CM126">
        <v>7960</v>
      </c>
      <c r="CN126">
        <v>9.3106289480911819E-2</v>
      </c>
      <c r="CO126">
        <v>51209</v>
      </c>
      <c r="CP126">
        <v>4.4722543692747863E-3</v>
      </c>
      <c r="CQ126">
        <v>44587</v>
      </c>
      <c r="CR126">
        <v>4.7503817690590866E-2</v>
      </c>
      <c r="CS126">
        <v>6621</v>
      </c>
      <c r="CT126">
        <v>-0.21328422053231944</v>
      </c>
      <c r="CU126">
        <v>2500655</v>
      </c>
      <c r="CV126">
        <v>2.1098906383369975E-3</v>
      </c>
      <c r="CW126">
        <v>726092</v>
      </c>
      <c r="CX126">
        <v>-3.8410123752186109E-4</v>
      </c>
      <c r="CY126">
        <v>619829</v>
      </c>
      <c r="CZ126">
        <v>5.6337044030730921E-2</v>
      </c>
      <c r="DA126">
        <v>106265</v>
      </c>
      <c r="DB126">
        <v>-0.23878939828080226</v>
      </c>
      <c r="DC126">
        <v>757395</v>
      </c>
      <c r="DD126">
        <v>6.8782977343093687E-3</v>
      </c>
      <c r="DE126">
        <v>746610</v>
      </c>
      <c r="DF126">
        <v>2.5513287051335265E-3</v>
      </c>
      <c r="DG126">
        <v>10786</v>
      </c>
      <c r="DH126">
        <v>0.43564488220417941</v>
      </c>
      <c r="DI126">
        <v>412662</v>
      </c>
      <c r="DJ126">
        <v>-1.828952063756395E-2</v>
      </c>
      <c r="DK126">
        <v>269256</v>
      </c>
      <c r="DL126">
        <v>-3.1728393729839377E-2</v>
      </c>
      <c r="DM126">
        <v>143408</v>
      </c>
      <c r="DN126">
        <v>7.9776204901844672E-3</v>
      </c>
      <c r="DO126">
        <v>834473</v>
      </c>
      <c r="DP126">
        <v>1.7391929851940047E-2</v>
      </c>
      <c r="DQ126">
        <v>756549</v>
      </c>
      <c r="DR126">
        <v>-3.8929412571742206E-2</v>
      </c>
      <c r="DS126">
        <v>77923</v>
      </c>
      <c r="DT126">
        <v>1.3601587109280349</v>
      </c>
      <c r="DU126">
        <v>158154</v>
      </c>
      <c r="DV126">
        <v>0.16830044839736713</v>
      </c>
      <c r="DW126">
        <v>61076</v>
      </c>
      <c r="DX126">
        <v>0.1865177270519669</v>
      </c>
      <c r="DY126">
        <v>97077</v>
      </c>
      <c r="DZ126">
        <v>0.15705601907032185</v>
      </c>
      <c r="EA126">
        <v>332165</v>
      </c>
      <c r="EB126">
        <v>0.12282012365167949</v>
      </c>
      <c r="EC126">
        <v>186293</v>
      </c>
      <c r="ED126">
        <v>0.10522912266546425</v>
      </c>
      <c r="EE126">
        <v>184323</v>
      </c>
      <c r="EF126">
        <v>9.7572303899676749E-2</v>
      </c>
      <c r="EG126">
        <v>1969</v>
      </c>
      <c r="EH126">
        <v>2.1860841423948218</v>
      </c>
      <c r="EI126">
        <v>90085</v>
      </c>
      <c r="EJ126">
        <v>0.11898492037860531</v>
      </c>
      <c r="EK126">
        <v>89763</v>
      </c>
      <c r="EL126">
        <v>0.11951858318782738</v>
      </c>
      <c r="EM126">
        <v>323</v>
      </c>
      <c r="EN126">
        <v>-9.2024539877300082E-3</v>
      </c>
      <c r="EO126">
        <v>36340</v>
      </c>
      <c r="EP126">
        <v>0.22389869325070721</v>
      </c>
      <c r="EQ126">
        <v>35726</v>
      </c>
      <c r="ER126">
        <v>0.23027652467371462</v>
      </c>
      <c r="ES126">
        <v>615</v>
      </c>
      <c r="ET126">
        <v>-5.9633027522935755E-2</v>
      </c>
      <c r="EU126">
        <v>15918</v>
      </c>
      <c r="EV126">
        <v>0.24758993651540084</v>
      </c>
      <c r="EW126">
        <v>14496</v>
      </c>
      <c r="EX126">
        <v>0.16790203029326456</v>
      </c>
      <c r="EY126">
        <v>1423</v>
      </c>
      <c r="EZ126">
        <v>3.1008645533141213</v>
      </c>
      <c r="FA126">
        <v>6890</v>
      </c>
      <c r="FB126">
        <v>0.33890400310921098</v>
      </c>
      <c r="FC126">
        <v>5539</v>
      </c>
      <c r="FD126">
        <v>0.19041478615946694</v>
      </c>
      <c r="FE126">
        <v>1352</v>
      </c>
      <c r="FF126">
        <v>1.736842105263158</v>
      </c>
      <c r="FG126">
        <v>502973</v>
      </c>
      <c r="FH126">
        <v>0.19101269929222098</v>
      </c>
      <c r="FI126">
        <v>173392</v>
      </c>
      <c r="FJ126">
        <v>-4.462480233179611E-2</v>
      </c>
      <c r="FK126">
        <v>170051</v>
      </c>
      <c r="FL126">
        <v>-5.0471829806242652E-2</v>
      </c>
      <c r="FM126">
        <v>3339</v>
      </c>
      <c r="FN126">
        <v>0.39009159034138219</v>
      </c>
      <c r="FO126">
        <v>81996</v>
      </c>
      <c r="FP126">
        <v>0.32877422700460235</v>
      </c>
      <c r="FQ126">
        <v>80972</v>
      </c>
      <c r="FR126">
        <v>0.34184011666445713</v>
      </c>
      <c r="FS126">
        <v>1025</v>
      </c>
      <c r="FT126">
        <v>-0.24743024963289284</v>
      </c>
      <c r="FU126">
        <v>129823</v>
      </c>
      <c r="FV126">
        <v>0.5304804008252284</v>
      </c>
      <c r="FW126">
        <v>127729</v>
      </c>
      <c r="FX126">
        <v>0.52492209978390902</v>
      </c>
      <c r="FY126">
        <v>2097</v>
      </c>
      <c r="FZ126">
        <v>0.96532333645735702</v>
      </c>
      <c r="GA126">
        <v>116259</v>
      </c>
      <c r="GB126">
        <v>0.2661758459578083</v>
      </c>
      <c r="GC126">
        <v>114859</v>
      </c>
      <c r="GD126">
        <v>0.26211746607329278</v>
      </c>
      <c r="GE126">
        <v>1400</v>
      </c>
      <c r="GF126">
        <v>0.71358629130966955</v>
      </c>
      <c r="GG126">
        <v>6648</v>
      </c>
      <c r="GH126">
        <v>0.24657791111944505</v>
      </c>
      <c r="GI126">
        <v>5270</v>
      </c>
      <c r="GJ126">
        <v>7.7709611451942662E-2</v>
      </c>
      <c r="GK126">
        <v>1377</v>
      </c>
      <c r="GL126">
        <v>2.1224489795918369</v>
      </c>
      <c r="GM126">
        <v>3852870</v>
      </c>
      <c r="GN126">
        <v>4.3574850649730656E-2</v>
      </c>
      <c r="GO126">
        <v>1792843</v>
      </c>
      <c r="GP126">
        <v>5.3642816006711502E-3</v>
      </c>
      <c r="GQ126">
        <v>1787324</v>
      </c>
      <c r="GR126">
        <v>5.4827411230335965E-3</v>
      </c>
      <c r="GS126">
        <v>5520</v>
      </c>
      <c r="GT126">
        <v>-3.1239031239031267E-2</v>
      </c>
      <c r="GU126">
        <v>583266</v>
      </c>
      <c r="GV126">
        <v>6.5532322239556962E-2</v>
      </c>
      <c r="GW126">
        <v>556696</v>
      </c>
      <c r="GX126">
        <v>5.0859551526843738E-2</v>
      </c>
      <c r="GY126">
        <v>26571</v>
      </c>
      <c r="GZ126">
        <v>0.50629251700680267</v>
      </c>
      <c r="HA126">
        <v>1074477</v>
      </c>
      <c r="HB126">
        <v>9.0158936298656123E-2</v>
      </c>
      <c r="HC126">
        <v>1041426</v>
      </c>
      <c r="HD126">
        <v>9.2156677678150167E-2</v>
      </c>
      <c r="HE126">
        <v>33053</v>
      </c>
      <c r="HF126">
        <v>3.0812412287540836E-2</v>
      </c>
      <c r="HG126">
        <v>429362</v>
      </c>
      <c r="HH126">
        <v>7.6826616574164452E-2</v>
      </c>
      <c r="HI126">
        <v>417609</v>
      </c>
      <c r="HJ126">
        <v>7.0690729341062575E-2</v>
      </c>
      <c r="HK126">
        <v>11753</v>
      </c>
      <c r="HL126">
        <v>0.35231849039235996</v>
      </c>
      <c r="HM126">
        <v>43043</v>
      </c>
      <c r="HN126">
        <v>9.1243281614440619E-2</v>
      </c>
      <c r="HO126">
        <v>24093</v>
      </c>
      <c r="HP126">
        <v>0.4249467707594039</v>
      </c>
      <c r="HQ126">
        <v>18952</v>
      </c>
      <c r="HR126">
        <v>-0.1589971155979587</v>
      </c>
      <c r="HS126">
        <v>456497</v>
      </c>
      <c r="HT126">
        <v>5.3338748122321977E-2</v>
      </c>
      <c r="HU126">
        <v>142202</v>
      </c>
      <c r="HV126">
        <v>2.2190274233547802E-2</v>
      </c>
      <c r="HW126">
        <v>140484</v>
      </c>
      <c r="HX126">
        <v>1.8376356479568479E-2</v>
      </c>
      <c r="HY126">
        <v>1718</v>
      </c>
      <c r="HZ126">
        <v>0.47341337907375647</v>
      </c>
      <c r="IA126">
        <v>185519</v>
      </c>
      <c r="IB126">
        <v>5.4037316485614273E-2</v>
      </c>
      <c r="IC126">
        <v>185103</v>
      </c>
      <c r="ID126">
        <v>5.2415228218598564E-2</v>
      </c>
      <c r="IE126">
        <v>416</v>
      </c>
      <c r="IF126">
        <v>2.3548387096774195</v>
      </c>
      <c r="IG126">
        <v>70772</v>
      </c>
      <c r="IH126">
        <v>8.359872611464958E-2</v>
      </c>
      <c r="II126">
        <v>69336</v>
      </c>
      <c r="IJ126">
        <v>7.354535038553256E-2</v>
      </c>
      <c r="IK126">
        <v>1438</v>
      </c>
      <c r="IL126">
        <v>0.98344827586206907</v>
      </c>
      <c r="IM126">
        <v>44317</v>
      </c>
      <c r="IN126">
        <v>0.18898398304402653</v>
      </c>
      <c r="IO126">
        <v>43671</v>
      </c>
      <c r="IP126">
        <v>0.17937292392449167</v>
      </c>
      <c r="IQ126">
        <v>646</v>
      </c>
      <c r="IR126">
        <v>1.6475409836065573</v>
      </c>
      <c r="IS126">
        <v>15319</v>
      </c>
      <c r="IT126">
        <v>3.0680212608490853E-2</v>
      </c>
      <c r="IU126">
        <v>13671</v>
      </c>
      <c r="IV126">
        <v>-5.9636813867106842E-2</v>
      </c>
      <c r="IW126">
        <v>1648</v>
      </c>
      <c r="IX126">
        <v>4.0707692307692307</v>
      </c>
      <c r="IY126">
        <v>412631</v>
      </c>
      <c r="IZ126">
        <v>5.9234102414030376E-2</v>
      </c>
      <c r="JA126">
        <v>109179</v>
      </c>
      <c r="JB126">
        <v>4.2729573563822232E-2</v>
      </c>
      <c r="JC126">
        <v>108561</v>
      </c>
      <c r="JD126">
        <v>4.0015711220110273E-2</v>
      </c>
      <c r="JE126">
        <v>619</v>
      </c>
      <c r="JF126">
        <v>0.91640866873065008</v>
      </c>
      <c r="JG126">
        <v>57213</v>
      </c>
      <c r="JH126">
        <v>1.4414893617021196E-2</v>
      </c>
      <c r="JI126">
        <v>57182</v>
      </c>
      <c r="JJ126">
        <v>1.4350841715005336E-2</v>
      </c>
      <c r="JK126">
        <v>31</v>
      </c>
      <c r="JL126">
        <v>0.10714285714285721</v>
      </c>
      <c r="JM126">
        <v>207818</v>
      </c>
      <c r="JN126">
        <v>7.1033576416625888E-2</v>
      </c>
      <c r="JO126">
        <v>207159</v>
      </c>
      <c r="JP126">
        <v>7.0036157024793377E-2</v>
      </c>
      <c r="JQ126">
        <v>661</v>
      </c>
      <c r="JR126">
        <v>0.51954022988505755</v>
      </c>
      <c r="JS126">
        <v>38319</v>
      </c>
      <c r="JT126">
        <v>0.15893418824098715</v>
      </c>
      <c r="JU126">
        <v>37972</v>
      </c>
      <c r="JV126">
        <v>0.1585306321698805</v>
      </c>
      <c r="JW126">
        <v>348</v>
      </c>
      <c r="JX126">
        <v>0.20833333333333326</v>
      </c>
      <c r="JY126">
        <v>493</v>
      </c>
      <c r="JZ126">
        <v>5.7939914163090078E-2</v>
      </c>
      <c r="KA126">
        <v>57</v>
      </c>
      <c r="KB126">
        <v>-0.73113207547169812</v>
      </c>
      <c r="KC126">
        <v>436</v>
      </c>
      <c r="KD126">
        <v>0.7165354330708662</v>
      </c>
      <c r="KE126">
        <v>369644</v>
      </c>
      <c r="KF126">
        <v>0.27554935954063597</v>
      </c>
      <c r="KG126">
        <v>176801</v>
      </c>
      <c r="KH126">
        <v>0.28512447755769577</v>
      </c>
      <c r="KI126">
        <v>169285</v>
      </c>
      <c r="KJ126">
        <v>0.24328909583648528</v>
      </c>
      <c r="KK126">
        <v>7516</v>
      </c>
      <c r="KL126">
        <v>4.3079096045197742</v>
      </c>
      <c r="KM126">
        <v>70536</v>
      </c>
      <c r="KN126">
        <v>0.32943815142205546</v>
      </c>
      <c r="KO126">
        <v>69838</v>
      </c>
      <c r="KP126">
        <v>0.34409823129775408</v>
      </c>
      <c r="KQ126">
        <v>698</v>
      </c>
      <c r="KR126">
        <v>-0.36487716105550505</v>
      </c>
      <c r="KS126">
        <v>35757</v>
      </c>
      <c r="KT126">
        <v>0.12702114917893281</v>
      </c>
      <c r="KU126">
        <v>33215</v>
      </c>
      <c r="KV126">
        <v>0.11744718072937688</v>
      </c>
      <c r="KW126">
        <v>2541</v>
      </c>
      <c r="KX126">
        <v>0.26859710434348472</v>
      </c>
      <c r="KY126">
        <v>100428</v>
      </c>
      <c r="KZ126">
        <v>0.41296640216106706</v>
      </c>
      <c r="LA126">
        <v>92869</v>
      </c>
      <c r="LB126">
        <v>0.3268137268908764</v>
      </c>
      <c r="LC126">
        <v>7558</v>
      </c>
      <c r="LD126">
        <v>5.9916743755781683</v>
      </c>
      <c r="LE126">
        <v>10515</v>
      </c>
      <c r="LF126">
        <v>3.4125052454888793</v>
      </c>
      <c r="LG126">
        <v>3656</v>
      </c>
      <c r="LH126">
        <v>1.1430246189917939</v>
      </c>
      <c r="LI126">
        <v>6857</v>
      </c>
      <c r="LJ126">
        <v>9.1285081240768093</v>
      </c>
      <c r="LK126">
        <v>1319040</v>
      </c>
      <c r="LL126">
        <v>-9.4968479236365977E-2</v>
      </c>
      <c r="LM126">
        <v>375474</v>
      </c>
      <c r="LN126">
        <v>-0.18135318280526413</v>
      </c>
      <c r="LO126">
        <v>372554</v>
      </c>
      <c r="LP126">
        <v>-0.18170716171515677</v>
      </c>
      <c r="LQ126">
        <v>2922</v>
      </c>
      <c r="LR126">
        <v>-0.13268032056990209</v>
      </c>
      <c r="LS126">
        <v>771717</v>
      </c>
      <c r="LT126">
        <v>-2.5702111542467598E-2</v>
      </c>
      <c r="LU126">
        <v>771114</v>
      </c>
      <c r="LV126">
        <v>-2.5458194419519242E-2</v>
      </c>
      <c r="LW126">
        <v>603</v>
      </c>
      <c r="LX126">
        <v>-0.26463414634146343</v>
      </c>
      <c r="LY126">
        <v>95818</v>
      </c>
      <c r="LZ126">
        <v>-0.21361390607816422</v>
      </c>
      <c r="MA126">
        <v>95401</v>
      </c>
      <c r="MB126">
        <v>-0.21441864295125168</v>
      </c>
      <c r="MC126">
        <v>417</v>
      </c>
      <c r="MD126">
        <v>2.9629629629629672E-2</v>
      </c>
      <c r="ME126">
        <v>76420</v>
      </c>
      <c r="MF126">
        <v>-7.6807847495711457E-2</v>
      </c>
      <c r="MG126">
        <v>74923</v>
      </c>
      <c r="MH126">
        <v>-9.3337044387434065E-2</v>
      </c>
      <c r="MI126">
        <v>1497</v>
      </c>
      <c r="MJ126">
        <v>9.3958333333333339</v>
      </c>
      <c r="MK126">
        <v>3213</v>
      </c>
      <c r="ML126">
        <v>-0.27781523937963593</v>
      </c>
      <c r="MM126">
        <v>1299</v>
      </c>
      <c r="MN126">
        <v>-0.31846799580272822</v>
      </c>
      <c r="MO126">
        <v>1913</v>
      </c>
      <c r="MP126">
        <v>-0.24833005893909632</v>
      </c>
      <c r="MQ126">
        <v>984872</v>
      </c>
      <c r="MR126">
        <v>-3.3142842107499737E-3</v>
      </c>
      <c r="MS126">
        <v>470814</v>
      </c>
      <c r="MT126">
        <v>-6.1579521196550191E-2</v>
      </c>
      <c r="MU126">
        <v>453664</v>
      </c>
      <c r="MV126">
        <v>-7.6781564284464143E-2</v>
      </c>
      <c r="MW126">
        <v>17149</v>
      </c>
      <c r="MX126">
        <v>0.66253029568589428</v>
      </c>
      <c r="MY126">
        <v>285554</v>
      </c>
      <c r="MZ126">
        <v>7.4905422446406078E-2</v>
      </c>
      <c r="NA126">
        <v>280698</v>
      </c>
      <c r="NB126">
        <v>7.0614530253562346E-2</v>
      </c>
      <c r="NC126">
        <v>4852</v>
      </c>
      <c r="ND126">
        <v>0.39948081915200451</v>
      </c>
      <c r="NE126">
        <v>115260</v>
      </c>
      <c r="NF126">
        <v>4.6600319628069098E-2</v>
      </c>
      <c r="NG126">
        <v>100136</v>
      </c>
      <c r="NH126">
        <v>3.155648611013806E-3</v>
      </c>
      <c r="NI126">
        <v>15114</v>
      </c>
      <c r="NJ126">
        <v>0.46723619066110089</v>
      </c>
      <c r="NK126">
        <v>135107</v>
      </c>
      <c r="NL126">
        <v>8.7931909137027198E-2</v>
      </c>
      <c r="NM126">
        <v>129246</v>
      </c>
      <c r="NN126">
        <v>8.8158282466848981E-2</v>
      </c>
      <c r="NO126">
        <v>5861</v>
      </c>
      <c r="NP126">
        <v>8.4165741768405411E-2</v>
      </c>
      <c r="NQ126">
        <v>23352</v>
      </c>
      <c r="NR126">
        <v>0.35405311376551074</v>
      </c>
      <c r="NS126">
        <v>11919</v>
      </c>
      <c r="NT126">
        <v>0.32389203598800398</v>
      </c>
      <c r="NU126">
        <v>11436</v>
      </c>
      <c r="NV126">
        <v>0.38803252821944412</v>
      </c>
    </row>
    <row r="127" spans="2:386" outlineLevel="1" x14ac:dyDescent="0.25">
      <c r="B127" t="s">
        <v>61</v>
      </c>
      <c r="C127">
        <v>1082369</v>
      </c>
      <c r="D127">
        <v>0.11057995193915859</v>
      </c>
      <c r="E127">
        <v>469898</v>
      </c>
      <c r="F127">
        <v>0.19103538649883789</v>
      </c>
      <c r="G127">
        <v>423249</v>
      </c>
      <c r="H127">
        <v>0.11994633770728647</v>
      </c>
      <c r="I127">
        <v>46649</v>
      </c>
      <c r="J127">
        <v>1.8086579565295926</v>
      </c>
      <c r="K127">
        <v>351253</v>
      </c>
      <c r="L127">
        <v>0.15460952343385337</v>
      </c>
      <c r="M127">
        <v>346070</v>
      </c>
      <c r="N127">
        <v>0.141226207278627</v>
      </c>
      <c r="O127">
        <v>5182</v>
      </c>
      <c r="P127">
        <v>4.3203285420944555</v>
      </c>
      <c r="Q127">
        <v>219130</v>
      </c>
      <c r="R127">
        <v>0.34663602173004593</v>
      </c>
      <c r="S127">
        <v>160616</v>
      </c>
      <c r="T127">
        <v>9.3228241411934532E-2</v>
      </c>
      <c r="U127">
        <v>58514</v>
      </c>
      <c r="V127">
        <v>2.7022461246441001</v>
      </c>
      <c r="W127">
        <v>144725</v>
      </c>
      <c r="X127">
        <v>6.8278280125484425E-2</v>
      </c>
      <c r="Y127">
        <v>129159</v>
      </c>
      <c r="Z127">
        <v>3.8514420796179172E-2</v>
      </c>
      <c r="AA127">
        <v>15565</v>
      </c>
      <c r="AB127">
        <v>0.40149468755627593</v>
      </c>
      <c r="AC127">
        <v>35432</v>
      </c>
      <c r="AD127">
        <v>1.5022598870056498</v>
      </c>
      <c r="AE127">
        <v>12774</v>
      </c>
      <c r="AF127">
        <v>2.9746070133010782E-2</v>
      </c>
      <c r="AG127">
        <v>22658</v>
      </c>
      <c r="AH127">
        <v>11.91054131054131</v>
      </c>
      <c r="AI127">
        <v>997278</v>
      </c>
      <c r="AJ127">
        <v>0.13567214302063801</v>
      </c>
      <c r="AK127">
        <v>430127</v>
      </c>
      <c r="AL127">
        <v>0.22808865895197883</v>
      </c>
      <c r="AM127">
        <v>384701</v>
      </c>
      <c r="AN127">
        <v>0.14705663111506029</v>
      </c>
      <c r="AO127">
        <v>45426</v>
      </c>
      <c r="AP127">
        <v>2.0569313593539702</v>
      </c>
      <c r="AQ127">
        <v>325469</v>
      </c>
      <c r="AR127">
        <v>0.18976231731479243</v>
      </c>
      <c r="AS127">
        <v>320445</v>
      </c>
      <c r="AT127">
        <v>0.17447524382332569</v>
      </c>
      <c r="AU127">
        <v>5024</v>
      </c>
      <c r="AV127">
        <v>6.0069735006973497</v>
      </c>
      <c r="AW127">
        <v>204271</v>
      </c>
      <c r="AX127">
        <v>0.40953346995949524</v>
      </c>
      <c r="AY127">
        <v>146157</v>
      </c>
      <c r="AZ127">
        <v>0.1260342994499144</v>
      </c>
      <c r="BA127">
        <v>58114</v>
      </c>
      <c r="BB127">
        <v>2.8427560669179397</v>
      </c>
      <c r="BC127">
        <v>140248</v>
      </c>
      <c r="BD127">
        <v>7.0440165166884228E-2</v>
      </c>
      <c r="BE127">
        <v>124813</v>
      </c>
      <c r="BF127">
        <v>3.9865698003799022E-2</v>
      </c>
      <c r="BG127">
        <v>15436</v>
      </c>
      <c r="BH127">
        <v>0.4044217996542625</v>
      </c>
      <c r="BI127">
        <v>33313</v>
      </c>
      <c r="BJ127">
        <v>1.8747842595788748</v>
      </c>
      <c r="BK127">
        <v>11203</v>
      </c>
      <c r="BL127">
        <v>4.4568764568764463E-2</v>
      </c>
      <c r="BM127">
        <v>22110</v>
      </c>
      <c r="BN127">
        <v>24.619930475086907</v>
      </c>
      <c r="BO127">
        <v>85091</v>
      </c>
      <c r="BP127">
        <v>-0.11785318114432042</v>
      </c>
      <c r="BQ127">
        <v>39772</v>
      </c>
      <c r="BR127">
        <v>-0.10196893063583812</v>
      </c>
      <c r="BS127">
        <v>38548</v>
      </c>
      <c r="BT127">
        <v>-9.3798486059523234E-2</v>
      </c>
      <c r="BU127">
        <v>1223</v>
      </c>
      <c r="BV127">
        <v>-0.30114285714285716</v>
      </c>
      <c r="BW127">
        <v>25784</v>
      </c>
      <c r="BX127">
        <v>-0.15903457273320287</v>
      </c>
      <c r="BY127">
        <v>25626</v>
      </c>
      <c r="BZ127">
        <v>-0.15712265236983192</v>
      </c>
      <c r="CA127">
        <v>158</v>
      </c>
      <c r="CB127">
        <v>-0.38521400778210113</v>
      </c>
      <c r="CC127">
        <v>14860</v>
      </c>
      <c r="CD127">
        <v>-0.16535609975286447</v>
      </c>
      <c r="CE127">
        <v>14459</v>
      </c>
      <c r="CF127">
        <v>-0.15548157233806437</v>
      </c>
      <c r="CG127">
        <v>401</v>
      </c>
      <c r="CH127">
        <v>-0.41288433382137624</v>
      </c>
      <c r="CI127">
        <v>4477</v>
      </c>
      <c r="CJ127">
        <v>4.9382716049382047E-3</v>
      </c>
      <c r="CK127">
        <v>4347</v>
      </c>
      <c r="CL127">
        <v>1.3821700069107656E-3</v>
      </c>
      <c r="CM127">
        <v>130</v>
      </c>
      <c r="CN127">
        <v>0.13043478260869557</v>
      </c>
      <c r="CO127">
        <v>2119</v>
      </c>
      <c r="CP127">
        <v>-0.17580707895760406</v>
      </c>
      <c r="CQ127">
        <v>1571</v>
      </c>
      <c r="CR127">
        <v>-6.432400238237046E-2</v>
      </c>
      <c r="CS127">
        <v>548</v>
      </c>
      <c r="CT127">
        <v>-0.38565022421524664</v>
      </c>
      <c r="CU127">
        <v>248499</v>
      </c>
      <c r="CV127">
        <v>0.16096072806779849</v>
      </c>
      <c r="CW127">
        <v>101291</v>
      </c>
      <c r="CX127">
        <v>0.46482234016399371</v>
      </c>
      <c r="CY127">
        <v>59366</v>
      </c>
      <c r="CZ127">
        <v>7.9794103203041145E-2</v>
      </c>
      <c r="DA127">
        <v>41926</v>
      </c>
      <c r="DB127">
        <v>1.9589949890606255</v>
      </c>
      <c r="DC127">
        <v>92607</v>
      </c>
      <c r="DD127">
        <v>0.39344558299101706</v>
      </c>
      <c r="DE127">
        <v>91363</v>
      </c>
      <c r="DF127">
        <v>0.37746317487599312</v>
      </c>
      <c r="DG127">
        <v>1244</v>
      </c>
      <c r="DH127">
        <v>8.4242424242424239</v>
      </c>
      <c r="DI127">
        <v>69172</v>
      </c>
      <c r="DJ127">
        <v>0.7123477572036836</v>
      </c>
      <c r="DK127">
        <v>27069</v>
      </c>
      <c r="DL127">
        <v>2.3480036297640616E-2</v>
      </c>
      <c r="DM127">
        <v>42103</v>
      </c>
      <c r="DN127">
        <v>2.0185689704617151</v>
      </c>
      <c r="DO127">
        <v>71881</v>
      </c>
      <c r="DP127">
        <v>7.2226614358806174E-2</v>
      </c>
      <c r="DQ127">
        <v>60476</v>
      </c>
      <c r="DR127">
        <v>6.8103143765454011E-2</v>
      </c>
      <c r="DS127">
        <v>11405</v>
      </c>
      <c r="DT127">
        <v>9.4634801804395874E-2</v>
      </c>
      <c r="DU127">
        <v>13640</v>
      </c>
      <c r="DV127">
        <v>1.3464648202305178</v>
      </c>
      <c r="DW127">
        <v>5875</v>
      </c>
      <c r="DX127">
        <v>3.4148917444111859E-2</v>
      </c>
      <c r="DY127">
        <v>7765</v>
      </c>
      <c r="DZ127">
        <v>57.825757575757578</v>
      </c>
      <c r="EA127">
        <v>27846</v>
      </c>
      <c r="EB127">
        <v>7.3518639885886028E-2</v>
      </c>
      <c r="EC127">
        <v>16723</v>
      </c>
      <c r="ED127">
        <v>7.2881247193173904E-2</v>
      </c>
      <c r="EE127">
        <v>16534</v>
      </c>
      <c r="EF127">
        <v>6.5335051546391743E-2</v>
      </c>
      <c r="EG127">
        <v>189</v>
      </c>
      <c r="EH127">
        <v>1.8208955223880596</v>
      </c>
      <c r="EI127">
        <v>7444</v>
      </c>
      <c r="EJ127">
        <v>0.17840747190121897</v>
      </c>
      <c r="EK127">
        <v>7444</v>
      </c>
      <c r="EL127">
        <v>0.17840747190121897</v>
      </c>
      <c r="EM127">
        <v>0</v>
      </c>
      <c r="EN127" t="s">
        <v>123</v>
      </c>
      <c r="EO127">
        <v>2606</v>
      </c>
      <c r="EP127">
        <v>6.2805872756933168E-2</v>
      </c>
      <c r="EQ127">
        <v>2456</v>
      </c>
      <c r="ER127">
        <v>1.4456836018174268E-2</v>
      </c>
      <c r="ES127">
        <v>150</v>
      </c>
      <c r="ET127">
        <v>3.838709677419355</v>
      </c>
      <c r="EU127">
        <v>781</v>
      </c>
      <c r="EV127">
        <v>-4.4063647490820035E-2</v>
      </c>
      <c r="EW127">
        <v>645</v>
      </c>
      <c r="EX127">
        <v>-0.19975186104218368</v>
      </c>
      <c r="EY127">
        <v>136</v>
      </c>
      <c r="EZ127">
        <v>11.363636363636363</v>
      </c>
      <c r="FA127">
        <v>627</v>
      </c>
      <c r="FB127">
        <v>0.75630252100840334</v>
      </c>
      <c r="FC127">
        <v>453</v>
      </c>
      <c r="FD127">
        <v>0.37689969604863216</v>
      </c>
      <c r="FE127">
        <v>174</v>
      </c>
      <c r="FF127">
        <v>5.2142857142857144</v>
      </c>
      <c r="FG127">
        <v>25419</v>
      </c>
      <c r="FH127">
        <v>0.23189880779296312</v>
      </c>
      <c r="FI127">
        <v>11640</v>
      </c>
      <c r="FJ127">
        <v>8.5517112748298096E-2</v>
      </c>
      <c r="FK127">
        <v>11631</v>
      </c>
      <c r="FL127">
        <v>8.4677795393080402E-2</v>
      </c>
      <c r="FM127">
        <v>9</v>
      </c>
      <c r="FN127" t="s">
        <v>123</v>
      </c>
      <c r="FO127">
        <v>4654</v>
      </c>
      <c r="FP127">
        <v>0.625</v>
      </c>
      <c r="FQ127">
        <v>4628</v>
      </c>
      <c r="FR127">
        <v>0.61592178770949713</v>
      </c>
      <c r="FS127">
        <v>26</v>
      </c>
      <c r="FT127" t="s">
        <v>123</v>
      </c>
      <c r="FU127">
        <v>4160</v>
      </c>
      <c r="FV127">
        <v>0.36348738118649626</v>
      </c>
      <c r="FW127">
        <v>4152</v>
      </c>
      <c r="FX127">
        <v>0.37757133377571339</v>
      </c>
      <c r="FY127">
        <v>8</v>
      </c>
      <c r="FZ127">
        <v>-0.78378378378378377</v>
      </c>
      <c r="GA127">
        <v>4507</v>
      </c>
      <c r="GB127">
        <v>0.25403450194769062</v>
      </c>
      <c r="GC127">
        <v>4507</v>
      </c>
      <c r="GD127">
        <v>0.25403450194769062</v>
      </c>
      <c r="GE127">
        <v>0</v>
      </c>
      <c r="GF127" t="s">
        <v>123</v>
      </c>
      <c r="GG127">
        <v>21</v>
      </c>
      <c r="GH127">
        <v>-0.85810810810810811</v>
      </c>
      <c r="GI127">
        <v>21</v>
      </c>
      <c r="GJ127">
        <v>-0.85810810810810811</v>
      </c>
      <c r="GK127">
        <v>0</v>
      </c>
      <c r="GL127" t="s">
        <v>123</v>
      </c>
      <c r="GM127">
        <v>266107</v>
      </c>
      <c r="GN127">
        <v>0.15612740093235034</v>
      </c>
      <c r="GO127">
        <v>138547</v>
      </c>
      <c r="GP127">
        <v>0.21535654447046859</v>
      </c>
      <c r="GQ127">
        <v>138191</v>
      </c>
      <c r="GR127">
        <v>0.21308496536952348</v>
      </c>
      <c r="GS127">
        <v>356</v>
      </c>
      <c r="GT127">
        <v>3.45</v>
      </c>
      <c r="GU127">
        <v>37418</v>
      </c>
      <c r="GV127">
        <v>0.39536097852028629</v>
      </c>
      <c r="GW127">
        <v>34157</v>
      </c>
      <c r="GX127">
        <v>0.27375447494033422</v>
      </c>
      <c r="GY127">
        <v>3261</v>
      </c>
      <c r="GZ127" t="s">
        <v>123</v>
      </c>
      <c r="HA127">
        <v>76953</v>
      </c>
      <c r="HB127">
        <v>0.28910293994471892</v>
      </c>
      <c r="HC127">
        <v>62542</v>
      </c>
      <c r="HD127">
        <v>4.9591353818785988E-2</v>
      </c>
      <c r="HE127">
        <v>14411</v>
      </c>
      <c r="HF127">
        <v>132.43518518518519</v>
      </c>
      <c r="HG127">
        <v>29803</v>
      </c>
      <c r="HH127">
        <v>0.17035146279206748</v>
      </c>
      <c r="HI127">
        <v>27077</v>
      </c>
      <c r="HJ127">
        <v>6.4263815737756413E-2</v>
      </c>
      <c r="HK127">
        <v>2726</v>
      </c>
      <c r="HL127">
        <v>117.52173913043478</v>
      </c>
      <c r="HM127">
        <v>14360</v>
      </c>
      <c r="HN127">
        <v>6.9955456570155903</v>
      </c>
      <c r="HO127">
        <v>1991</v>
      </c>
      <c r="HP127">
        <v>0.21033434650455929</v>
      </c>
      <c r="HQ127">
        <v>12369</v>
      </c>
      <c r="HR127">
        <v>80.375</v>
      </c>
      <c r="HS127">
        <v>40051</v>
      </c>
      <c r="HT127">
        <v>4.4490807145651345E-2</v>
      </c>
      <c r="HU127">
        <v>13095</v>
      </c>
      <c r="HV127">
        <v>1.4722975590856224E-2</v>
      </c>
      <c r="HW127">
        <v>13023</v>
      </c>
      <c r="HX127">
        <v>9.1437427353739942E-3</v>
      </c>
      <c r="HY127">
        <v>72</v>
      </c>
      <c r="HZ127" t="s">
        <v>123</v>
      </c>
      <c r="IA127">
        <v>15594</v>
      </c>
      <c r="IB127">
        <v>1.5234374999999911E-2</v>
      </c>
      <c r="IC127">
        <v>15594</v>
      </c>
      <c r="ID127">
        <v>1.9882275997384014E-2</v>
      </c>
      <c r="IE127">
        <v>0</v>
      </c>
      <c r="IF127">
        <v>-1</v>
      </c>
      <c r="IG127">
        <v>5331</v>
      </c>
      <c r="IH127">
        <v>5.8998808104886669E-2</v>
      </c>
      <c r="II127">
        <v>5304</v>
      </c>
      <c r="IJ127">
        <v>6.3991975927783384E-2</v>
      </c>
      <c r="IK127">
        <v>27</v>
      </c>
      <c r="IL127">
        <v>-0.44897959183673475</v>
      </c>
      <c r="IM127">
        <v>4365</v>
      </c>
      <c r="IN127">
        <v>9.0432175868098819E-2</v>
      </c>
      <c r="IO127">
        <v>4365</v>
      </c>
      <c r="IP127">
        <v>9.6733668341708601E-2</v>
      </c>
      <c r="IQ127">
        <v>0</v>
      </c>
      <c r="IR127">
        <v>-1</v>
      </c>
      <c r="IS127">
        <v>1308</v>
      </c>
      <c r="IT127">
        <v>0.13739130434782609</v>
      </c>
      <c r="IU127">
        <v>1308</v>
      </c>
      <c r="IV127">
        <v>0.13739130434782609</v>
      </c>
      <c r="IW127">
        <v>0</v>
      </c>
      <c r="IX127" t="s">
        <v>123</v>
      </c>
      <c r="IY127">
        <v>26441</v>
      </c>
      <c r="IZ127">
        <v>-2.3452504062638546E-2</v>
      </c>
      <c r="JA127">
        <v>7642</v>
      </c>
      <c r="JB127">
        <v>0.12813699439031589</v>
      </c>
      <c r="JC127">
        <v>7642</v>
      </c>
      <c r="JD127">
        <v>0.12813699439031589</v>
      </c>
      <c r="JE127">
        <v>0</v>
      </c>
      <c r="JF127" t="s">
        <v>123</v>
      </c>
      <c r="JG127">
        <v>4061</v>
      </c>
      <c r="JH127">
        <v>-0.10747252747252745</v>
      </c>
      <c r="JI127">
        <v>4061</v>
      </c>
      <c r="JJ127">
        <v>-0.10747252747252745</v>
      </c>
      <c r="JK127">
        <v>0</v>
      </c>
      <c r="JL127" t="s">
        <v>123</v>
      </c>
      <c r="JM127">
        <v>12673</v>
      </c>
      <c r="JN127">
        <v>-1.5000777242344165E-2</v>
      </c>
      <c r="JO127">
        <v>12648</v>
      </c>
      <c r="JP127">
        <v>-1.5260043600124562E-2</v>
      </c>
      <c r="JQ127">
        <v>25</v>
      </c>
      <c r="JR127">
        <v>0.13636363636363646</v>
      </c>
      <c r="JS127">
        <v>1737</v>
      </c>
      <c r="JT127">
        <v>-0.3621006243114212</v>
      </c>
      <c r="JU127">
        <v>1737</v>
      </c>
      <c r="JV127">
        <v>-0.3621006243114212</v>
      </c>
      <c r="JW127">
        <v>0</v>
      </c>
      <c r="JX127" t="s">
        <v>123</v>
      </c>
      <c r="JY127">
        <v>37</v>
      </c>
      <c r="JZ127" t="s">
        <v>123</v>
      </c>
      <c r="KA127">
        <v>37</v>
      </c>
      <c r="KB127" t="s">
        <v>123</v>
      </c>
      <c r="KC127">
        <v>0</v>
      </c>
      <c r="KD127" t="s">
        <v>123</v>
      </c>
      <c r="KE127">
        <v>24613</v>
      </c>
      <c r="KF127">
        <v>0.13922703077991216</v>
      </c>
      <c r="KG127">
        <v>12918</v>
      </c>
      <c r="KH127">
        <v>0.1431858407079647</v>
      </c>
      <c r="KI127">
        <v>12643</v>
      </c>
      <c r="KJ127">
        <v>0.1250222459512369</v>
      </c>
      <c r="KK127">
        <v>276</v>
      </c>
      <c r="KL127">
        <v>3.4516129032258061</v>
      </c>
      <c r="KM127">
        <v>6237</v>
      </c>
      <c r="KN127">
        <v>0.2559403946838501</v>
      </c>
      <c r="KO127">
        <v>6237</v>
      </c>
      <c r="KP127">
        <v>0.2559403946838501</v>
      </c>
      <c r="KQ127">
        <v>0</v>
      </c>
      <c r="KR127" t="s">
        <v>123</v>
      </c>
      <c r="KS127">
        <v>1882</v>
      </c>
      <c r="KT127">
        <v>0.26904922454484148</v>
      </c>
      <c r="KU127">
        <v>1819</v>
      </c>
      <c r="KV127">
        <v>0.44365079365079363</v>
      </c>
      <c r="KW127">
        <v>63</v>
      </c>
      <c r="KX127">
        <v>-0.71748878923766823</v>
      </c>
      <c r="KY127">
        <v>3901</v>
      </c>
      <c r="KZ127">
        <v>-5.4303030303030297E-2</v>
      </c>
      <c r="LA127">
        <v>3870</v>
      </c>
      <c r="LB127">
        <v>-5.8165003650523239E-2</v>
      </c>
      <c r="LC127">
        <v>31</v>
      </c>
      <c r="LD127">
        <v>0.9375</v>
      </c>
      <c r="LE127">
        <v>132</v>
      </c>
      <c r="LF127" t="s">
        <v>123</v>
      </c>
      <c r="LG127">
        <v>19</v>
      </c>
      <c r="LH127" t="s">
        <v>123</v>
      </c>
      <c r="LI127">
        <v>113</v>
      </c>
      <c r="LJ127" t="s">
        <v>123</v>
      </c>
      <c r="LK127">
        <v>262029</v>
      </c>
      <c r="LL127">
        <v>0.10679377898676212</v>
      </c>
      <c r="LM127">
        <v>88976</v>
      </c>
      <c r="LN127">
        <v>0.14930829146053193</v>
      </c>
      <c r="LO127">
        <v>87656</v>
      </c>
      <c r="LP127">
        <v>0.13392753191984785</v>
      </c>
      <c r="LQ127">
        <v>1320</v>
      </c>
      <c r="LR127">
        <v>10.578947368421053</v>
      </c>
      <c r="LS127">
        <v>136467</v>
      </c>
      <c r="LT127">
        <v>6.7791835872397455E-2</v>
      </c>
      <c r="LU127">
        <v>136393</v>
      </c>
      <c r="LV127">
        <v>6.786455275004899E-2</v>
      </c>
      <c r="LW127">
        <v>74</v>
      </c>
      <c r="LX127">
        <v>-5.1282051282051322E-2</v>
      </c>
      <c r="LY127">
        <v>23286</v>
      </c>
      <c r="LZ127">
        <v>0.61461655803633342</v>
      </c>
      <c r="MA127">
        <v>23245</v>
      </c>
      <c r="MB127">
        <v>0.61738101864736983</v>
      </c>
      <c r="MC127">
        <v>41</v>
      </c>
      <c r="MD127">
        <v>-0.18000000000000005</v>
      </c>
      <c r="ME127">
        <v>13225</v>
      </c>
      <c r="MF127">
        <v>-0.13113461664805204</v>
      </c>
      <c r="MG127">
        <v>13219</v>
      </c>
      <c r="MH127">
        <v>-0.13152880888246499</v>
      </c>
      <c r="MI127">
        <v>7</v>
      </c>
      <c r="MJ127" t="s">
        <v>123</v>
      </c>
      <c r="MK127">
        <v>1582</v>
      </c>
      <c r="ML127">
        <v>0.27272727272727271</v>
      </c>
      <c r="MM127">
        <v>477</v>
      </c>
      <c r="MN127">
        <v>-0.60250000000000004</v>
      </c>
      <c r="MO127">
        <v>1106</v>
      </c>
      <c r="MP127">
        <v>24.720930232558139</v>
      </c>
      <c r="MQ127">
        <v>76273</v>
      </c>
      <c r="MR127">
        <v>0.19969485820343835</v>
      </c>
      <c r="MS127">
        <v>39295</v>
      </c>
      <c r="MT127">
        <v>0.21322053783691985</v>
      </c>
      <c r="MU127">
        <v>38015</v>
      </c>
      <c r="MV127">
        <v>0.18715258259946288</v>
      </c>
      <c r="MW127">
        <v>1278</v>
      </c>
      <c r="MX127">
        <v>2.472826086956522</v>
      </c>
      <c r="MY127">
        <v>20987</v>
      </c>
      <c r="MZ127">
        <v>0.13917385876350208</v>
      </c>
      <c r="NA127">
        <v>20568</v>
      </c>
      <c r="NB127">
        <v>0.14355609918825762</v>
      </c>
      <c r="NC127">
        <v>419</v>
      </c>
      <c r="ND127">
        <v>-4.1189931350114395E-2</v>
      </c>
      <c r="NE127">
        <v>8208</v>
      </c>
      <c r="NF127">
        <v>0.48641796450561392</v>
      </c>
      <c r="NG127">
        <v>6922</v>
      </c>
      <c r="NH127">
        <v>0.42223135401684808</v>
      </c>
      <c r="NI127">
        <v>1286</v>
      </c>
      <c r="NJ127">
        <v>0.96335877862595409</v>
      </c>
      <c r="NK127">
        <v>10048</v>
      </c>
      <c r="NL127">
        <v>0.25099601593625498</v>
      </c>
      <c r="NM127">
        <v>8917</v>
      </c>
      <c r="NN127">
        <v>0.18372494358157443</v>
      </c>
      <c r="NO127">
        <v>1131</v>
      </c>
      <c r="NP127">
        <v>1.2665330661322645</v>
      </c>
      <c r="NQ127">
        <v>1606</v>
      </c>
      <c r="NR127">
        <v>0.48566142460684558</v>
      </c>
      <c r="NS127">
        <v>1022</v>
      </c>
      <c r="NT127">
        <v>0.78671328671328666</v>
      </c>
      <c r="NU127">
        <v>583</v>
      </c>
      <c r="NV127">
        <v>0.14763779527559051</v>
      </c>
    </row>
    <row r="128" spans="2:386" outlineLevel="1" x14ac:dyDescent="0.25">
      <c r="B128" t="s">
        <v>63</v>
      </c>
      <c r="C128">
        <v>1069672</v>
      </c>
      <c r="D128">
        <v>7.6903406373800109E-2</v>
      </c>
      <c r="E128">
        <v>447267</v>
      </c>
      <c r="F128">
        <v>0.11469244629866382</v>
      </c>
      <c r="G128">
        <v>419704</v>
      </c>
      <c r="H128">
        <v>9.4752437542060308E-2</v>
      </c>
      <c r="I128">
        <v>27564</v>
      </c>
      <c r="J128">
        <v>0.54255974033241938</v>
      </c>
      <c r="K128">
        <v>318262</v>
      </c>
      <c r="L128">
        <v>4.347854597198042E-2</v>
      </c>
      <c r="M128">
        <v>316132</v>
      </c>
      <c r="N128">
        <v>4.17309238535859E-2</v>
      </c>
      <c r="O128">
        <v>2130</v>
      </c>
      <c r="P128">
        <v>0.38943248532289632</v>
      </c>
      <c r="Q128">
        <v>207780</v>
      </c>
      <c r="R128">
        <v>0.21952364741926766</v>
      </c>
      <c r="S128">
        <v>175394</v>
      </c>
      <c r="T128">
        <v>0.13640575090222296</v>
      </c>
      <c r="U128">
        <v>32386</v>
      </c>
      <c r="V128">
        <v>1.0194550102887074</v>
      </c>
      <c r="W128">
        <v>150337</v>
      </c>
      <c r="X128">
        <v>0.17064833128280199</v>
      </c>
      <c r="Y128">
        <v>134151</v>
      </c>
      <c r="Z128">
        <v>6.38883381577382E-2</v>
      </c>
      <c r="AA128">
        <v>16186</v>
      </c>
      <c r="AB128">
        <v>5.9557370004297381</v>
      </c>
      <c r="AC128">
        <v>39213</v>
      </c>
      <c r="AD128">
        <v>1.2089342045966651</v>
      </c>
      <c r="AE128">
        <v>13211</v>
      </c>
      <c r="AF128">
        <v>-0.11920794719647976</v>
      </c>
      <c r="AG128">
        <v>26002</v>
      </c>
      <c r="AH128">
        <v>8.4449691245913545</v>
      </c>
      <c r="AI128">
        <v>991428</v>
      </c>
      <c r="AJ128">
        <v>0.10338641250395098</v>
      </c>
      <c r="AK128">
        <v>408767</v>
      </c>
      <c r="AL128">
        <v>0.14111876633092879</v>
      </c>
      <c r="AM128">
        <v>382738</v>
      </c>
      <c r="AN128">
        <v>0.11844327685663014</v>
      </c>
      <c r="AO128">
        <v>26030</v>
      </c>
      <c r="AP128">
        <v>0.62585883822610877</v>
      </c>
      <c r="AQ128">
        <v>294564</v>
      </c>
      <c r="AR128">
        <v>5.9693277356271057E-2</v>
      </c>
      <c r="AS128">
        <v>293308</v>
      </c>
      <c r="AT128">
        <v>5.8720762344787847E-2</v>
      </c>
      <c r="AU128">
        <v>1256</v>
      </c>
      <c r="AV128">
        <v>0.34908700322234165</v>
      </c>
      <c r="AW128">
        <v>194203</v>
      </c>
      <c r="AX128">
        <v>0.26492714731418809</v>
      </c>
      <c r="AY128">
        <v>162491</v>
      </c>
      <c r="AZ128">
        <v>0.17472148521937791</v>
      </c>
      <c r="BA128">
        <v>31712</v>
      </c>
      <c r="BB128">
        <v>1.0856297270634658</v>
      </c>
      <c r="BC128">
        <v>145811</v>
      </c>
      <c r="BD128">
        <v>0.18781159373065259</v>
      </c>
      <c r="BE128">
        <v>130136</v>
      </c>
      <c r="BF128">
        <v>7.8767180065321574E-2</v>
      </c>
      <c r="BG128">
        <v>15674</v>
      </c>
      <c r="BH128">
        <v>6.3864278982092362</v>
      </c>
      <c r="BI128">
        <v>37664</v>
      </c>
      <c r="BJ128">
        <v>2.0470026696869184</v>
      </c>
      <c r="BK128">
        <v>12109</v>
      </c>
      <c r="BL128">
        <v>0.23801247316225327</v>
      </c>
      <c r="BM128">
        <v>25554</v>
      </c>
      <c r="BN128">
        <v>8.9046511627906977</v>
      </c>
      <c r="BO128">
        <v>78244</v>
      </c>
      <c r="BP128">
        <v>-0.17424066530172866</v>
      </c>
      <c r="BQ128">
        <v>38500</v>
      </c>
      <c r="BR128">
        <v>-0.10529618182240708</v>
      </c>
      <c r="BS128">
        <v>36966</v>
      </c>
      <c r="BT128">
        <v>-0.10215680559603613</v>
      </c>
      <c r="BU128">
        <v>1534</v>
      </c>
      <c r="BV128">
        <v>-0.1752688172043011</v>
      </c>
      <c r="BW128">
        <v>23698</v>
      </c>
      <c r="BX128">
        <v>-0.1232704402515723</v>
      </c>
      <c r="BY128">
        <v>22824</v>
      </c>
      <c r="BZ128">
        <v>-0.13640319346172769</v>
      </c>
      <c r="CA128">
        <v>874</v>
      </c>
      <c r="CB128">
        <v>0.45424292845257908</v>
      </c>
      <c r="CC128">
        <v>13577</v>
      </c>
      <c r="CD128">
        <v>-0.19424332344213646</v>
      </c>
      <c r="CE128">
        <v>12903</v>
      </c>
      <c r="CF128">
        <v>-0.19446872268697712</v>
      </c>
      <c r="CG128">
        <v>674</v>
      </c>
      <c r="CH128">
        <v>-0.18990384615384615</v>
      </c>
      <c r="CI128">
        <v>4526</v>
      </c>
      <c r="CJ128">
        <v>-0.20120014119308149</v>
      </c>
      <c r="CK128">
        <v>4015</v>
      </c>
      <c r="CL128">
        <v>-0.26478666910822191</v>
      </c>
      <c r="CM128">
        <v>511</v>
      </c>
      <c r="CN128">
        <v>1.4926829268292683</v>
      </c>
      <c r="CO128">
        <v>1550</v>
      </c>
      <c r="CP128">
        <v>-0.71248376924503809</v>
      </c>
      <c r="CQ128">
        <v>1102</v>
      </c>
      <c r="CR128">
        <v>-0.78880797240321965</v>
      </c>
      <c r="CS128">
        <v>448</v>
      </c>
      <c r="CT128">
        <v>1.5747126436781609</v>
      </c>
      <c r="CU128">
        <v>231928</v>
      </c>
      <c r="CV128">
        <v>0.10701790393638388</v>
      </c>
      <c r="CW128">
        <v>85145</v>
      </c>
      <c r="CX128">
        <v>0.19795990151248688</v>
      </c>
      <c r="CY128">
        <v>61435</v>
      </c>
      <c r="CZ128">
        <v>5.9900281213877804E-2</v>
      </c>
      <c r="DA128">
        <v>23709</v>
      </c>
      <c r="DB128">
        <v>0.80832888414308601</v>
      </c>
      <c r="DC128">
        <v>74200</v>
      </c>
      <c r="DD128">
        <v>0.15576323987538943</v>
      </c>
      <c r="DE128">
        <v>73840</v>
      </c>
      <c r="DF128">
        <v>0.15494103294021966</v>
      </c>
      <c r="DG128">
        <v>360</v>
      </c>
      <c r="DH128">
        <v>0.348314606741573</v>
      </c>
      <c r="DI128">
        <v>53441</v>
      </c>
      <c r="DJ128">
        <v>0.43031876455316764</v>
      </c>
      <c r="DK128">
        <v>24372</v>
      </c>
      <c r="DL128">
        <v>-4.6150704512967211E-3</v>
      </c>
      <c r="DM128">
        <v>29069</v>
      </c>
      <c r="DN128">
        <v>1.2570851774206071</v>
      </c>
      <c r="DO128">
        <v>74059</v>
      </c>
      <c r="DP128">
        <v>0.3812596751030457</v>
      </c>
      <c r="DQ128">
        <v>60009</v>
      </c>
      <c r="DR128">
        <v>0.14674183068985291</v>
      </c>
      <c r="DS128">
        <v>14050</v>
      </c>
      <c r="DT128">
        <v>9.9168609168609176</v>
      </c>
      <c r="DU128">
        <v>30314</v>
      </c>
      <c r="DV128">
        <v>4.2738343771746692</v>
      </c>
      <c r="DW128">
        <v>6935</v>
      </c>
      <c r="DX128">
        <v>0.22073578595317733</v>
      </c>
      <c r="DY128">
        <v>23380</v>
      </c>
      <c r="DZ128">
        <v>347.95522388059703</v>
      </c>
      <c r="EA128">
        <v>25563</v>
      </c>
      <c r="EB128">
        <v>-2.6245619381380481E-2</v>
      </c>
      <c r="EC128">
        <v>16639</v>
      </c>
      <c r="ED128">
        <v>2.1800540407762137E-2</v>
      </c>
      <c r="EE128">
        <v>16586</v>
      </c>
      <c r="EF128">
        <v>2.1808772794480014E-2</v>
      </c>
      <c r="EG128">
        <v>53</v>
      </c>
      <c r="EH128">
        <v>0</v>
      </c>
      <c r="EI128">
        <v>6301</v>
      </c>
      <c r="EJ128">
        <v>3.210483210483206E-2</v>
      </c>
      <c r="EK128">
        <v>6133</v>
      </c>
      <c r="EL128">
        <v>4.5864045864045799E-3</v>
      </c>
      <c r="EM128">
        <v>168</v>
      </c>
      <c r="EN128" t="s">
        <v>123</v>
      </c>
      <c r="EO128">
        <v>1411</v>
      </c>
      <c r="EP128">
        <v>-0.2715539494062984</v>
      </c>
      <c r="EQ128">
        <v>1244</v>
      </c>
      <c r="ER128">
        <v>-0.34595162986330175</v>
      </c>
      <c r="ES128">
        <v>168</v>
      </c>
      <c r="ET128">
        <v>3.8</v>
      </c>
      <c r="EU128">
        <v>1152</v>
      </c>
      <c r="EV128">
        <v>-0.13448534936138246</v>
      </c>
      <c r="EW128">
        <v>1152</v>
      </c>
      <c r="EX128">
        <v>-3.6789297658862852E-2</v>
      </c>
      <c r="EY128">
        <v>0</v>
      </c>
      <c r="EZ128">
        <v>-1</v>
      </c>
      <c r="FA128">
        <v>614</v>
      </c>
      <c r="FB128">
        <v>0.33478260869565224</v>
      </c>
      <c r="FC128">
        <v>446</v>
      </c>
      <c r="FD128">
        <v>-3.0434782608695699E-2</v>
      </c>
      <c r="FE128">
        <v>168</v>
      </c>
      <c r="FF128" t="s">
        <v>123</v>
      </c>
      <c r="FG128">
        <v>35255</v>
      </c>
      <c r="FH128">
        <v>0.30646655549379287</v>
      </c>
      <c r="FI128">
        <v>14279</v>
      </c>
      <c r="FJ128">
        <v>0.11851793827353907</v>
      </c>
      <c r="FK128">
        <v>14169</v>
      </c>
      <c r="FL128">
        <v>0.11444077394997643</v>
      </c>
      <c r="FM128">
        <v>110</v>
      </c>
      <c r="FN128">
        <v>1.1153846153846154</v>
      </c>
      <c r="FO128">
        <v>4101</v>
      </c>
      <c r="FP128">
        <v>0.26184615384615384</v>
      </c>
      <c r="FQ128">
        <v>4007</v>
      </c>
      <c r="FR128">
        <v>0.23292307692307701</v>
      </c>
      <c r="FS128">
        <v>94</v>
      </c>
      <c r="FT128" t="s">
        <v>123</v>
      </c>
      <c r="FU128">
        <v>8123</v>
      </c>
      <c r="FV128">
        <v>0.80711902113459399</v>
      </c>
      <c r="FW128">
        <v>7943</v>
      </c>
      <c r="FX128">
        <v>0.79909399773499423</v>
      </c>
      <c r="FY128">
        <v>181</v>
      </c>
      <c r="FZ128">
        <v>1.2625000000000002</v>
      </c>
      <c r="GA128">
        <v>8335</v>
      </c>
      <c r="GB128">
        <v>0.33253397282174268</v>
      </c>
      <c r="GC128">
        <v>8188</v>
      </c>
      <c r="GD128">
        <v>0.33094928478543562</v>
      </c>
      <c r="GE128">
        <v>147</v>
      </c>
      <c r="GF128">
        <v>0.41346153846153855</v>
      </c>
      <c r="GG128">
        <v>401</v>
      </c>
      <c r="GH128">
        <v>0.90047393364928907</v>
      </c>
      <c r="GI128">
        <v>356</v>
      </c>
      <c r="GJ128">
        <v>0.68720379146919441</v>
      </c>
      <c r="GK128">
        <v>45</v>
      </c>
      <c r="GL128" t="s">
        <v>123</v>
      </c>
      <c r="GM128">
        <v>283281</v>
      </c>
      <c r="GN128">
        <v>0.14560189584959371</v>
      </c>
      <c r="GO128">
        <v>136724</v>
      </c>
      <c r="GP128">
        <v>0.14523600117267654</v>
      </c>
      <c r="GQ128">
        <v>135411</v>
      </c>
      <c r="GR128">
        <v>0.14444726166328592</v>
      </c>
      <c r="GS128">
        <v>1313</v>
      </c>
      <c r="GT128">
        <v>0.23170731707317072</v>
      </c>
      <c r="GU128">
        <v>36083</v>
      </c>
      <c r="GV128">
        <v>0.13308211650180568</v>
      </c>
      <c r="GW128">
        <v>35930</v>
      </c>
      <c r="GX128">
        <v>0.13351000063095464</v>
      </c>
      <c r="GY128">
        <v>153</v>
      </c>
      <c r="GZ128">
        <v>3.3783783783783772E-2</v>
      </c>
      <c r="HA128">
        <v>78905</v>
      </c>
      <c r="HB128">
        <v>0.1512087655563823</v>
      </c>
      <c r="HC128">
        <v>77844</v>
      </c>
      <c r="HD128">
        <v>0.1544245228455754</v>
      </c>
      <c r="HE128">
        <v>1061</v>
      </c>
      <c r="HF128">
        <v>-4.4144144144144137E-2</v>
      </c>
      <c r="HG128">
        <v>30969</v>
      </c>
      <c r="HH128">
        <v>0.20324034501515276</v>
      </c>
      <c r="HI128">
        <v>30183</v>
      </c>
      <c r="HJ128">
        <v>0.17443579766536965</v>
      </c>
      <c r="HK128">
        <v>786</v>
      </c>
      <c r="HL128">
        <v>19.684210526315791</v>
      </c>
      <c r="HM128">
        <v>2664</v>
      </c>
      <c r="HN128">
        <v>-9.665427509293667E-3</v>
      </c>
      <c r="HO128">
        <v>1725</v>
      </c>
      <c r="HP128">
        <v>0.31378522467631376</v>
      </c>
      <c r="HQ128">
        <v>939</v>
      </c>
      <c r="HR128">
        <v>-0.31857764876632799</v>
      </c>
      <c r="HS128">
        <v>41130</v>
      </c>
      <c r="HT128">
        <v>-4.3377136876381006E-2</v>
      </c>
      <c r="HU128">
        <v>13899</v>
      </c>
      <c r="HV128">
        <v>-1.1498383039885152E-3</v>
      </c>
      <c r="HW128">
        <v>13846</v>
      </c>
      <c r="HX128">
        <v>4.0609137055838129E-3</v>
      </c>
      <c r="HY128">
        <v>54</v>
      </c>
      <c r="HZ128">
        <v>-0.56800000000000006</v>
      </c>
      <c r="IA128">
        <v>15291</v>
      </c>
      <c r="IB128">
        <v>-9.7822880405923684E-2</v>
      </c>
      <c r="IC128">
        <v>15291</v>
      </c>
      <c r="ID128">
        <v>-9.7822880405923684E-2</v>
      </c>
      <c r="IE128">
        <v>0</v>
      </c>
      <c r="IF128" t="s">
        <v>123</v>
      </c>
      <c r="IG128">
        <v>6261</v>
      </c>
      <c r="IH128">
        <v>5.4600931427652988E-3</v>
      </c>
      <c r="II128">
        <v>6261</v>
      </c>
      <c r="IJ128">
        <v>2.7910031193564278E-2</v>
      </c>
      <c r="IK128">
        <v>0</v>
      </c>
      <c r="IL128">
        <v>-1</v>
      </c>
      <c r="IM128">
        <v>3515</v>
      </c>
      <c r="IN128">
        <v>-0.1768149882903981</v>
      </c>
      <c r="IO128">
        <v>3515</v>
      </c>
      <c r="IP128">
        <v>-0.1768149882903981</v>
      </c>
      <c r="IQ128">
        <v>0</v>
      </c>
      <c r="IR128" t="s">
        <v>123</v>
      </c>
      <c r="IS128">
        <v>1473</v>
      </c>
      <c r="IT128">
        <v>-3.346456692913391E-2</v>
      </c>
      <c r="IU128">
        <v>1473</v>
      </c>
      <c r="IV128">
        <v>-3.346456692913391E-2</v>
      </c>
      <c r="IW128">
        <v>0</v>
      </c>
      <c r="IX128" t="s">
        <v>123</v>
      </c>
      <c r="IY128">
        <v>27777</v>
      </c>
      <c r="IZ128">
        <v>6.17307545294703E-2</v>
      </c>
      <c r="JA128">
        <v>7796</v>
      </c>
      <c r="JB128">
        <v>0.17462709055296077</v>
      </c>
      <c r="JC128">
        <v>7772</v>
      </c>
      <c r="JD128">
        <v>0.17101099894530658</v>
      </c>
      <c r="JE128">
        <v>24</v>
      </c>
      <c r="JF128" t="s">
        <v>123</v>
      </c>
      <c r="JG128">
        <v>3939</v>
      </c>
      <c r="JH128">
        <v>-6.5480427046263334E-2</v>
      </c>
      <c r="JI128">
        <v>3912</v>
      </c>
      <c r="JJ128">
        <v>-6.5009560229445484E-2</v>
      </c>
      <c r="JK128">
        <v>28</v>
      </c>
      <c r="JL128">
        <v>-9.6774193548387122E-2</v>
      </c>
      <c r="JM128">
        <v>14282</v>
      </c>
      <c r="JN128">
        <v>5.6908162510175497E-2</v>
      </c>
      <c r="JO128">
        <v>14254</v>
      </c>
      <c r="JP128">
        <v>5.4836083771183208E-2</v>
      </c>
      <c r="JQ128">
        <v>29</v>
      </c>
      <c r="JR128" t="s">
        <v>123</v>
      </c>
      <c r="JS128">
        <v>1434</v>
      </c>
      <c r="JT128">
        <v>-0.21553610503282272</v>
      </c>
      <c r="JU128">
        <v>1419</v>
      </c>
      <c r="JV128">
        <v>-0.22374179431072205</v>
      </c>
      <c r="JW128">
        <v>15</v>
      </c>
      <c r="JX128" t="s">
        <v>123</v>
      </c>
      <c r="JY128">
        <v>52</v>
      </c>
      <c r="JZ128" t="s">
        <v>123</v>
      </c>
      <c r="KA128">
        <v>52</v>
      </c>
      <c r="KB128" t="s">
        <v>123</v>
      </c>
      <c r="KC128">
        <v>0</v>
      </c>
      <c r="KD128" t="s">
        <v>123</v>
      </c>
      <c r="KE128">
        <v>21269</v>
      </c>
      <c r="KF128">
        <v>0.18900939177101961</v>
      </c>
      <c r="KG128">
        <v>11771</v>
      </c>
      <c r="KH128">
        <v>0.36729004530142872</v>
      </c>
      <c r="KI128">
        <v>11636</v>
      </c>
      <c r="KJ128">
        <v>0.3803084223013049</v>
      </c>
      <c r="KK128">
        <v>136</v>
      </c>
      <c r="KL128">
        <v>-0.24022346368715086</v>
      </c>
      <c r="KM128">
        <v>4797</v>
      </c>
      <c r="KN128">
        <v>0.10580912863070546</v>
      </c>
      <c r="KO128">
        <v>4722</v>
      </c>
      <c r="KP128">
        <v>9.4322132097334865E-2</v>
      </c>
      <c r="KQ128">
        <v>75</v>
      </c>
      <c r="KR128">
        <v>2.2608695652173911</v>
      </c>
      <c r="KS128">
        <v>1500</v>
      </c>
      <c r="KT128">
        <v>0.46341463414634143</v>
      </c>
      <c r="KU128">
        <v>1287</v>
      </c>
      <c r="KV128">
        <v>0.39891304347826084</v>
      </c>
      <c r="KW128">
        <v>213</v>
      </c>
      <c r="KX128">
        <v>1.0094339622641511</v>
      </c>
      <c r="KY128">
        <v>3600</v>
      </c>
      <c r="KZ128">
        <v>-0.1306447717942526</v>
      </c>
      <c r="LA128">
        <v>3577</v>
      </c>
      <c r="LB128">
        <v>-0.13052989790957703</v>
      </c>
      <c r="LC128">
        <v>23</v>
      </c>
      <c r="LD128">
        <v>-0.14814814814814814</v>
      </c>
      <c r="LE128">
        <v>217</v>
      </c>
      <c r="LF128">
        <v>0.31515151515151518</v>
      </c>
      <c r="LG128">
        <v>31</v>
      </c>
      <c r="LH128">
        <v>-0.56944444444444442</v>
      </c>
      <c r="LI128">
        <v>186</v>
      </c>
      <c r="LJ128">
        <v>1</v>
      </c>
      <c r="LK128">
        <v>250984</v>
      </c>
      <c r="LL128">
        <v>7.997487069596132E-2</v>
      </c>
      <c r="LM128">
        <v>86877</v>
      </c>
      <c r="LN128">
        <v>0.11949126333694138</v>
      </c>
      <c r="LO128">
        <v>86675</v>
      </c>
      <c r="LP128">
        <v>0.12020833871843251</v>
      </c>
      <c r="LQ128">
        <v>201</v>
      </c>
      <c r="LR128">
        <v>-0.12608695652173918</v>
      </c>
      <c r="LS128">
        <v>128376</v>
      </c>
      <c r="LT128">
        <v>2.6228066669331307E-2</v>
      </c>
      <c r="LU128">
        <v>128199</v>
      </c>
      <c r="LV128">
        <v>2.6380260039710501E-2</v>
      </c>
      <c r="LW128">
        <v>178</v>
      </c>
      <c r="LX128">
        <v>-6.8062827225130906E-2</v>
      </c>
      <c r="LY128">
        <v>21684</v>
      </c>
      <c r="LZ128">
        <v>0.59312320916905437</v>
      </c>
      <c r="MA128">
        <v>21671</v>
      </c>
      <c r="MB128">
        <v>0.60859560570071269</v>
      </c>
      <c r="MC128">
        <v>13</v>
      </c>
      <c r="MD128">
        <v>-0.90647482014388492</v>
      </c>
      <c r="ME128">
        <v>12968</v>
      </c>
      <c r="MF128">
        <v>-0.17835645948172085</v>
      </c>
      <c r="MG128">
        <v>12959</v>
      </c>
      <c r="MH128">
        <v>-0.17542631712904044</v>
      </c>
      <c r="MI128">
        <v>9</v>
      </c>
      <c r="MJ128">
        <v>-0.86363636363636365</v>
      </c>
      <c r="MK128">
        <v>1146</v>
      </c>
      <c r="ML128">
        <v>0.2217484008528785</v>
      </c>
      <c r="MM128">
        <v>561</v>
      </c>
      <c r="MN128">
        <v>0.56703910614525133</v>
      </c>
      <c r="MO128">
        <v>585</v>
      </c>
      <c r="MP128">
        <v>8.6206896551723755E-3</v>
      </c>
      <c r="MQ128">
        <v>74241</v>
      </c>
      <c r="MR128">
        <v>7.489720275670364E-2</v>
      </c>
      <c r="MS128">
        <v>35637</v>
      </c>
      <c r="MT128">
        <v>0.11571334648257725</v>
      </c>
      <c r="MU128">
        <v>35208</v>
      </c>
      <c r="MV128">
        <v>0.14512456904963256</v>
      </c>
      <c r="MW128">
        <v>430</v>
      </c>
      <c r="MX128">
        <v>-0.63986599664991628</v>
      </c>
      <c r="MY128">
        <v>21476</v>
      </c>
      <c r="MZ128">
        <v>-2.2663147355966196E-2</v>
      </c>
      <c r="NA128">
        <v>21274</v>
      </c>
      <c r="NB128">
        <v>-1.9676512603105878E-2</v>
      </c>
      <c r="NC128">
        <v>200</v>
      </c>
      <c r="ND128">
        <v>-0.26199261992619927</v>
      </c>
      <c r="NE128">
        <v>8596</v>
      </c>
      <c r="NF128">
        <v>0.26096523397388882</v>
      </c>
      <c r="NG128">
        <v>7615</v>
      </c>
      <c r="NH128">
        <v>0.2495897604200854</v>
      </c>
      <c r="NI128">
        <v>978</v>
      </c>
      <c r="NJ128">
        <v>0.35644937586685166</v>
      </c>
      <c r="NK128">
        <v>9779</v>
      </c>
      <c r="NL128">
        <v>-1.4295925661186315E-3</v>
      </c>
      <c r="NM128">
        <v>9134</v>
      </c>
      <c r="NN128">
        <v>-2.0797598627787295E-2</v>
      </c>
      <c r="NO128">
        <v>644</v>
      </c>
      <c r="NP128">
        <v>0.38494623655913984</v>
      </c>
      <c r="NQ128">
        <v>783</v>
      </c>
      <c r="NR128">
        <v>0.25279999999999991</v>
      </c>
      <c r="NS128">
        <v>530</v>
      </c>
      <c r="NT128">
        <v>2.2716049382716048</v>
      </c>
      <c r="NU128">
        <v>251</v>
      </c>
      <c r="NV128">
        <v>-0.45670995670995673</v>
      </c>
    </row>
    <row r="129" spans="2:386" outlineLevel="1" x14ac:dyDescent="0.25">
      <c r="B129" t="s">
        <v>65</v>
      </c>
      <c r="C129">
        <v>1211427</v>
      </c>
      <c r="D129">
        <v>5.311166959770719E-2</v>
      </c>
      <c r="E129">
        <v>513884</v>
      </c>
      <c r="F129">
        <v>0.13994800308787125</v>
      </c>
      <c r="G129">
        <v>472553</v>
      </c>
      <c r="H129">
        <v>6.4222270266374837E-2</v>
      </c>
      <c r="I129">
        <v>41332</v>
      </c>
      <c r="J129">
        <v>5.1142011834319527</v>
      </c>
      <c r="K129">
        <v>374791</v>
      </c>
      <c r="L129">
        <v>0.12975628871573042</v>
      </c>
      <c r="M129">
        <v>363008</v>
      </c>
      <c r="N129">
        <v>0.11135331071896548</v>
      </c>
      <c r="O129">
        <v>11783</v>
      </c>
      <c r="P129">
        <v>1.3058708414872799</v>
      </c>
      <c r="Q129">
        <v>247317</v>
      </c>
      <c r="R129">
        <v>0.26113295292875827</v>
      </c>
      <c r="S129">
        <v>196858</v>
      </c>
      <c r="T129">
        <v>5.0620953926125978E-2</v>
      </c>
      <c r="U129">
        <v>50459</v>
      </c>
      <c r="V129">
        <v>4.7773070757957408</v>
      </c>
      <c r="W129">
        <v>154937</v>
      </c>
      <c r="X129">
        <v>-7.5940836166279002E-2</v>
      </c>
      <c r="Y129">
        <v>150579</v>
      </c>
      <c r="Z129">
        <v>-8.9315197735671092E-2</v>
      </c>
      <c r="AA129">
        <v>4359</v>
      </c>
      <c r="AB129">
        <v>0.87645286267757205</v>
      </c>
      <c r="AC129">
        <v>52302</v>
      </c>
      <c r="AD129">
        <v>1.7712605309171834</v>
      </c>
      <c r="AE129">
        <v>14935</v>
      </c>
      <c r="AF129">
        <v>-1.5750626070910823E-2</v>
      </c>
      <c r="AG129">
        <v>37367</v>
      </c>
      <c r="AH129">
        <v>9.0991891891891896</v>
      </c>
      <c r="AI129">
        <v>1128149</v>
      </c>
      <c r="AJ129">
        <v>8.2321349422742163E-2</v>
      </c>
      <c r="AK129">
        <v>477040</v>
      </c>
      <c r="AL129">
        <v>0.18903586499467839</v>
      </c>
      <c r="AM129">
        <v>437798</v>
      </c>
      <c r="AN129">
        <v>0.10329098739702269</v>
      </c>
      <c r="AO129">
        <v>39243</v>
      </c>
      <c r="AP129">
        <v>7.9452929108730341</v>
      </c>
      <c r="AQ129">
        <v>348748</v>
      </c>
      <c r="AR129">
        <v>0.16123919500273032</v>
      </c>
      <c r="AS129">
        <v>337439</v>
      </c>
      <c r="AT129">
        <v>0.13608174533701445</v>
      </c>
      <c r="AU129">
        <v>11309</v>
      </c>
      <c r="AV129">
        <v>2.4228208232445523</v>
      </c>
      <c r="AW129">
        <v>228309</v>
      </c>
      <c r="AX129">
        <v>0.30630986302310403</v>
      </c>
      <c r="AY129">
        <v>182031</v>
      </c>
      <c r="AZ129">
        <v>7.3283333922949057E-2</v>
      </c>
      <c r="BA129">
        <v>46278</v>
      </c>
      <c r="BB129">
        <v>7.9477958236658939</v>
      </c>
      <c r="BC129">
        <v>149521</v>
      </c>
      <c r="BD129">
        <v>-4.5490816932338363E-2</v>
      </c>
      <c r="BE129">
        <v>145351</v>
      </c>
      <c r="BF129">
        <v>-6.4575087685426524E-2</v>
      </c>
      <c r="BG129">
        <v>4170</v>
      </c>
      <c r="BH129">
        <v>2.3042789223454831</v>
      </c>
      <c r="BI129">
        <v>49084</v>
      </c>
      <c r="BJ129">
        <v>2.4197728697833205</v>
      </c>
      <c r="BK129">
        <v>12757</v>
      </c>
      <c r="BL129">
        <v>2.9205324727712867E-2</v>
      </c>
      <c r="BM129">
        <v>36327</v>
      </c>
      <c r="BN129">
        <v>17.553115423901939</v>
      </c>
      <c r="BO129">
        <v>83278</v>
      </c>
      <c r="BP129">
        <v>-0.22882886219892762</v>
      </c>
      <c r="BQ129">
        <v>36844</v>
      </c>
      <c r="BR129">
        <v>-0.25713248785208787</v>
      </c>
      <c r="BS129">
        <v>34755</v>
      </c>
      <c r="BT129">
        <v>-0.26403947145519224</v>
      </c>
      <c r="BU129">
        <v>2089</v>
      </c>
      <c r="BV129">
        <v>-0.11967973029919932</v>
      </c>
      <c r="BW129">
        <v>26044</v>
      </c>
      <c r="BX129">
        <v>-0.17115396855706189</v>
      </c>
      <c r="BY129">
        <v>25570</v>
      </c>
      <c r="BZ129">
        <v>-0.13661534305780654</v>
      </c>
      <c r="CA129">
        <v>474</v>
      </c>
      <c r="CB129">
        <v>-0.7375415282392026</v>
      </c>
      <c r="CC129">
        <v>19007</v>
      </c>
      <c r="CD129">
        <v>-0.10903295363990062</v>
      </c>
      <c r="CE129">
        <v>14826</v>
      </c>
      <c r="CF129">
        <v>-0.16571943053289062</v>
      </c>
      <c r="CG129">
        <v>4181</v>
      </c>
      <c r="CH129">
        <v>0.17377877596855695</v>
      </c>
      <c r="CI129">
        <v>5416</v>
      </c>
      <c r="CJ129">
        <v>-0.50866370316610721</v>
      </c>
      <c r="CK129">
        <v>5228</v>
      </c>
      <c r="CL129">
        <v>-0.47520578197149166</v>
      </c>
      <c r="CM129">
        <v>189</v>
      </c>
      <c r="CN129">
        <v>-0.82186616399622991</v>
      </c>
      <c r="CO129">
        <v>3218</v>
      </c>
      <c r="CP129">
        <v>-0.28805309734513274</v>
      </c>
      <c r="CQ129">
        <v>2178</v>
      </c>
      <c r="CR129">
        <v>-0.21626484346887365</v>
      </c>
      <c r="CS129">
        <v>1040</v>
      </c>
      <c r="CT129">
        <v>-0.40264215967834582</v>
      </c>
      <c r="CU129">
        <v>270764</v>
      </c>
      <c r="CV129">
        <v>7.0810214388255854E-2</v>
      </c>
      <c r="CW129">
        <v>98231</v>
      </c>
      <c r="CX129">
        <v>0.46416753614547623</v>
      </c>
      <c r="CY129">
        <v>62219</v>
      </c>
      <c r="CZ129">
        <v>-2.9980356084936544E-2</v>
      </c>
      <c r="DA129">
        <v>36013</v>
      </c>
      <c r="DB129">
        <v>11.216078697421981</v>
      </c>
      <c r="DC129">
        <v>99977</v>
      </c>
      <c r="DD129">
        <v>0.34343380050793471</v>
      </c>
      <c r="DE129">
        <v>98835</v>
      </c>
      <c r="DF129">
        <v>0.37609122425963837</v>
      </c>
      <c r="DG129">
        <v>1143</v>
      </c>
      <c r="DH129">
        <v>-0.5597072419106317</v>
      </c>
      <c r="DI129">
        <v>63315</v>
      </c>
      <c r="DJ129">
        <v>0.85772548559356854</v>
      </c>
      <c r="DK129">
        <v>28036</v>
      </c>
      <c r="DL129">
        <v>-8.4718096046488833E-2</v>
      </c>
      <c r="DM129">
        <v>35279</v>
      </c>
      <c r="DN129">
        <v>9.2228339611706751</v>
      </c>
      <c r="DO129">
        <v>69466</v>
      </c>
      <c r="DP129">
        <v>-7.4551703924755519E-2</v>
      </c>
      <c r="DQ129">
        <v>68884</v>
      </c>
      <c r="DR129">
        <v>-7.6733369968770559E-2</v>
      </c>
      <c r="DS129">
        <v>583</v>
      </c>
      <c r="DT129">
        <v>0.28982300884955747</v>
      </c>
      <c r="DU129">
        <v>35406</v>
      </c>
      <c r="DV129">
        <v>4.726346433770015</v>
      </c>
      <c r="DW129">
        <v>6784</v>
      </c>
      <c r="DX129">
        <v>0.13463789931426651</v>
      </c>
      <c r="DY129">
        <v>28623</v>
      </c>
      <c r="DZ129">
        <v>139.30882352941177</v>
      </c>
      <c r="EA129">
        <v>28847</v>
      </c>
      <c r="EB129">
        <v>-1.9843022663178278E-2</v>
      </c>
      <c r="EC129">
        <v>17476</v>
      </c>
      <c r="ED129">
        <v>9.5673981191222612E-2</v>
      </c>
      <c r="EE129">
        <v>17458</v>
      </c>
      <c r="EF129">
        <v>9.5644533701518819E-2</v>
      </c>
      <c r="EG129">
        <v>18</v>
      </c>
      <c r="EH129">
        <v>0.125</v>
      </c>
      <c r="EI129">
        <v>7690</v>
      </c>
      <c r="EJ129">
        <v>3.0140656396516974E-2</v>
      </c>
      <c r="EK129">
        <v>7607</v>
      </c>
      <c r="EL129">
        <v>1.9022103148024216E-2</v>
      </c>
      <c r="EM129">
        <v>82</v>
      </c>
      <c r="EN129" t="s">
        <v>123</v>
      </c>
      <c r="EO129">
        <v>2042</v>
      </c>
      <c r="EP129">
        <v>-0.16822810590631365</v>
      </c>
      <c r="EQ129">
        <v>1927</v>
      </c>
      <c r="ER129">
        <v>-0.20240066225165565</v>
      </c>
      <c r="ES129">
        <v>115</v>
      </c>
      <c r="ET129">
        <v>1.875</v>
      </c>
      <c r="EU129">
        <v>1143</v>
      </c>
      <c r="EV129">
        <v>-0.59193145305248129</v>
      </c>
      <c r="EW129">
        <v>1123</v>
      </c>
      <c r="EX129">
        <v>-0.59296846683581006</v>
      </c>
      <c r="EY129">
        <v>20</v>
      </c>
      <c r="EZ129">
        <v>-0.51219512195121952</v>
      </c>
      <c r="FA129">
        <v>720</v>
      </c>
      <c r="FB129">
        <v>-1.2345679012345734E-2</v>
      </c>
      <c r="FC129">
        <v>622</v>
      </c>
      <c r="FD129">
        <v>-0.10503597122302155</v>
      </c>
      <c r="FE129">
        <v>98</v>
      </c>
      <c r="FF129">
        <v>1.7999999999999998</v>
      </c>
      <c r="FG129">
        <v>47133</v>
      </c>
      <c r="FH129">
        <v>0.24404149180457679</v>
      </c>
      <c r="FI129">
        <v>19308</v>
      </c>
      <c r="FJ129">
        <v>0.17889852240810833</v>
      </c>
      <c r="FK129">
        <v>19096</v>
      </c>
      <c r="FL129">
        <v>0.17067189798921034</v>
      </c>
      <c r="FM129">
        <v>211</v>
      </c>
      <c r="FN129">
        <v>2.1969696969696968</v>
      </c>
      <c r="FO129">
        <v>5249</v>
      </c>
      <c r="FP129">
        <v>0.50573723465289722</v>
      </c>
      <c r="FQ129">
        <v>5062</v>
      </c>
      <c r="FR129">
        <v>0.45836934600979551</v>
      </c>
      <c r="FS129">
        <v>187</v>
      </c>
      <c r="FT129">
        <v>11.466666666666667</v>
      </c>
      <c r="FU129">
        <v>10511</v>
      </c>
      <c r="FV129">
        <v>0.79736662106703138</v>
      </c>
      <c r="FW129">
        <v>10490</v>
      </c>
      <c r="FX129">
        <v>0.79377564979480164</v>
      </c>
      <c r="FY129">
        <v>21</v>
      </c>
      <c r="FZ129" t="s">
        <v>123</v>
      </c>
      <c r="GA129">
        <v>11909</v>
      </c>
      <c r="GB129">
        <v>3.2244084250671712E-2</v>
      </c>
      <c r="GC129">
        <v>11844</v>
      </c>
      <c r="GD129">
        <v>3.0092189946077541E-2</v>
      </c>
      <c r="GE129">
        <v>65</v>
      </c>
      <c r="GF129">
        <v>0.66666666666666674</v>
      </c>
      <c r="GG129">
        <v>281</v>
      </c>
      <c r="GH129">
        <v>-0.16369047619047616</v>
      </c>
      <c r="GI129">
        <v>197</v>
      </c>
      <c r="GJ129">
        <v>-0.41369047619047616</v>
      </c>
      <c r="GK129">
        <v>84</v>
      </c>
      <c r="GL129" t="s">
        <v>123</v>
      </c>
      <c r="GM129">
        <v>330912</v>
      </c>
      <c r="GN129">
        <v>8.0839555529425677E-2</v>
      </c>
      <c r="GO129">
        <v>170805</v>
      </c>
      <c r="GP129">
        <v>0.10789318354294908</v>
      </c>
      <c r="GQ129">
        <v>169142</v>
      </c>
      <c r="GR129">
        <v>0.10392314269118064</v>
      </c>
      <c r="GS129">
        <v>1663</v>
      </c>
      <c r="GT129">
        <v>0.74684873949579833</v>
      </c>
      <c r="GU129">
        <v>50661</v>
      </c>
      <c r="GV129">
        <v>0.38297117274514081</v>
      </c>
      <c r="GW129">
        <v>41714</v>
      </c>
      <c r="GX129">
        <v>0.13873116400960916</v>
      </c>
      <c r="GY129">
        <v>8946</v>
      </c>
      <c r="GZ129" t="s">
        <v>123</v>
      </c>
      <c r="HA129">
        <v>95733</v>
      </c>
      <c r="HB129">
        <v>0.14774007912720299</v>
      </c>
      <c r="HC129">
        <v>86744</v>
      </c>
      <c r="HD129">
        <v>5.1761139739314954E-2</v>
      </c>
      <c r="HE129">
        <v>8989</v>
      </c>
      <c r="HF129">
        <v>8.6139037433155075</v>
      </c>
      <c r="HG129">
        <v>29551</v>
      </c>
      <c r="HH129">
        <v>3.0549258936355628E-2</v>
      </c>
      <c r="HI129">
        <v>27580</v>
      </c>
      <c r="HJ129">
        <v>-3.6809387441503083E-2</v>
      </c>
      <c r="HK129">
        <v>1970</v>
      </c>
      <c r="HL129">
        <v>47.048780487804876</v>
      </c>
      <c r="HM129">
        <v>7660</v>
      </c>
      <c r="HN129">
        <v>1.6098807495741054</v>
      </c>
      <c r="HO129">
        <v>1856</v>
      </c>
      <c r="HP129">
        <v>-0.11661113755354591</v>
      </c>
      <c r="HQ129">
        <v>5804</v>
      </c>
      <c r="HR129">
        <v>5.9592326139088732</v>
      </c>
      <c r="HS129">
        <v>49625</v>
      </c>
      <c r="HT129">
        <v>0.15147226025013349</v>
      </c>
      <c r="HU129">
        <v>15215</v>
      </c>
      <c r="HV129">
        <v>0.11990284116001759</v>
      </c>
      <c r="HW129">
        <v>15120</v>
      </c>
      <c r="HX129">
        <v>0.1147154231790033</v>
      </c>
      <c r="HY129">
        <v>95</v>
      </c>
      <c r="HZ129">
        <v>3.5238095238095237</v>
      </c>
      <c r="IA129">
        <v>21201</v>
      </c>
      <c r="IB129">
        <v>0.27647660906737315</v>
      </c>
      <c r="IC129">
        <v>21201</v>
      </c>
      <c r="ID129">
        <v>0.27647660906737315</v>
      </c>
      <c r="IE129">
        <v>0</v>
      </c>
      <c r="IF129" t="s">
        <v>123</v>
      </c>
      <c r="IG129">
        <v>7230</v>
      </c>
      <c r="IH129">
        <v>0.13305124588622474</v>
      </c>
      <c r="II129">
        <v>7200</v>
      </c>
      <c r="IJ129">
        <v>0.13350125944584379</v>
      </c>
      <c r="IK129">
        <v>30</v>
      </c>
      <c r="IL129">
        <v>7.1428571428571397E-2</v>
      </c>
      <c r="IM129">
        <v>3532</v>
      </c>
      <c r="IN129">
        <v>-9.4823167606355674E-2</v>
      </c>
      <c r="IO129">
        <v>3447</v>
      </c>
      <c r="IP129">
        <v>-0.1046753246753247</v>
      </c>
      <c r="IQ129">
        <v>85</v>
      </c>
      <c r="IR129">
        <v>0.63461538461538458</v>
      </c>
      <c r="IS129">
        <v>2348</v>
      </c>
      <c r="IT129">
        <v>-1.2615643397813292E-2</v>
      </c>
      <c r="IU129">
        <v>2289</v>
      </c>
      <c r="IV129">
        <v>-1.2936610608020649E-2</v>
      </c>
      <c r="IW129">
        <v>59</v>
      </c>
      <c r="IX129">
        <v>0</v>
      </c>
      <c r="IY129">
        <v>28841</v>
      </c>
      <c r="IZ129">
        <v>-0.10121848608557449</v>
      </c>
      <c r="JA129">
        <v>8763</v>
      </c>
      <c r="JB129">
        <v>-3.3101621979476969E-2</v>
      </c>
      <c r="JC129">
        <v>8731</v>
      </c>
      <c r="JD129">
        <v>-3.1717866252633953E-2</v>
      </c>
      <c r="JE129">
        <v>32</v>
      </c>
      <c r="JF129">
        <v>-0.30434782608695654</v>
      </c>
      <c r="JG129">
        <v>4346</v>
      </c>
      <c r="JH129">
        <v>8.4060863058119217E-2</v>
      </c>
      <c r="JI129">
        <v>4346</v>
      </c>
      <c r="JJ129">
        <v>8.4060863058119217E-2</v>
      </c>
      <c r="JK129">
        <v>0</v>
      </c>
      <c r="JL129" t="s">
        <v>123</v>
      </c>
      <c r="JM129">
        <v>13456</v>
      </c>
      <c r="JN129">
        <v>-0.18106019110218485</v>
      </c>
      <c r="JO129">
        <v>13417</v>
      </c>
      <c r="JP129">
        <v>-0.18024072829473936</v>
      </c>
      <c r="JQ129">
        <v>39</v>
      </c>
      <c r="JR129">
        <v>-0.390625</v>
      </c>
      <c r="JS129">
        <v>1911</v>
      </c>
      <c r="JT129">
        <v>-0.22631578947368425</v>
      </c>
      <c r="JU129">
        <v>1911</v>
      </c>
      <c r="JV129">
        <v>-0.22631578947368425</v>
      </c>
      <c r="JW129">
        <v>0</v>
      </c>
      <c r="JX129" t="s">
        <v>123</v>
      </c>
      <c r="JY129">
        <v>32</v>
      </c>
      <c r="JZ129">
        <v>-5.8823529411764719E-2</v>
      </c>
      <c r="KA129">
        <v>0</v>
      </c>
      <c r="KB129" t="s">
        <v>123</v>
      </c>
      <c r="KC129">
        <v>32</v>
      </c>
      <c r="KD129">
        <v>-5.8823529411764719E-2</v>
      </c>
      <c r="KE129">
        <v>27136</v>
      </c>
      <c r="KF129">
        <v>0.5371020731845475</v>
      </c>
      <c r="KG129">
        <v>14177</v>
      </c>
      <c r="KH129">
        <v>0.81989730423620033</v>
      </c>
      <c r="KI129">
        <v>14058</v>
      </c>
      <c r="KJ129">
        <v>0.82452952628163523</v>
      </c>
      <c r="KK129">
        <v>119</v>
      </c>
      <c r="KL129">
        <v>0.38372093023255816</v>
      </c>
      <c r="KM129">
        <v>4797</v>
      </c>
      <c r="KN129">
        <v>0.20346211741093834</v>
      </c>
      <c r="KO129">
        <v>4771</v>
      </c>
      <c r="KP129">
        <v>0.22584789311408016</v>
      </c>
      <c r="KQ129">
        <v>26</v>
      </c>
      <c r="KR129">
        <v>-0.72340425531914887</v>
      </c>
      <c r="KS129">
        <v>1904</v>
      </c>
      <c r="KT129">
        <v>4.5005488474204158E-2</v>
      </c>
      <c r="KU129">
        <v>1591</v>
      </c>
      <c r="KV129">
        <v>-5.1282051282051322E-2</v>
      </c>
      <c r="KW129">
        <v>313</v>
      </c>
      <c r="KX129">
        <v>1.1586206896551725</v>
      </c>
      <c r="KY129">
        <v>6563</v>
      </c>
      <c r="KZ129">
        <v>0.51186362589265144</v>
      </c>
      <c r="LA129">
        <v>6559</v>
      </c>
      <c r="LB129">
        <v>0.54985822306238186</v>
      </c>
      <c r="LC129">
        <v>5</v>
      </c>
      <c r="LD129">
        <v>-0.95412844036697253</v>
      </c>
      <c r="LE129">
        <v>304</v>
      </c>
      <c r="LF129">
        <v>0.66120218579234979</v>
      </c>
      <c r="LG129">
        <v>159</v>
      </c>
      <c r="LH129">
        <v>7.4324324324324342E-2</v>
      </c>
      <c r="LI129">
        <v>146</v>
      </c>
      <c r="LJ129">
        <v>3.1714285714285717</v>
      </c>
      <c r="LK129">
        <v>264233</v>
      </c>
      <c r="LL129">
        <v>5.1322145034098154E-2</v>
      </c>
      <c r="LM129">
        <v>94005</v>
      </c>
      <c r="LN129">
        <v>0.15678529238038985</v>
      </c>
      <c r="LO129">
        <v>93816</v>
      </c>
      <c r="LP129">
        <v>0.15655164762010432</v>
      </c>
      <c r="LQ129">
        <v>189</v>
      </c>
      <c r="LR129">
        <v>0.28571428571428581</v>
      </c>
      <c r="LS129">
        <v>130168</v>
      </c>
      <c r="LT129">
        <v>-2.8401245026983046E-2</v>
      </c>
      <c r="LU129">
        <v>130022</v>
      </c>
      <c r="LV129">
        <v>-2.8323319283771298E-2</v>
      </c>
      <c r="LW129">
        <v>147</v>
      </c>
      <c r="LX129">
        <v>-9.259259259259256E-2</v>
      </c>
      <c r="LY129">
        <v>22998</v>
      </c>
      <c r="LZ129">
        <v>0.32913367624111434</v>
      </c>
      <c r="MA129">
        <v>22966</v>
      </c>
      <c r="MB129">
        <v>0.32851275524960943</v>
      </c>
      <c r="MC129">
        <v>32</v>
      </c>
      <c r="MD129">
        <v>0.88235294117647056</v>
      </c>
      <c r="ME129">
        <v>16321</v>
      </c>
      <c r="MF129">
        <v>-0.11821276135933867</v>
      </c>
      <c r="MG129">
        <v>16261</v>
      </c>
      <c r="MH129">
        <v>-0.11850165338537433</v>
      </c>
      <c r="MI129">
        <v>60</v>
      </c>
      <c r="MJ129">
        <v>-3.2258064516129004E-2</v>
      </c>
      <c r="MK129">
        <v>553</v>
      </c>
      <c r="ML129">
        <v>-9.344262295081962E-2</v>
      </c>
      <c r="MM129">
        <v>122</v>
      </c>
      <c r="MN129">
        <v>-0.29069767441860461</v>
      </c>
      <c r="MO129">
        <v>432</v>
      </c>
      <c r="MP129">
        <v>-1.3698630136986356E-2</v>
      </c>
      <c r="MQ129">
        <v>80658</v>
      </c>
      <c r="MR129">
        <v>0.12291692770329532</v>
      </c>
      <c r="MS129">
        <v>39060</v>
      </c>
      <c r="MT129">
        <v>8.7810176288745989E-2</v>
      </c>
      <c r="MU129">
        <v>38158</v>
      </c>
      <c r="MV129">
        <v>6.5836149828217172E-2</v>
      </c>
      <c r="MW129">
        <v>903</v>
      </c>
      <c r="MX129">
        <v>7.6</v>
      </c>
      <c r="MY129">
        <v>24659</v>
      </c>
      <c r="MZ129">
        <v>0.24887313243859199</v>
      </c>
      <c r="NA129">
        <v>23881</v>
      </c>
      <c r="NB129">
        <v>0.23690889314756314</v>
      </c>
      <c r="NC129">
        <v>778</v>
      </c>
      <c r="ND129">
        <v>0.78032036613272315</v>
      </c>
      <c r="NE129">
        <v>11120</v>
      </c>
      <c r="NF129">
        <v>0.57909684748650947</v>
      </c>
      <c r="NG129">
        <v>9660</v>
      </c>
      <c r="NH129">
        <v>0.47503435639028857</v>
      </c>
      <c r="NI129">
        <v>1460</v>
      </c>
      <c r="NJ129">
        <v>1.9674796747967478</v>
      </c>
      <c r="NK129">
        <v>9125</v>
      </c>
      <c r="NL129">
        <v>-2.4064171122994638E-2</v>
      </c>
      <c r="NM129">
        <v>7742</v>
      </c>
      <c r="NN129">
        <v>-0.12874184109835696</v>
      </c>
      <c r="NO129">
        <v>1382</v>
      </c>
      <c r="NP129">
        <v>1.9656652360515023</v>
      </c>
      <c r="NQ129">
        <v>1780</v>
      </c>
      <c r="NR129">
        <v>0.84455958549222787</v>
      </c>
      <c r="NS129">
        <v>728</v>
      </c>
      <c r="NT129">
        <v>0.12868217054263575</v>
      </c>
      <c r="NU129">
        <v>1049</v>
      </c>
      <c r="NV129">
        <v>2.2884012539184955</v>
      </c>
    </row>
    <row r="130" spans="2:386" outlineLevel="1" x14ac:dyDescent="0.25">
      <c r="B130" t="s">
        <v>67</v>
      </c>
      <c r="C130">
        <v>1080568</v>
      </c>
      <c r="D130">
        <v>0.20318453607099518</v>
      </c>
      <c r="E130">
        <v>435972</v>
      </c>
      <c r="F130">
        <v>0.13081166885840334</v>
      </c>
      <c r="G130">
        <v>428803</v>
      </c>
      <c r="H130">
        <v>0.12759215529528078</v>
      </c>
      <c r="I130">
        <v>7170</v>
      </c>
      <c r="J130">
        <v>0.36363636363636354</v>
      </c>
      <c r="K130">
        <v>271195</v>
      </c>
      <c r="L130">
        <v>0.25719120135363793</v>
      </c>
      <c r="M130">
        <v>266947</v>
      </c>
      <c r="N130">
        <v>0.24443853956888195</v>
      </c>
      <c r="O130">
        <v>4248</v>
      </c>
      <c r="P130">
        <v>2.5311720698254363</v>
      </c>
      <c r="Q130">
        <v>209043</v>
      </c>
      <c r="R130">
        <v>0.34431068410695675</v>
      </c>
      <c r="S130">
        <v>198574</v>
      </c>
      <c r="T130">
        <v>0.31091848927559962</v>
      </c>
      <c r="U130">
        <v>10468</v>
      </c>
      <c r="V130">
        <v>1.6007453416149069</v>
      </c>
      <c r="W130">
        <v>165236</v>
      </c>
      <c r="X130">
        <v>0.21458656454209324</v>
      </c>
      <c r="Y130">
        <v>163157</v>
      </c>
      <c r="Z130">
        <v>0.22644927536231885</v>
      </c>
      <c r="AA130">
        <v>2078</v>
      </c>
      <c r="AB130">
        <v>-0.31009296148738374</v>
      </c>
      <c r="AC130">
        <v>21719</v>
      </c>
      <c r="AD130">
        <v>0.4624604403743855</v>
      </c>
      <c r="AE130">
        <v>15012</v>
      </c>
      <c r="AF130">
        <v>0.27990451018842188</v>
      </c>
      <c r="AG130">
        <v>6707</v>
      </c>
      <c r="AH130">
        <v>1.1483023702754647</v>
      </c>
      <c r="AI130">
        <v>959686</v>
      </c>
      <c r="AJ130">
        <v>0.2147232119689384</v>
      </c>
      <c r="AK130">
        <v>384202</v>
      </c>
      <c r="AL130">
        <v>0.13472835477058931</v>
      </c>
      <c r="AM130">
        <v>377609</v>
      </c>
      <c r="AN130">
        <v>0.13084011391984274</v>
      </c>
      <c r="AO130">
        <v>6593</v>
      </c>
      <c r="AP130">
        <v>0.41329046087888521</v>
      </c>
      <c r="AQ130">
        <v>235621</v>
      </c>
      <c r="AR130">
        <v>0.28772940417764281</v>
      </c>
      <c r="AS130">
        <v>231541</v>
      </c>
      <c r="AT130">
        <v>0.27158147938645394</v>
      </c>
      <c r="AU130">
        <v>4081</v>
      </c>
      <c r="AV130">
        <v>3.6112994350282488</v>
      </c>
      <c r="AW130">
        <v>185778</v>
      </c>
      <c r="AX130">
        <v>0.34597355551530518</v>
      </c>
      <c r="AY130">
        <v>177205</v>
      </c>
      <c r="AZ130">
        <v>0.30253737706364014</v>
      </c>
      <c r="BA130">
        <v>8573</v>
      </c>
      <c r="BB130">
        <v>3.3319858514401215</v>
      </c>
      <c r="BC130">
        <v>156076</v>
      </c>
      <c r="BD130">
        <v>0.23719610314459416</v>
      </c>
      <c r="BE130">
        <v>154462</v>
      </c>
      <c r="BF130">
        <v>0.24795591894774272</v>
      </c>
      <c r="BG130">
        <v>1614</v>
      </c>
      <c r="BH130">
        <v>-0.3221335573288534</v>
      </c>
      <c r="BI130">
        <v>16890</v>
      </c>
      <c r="BJ130">
        <v>0.64732273480932401</v>
      </c>
      <c r="BK130">
        <v>11252</v>
      </c>
      <c r="BL130">
        <v>0.48111096485454774</v>
      </c>
      <c r="BM130">
        <v>5638</v>
      </c>
      <c r="BN130">
        <v>1.1227409638554215</v>
      </c>
      <c r="BO130">
        <v>120882</v>
      </c>
      <c r="BP130">
        <v>0.11881160627516318</v>
      </c>
      <c r="BQ130">
        <v>51771</v>
      </c>
      <c r="BR130">
        <v>0.10256628687040781</v>
      </c>
      <c r="BS130">
        <v>51194</v>
      </c>
      <c r="BT130">
        <v>0.10422328631206601</v>
      </c>
      <c r="BU130">
        <v>577</v>
      </c>
      <c r="BV130">
        <v>-2.6981450252951067E-2</v>
      </c>
      <c r="BW130">
        <v>35573</v>
      </c>
      <c r="BX130">
        <v>8.6497052625148951E-2</v>
      </c>
      <c r="BY130">
        <v>35406</v>
      </c>
      <c r="BZ130">
        <v>9.2002590753477387E-2</v>
      </c>
      <c r="CA130">
        <v>167</v>
      </c>
      <c r="CB130">
        <v>-0.47484276729559749</v>
      </c>
      <c r="CC130">
        <v>23265</v>
      </c>
      <c r="CD130">
        <v>0.33110195674562304</v>
      </c>
      <c r="CE130">
        <v>21370</v>
      </c>
      <c r="CF130">
        <v>0.38487460307173871</v>
      </c>
      <c r="CG130">
        <v>1895</v>
      </c>
      <c r="CH130">
        <v>-7.4255007327796774E-2</v>
      </c>
      <c r="CI130">
        <v>9160</v>
      </c>
      <c r="CJ130">
        <v>-7.390557072085735E-2</v>
      </c>
      <c r="CK130">
        <v>8695</v>
      </c>
      <c r="CL130">
        <v>-6.1015118790496814E-2</v>
      </c>
      <c r="CM130">
        <v>465</v>
      </c>
      <c r="CN130">
        <v>-0.26307448494453245</v>
      </c>
      <c r="CO130">
        <v>4829</v>
      </c>
      <c r="CP130">
        <v>5.0239234449760861E-2</v>
      </c>
      <c r="CQ130">
        <v>3761</v>
      </c>
      <c r="CR130">
        <v>-9.000725864989112E-2</v>
      </c>
      <c r="CS130">
        <v>1069</v>
      </c>
      <c r="CT130">
        <v>1.2989247311827956</v>
      </c>
      <c r="CU130">
        <v>221526</v>
      </c>
      <c r="CV130">
        <v>0.18586761596317025</v>
      </c>
      <c r="CW130">
        <v>57745</v>
      </c>
      <c r="CX130">
        <v>6.7583960073469562E-4</v>
      </c>
      <c r="CY130">
        <v>52534</v>
      </c>
      <c r="CZ130">
        <v>-7.433968248374534E-2</v>
      </c>
      <c r="DA130">
        <v>5211</v>
      </c>
      <c r="DB130">
        <v>4.4679958027282263</v>
      </c>
      <c r="DC130">
        <v>63705</v>
      </c>
      <c r="DD130">
        <v>0.40862354892205643</v>
      </c>
      <c r="DE130">
        <v>62799</v>
      </c>
      <c r="DF130">
        <v>0.40672460911249497</v>
      </c>
      <c r="DG130">
        <v>906</v>
      </c>
      <c r="DH130">
        <v>0.55403087478559176</v>
      </c>
      <c r="DI130">
        <v>33100</v>
      </c>
      <c r="DJ130">
        <v>0.62925772789919265</v>
      </c>
      <c r="DK130">
        <v>28416</v>
      </c>
      <c r="DL130">
        <v>0.45172167160519061</v>
      </c>
      <c r="DM130">
        <v>4684</v>
      </c>
      <c r="DN130">
        <v>5.3126684636118595</v>
      </c>
      <c r="DO130">
        <v>68649</v>
      </c>
      <c r="DP130">
        <v>0.16171120098827263</v>
      </c>
      <c r="DQ130">
        <v>67519</v>
      </c>
      <c r="DR130">
        <v>0.14843856306980552</v>
      </c>
      <c r="DS130">
        <v>1130</v>
      </c>
      <c r="DT130">
        <v>2.7541528239202657</v>
      </c>
      <c r="DU130">
        <v>9088</v>
      </c>
      <c r="DV130">
        <v>1.1198973641240961</v>
      </c>
      <c r="DW130">
        <v>6327</v>
      </c>
      <c r="DX130">
        <v>0.58690744920993221</v>
      </c>
      <c r="DY130">
        <v>2761</v>
      </c>
      <c r="DZ130">
        <v>8.1727574750830563</v>
      </c>
      <c r="EA130">
        <v>30151</v>
      </c>
      <c r="EB130">
        <v>0.31365458347856401</v>
      </c>
      <c r="EC130">
        <v>16933</v>
      </c>
      <c r="ED130">
        <v>0.31959164588528677</v>
      </c>
      <c r="EE130">
        <v>16850</v>
      </c>
      <c r="EF130">
        <v>0.31743549648162617</v>
      </c>
      <c r="EG130">
        <v>83</v>
      </c>
      <c r="EH130">
        <v>0.97619047619047628</v>
      </c>
      <c r="EI130">
        <v>7868</v>
      </c>
      <c r="EJ130">
        <v>0.34334983780092188</v>
      </c>
      <c r="EK130">
        <v>7848</v>
      </c>
      <c r="EL130">
        <v>0.34222678296562337</v>
      </c>
      <c r="EM130">
        <v>21</v>
      </c>
      <c r="EN130">
        <v>1.1000000000000001</v>
      </c>
      <c r="EO130">
        <v>3365</v>
      </c>
      <c r="EP130">
        <v>0.32951402607664959</v>
      </c>
      <c r="EQ130">
        <v>3286</v>
      </c>
      <c r="ER130">
        <v>0.36745734498543481</v>
      </c>
      <c r="ES130">
        <v>79</v>
      </c>
      <c r="ET130">
        <v>-0.3828125</v>
      </c>
      <c r="EU130">
        <v>1750</v>
      </c>
      <c r="EV130">
        <v>0.10759493670886067</v>
      </c>
      <c r="EW130">
        <v>1687</v>
      </c>
      <c r="EX130">
        <v>9.2616580310880936E-2</v>
      </c>
      <c r="EY130">
        <v>63</v>
      </c>
      <c r="EZ130">
        <v>0.70270270270270263</v>
      </c>
      <c r="FA130">
        <v>337</v>
      </c>
      <c r="FB130">
        <v>-8.4239130434782594E-2</v>
      </c>
      <c r="FC130">
        <v>337</v>
      </c>
      <c r="FD130">
        <v>-8.4239130434782594E-2</v>
      </c>
      <c r="FE130">
        <v>0</v>
      </c>
      <c r="FF130" t="s">
        <v>123</v>
      </c>
      <c r="FG130">
        <v>52226</v>
      </c>
      <c r="FH130">
        <v>0.28534160267769249</v>
      </c>
      <c r="FI130">
        <v>21779</v>
      </c>
      <c r="FJ130">
        <v>0.29121954111578829</v>
      </c>
      <c r="FK130">
        <v>21413</v>
      </c>
      <c r="FL130">
        <v>0.38757128045619482</v>
      </c>
      <c r="FM130">
        <v>366</v>
      </c>
      <c r="FN130">
        <v>-0.74494773519163759</v>
      </c>
      <c r="FO130">
        <v>5888</v>
      </c>
      <c r="FP130">
        <v>0.47199999999999998</v>
      </c>
      <c r="FQ130">
        <v>5706</v>
      </c>
      <c r="FR130">
        <v>0.43366834170854274</v>
      </c>
      <c r="FS130">
        <v>182</v>
      </c>
      <c r="FT130">
        <v>8.1</v>
      </c>
      <c r="FU130">
        <v>11866</v>
      </c>
      <c r="FV130">
        <v>0.32447817836812143</v>
      </c>
      <c r="FW130">
        <v>11851</v>
      </c>
      <c r="FX130">
        <v>0.32888540031397184</v>
      </c>
      <c r="FY130">
        <v>15</v>
      </c>
      <c r="FZ130">
        <v>-0.63414634146341464</v>
      </c>
      <c r="GA130">
        <v>12591</v>
      </c>
      <c r="GB130">
        <v>7.8088877472386242E-2</v>
      </c>
      <c r="GC130">
        <v>12559</v>
      </c>
      <c r="GD130">
        <v>7.5348916859320214E-2</v>
      </c>
      <c r="GE130">
        <v>33</v>
      </c>
      <c r="GF130" t="s">
        <v>123</v>
      </c>
      <c r="GG130">
        <v>499</v>
      </c>
      <c r="GH130">
        <v>0.70307167235494883</v>
      </c>
      <c r="GI130">
        <v>499</v>
      </c>
      <c r="GJ130">
        <v>0.93410852713178305</v>
      </c>
      <c r="GK130">
        <v>0</v>
      </c>
      <c r="GL130">
        <v>-1</v>
      </c>
      <c r="GM130">
        <v>348863</v>
      </c>
      <c r="GN130">
        <v>0.20142643625117951</v>
      </c>
      <c r="GO130">
        <v>171695</v>
      </c>
      <c r="GP130">
        <v>9.8327831938793686E-2</v>
      </c>
      <c r="GQ130">
        <v>171427</v>
      </c>
      <c r="GR130">
        <v>0.10963887396513661</v>
      </c>
      <c r="GS130">
        <v>268</v>
      </c>
      <c r="GT130">
        <v>-0.85395095367847418</v>
      </c>
      <c r="GU130">
        <v>48474</v>
      </c>
      <c r="GV130">
        <v>0.27526242403514778</v>
      </c>
      <c r="GW130">
        <v>45956</v>
      </c>
      <c r="GX130">
        <v>0.2090184420299388</v>
      </c>
      <c r="GY130">
        <v>2518</v>
      </c>
      <c r="GZ130" t="s">
        <v>123</v>
      </c>
      <c r="HA130">
        <v>90431</v>
      </c>
      <c r="HB130">
        <v>0.31261067727233138</v>
      </c>
      <c r="HC130">
        <v>87397</v>
      </c>
      <c r="HD130">
        <v>0.27960468521229864</v>
      </c>
      <c r="HE130">
        <v>3034</v>
      </c>
      <c r="HF130">
        <v>4.116357504215852</v>
      </c>
      <c r="HG130">
        <v>40279</v>
      </c>
      <c r="HH130">
        <v>0.42157831580433403</v>
      </c>
      <c r="HI130">
        <v>40279</v>
      </c>
      <c r="HJ130">
        <v>0.52618217641709619</v>
      </c>
      <c r="HK130">
        <v>0</v>
      </c>
      <c r="HL130">
        <v>-1</v>
      </c>
      <c r="HM130">
        <v>3890</v>
      </c>
      <c r="HN130">
        <v>0.26958224543080944</v>
      </c>
      <c r="HO130">
        <v>1611</v>
      </c>
      <c r="HP130">
        <v>0.66943005181347148</v>
      </c>
      <c r="HQ130">
        <v>2278</v>
      </c>
      <c r="HR130">
        <v>8.5278704144830852E-2</v>
      </c>
      <c r="HS130">
        <v>38798</v>
      </c>
      <c r="HT130">
        <v>8.2775173029694171E-2</v>
      </c>
      <c r="HU130">
        <v>13215</v>
      </c>
      <c r="HV130">
        <v>6.2469850458273024E-2</v>
      </c>
      <c r="HW130">
        <v>13215</v>
      </c>
      <c r="HX130">
        <v>6.4438179621425729E-2</v>
      </c>
      <c r="HY130">
        <v>0</v>
      </c>
      <c r="HZ130">
        <v>-1</v>
      </c>
      <c r="IA130">
        <v>14005</v>
      </c>
      <c r="IB130">
        <v>2.683481193635906E-2</v>
      </c>
      <c r="IC130">
        <v>14005</v>
      </c>
      <c r="ID130">
        <v>2.683481193635906E-2</v>
      </c>
      <c r="IE130">
        <v>0</v>
      </c>
      <c r="IF130" t="s">
        <v>123</v>
      </c>
      <c r="IG130">
        <v>6930</v>
      </c>
      <c r="IH130">
        <v>0.30878186968838528</v>
      </c>
      <c r="II130">
        <v>6861</v>
      </c>
      <c r="IJ130">
        <v>0.32477312222436772</v>
      </c>
      <c r="IK130">
        <v>69</v>
      </c>
      <c r="IL130">
        <v>-0.40517241379310343</v>
      </c>
      <c r="IM130">
        <v>3500</v>
      </c>
      <c r="IN130">
        <v>6.7724222086638086E-2</v>
      </c>
      <c r="IO130">
        <v>3480</v>
      </c>
      <c r="IP130">
        <v>7.7065923862581265E-2</v>
      </c>
      <c r="IQ130">
        <v>21</v>
      </c>
      <c r="IR130">
        <v>-0.55319148936170215</v>
      </c>
      <c r="IS130">
        <v>1170</v>
      </c>
      <c r="IT130">
        <v>-1.2658227848101222E-2</v>
      </c>
      <c r="IU130">
        <v>1170</v>
      </c>
      <c r="IV130">
        <v>1.7391304347825987E-2</v>
      </c>
      <c r="IW130">
        <v>0</v>
      </c>
      <c r="IX130">
        <v>-1</v>
      </c>
      <c r="IY130">
        <v>34007</v>
      </c>
      <c r="IZ130">
        <v>0.11685112811586595</v>
      </c>
      <c r="JA130">
        <v>10125</v>
      </c>
      <c r="JB130">
        <v>0.36492315988136959</v>
      </c>
      <c r="JC130">
        <v>10077</v>
      </c>
      <c r="JD130">
        <v>0.36563219948502512</v>
      </c>
      <c r="JE130">
        <v>48</v>
      </c>
      <c r="JF130">
        <v>0.26315789473684204</v>
      </c>
      <c r="JG130">
        <v>4135</v>
      </c>
      <c r="JH130">
        <v>-0.1777689401471465</v>
      </c>
      <c r="JI130">
        <v>4135</v>
      </c>
      <c r="JJ130">
        <v>-0.1777689401471465</v>
      </c>
      <c r="JK130">
        <v>0</v>
      </c>
      <c r="JL130" t="s">
        <v>123</v>
      </c>
      <c r="JM130">
        <v>17040</v>
      </c>
      <c r="JN130">
        <v>5.871388630009311E-2</v>
      </c>
      <c r="JO130">
        <v>16956</v>
      </c>
      <c r="JP130">
        <v>5.513378967019289E-2</v>
      </c>
      <c r="JQ130">
        <v>84</v>
      </c>
      <c r="JR130">
        <v>2.2307692307692308</v>
      </c>
      <c r="JS130">
        <v>2477</v>
      </c>
      <c r="JT130">
        <v>0.28809152366094648</v>
      </c>
      <c r="JU130">
        <v>2477</v>
      </c>
      <c r="JV130">
        <v>0.28809152366094648</v>
      </c>
      <c r="JW130">
        <v>0</v>
      </c>
      <c r="JX130" t="s">
        <v>123</v>
      </c>
      <c r="JY130">
        <v>87</v>
      </c>
      <c r="JZ130">
        <v>2.3461538461538463</v>
      </c>
      <c r="KA130">
        <v>39</v>
      </c>
      <c r="KB130" t="s">
        <v>123</v>
      </c>
      <c r="KC130">
        <v>48</v>
      </c>
      <c r="KD130">
        <v>0.84615384615384626</v>
      </c>
      <c r="KE130">
        <v>25497</v>
      </c>
      <c r="KF130">
        <v>0.37598488936859153</v>
      </c>
      <c r="KG130">
        <v>11974</v>
      </c>
      <c r="KH130">
        <v>0.43366858237547889</v>
      </c>
      <c r="KI130">
        <v>11722</v>
      </c>
      <c r="KJ130">
        <v>0.40619001919385789</v>
      </c>
      <c r="KK130">
        <v>251</v>
      </c>
      <c r="KL130">
        <v>14.6875</v>
      </c>
      <c r="KM130">
        <v>4145</v>
      </c>
      <c r="KN130">
        <v>0.2656488549618321</v>
      </c>
      <c r="KO130">
        <v>4135</v>
      </c>
      <c r="KP130">
        <v>0.28615863141524112</v>
      </c>
      <c r="KQ130">
        <v>9</v>
      </c>
      <c r="KR130">
        <v>-0.85</v>
      </c>
      <c r="KS130">
        <v>3273</v>
      </c>
      <c r="KT130">
        <v>0.22584269662921352</v>
      </c>
      <c r="KU130">
        <v>3125</v>
      </c>
      <c r="KV130">
        <v>0.20936532507739947</v>
      </c>
      <c r="KW130">
        <v>148</v>
      </c>
      <c r="KX130">
        <v>0.70114942528735624</v>
      </c>
      <c r="KY130">
        <v>6267</v>
      </c>
      <c r="KZ130">
        <v>0.43147555961626316</v>
      </c>
      <c r="LA130">
        <v>6239</v>
      </c>
      <c r="LB130">
        <v>0.42507994518044767</v>
      </c>
      <c r="LC130">
        <v>27</v>
      </c>
      <c r="LD130" t="s">
        <v>123</v>
      </c>
      <c r="LE130">
        <v>311</v>
      </c>
      <c r="LF130">
        <v>17.294117647058822</v>
      </c>
      <c r="LG130">
        <v>275</v>
      </c>
      <c r="LH130">
        <v>15.176470588235293</v>
      </c>
      <c r="LI130">
        <v>37</v>
      </c>
      <c r="LJ130" t="s">
        <v>123</v>
      </c>
      <c r="LK130">
        <v>125190</v>
      </c>
      <c r="LL130">
        <v>0.37329969284774034</v>
      </c>
      <c r="LM130">
        <v>39194</v>
      </c>
      <c r="LN130">
        <v>0.4040983019273483</v>
      </c>
      <c r="LO130">
        <v>38993</v>
      </c>
      <c r="LP130">
        <v>0.39920338739773209</v>
      </c>
      <c r="LQ130">
        <v>200</v>
      </c>
      <c r="LR130">
        <v>3.3478260869565215</v>
      </c>
      <c r="LS130">
        <v>66847</v>
      </c>
      <c r="LT130">
        <v>0.36642750557020509</v>
      </c>
      <c r="LU130">
        <v>66827</v>
      </c>
      <c r="LV130">
        <v>0.36803209891707089</v>
      </c>
      <c r="LW130">
        <v>20</v>
      </c>
      <c r="LX130">
        <v>-0.72602739726027399</v>
      </c>
      <c r="LY130">
        <v>10382</v>
      </c>
      <c r="LZ130">
        <v>0.5216180565733548</v>
      </c>
      <c r="MA130">
        <v>10304</v>
      </c>
      <c r="MB130">
        <v>0.51373586014396944</v>
      </c>
      <c r="MC130">
        <v>78</v>
      </c>
      <c r="MD130">
        <v>3.875</v>
      </c>
      <c r="ME130">
        <v>8787</v>
      </c>
      <c r="MF130">
        <v>0.19681285753200761</v>
      </c>
      <c r="MG130">
        <v>8777</v>
      </c>
      <c r="MH130">
        <v>0.19545083083628434</v>
      </c>
      <c r="MI130">
        <v>10</v>
      </c>
      <c r="MJ130" t="s">
        <v>123</v>
      </c>
      <c r="MK130">
        <v>171</v>
      </c>
      <c r="ML130">
        <v>-0.27542372881355937</v>
      </c>
      <c r="MM130">
        <v>65</v>
      </c>
      <c r="MN130">
        <v>-0.72457627118644075</v>
      </c>
      <c r="MO130">
        <v>106</v>
      </c>
      <c r="MP130" t="s">
        <v>123</v>
      </c>
      <c r="MQ130">
        <v>83428</v>
      </c>
      <c r="MR130">
        <v>0.13800111852245922</v>
      </c>
      <c r="MS130">
        <v>41542</v>
      </c>
      <c r="MT130">
        <v>7.2494449321010013E-2</v>
      </c>
      <c r="MU130">
        <v>41378</v>
      </c>
      <c r="MV130">
        <v>7.5954962685596872E-2</v>
      </c>
      <c r="MW130">
        <v>166</v>
      </c>
      <c r="MX130">
        <v>-0.40072202166064985</v>
      </c>
      <c r="MY130">
        <v>20554</v>
      </c>
      <c r="MZ130">
        <v>8.0822422043434816E-2</v>
      </c>
      <c r="NA130">
        <v>20130</v>
      </c>
      <c r="NB130">
        <v>6.6377072628065914E-2</v>
      </c>
      <c r="NC130">
        <v>425</v>
      </c>
      <c r="ND130">
        <v>2.0575539568345325</v>
      </c>
      <c r="NE130">
        <v>9391</v>
      </c>
      <c r="NF130">
        <v>0.45777708786091287</v>
      </c>
      <c r="NG130">
        <v>9009</v>
      </c>
      <c r="NH130">
        <v>0.45049106424086305</v>
      </c>
      <c r="NI130">
        <v>382</v>
      </c>
      <c r="NJ130">
        <v>0.66086956521739126</v>
      </c>
      <c r="NK130">
        <v>11776</v>
      </c>
      <c r="NL130">
        <v>0.37795459864263981</v>
      </c>
      <c r="NM130">
        <v>11445</v>
      </c>
      <c r="NN130">
        <v>0.34789777411376743</v>
      </c>
      <c r="NO130">
        <v>330</v>
      </c>
      <c r="NP130">
        <v>5.1111111111111107</v>
      </c>
      <c r="NQ130">
        <v>1337</v>
      </c>
      <c r="NR130">
        <v>0.72072072072072069</v>
      </c>
      <c r="NS130">
        <v>929</v>
      </c>
      <c r="NT130">
        <v>0.50811688311688319</v>
      </c>
      <c r="NU130">
        <v>408</v>
      </c>
      <c r="NV130">
        <v>1.5499999999999998</v>
      </c>
    </row>
    <row r="131" spans="2:386" outlineLevel="1" x14ac:dyDescent="0.25">
      <c r="B131" t="s">
        <v>69</v>
      </c>
      <c r="C131">
        <v>886384</v>
      </c>
      <c r="D131">
        <v>7.4261613603034737E-2</v>
      </c>
      <c r="E131">
        <v>350658</v>
      </c>
      <c r="F131">
        <v>7.1896263961997775E-2</v>
      </c>
      <c r="G131">
        <v>344727</v>
      </c>
      <c r="H131">
        <v>6.6407845078265249E-2</v>
      </c>
      <c r="I131">
        <v>5931</v>
      </c>
      <c r="J131">
        <v>0.5293965961835998</v>
      </c>
      <c r="K131">
        <v>216481</v>
      </c>
      <c r="L131">
        <v>5.6798765902190018E-2</v>
      </c>
      <c r="M131">
        <v>210965</v>
      </c>
      <c r="N131">
        <v>4.0779678242122586E-2</v>
      </c>
      <c r="O131">
        <v>5516</v>
      </c>
      <c r="P131">
        <v>1.5691662785281788</v>
      </c>
      <c r="Q131">
        <v>170046</v>
      </c>
      <c r="R131">
        <v>3.286664439517728E-2</v>
      </c>
      <c r="S131">
        <v>168076</v>
      </c>
      <c r="T131">
        <v>3.2528366332680081E-2</v>
      </c>
      <c r="U131">
        <v>1970</v>
      </c>
      <c r="V131">
        <v>6.2567421790722832E-2</v>
      </c>
      <c r="W131">
        <v>145867</v>
      </c>
      <c r="X131">
        <v>0.19672978472039904</v>
      </c>
      <c r="Y131">
        <v>144346</v>
      </c>
      <c r="Z131">
        <v>0.19397824558501187</v>
      </c>
      <c r="AA131">
        <v>1521</v>
      </c>
      <c r="AB131">
        <v>0.53172205438066467</v>
      </c>
      <c r="AC131">
        <v>12606</v>
      </c>
      <c r="AD131">
        <v>0.13752030319436925</v>
      </c>
      <c r="AE131">
        <v>10819</v>
      </c>
      <c r="AF131">
        <v>9.9491869918699294E-2</v>
      </c>
      <c r="AG131">
        <v>1788</v>
      </c>
      <c r="AH131">
        <v>0.43961352657004826</v>
      </c>
      <c r="AI131">
        <v>771740</v>
      </c>
      <c r="AJ131">
        <v>0.10540556412581226</v>
      </c>
      <c r="AK131">
        <v>305413</v>
      </c>
      <c r="AL131">
        <v>0.12109020831421491</v>
      </c>
      <c r="AM131">
        <v>303621</v>
      </c>
      <c r="AN131">
        <v>0.12236478768589265</v>
      </c>
      <c r="AO131">
        <v>1792</v>
      </c>
      <c r="AP131">
        <v>-5.9811122770199399E-2</v>
      </c>
      <c r="AQ131">
        <v>169466</v>
      </c>
      <c r="AR131">
        <v>1.3789101524877223E-2</v>
      </c>
      <c r="AS131">
        <v>167702</v>
      </c>
      <c r="AT131">
        <v>1.3507225005590318E-2</v>
      </c>
      <c r="AU131">
        <v>1763</v>
      </c>
      <c r="AV131">
        <v>4.0731995277449862E-2</v>
      </c>
      <c r="AW131">
        <v>152192</v>
      </c>
      <c r="AX131">
        <v>7.9268725091125702E-2</v>
      </c>
      <c r="AY131">
        <v>150961</v>
      </c>
      <c r="AZ131">
        <v>8.353251078429258E-2</v>
      </c>
      <c r="BA131">
        <v>1231</v>
      </c>
      <c r="BB131">
        <v>-0.27202838557066822</v>
      </c>
      <c r="BC131">
        <v>136998</v>
      </c>
      <c r="BD131">
        <v>0.20914017404811913</v>
      </c>
      <c r="BE131">
        <v>136449</v>
      </c>
      <c r="BF131">
        <v>0.21144779949038028</v>
      </c>
      <c r="BG131">
        <v>549</v>
      </c>
      <c r="BH131">
        <v>-0.17814371257485029</v>
      </c>
      <c r="BI131">
        <v>7215</v>
      </c>
      <c r="BJ131">
        <v>0.20834031150561039</v>
      </c>
      <c r="BK131">
        <v>6105</v>
      </c>
      <c r="BL131">
        <v>0.11710887465690756</v>
      </c>
      <c r="BM131">
        <v>1110</v>
      </c>
      <c r="BN131">
        <v>1.1936758893280635</v>
      </c>
      <c r="BO131">
        <v>114644</v>
      </c>
      <c r="BP131">
        <v>-9.6999818839152763E-2</v>
      </c>
      <c r="BQ131">
        <v>45245</v>
      </c>
      <c r="BR131">
        <v>-0.17303333820734024</v>
      </c>
      <c r="BS131">
        <v>41106</v>
      </c>
      <c r="BT131">
        <v>-0.22060635937885131</v>
      </c>
      <c r="BU131">
        <v>4139</v>
      </c>
      <c r="BV131">
        <v>1.0988843813387423</v>
      </c>
      <c r="BW131">
        <v>47015</v>
      </c>
      <c r="BX131">
        <v>0.24757861217991239</v>
      </c>
      <c r="BY131">
        <v>43263</v>
      </c>
      <c r="BZ131">
        <v>0.16198431456811346</v>
      </c>
      <c r="CA131">
        <v>3752</v>
      </c>
      <c r="CB131">
        <v>7.2825607064017657</v>
      </c>
      <c r="CC131">
        <v>17854</v>
      </c>
      <c r="CD131">
        <v>-0.2441471571906354</v>
      </c>
      <c r="CE131">
        <v>17115</v>
      </c>
      <c r="CF131">
        <v>-0.27042925955923103</v>
      </c>
      <c r="CG131">
        <v>739</v>
      </c>
      <c r="CH131">
        <v>3.5617283950617287</v>
      </c>
      <c r="CI131">
        <v>8870</v>
      </c>
      <c r="CJ131">
        <v>3.307710225949223E-2</v>
      </c>
      <c r="CK131">
        <v>7897</v>
      </c>
      <c r="CL131">
        <v>-4.4178165093197719E-2</v>
      </c>
      <c r="CM131">
        <v>973</v>
      </c>
      <c r="CN131">
        <v>2.0030864197530862</v>
      </c>
      <c r="CO131">
        <v>5392</v>
      </c>
      <c r="CP131">
        <v>5.4773082942096929E-2</v>
      </c>
      <c r="CQ131">
        <v>4714</v>
      </c>
      <c r="CR131">
        <v>7.7239488117001764E-2</v>
      </c>
      <c r="CS131">
        <v>677</v>
      </c>
      <c r="CT131">
        <v>-8.0163043478260865E-2</v>
      </c>
      <c r="CU131">
        <v>181285</v>
      </c>
      <c r="CV131">
        <v>0.14629966866479505</v>
      </c>
      <c r="CW131">
        <v>40940</v>
      </c>
      <c r="CX131">
        <v>0.13159567705022246</v>
      </c>
      <c r="CY131">
        <v>40648</v>
      </c>
      <c r="CZ131">
        <v>0.14475611129886223</v>
      </c>
      <c r="DA131">
        <v>292</v>
      </c>
      <c r="DB131">
        <v>-0.5648286140089418</v>
      </c>
      <c r="DC131">
        <v>45077</v>
      </c>
      <c r="DD131">
        <v>-6.6960589501573131E-2</v>
      </c>
      <c r="DE131">
        <v>43833</v>
      </c>
      <c r="DF131">
        <v>-7.7355392775953491E-2</v>
      </c>
      <c r="DG131">
        <v>1244</v>
      </c>
      <c r="DH131">
        <v>0.54534161490683219</v>
      </c>
      <c r="DI131">
        <v>19272</v>
      </c>
      <c r="DJ131">
        <v>5.8552125672855171E-2</v>
      </c>
      <c r="DK131">
        <v>18765</v>
      </c>
      <c r="DL131">
        <v>7.67156300206564E-2</v>
      </c>
      <c r="DM131">
        <v>508</v>
      </c>
      <c r="DN131">
        <v>-0.34704370179948585</v>
      </c>
      <c r="DO131">
        <v>71341</v>
      </c>
      <c r="DP131">
        <v>0.349289807652299</v>
      </c>
      <c r="DQ131">
        <v>71285</v>
      </c>
      <c r="DR131">
        <v>0.35065747091591204</v>
      </c>
      <c r="DS131">
        <v>56</v>
      </c>
      <c r="DT131">
        <v>-0.41052631578947374</v>
      </c>
      <c r="DU131">
        <v>2859</v>
      </c>
      <c r="DV131">
        <v>0.11505460218408747</v>
      </c>
      <c r="DW131">
        <v>2768</v>
      </c>
      <c r="DX131">
        <v>0.10234966148944635</v>
      </c>
      <c r="DY131">
        <v>92</v>
      </c>
      <c r="DZ131">
        <v>0.73584905660377364</v>
      </c>
      <c r="EA131">
        <v>22507</v>
      </c>
      <c r="EB131">
        <v>5.4340188316859495E-2</v>
      </c>
      <c r="EC131">
        <v>12827</v>
      </c>
      <c r="ED131">
        <v>9.5762856654707074E-2</v>
      </c>
      <c r="EE131">
        <v>12771</v>
      </c>
      <c r="EF131">
        <v>9.0978985135827806E-2</v>
      </c>
      <c r="EG131">
        <v>56</v>
      </c>
      <c r="EH131" t="s">
        <v>123</v>
      </c>
      <c r="EI131">
        <v>6140</v>
      </c>
      <c r="EJ131">
        <v>3.6112048599392432E-2</v>
      </c>
      <c r="EK131">
        <v>6140</v>
      </c>
      <c r="EL131">
        <v>3.6112048599392432E-2</v>
      </c>
      <c r="EM131">
        <v>0</v>
      </c>
      <c r="EN131" t="s">
        <v>123</v>
      </c>
      <c r="EO131">
        <v>2192</v>
      </c>
      <c r="EP131">
        <v>-5.6392595781317278E-2</v>
      </c>
      <c r="EQ131">
        <v>2149</v>
      </c>
      <c r="ER131">
        <v>-5.5384615384615365E-2</v>
      </c>
      <c r="ES131">
        <v>43</v>
      </c>
      <c r="ET131">
        <v>-0.10416666666666663</v>
      </c>
      <c r="EU131">
        <v>1050</v>
      </c>
      <c r="EV131">
        <v>-9.8712446351931327E-2</v>
      </c>
      <c r="EW131">
        <v>986</v>
      </c>
      <c r="EX131">
        <v>-0.10769230769230764</v>
      </c>
      <c r="EY131">
        <v>64</v>
      </c>
      <c r="EZ131">
        <v>6.6666666666666652E-2</v>
      </c>
      <c r="FA131">
        <v>319</v>
      </c>
      <c r="FB131">
        <v>0.24609375</v>
      </c>
      <c r="FC131">
        <v>319</v>
      </c>
      <c r="FD131">
        <v>0.24609375</v>
      </c>
      <c r="FE131">
        <v>0</v>
      </c>
      <c r="FF131" t="s">
        <v>123</v>
      </c>
      <c r="FG131">
        <v>42263</v>
      </c>
      <c r="FH131">
        <v>0.37740768503731714</v>
      </c>
      <c r="FI131">
        <v>17896</v>
      </c>
      <c r="FJ131">
        <v>0.38331916209322103</v>
      </c>
      <c r="FK131">
        <v>17817</v>
      </c>
      <c r="FL131">
        <v>0.38384466019417474</v>
      </c>
      <c r="FM131">
        <v>79</v>
      </c>
      <c r="FN131">
        <v>0.25396825396825395</v>
      </c>
      <c r="FO131">
        <v>7352</v>
      </c>
      <c r="FP131">
        <v>1.406546644844517</v>
      </c>
      <c r="FQ131">
        <v>7264</v>
      </c>
      <c r="FR131">
        <v>1.4523970290344361</v>
      </c>
      <c r="FS131">
        <v>87</v>
      </c>
      <c r="FT131">
        <v>-6.4516129032258118E-2</v>
      </c>
      <c r="FU131">
        <v>8486</v>
      </c>
      <c r="FV131">
        <v>0.38887070376432087</v>
      </c>
      <c r="FW131">
        <v>8399</v>
      </c>
      <c r="FX131">
        <v>0.37665956400590073</v>
      </c>
      <c r="FY131">
        <v>87</v>
      </c>
      <c r="FZ131">
        <v>8.6666666666666661</v>
      </c>
      <c r="GA131">
        <v>8504</v>
      </c>
      <c r="GB131">
        <v>-2.2292619969493943E-3</v>
      </c>
      <c r="GC131">
        <v>8418</v>
      </c>
      <c r="GD131">
        <v>-1.0578279266572621E-2</v>
      </c>
      <c r="GE131">
        <v>86</v>
      </c>
      <c r="GF131">
        <v>4.7333333333333334</v>
      </c>
      <c r="GG131">
        <v>406</v>
      </c>
      <c r="GH131">
        <v>0.87962962962962954</v>
      </c>
      <c r="GI131">
        <v>292</v>
      </c>
      <c r="GJ131" t="s">
        <v>123</v>
      </c>
      <c r="GK131">
        <v>114</v>
      </c>
      <c r="GL131">
        <v>-0.47222222222222221</v>
      </c>
      <c r="GM131">
        <v>335789</v>
      </c>
      <c r="GN131">
        <v>0.1264004991479597</v>
      </c>
      <c r="GO131">
        <v>158328</v>
      </c>
      <c r="GP131">
        <v>0.13148811182814146</v>
      </c>
      <c r="GQ131">
        <v>157930</v>
      </c>
      <c r="GR131">
        <v>0.12891811715929813</v>
      </c>
      <c r="GS131">
        <v>398</v>
      </c>
      <c r="GT131">
        <v>10.705882352941176</v>
      </c>
      <c r="GU131">
        <v>53789</v>
      </c>
      <c r="GV131">
        <v>0.14674028908881587</v>
      </c>
      <c r="GW131">
        <v>53695</v>
      </c>
      <c r="GX131">
        <v>0.15617329141725156</v>
      </c>
      <c r="GY131">
        <v>93</v>
      </c>
      <c r="GZ131">
        <v>-0.8</v>
      </c>
      <c r="HA131">
        <v>86585</v>
      </c>
      <c r="HB131">
        <v>7.0391020014587635E-2</v>
      </c>
      <c r="HC131">
        <v>86356</v>
      </c>
      <c r="HD131">
        <v>7.4694476939542565E-2</v>
      </c>
      <c r="HE131">
        <v>229</v>
      </c>
      <c r="HF131">
        <v>-0.57355679702048423</v>
      </c>
      <c r="HG131">
        <v>34565</v>
      </c>
      <c r="HH131">
        <v>0.18381395986026439</v>
      </c>
      <c r="HI131">
        <v>34565</v>
      </c>
      <c r="HJ131">
        <v>0.2009241887290667</v>
      </c>
      <c r="HK131">
        <v>0</v>
      </c>
      <c r="HL131">
        <v>-1</v>
      </c>
      <c r="HM131">
        <v>1133</v>
      </c>
      <c r="HN131">
        <v>0.14328960645812305</v>
      </c>
      <c r="HO131">
        <v>981</v>
      </c>
      <c r="HP131">
        <v>8.6378737541528139E-2</v>
      </c>
      <c r="HQ131">
        <v>152</v>
      </c>
      <c r="HR131">
        <v>0.72727272727272729</v>
      </c>
      <c r="HS131">
        <v>30275</v>
      </c>
      <c r="HT131">
        <v>-0.10724817173861756</v>
      </c>
      <c r="HU131">
        <v>9855</v>
      </c>
      <c r="HV131">
        <v>-9.6783062963981314E-2</v>
      </c>
      <c r="HW131">
        <v>9855</v>
      </c>
      <c r="HX131">
        <v>-9.6783062963981314E-2</v>
      </c>
      <c r="HY131">
        <v>0</v>
      </c>
      <c r="HZ131" t="s">
        <v>123</v>
      </c>
      <c r="IA131">
        <v>12083</v>
      </c>
      <c r="IB131">
        <v>-0.14000000000000001</v>
      </c>
      <c r="IC131">
        <v>12069</v>
      </c>
      <c r="ID131">
        <v>-0.14099644128113875</v>
      </c>
      <c r="IE131">
        <v>14</v>
      </c>
      <c r="IF131" t="s">
        <v>123</v>
      </c>
      <c r="IG131">
        <v>4876</v>
      </c>
      <c r="IH131">
        <v>8.6452762923351134E-2</v>
      </c>
      <c r="II131">
        <v>4849</v>
      </c>
      <c r="IJ131">
        <v>9.8799002945841874E-2</v>
      </c>
      <c r="IK131">
        <v>27</v>
      </c>
      <c r="IL131">
        <v>-0.64</v>
      </c>
      <c r="IM131">
        <v>2479</v>
      </c>
      <c r="IN131">
        <v>-0.28538483712885554</v>
      </c>
      <c r="IO131">
        <v>2479</v>
      </c>
      <c r="IP131">
        <v>-0.28538483712885554</v>
      </c>
      <c r="IQ131">
        <v>0</v>
      </c>
      <c r="IR131" t="s">
        <v>123</v>
      </c>
      <c r="IS131">
        <v>949</v>
      </c>
      <c r="IT131">
        <v>-6.1325420375865525E-2</v>
      </c>
      <c r="IU131">
        <v>949</v>
      </c>
      <c r="IV131">
        <v>-6.1325420375865525E-2</v>
      </c>
      <c r="IW131">
        <v>0</v>
      </c>
      <c r="IX131" t="s">
        <v>123</v>
      </c>
      <c r="IY131">
        <v>36174</v>
      </c>
      <c r="IZ131">
        <v>8.0691900935081939E-2</v>
      </c>
      <c r="JA131">
        <v>10511</v>
      </c>
      <c r="JB131">
        <v>0.24552672117549479</v>
      </c>
      <c r="JC131">
        <v>10455</v>
      </c>
      <c r="JD131">
        <v>0.24820916905444124</v>
      </c>
      <c r="JE131">
        <v>56</v>
      </c>
      <c r="JF131">
        <v>-0.11111111111111116</v>
      </c>
      <c r="JG131">
        <v>5351</v>
      </c>
      <c r="JH131">
        <v>-3.949021719619461E-2</v>
      </c>
      <c r="JI131">
        <v>5351</v>
      </c>
      <c r="JJ131">
        <v>-3.949021719619461E-2</v>
      </c>
      <c r="JK131">
        <v>0</v>
      </c>
      <c r="JL131" t="s">
        <v>123</v>
      </c>
      <c r="JM131">
        <v>17990</v>
      </c>
      <c r="JN131">
        <v>1.7879370827203811E-2</v>
      </c>
      <c r="JO131">
        <v>17904</v>
      </c>
      <c r="JP131">
        <v>1.5138629018540462E-2</v>
      </c>
      <c r="JQ131">
        <v>86</v>
      </c>
      <c r="JR131">
        <v>1.263157894736842</v>
      </c>
      <c r="JS131">
        <v>2611</v>
      </c>
      <c r="JT131">
        <v>0.38148148148148153</v>
      </c>
      <c r="JU131">
        <v>2463</v>
      </c>
      <c r="JV131">
        <v>0.30317460317460321</v>
      </c>
      <c r="JW131">
        <v>148</v>
      </c>
      <c r="JX131" t="s">
        <v>123</v>
      </c>
      <c r="JY131">
        <v>56</v>
      </c>
      <c r="JZ131">
        <v>0.47368421052631571</v>
      </c>
      <c r="KA131">
        <v>0</v>
      </c>
      <c r="KB131" t="s">
        <v>123</v>
      </c>
      <c r="KC131">
        <v>56</v>
      </c>
      <c r="KD131">
        <v>0.47368421052631571</v>
      </c>
      <c r="KE131">
        <v>21238</v>
      </c>
      <c r="KF131">
        <v>0.44338725023786862</v>
      </c>
      <c r="KG131">
        <v>9415</v>
      </c>
      <c r="KH131">
        <v>0.63625304136253047</v>
      </c>
      <c r="KI131">
        <v>9309</v>
      </c>
      <c r="KJ131">
        <v>0.63430477528089879</v>
      </c>
      <c r="KK131">
        <v>106</v>
      </c>
      <c r="KL131">
        <v>0.79661016949152552</v>
      </c>
      <c r="KM131">
        <v>4255</v>
      </c>
      <c r="KN131">
        <v>0.7353181076672104</v>
      </c>
      <c r="KO131">
        <v>4198</v>
      </c>
      <c r="KP131">
        <v>0.73902236951118483</v>
      </c>
      <c r="KQ131">
        <v>58</v>
      </c>
      <c r="KR131">
        <v>0.52631578947368429</v>
      </c>
      <c r="KS131">
        <v>2543</v>
      </c>
      <c r="KT131">
        <v>-0.10236498411577832</v>
      </c>
      <c r="KU131">
        <v>2465</v>
      </c>
      <c r="KV131">
        <v>-0.12989763501588425</v>
      </c>
      <c r="KW131">
        <v>78</v>
      </c>
      <c r="KX131" t="s">
        <v>123</v>
      </c>
      <c r="KY131">
        <v>5034</v>
      </c>
      <c r="KZ131">
        <v>0.3299867899603699</v>
      </c>
      <c r="LA131">
        <v>4978</v>
      </c>
      <c r="LB131">
        <v>0.33565870673463905</v>
      </c>
      <c r="LC131">
        <v>56</v>
      </c>
      <c r="LD131">
        <v>-3.4482758620689613E-2</v>
      </c>
      <c r="LE131">
        <v>250</v>
      </c>
      <c r="LF131">
        <v>1.8735632183908044</v>
      </c>
      <c r="LG131">
        <v>250</v>
      </c>
      <c r="LH131">
        <v>10.363636363636363</v>
      </c>
      <c r="LI131">
        <v>0</v>
      </c>
      <c r="LJ131">
        <v>-1</v>
      </c>
      <c r="LK131">
        <v>25388</v>
      </c>
      <c r="LL131">
        <v>-0.15894785662227517</v>
      </c>
      <c r="LM131">
        <v>3825</v>
      </c>
      <c r="LN131">
        <v>-0.2326980942828486</v>
      </c>
      <c r="LO131">
        <v>3681</v>
      </c>
      <c r="LP131">
        <v>-0.24954128440366974</v>
      </c>
      <c r="LQ131">
        <v>144</v>
      </c>
      <c r="LR131">
        <v>0.77777777777777768</v>
      </c>
      <c r="LS131">
        <v>17770</v>
      </c>
      <c r="LT131">
        <v>-0.16721342206392353</v>
      </c>
      <c r="LU131">
        <v>17765</v>
      </c>
      <c r="LV131">
        <v>-0.16690114425060965</v>
      </c>
      <c r="LW131">
        <v>5</v>
      </c>
      <c r="LX131">
        <v>-0.64285714285714279</v>
      </c>
      <c r="LY131">
        <v>1923</v>
      </c>
      <c r="LZ131">
        <v>0.28628762541806019</v>
      </c>
      <c r="MA131">
        <v>1895</v>
      </c>
      <c r="MB131">
        <v>0.2943989071038251</v>
      </c>
      <c r="MC131">
        <v>27</v>
      </c>
      <c r="MD131">
        <v>-0.12903225806451613</v>
      </c>
      <c r="ME131">
        <v>1982</v>
      </c>
      <c r="MF131">
        <v>-0.16966904063678256</v>
      </c>
      <c r="MG131">
        <v>1982</v>
      </c>
      <c r="MH131">
        <v>-0.16966904063678256</v>
      </c>
      <c r="MI131">
        <v>0</v>
      </c>
      <c r="MJ131" t="s">
        <v>123</v>
      </c>
      <c r="MK131">
        <v>44</v>
      </c>
      <c r="ML131">
        <v>0.15789473684210531</v>
      </c>
      <c r="MM131">
        <v>0</v>
      </c>
      <c r="MN131">
        <v>-1</v>
      </c>
      <c r="MO131">
        <v>44</v>
      </c>
      <c r="MP131">
        <v>3.4000000000000004</v>
      </c>
      <c r="MQ131">
        <v>76821</v>
      </c>
      <c r="MR131">
        <v>-9.7834493426141034E-3</v>
      </c>
      <c r="MS131">
        <v>41816</v>
      </c>
      <c r="MT131">
        <v>5.5548875796560537E-3</v>
      </c>
      <c r="MU131">
        <v>41155</v>
      </c>
      <c r="MV131">
        <v>1.2497847319605349E-2</v>
      </c>
      <c r="MW131">
        <v>661</v>
      </c>
      <c r="MX131">
        <v>-0.29304812834224603</v>
      </c>
      <c r="MY131">
        <v>17649</v>
      </c>
      <c r="MZ131">
        <v>-9.728402639251188E-2</v>
      </c>
      <c r="NA131">
        <v>17387</v>
      </c>
      <c r="NB131">
        <v>-9.7716658017643954E-2</v>
      </c>
      <c r="NC131">
        <v>262</v>
      </c>
      <c r="ND131">
        <v>-6.0931899641577081E-2</v>
      </c>
      <c r="NE131">
        <v>8325</v>
      </c>
      <c r="NF131">
        <v>0.19030597655132975</v>
      </c>
      <c r="NG131">
        <v>8179</v>
      </c>
      <c r="NH131">
        <v>0.19961865649750665</v>
      </c>
      <c r="NI131">
        <v>146</v>
      </c>
      <c r="NJ131">
        <v>-0.1657142857142857</v>
      </c>
      <c r="NK131">
        <v>9432</v>
      </c>
      <c r="NL131">
        <v>-5.793048341989615E-2</v>
      </c>
      <c r="NM131">
        <v>9293</v>
      </c>
      <c r="NN131">
        <v>-6.949033743867028E-2</v>
      </c>
      <c r="NO131">
        <v>139</v>
      </c>
      <c r="NP131">
        <v>4.791666666666667</v>
      </c>
      <c r="NQ131">
        <v>1199</v>
      </c>
      <c r="NR131">
        <v>0.55714285714285716</v>
      </c>
      <c r="NS131">
        <v>546</v>
      </c>
      <c r="NT131">
        <v>-0.2561307901907357</v>
      </c>
      <c r="NU131">
        <v>652</v>
      </c>
      <c r="NV131">
        <v>17.111111111111111</v>
      </c>
    </row>
    <row r="132" spans="2:386" outlineLevel="1" x14ac:dyDescent="0.25">
      <c r="B132" t="s">
        <v>71</v>
      </c>
      <c r="C132">
        <v>902736</v>
      </c>
      <c r="D132">
        <v>6.0190138405256777E-2</v>
      </c>
      <c r="E132">
        <v>347123</v>
      </c>
      <c r="F132">
        <v>2.0998046966915984E-2</v>
      </c>
      <c r="G132">
        <v>343033</v>
      </c>
      <c r="H132">
        <v>3.5830864790272088E-2</v>
      </c>
      <c r="I132">
        <v>4090</v>
      </c>
      <c r="J132">
        <v>-0.53607078039927403</v>
      </c>
      <c r="K132">
        <v>215293</v>
      </c>
      <c r="L132">
        <v>3.345269868090095E-2</v>
      </c>
      <c r="M132">
        <v>209117</v>
      </c>
      <c r="N132">
        <v>2.0316853132181567E-2</v>
      </c>
      <c r="O132">
        <v>6176</v>
      </c>
      <c r="P132">
        <v>0.83209730050430131</v>
      </c>
      <c r="Q132">
        <v>187583</v>
      </c>
      <c r="R132">
        <v>6.0797819399203812E-2</v>
      </c>
      <c r="S132">
        <v>184956</v>
      </c>
      <c r="T132">
        <v>6.7000496129039799E-2</v>
      </c>
      <c r="U132">
        <v>2627</v>
      </c>
      <c r="V132">
        <v>-0.24727793696275069</v>
      </c>
      <c r="W132">
        <v>151858</v>
      </c>
      <c r="X132">
        <v>0.16261158492703909</v>
      </c>
      <c r="Y132">
        <v>150548</v>
      </c>
      <c r="Z132">
        <v>0.16065068229126522</v>
      </c>
      <c r="AA132">
        <v>1310</v>
      </c>
      <c r="AB132">
        <v>0.44273127753303965</v>
      </c>
      <c r="AC132">
        <v>11201</v>
      </c>
      <c r="AD132">
        <v>0.34175850503114513</v>
      </c>
      <c r="AE132">
        <v>9154</v>
      </c>
      <c r="AF132">
        <v>0.20304902089630694</v>
      </c>
      <c r="AG132">
        <v>2048</v>
      </c>
      <c r="AH132">
        <v>1.7675675675675677</v>
      </c>
      <c r="AI132">
        <v>777441</v>
      </c>
      <c r="AJ132">
        <v>8.4461933543592993E-2</v>
      </c>
      <c r="AK132">
        <v>294023</v>
      </c>
      <c r="AL132">
        <v>5.3521136853873053E-2</v>
      </c>
      <c r="AM132">
        <v>292790</v>
      </c>
      <c r="AN132">
        <v>6.2527217302946747E-2</v>
      </c>
      <c r="AO132">
        <v>1233</v>
      </c>
      <c r="AP132">
        <v>-0.65031196823596149</v>
      </c>
      <c r="AQ132">
        <v>173717</v>
      </c>
      <c r="AR132">
        <v>2.3110493365450901E-2</v>
      </c>
      <c r="AS132">
        <v>173125</v>
      </c>
      <c r="AT132">
        <v>2.638818075103444E-2</v>
      </c>
      <c r="AU132">
        <v>592</v>
      </c>
      <c r="AV132">
        <v>-0.47095621090259165</v>
      </c>
      <c r="AW132">
        <v>163702</v>
      </c>
      <c r="AX132">
        <v>0.10879916553214253</v>
      </c>
      <c r="AY132">
        <v>163025</v>
      </c>
      <c r="AZ132">
        <v>0.11577657776043915</v>
      </c>
      <c r="BA132">
        <v>676</v>
      </c>
      <c r="BB132">
        <v>-0.55816993464052289</v>
      </c>
      <c r="BC132">
        <v>139282</v>
      </c>
      <c r="BD132">
        <v>0.16815955448201825</v>
      </c>
      <c r="BE132">
        <v>138831</v>
      </c>
      <c r="BF132">
        <v>0.16930994112643072</v>
      </c>
      <c r="BG132">
        <v>451</v>
      </c>
      <c r="BH132">
        <v>-0.10337972166998011</v>
      </c>
      <c r="BI132">
        <v>5811</v>
      </c>
      <c r="BJ132">
        <v>0.25942782834850453</v>
      </c>
      <c r="BK132">
        <v>5082</v>
      </c>
      <c r="BL132">
        <v>0.12883163038649492</v>
      </c>
      <c r="BM132">
        <v>729</v>
      </c>
      <c r="BN132">
        <v>5.5089285714285712</v>
      </c>
      <c r="BO132">
        <v>125295</v>
      </c>
      <c r="BP132">
        <v>-6.9089261036896166E-2</v>
      </c>
      <c r="BQ132">
        <v>53100</v>
      </c>
      <c r="BR132">
        <v>-0.12805018227199583</v>
      </c>
      <c r="BS132">
        <v>50243</v>
      </c>
      <c r="BT132">
        <v>-9.6478923895842339E-2</v>
      </c>
      <c r="BU132">
        <v>2857</v>
      </c>
      <c r="BV132">
        <v>-0.45992438563327032</v>
      </c>
      <c r="BW132">
        <v>41576</v>
      </c>
      <c r="BX132">
        <v>7.902727673821075E-2</v>
      </c>
      <c r="BY132">
        <v>35992</v>
      </c>
      <c r="BZ132">
        <v>-7.8835657974529738E-3</v>
      </c>
      <c r="CA132">
        <v>5585</v>
      </c>
      <c r="CB132">
        <v>1.4800177619893429</v>
      </c>
      <c r="CC132">
        <v>23882</v>
      </c>
      <c r="CD132">
        <v>-0.18192717432261163</v>
      </c>
      <c r="CE132">
        <v>21931</v>
      </c>
      <c r="CF132">
        <v>-0.19469026548672563</v>
      </c>
      <c r="CG132">
        <v>1951</v>
      </c>
      <c r="CH132">
        <v>-4.5918367346938771E-3</v>
      </c>
      <c r="CI132">
        <v>12576</v>
      </c>
      <c r="CJ132">
        <v>0.10451431582645343</v>
      </c>
      <c r="CK132">
        <v>11717</v>
      </c>
      <c r="CL132">
        <v>6.7024861123759161E-2</v>
      </c>
      <c r="CM132">
        <v>859</v>
      </c>
      <c r="CN132">
        <v>1.1157635467980294</v>
      </c>
      <c r="CO132">
        <v>5391</v>
      </c>
      <c r="CP132">
        <v>0.44337349397590353</v>
      </c>
      <c r="CQ132">
        <v>4072</v>
      </c>
      <c r="CR132">
        <v>0.31058899259736084</v>
      </c>
      <c r="CS132">
        <v>1318</v>
      </c>
      <c r="CT132">
        <v>1.0987261146496814</v>
      </c>
      <c r="CU132">
        <v>187641</v>
      </c>
      <c r="CV132">
        <v>0.13766635341195022</v>
      </c>
      <c r="CW132">
        <v>42482</v>
      </c>
      <c r="CX132">
        <v>5.9031759485466351E-2</v>
      </c>
      <c r="CY132">
        <v>42288</v>
      </c>
      <c r="CZ132">
        <v>7.4199202377625895E-2</v>
      </c>
      <c r="DA132">
        <v>194</v>
      </c>
      <c r="DB132">
        <v>-0.74029451137884872</v>
      </c>
      <c r="DC132">
        <v>48536</v>
      </c>
      <c r="DD132">
        <v>3.4941178902971881E-3</v>
      </c>
      <c r="DE132">
        <v>48100</v>
      </c>
      <c r="DF132">
        <v>1.2418438223531947E-2</v>
      </c>
      <c r="DG132">
        <v>436</v>
      </c>
      <c r="DH132">
        <v>-0.49124854142357055</v>
      </c>
      <c r="DI132">
        <v>21673</v>
      </c>
      <c r="DJ132">
        <v>0.16867080075492047</v>
      </c>
      <c r="DK132">
        <v>21581</v>
      </c>
      <c r="DL132">
        <v>0.21350652271704895</v>
      </c>
      <c r="DM132">
        <v>92</v>
      </c>
      <c r="DN132">
        <v>-0.87910643889618922</v>
      </c>
      <c r="DO132">
        <v>70690</v>
      </c>
      <c r="DP132">
        <v>0.23941439466993941</v>
      </c>
      <c r="DQ132">
        <v>70690</v>
      </c>
      <c r="DR132">
        <v>0.23941439466993941</v>
      </c>
      <c r="DS132">
        <v>0</v>
      </c>
      <c r="DT132" t="s">
        <v>123</v>
      </c>
      <c r="DU132">
        <v>2348</v>
      </c>
      <c r="DV132">
        <v>0.3556581986143188</v>
      </c>
      <c r="DW132">
        <v>2325</v>
      </c>
      <c r="DX132">
        <v>0.37411347517730498</v>
      </c>
      <c r="DY132">
        <v>23</v>
      </c>
      <c r="DZ132">
        <v>-0.42500000000000004</v>
      </c>
      <c r="EA132">
        <v>19703</v>
      </c>
      <c r="EB132">
        <v>-1.3320647002854402E-2</v>
      </c>
      <c r="EC132">
        <v>10418</v>
      </c>
      <c r="ED132">
        <v>3.1076801266824994E-2</v>
      </c>
      <c r="EE132">
        <v>10366</v>
      </c>
      <c r="EF132">
        <v>3.2572965434804368E-2</v>
      </c>
      <c r="EG132">
        <v>52</v>
      </c>
      <c r="EH132">
        <v>-0.1875</v>
      </c>
      <c r="EI132">
        <v>5506</v>
      </c>
      <c r="EJ132">
        <v>-5.6222146040452503E-2</v>
      </c>
      <c r="EK132">
        <v>5506</v>
      </c>
      <c r="EL132">
        <v>-5.6222146040452503E-2</v>
      </c>
      <c r="EM132">
        <v>0</v>
      </c>
      <c r="EN132" t="s">
        <v>123</v>
      </c>
      <c r="EO132">
        <v>2281</v>
      </c>
      <c r="EP132">
        <v>4.7772163527790568E-2</v>
      </c>
      <c r="EQ132">
        <v>2281</v>
      </c>
      <c r="ER132">
        <v>4.7772163527790568E-2</v>
      </c>
      <c r="ES132">
        <v>0</v>
      </c>
      <c r="ET132" t="s">
        <v>123</v>
      </c>
      <c r="EU132">
        <v>1253</v>
      </c>
      <c r="EV132">
        <v>-9.72622478386167E-2</v>
      </c>
      <c r="EW132">
        <v>1253</v>
      </c>
      <c r="EX132">
        <v>-8.2723279648609038E-2</v>
      </c>
      <c r="EY132">
        <v>0</v>
      </c>
      <c r="EZ132">
        <v>-1</v>
      </c>
      <c r="FA132">
        <v>350</v>
      </c>
      <c r="FB132">
        <v>-0.28131416837782341</v>
      </c>
      <c r="FC132">
        <v>297</v>
      </c>
      <c r="FD132">
        <v>-0.39014373716632444</v>
      </c>
      <c r="FE132">
        <v>54</v>
      </c>
      <c r="FF132" t="s">
        <v>123</v>
      </c>
      <c r="FG132">
        <v>29137</v>
      </c>
      <c r="FH132">
        <v>0.33521217120337266</v>
      </c>
      <c r="FI132">
        <v>12322</v>
      </c>
      <c r="FJ132">
        <v>0.20308533489552816</v>
      </c>
      <c r="FK132">
        <v>12164</v>
      </c>
      <c r="FL132">
        <v>0.43291318176463656</v>
      </c>
      <c r="FM132">
        <v>159</v>
      </c>
      <c r="FN132">
        <v>-0.90924657534246578</v>
      </c>
      <c r="FO132">
        <v>4197</v>
      </c>
      <c r="FP132">
        <v>1.278501628664495</v>
      </c>
      <c r="FQ132">
        <v>4170</v>
      </c>
      <c r="FR132">
        <v>1.2638436482084692</v>
      </c>
      <c r="FS132">
        <v>27</v>
      </c>
      <c r="FT132" t="s">
        <v>123</v>
      </c>
      <c r="FU132">
        <v>6229</v>
      </c>
      <c r="FV132">
        <v>0.33841856467554798</v>
      </c>
      <c r="FW132">
        <v>6122</v>
      </c>
      <c r="FX132">
        <v>0.31797631862217446</v>
      </c>
      <c r="FY132">
        <v>108</v>
      </c>
      <c r="FZ132">
        <v>11</v>
      </c>
      <c r="GA132">
        <v>6189</v>
      </c>
      <c r="GB132">
        <v>-7.6957494407158822E-2</v>
      </c>
      <c r="GC132">
        <v>6081</v>
      </c>
      <c r="GD132">
        <v>-9.3064876957494436E-2</v>
      </c>
      <c r="GE132">
        <v>108</v>
      </c>
      <c r="GF132" t="s">
        <v>123</v>
      </c>
      <c r="GG132">
        <v>460</v>
      </c>
      <c r="GH132">
        <v>12.142857142857142</v>
      </c>
      <c r="GI132">
        <v>435</v>
      </c>
      <c r="GJ132" t="s">
        <v>123</v>
      </c>
      <c r="GK132">
        <v>25</v>
      </c>
      <c r="GL132">
        <v>-0.2857142857142857</v>
      </c>
      <c r="GM132">
        <v>326551</v>
      </c>
      <c r="GN132">
        <v>7.0339669147893469E-2</v>
      </c>
      <c r="GO132">
        <v>144486</v>
      </c>
      <c r="GP132">
        <v>2.0410181078561518E-2</v>
      </c>
      <c r="GQ132">
        <v>144405</v>
      </c>
      <c r="GR132">
        <v>2.2575185707103262E-2</v>
      </c>
      <c r="GS132">
        <v>80</v>
      </c>
      <c r="GT132">
        <v>-0.78891820580474936</v>
      </c>
      <c r="GU132">
        <v>53622</v>
      </c>
      <c r="GV132">
        <v>4.4570849729224316E-2</v>
      </c>
      <c r="GW132">
        <v>53614</v>
      </c>
      <c r="GX132">
        <v>4.5209084706111735E-2</v>
      </c>
      <c r="GY132">
        <v>8</v>
      </c>
      <c r="GZ132">
        <v>-0.79487179487179493</v>
      </c>
      <c r="HA132">
        <v>92400</v>
      </c>
      <c r="HB132">
        <v>0.12547046858061606</v>
      </c>
      <c r="HC132">
        <v>92239</v>
      </c>
      <c r="HD132">
        <v>0.12644562496183664</v>
      </c>
      <c r="HE132">
        <v>161</v>
      </c>
      <c r="HF132">
        <v>-0.24766355140186913</v>
      </c>
      <c r="HG132">
        <v>34129</v>
      </c>
      <c r="HH132">
        <v>0.18064828588231219</v>
      </c>
      <c r="HI132">
        <v>34060</v>
      </c>
      <c r="HJ132">
        <v>0.18721461187214605</v>
      </c>
      <c r="HK132">
        <v>69</v>
      </c>
      <c r="HL132">
        <v>-0.68493150684931514</v>
      </c>
      <c r="HM132">
        <v>852</v>
      </c>
      <c r="HN132">
        <v>5.9701492537313383E-2</v>
      </c>
      <c r="HO132">
        <v>852</v>
      </c>
      <c r="HP132">
        <v>5.9701492537313383E-2</v>
      </c>
      <c r="HQ132">
        <v>0</v>
      </c>
      <c r="HR132" t="s">
        <v>123</v>
      </c>
      <c r="HS132">
        <v>25785</v>
      </c>
      <c r="HT132">
        <v>-8.3200000000000052E-2</v>
      </c>
      <c r="HU132">
        <v>8389</v>
      </c>
      <c r="HV132">
        <v>-7.7929215212134584E-2</v>
      </c>
      <c r="HW132">
        <v>8363</v>
      </c>
      <c r="HX132">
        <v>-7.794928335170892E-2</v>
      </c>
      <c r="HY132">
        <v>26</v>
      </c>
      <c r="HZ132">
        <v>-7.1428571428571397E-2</v>
      </c>
      <c r="IA132">
        <v>10442</v>
      </c>
      <c r="IB132">
        <v>-6.0802302572405154E-2</v>
      </c>
      <c r="IC132">
        <v>10424</v>
      </c>
      <c r="ID132">
        <v>-5.9545290508841608E-2</v>
      </c>
      <c r="IE132">
        <v>18</v>
      </c>
      <c r="IF132">
        <v>-0.48571428571428577</v>
      </c>
      <c r="IG132">
        <v>4217</v>
      </c>
      <c r="IH132">
        <v>9.0930844699688151E-3</v>
      </c>
      <c r="II132">
        <v>4158</v>
      </c>
      <c r="IJ132">
        <v>6.2923523717328678E-3</v>
      </c>
      <c r="IK132">
        <v>59</v>
      </c>
      <c r="IL132">
        <v>0.28260869565217384</v>
      </c>
      <c r="IM132">
        <v>1958</v>
      </c>
      <c r="IN132">
        <v>-0.34449280214261802</v>
      </c>
      <c r="IO132">
        <v>1958</v>
      </c>
      <c r="IP132">
        <v>-0.34449280214261802</v>
      </c>
      <c r="IQ132">
        <v>0</v>
      </c>
      <c r="IR132" t="s">
        <v>123</v>
      </c>
      <c r="IS132">
        <v>882</v>
      </c>
      <c r="IT132">
        <v>3.5211267605633756E-2</v>
      </c>
      <c r="IU132">
        <v>882</v>
      </c>
      <c r="IV132">
        <v>3.5211267605633756E-2</v>
      </c>
      <c r="IW132">
        <v>0</v>
      </c>
      <c r="IX132" t="s">
        <v>123</v>
      </c>
      <c r="IY132">
        <v>46685</v>
      </c>
      <c r="IZ132">
        <v>5.5839515107653392E-2</v>
      </c>
      <c r="JA132">
        <v>12436</v>
      </c>
      <c r="JB132">
        <v>4.9008857022353469E-2</v>
      </c>
      <c r="JC132">
        <v>12392</v>
      </c>
      <c r="JD132">
        <v>4.6268152651131267E-2</v>
      </c>
      <c r="JE132">
        <v>45</v>
      </c>
      <c r="JF132">
        <v>3.0909090909090908</v>
      </c>
      <c r="JG132">
        <v>7383</v>
      </c>
      <c r="JH132">
        <v>0.37255995538204134</v>
      </c>
      <c r="JI132">
        <v>7383</v>
      </c>
      <c r="JJ132">
        <v>0.37255995538204134</v>
      </c>
      <c r="JK132">
        <v>0</v>
      </c>
      <c r="JL132" t="s">
        <v>123</v>
      </c>
      <c r="JM132">
        <v>22866</v>
      </c>
      <c r="JN132">
        <v>-5.5592268296712377E-2</v>
      </c>
      <c r="JO132">
        <v>22783</v>
      </c>
      <c r="JP132">
        <v>-5.7073089975995361E-2</v>
      </c>
      <c r="JQ132">
        <v>83</v>
      </c>
      <c r="JR132">
        <v>0.65999999999999992</v>
      </c>
      <c r="JS132">
        <v>4128</v>
      </c>
      <c r="JT132">
        <v>0.43682561782109297</v>
      </c>
      <c r="JU132">
        <v>4128</v>
      </c>
      <c r="JV132">
        <v>0.45814199929353583</v>
      </c>
      <c r="JW132">
        <v>0</v>
      </c>
      <c r="JX132">
        <v>-1</v>
      </c>
      <c r="JY132">
        <v>32</v>
      </c>
      <c r="JZ132" t="s">
        <v>123</v>
      </c>
      <c r="KA132">
        <v>0</v>
      </c>
      <c r="KB132" t="s">
        <v>123</v>
      </c>
      <c r="KC132">
        <v>32</v>
      </c>
      <c r="KD132" t="s">
        <v>123</v>
      </c>
      <c r="KE132">
        <v>24636</v>
      </c>
      <c r="KF132">
        <v>0.39889841576287544</v>
      </c>
      <c r="KG132">
        <v>10489</v>
      </c>
      <c r="KH132">
        <v>0.56272348033373065</v>
      </c>
      <c r="KI132">
        <v>10240</v>
      </c>
      <c r="KJ132">
        <v>0.53110047846889952</v>
      </c>
      <c r="KK132">
        <v>249</v>
      </c>
      <c r="KL132">
        <v>9.375</v>
      </c>
      <c r="KM132">
        <v>4103</v>
      </c>
      <c r="KN132">
        <v>0.63727055067837202</v>
      </c>
      <c r="KO132">
        <v>4060</v>
      </c>
      <c r="KP132">
        <v>0.63643692059653367</v>
      </c>
      <c r="KQ132">
        <v>43</v>
      </c>
      <c r="KR132">
        <v>0.72</v>
      </c>
      <c r="KS132">
        <v>3051</v>
      </c>
      <c r="KT132">
        <v>-7.1591278880572817E-3</v>
      </c>
      <c r="KU132">
        <v>2933</v>
      </c>
      <c r="KV132">
        <v>-1.9719251336898447E-2</v>
      </c>
      <c r="KW132">
        <v>118</v>
      </c>
      <c r="KX132">
        <v>0.45679012345679015</v>
      </c>
      <c r="KY132">
        <v>7228</v>
      </c>
      <c r="KZ132">
        <v>0.34599627560521418</v>
      </c>
      <c r="LA132">
        <v>7198</v>
      </c>
      <c r="LB132">
        <v>0.34516912726593163</v>
      </c>
      <c r="LC132">
        <v>30</v>
      </c>
      <c r="LD132">
        <v>0.57894736842105265</v>
      </c>
      <c r="LE132">
        <v>161</v>
      </c>
      <c r="LF132">
        <v>1.2054794520547945</v>
      </c>
      <c r="LG132">
        <v>161</v>
      </c>
      <c r="LH132">
        <v>1.2054794520547945</v>
      </c>
      <c r="LI132">
        <v>0</v>
      </c>
      <c r="LJ132" t="s">
        <v>123</v>
      </c>
      <c r="LK132">
        <v>28033</v>
      </c>
      <c r="LL132">
        <v>-0.11397326084895221</v>
      </c>
      <c r="LM132">
        <v>4309</v>
      </c>
      <c r="LN132">
        <v>-0.11191261335531744</v>
      </c>
      <c r="LO132">
        <v>4300</v>
      </c>
      <c r="LP132">
        <v>-0.11212058641338019</v>
      </c>
      <c r="LQ132">
        <v>10</v>
      </c>
      <c r="LR132">
        <v>0.11111111111111116</v>
      </c>
      <c r="LS132">
        <v>20277</v>
      </c>
      <c r="LT132">
        <v>-0.10155523062608007</v>
      </c>
      <c r="LU132">
        <v>20277</v>
      </c>
      <c r="LV132">
        <v>-0.10135614252792058</v>
      </c>
      <c r="LW132">
        <v>0</v>
      </c>
      <c r="LX132">
        <v>-1</v>
      </c>
      <c r="LY132">
        <v>1522</v>
      </c>
      <c r="LZ132">
        <v>-0.21262286601138125</v>
      </c>
      <c r="MA132">
        <v>1512</v>
      </c>
      <c r="MB132">
        <v>-0.20754716981132071</v>
      </c>
      <c r="MC132">
        <v>10</v>
      </c>
      <c r="MD132">
        <v>-0.6</v>
      </c>
      <c r="ME132">
        <v>1821</v>
      </c>
      <c r="MF132">
        <v>-0.16506189821182948</v>
      </c>
      <c r="MG132">
        <v>1821</v>
      </c>
      <c r="MH132">
        <v>-0.16352779053743682</v>
      </c>
      <c r="MI132">
        <v>0</v>
      </c>
      <c r="MJ132">
        <v>-1</v>
      </c>
      <c r="MK132">
        <v>37</v>
      </c>
      <c r="ML132">
        <v>-0.68907563025210083</v>
      </c>
      <c r="MM132">
        <v>31</v>
      </c>
      <c r="MN132">
        <v>-0.66304347826086962</v>
      </c>
      <c r="MO132">
        <v>6</v>
      </c>
      <c r="MP132">
        <v>-0.7857142857142857</v>
      </c>
      <c r="MQ132">
        <v>89270</v>
      </c>
      <c r="MR132">
        <v>6.9319502174095327E-2</v>
      </c>
      <c r="MS132">
        <v>48692</v>
      </c>
      <c r="MT132">
        <v>9.3882685956911516E-2</v>
      </c>
      <c r="MU132">
        <v>48272</v>
      </c>
      <c r="MV132">
        <v>9.7016112537781529E-2</v>
      </c>
      <c r="MW132">
        <v>418</v>
      </c>
      <c r="MX132">
        <v>-0.18359375</v>
      </c>
      <c r="MY132">
        <v>19651</v>
      </c>
      <c r="MZ132">
        <v>-5.7234695835732152E-2</v>
      </c>
      <c r="NA132">
        <v>19591</v>
      </c>
      <c r="NB132">
        <v>-5.288856659415031E-2</v>
      </c>
      <c r="NC132">
        <v>60</v>
      </c>
      <c r="ND132">
        <v>-0.620253164556962</v>
      </c>
      <c r="NE132">
        <v>9463</v>
      </c>
      <c r="NF132">
        <v>0.39840401950642823</v>
      </c>
      <c r="NG132">
        <v>9416</v>
      </c>
      <c r="NH132">
        <v>0.46575342465753433</v>
      </c>
      <c r="NI132">
        <v>45</v>
      </c>
      <c r="NJ132">
        <v>-0.8691860465116279</v>
      </c>
      <c r="NK132">
        <v>11886</v>
      </c>
      <c r="NL132">
        <v>8.4846427965381555E-3</v>
      </c>
      <c r="NM132">
        <v>11642</v>
      </c>
      <c r="NN132">
        <v>4.6599930963064917E-3</v>
      </c>
      <c r="NO132">
        <v>244</v>
      </c>
      <c r="NP132">
        <v>0.23232323232323226</v>
      </c>
      <c r="NQ132">
        <v>689</v>
      </c>
      <c r="NR132">
        <v>0.345703125</v>
      </c>
      <c r="NS132">
        <v>99</v>
      </c>
      <c r="NT132">
        <v>-0.8027888446215139</v>
      </c>
      <c r="NU132">
        <v>589</v>
      </c>
      <c r="NV132">
        <v>64.444444444444443</v>
      </c>
    </row>
    <row r="133" spans="2:386" outlineLevel="1" x14ac:dyDescent="0.25">
      <c r="B133" t="s">
        <v>73</v>
      </c>
      <c r="C133">
        <v>1100528</v>
      </c>
      <c r="D133">
        <v>6.8047604305466525E-2</v>
      </c>
      <c r="E133">
        <v>406138</v>
      </c>
      <c r="F133">
        <v>4.7660075013800762E-2</v>
      </c>
      <c r="G133">
        <v>404620</v>
      </c>
      <c r="H133">
        <v>5.073997418724896E-2</v>
      </c>
      <c r="I133">
        <v>1519</v>
      </c>
      <c r="J133">
        <v>-0.41146842309182485</v>
      </c>
      <c r="K133">
        <v>279056</v>
      </c>
      <c r="L133">
        <v>6.5139890835528069E-2</v>
      </c>
      <c r="M133">
        <v>276545</v>
      </c>
      <c r="N133">
        <v>6.2155767738763634E-2</v>
      </c>
      <c r="O133">
        <v>2511</v>
      </c>
      <c r="P133">
        <v>0.54143646408839774</v>
      </c>
      <c r="Q133">
        <v>223916</v>
      </c>
      <c r="R133">
        <v>0.11932255581216311</v>
      </c>
      <c r="S133">
        <v>221762</v>
      </c>
      <c r="T133">
        <v>0.12261820390806921</v>
      </c>
      <c r="U133">
        <v>2154</v>
      </c>
      <c r="V133">
        <v>-0.14046288906624105</v>
      </c>
      <c r="W133">
        <v>181008</v>
      </c>
      <c r="X133">
        <v>5.5748031496063E-2</v>
      </c>
      <c r="Y133">
        <v>179203</v>
      </c>
      <c r="Z133">
        <v>5.8031338930414345E-2</v>
      </c>
      <c r="AA133">
        <v>1805</v>
      </c>
      <c r="AB133">
        <v>-0.13012048192771086</v>
      </c>
      <c r="AC133">
        <v>14293</v>
      </c>
      <c r="AD133">
        <v>6.9035153328347088E-2</v>
      </c>
      <c r="AE133">
        <v>13344</v>
      </c>
      <c r="AF133">
        <v>8.0835898266645057E-2</v>
      </c>
      <c r="AG133">
        <v>950</v>
      </c>
      <c r="AH133">
        <v>-7.3170731707317027E-2</v>
      </c>
      <c r="AI133">
        <v>920570</v>
      </c>
      <c r="AJ133">
        <v>8.6856937764019371E-2</v>
      </c>
      <c r="AK133">
        <v>347233</v>
      </c>
      <c r="AL133">
        <v>9.4450415580567881E-2</v>
      </c>
      <c r="AM133">
        <v>346807</v>
      </c>
      <c r="AN133">
        <v>9.4428876181820387E-2</v>
      </c>
      <c r="AO133">
        <v>426</v>
      </c>
      <c r="AP133">
        <v>0.1122715404699739</v>
      </c>
      <c r="AQ133">
        <v>221925</v>
      </c>
      <c r="AR133">
        <v>5.8908573855204871E-2</v>
      </c>
      <c r="AS133">
        <v>221021</v>
      </c>
      <c r="AT133">
        <v>5.879844979808091E-2</v>
      </c>
      <c r="AU133">
        <v>904</v>
      </c>
      <c r="AV133">
        <v>8.6538461538461453E-2</v>
      </c>
      <c r="AW133">
        <v>184275</v>
      </c>
      <c r="AX133">
        <v>0.13262690768729613</v>
      </c>
      <c r="AY133">
        <v>182796</v>
      </c>
      <c r="AZ133">
        <v>0.13328828186513086</v>
      </c>
      <c r="BA133">
        <v>1479</v>
      </c>
      <c r="BB133">
        <v>5.6428571428571495E-2</v>
      </c>
      <c r="BC133">
        <v>159285</v>
      </c>
      <c r="BD133">
        <v>6.6764445873181755E-2</v>
      </c>
      <c r="BE133">
        <v>158312</v>
      </c>
      <c r="BF133">
        <v>6.9704586610448871E-2</v>
      </c>
      <c r="BG133">
        <v>972</v>
      </c>
      <c r="BH133">
        <v>-0.26363636363636367</v>
      </c>
      <c r="BI133">
        <v>7273</v>
      </c>
      <c r="BJ133">
        <v>-6.8996415770609332E-2</v>
      </c>
      <c r="BK133">
        <v>7081</v>
      </c>
      <c r="BL133">
        <v>-6.5337909186906074E-2</v>
      </c>
      <c r="BM133">
        <v>193</v>
      </c>
      <c r="BN133">
        <v>-0.18220338983050843</v>
      </c>
      <c r="BO133">
        <v>179958</v>
      </c>
      <c r="BP133">
        <v>-1.8815870540704105E-2</v>
      </c>
      <c r="BQ133">
        <v>58906</v>
      </c>
      <c r="BR133">
        <v>-0.16320761417714325</v>
      </c>
      <c r="BS133">
        <v>57813</v>
      </c>
      <c r="BT133">
        <v>-0.15226476237957687</v>
      </c>
      <c r="BU133">
        <v>1093</v>
      </c>
      <c r="BV133">
        <v>-0.50272975432211098</v>
      </c>
      <c r="BW133">
        <v>57131</v>
      </c>
      <c r="BX133">
        <v>9.0036632832175778E-2</v>
      </c>
      <c r="BY133">
        <v>55525</v>
      </c>
      <c r="BZ133">
        <v>7.5774014802185485E-2</v>
      </c>
      <c r="CA133">
        <v>1607</v>
      </c>
      <c r="CB133">
        <v>1.0163111668757843</v>
      </c>
      <c r="CC133">
        <v>39641</v>
      </c>
      <c r="CD133">
        <v>6.1338688085676107E-2</v>
      </c>
      <c r="CE133">
        <v>38966</v>
      </c>
      <c r="CF133">
        <v>7.5102085862487566E-2</v>
      </c>
      <c r="CG133">
        <v>674</v>
      </c>
      <c r="CH133">
        <v>-0.39059674502712483</v>
      </c>
      <c r="CI133">
        <v>21724</v>
      </c>
      <c r="CJ133">
        <v>-1.85235384476371E-2</v>
      </c>
      <c r="CK133">
        <v>20891</v>
      </c>
      <c r="CL133">
        <v>-2.2780428477874426E-2</v>
      </c>
      <c r="CM133">
        <v>833</v>
      </c>
      <c r="CN133">
        <v>0.10185185185185186</v>
      </c>
      <c r="CO133">
        <v>7020</v>
      </c>
      <c r="CP133">
        <v>0.26281705342687545</v>
      </c>
      <c r="CQ133">
        <v>6263</v>
      </c>
      <c r="CR133">
        <v>0.31299790356394119</v>
      </c>
      <c r="CS133">
        <v>757</v>
      </c>
      <c r="CT133">
        <v>-4.0557667934093766E-2</v>
      </c>
      <c r="CU133">
        <v>199146</v>
      </c>
      <c r="CV133">
        <v>7.3609643542578596E-2</v>
      </c>
      <c r="CW133">
        <v>45906</v>
      </c>
      <c r="CX133">
        <v>6.8824214202561018E-2</v>
      </c>
      <c r="CY133">
        <v>45870</v>
      </c>
      <c r="CZ133">
        <v>6.8682726806765793E-2</v>
      </c>
      <c r="DA133">
        <v>36</v>
      </c>
      <c r="DB133">
        <v>0.28571428571428581</v>
      </c>
      <c r="DC133">
        <v>48940</v>
      </c>
      <c r="DD133">
        <v>-4.1895066562255279E-2</v>
      </c>
      <c r="DE133">
        <v>48847</v>
      </c>
      <c r="DF133">
        <v>-4.1369836129918514E-2</v>
      </c>
      <c r="DG133">
        <v>93</v>
      </c>
      <c r="DH133">
        <v>-0.25600000000000001</v>
      </c>
      <c r="DI133">
        <v>26009</v>
      </c>
      <c r="DJ133">
        <v>0.30573823987147941</v>
      </c>
      <c r="DK133">
        <v>25872</v>
      </c>
      <c r="DL133">
        <v>0.30390081644995459</v>
      </c>
      <c r="DM133">
        <v>137</v>
      </c>
      <c r="DN133">
        <v>0.77922077922077926</v>
      </c>
      <c r="DO133">
        <v>74233</v>
      </c>
      <c r="DP133">
        <v>0.1202444729495209</v>
      </c>
      <c r="DQ133">
        <v>74136</v>
      </c>
      <c r="DR133">
        <v>0.1227113715869339</v>
      </c>
      <c r="DS133">
        <v>97</v>
      </c>
      <c r="DT133">
        <v>-0.5818965517241379</v>
      </c>
      <c r="DU133">
        <v>2776</v>
      </c>
      <c r="DV133">
        <v>-0.1713432835820895</v>
      </c>
      <c r="DW133">
        <v>2741</v>
      </c>
      <c r="DX133">
        <v>-0.1817910447761194</v>
      </c>
      <c r="DY133">
        <v>36</v>
      </c>
      <c r="DZ133" t="s">
        <v>123</v>
      </c>
      <c r="EA133">
        <v>30932</v>
      </c>
      <c r="EB133">
        <v>7.0348454963839568E-2</v>
      </c>
      <c r="EC133">
        <v>15050</v>
      </c>
      <c r="ED133">
        <v>5.0097683505442303E-2</v>
      </c>
      <c r="EE133">
        <v>15050</v>
      </c>
      <c r="EF133">
        <v>5.0097683505442303E-2</v>
      </c>
      <c r="EG133">
        <v>0</v>
      </c>
      <c r="EH133" t="s">
        <v>123</v>
      </c>
      <c r="EI133">
        <v>10040</v>
      </c>
      <c r="EJ133">
        <v>0.19609244698594241</v>
      </c>
      <c r="EK133">
        <v>10004</v>
      </c>
      <c r="EL133">
        <v>0.20414058738565233</v>
      </c>
      <c r="EM133">
        <v>36</v>
      </c>
      <c r="EN133">
        <v>-0.58139534883720922</v>
      </c>
      <c r="EO133">
        <v>3890</v>
      </c>
      <c r="EP133">
        <v>0.26875407697325504</v>
      </c>
      <c r="EQ133">
        <v>3827</v>
      </c>
      <c r="ER133">
        <v>0.28164768921634287</v>
      </c>
      <c r="ES133">
        <v>63</v>
      </c>
      <c r="ET133">
        <v>-0.21250000000000002</v>
      </c>
      <c r="EU133">
        <v>1548</v>
      </c>
      <c r="EV133">
        <v>-0.32549019607843133</v>
      </c>
      <c r="EW133">
        <v>1541</v>
      </c>
      <c r="EX133">
        <v>-0.32854030501089326</v>
      </c>
      <c r="EY133">
        <v>7</v>
      </c>
      <c r="EZ133" t="s">
        <v>123</v>
      </c>
      <c r="FA133">
        <v>385</v>
      </c>
      <c r="FB133">
        <v>-0.40124416796267492</v>
      </c>
      <c r="FC133">
        <v>385</v>
      </c>
      <c r="FD133">
        <v>-0.40124416796267492</v>
      </c>
      <c r="FE133">
        <v>0</v>
      </c>
      <c r="FF133" t="s">
        <v>123</v>
      </c>
      <c r="FG133">
        <v>43782</v>
      </c>
      <c r="FH133">
        <v>0.24197208669011694</v>
      </c>
      <c r="FI133">
        <v>16406</v>
      </c>
      <c r="FJ133">
        <v>0.28886793935108801</v>
      </c>
      <c r="FK133">
        <v>16322</v>
      </c>
      <c r="FL133">
        <v>0.2832769871845271</v>
      </c>
      <c r="FM133">
        <v>84</v>
      </c>
      <c r="FN133">
        <v>7.4</v>
      </c>
      <c r="FO133">
        <v>8606</v>
      </c>
      <c r="FP133">
        <v>1.0878214459000484</v>
      </c>
      <c r="FQ133">
        <v>8525</v>
      </c>
      <c r="FR133">
        <v>1.0787612777371374</v>
      </c>
      <c r="FS133">
        <v>80</v>
      </c>
      <c r="FT133">
        <v>2.8095238095238093</v>
      </c>
      <c r="FU133">
        <v>8988</v>
      </c>
      <c r="FV133">
        <v>0.27092760180995468</v>
      </c>
      <c r="FW133">
        <v>8897</v>
      </c>
      <c r="FX133">
        <v>0.29807411730376421</v>
      </c>
      <c r="FY133">
        <v>91</v>
      </c>
      <c r="FZ133">
        <v>-0.58256880733944949</v>
      </c>
      <c r="GA133">
        <v>9363</v>
      </c>
      <c r="GB133">
        <v>-0.12853685778108714</v>
      </c>
      <c r="GC133">
        <v>9363</v>
      </c>
      <c r="GD133">
        <v>-0.12853685778108714</v>
      </c>
      <c r="GE133">
        <v>0</v>
      </c>
      <c r="GF133" t="s">
        <v>123</v>
      </c>
      <c r="GG133">
        <v>563</v>
      </c>
      <c r="GH133">
        <v>1.2589928057553879E-2</v>
      </c>
      <c r="GI133">
        <v>563</v>
      </c>
      <c r="GJ133">
        <v>1.2589928057553879E-2</v>
      </c>
      <c r="GK133">
        <v>0</v>
      </c>
      <c r="GL133" t="s">
        <v>123</v>
      </c>
      <c r="GM133">
        <v>363556</v>
      </c>
      <c r="GN133">
        <v>0.13236155235781477</v>
      </c>
      <c r="GO133">
        <v>171582</v>
      </c>
      <c r="GP133">
        <v>0.14608812979674179</v>
      </c>
      <c r="GQ133">
        <v>171508</v>
      </c>
      <c r="GR133">
        <v>0.14607612530738789</v>
      </c>
      <c r="GS133">
        <v>74</v>
      </c>
      <c r="GT133">
        <v>0.17460317460317465</v>
      </c>
      <c r="GU133">
        <v>58082</v>
      </c>
      <c r="GV133">
        <v>3.777158376214973E-2</v>
      </c>
      <c r="GW133">
        <v>58082</v>
      </c>
      <c r="GX133">
        <v>3.777158376214973E-2</v>
      </c>
      <c r="GY133">
        <v>0</v>
      </c>
      <c r="GZ133" t="s">
        <v>123</v>
      </c>
      <c r="HA133">
        <v>92845</v>
      </c>
      <c r="HB133">
        <v>9.1767500382168521E-2</v>
      </c>
      <c r="HC133">
        <v>92689</v>
      </c>
      <c r="HD133">
        <v>9.3082220859474596E-2</v>
      </c>
      <c r="HE133">
        <v>156</v>
      </c>
      <c r="HF133">
        <v>-0.36326530612244901</v>
      </c>
      <c r="HG133">
        <v>38338</v>
      </c>
      <c r="HH133">
        <v>0.29345479082321191</v>
      </c>
      <c r="HI133">
        <v>38338</v>
      </c>
      <c r="HJ133">
        <v>0.29651673993912753</v>
      </c>
      <c r="HK133">
        <v>0</v>
      </c>
      <c r="HL133">
        <v>-1</v>
      </c>
      <c r="HM133">
        <v>905</v>
      </c>
      <c r="HN133">
        <v>9.4316807738815012E-2</v>
      </c>
      <c r="HO133">
        <v>905</v>
      </c>
      <c r="HP133">
        <v>0.38167938931297707</v>
      </c>
      <c r="HQ133">
        <v>0</v>
      </c>
      <c r="HR133">
        <v>-1</v>
      </c>
      <c r="HS133">
        <v>45025</v>
      </c>
      <c r="HT133">
        <v>-8.9152775530020989E-2</v>
      </c>
      <c r="HU133">
        <v>13864</v>
      </c>
      <c r="HV133">
        <v>-1.4500995166334962E-2</v>
      </c>
      <c r="HW133">
        <v>13864</v>
      </c>
      <c r="HX133">
        <v>-1.2254203476773973E-2</v>
      </c>
      <c r="HY133">
        <v>0</v>
      </c>
      <c r="HZ133">
        <v>-1</v>
      </c>
      <c r="IA133">
        <v>18891</v>
      </c>
      <c r="IB133">
        <v>-8.0103233346318636E-2</v>
      </c>
      <c r="IC133">
        <v>18817</v>
      </c>
      <c r="ID133">
        <v>-7.9267994324020208E-2</v>
      </c>
      <c r="IE133">
        <v>74</v>
      </c>
      <c r="IF133">
        <v>-0.24489795918367352</v>
      </c>
      <c r="IG133">
        <v>7354</v>
      </c>
      <c r="IH133">
        <v>-5.8386683738796408E-2</v>
      </c>
      <c r="II133">
        <v>7253</v>
      </c>
      <c r="IJ133">
        <v>-7.1318822023047401E-2</v>
      </c>
      <c r="IK133">
        <v>101</v>
      </c>
      <c r="IL133" t="s">
        <v>123</v>
      </c>
      <c r="IM133">
        <v>3582</v>
      </c>
      <c r="IN133">
        <v>-0.33296089385474859</v>
      </c>
      <c r="IO133">
        <v>3582</v>
      </c>
      <c r="IP133">
        <v>-0.33296089385474859</v>
      </c>
      <c r="IQ133">
        <v>0</v>
      </c>
      <c r="IR133" t="s">
        <v>123</v>
      </c>
      <c r="IS133">
        <v>1247</v>
      </c>
      <c r="IT133">
        <v>-0.12675070028011204</v>
      </c>
      <c r="IU133">
        <v>1247</v>
      </c>
      <c r="IV133">
        <v>-0.12675070028011204</v>
      </c>
      <c r="IW133">
        <v>0</v>
      </c>
      <c r="IX133" t="s">
        <v>123</v>
      </c>
      <c r="IY133">
        <v>48750</v>
      </c>
      <c r="IZ133">
        <v>0.10782865583456425</v>
      </c>
      <c r="JA133">
        <v>10903</v>
      </c>
      <c r="JB133">
        <v>-0.12334164187505026</v>
      </c>
      <c r="JC133">
        <v>10903</v>
      </c>
      <c r="JD133">
        <v>-0.12334164187505026</v>
      </c>
      <c r="JE133">
        <v>0</v>
      </c>
      <c r="JF133" t="s">
        <v>123</v>
      </c>
      <c r="JG133">
        <v>8432</v>
      </c>
      <c r="JH133">
        <v>0.26416791604197898</v>
      </c>
      <c r="JI133">
        <v>8432</v>
      </c>
      <c r="JJ133">
        <v>0.26416791604197898</v>
      </c>
      <c r="JK133">
        <v>0</v>
      </c>
      <c r="JL133" t="s">
        <v>123</v>
      </c>
      <c r="JM133">
        <v>25012</v>
      </c>
      <c r="JN133">
        <v>0.10418506092177293</v>
      </c>
      <c r="JO133">
        <v>24976</v>
      </c>
      <c r="JP133">
        <v>0.10396039603960405</v>
      </c>
      <c r="JQ133">
        <v>36</v>
      </c>
      <c r="JR133">
        <v>0.28571428571428581</v>
      </c>
      <c r="JS133">
        <v>4550</v>
      </c>
      <c r="JT133">
        <v>1.0008795074758137</v>
      </c>
      <c r="JU133">
        <v>4438</v>
      </c>
      <c r="JV133">
        <v>0.95162708883025515</v>
      </c>
      <c r="JW133">
        <v>112</v>
      </c>
      <c r="JX133" t="s">
        <v>123</v>
      </c>
      <c r="JY133">
        <v>0</v>
      </c>
      <c r="JZ133" t="s">
        <v>123</v>
      </c>
      <c r="KA133">
        <v>0</v>
      </c>
      <c r="KB133" t="s">
        <v>123</v>
      </c>
      <c r="KC133">
        <v>0</v>
      </c>
      <c r="KD133" t="s">
        <v>123</v>
      </c>
      <c r="KE133">
        <v>24552</v>
      </c>
      <c r="KF133">
        <v>4.4677048761807558E-2</v>
      </c>
      <c r="KG133">
        <v>9659</v>
      </c>
      <c r="KH133">
        <v>0.10793760036705669</v>
      </c>
      <c r="KI133">
        <v>9641</v>
      </c>
      <c r="KJ133">
        <v>0.11097026964738421</v>
      </c>
      <c r="KK133">
        <v>17</v>
      </c>
      <c r="KL133">
        <v>-0.57499999999999996</v>
      </c>
      <c r="KM133">
        <v>3896</v>
      </c>
      <c r="KN133">
        <v>0.21673953778888189</v>
      </c>
      <c r="KO133">
        <v>3839</v>
      </c>
      <c r="KP133">
        <v>0.22966047405509293</v>
      </c>
      <c r="KQ133">
        <v>57</v>
      </c>
      <c r="KR133">
        <v>-0.29629629629629628</v>
      </c>
      <c r="KS133">
        <v>3312</v>
      </c>
      <c r="KT133">
        <v>-8.735188757233403E-2</v>
      </c>
      <c r="KU133">
        <v>2930</v>
      </c>
      <c r="KV133">
        <v>-0.17488031540411153</v>
      </c>
      <c r="KW133">
        <v>382</v>
      </c>
      <c r="KX133">
        <v>3.8974358974358978</v>
      </c>
      <c r="KY133">
        <v>8685</v>
      </c>
      <c r="KZ133">
        <v>-5.0406690342535976E-3</v>
      </c>
      <c r="LA133">
        <v>8141</v>
      </c>
      <c r="LB133">
        <v>-1.226843332106542E-3</v>
      </c>
      <c r="LC133">
        <v>544</v>
      </c>
      <c r="LD133">
        <v>-5.8823529411764719E-2</v>
      </c>
      <c r="LE133">
        <v>0</v>
      </c>
      <c r="LF133" t="s">
        <v>123</v>
      </c>
      <c r="LG133">
        <v>0</v>
      </c>
      <c r="LH133" t="s">
        <v>123</v>
      </c>
      <c r="LI133">
        <v>0</v>
      </c>
      <c r="LJ133" t="s">
        <v>123</v>
      </c>
      <c r="LK133">
        <v>53976</v>
      </c>
      <c r="LL133">
        <v>9.7764851837540023E-2</v>
      </c>
      <c r="LM133">
        <v>11722</v>
      </c>
      <c r="LN133">
        <v>0.21673240606186428</v>
      </c>
      <c r="LO133">
        <v>11716</v>
      </c>
      <c r="LP133">
        <v>0.21965438267749327</v>
      </c>
      <c r="LQ133">
        <v>5</v>
      </c>
      <c r="LR133">
        <v>-0.8214285714285714</v>
      </c>
      <c r="LS133">
        <v>34575</v>
      </c>
      <c r="LT133">
        <v>3.7478245213947048E-2</v>
      </c>
      <c r="LU133">
        <v>34548</v>
      </c>
      <c r="LV133">
        <v>3.8038579412294826E-2</v>
      </c>
      <c r="LW133">
        <v>27</v>
      </c>
      <c r="LX133">
        <v>-0.38636363636363635</v>
      </c>
      <c r="LY133">
        <v>3450</v>
      </c>
      <c r="LZ133">
        <v>0.24773960216998181</v>
      </c>
      <c r="MA133">
        <v>3450</v>
      </c>
      <c r="MB133">
        <v>0.25500181884321571</v>
      </c>
      <c r="MC133">
        <v>0</v>
      </c>
      <c r="MD133">
        <v>-1</v>
      </c>
      <c r="ME133">
        <v>3998</v>
      </c>
      <c r="MF133">
        <v>0.21778860798050559</v>
      </c>
      <c r="MG133">
        <v>3988</v>
      </c>
      <c r="MH133">
        <v>0.22368824792881248</v>
      </c>
      <c r="MI133">
        <v>10</v>
      </c>
      <c r="MJ133">
        <v>-0.58333333333333326</v>
      </c>
      <c r="MK133">
        <v>269</v>
      </c>
      <c r="ML133">
        <v>1.0378787878787881</v>
      </c>
      <c r="MM133">
        <v>217</v>
      </c>
      <c r="MN133">
        <v>1.0865384615384617</v>
      </c>
      <c r="MO133">
        <v>52</v>
      </c>
      <c r="MP133">
        <v>0.85714285714285721</v>
      </c>
      <c r="MQ133">
        <v>110851</v>
      </c>
      <c r="MR133">
        <v>5.989599876577989E-3</v>
      </c>
      <c r="MS133">
        <v>52141</v>
      </c>
      <c r="MT133">
        <v>-1.0381870634679657E-2</v>
      </c>
      <c r="MU133">
        <v>51933</v>
      </c>
      <c r="MV133">
        <v>-1.0913038509884565E-2</v>
      </c>
      <c r="MW133">
        <v>210</v>
      </c>
      <c r="MX133">
        <v>0.14754098360655732</v>
      </c>
      <c r="MY133">
        <v>30463</v>
      </c>
      <c r="MZ133">
        <v>0.1591263650546022</v>
      </c>
      <c r="NA133">
        <v>29927</v>
      </c>
      <c r="NB133">
        <v>0.15530420012353296</v>
      </c>
      <c r="NC133">
        <v>537</v>
      </c>
      <c r="ND133">
        <v>0.42440318302387259</v>
      </c>
      <c r="NE133">
        <v>13415</v>
      </c>
      <c r="NF133">
        <v>0.2487200968072234</v>
      </c>
      <c r="NG133">
        <v>12902</v>
      </c>
      <c r="NH133">
        <v>0.27932573128408533</v>
      </c>
      <c r="NI133">
        <v>513</v>
      </c>
      <c r="NJ133">
        <v>-0.22036474164133735</v>
      </c>
      <c r="NK133">
        <v>14988</v>
      </c>
      <c r="NL133">
        <v>-0.27650125506854606</v>
      </c>
      <c r="NM133">
        <v>14785</v>
      </c>
      <c r="NN133">
        <v>-0.27167487684729064</v>
      </c>
      <c r="NO133">
        <v>202</v>
      </c>
      <c r="NP133">
        <v>-0.51442307692307687</v>
      </c>
      <c r="NQ133">
        <v>1128</v>
      </c>
      <c r="NR133">
        <v>0.28767123287671237</v>
      </c>
      <c r="NS133">
        <v>1023</v>
      </c>
      <c r="NT133">
        <v>0.21785714285714275</v>
      </c>
      <c r="NU133">
        <v>105</v>
      </c>
      <c r="NV133">
        <v>1.9166666666666665</v>
      </c>
    </row>
    <row r="134" spans="2:386" outlineLevel="1" x14ac:dyDescent="0.25">
      <c r="B134" t="s">
        <v>75</v>
      </c>
      <c r="C134">
        <v>1176393</v>
      </c>
      <c r="D134">
        <v>9.0711098913732746E-2</v>
      </c>
      <c r="E134">
        <v>448006</v>
      </c>
      <c r="F134">
        <v>0.14138166476438929</v>
      </c>
      <c r="G134">
        <v>445555</v>
      </c>
      <c r="H134">
        <v>0.14457057570830023</v>
      </c>
      <c r="I134">
        <v>2450</v>
      </c>
      <c r="J134">
        <v>-0.24289245982694685</v>
      </c>
      <c r="K134">
        <v>293215</v>
      </c>
      <c r="L134">
        <v>0.10453771509507881</v>
      </c>
      <c r="M134">
        <v>289812</v>
      </c>
      <c r="N134">
        <v>9.9371813546977439E-2</v>
      </c>
      <c r="O134">
        <v>3403</v>
      </c>
      <c r="P134">
        <v>0.84045429962141704</v>
      </c>
      <c r="Q134">
        <v>222916</v>
      </c>
      <c r="R134">
        <v>-2.8137511463016684E-3</v>
      </c>
      <c r="S134">
        <v>220135</v>
      </c>
      <c r="T134">
        <v>-6.2163675105637584E-3</v>
      </c>
      <c r="U134">
        <v>2780</v>
      </c>
      <c r="V134">
        <v>0.36743728480078697</v>
      </c>
      <c r="W134">
        <v>194553</v>
      </c>
      <c r="X134">
        <v>6.7787400796917696E-2</v>
      </c>
      <c r="Y134">
        <v>192024</v>
      </c>
      <c r="Z134">
        <v>6.9753708851662655E-2</v>
      </c>
      <c r="AA134">
        <v>2530</v>
      </c>
      <c r="AB134">
        <v>-6.2615783623564236E-2</v>
      </c>
      <c r="AC134">
        <v>18957</v>
      </c>
      <c r="AD134">
        <v>0.13494581811650597</v>
      </c>
      <c r="AE134">
        <v>18130</v>
      </c>
      <c r="AF134">
        <v>0.13632090253838913</v>
      </c>
      <c r="AG134">
        <v>828</v>
      </c>
      <c r="AH134">
        <v>0.10695187165775399</v>
      </c>
      <c r="AI134">
        <v>972355</v>
      </c>
      <c r="AJ134">
        <v>0.11773164922477064</v>
      </c>
      <c r="AK134">
        <v>386669</v>
      </c>
      <c r="AL134">
        <v>0.19774804076448915</v>
      </c>
      <c r="AM134">
        <v>385120</v>
      </c>
      <c r="AN134">
        <v>0.19850000778004273</v>
      </c>
      <c r="AO134">
        <v>1548</v>
      </c>
      <c r="AP134">
        <v>3.475935828876997E-2</v>
      </c>
      <c r="AQ134">
        <v>227671</v>
      </c>
      <c r="AR134">
        <v>0.11979991540179236</v>
      </c>
      <c r="AS134">
        <v>226661</v>
      </c>
      <c r="AT134">
        <v>0.1202097480453499</v>
      </c>
      <c r="AU134">
        <v>1010</v>
      </c>
      <c r="AV134">
        <v>3.4836065573770503E-2</v>
      </c>
      <c r="AW134">
        <v>175568</v>
      </c>
      <c r="AX134">
        <v>-1.2414568977640261E-2</v>
      </c>
      <c r="AY134">
        <v>173644</v>
      </c>
      <c r="AZ134">
        <v>-1.538915161206178E-2</v>
      </c>
      <c r="BA134">
        <v>1923</v>
      </c>
      <c r="BB134">
        <v>0.35709244883556801</v>
      </c>
      <c r="BC134">
        <v>169090</v>
      </c>
      <c r="BD134">
        <v>8.4723799259701194E-2</v>
      </c>
      <c r="BE134">
        <v>168176</v>
      </c>
      <c r="BF134">
        <v>8.7764460858822613E-2</v>
      </c>
      <c r="BG134">
        <v>914</v>
      </c>
      <c r="BH134">
        <v>-0.28369905956112851</v>
      </c>
      <c r="BI134">
        <v>8941</v>
      </c>
      <c r="BJ134">
        <v>0.1046454163577959</v>
      </c>
      <c r="BK134">
        <v>8551</v>
      </c>
      <c r="BL134">
        <v>7.668093679174004E-2</v>
      </c>
      <c r="BM134">
        <v>390</v>
      </c>
      <c r="BN134">
        <v>1.5657894736842106</v>
      </c>
      <c r="BO134">
        <v>204038</v>
      </c>
      <c r="BP134">
        <v>-2.1958690243937484E-2</v>
      </c>
      <c r="BQ134">
        <v>61337</v>
      </c>
      <c r="BR134">
        <v>-0.11975833070233344</v>
      </c>
      <c r="BS134">
        <v>60435</v>
      </c>
      <c r="BT134">
        <v>-0.11049130140413888</v>
      </c>
      <c r="BU134">
        <v>902</v>
      </c>
      <c r="BV134">
        <v>-0.48160919540229885</v>
      </c>
      <c r="BW134">
        <v>65544</v>
      </c>
      <c r="BX134">
        <v>5.4609814963797243E-2</v>
      </c>
      <c r="BY134">
        <v>63151</v>
      </c>
      <c r="BZ134">
        <v>3.0565618982342668E-2</v>
      </c>
      <c r="CA134">
        <v>2393</v>
      </c>
      <c r="CB134">
        <v>1.7411225658648339</v>
      </c>
      <c r="CC134">
        <v>47348</v>
      </c>
      <c r="CD134">
        <v>3.4476731483504386E-2</v>
      </c>
      <c r="CE134">
        <v>46491</v>
      </c>
      <c r="CF134">
        <v>2.9609779864463892E-2</v>
      </c>
      <c r="CG134">
        <v>857</v>
      </c>
      <c r="CH134">
        <v>0.39123376623376616</v>
      </c>
      <c r="CI134">
        <v>25463</v>
      </c>
      <c r="CJ134">
        <v>-3.2487271069230217E-2</v>
      </c>
      <c r="CK134">
        <v>23848</v>
      </c>
      <c r="CL134">
        <v>-4.2056637879092196E-2</v>
      </c>
      <c r="CM134">
        <v>1615</v>
      </c>
      <c r="CN134">
        <v>0.13492621222768797</v>
      </c>
      <c r="CO134">
        <v>10016</v>
      </c>
      <c r="CP134">
        <v>0.16343361598327322</v>
      </c>
      <c r="CQ134">
        <v>9579</v>
      </c>
      <c r="CR134">
        <v>0.19543242231374025</v>
      </c>
      <c r="CS134">
        <v>438</v>
      </c>
      <c r="CT134">
        <v>-0.2651006711409396</v>
      </c>
      <c r="CU134">
        <v>228633</v>
      </c>
      <c r="CV134">
        <v>0.19120635218356319</v>
      </c>
      <c r="CW134">
        <v>57344</v>
      </c>
      <c r="CX134">
        <v>0.32980845044292928</v>
      </c>
      <c r="CY134">
        <v>56744</v>
      </c>
      <c r="CZ134">
        <v>0.31935176358436612</v>
      </c>
      <c r="DA134">
        <v>600</v>
      </c>
      <c r="DB134">
        <v>4.3097345132743365</v>
      </c>
      <c r="DC134">
        <v>60250</v>
      </c>
      <c r="DD134">
        <v>0.16189374216565433</v>
      </c>
      <c r="DE134">
        <v>60209</v>
      </c>
      <c r="DF134">
        <v>0.1637737745477037</v>
      </c>
      <c r="DG134">
        <v>41</v>
      </c>
      <c r="DH134">
        <v>-0.65254237288135597</v>
      </c>
      <c r="DI134">
        <v>25231</v>
      </c>
      <c r="DJ134">
        <v>6.8702613410140279E-2</v>
      </c>
      <c r="DK134">
        <v>24596</v>
      </c>
      <c r="DL134">
        <v>5.4807444892357893E-2</v>
      </c>
      <c r="DM134">
        <v>636</v>
      </c>
      <c r="DN134">
        <v>1.1855670103092781</v>
      </c>
      <c r="DO134">
        <v>79135</v>
      </c>
      <c r="DP134">
        <v>0.1672517552657975</v>
      </c>
      <c r="DQ134">
        <v>79135</v>
      </c>
      <c r="DR134">
        <v>0.17127717833725553</v>
      </c>
      <c r="DS134">
        <v>0</v>
      </c>
      <c r="DT134">
        <v>-1</v>
      </c>
      <c r="DU134">
        <v>3239</v>
      </c>
      <c r="DV134">
        <v>-6.4417177914110058E-3</v>
      </c>
      <c r="DW134">
        <v>3239</v>
      </c>
      <c r="DX134">
        <v>-6.4417177914110058E-3</v>
      </c>
      <c r="DY134">
        <v>0</v>
      </c>
      <c r="DZ134" t="s">
        <v>123</v>
      </c>
      <c r="EA134">
        <v>28129</v>
      </c>
      <c r="EB134">
        <v>9.9218444704962883E-2</v>
      </c>
      <c r="EC134">
        <v>15099</v>
      </c>
      <c r="ED134">
        <v>0.2168762088974856</v>
      </c>
      <c r="EE134">
        <v>15084</v>
      </c>
      <c r="EF134">
        <v>0.21743341404358363</v>
      </c>
      <c r="EG134">
        <v>15</v>
      </c>
      <c r="EH134">
        <v>-0.16666666666666663</v>
      </c>
      <c r="EI134">
        <v>8689</v>
      </c>
      <c r="EJ134">
        <v>5.1046328777065497E-2</v>
      </c>
      <c r="EK134">
        <v>8689</v>
      </c>
      <c r="EL134">
        <v>5.1046328777065497E-2</v>
      </c>
      <c r="EM134">
        <v>0</v>
      </c>
      <c r="EN134" t="s">
        <v>123</v>
      </c>
      <c r="EO134">
        <v>2665</v>
      </c>
      <c r="EP134">
        <v>-0.11225849433710855</v>
      </c>
      <c r="EQ134">
        <v>2665</v>
      </c>
      <c r="ER134">
        <v>-0.11225849433710855</v>
      </c>
      <c r="ES134">
        <v>0</v>
      </c>
      <c r="ET134" t="s">
        <v>123</v>
      </c>
      <c r="EU134">
        <v>1256</v>
      </c>
      <c r="EV134">
        <v>-0.15648085963734049</v>
      </c>
      <c r="EW134">
        <v>1250</v>
      </c>
      <c r="EX134">
        <v>-0.16051040967092012</v>
      </c>
      <c r="EY134">
        <v>6</v>
      </c>
      <c r="EZ134" t="s">
        <v>123</v>
      </c>
      <c r="FA134">
        <v>442</v>
      </c>
      <c r="FB134">
        <v>2.2675736961450532E-3</v>
      </c>
      <c r="FC134">
        <v>442</v>
      </c>
      <c r="FD134">
        <v>2.2675736961450532E-3</v>
      </c>
      <c r="FE134">
        <v>0</v>
      </c>
      <c r="FF134" t="s">
        <v>123</v>
      </c>
      <c r="FG134">
        <v>56690</v>
      </c>
      <c r="FH134">
        <v>0.19829207973112939</v>
      </c>
      <c r="FI134">
        <v>22346</v>
      </c>
      <c r="FJ134">
        <v>0.21320375699006466</v>
      </c>
      <c r="FK134">
        <v>21693</v>
      </c>
      <c r="FL134">
        <v>0.20469817293274839</v>
      </c>
      <c r="FM134">
        <v>653</v>
      </c>
      <c r="FN134">
        <v>0.58495145631067968</v>
      </c>
      <c r="FO134">
        <v>10799</v>
      </c>
      <c r="FP134">
        <v>0.66266358737490383</v>
      </c>
      <c r="FQ134">
        <v>10318</v>
      </c>
      <c r="FR134">
        <v>0.64956035171862503</v>
      </c>
      <c r="FS134">
        <v>480</v>
      </c>
      <c r="FT134">
        <v>1</v>
      </c>
      <c r="FU134">
        <v>10076</v>
      </c>
      <c r="FV134">
        <v>5.5741827326068805E-2</v>
      </c>
      <c r="FW134">
        <v>9719</v>
      </c>
      <c r="FX134">
        <v>2.2729664316531561E-2</v>
      </c>
      <c r="FY134">
        <v>358</v>
      </c>
      <c r="FZ134">
        <v>7.7317073170731714</v>
      </c>
      <c r="GA134">
        <v>13776</v>
      </c>
      <c r="GB134">
        <v>0.12255541069100384</v>
      </c>
      <c r="GC134">
        <v>13474</v>
      </c>
      <c r="GD134">
        <v>0.10000816393174961</v>
      </c>
      <c r="GE134">
        <v>303</v>
      </c>
      <c r="GF134">
        <v>12.173913043478262</v>
      </c>
      <c r="GG134">
        <v>1259</v>
      </c>
      <c r="GH134">
        <v>0.21642512077294684</v>
      </c>
      <c r="GI134">
        <v>1230</v>
      </c>
      <c r="GJ134">
        <v>0.18840579710144922</v>
      </c>
      <c r="GK134">
        <v>29</v>
      </c>
      <c r="GL134" t="s">
        <v>123</v>
      </c>
      <c r="GM134">
        <v>388327</v>
      </c>
      <c r="GN134">
        <v>0.13900262805922514</v>
      </c>
      <c r="GO134">
        <v>187792</v>
      </c>
      <c r="GP134">
        <v>0.23696292246586359</v>
      </c>
      <c r="GQ134">
        <v>187792</v>
      </c>
      <c r="GR134">
        <v>0.23696292246586359</v>
      </c>
      <c r="GS134">
        <v>0</v>
      </c>
      <c r="GT134" t="s">
        <v>123</v>
      </c>
      <c r="GU134">
        <v>62169</v>
      </c>
      <c r="GV134">
        <v>8.6946639625148592E-2</v>
      </c>
      <c r="GW134">
        <v>62048</v>
      </c>
      <c r="GX134">
        <v>8.4831107070424405E-2</v>
      </c>
      <c r="GY134">
        <v>121</v>
      </c>
      <c r="GZ134" t="s">
        <v>123</v>
      </c>
      <c r="HA134">
        <v>96084</v>
      </c>
      <c r="HB134">
        <v>3.1741259341981021E-2</v>
      </c>
      <c r="HC134">
        <v>95667</v>
      </c>
      <c r="HD134">
        <v>2.8235167669819372E-2</v>
      </c>
      <c r="HE134">
        <v>417</v>
      </c>
      <c r="HF134">
        <v>3.6853932584269664</v>
      </c>
      <c r="HG134">
        <v>38514</v>
      </c>
      <c r="HH134">
        <v>8.5176523625707823E-2</v>
      </c>
      <c r="HI134">
        <v>38146</v>
      </c>
      <c r="HJ134">
        <v>7.4807697726184008E-2</v>
      </c>
      <c r="HK134">
        <v>368</v>
      </c>
      <c r="HL134" t="s">
        <v>123</v>
      </c>
      <c r="HM134">
        <v>1202</v>
      </c>
      <c r="HN134">
        <v>0.13503305004721433</v>
      </c>
      <c r="HO134">
        <v>1202</v>
      </c>
      <c r="HP134">
        <v>0.13503305004721433</v>
      </c>
      <c r="HQ134">
        <v>0</v>
      </c>
      <c r="HR134" t="s">
        <v>123</v>
      </c>
      <c r="HS134">
        <v>48272</v>
      </c>
      <c r="HT134">
        <v>4.6570115341254104E-2</v>
      </c>
      <c r="HU134">
        <v>15140</v>
      </c>
      <c r="HV134">
        <v>6.5596846846846857E-2</v>
      </c>
      <c r="HW134">
        <v>15008</v>
      </c>
      <c r="HX134">
        <v>6.4095292115711855E-2</v>
      </c>
      <c r="HY134">
        <v>132</v>
      </c>
      <c r="HZ134">
        <v>0.26923076923076916</v>
      </c>
      <c r="IA134">
        <v>22291</v>
      </c>
      <c r="IB134">
        <v>0.25632643859550241</v>
      </c>
      <c r="IC134">
        <v>22279</v>
      </c>
      <c r="ID134">
        <v>0.25565011553852224</v>
      </c>
      <c r="IE134">
        <v>12</v>
      </c>
      <c r="IF134" t="s">
        <v>123</v>
      </c>
      <c r="IG134">
        <v>5110</v>
      </c>
      <c r="IH134">
        <v>-0.40622821287473854</v>
      </c>
      <c r="II134">
        <v>5082</v>
      </c>
      <c r="IJ134">
        <v>-0.40519662921348309</v>
      </c>
      <c r="IK134">
        <v>28</v>
      </c>
      <c r="IL134">
        <v>-0.54838709677419351</v>
      </c>
      <c r="IM134">
        <v>3996</v>
      </c>
      <c r="IN134">
        <v>-6.7444574095682608E-2</v>
      </c>
      <c r="IO134">
        <v>3959</v>
      </c>
      <c r="IP134">
        <v>-6.6933773273627151E-2</v>
      </c>
      <c r="IQ134">
        <v>37</v>
      </c>
      <c r="IR134">
        <v>-0.11904761904761907</v>
      </c>
      <c r="IS134">
        <v>1449</v>
      </c>
      <c r="IT134">
        <v>0.20951585976627718</v>
      </c>
      <c r="IU134">
        <v>1449</v>
      </c>
      <c r="IV134">
        <v>0.20951585976627718</v>
      </c>
      <c r="IW134">
        <v>0</v>
      </c>
      <c r="IX134" t="s">
        <v>123</v>
      </c>
      <c r="IY134">
        <v>41699</v>
      </c>
      <c r="IZ134">
        <v>3.3022841004806125E-2</v>
      </c>
      <c r="JA134">
        <v>11475</v>
      </c>
      <c r="JB134">
        <v>0.10368375492930659</v>
      </c>
      <c r="JC134">
        <v>11456</v>
      </c>
      <c r="JD134">
        <v>0.10185630470327989</v>
      </c>
      <c r="JE134">
        <v>20</v>
      </c>
      <c r="JF134" t="s">
        <v>123</v>
      </c>
      <c r="JG134">
        <v>5708</v>
      </c>
      <c r="JH134">
        <v>-0.18561849051219859</v>
      </c>
      <c r="JI134">
        <v>5708</v>
      </c>
      <c r="JJ134">
        <v>-0.18561849051219859</v>
      </c>
      <c r="JK134">
        <v>0</v>
      </c>
      <c r="JL134" t="s">
        <v>123</v>
      </c>
      <c r="JM134">
        <v>18280</v>
      </c>
      <c r="JN134">
        <v>-9.7016399920964225E-2</v>
      </c>
      <c r="JO134">
        <v>18264</v>
      </c>
      <c r="JP134">
        <v>-9.7271648873072381E-2</v>
      </c>
      <c r="JQ134">
        <v>15</v>
      </c>
      <c r="JR134">
        <v>0.25</v>
      </c>
      <c r="JS134">
        <v>5965</v>
      </c>
      <c r="JT134">
        <v>1.4833472106577852</v>
      </c>
      <c r="JU134">
        <v>5965</v>
      </c>
      <c r="JV134">
        <v>1.4833472106577852</v>
      </c>
      <c r="JW134">
        <v>0</v>
      </c>
      <c r="JX134" t="s">
        <v>123</v>
      </c>
      <c r="JY134">
        <v>72</v>
      </c>
      <c r="JZ134">
        <v>-0.4</v>
      </c>
      <c r="KA134">
        <v>5</v>
      </c>
      <c r="KB134">
        <v>-0.66666666666666674</v>
      </c>
      <c r="KC134">
        <v>67</v>
      </c>
      <c r="KD134">
        <v>-0.36190476190476195</v>
      </c>
      <c r="KE134">
        <v>39741</v>
      </c>
      <c r="KF134">
        <v>3.5099237412252737E-3</v>
      </c>
      <c r="KG134">
        <v>17578</v>
      </c>
      <c r="KH134">
        <v>0.17988991810981347</v>
      </c>
      <c r="KI134">
        <v>17546</v>
      </c>
      <c r="KJ134">
        <v>0.20657406133956813</v>
      </c>
      <c r="KK134">
        <v>32</v>
      </c>
      <c r="KL134">
        <v>-0.9101123595505618</v>
      </c>
      <c r="KM134">
        <v>6317</v>
      </c>
      <c r="KN134">
        <v>1.4267596702599583E-3</v>
      </c>
      <c r="KO134">
        <v>5986</v>
      </c>
      <c r="KP134">
        <v>-3.0921159138740495E-2</v>
      </c>
      <c r="KQ134">
        <v>332</v>
      </c>
      <c r="KR134">
        <v>1.5151515151515151</v>
      </c>
      <c r="KS134">
        <v>5507</v>
      </c>
      <c r="KT134">
        <v>-2.1151795236402426E-2</v>
      </c>
      <c r="KU134">
        <v>5225</v>
      </c>
      <c r="KV134">
        <v>3.1793048973143723E-2</v>
      </c>
      <c r="KW134">
        <v>283</v>
      </c>
      <c r="KX134">
        <v>-0.49733570159857909</v>
      </c>
      <c r="KY134">
        <v>10808</v>
      </c>
      <c r="KZ134">
        <v>-0.25646670335718214</v>
      </c>
      <c r="LA134">
        <v>10740</v>
      </c>
      <c r="LB134">
        <v>-0.21474007457775823</v>
      </c>
      <c r="LC134">
        <v>68</v>
      </c>
      <c r="LD134">
        <v>-0.92093023255813955</v>
      </c>
      <c r="LE134">
        <v>363</v>
      </c>
      <c r="LF134">
        <v>1.5384615384615383</v>
      </c>
      <c r="LG134">
        <v>244</v>
      </c>
      <c r="LH134">
        <v>0.70629370629370625</v>
      </c>
      <c r="LI134">
        <v>118</v>
      </c>
      <c r="LJ134" t="s">
        <v>123</v>
      </c>
      <c r="LK134">
        <v>27786</v>
      </c>
      <c r="LL134">
        <v>-0.12150241866641376</v>
      </c>
      <c r="LM134">
        <v>4159</v>
      </c>
      <c r="LN134">
        <v>-0.24859981933152664</v>
      </c>
      <c r="LO134">
        <v>4153</v>
      </c>
      <c r="LP134">
        <v>-0.24805359406119865</v>
      </c>
      <c r="LQ134">
        <v>6</v>
      </c>
      <c r="LR134">
        <v>-0.5</v>
      </c>
      <c r="LS134">
        <v>19010</v>
      </c>
      <c r="LT134">
        <v>-9.3077620342540857E-2</v>
      </c>
      <c r="LU134">
        <v>19010</v>
      </c>
      <c r="LV134">
        <v>-9.2558117332569578E-2</v>
      </c>
      <c r="LW134">
        <v>0</v>
      </c>
      <c r="LX134">
        <v>-1</v>
      </c>
      <c r="LY134">
        <v>2442</v>
      </c>
      <c r="LZ134">
        <v>0.11813186813186816</v>
      </c>
      <c r="MA134">
        <v>2442</v>
      </c>
      <c r="MB134">
        <v>0.11813186813186816</v>
      </c>
      <c r="MC134">
        <v>0</v>
      </c>
      <c r="MD134" t="s">
        <v>123</v>
      </c>
      <c r="ME134">
        <v>2115</v>
      </c>
      <c r="MF134">
        <v>-0.24786628733997151</v>
      </c>
      <c r="MG134">
        <v>2115</v>
      </c>
      <c r="MH134">
        <v>-0.24786628733997151</v>
      </c>
      <c r="MI134">
        <v>0</v>
      </c>
      <c r="MJ134" t="s">
        <v>123</v>
      </c>
      <c r="MK134">
        <v>52</v>
      </c>
      <c r="ML134">
        <v>-0.58730158730158732</v>
      </c>
      <c r="MM134">
        <v>42</v>
      </c>
      <c r="MN134">
        <v>-0.63157894736842102</v>
      </c>
      <c r="MO134">
        <v>10</v>
      </c>
      <c r="MP134">
        <v>-0.16666666666666663</v>
      </c>
      <c r="MQ134">
        <v>113078</v>
      </c>
      <c r="MR134">
        <v>6.2303891174867898E-2</v>
      </c>
      <c r="MS134">
        <v>55736</v>
      </c>
      <c r="MT134">
        <v>7.1310498596855343E-2</v>
      </c>
      <c r="MU134">
        <v>55644</v>
      </c>
      <c r="MV134">
        <v>7.9501804213712113E-2</v>
      </c>
      <c r="MW134">
        <v>90</v>
      </c>
      <c r="MX134">
        <v>-0.81288981288981288</v>
      </c>
      <c r="MY134">
        <v>32438</v>
      </c>
      <c r="MZ134">
        <v>0.18042212518195044</v>
      </c>
      <c r="NA134">
        <v>32414</v>
      </c>
      <c r="NB134">
        <v>0.2002517958972081</v>
      </c>
      <c r="NC134">
        <v>24</v>
      </c>
      <c r="ND134">
        <v>-0.94936708860759489</v>
      </c>
      <c r="NE134">
        <v>10173</v>
      </c>
      <c r="NF134">
        <v>-0.14021298174442187</v>
      </c>
      <c r="NG134">
        <v>9984</v>
      </c>
      <c r="NH134">
        <v>-0.1296312440066254</v>
      </c>
      <c r="NI134">
        <v>186</v>
      </c>
      <c r="NJ134">
        <v>-0.48189415041782735</v>
      </c>
      <c r="NK134">
        <v>13525</v>
      </c>
      <c r="NL134">
        <v>-8.6148648648648685E-2</v>
      </c>
      <c r="NM134">
        <v>13392</v>
      </c>
      <c r="NN134">
        <v>-8.7800558545058194E-2</v>
      </c>
      <c r="NO134">
        <v>132</v>
      </c>
      <c r="NP134">
        <v>0.10924369747899165</v>
      </c>
      <c r="NQ134">
        <v>863</v>
      </c>
      <c r="NR134">
        <v>0.21207865168539319</v>
      </c>
      <c r="NS134">
        <v>698</v>
      </c>
      <c r="NT134">
        <v>3.1019202363367748E-2</v>
      </c>
      <c r="NU134">
        <v>166</v>
      </c>
      <c r="NV134">
        <v>3.7428571428571429</v>
      </c>
    </row>
    <row r="135" spans="2:386" outlineLevel="1" x14ac:dyDescent="0.25">
      <c r="B135" t="s">
        <v>77</v>
      </c>
      <c r="C135">
        <v>984295</v>
      </c>
      <c r="D135">
        <v>5.0119650022351081E-2</v>
      </c>
      <c r="E135">
        <v>379656</v>
      </c>
      <c r="F135">
        <v>5.5632173680932429E-2</v>
      </c>
      <c r="G135">
        <v>377176</v>
      </c>
      <c r="H135">
        <v>7.3627280749195778E-2</v>
      </c>
      <c r="I135">
        <v>2481</v>
      </c>
      <c r="J135">
        <v>-0.70244662988726314</v>
      </c>
      <c r="K135">
        <v>235781</v>
      </c>
      <c r="L135">
        <v>1.0699319404403607E-3</v>
      </c>
      <c r="M135">
        <v>234397</v>
      </c>
      <c r="N135">
        <v>6.826491908484833E-5</v>
      </c>
      <c r="O135">
        <v>1384</v>
      </c>
      <c r="P135">
        <v>0.20557491289198615</v>
      </c>
      <c r="Q135">
        <v>187851</v>
      </c>
      <c r="R135">
        <v>7.1917151441547311E-4</v>
      </c>
      <c r="S135">
        <v>186007</v>
      </c>
      <c r="T135">
        <v>3.3148373407983822E-2</v>
      </c>
      <c r="U135">
        <v>1844</v>
      </c>
      <c r="V135">
        <v>-0.75980200599192393</v>
      </c>
      <c r="W135">
        <v>168644</v>
      </c>
      <c r="X135">
        <v>8.7345338723508581E-2</v>
      </c>
      <c r="Y135">
        <v>166908</v>
      </c>
      <c r="Z135">
        <v>8.4670422864718375E-2</v>
      </c>
      <c r="AA135">
        <v>1736</v>
      </c>
      <c r="AB135">
        <v>0.42411812961443807</v>
      </c>
      <c r="AC135">
        <v>13305</v>
      </c>
      <c r="AD135">
        <v>-0.26572847682119205</v>
      </c>
      <c r="AE135">
        <v>11546</v>
      </c>
      <c r="AF135">
        <v>-2.1605738484141712E-3</v>
      </c>
      <c r="AG135">
        <v>1759</v>
      </c>
      <c r="AH135">
        <v>-0.73140937547717211</v>
      </c>
      <c r="AI135">
        <v>843780</v>
      </c>
      <c r="AJ135">
        <v>6.352835596651274E-2</v>
      </c>
      <c r="AK135">
        <v>328876</v>
      </c>
      <c r="AL135">
        <v>7.8731143787741154E-2</v>
      </c>
      <c r="AM135">
        <v>327017</v>
      </c>
      <c r="AN135">
        <v>0.10092277445049302</v>
      </c>
      <c r="AO135">
        <v>1859</v>
      </c>
      <c r="AP135">
        <v>-0.76270104671942818</v>
      </c>
      <c r="AQ135">
        <v>188585</v>
      </c>
      <c r="AR135">
        <v>-6.8619396697000568E-3</v>
      </c>
      <c r="AS135">
        <v>187728</v>
      </c>
      <c r="AT135">
        <v>-9.220213748515671E-3</v>
      </c>
      <c r="AU135">
        <v>857</v>
      </c>
      <c r="AV135">
        <v>1.0750605326876514</v>
      </c>
      <c r="AW135">
        <v>160800</v>
      </c>
      <c r="AX135">
        <v>3.1128938684099605E-3</v>
      </c>
      <c r="AY135">
        <v>159537</v>
      </c>
      <c r="AZ135">
        <v>4.2119290086159111E-2</v>
      </c>
      <c r="BA135">
        <v>1263</v>
      </c>
      <c r="BB135">
        <v>-0.82487520798668879</v>
      </c>
      <c r="BC135">
        <v>156200</v>
      </c>
      <c r="BD135">
        <v>0.1107555555555555</v>
      </c>
      <c r="BE135">
        <v>155189</v>
      </c>
      <c r="BF135">
        <v>0.10738547167118595</v>
      </c>
      <c r="BG135">
        <v>1011</v>
      </c>
      <c r="BH135">
        <v>1.0888429752066116</v>
      </c>
      <c r="BI135">
        <v>8101</v>
      </c>
      <c r="BJ135">
        <v>-0.4242768815293867</v>
      </c>
      <c r="BK135">
        <v>7278</v>
      </c>
      <c r="BL135">
        <v>-4.5633359559402065E-2</v>
      </c>
      <c r="BM135">
        <v>823</v>
      </c>
      <c r="BN135">
        <v>-0.87230411171450739</v>
      </c>
      <c r="BO135">
        <v>140516</v>
      </c>
      <c r="BP135">
        <v>-2.3780907189851264E-2</v>
      </c>
      <c r="BQ135">
        <v>50781</v>
      </c>
      <c r="BR135">
        <v>-7.2916476494751303E-2</v>
      </c>
      <c r="BS135">
        <v>50159</v>
      </c>
      <c r="BT135">
        <v>-7.5750875253362771E-2</v>
      </c>
      <c r="BU135">
        <v>622</v>
      </c>
      <c r="BV135">
        <v>0.23168316831683167</v>
      </c>
      <c r="BW135">
        <v>47196</v>
      </c>
      <c r="BX135">
        <v>3.4070243859687599E-2</v>
      </c>
      <c r="BY135">
        <v>46669</v>
      </c>
      <c r="BZ135">
        <v>3.9259787110853761E-2</v>
      </c>
      <c r="CA135">
        <v>527</v>
      </c>
      <c r="CB135">
        <v>-0.28299319727891159</v>
      </c>
      <c r="CC135">
        <v>27051</v>
      </c>
      <c r="CD135">
        <v>-1.3277402881634148E-2</v>
      </c>
      <c r="CE135">
        <v>26470</v>
      </c>
      <c r="CF135">
        <v>-1.7847204185373444E-2</v>
      </c>
      <c r="CG135">
        <v>581</v>
      </c>
      <c r="CH135">
        <v>0.24946236559139789</v>
      </c>
      <c r="CI135">
        <v>12444</v>
      </c>
      <c r="CJ135">
        <v>-0.14013266998341622</v>
      </c>
      <c r="CK135">
        <v>11719</v>
      </c>
      <c r="CL135">
        <v>-0.14696462367156793</v>
      </c>
      <c r="CM135">
        <v>725</v>
      </c>
      <c r="CN135">
        <v>-1.2261580381471404E-2</v>
      </c>
      <c r="CO135">
        <v>5204</v>
      </c>
      <c r="CP135">
        <v>0.28525561867127691</v>
      </c>
      <c r="CQ135">
        <v>4268</v>
      </c>
      <c r="CR135">
        <v>8.1601621895590393E-2</v>
      </c>
      <c r="CS135">
        <v>936</v>
      </c>
      <c r="CT135">
        <v>8</v>
      </c>
      <c r="CU135">
        <v>213028</v>
      </c>
      <c r="CV135">
        <v>5.9118909002321862E-2</v>
      </c>
      <c r="CW135">
        <v>50835</v>
      </c>
      <c r="CX135">
        <v>-1.1592722128345168E-3</v>
      </c>
      <c r="CY135">
        <v>50156</v>
      </c>
      <c r="CZ135">
        <v>0.12558348294434474</v>
      </c>
      <c r="DA135">
        <v>679</v>
      </c>
      <c r="DB135">
        <v>-0.89280075781496682</v>
      </c>
      <c r="DC135">
        <v>55936</v>
      </c>
      <c r="DD135">
        <v>-6.4255482878029957E-2</v>
      </c>
      <c r="DE135">
        <v>55492</v>
      </c>
      <c r="DF135">
        <v>-7.0298887548585931E-2</v>
      </c>
      <c r="DG135">
        <v>444</v>
      </c>
      <c r="DH135">
        <v>3.98876404494382</v>
      </c>
      <c r="DI135">
        <v>22020</v>
      </c>
      <c r="DJ135">
        <v>-0.17301986705224026</v>
      </c>
      <c r="DK135">
        <v>21409</v>
      </c>
      <c r="DL135">
        <v>5.4474708171206254E-2</v>
      </c>
      <c r="DM135">
        <v>611</v>
      </c>
      <c r="DN135">
        <v>-0.90339920948616603</v>
      </c>
      <c r="DO135">
        <v>78764</v>
      </c>
      <c r="DP135">
        <v>0.13486254394559394</v>
      </c>
      <c r="DQ135">
        <v>78764</v>
      </c>
      <c r="DR135">
        <v>0.13486254394559394</v>
      </c>
      <c r="DS135">
        <v>0</v>
      </c>
      <c r="DT135" t="s">
        <v>123</v>
      </c>
      <c r="DU135">
        <v>3882</v>
      </c>
      <c r="DV135">
        <v>-0.61556743909685085</v>
      </c>
      <c r="DW135">
        <v>3429</v>
      </c>
      <c r="DX135">
        <v>-0.18570410828781758</v>
      </c>
      <c r="DY135">
        <v>454</v>
      </c>
      <c r="DZ135">
        <v>-0.92289402173913038</v>
      </c>
      <c r="EA135">
        <v>25402</v>
      </c>
      <c r="EB135">
        <v>3.3736214544418663E-2</v>
      </c>
      <c r="EC135">
        <v>14241</v>
      </c>
      <c r="ED135">
        <v>0.10105149219112408</v>
      </c>
      <c r="EE135">
        <v>14189</v>
      </c>
      <c r="EF135">
        <v>0.10128841974542069</v>
      </c>
      <c r="EG135">
        <v>52</v>
      </c>
      <c r="EH135">
        <v>4.0000000000000036E-2</v>
      </c>
      <c r="EI135">
        <v>6670</v>
      </c>
      <c r="EJ135">
        <v>-7.1935438987060007E-2</v>
      </c>
      <c r="EK135">
        <v>6670</v>
      </c>
      <c r="EL135">
        <v>-7.1935438987060007E-2</v>
      </c>
      <c r="EM135">
        <v>0</v>
      </c>
      <c r="EN135" t="s">
        <v>123</v>
      </c>
      <c r="EO135">
        <v>2898</v>
      </c>
      <c r="EP135">
        <v>4.7722342733188761E-2</v>
      </c>
      <c r="EQ135">
        <v>2898</v>
      </c>
      <c r="ER135">
        <v>4.7722342733188761E-2</v>
      </c>
      <c r="ES135">
        <v>0</v>
      </c>
      <c r="ET135" t="s">
        <v>123</v>
      </c>
      <c r="EU135">
        <v>1072</v>
      </c>
      <c r="EV135">
        <v>-0.18230358504958044</v>
      </c>
      <c r="EW135">
        <v>1072</v>
      </c>
      <c r="EX135">
        <v>-0.18230358504958044</v>
      </c>
      <c r="EY135">
        <v>0</v>
      </c>
      <c r="EZ135" t="s">
        <v>123</v>
      </c>
      <c r="FA135">
        <v>309</v>
      </c>
      <c r="FB135">
        <v>9.1872791519434616E-2</v>
      </c>
      <c r="FC135">
        <v>309</v>
      </c>
      <c r="FD135">
        <v>9.1872791519434616E-2</v>
      </c>
      <c r="FE135">
        <v>0</v>
      </c>
      <c r="FF135" t="s">
        <v>123</v>
      </c>
      <c r="FG135">
        <v>28584</v>
      </c>
      <c r="FH135">
        <v>0.18576288061063639</v>
      </c>
      <c r="FI135">
        <v>13840</v>
      </c>
      <c r="FJ135">
        <v>0.22814801668293549</v>
      </c>
      <c r="FK135">
        <v>13751</v>
      </c>
      <c r="FL135">
        <v>0.23338416001435114</v>
      </c>
      <c r="FM135">
        <v>89</v>
      </c>
      <c r="FN135">
        <v>-0.2583333333333333</v>
      </c>
      <c r="FO135">
        <v>3203</v>
      </c>
      <c r="FP135">
        <v>0.71283422459893053</v>
      </c>
      <c r="FQ135">
        <v>3161</v>
      </c>
      <c r="FR135">
        <v>0.75221729490022171</v>
      </c>
      <c r="FS135">
        <v>42</v>
      </c>
      <c r="FT135">
        <v>-0.37313432835820892</v>
      </c>
      <c r="FU135">
        <v>5026</v>
      </c>
      <c r="FV135">
        <v>2.7391659852820993E-2</v>
      </c>
      <c r="FW135">
        <v>4981</v>
      </c>
      <c r="FX135">
        <v>2.3212818405916158E-2</v>
      </c>
      <c r="FY135">
        <v>45</v>
      </c>
      <c r="FZ135">
        <v>0.875</v>
      </c>
      <c r="GA135">
        <v>6135</v>
      </c>
      <c r="GB135">
        <v>5.5211558307533437E-2</v>
      </c>
      <c r="GC135">
        <v>6115</v>
      </c>
      <c r="GD135">
        <v>5.1771585827313338E-2</v>
      </c>
      <c r="GE135">
        <v>20</v>
      </c>
      <c r="GF135" t="s">
        <v>123</v>
      </c>
      <c r="GG135">
        <v>499</v>
      </c>
      <c r="GH135">
        <v>0.27621483375959088</v>
      </c>
      <c r="GI135">
        <v>411</v>
      </c>
      <c r="GJ135">
        <v>0.16761363636363646</v>
      </c>
      <c r="GK135">
        <v>87</v>
      </c>
      <c r="GL135">
        <v>1.1749999999999998</v>
      </c>
      <c r="GM135">
        <v>356275</v>
      </c>
      <c r="GN135">
        <v>0.13093839873534252</v>
      </c>
      <c r="GO135">
        <v>163464</v>
      </c>
      <c r="GP135">
        <v>0.13795623994932016</v>
      </c>
      <c r="GQ135">
        <v>163211</v>
      </c>
      <c r="GR135">
        <v>0.13701817573828046</v>
      </c>
      <c r="GS135">
        <v>253</v>
      </c>
      <c r="GT135">
        <v>1.4326923076923075</v>
      </c>
      <c r="GU135">
        <v>55106</v>
      </c>
      <c r="GV135">
        <v>3.3554025920438102E-2</v>
      </c>
      <c r="GW135">
        <v>55048</v>
      </c>
      <c r="GX135">
        <v>3.2466192771536173E-2</v>
      </c>
      <c r="GY135">
        <v>59</v>
      </c>
      <c r="GZ135" t="s">
        <v>123</v>
      </c>
      <c r="HA135">
        <v>91907</v>
      </c>
      <c r="HB135">
        <v>5.0017708416639106E-2</v>
      </c>
      <c r="HC135">
        <v>91856</v>
      </c>
      <c r="HD135">
        <v>5.1152358501361794E-2</v>
      </c>
      <c r="HE135">
        <v>51</v>
      </c>
      <c r="HF135">
        <v>-0.64335664335664333</v>
      </c>
      <c r="HG135">
        <v>44051</v>
      </c>
      <c r="HH135">
        <v>0.55993484188533582</v>
      </c>
      <c r="HI135">
        <v>43469</v>
      </c>
      <c r="HJ135">
        <v>0.53932504692092498</v>
      </c>
      <c r="HK135">
        <v>582</v>
      </c>
      <c r="HL135" t="s">
        <v>123</v>
      </c>
      <c r="HM135">
        <v>979</v>
      </c>
      <c r="HN135">
        <v>0.19536019536019533</v>
      </c>
      <c r="HO135">
        <v>979</v>
      </c>
      <c r="HP135">
        <v>0.321187584345479</v>
      </c>
      <c r="HQ135">
        <v>0</v>
      </c>
      <c r="HR135">
        <v>-1</v>
      </c>
      <c r="HS135">
        <v>32338</v>
      </c>
      <c r="HT135">
        <v>-1.9228436248938441E-2</v>
      </c>
      <c r="HU135">
        <v>10241</v>
      </c>
      <c r="HV135">
        <v>-8.8311225852399144E-2</v>
      </c>
      <c r="HW135">
        <v>10123</v>
      </c>
      <c r="HX135">
        <v>-8.6701551786358744E-2</v>
      </c>
      <c r="HY135">
        <v>118</v>
      </c>
      <c r="HZ135">
        <v>-0.20805369127516782</v>
      </c>
      <c r="IA135">
        <v>14156</v>
      </c>
      <c r="IB135">
        <v>5.9184436962214759E-2</v>
      </c>
      <c r="IC135">
        <v>14156</v>
      </c>
      <c r="ID135">
        <v>5.9184436962214759E-2</v>
      </c>
      <c r="IE135">
        <v>0</v>
      </c>
      <c r="IF135" t="s">
        <v>123</v>
      </c>
      <c r="IG135">
        <v>4140</v>
      </c>
      <c r="IH135">
        <v>2.1786492374726851E-3</v>
      </c>
      <c r="II135">
        <v>4140</v>
      </c>
      <c r="IJ135">
        <v>2.1786492374726851E-3</v>
      </c>
      <c r="IK135">
        <v>0</v>
      </c>
      <c r="IL135" t="s">
        <v>123</v>
      </c>
      <c r="IM135">
        <v>2514</v>
      </c>
      <c r="IN135">
        <v>-0.1094580233793836</v>
      </c>
      <c r="IO135">
        <v>2492</v>
      </c>
      <c r="IP135">
        <v>-8.6175284195086133E-2</v>
      </c>
      <c r="IQ135">
        <v>21</v>
      </c>
      <c r="IR135">
        <v>-0.78125</v>
      </c>
      <c r="IS135">
        <v>1064</v>
      </c>
      <c r="IT135">
        <v>-0.12355848434925865</v>
      </c>
      <c r="IU135">
        <v>1064</v>
      </c>
      <c r="IV135">
        <v>-0.12355848434925865</v>
      </c>
      <c r="IW135">
        <v>0</v>
      </c>
      <c r="IX135" t="s">
        <v>123</v>
      </c>
      <c r="IY135">
        <v>37576</v>
      </c>
      <c r="IZ135">
        <v>1.8930809225436995E-3</v>
      </c>
      <c r="JA135">
        <v>9271</v>
      </c>
      <c r="JB135">
        <v>-3.0331555276644662E-2</v>
      </c>
      <c r="JC135">
        <v>9219</v>
      </c>
      <c r="JD135">
        <v>-3.2125984251968553E-2</v>
      </c>
      <c r="JE135">
        <v>52</v>
      </c>
      <c r="JF135">
        <v>0.48571428571428577</v>
      </c>
      <c r="JG135">
        <v>5415</v>
      </c>
      <c r="JH135">
        <v>-0.1102530397633914</v>
      </c>
      <c r="JI135">
        <v>5415</v>
      </c>
      <c r="JJ135">
        <v>-0.1092284915282119</v>
      </c>
      <c r="JK135">
        <v>0</v>
      </c>
      <c r="JL135">
        <v>-1</v>
      </c>
      <c r="JM135">
        <v>20559</v>
      </c>
      <c r="JN135">
        <v>4.2598509052183209E-2</v>
      </c>
      <c r="JO135">
        <v>20540</v>
      </c>
      <c r="JP135">
        <v>4.375222318207217E-2</v>
      </c>
      <c r="JQ135">
        <v>19</v>
      </c>
      <c r="JR135">
        <v>-0.53658536585365857</v>
      </c>
      <c r="JS135">
        <v>2402</v>
      </c>
      <c r="JT135">
        <v>8.052181736392261E-2</v>
      </c>
      <c r="JU135">
        <v>2402</v>
      </c>
      <c r="JV135">
        <v>8.052181736392261E-2</v>
      </c>
      <c r="JW135">
        <v>0</v>
      </c>
      <c r="JX135" t="s">
        <v>123</v>
      </c>
      <c r="JY135">
        <v>19</v>
      </c>
      <c r="JZ135" t="s">
        <v>123</v>
      </c>
      <c r="KA135">
        <v>0</v>
      </c>
      <c r="KB135" t="s">
        <v>123</v>
      </c>
      <c r="KC135">
        <v>19</v>
      </c>
      <c r="KD135" t="s">
        <v>123</v>
      </c>
      <c r="KE135">
        <v>28987</v>
      </c>
      <c r="KF135">
        <v>5.4187729570498666E-2</v>
      </c>
      <c r="KG135">
        <v>13199</v>
      </c>
      <c r="KH135">
        <v>0.19296818510484459</v>
      </c>
      <c r="KI135">
        <v>13141</v>
      </c>
      <c r="KJ135">
        <v>0.218790576887405</v>
      </c>
      <c r="KK135">
        <v>58</v>
      </c>
      <c r="KL135">
        <v>-0.79432624113475181</v>
      </c>
      <c r="KM135">
        <v>4057</v>
      </c>
      <c r="KN135">
        <v>0.14185195609344214</v>
      </c>
      <c r="KO135">
        <v>3841</v>
      </c>
      <c r="KP135">
        <v>0.12804698972099859</v>
      </c>
      <c r="KQ135">
        <v>216</v>
      </c>
      <c r="KR135">
        <v>0.45945945945945943</v>
      </c>
      <c r="KS135">
        <v>3380</v>
      </c>
      <c r="KT135">
        <v>-0.1204787926099401</v>
      </c>
      <c r="KU135">
        <v>3284</v>
      </c>
      <c r="KV135">
        <v>-0.11482479784366573</v>
      </c>
      <c r="KW135">
        <v>96</v>
      </c>
      <c r="KX135">
        <v>-0.28358208955223885</v>
      </c>
      <c r="KY135">
        <v>8557</v>
      </c>
      <c r="KZ135">
        <v>-0.10790241868223516</v>
      </c>
      <c r="LA135">
        <v>8394</v>
      </c>
      <c r="LB135">
        <v>-0.10454448474503952</v>
      </c>
      <c r="LC135">
        <v>162</v>
      </c>
      <c r="LD135">
        <v>-0.25688073394495414</v>
      </c>
      <c r="LE135">
        <v>268</v>
      </c>
      <c r="LF135">
        <v>0.78666666666666663</v>
      </c>
      <c r="LG135">
        <v>200</v>
      </c>
      <c r="LH135">
        <v>1.1739130434782608</v>
      </c>
      <c r="LI135">
        <v>67</v>
      </c>
      <c r="LJ135">
        <v>0.15517241379310343</v>
      </c>
      <c r="LK135">
        <v>30552</v>
      </c>
      <c r="LL135">
        <v>-0.11535788742182074</v>
      </c>
      <c r="LM135">
        <v>6899</v>
      </c>
      <c r="LN135">
        <v>-6.1941803514836691E-3</v>
      </c>
      <c r="LO135">
        <v>6879</v>
      </c>
      <c r="LP135">
        <v>-9.0751944684528407E-3</v>
      </c>
      <c r="LQ135">
        <v>21</v>
      </c>
      <c r="LR135" t="s">
        <v>123</v>
      </c>
      <c r="LS135">
        <v>19577</v>
      </c>
      <c r="LT135">
        <v>-0.12637779463608367</v>
      </c>
      <c r="LU135">
        <v>19577</v>
      </c>
      <c r="LV135">
        <v>-0.1248547161376844</v>
      </c>
      <c r="LW135">
        <v>0</v>
      </c>
      <c r="LX135">
        <v>-1</v>
      </c>
      <c r="LY135">
        <v>2106</v>
      </c>
      <c r="LZ135">
        <v>-0.17670054730258011</v>
      </c>
      <c r="MA135">
        <v>2095</v>
      </c>
      <c r="MB135">
        <v>-0.1810007818608288</v>
      </c>
      <c r="MC135">
        <v>10</v>
      </c>
      <c r="MD135" t="s">
        <v>123</v>
      </c>
      <c r="ME135">
        <v>1823</v>
      </c>
      <c r="MF135">
        <v>-0.29286268425135764</v>
      </c>
      <c r="MG135">
        <v>1823</v>
      </c>
      <c r="MH135">
        <v>-0.29286268425135764</v>
      </c>
      <c r="MI135">
        <v>0</v>
      </c>
      <c r="MJ135" t="s">
        <v>123</v>
      </c>
      <c r="MK135">
        <v>130</v>
      </c>
      <c r="ML135">
        <v>3.8148148148148149</v>
      </c>
      <c r="MM135">
        <v>94</v>
      </c>
      <c r="MN135">
        <v>2.4814814814814814</v>
      </c>
      <c r="MO135">
        <v>36</v>
      </c>
      <c r="MP135" t="s">
        <v>123</v>
      </c>
      <c r="MQ135">
        <v>91038</v>
      </c>
      <c r="MR135">
        <v>-5.1944265094870157E-2</v>
      </c>
      <c r="MS135">
        <v>46886</v>
      </c>
      <c r="MT135">
        <v>-9.3600118320691372E-3</v>
      </c>
      <c r="MU135">
        <v>46348</v>
      </c>
      <c r="MV135">
        <v>-4.7670173931715354E-3</v>
      </c>
      <c r="MW135">
        <v>537</v>
      </c>
      <c r="MX135">
        <v>-0.29342105263157892</v>
      </c>
      <c r="MY135">
        <v>24465</v>
      </c>
      <c r="MZ135">
        <v>9.5905751657409111E-2</v>
      </c>
      <c r="NA135">
        <v>24368</v>
      </c>
      <c r="NB135">
        <v>9.469901168014383E-2</v>
      </c>
      <c r="NC135">
        <v>96</v>
      </c>
      <c r="ND135">
        <v>0.52380952380952372</v>
      </c>
      <c r="NE135">
        <v>8764</v>
      </c>
      <c r="NF135">
        <v>6.4108790675085014E-2</v>
      </c>
      <c r="NG135">
        <v>8334</v>
      </c>
      <c r="NH135">
        <v>8.40270551508846E-2</v>
      </c>
      <c r="NI135">
        <v>431</v>
      </c>
      <c r="NJ135">
        <v>-0.20917431192660552</v>
      </c>
      <c r="NK135">
        <v>10882</v>
      </c>
      <c r="NL135">
        <v>-0.41623303470843842</v>
      </c>
      <c r="NM135">
        <v>10658</v>
      </c>
      <c r="NN135">
        <v>-0.42295614510016244</v>
      </c>
      <c r="NO135">
        <v>226</v>
      </c>
      <c r="NP135">
        <v>0.32941176470588229</v>
      </c>
      <c r="NQ135">
        <v>951</v>
      </c>
      <c r="NR135">
        <v>-0.1267217630853994</v>
      </c>
      <c r="NS135">
        <v>792</v>
      </c>
      <c r="NT135">
        <v>0.12181303116147313</v>
      </c>
      <c r="NU135">
        <v>160</v>
      </c>
      <c r="NV135">
        <v>-0.58115183246073299</v>
      </c>
    </row>
    <row r="136" spans="2:386" outlineLevel="1" x14ac:dyDescent="0.25">
      <c r="B136" t="s">
        <v>79</v>
      </c>
      <c r="C136">
        <v>1172455</v>
      </c>
      <c r="D136">
        <v>4.2968388616485997E-2</v>
      </c>
      <c r="E136">
        <v>466315</v>
      </c>
      <c r="F136">
        <v>5.6000416679876652E-2</v>
      </c>
      <c r="G136">
        <v>456785</v>
      </c>
      <c r="H136">
        <v>6.9070594210258962E-2</v>
      </c>
      <c r="I136">
        <v>9530</v>
      </c>
      <c r="J136">
        <v>-0.33417173199189543</v>
      </c>
      <c r="K136">
        <v>312854</v>
      </c>
      <c r="L136">
        <v>8.4224844556328726E-3</v>
      </c>
      <c r="M136">
        <v>306315</v>
      </c>
      <c r="N136">
        <v>-9.1735106792473209E-3</v>
      </c>
      <c r="O136">
        <v>6539</v>
      </c>
      <c r="P136">
        <v>4.9935838680109992</v>
      </c>
      <c r="Q136">
        <v>223433</v>
      </c>
      <c r="R136">
        <v>4.1043872073952548E-2</v>
      </c>
      <c r="S136">
        <v>213122</v>
      </c>
      <c r="T136">
        <v>5.9280797236511917E-2</v>
      </c>
      <c r="U136">
        <v>10311</v>
      </c>
      <c r="V136">
        <v>-0.23218407923151385</v>
      </c>
      <c r="W136">
        <v>175376</v>
      </c>
      <c r="X136">
        <v>6.472391706887648E-2</v>
      </c>
      <c r="Y136">
        <v>172098</v>
      </c>
      <c r="Z136">
        <v>5.1770184627231375E-2</v>
      </c>
      <c r="AA136">
        <v>3278</v>
      </c>
      <c r="AB136">
        <v>2.0128676470588234</v>
      </c>
      <c r="AC136">
        <v>20315</v>
      </c>
      <c r="AD136">
        <v>-0.1661193662260898</v>
      </c>
      <c r="AE136">
        <v>13739</v>
      </c>
      <c r="AF136">
        <v>0.12072762868096909</v>
      </c>
      <c r="AG136">
        <v>6576</v>
      </c>
      <c r="AH136">
        <v>-0.45661874070401587</v>
      </c>
      <c r="AI136">
        <v>1066180</v>
      </c>
      <c r="AJ136">
        <v>5.1333074324390937E-2</v>
      </c>
      <c r="AK136">
        <v>424592</v>
      </c>
      <c r="AL136">
        <v>6.3042672728911509E-2</v>
      </c>
      <c r="AM136">
        <v>416538</v>
      </c>
      <c r="AN136">
        <v>7.7885312079494895E-2</v>
      </c>
      <c r="AO136">
        <v>8054</v>
      </c>
      <c r="AP136">
        <v>-0.37912426765340734</v>
      </c>
      <c r="AQ136">
        <v>276722</v>
      </c>
      <c r="AR136">
        <v>7.6138527697164893E-3</v>
      </c>
      <c r="AS136">
        <v>273359</v>
      </c>
      <c r="AT136">
        <v>-1.3371084117270726E-3</v>
      </c>
      <c r="AU136">
        <v>3363</v>
      </c>
      <c r="AV136">
        <v>2.7119205298013247</v>
      </c>
      <c r="AW136">
        <v>202226</v>
      </c>
      <c r="AX136">
        <v>4.652342213666194E-2</v>
      </c>
      <c r="AY136">
        <v>192917</v>
      </c>
      <c r="AZ136">
        <v>7.0642884098830017E-2</v>
      </c>
      <c r="BA136">
        <v>9309</v>
      </c>
      <c r="BB136">
        <v>-0.28655732679337831</v>
      </c>
      <c r="BC136">
        <v>165789</v>
      </c>
      <c r="BD136">
        <v>7.4723522319171343E-2</v>
      </c>
      <c r="BE136">
        <v>162925</v>
      </c>
      <c r="BF136">
        <v>6.068891883622074E-2</v>
      </c>
      <c r="BG136">
        <v>2864</v>
      </c>
      <c r="BH136">
        <v>3.3459787556904397</v>
      </c>
      <c r="BI136">
        <v>16810</v>
      </c>
      <c r="BJ136">
        <v>-0.22847438957224164</v>
      </c>
      <c r="BK136">
        <v>10867</v>
      </c>
      <c r="BL136">
        <v>0.11342213114754096</v>
      </c>
      <c r="BM136">
        <v>5942</v>
      </c>
      <c r="BN136">
        <v>-0.5059860325906218</v>
      </c>
      <c r="BO136">
        <v>106275</v>
      </c>
      <c r="BP136">
        <v>-3.4127056257384325E-2</v>
      </c>
      <c r="BQ136">
        <v>41724</v>
      </c>
      <c r="BR136">
        <v>-1.0670081092616357E-2</v>
      </c>
      <c r="BS136">
        <v>40247</v>
      </c>
      <c r="BT136">
        <v>-1.4351137560306593E-2</v>
      </c>
      <c r="BU136">
        <v>1476</v>
      </c>
      <c r="BV136">
        <v>0.10067114093959728</v>
      </c>
      <c r="BW136">
        <v>36132</v>
      </c>
      <c r="BX136">
        <v>1.465880370682382E-2</v>
      </c>
      <c r="BY136">
        <v>32956</v>
      </c>
      <c r="BZ136">
        <v>-6.9722802461469002E-2</v>
      </c>
      <c r="CA136">
        <v>3176</v>
      </c>
      <c r="CB136">
        <v>16.260869565217391</v>
      </c>
      <c r="CC136">
        <v>21207</v>
      </c>
      <c r="CD136">
        <v>-8.4626893585187934E-3</v>
      </c>
      <c r="CE136">
        <v>20205</v>
      </c>
      <c r="CF136">
        <v>-3.8177750273718281E-2</v>
      </c>
      <c r="CG136">
        <v>1002</v>
      </c>
      <c r="CH136">
        <v>1.6299212598425199</v>
      </c>
      <c r="CI136">
        <v>9587</v>
      </c>
      <c r="CJ136">
        <v>-8.2847029560891627E-2</v>
      </c>
      <c r="CK136">
        <v>9173</v>
      </c>
      <c r="CL136">
        <v>-8.4896249002394231E-2</v>
      </c>
      <c r="CM136">
        <v>414</v>
      </c>
      <c r="CN136">
        <v>-3.4965034965035002E-2</v>
      </c>
      <c r="CO136">
        <v>3505</v>
      </c>
      <c r="CP136">
        <v>0.36169386169386164</v>
      </c>
      <c r="CQ136">
        <v>2871</v>
      </c>
      <c r="CR136">
        <v>0.14885954381752708</v>
      </c>
      <c r="CS136">
        <v>634</v>
      </c>
      <c r="CT136">
        <v>7.5675675675675684</v>
      </c>
      <c r="CU136">
        <v>236429</v>
      </c>
      <c r="CV136">
        <v>2.1556342896646985E-2</v>
      </c>
      <c r="CW136">
        <v>55725</v>
      </c>
      <c r="CX136">
        <v>-0.15446475988164787</v>
      </c>
      <c r="CY136">
        <v>51475</v>
      </c>
      <c r="CZ136">
        <v>-4.1986934916528607E-2</v>
      </c>
      <c r="DA136">
        <v>4250</v>
      </c>
      <c r="DB136">
        <v>-0.65089535074749461</v>
      </c>
      <c r="DC136">
        <v>65761</v>
      </c>
      <c r="DD136">
        <v>-7.0988613567654624E-2</v>
      </c>
      <c r="DE136">
        <v>65511</v>
      </c>
      <c r="DF136">
        <v>-6.7113807245386181E-2</v>
      </c>
      <c r="DG136">
        <v>251</v>
      </c>
      <c r="DH136">
        <v>-0.55417406749555953</v>
      </c>
      <c r="DI136">
        <v>32169</v>
      </c>
      <c r="DJ136">
        <v>-0.13396150222102576</v>
      </c>
      <c r="DK136">
        <v>28479</v>
      </c>
      <c r="DL136">
        <v>0.14391870179948585</v>
      </c>
      <c r="DM136">
        <v>3690</v>
      </c>
      <c r="DN136">
        <v>-0.69875091844232184</v>
      </c>
      <c r="DO136">
        <v>81456</v>
      </c>
      <c r="DP136">
        <v>0.11082927627541617</v>
      </c>
      <c r="DQ136">
        <v>81306</v>
      </c>
      <c r="DR136">
        <v>0.11186171813035028</v>
      </c>
      <c r="DS136">
        <v>151</v>
      </c>
      <c r="DT136">
        <v>-0.25615763546798032</v>
      </c>
      <c r="DU136">
        <v>7806</v>
      </c>
      <c r="DV136">
        <v>-0.5371753824261829</v>
      </c>
      <c r="DW136">
        <v>4632</v>
      </c>
      <c r="DX136">
        <v>-8.6570696115164658E-2</v>
      </c>
      <c r="DY136">
        <v>3173</v>
      </c>
      <c r="DZ136">
        <v>-0.7309877066553625</v>
      </c>
      <c r="EA136">
        <v>27714</v>
      </c>
      <c r="EB136">
        <v>6.99146816971008E-2</v>
      </c>
      <c r="EC136">
        <v>16466</v>
      </c>
      <c r="ED136">
        <v>0.24065702230259189</v>
      </c>
      <c r="EE136">
        <v>16376</v>
      </c>
      <c r="EF136">
        <v>0.24826587392331723</v>
      </c>
      <c r="EG136">
        <v>90</v>
      </c>
      <c r="EH136">
        <v>-0.41176470588235292</v>
      </c>
      <c r="EI136">
        <v>6876</v>
      </c>
      <c r="EJ136">
        <v>-9.2516827240332611E-2</v>
      </c>
      <c r="EK136">
        <v>6857</v>
      </c>
      <c r="EL136">
        <v>-9.3828465706356501E-2</v>
      </c>
      <c r="EM136">
        <v>19</v>
      </c>
      <c r="EN136">
        <v>0.89999999999999991</v>
      </c>
      <c r="EO136">
        <v>2746</v>
      </c>
      <c r="EP136">
        <v>-6.6303978238694272E-2</v>
      </c>
      <c r="EQ136">
        <v>2746</v>
      </c>
      <c r="ER136">
        <v>-4.2872080864412743E-2</v>
      </c>
      <c r="ES136">
        <v>0</v>
      </c>
      <c r="ET136">
        <v>-1</v>
      </c>
      <c r="EU136">
        <v>997</v>
      </c>
      <c r="EV136">
        <v>-0.38759213759213762</v>
      </c>
      <c r="EW136">
        <v>978</v>
      </c>
      <c r="EX136">
        <v>-0.39926289926289926</v>
      </c>
      <c r="EY136">
        <v>19</v>
      </c>
      <c r="EZ136" t="s">
        <v>123</v>
      </c>
      <c r="FA136">
        <v>532</v>
      </c>
      <c r="FB136">
        <v>-3.4482758620689613E-2</v>
      </c>
      <c r="FC136">
        <v>532</v>
      </c>
      <c r="FD136">
        <v>0.10833333333333339</v>
      </c>
      <c r="FE136">
        <v>0</v>
      </c>
      <c r="FF136">
        <v>-1</v>
      </c>
      <c r="FG136">
        <v>38671</v>
      </c>
      <c r="FH136">
        <v>0.2827478687763294</v>
      </c>
      <c r="FI136">
        <v>18891</v>
      </c>
      <c r="FJ136">
        <v>0.49560604861056134</v>
      </c>
      <c r="FK136">
        <v>18518</v>
      </c>
      <c r="FL136">
        <v>0.48333867350208259</v>
      </c>
      <c r="FM136">
        <v>373</v>
      </c>
      <c r="FN136">
        <v>1.5374149659863945</v>
      </c>
      <c r="FO136">
        <v>4651</v>
      </c>
      <c r="FP136">
        <v>0.55188521855188521</v>
      </c>
      <c r="FQ136">
        <v>4556</v>
      </c>
      <c r="FR136">
        <v>0.5303997312730937</v>
      </c>
      <c r="FS136">
        <v>96</v>
      </c>
      <c r="FT136">
        <v>3.8</v>
      </c>
      <c r="FU136">
        <v>7421</v>
      </c>
      <c r="FV136">
        <v>-6.7244846656611346E-2</v>
      </c>
      <c r="FW136">
        <v>7334</v>
      </c>
      <c r="FX136">
        <v>-4.8891194397613802E-2</v>
      </c>
      <c r="FY136">
        <v>87</v>
      </c>
      <c r="FZ136">
        <v>-0.64489795918367343</v>
      </c>
      <c r="GA136">
        <v>7200</v>
      </c>
      <c r="GB136">
        <v>0.1830430496220834</v>
      </c>
      <c r="GC136">
        <v>7200</v>
      </c>
      <c r="GD136">
        <v>0.1830430496220834</v>
      </c>
      <c r="GE136">
        <v>0</v>
      </c>
      <c r="GF136" t="s">
        <v>123</v>
      </c>
      <c r="GG136">
        <v>640</v>
      </c>
      <c r="GH136">
        <v>0.36752136752136755</v>
      </c>
      <c r="GI136">
        <v>640</v>
      </c>
      <c r="GJ136">
        <v>0.36752136752136755</v>
      </c>
      <c r="GK136">
        <v>0</v>
      </c>
      <c r="GL136" t="s">
        <v>123</v>
      </c>
      <c r="GM136">
        <v>399908</v>
      </c>
      <c r="GN136">
        <v>0.12321087518256379</v>
      </c>
      <c r="GO136">
        <v>199731</v>
      </c>
      <c r="GP136">
        <v>0.14847334828359493</v>
      </c>
      <c r="GQ136">
        <v>199609</v>
      </c>
      <c r="GR136">
        <v>0.14790384725976202</v>
      </c>
      <c r="GS136">
        <v>122</v>
      </c>
      <c r="GT136">
        <v>5.0999999999999996</v>
      </c>
      <c r="GU136">
        <v>54728</v>
      </c>
      <c r="GV136">
        <v>0.10713707719695753</v>
      </c>
      <c r="GW136">
        <v>52284</v>
      </c>
      <c r="GX136">
        <v>5.7973653857827934E-2</v>
      </c>
      <c r="GY136">
        <v>2444</v>
      </c>
      <c r="GZ136">
        <v>187</v>
      </c>
      <c r="HA136">
        <v>106919</v>
      </c>
      <c r="HB136">
        <v>0.14520897153017298</v>
      </c>
      <c r="HC136">
        <v>104356</v>
      </c>
      <c r="HD136">
        <v>0.11906319367741514</v>
      </c>
      <c r="HE136">
        <v>2563</v>
      </c>
      <c r="HF136">
        <v>22.513761467889907</v>
      </c>
      <c r="HG136">
        <v>41967</v>
      </c>
      <c r="HH136">
        <v>0.20594827586206899</v>
      </c>
      <c r="HI136">
        <v>39889</v>
      </c>
      <c r="HJ136">
        <v>0.15073274867297481</v>
      </c>
      <c r="HK136">
        <v>2079</v>
      </c>
      <c r="HL136">
        <v>14.175182481751825</v>
      </c>
      <c r="HM136">
        <v>2118</v>
      </c>
      <c r="HN136">
        <v>0.56541019955654104</v>
      </c>
      <c r="HO136">
        <v>2118</v>
      </c>
      <c r="HP136">
        <v>0.56541019955654104</v>
      </c>
      <c r="HQ136">
        <v>0</v>
      </c>
      <c r="HR136" t="s">
        <v>123</v>
      </c>
      <c r="HS136">
        <v>45384</v>
      </c>
      <c r="HT136">
        <v>3.519536506922738E-2</v>
      </c>
      <c r="HU136">
        <v>15117</v>
      </c>
      <c r="HV136">
        <v>8.0094312660760281E-2</v>
      </c>
      <c r="HW136">
        <v>15031</v>
      </c>
      <c r="HX136">
        <v>7.9038047379755838E-2</v>
      </c>
      <c r="HY136">
        <v>85</v>
      </c>
      <c r="HZ136">
        <v>0.28787878787878785</v>
      </c>
      <c r="IA136">
        <v>18142</v>
      </c>
      <c r="IB136">
        <v>-5.5202583064264177E-2</v>
      </c>
      <c r="IC136">
        <v>18142</v>
      </c>
      <c r="ID136">
        <v>-5.5202583064264177E-2</v>
      </c>
      <c r="IE136">
        <v>0</v>
      </c>
      <c r="IF136" t="s">
        <v>123</v>
      </c>
      <c r="IG136">
        <v>7152</v>
      </c>
      <c r="IH136">
        <v>0.33857383492419979</v>
      </c>
      <c r="II136">
        <v>6910</v>
      </c>
      <c r="IJ136">
        <v>0.29862807742905462</v>
      </c>
      <c r="IK136">
        <v>242</v>
      </c>
      <c r="IL136">
        <v>10.523809523809524</v>
      </c>
      <c r="IM136">
        <v>3862</v>
      </c>
      <c r="IN136">
        <v>-4.3349021550656452E-2</v>
      </c>
      <c r="IO136">
        <v>3824</v>
      </c>
      <c r="IP136">
        <v>-5.2761951944513275E-2</v>
      </c>
      <c r="IQ136">
        <v>38</v>
      </c>
      <c r="IR136" t="s">
        <v>123</v>
      </c>
      <c r="IS136">
        <v>1421</v>
      </c>
      <c r="IT136">
        <v>0.18023255813953498</v>
      </c>
      <c r="IU136">
        <v>1345</v>
      </c>
      <c r="IV136">
        <v>0.11710963455149503</v>
      </c>
      <c r="IW136">
        <v>76</v>
      </c>
      <c r="IX136" t="s">
        <v>123</v>
      </c>
      <c r="IY136">
        <v>37189</v>
      </c>
      <c r="IZ136">
        <v>-2.8830334525892454E-2</v>
      </c>
      <c r="JA136">
        <v>9429</v>
      </c>
      <c r="JB136">
        <v>-8.8016249153689885E-2</v>
      </c>
      <c r="JC136">
        <v>9383</v>
      </c>
      <c r="JD136">
        <v>-9.2465422187832491E-2</v>
      </c>
      <c r="JE136">
        <v>46</v>
      </c>
      <c r="JF136" t="s">
        <v>123</v>
      </c>
      <c r="JG136">
        <v>5089</v>
      </c>
      <c r="JH136">
        <v>1.881881881881875E-2</v>
      </c>
      <c r="JI136">
        <v>5089</v>
      </c>
      <c r="JJ136">
        <v>2.0044097013429463E-2</v>
      </c>
      <c r="JK136">
        <v>0</v>
      </c>
      <c r="JL136">
        <v>-1</v>
      </c>
      <c r="JM136">
        <v>18802</v>
      </c>
      <c r="JN136">
        <v>-7.8197774182477864E-2</v>
      </c>
      <c r="JO136">
        <v>18802</v>
      </c>
      <c r="JP136">
        <v>-7.6159591194968512E-2</v>
      </c>
      <c r="JQ136">
        <v>0</v>
      </c>
      <c r="JR136">
        <v>-1</v>
      </c>
      <c r="JS136">
        <v>3489</v>
      </c>
      <c r="JT136">
        <v>0.33473603672532515</v>
      </c>
      <c r="JU136">
        <v>3489</v>
      </c>
      <c r="JV136">
        <v>0.33473603672532515</v>
      </c>
      <c r="JW136">
        <v>0</v>
      </c>
      <c r="JX136" t="s">
        <v>123</v>
      </c>
      <c r="JY136">
        <v>0</v>
      </c>
      <c r="JZ136" t="s">
        <v>123</v>
      </c>
      <c r="KA136">
        <v>0</v>
      </c>
      <c r="KB136" t="s">
        <v>123</v>
      </c>
      <c r="KC136">
        <v>0</v>
      </c>
      <c r="KD136" t="s">
        <v>123</v>
      </c>
      <c r="KE136">
        <v>27033</v>
      </c>
      <c r="KF136">
        <v>0.14053666357269434</v>
      </c>
      <c r="KG136">
        <v>12645</v>
      </c>
      <c r="KH136">
        <v>0.37281511236564979</v>
      </c>
      <c r="KI136">
        <v>12645</v>
      </c>
      <c r="KJ136">
        <v>0.3824204657264676</v>
      </c>
      <c r="KK136">
        <v>0</v>
      </c>
      <c r="KL136">
        <v>-1</v>
      </c>
      <c r="KM136">
        <v>5234</v>
      </c>
      <c r="KN136">
        <v>0.345847261506814</v>
      </c>
      <c r="KO136">
        <v>5140</v>
      </c>
      <c r="KP136">
        <v>0.35906927551560019</v>
      </c>
      <c r="KQ136">
        <v>94</v>
      </c>
      <c r="KR136">
        <v>-0.12149532710280375</v>
      </c>
      <c r="KS136">
        <v>3003</v>
      </c>
      <c r="KT136">
        <v>6.1130742049469999E-2</v>
      </c>
      <c r="KU136">
        <v>2912</v>
      </c>
      <c r="KV136">
        <v>9.7211755840241221E-2</v>
      </c>
      <c r="KW136">
        <v>90</v>
      </c>
      <c r="KX136">
        <v>-0.48863636363636365</v>
      </c>
      <c r="KY136">
        <v>6164</v>
      </c>
      <c r="KZ136">
        <v>-0.20638599201750996</v>
      </c>
      <c r="LA136">
        <v>6087</v>
      </c>
      <c r="LB136">
        <v>-0.20824661810613943</v>
      </c>
      <c r="LC136">
        <v>77</v>
      </c>
      <c r="LD136">
        <v>-2.5316455696202556E-2</v>
      </c>
      <c r="LE136">
        <v>259</v>
      </c>
      <c r="LF136">
        <v>0.11637931034482762</v>
      </c>
      <c r="LG136">
        <v>249</v>
      </c>
      <c r="LH136">
        <v>0.398876404494382</v>
      </c>
      <c r="LI136">
        <v>10</v>
      </c>
      <c r="LJ136">
        <v>-0.81481481481481488</v>
      </c>
      <c r="LK136">
        <v>148817</v>
      </c>
      <c r="LL136">
        <v>-6.8175698944929697E-2</v>
      </c>
      <c r="LM136">
        <v>40816</v>
      </c>
      <c r="LN136">
        <v>-0.17804136375536184</v>
      </c>
      <c r="LO136">
        <v>40698</v>
      </c>
      <c r="LP136">
        <v>-0.17960812772133528</v>
      </c>
      <c r="LQ136">
        <v>118</v>
      </c>
      <c r="LR136">
        <v>1.3599999999999999</v>
      </c>
      <c r="LS136">
        <v>86635</v>
      </c>
      <c r="LT136">
        <v>-8.0151142153775945E-3</v>
      </c>
      <c r="LU136">
        <v>86619</v>
      </c>
      <c r="LV136">
        <v>-7.3117343021190662E-3</v>
      </c>
      <c r="LW136">
        <v>17</v>
      </c>
      <c r="LX136">
        <v>-0.78205128205128205</v>
      </c>
      <c r="LY136">
        <v>13045</v>
      </c>
      <c r="LZ136">
        <v>-9.0814050738778906E-2</v>
      </c>
      <c r="MA136">
        <v>12977</v>
      </c>
      <c r="MB136">
        <v>-9.3531712768929909E-2</v>
      </c>
      <c r="MC136">
        <v>68</v>
      </c>
      <c r="MD136">
        <v>1.125</v>
      </c>
      <c r="ME136">
        <v>8102</v>
      </c>
      <c r="MF136">
        <v>3.7653688524590168E-2</v>
      </c>
      <c r="MG136">
        <v>8075</v>
      </c>
      <c r="MH136">
        <v>3.9654950431311953E-2</v>
      </c>
      <c r="MI136">
        <v>27</v>
      </c>
      <c r="MJ136">
        <v>-0.34146341463414631</v>
      </c>
      <c r="MK136">
        <v>196</v>
      </c>
      <c r="ML136">
        <v>0.88461538461538458</v>
      </c>
      <c r="MM136">
        <v>28</v>
      </c>
      <c r="MN136">
        <v>-0.56923076923076921</v>
      </c>
      <c r="MO136">
        <v>168</v>
      </c>
      <c r="MP136">
        <v>3.3076923076923075</v>
      </c>
      <c r="MQ136">
        <v>105035</v>
      </c>
      <c r="MR136">
        <v>-1.5230697470747234E-4</v>
      </c>
      <c r="MS136">
        <v>55772</v>
      </c>
      <c r="MT136">
        <v>0.10459289774415237</v>
      </c>
      <c r="MU136">
        <v>52803</v>
      </c>
      <c r="MV136">
        <v>5.2020242269684491E-2</v>
      </c>
      <c r="MW136">
        <v>2970</v>
      </c>
      <c r="MX136">
        <v>9</v>
      </c>
      <c r="MY136">
        <v>29606</v>
      </c>
      <c r="MZ136">
        <v>4.1804490111901016E-2</v>
      </c>
      <c r="NA136">
        <v>29161</v>
      </c>
      <c r="NB136">
        <v>3.0132824643210432E-2</v>
      </c>
      <c r="NC136">
        <v>442</v>
      </c>
      <c r="ND136">
        <v>3.0550458715596331</v>
      </c>
      <c r="NE136">
        <v>10969</v>
      </c>
      <c r="NF136">
        <v>0.23053623513574162</v>
      </c>
      <c r="NG136">
        <v>8401</v>
      </c>
      <c r="NH136">
        <v>-4.7073502722323024E-2</v>
      </c>
      <c r="NI136">
        <v>2569</v>
      </c>
      <c r="NJ136">
        <v>24.949494949494948</v>
      </c>
      <c r="NK136">
        <v>12552</v>
      </c>
      <c r="NL136">
        <v>-0.22485024393256348</v>
      </c>
      <c r="NM136">
        <v>12077</v>
      </c>
      <c r="NN136">
        <v>-0.24485712499218404</v>
      </c>
      <c r="NO136">
        <v>473</v>
      </c>
      <c r="NP136">
        <v>1.3768844221105527</v>
      </c>
      <c r="NQ136">
        <v>3838</v>
      </c>
      <c r="NR136">
        <v>2.8</v>
      </c>
      <c r="NS136">
        <v>1323</v>
      </c>
      <c r="NT136">
        <v>0.40595111583421883</v>
      </c>
      <c r="NU136">
        <v>2515</v>
      </c>
      <c r="NV136">
        <v>35.449275362318843</v>
      </c>
    </row>
    <row r="137" spans="2:386" outlineLevel="1" x14ac:dyDescent="0.25">
      <c r="B137" t="s">
        <v>81</v>
      </c>
      <c r="C137">
        <v>1132574</v>
      </c>
      <c r="D137">
        <v>-3.239492452746362E-2</v>
      </c>
      <c r="E137">
        <v>457341</v>
      </c>
      <c r="F137">
        <v>-5.1511990360426307E-2</v>
      </c>
      <c r="G137">
        <v>423134</v>
      </c>
      <c r="H137">
        <v>-4.5770471100286425E-2</v>
      </c>
      <c r="I137">
        <v>34207</v>
      </c>
      <c r="J137">
        <v>-0.11723870967741934</v>
      </c>
      <c r="K137">
        <v>355290</v>
      </c>
      <c r="L137">
        <v>-3.0938295243472358E-2</v>
      </c>
      <c r="M137">
        <v>352363</v>
      </c>
      <c r="N137">
        <v>-3.5715654025297305E-2</v>
      </c>
      <c r="O137">
        <v>2927</v>
      </c>
      <c r="P137">
        <v>1.4011484823625922</v>
      </c>
      <c r="Q137">
        <v>212010</v>
      </c>
      <c r="R137">
        <v>-4.7450027182337373E-2</v>
      </c>
      <c r="S137">
        <v>177677</v>
      </c>
      <c r="T137">
        <v>-3.3129268359045505E-2</v>
      </c>
      <c r="U137">
        <v>34332</v>
      </c>
      <c r="V137">
        <v>-0.11529144977580785</v>
      </c>
      <c r="W137">
        <v>160668</v>
      </c>
      <c r="X137">
        <v>-6.1414526144840886E-2</v>
      </c>
      <c r="Y137">
        <v>153721</v>
      </c>
      <c r="Z137">
        <v>-3.1865773557915311E-4</v>
      </c>
      <c r="AA137">
        <v>6947</v>
      </c>
      <c r="AB137">
        <v>-0.60099936821549593</v>
      </c>
      <c r="AC137">
        <v>36336</v>
      </c>
      <c r="AD137">
        <v>-0.13934484473815112</v>
      </c>
      <c r="AE137">
        <v>15191</v>
      </c>
      <c r="AF137">
        <v>7.9673063255152776E-2</v>
      </c>
      <c r="AG137">
        <v>21145</v>
      </c>
      <c r="AH137">
        <v>-0.24879209890578369</v>
      </c>
      <c r="AI137">
        <v>1035241</v>
      </c>
      <c r="AJ137">
        <v>-3.3386616968472449E-2</v>
      </c>
      <c r="AK137">
        <v>414509</v>
      </c>
      <c r="AL137">
        <v>-5.3260641165023714E-2</v>
      </c>
      <c r="AM137">
        <v>381806</v>
      </c>
      <c r="AN137">
        <v>-4.7233326845238954E-2</v>
      </c>
      <c r="AO137">
        <v>32703</v>
      </c>
      <c r="AP137">
        <v>-0.11837493934329002</v>
      </c>
      <c r="AQ137">
        <v>322536</v>
      </c>
      <c r="AR137">
        <v>-5.1158193253825868E-2</v>
      </c>
      <c r="AS137">
        <v>320316</v>
      </c>
      <c r="AT137">
        <v>-5.5240454806883998E-2</v>
      </c>
      <c r="AU137">
        <v>2220</v>
      </c>
      <c r="AV137">
        <v>1.5198637911464243</v>
      </c>
      <c r="AW137">
        <v>192206</v>
      </c>
      <c r="AX137">
        <v>-2.5339371104902031E-2</v>
      </c>
      <c r="AY137">
        <v>162836</v>
      </c>
      <c r="AZ137">
        <v>-2.2103246721350001E-4</v>
      </c>
      <c r="BA137">
        <v>29370</v>
      </c>
      <c r="BB137">
        <v>-0.14450496635693688</v>
      </c>
      <c r="BC137">
        <v>153593</v>
      </c>
      <c r="BD137">
        <v>-6.1712330859219899E-2</v>
      </c>
      <c r="BE137">
        <v>147214</v>
      </c>
      <c r="BF137">
        <v>3.1891840322735288E-3</v>
      </c>
      <c r="BG137">
        <v>6379</v>
      </c>
      <c r="BH137">
        <v>-0.62363561272051449</v>
      </c>
      <c r="BI137">
        <v>33599</v>
      </c>
      <c r="BJ137">
        <v>-0.15442305272429846</v>
      </c>
      <c r="BK137">
        <v>13006</v>
      </c>
      <c r="BL137">
        <v>7.6566509394917714E-2</v>
      </c>
      <c r="BM137">
        <v>20594</v>
      </c>
      <c r="BN137">
        <v>-0.25532453444223469</v>
      </c>
      <c r="BO137">
        <v>97333</v>
      </c>
      <c r="BP137">
        <v>-2.1710070055179775E-2</v>
      </c>
      <c r="BQ137">
        <v>42833</v>
      </c>
      <c r="BR137">
        <v>-3.4226962188000254E-2</v>
      </c>
      <c r="BS137">
        <v>41328</v>
      </c>
      <c r="BT137">
        <v>-3.201780067923643E-2</v>
      </c>
      <c r="BU137">
        <v>1505</v>
      </c>
      <c r="BV137">
        <v>-9.1183574879227014E-2</v>
      </c>
      <c r="BW137">
        <v>32754</v>
      </c>
      <c r="BX137">
        <v>0.22646596270501007</v>
      </c>
      <c r="BY137">
        <v>32047</v>
      </c>
      <c r="BZ137">
        <v>0.21537469660194164</v>
      </c>
      <c r="CA137">
        <v>707</v>
      </c>
      <c r="CB137">
        <v>1.0917159763313609</v>
      </c>
      <c r="CC137">
        <v>19804</v>
      </c>
      <c r="CD137">
        <v>-0.21933144118574577</v>
      </c>
      <c r="CE137">
        <v>14842</v>
      </c>
      <c r="CF137">
        <v>-0.28965253182731887</v>
      </c>
      <c r="CG137">
        <v>4962</v>
      </c>
      <c r="CH137">
        <v>0.10882681564245811</v>
      </c>
      <c r="CI137">
        <v>7075</v>
      </c>
      <c r="CJ137">
        <v>-5.4902484637990967E-2</v>
      </c>
      <c r="CK137">
        <v>6508</v>
      </c>
      <c r="CL137">
        <v>-7.3462414578587709E-2</v>
      </c>
      <c r="CM137">
        <v>568</v>
      </c>
      <c r="CN137">
        <v>0.22943722943722933</v>
      </c>
      <c r="CO137">
        <v>2737</v>
      </c>
      <c r="CP137">
        <v>0.10185185185185186</v>
      </c>
      <c r="CQ137">
        <v>2186</v>
      </c>
      <c r="CR137">
        <v>9.8492462311557727E-2</v>
      </c>
      <c r="CS137">
        <v>551</v>
      </c>
      <c r="CT137">
        <v>0.11538461538461542</v>
      </c>
      <c r="CU137">
        <v>276511</v>
      </c>
      <c r="CV137">
        <v>-5.0612527982640487E-2</v>
      </c>
      <c r="CW137">
        <v>90727</v>
      </c>
      <c r="CX137">
        <v>-0.11583327648543562</v>
      </c>
      <c r="CY137">
        <v>64037</v>
      </c>
      <c r="CZ137">
        <v>-6.6529642425037561E-2</v>
      </c>
      <c r="DA137">
        <v>26690</v>
      </c>
      <c r="DB137">
        <v>-0.21527696107256267</v>
      </c>
      <c r="DC137">
        <v>97232</v>
      </c>
      <c r="DD137">
        <v>-3.9029066722013006E-2</v>
      </c>
      <c r="DE137">
        <v>95881</v>
      </c>
      <c r="DF137">
        <v>-4.6633721450517585E-2</v>
      </c>
      <c r="DG137">
        <v>1351</v>
      </c>
      <c r="DH137">
        <v>1.2147540983606557</v>
      </c>
      <c r="DI137">
        <v>54948</v>
      </c>
      <c r="DJ137">
        <v>-0.13236803461180147</v>
      </c>
      <c r="DK137">
        <v>29484</v>
      </c>
      <c r="DL137">
        <v>-5.0220661662854771E-2</v>
      </c>
      <c r="DM137">
        <v>25464</v>
      </c>
      <c r="DN137">
        <v>-0.21137229397008273</v>
      </c>
      <c r="DO137">
        <v>80534</v>
      </c>
      <c r="DP137">
        <v>-0.16150594506798821</v>
      </c>
      <c r="DQ137">
        <v>74990</v>
      </c>
      <c r="DR137">
        <v>-6.5277275730115769E-2</v>
      </c>
      <c r="DS137">
        <v>5544</v>
      </c>
      <c r="DT137">
        <v>-0.64953536886023144</v>
      </c>
      <c r="DU137">
        <v>24013</v>
      </c>
      <c r="DV137">
        <v>-0.2465800702811245</v>
      </c>
      <c r="DW137">
        <v>6420</v>
      </c>
      <c r="DX137">
        <v>-2.387106583548726E-2</v>
      </c>
      <c r="DY137">
        <v>17593</v>
      </c>
      <c r="DZ137">
        <v>-0.30448705277722865</v>
      </c>
      <c r="EA137">
        <v>29037</v>
      </c>
      <c r="EB137">
        <v>5.0010848340203973E-2</v>
      </c>
      <c r="EC137">
        <v>16684</v>
      </c>
      <c r="ED137">
        <v>5.0894431846812749E-2</v>
      </c>
      <c r="EE137">
        <v>16673</v>
      </c>
      <c r="EF137">
        <v>5.411898590124542E-2</v>
      </c>
      <c r="EG137">
        <v>10</v>
      </c>
      <c r="EH137">
        <v>-0.83050847457627119</v>
      </c>
      <c r="EI137">
        <v>7282</v>
      </c>
      <c r="EJ137">
        <v>4.46133983646535E-2</v>
      </c>
      <c r="EK137">
        <v>7282</v>
      </c>
      <c r="EL137">
        <v>4.46133983646535E-2</v>
      </c>
      <c r="EM137">
        <v>0</v>
      </c>
      <c r="EN137" t="s">
        <v>123</v>
      </c>
      <c r="EO137">
        <v>3596</v>
      </c>
      <c r="EP137">
        <v>0.33185185185185184</v>
      </c>
      <c r="EQ137">
        <v>3560</v>
      </c>
      <c r="ER137">
        <v>0.34036144578313254</v>
      </c>
      <c r="ES137">
        <v>36</v>
      </c>
      <c r="ET137">
        <v>-0.18181818181818177</v>
      </c>
      <c r="EU137">
        <v>757</v>
      </c>
      <c r="EV137">
        <v>-0.43717472118959111</v>
      </c>
      <c r="EW137">
        <v>725</v>
      </c>
      <c r="EX137">
        <v>-0.46096654275092941</v>
      </c>
      <c r="EY137">
        <v>32</v>
      </c>
      <c r="EZ137" t="s">
        <v>123</v>
      </c>
      <c r="FA137">
        <v>511</v>
      </c>
      <c r="FB137">
        <v>-0.32674571805006591</v>
      </c>
      <c r="FC137">
        <v>511</v>
      </c>
      <c r="FD137">
        <v>-0.28531468531468529</v>
      </c>
      <c r="FE137">
        <v>0</v>
      </c>
      <c r="FF137">
        <v>-1</v>
      </c>
      <c r="FG137">
        <v>23147</v>
      </c>
      <c r="FH137">
        <v>0.14125825855438312</v>
      </c>
      <c r="FI137">
        <v>12784</v>
      </c>
      <c r="FJ137">
        <v>0.37907227615965478</v>
      </c>
      <c r="FK137">
        <v>12516</v>
      </c>
      <c r="FL137">
        <v>0.38773699966736896</v>
      </c>
      <c r="FM137">
        <v>269</v>
      </c>
      <c r="FN137">
        <v>7.1713147410358502E-2</v>
      </c>
      <c r="FO137">
        <v>3008</v>
      </c>
      <c r="FP137">
        <v>-8.737864077669899E-2</v>
      </c>
      <c r="FQ137">
        <v>2947</v>
      </c>
      <c r="FR137">
        <v>-9.3230769230769228E-2</v>
      </c>
      <c r="FS137">
        <v>61</v>
      </c>
      <c r="FT137">
        <v>0.2978723404255319</v>
      </c>
      <c r="FU137">
        <v>3939</v>
      </c>
      <c r="FV137">
        <v>-0.10456922027733573</v>
      </c>
      <c r="FW137">
        <v>3873</v>
      </c>
      <c r="FX137">
        <v>-0.10554272517321017</v>
      </c>
      <c r="FY137">
        <v>66</v>
      </c>
      <c r="FZ137">
        <v>-4.3478260869565188E-2</v>
      </c>
      <c r="GA137">
        <v>3310</v>
      </c>
      <c r="GB137">
        <v>1.6897081413210335E-2</v>
      </c>
      <c r="GC137">
        <v>3256</v>
      </c>
      <c r="GD137">
        <v>9.9255583126551805E-3</v>
      </c>
      <c r="GE137">
        <v>55</v>
      </c>
      <c r="GF137">
        <v>0.77419354838709675</v>
      </c>
      <c r="GG137">
        <v>304</v>
      </c>
      <c r="GH137">
        <v>0.6983240223463687</v>
      </c>
      <c r="GI137">
        <v>246</v>
      </c>
      <c r="GJ137">
        <v>0.37430167597765363</v>
      </c>
      <c r="GK137">
        <v>57</v>
      </c>
      <c r="GL137" t="s">
        <v>123</v>
      </c>
      <c r="GM137">
        <v>292423</v>
      </c>
      <c r="GN137">
        <v>7.6081525765381297E-3</v>
      </c>
      <c r="GO137">
        <v>140123</v>
      </c>
      <c r="GP137">
        <v>-5.1646655928096696E-2</v>
      </c>
      <c r="GQ137">
        <v>138952</v>
      </c>
      <c r="GR137">
        <v>-5.886496481377379E-2</v>
      </c>
      <c r="GS137">
        <v>1171</v>
      </c>
      <c r="GT137">
        <v>9.5495495495495497</v>
      </c>
      <c r="GU137">
        <v>37262</v>
      </c>
      <c r="GV137">
        <v>-5.6325939436208117E-4</v>
      </c>
      <c r="GW137">
        <v>37225</v>
      </c>
      <c r="GX137">
        <v>-6.4431259899599969E-4</v>
      </c>
      <c r="GY137">
        <v>37</v>
      </c>
      <c r="GZ137">
        <v>8.8235294117646967E-2</v>
      </c>
      <c r="HA137">
        <v>76853</v>
      </c>
      <c r="HB137">
        <v>5.4861644888547278E-2</v>
      </c>
      <c r="HC137">
        <v>75860</v>
      </c>
      <c r="HD137">
        <v>4.4759674975898722E-2</v>
      </c>
      <c r="HE137">
        <v>993</v>
      </c>
      <c r="HF137">
        <v>3.0365853658536581</v>
      </c>
      <c r="HG137">
        <v>36563</v>
      </c>
      <c r="HH137">
        <v>0.26572506663897255</v>
      </c>
      <c r="HI137">
        <v>36451</v>
      </c>
      <c r="HJ137">
        <v>0.26530824770896966</v>
      </c>
      <c r="HK137">
        <v>111</v>
      </c>
      <c r="HL137">
        <v>0.40506329113924044</v>
      </c>
      <c r="HM137">
        <v>3681</v>
      </c>
      <c r="HN137">
        <v>1.160211267605634</v>
      </c>
      <c r="HO137">
        <v>2688</v>
      </c>
      <c r="HP137">
        <v>0.57746478873239426</v>
      </c>
      <c r="HQ137">
        <v>993</v>
      </c>
      <c r="HR137" t="s">
        <v>123</v>
      </c>
      <c r="HS137">
        <v>36698</v>
      </c>
      <c r="HT137">
        <v>-3.1075907590759067E-2</v>
      </c>
      <c r="HU137">
        <v>11085</v>
      </c>
      <c r="HV137">
        <v>-0.10597628841035567</v>
      </c>
      <c r="HW137">
        <v>10501</v>
      </c>
      <c r="HX137">
        <v>-0.13450918981290694</v>
      </c>
      <c r="HY137">
        <v>584</v>
      </c>
      <c r="HZ137">
        <v>1.2037735849056603</v>
      </c>
      <c r="IA137">
        <v>13912</v>
      </c>
      <c r="IB137">
        <v>-7.5184471182609847E-2</v>
      </c>
      <c r="IC137">
        <v>13906</v>
      </c>
      <c r="ID137">
        <v>-7.5583327793658173E-2</v>
      </c>
      <c r="IE137">
        <v>6</v>
      </c>
      <c r="IF137" t="s">
        <v>123</v>
      </c>
      <c r="IG137">
        <v>6711</v>
      </c>
      <c r="IH137">
        <v>0.1653064768188921</v>
      </c>
      <c r="II137">
        <v>6568</v>
      </c>
      <c r="IJ137">
        <v>0.19136586250680221</v>
      </c>
      <c r="IK137">
        <v>142</v>
      </c>
      <c r="IL137">
        <v>-0.42276422764227639</v>
      </c>
      <c r="IM137">
        <v>3970</v>
      </c>
      <c r="IN137">
        <v>0.11235640235360034</v>
      </c>
      <c r="IO137">
        <v>3928</v>
      </c>
      <c r="IP137">
        <v>0.10991805594800796</v>
      </c>
      <c r="IQ137">
        <v>42</v>
      </c>
      <c r="IR137">
        <v>0.44827586206896552</v>
      </c>
      <c r="IS137">
        <v>1552</v>
      </c>
      <c r="IT137">
        <v>1.290322580645098E-3</v>
      </c>
      <c r="IU137">
        <v>1362</v>
      </c>
      <c r="IV137">
        <v>5.9922178988326857E-2</v>
      </c>
      <c r="IW137">
        <v>190</v>
      </c>
      <c r="IX137">
        <v>-0.28301886792452835</v>
      </c>
      <c r="IY137">
        <v>24417</v>
      </c>
      <c r="IZ137">
        <v>-9.050324675324628E-3</v>
      </c>
      <c r="JA137">
        <v>6354</v>
      </c>
      <c r="JB137">
        <v>-0.16995427824951015</v>
      </c>
      <c r="JC137">
        <v>6354</v>
      </c>
      <c r="JD137">
        <v>-0.16995427824951015</v>
      </c>
      <c r="JE137">
        <v>0</v>
      </c>
      <c r="JF137" t="s">
        <v>123</v>
      </c>
      <c r="JG137">
        <v>2541</v>
      </c>
      <c r="JH137">
        <v>-0.24419988102320045</v>
      </c>
      <c r="JI137">
        <v>2541</v>
      </c>
      <c r="JJ137">
        <v>-0.24419988102320045</v>
      </c>
      <c r="JK137">
        <v>0</v>
      </c>
      <c r="JL137" t="s">
        <v>123</v>
      </c>
      <c r="JM137">
        <v>13075</v>
      </c>
      <c r="JN137">
        <v>9.5058626465661655E-2</v>
      </c>
      <c r="JO137">
        <v>13056</v>
      </c>
      <c r="JP137">
        <v>9.4475647581524047E-2</v>
      </c>
      <c r="JQ137">
        <v>19</v>
      </c>
      <c r="JR137">
        <v>0.89999999999999991</v>
      </c>
      <c r="JS137">
        <v>2360</v>
      </c>
      <c r="JT137">
        <v>0.58389261744966436</v>
      </c>
      <c r="JU137">
        <v>2347</v>
      </c>
      <c r="JV137">
        <v>0.57516778523489931</v>
      </c>
      <c r="JW137">
        <v>13</v>
      </c>
      <c r="JX137" t="s">
        <v>123</v>
      </c>
      <c r="JY137">
        <v>79</v>
      </c>
      <c r="JZ137">
        <v>0.19696969696969702</v>
      </c>
      <c r="KA137">
        <v>79</v>
      </c>
      <c r="KB137">
        <v>0.19696969696969702</v>
      </c>
      <c r="KC137">
        <v>0</v>
      </c>
      <c r="KD137" t="s">
        <v>123</v>
      </c>
      <c r="KE137">
        <v>25090</v>
      </c>
      <c r="KF137">
        <v>0.25299640431482229</v>
      </c>
      <c r="KG137">
        <v>13750</v>
      </c>
      <c r="KH137">
        <v>0.41679546625450792</v>
      </c>
      <c r="KI137">
        <v>13578</v>
      </c>
      <c r="KJ137">
        <v>0.43137254901960786</v>
      </c>
      <c r="KK137">
        <v>172</v>
      </c>
      <c r="KL137">
        <v>-0.21461187214611877</v>
      </c>
      <c r="KM137">
        <v>5219</v>
      </c>
      <c r="KN137">
        <v>0.24202760590195149</v>
      </c>
      <c r="KO137">
        <v>5030</v>
      </c>
      <c r="KP137">
        <v>0.19704902427415516</v>
      </c>
      <c r="KQ137">
        <v>189</v>
      </c>
      <c r="KR137" t="s">
        <v>123</v>
      </c>
      <c r="KS137">
        <v>2372</v>
      </c>
      <c r="KT137">
        <v>0.11886792452830197</v>
      </c>
      <c r="KU137">
        <v>2153</v>
      </c>
      <c r="KV137">
        <v>9.5674300254452893E-2</v>
      </c>
      <c r="KW137">
        <v>219</v>
      </c>
      <c r="KX137">
        <v>0.40384615384615374</v>
      </c>
      <c r="KY137">
        <v>4269</v>
      </c>
      <c r="KZ137">
        <v>-2.0197383520771162E-2</v>
      </c>
      <c r="LA137">
        <v>4211</v>
      </c>
      <c r="LB137">
        <v>-2.7033271719038798E-2</v>
      </c>
      <c r="LC137">
        <v>58</v>
      </c>
      <c r="LD137">
        <v>1.0714285714285716</v>
      </c>
      <c r="LE137">
        <v>118</v>
      </c>
      <c r="LF137">
        <v>-2.4793388429752095E-2</v>
      </c>
      <c r="LG137">
        <v>118</v>
      </c>
      <c r="LH137">
        <v>1.7441860465116279</v>
      </c>
      <c r="LI137">
        <v>0</v>
      </c>
      <c r="LJ137">
        <v>-1</v>
      </c>
      <c r="LK137">
        <v>240464</v>
      </c>
      <c r="LL137">
        <v>-0.11380061398303987</v>
      </c>
      <c r="LM137">
        <v>77870</v>
      </c>
      <c r="LN137">
        <v>-0.10586749339763468</v>
      </c>
      <c r="LO137">
        <v>76715</v>
      </c>
      <c r="LP137">
        <v>-0.11877548676124294</v>
      </c>
      <c r="LQ137">
        <v>1155</v>
      </c>
      <c r="LR137">
        <v>31.083333333333336</v>
      </c>
      <c r="LS137">
        <v>132373</v>
      </c>
      <c r="LT137">
        <v>-8.560711769338103E-2</v>
      </c>
      <c r="LU137">
        <v>132021</v>
      </c>
      <c r="LV137">
        <v>-8.7124276557346447E-2</v>
      </c>
      <c r="LW137">
        <v>352</v>
      </c>
      <c r="LX137">
        <v>1.4275862068965517</v>
      </c>
      <c r="LY137">
        <v>19008</v>
      </c>
      <c r="LZ137">
        <v>-0.23708609271523173</v>
      </c>
      <c r="MA137">
        <v>18883</v>
      </c>
      <c r="MB137">
        <v>-0.23717379009453021</v>
      </c>
      <c r="MC137">
        <v>126</v>
      </c>
      <c r="MD137">
        <v>-0.21739130434782605</v>
      </c>
      <c r="ME137">
        <v>11636</v>
      </c>
      <c r="MF137">
        <v>-0.10299105766265804</v>
      </c>
      <c r="MG137">
        <v>11616</v>
      </c>
      <c r="MH137">
        <v>-0.10044141562766207</v>
      </c>
      <c r="MI137">
        <v>21</v>
      </c>
      <c r="MJ137">
        <v>-0.64406779661016955</v>
      </c>
      <c r="MK137">
        <v>269</v>
      </c>
      <c r="ML137">
        <v>0.22272727272727266</v>
      </c>
      <c r="MM137">
        <v>269</v>
      </c>
      <c r="MN137">
        <v>0.22272727272727266</v>
      </c>
      <c r="MO137">
        <v>0</v>
      </c>
      <c r="MP137" t="s">
        <v>123</v>
      </c>
      <c r="MQ137">
        <v>87454</v>
      </c>
      <c r="MR137">
        <v>-2.9528120119024504E-3</v>
      </c>
      <c r="MS137">
        <v>45132</v>
      </c>
      <c r="MT137">
        <v>-7.3461487705098749E-3</v>
      </c>
      <c r="MU137">
        <v>42480</v>
      </c>
      <c r="MV137">
        <v>-1.9503750721292512E-2</v>
      </c>
      <c r="MW137">
        <v>2652</v>
      </c>
      <c r="MX137">
        <v>0.23867351704810846</v>
      </c>
      <c r="MY137">
        <v>23707</v>
      </c>
      <c r="MZ137">
        <v>-4.8274704055074613E-3</v>
      </c>
      <c r="NA137">
        <v>23483</v>
      </c>
      <c r="NB137">
        <v>-1.2323351278600292E-2</v>
      </c>
      <c r="NC137">
        <v>224</v>
      </c>
      <c r="ND137">
        <v>3.9777777777777779</v>
      </c>
      <c r="NE137">
        <v>11704</v>
      </c>
      <c r="NF137">
        <v>0.27452902101709675</v>
      </c>
      <c r="NG137">
        <v>9399</v>
      </c>
      <c r="NH137">
        <v>0.16439544103072357</v>
      </c>
      <c r="NI137">
        <v>2305</v>
      </c>
      <c r="NJ137">
        <v>1.0765765765765765</v>
      </c>
      <c r="NK137">
        <v>10194</v>
      </c>
      <c r="NL137">
        <v>-0.13419398675046712</v>
      </c>
      <c r="NM137">
        <v>9690</v>
      </c>
      <c r="NN137">
        <v>-0.10871964679911694</v>
      </c>
      <c r="NO137">
        <v>503</v>
      </c>
      <c r="NP137">
        <v>-0.44358407079646023</v>
      </c>
      <c r="NQ137">
        <v>3072</v>
      </c>
      <c r="NR137">
        <v>-5.8823529411764719E-2</v>
      </c>
      <c r="NS137">
        <v>1313</v>
      </c>
      <c r="NT137">
        <v>1.6253869969040213E-2</v>
      </c>
      <c r="NU137">
        <v>1761</v>
      </c>
      <c r="NV137">
        <v>-0.10745058286872777</v>
      </c>
    </row>
    <row r="138" spans="2:386" outlineLevel="1" x14ac:dyDescent="0.25">
      <c r="B138" t="s">
        <v>83</v>
      </c>
      <c r="C138">
        <v>1125033</v>
      </c>
      <c r="D138">
        <v>-2.5098007272122302E-2</v>
      </c>
      <c r="E138">
        <v>479626</v>
      </c>
      <c r="F138">
        <v>6.9766514172699967E-3</v>
      </c>
      <c r="G138">
        <v>421385</v>
      </c>
      <c r="H138">
        <v>-1.6512626616253523E-2</v>
      </c>
      <c r="I138">
        <v>58241</v>
      </c>
      <c r="J138">
        <v>0.21733586940618266</v>
      </c>
      <c r="K138">
        <v>367786</v>
      </c>
      <c r="L138">
        <v>-2.1059467976938917E-2</v>
      </c>
      <c r="M138">
        <v>362206</v>
      </c>
      <c r="N138">
        <v>-3.2034271084707577E-2</v>
      </c>
      <c r="O138">
        <v>5581</v>
      </c>
      <c r="P138">
        <v>2.7058432934926957</v>
      </c>
      <c r="Q138">
        <v>221861</v>
      </c>
      <c r="R138">
        <v>1.0949703360096263E-2</v>
      </c>
      <c r="S138">
        <v>168138</v>
      </c>
      <c r="T138">
        <v>-3.2399521200681347E-2</v>
      </c>
      <c r="U138">
        <v>53723</v>
      </c>
      <c r="V138">
        <v>0.17581527686583498</v>
      </c>
      <c r="W138">
        <v>182854</v>
      </c>
      <c r="X138">
        <v>8.5921632439751594E-2</v>
      </c>
      <c r="Y138">
        <v>148723</v>
      </c>
      <c r="Z138">
        <v>-3.1309841724744381E-2</v>
      </c>
      <c r="AA138">
        <v>34131</v>
      </c>
      <c r="AB138">
        <v>1.2974555735056543</v>
      </c>
      <c r="AC138">
        <v>55033</v>
      </c>
      <c r="AD138">
        <v>0.33029563199497214</v>
      </c>
      <c r="AE138">
        <v>14137</v>
      </c>
      <c r="AF138">
        <v>0.12834224598930488</v>
      </c>
      <c r="AG138">
        <v>40896</v>
      </c>
      <c r="AH138">
        <v>0.41803051317614415</v>
      </c>
      <c r="AI138">
        <v>1022615</v>
      </c>
      <c r="AJ138">
        <v>-2.0301665251972079E-2</v>
      </c>
      <c r="AK138">
        <v>431495</v>
      </c>
      <c r="AL138">
        <v>3.2387666181510344E-3</v>
      </c>
      <c r="AM138">
        <v>375201</v>
      </c>
      <c r="AN138">
        <v>-2.1823803614445247E-2</v>
      </c>
      <c r="AO138">
        <v>56295</v>
      </c>
      <c r="AP138">
        <v>0.20983860222217454</v>
      </c>
      <c r="AQ138">
        <v>338751</v>
      </c>
      <c r="AR138">
        <v>2.3286503887987031E-3</v>
      </c>
      <c r="AS138">
        <v>334419</v>
      </c>
      <c r="AT138">
        <v>-7.1254887639948805E-3</v>
      </c>
      <c r="AU138">
        <v>4332</v>
      </c>
      <c r="AV138">
        <v>2.7834061135371178</v>
      </c>
      <c r="AW138">
        <v>203696</v>
      </c>
      <c r="AX138">
        <v>7.5780059753467466E-3</v>
      </c>
      <c r="AY138">
        <v>150771</v>
      </c>
      <c r="AZ138">
        <v>-4.1646803073930649E-2</v>
      </c>
      <c r="BA138">
        <v>52926</v>
      </c>
      <c r="BB138">
        <v>0.18033006244424632</v>
      </c>
      <c r="BC138">
        <v>174235</v>
      </c>
      <c r="BD138">
        <v>9.3719594488559599E-2</v>
      </c>
      <c r="BE138">
        <v>140768</v>
      </c>
      <c r="BF138">
        <v>-2.6884284894612809E-2</v>
      </c>
      <c r="BG138">
        <v>33467</v>
      </c>
      <c r="BH138">
        <v>1.2847487711632986</v>
      </c>
      <c r="BI138">
        <v>51654</v>
      </c>
      <c r="BJ138">
        <v>0.33019159456118663</v>
      </c>
      <c r="BK138">
        <v>11524</v>
      </c>
      <c r="BL138">
        <v>0.11353753985892356</v>
      </c>
      <c r="BM138">
        <v>40130</v>
      </c>
      <c r="BN138">
        <v>0.40891057823965182</v>
      </c>
      <c r="BO138">
        <v>102418</v>
      </c>
      <c r="BP138">
        <v>-7.0532716217442615E-2</v>
      </c>
      <c r="BQ138">
        <v>48131</v>
      </c>
      <c r="BR138">
        <v>4.1773987576026572E-2</v>
      </c>
      <c r="BS138">
        <v>46184</v>
      </c>
      <c r="BT138">
        <v>2.8871858848690035E-2</v>
      </c>
      <c r="BU138">
        <v>1947</v>
      </c>
      <c r="BV138">
        <v>0.48286367098248295</v>
      </c>
      <c r="BW138">
        <v>29035</v>
      </c>
      <c r="BX138">
        <v>-0.23053479620501405</v>
      </c>
      <c r="BY138">
        <v>27787</v>
      </c>
      <c r="BZ138">
        <v>-0.25651522448761166</v>
      </c>
      <c r="CA138">
        <v>1249</v>
      </c>
      <c r="CB138">
        <v>2.4694444444444446</v>
      </c>
      <c r="CC138">
        <v>18165</v>
      </c>
      <c r="CD138">
        <v>5.0303555941023426E-2</v>
      </c>
      <c r="CE138">
        <v>17367</v>
      </c>
      <c r="CF138">
        <v>5.6065673456977771E-2</v>
      </c>
      <c r="CG138">
        <v>798</v>
      </c>
      <c r="CH138">
        <v>-6.0070671378091856E-2</v>
      </c>
      <c r="CI138">
        <v>8618</v>
      </c>
      <c r="CJ138">
        <v>-5.0985574275960843E-2</v>
      </c>
      <c r="CK138">
        <v>7955</v>
      </c>
      <c r="CL138">
        <v>-0.10335888187556352</v>
      </c>
      <c r="CM138">
        <v>664</v>
      </c>
      <c r="CN138">
        <v>2.1770334928229667</v>
      </c>
      <c r="CO138">
        <v>3379</v>
      </c>
      <c r="CP138">
        <v>0.3318880567599527</v>
      </c>
      <c r="CQ138">
        <v>2613</v>
      </c>
      <c r="CR138">
        <v>0.19917393299678743</v>
      </c>
      <c r="CS138">
        <v>766</v>
      </c>
      <c r="CT138">
        <v>1.1396648044692737</v>
      </c>
      <c r="CU138">
        <v>258506</v>
      </c>
      <c r="CV138">
        <v>-2.3366869292873571E-2</v>
      </c>
      <c r="CW138">
        <v>108281</v>
      </c>
      <c r="CX138">
        <v>3.6737390371873957E-2</v>
      </c>
      <c r="CY138">
        <v>59811</v>
      </c>
      <c r="CZ138">
        <v>-1.7139382785026469E-2</v>
      </c>
      <c r="DA138">
        <v>48469</v>
      </c>
      <c r="DB138">
        <v>0.11192934159210832</v>
      </c>
      <c r="DC138">
        <v>102055</v>
      </c>
      <c r="DD138">
        <v>-3.5797966819092197E-2</v>
      </c>
      <c r="DE138">
        <v>100631</v>
      </c>
      <c r="DF138">
        <v>-4.0741623373528379E-2</v>
      </c>
      <c r="DG138">
        <v>1424</v>
      </c>
      <c r="DH138">
        <v>0.51650692225772099</v>
      </c>
      <c r="DI138">
        <v>69371</v>
      </c>
      <c r="DJ138">
        <v>3.2076173473183145E-2</v>
      </c>
      <c r="DK138">
        <v>21925</v>
      </c>
      <c r="DL138">
        <v>-0.10634221896144125</v>
      </c>
      <c r="DM138">
        <v>47446</v>
      </c>
      <c r="DN138">
        <v>0.11164218270424775</v>
      </c>
      <c r="DO138">
        <v>92670</v>
      </c>
      <c r="DP138">
        <v>0.20750537494299293</v>
      </c>
      <c r="DQ138">
        <v>64940</v>
      </c>
      <c r="DR138">
        <v>2.0026702269692942E-2</v>
      </c>
      <c r="DS138">
        <v>27730</v>
      </c>
      <c r="DT138">
        <v>1.1200305810397553</v>
      </c>
      <c r="DU138">
        <v>39481</v>
      </c>
      <c r="DV138">
        <v>0.24490761178028642</v>
      </c>
      <c r="DW138">
        <v>5560</v>
      </c>
      <c r="DX138">
        <v>2.1683204704152859E-2</v>
      </c>
      <c r="DY138">
        <v>33921</v>
      </c>
      <c r="DZ138">
        <v>0.29114646772228991</v>
      </c>
      <c r="EA138">
        <v>30193</v>
      </c>
      <c r="EB138">
        <v>3.1816007108194988E-2</v>
      </c>
      <c r="EC138">
        <v>18741</v>
      </c>
      <c r="ED138">
        <v>6.9691780821917737E-2</v>
      </c>
      <c r="EE138">
        <v>18584</v>
      </c>
      <c r="EF138">
        <v>7.0506912442396263E-2</v>
      </c>
      <c r="EG138">
        <v>157</v>
      </c>
      <c r="EH138">
        <v>-1.8750000000000044E-2</v>
      </c>
      <c r="EI138">
        <v>6587</v>
      </c>
      <c r="EJ138">
        <v>-0.10829836198727494</v>
      </c>
      <c r="EK138">
        <v>6587</v>
      </c>
      <c r="EL138">
        <v>-0.10829836198727494</v>
      </c>
      <c r="EM138">
        <v>0</v>
      </c>
      <c r="EN138" t="s">
        <v>123</v>
      </c>
      <c r="EO138">
        <v>3139</v>
      </c>
      <c r="EP138">
        <v>0.23388364779874204</v>
      </c>
      <c r="EQ138">
        <v>3139</v>
      </c>
      <c r="ER138">
        <v>0.23388364779874204</v>
      </c>
      <c r="ES138">
        <v>0</v>
      </c>
      <c r="ET138" t="s">
        <v>123</v>
      </c>
      <c r="EU138">
        <v>1164</v>
      </c>
      <c r="EV138">
        <v>-0.13649851632047483</v>
      </c>
      <c r="EW138">
        <v>1138</v>
      </c>
      <c r="EX138">
        <v>-0.13853141559424675</v>
      </c>
      <c r="EY138">
        <v>27</v>
      </c>
      <c r="EZ138">
        <v>0</v>
      </c>
      <c r="FA138">
        <v>431</v>
      </c>
      <c r="FB138">
        <v>-0.25432525951557095</v>
      </c>
      <c r="FC138">
        <v>365</v>
      </c>
      <c r="FD138">
        <v>-0.20824295010845983</v>
      </c>
      <c r="FE138">
        <v>66</v>
      </c>
      <c r="FF138">
        <v>-0.4358974358974359</v>
      </c>
      <c r="FG138">
        <v>32802</v>
      </c>
      <c r="FH138">
        <v>4.8020703536854281E-2</v>
      </c>
      <c r="FI138">
        <v>13458</v>
      </c>
      <c r="FJ138">
        <v>0.13963925819290379</v>
      </c>
      <c r="FK138">
        <v>13384</v>
      </c>
      <c r="FL138">
        <v>0.16261292564280749</v>
      </c>
      <c r="FM138">
        <v>74</v>
      </c>
      <c r="FN138">
        <v>-0.75084175084175087</v>
      </c>
      <c r="FO138">
        <v>5468</v>
      </c>
      <c r="FP138">
        <v>0.24840182648401821</v>
      </c>
      <c r="FQ138">
        <v>5374</v>
      </c>
      <c r="FR138">
        <v>0.23341748909800319</v>
      </c>
      <c r="FS138">
        <v>95</v>
      </c>
      <c r="FT138">
        <v>3.1304347826086953</v>
      </c>
      <c r="FU138">
        <v>6201</v>
      </c>
      <c r="FV138">
        <v>-0.17463064022361241</v>
      </c>
      <c r="FW138">
        <v>6115</v>
      </c>
      <c r="FX138">
        <v>-0.16014283752231839</v>
      </c>
      <c r="FY138">
        <v>86</v>
      </c>
      <c r="FZ138">
        <v>-0.62931034482758619</v>
      </c>
      <c r="GA138">
        <v>7864</v>
      </c>
      <c r="GB138">
        <v>-1.9206784734347671E-2</v>
      </c>
      <c r="GC138">
        <v>7772</v>
      </c>
      <c r="GD138">
        <v>2.709327828667174E-3</v>
      </c>
      <c r="GE138">
        <v>93</v>
      </c>
      <c r="GF138">
        <v>-0.651685393258427</v>
      </c>
      <c r="GG138">
        <v>318</v>
      </c>
      <c r="GH138">
        <v>-0.29955947136563876</v>
      </c>
      <c r="GI138">
        <v>122</v>
      </c>
      <c r="GJ138">
        <v>-0.54307116104868913</v>
      </c>
      <c r="GK138">
        <v>196</v>
      </c>
      <c r="GL138">
        <v>5.3763440860215006E-2</v>
      </c>
      <c r="GM138">
        <v>288717</v>
      </c>
      <c r="GN138">
        <v>2.3550557655083404E-2</v>
      </c>
      <c r="GO138">
        <v>141472</v>
      </c>
      <c r="GP138">
        <v>8.101169099105987E-2</v>
      </c>
      <c r="GQ138">
        <v>140030</v>
      </c>
      <c r="GR138">
        <v>7.2862396567575871E-2</v>
      </c>
      <c r="GS138">
        <v>1443</v>
      </c>
      <c r="GT138">
        <v>3.1228571428571428</v>
      </c>
      <c r="GU138">
        <v>39112</v>
      </c>
      <c r="GV138">
        <v>-9.0952851460566198E-3</v>
      </c>
      <c r="GW138">
        <v>36850</v>
      </c>
      <c r="GX138">
        <v>-6.6403182083048296E-2</v>
      </c>
      <c r="GY138">
        <v>2262</v>
      </c>
      <c r="GZ138" t="s">
        <v>123</v>
      </c>
      <c r="HA138">
        <v>76890</v>
      </c>
      <c r="HB138">
        <v>-6.7303096459159217E-3</v>
      </c>
      <c r="HC138">
        <v>75784</v>
      </c>
      <c r="HD138">
        <v>-1.8672467821718053E-2</v>
      </c>
      <c r="HE138">
        <v>1106</v>
      </c>
      <c r="HF138">
        <v>5.0108695652173916</v>
      </c>
      <c r="HG138">
        <v>33754</v>
      </c>
      <c r="HH138">
        <v>0.10890633726469323</v>
      </c>
      <c r="HI138">
        <v>31845</v>
      </c>
      <c r="HJ138">
        <v>4.6190742140017838E-2</v>
      </c>
      <c r="HK138">
        <v>1908</v>
      </c>
      <c r="HL138" t="s">
        <v>123</v>
      </c>
      <c r="HM138">
        <v>5615</v>
      </c>
      <c r="HN138">
        <v>2.1957882754695506</v>
      </c>
      <c r="HO138">
        <v>2547</v>
      </c>
      <c r="HP138">
        <v>0.7577639751552796</v>
      </c>
      <c r="HQ138">
        <v>3068</v>
      </c>
      <c r="HR138">
        <v>8.9610389610389607</v>
      </c>
      <c r="HS138">
        <v>41368</v>
      </c>
      <c r="HT138">
        <v>-2.113059321833366E-2</v>
      </c>
      <c r="HU138">
        <v>13503</v>
      </c>
      <c r="HV138">
        <v>3.8658835774292299E-3</v>
      </c>
      <c r="HW138">
        <v>12977</v>
      </c>
      <c r="HX138">
        <v>-2.4285714285714244E-2</v>
      </c>
      <c r="HY138">
        <v>526</v>
      </c>
      <c r="HZ138">
        <v>2.4605263157894739</v>
      </c>
      <c r="IA138">
        <v>16561</v>
      </c>
      <c r="IB138">
        <v>2.6639220197373081E-3</v>
      </c>
      <c r="IC138">
        <v>16556</v>
      </c>
      <c r="ID138">
        <v>5.4658083323211315E-3</v>
      </c>
      <c r="IE138">
        <v>6</v>
      </c>
      <c r="IF138">
        <v>-0.88235294117647056</v>
      </c>
      <c r="IG138">
        <v>6144</v>
      </c>
      <c r="IH138">
        <v>-7.6923076923076872E-2</v>
      </c>
      <c r="II138">
        <v>5815</v>
      </c>
      <c r="IJ138">
        <v>-9.38133083995637E-2</v>
      </c>
      <c r="IK138">
        <v>328</v>
      </c>
      <c r="IL138">
        <v>0.37238493723849375</v>
      </c>
      <c r="IM138">
        <v>4087</v>
      </c>
      <c r="IN138">
        <v>-6.604204753199272E-2</v>
      </c>
      <c r="IO138">
        <v>3895</v>
      </c>
      <c r="IP138">
        <v>-0.10991773308957953</v>
      </c>
      <c r="IQ138">
        <v>191</v>
      </c>
      <c r="IR138" t="s">
        <v>123</v>
      </c>
      <c r="IS138">
        <v>2191</v>
      </c>
      <c r="IT138">
        <v>0.44429795649307846</v>
      </c>
      <c r="IU138">
        <v>1671</v>
      </c>
      <c r="IV138">
        <v>0.22327964860907756</v>
      </c>
      <c r="IW138">
        <v>520</v>
      </c>
      <c r="IX138">
        <v>2.4210526315789473</v>
      </c>
      <c r="IY138">
        <v>24436</v>
      </c>
      <c r="IZ138">
        <v>3.6565707983371443E-2</v>
      </c>
      <c r="JA138">
        <v>6402</v>
      </c>
      <c r="JB138">
        <v>-0.10084269662921352</v>
      </c>
      <c r="JC138">
        <v>6391</v>
      </c>
      <c r="JD138">
        <v>-0.10238764044943816</v>
      </c>
      <c r="JE138">
        <v>11</v>
      </c>
      <c r="JF138" t="s">
        <v>123</v>
      </c>
      <c r="JG138">
        <v>3269</v>
      </c>
      <c r="JH138">
        <v>-0.1126492942453855</v>
      </c>
      <c r="JI138">
        <v>3269</v>
      </c>
      <c r="JJ138">
        <v>-0.1126492942453855</v>
      </c>
      <c r="JK138">
        <v>0</v>
      </c>
      <c r="JL138" t="s">
        <v>123</v>
      </c>
      <c r="JM138">
        <v>12003</v>
      </c>
      <c r="JN138">
        <v>0.11087459509486353</v>
      </c>
      <c r="JO138">
        <v>11958</v>
      </c>
      <c r="JP138">
        <v>0.10670985654789455</v>
      </c>
      <c r="JQ138">
        <v>45</v>
      </c>
      <c r="JR138" t="s">
        <v>123</v>
      </c>
      <c r="JS138">
        <v>2830</v>
      </c>
      <c r="JT138">
        <v>0.54814004376367609</v>
      </c>
      <c r="JU138">
        <v>2818</v>
      </c>
      <c r="JV138">
        <v>0.54157549234135671</v>
      </c>
      <c r="JW138">
        <v>12</v>
      </c>
      <c r="JX138" t="s">
        <v>123</v>
      </c>
      <c r="JY138">
        <v>11</v>
      </c>
      <c r="JZ138">
        <v>-0.82539682539682535</v>
      </c>
      <c r="KA138">
        <v>0</v>
      </c>
      <c r="KB138">
        <v>-1</v>
      </c>
      <c r="KC138">
        <v>11</v>
      </c>
      <c r="KD138" t="s">
        <v>123</v>
      </c>
      <c r="KE138">
        <v>30037</v>
      </c>
      <c r="KF138">
        <v>0.25957143456199949</v>
      </c>
      <c r="KG138">
        <v>13886</v>
      </c>
      <c r="KH138">
        <v>0.30618003950710193</v>
      </c>
      <c r="KI138">
        <v>13803</v>
      </c>
      <c r="KJ138">
        <v>0.31833810888252145</v>
      </c>
      <c r="KK138">
        <v>84</v>
      </c>
      <c r="KL138">
        <v>-0.48148148148148151</v>
      </c>
      <c r="KM138">
        <v>6698</v>
      </c>
      <c r="KN138">
        <v>0.26664145234493186</v>
      </c>
      <c r="KO138">
        <v>6630</v>
      </c>
      <c r="KP138">
        <v>0.25378214826021184</v>
      </c>
      <c r="KQ138">
        <v>68</v>
      </c>
      <c r="KR138" t="s">
        <v>123</v>
      </c>
      <c r="KS138">
        <v>2950</v>
      </c>
      <c r="KT138">
        <v>0.71411969785008722</v>
      </c>
      <c r="KU138">
        <v>2870</v>
      </c>
      <c r="KV138">
        <v>0.73939393939393949</v>
      </c>
      <c r="KW138">
        <v>81</v>
      </c>
      <c r="KX138">
        <v>0.14084507042253525</v>
      </c>
      <c r="KY138">
        <v>6658</v>
      </c>
      <c r="KZ138">
        <v>6.2390298388383503E-2</v>
      </c>
      <c r="LA138">
        <v>6468</v>
      </c>
      <c r="LB138">
        <v>5.1023724406889848E-2</v>
      </c>
      <c r="LC138">
        <v>190</v>
      </c>
      <c r="LD138">
        <v>0.68141592920353977</v>
      </c>
      <c r="LE138">
        <v>184</v>
      </c>
      <c r="LF138">
        <v>0.46031746031746024</v>
      </c>
      <c r="LG138">
        <v>184</v>
      </c>
      <c r="LH138">
        <v>0.46031746031746024</v>
      </c>
      <c r="LI138">
        <v>0</v>
      </c>
      <c r="LJ138" t="s">
        <v>123</v>
      </c>
      <c r="LK138">
        <v>233505</v>
      </c>
      <c r="LL138">
        <v>-0.12293650346498397</v>
      </c>
      <c r="LM138">
        <v>73263</v>
      </c>
      <c r="LN138">
        <v>-0.21405966722808067</v>
      </c>
      <c r="LO138">
        <v>72249</v>
      </c>
      <c r="LP138">
        <v>-0.2225940432125334</v>
      </c>
      <c r="LQ138">
        <v>1014</v>
      </c>
      <c r="LR138">
        <v>2.6085409252669041</v>
      </c>
      <c r="LS138">
        <v>132986</v>
      </c>
      <c r="LT138">
        <v>-3.0062899682877786E-3</v>
      </c>
      <c r="LU138">
        <v>132977</v>
      </c>
      <c r="LV138">
        <v>-2.7896722135148933E-3</v>
      </c>
      <c r="LW138">
        <v>9</v>
      </c>
      <c r="LX138">
        <v>-0.7567567567567568</v>
      </c>
      <c r="LY138">
        <v>14771</v>
      </c>
      <c r="LZ138">
        <v>-0.2540652459347541</v>
      </c>
      <c r="MA138">
        <v>14581</v>
      </c>
      <c r="MB138">
        <v>-0.2611229350359785</v>
      </c>
      <c r="MC138">
        <v>190</v>
      </c>
      <c r="MD138">
        <v>1.7941176470588234</v>
      </c>
      <c r="ME138">
        <v>13084</v>
      </c>
      <c r="MF138">
        <v>-0.29546066447687258</v>
      </c>
      <c r="MG138">
        <v>12503</v>
      </c>
      <c r="MH138">
        <v>-0.32674600183081148</v>
      </c>
      <c r="MI138">
        <v>582</v>
      </c>
      <c r="MJ138" t="s">
        <v>123</v>
      </c>
      <c r="MK138">
        <v>1023</v>
      </c>
      <c r="ML138">
        <v>1.4650602409638553</v>
      </c>
      <c r="MM138">
        <v>401</v>
      </c>
      <c r="MN138">
        <v>0.78222222222222215</v>
      </c>
      <c r="MO138">
        <v>622</v>
      </c>
      <c r="MP138">
        <v>2.2736842105263158</v>
      </c>
      <c r="MQ138">
        <v>83051</v>
      </c>
      <c r="MR138">
        <v>3.088266325732647E-2</v>
      </c>
      <c r="MS138">
        <v>42489</v>
      </c>
      <c r="MT138">
        <v>3.5307017543859676E-2</v>
      </c>
      <c r="MU138">
        <v>37972</v>
      </c>
      <c r="MV138">
        <v>-3.8683544303797501E-2</v>
      </c>
      <c r="MW138">
        <v>4517</v>
      </c>
      <c r="MX138">
        <v>1.9350227420402857</v>
      </c>
      <c r="MY138">
        <v>26015</v>
      </c>
      <c r="MZ138">
        <v>0.18217758793056449</v>
      </c>
      <c r="NA138">
        <v>25545</v>
      </c>
      <c r="NB138">
        <v>0.16579956188389922</v>
      </c>
      <c r="NC138">
        <v>468</v>
      </c>
      <c r="ND138">
        <v>3.9263157894736844</v>
      </c>
      <c r="NE138">
        <v>12227</v>
      </c>
      <c r="NF138">
        <v>0.43897846298693666</v>
      </c>
      <c r="NG138">
        <v>8584</v>
      </c>
      <c r="NH138">
        <v>0.20358945597307909</v>
      </c>
      <c r="NI138">
        <v>3644</v>
      </c>
      <c r="NJ138">
        <v>1.6695970695970694</v>
      </c>
      <c r="NK138">
        <v>12124</v>
      </c>
      <c r="NL138">
        <v>3.5089217109194992E-2</v>
      </c>
      <c r="NM138">
        <v>9389</v>
      </c>
      <c r="NN138">
        <v>-0.11021607278241097</v>
      </c>
      <c r="NO138">
        <v>2734</v>
      </c>
      <c r="NP138">
        <v>1.354866494401378</v>
      </c>
      <c r="NQ138">
        <v>2400</v>
      </c>
      <c r="NR138">
        <v>8.6956521739130377E-2</v>
      </c>
      <c r="NS138">
        <v>674</v>
      </c>
      <c r="NT138">
        <v>-0.29052631578947363</v>
      </c>
      <c r="NU138">
        <v>1726</v>
      </c>
      <c r="NV138">
        <v>0.37201907790143074</v>
      </c>
    </row>
    <row r="139" spans="2:386" x14ac:dyDescent="0.25">
      <c r="B139">
        <v>2014</v>
      </c>
      <c r="C139">
        <v>11799401</v>
      </c>
      <c r="D139">
        <v>6.9384267126899823E-2</v>
      </c>
      <c r="E139">
        <v>4722258</v>
      </c>
      <c r="F139">
        <v>8.2386621497105184E-2</v>
      </c>
      <c r="G139">
        <v>4539339</v>
      </c>
      <c r="H139">
        <v>7.1505304133473224E-2</v>
      </c>
      <c r="I139">
        <v>182923</v>
      </c>
      <c r="J139">
        <v>0.44708404531358781</v>
      </c>
      <c r="K139">
        <v>3223471</v>
      </c>
      <c r="L139">
        <v>7.1025209771319764E-2</v>
      </c>
      <c r="M139">
        <v>3171671</v>
      </c>
      <c r="N139">
        <v>6.1314680990324E-2</v>
      </c>
      <c r="O139">
        <v>51799</v>
      </c>
      <c r="P139">
        <v>1.4348500517063081</v>
      </c>
      <c r="Q139">
        <v>2311025</v>
      </c>
      <c r="R139">
        <v>0.1139187730155975</v>
      </c>
      <c r="S139">
        <v>2103177</v>
      </c>
      <c r="T139">
        <v>7.2894029640603097E-2</v>
      </c>
      <c r="U139">
        <v>207845</v>
      </c>
      <c r="V139">
        <v>0.81689045071506006</v>
      </c>
      <c r="W139">
        <v>1793209</v>
      </c>
      <c r="X139">
        <v>7.7157021338198017E-2</v>
      </c>
      <c r="Y139">
        <v>1735894</v>
      </c>
      <c r="Z139">
        <v>7.1803487402144039E-2</v>
      </c>
      <c r="AA139">
        <v>57315</v>
      </c>
      <c r="AB139">
        <v>0.26912601581010165</v>
      </c>
      <c r="AC139">
        <v>275679</v>
      </c>
      <c r="AD139">
        <v>0.37949859887910331</v>
      </c>
      <c r="AE139">
        <v>147855</v>
      </c>
      <c r="AF139">
        <v>7.1746993628449385E-2</v>
      </c>
      <c r="AG139">
        <v>127828</v>
      </c>
      <c r="AH139">
        <v>1.0656066188352402</v>
      </c>
      <c r="AI139">
        <v>10463848</v>
      </c>
      <c r="AJ139">
        <v>8.7770553590110767E-2</v>
      </c>
      <c r="AK139">
        <v>4201451</v>
      </c>
      <c r="AL139">
        <v>0.11091835401836403</v>
      </c>
      <c r="AM139">
        <v>4036545</v>
      </c>
      <c r="AN139">
        <v>9.7833513017198559E-2</v>
      </c>
      <c r="AO139">
        <v>164907</v>
      </c>
      <c r="AP139">
        <v>0.56855601951813428</v>
      </c>
      <c r="AQ139">
        <v>2785024</v>
      </c>
      <c r="AR139">
        <v>7.5664733834172937E-2</v>
      </c>
      <c r="AS139">
        <v>2752645</v>
      </c>
      <c r="AT139">
        <v>6.8382172289819243E-2</v>
      </c>
      <c r="AU139">
        <v>32379</v>
      </c>
      <c r="AV139">
        <v>1.5579870437667878</v>
      </c>
      <c r="AW139">
        <v>2043530</v>
      </c>
      <c r="AX139">
        <v>0.14092681984507971</v>
      </c>
      <c r="AY139">
        <v>1853600</v>
      </c>
      <c r="AZ139">
        <v>9.4857959663438685E-2</v>
      </c>
      <c r="BA139">
        <v>189928</v>
      </c>
      <c r="BB139">
        <v>0.93590736739103852</v>
      </c>
      <c r="BC139">
        <v>1671893</v>
      </c>
      <c r="BD139">
        <v>9.0680348883481532E-2</v>
      </c>
      <c r="BE139">
        <v>1621858</v>
      </c>
      <c r="BF139">
        <v>8.5382657653588101E-2</v>
      </c>
      <c r="BG139">
        <v>50034</v>
      </c>
      <c r="BH139">
        <v>0.29571410073805526</v>
      </c>
      <c r="BI139">
        <v>224701</v>
      </c>
      <c r="BJ139">
        <v>0.49164232607541147</v>
      </c>
      <c r="BK139">
        <v>105291</v>
      </c>
      <c r="BL139">
        <v>0.10310110005238338</v>
      </c>
      <c r="BM139">
        <v>119410</v>
      </c>
      <c r="BN139">
        <v>1.1635773948651047</v>
      </c>
      <c r="BO139">
        <v>1335554</v>
      </c>
      <c r="BP139">
        <v>-5.5671750489645011E-2</v>
      </c>
      <c r="BQ139">
        <v>520813</v>
      </c>
      <c r="BR139">
        <v>-0.1033729414073663</v>
      </c>
      <c r="BS139">
        <v>502794</v>
      </c>
      <c r="BT139">
        <v>-0.10148289258768151</v>
      </c>
      <c r="BU139">
        <v>18017</v>
      </c>
      <c r="BV139">
        <v>-0.15325688504558699</v>
      </c>
      <c r="BW139">
        <v>438447</v>
      </c>
      <c r="BX139">
        <v>4.2461981796912962E-2</v>
      </c>
      <c r="BY139">
        <v>419029</v>
      </c>
      <c r="BZ139">
        <v>1.7127336014738814E-2</v>
      </c>
      <c r="CA139">
        <v>19420</v>
      </c>
      <c r="CB139">
        <v>1.2544694683074065</v>
      </c>
      <c r="CC139">
        <v>267496</v>
      </c>
      <c r="CD139">
        <v>-5.6684416546179062E-2</v>
      </c>
      <c r="CE139">
        <v>249578</v>
      </c>
      <c r="CF139">
        <v>-6.6240651294695141E-2</v>
      </c>
      <c r="CG139">
        <v>17917</v>
      </c>
      <c r="CH139">
        <v>9.9944747989440641E-2</v>
      </c>
      <c r="CI139">
        <v>121318</v>
      </c>
      <c r="CJ139">
        <v>-8.0018199742170282E-2</v>
      </c>
      <c r="CK139">
        <v>114038</v>
      </c>
      <c r="CL139">
        <v>-9.006909978775357E-2</v>
      </c>
      <c r="CM139">
        <v>7282</v>
      </c>
      <c r="CN139">
        <v>0.11243507485487325</v>
      </c>
      <c r="CO139">
        <v>50981</v>
      </c>
      <c r="CP139">
        <v>3.6157066785903025E-2</v>
      </c>
      <c r="CQ139">
        <v>42565</v>
      </c>
      <c r="CR139">
        <v>1.2938132204187713E-3</v>
      </c>
      <c r="CS139">
        <v>8416</v>
      </c>
      <c r="CT139">
        <v>0.25743313910055288</v>
      </c>
      <c r="CU139">
        <v>2495390</v>
      </c>
      <c r="CV139">
        <v>9.0854646117798366E-2</v>
      </c>
      <c r="CW139">
        <v>726371</v>
      </c>
      <c r="CX139">
        <v>0.12302778151413807</v>
      </c>
      <c r="CY139">
        <v>586772</v>
      </c>
      <c r="CZ139">
        <v>4.4942879784875434E-2</v>
      </c>
      <c r="DA139">
        <v>139600</v>
      </c>
      <c r="DB139">
        <v>0.63734459300961754</v>
      </c>
      <c r="DC139">
        <v>752221</v>
      </c>
      <c r="DD139">
        <v>0.10351186293480197</v>
      </c>
      <c r="DE139">
        <v>744710</v>
      </c>
      <c r="DF139">
        <v>0.10340811772689418</v>
      </c>
      <c r="DG139">
        <v>7513</v>
      </c>
      <c r="DH139">
        <v>0.11386212008895469</v>
      </c>
      <c r="DI139">
        <v>420350</v>
      </c>
      <c r="DJ139">
        <v>0.23800211463189802</v>
      </c>
      <c r="DK139">
        <v>278079</v>
      </c>
      <c r="DL139">
        <v>8.7299415058337715E-2</v>
      </c>
      <c r="DM139">
        <v>142273</v>
      </c>
      <c r="DN139">
        <v>0.69797111827187019</v>
      </c>
      <c r="DO139">
        <v>820208</v>
      </c>
      <c r="DP139">
        <v>0.11205747607987981</v>
      </c>
      <c r="DQ139">
        <v>787194</v>
      </c>
      <c r="DR139">
        <v>0.11104461854832004</v>
      </c>
      <c r="DS139">
        <v>33016</v>
      </c>
      <c r="DT139">
        <v>0.13691460055096427</v>
      </c>
      <c r="DU139">
        <v>135371</v>
      </c>
      <c r="DV139">
        <v>0.47506347182722597</v>
      </c>
      <c r="DW139">
        <v>51475</v>
      </c>
      <c r="DX139">
        <v>7.2395833333333437E-2</v>
      </c>
      <c r="DY139">
        <v>83900</v>
      </c>
      <c r="DZ139">
        <v>0.91661907481439187</v>
      </c>
      <c r="EA139">
        <v>295831</v>
      </c>
      <c r="EB139">
        <v>6.2195476627326274E-2</v>
      </c>
      <c r="EC139">
        <v>168556</v>
      </c>
      <c r="ED139">
        <v>0.11416201209637444</v>
      </c>
      <c r="EE139">
        <v>167937</v>
      </c>
      <c r="EF139">
        <v>0.1139138913393869</v>
      </c>
      <c r="EG139">
        <v>618</v>
      </c>
      <c r="EH139">
        <v>0.18390804597701149</v>
      </c>
      <c r="EI139">
        <v>80506</v>
      </c>
      <c r="EJ139">
        <v>6.0685111989459806E-2</v>
      </c>
      <c r="EK139">
        <v>80180</v>
      </c>
      <c r="EL139">
        <v>5.7867377364962946E-2</v>
      </c>
      <c r="EM139">
        <v>326</v>
      </c>
      <c r="EN139">
        <v>2.0754716981132075</v>
      </c>
      <c r="EO139">
        <v>29692</v>
      </c>
      <c r="EP139">
        <v>4.7336860670194048E-2</v>
      </c>
      <c r="EQ139">
        <v>29039</v>
      </c>
      <c r="ER139">
        <v>4.1832597854554621E-2</v>
      </c>
      <c r="ES139">
        <v>654</v>
      </c>
      <c r="ET139">
        <v>0.37106918238993702</v>
      </c>
      <c r="EU139">
        <v>12759</v>
      </c>
      <c r="EV139">
        <v>-0.2560349854227405</v>
      </c>
      <c r="EW139">
        <v>12412</v>
      </c>
      <c r="EX139">
        <v>-0.26312039895511752</v>
      </c>
      <c r="EY139">
        <v>347</v>
      </c>
      <c r="EZ139">
        <v>0.13398692810457513</v>
      </c>
      <c r="FA139">
        <v>5146</v>
      </c>
      <c r="FB139">
        <v>-3.5245594300712391E-2</v>
      </c>
      <c r="FC139">
        <v>4653</v>
      </c>
      <c r="FD139">
        <v>-9.7731239092495592E-2</v>
      </c>
      <c r="FE139">
        <v>494</v>
      </c>
      <c r="FF139">
        <v>1.7752808988764044</v>
      </c>
      <c r="FG139">
        <v>422307</v>
      </c>
      <c r="FH139">
        <v>0.25784314601520819</v>
      </c>
      <c r="FI139">
        <v>181491</v>
      </c>
      <c r="FJ139">
        <v>0.25833558666306145</v>
      </c>
      <c r="FK139">
        <v>179090</v>
      </c>
      <c r="FL139">
        <v>0.27991824074669647</v>
      </c>
      <c r="FM139">
        <v>2402</v>
      </c>
      <c r="FN139">
        <v>-0.44243268337975861</v>
      </c>
      <c r="FO139">
        <v>61708</v>
      </c>
      <c r="FP139">
        <v>0.65539072350242766</v>
      </c>
      <c r="FQ139">
        <v>60344</v>
      </c>
      <c r="FR139">
        <v>0.64174556534987492</v>
      </c>
      <c r="FS139">
        <v>1362</v>
      </c>
      <c r="FT139">
        <v>1.6042065009560229</v>
      </c>
      <c r="FU139">
        <v>84825</v>
      </c>
      <c r="FV139">
        <v>0.2664228127799344</v>
      </c>
      <c r="FW139">
        <v>83761</v>
      </c>
      <c r="FX139">
        <v>0.26513812738834264</v>
      </c>
      <c r="FY139">
        <v>1067</v>
      </c>
      <c r="FZ139">
        <v>0.3803363518758085</v>
      </c>
      <c r="GA139">
        <v>91819</v>
      </c>
      <c r="GB139">
        <v>6.1933290155440357E-2</v>
      </c>
      <c r="GC139">
        <v>91005</v>
      </c>
      <c r="GD139">
        <v>5.5093735870056726E-2</v>
      </c>
      <c r="GE139">
        <v>817</v>
      </c>
      <c r="GF139">
        <v>2.8537735849056602</v>
      </c>
      <c r="GG139">
        <v>5333</v>
      </c>
      <c r="GH139">
        <v>0.37874870734229571</v>
      </c>
      <c r="GI139">
        <v>4890</v>
      </c>
      <c r="GJ139">
        <v>0.38018628281117706</v>
      </c>
      <c r="GK139">
        <v>441</v>
      </c>
      <c r="GL139">
        <v>0.35276073619631898</v>
      </c>
      <c r="GM139">
        <v>3691992</v>
      </c>
      <c r="GN139">
        <v>0.11862952436933027</v>
      </c>
      <c r="GO139">
        <v>1783277</v>
      </c>
      <c r="GP139">
        <v>0.11997932473790085</v>
      </c>
      <c r="GQ139">
        <v>1777578</v>
      </c>
      <c r="GR139">
        <v>0.11966505374786318</v>
      </c>
      <c r="GS139">
        <v>5698</v>
      </c>
      <c r="GT139">
        <v>0.22695951765719213</v>
      </c>
      <c r="GU139">
        <v>547394</v>
      </c>
      <c r="GV139">
        <v>0.1292527953129512</v>
      </c>
      <c r="GW139">
        <v>529753</v>
      </c>
      <c r="GX139">
        <v>9.4433758984222571E-2</v>
      </c>
      <c r="GY139">
        <v>17640</v>
      </c>
      <c r="GZ139">
        <v>24.236051502145923</v>
      </c>
      <c r="HA139">
        <v>985615</v>
      </c>
      <c r="HB139">
        <v>0.12584328445158244</v>
      </c>
      <c r="HC139">
        <v>953550</v>
      </c>
      <c r="HD139">
        <v>9.4629079675864425E-2</v>
      </c>
      <c r="HE139">
        <v>32065</v>
      </c>
      <c r="HF139">
        <v>6.4070224070224073</v>
      </c>
      <c r="HG139">
        <v>398729</v>
      </c>
      <c r="HH139">
        <v>0.23302739243105508</v>
      </c>
      <c r="HI139">
        <v>390037</v>
      </c>
      <c r="HJ139">
        <v>0.21730215254782137</v>
      </c>
      <c r="HK139">
        <v>8691</v>
      </c>
      <c r="HL139">
        <v>1.9311973018549748</v>
      </c>
      <c r="HM139">
        <v>39444</v>
      </c>
      <c r="HN139">
        <v>1.1862321250415695</v>
      </c>
      <c r="HO139">
        <v>16908</v>
      </c>
      <c r="HP139">
        <v>0.27674998112210214</v>
      </c>
      <c r="HQ139">
        <v>22535</v>
      </c>
      <c r="HR139">
        <v>3.6947916666666663</v>
      </c>
      <c r="HS139">
        <v>433381</v>
      </c>
      <c r="HT139">
        <v>1.9211651832158338E-3</v>
      </c>
      <c r="HU139">
        <v>139115</v>
      </c>
      <c r="HV139">
        <v>2.5800500154946615E-3</v>
      </c>
      <c r="HW139">
        <v>137949</v>
      </c>
      <c r="HX139">
        <v>5.0745965695764284E-5</v>
      </c>
      <c r="HY139">
        <v>1166</v>
      </c>
      <c r="HZ139">
        <v>0.43596059113300489</v>
      </c>
      <c r="IA139">
        <v>176008</v>
      </c>
      <c r="IB139">
        <v>1.3789210547536568E-2</v>
      </c>
      <c r="IC139">
        <v>175884</v>
      </c>
      <c r="ID139">
        <v>1.4260917704182585E-2</v>
      </c>
      <c r="IE139">
        <v>124</v>
      </c>
      <c r="IF139">
        <v>-0.38916256157635465</v>
      </c>
      <c r="IG139">
        <v>65312</v>
      </c>
      <c r="IH139">
        <v>3.2551815724155331E-2</v>
      </c>
      <c r="II139">
        <v>64586</v>
      </c>
      <c r="IJ139">
        <v>3.3855709048998817E-2</v>
      </c>
      <c r="IK139">
        <v>725</v>
      </c>
      <c r="IL139">
        <v>-6.8123393316195324E-2</v>
      </c>
      <c r="IM139">
        <v>37273</v>
      </c>
      <c r="IN139">
        <v>-0.11239968566189606</v>
      </c>
      <c r="IO139">
        <v>37029</v>
      </c>
      <c r="IP139">
        <v>-0.11207826775052154</v>
      </c>
      <c r="IQ139">
        <v>244</v>
      </c>
      <c r="IR139">
        <v>-0.15570934256055369</v>
      </c>
      <c r="IS139">
        <v>14863</v>
      </c>
      <c r="IT139">
        <v>1.1501293044780203E-2</v>
      </c>
      <c r="IU139">
        <v>14538</v>
      </c>
      <c r="IV139">
        <v>1.4161144053017161E-2</v>
      </c>
      <c r="IW139">
        <v>325</v>
      </c>
      <c r="IX139">
        <v>-9.4707520891364916E-2</v>
      </c>
      <c r="IY139">
        <v>389556</v>
      </c>
      <c r="IZ139">
        <v>2.9824941708920027E-2</v>
      </c>
      <c r="JA139">
        <v>104705</v>
      </c>
      <c r="JB139">
        <v>4.1063882674621022E-2</v>
      </c>
      <c r="JC139">
        <v>104384</v>
      </c>
      <c r="JD139">
        <v>3.9888423988842403E-2</v>
      </c>
      <c r="JE139">
        <v>323</v>
      </c>
      <c r="JF139">
        <v>0.67357512953367871</v>
      </c>
      <c r="JG139">
        <v>56400</v>
      </c>
      <c r="JH139">
        <v>-8.3516483516483664E-3</v>
      </c>
      <c r="JI139">
        <v>56373</v>
      </c>
      <c r="JJ139">
        <v>-8.0589818936848134E-3</v>
      </c>
      <c r="JK139">
        <v>28</v>
      </c>
      <c r="JL139">
        <v>-0.36363636363636365</v>
      </c>
      <c r="JM139">
        <v>194035</v>
      </c>
      <c r="JN139">
        <v>-8.7257271013523319E-3</v>
      </c>
      <c r="JO139">
        <v>193600</v>
      </c>
      <c r="JP139">
        <v>-9.2575060514100693E-3</v>
      </c>
      <c r="JQ139">
        <v>435</v>
      </c>
      <c r="JR139">
        <v>0.29080118694362023</v>
      </c>
      <c r="JS139">
        <v>33064</v>
      </c>
      <c r="JT139">
        <v>0.33808174828004867</v>
      </c>
      <c r="JU139">
        <v>32776</v>
      </c>
      <c r="JV139">
        <v>0.32868493594940817</v>
      </c>
      <c r="JW139">
        <v>288</v>
      </c>
      <c r="JX139">
        <v>6.024390243902439</v>
      </c>
      <c r="JY139">
        <v>466</v>
      </c>
      <c r="JZ139">
        <v>0.64084507042253525</v>
      </c>
      <c r="KA139">
        <v>212</v>
      </c>
      <c r="KB139">
        <v>1.617283950617284</v>
      </c>
      <c r="KC139">
        <v>254</v>
      </c>
      <c r="KD139">
        <v>0.25123152709359609</v>
      </c>
      <c r="KE139">
        <v>289792</v>
      </c>
      <c r="KF139">
        <v>0.19586182421418807</v>
      </c>
      <c r="KG139">
        <v>137575</v>
      </c>
      <c r="KH139">
        <v>0.34728193276076502</v>
      </c>
      <c r="KI139">
        <v>136159</v>
      </c>
      <c r="KJ139">
        <v>0.35174926534826456</v>
      </c>
      <c r="KK139">
        <v>1416</v>
      </c>
      <c r="KL139">
        <v>2.0172910662824117E-2</v>
      </c>
      <c r="KM139">
        <v>53057</v>
      </c>
      <c r="KN139">
        <v>0.24322234458842007</v>
      </c>
      <c r="KO139">
        <v>51959</v>
      </c>
      <c r="KP139">
        <v>0.23797383907936442</v>
      </c>
      <c r="KQ139">
        <v>1099</v>
      </c>
      <c r="KR139">
        <v>0.55225988700564965</v>
      </c>
      <c r="KS139">
        <v>31727</v>
      </c>
      <c r="KT139">
        <v>2.4972539897913038E-2</v>
      </c>
      <c r="KU139">
        <v>29724</v>
      </c>
      <c r="KV139">
        <v>1.7596713454296475E-2</v>
      </c>
      <c r="KW139">
        <v>2003</v>
      </c>
      <c r="KX139">
        <v>0.14522584333905098</v>
      </c>
      <c r="KY139">
        <v>71076</v>
      </c>
      <c r="KZ139">
        <v>-6.3272451174756217E-4</v>
      </c>
      <c r="LA139">
        <v>69994</v>
      </c>
      <c r="LB139">
        <v>1.2512838316770081E-2</v>
      </c>
      <c r="LC139">
        <v>1081</v>
      </c>
      <c r="LD139">
        <v>-0.45732931726907633</v>
      </c>
      <c r="LE139">
        <v>2383</v>
      </c>
      <c r="LF139">
        <v>1.0350128095644746</v>
      </c>
      <c r="LG139">
        <v>1706</v>
      </c>
      <c r="LH139">
        <v>1.1649746192893402</v>
      </c>
      <c r="LI139">
        <v>677</v>
      </c>
      <c r="LJ139">
        <v>0.76762402088772852</v>
      </c>
      <c r="LK139">
        <v>1457452</v>
      </c>
      <c r="LL139">
        <v>2.6486693970116493E-2</v>
      </c>
      <c r="LM139">
        <v>458652</v>
      </c>
      <c r="LN139">
        <v>5.950186419770187E-2</v>
      </c>
      <c r="LO139">
        <v>455282</v>
      </c>
      <c r="LP139">
        <v>5.3542337739272083E-2</v>
      </c>
      <c r="LQ139">
        <v>3369</v>
      </c>
      <c r="LR139">
        <v>3.4741035856573701</v>
      </c>
      <c r="LS139">
        <v>792075</v>
      </c>
      <c r="LT139">
        <v>4.5390211237597011E-3</v>
      </c>
      <c r="LU139">
        <v>791258</v>
      </c>
      <c r="LV139">
        <v>4.571786958028623E-3</v>
      </c>
      <c r="LW139">
        <v>820</v>
      </c>
      <c r="LX139">
        <v>-2.4970273483947647E-2</v>
      </c>
      <c r="LY139">
        <v>121846</v>
      </c>
      <c r="LZ139">
        <v>0.19040221968209314</v>
      </c>
      <c r="MA139">
        <v>121440</v>
      </c>
      <c r="MB139">
        <v>0.19209588597343696</v>
      </c>
      <c r="MC139">
        <v>405</v>
      </c>
      <c r="MD139">
        <v>-0.16837782340862428</v>
      </c>
      <c r="ME139">
        <v>82778</v>
      </c>
      <c r="MF139">
        <v>-8.9110436198776344E-2</v>
      </c>
      <c r="MG139">
        <v>82636</v>
      </c>
      <c r="MH139">
        <v>-8.8094108299583973E-2</v>
      </c>
      <c r="MI139">
        <v>144</v>
      </c>
      <c r="MJ139">
        <v>-0.4375</v>
      </c>
      <c r="MK139">
        <v>4449</v>
      </c>
      <c r="ML139">
        <v>0.17295017136831015</v>
      </c>
      <c r="MM139">
        <v>1906</v>
      </c>
      <c r="MN139">
        <v>-0.2714067278287462</v>
      </c>
      <c r="MO139">
        <v>2545</v>
      </c>
      <c r="MP139">
        <v>1.1604414261460101</v>
      </c>
      <c r="MQ139">
        <v>988147</v>
      </c>
      <c r="MR139">
        <v>4.6461041539805681E-2</v>
      </c>
      <c r="MS139">
        <v>501709</v>
      </c>
      <c r="MT139">
        <v>6.0540851334583312E-2</v>
      </c>
      <c r="MU139">
        <v>491394</v>
      </c>
      <c r="MV139">
        <v>5.4912357910329224E-2</v>
      </c>
      <c r="MW139">
        <v>10315</v>
      </c>
      <c r="MX139">
        <v>0.42217013649524326</v>
      </c>
      <c r="MY139">
        <v>265655</v>
      </c>
      <c r="MZ139">
        <v>7.1712408070066402E-2</v>
      </c>
      <c r="NA139">
        <v>262184</v>
      </c>
      <c r="NB139">
        <v>6.9789456503998704E-2</v>
      </c>
      <c r="NC139">
        <v>3467</v>
      </c>
      <c r="ND139">
        <v>0.24309788454643244</v>
      </c>
      <c r="NE139">
        <v>110128</v>
      </c>
      <c r="NF139">
        <v>0.24449667766577776</v>
      </c>
      <c r="NG139">
        <v>99821</v>
      </c>
      <c r="NH139">
        <v>0.2012876827727299</v>
      </c>
      <c r="NI139">
        <v>10301</v>
      </c>
      <c r="NJ139">
        <v>0.91184112843355614</v>
      </c>
      <c r="NK139">
        <v>124187</v>
      </c>
      <c r="NL139">
        <v>-0.11068223971126367</v>
      </c>
      <c r="NM139">
        <v>118775</v>
      </c>
      <c r="NN139">
        <v>-0.12748202073033665</v>
      </c>
      <c r="NO139">
        <v>5406</v>
      </c>
      <c r="NP139">
        <v>0.53841775754126342</v>
      </c>
      <c r="NQ139">
        <v>17246</v>
      </c>
      <c r="NR139">
        <v>0.47641469052307173</v>
      </c>
      <c r="NS139">
        <v>9003</v>
      </c>
      <c r="NT139">
        <v>0.17119812670742807</v>
      </c>
      <c r="NU139">
        <v>8239</v>
      </c>
      <c r="NV139">
        <v>1.065429932313863</v>
      </c>
    </row>
    <row r="140" spans="2:386" outlineLevel="1" x14ac:dyDescent="0.25">
      <c r="B140" t="s">
        <v>61</v>
      </c>
      <c r="C140">
        <v>974598</v>
      </c>
      <c r="D140">
        <v>-5.6798353216482966E-2</v>
      </c>
      <c r="E140">
        <v>394529</v>
      </c>
      <c r="F140">
        <v>-4.1684277004542247E-2</v>
      </c>
      <c r="G140">
        <v>377919</v>
      </c>
      <c r="H140">
        <v>-7.7183977652321656E-2</v>
      </c>
      <c r="I140">
        <v>16609</v>
      </c>
      <c r="J140">
        <v>6.6822386679000925</v>
      </c>
      <c r="K140">
        <v>304218</v>
      </c>
      <c r="L140">
        <v>-3.9858354347682035E-2</v>
      </c>
      <c r="M140">
        <v>303244</v>
      </c>
      <c r="N140">
        <v>-3.8352497954575737E-2</v>
      </c>
      <c r="O140">
        <v>974</v>
      </c>
      <c r="P140">
        <v>-0.35453943008614974</v>
      </c>
      <c r="Q140">
        <v>162724</v>
      </c>
      <c r="R140">
        <v>4.2701525054466227E-2</v>
      </c>
      <c r="S140">
        <v>146919</v>
      </c>
      <c r="T140">
        <v>-4.1736782373889558E-2</v>
      </c>
      <c r="U140">
        <v>15805</v>
      </c>
      <c r="V140">
        <v>4.764040846097739</v>
      </c>
      <c r="W140">
        <v>135475</v>
      </c>
      <c r="X140">
        <v>2.8796427784907763E-2</v>
      </c>
      <c r="Y140">
        <v>124369</v>
      </c>
      <c r="Z140">
        <v>-4.224712178968848E-2</v>
      </c>
      <c r="AA140">
        <v>11106</v>
      </c>
      <c r="AB140">
        <v>5.0788177339901477</v>
      </c>
      <c r="AC140">
        <v>14160</v>
      </c>
      <c r="AD140">
        <v>-0.15224809914386639</v>
      </c>
      <c r="AE140">
        <v>12405</v>
      </c>
      <c r="AF140">
        <v>-0.17117658849468831</v>
      </c>
      <c r="AG140">
        <v>1755</v>
      </c>
      <c r="AH140">
        <v>1.1527377521613813E-2</v>
      </c>
      <c r="AI140">
        <v>878139</v>
      </c>
      <c r="AJ140">
        <v>-5.3408215073004306E-2</v>
      </c>
      <c r="AK140">
        <v>350241</v>
      </c>
      <c r="AL140">
        <v>-3.5611029423912477E-2</v>
      </c>
      <c r="AM140">
        <v>335381</v>
      </c>
      <c r="AN140">
        <v>-7.4969246639195464E-2</v>
      </c>
      <c r="AO140">
        <v>14860</v>
      </c>
      <c r="AP140">
        <v>23.281045751633986</v>
      </c>
      <c r="AQ140">
        <v>273558</v>
      </c>
      <c r="AR140">
        <v>-5.1867615406744005E-2</v>
      </c>
      <c r="AS140">
        <v>272841</v>
      </c>
      <c r="AT140">
        <v>-4.9884039196840813E-2</v>
      </c>
      <c r="AU140">
        <v>717</v>
      </c>
      <c r="AV140">
        <v>-0.47162859248341926</v>
      </c>
      <c r="AW140">
        <v>144921</v>
      </c>
      <c r="AX140">
        <v>7.831334265900769E-2</v>
      </c>
      <c r="AY140">
        <v>129798</v>
      </c>
      <c r="AZ140">
        <v>-1.9978254960587138E-2</v>
      </c>
      <c r="BA140">
        <v>15123</v>
      </c>
      <c r="BB140">
        <v>6.747438524590164</v>
      </c>
      <c r="BC140">
        <v>131019</v>
      </c>
      <c r="BD140">
        <v>4.7540236501882882E-2</v>
      </c>
      <c r="BE140">
        <v>120028</v>
      </c>
      <c r="BF140">
        <v>-3.0852086007961299E-2</v>
      </c>
      <c r="BG140">
        <v>10991</v>
      </c>
      <c r="BH140">
        <v>7.9795751633986924</v>
      </c>
      <c r="BI140">
        <v>11588</v>
      </c>
      <c r="BJ140">
        <v>-9.5394223263075673E-2</v>
      </c>
      <c r="BK140">
        <v>10725</v>
      </c>
      <c r="BL140">
        <v>-6.4544265154819036E-2</v>
      </c>
      <c r="BM140">
        <v>863</v>
      </c>
      <c r="BN140">
        <v>-0.35884101040118865</v>
      </c>
      <c r="BO140">
        <v>96459</v>
      </c>
      <c r="BP140">
        <v>-8.6579799625007059E-2</v>
      </c>
      <c r="BQ140">
        <v>44288</v>
      </c>
      <c r="BR140">
        <v>-8.7146508368373343E-2</v>
      </c>
      <c r="BS140">
        <v>42538</v>
      </c>
      <c r="BT140">
        <v>-9.4280969211770205E-2</v>
      </c>
      <c r="BU140">
        <v>1750</v>
      </c>
      <c r="BV140">
        <v>0.12903225806451624</v>
      </c>
      <c r="BW140">
        <v>30660</v>
      </c>
      <c r="BX140">
        <v>8.247422680412364E-2</v>
      </c>
      <c r="BY140">
        <v>30403</v>
      </c>
      <c r="BZ140">
        <v>7.9192105636802568E-2</v>
      </c>
      <c r="CA140">
        <v>257</v>
      </c>
      <c r="CB140">
        <v>0.69078947368421062</v>
      </c>
      <c r="CC140">
        <v>17804</v>
      </c>
      <c r="CD140">
        <v>-0.17817577548005903</v>
      </c>
      <c r="CE140">
        <v>17121</v>
      </c>
      <c r="CF140">
        <v>-0.17979304397815465</v>
      </c>
      <c r="CG140">
        <v>683</v>
      </c>
      <c r="CH140">
        <v>-0.13544303797468349</v>
      </c>
      <c r="CI140">
        <v>4455</v>
      </c>
      <c r="CJ140">
        <v>-0.32591920108942352</v>
      </c>
      <c r="CK140">
        <v>4341</v>
      </c>
      <c r="CL140">
        <v>-0.27722277722277722</v>
      </c>
      <c r="CM140">
        <v>115</v>
      </c>
      <c r="CN140">
        <v>-0.80928689883913763</v>
      </c>
      <c r="CO140">
        <v>2571</v>
      </c>
      <c r="CP140">
        <v>-0.33941418293936276</v>
      </c>
      <c r="CQ140">
        <v>1679</v>
      </c>
      <c r="CR140">
        <v>-0.52069654581787039</v>
      </c>
      <c r="CS140">
        <v>892</v>
      </c>
      <c r="CT140">
        <v>1.287179487179487</v>
      </c>
      <c r="CU140">
        <v>214046</v>
      </c>
      <c r="CV140">
        <v>-0.13039274237124254</v>
      </c>
      <c r="CW140">
        <v>69149</v>
      </c>
      <c r="CX140">
        <v>-2.0136035142411801E-2</v>
      </c>
      <c r="CY140">
        <v>54979</v>
      </c>
      <c r="CZ140">
        <v>-0.21928118032973121</v>
      </c>
      <c r="DA140">
        <v>14169</v>
      </c>
      <c r="DB140">
        <v>94.09395973154362</v>
      </c>
      <c r="DC140">
        <v>66459</v>
      </c>
      <c r="DD140">
        <v>-0.13356539424280356</v>
      </c>
      <c r="DE140">
        <v>66327</v>
      </c>
      <c r="DF140">
        <v>-0.13021755379833977</v>
      </c>
      <c r="DG140">
        <v>132</v>
      </c>
      <c r="DH140">
        <v>-0.70469798657718119</v>
      </c>
      <c r="DI140">
        <v>40396</v>
      </c>
      <c r="DJ140">
        <v>0.35638976563024638</v>
      </c>
      <c r="DK140">
        <v>26448</v>
      </c>
      <c r="DL140">
        <v>-9.5145232474597163E-2</v>
      </c>
      <c r="DM140">
        <v>13948</v>
      </c>
      <c r="DN140">
        <v>24.22242314647378</v>
      </c>
      <c r="DO140">
        <v>67039</v>
      </c>
      <c r="DP140">
        <v>0.13523445040895465</v>
      </c>
      <c r="DQ140">
        <v>56620</v>
      </c>
      <c r="DR140">
        <v>-3.3409017191047718E-2</v>
      </c>
      <c r="DS140">
        <v>10419</v>
      </c>
      <c r="DT140">
        <v>20.888655462184875</v>
      </c>
      <c r="DU140">
        <v>5813</v>
      </c>
      <c r="DV140">
        <v>-0.1763955794842732</v>
      </c>
      <c r="DW140">
        <v>5681</v>
      </c>
      <c r="DX140">
        <v>-0.12921520539546294</v>
      </c>
      <c r="DY140">
        <v>132</v>
      </c>
      <c r="DZ140">
        <v>-0.75327102803738322</v>
      </c>
      <c r="EA140">
        <v>25939</v>
      </c>
      <c r="EB140">
        <v>-2.0023423627639869E-2</v>
      </c>
      <c r="EC140">
        <v>15587</v>
      </c>
      <c r="ED140">
        <v>7.682210708117454E-2</v>
      </c>
      <c r="EE140">
        <v>15520</v>
      </c>
      <c r="EF140">
        <v>7.8451810159127167E-2</v>
      </c>
      <c r="EG140">
        <v>67</v>
      </c>
      <c r="EH140">
        <v>-0.21176470588235297</v>
      </c>
      <c r="EI140">
        <v>6317</v>
      </c>
      <c r="EJ140">
        <v>-0.13737539259866172</v>
      </c>
      <c r="EK140">
        <v>6317</v>
      </c>
      <c r="EL140">
        <v>-0.13607768052516411</v>
      </c>
      <c r="EM140">
        <v>0</v>
      </c>
      <c r="EN140">
        <v>-1</v>
      </c>
      <c r="EO140">
        <v>2452</v>
      </c>
      <c r="EP140">
        <v>0.14847775175644018</v>
      </c>
      <c r="EQ140">
        <v>2421</v>
      </c>
      <c r="ER140">
        <v>0.14739336492890986</v>
      </c>
      <c r="ES140">
        <v>31</v>
      </c>
      <c r="ET140">
        <v>0.24</v>
      </c>
      <c r="EU140">
        <v>817</v>
      </c>
      <c r="EV140">
        <v>-0.47895408163265307</v>
      </c>
      <c r="EW140">
        <v>806</v>
      </c>
      <c r="EX140">
        <v>-0.48</v>
      </c>
      <c r="EY140">
        <v>11</v>
      </c>
      <c r="EZ140">
        <v>-0.38888888888888884</v>
      </c>
      <c r="FA140">
        <v>357</v>
      </c>
      <c r="FB140">
        <v>-0.26086956521739135</v>
      </c>
      <c r="FC140">
        <v>329</v>
      </c>
      <c r="FD140">
        <v>-0.3188405797101449</v>
      </c>
      <c r="FE140">
        <v>28</v>
      </c>
      <c r="FF140" t="s">
        <v>123</v>
      </c>
      <c r="FG140">
        <v>20634</v>
      </c>
      <c r="FH140">
        <v>6.2786505279423199E-2</v>
      </c>
      <c r="FI140">
        <v>10723</v>
      </c>
      <c r="FJ140">
        <v>7.1335797781996169E-2</v>
      </c>
      <c r="FK140">
        <v>10723</v>
      </c>
      <c r="FL140">
        <v>7.1335797781996169E-2</v>
      </c>
      <c r="FM140">
        <v>0</v>
      </c>
      <c r="FN140" t="s">
        <v>123</v>
      </c>
      <c r="FO140">
        <v>2864</v>
      </c>
      <c r="FP140">
        <v>-1.9513865114686779E-2</v>
      </c>
      <c r="FQ140">
        <v>2864</v>
      </c>
      <c r="FR140">
        <v>0</v>
      </c>
      <c r="FS140">
        <v>0</v>
      </c>
      <c r="FT140">
        <v>-1</v>
      </c>
      <c r="FU140">
        <v>3051</v>
      </c>
      <c r="FV140">
        <v>0.45632458233890216</v>
      </c>
      <c r="FW140">
        <v>3014</v>
      </c>
      <c r="FX140">
        <v>0.49429846306395642</v>
      </c>
      <c r="FY140">
        <v>37</v>
      </c>
      <c r="FZ140">
        <v>-0.52564102564102566</v>
      </c>
      <c r="GA140">
        <v>3594</v>
      </c>
      <c r="GB140">
        <v>-0.12597276264591439</v>
      </c>
      <c r="GC140">
        <v>3594</v>
      </c>
      <c r="GD140">
        <v>-0.12597276264591439</v>
      </c>
      <c r="GE140">
        <v>0</v>
      </c>
      <c r="GF140" t="s">
        <v>123</v>
      </c>
      <c r="GG140">
        <v>148</v>
      </c>
      <c r="GH140">
        <v>-0.55952380952380953</v>
      </c>
      <c r="GI140">
        <v>148</v>
      </c>
      <c r="GJ140">
        <v>-0.12426035502958577</v>
      </c>
      <c r="GK140">
        <v>0</v>
      </c>
      <c r="GL140">
        <v>-1</v>
      </c>
      <c r="GM140">
        <v>230171</v>
      </c>
      <c r="GN140">
        <v>-2.5116369689243134E-2</v>
      </c>
      <c r="GO140">
        <v>113997</v>
      </c>
      <c r="GP140">
        <v>-2.0071863287831393E-2</v>
      </c>
      <c r="GQ140">
        <v>113917</v>
      </c>
      <c r="GR140">
        <v>-2.070904183071709E-2</v>
      </c>
      <c r="GS140">
        <v>80</v>
      </c>
      <c r="GT140">
        <v>12.333333333333334</v>
      </c>
      <c r="GU140">
        <v>26816</v>
      </c>
      <c r="GV140">
        <v>-0.18233930967191125</v>
      </c>
      <c r="GW140">
        <v>26816</v>
      </c>
      <c r="GX140">
        <v>-0.17615975422427033</v>
      </c>
      <c r="GY140">
        <v>0</v>
      </c>
      <c r="GZ140">
        <v>-1</v>
      </c>
      <c r="HA140">
        <v>59695</v>
      </c>
      <c r="HB140">
        <v>-1.4462366479008115E-2</v>
      </c>
      <c r="HC140">
        <v>59587</v>
      </c>
      <c r="HD140">
        <v>-9.8044103228808188E-3</v>
      </c>
      <c r="HE140">
        <v>108</v>
      </c>
      <c r="HF140">
        <v>-0.72658227848101264</v>
      </c>
      <c r="HG140">
        <v>25465</v>
      </c>
      <c r="HH140">
        <v>0.10915109543098578</v>
      </c>
      <c r="HI140">
        <v>25442</v>
      </c>
      <c r="HJ140">
        <v>0.11612195656942315</v>
      </c>
      <c r="HK140">
        <v>23</v>
      </c>
      <c r="HL140">
        <v>-0.8597560975609756</v>
      </c>
      <c r="HM140">
        <v>1796</v>
      </c>
      <c r="HN140">
        <v>0.12601880877742944</v>
      </c>
      <c r="HO140">
        <v>1645</v>
      </c>
      <c r="HP140">
        <v>3.1347962382445083E-2</v>
      </c>
      <c r="HQ140">
        <v>152</v>
      </c>
      <c r="HR140" t="s">
        <v>123</v>
      </c>
      <c r="HS140">
        <v>38345</v>
      </c>
      <c r="HT140">
        <v>-9.1802657445347102E-2</v>
      </c>
      <c r="HU140">
        <v>12905</v>
      </c>
      <c r="HV140">
        <v>1.9409937888199558E-3</v>
      </c>
      <c r="HW140">
        <v>12905</v>
      </c>
      <c r="HX140">
        <v>1.9409937888199558E-3</v>
      </c>
      <c r="HY140">
        <v>0</v>
      </c>
      <c r="HZ140" t="s">
        <v>123</v>
      </c>
      <c r="IA140">
        <v>15360</v>
      </c>
      <c r="IB140">
        <v>-0.13635085746415521</v>
      </c>
      <c r="IC140">
        <v>15290</v>
      </c>
      <c r="ID140">
        <v>-0.14028675850435757</v>
      </c>
      <c r="IE140">
        <v>70</v>
      </c>
      <c r="IF140" t="s">
        <v>123</v>
      </c>
      <c r="IG140">
        <v>5034</v>
      </c>
      <c r="IH140">
        <v>-7.3610599926389408E-2</v>
      </c>
      <c r="II140">
        <v>4985</v>
      </c>
      <c r="IJ140">
        <v>-7.8387872065076691E-2</v>
      </c>
      <c r="IK140">
        <v>49</v>
      </c>
      <c r="IL140">
        <v>0.96</v>
      </c>
      <c r="IM140">
        <v>4003</v>
      </c>
      <c r="IN140">
        <v>-0.10965302491103202</v>
      </c>
      <c r="IO140">
        <v>3980</v>
      </c>
      <c r="IP140">
        <v>-9.975118751413703E-2</v>
      </c>
      <c r="IQ140">
        <v>23</v>
      </c>
      <c r="IR140">
        <v>-0.69333333333333336</v>
      </c>
      <c r="IS140">
        <v>1150</v>
      </c>
      <c r="IT140">
        <v>-0.31872037914691942</v>
      </c>
      <c r="IU140">
        <v>1150</v>
      </c>
      <c r="IV140">
        <v>-0.31872037914691942</v>
      </c>
      <c r="IW140">
        <v>0</v>
      </c>
      <c r="IX140" t="s">
        <v>123</v>
      </c>
      <c r="IY140">
        <v>27076</v>
      </c>
      <c r="IZ140">
        <v>2.782522871351012E-2</v>
      </c>
      <c r="JA140">
        <v>6774</v>
      </c>
      <c r="JB140">
        <v>-7.9086115992970107E-3</v>
      </c>
      <c r="JC140">
        <v>6774</v>
      </c>
      <c r="JD140">
        <v>-7.9086115992970107E-3</v>
      </c>
      <c r="JE140">
        <v>0</v>
      </c>
      <c r="JF140" t="s">
        <v>123</v>
      </c>
      <c r="JG140">
        <v>4550</v>
      </c>
      <c r="JH140">
        <v>0.12207151664611593</v>
      </c>
      <c r="JI140">
        <v>4550</v>
      </c>
      <c r="JJ140">
        <v>0.12207151664611593</v>
      </c>
      <c r="JK140">
        <v>0</v>
      </c>
      <c r="JL140" t="s">
        <v>123</v>
      </c>
      <c r="JM140">
        <v>12866</v>
      </c>
      <c r="JN140">
        <v>-7.7890028533971201E-3</v>
      </c>
      <c r="JO140">
        <v>12844</v>
      </c>
      <c r="JP140">
        <v>-7.2654196939249127E-3</v>
      </c>
      <c r="JQ140">
        <v>22</v>
      </c>
      <c r="JR140">
        <v>-0.24137931034482762</v>
      </c>
      <c r="JS140">
        <v>2723</v>
      </c>
      <c r="JT140">
        <v>0.12334983498349827</v>
      </c>
      <c r="JU140">
        <v>2723</v>
      </c>
      <c r="JV140">
        <v>0.12334983498349827</v>
      </c>
      <c r="JW140">
        <v>0</v>
      </c>
      <c r="JX140" t="s">
        <v>123</v>
      </c>
      <c r="JY140">
        <v>0</v>
      </c>
      <c r="JZ140" t="s">
        <v>123</v>
      </c>
      <c r="KA140">
        <v>0</v>
      </c>
      <c r="KB140" t="s">
        <v>123</v>
      </c>
      <c r="KC140">
        <v>0</v>
      </c>
      <c r="KD140" t="s">
        <v>123</v>
      </c>
      <c r="KE140">
        <v>21605</v>
      </c>
      <c r="KF140">
        <v>-0.2123587313160773</v>
      </c>
      <c r="KG140">
        <v>11300</v>
      </c>
      <c r="KH140">
        <v>-0.19880884855360181</v>
      </c>
      <c r="KI140">
        <v>11238</v>
      </c>
      <c r="KJ140">
        <v>-0.19734304692521965</v>
      </c>
      <c r="KK140">
        <v>62</v>
      </c>
      <c r="KL140">
        <v>-0.39805825242718451</v>
      </c>
      <c r="KM140">
        <v>4966</v>
      </c>
      <c r="KN140">
        <v>-0.27683122178535025</v>
      </c>
      <c r="KO140">
        <v>4966</v>
      </c>
      <c r="KP140">
        <v>-0.27227432590855805</v>
      </c>
      <c r="KQ140">
        <v>0</v>
      </c>
      <c r="KR140">
        <v>-1</v>
      </c>
      <c r="KS140">
        <v>1483</v>
      </c>
      <c r="KT140">
        <v>-0.37845766974015083</v>
      </c>
      <c r="KU140">
        <v>1260</v>
      </c>
      <c r="KV140">
        <v>-0.43598925693822743</v>
      </c>
      <c r="KW140">
        <v>223</v>
      </c>
      <c r="KX140">
        <v>0.46710526315789469</v>
      </c>
      <c r="KY140">
        <v>4125</v>
      </c>
      <c r="KZ140">
        <v>-5.2595314653192449E-2</v>
      </c>
      <c r="LA140">
        <v>4109</v>
      </c>
      <c r="LB140">
        <v>-5.2352398523985211E-2</v>
      </c>
      <c r="LC140">
        <v>16</v>
      </c>
      <c r="LD140">
        <v>-5.8823529411764719E-2</v>
      </c>
      <c r="LE140">
        <v>0</v>
      </c>
      <c r="LF140" t="s">
        <v>123</v>
      </c>
      <c r="LG140">
        <v>0</v>
      </c>
      <c r="LH140" t="s">
        <v>123</v>
      </c>
      <c r="LI140">
        <v>0</v>
      </c>
      <c r="LJ140" t="s">
        <v>123</v>
      </c>
      <c r="LK140">
        <v>236746</v>
      </c>
      <c r="LL140">
        <v>4.5697879858657142E-2</v>
      </c>
      <c r="LM140">
        <v>77417</v>
      </c>
      <c r="LN140">
        <v>-6.9406546381219125E-2</v>
      </c>
      <c r="LO140">
        <v>77303</v>
      </c>
      <c r="LP140">
        <v>-6.9837679136534825E-2</v>
      </c>
      <c r="LQ140">
        <v>114</v>
      </c>
      <c r="LR140">
        <v>0.35714285714285721</v>
      </c>
      <c r="LS140">
        <v>127803</v>
      </c>
      <c r="LT140">
        <v>0.10600238849369137</v>
      </c>
      <c r="LU140">
        <v>127725</v>
      </c>
      <c r="LV140">
        <v>0.10612188341661533</v>
      </c>
      <c r="LW140">
        <v>78</v>
      </c>
      <c r="LX140">
        <v>-6.0240963855421659E-2</v>
      </c>
      <c r="LY140">
        <v>14422</v>
      </c>
      <c r="LZ140">
        <v>0.24596112311015128</v>
      </c>
      <c r="MA140">
        <v>14372</v>
      </c>
      <c r="MB140">
        <v>0.25224361767012282</v>
      </c>
      <c r="MC140">
        <v>50</v>
      </c>
      <c r="MD140">
        <v>-0.48979591836734693</v>
      </c>
      <c r="ME140">
        <v>15221</v>
      </c>
      <c r="MF140">
        <v>4.601025371369083E-4</v>
      </c>
      <c r="MG140">
        <v>15221</v>
      </c>
      <c r="MH140">
        <v>4.601025371369083E-4</v>
      </c>
      <c r="MI140">
        <v>0</v>
      </c>
      <c r="MJ140" t="s">
        <v>123</v>
      </c>
      <c r="MK140">
        <v>1243</v>
      </c>
      <c r="ML140">
        <v>4.7813953488372096</v>
      </c>
      <c r="MM140">
        <v>1200</v>
      </c>
      <c r="MN140">
        <v>7.7591240875912408</v>
      </c>
      <c r="MO140">
        <v>43</v>
      </c>
      <c r="MP140">
        <v>-0.45569620253164556</v>
      </c>
      <c r="MQ140">
        <v>63577</v>
      </c>
      <c r="MR140">
        <v>-0.1760901963325342</v>
      </c>
      <c r="MS140">
        <v>32389</v>
      </c>
      <c r="MT140">
        <v>-6.8880264481816833E-2</v>
      </c>
      <c r="MU140">
        <v>32022</v>
      </c>
      <c r="MV140">
        <v>-7.448192144281629E-2</v>
      </c>
      <c r="MW140">
        <v>368</v>
      </c>
      <c r="MX140">
        <v>0.9891891891891893</v>
      </c>
      <c r="MY140">
        <v>18423</v>
      </c>
      <c r="MZ140">
        <v>-0.24859287054409007</v>
      </c>
      <c r="NA140">
        <v>17986</v>
      </c>
      <c r="NB140">
        <v>-0.25207917498336663</v>
      </c>
      <c r="NC140">
        <v>437</v>
      </c>
      <c r="ND140">
        <v>-7.2186836518046693E-2</v>
      </c>
      <c r="NE140">
        <v>5522</v>
      </c>
      <c r="NF140">
        <v>-0.25889142396993692</v>
      </c>
      <c r="NG140">
        <v>4867</v>
      </c>
      <c r="NH140">
        <v>-0.28980008755289655</v>
      </c>
      <c r="NI140">
        <v>655</v>
      </c>
      <c r="NJ140">
        <v>9.7152428810720171E-2</v>
      </c>
      <c r="NK140">
        <v>8032</v>
      </c>
      <c r="NL140">
        <v>-0.26264573579362893</v>
      </c>
      <c r="NM140">
        <v>7533</v>
      </c>
      <c r="NN140">
        <v>-0.27706333973128594</v>
      </c>
      <c r="NO140">
        <v>499</v>
      </c>
      <c r="NP140">
        <v>5.2742616033755185E-2</v>
      </c>
      <c r="NQ140">
        <v>1081</v>
      </c>
      <c r="NR140">
        <v>-0.24668989547038322</v>
      </c>
      <c r="NS140">
        <v>572</v>
      </c>
      <c r="NT140">
        <v>-0.34177215189873422</v>
      </c>
      <c r="NU140">
        <v>508</v>
      </c>
      <c r="NV140">
        <v>-0.10088495575221235</v>
      </c>
    </row>
    <row r="141" spans="2:386" outlineLevel="1" x14ac:dyDescent="0.25">
      <c r="B141" t="s">
        <v>63</v>
      </c>
      <c r="C141">
        <v>993285</v>
      </c>
      <c r="D141">
        <v>-3.5536075457115013E-2</v>
      </c>
      <c r="E141">
        <v>401247</v>
      </c>
      <c r="F141">
        <v>-2.1322523287210182E-2</v>
      </c>
      <c r="G141">
        <v>383378</v>
      </c>
      <c r="H141">
        <v>-3.9992587936867219E-2</v>
      </c>
      <c r="I141">
        <v>17869</v>
      </c>
      <c r="J141">
        <v>0.67941729323308264</v>
      </c>
      <c r="K141">
        <v>305001</v>
      </c>
      <c r="L141">
        <v>-6.9278983472890188E-2</v>
      </c>
      <c r="M141">
        <v>303468</v>
      </c>
      <c r="N141">
        <v>-3.0986167345739668E-2</v>
      </c>
      <c r="O141">
        <v>1533</v>
      </c>
      <c r="P141">
        <v>-0.89451592926443269</v>
      </c>
      <c r="Q141">
        <v>170378</v>
      </c>
      <c r="R141">
        <v>-2.2977893740860789E-2</v>
      </c>
      <c r="S141">
        <v>154341</v>
      </c>
      <c r="T141">
        <v>-2.6688023812376671E-2</v>
      </c>
      <c r="U141">
        <v>16037</v>
      </c>
      <c r="V141">
        <v>1.4229698962813009E-2</v>
      </c>
      <c r="W141">
        <v>128422</v>
      </c>
      <c r="X141">
        <v>-0.10661092057573374</v>
      </c>
      <c r="Y141">
        <v>126095</v>
      </c>
      <c r="Z141">
        <v>-6.0527943137707818E-2</v>
      </c>
      <c r="AA141">
        <v>2327</v>
      </c>
      <c r="AB141">
        <v>-0.75577246011754828</v>
      </c>
      <c r="AC141">
        <v>17752</v>
      </c>
      <c r="AD141">
        <v>-0.30723902439024386</v>
      </c>
      <c r="AE141">
        <v>14999</v>
      </c>
      <c r="AF141">
        <v>-7.9364105082249004E-2</v>
      </c>
      <c r="AG141">
        <v>2753</v>
      </c>
      <c r="AH141">
        <v>-0.70505678165845298</v>
      </c>
      <c r="AI141">
        <v>898532</v>
      </c>
      <c r="AJ141">
        <v>-4.0495315306464552E-2</v>
      </c>
      <c r="AK141">
        <v>358216</v>
      </c>
      <c r="AL141">
        <v>-2.2080020966191993E-2</v>
      </c>
      <c r="AM141">
        <v>342206</v>
      </c>
      <c r="AN141">
        <v>-4.5900259013184841E-2</v>
      </c>
      <c r="AO141">
        <v>16010</v>
      </c>
      <c r="AP141">
        <v>1.096922069417158</v>
      </c>
      <c r="AQ141">
        <v>277971</v>
      </c>
      <c r="AR141">
        <v>-8.3529504856481585E-2</v>
      </c>
      <c r="AS141">
        <v>277040</v>
      </c>
      <c r="AT141">
        <v>-4.2662741113944747E-2</v>
      </c>
      <c r="AU141">
        <v>931</v>
      </c>
      <c r="AV141">
        <v>-0.93311781609195399</v>
      </c>
      <c r="AW141">
        <v>153529</v>
      </c>
      <c r="AX141">
        <v>9.415044346699819E-3</v>
      </c>
      <c r="AY141">
        <v>138323</v>
      </c>
      <c r="AZ141">
        <v>4.2253214366092529E-3</v>
      </c>
      <c r="BA141">
        <v>15205</v>
      </c>
      <c r="BB141">
        <v>5.9065264330988354E-2</v>
      </c>
      <c r="BC141">
        <v>122756</v>
      </c>
      <c r="BD141">
        <v>-0.11151964332242836</v>
      </c>
      <c r="BE141">
        <v>120634</v>
      </c>
      <c r="BF141">
        <v>-6.7613732976766427E-2</v>
      </c>
      <c r="BG141">
        <v>2122</v>
      </c>
      <c r="BH141">
        <v>-0.75839690310827734</v>
      </c>
      <c r="BI141">
        <v>12361</v>
      </c>
      <c r="BJ141">
        <v>-0.44254532335167318</v>
      </c>
      <c r="BK141">
        <v>9781</v>
      </c>
      <c r="BL141">
        <v>-0.26860091228594929</v>
      </c>
      <c r="BM141">
        <v>2580</v>
      </c>
      <c r="BN141">
        <v>-0.70685149414839221</v>
      </c>
      <c r="BO141">
        <v>94754</v>
      </c>
      <c r="BP141">
        <v>1.4181892131993168E-2</v>
      </c>
      <c r="BQ141">
        <v>43031</v>
      </c>
      <c r="BR141">
        <v>-1.4970813780473824E-2</v>
      </c>
      <c r="BS141">
        <v>41172</v>
      </c>
      <c r="BT141">
        <v>1.2094395280235926E-2</v>
      </c>
      <c r="BU141">
        <v>1860</v>
      </c>
      <c r="BV141">
        <v>-0.38103161397670549</v>
      </c>
      <c r="BW141">
        <v>27030</v>
      </c>
      <c r="BX141">
        <v>0.10787769489302401</v>
      </c>
      <c r="BY141">
        <v>26429</v>
      </c>
      <c r="BZ141">
        <v>0.11111578239300424</v>
      </c>
      <c r="CA141">
        <v>601</v>
      </c>
      <c r="CB141">
        <v>-1.7973856209150374E-2</v>
      </c>
      <c r="CC141">
        <v>16850</v>
      </c>
      <c r="CD141">
        <v>-0.24398779612347454</v>
      </c>
      <c r="CE141">
        <v>16018</v>
      </c>
      <c r="CF141">
        <v>-0.23112369797916765</v>
      </c>
      <c r="CG141">
        <v>832</v>
      </c>
      <c r="CH141">
        <v>-0.42817869415807563</v>
      </c>
      <c r="CI141">
        <v>5666</v>
      </c>
      <c r="CJ141">
        <v>1.4866559197564078E-2</v>
      </c>
      <c r="CK141">
        <v>5461</v>
      </c>
      <c r="CL141">
        <v>0.12877221992558918</v>
      </c>
      <c r="CM141">
        <v>205</v>
      </c>
      <c r="CN141">
        <v>-0.72483221476510074</v>
      </c>
      <c r="CO141">
        <v>5391</v>
      </c>
      <c r="CP141">
        <v>0.56215589684149525</v>
      </c>
      <c r="CQ141">
        <v>5218</v>
      </c>
      <c r="CR141">
        <v>0.78759849263446391</v>
      </c>
      <c r="CS141">
        <v>174</v>
      </c>
      <c r="CT141">
        <v>-0.67354596622889307</v>
      </c>
      <c r="CU141">
        <v>209507</v>
      </c>
      <c r="CV141">
        <v>-0.11266078515249445</v>
      </c>
      <c r="CW141">
        <v>71075</v>
      </c>
      <c r="CX141">
        <v>-8.2382255732286747E-2</v>
      </c>
      <c r="CY141">
        <v>57963</v>
      </c>
      <c r="CZ141">
        <v>-0.18674673438749601</v>
      </c>
      <c r="DA141">
        <v>13111</v>
      </c>
      <c r="DB141">
        <v>1.1201487710219924</v>
      </c>
      <c r="DC141">
        <v>64200</v>
      </c>
      <c r="DD141">
        <v>-0.24801461803359337</v>
      </c>
      <c r="DE141">
        <v>63934</v>
      </c>
      <c r="DF141">
        <v>-0.11568784751998673</v>
      </c>
      <c r="DG141">
        <v>267</v>
      </c>
      <c r="DH141">
        <v>-0.9795809115937596</v>
      </c>
      <c r="DI141">
        <v>37363</v>
      </c>
      <c r="DJ141">
        <v>-1.7357914946216746E-2</v>
      </c>
      <c r="DK141">
        <v>24485</v>
      </c>
      <c r="DL141">
        <v>-6.8145864600657191E-3</v>
      </c>
      <c r="DM141">
        <v>12879</v>
      </c>
      <c r="DN141">
        <v>-3.6724008975317912E-2</v>
      </c>
      <c r="DO141">
        <v>53617</v>
      </c>
      <c r="DP141">
        <v>-0.15292983869693666</v>
      </c>
      <c r="DQ141">
        <v>52330</v>
      </c>
      <c r="DR141">
        <v>-5.3107753551072112E-2</v>
      </c>
      <c r="DS141">
        <v>1287</v>
      </c>
      <c r="DT141">
        <v>-0.83976593625498008</v>
      </c>
      <c r="DU141">
        <v>5748</v>
      </c>
      <c r="DV141">
        <v>-0.65609668541342581</v>
      </c>
      <c r="DW141">
        <v>5681</v>
      </c>
      <c r="DX141">
        <v>-0.35757096008142031</v>
      </c>
      <c r="DY141">
        <v>67</v>
      </c>
      <c r="DZ141">
        <v>-0.99148773980434501</v>
      </c>
      <c r="EA141">
        <v>26252</v>
      </c>
      <c r="EB141">
        <v>-5.0113977638672758E-2</v>
      </c>
      <c r="EC141">
        <v>16284</v>
      </c>
      <c r="ED141">
        <v>8.4220956155560689E-3</v>
      </c>
      <c r="EE141">
        <v>16232</v>
      </c>
      <c r="EF141">
        <v>1.0269496483475526E-2</v>
      </c>
      <c r="EG141">
        <v>53</v>
      </c>
      <c r="EH141">
        <v>-0.34567901234567899</v>
      </c>
      <c r="EI141">
        <v>6105</v>
      </c>
      <c r="EJ141">
        <v>-0.1092792529909542</v>
      </c>
      <c r="EK141">
        <v>6105</v>
      </c>
      <c r="EL141">
        <v>-0.10836862859646557</v>
      </c>
      <c r="EM141">
        <v>0</v>
      </c>
      <c r="EN141">
        <v>-1</v>
      </c>
      <c r="EO141">
        <v>1937</v>
      </c>
      <c r="EP141">
        <v>-0.16436583261432269</v>
      </c>
      <c r="EQ141">
        <v>1902</v>
      </c>
      <c r="ER141">
        <v>-0.17840172786177111</v>
      </c>
      <c r="ES141">
        <v>35</v>
      </c>
      <c r="ET141">
        <v>7.75</v>
      </c>
      <c r="EU141">
        <v>1331</v>
      </c>
      <c r="EV141">
        <v>-0.16551724137931034</v>
      </c>
      <c r="EW141">
        <v>1196</v>
      </c>
      <c r="EX141">
        <v>-0.16246498599439774</v>
      </c>
      <c r="EY141">
        <v>135</v>
      </c>
      <c r="EZ141">
        <v>-0.19161676646706582</v>
      </c>
      <c r="FA141">
        <v>460</v>
      </c>
      <c r="FB141">
        <v>-2.3354564755838636E-2</v>
      </c>
      <c r="FC141">
        <v>460</v>
      </c>
      <c r="FD141">
        <v>1.9955654101995624E-2</v>
      </c>
      <c r="FE141">
        <v>0</v>
      </c>
      <c r="FF141">
        <v>-1</v>
      </c>
      <c r="FG141">
        <v>26985</v>
      </c>
      <c r="FH141">
        <v>-8.2673284155420301E-2</v>
      </c>
      <c r="FI141">
        <v>12766</v>
      </c>
      <c r="FJ141">
        <v>-9.0352002280176702E-2</v>
      </c>
      <c r="FK141">
        <v>12714</v>
      </c>
      <c r="FL141">
        <v>-9.029765311963367E-2</v>
      </c>
      <c r="FM141">
        <v>52</v>
      </c>
      <c r="FN141">
        <v>-0.11864406779661019</v>
      </c>
      <c r="FO141">
        <v>3250</v>
      </c>
      <c r="FP141">
        <v>-0.24611459058223151</v>
      </c>
      <c r="FQ141">
        <v>3250</v>
      </c>
      <c r="FR141">
        <v>-0.2168674698795181</v>
      </c>
      <c r="FS141">
        <v>0</v>
      </c>
      <c r="FT141">
        <v>-1</v>
      </c>
      <c r="FU141">
        <v>4495</v>
      </c>
      <c r="FV141">
        <v>0.19452564443263354</v>
      </c>
      <c r="FW141">
        <v>4415</v>
      </c>
      <c r="FX141">
        <v>0.24086565486228229</v>
      </c>
      <c r="FY141">
        <v>80</v>
      </c>
      <c r="FZ141">
        <v>-0.6097560975609756</v>
      </c>
      <c r="GA141">
        <v>6255</v>
      </c>
      <c r="GB141">
        <v>-0.13425605536332175</v>
      </c>
      <c r="GC141">
        <v>6152</v>
      </c>
      <c r="GD141">
        <v>-0.1417410714285714</v>
      </c>
      <c r="GE141">
        <v>104</v>
      </c>
      <c r="GF141">
        <v>0.82456140350877183</v>
      </c>
      <c r="GG141">
        <v>211</v>
      </c>
      <c r="GH141">
        <v>-0.25964912280701757</v>
      </c>
      <c r="GI141">
        <v>211</v>
      </c>
      <c r="GJ141">
        <v>-0.18846153846153846</v>
      </c>
      <c r="GK141">
        <v>0</v>
      </c>
      <c r="GL141">
        <v>-1</v>
      </c>
      <c r="GM141">
        <v>247277</v>
      </c>
      <c r="GN141">
        <v>-7.4059650633764629E-2</v>
      </c>
      <c r="GO141">
        <v>119385</v>
      </c>
      <c r="GP141">
        <v>-7.2673041222299006E-2</v>
      </c>
      <c r="GQ141">
        <v>118320</v>
      </c>
      <c r="GR141">
        <v>-7.9064119927147014E-2</v>
      </c>
      <c r="GS141">
        <v>1066</v>
      </c>
      <c r="GT141">
        <v>3.0532319391634983</v>
      </c>
      <c r="GU141">
        <v>31845</v>
      </c>
      <c r="GV141">
        <v>-0.17980219440581058</v>
      </c>
      <c r="GW141">
        <v>31698</v>
      </c>
      <c r="GX141">
        <v>-0.17865934236778691</v>
      </c>
      <c r="GY141">
        <v>148</v>
      </c>
      <c r="GZ141">
        <v>-0.36206896551724133</v>
      </c>
      <c r="HA141">
        <v>68541</v>
      </c>
      <c r="HB141">
        <v>6.0178186141404133E-3</v>
      </c>
      <c r="HC141">
        <v>67431</v>
      </c>
      <c r="HD141">
        <v>-8.5426101276245836E-3</v>
      </c>
      <c r="HE141">
        <v>1110</v>
      </c>
      <c r="HF141">
        <v>8.3277310924369754</v>
      </c>
      <c r="HG141">
        <v>25738</v>
      </c>
      <c r="HH141">
        <v>-9.1172316384180774E-2</v>
      </c>
      <c r="HI141">
        <v>25700</v>
      </c>
      <c r="HJ141">
        <v>-8.5474343463098679E-2</v>
      </c>
      <c r="HK141">
        <v>38</v>
      </c>
      <c r="HL141">
        <v>-0.82568807339449535</v>
      </c>
      <c r="HM141">
        <v>2690</v>
      </c>
      <c r="HN141">
        <v>0.4285714285714286</v>
      </c>
      <c r="HO141">
        <v>1313</v>
      </c>
      <c r="HP141">
        <v>-0.27936333699231619</v>
      </c>
      <c r="HQ141">
        <v>1378</v>
      </c>
      <c r="HR141">
        <v>21.590163934426229</v>
      </c>
      <c r="HS141">
        <v>42995</v>
      </c>
      <c r="HT141">
        <v>4.682021815348647E-2</v>
      </c>
      <c r="HU141">
        <v>13915</v>
      </c>
      <c r="HV141">
        <v>3.0969845150774278E-2</v>
      </c>
      <c r="HW141">
        <v>13790</v>
      </c>
      <c r="HX141">
        <v>2.558381674847543E-2</v>
      </c>
      <c r="HY141">
        <v>125</v>
      </c>
      <c r="HZ141">
        <v>1.4509803921568629</v>
      </c>
      <c r="IA141">
        <v>16949</v>
      </c>
      <c r="IB141">
        <v>5.9378711169448151E-2</v>
      </c>
      <c r="IC141">
        <v>16949</v>
      </c>
      <c r="ID141">
        <v>5.9378711169448151E-2</v>
      </c>
      <c r="IE141">
        <v>0</v>
      </c>
      <c r="IF141" t="s">
        <v>123</v>
      </c>
      <c r="IG141">
        <v>6227</v>
      </c>
      <c r="IH141">
        <v>8.2391795584912275E-2</v>
      </c>
      <c r="II141">
        <v>6091</v>
      </c>
      <c r="IJ141">
        <v>7.2359154929577452E-2</v>
      </c>
      <c r="IK141">
        <v>135</v>
      </c>
      <c r="IL141">
        <v>0.82432432432432434</v>
      </c>
      <c r="IM141">
        <v>4270</v>
      </c>
      <c r="IN141">
        <v>1.8121125417262851E-2</v>
      </c>
      <c r="IO141">
        <v>4270</v>
      </c>
      <c r="IP141">
        <v>1.8121125417262851E-2</v>
      </c>
      <c r="IQ141">
        <v>0</v>
      </c>
      <c r="IR141" t="s">
        <v>123</v>
      </c>
      <c r="IS141">
        <v>1524</v>
      </c>
      <c r="IT141">
        <v>-7.2992700729927029E-2</v>
      </c>
      <c r="IU141">
        <v>1524</v>
      </c>
      <c r="IV141">
        <v>-5.8096415327564932E-2</v>
      </c>
      <c r="IW141">
        <v>0</v>
      </c>
      <c r="IX141">
        <v>-1</v>
      </c>
      <c r="IY141">
        <v>26162</v>
      </c>
      <c r="IZ141">
        <v>2.700792965376464E-2</v>
      </c>
      <c r="JA141">
        <v>6637</v>
      </c>
      <c r="JB141">
        <v>0.14155486756105962</v>
      </c>
      <c r="JC141">
        <v>6637</v>
      </c>
      <c r="JD141">
        <v>0.14155486756105962</v>
      </c>
      <c r="JE141">
        <v>0</v>
      </c>
      <c r="JF141" t="s">
        <v>123</v>
      </c>
      <c r="JG141">
        <v>4215</v>
      </c>
      <c r="JH141">
        <v>0.10282574568288849</v>
      </c>
      <c r="JI141">
        <v>4184</v>
      </c>
      <c r="JJ141">
        <v>9.4714809000523204E-2</v>
      </c>
      <c r="JK141">
        <v>31</v>
      </c>
      <c r="JL141" t="s">
        <v>123</v>
      </c>
      <c r="JM141">
        <v>13513</v>
      </c>
      <c r="JN141">
        <v>1.1603533463093285E-2</v>
      </c>
      <c r="JO141">
        <v>13513</v>
      </c>
      <c r="JP141">
        <v>1.1603533463093285E-2</v>
      </c>
      <c r="JQ141">
        <v>0</v>
      </c>
      <c r="JR141" t="s">
        <v>123</v>
      </c>
      <c r="JS141">
        <v>1828</v>
      </c>
      <c r="JT141">
        <v>-0.23386420787929585</v>
      </c>
      <c r="JU141">
        <v>1828</v>
      </c>
      <c r="JV141">
        <v>-0.23386420787929585</v>
      </c>
      <c r="JW141">
        <v>0</v>
      </c>
      <c r="JX141" t="s">
        <v>123</v>
      </c>
      <c r="JY141">
        <v>0</v>
      </c>
      <c r="JZ141" t="s">
        <v>123</v>
      </c>
      <c r="KA141">
        <v>0</v>
      </c>
      <c r="KB141" t="s">
        <v>123</v>
      </c>
      <c r="KC141">
        <v>0</v>
      </c>
      <c r="KD141" t="s">
        <v>123</v>
      </c>
      <c r="KE141">
        <v>17888</v>
      </c>
      <c r="KF141">
        <v>-0.17854518736223368</v>
      </c>
      <c r="KG141">
        <v>8609</v>
      </c>
      <c r="KH141">
        <v>-0.13171961674230959</v>
      </c>
      <c r="KI141">
        <v>8430</v>
      </c>
      <c r="KJ141">
        <v>-0.13786050317038245</v>
      </c>
      <c r="KK141">
        <v>179</v>
      </c>
      <c r="KL141">
        <v>0.3065693430656935</v>
      </c>
      <c r="KM141">
        <v>4338</v>
      </c>
      <c r="KN141">
        <v>-0.24726704841228531</v>
      </c>
      <c r="KO141">
        <v>4315</v>
      </c>
      <c r="KP141">
        <v>-0.25125802533402741</v>
      </c>
      <c r="KQ141">
        <v>23</v>
      </c>
      <c r="KR141" t="s">
        <v>123</v>
      </c>
      <c r="KS141">
        <v>1025</v>
      </c>
      <c r="KT141">
        <v>-0.53110704483074112</v>
      </c>
      <c r="KU141">
        <v>920</v>
      </c>
      <c r="KV141">
        <v>-0.55684007707129091</v>
      </c>
      <c r="KW141">
        <v>106</v>
      </c>
      <c r="KX141">
        <v>-4.5045045045045029E-2</v>
      </c>
      <c r="KY141">
        <v>4141</v>
      </c>
      <c r="KZ141">
        <v>8.2785488190892931E-3</v>
      </c>
      <c r="LA141">
        <v>4114</v>
      </c>
      <c r="LB141">
        <v>1.031434184675839E-2</v>
      </c>
      <c r="LC141">
        <v>27</v>
      </c>
      <c r="LD141">
        <v>-0.22857142857142854</v>
      </c>
      <c r="LE141">
        <v>165</v>
      </c>
      <c r="LF141">
        <v>0.1619718309859155</v>
      </c>
      <c r="LG141">
        <v>72</v>
      </c>
      <c r="LH141">
        <v>-0.17241379310344829</v>
      </c>
      <c r="LI141">
        <v>93</v>
      </c>
      <c r="LJ141">
        <v>0.72222222222222232</v>
      </c>
      <c r="LK141">
        <v>232398</v>
      </c>
      <c r="LL141">
        <v>5.9180631958908547E-2</v>
      </c>
      <c r="LM141">
        <v>77604</v>
      </c>
      <c r="LN141">
        <v>6.3257840437338064E-2</v>
      </c>
      <c r="LO141">
        <v>77374</v>
      </c>
      <c r="LP141">
        <v>6.1269836915522458E-2</v>
      </c>
      <c r="LQ141">
        <v>230</v>
      </c>
      <c r="LR141">
        <v>1.875</v>
      </c>
      <c r="LS141">
        <v>125095</v>
      </c>
      <c r="LT141">
        <v>4.7767019565799984E-2</v>
      </c>
      <c r="LU141">
        <v>124904</v>
      </c>
      <c r="LV141">
        <v>4.804578026145756E-2</v>
      </c>
      <c r="LW141">
        <v>191</v>
      </c>
      <c r="LX141">
        <v>-0.10747663551401865</v>
      </c>
      <c r="LY141">
        <v>13611</v>
      </c>
      <c r="LZ141">
        <v>0.13804347826086949</v>
      </c>
      <c r="MA141">
        <v>13472</v>
      </c>
      <c r="MB141">
        <v>0.13448421052631576</v>
      </c>
      <c r="MC141">
        <v>139</v>
      </c>
      <c r="MD141">
        <v>0.63529411764705879</v>
      </c>
      <c r="ME141">
        <v>15783</v>
      </c>
      <c r="MF141">
        <v>6.5554955441534002E-2</v>
      </c>
      <c r="MG141">
        <v>15716</v>
      </c>
      <c r="MH141">
        <v>6.390468453831577E-2</v>
      </c>
      <c r="MI141">
        <v>66</v>
      </c>
      <c r="MJ141">
        <v>0.64999999999999991</v>
      </c>
      <c r="MK141">
        <v>938</v>
      </c>
      <c r="ML141">
        <v>2.2233676975945018</v>
      </c>
      <c r="MM141">
        <v>358</v>
      </c>
      <c r="MN141">
        <v>1.435374149659864</v>
      </c>
      <c r="MO141">
        <v>580</v>
      </c>
      <c r="MP141">
        <v>3.0277777777777777</v>
      </c>
      <c r="MQ141">
        <v>69068</v>
      </c>
      <c r="MR141">
        <v>8.2478139643520354E-3</v>
      </c>
      <c r="MS141">
        <v>31941</v>
      </c>
      <c r="MT141">
        <v>0.15260536951501158</v>
      </c>
      <c r="MU141">
        <v>30746</v>
      </c>
      <c r="MV141">
        <v>0.14170070553286296</v>
      </c>
      <c r="MW141">
        <v>1194</v>
      </c>
      <c r="MX141">
        <v>0.53076923076923066</v>
      </c>
      <c r="MY141">
        <v>21974</v>
      </c>
      <c r="MZ141">
        <v>-4.3152623557587644E-2</v>
      </c>
      <c r="NA141">
        <v>21701</v>
      </c>
      <c r="NB141">
        <v>-4.5522519352568569E-2</v>
      </c>
      <c r="NC141">
        <v>271</v>
      </c>
      <c r="ND141">
        <v>0.17826086956521747</v>
      </c>
      <c r="NE141">
        <v>6817</v>
      </c>
      <c r="NF141">
        <v>3.2096896290688903E-2</v>
      </c>
      <c r="NG141">
        <v>6094</v>
      </c>
      <c r="NH141">
        <v>-1.9311232700354064E-2</v>
      </c>
      <c r="NI141">
        <v>721</v>
      </c>
      <c r="NJ141">
        <v>0.85347043701799485</v>
      </c>
      <c r="NK141">
        <v>9793</v>
      </c>
      <c r="NL141">
        <v>-0.19913313706247959</v>
      </c>
      <c r="NM141">
        <v>9328</v>
      </c>
      <c r="NN141">
        <v>-0.2223426427678199</v>
      </c>
      <c r="NO141">
        <v>465</v>
      </c>
      <c r="NP141">
        <v>0.98717948717948723</v>
      </c>
      <c r="NQ141">
        <v>625</v>
      </c>
      <c r="NR141">
        <v>-0.15994623655913975</v>
      </c>
      <c r="NS141">
        <v>162</v>
      </c>
      <c r="NT141">
        <v>0.11724137931034484</v>
      </c>
      <c r="NU141">
        <v>462</v>
      </c>
      <c r="NV141">
        <v>-0.22999999999999998</v>
      </c>
    </row>
    <row r="142" spans="2:386" outlineLevel="1" x14ac:dyDescent="0.25">
      <c r="B142" t="s">
        <v>65</v>
      </c>
      <c r="C142">
        <v>1150331</v>
      </c>
      <c r="D142">
        <v>3.7903244724908358E-2</v>
      </c>
      <c r="E142">
        <v>450796</v>
      </c>
      <c r="F142">
        <v>4.6989530011798397E-2</v>
      </c>
      <c r="G142">
        <v>444036</v>
      </c>
      <c r="H142">
        <v>4.0142984640395118E-2</v>
      </c>
      <c r="I142">
        <v>6760</v>
      </c>
      <c r="J142">
        <v>0.844474761255116</v>
      </c>
      <c r="K142">
        <v>331745</v>
      </c>
      <c r="L142">
        <v>-5.4055188458632664E-3</v>
      </c>
      <c r="M142">
        <v>326636</v>
      </c>
      <c r="N142">
        <v>2.3664540796339617E-2</v>
      </c>
      <c r="O142">
        <v>5110</v>
      </c>
      <c r="P142">
        <v>-0.64668464357325584</v>
      </c>
      <c r="Q142">
        <v>196107</v>
      </c>
      <c r="R142">
        <v>2.6356694631838318E-2</v>
      </c>
      <c r="S142">
        <v>187373</v>
      </c>
      <c r="T142">
        <v>6.8907093226237004E-2</v>
      </c>
      <c r="U142">
        <v>8734</v>
      </c>
      <c r="V142">
        <v>-0.44640933003739625</v>
      </c>
      <c r="W142">
        <v>167670</v>
      </c>
      <c r="X142">
        <v>-3.3145348233747374E-2</v>
      </c>
      <c r="Y142">
        <v>165347</v>
      </c>
      <c r="Z142">
        <v>2.4410341558916304E-2</v>
      </c>
      <c r="AA142">
        <v>2323</v>
      </c>
      <c r="AB142">
        <v>-0.80661005661005658</v>
      </c>
      <c r="AC142">
        <v>18873</v>
      </c>
      <c r="AD142">
        <v>-0.30257566239237277</v>
      </c>
      <c r="AE142">
        <v>15174</v>
      </c>
      <c r="AF142">
        <v>5.3457372951957849E-2</v>
      </c>
      <c r="AG142">
        <v>3700</v>
      </c>
      <c r="AH142">
        <v>-0.70764854614412132</v>
      </c>
      <c r="AI142">
        <v>1042342</v>
      </c>
      <c r="AJ142">
        <v>3.1263140086055463E-2</v>
      </c>
      <c r="AK142">
        <v>401199</v>
      </c>
      <c r="AL142">
        <v>3.2280723421663993E-2</v>
      </c>
      <c r="AM142">
        <v>396811</v>
      </c>
      <c r="AN142">
        <v>2.4144677073009602E-2</v>
      </c>
      <c r="AO142">
        <v>4387</v>
      </c>
      <c r="AP142">
        <v>2.6649958228905599</v>
      </c>
      <c r="AQ142">
        <v>300324</v>
      </c>
      <c r="AR142">
        <v>-1.3244402096236341E-2</v>
      </c>
      <c r="AS142">
        <v>297020</v>
      </c>
      <c r="AT142">
        <v>2.3254211596100083E-2</v>
      </c>
      <c r="AU142">
        <v>3304</v>
      </c>
      <c r="AV142">
        <v>-0.76542421015264472</v>
      </c>
      <c r="AW142">
        <v>174774</v>
      </c>
      <c r="AX142">
        <v>3.6434798078633701E-2</v>
      </c>
      <c r="AY142">
        <v>169602</v>
      </c>
      <c r="AZ142">
        <v>0.10013297441053415</v>
      </c>
      <c r="BA142">
        <v>5172</v>
      </c>
      <c r="BB142">
        <v>-0.6424472865537505</v>
      </c>
      <c r="BC142">
        <v>156647</v>
      </c>
      <c r="BD142">
        <v>-6.0159352988468529E-2</v>
      </c>
      <c r="BE142">
        <v>155385</v>
      </c>
      <c r="BF142">
        <v>-4.6569129855488223E-3</v>
      </c>
      <c r="BG142">
        <v>1262</v>
      </c>
      <c r="BH142">
        <v>-0.88051505396705165</v>
      </c>
      <c r="BI142">
        <v>14353</v>
      </c>
      <c r="BJ142">
        <v>-0.39058254076086951</v>
      </c>
      <c r="BK142">
        <v>12395</v>
      </c>
      <c r="BL142">
        <v>4.8114324370032158E-2</v>
      </c>
      <c r="BM142">
        <v>1958</v>
      </c>
      <c r="BN142">
        <v>-0.83302063789868663</v>
      </c>
      <c r="BO142">
        <v>107989</v>
      </c>
      <c r="BP142">
        <v>0.10668279035448203</v>
      </c>
      <c r="BQ142">
        <v>49597</v>
      </c>
      <c r="BR142">
        <v>0.18338860919567646</v>
      </c>
      <c r="BS142">
        <v>47224</v>
      </c>
      <c r="BT142">
        <v>0.1972720127779326</v>
      </c>
      <c r="BU142">
        <v>2373</v>
      </c>
      <c r="BV142">
        <v>-3.8492706645056773E-2</v>
      </c>
      <c r="BW142">
        <v>31422</v>
      </c>
      <c r="BX142">
        <v>7.6390791997807517E-2</v>
      </c>
      <c r="BY142">
        <v>29616</v>
      </c>
      <c r="BZ142">
        <v>2.7798021863612687E-2</v>
      </c>
      <c r="CA142">
        <v>1806</v>
      </c>
      <c r="CB142">
        <v>3.7777777777777777</v>
      </c>
      <c r="CC142">
        <v>21333</v>
      </c>
      <c r="CD142">
        <v>-4.9373913818457238E-2</v>
      </c>
      <c r="CE142">
        <v>17771</v>
      </c>
      <c r="CF142">
        <v>-0.15892848691372052</v>
      </c>
      <c r="CG142">
        <v>3562</v>
      </c>
      <c r="CH142">
        <v>1.7149390243902438</v>
      </c>
      <c r="CI142">
        <v>11023</v>
      </c>
      <c r="CJ142">
        <v>0.63448991696322654</v>
      </c>
      <c r="CK142">
        <v>9962</v>
      </c>
      <c r="CL142">
        <v>0.88139754485363553</v>
      </c>
      <c r="CM142">
        <v>1061</v>
      </c>
      <c r="CN142">
        <v>-0.26827586206896548</v>
      </c>
      <c r="CO142">
        <v>4520</v>
      </c>
      <c r="CP142">
        <v>0.28811627244229121</v>
      </c>
      <c r="CQ142">
        <v>2779</v>
      </c>
      <c r="CR142">
        <v>7.754943776657619E-2</v>
      </c>
      <c r="CS142">
        <v>1741</v>
      </c>
      <c r="CT142">
        <v>0.8720430107526882</v>
      </c>
      <c r="CU142">
        <v>252859</v>
      </c>
      <c r="CV142">
        <v>-1.5480756127474793E-2</v>
      </c>
      <c r="CW142">
        <v>67090</v>
      </c>
      <c r="CX142">
        <v>-8.0114625752402913E-2</v>
      </c>
      <c r="CY142">
        <v>64142</v>
      </c>
      <c r="CZ142">
        <v>-0.11834726193094347</v>
      </c>
      <c r="DA142">
        <v>2948</v>
      </c>
      <c r="DB142">
        <v>15.287292817679557</v>
      </c>
      <c r="DC142">
        <v>74419</v>
      </c>
      <c r="DD142">
        <v>-8.4524541764054661E-2</v>
      </c>
      <c r="DE142">
        <v>71823</v>
      </c>
      <c r="DF142">
        <v>-3.2889258950874467E-3</v>
      </c>
      <c r="DG142">
        <v>2596</v>
      </c>
      <c r="DH142">
        <v>-0.7187432286023836</v>
      </c>
      <c r="DI142">
        <v>34082</v>
      </c>
      <c r="DJ142">
        <v>2.0449714063295321E-2</v>
      </c>
      <c r="DK142">
        <v>30631</v>
      </c>
      <c r="DL142">
        <v>0.26747217279761659</v>
      </c>
      <c r="DM142">
        <v>3451</v>
      </c>
      <c r="DN142">
        <v>-0.62619150779896016</v>
      </c>
      <c r="DO142">
        <v>75062</v>
      </c>
      <c r="DP142">
        <v>-0.11611695300448643</v>
      </c>
      <c r="DQ142">
        <v>74609</v>
      </c>
      <c r="DR142">
        <v>-1.33303357710568E-2</v>
      </c>
      <c r="DS142">
        <v>452</v>
      </c>
      <c r="DT142">
        <v>-0.95142918547173871</v>
      </c>
      <c r="DU142">
        <v>6183</v>
      </c>
      <c r="DV142">
        <v>-0.53785783690858802</v>
      </c>
      <c r="DW142">
        <v>5979</v>
      </c>
      <c r="DX142">
        <v>-9.1337386018237043E-2</v>
      </c>
      <c r="DY142">
        <v>204</v>
      </c>
      <c r="DZ142">
        <v>-0.9699955875864098</v>
      </c>
      <c r="EA142">
        <v>29431</v>
      </c>
      <c r="EB142">
        <v>6.9013112491373318E-2</v>
      </c>
      <c r="EC142">
        <v>15950</v>
      </c>
      <c r="ED142">
        <v>4.1870794957214796E-2</v>
      </c>
      <c r="EE142">
        <v>15934</v>
      </c>
      <c r="EF142">
        <v>4.553805774278219E-2</v>
      </c>
      <c r="EG142">
        <v>16</v>
      </c>
      <c r="EH142">
        <v>-0.76811594202898548</v>
      </c>
      <c r="EI142">
        <v>7465</v>
      </c>
      <c r="EJ142">
        <v>7.0404359047892218E-2</v>
      </c>
      <c r="EK142">
        <v>7465</v>
      </c>
      <c r="EL142">
        <v>8.3454281567489019E-2</v>
      </c>
      <c r="EM142">
        <v>0</v>
      </c>
      <c r="EN142">
        <v>-1</v>
      </c>
      <c r="EO142">
        <v>2455</v>
      </c>
      <c r="EP142">
        <v>-6.5829528158295236E-2</v>
      </c>
      <c r="EQ142">
        <v>2416</v>
      </c>
      <c r="ER142">
        <v>-4.9941014549744422E-2</v>
      </c>
      <c r="ES142">
        <v>40</v>
      </c>
      <c r="ET142">
        <v>-0.52941176470588236</v>
      </c>
      <c r="EU142">
        <v>2801</v>
      </c>
      <c r="EV142">
        <v>0.49466382070437565</v>
      </c>
      <c r="EW142">
        <v>2759</v>
      </c>
      <c r="EX142">
        <v>0.47540106951871652</v>
      </c>
      <c r="EY142">
        <v>41</v>
      </c>
      <c r="EZ142">
        <v>9.25</v>
      </c>
      <c r="FA142">
        <v>729</v>
      </c>
      <c r="FB142">
        <v>0.15898251192368829</v>
      </c>
      <c r="FC142">
        <v>695</v>
      </c>
      <c r="FD142">
        <v>0.15640599001663902</v>
      </c>
      <c r="FE142">
        <v>35</v>
      </c>
      <c r="FF142">
        <v>0.29629629629629628</v>
      </c>
      <c r="FG142">
        <v>37887</v>
      </c>
      <c r="FH142">
        <v>0.22710931174089066</v>
      </c>
      <c r="FI142">
        <v>16378</v>
      </c>
      <c r="FJ142">
        <v>6.690117907628168E-2</v>
      </c>
      <c r="FK142">
        <v>16312</v>
      </c>
      <c r="FL142">
        <v>6.7748903580545861E-2</v>
      </c>
      <c r="FM142">
        <v>66</v>
      </c>
      <c r="FN142">
        <v>-0.10810810810810811</v>
      </c>
      <c r="FO142">
        <v>3486</v>
      </c>
      <c r="FP142">
        <v>-0.10270270270270265</v>
      </c>
      <c r="FQ142">
        <v>3471</v>
      </c>
      <c r="FR142">
        <v>-8.7539432176656162E-2</v>
      </c>
      <c r="FS142">
        <v>15</v>
      </c>
      <c r="FT142">
        <v>-0.81481481481481488</v>
      </c>
      <c r="FU142">
        <v>5848</v>
      </c>
      <c r="FV142">
        <v>1.0390516039051603</v>
      </c>
      <c r="FW142">
        <v>5848</v>
      </c>
      <c r="FX142">
        <v>1.1104294478527605</v>
      </c>
      <c r="FY142">
        <v>0</v>
      </c>
      <c r="FZ142">
        <v>-1</v>
      </c>
      <c r="GA142">
        <v>11537</v>
      </c>
      <c r="GB142">
        <v>0.39504232164449826</v>
      </c>
      <c r="GC142">
        <v>11498</v>
      </c>
      <c r="GD142">
        <v>0.40116987570070672</v>
      </c>
      <c r="GE142">
        <v>39</v>
      </c>
      <c r="GF142">
        <v>-0.390625</v>
      </c>
      <c r="GG142">
        <v>336</v>
      </c>
      <c r="GH142">
        <v>1.7540983606557377</v>
      </c>
      <c r="GI142">
        <v>336</v>
      </c>
      <c r="GJ142">
        <v>1.7540983606557377</v>
      </c>
      <c r="GK142">
        <v>0</v>
      </c>
      <c r="GL142" t="s">
        <v>123</v>
      </c>
      <c r="GM142">
        <v>306162</v>
      </c>
      <c r="GN142">
        <v>-8.7963247744262674E-3</v>
      </c>
      <c r="GO142">
        <v>154171</v>
      </c>
      <c r="GP142">
        <v>-4.2948668268361079E-3</v>
      </c>
      <c r="GQ142">
        <v>153219</v>
      </c>
      <c r="GR142">
        <v>-8.4709567198177904E-3</v>
      </c>
      <c r="GS142">
        <v>952</v>
      </c>
      <c r="GT142">
        <v>2.0909090909090908</v>
      </c>
      <c r="GU142">
        <v>36632</v>
      </c>
      <c r="GV142">
        <v>-6.7009652853831869E-2</v>
      </c>
      <c r="GW142">
        <v>36632</v>
      </c>
      <c r="GX142">
        <v>2.4127037378735672E-2</v>
      </c>
      <c r="GY142">
        <v>0</v>
      </c>
      <c r="GZ142">
        <v>-1</v>
      </c>
      <c r="HA142">
        <v>83410</v>
      </c>
      <c r="HB142">
        <v>-3.2546163125173999E-2</v>
      </c>
      <c r="HC142">
        <v>82475</v>
      </c>
      <c r="HD142">
        <v>-3.636143264044156E-4</v>
      </c>
      <c r="HE142">
        <v>935</v>
      </c>
      <c r="HF142">
        <v>-0.74804634869307463</v>
      </c>
      <c r="HG142">
        <v>28675</v>
      </c>
      <c r="HH142">
        <v>-8.8785789189360975E-2</v>
      </c>
      <c r="HI142">
        <v>28634</v>
      </c>
      <c r="HJ142">
        <v>-8.9944063056191181E-2</v>
      </c>
      <c r="HK142">
        <v>41</v>
      </c>
      <c r="HL142">
        <v>7.1999999999999993</v>
      </c>
      <c r="HM142">
        <v>2935</v>
      </c>
      <c r="HN142">
        <v>-0.46392694063926943</v>
      </c>
      <c r="HO142">
        <v>2101</v>
      </c>
      <c r="HP142">
        <v>7.2485962225625311E-2</v>
      </c>
      <c r="HQ142">
        <v>834</v>
      </c>
      <c r="HR142">
        <v>-0.76279863481228671</v>
      </c>
      <c r="HS142">
        <v>43097</v>
      </c>
      <c r="HT142">
        <v>8.4910885107239986E-2</v>
      </c>
      <c r="HU142">
        <v>13586</v>
      </c>
      <c r="HV142">
        <v>0.10284925724490623</v>
      </c>
      <c r="HW142">
        <v>13564</v>
      </c>
      <c r="HX142">
        <v>0.10357171914408925</v>
      </c>
      <c r="HY142">
        <v>21</v>
      </c>
      <c r="HZ142">
        <v>-0.25</v>
      </c>
      <c r="IA142">
        <v>16609</v>
      </c>
      <c r="IB142">
        <v>3.5473815461346536E-2</v>
      </c>
      <c r="IC142">
        <v>16609</v>
      </c>
      <c r="ID142">
        <v>3.5473815461346536E-2</v>
      </c>
      <c r="IE142">
        <v>0</v>
      </c>
      <c r="IF142" t="s">
        <v>123</v>
      </c>
      <c r="IG142">
        <v>6381</v>
      </c>
      <c r="IH142">
        <v>0.28184009642426688</v>
      </c>
      <c r="II142">
        <v>6352</v>
      </c>
      <c r="IJ142">
        <v>0.28219620508679855</v>
      </c>
      <c r="IK142">
        <v>28</v>
      </c>
      <c r="IL142">
        <v>0.16666666666666674</v>
      </c>
      <c r="IM142">
        <v>3902</v>
      </c>
      <c r="IN142">
        <v>-1.439757514523865E-2</v>
      </c>
      <c r="IO142">
        <v>3850</v>
      </c>
      <c r="IP142">
        <v>-2.753220510229859E-2</v>
      </c>
      <c r="IQ142">
        <v>52</v>
      </c>
      <c r="IR142" t="s">
        <v>123</v>
      </c>
      <c r="IS142">
        <v>2378</v>
      </c>
      <c r="IT142">
        <v>0.14712976362759278</v>
      </c>
      <c r="IU142">
        <v>2319</v>
      </c>
      <c r="IV142">
        <v>0.17239635995955505</v>
      </c>
      <c r="IW142">
        <v>59</v>
      </c>
      <c r="IX142">
        <v>-0.37894736842105259</v>
      </c>
      <c r="IY142">
        <v>32089</v>
      </c>
      <c r="IZ142">
        <v>0.13734316296873894</v>
      </c>
      <c r="JA142">
        <v>9063</v>
      </c>
      <c r="JB142">
        <v>0.49087020891594002</v>
      </c>
      <c r="JC142">
        <v>9017</v>
      </c>
      <c r="JD142">
        <v>0.48330317486428687</v>
      </c>
      <c r="JE142">
        <v>46</v>
      </c>
      <c r="JF142" t="s">
        <v>123</v>
      </c>
      <c r="JG142">
        <v>4009</v>
      </c>
      <c r="JH142">
        <v>-9.380650994575046E-2</v>
      </c>
      <c r="JI142">
        <v>4009</v>
      </c>
      <c r="JJ142">
        <v>-9.380650994575046E-2</v>
      </c>
      <c r="JK142">
        <v>0</v>
      </c>
      <c r="JL142" t="s">
        <v>123</v>
      </c>
      <c r="JM142">
        <v>16431</v>
      </c>
      <c r="JN142">
        <v>7.5186493914409125E-2</v>
      </c>
      <c r="JO142">
        <v>16367</v>
      </c>
      <c r="JP142">
        <v>7.1629673279643757E-2</v>
      </c>
      <c r="JQ142">
        <v>64</v>
      </c>
      <c r="JR142">
        <v>6.1111111111111107</v>
      </c>
      <c r="JS142">
        <v>2470</v>
      </c>
      <c r="JT142">
        <v>-4.0322580645161255E-3</v>
      </c>
      <c r="JU142">
        <v>2470</v>
      </c>
      <c r="JV142">
        <v>1.2710127101271063E-2</v>
      </c>
      <c r="JW142">
        <v>0</v>
      </c>
      <c r="JX142">
        <v>-1</v>
      </c>
      <c r="JY142">
        <v>34</v>
      </c>
      <c r="JZ142" t="s">
        <v>123</v>
      </c>
      <c r="KA142">
        <v>0</v>
      </c>
      <c r="KB142" t="s">
        <v>123</v>
      </c>
      <c r="KC142">
        <v>34</v>
      </c>
      <c r="KD142" t="s">
        <v>123</v>
      </c>
      <c r="KE142">
        <v>17654</v>
      </c>
      <c r="KF142">
        <v>-0.10887890565847258</v>
      </c>
      <c r="KG142">
        <v>7790</v>
      </c>
      <c r="KH142">
        <v>-0.10004621072088726</v>
      </c>
      <c r="KI142">
        <v>7705</v>
      </c>
      <c r="KJ142">
        <v>-0.10229523476639868</v>
      </c>
      <c r="KK142">
        <v>86</v>
      </c>
      <c r="KL142">
        <v>0.17808219178082196</v>
      </c>
      <c r="KM142">
        <v>3986</v>
      </c>
      <c r="KN142">
        <v>-0.17182630376064822</v>
      </c>
      <c r="KO142">
        <v>3892</v>
      </c>
      <c r="KP142">
        <v>-0.18406708595387844</v>
      </c>
      <c r="KQ142">
        <v>94</v>
      </c>
      <c r="KR142">
        <v>1.1860465116279069</v>
      </c>
      <c r="KS142">
        <v>1822</v>
      </c>
      <c r="KT142">
        <v>-0.14780168381665104</v>
      </c>
      <c r="KU142">
        <v>1677</v>
      </c>
      <c r="KV142">
        <v>-0.17021276595744683</v>
      </c>
      <c r="KW142">
        <v>145</v>
      </c>
      <c r="KX142">
        <v>0.25</v>
      </c>
      <c r="KY142">
        <v>4341</v>
      </c>
      <c r="KZ142">
        <v>-2.0090293453724595E-2</v>
      </c>
      <c r="LA142">
        <v>4232</v>
      </c>
      <c r="LB142">
        <v>-3.0691708657810346E-2</v>
      </c>
      <c r="LC142">
        <v>109</v>
      </c>
      <c r="LD142">
        <v>0.703125</v>
      </c>
      <c r="LE142">
        <v>183</v>
      </c>
      <c r="LF142">
        <v>0.967741935483871</v>
      </c>
      <c r="LG142">
        <v>148</v>
      </c>
      <c r="LH142">
        <v>1.084507042253521</v>
      </c>
      <c r="LI142">
        <v>35</v>
      </c>
      <c r="LJ142">
        <v>0.59090909090909083</v>
      </c>
      <c r="LK142">
        <v>251334</v>
      </c>
      <c r="LL142">
        <v>9.7398996624852074E-2</v>
      </c>
      <c r="LM142">
        <v>81264</v>
      </c>
      <c r="LN142">
        <v>0.12465228282380947</v>
      </c>
      <c r="LO142">
        <v>81117</v>
      </c>
      <c r="LP142">
        <v>0.12579628884293514</v>
      </c>
      <c r="LQ142">
        <v>147</v>
      </c>
      <c r="LR142">
        <v>-0.27941176470588236</v>
      </c>
      <c r="LS142">
        <v>133973</v>
      </c>
      <c r="LT142">
        <v>6.1895627912875284E-2</v>
      </c>
      <c r="LU142">
        <v>133812</v>
      </c>
      <c r="LV142">
        <v>6.1267220252682719E-2</v>
      </c>
      <c r="LW142">
        <v>162</v>
      </c>
      <c r="LX142">
        <v>1.1038961038961039</v>
      </c>
      <c r="LY142">
        <v>17303</v>
      </c>
      <c r="LZ142">
        <v>0.22594586934958194</v>
      </c>
      <c r="MA142">
        <v>17287</v>
      </c>
      <c r="MB142">
        <v>0.22559376107763196</v>
      </c>
      <c r="MC142">
        <v>17</v>
      </c>
      <c r="MD142">
        <v>0.7</v>
      </c>
      <c r="ME142">
        <v>18509</v>
      </c>
      <c r="MF142">
        <v>0.15120039805946006</v>
      </c>
      <c r="MG142">
        <v>18447</v>
      </c>
      <c r="MH142">
        <v>0.14991896272285254</v>
      </c>
      <c r="MI142">
        <v>62</v>
      </c>
      <c r="MJ142">
        <v>0.72222222222222232</v>
      </c>
      <c r="MK142">
        <v>610</v>
      </c>
      <c r="ML142">
        <v>0.31465517241379315</v>
      </c>
      <c r="MM142">
        <v>172</v>
      </c>
      <c r="MN142">
        <v>0.53571428571428581</v>
      </c>
      <c r="MO142">
        <v>438</v>
      </c>
      <c r="MP142">
        <v>0.24786324786324787</v>
      </c>
      <c r="MQ142">
        <v>71829</v>
      </c>
      <c r="MR142">
        <v>2.8376308216530477E-2</v>
      </c>
      <c r="MS142">
        <v>35907</v>
      </c>
      <c r="MT142">
        <v>0.16155015689192243</v>
      </c>
      <c r="MU142">
        <v>35801</v>
      </c>
      <c r="MV142">
        <v>0.16794441000880833</v>
      </c>
      <c r="MW142">
        <v>105</v>
      </c>
      <c r="MX142">
        <v>-0.59615384615384615</v>
      </c>
      <c r="MY142">
        <v>19745</v>
      </c>
      <c r="MZ142">
        <v>-8.1713328992651824E-2</v>
      </c>
      <c r="NA142">
        <v>19307</v>
      </c>
      <c r="NB142">
        <v>-5.4783119553510229E-2</v>
      </c>
      <c r="NC142">
        <v>437</v>
      </c>
      <c r="ND142">
        <v>-0.59424326833797592</v>
      </c>
      <c r="NE142">
        <v>7042</v>
      </c>
      <c r="NF142">
        <v>4.9950049950049369E-3</v>
      </c>
      <c r="NG142">
        <v>6549</v>
      </c>
      <c r="NH142">
        <v>0.12409886714727092</v>
      </c>
      <c r="NI142">
        <v>492</v>
      </c>
      <c r="NJ142">
        <v>-0.58305084745762714</v>
      </c>
      <c r="NK142">
        <v>9350</v>
      </c>
      <c r="NL142">
        <v>-0.29118338260935483</v>
      </c>
      <c r="NM142">
        <v>8886</v>
      </c>
      <c r="NN142">
        <v>-0.26858177627788293</v>
      </c>
      <c r="NO142">
        <v>466</v>
      </c>
      <c r="NP142">
        <v>-0.55278310940499042</v>
      </c>
      <c r="NQ142">
        <v>965</v>
      </c>
      <c r="NR142">
        <v>-0.26727410782080485</v>
      </c>
      <c r="NS142">
        <v>645</v>
      </c>
      <c r="NT142">
        <v>0.60049627791563265</v>
      </c>
      <c r="NU142">
        <v>319</v>
      </c>
      <c r="NV142">
        <v>-0.65174672489082974</v>
      </c>
    </row>
    <row r="143" spans="2:386" outlineLevel="1" x14ac:dyDescent="0.25">
      <c r="B143" t="s">
        <v>67</v>
      </c>
      <c r="C143">
        <v>898090</v>
      </c>
      <c r="D143">
        <v>-3.5359448341048982E-2</v>
      </c>
      <c r="E143">
        <v>385539</v>
      </c>
      <c r="F143">
        <v>-6.7395756849711885E-3</v>
      </c>
      <c r="G143">
        <v>380282</v>
      </c>
      <c r="H143">
        <v>-1.1694933754697434E-2</v>
      </c>
      <c r="I143">
        <v>5258</v>
      </c>
      <c r="J143">
        <v>0.55884968870441742</v>
      </c>
      <c r="K143">
        <v>215715</v>
      </c>
      <c r="L143">
        <v>-8.2661075980319243E-2</v>
      </c>
      <c r="M143">
        <v>214512</v>
      </c>
      <c r="N143">
        <v>-8.3003817397586444E-2</v>
      </c>
      <c r="O143">
        <v>1203</v>
      </c>
      <c r="P143">
        <v>-1.7959183673469381E-2</v>
      </c>
      <c r="Q143">
        <v>155502</v>
      </c>
      <c r="R143">
        <v>-5.8208620762750352E-2</v>
      </c>
      <c r="S143">
        <v>151477</v>
      </c>
      <c r="T143">
        <v>-6.4257871620160723E-2</v>
      </c>
      <c r="U143">
        <v>4025</v>
      </c>
      <c r="V143">
        <v>0.24458874458874469</v>
      </c>
      <c r="W143">
        <v>136043</v>
      </c>
      <c r="X143">
        <v>3.2318035573362547E-2</v>
      </c>
      <c r="Y143">
        <v>133032</v>
      </c>
      <c r="Z143">
        <v>1.7826812137534231E-2</v>
      </c>
      <c r="AA143">
        <v>3012</v>
      </c>
      <c r="AB143">
        <v>1.7811634349030472</v>
      </c>
      <c r="AC143">
        <v>14851</v>
      </c>
      <c r="AD143">
        <v>-2.4116178210014438E-2</v>
      </c>
      <c r="AE143">
        <v>11729</v>
      </c>
      <c r="AF143">
        <v>-2.5830564784053212E-2</v>
      </c>
      <c r="AG143">
        <v>3122</v>
      </c>
      <c r="AH143">
        <v>-1.7621145374449365E-2</v>
      </c>
      <c r="AI143">
        <v>790045</v>
      </c>
      <c r="AJ143">
        <v>-4.3779670052008779E-3</v>
      </c>
      <c r="AK143">
        <v>338585</v>
      </c>
      <c r="AL143">
        <v>2.8589742810793073E-2</v>
      </c>
      <c r="AM143">
        <v>333919</v>
      </c>
      <c r="AN143">
        <v>2.332772511775727E-2</v>
      </c>
      <c r="AO143">
        <v>4665</v>
      </c>
      <c r="AP143">
        <v>0.62770411723656672</v>
      </c>
      <c r="AQ143">
        <v>182974</v>
      </c>
      <c r="AR143">
        <v>-5.7277256544610466E-2</v>
      </c>
      <c r="AS143">
        <v>182089</v>
      </c>
      <c r="AT143">
        <v>-5.7744452723960893E-2</v>
      </c>
      <c r="AU143">
        <v>885</v>
      </c>
      <c r="AV143">
        <v>4.9822064056939563E-2</v>
      </c>
      <c r="AW143">
        <v>138025</v>
      </c>
      <c r="AX143">
        <v>-6.3924902636902647E-3</v>
      </c>
      <c r="AY143">
        <v>136046</v>
      </c>
      <c r="AZ143">
        <v>8.0861542985255497E-5</v>
      </c>
      <c r="BA143">
        <v>1979</v>
      </c>
      <c r="BB143">
        <v>-0.31260854463355336</v>
      </c>
      <c r="BC143">
        <v>126153</v>
      </c>
      <c r="BD143">
        <v>2.9165103036433937E-2</v>
      </c>
      <c r="BE143">
        <v>123772</v>
      </c>
      <c r="BF143">
        <v>1.3403201375526974E-2</v>
      </c>
      <c r="BG143">
        <v>2381</v>
      </c>
      <c r="BH143">
        <v>4.3626126126126126</v>
      </c>
      <c r="BI143">
        <v>10253</v>
      </c>
      <c r="BJ143">
        <v>-4.6055080014886451E-2</v>
      </c>
      <c r="BK143">
        <v>7597</v>
      </c>
      <c r="BL143">
        <v>-0.10948306177470402</v>
      </c>
      <c r="BM143">
        <v>2656</v>
      </c>
      <c r="BN143">
        <v>0.19747520288548248</v>
      </c>
      <c r="BO143">
        <v>108045</v>
      </c>
      <c r="BP143">
        <v>-0.21416674545970282</v>
      </c>
      <c r="BQ143">
        <v>46955</v>
      </c>
      <c r="BR143">
        <v>-0.20389616995303572</v>
      </c>
      <c r="BS143">
        <v>46362</v>
      </c>
      <c r="BT143">
        <v>-0.20714835399743481</v>
      </c>
      <c r="BU143">
        <v>593</v>
      </c>
      <c r="BV143">
        <v>0.16962524654832345</v>
      </c>
      <c r="BW143">
        <v>32741</v>
      </c>
      <c r="BX143">
        <v>-0.20264478106278316</v>
      </c>
      <c r="BY143">
        <v>32423</v>
      </c>
      <c r="BZ143">
        <v>-0.20299402669550892</v>
      </c>
      <c r="CA143">
        <v>318</v>
      </c>
      <c r="CB143">
        <v>-0.16535433070866146</v>
      </c>
      <c r="CC143">
        <v>17478</v>
      </c>
      <c r="CD143">
        <v>-0.33287530058399173</v>
      </c>
      <c r="CE143">
        <v>15431</v>
      </c>
      <c r="CF143">
        <v>-0.40291750503018109</v>
      </c>
      <c r="CG143">
        <v>2047</v>
      </c>
      <c r="CH143">
        <v>4.7661971830985914</v>
      </c>
      <c r="CI143">
        <v>9891</v>
      </c>
      <c r="CJ143">
        <v>7.4407994786009235E-2</v>
      </c>
      <c r="CK143">
        <v>9260</v>
      </c>
      <c r="CL143">
        <v>8.0891794093615133E-2</v>
      </c>
      <c r="CM143">
        <v>631</v>
      </c>
      <c r="CN143">
        <v>-1.2519561815336422E-2</v>
      </c>
      <c r="CO143">
        <v>4598</v>
      </c>
      <c r="CP143">
        <v>2.8635346756152202E-2</v>
      </c>
      <c r="CQ143">
        <v>4133</v>
      </c>
      <c r="CR143">
        <v>0.17749287749287745</v>
      </c>
      <c r="CS143">
        <v>465</v>
      </c>
      <c r="CT143">
        <v>-0.5161290322580645</v>
      </c>
      <c r="CU143">
        <v>186805</v>
      </c>
      <c r="CV143">
        <v>-8.2458630699483781E-2</v>
      </c>
      <c r="CW143">
        <v>57706</v>
      </c>
      <c r="CX143">
        <v>-3.9011254574328191E-3</v>
      </c>
      <c r="CY143">
        <v>56753</v>
      </c>
      <c r="CZ143">
        <v>-1.1925902712489944E-2</v>
      </c>
      <c r="DA143">
        <v>953</v>
      </c>
      <c r="DB143">
        <v>0.92914979757085026</v>
      </c>
      <c r="DC143">
        <v>45225</v>
      </c>
      <c r="DD143">
        <v>-0.20618900512532468</v>
      </c>
      <c r="DE143">
        <v>44642</v>
      </c>
      <c r="DF143">
        <v>-0.21600927259316494</v>
      </c>
      <c r="DG143">
        <v>583</v>
      </c>
      <c r="DH143">
        <v>18.433333333333334</v>
      </c>
      <c r="DI143">
        <v>20316</v>
      </c>
      <c r="DJ143">
        <v>-9.6062291434927727E-2</v>
      </c>
      <c r="DK143">
        <v>19574</v>
      </c>
      <c r="DL143">
        <v>-0.1152594467546556</v>
      </c>
      <c r="DM143">
        <v>742</v>
      </c>
      <c r="DN143">
        <v>1.1139601139601139</v>
      </c>
      <c r="DO143">
        <v>59093</v>
      </c>
      <c r="DP143">
        <v>7.1239880698763525E-3</v>
      </c>
      <c r="DQ143">
        <v>58792</v>
      </c>
      <c r="DR143">
        <v>4.8025157662661133E-3</v>
      </c>
      <c r="DS143">
        <v>301</v>
      </c>
      <c r="DT143">
        <v>0.82424242424242422</v>
      </c>
      <c r="DU143">
        <v>4287</v>
      </c>
      <c r="DV143">
        <v>-0.12420837589376921</v>
      </c>
      <c r="DW143">
        <v>3987</v>
      </c>
      <c r="DX143">
        <v>-0.13589076723016902</v>
      </c>
      <c r="DY143">
        <v>301</v>
      </c>
      <c r="DZ143">
        <v>7.1174377224199281E-2</v>
      </c>
      <c r="EA143">
        <v>22952</v>
      </c>
      <c r="EB143">
        <v>-0.10789800995024879</v>
      </c>
      <c r="EC143">
        <v>12832</v>
      </c>
      <c r="ED143">
        <v>-8.5388453314326429E-2</v>
      </c>
      <c r="EE143">
        <v>12790</v>
      </c>
      <c r="EF143">
        <v>-8.7796876114399791E-2</v>
      </c>
      <c r="EG143">
        <v>42</v>
      </c>
      <c r="EH143">
        <v>3.666666666666667</v>
      </c>
      <c r="EI143">
        <v>5857</v>
      </c>
      <c r="EJ143">
        <v>-0.20647608725105004</v>
      </c>
      <c r="EK143">
        <v>5847</v>
      </c>
      <c r="EL143">
        <v>-0.17982886800392761</v>
      </c>
      <c r="EM143">
        <v>10</v>
      </c>
      <c r="EN143">
        <v>-0.96031746031746035</v>
      </c>
      <c r="EO143">
        <v>2531</v>
      </c>
      <c r="EP143">
        <v>0.11941618752764271</v>
      </c>
      <c r="EQ143">
        <v>2403</v>
      </c>
      <c r="ER143">
        <v>8.3408476104598783E-2</v>
      </c>
      <c r="ES143">
        <v>128</v>
      </c>
      <c r="ET143">
        <v>1.9767441860465116</v>
      </c>
      <c r="EU143">
        <v>1580</v>
      </c>
      <c r="EV143">
        <v>-4.0680024286581684E-2</v>
      </c>
      <c r="EW143">
        <v>1544</v>
      </c>
      <c r="EX143">
        <v>-4.7501542257865514E-2</v>
      </c>
      <c r="EY143">
        <v>37</v>
      </c>
      <c r="EZ143">
        <v>0.42307692307692313</v>
      </c>
      <c r="FA143">
        <v>368</v>
      </c>
      <c r="FB143">
        <v>-0.25806451612903225</v>
      </c>
      <c r="FC143">
        <v>368</v>
      </c>
      <c r="FD143">
        <v>-0.25806451612903225</v>
      </c>
      <c r="FE143">
        <v>0</v>
      </c>
      <c r="FF143" t="s">
        <v>123</v>
      </c>
      <c r="FG143">
        <v>40632</v>
      </c>
      <c r="FH143">
        <v>5.417185554171855E-2</v>
      </c>
      <c r="FI143">
        <v>16867</v>
      </c>
      <c r="FJ143">
        <v>-0.10666807902123832</v>
      </c>
      <c r="FK143">
        <v>15432</v>
      </c>
      <c r="FL143">
        <v>-0.16974229300048416</v>
      </c>
      <c r="FM143">
        <v>1435</v>
      </c>
      <c r="FN143">
        <v>3.8809523809523814</v>
      </c>
      <c r="FO143">
        <v>4000</v>
      </c>
      <c r="FP143">
        <v>-1.5748031496062964E-2</v>
      </c>
      <c r="FQ143">
        <v>3980</v>
      </c>
      <c r="FR143">
        <v>3.3229491173416337E-2</v>
      </c>
      <c r="FS143">
        <v>20</v>
      </c>
      <c r="FT143">
        <v>-0.90566037735849059</v>
      </c>
      <c r="FU143">
        <v>8959</v>
      </c>
      <c r="FV143">
        <v>0.55457227138643073</v>
      </c>
      <c r="FW143">
        <v>8918</v>
      </c>
      <c r="FX143">
        <v>0.69705042816365359</v>
      </c>
      <c r="FY143">
        <v>41</v>
      </c>
      <c r="FZ143">
        <v>-0.9192913385826772</v>
      </c>
      <c r="GA143">
        <v>11679</v>
      </c>
      <c r="GB143">
        <v>0.14477553420897871</v>
      </c>
      <c r="GC143">
        <v>11679</v>
      </c>
      <c r="GD143">
        <v>0.14679890023566378</v>
      </c>
      <c r="GE143">
        <v>0</v>
      </c>
      <c r="GF143">
        <v>-1</v>
      </c>
      <c r="GG143">
        <v>293</v>
      </c>
      <c r="GH143">
        <v>-3.3003300330032959E-2</v>
      </c>
      <c r="GI143">
        <v>258</v>
      </c>
      <c r="GJ143">
        <v>4.375</v>
      </c>
      <c r="GK143">
        <v>35</v>
      </c>
      <c r="GL143">
        <v>-0.86274509803921573</v>
      </c>
      <c r="GM143">
        <v>290374</v>
      </c>
      <c r="GN143">
        <v>2.0636629672574625E-3</v>
      </c>
      <c r="GO143">
        <v>156324</v>
      </c>
      <c r="GP143">
        <v>5.6521650975595028E-2</v>
      </c>
      <c r="GQ143">
        <v>154489</v>
      </c>
      <c r="GR143">
        <v>5.5115797813125367E-2</v>
      </c>
      <c r="GS143">
        <v>1835</v>
      </c>
      <c r="GT143">
        <v>0.19001297016861218</v>
      </c>
      <c r="GU143">
        <v>38011</v>
      </c>
      <c r="GV143">
        <v>-0.11983050062520262</v>
      </c>
      <c r="GW143">
        <v>38011</v>
      </c>
      <c r="GX143">
        <v>-0.11983050062520262</v>
      </c>
      <c r="GY143">
        <v>0</v>
      </c>
      <c r="GZ143" t="s">
        <v>123</v>
      </c>
      <c r="HA143">
        <v>68894</v>
      </c>
      <c r="HB143">
        <v>-6.2398780603982074E-2</v>
      </c>
      <c r="HC143">
        <v>68300</v>
      </c>
      <c r="HD143">
        <v>-5.0069541029207243E-2</v>
      </c>
      <c r="HE143">
        <v>593</v>
      </c>
      <c r="HF143">
        <v>-0.62444585180493983</v>
      </c>
      <c r="HG143">
        <v>28334</v>
      </c>
      <c r="HH143">
        <v>0.13240877662763273</v>
      </c>
      <c r="HI143">
        <v>26392</v>
      </c>
      <c r="HJ143">
        <v>5.4962625414717969E-2</v>
      </c>
      <c r="HK143">
        <v>1942</v>
      </c>
      <c r="HL143">
        <v>484.5</v>
      </c>
      <c r="HM143">
        <v>3064</v>
      </c>
      <c r="HN143">
        <v>0.12605659683939718</v>
      </c>
      <c r="HO143">
        <v>965</v>
      </c>
      <c r="HP143">
        <v>-0.20836751435602952</v>
      </c>
      <c r="HQ143">
        <v>2099</v>
      </c>
      <c r="HR143">
        <v>0.39747003994673769</v>
      </c>
      <c r="HS143">
        <v>35832</v>
      </c>
      <c r="HT143">
        <v>8.7234881815699161E-2</v>
      </c>
      <c r="HU143">
        <v>12438</v>
      </c>
      <c r="HV143">
        <v>0.10148777895855465</v>
      </c>
      <c r="HW143">
        <v>12415</v>
      </c>
      <c r="HX143">
        <v>9.9450938717676296E-2</v>
      </c>
      <c r="HY143">
        <v>23</v>
      </c>
      <c r="HZ143" t="s">
        <v>123</v>
      </c>
      <c r="IA143">
        <v>13639</v>
      </c>
      <c r="IB143">
        <v>-4.5252171374352557E-3</v>
      </c>
      <c r="IC143">
        <v>13639</v>
      </c>
      <c r="ID143">
        <v>-4.5252171374352557E-3</v>
      </c>
      <c r="IE143">
        <v>0</v>
      </c>
      <c r="IF143" t="s">
        <v>123</v>
      </c>
      <c r="IG143">
        <v>5295</v>
      </c>
      <c r="IH143">
        <v>0.32408102025506369</v>
      </c>
      <c r="II143">
        <v>5179</v>
      </c>
      <c r="IJ143">
        <v>0.30552054449205945</v>
      </c>
      <c r="IK143">
        <v>116</v>
      </c>
      <c r="IL143">
        <v>2.5151515151515151</v>
      </c>
      <c r="IM143">
        <v>3278</v>
      </c>
      <c r="IN143">
        <v>0.1385897881208753</v>
      </c>
      <c r="IO143">
        <v>3231</v>
      </c>
      <c r="IP143">
        <v>0.14088983050847448</v>
      </c>
      <c r="IQ143">
        <v>47</v>
      </c>
      <c r="IR143">
        <v>0</v>
      </c>
      <c r="IS143">
        <v>1185</v>
      </c>
      <c r="IT143">
        <v>1.716738197424883E-2</v>
      </c>
      <c r="IU143">
        <v>1150</v>
      </c>
      <c r="IV143">
        <v>-1.2875536480686733E-2</v>
      </c>
      <c r="IW143">
        <v>35</v>
      </c>
      <c r="IX143" t="s">
        <v>123</v>
      </c>
      <c r="IY143">
        <v>30449</v>
      </c>
      <c r="IZ143">
        <v>8.1439124875692492E-2</v>
      </c>
      <c r="JA143">
        <v>7418</v>
      </c>
      <c r="JB143">
        <v>2.7850907579326512E-2</v>
      </c>
      <c r="JC143">
        <v>7379</v>
      </c>
      <c r="JD143">
        <v>2.2447000138561712E-2</v>
      </c>
      <c r="JE143">
        <v>38</v>
      </c>
      <c r="JF143" t="s">
        <v>123</v>
      </c>
      <c r="JG143">
        <v>5029</v>
      </c>
      <c r="JH143">
        <v>0.39616879511382574</v>
      </c>
      <c r="JI143">
        <v>5029</v>
      </c>
      <c r="JJ143">
        <v>0.39616879511382574</v>
      </c>
      <c r="JK143">
        <v>0</v>
      </c>
      <c r="JL143" t="s">
        <v>123</v>
      </c>
      <c r="JM143">
        <v>16095</v>
      </c>
      <c r="JN143">
        <v>2.6335926539982069E-2</v>
      </c>
      <c r="JO143">
        <v>16070</v>
      </c>
      <c r="JP143">
        <v>2.5395610005104707E-2</v>
      </c>
      <c r="JQ143">
        <v>26</v>
      </c>
      <c r="JR143">
        <v>1.6</v>
      </c>
      <c r="JS143">
        <v>1923</v>
      </c>
      <c r="JT143">
        <v>0.15495495495495493</v>
      </c>
      <c r="JU143">
        <v>1923</v>
      </c>
      <c r="JV143">
        <v>0.15495495495495493</v>
      </c>
      <c r="JW143">
        <v>0</v>
      </c>
      <c r="JX143" t="s">
        <v>123</v>
      </c>
      <c r="JY143">
        <v>26</v>
      </c>
      <c r="JZ143" t="s">
        <v>123</v>
      </c>
      <c r="KA143">
        <v>0</v>
      </c>
      <c r="KB143" t="s">
        <v>123</v>
      </c>
      <c r="KC143">
        <v>26</v>
      </c>
      <c r="KD143" t="s">
        <v>123</v>
      </c>
      <c r="KE143">
        <v>18530</v>
      </c>
      <c r="KF143">
        <v>7.229439582540742E-3</v>
      </c>
      <c r="KG143">
        <v>8352</v>
      </c>
      <c r="KH143">
        <v>9.5487932843651535E-2</v>
      </c>
      <c r="KI143">
        <v>8336</v>
      </c>
      <c r="KJ143">
        <v>0.10235387463633949</v>
      </c>
      <c r="KK143">
        <v>16</v>
      </c>
      <c r="KL143">
        <v>-0.74193548387096775</v>
      </c>
      <c r="KM143">
        <v>3275</v>
      </c>
      <c r="KN143">
        <v>-4.5189504373177813E-2</v>
      </c>
      <c r="KO143">
        <v>3215</v>
      </c>
      <c r="KP143">
        <v>-5.7461155086484861E-2</v>
      </c>
      <c r="KQ143">
        <v>60</v>
      </c>
      <c r="KR143">
        <v>2.1578947368421053</v>
      </c>
      <c r="KS143">
        <v>2670</v>
      </c>
      <c r="KT143">
        <v>-9.8582039162727897E-2</v>
      </c>
      <c r="KU143">
        <v>2584</v>
      </c>
      <c r="KV143">
        <v>-0.10277777777777775</v>
      </c>
      <c r="KW143">
        <v>87</v>
      </c>
      <c r="KX143">
        <v>6.0975609756097615E-2</v>
      </c>
      <c r="KY143">
        <v>4378</v>
      </c>
      <c r="KZ143">
        <v>-4.5355429568251227E-2</v>
      </c>
      <c r="LA143">
        <v>4378</v>
      </c>
      <c r="LB143">
        <v>-3.6531690140845119E-2</v>
      </c>
      <c r="LC143">
        <v>0</v>
      </c>
      <c r="LD143">
        <v>-1</v>
      </c>
      <c r="LE143">
        <v>17</v>
      </c>
      <c r="LF143">
        <v>-0.86290322580645162</v>
      </c>
      <c r="LG143">
        <v>17</v>
      </c>
      <c r="LH143" t="s">
        <v>123</v>
      </c>
      <c r="LI143">
        <v>0</v>
      </c>
      <c r="LJ143">
        <v>-1</v>
      </c>
      <c r="LK143">
        <v>91160</v>
      </c>
      <c r="LL143">
        <v>9.0391493128237022E-2</v>
      </c>
      <c r="LM143">
        <v>27914</v>
      </c>
      <c r="LN143">
        <v>-0.1142911536997081</v>
      </c>
      <c r="LO143">
        <v>27868</v>
      </c>
      <c r="LP143">
        <v>-0.11476763762269304</v>
      </c>
      <c r="LQ143">
        <v>46</v>
      </c>
      <c r="LR143">
        <v>0.31428571428571428</v>
      </c>
      <c r="LS143">
        <v>48921</v>
      </c>
      <c r="LT143">
        <v>0.19848599916705445</v>
      </c>
      <c r="LU143">
        <v>48849</v>
      </c>
      <c r="LV143">
        <v>0.19930765264786032</v>
      </c>
      <c r="LW143">
        <v>73</v>
      </c>
      <c r="LX143">
        <v>-0.17045454545454541</v>
      </c>
      <c r="LY143">
        <v>6823</v>
      </c>
      <c r="LZ143">
        <v>0.26445515196441804</v>
      </c>
      <c r="MA143">
        <v>6807</v>
      </c>
      <c r="MB143">
        <v>0.26383215744522848</v>
      </c>
      <c r="MC143">
        <v>16</v>
      </c>
      <c r="MD143">
        <v>0.60000000000000009</v>
      </c>
      <c r="ME143">
        <v>7342</v>
      </c>
      <c r="MF143">
        <v>0.30339073317947807</v>
      </c>
      <c r="MG143">
        <v>7342</v>
      </c>
      <c r="MH143">
        <v>0.30710343599786372</v>
      </c>
      <c r="MI143">
        <v>0</v>
      </c>
      <c r="MJ143">
        <v>-1</v>
      </c>
      <c r="MK143">
        <v>236</v>
      </c>
      <c r="ML143">
        <v>-0.26934984520123839</v>
      </c>
      <c r="MM143">
        <v>236</v>
      </c>
      <c r="MN143">
        <v>-0.26934984520123839</v>
      </c>
      <c r="MO143">
        <v>0</v>
      </c>
      <c r="MP143" t="s">
        <v>123</v>
      </c>
      <c r="MQ143">
        <v>73311</v>
      </c>
      <c r="MR143">
        <v>7.5036075036074568E-3</v>
      </c>
      <c r="MS143">
        <v>38734</v>
      </c>
      <c r="MT143">
        <v>0.1837657773295438</v>
      </c>
      <c r="MU143">
        <v>38457</v>
      </c>
      <c r="MV143">
        <v>0.19098792195726233</v>
      </c>
      <c r="MW143">
        <v>277</v>
      </c>
      <c r="MX143">
        <v>-0.35581395348837208</v>
      </c>
      <c r="MY143">
        <v>19017</v>
      </c>
      <c r="MZ143">
        <v>-9.1660298051203681E-2</v>
      </c>
      <c r="NA143">
        <v>18877</v>
      </c>
      <c r="NB143">
        <v>-8.7803227988789034E-2</v>
      </c>
      <c r="NC143">
        <v>139</v>
      </c>
      <c r="ND143">
        <v>-0.42561983471074383</v>
      </c>
      <c r="NE143">
        <v>6442</v>
      </c>
      <c r="NF143">
        <v>-6.5835266821345662E-2</v>
      </c>
      <c r="NG143">
        <v>6211</v>
      </c>
      <c r="NH143">
        <v>-6.362128750188456E-2</v>
      </c>
      <c r="NI143">
        <v>230</v>
      </c>
      <c r="NJ143">
        <v>-0.12547528517110262</v>
      </c>
      <c r="NK143">
        <v>8546</v>
      </c>
      <c r="NL143">
        <v>-0.30350448247758766</v>
      </c>
      <c r="NM143">
        <v>8491</v>
      </c>
      <c r="NN143">
        <v>-0.30080698287220031</v>
      </c>
      <c r="NO143">
        <v>54</v>
      </c>
      <c r="NP143">
        <v>-0.5714285714285714</v>
      </c>
      <c r="NQ143">
        <v>777</v>
      </c>
      <c r="NR143">
        <v>7.7669902912621325E-2</v>
      </c>
      <c r="NS143">
        <v>616</v>
      </c>
      <c r="NT143">
        <v>-7.5075075075075048E-2</v>
      </c>
      <c r="NU143">
        <v>160</v>
      </c>
      <c r="NV143">
        <v>1.8571428571428572</v>
      </c>
    </row>
    <row r="144" spans="2:386" outlineLevel="1" x14ac:dyDescent="0.25">
      <c r="B144" t="s">
        <v>69</v>
      </c>
      <c r="C144">
        <v>825110</v>
      </c>
      <c r="D144">
        <v>7.2832354910641772E-2</v>
      </c>
      <c r="E144">
        <v>327138</v>
      </c>
      <c r="F144">
        <v>8.0865517093268835E-2</v>
      </c>
      <c r="G144">
        <v>323260</v>
      </c>
      <c r="H144">
        <v>8.1270926502610585E-2</v>
      </c>
      <c r="I144">
        <v>3878</v>
      </c>
      <c r="J144">
        <v>4.8108108108108061E-2</v>
      </c>
      <c r="K144">
        <v>204846</v>
      </c>
      <c r="L144">
        <v>1.8587027865624384E-2</v>
      </c>
      <c r="M144">
        <v>202699</v>
      </c>
      <c r="N144">
        <v>1.826045894787609E-2</v>
      </c>
      <c r="O144">
        <v>2147</v>
      </c>
      <c r="P144">
        <v>5.0391389432485223E-2</v>
      </c>
      <c r="Q144">
        <v>164635</v>
      </c>
      <c r="R144">
        <v>7.3344851191446292E-2</v>
      </c>
      <c r="S144">
        <v>162781</v>
      </c>
      <c r="T144">
        <v>6.7234438718644762E-2</v>
      </c>
      <c r="U144">
        <v>1854</v>
      </c>
      <c r="V144">
        <v>1.1583236321303843</v>
      </c>
      <c r="W144">
        <v>121888</v>
      </c>
      <c r="X144">
        <v>0.16107030929995525</v>
      </c>
      <c r="Y144">
        <v>120895</v>
      </c>
      <c r="Z144">
        <v>0.15860846231252101</v>
      </c>
      <c r="AA144">
        <v>993</v>
      </c>
      <c r="AB144">
        <v>0.56624605678233442</v>
      </c>
      <c r="AC144">
        <v>11082</v>
      </c>
      <c r="AD144">
        <v>-2.6100261002609537E-3</v>
      </c>
      <c r="AE144">
        <v>9840</v>
      </c>
      <c r="AF144">
        <v>1.7474925033605704E-2</v>
      </c>
      <c r="AG144">
        <v>1242</v>
      </c>
      <c r="AH144">
        <v>-0.13749999999999996</v>
      </c>
      <c r="AI144">
        <v>698151</v>
      </c>
      <c r="AJ144">
        <v>8.3928873625392697E-2</v>
      </c>
      <c r="AK144">
        <v>272425</v>
      </c>
      <c r="AL144">
        <v>9.8067272617344159E-2</v>
      </c>
      <c r="AM144">
        <v>270519</v>
      </c>
      <c r="AN144">
        <v>9.3408081355164985E-2</v>
      </c>
      <c r="AO144">
        <v>1906</v>
      </c>
      <c r="AP144">
        <v>1.7784256559766765</v>
      </c>
      <c r="AQ144">
        <v>167161</v>
      </c>
      <c r="AR144">
        <v>2.7974565222738779E-2</v>
      </c>
      <c r="AS144">
        <v>165467</v>
      </c>
      <c r="AT144">
        <v>2.202580589372527E-2</v>
      </c>
      <c r="AU144">
        <v>1694</v>
      </c>
      <c r="AV144">
        <v>1.3825597749648382</v>
      </c>
      <c r="AW144">
        <v>141014</v>
      </c>
      <c r="AX144">
        <v>0.10542860502488938</v>
      </c>
      <c r="AY144">
        <v>139323</v>
      </c>
      <c r="AZ144">
        <v>9.7187002882298312E-2</v>
      </c>
      <c r="BA144">
        <v>1691</v>
      </c>
      <c r="BB144">
        <v>1.9005145797598626</v>
      </c>
      <c r="BC144">
        <v>113302</v>
      </c>
      <c r="BD144">
        <v>0.1644484640445627</v>
      </c>
      <c r="BE144">
        <v>112633</v>
      </c>
      <c r="BF144">
        <v>0.1620994201522874</v>
      </c>
      <c r="BG144">
        <v>668</v>
      </c>
      <c r="BH144">
        <v>0.75789473684210518</v>
      </c>
      <c r="BI144">
        <v>5971</v>
      </c>
      <c r="BJ144">
        <v>-0.14651229273870781</v>
      </c>
      <c r="BK144">
        <v>5465</v>
      </c>
      <c r="BL144">
        <v>-0.18310911808669661</v>
      </c>
      <c r="BM144">
        <v>506</v>
      </c>
      <c r="BN144">
        <v>0.65359477124182996</v>
      </c>
      <c r="BO144">
        <v>126959</v>
      </c>
      <c r="BP144">
        <v>1.5655749508007855E-2</v>
      </c>
      <c r="BQ144">
        <v>54712</v>
      </c>
      <c r="BR144">
        <v>2.6389092508429801E-3</v>
      </c>
      <c r="BS144">
        <v>52741</v>
      </c>
      <c r="BT144">
        <v>2.3024401598324085E-2</v>
      </c>
      <c r="BU144">
        <v>1972</v>
      </c>
      <c r="BV144">
        <v>-0.34571997345719974</v>
      </c>
      <c r="BW144">
        <v>37685</v>
      </c>
      <c r="BX144">
        <v>-2.1067123857024139E-2</v>
      </c>
      <c r="BY144">
        <v>37232</v>
      </c>
      <c r="BZ144">
        <v>1.8566854129107302E-3</v>
      </c>
      <c r="CA144">
        <v>453</v>
      </c>
      <c r="CB144">
        <v>-0.66016504126031506</v>
      </c>
      <c r="CC144">
        <v>23621</v>
      </c>
      <c r="CD144">
        <v>-8.5166537567776923E-2</v>
      </c>
      <c r="CE144">
        <v>23459</v>
      </c>
      <c r="CF144">
        <v>-8.1659816010961062E-2</v>
      </c>
      <c r="CG144">
        <v>162</v>
      </c>
      <c r="CH144">
        <v>-0.41090909090909089</v>
      </c>
      <c r="CI144">
        <v>8586</v>
      </c>
      <c r="CJ144">
        <v>0.1184056271981242</v>
      </c>
      <c r="CK144">
        <v>8262</v>
      </c>
      <c r="CL144">
        <v>0.11302707800080825</v>
      </c>
      <c r="CM144">
        <v>324</v>
      </c>
      <c r="CN144">
        <v>0.27559055118110232</v>
      </c>
      <c r="CO144">
        <v>5112</v>
      </c>
      <c r="CP144">
        <v>0.24228432563791014</v>
      </c>
      <c r="CQ144">
        <v>4376</v>
      </c>
      <c r="CR144">
        <v>0.46796377054679628</v>
      </c>
      <c r="CS144">
        <v>736</v>
      </c>
      <c r="CT144">
        <v>-0.35097001763668434</v>
      </c>
      <c r="CU144">
        <v>158148</v>
      </c>
      <c r="CV144">
        <v>-3.5088682664323745E-2</v>
      </c>
      <c r="CW144">
        <v>36179</v>
      </c>
      <c r="CX144">
        <v>-2.8986285192839301E-2</v>
      </c>
      <c r="CY144">
        <v>35508</v>
      </c>
      <c r="CZ144">
        <v>-3.9753366866785655E-2</v>
      </c>
      <c r="DA144">
        <v>671</v>
      </c>
      <c r="DB144">
        <v>1.3879003558718863</v>
      </c>
      <c r="DC144">
        <v>48312</v>
      </c>
      <c r="DD144">
        <v>-2.7399190707225296E-2</v>
      </c>
      <c r="DE144">
        <v>47508</v>
      </c>
      <c r="DF144">
        <v>-4.0339359660640395E-2</v>
      </c>
      <c r="DG144">
        <v>805</v>
      </c>
      <c r="DH144">
        <v>3.791666666666667</v>
      </c>
      <c r="DI144">
        <v>18206</v>
      </c>
      <c r="DJ144">
        <v>-5.5607428156447813E-2</v>
      </c>
      <c r="DK144">
        <v>17428</v>
      </c>
      <c r="DL144">
        <v>-9.0349183151521517E-2</v>
      </c>
      <c r="DM144">
        <v>778</v>
      </c>
      <c r="DN144">
        <v>5.53781512605042</v>
      </c>
      <c r="DO144">
        <v>52873</v>
      </c>
      <c r="DP144">
        <v>1.1884712546888165E-2</v>
      </c>
      <c r="DQ144">
        <v>52778</v>
      </c>
      <c r="DR144">
        <v>1.3538686075317274E-2</v>
      </c>
      <c r="DS144">
        <v>95</v>
      </c>
      <c r="DT144">
        <v>-0.46927374301675973</v>
      </c>
      <c r="DU144">
        <v>2564</v>
      </c>
      <c r="DV144">
        <v>-0.24941451990632324</v>
      </c>
      <c r="DW144">
        <v>2511</v>
      </c>
      <c r="DX144">
        <v>-0.26492974238875877</v>
      </c>
      <c r="DY144">
        <v>53</v>
      </c>
      <c r="DZ144" t="s">
        <v>123</v>
      </c>
      <c r="EA144">
        <v>21347</v>
      </c>
      <c r="EB144">
        <v>8.3274129706688349E-2</v>
      </c>
      <c r="EC144">
        <v>11706</v>
      </c>
      <c r="ED144">
        <v>0.15569157863560079</v>
      </c>
      <c r="EE144">
        <v>11706</v>
      </c>
      <c r="EF144">
        <v>0.15843641761504212</v>
      </c>
      <c r="EG144">
        <v>0</v>
      </c>
      <c r="EH144">
        <v>-1</v>
      </c>
      <c r="EI144">
        <v>5926</v>
      </c>
      <c r="EJ144">
        <v>-1.5941547658585242E-2</v>
      </c>
      <c r="EK144">
        <v>5926</v>
      </c>
      <c r="EL144">
        <v>-3.8661959993275818E-3</v>
      </c>
      <c r="EM144">
        <v>0</v>
      </c>
      <c r="EN144">
        <v>-1</v>
      </c>
      <c r="EO144">
        <v>2323</v>
      </c>
      <c r="EP144">
        <v>-3.6499377851513914E-2</v>
      </c>
      <c r="EQ144">
        <v>2275</v>
      </c>
      <c r="ER144">
        <v>-3.8461538461538436E-2</v>
      </c>
      <c r="ES144">
        <v>48</v>
      </c>
      <c r="ET144">
        <v>4.3478260869565188E-2</v>
      </c>
      <c r="EU144">
        <v>1165</v>
      </c>
      <c r="EV144">
        <v>0.21354166666666674</v>
      </c>
      <c r="EW144">
        <v>1105</v>
      </c>
      <c r="EX144">
        <v>0.16315789473684217</v>
      </c>
      <c r="EY144">
        <v>60</v>
      </c>
      <c r="EZ144">
        <v>5</v>
      </c>
      <c r="FA144">
        <v>256</v>
      </c>
      <c r="FB144">
        <v>1.5873015873015817E-2</v>
      </c>
      <c r="FC144">
        <v>256</v>
      </c>
      <c r="FD144">
        <v>9.8712446351931327E-2</v>
      </c>
      <c r="FE144">
        <v>0</v>
      </c>
      <c r="FF144">
        <v>-1</v>
      </c>
      <c r="FG144">
        <v>30683</v>
      </c>
      <c r="FH144">
        <v>0.34757784707277439</v>
      </c>
      <c r="FI144">
        <v>12937</v>
      </c>
      <c r="FJ144">
        <v>8.4045584045584043E-2</v>
      </c>
      <c r="FK144">
        <v>12875</v>
      </c>
      <c r="FL144">
        <v>7.8850343556225999E-2</v>
      </c>
      <c r="FM144">
        <v>63</v>
      </c>
      <c r="FN144" t="s">
        <v>123</v>
      </c>
      <c r="FO144">
        <v>3055</v>
      </c>
      <c r="FP144">
        <v>0.18594720496894412</v>
      </c>
      <c r="FQ144">
        <v>2962</v>
      </c>
      <c r="FR144">
        <v>0.22295623451692825</v>
      </c>
      <c r="FS144">
        <v>93</v>
      </c>
      <c r="FT144">
        <v>-0.4</v>
      </c>
      <c r="FU144">
        <v>6110</v>
      </c>
      <c r="FV144">
        <v>0.81198102016607354</v>
      </c>
      <c r="FW144">
        <v>6101</v>
      </c>
      <c r="FX144">
        <v>0.90358814352574113</v>
      </c>
      <c r="FY144">
        <v>9</v>
      </c>
      <c r="FZ144">
        <v>-0.94578313253012047</v>
      </c>
      <c r="GA144">
        <v>8523</v>
      </c>
      <c r="GB144">
        <v>0.83369191049913938</v>
      </c>
      <c r="GC144">
        <v>8508</v>
      </c>
      <c r="GD144">
        <v>0.83046471600688476</v>
      </c>
      <c r="GE144">
        <v>15</v>
      </c>
      <c r="GF144" t="s">
        <v>123</v>
      </c>
      <c r="GG144">
        <v>216</v>
      </c>
      <c r="GH144">
        <v>-0.19402985074626866</v>
      </c>
      <c r="GI144">
        <v>0</v>
      </c>
      <c r="GJ144">
        <v>-1</v>
      </c>
      <c r="GK144">
        <v>216</v>
      </c>
      <c r="GL144">
        <v>0.71428571428571419</v>
      </c>
      <c r="GM144">
        <v>298108</v>
      </c>
      <c r="GN144">
        <v>0.11291219765327809</v>
      </c>
      <c r="GO144">
        <v>139929</v>
      </c>
      <c r="GP144">
        <v>0.11319809069212416</v>
      </c>
      <c r="GQ144">
        <v>139895</v>
      </c>
      <c r="GR144">
        <v>0.11312242397237382</v>
      </c>
      <c r="GS144">
        <v>34</v>
      </c>
      <c r="GT144">
        <v>0.54545454545454541</v>
      </c>
      <c r="GU144">
        <v>46906</v>
      </c>
      <c r="GV144">
        <v>-1.8189429618001074E-2</v>
      </c>
      <c r="GW144">
        <v>46442</v>
      </c>
      <c r="GX144">
        <v>-2.7901622187336494E-2</v>
      </c>
      <c r="GY144">
        <v>465</v>
      </c>
      <c r="GZ144" t="s">
        <v>123</v>
      </c>
      <c r="HA144">
        <v>80891</v>
      </c>
      <c r="HB144">
        <v>0.15006540036396721</v>
      </c>
      <c r="HC144">
        <v>80354</v>
      </c>
      <c r="HD144">
        <v>0.14355244994093952</v>
      </c>
      <c r="HE144">
        <v>537</v>
      </c>
      <c r="HF144">
        <v>6.7826086956521738</v>
      </c>
      <c r="HG144">
        <v>29198</v>
      </c>
      <c r="HH144">
        <v>0.30394783851375484</v>
      </c>
      <c r="HI144">
        <v>28782</v>
      </c>
      <c r="HJ144">
        <v>0.28634636871508379</v>
      </c>
      <c r="HK144">
        <v>416</v>
      </c>
      <c r="HL144">
        <v>23.470588235294116</v>
      </c>
      <c r="HM144">
        <v>991</v>
      </c>
      <c r="HN144">
        <v>-0.27132352941176474</v>
      </c>
      <c r="HO144">
        <v>903</v>
      </c>
      <c r="HP144">
        <v>-0.33602941176470591</v>
      </c>
      <c r="HQ144">
        <v>88</v>
      </c>
      <c r="HR144" t="s">
        <v>123</v>
      </c>
      <c r="HS144">
        <v>33912</v>
      </c>
      <c r="HT144">
        <v>0.11012177556632174</v>
      </c>
      <c r="HU144">
        <v>10911</v>
      </c>
      <c r="HV144">
        <v>0.11496014714898828</v>
      </c>
      <c r="HW144">
        <v>10911</v>
      </c>
      <c r="HX144">
        <v>0.11850333162480786</v>
      </c>
      <c r="HY144">
        <v>0</v>
      </c>
      <c r="HZ144">
        <v>-1</v>
      </c>
      <c r="IA144">
        <v>14050</v>
      </c>
      <c r="IB144">
        <v>3.9201183431952558E-2</v>
      </c>
      <c r="IC144">
        <v>14050</v>
      </c>
      <c r="ID144">
        <v>3.9201183431952558E-2</v>
      </c>
      <c r="IE144">
        <v>0</v>
      </c>
      <c r="IF144" t="s">
        <v>123</v>
      </c>
      <c r="IG144">
        <v>4488</v>
      </c>
      <c r="IH144">
        <v>0.12003993012228609</v>
      </c>
      <c r="II144">
        <v>4413</v>
      </c>
      <c r="IJ144">
        <v>0.10656970912738206</v>
      </c>
      <c r="IK144">
        <v>75</v>
      </c>
      <c r="IL144">
        <v>2.9473684210526314</v>
      </c>
      <c r="IM144">
        <v>3469</v>
      </c>
      <c r="IN144">
        <v>0.5342768686421937</v>
      </c>
      <c r="IO144">
        <v>3469</v>
      </c>
      <c r="IP144">
        <v>0.5342768686421937</v>
      </c>
      <c r="IQ144">
        <v>0</v>
      </c>
      <c r="IR144" t="s">
        <v>123</v>
      </c>
      <c r="IS144">
        <v>1011</v>
      </c>
      <c r="IT144">
        <v>0.13087248322147649</v>
      </c>
      <c r="IU144">
        <v>1011</v>
      </c>
      <c r="IV144">
        <v>0.13087248322147649</v>
      </c>
      <c r="IW144">
        <v>0</v>
      </c>
      <c r="IX144" t="s">
        <v>123</v>
      </c>
      <c r="IY144">
        <v>33473</v>
      </c>
      <c r="IZ144">
        <v>0.15078901227352426</v>
      </c>
      <c r="JA144">
        <v>8439</v>
      </c>
      <c r="JB144">
        <v>0.13244766505636063</v>
      </c>
      <c r="JC144">
        <v>8376</v>
      </c>
      <c r="JD144">
        <v>0.12716996366572464</v>
      </c>
      <c r="JE144">
        <v>63</v>
      </c>
      <c r="JF144">
        <v>2</v>
      </c>
      <c r="JG144">
        <v>5571</v>
      </c>
      <c r="JH144">
        <v>0.22493403693931402</v>
      </c>
      <c r="JI144">
        <v>5571</v>
      </c>
      <c r="JJ144">
        <v>0.22493403693931402</v>
      </c>
      <c r="JK144">
        <v>0</v>
      </c>
      <c r="JL144" t="s">
        <v>123</v>
      </c>
      <c r="JM144">
        <v>17674</v>
      </c>
      <c r="JN144">
        <v>0.1251591545709192</v>
      </c>
      <c r="JO144">
        <v>17637</v>
      </c>
      <c r="JP144">
        <v>0.12394850879428998</v>
      </c>
      <c r="JQ144">
        <v>38</v>
      </c>
      <c r="JR144">
        <v>1.375</v>
      </c>
      <c r="JS144">
        <v>1890</v>
      </c>
      <c r="JT144">
        <v>0.33380381086803101</v>
      </c>
      <c r="JU144">
        <v>1890</v>
      </c>
      <c r="JV144">
        <v>0.33380381086803101</v>
      </c>
      <c r="JW144">
        <v>0</v>
      </c>
      <c r="JX144" t="s">
        <v>123</v>
      </c>
      <c r="JY144">
        <v>38</v>
      </c>
      <c r="JZ144">
        <v>0.22580645161290325</v>
      </c>
      <c r="KA144">
        <v>0</v>
      </c>
      <c r="KB144" t="s">
        <v>123</v>
      </c>
      <c r="KC144">
        <v>38</v>
      </c>
      <c r="KD144">
        <v>0.22580645161290325</v>
      </c>
      <c r="KE144">
        <v>14714</v>
      </c>
      <c r="KF144">
        <v>-0.12692102296327068</v>
      </c>
      <c r="KG144">
        <v>5754</v>
      </c>
      <c r="KH144">
        <v>-0.14969705925816468</v>
      </c>
      <c r="KI144">
        <v>5696</v>
      </c>
      <c r="KJ144">
        <v>-0.15826806561253137</v>
      </c>
      <c r="KK144">
        <v>59</v>
      </c>
      <c r="KL144" t="s">
        <v>123</v>
      </c>
      <c r="KM144">
        <v>2452</v>
      </c>
      <c r="KN144">
        <v>-0.23062441167241921</v>
      </c>
      <c r="KO144">
        <v>2414</v>
      </c>
      <c r="KP144">
        <v>-0.23096527556546675</v>
      </c>
      <c r="KQ144">
        <v>38</v>
      </c>
      <c r="KR144">
        <v>-0.20833333333333337</v>
      </c>
      <c r="KS144">
        <v>2833</v>
      </c>
      <c r="KT144">
        <v>-0.2255330781848004</v>
      </c>
      <c r="KU144">
        <v>2833</v>
      </c>
      <c r="KV144">
        <v>-0.22277091906721536</v>
      </c>
      <c r="KW144">
        <v>0</v>
      </c>
      <c r="KX144">
        <v>-1</v>
      </c>
      <c r="KY144">
        <v>3785</v>
      </c>
      <c r="KZ144">
        <v>0.18689244277202888</v>
      </c>
      <c r="LA144">
        <v>3727</v>
      </c>
      <c r="LB144">
        <v>0.18092522179974657</v>
      </c>
      <c r="LC144">
        <v>58</v>
      </c>
      <c r="LD144">
        <v>0.75757575757575757</v>
      </c>
      <c r="LE144">
        <v>87</v>
      </c>
      <c r="LF144">
        <v>-0.6836363636363636</v>
      </c>
      <c r="LG144">
        <v>22</v>
      </c>
      <c r="LH144">
        <v>-0.84931506849315075</v>
      </c>
      <c r="LI144">
        <v>65</v>
      </c>
      <c r="LJ144">
        <v>-0.49612403100775193</v>
      </c>
      <c r="LK144">
        <v>30186</v>
      </c>
      <c r="LL144">
        <v>0.26576652130157674</v>
      </c>
      <c r="LM144">
        <v>4985</v>
      </c>
      <c r="LN144">
        <v>-6.472795497185746E-2</v>
      </c>
      <c r="LO144">
        <v>4905</v>
      </c>
      <c r="LP144">
        <v>-7.5226244343891358E-2</v>
      </c>
      <c r="LQ144">
        <v>81</v>
      </c>
      <c r="LR144">
        <v>2.1153846153846154</v>
      </c>
      <c r="LS144">
        <v>21338</v>
      </c>
      <c r="LT144">
        <v>0.39245627773427305</v>
      </c>
      <c r="LU144">
        <v>21324</v>
      </c>
      <c r="LV144">
        <v>0.39217862505712597</v>
      </c>
      <c r="LW144">
        <v>14</v>
      </c>
      <c r="LX144">
        <v>1</v>
      </c>
      <c r="LY144">
        <v>1495</v>
      </c>
      <c r="LZ144">
        <v>-2.9220779220779258E-2</v>
      </c>
      <c r="MA144">
        <v>1464</v>
      </c>
      <c r="MB144">
        <v>-1.6129032258064502E-2</v>
      </c>
      <c r="MC144">
        <v>31</v>
      </c>
      <c r="MD144">
        <v>-0.40384615384615385</v>
      </c>
      <c r="ME144">
        <v>2387</v>
      </c>
      <c r="MF144">
        <v>0.38457076566125292</v>
      </c>
      <c r="MG144">
        <v>2387</v>
      </c>
      <c r="MH144">
        <v>0.39590643274853798</v>
      </c>
      <c r="MI144">
        <v>0</v>
      </c>
      <c r="MJ144">
        <v>-1</v>
      </c>
      <c r="MK144">
        <v>38</v>
      </c>
      <c r="ML144" t="s">
        <v>123</v>
      </c>
      <c r="MM144">
        <v>28</v>
      </c>
      <c r="MN144" t="s">
        <v>123</v>
      </c>
      <c r="MO144">
        <v>10</v>
      </c>
      <c r="MP144" t="s">
        <v>123</v>
      </c>
      <c r="MQ144">
        <v>77580</v>
      </c>
      <c r="MR144">
        <v>0.1159378596087457</v>
      </c>
      <c r="MS144">
        <v>41585</v>
      </c>
      <c r="MT144">
        <v>0.23258640109075812</v>
      </c>
      <c r="MU144">
        <v>40647</v>
      </c>
      <c r="MV144">
        <v>0.21490271094240376</v>
      </c>
      <c r="MW144">
        <v>935</v>
      </c>
      <c r="MX144">
        <v>2.3274021352313166</v>
      </c>
      <c r="MY144">
        <v>19551</v>
      </c>
      <c r="MZ144">
        <v>-2.1814179216490759E-2</v>
      </c>
      <c r="NA144">
        <v>19270</v>
      </c>
      <c r="NB144">
        <v>-2.3116698773192779E-2</v>
      </c>
      <c r="NC144">
        <v>279</v>
      </c>
      <c r="ND144">
        <v>7.3076923076923039E-2</v>
      </c>
      <c r="NE144">
        <v>6994</v>
      </c>
      <c r="NF144">
        <v>-3.5975189524465878E-2</v>
      </c>
      <c r="NG144">
        <v>6818</v>
      </c>
      <c r="NH144">
        <v>-4.9358616843279468E-2</v>
      </c>
      <c r="NI144">
        <v>175</v>
      </c>
      <c r="NJ144">
        <v>1.1084337349397591</v>
      </c>
      <c r="NK144">
        <v>10012</v>
      </c>
      <c r="NL144">
        <v>0.18373137857649557</v>
      </c>
      <c r="NM144">
        <v>9987</v>
      </c>
      <c r="NN144">
        <v>0.19863178108497359</v>
      </c>
      <c r="NO144">
        <v>24</v>
      </c>
      <c r="NP144">
        <v>-0.8110236220472441</v>
      </c>
      <c r="NQ144">
        <v>770</v>
      </c>
      <c r="NR144">
        <v>0.54</v>
      </c>
      <c r="NS144">
        <v>734</v>
      </c>
      <c r="NT144">
        <v>0.46799999999999997</v>
      </c>
      <c r="NU144">
        <v>36</v>
      </c>
      <c r="NV144">
        <v>35</v>
      </c>
    </row>
    <row r="145" spans="2:386" outlineLevel="1" x14ac:dyDescent="0.25">
      <c r="B145" t="s">
        <v>71</v>
      </c>
      <c r="C145">
        <v>851485</v>
      </c>
      <c r="D145">
        <v>1.116156782086386E-2</v>
      </c>
      <c r="E145">
        <v>339984</v>
      </c>
      <c r="F145">
        <v>8.5960222790060214E-4</v>
      </c>
      <c r="G145">
        <v>331167</v>
      </c>
      <c r="H145">
        <v>-4.2875225876671808E-3</v>
      </c>
      <c r="I145">
        <v>8816</v>
      </c>
      <c r="J145">
        <v>0.24186505141569237</v>
      </c>
      <c r="K145">
        <v>208324</v>
      </c>
      <c r="L145">
        <v>-3.3600376324161019E-5</v>
      </c>
      <c r="M145">
        <v>204953</v>
      </c>
      <c r="N145">
        <v>4.3663200399879365E-3</v>
      </c>
      <c r="O145">
        <v>3371</v>
      </c>
      <c r="P145">
        <v>-0.21035371281330517</v>
      </c>
      <c r="Q145">
        <v>176832</v>
      </c>
      <c r="R145">
        <v>6.3958315784407027E-2</v>
      </c>
      <c r="S145">
        <v>173342</v>
      </c>
      <c r="T145">
        <v>9.0736336064232814E-2</v>
      </c>
      <c r="U145">
        <v>3490</v>
      </c>
      <c r="V145">
        <v>-0.52060439560439553</v>
      </c>
      <c r="W145">
        <v>130618</v>
      </c>
      <c r="X145">
        <v>-1.7459135392924541E-2</v>
      </c>
      <c r="Y145">
        <v>129710</v>
      </c>
      <c r="Z145">
        <v>-1.4713590131184118E-2</v>
      </c>
      <c r="AA145">
        <v>908</v>
      </c>
      <c r="AB145">
        <v>-0.29721362229102166</v>
      </c>
      <c r="AC145">
        <v>8348</v>
      </c>
      <c r="AD145">
        <v>-0.26038805705679102</v>
      </c>
      <c r="AE145">
        <v>7609</v>
      </c>
      <c r="AF145">
        <v>-0.26262234712665955</v>
      </c>
      <c r="AG145">
        <v>740</v>
      </c>
      <c r="AH145">
        <v>-0.23553719008264462</v>
      </c>
      <c r="AI145">
        <v>716891</v>
      </c>
      <c r="AJ145">
        <v>2.2723025323733159E-2</v>
      </c>
      <c r="AK145">
        <v>279086</v>
      </c>
      <c r="AL145">
        <v>1.3005303027553206E-2</v>
      </c>
      <c r="AM145">
        <v>275560</v>
      </c>
      <c r="AN145">
        <v>1.1960940569879952E-2</v>
      </c>
      <c r="AO145">
        <v>3526</v>
      </c>
      <c r="AP145">
        <v>0.10187499999999994</v>
      </c>
      <c r="AQ145">
        <v>169793</v>
      </c>
      <c r="AR145">
        <v>1.84809731752964E-2</v>
      </c>
      <c r="AS145">
        <v>168674</v>
      </c>
      <c r="AT145">
        <v>1.4318101182851928E-2</v>
      </c>
      <c r="AU145">
        <v>1119</v>
      </c>
      <c r="AV145">
        <v>1.6706443914081146</v>
      </c>
      <c r="AW145">
        <v>147639</v>
      </c>
      <c r="AX145">
        <v>9.320923206788545E-2</v>
      </c>
      <c r="AY145">
        <v>146109</v>
      </c>
      <c r="AZ145">
        <v>9.6930884848120735E-2</v>
      </c>
      <c r="BA145">
        <v>1530</v>
      </c>
      <c r="BB145">
        <v>-0.17475728155339809</v>
      </c>
      <c r="BC145">
        <v>119232</v>
      </c>
      <c r="BD145">
        <v>9.2342304528125752E-4</v>
      </c>
      <c r="BE145">
        <v>118729</v>
      </c>
      <c r="BF145">
        <v>4.3395141097650747E-3</v>
      </c>
      <c r="BG145">
        <v>503</v>
      </c>
      <c r="BH145">
        <v>-0.44542447629547965</v>
      </c>
      <c r="BI145">
        <v>4614</v>
      </c>
      <c r="BJ145">
        <v>-0.34775233248515691</v>
      </c>
      <c r="BK145">
        <v>4502</v>
      </c>
      <c r="BL145">
        <v>-0.34942196531791903</v>
      </c>
      <c r="BM145">
        <v>112</v>
      </c>
      <c r="BN145">
        <v>-0.27272727272727271</v>
      </c>
      <c r="BO145">
        <v>134594</v>
      </c>
      <c r="BP145">
        <v>-4.6264606052875856E-2</v>
      </c>
      <c r="BQ145">
        <v>60898</v>
      </c>
      <c r="BR145">
        <v>-5.1270466902428757E-2</v>
      </c>
      <c r="BS145">
        <v>55608</v>
      </c>
      <c r="BT145">
        <v>-7.7673284569836243E-2</v>
      </c>
      <c r="BU145">
        <v>5290</v>
      </c>
      <c r="BV145">
        <v>0.35710620831195494</v>
      </c>
      <c r="BW145">
        <v>38531</v>
      </c>
      <c r="BX145">
        <v>-7.419688123212953E-2</v>
      </c>
      <c r="BY145">
        <v>36278</v>
      </c>
      <c r="BZ145">
        <v>-3.9476819613969094E-2</v>
      </c>
      <c r="CA145">
        <v>2252</v>
      </c>
      <c r="CB145">
        <v>-0.41506493506493503</v>
      </c>
      <c r="CC145">
        <v>29193</v>
      </c>
      <c r="CD145">
        <v>-6.2855125036114456E-2</v>
      </c>
      <c r="CE145">
        <v>27233</v>
      </c>
      <c r="CF145">
        <v>5.8661172445964915E-2</v>
      </c>
      <c r="CG145">
        <v>1960</v>
      </c>
      <c r="CH145">
        <v>-0.63884282292242489</v>
      </c>
      <c r="CI145">
        <v>11386</v>
      </c>
      <c r="CJ145">
        <v>-0.1759426793080987</v>
      </c>
      <c r="CK145">
        <v>10981</v>
      </c>
      <c r="CL145">
        <v>-0.18241381877745511</v>
      </c>
      <c r="CM145">
        <v>406</v>
      </c>
      <c r="CN145">
        <v>5.1813471502590636E-2</v>
      </c>
      <c r="CO145">
        <v>3735</v>
      </c>
      <c r="CP145">
        <v>-0.11345834322335624</v>
      </c>
      <c r="CQ145">
        <v>3107</v>
      </c>
      <c r="CR145">
        <v>-8.5907619888202391E-2</v>
      </c>
      <c r="CS145">
        <v>628</v>
      </c>
      <c r="CT145">
        <v>-0.2294478527607362</v>
      </c>
      <c r="CU145">
        <v>164935</v>
      </c>
      <c r="CV145">
        <v>-6.6803589412816389E-2</v>
      </c>
      <c r="CW145">
        <v>40114</v>
      </c>
      <c r="CX145">
        <v>-0.12003685341990966</v>
      </c>
      <c r="CY145">
        <v>39367</v>
      </c>
      <c r="CZ145">
        <v>-0.10990775074613368</v>
      </c>
      <c r="DA145">
        <v>747</v>
      </c>
      <c r="DB145">
        <v>-0.44992636229749627</v>
      </c>
      <c r="DC145">
        <v>48367</v>
      </c>
      <c r="DD145">
        <v>-9.4615904482991953E-3</v>
      </c>
      <c r="DE145">
        <v>47510</v>
      </c>
      <c r="DF145">
        <v>-2.5195945668677444E-2</v>
      </c>
      <c r="DG145">
        <v>857</v>
      </c>
      <c r="DH145">
        <v>8.3152173913043477</v>
      </c>
      <c r="DI145">
        <v>18545</v>
      </c>
      <c r="DJ145">
        <v>-4.9023127019127255E-2</v>
      </c>
      <c r="DK145">
        <v>17784</v>
      </c>
      <c r="DL145">
        <v>-5.8100736189820479E-2</v>
      </c>
      <c r="DM145">
        <v>761</v>
      </c>
      <c r="DN145">
        <v>0.22741935483870979</v>
      </c>
      <c r="DO145">
        <v>57035</v>
      </c>
      <c r="DP145">
        <v>-4.1541331271951254E-2</v>
      </c>
      <c r="DQ145">
        <v>57035</v>
      </c>
      <c r="DR145">
        <v>-3.9733984342116391E-2</v>
      </c>
      <c r="DS145">
        <v>0</v>
      </c>
      <c r="DT145">
        <v>-1</v>
      </c>
      <c r="DU145">
        <v>1732</v>
      </c>
      <c r="DV145">
        <v>-0.45568824638592076</v>
      </c>
      <c r="DW145">
        <v>1692</v>
      </c>
      <c r="DX145">
        <v>-0.46825895663104966</v>
      </c>
      <c r="DY145">
        <v>40</v>
      </c>
      <c r="DZ145" t="s">
        <v>123</v>
      </c>
      <c r="EA145">
        <v>19969</v>
      </c>
      <c r="EB145">
        <v>-7.0608124906766934E-3</v>
      </c>
      <c r="EC145">
        <v>10104</v>
      </c>
      <c r="ED145">
        <v>-1.1543729211504594E-2</v>
      </c>
      <c r="EE145">
        <v>10039</v>
      </c>
      <c r="EF145">
        <v>-1.3075108139992131E-2</v>
      </c>
      <c r="EG145">
        <v>64</v>
      </c>
      <c r="EH145">
        <v>0.28000000000000003</v>
      </c>
      <c r="EI145">
        <v>5834</v>
      </c>
      <c r="EJ145">
        <v>-1.5856950067476339E-2</v>
      </c>
      <c r="EK145">
        <v>5834</v>
      </c>
      <c r="EL145">
        <v>-1.5856950067476339E-2</v>
      </c>
      <c r="EM145">
        <v>0</v>
      </c>
      <c r="EN145" t="s">
        <v>123</v>
      </c>
      <c r="EO145">
        <v>2177</v>
      </c>
      <c r="EP145">
        <v>-0.10485197368421051</v>
      </c>
      <c r="EQ145">
        <v>2177</v>
      </c>
      <c r="ER145">
        <v>-0.10485197368421051</v>
      </c>
      <c r="ES145">
        <v>0</v>
      </c>
      <c r="ET145" t="s">
        <v>123</v>
      </c>
      <c r="EU145">
        <v>1388</v>
      </c>
      <c r="EV145">
        <v>0.25383920505871727</v>
      </c>
      <c r="EW145">
        <v>1366</v>
      </c>
      <c r="EX145">
        <v>0.2429481346678799</v>
      </c>
      <c r="EY145">
        <v>22</v>
      </c>
      <c r="EZ145">
        <v>1.4444444444444446</v>
      </c>
      <c r="FA145">
        <v>487</v>
      </c>
      <c r="FB145">
        <v>0.55095541401273884</v>
      </c>
      <c r="FC145">
        <v>487</v>
      </c>
      <c r="FD145">
        <v>0.55095541401273884</v>
      </c>
      <c r="FE145">
        <v>0</v>
      </c>
      <c r="FF145" t="s">
        <v>123</v>
      </c>
      <c r="FG145">
        <v>21822</v>
      </c>
      <c r="FH145">
        <v>0.23911191868718418</v>
      </c>
      <c r="FI145">
        <v>10242</v>
      </c>
      <c r="FJ145">
        <v>0.20126671358198456</v>
      </c>
      <c r="FK145">
        <v>8489</v>
      </c>
      <c r="FL145">
        <v>0.15245723594895466</v>
      </c>
      <c r="FM145">
        <v>1752</v>
      </c>
      <c r="FN145">
        <v>0.51164797238999138</v>
      </c>
      <c r="FO145">
        <v>1842</v>
      </c>
      <c r="FP145">
        <v>0.10497900419916006</v>
      </c>
      <c r="FQ145">
        <v>1842</v>
      </c>
      <c r="FR145">
        <v>0.11568746214415504</v>
      </c>
      <c r="FS145">
        <v>0</v>
      </c>
      <c r="FT145">
        <v>-1</v>
      </c>
      <c r="FU145">
        <v>4654</v>
      </c>
      <c r="FV145">
        <v>1.1309523809523809</v>
      </c>
      <c r="FW145">
        <v>4645</v>
      </c>
      <c r="FX145">
        <v>1.2417953667953667</v>
      </c>
      <c r="FY145">
        <v>9</v>
      </c>
      <c r="FZ145">
        <v>-0.9196428571428571</v>
      </c>
      <c r="GA145">
        <v>6705</v>
      </c>
      <c r="GB145">
        <v>6.6995544239337956E-2</v>
      </c>
      <c r="GC145">
        <v>6705</v>
      </c>
      <c r="GD145">
        <v>6.6995544239337956E-2</v>
      </c>
      <c r="GE145">
        <v>0</v>
      </c>
      <c r="GF145" t="s">
        <v>123</v>
      </c>
      <c r="GG145">
        <v>35</v>
      </c>
      <c r="GH145">
        <v>-0.77124183006535951</v>
      </c>
      <c r="GI145">
        <v>0</v>
      </c>
      <c r="GJ145">
        <v>-1</v>
      </c>
      <c r="GK145">
        <v>35</v>
      </c>
      <c r="GL145">
        <v>0.84210526315789469</v>
      </c>
      <c r="GM145">
        <v>305091</v>
      </c>
      <c r="GN145">
        <v>2.314296254066206E-2</v>
      </c>
      <c r="GO145">
        <v>141596</v>
      </c>
      <c r="GP145">
        <v>-1.0461727687587796E-2</v>
      </c>
      <c r="GQ145">
        <v>141217</v>
      </c>
      <c r="GR145">
        <v>-1.3034483722620616E-2</v>
      </c>
      <c r="GS145">
        <v>379</v>
      </c>
      <c r="GT145">
        <v>30.583333333333332</v>
      </c>
      <c r="GU145">
        <v>51334</v>
      </c>
      <c r="GV145">
        <v>2.2202751946474475E-2</v>
      </c>
      <c r="GW145">
        <v>51295</v>
      </c>
      <c r="GX145">
        <v>2.3668402881717787E-2</v>
      </c>
      <c r="GY145">
        <v>39</v>
      </c>
      <c r="GZ145">
        <v>-0.6454545454545455</v>
      </c>
      <c r="HA145">
        <v>82099</v>
      </c>
      <c r="HB145">
        <v>0.12270601427672778</v>
      </c>
      <c r="HC145">
        <v>81885</v>
      </c>
      <c r="HD145">
        <v>0.12368262158304977</v>
      </c>
      <c r="HE145">
        <v>214</v>
      </c>
      <c r="HF145">
        <v>-0.15748031496062997</v>
      </c>
      <c r="HG145">
        <v>28907</v>
      </c>
      <c r="HH145">
        <v>-6.3591365323800719E-3</v>
      </c>
      <c r="HI145">
        <v>28689</v>
      </c>
      <c r="HJ145">
        <v>-4.5799937545539793E-3</v>
      </c>
      <c r="HK145">
        <v>219</v>
      </c>
      <c r="HL145">
        <v>-0.19485294117647056</v>
      </c>
      <c r="HM145">
        <v>804</v>
      </c>
      <c r="HN145">
        <v>-0.60951918406993688</v>
      </c>
      <c r="HO145">
        <v>804</v>
      </c>
      <c r="HP145">
        <v>-0.60951918406993688</v>
      </c>
      <c r="HQ145">
        <v>0</v>
      </c>
      <c r="HR145" t="s">
        <v>123</v>
      </c>
      <c r="HS145">
        <v>28125</v>
      </c>
      <c r="HT145">
        <v>8.0816232418722711E-2</v>
      </c>
      <c r="HU145">
        <v>9098</v>
      </c>
      <c r="HV145">
        <v>0.12640831992076262</v>
      </c>
      <c r="HW145">
        <v>9070</v>
      </c>
      <c r="HX145">
        <v>0.12294168626965463</v>
      </c>
      <c r="HY145">
        <v>28</v>
      </c>
      <c r="HZ145" t="s">
        <v>123</v>
      </c>
      <c r="IA145">
        <v>11118</v>
      </c>
      <c r="IB145">
        <v>-1.7757752451630027E-2</v>
      </c>
      <c r="IC145">
        <v>11084</v>
      </c>
      <c r="ID145">
        <v>-2.0068959420033616E-2</v>
      </c>
      <c r="IE145">
        <v>35</v>
      </c>
      <c r="IF145">
        <v>2.8888888888888888</v>
      </c>
      <c r="IG145">
        <v>4179</v>
      </c>
      <c r="IH145">
        <v>0.19570815450643786</v>
      </c>
      <c r="II145">
        <v>4132</v>
      </c>
      <c r="IJ145">
        <v>0.19872352770525104</v>
      </c>
      <c r="IK145">
        <v>46</v>
      </c>
      <c r="IL145">
        <v>-4.166666666666663E-2</v>
      </c>
      <c r="IM145">
        <v>2987</v>
      </c>
      <c r="IN145">
        <v>0.25980598903416285</v>
      </c>
      <c r="IO145">
        <v>2987</v>
      </c>
      <c r="IP145">
        <v>0.25980598903416285</v>
      </c>
      <c r="IQ145">
        <v>0</v>
      </c>
      <c r="IR145" t="s">
        <v>123</v>
      </c>
      <c r="IS145">
        <v>852</v>
      </c>
      <c r="IT145">
        <v>4.2839657282741639E-2</v>
      </c>
      <c r="IU145">
        <v>852</v>
      </c>
      <c r="IV145">
        <v>4.2839657282741639E-2</v>
      </c>
      <c r="IW145">
        <v>0</v>
      </c>
      <c r="IX145" t="s">
        <v>123</v>
      </c>
      <c r="IY145">
        <v>44216</v>
      </c>
      <c r="IZ145">
        <v>0.22846108965632217</v>
      </c>
      <c r="JA145">
        <v>11855</v>
      </c>
      <c r="JB145">
        <v>0.39355824615022916</v>
      </c>
      <c r="JC145">
        <v>11844</v>
      </c>
      <c r="JD145">
        <v>0.3939037307284925</v>
      </c>
      <c r="JE145">
        <v>11</v>
      </c>
      <c r="JF145">
        <v>0.10000000000000009</v>
      </c>
      <c r="JG145">
        <v>5379</v>
      </c>
      <c r="JH145">
        <v>-6.2238493723849375E-2</v>
      </c>
      <c r="JI145">
        <v>5379</v>
      </c>
      <c r="JJ145">
        <v>-6.0108334789446105E-2</v>
      </c>
      <c r="JK145">
        <v>0</v>
      </c>
      <c r="JL145">
        <v>-1</v>
      </c>
      <c r="JM145">
        <v>24212</v>
      </c>
      <c r="JN145">
        <v>0.21845906094308298</v>
      </c>
      <c r="JO145">
        <v>24162</v>
      </c>
      <c r="JP145">
        <v>0.21876418663303898</v>
      </c>
      <c r="JQ145">
        <v>50</v>
      </c>
      <c r="JR145">
        <v>8.6956521739130377E-2</v>
      </c>
      <c r="JS145">
        <v>2873</v>
      </c>
      <c r="JT145">
        <v>0.47484599589322385</v>
      </c>
      <c r="JU145">
        <v>2831</v>
      </c>
      <c r="JV145">
        <v>0.45328542094455848</v>
      </c>
      <c r="JW145">
        <v>41</v>
      </c>
      <c r="JX145" t="s">
        <v>123</v>
      </c>
      <c r="JY145">
        <v>0</v>
      </c>
      <c r="JZ145">
        <v>-1</v>
      </c>
      <c r="KA145">
        <v>0</v>
      </c>
      <c r="KB145" t="s">
        <v>123</v>
      </c>
      <c r="KC145">
        <v>0</v>
      </c>
      <c r="KD145">
        <v>-1</v>
      </c>
      <c r="KE145">
        <v>17611</v>
      </c>
      <c r="KF145">
        <v>-1.5430200704422248E-2</v>
      </c>
      <c r="KG145">
        <v>6712</v>
      </c>
      <c r="KH145">
        <v>-2.2714036109493296E-2</v>
      </c>
      <c r="KI145">
        <v>6688</v>
      </c>
      <c r="KJ145">
        <v>-2.2650884115154146E-2</v>
      </c>
      <c r="KK145">
        <v>24</v>
      </c>
      <c r="KL145">
        <v>-4.0000000000000036E-2</v>
      </c>
      <c r="KM145">
        <v>2506</v>
      </c>
      <c r="KN145">
        <v>-5.576488319517714E-2</v>
      </c>
      <c r="KO145">
        <v>2481</v>
      </c>
      <c r="KP145">
        <v>-6.5184626978146198E-2</v>
      </c>
      <c r="KQ145">
        <v>25</v>
      </c>
      <c r="KR145" t="s">
        <v>123</v>
      </c>
      <c r="KS145">
        <v>3073</v>
      </c>
      <c r="KT145">
        <v>-0.25412621359223297</v>
      </c>
      <c r="KU145">
        <v>2992</v>
      </c>
      <c r="KV145">
        <v>-0.24463519313304716</v>
      </c>
      <c r="KW145">
        <v>81</v>
      </c>
      <c r="KX145">
        <v>-0.49056603773584906</v>
      </c>
      <c r="KY145">
        <v>5370</v>
      </c>
      <c r="KZ145">
        <v>0.20134228187919456</v>
      </c>
      <c r="LA145">
        <v>5351</v>
      </c>
      <c r="LB145">
        <v>0.22954963235294112</v>
      </c>
      <c r="LC145">
        <v>19</v>
      </c>
      <c r="LD145">
        <v>-0.83898305084745761</v>
      </c>
      <c r="LE145">
        <v>73</v>
      </c>
      <c r="LF145">
        <v>-0.53503184713375795</v>
      </c>
      <c r="LG145">
        <v>73</v>
      </c>
      <c r="LH145">
        <v>-5.1948051948051965E-2</v>
      </c>
      <c r="LI145">
        <v>0</v>
      </c>
      <c r="LJ145">
        <v>-1</v>
      </c>
      <c r="LK145">
        <v>31639</v>
      </c>
      <c r="LL145">
        <v>0.31178738753679669</v>
      </c>
      <c r="LM145">
        <v>4852</v>
      </c>
      <c r="LN145">
        <v>0.16578567996155691</v>
      </c>
      <c r="LO145">
        <v>4843</v>
      </c>
      <c r="LP145">
        <v>0.17748601993678581</v>
      </c>
      <c r="LQ145">
        <v>9</v>
      </c>
      <c r="LR145">
        <v>-0.82000000000000006</v>
      </c>
      <c r="LS145">
        <v>22569</v>
      </c>
      <c r="LT145">
        <v>0.36426283020008454</v>
      </c>
      <c r="LU145">
        <v>22564</v>
      </c>
      <c r="LV145">
        <v>0.36470303616789645</v>
      </c>
      <c r="LW145">
        <v>5</v>
      </c>
      <c r="LX145">
        <v>-0.5</v>
      </c>
      <c r="LY145">
        <v>1933</v>
      </c>
      <c r="LZ145">
        <v>-8.9924670433145004E-2</v>
      </c>
      <c r="MA145">
        <v>1908</v>
      </c>
      <c r="MB145">
        <v>-7.1532846715328446E-2</v>
      </c>
      <c r="MC145">
        <v>25</v>
      </c>
      <c r="MD145">
        <v>-0.6376811594202898</v>
      </c>
      <c r="ME145">
        <v>2181</v>
      </c>
      <c r="MF145">
        <v>0.44055482166446502</v>
      </c>
      <c r="MG145">
        <v>2177</v>
      </c>
      <c r="MH145">
        <v>0.54397163120567371</v>
      </c>
      <c r="MI145">
        <v>4</v>
      </c>
      <c r="MJ145">
        <v>-0.96153846153846156</v>
      </c>
      <c r="MK145">
        <v>119</v>
      </c>
      <c r="ML145" t="s">
        <v>123</v>
      </c>
      <c r="MM145">
        <v>92</v>
      </c>
      <c r="MN145" t="s">
        <v>123</v>
      </c>
      <c r="MO145">
        <v>28</v>
      </c>
      <c r="MP145" t="s">
        <v>123</v>
      </c>
      <c r="MQ145">
        <v>83483</v>
      </c>
      <c r="MR145">
        <v>-9.5505884586181145E-3</v>
      </c>
      <c r="MS145">
        <v>44513</v>
      </c>
      <c r="MT145">
        <v>0.10011862982551523</v>
      </c>
      <c r="MU145">
        <v>44003</v>
      </c>
      <c r="MV145">
        <v>0.10214151534126481</v>
      </c>
      <c r="MW145">
        <v>512</v>
      </c>
      <c r="MX145">
        <v>-4.4776119402985093E-2</v>
      </c>
      <c r="MY145">
        <v>20844</v>
      </c>
      <c r="MZ145">
        <v>-0.12482680438342364</v>
      </c>
      <c r="NA145">
        <v>20685</v>
      </c>
      <c r="NB145">
        <v>-0.12518502854726155</v>
      </c>
      <c r="NC145">
        <v>158</v>
      </c>
      <c r="ND145">
        <v>-7.0588235294117618E-2</v>
      </c>
      <c r="NE145">
        <v>6767</v>
      </c>
      <c r="NF145">
        <v>-0.17455476945596482</v>
      </c>
      <c r="NG145">
        <v>6424</v>
      </c>
      <c r="NH145">
        <v>-0.16059061805827779</v>
      </c>
      <c r="NI145">
        <v>344</v>
      </c>
      <c r="NJ145">
        <v>-0.36996336996336998</v>
      </c>
      <c r="NK145">
        <v>11786</v>
      </c>
      <c r="NL145">
        <v>-8.1300179281315721E-2</v>
      </c>
      <c r="NM145">
        <v>11588</v>
      </c>
      <c r="NN145">
        <v>-7.5622208040842409E-2</v>
      </c>
      <c r="NO145">
        <v>198</v>
      </c>
      <c r="NP145">
        <v>-0.32191780821917804</v>
      </c>
      <c r="NQ145">
        <v>512</v>
      </c>
      <c r="NR145">
        <v>0.51479289940828399</v>
      </c>
      <c r="NS145">
        <v>502</v>
      </c>
      <c r="NT145">
        <v>0.48520710059171601</v>
      </c>
      <c r="NU145">
        <v>9</v>
      </c>
      <c r="NV145">
        <v>8</v>
      </c>
    </row>
    <row r="146" spans="2:386" outlineLevel="1" x14ac:dyDescent="0.25">
      <c r="B146" t="s">
        <v>73</v>
      </c>
      <c r="C146">
        <v>1030411</v>
      </c>
      <c r="D146">
        <v>1.0201910774947143E-2</v>
      </c>
      <c r="E146">
        <v>387662</v>
      </c>
      <c r="F146">
        <v>9.9493803456101038E-3</v>
      </c>
      <c r="G146">
        <v>385081</v>
      </c>
      <c r="H146">
        <v>8.9502574247048994E-3</v>
      </c>
      <c r="I146">
        <v>2581</v>
      </c>
      <c r="J146">
        <v>0.18503213957759401</v>
      </c>
      <c r="K146">
        <v>261990</v>
      </c>
      <c r="L146">
        <v>3.5414912915120444E-2</v>
      </c>
      <c r="M146">
        <v>260362</v>
      </c>
      <c r="N146">
        <v>3.8697528943357984E-2</v>
      </c>
      <c r="O146">
        <v>1629</v>
      </c>
      <c r="P146">
        <v>-0.31178707224334601</v>
      </c>
      <c r="Q146">
        <v>200046</v>
      </c>
      <c r="R146">
        <v>-1.4498322569203248E-2</v>
      </c>
      <c r="S146">
        <v>197540</v>
      </c>
      <c r="T146">
        <v>-1.9083040773054338E-2</v>
      </c>
      <c r="U146">
        <v>2506</v>
      </c>
      <c r="V146">
        <v>0.56039850560398508</v>
      </c>
      <c r="W146">
        <v>171450</v>
      </c>
      <c r="X146">
        <v>4.9008810572687134E-2</v>
      </c>
      <c r="Y146">
        <v>169374</v>
      </c>
      <c r="Z146">
        <v>4.6461625909770543E-2</v>
      </c>
      <c r="AA146">
        <v>2075</v>
      </c>
      <c r="AB146">
        <v>0.30832282471626726</v>
      </c>
      <c r="AC146">
        <v>13370</v>
      </c>
      <c r="AD146">
        <v>-0.30003664729595314</v>
      </c>
      <c r="AE146">
        <v>12346</v>
      </c>
      <c r="AF146">
        <v>-0.29310048668766109</v>
      </c>
      <c r="AG146">
        <v>1025</v>
      </c>
      <c r="AH146">
        <v>-0.37347188264058684</v>
      </c>
      <c r="AI146">
        <v>847002</v>
      </c>
      <c r="AJ146">
        <v>1.5770184637081908E-2</v>
      </c>
      <c r="AK146">
        <v>317267</v>
      </c>
      <c r="AL146">
        <v>3.2215769524831961E-2</v>
      </c>
      <c r="AM146">
        <v>316884</v>
      </c>
      <c r="AN146">
        <v>3.3993983019323437E-2</v>
      </c>
      <c r="AO146">
        <v>383</v>
      </c>
      <c r="AP146">
        <v>-0.57444444444444442</v>
      </c>
      <c r="AQ146">
        <v>209579</v>
      </c>
      <c r="AR146">
        <v>2.0792947250499294E-2</v>
      </c>
      <c r="AS146">
        <v>208747</v>
      </c>
      <c r="AT146">
        <v>2.141203986867013E-2</v>
      </c>
      <c r="AU146">
        <v>832</v>
      </c>
      <c r="AV146">
        <v>-0.11395101171458999</v>
      </c>
      <c r="AW146">
        <v>162697</v>
      </c>
      <c r="AX146">
        <v>-8.9482596883642129E-3</v>
      </c>
      <c r="AY146">
        <v>161297</v>
      </c>
      <c r="AZ146">
        <v>-1.1521231546112509E-2</v>
      </c>
      <c r="BA146">
        <v>1400</v>
      </c>
      <c r="BB146">
        <v>0.41557128412537914</v>
      </c>
      <c r="BC146">
        <v>149316</v>
      </c>
      <c r="BD146">
        <v>4.5198412420638601E-2</v>
      </c>
      <c r="BE146">
        <v>147996</v>
      </c>
      <c r="BF146">
        <v>4.0364418575224548E-2</v>
      </c>
      <c r="BG146">
        <v>1320</v>
      </c>
      <c r="BH146">
        <v>1.1782178217821784</v>
      </c>
      <c r="BI146">
        <v>7812</v>
      </c>
      <c r="BJ146">
        <v>-0.33333333333333337</v>
      </c>
      <c r="BK146">
        <v>7576</v>
      </c>
      <c r="BL146">
        <v>-0.31772334293948123</v>
      </c>
      <c r="BM146">
        <v>236</v>
      </c>
      <c r="BN146">
        <v>-0.61626016260162597</v>
      </c>
      <c r="BO146">
        <v>183409</v>
      </c>
      <c r="BP146">
        <v>-1.4735270101852271E-2</v>
      </c>
      <c r="BQ146">
        <v>70395</v>
      </c>
      <c r="BR146">
        <v>-7.9539213891576699E-2</v>
      </c>
      <c r="BS146">
        <v>68197</v>
      </c>
      <c r="BT146">
        <v>-9.3125000000000013E-2</v>
      </c>
      <c r="BU146">
        <v>2198</v>
      </c>
      <c r="BV146">
        <v>0.71987480438184659</v>
      </c>
      <c r="BW146">
        <v>52412</v>
      </c>
      <c r="BX146">
        <v>9.8346570548418777E-2</v>
      </c>
      <c r="BY146">
        <v>51614</v>
      </c>
      <c r="BZ146">
        <v>0.11498995485083485</v>
      </c>
      <c r="CA146">
        <v>797</v>
      </c>
      <c r="CB146">
        <v>-0.4418767507002801</v>
      </c>
      <c r="CC146">
        <v>37350</v>
      </c>
      <c r="CD146">
        <v>-3.7941426473997342E-2</v>
      </c>
      <c r="CE146">
        <v>36244</v>
      </c>
      <c r="CF146">
        <v>-5.1353190598335319E-2</v>
      </c>
      <c r="CG146">
        <v>1106</v>
      </c>
      <c r="CH146">
        <v>0.79254457050243121</v>
      </c>
      <c r="CI146">
        <v>22134</v>
      </c>
      <c r="CJ146">
        <v>7.551020408163267E-2</v>
      </c>
      <c r="CK146">
        <v>21378</v>
      </c>
      <c r="CL146">
        <v>9.0714285714285747E-2</v>
      </c>
      <c r="CM146">
        <v>756</v>
      </c>
      <c r="CN146">
        <v>-0.22857142857142854</v>
      </c>
      <c r="CO146">
        <v>5559</v>
      </c>
      <c r="CP146">
        <v>-0.24705404307192202</v>
      </c>
      <c r="CQ146">
        <v>4770</v>
      </c>
      <c r="CR146">
        <v>-0.25011790598962425</v>
      </c>
      <c r="CS146">
        <v>789</v>
      </c>
      <c r="CT146">
        <v>-0.22722820763956908</v>
      </c>
      <c r="CU146">
        <v>185492</v>
      </c>
      <c r="CV146">
        <v>-0.12109510113765054</v>
      </c>
      <c r="CW146">
        <v>42950</v>
      </c>
      <c r="CX146">
        <v>-7.0205442383045047E-2</v>
      </c>
      <c r="CY146">
        <v>42922</v>
      </c>
      <c r="CZ146">
        <v>-6.9522426239458923E-2</v>
      </c>
      <c r="DA146">
        <v>28</v>
      </c>
      <c r="DB146">
        <v>-0.56923076923076921</v>
      </c>
      <c r="DC146">
        <v>51080</v>
      </c>
      <c r="DD146">
        <v>-9.1588120220522873E-2</v>
      </c>
      <c r="DE146">
        <v>50955</v>
      </c>
      <c r="DF146">
        <v>-9.3811132847234524E-2</v>
      </c>
      <c r="DG146">
        <v>125</v>
      </c>
      <c r="DH146" t="s">
        <v>123</v>
      </c>
      <c r="DI146">
        <v>19919</v>
      </c>
      <c r="DJ146">
        <v>-0.2692152474593682</v>
      </c>
      <c r="DK146">
        <v>19842</v>
      </c>
      <c r="DL146">
        <v>-0.26871337485718494</v>
      </c>
      <c r="DM146">
        <v>77</v>
      </c>
      <c r="DN146">
        <v>-0.37398373983739841</v>
      </c>
      <c r="DO146">
        <v>66265</v>
      </c>
      <c r="DP146">
        <v>-6.902413667144347E-2</v>
      </c>
      <c r="DQ146">
        <v>66033</v>
      </c>
      <c r="DR146">
        <v>-6.7909773587036315E-2</v>
      </c>
      <c r="DS146">
        <v>232</v>
      </c>
      <c r="DT146">
        <v>-0.30746268656716413</v>
      </c>
      <c r="DU146">
        <v>3350</v>
      </c>
      <c r="DV146">
        <v>-0.49842790836951645</v>
      </c>
      <c r="DW146">
        <v>3350</v>
      </c>
      <c r="DX146">
        <v>-0.49842790836951645</v>
      </c>
      <c r="DY146">
        <v>0</v>
      </c>
      <c r="DZ146" t="s">
        <v>123</v>
      </c>
      <c r="EA146">
        <v>28899</v>
      </c>
      <c r="EB146">
        <v>6.0241405877389242E-2</v>
      </c>
      <c r="EC146">
        <v>14332</v>
      </c>
      <c r="ED146">
        <v>3.6222977369676723E-2</v>
      </c>
      <c r="EE146">
        <v>14332</v>
      </c>
      <c r="EF146">
        <v>3.9303843364757007E-2</v>
      </c>
      <c r="EG146">
        <v>0</v>
      </c>
      <c r="EH146">
        <v>-1</v>
      </c>
      <c r="EI146">
        <v>8394</v>
      </c>
      <c r="EJ146">
        <v>-4.1671423678502073E-2</v>
      </c>
      <c r="EK146">
        <v>8308</v>
      </c>
      <c r="EL146">
        <v>-4.450833812535937E-2</v>
      </c>
      <c r="EM146">
        <v>86</v>
      </c>
      <c r="EN146">
        <v>0.34375</v>
      </c>
      <c r="EO146">
        <v>3066</v>
      </c>
      <c r="EP146">
        <v>0.20946745562130187</v>
      </c>
      <c r="EQ146">
        <v>2986</v>
      </c>
      <c r="ER146">
        <v>0.20597738287560574</v>
      </c>
      <c r="ES146">
        <v>80</v>
      </c>
      <c r="ET146">
        <v>0.33333333333333326</v>
      </c>
      <c r="EU146">
        <v>2295</v>
      </c>
      <c r="EV146">
        <v>0.45253164556962022</v>
      </c>
      <c r="EW146">
        <v>2295</v>
      </c>
      <c r="EX146">
        <v>0.45253164556962022</v>
      </c>
      <c r="EY146">
        <v>0</v>
      </c>
      <c r="EZ146" t="s">
        <v>123</v>
      </c>
      <c r="FA146">
        <v>643</v>
      </c>
      <c r="FB146">
        <v>0.32032854209445594</v>
      </c>
      <c r="FC146">
        <v>643</v>
      </c>
      <c r="FD146">
        <v>0.32032854209445594</v>
      </c>
      <c r="FE146">
        <v>0</v>
      </c>
      <c r="FF146" t="s">
        <v>123</v>
      </c>
      <c r="FG146">
        <v>35252</v>
      </c>
      <c r="FH146">
        <v>9.6553440338434715E-2</v>
      </c>
      <c r="FI146">
        <v>12729</v>
      </c>
      <c r="FJ146">
        <v>8.9568801521877628E-3</v>
      </c>
      <c r="FK146">
        <v>12719</v>
      </c>
      <c r="FL146">
        <v>2.3497223786915544E-2</v>
      </c>
      <c r="FM146">
        <v>10</v>
      </c>
      <c r="FN146">
        <v>-0.94708994708994709</v>
      </c>
      <c r="FO146">
        <v>4122</v>
      </c>
      <c r="FP146">
        <v>0.13585009644530177</v>
      </c>
      <c r="FQ146">
        <v>4101</v>
      </c>
      <c r="FR146">
        <v>0.14170378619153667</v>
      </c>
      <c r="FS146">
        <v>21</v>
      </c>
      <c r="FT146">
        <v>-0.43243243243243246</v>
      </c>
      <c r="FU146">
        <v>7072</v>
      </c>
      <c r="FV146">
        <v>0.16873244091885642</v>
      </c>
      <c r="FW146">
        <v>6854</v>
      </c>
      <c r="FX146">
        <v>0.14195268243918702</v>
      </c>
      <c r="FY146">
        <v>218</v>
      </c>
      <c r="FZ146">
        <v>3.4489795918367347</v>
      </c>
      <c r="GA146">
        <v>10744</v>
      </c>
      <c r="GB146">
        <v>0.11986658328121735</v>
      </c>
      <c r="GC146">
        <v>10744</v>
      </c>
      <c r="GD146">
        <v>0.11986658328121735</v>
      </c>
      <c r="GE146">
        <v>0</v>
      </c>
      <c r="GF146" t="s">
        <v>123</v>
      </c>
      <c r="GG146">
        <v>556</v>
      </c>
      <c r="GH146">
        <v>-5.9221658206429773E-2</v>
      </c>
      <c r="GI146">
        <v>556</v>
      </c>
      <c r="GJ146">
        <v>0.78778135048231501</v>
      </c>
      <c r="GK146">
        <v>0</v>
      </c>
      <c r="GL146">
        <v>-1</v>
      </c>
      <c r="GM146">
        <v>321060</v>
      </c>
      <c r="GN146">
        <v>3.9217463359055404E-2</v>
      </c>
      <c r="GO146">
        <v>149711</v>
      </c>
      <c r="GP146">
        <v>8.5080297477904132E-3</v>
      </c>
      <c r="GQ146">
        <v>149648</v>
      </c>
      <c r="GR146">
        <v>8.8175812323041391E-3</v>
      </c>
      <c r="GS146">
        <v>63</v>
      </c>
      <c r="GT146">
        <v>-0.41666666666666663</v>
      </c>
      <c r="GU146">
        <v>55968</v>
      </c>
      <c r="GV146">
        <v>0.10582470560341428</v>
      </c>
      <c r="GW146">
        <v>55968</v>
      </c>
      <c r="GX146">
        <v>0.10582470560341428</v>
      </c>
      <c r="GY146">
        <v>0</v>
      </c>
      <c r="GZ146" t="s">
        <v>123</v>
      </c>
      <c r="HA146">
        <v>85041</v>
      </c>
      <c r="HB146">
        <v>6.1778182862422426E-2</v>
      </c>
      <c r="HC146">
        <v>84796</v>
      </c>
      <c r="HD146">
        <v>6.1715101356004443E-2</v>
      </c>
      <c r="HE146">
        <v>245</v>
      </c>
      <c r="HF146">
        <v>8.4070796460177011E-2</v>
      </c>
      <c r="HG146">
        <v>29640</v>
      </c>
      <c r="HH146">
        <v>0.10878348047284159</v>
      </c>
      <c r="HI146">
        <v>29570</v>
      </c>
      <c r="HJ146">
        <v>0.10616489600478829</v>
      </c>
      <c r="HK146">
        <v>70</v>
      </c>
      <c r="HL146" t="s">
        <v>123</v>
      </c>
      <c r="HM146">
        <v>827</v>
      </c>
      <c r="HN146">
        <v>-0.49357011635027559</v>
      </c>
      <c r="HO146">
        <v>655</v>
      </c>
      <c r="HP146">
        <v>-0.59889773423147585</v>
      </c>
      <c r="HQ146">
        <v>172</v>
      </c>
      <c r="HR146" t="s">
        <v>123</v>
      </c>
      <c r="HS146">
        <v>49432</v>
      </c>
      <c r="HT146">
        <v>-8.399888816825718E-2</v>
      </c>
      <c r="HU146">
        <v>14068</v>
      </c>
      <c r="HV146">
        <v>-9.4665036360126131E-2</v>
      </c>
      <c r="HW146">
        <v>14036</v>
      </c>
      <c r="HX146">
        <v>-9.433475287133819E-2</v>
      </c>
      <c r="HY146">
        <v>31</v>
      </c>
      <c r="HZ146">
        <v>-0.24390243902439024</v>
      </c>
      <c r="IA146">
        <v>20536</v>
      </c>
      <c r="IB146">
        <v>-8.0505059550461167E-2</v>
      </c>
      <c r="IC146">
        <v>20437</v>
      </c>
      <c r="ID146">
        <v>-7.7794323360859119E-2</v>
      </c>
      <c r="IE146">
        <v>98</v>
      </c>
      <c r="IF146">
        <v>-0.43678160919540232</v>
      </c>
      <c r="IG146">
        <v>7810</v>
      </c>
      <c r="IH146">
        <v>-9.7735674676524997E-2</v>
      </c>
      <c r="II146">
        <v>7810</v>
      </c>
      <c r="IJ146">
        <v>-9.18604651162791E-2</v>
      </c>
      <c r="IK146">
        <v>0</v>
      </c>
      <c r="IL146">
        <v>-1</v>
      </c>
      <c r="IM146">
        <v>5370</v>
      </c>
      <c r="IN146">
        <v>-0.16250779787897696</v>
      </c>
      <c r="IO146">
        <v>5370</v>
      </c>
      <c r="IP146">
        <v>-0.16250779787897696</v>
      </c>
      <c r="IQ146">
        <v>0</v>
      </c>
      <c r="IR146" t="s">
        <v>123</v>
      </c>
      <c r="IS146">
        <v>1428</v>
      </c>
      <c r="IT146">
        <v>0.10355486862442032</v>
      </c>
      <c r="IU146">
        <v>1428</v>
      </c>
      <c r="IV146">
        <v>0.10355486862442032</v>
      </c>
      <c r="IW146">
        <v>0</v>
      </c>
      <c r="IX146" t="s">
        <v>123</v>
      </c>
      <c r="IY146">
        <v>44005</v>
      </c>
      <c r="IZ146">
        <v>0.17240368732349332</v>
      </c>
      <c r="JA146">
        <v>12437</v>
      </c>
      <c r="JB146">
        <v>0.43514885760443112</v>
      </c>
      <c r="JC146">
        <v>12437</v>
      </c>
      <c r="JD146">
        <v>0.43514885760443112</v>
      </c>
      <c r="JE146">
        <v>0</v>
      </c>
      <c r="JF146" t="s">
        <v>123</v>
      </c>
      <c r="JG146">
        <v>6670</v>
      </c>
      <c r="JH146">
        <v>0.11148141976337267</v>
      </c>
      <c r="JI146">
        <v>6670</v>
      </c>
      <c r="JJ146">
        <v>0.11148141976337267</v>
      </c>
      <c r="JK146">
        <v>0</v>
      </c>
      <c r="JL146" t="s">
        <v>123</v>
      </c>
      <c r="JM146">
        <v>22652</v>
      </c>
      <c r="JN146">
        <v>6.8893922234805505E-2</v>
      </c>
      <c r="JO146">
        <v>22624</v>
      </c>
      <c r="JP146">
        <v>7.024930223757031E-2</v>
      </c>
      <c r="JQ146">
        <v>28</v>
      </c>
      <c r="JR146">
        <v>-0.48148148148148151</v>
      </c>
      <c r="JS146">
        <v>2274</v>
      </c>
      <c r="JT146">
        <v>0.31141868512110737</v>
      </c>
      <c r="JU146">
        <v>2274</v>
      </c>
      <c r="JV146">
        <v>0.31597222222222232</v>
      </c>
      <c r="JW146">
        <v>0</v>
      </c>
      <c r="JX146">
        <v>-1</v>
      </c>
      <c r="JY146">
        <v>0</v>
      </c>
      <c r="JZ146" t="s">
        <v>123</v>
      </c>
      <c r="KA146">
        <v>0</v>
      </c>
      <c r="KB146" t="s">
        <v>123</v>
      </c>
      <c r="KC146">
        <v>0</v>
      </c>
      <c r="KD146" t="s">
        <v>123</v>
      </c>
      <c r="KE146">
        <v>23502</v>
      </c>
      <c r="KF146">
        <v>-4.8270835020652769E-2</v>
      </c>
      <c r="KG146">
        <v>8718</v>
      </c>
      <c r="KH146">
        <v>-3.429355281207136E-3</v>
      </c>
      <c r="KI146">
        <v>8678</v>
      </c>
      <c r="KJ146">
        <v>8.0728866336055027E-4</v>
      </c>
      <c r="KK146">
        <v>40</v>
      </c>
      <c r="KL146">
        <v>-0.48051948051948057</v>
      </c>
      <c r="KM146">
        <v>3202</v>
      </c>
      <c r="KN146">
        <v>-0.28044943820224721</v>
      </c>
      <c r="KO146">
        <v>3122</v>
      </c>
      <c r="KP146">
        <v>-0.28443731377492554</v>
      </c>
      <c r="KQ146">
        <v>81</v>
      </c>
      <c r="KR146">
        <v>-6.8965517241379337E-2</v>
      </c>
      <c r="KS146">
        <v>3629</v>
      </c>
      <c r="KT146">
        <v>-0.15800464037122974</v>
      </c>
      <c r="KU146">
        <v>3551</v>
      </c>
      <c r="KV146">
        <v>-0.17610208816705342</v>
      </c>
      <c r="KW146">
        <v>78</v>
      </c>
      <c r="KX146" t="s">
        <v>123</v>
      </c>
      <c r="KY146">
        <v>8729</v>
      </c>
      <c r="KZ146">
        <v>0.18423551756885082</v>
      </c>
      <c r="LA146">
        <v>8151</v>
      </c>
      <c r="LB146">
        <v>0.10897959183673467</v>
      </c>
      <c r="LC146">
        <v>578</v>
      </c>
      <c r="LD146">
        <v>26.523809523809526</v>
      </c>
      <c r="LE146">
        <v>0</v>
      </c>
      <c r="LF146">
        <v>-1</v>
      </c>
      <c r="LG146">
        <v>0</v>
      </c>
      <c r="LH146" t="s">
        <v>123</v>
      </c>
      <c r="LI146">
        <v>0</v>
      </c>
      <c r="LJ146">
        <v>-1</v>
      </c>
      <c r="LK146">
        <v>49169</v>
      </c>
      <c r="LL146">
        <v>0.40474830009713725</v>
      </c>
      <c r="LM146">
        <v>9634</v>
      </c>
      <c r="LN146">
        <v>0.31630004098920628</v>
      </c>
      <c r="LO146">
        <v>9606</v>
      </c>
      <c r="LP146">
        <v>0.31373085339168494</v>
      </c>
      <c r="LQ146">
        <v>28</v>
      </c>
      <c r="LR146">
        <v>3.666666666666667</v>
      </c>
      <c r="LS146">
        <v>33326</v>
      </c>
      <c r="LT146">
        <v>0.54122924663552707</v>
      </c>
      <c r="LU146">
        <v>33282</v>
      </c>
      <c r="LV146">
        <v>0.54154701250578974</v>
      </c>
      <c r="LW146">
        <v>44</v>
      </c>
      <c r="LX146">
        <v>0.33333333333333326</v>
      </c>
      <c r="LY146">
        <v>2765</v>
      </c>
      <c r="LZ146">
        <v>-4.225839972289569E-2</v>
      </c>
      <c r="MA146">
        <v>2749</v>
      </c>
      <c r="MB146">
        <v>-3.0335097001763622E-2</v>
      </c>
      <c r="MC146">
        <v>16</v>
      </c>
      <c r="MD146">
        <v>-0.69230769230769229</v>
      </c>
      <c r="ME146">
        <v>3283</v>
      </c>
      <c r="MF146">
        <v>3.076923076923066E-2</v>
      </c>
      <c r="MG146">
        <v>3259</v>
      </c>
      <c r="MH146">
        <v>2.4842767295597534E-2</v>
      </c>
      <c r="MI146">
        <v>24</v>
      </c>
      <c r="MJ146">
        <v>3.8</v>
      </c>
      <c r="MK146">
        <v>132</v>
      </c>
      <c r="ML146">
        <v>0.4042553191489362</v>
      </c>
      <c r="MM146">
        <v>104</v>
      </c>
      <c r="MN146">
        <v>0.22352941176470598</v>
      </c>
      <c r="MO146">
        <v>28</v>
      </c>
      <c r="MP146">
        <v>2.1111111111111112</v>
      </c>
      <c r="MQ146">
        <v>110191</v>
      </c>
      <c r="MR146">
        <v>6.7132162813895224E-2</v>
      </c>
      <c r="MS146">
        <v>52688</v>
      </c>
      <c r="MT146">
        <v>0.14526681882404091</v>
      </c>
      <c r="MU146">
        <v>52506</v>
      </c>
      <c r="MV146">
        <v>0.15061468673985923</v>
      </c>
      <c r="MW146">
        <v>183</v>
      </c>
      <c r="MX146">
        <v>-0.5093833780160858</v>
      </c>
      <c r="MY146">
        <v>26281</v>
      </c>
      <c r="MZ146">
        <v>-0.1702134377368022</v>
      </c>
      <c r="NA146">
        <v>25904</v>
      </c>
      <c r="NB146">
        <v>-0.16779644681466255</v>
      </c>
      <c r="NC146">
        <v>377</v>
      </c>
      <c r="ND146">
        <v>-0.30698529411764708</v>
      </c>
      <c r="NE146">
        <v>10743</v>
      </c>
      <c r="NF146">
        <v>-3.9517210549843584E-2</v>
      </c>
      <c r="NG146">
        <v>10085</v>
      </c>
      <c r="NH146">
        <v>-6.7498844197873331E-2</v>
      </c>
      <c r="NI146">
        <v>658</v>
      </c>
      <c r="NJ146">
        <v>0.77837837837837842</v>
      </c>
      <c r="NK146">
        <v>20716</v>
      </c>
      <c r="NL146">
        <v>0.37437802693558009</v>
      </c>
      <c r="NM146">
        <v>20300</v>
      </c>
      <c r="NN146">
        <v>0.36847782122151806</v>
      </c>
      <c r="NO146">
        <v>416</v>
      </c>
      <c r="NP146">
        <v>0.73333333333333339</v>
      </c>
      <c r="NQ146">
        <v>876</v>
      </c>
      <c r="NR146">
        <v>5.5421686746987886E-2</v>
      </c>
      <c r="NS146">
        <v>840</v>
      </c>
      <c r="NT146">
        <v>0.36585365853658547</v>
      </c>
      <c r="NU146">
        <v>36</v>
      </c>
      <c r="NV146">
        <v>-0.83255813953488378</v>
      </c>
    </row>
    <row r="147" spans="2:386" outlineLevel="1" x14ac:dyDescent="0.25">
      <c r="B147" t="s">
        <v>75</v>
      </c>
      <c r="C147">
        <v>1078556</v>
      </c>
      <c r="D147">
        <v>2.6575356808025585E-2</v>
      </c>
      <c r="E147">
        <v>392512</v>
      </c>
      <c r="F147">
        <v>-4.602746384736911E-2</v>
      </c>
      <c r="G147">
        <v>389277</v>
      </c>
      <c r="H147">
        <v>-4.5978560820315706E-2</v>
      </c>
      <c r="I147">
        <v>3236</v>
      </c>
      <c r="J147">
        <v>-5.1582649472450171E-2</v>
      </c>
      <c r="K147">
        <v>265464</v>
      </c>
      <c r="L147">
        <v>1.4007035985897476E-2</v>
      </c>
      <c r="M147">
        <v>263616</v>
      </c>
      <c r="N147">
        <v>1.5509071998150992E-2</v>
      </c>
      <c r="O147">
        <v>1849</v>
      </c>
      <c r="P147">
        <v>-0.16221114635251477</v>
      </c>
      <c r="Q147">
        <v>223545</v>
      </c>
      <c r="R147">
        <v>0.14721413945468265</v>
      </c>
      <c r="S147">
        <v>221512</v>
      </c>
      <c r="T147">
        <v>0.14770083676588697</v>
      </c>
      <c r="U147">
        <v>2033</v>
      </c>
      <c r="V147">
        <v>9.6548004314994662E-2</v>
      </c>
      <c r="W147">
        <v>182202</v>
      </c>
      <c r="X147">
        <v>9.0964612897431296E-2</v>
      </c>
      <c r="Y147">
        <v>179503</v>
      </c>
      <c r="Z147">
        <v>9.0421460593616665E-2</v>
      </c>
      <c r="AA147">
        <v>2699</v>
      </c>
      <c r="AB147">
        <v>0.12834448160535117</v>
      </c>
      <c r="AC147">
        <v>16703</v>
      </c>
      <c r="AD147">
        <v>-0.16655855496232719</v>
      </c>
      <c r="AE147">
        <v>15955</v>
      </c>
      <c r="AF147">
        <v>-0.10056936693161955</v>
      </c>
      <c r="AG147">
        <v>748</v>
      </c>
      <c r="AH147">
        <v>-0.67520625271385148</v>
      </c>
      <c r="AI147">
        <v>869936</v>
      </c>
      <c r="AJ147">
        <v>6.0320849879212046E-2</v>
      </c>
      <c r="AK147">
        <v>322830</v>
      </c>
      <c r="AL147">
        <v>1.217443650512462E-2</v>
      </c>
      <c r="AM147">
        <v>321335</v>
      </c>
      <c r="AN147">
        <v>1.621722479262E-2</v>
      </c>
      <c r="AO147">
        <v>1496</v>
      </c>
      <c r="AP147">
        <v>-0.45401459854014603</v>
      </c>
      <c r="AQ147">
        <v>203314</v>
      </c>
      <c r="AR147">
        <v>2.8115739757476499E-2</v>
      </c>
      <c r="AS147">
        <v>202338</v>
      </c>
      <c r="AT147">
        <v>2.7059952184440128E-2</v>
      </c>
      <c r="AU147">
        <v>976</v>
      </c>
      <c r="AV147">
        <v>0.30831099195710454</v>
      </c>
      <c r="AW147">
        <v>177775</v>
      </c>
      <c r="AX147">
        <v>0.18344672409431628</v>
      </c>
      <c r="AY147">
        <v>176358</v>
      </c>
      <c r="AZ147">
        <v>0.18236489068565342</v>
      </c>
      <c r="BA147">
        <v>1417</v>
      </c>
      <c r="BB147">
        <v>0.33553251649387361</v>
      </c>
      <c r="BC147">
        <v>155883</v>
      </c>
      <c r="BD147">
        <v>8.5770605074911632E-2</v>
      </c>
      <c r="BE147">
        <v>154607</v>
      </c>
      <c r="BF147">
        <v>8.4139739706047267E-2</v>
      </c>
      <c r="BG147">
        <v>1276</v>
      </c>
      <c r="BH147">
        <v>0.32778355879292409</v>
      </c>
      <c r="BI147">
        <v>8094</v>
      </c>
      <c r="BJ147">
        <v>-0.18423704898206006</v>
      </c>
      <c r="BK147">
        <v>7942</v>
      </c>
      <c r="BL147">
        <v>-0.16311907270811377</v>
      </c>
      <c r="BM147">
        <v>152</v>
      </c>
      <c r="BN147">
        <v>-0.64814814814814814</v>
      </c>
      <c r="BO147">
        <v>208619</v>
      </c>
      <c r="BP147">
        <v>-9.3705607131531088E-2</v>
      </c>
      <c r="BQ147">
        <v>69682</v>
      </c>
      <c r="BR147">
        <v>-0.24669736870554149</v>
      </c>
      <c r="BS147">
        <v>67942</v>
      </c>
      <c r="BT147">
        <v>-0.26014091102133263</v>
      </c>
      <c r="BU147">
        <v>1740</v>
      </c>
      <c r="BV147">
        <v>1.5892857142857144</v>
      </c>
      <c r="BW147">
        <v>62150</v>
      </c>
      <c r="BX147">
        <v>-2.9558265540340134E-2</v>
      </c>
      <c r="BY147">
        <v>61278</v>
      </c>
      <c r="BZ147">
        <v>-2.0852308134796993E-2</v>
      </c>
      <c r="CA147">
        <v>873</v>
      </c>
      <c r="CB147">
        <v>-0.40205479452054793</v>
      </c>
      <c r="CC147">
        <v>45770</v>
      </c>
      <c r="CD147">
        <v>2.5267685139554574E-2</v>
      </c>
      <c r="CE147">
        <v>45154</v>
      </c>
      <c r="CF147">
        <v>2.9761226025678988E-2</v>
      </c>
      <c r="CG147">
        <v>616</v>
      </c>
      <c r="CH147">
        <v>-0.22320302648171497</v>
      </c>
      <c r="CI147">
        <v>26318</v>
      </c>
      <c r="CJ147">
        <v>0.12273367177168204</v>
      </c>
      <c r="CK147">
        <v>24895</v>
      </c>
      <c r="CL147">
        <v>0.13107678328032701</v>
      </c>
      <c r="CM147">
        <v>1423</v>
      </c>
      <c r="CN147">
        <v>-5.5904961565338418E-3</v>
      </c>
      <c r="CO147">
        <v>8609</v>
      </c>
      <c r="CP147">
        <v>-0.14930830039525689</v>
      </c>
      <c r="CQ147">
        <v>8013</v>
      </c>
      <c r="CR147">
        <v>-2.8609528427688158E-2</v>
      </c>
      <c r="CS147">
        <v>596</v>
      </c>
      <c r="CT147">
        <v>-0.68145376803848212</v>
      </c>
      <c r="CU147">
        <v>191934</v>
      </c>
      <c r="CV147">
        <v>-2.9972313270411055E-3</v>
      </c>
      <c r="CW147">
        <v>43122</v>
      </c>
      <c r="CX147">
        <v>1.8586496909995809E-3</v>
      </c>
      <c r="CY147">
        <v>43009</v>
      </c>
      <c r="CZ147">
        <v>6.8356860266405306E-3</v>
      </c>
      <c r="DA147">
        <v>113</v>
      </c>
      <c r="DB147">
        <v>-0.65230769230769226</v>
      </c>
      <c r="DC147">
        <v>51855</v>
      </c>
      <c r="DD147">
        <v>-6.8946943172636721E-2</v>
      </c>
      <c r="DE147">
        <v>51736</v>
      </c>
      <c r="DF147">
        <v>-6.5158469155433441E-2</v>
      </c>
      <c r="DG147">
        <v>118</v>
      </c>
      <c r="DH147">
        <v>-0.66572237960339942</v>
      </c>
      <c r="DI147">
        <v>23609</v>
      </c>
      <c r="DJ147">
        <v>0.19515034929634512</v>
      </c>
      <c r="DK147">
        <v>23318</v>
      </c>
      <c r="DL147">
        <v>0.18041915561405286</v>
      </c>
      <c r="DM147">
        <v>291</v>
      </c>
      <c r="DN147" t="s">
        <v>123</v>
      </c>
      <c r="DO147">
        <v>67796</v>
      </c>
      <c r="DP147">
        <v>-2.7653565544834002E-3</v>
      </c>
      <c r="DQ147">
        <v>67563</v>
      </c>
      <c r="DR147">
        <v>-1.4483971564120957E-3</v>
      </c>
      <c r="DS147">
        <v>232</v>
      </c>
      <c r="DT147">
        <v>-0.28173374613003099</v>
      </c>
      <c r="DU147">
        <v>3260</v>
      </c>
      <c r="DV147">
        <v>-0.26526932612125309</v>
      </c>
      <c r="DW147">
        <v>3260</v>
      </c>
      <c r="DX147">
        <v>-0.26526932612125309</v>
      </c>
      <c r="DY147">
        <v>0</v>
      </c>
      <c r="DZ147" t="s">
        <v>123</v>
      </c>
      <c r="EA147">
        <v>25590</v>
      </c>
      <c r="EB147">
        <v>-1.372080474832349E-2</v>
      </c>
      <c r="EC147">
        <v>12408</v>
      </c>
      <c r="ED147">
        <v>-5.3113553113553147E-2</v>
      </c>
      <c r="EE147">
        <v>12390</v>
      </c>
      <c r="EF147">
        <v>-5.2390057361376696E-2</v>
      </c>
      <c r="EG147">
        <v>18</v>
      </c>
      <c r="EH147">
        <v>-0.37931034482758619</v>
      </c>
      <c r="EI147">
        <v>8267</v>
      </c>
      <c r="EJ147">
        <v>-2.4312522129116054E-2</v>
      </c>
      <c r="EK147">
        <v>8267</v>
      </c>
      <c r="EL147">
        <v>-2.0149342183240493E-2</v>
      </c>
      <c r="EM147">
        <v>0</v>
      </c>
      <c r="EN147">
        <v>-1</v>
      </c>
      <c r="EO147">
        <v>3002</v>
      </c>
      <c r="EP147">
        <v>0.12308267863823419</v>
      </c>
      <c r="EQ147">
        <v>3002</v>
      </c>
      <c r="ER147">
        <v>0.15996908809891819</v>
      </c>
      <c r="ES147">
        <v>0</v>
      </c>
      <c r="ET147">
        <v>-1</v>
      </c>
      <c r="EU147">
        <v>1489</v>
      </c>
      <c r="EV147">
        <v>0.27811158798283264</v>
      </c>
      <c r="EW147">
        <v>1489</v>
      </c>
      <c r="EX147">
        <v>0.34629294755877038</v>
      </c>
      <c r="EY147">
        <v>0</v>
      </c>
      <c r="EZ147">
        <v>-1</v>
      </c>
      <c r="FA147">
        <v>441</v>
      </c>
      <c r="FB147">
        <v>4.502369668246442E-2</v>
      </c>
      <c r="FC147">
        <v>441</v>
      </c>
      <c r="FD147">
        <v>9.4292803970223327E-2</v>
      </c>
      <c r="FE147">
        <v>0</v>
      </c>
      <c r="FF147">
        <v>-1</v>
      </c>
      <c r="FG147">
        <v>47309</v>
      </c>
      <c r="FH147">
        <v>0.23264721208962991</v>
      </c>
      <c r="FI147">
        <v>18419</v>
      </c>
      <c r="FJ147">
        <v>0.12482442748091604</v>
      </c>
      <c r="FK147">
        <v>18007</v>
      </c>
      <c r="FL147">
        <v>0.16723925585013277</v>
      </c>
      <c r="FM147">
        <v>412</v>
      </c>
      <c r="FN147">
        <v>-0.56540084388185652</v>
      </c>
      <c r="FO147">
        <v>6495</v>
      </c>
      <c r="FP147">
        <v>0.39767591994835372</v>
      </c>
      <c r="FQ147">
        <v>6255</v>
      </c>
      <c r="FR147">
        <v>0.3603740756850804</v>
      </c>
      <c r="FS147">
        <v>240</v>
      </c>
      <c r="FT147">
        <v>3.8979591836734695</v>
      </c>
      <c r="FU147">
        <v>9544</v>
      </c>
      <c r="FV147">
        <v>0.16177723676202072</v>
      </c>
      <c r="FW147">
        <v>9503</v>
      </c>
      <c r="FX147">
        <v>0.17017608668883133</v>
      </c>
      <c r="FY147">
        <v>41</v>
      </c>
      <c r="FZ147">
        <v>-0.56382978723404253</v>
      </c>
      <c r="GA147">
        <v>12272</v>
      </c>
      <c r="GB147">
        <v>0.27514546965918529</v>
      </c>
      <c r="GC147">
        <v>12249</v>
      </c>
      <c r="GD147">
        <v>0.27593749999999995</v>
      </c>
      <c r="GE147">
        <v>23</v>
      </c>
      <c r="GF147">
        <v>-4.166666666666663E-2</v>
      </c>
      <c r="GG147">
        <v>1035</v>
      </c>
      <c r="GH147">
        <v>1.3793103448275863</v>
      </c>
      <c r="GI147">
        <v>1035</v>
      </c>
      <c r="GJ147">
        <v>1.3793103448275863</v>
      </c>
      <c r="GK147">
        <v>0</v>
      </c>
      <c r="GL147" t="s">
        <v>123</v>
      </c>
      <c r="GM147">
        <v>340936</v>
      </c>
      <c r="GN147">
        <v>7.2264034042125003E-2</v>
      </c>
      <c r="GO147">
        <v>151817</v>
      </c>
      <c r="GP147">
        <v>-3.8567004629307178E-2</v>
      </c>
      <c r="GQ147">
        <v>151817</v>
      </c>
      <c r="GR147">
        <v>-3.6602468509058572E-2</v>
      </c>
      <c r="GS147">
        <v>0</v>
      </c>
      <c r="GT147">
        <v>-1</v>
      </c>
      <c r="GU147">
        <v>57196</v>
      </c>
      <c r="GV147">
        <v>0.13556226175349417</v>
      </c>
      <c r="GW147">
        <v>57196</v>
      </c>
      <c r="GX147">
        <v>0.13556226175349417</v>
      </c>
      <c r="GY147">
        <v>0</v>
      </c>
      <c r="GZ147" t="s">
        <v>123</v>
      </c>
      <c r="HA147">
        <v>93128</v>
      </c>
      <c r="HB147">
        <v>0.2013725844320029</v>
      </c>
      <c r="HC147">
        <v>93040</v>
      </c>
      <c r="HD147">
        <v>0.2002373642250832</v>
      </c>
      <c r="HE147">
        <v>89</v>
      </c>
      <c r="HF147" t="s">
        <v>123</v>
      </c>
      <c r="HG147">
        <v>35491</v>
      </c>
      <c r="HH147">
        <v>0.24003354180496839</v>
      </c>
      <c r="HI147">
        <v>35491</v>
      </c>
      <c r="HJ147">
        <v>0.24003354180496839</v>
      </c>
      <c r="HK147">
        <v>0</v>
      </c>
      <c r="HL147" t="s">
        <v>123</v>
      </c>
      <c r="HM147">
        <v>1059</v>
      </c>
      <c r="HN147">
        <v>-0.49547403525488332</v>
      </c>
      <c r="HO147">
        <v>1059</v>
      </c>
      <c r="HP147">
        <v>-0.46837349397590367</v>
      </c>
      <c r="HQ147">
        <v>0</v>
      </c>
      <c r="HR147">
        <v>-1</v>
      </c>
      <c r="HS147">
        <v>46124</v>
      </c>
      <c r="HT147">
        <v>-2.372737855857765E-2</v>
      </c>
      <c r="HU147">
        <v>14208</v>
      </c>
      <c r="HV147">
        <v>-3.1426818460699391E-2</v>
      </c>
      <c r="HW147">
        <v>14104</v>
      </c>
      <c r="HX147">
        <v>-2.0623567807791177E-2</v>
      </c>
      <c r="HY147">
        <v>104</v>
      </c>
      <c r="HZ147">
        <v>-0.61194029850746268</v>
      </c>
      <c r="IA147">
        <v>17743</v>
      </c>
      <c r="IB147">
        <v>-6.7483050402060263E-2</v>
      </c>
      <c r="IC147">
        <v>17743</v>
      </c>
      <c r="ID147">
        <v>-6.7483050402060263E-2</v>
      </c>
      <c r="IE147">
        <v>0</v>
      </c>
      <c r="IF147" t="s">
        <v>123</v>
      </c>
      <c r="IG147">
        <v>8606</v>
      </c>
      <c r="IH147">
        <v>0.2348974027837567</v>
      </c>
      <c r="II147">
        <v>8544</v>
      </c>
      <c r="IJ147">
        <v>0.23628997250759665</v>
      </c>
      <c r="IK147">
        <v>62</v>
      </c>
      <c r="IL147">
        <v>8.7719298245614086E-2</v>
      </c>
      <c r="IM147">
        <v>4285</v>
      </c>
      <c r="IN147">
        <v>-0.20853343184336903</v>
      </c>
      <c r="IO147">
        <v>4243</v>
      </c>
      <c r="IP147">
        <v>-0.20986964618249537</v>
      </c>
      <c r="IQ147">
        <v>42</v>
      </c>
      <c r="IR147">
        <v>-4.5454545454545414E-2</v>
      </c>
      <c r="IS147">
        <v>1198</v>
      </c>
      <c r="IT147">
        <v>-0.17888965044551064</v>
      </c>
      <c r="IU147">
        <v>1198</v>
      </c>
      <c r="IV147">
        <v>-0.12490869247626002</v>
      </c>
      <c r="IW147">
        <v>0</v>
      </c>
      <c r="IX147">
        <v>-1</v>
      </c>
      <c r="IY147">
        <v>40366</v>
      </c>
      <c r="IZ147">
        <v>0.21201020867737586</v>
      </c>
      <c r="JA147">
        <v>10397</v>
      </c>
      <c r="JB147">
        <v>0.34397621509824194</v>
      </c>
      <c r="JC147">
        <v>10397</v>
      </c>
      <c r="JD147">
        <v>0.34397621509824194</v>
      </c>
      <c r="JE147">
        <v>0</v>
      </c>
      <c r="JF147" t="s">
        <v>123</v>
      </c>
      <c r="JG147">
        <v>7009</v>
      </c>
      <c r="JH147">
        <v>0.41997568881685576</v>
      </c>
      <c r="JI147">
        <v>7009</v>
      </c>
      <c r="JJ147">
        <v>0.41997568881685576</v>
      </c>
      <c r="JK147">
        <v>0</v>
      </c>
      <c r="JL147" t="s">
        <v>123</v>
      </c>
      <c r="JM147">
        <v>20244</v>
      </c>
      <c r="JN147">
        <v>6.7158671586715846E-2</v>
      </c>
      <c r="JO147">
        <v>20232</v>
      </c>
      <c r="JP147">
        <v>6.7032329518485367E-2</v>
      </c>
      <c r="JQ147">
        <v>12</v>
      </c>
      <c r="JR147">
        <v>0.19999999999999996</v>
      </c>
      <c r="JS147">
        <v>2402</v>
      </c>
      <c r="JT147">
        <v>0.4366028708133971</v>
      </c>
      <c r="JU147">
        <v>2402</v>
      </c>
      <c r="JV147">
        <v>0.4366028708133971</v>
      </c>
      <c r="JW147">
        <v>0</v>
      </c>
      <c r="JX147" t="s">
        <v>123</v>
      </c>
      <c r="JY147">
        <v>120</v>
      </c>
      <c r="JZ147" t="s">
        <v>123</v>
      </c>
      <c r="KA147">
        <v>15</v>
      </c>
      <c r="KB147" t="s">
        <v>123</v>
      </c>
      <c r="KC147">
        <v>105</v>
      </c>
      <c r="KD147" t="s">
        <v>123</v>
      </c>
      <c r="KE147">
        <v>39602</v>
      </c>
      <c r="KF147">
        <v>1.6693646297045728E-3</v>
      </c>
      <c r="KG147">
        <v>14898</v>
      </c>
      <c r="KH147">
        <v>-4.5305991669336798E-2</v>
      </c>
      <c r="KI147">
        <v>14542</v>
      </c>
      <c r="KJ147">
        <v>-5.4977904860930571E-2</v>
      </c>
      <c r="KK147">
        <v>356</v>
      </c>
      <c r="KL147">
        <v>0.64055299539170507</v>
      </c>
      <c r="KM147">
        <v>6308</v>
      </c>
      <c r="KN147">
        <v>-9.5756880733944949E-2</v>
      </c>
      <c r="KO147">
        <v>6177</v>
      </c>
      <c r="KP147">
        <v>-0.11058315334773217</v>
      </c>
      <c r="KQ147">
        <v>132</v>
      </c>
      <c r="KR147">
        <v>3.258064516129032</v>
      </c>
      <c r="KS147">
        <v>5626</v>
      </c>
      <c r="KT147">
        <v>3.267254038179157E-2</v>
      </c>
      <c r="KU147">
        <v>5064</v>
      </c>
      <c r="KV147">
        <v>1.9118534916482188E-2</v>
      </c>
      <c r="KW147">
        <v>563</v>
      </c>
      <c r="KX147">
        <v>0.17536534446764085</v>
      </c>
      <c r="KY147">
        <v>14536</v>
      </c>
      <c r="KZ147">
        <v>0.17358307766833514</v>
      </c>
      <c r="LA147">
        <v>13677</v>
      </c>
      <c r="LB147">
        <v>0.13511494729853091</v>
      </c>
      <c r="LC147">
        <v>860</v>
      </c>
      <c r="LD147">
        <v>1.5519287833827895</v>
      </c>
      <c r="LE147">
        <v>143</v>
      </c>
      <c r="LF147">
        <v>-0.22702702702702704</v>
      </c>
      <c r="LG147">
        <v>143</v>
      </c>
      <c r="LH147">
        <v>-0.22702702702702704</v>
      </c>
      <c r="LI147">
        <v>0</v>
      </c>
      <c r="LJ147" t="s">
        <v>123</v>
      </c>
      <c r="LK147">
        <v>31629</v>
      </c>
      <c r="LL147">
        <v>0.15165307311389453</v>
      </c>
      <c r="LM147">
        <v>5535</v>
      </c>
      <c r="LN147">
        <v>-5.9153493115757239E-2</v>
      </c>
      <c r="LO147">
        <v>5523</v>
      </c>
      <c r="LP147">
        <v>-4.8906492164628945E-2</v>
      </c>
      <c r="LQ147">
        <v>12</v>
      </c>
      <c r="LR147">
        <v>-0.8441558441558441</v>
      </c>
      <c r="LS147">
        <v>20961</v>
      </c>
      <c r="LT147">
        <v>0.19948497854077263</v>
      </c>
      <c r="LU147">
        <v>20949</v>
      </c>
      <c r="LV147">
        <v>0.19879828326180249</v>
      </c>
      <c r="LW147">
        <v>12</v>
      </c>
      <c r="LX147" t="s">
        <v>123</v>
      </c>
      <c r="LY147">
        <v>2184</v>
      </c>
      <c r="LZ147">
        <v>0.23389830508474585</v>
      </c>
      <c r="MA147">
        <v>2184</v>
      </c>
      <c r="MB147">
        <v>0.23389830508474585</v>
      </c>
      <c r="MC147">
        <v>0</v>
      </c>
      <c r="MD147" t="s">
        <v>123</v>
      </c>
      <c r="ME147">
        <v>2812</v>
      </c>
      <c r="MF147">
        <v>0.18399999999999994</v>
      </c>
      <c r="MG147">
        <v>2812</v>
      </c>
      <c r="MH147">
        <v>0.18399999999999994</v>
      </c>
      <c r="MI147">
        <v>0</v>
      </c>
      <c r="MJ147" t="s">
        <v>123</v>
      </c>
      <c r="MK147">
        <v>126</v>
      </c>
      <c r="ML147">
        <v>2.3157894736842106</v>
      </c>
      <c r="MM147">
        <v>114</v>
      </c>
      <c r="MN147">
        <v>2</v>
      </c>
      <c r="MO147">
        <v>12</v>
      </c>
      <c r="MP147" t="s">
        <v>123</v>
      </c>
      <c r="MQ147">
        <v>106446</v>
      </c>
      <c r="MR147">
        <v>8.5076452599388341E-2</v>
      </c>
      <c r="MS147">
        <v>52026</v>
      </c>
      <c r="MT147">
        <v>0.16582261461928027</v>
      </c>
      <c r="MU147">
        <v>51546</v>
      </c>
      <c r="MV147">
        <v>0.16961267046357009</v>
      </c>
      <c r="MW147">
        <v>481</v>
      </c>
      <c r="MX147">
        <v>-0.13176895306859204</v>
      </c>
      <c r="MY147">
        <v>27480</v>
      </c>
      <c r="MZ147">
        <v>-8.876877673508643E-2</v>
      </c>
      <c r="NA147">
        <v>27006</v>
      </c>
      <c r="NB147">
        <v>-9.615448977542751E-2</v>
      </c>
      <c r="NC147">
        <v>474</v>
      </c>
      <c r="ND147">
        <v>0.71119133574007209</v>
      </c>
      <c r="NE147">
        <v>11832</v>
      </c>
      <c r="NF147">
        <v>0.32928884395011804</v>
      </c>
      <c r="NG147">
        <v>11471</v>
      </c>
      <c r="NH147">
        <v>0.33928779918272034</v>
      </c>
      <c r="NI147">
        <v>359</v>
      </c>
      <c r="NJ147">
        <v>6.5281899109792318E-2</v>
      </c>
      <c r="NK147">
        <v>14800</v>
      </c>
      <c r="NL147">
        <v>3.2942490228922372E-2</v>
      </c>
      <c r="NM147">
        <v>14681</v>
      </c>
      <c r="NN147">
        <v>3.7233290942489727E-2</v>
      </c>
      <c r="NO147">
        <v>119</v>
      </c>
      <c r="NP147">
        <v>-0.31609195402298851</v>
      </c>
      <c r="NQ147">
        <v>712</v>
      </c>
      <c r="NR147">
        <v>-0.15938606847697756</v>
      </c>
      <c r="NS147">
        <v>677</v>
      </c>
      <c r="NT147">
        <v>7.2900158478605315E-2</v>
      </c>
      <c r="NU147">
        <v>35</v>
      </c>
      <c r="NV147">
        <v>-0.83644859813084116</v>
      </c>
    </row>
    <row r="148" spans="2:386" outlineLevel="1" x14ac:dyDescent="0.25">
      <c r="B148" t="s">
        <v>77</v>
      </c>
      <c r="C148">
        <v>937317</v>
      </c>
      <c r="D148">
        <v>2.8615920486457558E-2</v>
      </c>
      <c r="E148">
        <v>359648</v>
      </c>
      <c r="F148">
        <v>2.1167371299259274E-2</v>
      </c>
      <c r="G148">
        <v>351310</v>
      </c>
      <c r="H148">
        <v>3.3501172398233692E-3</v>
      </c>
      <c r="I148">
        <v>8338</v>
      </c>
      <c r="J148">
        <v>3.0554474708171204</v>
      </c>
      <c r="K148">
        <v>235529</v>
      </c>
      <c r="L148">
        <v>5.8576333956565474E-2</v>
      </c>
      <c r="M148">
        <v>234381</v>
      </c>
      <c r="N148">
        <v>6.0446744879445902E-2</v>
      </c>
      <c r="O148">
        <v>1148</v>
      </c>
      <c r="P148">
        <v>-0.22169491525423723</v>
      </c>
      <c r="Q148">
        <v>187716</v>
      </c>
      <c r="R148">
        <v>6.1844181850064794E-2</v>
      </c>
      <c r="S148">
        <v>180039</v>
      </c>
      <c r="T148">
        <v>2.5851557247210888E-2</v>
      </c>
      <c r="U148">
        <v>7677</v>
      </c>
      <c r="V148">
        <v>4.9929742388758784</v>
      </c>
      <c r="W148">
        <v>155097</v>
      </c>
      <c r="X148">
        <v>4.9619327987006301E-2</v>
      </c>
      <c r="Y148">
        <v>153879</v>
      </c>
      <c r="Z148">
        <v>5.3972972417619225E-2</v>
      </c>
      <c r="AA148">
        <v>1219</v>
      </c>
      <c r="AB148">
        <v>-0.30973952434881091</v>
      </c>
      <c r="AC148">
        <v>18120</v>
      </c>
      <c r="AD148">
        <v>0.33215703573003963</v>
      </c>
      <c r="AE148">
        <v>11571</v>
      </c>
      <c r="AF148">
        <v>-8.7748344370860876E-2</v>
      </c>
      <c r="AG148">
        <v>6549</v>
      </c>
      <c r="AH148">
        <v>6.1417666303162486</v>
      </c>
      <c r="AI148">
        <v>793378</v>
      </c>
      <c r="AJ148">
        <v>3.6384180790960396E-2</v>
      </c>
      <c r="AK148">
        <v>304873</v>
      </c>
      <c r="AL148">
        <v>4.5704309410457222E-2</v>
      </c>
      <c r="AM148">
        <v>297039</v>
      </c>
      <c r="AN148">
        <v>2.3330244223421781E-2</v>
      </c>
      <c r="AO148">
        <v>7834</v>
      </c>
      <c r="AP148">
        <v>5.1155347384855583</v>
      </c>
      <c r="AQ148">
        <v>189888</v>
      </c>
      <c r="AR148">
        <v>4.518984136769455E-2</v>
      </c>
      <c r="AS148">
        <v>189475</v>
      </c>
      <c r="AT148">
        <v>4.9060427209407953E-2</v>
      </c>
      <c r="AU148">
        <v>413</v>
      </c>
      <c r="AV148">
        <v>-0.61184210526315796</v>
      </c>
      <c r="AW148">
        <v>160301</v>
      </c>
      <c r="AX148">
        <v>8.4815386281197558E-2</v>
      </c>
      <c r="AY148">
        <v>153089</v>
      </c>
      <c r="AZ148">
        <v>4.1698137601132279E-2</v>
      </c>
      <c r="BA148">
        <v>7212</v>
      </c>
      <c r="BB148">
        <v>7.9368029739776951</v>
      </c>
      <c r="BC148">
        <v>140625</v>
      </c>
      <c r="BD148">
        <v>3.9741219963031371E-2</v>
      </c>
      <c r="BE148">
        <v>140140</v>
      </c>
      <c r="BF148">
        <v>4.5742855010820094E-2</v>
      </c>
      <c r="BG148">
        <v>484</v>
      </c>
      <c r="BH148">
        <v>-0.60967741935483866</v>
      </c>
      <c r="BI148">
        <v>14071</v>
      </c>
      <c r="BJ148">
        <v>0.4539160983674313</v>
      </c>
      <c r="BK148">
        <v>7626</v>
      </c>
      <c r="BL148">
        <v>-0.16344888108819655</v>
      </c>
      <c r="BM148">
        <v>6445</v>
      </c>
      <c r="BN148">
        <v>10.467971530249111</v>
      </c>
      <c r="BO148">
        <v>143939</v>
      </c>
      <c r="BP148">
        <v>-1.2194954569161975E-2</v>
      </c>
      <c r="BQ148">
        <v>54775</v>
      </c>
      <c r="BR148">
        <v>-9.6792810619177216E-2</v>
      </c>
      <c r="BS148">
        <v>54270</v>
      </c>
      <c r="BT148">
        <v>-9.3535994655085997E-2</v>
      </c>
      <c r="BU148">
        <v>505</v>
      </c>
      <c r="BV148">
        <v>-0.34922680412371132</v>
      </c>
      <c r="BW148">
        <v>45641</v>
      </c>
      <c r="BX148">
        <v>0.11815865549512461</v>
      </c>
      <c r="BY148">
        <v>44906</v>
      </c>
      <c r="BZ148">
        <v>0.11134209419160057</v>
      </c>
      <c r="CA148">
        <v>735</v>
      </c>
      <c r="CB148">
        <v>0.7883211678832116</v>
      </c>
      <c r="CC148">
        <v>27415</v>
      </c>
      <c r="CD148">
        <v>-5.5143891090815078E-2</v>
      </c>
      <c r="CE148">
        <v>26951</v>
      </c>
      <c r="CF148">
        <v>-5.5709330436915283E-2</v>
      </c>
      <c r="CG148">
        <v>465</v>
      </c>
      <c r="CH148">
        <v>-1.8987341772151889E-2</v>
      </c>
      <c r="CI148">
        <v>14472</v>
      </c>
      <c r="CJ148">
        <v>0.15637235317618847</v>
      </c>
      <c r="CK148">
        <v>13738</v>
      </c>
      <c r="CL148">
        <v>0.14588372674952033</v>
      </c>
      <c r="CM148">
        <v>734</v>
      </c>
      <c r="CN148">
        <v>0.3954372623574145</v>
      </c>
      <c r="CO148">
        <v>4049</v>
      </c>
      <c r="CP148">
        <v>3.1855249745158076E-2</v>
      </c>
      <c r="CQ148">
        <v>3946</v>
      </c>
      <c r="CR148">
        <v>0.10594170403587433</v>
      </c>
      <c r="CS148">
        <v>104</v>
      </c>
      <c r="CT148">
        <v>-0.7078651685393258</v>
      </c>
      <c r="CU148">
        <v>201137</v>
      </c>
      <c r="CV148">
        <v>-3.31160528010922E-2</v>
      </c>
      <c r="CW148">
        <v>50894</v>
      </c>
      <c r="CX148">
        <v>-5.4313692699332949E-2</v>
      </c>
      <c r="CY148">
        <v>44560</v>
      </c>
      <c r="CZ148">
        <v>-0.16850158611681287</v>
      </c>
      <c r="DA148">
        <v>6334</v>
      </c>
      <c r="DB148">
        <v>26.903083700440529</v>
      </c>
      <c r="DC148">
        <v>59777</v>
      </c>
      <c r="DD148">
        <v>5.5478061269532919E-2</v>
      </c>
      <c r="DE148">
        <v>59688</v>
      </c>
      <c r="DF148">
        <v>6.5495635409414721E-2</v>
      </c>
      <c r="DG148">
        <v>89</v>
      </c>
      <c r="DH148">
        <v>-0.85551948051948057</v>
      </c>
      <c r="DI148">
        <v>26627</v>
      </c>
      <c r="DJ148">
        <v>0.14332946884795406</v>
      </c>
      <c r="DK148">
        <v>20303</v>
      </c>
      <c r="DL148">
        <v>-0.11703052970340089</v>
      </c>
      <c r="DM148">
        <v>6325</v>
      </c>
      <c r="DN148">
        <v>20.513605442176871</v>
      </c>
      <c r="DO148">
        <v>69404</v>
      </c>
      <c r="DP148">
        <v>1.0688801514489699E-2</v>
      </c>
      <c r="DQ148">
        <v>69404</v>
      </c>
      <c r="DR148">
        <v>1.5227535362696276E-2</v>
      </c>
      <c r="DS148">
        <v>0</v>
      </c>
      <c r="DT148">
        <v>-1</v>
      </c>
      <c r="DU148">
        <v>10098</v>
      </c>
      <c r="DV148">
        <v>0.95887487875848687</v>
      </c>
      <c r="DW148">
        <v>4211</v>
      </c>
      <c r="DX148">
        <v>-0.12270833333333331</v>
      </c>
      <c r="DY148">
        <v>5888</v>
      </c>
      <c r="DZ148">
        <v>15.585915492957746</v>
      </c>
      <c r="EA148">
        <v>24573</v>
      </c>
      <c r="EB148">
        <v>-4.5115411517836379E-2</v>
      </c>
      <c r="EC148">
        <v>12934</v>
      </c>
      <c r="ED148">
        <v>-9.3050978192272593E-2</v>
      </c>
      <c r="EE148">
        <v>12884</v>
      </c>
      <c r="EF148">
        <v>-9.293156857223317E-2</v>
      </c>
      <c r="EG148">
        <v>50</v>
      </c>
      <c r="EH148">
        <v>-0.1228070175438597</v>
      </c>
      <c r="EI148">
        <v>7187</v>
      </c>
      <c r="EJ148">
        <v>-2.5359370762137234E-2</v>
      </c>
      <c r="EK148">
        <v>7187</v>
      </c>
      <c r="EL148">
        <v>-1.3181381298915329E-2</v>
      </c>
      <c r="EM148">
        <v>0</v>
      </c>
      <c r="EN148">
        <v>-1</v>
      </c>
      <c r="EO148">
        <v>2766</v>
      </c>
      <c r="EP148">
        <v>0.14061855670103096</v>
      </c>
      <c r="EQ148">
        <v>2766</v>
      </c>
      <c r="ER148">
        <v>0.15201999167013747</v>
      </c>
      <c r="ES148">
        <v>0</v>
      </c>
      <c r="ET148">
        <v>-1</v>
      </c>
      <c r="EU148">
        <v>1311</v>
      </c>
      <c r="EV148">
        <v>-2.2371364653243853E-2</v>
      </c>
      <c r="EW148">
        <v>1311</v>
      </c>
      <c r="EX148">
        <v>-9.0702947845805459E-3</v>
      </c>
      <c r="EY148">
        <v>0</v>
      </c>
      <c r="EZ148">
        <v>-1</v>
      </c>
      <c r="FA148">
        <v>283</v>
      </c>
      <c r="FB148">
        <v>-0.23719676549865232</v>
      </c>
      <c r="FC148">
        <v>283</v>
      </c>
      <c r="FD148">
        <v>-0.23719676549865232</v>
      </c>
      <c r="FE148">
        <v>0</v>
      </c>
      <c r="FF148" t="s">
        <v>123</v>
      </c>
      <c r="FG148">
        <v>24106</v>
      </c>
      <c r="FH148">
        <v>9.7423290539925267E-2</v>
      </c>
      <c r="FI148">
        <v>11269</v>
      </c>
      <c r="FJ148">
        <v>3.2337852693294256E-2</v>
      </c>
      <c r="FK148">
        <v>11149</v>
      </c>
      <c r="FL148">
        <v>2.134481495053131E-2</v>
      </c>
      <c r="FM148">
        <v>120</v>
      </c>
      <c r="FN148" t="s">
        <v>123</v>
      </c>
      <c r="FO148">
        <v>1870</v>
      </c>
      <c r="FP148">
        <v>-3.7293553542887548E-3</v>
      </c>
      <c r="FQ148">
        <v>1804</v>
      </c>
      <c r="FR148">
        <v>-2.2222222222222254E-2</v>
      </c>
      <c r="FS148">
        <v>67</v>
      </c>
      <c r="FT148">
        <v>1.09375</v>
      </c>
      <c r="FU148">
        <v>4892</v>
      </c>
      <c r="FV148">
        <v>0.72071755188181497</v>
      </c>
      <c r="FW148">
        <v>4868</v>
      </c>
      <c r="FX148">
        <v>0.80162842339008145</v>
      </c>
      <c r="FY148">
        <v>24</v>
      </c>
      <c r="FZ148">
        <v>-0.82978723404255317</v>
      </c>
      <c r="GA148">
        <v>5814</v>
      </c>
      <c r="GB148">
        <v>-7.2727272727272751E-2</v>
      </c>
      <c r="GC148">
        <v>5814</v>
      </c>
      <c r="GD148">
        <v>-5.324865657059108E-2</v>
      </c>
      <c r="GE148">
        <v>0</v>
      </c>
      <c r="GF148">
        <v>-1</v>
      </c>
      <c r="GG148">
        <v>391</v>
      </c>
      <c r="GH148">
        <v>1.2342857142857144</v>
      </c>
      <c r="GI148">
        <v>352</v>
      </c>
      <c r="GJ148">
        <v>1.1333333333333333</v>
      </c>
      <c r="GK148">
        <v>40</v>
      </c>
      <c r="GL148">
        <v>3</v>
      </c>
      <c r="GM148">
        <v>315026</v>
      </c>
      <c r="GN148">
        <v>3.0820629108626374E-2</v>
      </c>
      <c r="GO148">
        <v>143647</v>
      </c>
      <c r="GP148">
        <v>3.4317149214075249E-2</v>
      </c>
      <c r="GQ148">
        <v>143543</v>
      </c>
      <c r="GR148">
        <v>3.356830667981936E-2</v>
      </c>
      <c r="GS148">
        <v>104</v>
      </c>
      <c r="GT148" t="s">
        <v>123</v>
      </c>
      <c r="GU148">
        <v>53317</v>
      </c>
      <c r="GV148">
        <v>3.5160952122082811E-2</v>
      </c>
      <c r="GW148">
        <v>53317</v>
      </c>
      <c r="GX148">
        <v>3.5160952122082811E-2</v>
      </c>
      <c r="GY148">
        <v>0</v>
      </c>
      <c r="GZ148" t="s">
        <v>123</v>
      </c>
      <c r="HA148">
        <v>87529</v>
      </c>
      <c r="HB148">
        <v>7.5294840294840348E-2</v>
      </c>
      <c r="HC148">
        <v>87386</v>
      </c>
      <c r="HD148">
        <v>7.4079081601297947E-2</v>
      </c>
      <c r="HE148">
        <v>143</v>
      </c>
      <c r="HF148">
        <v>2.5750000000000002</v>
      </c>
      <c r="HG148">
        <v>28239</v>
      </c>
      <c r="HH148">
        <v>-8.9915885139708052E-2</v>
      </c>
      <c r="HI148">
        <v>28239</v>
      </c>
      <c r="HJ148">
        <v>-8.0911310008136672E-2</v>
      </c>
      <c r="HK148">
        <v>0</v>
      </c>
      <c r="HL148">
        <v>-1</v>
      </c>
      <c r="HM148">
        <v>819</v>
      </c>
      <c r="HN148">
        <v>-0.56803797468354422</v>
      </c>
      <c r="HO148">
        <v>741</v>
      </c>
      <c r="HP148">
        <v>-0.60917721518987344</v>
      </c>
      <c r="HQ148">
        <v>77</v>
      </c>
      <c r="HR148" t="s">
        <v>123</v>
      </c>
      <c r="HS148">
        <v>32972</v>
      </c>
      <c r="HT148">
        <v>9.7693933176123959E-3</v>
      </c>
      <c r="HU148">
        <v>11233</v>
      </c>
      <c r="HV148">
        <v>0.12690609951845899</v>
      </c>
      <c r="HW148">
        <v>11084</v>
      </c>
      <c r="HX148">
        <v>0.12118146874367786</v>
      </c>
      <c r="HY148">
        <v>149</v>
      </c>
      <c r="HZ148">
        <v>0.81707317073170738</v>
      </c>
      <c r="IA148">
        <v>13365</v>
      </c>
      <c r="IB148">
        <v>-9.5798660442459882E-2</v>
      </c>
      <c r="IC148">
        <v>13365</v>
      </c>
      <c r="ID148">
        <v>-9.2729617812775778E-2</v>
      </c>
      <c r="IE148">
        <v>0</v>
      </c>
      <c r="IF148">
        <v>-1</v>
      </c>
      <c r="IG148">
        <v>4131</v>
      </c>
      <c r="IH148">
        <v>3.7678975131876458E-2</v>
      </c>
      <c r="II148">
        <v>4131</v>
      </c>
      <c r="IJ148">
        <v>3.7678975131876458E-2</v>
      </c>
      <c r="IK148">
        <v>0</v>
      </c>
      <c r="IL148" t="s">
        <v>123</v>
      </c>
      <c r="IM148">
        <v>2823</v>
      </c>
      <c r="IN148">
        <v>-5.6168505516549616E-2</v>
      </c>
      <c r="IO148">
        <v>2727</v>
      </c>
      <c r="IP148">
        <v>1.6020864381520061E-2</v>
      </c>
      <c r="IQ148">
        <v>96</v>
      </c>
      <c r="IR148">
        <v>-0.68729641693811083</v>
      </c>
      <c r="IS148">
        <v>1214</v>
      </c>
      <c r="IT148">
        <v>0.17068466730954679</v>
      </c>
      <c r="IU148">
        <v>1214</v>
      </c>
      <c r="IV148">
        <v>0.17068466730954679</v>
      </c>
      <c r="IW148">
        <v>0</v>
      </c>
      <c r="IX148" t="s">
        <v>123</v>
      </c>
      <c r="IY148">
        <v>37505</v>
      </c>
      <c r="IZ148">
        <v>7.0226001597991194E-2</v>
      </c>
      <c r="JA148">
        <v>9561</v>
      </c>
      <c r="JB148">
        <v>0.22844661441603487</v>
      </c>
      <c r="JC148">
        <v>9525</v>
      </c>
      <c r="JD148">
        <v>0.22382114865733005</v>
      </c>
      <c r="JE148">
        <v>35</v>
      </c>
      <c r="JF148" t="s">
        <v>123</v>
      </c>
      <c r="JG148">
        <v>6086</v>
      </c>
      <c r="JH148">
        <v>9.9349710982658879E-2</v>
      </c>
      <c r="JI148">
        <v>6079</v>
      </c>
      <c r="JJ148">
        <v>9.8085260115607031E-2</v>
      </c>
      <c r="JK148">
        <v>7</v>
      </c>
      <c r="JL148" t="s">
        <v>123</v>
      </c>
      <c r="JM148">
        <v>19719</v>
      </c>
      <c r="JN148">
        <v>4.1404805914972309E-2</v>
      </c>
      <c r="JO148">
        <v>19679</v>
      </c>
      <c r="JP148">
        <v>3.9292315817269552E-2</v>
      </c>
      <c r="JQ148">
        <v>41</v>
      </c>
      <c r="JR148" t="s">
        <v>123</v>
      </c>
      <c r="JS148">
        <v>2223</v>
      </c>
      <c r="JT148">
        <v>-0.20351128627731996</v>
      </c>
      <c r="JU148">
        <v>2223</v>
      </c>
      <c r="JV148">
        <v>-0.20351128627731996</v>
      </c>
      <c r="JW148">
        <v>0</v>
      </c>
      <c r="JX148" t="s">
        <v>123</v>
      </c>
      <c r="JY148">
        <v>0</v>
      </c>
      <c r="JZ148" t="s">
        <v>123</v>
      </c>
      <c r="KA148">
        <v>0</v>
      </c>
      <c r="KB148" t="s">
        <v>123</v>
      </c>
      <c r="KC148">
        <v>0</v>
      </c>
      <c r="KD148" t="s">
        <v>123</v>
      </c>
      <c r="KE148">
        <v>27497</v>
      </c>
      <c r="KF148">
        <v>0.20105704551410852</v>
      </c>
      <c r="KG148">
        <v>11064</v>
      </c>
      <c r="KH148">
        <v>0.17978246960972499</v>
      </c>
      <c r="KI148">
        <v>10782</v>
      </c>
      <c r="KJ148">
        <v>0.17081116299272447</v>
      </c>
      <c r="KK148">
        <v>282</v>
      </c>
      <c r="KL148">
        <v>0.66863905325443795</v>
      </c>
      <c r="KM148">
        <v>3553</v>
      </c>
      <c r="KN148">
        <v>0.19669922532839346</v>
      </c>
      <c r="KO148">
        <v>3405</v>
      </c>
      <c r="KP148">
        <v>0.14839797639123109</v>
      </c>
      <c r="KQ148">
        <v>148</v>
      </c>
      <c r="KR148">
        <v>36</v>
      </c>
      <c r="KS148">
        <v>3843</v>
      </c>
      <c r="KT148">
        <v>-0.11041666666666672</v>
      </c>
      <c r="KU148">
        <v>3710</v>
      </c>
      <c r="KV148">
        <v>-0.13961038961038963</v>
      </c>
      <c r="KW148">
        <v>134</v>
      </c>
      <c r="KX148">
        <v>15.75</v>
      </c>
      <c r="KY148">
        <v>9592</v>
      </c>
      <c r="KZ148">
        <v>0.49921850578305715</v>
      </c>
      <c r="LA148">
        <v>9374</v>
      </c>
      <c r="LB148">
        <v>0.49792265899648447</v>
      </c>
      <c r="LC148">
        <v>218</v>
      </c>
      <c r="LD148">
        <v>0.54609929078014185</v>
      </c>
      <c r="LE148">
        <v>150</v>
      </c>
      <c r="LF148">
        <v>1.2058823529411766</v>
      </c>
      <c r="LG148">
        <v>92</v>
      </c>
      <c r="LH148">
        <v>0.35294117647058831</v>
      </c>
      <c r="LI148">
        <v>58</v>
      </c>
      <c r="LJ148" t="s">
        <v>123</v>
      </c>
      <c r="LK148">
        <v>34536</v>
      </c>
      <c r="LL148">
        <v>0.21115202524986842</v>
      </c>
      <c r="LM148">
        <v>6942</v>
      </c>
      <c r="LN148">
        <v>8.7746787840802254E-2</v>
      </c>
      <c r="LO148">
        <v>6942</v>
      </c>
      <c r="LP148">
        <v>8.7746787840802254E-2</v>
      </c>
      <c r="LQ148">
        <v>0</v>
      </c>
      <c r="LR148" t="s">
        <v>123</v>
      </c>
      <c r="LS148">
        <v>22409</v>
      </c>
      <c r="LT148">
        <v>0.24632925472747491</v>
      </c>
      <c r="LU148">
        <v>22370</v>
      </c>
      <c r="LV148">
        <v>0.2474905197412447</v>
      </c>
      <c r="LW148">
        <v>39</v>
      </c>
      <c r="LX148">
        <v>-0.1875</v>
      </c>
      <c r="LY148">
        <v>2558</v>
      </c>
      <c r="LZ148">
        <v>0.61083123425692687</v>
      </c>
      <c r="MA148">
        <v>2558</v>
      </c>
      <c r="MB148">
        <v>0.61083123425692687</v>
      </c>
      <c r="MC148">
        <v>0</v>
      </c>
      <c r="MD148" t="s">
        <v>123</v>
      </c>
      <c r="ME148">
        <v>2578</v>
      </c>
      <c r="MF148">
        <v>-1.3771996939556219E-2</v>
      </c>
      <c r="MG148">
        <v>2578</v>
      </c>
      <c r="MH148">
        <v>-1.3771996939556219E-2</v>
      </c>
      <c r="MI148">
        <v>0</v>
      </c>
      <c r="MJ148" t="s">
        <v>123</v>
      </c>
      <c r="MK148">
        <v>27</v>
      </c>
      <c r="ML148" t="s">
        <v>123</v>
      </c>
      <c r="MM148">
        <v>27</v>
      </c>
      <c r="MN148" t="s">
        <v>123</v>
      </c>
      <c r="MO148">
        <v>0</v>
      </c>
      <c r="MP148" t="s">
        <v>123</v>
      </c>
      <c r="MQ148">
        <v>96026</v>
      </c>
      <c r="MR148">
        <v>0.12857579390263973</v>
      </c>
      <c r="MS148">
        <v>47329</v>
      </c>
      <c r="MT148">
        <v>0.17845226831333094</v>
      </c>
      <c r="MU148">
        <v>46570</v>
      </c>
      <c r="MV148">
        <v>0.18149989851836823</v>
      </c>
      <c r="MW148">
        <v>760</v>
      </c>
      <c r="MX148">
        <v>1.8766756032171594E-2</v>
      </c>
      <c r="MY148">
        <v>22324</v>
      </c>
      <c r="MZ148">
        <v>-3.0234578627280628E-2</v>
      </c>
      <c r="NA148">
        <v>22260</v>
      </c>
      <c r="NB148">
        <v>-2.3555731017239068E-2</v>
      </c>
      <c r="NC148">
        <v>63</v>
      </c>
      <c r="ND148">
        <v>-0.71748878923766823</v>
      </c>
      <c r="NE148">
        <v>8236</v>
      </c>
      <c r="NF148">
        <v>-8.3565149660620897E-2</v>
      </c>
      <c r="NG148">
        <v>7688</v>
      </c>
      <c r="NH148">
        <v>-0.11520313039475194</v>
      </c>
      <c r="NI148">
        <v>545</v>
      </c>
      <c r="NJ148">
        <v>0.81666666666666665</v>
      </c>
      <c r="NK148">
        <v>18641</v>
      </c>
      <c r="NL148">
        <v>0.41799787007454747</v>
      </c>
      <c r="NM148">
        <v>18470</v>
      </c>
      <c r="NN148">
        <v>0.40874075204027149</v>
      </c>
      <c r="NO148">
        <v>170</v>
      </c>
      <c r="NP148">
        <v>4</v>
      </c>
      <c r="NQ148">
        <v>1089</v>
      </c>
      <c r="NR148">
        <v>0.11577868852459017</v>
      </c>
      <c r="NS148">
        <v>706</v>
      </c>
      <c r="NT148">
        <v>-9.3709884467265692E-2</v>
      </c>
      <c r="NU148">
        <v>382</v>
      </c>
      <c r="NV148">
        <v>0.93908629441624369</v>
      </c>
    </row>
    <row r="149" spans="2:386" outlineLevel="1" x14ac:dyDescent="0.25">
      <c r="B149" t="s">
        <v>79</v>
      </c>
      <c r="C149">
        <v>1124152</v>
      </c>
      <c r="D149">
        <v>6.5001800026526668E-2</v>
      </c>
      <c r="E149">
        <v>441586</v>
      </c>
      <c r="F149">
        <v>9.2718197947624148E-2</v>
      </c>
      <c r="G149">
        <v>427273</v>
      </c>
      <c r="H149">
        <v>6.5720685217148356E-2</v>
      </c>
      <c r="I149">
        <v>14313</v>
      </c>
      <c r="J149">
        <v>3.4826182273723774</v>
      </c>
      <c r="K149">
        <v>310241</v>
      </c>
      <c r="L149">
        <v>0.11028759161704071</v>
      </c>
      <c r="M149">
        <v>309151</v>
      </c>
      <c r="N149">
        <v>0.11348386237002184</v>
      </c>
      <c r="O149">
        <v>1091</v>
      </c>
      <c r="P149">
        <v>-0.38742279618192021</v>
      </c>
      <c r="Q149">
        <v>214624</v>
      </c>
      <c r="R149">
        <v>0.10669719283047674</v>
      </c>
      <c r="S149">
        <v>201195</v>
      </c>
      <c r="T149">
        <v>4.5809899055005099E-2</v>
      </c>
      <c r="U149">
        <v>13429</v>
      </c>
      <c r="V149">
        <v>7.6638709677419357</v>
      </c>
      <c r="W149">
        <v>164715</v>
      </c>
      <c r="X149">
        <v>1.021778729093703E-2</v>
      </c>
      <c r="Y149">
        <v>163627</v>
      </c>
      <c r="Z149">
        <v>9.1337436631184765E-3</v>
      </c>
      <c r="AA149">
        <v>1088</v>
      </c>
      <c r="AB149">
        <v>0.2048726467331119</v>
      </c>
      <c r="AC149">
        <v>24362</v>
      </c>
      <c r="AD149">
        <v>0.47434035342532077</v>
      </c>
      <c r="AE149">
        <v>12259</v>
      </c>
      <c r="AF149">
        <v>-0.19507550886408409</v>
      </c>
      <c r="AG149">
        <v>12102</v>
      </c>
      <c r="AH149">
        <v>8.3523956723338486</v>
      </c>
      <c r="AI149">
        <v>1014122</v>
      </c>
      <c r="AJ149">
        <v>7.9627307239446221E-2</v>
      </c>
      <c r="AK149">
        <v>399412</v>
      </c>
      <c r="AL149">
        <v>0.13286193624510378</v>
      </c>
      <c r="AM149">
        <v>386440</v>
      </c>
      <c r="AN149">
        <v>9.8483771752787108E-2</v>
      </c>
      <c r="AO149">
        <v>12972</v>
      </c>
      <c r="AP149">
        <v>15.738064516129032</v>
      </c>
      <c r="AQ149">
        <v>274631</v>
      </c>
      <c r="AR149">
        <v>0.11440199969160592</v>
      </c>
      <c r="AS149">
        <v>273725</v>
      </c>
      <c r="AT149">
        <v>0.11802980051301315</v>
      </c>
      <c r="AU149">
        <v>906</v>
      </c>
      <c r="AV149">
        <v>-0.4372670807453416</v>
      </c>
      <c r="AW149">
        <v>193236</v>
      </c>
      <c r="AX149">
        <v>0.12067645626000423</v>
      </c>
      <c r="AY149">
        <v>180188</v>
      </c>
      <c r="AZ149">
        <v>5.0395527651958982E-2</v>
      </c>
      <c r="BA149">
        <v>13048</v>
      </c>
      <c r="BB149">
        <v>13.743502824858757</v>
      </c>
      <c r="BC149">
        <v>154262</v>
      </c>
      <c r="BD149">
        <v>3.271353221599993E-3</v>
      </c>
      <c r="BE149">
        <v>153603</v>
      </c>
      <c r="BF149">
        <v>3.3902955240259214E-3</v>
      </c>
      <c r="BG149">
        <v>659</v>
      </c>
      <c r="BH149">
        <v>-2.3703703703703671E-2</v>
      </c>
      <c r="BI149">
        <v>21788</v>
      </c>
      <c r="BJ149">
        <v>0.91290605794556634</v>
      </c>
      <c r="BK149">
        <v>9760</v>
      </c>
      <c r="BL149">
        <v>-0.12167026637868972</v>
      </c>
      <c r="BM149">
        <v>12028</v>
      </c>
      <c r="BN149">
        <v>42.266187050359711</v>
      </c>
      <c r="BO149">
        <v>110030</v>
      </c>
      <c r="BP149">
        <v>-5.3212177534548322E-2</v>
      </c>
      <c r="BQ149">
        <v>42174</v>
      </c>
      <c r="BR149">
        <v>-0.18184992628230001</v>
      </c>
      <c r="BS149">
        <v>40833</v>
      </c>
      <c r="BT149">
        <v>-0.16887848565031549</v>
      </c>
      <c r="BU149">
        <v>1341</v>
      </c>
      <c r="BV149">
        <v>-0.44540942928039706</v>
      </c>
      <c r="BW149">
        <v>35610</v>
      </c>
      <c r="BX149">
        <v>7.9548899533135264E-2</v>
      </c>
      <c r="BY149">
        <v>35426</v>
      </c>
      <c r="BZ149">
        <v>7.9567271065061673E-2</v>
      </c>
      <c r="CA149">
        <v>184</v>
      </c>
      <c r="CB149">
        <v>7.6023391812865437E-2</v>
      </c>
      <c r="CC149">
        <v>21388</v>
      </c>
      <c r="CD149">
        <v>-5.3943452380952328E-3</v>
      </c>
      <c r="CE149">
        <v>21007</v>
      </c>
      <c r="CF149">
        <v>8.0618071884448472E-3</v>
      </c>
      <c r="CG149">
        <v>381</v>
      </c>
      <c r="CH149">
        <v>-0.42706766917293237</v>
      </c>
      <c r="CI149">
        <v>10453</v>
      </c>
      <c r="CJ149">
        <v>0.12506726940049506</v>
      </c>
      <c r="CK149">
        <v>10024</v>
      </c>
      <c r="CL149">
        <v>0.10603552907425806</v>
      </c>
      <c r="CM149">
        <v>429</v>
      </c>
      <c r="CN149">
        <v>0.88157894736842102</v>
      </c>
      <c r="CO149">
        <v>2574</v>
      </c>
      <c r="CP149">
        <v>-0.49863654070899888</v>
      </c>
      <c r="CQ149">
        <v>2499</v>
      </c>
      <c r="CR149">
        <v>-0.39315201554152501</v>
      </c>
      <c r="CS149">
        <v>74</v>
      </c>
      <c r="CT149">
        <v>-0.92716535433070868</v>
      </c>
      <c r="CU149">
        <v>231440</v>
      </c>
      <c r="CV149">
        <v>7.2769054002297384E-3</v>
      </c>
      <c r="CW149">
        <v>65905</v>
      </c>
      <c r="CX149">
        <v>0.18274649151143185</v>
      </c>
      <c r="CY149">
        <v>53731</v>
      </c>
      <c r="CZ149">
        <v>-3.3545578818620081E-2</v>
      </c>
      <c r="DA149">
        <v>12174</v>
      </c>
      <c r="DB149">
        <v>96.391999999999996</v>
      </c>
      <c r="DC149">
        <v>70786</v>
      </c>
      <c r="DD149">
        <v>0.16545104302155189</v>
      </c>
      <c r="DE149">
        <v>70224</v>
      </c>
      <c r="DF149">
        <v>0.17681363430697306</v>
      </c>
      <c r="DG149">
        <v>563</v>
      </c>
      <c r="DH149">
        <v>-0.47086466165413532</v>
      </c>
      <c r="DI149">
        <v>37145</v>
      </c>
      <c r="DJ149">
        <v>0.40700757575757573</v>
      </c>
      <c r="DK149">
        <v>24896</v>
      </c>
      <c r="DL149">
        <v>-5.1544820755076382E-2</v>
      </c>
      <c r="DM149">
        <v>12249</v>
      </c>
      <c r="DN149">
        <v>80.119205298013242</v>
      </c>
      <c r="DO149">
        <v>73329</v>
      </c>
      <c r="DP149">
        <v>-7.0136951559726102E-2</v>
      </c>
      <c r="DQ149">
        <v>73126</v>
      </c>
      <c r="DR149">
        <v>-7.0613355024020774E-2</v>
      </c>
      <c r="DS149">
        <v>203</v>
      </c>
      <c r="DT149">
        <v>0.1404494382022472</v>
      </c>
      <c r="DU149">
        <v>16866</v>
      </c>
      <c r="DV149">
        <v>1.6745956232159847</v>
      </c>
      <c r="DW149">
        <v>5071</v>
      </c>
      <c r="DX149">
        <v>-0.18551236749116606</v>
      </c>
      <c r="DY149">
        <v>11795</v>
      </c>
      <c r="DZ149">
        <v>146.4375</v>
      </c>
      <c r="EA149">
        <v>25903</v>
      </c>
      <c r="EB149">
        <v>5.4381894411202003E-2</v>
      </c>
      <c r="EC149">
        <v>13272</v>
      </c>
      <c r="ED149">
        <v>1.9198279834126808E-2</v>
      </c>
      <c r="EE149">
        <v>13119</v>
      </c>
      <c r="EF149">
        <v>1.1254143220534862E-2</v>
      </c>
      <c r="EG149">
        <v>153</v>
      </c>
      <c r="EH149">
        <v>2.1224489795918369</v>
      </c>
      <c r="EI149">
        <v>7577</v>
      </c>
      <c r="EJ149">
        <v>7.0651405962978586E-2</v>
      </c>
      <c r="EK149">
        <v>7567</v>
      </c>
      <c r="EL149">
        <v>7.5316185874662489E-2</v>
      </c>
      <c r="EM149">
        <v>10</v>
      </c>
      <c r="EN149">
        <v>-0.75609756097560976</v>
      </c>
      <c r="EO149">
        <v>2941</v>
      </c>
      <c r="EP149">
        <v>8.4439528023598776E-2</v>
      </c>
      <c r="EQ149">
        <v>2869</v>
      </c>
      <c r="ER149">
        <v>5.828107709332353E-2</v>
      </c>
      <c r="ES149">
        <v>71</v>
      </c>
      <c r="ET149">
        <v>70</v>
      </c>
      <c r="EU149">
        <v>1628</v>
      </c>
      <c r="EV149">
        <v>0.55491881566380141</v>
      </c>
      <c r="EW149">
        <v>1628</v>
      </c>
      <c r="EX149">
        <v>0.55491881566380141</v>
      </c>
      <c r="EY149">
        <v>0</v>
      </c>
      <c r="EZ149" t="s">
        <v>123</v>
      </c>
      <c r="FA149">
        <v>551</v>
      </c>
      <c r="FB149">
        <v>0.14553014553014543</v>
      </c>
      <c r="FC149">
        <v>480</v>
      </c>
      <c r="FD149">
        <v>-2.0790020790020236E-3</v>
      </c>
      <c r="FE149">
        <v>71</v>
      </c>
      <c r="FF149" t="s">
        <v>123</v>
      </c>
      <c r="FG149">
        <v>30147</v>
      </c>
      <c r="FH149">
        <v>0.44368355521501779</v>
      </c>
      <c r="FI149">
        <v>12631</v>
      </c>
      <c r="FJ149">
        <v>0.33140086434067673</v>
      </c>
      <c r="FK149">
        <v>12484</v>
      </c>
      <c r="FL149">
        <v>0.32147771779400869</v>
      </c>
      <c r="FM149">
        <v>147</v>
      </c>
      <c r="FN149">
        <v>2.6749999999999998</v>
      </c>
      <c r="FO149">
        <v>2997</v>
      </c>
      <c r="FP149">
        <v>8.9422028353326022E-2</v>
      </c>
      <c r="FQ149">
        <v>2977</v>
      </c>
      <c r="FR149">
        <v>8.2151944747364647E-2</v>
      </c>
      <c r="FS149">
        <v>20</v>
      </c>
      <c r="FT149" t="s">
        <v>123</v>
      </c>
      <c r="FU149">
        <v>7956</v>
      </c>
      <c r="FV149">
        <v>1.240495635032385</v>
      </c>
      <c r="FW149">
        <v>7711</v>
      </c>
      <c r="FX149">
        <v>1.45729764181007</v>
      </c>
      <c r="FY149">
        <v>245</v>
      </c>
      <c r="FZ149">
        <v>-0.40533980582524276</v>
      </c>
      <c r="GA149">
        <v>6086</v>
      </c>
      <c r="GB149">
        <v>0.22159775190686481</v>
      </c>
      <c r="GC149">
        <v>6086</v>
      </c>
      <c r="GD149">
        <v>0.24254797876684364</v>
      </c>
      <c r="GE149">
        <v>0</v>
      </c>
      <c r="GF149">
        <v>-1</v>
      </c>
      <c r="GG149">
        <v>468</v>
      </c>
      <c r="GH149">
        <v>2.0389610389610389</v>
      </c>
      <c r="GI149">
        <v>468</v>
      </c>
      <c r="GJ149">
        <v>2.0389610389610389</v>
      </c>
      <c r="GK149">
        <v>0</v>
      </c>
      <c r="GL149" t="s">
        <v>123</v>
      </c>
      <c r="GM149">
        <v>356040</v>
      </c>
      <c r="GN149">
        <v>5.662706738802048E-2</v>
      </c>
      <c r="GO149">
        <v>173910</v>
      </c>
      <c r="GP149">
        <v>8.6055080247299021E-2</v>
      </c>
      <c r="GQ149">
        <v>173890</v>
      </c>
      <c r="GR149">
        <v>8.5950526769376756E-2</v>
      </c>
      <c r="GS149">
        <v>20</v>
      </c>
      <c r="GT149">
        <v>5.666666666666667</v>
      </c>
      <c r="GU149">
        <v>49432</v>
      </c>
      <c r="GV149">
        <v>-7.3297588208125486E-3</v>
      </c>
      <c r="GW149">
        <v>49419</v>
      </c>
      <c r="GX149">
        <v>-2.8852750090795354E-3</v>
      </c>
      <c r="GY149">
        <v>13</v>
      </c>
      <c r="GZ149">
        <v>-0.94468085106382982</v>
      </c>
      <c r="HA149">
        <v>93362</v>
      </c>
      <c r="HB149">
        <v>5.4276422063797014E-3</v>
      </c>
      <c r="HC149">
        <v>93253</v>
      </c>
      <c r="HD149">
        <v>4.7190648063351048E-3</v>
      </c>
      <c r="HE149">
        <v>109</v>
      </c>
      <c r="HF149">
        <v>1.5348837209302326</v>
      </c>
      <c r="HG149">
        <v>34800</v>
      </c>
      <c r="HH149">
        <v>0.10725762830506858</v>
      </c>
      <c r="HI149">
        <v>34664</v>
      </c>
      <c r="HJ149">
        <v>0.11027833829794043</v>
      </c>
      <c r="HK149">
        <v>137</v>
      </c>
      <c r="HL149">
        <v>-0.34134615384615385</v>
      </c>
      <c r="HM149">
        <v>1353</v>
      </c>
      <c r="HN149">
        <v>-9.9201065246338205E-2</v>
      </c>
      <c r="HO149">
        <v>1353</v>
      </c>
      <c r="HP149">
        <v>-9.9201065246338205E-2</v>
      </c>
      <c r="HQ149">
        <v>0</v>
      </c>
      <c r="HR149" t="s">
        <v>123</v>
      </c>
      <c r="HS149">
        <v>43841</v>
      </c>
      <c r="HT149">
        <v>-4.0663334847796939E-3</v>
      </c>
      <c r="HU149">
        <v>13996</v>
      </c>
      <c r="HV149">
        <v>-2.0573827851644522E-2</v>
      </c>
      <c r="HW149">
        <v>13930</v>
      </c>
      <c r="HX149">
        <v>-2.2044369559112598E-2</v>
      </c>
      <c r="HY149">
        <v>66</v>
      </c>
      <c r="HZ149">
        <v>0.46666666666666656</v>
      </c>
      <c r="IA149">
        <v>19202</v>
      </c>
      <c r="IB149">
        <v>1.0948334289140327E-3</v>
      </c>
      <c r="IC149">
        <v>19202</v>
      </c>
      <c r="ID149">
        <v>1.0948334289140327E-3</v>
      </c>
      <c r="IE149">
        <v>0</v>
      </c>
      <c r="IF149" t="s">
        <v>123</v>
      </c>
      <c r="IG149">
        <v>5343</v>
      </c>
      <c r="IH149">
        <v>3.6067481093659204E-2</v>
      </c>
      <c r="II149">
        <v>5321</v>
      </c>
      <c r="IJ149">
        <v>3.7029818748781862E-2</v>
      </c>
      <c r="IK149">
        <v>21</v>
      </c>
      <c r="IL149">
        <v>-0.19230769230769229</v>
      </c>
      <c r="IM149">
        <v>4037</v>
      </c>
      <c r="IN149">
        <v>4.5313309166235216E-2</v>
      </c>
      <c r="IO149">
        <v>4037</v>
      </c>
      <c r="IP149">
        <v>5.5700836820083754E-2</v>
      </c>
      <c r="IQ149">
        <v>0</v>
      </c>
      <c r="IR149">
        <v>-1</v>
      </c>
      <c r="IS149">
        <v>1204</v>
      </c>
      <c r="IT149">
        <v>-0.16214335421016002</v>
      </c>
      <c r="IU149">
        <v>1204</v>
      </c>
      <c r="IV149">
        <v>-0.13815318539727983</v>
      </c>
      <c r="IW149">
        <v>0</v>
      </c>
      <c r="IX149">
        <v>-1</v>
      </c>
      <c r="IY149">
        <v>38293</v>
      </c>
      <c r="IZ149">
        <v>5.3597468702710094E-2</v>
      </c>
      <c r="JA149">
        <v>10339</v>
      </c>
      <c r="JB149">
        <v>0.23200667302192568</v>
      </c>
      <c r="JC149">
        <v>10339</v>
      </c>
      <c r="JD149">
        <v>0.23200667302192568</v>
      </c>
      <c r="JE149">
        <v>0</v>
      </c>
      <c r="JF149" t="s">
        <v>123</v>
      </c>
      <c r="JG149">
        <v>4995</v>
      </c>
      <c r="JH149">
        <v>-0.17109193494855623</v>
      </c>
      <c r="JI149">
        <v>4989</v>
      </c>
      <c r="JJ149">
        <v>-0.17208762031198144</v>
      </c>
      <c r="JK149">
        <v>6</v>
      </c>
      <c r="JL149" t="s">
        <v>123</v>
      </c>
      <c r="JM149">
        <v>20397</v>
      </c>
      <c r="JN149">
        <v>7.7609890109890056E-2</v>
      </c>
      <c r="JO149">
        <v>20352</v>
      </c>
      <c r="JP149">
        <v>7.6199037597165731E-2</v>
      </c>
      <c r="JQ149">
        <v>46</v>
      </c>
      <c r="JR149">
        <v>1.7058823529411766</v>
      </c>
      <c r="JS149">
        <v>2614</v>
      </c>
      <c r="JT149">
        <v>-0.1335764003977461</v>
      </c>
      <c r="JU149">
        <v>2614</v>
      </c>
      <c r="JV149">
        <v>-0.1335764003977461</v>
      </c>
      <c r="JW149">
        <v>0</v>
      </c>
      <c r="JX149" t="s">
        <v>123</v>
      </c>
      <c r="JY149">
        <v>0</v>
      </c>
      <c r="JZ149" t="s">
        <v>123</v>
      </c>
      <c r="KA149">
        <v>0</v>
      </c>
      <c r="KB149" t="s">
        <v>123</v>
      </c>
      <c r="KC149">
        <v>0</v>
      </c>
      <c r="KD149" t="s">
        <v>123</v>
      </c>
      <c r="KE149">
        <v>23702</v>
      </c>
      <c r="KF149">
        <v>0.25414043071061965</v>
      </c>
      <c r="KG149">
        <v>9211</v>
      </c>
      <c r="KH149">
        <v>0.31510565391205025</v>
      </c>
      <c r="KI149">
        <v>9147</v>
      </c>
      <c r="KJ149">
        <v>0.30596801827527131</v>
      </c>
      <c r="KK149">
        <v>65</v>
      </c>
      <c r="KL149" t="s">
        <v>123</v>
      </c>
      <c r="KM149">
        <v>3889</v>
      </c>
      <c r="KN149">
        <v>0.27299509001636668</v>
      </c>
      <c r="KO149">
        <v>3782</v>
      </c>
      <c r="KP149">
        <v>0.23797054009819973</v>
      </c>
      <c r="KQ149">
        <v>107</v>
      </c>
      <c r="KR149" t="s">
        <v>123</v>
      </c>
      <c r="KS149">
        <v>2830</v>
      </c>
      <c r="KT149">
        <v>-1.5994436717663429E-2</v>
      </c>
      <c r="KU149">
        <v>2654</v>
      </c>
      <c r="KV149">
        <v>-5.0786838340486362E-2</v>
      </c>
      <c r="KW149">
        <v>176</v>
      </c>
      <c r="KX149">
        <v>1.2000000000000002</v>
      </c>
      <c r="KY149">
        <v>7767</v>
      </c>
      <c r="KZ149">
        <v>0.35620743844945002</v>
      </c>
      <c r="LA149">
        <v>7688</v>
      </c>
      <c r="LB149">
        <v>0.35114235500878732</v>
      </c>
      <c r="LC149">
        <v>79</v>
      </c>
      <c r="LD149">
        <v>1.0789473684210527</v>
      </c>
      <c r="LE149">
        <v>232</v>
      </c>
      <c r="LF149">
        <v>-1.2765957446808529E-2</v>
      </c>
      <c r="LG149">
        <v>178</v>
      </c>
      <c r="LH149">
        <v>-0.24255319148936172</v>
      </c>
      <c r="LI149">
        <v>54</v>
      </c>
      <c r="LJ149" t="s">
        <v>123</v>
      </c>
      <c r="LK149">
        <v>159705</v>
      </c>
      <c r="LL149">
        <v>0.13653669610515307</v>
      </c>
      <c r="LM149">
        <v>49657</v>
      </c>
      <c r="LN149">
        <v>0.12198924488228124</v>
      </c>
      <c r="LO149">
        <v>49608</v>
      </c>
      <c r="LP149">
        <v>0.12298811544991506</v>
      </c>
      <c r="LQ149">
        <v>50</v>
      </c>
      <c r="LR149">
        <v>-0.39759036144578308</v>
      </c>
      <c r="LS149">
        <v>87335</v>
      </c>
      <c r="LT149">
        <v>0.17810122484217339</v>
      </c>
      <c r="LU149">
        <v>87257</v>
      </c>
      <c r="LV149">
        <v>0.17883004593353147</v>
      </c>
      <c r="LW149">
        <v>78</v>
      </c>
      <c r="LX149">
        <v>-0.3035714285714286</v>
      </c>
      <c r="LY149">
        <v>14348</v>
      </c>
      <c r="LZ149">
        <v>0.20835438773791481</v>
      </c>
      <c r="MA149">
        <v>14316</v>
      </c>
      <c r="MB149">
        <v>0.20861122836639923</v>
      </c>
      <c r="MC149">
        <v>32</v>
      </c>
      <c r="MD149">
        <v>0.10344827586206895</v>
      </c>
      <c r="ME149">
        <v>7808</v>
      </c>
      <c r="MF149">
        <v>-0.20057335927101461</v>
      </c>
      <c r="MG149">
        <v>7767</v>
      </c>
      <c r="MH149">
        <v>-0.20477116821951469</v>
      </c>
      <c r="MI149">
        <v>41</v>
      </c>
      <c r="MJ149" t="s">
        <v>123</v>
      </c>
      <c r="MK149">
        <v>104</v>
      </c>
      <c r="ML149">
        <v>-0.82866556836902805</v>
      </c>
      <c r="MM149">
        <v>65</v>
      </c>
      <c r="MN149">
        <v>-0.86973947895791581</v>
      </c>
      <c r="MO149">
        <v>39</v>
      </c>
      <c r="MP149">
        <v>-0.63888888888888884</v>
      </c>
      <c r="MQ149">
        <v>105051</v>
      </c>
      <c r="MR149">
        <v>0.20241052113498226</v>
      </c>
      <c r="MS149">
        <v>50491</v>
      </c>
      <c r="MT149">
        <v>0.25399860917941575</v>
      </c>
      <c r="MU149">
        <v>50192</v>
      </c>
      <c r="MV149">
        <v>0.259965860026107</v>
      </c>
      <c r="MW149">
        <v>297</v>
      </c>
      <c r="MX149">
        <v>-0.30930232558139537</v>
      </c>
      <c r="MY149">
        <v>28418</v>
      </c>
      <c r="MZ149">
        <v>0.19998310953466758</v>
      </c>
      <c r="NA149">
        <v>28308</v>
      </c>
      <c r="NB149">
        <v>0.20341793138630271</v>
      </c>
      <c r="NC149">
        <v>109</v>
      </c>
      <c r="ND149">
        <v>-0.310126582278481</v>
      </c>
      <c r="NE149">
        <v>8914</v>
      </c>
      <c r="NF149">
        <v>0.10431119920713572</v>
      </c>
      <c r="NG149">
        <v>8816</v>
      </c>
      <c r="NH149">
        <v>0.10934944004026681</v>
      </c>
      <c r="NI149">
        <v>99</v>
      </c>
      <c r="NJ149">
        <v>-0.2142857142857143</v>
      </c>
      <c r="NK149">
        <v>16193</v>
      </c>
      <c r="NL149">
        <v>7.4661534377488792E-2</v>
      </c>
      <c r="NM149">
        <v>15993</v>
      </c>
      <c r="NN149">
        <v>7.0625251037622183E-2</v>
      </c>
      <c r="NO149">
        <v>199</v>
      </c>
      <c r="NP149">
        <v>0.54263565891472876</v>
      </c>
      <c r="NQ149">
        <v>1010</v>
      </c>
      <c r="NR149">
        <v>0.51197604790419171</v>
      </c>
      <c r="NS149">
        <v>941</v>
      </c>
      <c r="NT149">
        <v>0.52265372168284796</v>
      </c>
      <c r="NU149">
        <v>69</v>
      </c>
      <c r="NV149">
        <v>0.35294117647058831</v>
      </c>
    </row>
    <row r="150" spans="2:386" outlineLevel="1" x14ac:dyDescent="0.25">
      <c r="B150" t="s">
        <v>81</v>
      </c>
      <c r="C150">
        <v>1170492</v>
      </c>
      <c r="D150">
        <v>0.17572042874663629</v>
      </c>
      <c r="E150">
        <v>482179</v>
      </c>
      <c r="F150">
        <v>0.22767767347240153</v>
      </c>
      <c r="G150">
        <v>443430</v>
      </c>
      <c r="H150">
        <v>0.15158078439316269</v>
      </c>
      <c r="I150">
        <v>38750</v>
      </c>
      <c r="J150">
        <v>4.0357374918778426</v>
      </c>
      <c r="K150">
        <v>366633</v>
      </c>
      <c r="L150">
        <v>0.20958674523104137</v>
      </c>
      <c r="M150">
        <v>365414</v>
      </c>
      <c r="N150">
        <v>0.20957960940086062</v>
      </c>
      <c r="O150">
        <v>1219</v>
      </c>
      <c r="P150">
        <v>0.21172962226640157</v>
      </c>
      <c r="Q150">
        <v>222571</v>
      </c>
      <c r="R150">
        <v>0.34573432492895573</v>
      </c>
      <c r="S150">
        <v>183765</v>
      </c>
      <c r="T150">
        <v>0.16903316920493139</v>
      </c>
      <c r="U150">
        <v>38806</v>
      </c>
      <c r="V150">
        <v>3.7347486578818936</v>
      </c>
      <c r="W150">
        <v>171181</v>
      </c>
      <c r="X150">
        <v>0.34832779344350095</v>
      </c>
      <c r="Y150">
        <v>153770</v>
      </c>
      <c r="Z150">
        <v>0.22068746526950855</v>
      </c>
      <c r="AA150">
        <v>17411</v>
      </c>
      <c r="AB150">
        <v>16.622469635627532</v>
      </c>
      <c r="AC150">
        <v>42219</v>
      </c>
      <c r="AD150">
        <v>1.706346153846154</v>
      </c>
      <c r="AE150">
        <v>14070</v>
      </c>
      <c r="AF150">
        <v>-3.1658637302133474E-2</v>
      </c>
      <c r="AG150">
        <v>28148</v>
      </c>
      <c r="AH150">
        <v>25.306542056074765</v>
      </c>
      <c r="AI150">
        <v>1070998</v>
      </c>
      <c r="AJ150">
        <v>0.17318859233537265</v>
      </c>
      <c r="AK150">
        <v>437828</v>
      </c>
      <c r="AL150">
        <v>0.22202405374552381</v>
      </c>
      <c r="AM150">
        <v>400734</v>
      </c>
      <c r="AN150">
        <v>0.14126961524221793</v>
      </c>
      <c r="AO150">
        <v>37094</v>
      </c>
      <c r="AP150">
        <v>4.1872465389456019</v>
      </c>
      <c r="AQ150">
        <v>339926</v>
      </c>
      <c r="AR150">
        <v>0.22996707312660569</v>
      </c>
      <c r="AS150">
        <v>339045</v>
      </c>
      <c r="AT150">
        <v>0.23069356167715105</v>
      </c>
      <c r="AU150">
        <v>881</v>
      </c>
      <c r="AV150">
        <v>2.2753128555177415E-3</v>
      </c>
      <c r="AW150">
        <v>197203</v>
      </c>
      <c r="AX150">
        <v>0.30063975728795667</v>
      </c>
      <c r="AY150">
        <v>162872</v>
      </c>
      <c r="AZ150">
        <v>0.13307778465733988</v>
      </c>
      <c r="BA150">
        <v>34331</v>
      </c>
      <c r="BB150">
        <v>3.3583851720198048</v>
      </c>
      <c r="BC150">
        <v>163695</v>
      </c>
      <c r="BD150">
        <v>0.34061947192557174</v>
      </c>
      <c r="BE150">
        <v>146746</v>
      </c>
      <c r="BF150">
        <v>0.21012658227848102</v>
      </c>
      <c r="BG150">
        <v>16949</v>
      </c>
      <c r="BH150">
        <v>19.225536992840095</v>
      </c>
      <c r="BI150">
        <v>39735</v>
      </c>
      <c r="BJ150">
        <v>2.1538217318834829</v>
      </c>
      <c r="BK150">
        <v>12081</v>
      </c>
      <c r="BL150">
        <v>6.4145284905030575E-3</v>
      </c>
      <c r="BM150">
        <v>27655</v>
      </c>
      <c r="BN150">
        <v>45.478991596638657</v>
      </c>
      <c r="BO150">
        <v>99493</v>
      </c>
      <c r="BP150">
        <v>0.20367054610564006</v>
      </c>
      <c r="BQ150">
        <v>44351</v>
      </c>
      <c r="BR150">
        <v>0.28643114050353868</v>
      </c>
      <c r="BS150">
        <v>42695</v>
      </c>
      <c r="BT150">
        <v>0.25825179771307316</v>
      </c>
      <c r="BU150">
        <v>1656</v>
      </c>
      <c r="BV150">
        <v>2.0441176470588234</v>
      </c>
      <c r="BW150">
        <v>26706</v>
      </c>
      <c r="BX150">
        <v>-1.122082585278239E-3</v>
      </c>
      <c r="BY150">
        <v>26368</v>
      </c>
      <c r="BZ150">
        <v>-9.0943254415633001E-3</v>
      </c>
      <c r="CA150">
        <v>338</v>
      </c>
      <c r="CB150">
        <v>1.6825396825396823</v>
      </c>
      <c r="CC150">
        <v>25368</v>
      </c>
      <c r="CD150">
        <v>0.84226579520697165</v>
      </c>
      <c r="CE150">
        <v>20894</v>
      </c>
      <c r="CF150">
        <v>0.55334175897702775</v>
      </c>
      <c r="CG150">
        <v>4475</v>
      </c>
      <c r="CH150">
        <v>13.072327044025156</v>
      </c>
      <c r="CI150">
        <v>7486</v>
      </c>
      <c r="CJ150">
        <v>0.54223320972393907</v>
      </c>
      <c r="CK150">
        <v>7024</v>
      </c>
      <c r="CL150">
        <v>0.49319727891156462</v>
      </c>
      <c r="CM150">
        <v>462</v>
      </c>
      <c r="CN150">
        <v>2.08</v>
      </c>
      <c r="CO150">
        <v>2484</v>
      </c>
      <c r="CP150">
        <v>-0.1722759080306564</v>
      </c>
      <c r="CQ150">
        <v>1990</v>
      </c>
      <c r="CR150">
        <v>-0.21219319081551857</v>
      </c>
      <c r="CS150">
        <v>494</v>
      </c>
      <c r="CT150">
        <v>4.2194092827004148E-2</v>
      </c>
      <c r="CU150">
        <v>291252</v>
      </c>
      <c r="CV150">
        <v>0.27082169784976262</v>
      </c>
      <c r="CW150">
        <v>102613</v>
      </c>
      <c r="CX150">
        <v>0.47275884835089133</v>
      </c>
      <c r="CY150">
        <v>68601</v>
      </c>
      <c r="CZ150">
        <v>8.9890853629474243E-2</v>
      </c>
      <c r="DA150">
        <v>34012</v>
      </c>
      <c r="DB150">
        <v>4.0530381815480609</v>
      </c>
      <c r="DC150">
        <v>101181</v>
      </c>
      <c r="DD150">
        <v>0.42890834627877417</v>
      </c>
      <c r="DE150">
        <v>100571</v>
      </c>
      <c r="DF150">
        <v>0.4291743640756005</v>
      </c>
      <c r="DG150">
        <v>610</v>
      </c>
      <c r="DH150">
        <v>0.38952164009111612</v>
      </c>
      <c r="DI150">
        <v>63331</v>
      </c>
      <c r="DJ150">
        <v>1.0482212160413971</v>
      </c>
      <c r="DK150">
        <v>31043</v>
      </c>
      <c r="DL150">
        <v>0.28964313904698602</v>
      </c>
      <c r="DM150">
        <v>32289</v>
      </c>
      <c r="DN150">
        <v>3.714410862899693</v>
      </c>
      <c r="DO150">
        <v>96046</v>
      </c>
      <c r="DP150">
        <v>0.5580248515718782</v>
      </c>
      <c r="DQ150">
        <v>80227</v>
      </c>
      <c r="DR150">
        <v>0.30405877667788239</v>
      </c>
      <c r="DS150">
        <v>15819</v>
      </c>
      <c r="DT150">
        <v>125.55200000000001</v>
      </c>
      <c r="DU150">
        <v>31872</v>
      </c>
      <c r="DV150">
        <v>4.3049267643142475</v>
      </c>
      <c r="DW150">
        <v>6577</v>
      </c>
      <c r="DX150">
        <v>0.12197202320027301</v>
      </c>
      <c r="DY150">
        <v>25295</v>
      </c>
      <c r="DZ150">
        <v>173.44827586206895</v>
      </c>
      <c r="EA150">
        <v>27654</v>
      </c>
      <c r="EB150">
        <v>0.10320341484820683</v>
      </c>
      <c r="EC150">
        <v>15876</v>
      </c>
      <c r="ED150">
        <v>6.2152940389375688E-2</v>
      </c>
      <c r="EE150">
        <v>15817</v>
      </c>
      <c r="EF150">
        <v>6.2399247716281581E-2</v>
      </c>
      <c r="EG150">
        <v>59</v>
      </c>
      <c r="EH150">
        <v>0</v>
      </c>
      <c r="EI150">
        <v>6971</v>
      </c>
      <c r="EJ150">
        <v>8.3126165320074552E-2</v>
      </c>
      <c r="EK150">
        <v>6971</v>
      </c>
      <c r="EL150">
        <v>9.5724614900974503E-2</v>
      </c>
      <c r="EM150">
        <v>0</v>
      </c>
      <c r="EN150">
        <v>-1</v>
      </c>
      <c r="EO150">
        <v>2700</v>
      </c>
      <c r="EP150">
        <v>0.29496402877697836</v>
      </c>
      <c r="EQ150">
        <v>2656</v>
      </c>
      <c r="ER150">
        <v>0.27630946660259492</v>
      </c>
      <c r="ES150">
        <v>44</v>
      </c>
      <c r="ET150">
        <v>13.666666666666666</v>
      </c>
      <c r="EU150">
        <v>1345</v>
      </c>
      <c r="EV150">
        <v>0.70902160101651845</v>
      </c>
      <c r="EW150">
        <v>1345</v>
      </c>
      <c r="EX150">
        <v>0.70902160101651845</v>
      </c>
      <c r="EY150">
        <v>0</v>
      </c>
      <c r="EZ150" t="s">
        <v>123</v>
      </c>
      <c r="FA150">
        <v>759</v>
      </c>
      <c r="FB150">
        <v>0.68292682926829262</v>
      </c>
      <c r="FC150">
        <v>715</v>
      </c>
      <c r="FD150">
        <v>0.58536585365853666</v>
      </c>
      <c r="FE150">
        <v>44</v>
      </c>
      <c r="FF150" t="s">
        <v>123</v>
      </c>
      <c r="FG150">
        <v>20282</v>
      </c>
      <c r="FH150">
        <v>0.12840770001112722</v>
      </c>
      <c r="FI150">
        <v>9270</v>
      </c>
      <c r="FJ150">
        <v>4.1222059979782122E-2</v>
      </c>
      <c r="FK150">
        <v>9019</v>
      </c>
      <c r="FL150">
        <v>1.4853156295712822E-2</v>
      </c>
      <c r="FM150">
        <v>251</v>
      </c>
      <c r="FN150">
        <v>14.6875</v>
      </c>
      <c r="FO150">
        <v>3296</v>
      </c>
      <c r="FP150">
        <v>3.9747634069400739E-2</v>
      </c>
      <c r="FQ150">
        <v>3250</v>
      </c>
      <c r="FR150">
        <v>2.9458346531517243E-2</v>
      </c>
      <c r="FS150">
        <v>47</v>
      </c>
      <c r="FT150">
        <v>2.6153846153846154</v>
      </c>
      <c r="FU150">
        <v>4399</v>
      </c>
      <c r="FV150">
        <v>0.7442505947660587</v>
      </c>
      <c r="FW150">
        <v>4330</v>
      </c>
      <c r="FX150">
        <v>0.78116001645413413</v>
      </c>
      <c r="FY150">
        <v>69</v>
      </c>
      <c r="FZ150">
        <v>-0.24175824175824179</v>
      </c>
      <c r="GA150">
        <v>3255</v>
      </c>
      <c r="GB150">
        <v>-1.227370359005775E-3</v>
      </c>
      <c r="GC150">
        <v>3224</v>
      </c>
      <c r="GD150">
        <v>2.5445292620865034E-2</v>
      </c>
      <c r="GE150">
        <v>31</v>
      </c>
      <c r="GF150">
        <v>-0.73043478260869565</v>
      </c>
      <c r="GG150">
        <v>179</v>
      </c>
      <c r="GH150">
        <v>-5.7894736842105221E-2</v>
      </c>
      <c r="GI150">
        <v>179</v>
      </c>
      <c r="GJ150">
        <v>0.29710144927536231</v>
      </c>
      <c r="GK150">
        <v>0</v>
      </c>
      <c r="GL150">
        <v>-1</v>
      </c>
      <c r="GM150">
        <v>290215</v>
      </c>
      <c r="GN150">
        <v>8.6093334830283252E-2</v>
      </c>
      <c r="GO150">
        <v>147754</v>
      </c>
      <c r="GP150">
        <v>9.4311953784624425E-2</v>
      </c>
      <c r="GQ150">
        <v>147643</v>
      </c>
      <c r="GR150">
        <v>9.4089487646910719E-2</v>
      </c>
      <c r="GS150">
        <v>111</v>
      </c>
      <c r="GT150">
        <v>0.48</v>
      </c>
      <c r="GU150">
        <v>37283</v>
      </c>
      <c r="GV150">
        <v>0.1823486506199854</v>
      </c>
      <c r="GW150">
        <v>37249</v>
      </c>
      <c r="GX150">
        <v>0.18544331996690211</v>
      </c>
      <c r="GY150">
        <v>34</v>
      </c>
      <c r="GZ150">
        <v>-0.69369369369369371</v>
      </c>
      <c r="HA150">
        <v>72856</v>
      </c>
      <c r="HB150">
        <v>1.8623119512331421E-2</v>
      </c>
      <c r="HC150">
        <v>72610</v>
      </c>
      <c r="HD150">
        <v>1.9316618468708802E-2</v>
      </c>
      <c r="HE150">
        <v>246</v>
      </c>
      <c r="HF150">
        <v>-0.15463917525773196</v>
      </c>
      <c r="HG150">
        <v>28887</v>
      </c>
      <c r="HH150">
        <v>0.13211318388462145</v>
      </c>
      <c r="HI150">
        <v>28808</v>
      </c>
      <c r="HJ150">
        <v>0.1321674199253291</v>
      </c>
      <c r="HK150">
        <v>79</v>
      </c>
      <c r="HL150">
        <v>0.11267605633802824</v>
      </c>
      <c r="HM150">
        <v>1704</v>
      </c>
      <c r="HN150">
        <v>-8.6816720257234747E-2</v>
      </c>
      <c r="HO150">
        <v>1704</v>
      </c>
      <c r="HP150">
        <v>-8.6816720257234747E-2</v>
      </c>
      <c r="HQ150">
        <v>0</v>
      </c>
      <c r="HR150" t="s">
        <v>123</v>
      </c>
      <c r="HS150">
        <v>37875</v>
      </c>
      <c r="HT150">
        <v>0.12435433117615635</v>
      </c>
      <c r="HU150">
        <v>12399</v>
      </c>
      <c r="HV150">
        <v>0.18764367816091965</v>
      </c>
      <c r="HW150">
        <v>12133</v>
      </c>
      <c r="HX150">
        <v>0.16216475095785432</v>
      </c>
      <c r="HY150">
        <v>265</v>
      </c>
      <c r="HZ150" t="s">
        <v>123</v>
      </c>
      <c r="IA150">
        <v>15043</v>
      </c>
      <c r="IB150">
        <v>5.1149465446160391E-2</v>
      </c>
      <c r="IC150">
        <v>15043</v>
      </c>
      <c r="ID150">
        <v>5.1149465446160391E-2</v>
      </c>
      <c r="IE150">
        <v>0</v>
      </c>
      <c r="IF150" t="s">
        <v>123</v>
      </c>
      <c r="IG150">
        <v>5759</v>
      </c>
      <c r="IH150">
        <v>0.43116302186878719</v>
      </c>
      <c r="II150">
        <v>5513</v>
      </c>
      <c r="IJ150">
        <v>0.40137264870360956</v>
      </c>
      <c r="IK150">
        <v>246</v>
      </c>
      <c r="IL150">
        <v>1.7333333333333334</v>
      </c>
      <c r="IM150">
        <v>3569</v>
      </c>
      <c r="IN150">
        <v>-1.7345814977973606E-2</v>
      </c>
      <c r="IO150">
        <v>3539</v>
      </c>
      <c r="IP150">
        <v>-1.2280212112754652E-2</v>
      </c>
      <c r="IQ150">
        <v>29</v>
      </c>
      <c r="IR150">
        <v>-0.40816326530612246</v>
      </c>
      <c r="IS150">
        <v>1550</v>
      </c>
      <c r="IT150">
        <v>8.9248067463106207E-2</v>
      </c>
      <c r="IU150">
        <v>1285</v>
      </c>
      <c r="IV150">
        <v>-6.272793581327496E-2</v>
      </c>
      <c r="IW150">
        <v>265</v>
      </c>
      <c r="IX150">
        <v>4</v>
      </c>
      <c r="IY150">
        <v>24640</v>
      </c>
      <c r="IZ150">
        <v>-0.12119266709465726</v>
      </c>
      <c r="JA150">
        <v>7655</v>
      </c>
      <c r="JB150">
        <v>4.7250295314344992E-3</v>
      </c>
      <c r="JC150">
        <v>7655</v>
      </c>
      <c r="JD150">
        <v>4.7250295314344992E-3</v>
      </c>
      <c r="JE150">
        <v>0</v>
      </c>
      <c r="JF150" t="s">
        <v>123</v>
      </c>
      <c r="JG150">
        <v>3362</v>
      </c>
      <c r="JH150">
        <v>-0.28498511271799232</v>
      </c>
      <c r="JI150">
        <v>3362</v>
      </c>
      <c r="JJ150">
        <v>-0.28498511271799232</v>
      </c>
      <c r="JK150">
        <v>0</v>
      </c>
      <c r="JL150" t="s">
        <v>123</v>
      </c>
      <c r="JM150">
        <v>11940</v>
      </c>
      <c r="JN150">
        <v>-0.13037144938091771</v>
      </c>
      <c r="JO150">
        <v>11929</v>
      </c>
      <c r="JP150">
        <v>-0.13041259658842397</v>
      </c>
      <c r="JQ150">
        <v>10</v>
      </c>
      <c r="JR150">
        <v>-0.16666666666666663</v>
      </c>
      <c r="JS150">
        <v>1490</v>
      </c>
      <c r="JT150">
        <v>-0.19241192411924124</v>
      </c>
      <c r="JU150">
        <v>1490</v>
      </c>
      <c r="JV150">
        <v>-0.19241192411924124</v>
      </c>
      <c r="JW150">
        <v>0</v>
      </c>
      <c r="JX150" t="s">
        <v>123</v>
      </c>
      <c r="JY150">
        <v>66</v>
      </c>
      <c r="JZ150" t="s">
        <v>123</v>
      </c>
      <c r="KA150">
        <v>66</v>
      </c>
      <c r="KB150" t="s">
        <v>123</v>
      </c>
      <c r="KC150">
        <v>0</v>
      </c>
      <c r="KD150" t="s">
        <v>123</v>
      </c>
      <c r="KE150">
        <v>20024</v>
      </c>
      <c r="KF150">
        <v>0.46610045394640509</v>
      </c>
      <c r="KG150">
        <v>9705</v>
      </c>
      <c r="KH150">
        <v>0.4717925386715196</v>
      </c>
      <c r="KI150">
        <v>9486</v>
      </c>
      <c r="KJ150">
        <v>0.43858052775250234</v>
      </c>
      <c r="KK150">
        <v>219</v>
      </c>
      <c r="KL150" t="s">
        <v>123</v>
      </c>
      <c r="KM150">
        <v>4202</v>
      </c>
      <c r="KN150">
        <v>0.37770491803278694</v>
      </c>
      <c r="KO150">
        <v>4202</v>
      </c>
      <c r="KP150">
        <v>0.37770491803278694</v>
      </c>
      <c r="KQ150">
        <v>0</v>
      </c>
      <c r="KR150" t="s">
        <v>123</v>
      </c>
      <c r="KS150">
        <v>2120</v>
      </c>
      <c r="KT150">
        <v>0.75061932287365818</v>
      </c>
      <c r="KU150">
        <v>1965</v>
      </c>
      <c r="KV150">
        <v>0.80939226519337026</v>
      </c>
      <c r="KW150">
        <v>156</v>
      </c>
      <c r="KX150">
        <v>0.25806451612903225</v>
      </c>
      <c r="KY150">
        <v>4357</v>
      </c>
      <c r="KZ150">
        <v>0.53903214411868605</v>
      </c>
      <c r="LA150">
        <v>4328</v>
      </c>
      <c r="LB150">
        <v>0.52878841398799015</v>
      </c>
      <c r="LC150">
        <v>28</v>
      </c>
      <c r="LD150" t="s">
        <v>123</v>
      </c>
      <c r="LE150">
        <v>121</v>
      </c>
      <c r="LF150">
        <v>-0.20394736842105265</v>
      </c>
      <c r="LG150">
        <v>43</v>
      </c>
      <c r="LH150">
        <v>-0.55208333333333326</v>
      </c>
      <c r="LI150">
        <v>78</v>
      </c>
      <c r="LJ150">
        <v>0.39285714285714279</v>
      </c>
      <c r="LK150">
        <v>271343</v>
      </c>
      <c r="LL150">
        <v>0.18988690630193683</v>
      </c>
      <c r="LM150">
        <v>87090</v>
      </c>
      <c r="LN150">
        <v>0.22132159084534697</v>
      </c>
      <c r="LO150">
        <v>87055</v>
      </c>
      <c r="LP150">
        <v>0.22230490578753748</v>
      </c>
      <c r="LQ150">
        <v>36</v>
      </c>
      <c r="LR150">
        <v>-0.58139534883720922</v>
      </c>
      <c r="LS150">
        <v>144766</v>
      </c>
      <c r="LT150">
        <v>0.19436010824368033</v>
      </c>
      <c r="LU150">
        <v>144621</v>
      </c>
      <c r="LV150">
        <v>0.19460276552510281</v>
      </c>
      <c r="LW150">
        <v>145</v>
      </c>
      <c r="LX150">
        <v>-6.8493150684931781E-3</v>
      </c>
      <c r="LY150">
        <v>24915</v>
      </c>
      <c r="LZ150">
        <v>0.27266690504163038</v>
      </c>
      <c r="MA150">
        <v>24754</v>
      </c>
      <c r="MB150">
        <v>0.27073921971252557</v>
      </c>
      <c r="MC150">
        <v>161</v>
      </c>
      <c r="MD150">
        <v>0.65979381443298979</v>
      </c>
      <c r="ME150">
        <v>12972</v>
      </c>
      <c r="MF150">
        <v>-1.3085818624467449E-2</v>
      </c>
      <c r="MG150">
        <v>12913</v>
      </c>
      <c r="MH150">
        <v>-1.5552336662346566E-2</v>
      </c>
      <c r="MI150">
        <v>59</v>
      </c>
      <c r="MJ150">
        <v>1.2692307692307692</v>
      </c>
      <c r="MK150">
        <v>220</v>
      </c>
      <c r="ML150">
        <v>-0.86642380085003035</v>
      </c>
      <c r="MM150">
        <v>220</v>
      </c>
      <c r="MN150">
        <v>-0.86377708978328172</v>
      </c>
      <c r="MO150">
        <v>0</v>
      </c>
      <c r="MP150">
        <v>-1</v>
      </c>
      <c r="MQ150">
        <v>87713</v>
      </c>
      <c r="MR150">
        <v>0.25238088438967976</v>
      </c>
      <c r="MS150">
        <v>45466</v>
      </c>
      <c r="MT150">
        <v>0.3461037423022264</v>
      </c>
      <c r="MU150">
        <v>43325</v>
      </c>
      <c r="MV150">
        <v>0.28978000059539766</v>
      </c>
      <c r="MW150">
        <v>2141</v>
      </c>
      <c r="MX150">
        <v>10.635869565217391</v>
      </c>
      <c r="MY150">
        <v>23822</v>
      </c>
      <c r="MZ150">
        <v>0.1263356973995271</v>
      </c>
      <c r="NA150">
        <v>23776</v>
      </c>
      <c r="NB150">
        <v>0.12923296129185458</v>
      </c>
      <c r="NC150">
        <v>45</v>
      </c>
      <c r="ND150">
        <v>-0.53125</v>
      </c>
      <c r="NE150">
        <v>9183</v>
      </c>
      <c r="NF150">
        <v>0.52364360378297659</v>
      </c>
      <c r="NG150">
        <v>8072</v>
      </c>
      <c r="NH150">
        <v>0.41415557112824097</v>
      </c>
      <c r="NI150">
        <v>1110</v>
      </c>
      <c r="NJ150">
        <v>2.46875</v>
      </c>
      <c r="NK150">
        <v>11774</v>
      </c>
      <c r="NL150">
        <v>0.24671749258788656</v>
      </c>
      <c r="NM150">
        <v>10872</v>
      </c>
      <c r="NN150">
        <v>0.20907473309608537</v>
      </c>
      <c r="NO150">
        <v>904</v>
      </c>
      <c r="NP150">
        <v>1</v>
      </c>
      <c r="NQ150">
        <v>3264</v>
      </c>
      <c r="NR150">
        <v>2.7865429234338746</v>
      </c>
      <c r="NS150">
        <v>1292</v>
      </c>
      <c r="NT150">
        <v>1.1355371900826445</v>
      </c>
      <c r="NU150">
        <v>1973</v>
      </c>
      <c r="NV150">
        <v>6.6770428015564205</v>
      </c>
    </row>
    <row r="151" spans="2:386" outlineLevel="1" x14ac:dyDescent="0.25">
      <c r="B151" t="s">
        <v>83</v>
      </c>
      <c r="C151">
        <v>1153996</v>
      </c>
      <c r="D151">
        <v>0.1301111018621437</v>
      </c>
      <c r="E151">
        <v>476303</v>
      </c>
      <c r="F151">
        <v>0.19856615852277582</v>
      </c>
      <c r="G151">
        <v>428460</v>
      </c>
      <c r="H151">
        <v>0.11832952691680254</v>
      </c>
      <c r="I151">
        <v>47843</v>
      </c>
      <c r="J151">
        <v>2.3529329315298901</v>
      </c>
      <c r="K151">
        <v>375698</v>
      </c>
      <c r="L151">
        <v>0.17267469262774804</v>
      </c>
      <c r="M151">
        <v>374193</v>
      </c>
      <c r="N151">
        <v>0.17165983029088516</v>
      </c>
      <c r="O151">
        <v>1506</v>
      </c>
      <c r="P151">
        <v>0.4970178926441351</v>
      </c>
      <c r="Q151">
        <v>219458</v>
      </c>
      <c r="R151">
        <v>0.25767500501447027</v>
      </c>
      <c r="S151">
        <v>173768</v>
      </c>
      <c r="T151">
        <v>8.3132312333651148E-2</v>
      </c>
      <c r="U151">
        <v>45690</v>
      </c>
      <c r="V151">
        <v>2.2487201365187715</v>
      </c>
      <c r="W151">
        <v>168386</v>
      </c>
      <c r="X151">
        <v>0.22499963625252795</v>
      </c>
      <c r="Y151">
        <v>153530</v>
      </c>
      <c r="Z151">
        <v>0.12556175450686569</v>
      </c>
      <c r="AA151">
        <v>14856</v>
      </c>
      <c r="AB151">
        <v>13.081516587677726</v>
      </c>
      <c r="AC151">
        <v>41369</v>
      </c>
      <c r="AD151">
        <v>2.0835569469290398</v>
      </c>
      <c r="AE151">
        <v>12529</v>
      </c>
      <c r="AF151">
        <v>1.3181303574316683E-2</v>
      </c>
      <c r="AG151">
        <v>28840</v>
      </c>
      <c r="AH151">
        <v>26.466666666666665</v>
      </c>
      <c r="AI151">
        <v>1043806</v>
      </c>
      <c r="AJ151">
        <v>0.13066725015896186</v>
      </c>
      <c r="AK151">
        <v>430102</v>
      </c>
      <c r="AL151">
        <v>0.218257059258399</v>
      </c>
      <c r="AM151">
        <v>383572</v>
      </c>
      <c r="AN151">
        <v>0.12868740786078114</v>
      </c>
      <c r="AO151">
        <v>46531</v>
      </c>
      <c r="AP151">
        <v>2.5229406420351301</v>
      </c>
      <c r="AQ151">
        <v>337964</v>
      </c>
      <c r="AR151">
        <v>0.16025995337867305</v>
      </c>
      <c r="AS151">
        <v>336819</v>
      </c>
      <c r="AT151">
        <v>0.1593978906206972</v>
      </c>
      <c r="AU151">
        <v>1145</v>
      </c>
      <c r="AV151">
        <v>0.48701298701298712</v>
      </c>
      <c r="AW151">
        <v>202164</v>
      </c>
      <c r="AX151">
        <v>0.29625545011541421</v>
      </c>
      <c r="AY151">
        <v>157323</v>
      </c>
      <c r="AZ151">
        <v>0.10555719526078344</v>
      </c>
      <c r="BA151">
        <v>44840</v>
      </c>
      <c r="BB151">
        <v>2.2830575486894129</v>
      </c>
      <c r="BC151">
        <v>159305</v>
      </c>
      <c r="BD151">
        <v>0.20912775517639193</v>
      </c>
      <c r="BE151">
        <v>144657</v>
      </c>
      <c r="BF151">
        <v>0.10573747936158506</v>
      </c>
      <c r="BG151">
        <v>14648</v>
      </c>
      <c r="BH151">
        <v>14.78448275862069</v>
      </c>
      <c r="BI151">
        <v>38832</v>
      </c>
      <c r="BJ151">
        <v>2.32807679122386</v>
      </c>
      <c r="BK151">
        <v>10349</v>
      </c>
      <c r="BL151">
        <v>-3.9179277690093772E-2</v>
      </c>
      <c r="BM151">
        <v>28483</v>
      </c>
      <c r="BN151">
        <v>30.753623188405797</v>
      </c>
      <c r="BO151">
        <v>110190</v>
      </c>
      <c r="BP151">
        <v>0.12485835910942322</v>
      </c>
      <c r="BQ151">
        <v>46201</v>
      </c>
      <c r="BR151">
        <v>4.1830153790646252E-2</v>
      </c>
      <c r="BS151">
        <v>44888</v>
      </c>
      <c r="BT151">
        <v>3.7009656701936011E-2</v>
      </c>
      <c r="BU151">
        <v>1313</v>
      </c>
      <c r="BV151">
        <v>0.23751178133836004</v>
      </c>
      <c r="BW151">
        <v>37734</v>
      </c>
      <c r="BX151">
        <v>0.29696844710249537</v>
      </c>
      <c r="BY151">
        <v>37374</v>
      </c>
      <c r="BZ151">
        <v>0.29510014554023156</v>
      </c>
      <c r="CA151">
        <v>360</v>
      </c>
      <c r="CB151">
        <v>0.52542372881355925</v>
      </c>
      <c r="CC151">
        <v>17295</v>
      </c>
      <c r="CD151">
        <v>-6.6900458591853229E-2</v>
      </c>
      <c r="CE151">
        <v>16445</v>
      </c>
      <c r="CF151">
        <v>-9.283980582524276E-2</v>
      </c>
      <c r="CG151">
        <v>849</v>
      </c>
      <c r="CH151">
        <v>1.0911330049261085</v>
      </c>
      <c r="CI151">
        <v>9081</v>
      </c>
      <c r="CJ151">
        <v>0.59148264984227139</v>
      </c>
      <c r="CK151">
        <v>8872</v>
      </c>
      <c r="CL151">
        <v>0.59024914859293776</v>
      </c>
      <c r="CM151">
        <v>209</v>
      </c>
      <c r="CN151">
        <v>0.64566929133858264</v>
      </c>
      <c r="CO151">
        <v>2537</v>
      </c>
      <c r="CP151">
        <v>0.4513729977116705</v>
      </c>
      <c r="CQ151">
        <v>2179</v>
      </c>
      <c r="CR151">
        <v>0.36614420062695929</v>
      </c>
      <c r="CS151">
        <v>358</v>
      </c>
      <c r="CT151">
        <v>1.3398692810457518</v>
      </c>
      <c r="CU151">
        <v>264691</v>
      </c>
      <c r="CV151">
        <v>0.18958504676257371</v>
      </c>
      <c r="CW151">
        <v>104444</v>
      </c>
      <c r="CX151">
        <v>0.42925173791668958</v>
      </c>
      <c r="CY151">
        <v>60854</v>
      </c>
      <c r="CZ151">
        <v>3.5952239593641799E-3</v>
      </c>
      <c r="DA151">
        <v>43590</v>
      </c>
      <c r="DB151">
        <v>2.5040192926045015</v>
      </c>
      <c r="DC151">
        <v>105844</v>
      </c>
      <c r="DD151">
        <v>0.55611749830927115</v>
      </c>
      <c r="DE151">
        <v>104905</v>
      </c>
      <c r="DF151">
        <v>0.54624511754735061</v>
      </c>
      <c r="DG151">
        <v>939</v>
      </c>
      <c r="DH151">
        <v>4.4277456647398843</v>
      </c>
      <c r="DI151">
        <v>67215</v>
      </c>
      <c r="DJ151">
        <v>0.78137920067846922</v>
      </c>
      <c r="DK151">
        <v>24534</v>
      </c>
      <c r="DL151">
        <v>-3.1272210376688037E-2</v>
      </c>
      <c r="DM151">
        <v>42681</v>
      </c>
      <c r="DN151">
        <v>2.440351442850234</v>
      </c>
      <c r="DO151">
        <v>76745</v>
      </c>
      <c r="DP151">
        <v>0.30937350713164546</v>
      </c>
      <c r="DQ151">
        <v>63665</v>
      </c>
      <c r="DR151">
        <v>8.784430319185299E-2</v>
      </c>
      <c r="DS151">
        <v>13080</v>
      </c>
      <c r="DT151">
        <v>147.63636363636363</v>
      </c>
      <c r="DU151">
        <v>31714</v>
      </c>
      <c r="DV151">
        <v>4.2707329233837461</v>
      </c>
      <c r="DW151">
        <v>5442</v>
      </c>
      <c r="DX151">
        <v>-5.5863983344899393E-2</v>
      </c>
      <c r="DY151">
        <v>26272</v>
      </c>
      <c r="DZ151">
        <v>102.84189723320158</v>
      </c>
      <c r="EA151">
        <v>29262</v>
      </c>
      <c r="EB151">
        <v>4.7653145250796669E-2</v>
      </c>
      <c r="EC151">
        <v>17520</v>
      </c>
      <c r="ED151">
        <v>3.6502396024374439E-2</v>
      </c>
      <c r="EE151">
        <v>17360</v>
      </c>
      <c r="EF151">
        <v>2.8192371475953548E-2</v>
      </c>
      <c r="EG151">
        <v>160</v>
      </c>
      <c r="EH151">
        <v>7.4210526315789469</v>
      </c>
      <c r="EI151">
        <v>7387</v>
      </c>
      <c r="EJ151">
        <v>0.17384395359923732</v>
      </c>
      <c r="EK151">
        <v>7387</v>
      </c>
      <c r="EL151">
        <v>0.18003194888178919</v>
      </c>
      <c r="EM151">
        <v>0</v>
      </c>
      <c r="EN151">
        <v>-1</v>
      </c>
      <c r="EO151">
        <v>2544</v>
      </c>
      <c r="EP151">
        <v>-5.6029684601113128E-2</v>
      </c>
      <c r="EQ151">
        <v>2544</v>
      </c>
      <c r="ER151">
        <v>-3.709311127933379E-2</v>
      </c>
      <c r="ES151">
        <v>0</v>
      </c>
      <c r="ET151">
        <v>-1</v>
      </c>
      <c r="EU151">
        <v>1348</v>
      </c>
      <c r="EV151">
        <v>7.5818036711891468E-2</v>
      </c>
      <c r="EW151">
        <v>1321</v>
      </c>
      <c r="EX151">
        <v>9.6265560165975206E-2</v>
      </c>
      <c r="EY151">
        <v>27</v>
      </c>
      <c r="EZ151">
        <v>-0.4375</v>
      </c>
      <c r="FA151">
        <v>578</v>
      </c>
      <c r="FB151">
        <v>0.37292161520190015</v>
      </c>
      <c r="FC151">
        <v>461</v>
      </c>
      <c r="FD151">
        <v>9.5011876484560664E-2</v>
      </c>
      <c r="FE151">
        <v>117</v>
      </c>
      <c r="FF151" t="s">
        <v>123</v>
      </c>
      <c r="FG151">
        <v>31299</v>
      </c>
      <c r="FH151">
        <v>0.28464127401083572</v>
      </c>
      <c r="FI151">
        <v>11809</v>
      </c>
      <c r="FJ151">
        <v>0.10726676043131733</v>
      </c>
      <c r="FK151">
        <v>11512</v>
      </c>
      <c r="FL151">
        <v>7.9418659165494621E-2</v>
      </c>
      <c r="FM151">
        <v>297</v>
      </c>
      <c r="FN151" t="s">
        <v>123</v>
      </c>
      <c r="FO151">
        <v>4380</v>
      </c>
      <c r="FP151">
        <v>0.59272727272727277</v>
      </c>
      <c r="FQ151">
        <v>4357</v>
      </c>
      <c r="FR151">
        <v>0.60537951363301401</v>
      </c>
      <c r="FS151">
        <v>23</v>
      </c>
      <c r="FT151">
        <v>-0.3783783783783784</v>
      </c>
      <c r="FU151">
        <v>7513</v>
      </c>
      <c r="FV151">
        <v>0.67364669191356641</v>
      </c>
      <c r="FW151">
        <v>7281</v>
      </c>
      <c r="FX151">
        <v>0.66081204379562042</v>
      </c>
      <c r="FY151">
        <v>232</v>
      </c>
      <c r="FZ151">
        <v>1.2095238095238097</v>
      </c>
      <c r="GA151">
        <v>8018</v>
      </c>
      <c r="GB151">
        <v>0.24929884699283256</v>
      </c>
      <c r="GC151">
        <v>7751</v>
      </c>
      <c r="GD151">
        <v>0.23758582149129803</v>
      </c>
      <c r="GE151">
        <v>267</v>
      </c>
      <c r="GF151">
        <v>0.72258064516129039</v>
      </c>
      <c r="GG151">
        <v>454</v>
      </c>
      <c r="GH151">
        <v>2.0675675675675675</v>
      </c>
      <c r="GI151">
        <v>267</v>
      </c>
      <c r="GJ151">
        <v>1.4495412844036699</v>
      </c>
      <c r="GK151">
        <v>186</v>
      </c>
      <c r="GL151">
        <v>3.7692307692307692</v>
      </c>
      <c r="GM151">
        <v>282074</v>
      </c>
      <c r="GN151">
        <v>7.479690905488412E-2</v>
      </c>
      <c r="GO151">
        <v>130870</v>
      </c>
      <c r="GP151">
        <v>5.9616054150776865E-2</v>
      </c>
      <c r="GQ151">
        <v>130520</v>
      </c>
      <c r="GR151">
        <v>5.7261585568363138E-2</v>
      </c>
      <c r="GS151">
        <v>350</v>
      </c>
      <c r="GT151">
        <v>5.25</v>
      </c>
      <c r="GU151">
        <v>39471</v>
      </c>
      <c r="GV151">
        <v>6.666846827370021E-2</v>
      </c>
      <c r="GW151">
        <v>39471</v>
      </c>
      <c r="GX151">
        <v>7.2552376294122478E-2</v>
      </c>
      <c r="GY151">
        <v>0</v>
      </c>
      <c r="GZ151">
        <v>-1</v>
      </c>
      <c r="HA151">
        <v>77411</v>
      </c>
      <c r="HB151">
        <v>8.3838539406073664E-2</v>
      </c>
      <c r="HC151">
        <v>77226</v>
      </c>
      <c r="HD151">
        <v>8.3113604488078474E-2</v>
      </c>
      <c r="HE151">
        <v>184</v>
      </c>
      <c r="HF151">
        <v>0.49593495934959342</v>
      </c>
      <c r="HG151">
        <v>30439</v>
      </c>
      <c r="HH151">
        <v>4.1397242464675577E-2</v>
      </c>
      <c r="HI151">
        <v>30439</v>
      </c>
      <c r="HJ151">
        <v>4.4076284557865053E-2</v>
      </c>
      <c r="HK151">
        <v>0</v>
      </c>
      <c r="HL151">
        <v>-1</v>
      </c>
      <c r="HM151">
        <v>1757</v>
      </c>
      <c r="HN151">
        <v>9.7439100562148662E-2</v>
      </c>
      <c r="HO151">
        <v>1449</v>
      </c>
      <c r="HP151">
        <v>2.3305084745762761E-2</v>
      </c>
      <c r="HQ151">
        <v>308</v>
      </c>
      <c r="HR151">
        <v>0.66486486486486496</v>
      </c>
      <c r="HS151">
        <v>42261</v>
      </c>
      <c r="HT151">
        <v>0.13914121674438662</v>
      </c>
      <c r="HU151">
        <v>13451</v>
      </c>
      <c r="HV151">
        <v>9.4823376200553477E-2</v>
      </c>
      <c r="HW151">
        <v>13300</v>
      </c>
      <c r="HX151">
        <v>0.10190555095277554</v>
      </c>
      <c r="HY151">
        <v>152</v>
      </c>
      <c r="HZ151">
        <v>-0.2930232558139535</v>
      </c>
      <c r="IA151">
        <v>16517</v>
      </c>
      <c r="IB151">
        <v>0.16407075903869184</v>
      </c>
      <c r="IC151">
        <v>16466</v>
      </c>
      <c r="ID151">
        <v>0.16565198923969993</v>
      </c>
      <c r="IE151">
        <v>51</v>
      </c>
      <c r="IF151">
        <v>-0.19047619047619047</v>
      </c>
      <c r="IG151">
        <v>6656</v>
      </c>
      <c r="IH151">
        <v>0.2959501557632398</v>
      </c>
      <c r="II151">
        <v>6417</v>
      </c>
      <c r="IJ151">
        <v>0.33160406723386604</v>
      </c>
      <c r="IK151">
        <v>239</v>
      </c>
      <c r="IL151">
        <v>-0.24605678233438488</v>
      </c>
      <c r="IM151">
        <v>4376</v>
      </c>
      <c r="IN151">
        <v>-3.6971830985915499E-2</v>
      </c>
      <c r="IO151">
        <v>4376</v>
      </c>
      <c r="IP151">
        <v>-3.6971830985915499E-2</v>
      </c>
      <c r="IQ151">
        <v>0</v>
      </c>
      <c r="IR151" t="s">
        <v>123</v>
      </c>
      <c r="IS151">
        <v>1517</v>
      </c>
      <c r="IT151">
        <v>8.5898353614888956E-2</v>
      </c>
      <c r="IU151">
        <v>1366</v>
      </c>
      <c r="IV151">
        <v>-2.2190408017179641E-2</v>
      </c>
      <c r="IW151">
        <v>152</v>
      </c>
      <c r="IX151" t="s">
        <v>123</v>
      </c>
      <c r="IY151">
        <v>23574</v>
      </c>
      <c r="IZ151">
        <v>-4.2680203045685317E-2</v>
      </c>
      <c r="JA151">
        <v>7120</v>
      </c>
      <c r="JB151">
        <v>0.2141882673942701</v>
      </c>
      <c r="JC151">
        <v>7120</v>
      </c>
      <c r="JD151">
        <v>0.2141882673942701</v>
      </c>
      <c r="JE151">
        <v>0</v>
      </c>
      <c r="JF151" t="s">
        <v>123</v>
      </c>
      <c r="JG151">
        <v>3684</v>
      </c>
      <c r="JH151">
        <v>2.4186822351959902E-2</v>
      </c>
      <c r="JI151">
        <v>3684</v>
      </c>
      <c r="JJ151">
        <v>2.4186822351959902E-2</v>
      </c>
      <c r="JK151">
        <v>0</v>
      </c>
      <c r="JL151" t="s">
        <v>123</v>
      </c>
      <c r="JM151">
        <v>10805</v>
      </c>
      <c r="JN151">
        <v>-0.14510641664688662</v>
      </c>
      <c r="JO151">
        <v>10805</v>
      </c>
      <c r="JP151">
        <v>-0.14381933438985739</v>
      </c>
      <c r="JQ151">
        <v>0</v>
      </c>
      <c r="JR151">
        <v>-1</v>
      </c>
      <c r="JS151">
        <v>1828</v>
      </c>
      <c r="JT151">
        <v>-0.2464962901896125</v>
      </c>
      <c r="JU151">
        <v>1828</v>
      </c>
      <c r="JV151">
        <v>-0.2464962901896125</v>
      </c>
      <c r="JW151">
        <v>0</v>
      </c>
      <c r="JX151" t="s">
        <v>123</v>
      </c>
      <c r="JY151">
        <v>63</v>
      </c>
      <c r="JZ151" t="s">
        <v>123</v>
      </c>
      <c r="KA151">
        <v>63</v>
      </c>
      <c r="KB151" t="s">
        <v>123</v>
      </c>
      <c r="KC151">
        <v>0</v>
      </c>
      <c r="KD151" t="s">
        <v>123</v>
      </c>
      <c r="KE151">
        <v>23847</v>
      </c>
      <c r="KF151">
        <v>0.330376569037657</v>
      </c>
      <c r="KG151">
        <v>10631</v>
      </c>
      <c r="KH151">
        <v>0.26529397762437523</v>
      </c>
      <c r="KI151">
        <v>10470</v>
      </c>
      <c r="KJ151">
        <v>0.24850942046267588</v>
      </c>
      <c r="KK151">
        <v>162</v>
      </c>
      <c r="KL151">
        <v>9.125</v>
      </c>
      <c r="KM151">
        <v>5288</v>
      </c>
      <c r="KN151">
        <v>0.37172503242542154</v>
      </c>
      <c r="KO151">
        <v>5288</v>
      </c>
      <c r="KP151">
        <v>0.39267843033974192</v>
      </c>
      <c r="KQ151">
        <v>0</v>
      </c>
      <c r="KR151">
        <v>-1</v>
      </c>
      <c r="KS151">
        <v>1721</v>
      </c>
      <c r="KT151">
        <v>5.3888548683404869E-2</v>
      </c>
      <c r="KU151">
        <v>1650</v>
      </c>
      <c r="KV151">
        <v>8.0550098231827016E-2</v>
      </c>
      <c r="KW151">
        <v>71</v>
      </c>
      <c r="KX151">
        <v>-0.33018867924528306</v>
      </c>
      <c r="KY151">
        <v>6267</v>
      </c>
      <c r="KZ151">
        <v>0.49178766960247566</v>
      </c>
      <c r="LA151">
        <v>6154</v>
      </c>
      <c r="LB151">
        <v>0.4701385570950789</v>
      </c>
      <c r="LC151">
        <v>113</v>
      </c>
      <c r="LD151">
        <v>6.5333333333333332</v>
      </c>
      <c r="LE151">
        <v>126</v>
      </c>
      <c r="LF151" t="s">
        <v>123</v>
      </c>
      <c r="LG151">
        <v>126</v>
      </c>
      <c r="LH151" t="s">
        <v>123</v>
      </c>
      <c r="LI151">
        <v>0</v>
      </c>
      <c r="LJ151" t="s">
        <v>123</v>
      </c>
      <c r="LK151">
        <v>266235</v>
      </c>
      <c r="LL151">
        <v>9.9354183355768955E-2</v>
      </c>
      <c r="LM151">
        <v>93217</v>
      </c>
      <c r="LN151">
        <v>0.30572481125071782</v>
      </c>
      <c r="LO151">
        <v>92936</v>
      </c>
      <c r="LP151">
        <v>0.30458463179763617</v>
      </c>
      <c r="LQ151">
        <v>281</v>
      </c>
      <c r="LR151">
        <v>0.82467532467532467</v>
      </c>
      <c r="LS151">
        <v>133387</v>
      </c>
      <c r="LT151">
        <v>-1.6530388043854982E-2</v>
      </c>
      <c r="LU151">
        <v>133349</v>
      </c>
      <c r="LV151">
        <v>-1.6629302970413873E-2</v>
      </c>
      <c r="LW151">
        <v>37</v>
      </c>
      <c r="LX151">
        <v>0.48</v>
      </c>
      <c r="LY151">
        <v>19802</v>
      </c>
      <c r="LZ151">
        <v>0.30645906181962124</v>
      </c>
      <c r="MA151">
        <v>19734</v>
      </c>
      <c r="MB151">
        <v>0.30283224400871456</v>
      </c>
      <c r="MC151">
        <v>68</v>
      </c>
      <c r="MD151">
        <v>5.8</v>
      </c>
      <c r="ME151">
        <v>18571</v>
      </c>
      <c r="MF151">
        <v>0.15606324701195229</v>
      </c>
      <c r="MG151">
        <v>18571</v>
      </c>
      <c r="MH151">
        <v>0.15916609450096741</v>
      </c>
      <c r="MI151">
        <v>0</v>
      </c>
      <c r="MJ151">
        <v>-1</v>
      </c>
      <c r="MK151">
        <v>415</v>
      </c>
      <c r="ML151">
        <v>-0.73051948051948057</v>
      </c>
      <c r="MM151">
        <v>225</v>
      </c>
      <c r="MN151">
        <v>-0.85389610389610393</v>
      </c>
      <c r="MO151">
        <v>190</v>
      </c>
      <c r="MP151" t="s">
        <v>123</v>
      </c>
      <c r="MQ151">
        <v>80563</v>
      </c>
      <c r="MR151">
        <v>0.25667623385536897</v>
      </c>
      <c r="MS151">
        <v>41040</v>
      </c>
      <c r="MT151">
        <v>0.32588117468419853</v>
      </c>
      <c r="MU151">
        <v>39500</v>
      </c>
      <c r="MV151">
        <v>0.28895415239027566</v>
      </c>
      <c r="MW151">
        <v>1539</v>
      </c>
      <c r="MX151">
        <v>3.9967532467532472</v>
      </c>
      <c r="MY151">
        <v>22006</v>
      </c>
      <c r="MZ151">
        <v>0.10316823741728487</v>
      </c>
      <c r="NA151">
        <v>21912</v>
      </c>
      <c r="NB151">
        <v>0.10845811412383655</v>
      </c>
      <c r="NC151">
        <v>95</v>
      </c>
      <c r="ND151">
        <v>-0.4662921348314607</v>
      </c>
      <c r="NE151">
        <v>8497</v>
      </c>
      <c r="NF151">
        <v>0.68057753164556956</v>
      </c>
      <c r="NG151">
        <v>7132</v>
      </c>
      <c r="NH151">
        <v>0.57196385276614503</v>
      </c>
      <c r="NI151">
        <v>1365</v>
      </c>
      <c r="NJ151">
        <v>1.6300578034682083</v>
      </c>
      <c r="NK151">
        <v>11713</v>
      </c>
      <c r="NL151">
        <v>0.30072182121043856</v>
      </c>
      <c r="NM151">
        <v>10552</v>
      </c>
      <c r="NN151">
        <v>0.2412657334431243</v>
      </c>
      <c r="NO151">
        <v>1161</v>
      </c>
      <c r="NP151">
        <v>1.3081510934393639</v>
      </c>
      <c r="NQ151">
        <v>2208</v>
      </c>
      <c r="NR151">
        <v>3.0588235294117645</v>
      </c>
      <c r="NS151">
        <v>950</v>
      </c>
      <c r="NT151">
        <v>6.661290322580645</v>
      </c>
      <c r="NU151">
        <v>1258</v>
      </c>
      <c r="NV151">
        <v>1.9952380952380953</v>
      </c>
    </row>
    <row r="152" spans="2:386" x14ac:dyDescent="0.25">
      <c r="B152">
        <v>2013</v>
      </c>
      <c r="C152">
        <v>11033827</v>
      </c>
      <c r="D152">
        <v>2.672179822990528E-2</v>
      </c>
      <c r="E152">
        <v>4362820</v>
      </c>
      <c r="F152">
        <v>3.210394422860241E-2</v>
      </c>
      <c r="G152">
        <v>4236413</v>
      </c>
      <c r="H152">
        <v>1.3995653360268534E-2</v>
      </c>
      <c r="I152">
        <v>126408</v>
      </c>
      <c r="J152">
        <v>1.5706790311756453</v>
      </c>
      <c r="K152">
        <v>3009706</v>
      </c>
      <c r="L152">
        <v>2.2824815134392162E-2</v>
      </c>
      <c r="M152">
        <v>2988436</v>
      </c>
      <c r="N152">
        <v>3.2037534715675164E-2</v>
      </c>
      <c r="O152">
        <v>21274</v>
      </c>
      <c r="P152">
        <v>-0.54619339149725887</v>
      </c>
      <c r="Q152">
        <v>2074680</v>
      </c>
      <c r="R152">
        <v>6.9329527479307318E-2</v>
      </c>
      <c r="S152">
        <v>1960284</v>
      </c>
      <c r="T152">
        <v>4.2716457320245205E-2</v>
      </c>
      <c r="U152">
        <v>114396</v>
      </c>
      <c r="V152">
        <v>0.90054991610041357</v>
      </c>
      <c r="W152">
        <v>1664761</v>
      </c>
      <c r="X152">
        <v>4.9149468228579796E-2</v>
      </c>
      <c r="Y152">
        <v>1619601</v>
      </c>
      <c r="Z152">
        <v>4.304523165816776E-2</v>
      </c>
      <c r="AA152">
        <v>45161</v>
      </c>
      <c r="AB152">
        <v>0.32783511216959216</v>
      </c>
      <c r="AC152">
        <v>199840</v>
      </c>
      <c r="AD152">
        <v>4.1522256909518385E-2</v>
      </c>
      <c r="AE152">
        <v>137957</v>
      </c>
      <c r="AF152">
        <v>-0.11190863970233234</v>
      </c>
      <c r="AG152">
        <v>61884</v>
      </c>
      <c r="AH152">
        <v>0.6940133037694014</v>
      </c>
      <c r="AI152">
        <v>9619536</v>
      </c>
      <c r="AJ152">
        <v>3.5973826291117783E-2</v>
      </c>
      <c r="AK152">
        <v>3781962</v>
      </c>
      <c r="AL152">
        <v>5.0657945729165821E-2</v>
      </c>
      <c r="AM152">
        <v>3676828</v>
      </c>
      <c r="AN152">
        <v>2.9759394158355601E-2</v>
      </c>
      <c r="AO152">
        <v>105133</v>
      </c>
      <c r="AP152">
        <v>2.6199084116654614</v>
      </c>
      <c r="AQ152">
        <v>2589119</v>
      </c>
      <c r="AR152">
        <v>2.4521704102132391E-2</v>
      </c>
      <c r="AS152">
        <v>2576461</v>
      </c>
      <c r="AT152">
        <v>3.4484406211417129E-2</v>
      </c>
      <c r="AU152">
        <v>12658</v>
      </c>
      <c r="AV152">
        <v>-0.65389768408388704</v>
      </c>
      <c r="AW152">
        <v>1791114</v>
      </c>
      <c r="AX152">
        <v>9.0246717294071521E-2</v>
      </c>
      <c r="AY152">
        <v>1693005</v>
      </c>
      <c r="AZ152">
        <v>6.1347989463033548E-2</v>
      </c>
      <c r="BA152">
        <v>98108</v>
      </c>
      <c r="BB152">
        <v>1.056383491584397</v>
      </c>
      <c r="BC152">
        <v>1532890</v>
      </c>
      <c r="BD152">
        <v>4.5304554595339885E-2</v>
      </c>
      <c r="BE152">
        <v>1494273</v>
      </c>
      <c r="BF152">
        <v>3.7807057326628035E-2</v>
      </c>
      <c r="BG152">
        <v>38615</v>
      </c>
      <c r="BH152">
        <v>0.4506010518407213</v>
      </c>
      <c r="BI152">
        <v>150640</v>
      </c>
      <c r="BJ152">
        <v>8.6390549613806433E-2</v>
      </c>
      <c r="BK152">
        <v>95450</v>
      </c>
      <c r="BL152">
        <v>-0.14495077532226708</v>
      </c>
      <c r="BM152">
        <v>55191</v>
      </c>
      <c r="BN152">
        <v>1.0416158029075575</v>
      </c>
      <c r="BO152">
        <v>1414290</v>
      </c>
      <c r="BP152">
        <v>-3.2073941505179171E-2</v>
      </c>
      <c r="BQ152">
        <v>580858</v>
      </c>
      <c r="BR152">
        <v>-7.4328405304231571E-2</v>
      </c>
      <c r="BS152">
        <v>559582</v>
      </c>
      <c r="BT152">
        <v>-7.8683245194049123E-2</v>
      </c>
      <c r="BU152">
        <v>21278</v>
      </c>
      <c r="BV152">
        <v>5.7029309488325852E-2</v>
      </c>
      <c r="BW152">
        <v>420588</v>
      </c>
      <c r="BX152">
        <v>1.2506229040932348E-2</v>
      </c>
      <c r="BY152">
        <v>411973</v>
      </c>
      <c r="BZ152">
        <v>1.6986264848478871E-2</v>
      </c>
      <c r="CA152">
        <v>8614</v>
      </c>
      <c r="CB152">
        <v>-0.16385167928557565</v>
      </c>
      <c r="CC152">
        <v>283570</v>
      </c>
      <c r="CD152">
        <v>-4.62368448491004E-2</v>
      </c>
      <c r="CE152">
        <v>267283</v>
      </c>
      <c r="CF152">
        <v>-6.1621640598943261E-2</v>
      </c>
      <c r="CG152">
        <v>16289</v>
      </c>
      <c r="CH152">
        <v>0.30510375771172171</v>
      </c>
      <c r="CI152">
        <v>131870</v>
      </c>
      <c r="CJ152">
        <v>9.6021343617277655E-2</v>
      </c>
      <c r="CK152">
        <v>125326</v>
      </c>
      <c r="CL152">
        <v>0.10980642190461021</v>
      </c>
      <c r="CM152">
        <v>6546</v>
      </c>
      <c r="CN152">
        <v>-0.11444805194805197</v>
      </c>
      <c r="CO152">
        <v>49202</v>
      </c>
      <c r="CP152">
        <v>-7.5358941592122086E-2</v>
      </c>
      <c r="CQ152">
        <v>42510</v>
      </c>
      <c r="CR152">
        <v>-2.7520417267174579E-2</v>
      </c>
      <c r="CS152">
        <v>6693</v>
      </c>
      <c r="CT152">
        <v>-0.29554783706978216</v>
      </c>
      <c r="CU152">
        <v>2287555</v>
      </c>
      <c r="CV152">
        <v>-2.8166560811944685E-2</v>
      </c>
      <c r="CW152">
        <v>646797</v>
      </c>
      <c r="CX152">
        <v>2.6362141850634124E-2</v>
      </c>
      <c r="CY152">
        <v>561535</v>
      </c>
      <c r="CZ152">
        <v>-8.5544689894392234E-2</v>
      </c>
      <c r="DA152">
        <v>85260</v>
      </c>
      <c r="DB152">
        <v>4.2890818858560795</v>
      </c>
      <c r="DC152">
        <v>681661</v>
      </c>
      <c r="DD152">
        <v>-2.4734279611244858E-2</v>
      </c>
      <c r="DE152">
        <v>674918</v>
      </c>
      <c r="DF152">
        <v>2.2036309423045797E-3</v>
      </c>
      <c r="DG152">
        <v>6745</v>
      </c>
      <c r="DH152">
        <v>-0.73564569860866158</v>
      </c>
      <c r="DI152">
        <v>339539</v>
      </c>
      <c r="DJ152">
        <v>0.17050931128868796</v>
      </c>
      <c r="DK152">
        <v>255752</v>
      </c>
      <c r="DL152">
        <v>-1.0301299465199198E-2</v>
      </c>
      <c r="DM152">
        <v>83790</v>
      </c>
      <c r="DN152">
        <v>1.6463899943149518</v>
      </c>
      <c r="DO152">
        <v>737559</v>
      </c>
      <c r="DP152">
        <v>1.585852116604336E-2</v>
      </c>
      <c r="DQ152">
        <v>708517</v>
      </c>
      <c r="DR152">
        <v>2.8421435537269168E-3</v>
      </c>
      <c r="DS152">
        <v>29040</v>
      </c>
      <c r="DT152">
        <v>0.48633432285802036</v>
      </c>
      <c r="DU152">
        <v>91773</v>
      </c>
      <c r="DV152">
        <v>0.18832303927281213</v>
      </c>
      <c r="DW152">
        <v>48000</v>
      </c>
      <c r="DX152">
        <v>-0.21521181106224352</v>
      </c>
      <c r="DY152">
        <v>43775</v>
      </c>
      <c r="DZ152">
        <v>1.7246981202539526</v>
      </c>
      <c r="EA152">
        <v>278509</v>
      </c>
      <c r="EB152">
        <v>9.9944515562839786E-3</v>
      </c>
      <c r="EC152">
        <v>151285</v>
      </c>
      <c r="ED152">
        <v>1.2088735466088574E-2</v>
      </c>
      <c r="EE152">
        <v>150763</v>
      </c>
      <c r="EF152">
        <v>1.2334985160415313E-2</v>
      </c>
      <c r="EG152">
        <v>522</v>
      </c>
      <c r="EH152">
        <v>-5.6057866184448413E-2</v>
      </c>
      <c r="EI152">
        <v>75900</v>
      </c>
      <c r="EJ152">
        <v>-3.4363430490706226E-2</v>
      </c>
      <c r="EK152">
        <v>75794</v>
      </c>
      <c r="EL152">
        <v>-2.6647317931397629E-2</v>
      </c>
      <c r="EM152">
        <v>106</v>
      </c>
      <c r="EN152">
        <v>-0.85479452054794525</v>
      </c>
      <c r="EO152">
        <v>28350</v>
      </c>
      <c r="EP152">
        <v>6.5188803306406085E-2</v>
      </c>
      <c r="EQ152">
        <v>27873</v>
      </c>
      <c r="ER152">
        <v>6.2192751800617341E-2</v>
      </c>
      <c r="ES152">
        <v>477</v>
      </c>
      <c r="ET152">
        <v>0.27200000000000002</v>
      </c>
      <c r="EU152">
        <v>17150</v>
      </c>
      <c r="EV152">
        <v>0.16897280348987809</v>
      </c>
      <c r="EW152">
        <v>16844</v>
      </c>
      <c r="EX152">
        <v>0.172898823201727</v>
      </c>
      <c r="EY152">
        <v>306</v>
      </c>
      <c r="EZ152">
        <v>-1.6077170418006381E-2</v>
      </c>
      <c r="FA152">
        <v>5334</v>
      </c>
      <c r="FB152">
        <v>9.8208770846201388E-2</v>
      </c>
      <c r="FC152">
        <v>5157</v>
      </c>
      <c r="FD152">
        <v>8.0905470551247083E-2</v>
      </c>
      <c r="FE152">
        <v>178</v>
      </c>
      <c r="FF152">
        <v>1.0941176470588236</v>
      </c>
      <c r="FG152">
        <v>335739</v>
      </c>
      <c r="FH152">
        <v>0.15779654529089826</v>
      </c>
      <c r="FI152">
        <v>144231</v>
      </c>
      <c r="FJ152">
        <v>5.2535174265864848E-2</v>
      </c>
      <c r="FK152">
        <v>139923</v>
      </c>
      <c r="FL152">
        <v>4.2233693101830116E-2</v>
      </c>
      <c r="FM152">
        <v>4308</v>
      </c>
      <c r="FN152">
        <v>0.55019791291831588</v>
      </c>
      <c r="FO152">
        <v>37277</v>
      </c>
      <c r="FP152">
        <v>5.0115499464758573E-2</v>
      </c>
      <c r="FQ152">
        <v>36756</v>
      </c>
      <c r="FR152">
        <v>5.9678256357031723E-2</v>
      </c>
      <c r="FS152">
        <v>523</v>
      </c>
      <c r="FT152">
        <v>-0.35749385749385754</v>
      </c>
      <c r="FU152">
        <v>66980</v>
      </c>
      <c r="FV152">
        <v>0.54949452888241135</v>
      </c>
      <c r="FW152">
        <v>66207</v>
      </c>
      <c r="FX152">
        <v>0.6041626284163597</v>
      </c>
      <c r="FY152">
        <v>773</v>
      </c>
      <c r="FZ152">
        <v>-0.60440122824974418</v>
      </c>
      <c r="GA152">
        <v>86464</v>
      </c>
      <c r="GB152">
        <v>0.16105814421914855</v>
      </c>
      <c r="GC152">
        <v>86253</v>
      </c>
      <c r="GD152">
        <v>0.16591194798523912</v>
      </c>
      <c r="GE152">
        <v>212</v>
      </c>
      <c r="GF152">
        <v>-0.56822810590631367</v>
      </c>
      <c r="GG152">
        <v>3868</v>
      </c>
      <c r="GH152">
        <v>0.28419654714475429</v>
      </c>
      <c r="GI152">
        <v>3543</v>
      </c>
      <c r="GJ152">
        <v>0.70664739884393057</v>
      </c>
      <c r="GK152">
        <v>326</v>
      </c>
      <c r="GL152">
        <v>-0.65133689839572195</v>
      </c>
      <c r="GM152">
        <v>3300460</v>
      </c>
      <c r="GN152">
        <v>2.9931569025599014E-2</v>
      </c>
      <c r="GO152">
        <v>1592241</v>
      </c>
      <c r="GP152">
        <v>2.2601729296894302E-2</v>
      </c>
      <c r="GQ152">
        <v>1587598</v>
      </c>
      <c r="GR152">
        <v>2.1364007745803715E-2</v>
      </c>
      <c r="GS152">
        <v>4644</v>
      </c>
      <c r="GT152">
        <v>0.74520856820744075</v>
      </c>
      <c r="GU152">
        <v>484740</v>
      </c>
      <c r="GV152">
        <v>-2.3483116236280299E-3</v>
      </c>
      <c r="GW152">
        <v>484043</v>
      </c>
      <c r="GX152">
        <v>5.381637214094015E-3</v>
      </c>
      <c r="GY152">
        <v>699</v>
      </c>
      <c r="GZ152">
        <v>-0.84217656355836534</v>
      </c>
      <c r="HA152">
        <v>875446</v>
      </c>
      <c r="HB152">
        <v>4.812200389822463E-2</v>
      </c>
      <c r="HC152">
        <v>871117</v>
      </c>
      <c r="HD152">
        <v>5.1405749487644314E-2</v>
      </c>
      <c r="HE152">
        <v>4329</v>
      </c>
      <c r="HF152">
        <v>-0.35647391110450422</v>
      </c>
      <c r="HG152">
        <v>323374</v>
      </c>
      <c r="HH152">
        <v>6.8722321369555139E-2</v>
      </c>
      <c r="HI152">
        <v>320411</v>
      </c>
      <c r="HJ152">
        <v>6.3364949986393082E-2</v>
      </c>
      <c r="HK152">
        <v>2965</v>
      </c>
      <c r="HL152">
        <v>1.3475851148060176</v>
      </c>
      <c r="HM152">
        <v>18042</v>
      </c>
      <c r="HN152">
        <v>-0.25102743991033249</v>
      </c>
      <c r="HO152">
        <v>13243</v>
      </c>
      <c r="HP152">
        <v>-0.29942337195154212</v>
      </c>
      <c r="HQ152">
        <v>4800</v>
      </c>
      <c r="HR152">
        <v>-7.4609600925390374E-2</v>
      </c>
      <c r="HS152">
        <v>432550</v>
      </c>
      <c r="HT152">
        <v>1.9893283158026298E-2</v>
      </c>
      <c r="HU152">
        <v>138757</v>
      </c>
      <c r="HV152">
        <v>4.5195356930331387E-2</v>
      </c>
      <c r="HW152">
        <v>137942</v>
      </c>
      <c r="HX152">
        <v>4.3355268134029235E-2</v>
      </c>
      <c r="HY152">
        <v>812</v>
      </c>
      <c r="HZ152">
        <v>0.48717948717948723</v>
      </c>
      <c r="IA152">
        <v>173614</v>
      </c>
      <c r="IB152">
        <v>-2.462949021899119E-2</v>
      </c>
      <c r="IC152">
        <v>173411</v>
      </c>
      <c r="ID152">
        <v>-2.4503985554124252E-2</v>
      </c>
      <c r="IE152">
        <v>203</v>
      </c>
      <c r="IF152">
        <v>-0.128755364806867</v>
      </c>
      <c r="IG152">
        <v>63253</v>
      </c>
      <c r="IH152">
        <v>0.12045418312578615</v>
      </c>
      <c r="II152">
        <v>62471</v>
      </c>
      <c r="IJ152">
        <v>0.11551373165244105</v>
      </c>
      <c r="IK152">
        <v>778</v>
      </c>
      <c r="IL152">
        <v>0.72505543237250558</v>
      </c>
      <c r="IM152">
        <v>41993</v>
      </c>
      <c r="IN152">
        <v>-1.1254738527465835E-2</v>
      </c>
      <c r="IO152">
        <v>41703</v>
      </c>
      <c r="IP152">
        <v>-4.9628975686574206E-3</v>
      </c>
      <c r="IQ152">
        <v>289</v>
      </c>
      <c r="IR152">
        <v>-0.48392857142857137</v>
      </c>
      <c r="IS152">
        <v>14694</v>
      </c>
      <c r="IT152">
        <v>-1.5873015873015928E-2</v>
      </c>
      <c r="IU152">
        <v>14335</v>
      </c>
      <c r="IV152">
        <v>-2.0030079299972692E-2</v>
      </c>
      <c r="IW152">
        <v>359</v>
      </c>
      <c r="IX152">
        <v>0.18092105263157898</v>
      </c>
      <c r="IY152">
        <v>378274</v>
      </c>
      <c r="IZ152">
        <v>0.1011285669790094</v>
      </c>
      <c r="JA152">
        <v>100575</v>
      </c>
      <c r="JB152">
        <v>0.22513490797022895</v>
      </c>
      <c r="JC152">
        <v>100380</v>
      </c>
      <c r="JD152">
        <v>0.22322146669591292</v>
      </c>
      <c r="JE152">
        <v>193</v>
      </c>
      <c r="JF152">
        <v>5.225806451612903</v>
      </c>
      <c r="JG152">
        <v>56875</v>
      </c>
      <c r="JH152">
        <v>6.53143028395895E-2</v>
      </c>
      <c r="JI152">
        <v>56831</v>
      </c>
      <c r="JJ152">
        <v>6.4749414519906345E-2</v>
      </c>
      <c r="JK152">
        <v>44</v>
      </c>
      <c r="JL152">
        <v>2.6666666666666665</v>
      </c>
      <c r="JM152">
        <v>195743</v>
      </c>
      <c r="JN152">
        <v>6.0230848810819859E-2</v>
      </c>
      <c r="JO152">
        <v>195409</v>
      </c>
      <c r="JP152">
        <v>5.9575321816269122E-2</v>
      </c>
      <c r="JQ152">
        <v>337</v>
      </c>
      <c r="JR152">
        <v>0.66009852216748777</v>
      </c>
      <c r="JS152">
        <v>24710</v>
      </c>
      <c r="JT152">
        <v>5.6931434193079333E-2</v>
      </c>
      <c r="JU152">
        <v>24668</v>
      </c>
      <c r="JV152">
        <v>5.726041488085043E-2</v>
      </c>
      <c r="JW152">
        <v>41</v>
      </c>
      <c r="JX152">
        <v>-0.10869565217391308</v>
      </c>
      <c r="JY152">
        <v>284</v>
      </c>
      <c r="JZ152">
        <v>2.3411764705882354</v>
      </c>
      <c r="KA152">
        <v>81</v>
      </c>
      <c r="KB152" t="s">
        <v>123</v>
      </c>
      <c r="KC152">
        <v>203</v>
      </c>
      <c r="KD152">
        <v>1.388235294117647</v>
      </c>
      <c r="KE152">
        <v>242329</v>
      </c>
      <c r="KF152">
        <v>2.0427150743276279E-3</v>
      </c>
      <c r="KG152">
        <v>102113</v>
      </c>
      <c r="KH152">
        <v>8.3939839823035101E-3</v>
      </c>
      <c r="KI152">
        <v>100728</v>
      </c>
      <c r="KJ152">
        <v>3.2669322709162341E-3</v>
      </c>
      <c r="KK152">
        <v>1388</v>
      </c>
      <c r="KL152">
        <v>0.60834298957126309</v>
      </c>
      <c r="KM152">
        <v>42677</v>
      </c>
      <c r="KN152">
        <v>-9.6094378785953283E-2</v>
      </c>
      <c r="KO152">
        <v>41971</v>
      </c>
      <c r="KP152">
        <v>-0.10583949381111657</v>
      </c>
      <c r="KQ152">
        <v>708</v>
      </c>
      <c r="KR152">
        <v>1.5839416058394162</v>
      </c>
      <c r="KS152">
        <v>30954</v>
      </c>
      <c r="KT152">
        <v>-0.1308718236698021</v>
      </c>
      <c r="KU152">
        <v>29210</v>
      </c>
      <c r="KV152">
        <v>-0.14814814814814814</v>
      </c>
      <c r="KW152">
        <v>1749</v>
      </c>
      <c r="KX152">
        <v>0.32099697885196377</v>
      </c>
      <c r="KY152">
        <v>71121</v>
      </c>
      <c r="KZ152">
        <v>0.18834065732092431</v>
      </c>
      <c r="LA152">
        <v>69129</v>
      </c>
      <c r="LB152">
        <v>0.17159853569249539</v>
      </c>
      <c r="LC152">
        <v>1992</v>
      </c>
      <c r="LD152">
        <v>1.354609929078014</v>
      </c>
      <c r="LE152">
        <v>1171</v>
      </c>
      <c r="LF152">
        <v>-0.24010382868267355</v>
      </c>
      <c r="LG152">
        <v>788</v>
      </c>
      <c r="LH152">
        <v>-0.18341968911917095</v>
      </c>
      <c r="LI152">
        <v>383</v>
      </c>
      <c r="LJ152">
        <v>-0.3339130434782609</v>
      </c>
      <c r="LK152">
        <v>1419845</v>
      </c>
      <c r="LL152">
        <v>0.12156394678782978</v>
      </c>
      <c r="LM152">
        <v>432894</v>
      </c>
      <c r="LN152">
        <v>6.9949307081437428E-2</v>
      </c>
      <c r="LO152">
        <v>432144</v>
      </c>
      <c r="LP152">
        <v>7.002622176332074E-2</v>
      </c>
      <c r="LQ152">
        <v>753</v>
      </c>
      <c r="LR152">
        <v>3.0095759233926156E-2</v>
      </c>
      <c r="LS152">
        <v>788496</v>
      </c>
      <c r="LT152">
        <v>0.1490526278974198</v>
      </c>
      <c r="LU152">
        <v>787657</v>
      </c>
      <c r="LV152">
        <v>0.14919820191801247</v>
      </c>
      <c r="LW152">
        <v>841</v>
      </c>
      <c r="LX152">
        <v>2.8117359413202925E-2</v>
      </c>
      <c r="LY152">
        <v>102357</v>
      </c>
      <c r="LZ152">
        <v>0.21268882175226578</v>
      </c>
      <c r="MA152">
        <v>101871</v>
      </c>
      <c r="MB152">
        <v>0.21413758581235709</v>
      </c>
      <c r="MC152">
        <v>487</v>
      </c>
      <c r="MD152">
        <v>-2.9880478087649376E-2</v>
      </c>
      <c r="ME152">
        <v>90876</v>
      </c>
      <c r="MF152">
        <v>5.5960957471531403E-2</v>
      </c>
      <c r="MG152">
        <v>90619</v>
      </c>
      <c r="MH152">
        <v>5.5943974457572931E-2</v>
      </c>
      <c r="MI152">
        <v>256</v>
      </c>
      <c r="MJ152">
        <v>6.2240663900414939E-2</v>
      </c>
      <c r="MK152">
        <v>3793</v>
      </c>
      <c r="ML152">
        <v>3.0986681163359675E-2</v>
      </c>
      <c r="MM152">
        <v>2616</v>
      </c>
      <c r="MN152">
        <v>-0.1150202976995941</v>
      </c>
      <c r="MO152">
        <v>1178</v>
      </c>
      <c r="MP152">
        <v>0.62932226832641769</v>
      </c>
      <c r="MQ152">
        <v>944275</v>
      </c>
      <c r="MR152">
        <v>6.5848926052303858E-2</v>
      </c>
      <c r="MS152">
        <v>473069</v>
      </c>
      <c r="MT152">
        <v>0.16759879949847467</v>
      </c>
      <c r="MU152">
        <v>465815</v>
      </c>
      <c r="MV152">
        <v>0.16337122035159757</v>
      </c>
      <c r="MW152">
        <v>7253</v>
      </c>
      <c r="MX152">
        <v>0.52405967640260553</v>
      </c>
      <c r="MY152">
        <v>247879</v>
      </c>
      <c r="MZ152">
        <v>-5.8947024745070298E-2</v>
      </c>
      <c r="NA152">
        <v>245080</v>
      </c>
      <c r="NB152">
        <v>-5.6135810456912183E-2</v>
      </c>
      <c r="NC152">
        <v>2789</v>
      </c>
      <c r="ND152">
        <v>-0.25586979722518677</v>
      </c>
      <c r="NE152">
        <v>88492</v>
      </c>
      <c r="NF152">
        <v>2.2036403954541317E-2</v>
      </c>
      <c r="NG152">
        <v>83095</v>
      </c>
      <c r="NH152">
        <v>1.2427657630216249E-2</v>
      </c>
      <c r="NI152">
        <v>5388</v>
      </c>
      <c r="NJ152">
        <v>0.19441365550875633</v>
      </c>
      <c r="NK152">
        <v>139643</v>
      </c>
      <c r="NL152">
        <v>1.9827938770740738E-2</v>
      </c>
      <c r="NM152">
        <v>136129</v>
      </c>
      <c r="NN152">
        <v>1.8891508551326597E-2</v>
      </c>
      <c r="NO152">
        <v>3514</v>
      </c>
      <c r="NP152">
        <v>5.7160048134777375E-2</v>
      </c>
      <c r="NQ152">
        <v>11681</v>
      </c>
      <c r="NR152">
        <v>0.26445117990907119</v>
      </c>
      <c r="NS152">
        <v>7687</v>
      </c>
      <c r="NT152">
        <v>0.24606905495218023</v>
      </c>
      <c r="NU152">
        <v>3989</v>
      </c>
      <c r="NV152">
        <v>0.29808005206638466</v>
      </c>
    </row>
    <row r="153" spans="2:386" outlineLevel="1" x14ac:dyDescent="0.25">
      <c r="B153" t="s">
        <v>61</v>
      </c>
      <c r="C153">
        <v>1033287</v>
      </c>
      <c r="D153">
        <v>5.0650042604075018E-2</v>
      </c>
      <c r="E153">
        <v>411690</v>
      </c>
      <c r="F153">
        <v>0.11617200907708192</v>
      </c>
      <c r="G153">
        <v>409528</v>
      </c>
      <c r="H153">
        <v>0.11768607040804357</v>
      </c>
      <c r="I153">
        <v>2162</v>
      </c>
      <c r="J153">
        <v>-0.11138512124948619</v>
      </c>
      <c r="K153">
        <v>316847</v>
      </c>
      <c r="L153">
        <v>1.0598869624016016E-2</v>
      </c>
      <c r="M153">
        <v>315338</v>
      </c>
      <c r="N153">
        <v>1.1983158110935754E-2</v>
      </c>
      <c r="O153">
        <v>1509</v>
      </c>
      <c r="P153">
        <v>-0.2136529442417926</v>
      </c>
      <c r="Q153">
        <v>156060</v>
      </c>
      <c r="R153">
        <v>-1.2778340080971673E-2</v>
      </c>
      <c r="S153">
        <v>153318</v>
      </c>
      <c r="T153">
        <v>-1.0206650785350435E-2</v>
      </c>
      <c r="U153">
        <v>2742</v>
      </c>
      <c r="V153">
        <v>-0.13800691606413074</v>
      </c>
      <c r="W153">
        <v>131683</v>
      </c>
      <c r="X153">
        <v>2.1590380139643095E-2</v>
      </c>
      <c r="Y153">
        <v>129855</v>
      </c>
      <c r="Z153">
        <v>2.100106931689516E-2</v>
      </c>
      <c r="AA153">
        <v>1827</v>
      </c>
      <c r="AB153">
        <v>6.4685314685314577E-2</v>
      </c>
      <c r="AC153">
        <v>16703</v>
      </c>
      <c r="AD153">
        <v>4.0361258175023451E-2</v>
      </c>
      <c r="AE153">
        <v>14967</v>
      </c>
      <c r="AF153">
        <v>1.1371237458193129E-3</v>
      </c>
      <c r="AG153">
        <v>1735</v>
      </c>
      <c r="AH153">
        <v>0.57013574660633481</v>
      </c>
      <c r="AI153">
        <v>927685</v>
      </c>
      <c r="AJ153">
        <v>7.255128431913227E-2</v>
      </c>
      <c r="AK153">
        <v>363174</v>
      </c>
      <c r="AL153">
        <v>0.13496485794735413</v>
      </c>
      <c r="AM153">
        <v>362562</v>
      </c>
      <c r="AN153">
        <v>0.1379206447846637</v>
      </c>
      <c r="AO153">
        <v>612</v>
      </c>
      <c r="AP153">
        <v>-0.55295836376917462</v>
      </c>
      <c r="AQ153">
        <v>288523</v>
      </c>
      <c r="AR153">
        <v>4.0262334328444283E-2</v>
      </c>
      <c r="AS153">
        <v>287166</v>
      </c>
      <c r="AT153">
        <v>4.0599792725085404E-2</v>
      </c>
      <c r="AU153">
        <v>1357</v>
      </c>
      <c r="AV153">
        <v>-2.6542324246771831E-2</v>
      </c>
      <c r="AW153">
        <v>134396</v>
      </c>
      <c r="AX153">
        <v>7.5115822300853008E-3</v>
      </c>
      <c r="AY153">
        <v>132444</v>
      </c>
      <c r="AZ153">
        <v>1.2491399740081066E-2</v>
      </c>
      <c r="BA153">
        <v>1952</v>
      </c>
      <c r="BB153">
        <v>-0.24428958575300042</v>
      </c>
      <c r="BC153">
        <v>125073</v>
      </c>
      <c r="BD153">
        <v>3.0926220522415671E-2</v>
      </c>
      <c r="BE153">
        <v>123849</v>
      </c>
      <c r="BF153">
        <v>3.0863735111244184E-2</v>
      </c>
      <c r="BG153">
        <v>1224</v>
      </c>
      <c r="BH153">
        <v>3.6409822184589435E-2</v>
      </c>
      <c r="BI153">
        <v>12810</v>
      </c>
      <c r="BJ153">
        <v>6.5369261477045804E-2</v>
      </c>
      <c r="BK153">
        <v>11465</v>
      </c>
      <c r="BL153">
        <v>2.0835188318048203E-2</v>
      </c>
      <c r="BM153">
        <v>1346</v>
      </c>
      <c r="BN153">
        <v>0.69521410579345089</v>
      </c>
      <c r="BO153">
        <v>105602</v>
      </c>
      <c r="BP153">
        <v>-0.10915962274974267</v>
      </c>
      <c r="BQ153">
        <v>48516</v>
      </c>
      <c r="BR153">
        <v>-6.9185737094199506E-3</v>
      </c>
      <c r="BS153">
        <v>46966</v>
      </c>
      <c r="BT153">
        <v>-1.7242100857920106E-2</v>
      </c>
      <c r="BU153">
        <v>1550</v>
      </c>
      <c r="BV153">
        <v>0.45676691729323315</v>
      </c>
      <c r="BW153">
        <v>28324</v>
      </c>
      <c r="BX153">
        <v>-0.21687679716876795</v>
      </c>
      <c r="BY153">
        <v>28172</v>
      </c>
      <c r="BZ153">
        <v>-0.20958419841759723</v>
      </c>
      <c r="CA153">
        <v>152</v>
      </c>
      <c r="CB153">
        <v>-0.71102661596958172</v>
      </c>
      <c r="CC153">
        <v>21664</v>
      </c>
      <c r="CD153">
        <v>-0.12245311297443995</v>
      </c>
      <c r="CE153">
        <v>20874</v>
      </c>
      <c r="CF153">
        <v>-0.13346340653410271</v>
      </c>
      <c r="CG153">
        <v>790</v>
      </c>
      <c r="CH153">
        <v>0.32107023411371238</v>
      </c>
      <c r="CI153">
        <v>6609</v>
      </c>
      <c r="CJ153">
        <v>-0.12798522232484499</v>
      </c>
      <c r="CK153">
        <v>6006</v>
      </c>
      <c r="CL153">
        <v>-0.14723839273037054</v>
      </c>
      <c r="CM153">
        <v>603</v>
      </c>
      <c r="CN153">
        <v>0.125</v>
      </c>
      <c r="CO153">
        <v>3892</v>
      </c>
      <c r="CP153">
        <v>-3.4243176178660018E-2</v>
      </c>
      <c r="CQ153">
        <v>3503</v>
      </c>
      <c r="CR153">
        <v>-5.8080129066953479E-2</v>
      </c>
      <c r="CS153">
        <v>390</v>
      </c>
      <c r="CT153">
        <v>0.25401929260450151</v>
      </c>
      <c r="CU153">
        <v>246141</v>
      </c>
      <c r="CV153">
        <v>6.4946134210184692E-2</v>
      </c>
      <c r="CW153">
        <v>70570</v>
      </c>
      <c r="CX153">
        <v>0.15846151320649415</v>
      </c>
      <c r="CY153">
        <v>70421</v>
      </c>
      <c r="CZ153">
        <v>0.17149653979238755</v>
      </c>
      <c r="DA153">
        <v>149</v>
      </c>
      <c r="DB153">
        <v>-0.81467661691542292</v>
      </c>
      <c r="DC153">
        <v>76704</v>
      </c>
      <c r="DD153">
        <v>5.9974572992095521E-2</v>
      </c>
      <c r="DE153">
        <v>76257</v>
      </c>
      <c r="DF153">
        <v>5.9772638834843406E-2</v>
      </c>
      <c r="DG153">
        <v>447</v>
      </c>
      <c r="DH153">
        <v>9.5588235294117752E-2</v>
      </c>
      <c r="DI153">
        <v>29782</v>
      </c>
      <c r="DJ153">
        <v>6.9294844176360781E-2</v>
      </c>
      <c r="DK153">
        <v>29229</v>
      </c>
      <c r="DL153">
        <v>9.4719101123595495E-2</v>
      </c>
      <c r="DM153">
        <v>553</v>
      </c>
      <c r="DN153">
        <v>-0.51954821894005221</v>
      </c>
      <c r="DO153">
        <v>59053</v>
      </c>
      <c r="DP153">
        <v>-5.939600522442734E-2</v>
      </c>
      <c r="DQ153">
        <v>58577</v>
      </c>
      <c r="DR153">
        <v>-5.8459510721059593E-2</v>
      </c>
      <c r="DS153">
        <v>476</v>
      </c>
      <c r="DT153">
        <v>-0.1619718309859155</v>
      </c>
      <c r="DU153">
        <v>7058</v>
      </c>
      <c r="DV153">
        <v>0.16142833635017273</v>
      </c>
      <c r="DW153">
        <v>6524</v>
      </c>
      <c r="DX153">
        <v>0.11788896504455115</v>
      </c>
      <c r="DY153">
        <v>535</v>
      </c>
      <c r="DZ153">
        <v>1.2199170124481329</v>
      </c>
      <c r="EA153">
        <v>26469</v>
      </c>
      <c r="EB153">
        <v>-3.724584439675549E-2</v>
      </c>
      <c r="EC153">
        <v>14475</v>
      </c>
      <c r="ED153">
        <v>-7.2531556352918525E-2</v>
      </c>
      <c r="EE153">
        <v>14391</v>
      </c>
      <c r="EF153">
        <v>-7.5841253531980457E-2</v>
      </c>
      <c r="EG153">
        <v>85</v>
      </c>
      <c r="EH153">
        <v>1.4285714285714284</v>
      </c>
      <c r="EI153">
        <v>7323</v>
      </c>
      <c r="EJ153">
        <v>5.7472924187725649E-2</v>
      </c>
      <c r="EK153">
        <v>7312</v>
      </c>
      <c r="EL153">
        <v>5.6952876553917342E-2</v>
      </c>
      <c r="EM153">
        <v>10</v>
      </c>
      <c r="EN153">
        <v>0.4285714285714286</v>
      </c>
      <c r="EO153">
        <v>2135</v>
      </c>
      <c r="EP153">
        <v>-0.2168011738811445</v>
      </c>
      <c r="EQ153">
        <v>2110</v>
      </c>
      <c r="ER153">
        <v>-0.20766053323319567</v>
      </c>
      <c r="ES153">
        <v>25</v>
      </c>
      <c r="ET153">
        <v>-0.60317460317460325</v>
      </c>
      <c r="EU153">
        <v>1568</v>
      </c>
      <c r="EV153">
        <v>2.6850032743942265E-2</v>
      </c>
      <c r="EW153">
        <v>1550</v>
      </c>
      <c r="EX153">
        <v>3.1270791749833604E-2</v>
      </c>
      <c r="EY153">
        <v>18</v>
      </c>
      <c r="EZ153">
        <v>-0.25</v>
      </c>
      <c r="FA153">
        <v>483</v>
      </c>
      <c r="FB153">
        <v>-0.30503597122302162</v>
      </c>
      <c r="FC153">
        <v>483</v>
      </c>
      <c r="FD153">
        <v>-0.30503597122302162</v>
      </c>
      <c r="FE153">
        <v>0</v>
      </c>
      <c r="FF153" t="s">
        <v>123</v>
      </c>
      <c r="FG153">
        <v>19415</v>
      </c>
      <c r="FH153">
        <v>0.10463131543013193</v>
      </c>
      <c r="FI153">
        <v>10009</v>
      </c>
      <c r="FJ153">
        <v>9.4805849722643387E-3</v>
      </c>
      <c r="FK153">
        <v>10009</v>
      </c>
      <c r="FL153">
        <v>9.4805849722643387E-3</v>
      </c>
      <c r="FM153">
        <v>0</v>
      </c>
      <c r="FN153" t="s">
        <v>123</v>
      </c>
      <c r="FO153">
        <v>2921</v>
      </c>
      <c r="FP153">
        <v>0.22473794549266257</v>
      </c>
      <c r="FQ153">
        <v>2864</v>
      </c>
      <c r="FR153">
        <v>0.20083857442348019</v>
      </c>
      <c r="FS153">
        <v>57</v>
      </c>
      <c r="FT153" t="s">
        <v>123</v>
      </c>
      <c r="FU153">
        <v>2095</v>
      </c>
      <c r="FV153">
        <v>0.84094903339191562</v>
      </c>
      <c r="FW153">
        <v>2017</v>
      </c>
      <c r="FX153">
        <v>1.2238147739801541</v>
      </c>
      <c r="FY153">
        <v>78</v>
      </c>
      <c r="FZ153">
        <v>-0.66233766233766234</v>
      </c>
      <c r="GA153">
        <v>4112</v>
      </c>
      <c r="GB153">
        <v>0.1387427305455553</v>
      </c>
      <c r="GC153">
        <v>4112</v>
      </c>
      <c r="GD153">
        <v>0.1387427305455553</v>
      </c>
      <c r="GE153">
        <v>0</v>
      </c>
      <c r="GF153" t="s">
        <v>123</v>
      </c>
      <c r="GG153">
        <v>336</v>
      </c>
      <c r="GH153">
        <v>-1.1764705882352899E-2</v>
      </c>
      <c r="GI153">
        <v>169</v>
      </c>
      <c r="GJ153">
        <v>-0.50294117647058822</v>
      </c>
      <c r="GK153">
        <v>167</v>
      </c>
      <c r="GL153" t="s">
        <v>123</v>
      </c>
      <c r="GM153">
        <v>236101</v>
      </c>
      <c r="GN153">
        <v>1.1152177544037079E-2</v>
      </c>
      <c r="GO153">
        <v>116332</v>
      </c>
      <c r="GP153">
        <v>8.9138759116570432E-2</v>
      </c>
      <c r="GQ153">
        <v>116326</v>
      </c>
      <c r="GR153">
        <v>8.9082585127000069E-2</v>
      </c>
      <c r="GS153">
        <v>6</v>
      </c>
      <c r="GT153" t="s">
        <v>123</v>
      </c>
      <c r="GU153">
        <v>32796</v>
      </c>
      <c r="GV153">
        <v>-0.11227804244261586</v>
      </c>
      <c r="GW153">
        <v>32550</v>
      </c>
      <c r="GX153">
        <v>-0.11430981469891976</v>
      </c>
      <c r="GY153">
        <v>247</v>
      </c>
      <c r="GZ153">
        <v>0.27319587628865971</v>
      </c>
      <c r="HA153">
        <v>60571</v>
      </c>
      <c r="HB153">
        <v>-4.0884835241397854E-2</v>
      </c>
      <c r="HC153">
        <v>60177</v>
      </c>
      <c r="HD153">
        <v>-4.2087836869836526E-2</v>
      </c>
      <c r="HE153">
        <v>395</v>
      </c>
      <c r="HF153">
        <v>0.18975903614457823</v>
      </c>
      <c r="HG153">
        <v>22959</v>
      </c>
      <c r="HH153">
        <v>-2.674862229758368E-2</v>
      </c>
      <c r="HI153">
        <v>22795</v>
      </c>
      <c r="HJ153">
        <v>-2.6977419217142584E-2</v>
      </c>
      <c r="HK153">
        <v>164</v>
      </c>
      <c r="HL153">
        <v>6.1349693251533388E-3</v>
      </c>
      <c r="HM153">
        <v>1595</v>
      </c>
      <c r="HN153">
        <v>-0.23058369512783405</v>
      </c>
      <c r="HO153">
        <v>1595</v>
      </c>
      <c r="HP153">
        <v>-0.23058369512783405</v>
      </c>
      <c r="HQ153">
        <v>0</v>
      </c>
      <c r="HR153" t="s">
        <v>123</v>
      </c>
      <c r="HS153">
        <v>42221</v>
      </c>
      <c r="HT153">
        <v>0.35728292667245309</v>
      </c>
      <c r="HU153">
        <v>12880</v>
      </c>
      <c r="HV153">
        <v>0.37798224029100247</v>
      </c>
      <c r="HW153">
        <v>12880</v>
      </c>
      <c r="HX153">
        <v>0.37798224029100247</v>
      </c>
      <c r="HY153">
        <v>0</v>
      </c>
      <c r="HZ153" t="s">
        <v>123</v>
      </c>
      <c r="IA153">
        <v>17785</v>
      </c>
      <c r="IB153">
        <v>0.28170942634765073</v>
      </c>
      <c r="IC153">
        <v>17785</v>
      </c>
      <c r="ID153">
        <v>0.28170942634765073</v>
      </c>
      <c r="IE153">
        <v>0</v>
      </c>
      <c r="IF153" t="s">
        <v>123</v>
      </c>
      <c r="IG153">
        <v>5434</v>
      </c>
      <c r="IH153">
        <v>0.78691219993423211</v>
      </c>
      <c r="II153">
        <v>5409</v>
      </c>
      <c r="IJ153">
        <v>0.79522071025555929</v>
      </c>
      <c r="IK153">
        <v>25</v>
      </c>
      <c r="IL153">
        <v>-0.13793103448275867</v>
      </c>
      <c r="IM153">
        <v>4496</v>
      </c>
      <c r="IN153">
        <v>0.3770290964777947</v>
      </c>
      <c r="IO153">
        <v>4421</v>
      </c>
      <c r="IP153">
        <v>0.35905318167845057</v>
      </c>
      <c r="IQ153">
        <v>75</v>
      </c>
      <c r="IR153">
        <v>5.25</v>
      </c>
      <c r="IS153">
        <v>1688</v>
      </c>
      <c r="IT153">
        <v>7.9974408189379398E-2</v>
      </c>
      <c r="IU153">
        <v>1688</v>
      </c>
      <c r="IV153">
        <v>7.9974408189379398E-2</v>
      </c>
      <c r="IW153">
        <v>0</v>
      </c>
      <c r="IX153" t="s">
        <v>123</v>
      </c>
      <c r="IY153">
        <v>26343</v>
      </c>
      <c r="IZ153">
        <v>-4.6614310014114535E-2</v>
      </c>
      <c r="JA153">
        <v>6828</v>
      </c>
      <c r="JB153">
        <v>0.10503317688946434</v>
      </c>
      <c r="JC153">
        <v>6828</v>
      </c>
      <c r="JD153">
        <v>0.10628645495787437</v>
      </c>
      <c r="JE153">
        <v>0</v>
      </c>
      <c r="JF153">
        <v>-1</v>
      </c>
      <c r="JG153">
        <v>4055</v>
      </c>
      <c r="JH153">
        <v>3.9613765783610422E-3</v>
      </c>
      <c r="JI153">
        <v>4055</v>
      </c>
      <c r="JJ153">
        <v>3.9613765783610422E-3</v>
      </c>
      <c r="JK153">
        <v>0</v>
      </c>
      <c r="JL153" t="s">
        <v>123</v>
      </c>
      <c r="JM153">
        <v>12967</v>
      </c>
      <c r="JN153">
        <v>-8.702386819685981E-2</v>
      </c>
      <c r="JO153">
        <v>12938</v>
      </c>
      <c r="JP153">
        <v>-8.9065690347109761E-2</v>
      </c>
      <c r="JQ153">
        <v>29</v>
      </c>
      <c r="JR153" t="s">
        <v>123</v>
      </c>
      <c r="JS153">
        <v>2424</v>
      </c>
      <c r="JT153">
        <v>-0.24650295306185888</v>
      </c>
      <c r="JU153">
        <v>2424</v>
      </c>
      <c r="JV153">
        <v>-0.24650295306185888</v>
      </c>
      <c r="JW153">
        <v>0</v>
      </c>
      <c r="JX153" t="s">
        <v>123</v>
      </c>
      <c r="JY153">
        <v>0</v>
      </c>
      <c r="JZ153" t="s">
        <v>123</v>
      </c>
      <c r="KA153">
        <v>0</v>
      </c>
      <c r="KB153" t="s">
        <v>123</v>
      </c>
      <c r="KC153">
        <v>0</v>
      </c>
      <c r="KD153" t="s">
        <v>123</v>
      </c>
      <c r="KE153">
        <v>27430</v>
      </c>
      <c r="KF153">
        <v>6.5656565656565746E-2</v>
      </c>
      <c r="KG153">
        <v>14104</v>
      </c>
      <c r="KH153">
        <v>-3.8319923632892383E-2</v>
      </c>
      <c r="KI153">
        <v>14001</v>
      </c>
      <c r="KJ153">
        <v>-3.7665818956629349E-2</v>
      </c>
      <c r="KK153">
        <v>103</v>
      </c>
      <c r="KL153">
        <v>-0.1271186440677966</v>
      </c>
      <c r="KM153">
        <v>6867</v>
      </c>
      <c r="KN153">
        <v>0.17767106842737102</v>
      </c>
      <c r="KO153">
        <v>6824</v>
      </c>
      <c r="KP153">
        <v>0.17777010700724882</v>
      </c>
      <c r="KQ153">
        <v>42</v>
      </c>
      <c r="KR153">
        <v>0.13513513513513509</v>
      </c>
      <c r="KS153">
        <v>2386</v>
      </c>
      <c r="KT153">
        <v>0.13349168646080756</v>
      </c>
      <c r="KU153">
        <v>2234</v>
      </c>
      <c r="KV153">
        <v>0.22478070175438591</v>
      </c>
      <c r="KW153">
        <v>152</v>
      </c>
      <c r="KX153">
        <v>-0.45907473309608537</v>
      </c>
      <c r="KY153">
        <v>4354</v>
      </c>
      <c r="KZ153">
        <v>0.22440944881889768</v>
      </c>
      <c r="LA153">
        <v>4336</v>
      </c>
      <c r="LB153">
        <v>0.23392145702902667</v>
      </c>
      <c r="LC153">
        <v>17</v>
      </c>
      <c r="LD153">
        <v>-0.59523809523809523</v>
      </c>
      <c r="LE153">
        <v>0</v>
      </c>
      <c r="LF153">
        <v>-1</v>
      </c>
      <c r="LG153">
        <v>0</v>
      </c>
      <c r="LH153">
        <v>-1</v>
      </c>
      <c r="LI153">
        <v>0</v>
      </c>
      <c r="LJ153" t="s">
        <v>123</v>
      </c>
      <c r="LK153">
        <v>226400</v>
      </c>
      <c r="LL153">
        <v>0.1012101638196039</v>
      </c>
      <c r="LM153">
        <v>83191</v>
      </c>
      <c r="LN153">
        <v>0.22969017915213152</v>
      </c>
      <c r="LO153">
        <v>83107</v>
      </c>
      <c r="LP153">
        <v>0.23105067472485152</v>
      </c>
      <c r="LQ153">
        <v>84</v>
      </c>
      <c r="LR153">
        <v>-0.41258741258741261</v>
      </c>
      <c r="LS153">
        <v>115554</v>
      </c>
      <c r="LT153">
        <v>4.0192998406682889E-2</v>
      </c>
      <c r="LU153">
        <v>115471</v>
      </c>
      <c r="LV153">
        <v>4.2429877856117626E-2</v>
      </c>
      <c r="LW153">
        <v>83</v>
      </c>
      <c r="LX153">
        <v>-0.73899371069182385</v>
      </c>
      <c r="LY153">
        <v>11575</v>
      </c>
      <c r="LZ153">
        <v>-0.17721069092976971</v>
      </c>
      <c r="MA153">
        <v>11477</v>
      </c>
      <c r="MB153">
        <v>-0.16567316080255889</v>
      </c>
      <c r="MC153">
        <v>98</v>
      </c>
      <c r="MD153">
        <v>-0.6858974358974359</v>
      </c>
      <c r="ME153">
        <v>15214</v>
      </c>
      <c r="MF153">
        <v>0.22181175714744628</v>
      </c>
      <c r="MG153">
        <v>15214</v>
      </c>
      <c r="MH153">
        <v>0.22832229937025672</v>
      </c>
      <c r="MI153">
        <v>0</v>
      </c>
      <c r="MJ153">
        <v>-1</v>
      </c>
      <c r="MK153">
        <v>215</v>
      </c>
      <c r="ML153">
        <v>1.8957345971563955E-2</v>
      </c>
      <c r="MM153">
        <v>137</v>
      </c>
      <c r="MN153">
        <v>1.6862745098039214</v>
      </c>
      <c r="MO153">
        <v>79</v>
      </c>
      <c r="MP153">
        <v>-0.50624999999999998</v>
      </c>
      <c r="MQ153">
        <v>77165</v>
      </c>
      <c r="MR153">
        <v>0.18411159022204493</v>
      </c>
      <c r="MS153">
        <v>34785</v>
      </c>
      <c r="MT153">
        <v>0.20392482608244222</v>
      </c>
      <c r="MU153">
        <v>34599</v>
      </c>
      <c r="MV153">
        <v>0.20844539135901652</v>
      </c>
      <c r="MW153">
        <v>185</v>
      </c>
      <c r="MX153">
        <v>-0.29389312977099236</v>
      </c>
      <c r="MY153">
        <v>24518</v>
      </c>
      <c r="MZ153">
        <v>2.572898799313883E-2</v>
      </c>
      <c r="NA153">
        <v>24048</v>
      </c>
      <c r="NB153">
        <v>2.4539877300613577E-2</v>
      </c>
      <c r="NC153">
        <v>471</v>
      </c>
      <c r="ND153">
        <v>9.5348837209302317E-2</v>
      </c>
      <c r="NE153">
        <v>7451</v>
      </c>
      <c r="NF153">
        <v>0.45869224745497261</v>
      </c>
      <c r="NG153">
        <v>6853</v>
      </c>
      <c r="NH153">
        <v>0.39203737558399343</v>
      </c>
      <c r="NI153">
        <v>597</v>
      </c>
      <c r="NJ153">
        <v>2.2445652173913042</v>
      </c>
      <c r="NK153">
        <v>10893</v>
      </c>
      <c r="NL153">
        <v>0.48791148750170743</v>
      </c>
      <c r="NM153">
        <v>10420</v>
      </c>
      <c r="NN153">
        <v>0.48517673888255408</v>
      </c>
      <c r="NO153">
        <v>474</v>
      </c>
      <c r="NP153">
        <v>0.5439739413680782</v>
      </c>
      <c r="NQ153">
        <v>1435</v>
      </c>
      <c r="NR153">
        <v>0.38379942140790746</v>
      </c>
      <c r="NS153">
        <v>869</v>
      </c>
      <c r="NT153">
        <v>0.34728682170542635</v>
      </c>
      <c r="NU153">
        <v>565</v>
      </c>
      <c r="NV153">
        <v>0.43765903307888032</v>
      </c>
    </row>
    <row r="154" spans="2:386" outlineLevel="1" x14ac:dyDescent="0.25">
      <c r="B154" t="s">
        <v>63</v>
      </c>
      <c r="C154">
        <v>1029883</v>
      </c>
      <c r="D154">
        <v>1.3641423471712821E-2</v>
      </c>
      <c r="E154">
        <v>409989</v>
      </c>
      <c r="F154">
        <v>5.9882375751308725E-2</v>
      </c>
      <c r="G154">
        <v>399349</v>
      </c>
      <c r="H154">
        <v>4.3326845453476759E-2</v>
      </c>
      <c r="I154">
        <v>10640</v>
      </c>
      <c r="J154">
        <v>1.6206896551724137</v>
      </c>
      <c r="K154">
        <v>327704</v>
      </c>
      <c r="L154">
        <v>0.1103980374284621</v>
      </c>
      <c r="M154">
        <v>313172</v>
      </c>
      <c r="N154">
        <v>7.3300797850464727E-2</v>
      </c>
      <c r="O154">
        <v>14533</v>
      </c>
      <c r="P154">
        <v>3.3525007487271639</v>
      </c>
      <c r="Q154">
        <v>174385</v>
      </c>
      <c r="R154">
        <v>3.2694949782073213E-2</v>
      </c>
      <c r="S154">
        <v>158573</v>
      </c>
      <c r="T154">
        <v>-2.9362796106996436E-2</v>
      </c>
      <c r="U154">
        <v>15812</v>
      </c>
      <c r="V154">
        <v>1.8780487804878048</v>
      </c>
      <c r="W154">
        <v>143747</v>
      </c>
      <c r="X154">
        <v>-9.3176126219900679E-2</v>
      </c>
      <c r="Y154">
        <v>134219</v>
      </c>
      <c r="Z154">
        <v>-0.14694928181009281</v>
      </c>
      <c r="AA154">
        <v>9528</v>
      </c>
      <c r="AB154">
        <v>7.0951571792693287</v>
      </c>
      <c r="AC154">
        <v>25625</v>
      </c>
      <c r="AD154">
        <v>0.48438857672478708</v>
      </c>
      <c r="AE154">
        <v>16292</v>
      </c>
      <c r="AF154">
        <v>0.21545807221724855</v>
      </c>
      <c r="AG154">
        <v>9334</v>
      </c>
      <c r="AH154">
        <v>1.4193882840850183</v>
      </c>
      <c r="AI154">
        <v>936454</v>
      </c>
      <c r="AJ154">
        <v>1.7683458272385266E-2</v>
      </c>
      <c r="AK154">
        <v>366304</v>
      </c>
      <c r="AL154">
        <v>7.0601026456387217E-2</v>
      </c>
      <c r="AM154">
        <v>358669</v>
      </c>
      <c r="AN154">
        <v>5.2902115967215391E-2</v>
      </c>
      <c r="AO154">
        <v>7635</v>
      </c>
      <c r="AP154">
        <v>4.0866089273817456</v>
      </c>
      <c r="AQ154">
        <v>303306</v>
      </c>
      <c r="AR154">
        <v>0.11399388105146024</v>
      </c>
      <c r="AS154">
        <v>289386</v>
      </c>
      <c r="AT154">
        <v>7.4242907946218351E-2</v>
      </c>
      <c r="AU154">
        <v>13920</v>
      </c>
      <c r="AV154">
        <v>3.8283038501560878</v>
      </c>
      <c r="AW154">
        <v>152097</v>
      </c>
      <c r="AX154">
        <v>4.5721121783192542E-2</v>
      </c>
      <c r="AY154">
        <v>137741</v>
      </c>
      <c r="AZ154">
        <v>-2.3037258225819035E-2</v>
      </c>
      <c r="BA154">
        <v>14357</v>
      </c>
      <c r="BB154">
        <v>2.2205024674742035</v>
      </c>
      <c r="BC154">
        <v>138164</v>
      </c>
      <c r="BD154">
        <v>-8.6682046841225047E-2</v>
      </c>
      <c r="BE154">
        <v>129382</v>
      </c>
      <c r="BF154">
        <v>-0.14150542771452079</v>
      </c>
      <c r="BG154">
        <v>8783</v>
      </c>
      <c r="BH154">
        <v>14.435852372583479</v>
      </c>
      <c r="BI154">
        <v>22174</v>
      </c>
      <c r="BJ154">
        <v>0.54468826192964115</v>
      </c>
      <c r="BK154">
        <v>13373</v>
      </c>
      <c r="BL154">
        <v>0.14328460288962974</v>
      </c>
      <c r="BM154">
        <v>8801</v>
      </c>
      <c r="BN154">
        <v>2.3111361926260345</v>
      </c>
      <c r="BO154">
        <v>93429</v>
      </c>
      <c r="BP154">
        <v>-2.5176853571503122E-2</v>
      </c>
      <c r="BQ154">
        <v>43685</v>
      </c>
      <c r="BR154">
        <v>-2.2203818519596186E-2</v>
      </c>
      <c r="BS154">
        <v>40680</v>
      </c>
      <c r="BT154">
        <v>-3.4119239262055734E-2</v>
      </c>
      <c r="BU154">
        <v>3005</v>
      </c>
      <c r="BV154">
        <v>0.17428683079327856</v>
      </c>
      <c r="BW154">
        <v>24398</v>
      </c>
      <c r="BX154">
        <v>6.7559289402292722E-2</v>
      </c>
      <c r="BY154">
        <v>23786</v>
      </c>
      <c r="BZ154">
        <v>6.1969818733815574E-2</v>
      </c>
      <c r="CA154">
        <v>612</v>
      </c>
      <c r="CB154">
        <v>0.33916849015317285</v>
      </c>
      <c r="CC154">
        <v>22288</v>
      </c>
      <c r="CD154">
        <v>-4.8212836827945527E-2</v>
      </c>
      <c r="CE154">
        <v>20833</v>
      </c>
      <c r="CF154">
        <v>-6.9207398802609288E-2</v>
      </c>
      <c r="CG154">
        <v>1455</v>
      </c>
      <c r="CH154">
        <v>0.40444015444015435</v>
      </c>
      <c r="CI154">
        <v>5583</v>
      </c>
      <c r="CJ154">
        <v>-0.22886740331491717</v>
      </c>
      <c r="CK154">
        <v>4838</v>
      </c>
      <c r="CL154">
        <v>-0.27050663449939683</v>
      </c>
      <c r="CM154">
        <v>745</v>
      </c>
      <c r="CN154">
        <v>0.22532894736842102</v>
      </c>
      <c r="CO154">
        <v>3451</v>
      </c>
      <c r="CP154">
        <v>0.1871345029239766</v>
      </c>
      <c r="CQ154">
        <v>2919</v>
      </c>
      <c r="CR154">
        <v>0.71001757469244287</v>
      </c>
      <c r="CS154">
        <v>533</v>
      </c>
      <c r="CT154">
        <v>-0.55620316402997494</v>
      </c>
      <c r="CU154">
        <v>236107</v>
      </c>
      <c r="CV154">
        <v>8.9154903588891887E-2</v>
      </c>
      <c r="CW154">
        <v>77456</v>
      </c>
      <c r="CX154">
        <v>0.51316714855044143</v>
      </c>
      <c r="CY154">
        <v>71273</v>
      </c>
      <c r="CZ154">
        <v>0.39502064942944948</v>
      </c>
      <c r="DA154">
        <v>6184</v>
      </c>
      <c r="DB154">
        <v>62.75257731958763</v>
      </c>
      <c r="DC154">
        <v>85374</v>
      </c>
      <c r="DD154">
        <v>0.41713697629639457</v>
      </c>
      <c r="DE154">
        <v>72298</v>
      </c>
      <c r="DF154">
        <v>0.20278161340231904</v>
      </c>
      <c r="DG154">
        <v>13076</v>
      </c>
      <c r="DH154">
        <v>95.859259259259261</v>
      </c>
      <c r="DI154">
        <v>38023</v>
      </c>
      <c r="DJ154">
        <v>0.55596022425011249</v>
      </c>
      <c r="DK154">
        <v>24653</v>
      </c>
      <c r="DL154">
        <v>3.8458298230834131E-2</v>
      </c>
      <c r="DM154">
        <v>13370</v>
      </c>
      <c r="DN154">
        <v>18.182209469153516</v>
      </c>
      <c r="DO154">
        <v>63297</v>
      </c>
      <c r="DP154">
        <v>-0.12710648978128358</v>
      </c>
      <c r="DQ154">
        <v>55265</v>
      </c>
      <c r="DR154">
        <v>-0.23634429106385335</v>
      </c>
      <c r="DS154">
        <v>8032</v>
      </c>
      <c r="DT154">
        <v>54.393103448275859</v>
      </c>
      <c r="DU154">
        <v>16714</v>
      </c>
      <c r="DV154">
        <v>1.6462951234958836</v>
      </c>
      <c r="DW154">
        <v>8843</v>
      </c>
      <c r="DX154">
        <v>0.4047656870532168</v>
      </c>
      <c r="DY154">
        <v>7871</v>
      </c>
      <c r="DZ154">
        <v>373.8095238095238</v>
      </c>
      <c r="EA154">
        <v>27637</v>
      </c>
      <c r="EB154">
        <v>0.10397858911879854</v>
      </c>
      <c r="EC154">
        <v>16148</v>
      </c>
      <c r="ED154">
        <v>0.11866989954970553</v>
      </c>
      <c r="EE154">
        <v>16067</v>
      </c>
      <c r="EF154">
        <v>0.1193395569179323</v>
      </c>
      <c r="EG154">
        <v>81</v>
      </c>
      <c r="EH154">
        <v>0</v>
      </c>
      <c r="EI154">
        <v>6854</v>
      </c>
      <c r="EJ154">
        <v>3.1297020764369465E-2</v>
      </c>
      <c r="EK154">
        <v>6847</v>
      </c>
      <c r="EL154">
        <v>3.1951770911831101E-2</v>
      </c>
      <c r="EM154">
        <v>6</v>
      </c>
      <c r="EN154">
        <v>-0.45454545454545459</v>
      </c>
      <c r="EO154">
        <v>2318</v>
      </c>
      <c r="EP154">
        <v>0.11980676328502415</v>
      </c>
      <c r="EQ154">
        <v>2315</v>
      </c>
      <c r="ER154">
        <v>0.11998064828253518</v>
      </c>
      <c r="ES154">
        <v>4</v>
      </c>
      <c r="ET154">
        <v>1</v>
      </c>
      <c r="EU154">
        <v>1595</v>
      </c>
      <c r="EV154">
        <v>0.18675595238095233</v>
      </c>
      <c r="EW154">
        <v>1428</v>
      </c>
      <c r="EX154">
        <v>6.25E-2</v>
      </c>
      <c r="EY154">
        <v>167</v>
      </c>
      <c r="EZ154" t="s">
        <v>123</v>
      </c>
      <c r="FA154">
        <v>471</v>
      </c>
      <c r="FB154">
        <v>0.16873449131513651</v>
      </c>
      <c r="FC154">
        <v>451</v>
      </c>
      <c r="FD154">
        <v>0.18684210526315792</v>
      </c>
      <c r="FE154">
        <v>20</v>
      </c>
      <c r="FF154">
        <v>-0.13043478260869568</v>
      </c>
      <c r="FG154">
        <v>29417</v>
      </c>
      <c r="FH154">
        <v>3.2247877044003115E-2</v>
      </c>
      <c r="FI154">
        <v>14034</v>
      </c>
      <c r="FJ154">
        <v>-8.6744322248975103E-2</v>
      </c>
      <c r="FK154">
        <v>13976</v>
      </c>
      <c r="FL154">
        <v>-8.7072963616173449E-2</v>
      </c>
      <c r="FM154">
        <v>59</v>
      </c>
      <c r="FN154">
        <v>1.7241379310344751E-2</v>
      </c>
      <c r="FO154">
        <v>4311</v>
      </c>
      <c r="FP154">
        <v>0.33178869323447646</v>
      </c>
      <c r="FQ154">
        <v>4150</v>
      </c>
      <c r="FR154">
        <v>0.35179153094462534</v>
      </c>
      <c r="FS154">
        <v>162</v>
      </c>
      <c r="FT154">
        <v>-2.9940119760479056E-2</v>
      </c>
      <c r="FU154">
        <v>3763</v>
      </c>
      <c r="FV154">
        <v>0.57184628237259827</v>
      </c>
      <c r="FW154">
        <v>3558</v>
      </c>
      <c r="FX154">
        <v>1.0296634341129494</v>
      </c>
      <c r="FY154">
        <v>205</v>
      </c>
      <c r="FZ154">
        <v>-0.68018720748829953</v>
      </c>
      <c r="GA154">
        <v>7225</v>
      </c>
      <c r="GB154">
        <v>-5.4071746530505393E-2</v>
      </c>
      <c r="GC154">
        <v>7168</v>
      </c>
      <c r="GD154">
        <v>-5.5848261327713367E-2</v>
      </c>
      <c r="GE154">
        <v>57</v>
      </c>
      <c r="GF154">
        <v>0.23913043478260865</v>
      </c>
      <c r="GG154">
        <v>285</v>
      </c>
      <c r="GH154">
        <v>-9.5238095238095233E-2</v>
      </c>
      <c r="GI154">
        <v>260</v>
      </c>
      <c r="GJ154">
        <v>-0.17460317460317465</v>
      </c>
      <c r="GK154">
        <v>25</v>
      </c>
      <c r="GL154" t="s">
        <v>123</v>
      </c>
      <c r="GM154">
        <v>267055</v>
      </c>
      <c r="GN154">
        <v>-1.0419947603819701E-2</v>
      </c>
      <c r="GO154">
        <v>128741</v>
      </c>
      <c r="GP154">
        <v>1.1995440789215106E-2</v>
      </c>
      <c r="GQ154">
        <v>128478</v>
      </c>
      <c r="GR154">
        <v>1.4577673889696108E-2</v>
      </c>
      <c r="GS154">
        <v>263</v>
      </c>
      <c r="GT154">
        <v>-0.548885077186964</v>
      </c>
      <c r="GU154">
        <v>38826</v>
      </c>
      <c r="GV154">
        <v>-0.10282835751917918</v>
      </c>
      <c r="GW154">
        <v>38593</v>
      </c>
      <c r="GX154">
        <v>-6.8319532626801571E-2</v>
      </c>
      <c r="GY154">
        <v>232</v>
      </c>
      <c r="GZ154">
        <v>-0.87479762547220719</v>
      </c>
      <c r="HA154">
        <v>68131</v>
      </c>
      <c r="HB154">
        <v>-2.3421486418691351E-2</v>
      </c>
      <c r="HC154">
        <v>68012</v>
      </c>
      <c r="HD154">
        <v>6.1988667465566749E-3</v>
      </c>
      <c r="HE154">
        <v>119</v>
      </c>
      <c r="HF154">
        <v>-0.94521178637200731</v>
      </c>
      <c r="HG154">
        <v>28320</v>
      </c>
      <c r="HH154">
        <v>-7.2539708531193736E-2</v>
      </c>
      <c r="HI154">
        <v>28102</v>
      </c>
      <c r="HJ154">
        <v>-7.8592740745598189E-2</v>
      </c>
      <c r="HK154">
        <v>218</v>
      </c>
      <c r="HL154">
        <v>4.8918918918918921</v>
      </c>
      <c r="HM154">
        <v>1883</v>
      </c>
      <c r="HN154">
        <v>-0.53310190924869816</v>
      </c>
      <c r="HO154">
        <v>1822</v>
      </c>
      <c r="HP154">
        <v>-7.371631926792066E-2</v>
      </c>
      <c r="HQ154">
        <v>61</v>
      </c>
      <c r="HR154">
        <v>-0.97047434656340759</v>
      </c>
      <c r="HS154">
        <v>41072</v>
      </c>
      <c r="HT154">
        <v>-3.7698273236334678E-2</v>
      </c>
      <c r="HU154">
        <v>13497</v>
      </c>
      <c r="HV154">
        <v>2.506265664160412E-2</v>
      </c>
      <c r="HW154">
        <v>13446</v>
      </c>
      <c r="HX154">
        <v>2.6725717776420188E-2</v>
      </c>
      <c r="HY154">
        <v>51</v>
      </c>
      <c r="HZ154">
        <v>-0.28169014084507038</v>
      </c>
      <c r="IA154">
        <v>15999</v>
      </c>
      <c r="IB154">
        <v>-6.2499999999965361E-5</v>
      </c>
      <c r="IC154">
        <v>15999</v>
      </c>
      <c r="ID154">
        <v>3.2608014046529021E-3</v>
      </c>
      <c r="IE154">
        <v>0</v>
      </c>
      <c r="IF154">
        <v>-1</v>
      </c>
      <c r="IG154">
        <v>5753</v>
      </c>
      <c r="IH154">
        <v>-0.10570495880615571</v>
      </c>
      <c r="II154">
        <v>5680</v>
      </c>
      <c r="IJ154">
        <v>-9.4820717131474108E-2</v>
      </c>
      <c r="IK154">
        <v>74</v>
      </c>
      <c r="IL154">
        <v>-0.53164556962025311</v>
      </c>
      <c r="IM154">
        <v>4194</v>
      </c>
      <c r="IN154">
        <v>-0.16086434573829533</v>
      </c>
      <c r="IO154">
        <v>4194</v>
      </c>
      <c r="IP154">
        <v>-0.15272727272727271</v>
      </c>
      <c r="IQ154">
        <v>0</v>
      </c>
      <c r="IR154">
        <v>-1</v>
      </c>
      <c r="IS154">
        <v>1644</v>
      </c>
      <c r="IT154">
        <v>-0.2530667878237165</v>
      </c>
      <c r="IU154">
        <v>1618</v>
      </c>
      <c r="IV154">
        <v>-0.24073205068043169</v>
      </c>
      <c r="IW154">
        <v>26</v>
      </c>
      <c r="IX154">
        <v>-0.63380281690140849</v>
      </c>
      <c r="IY154">
        <v>25474</v>
      </c>
      <c r="IZ154">
        <v>-2.6148788133649403E-2</v>
      </c>
      <c r="JA154">
        <v>5814</v>
      </c>
      <c r="JB154">
        <v>-0.15383495852132145</v>
      </c>
      <c r="JC154">
        <v>5814</v>
      </c>
      <c r="JD154">
        <v>-0.15383495852132145</v>
      </c>
      <c r="JE154">
        <v>0</v>
      </c>
      <c r="JF154" t="s">
        <v>123</v>
      </c>
      <c r="JG154">
        <v>3822</v>
      </c>
      <c r="JH154">
        <v>-1.8993839835728998E-2</v>
      </c>
      <c r="JI154">
        <v>3822</v>
      </c>
      <c r="JJ154">
        <v>-1.8993839835728998E-2</v>
      </c>
      <c r="JK154">
        <v>0</v>
      </c>
      <c r="JL154" t="s">
        <v>123</v>
      </c>
      <c r="JM154">
        <v>13358</v>
      </c>
      <c r="JN154">
        <v>7.9957959414665769E-2</v>
      </c>
      <c r="JO154">
        <v>13358</v>
      </c>
      <c r="JP154">
        <v>7.9957959414665769E-2</v>
      </c>
      <c r="JQ154">
        <v>0</v>
      </c>
      <c r="JR154" t="s">
        <v>123</v>
      </c>
      <c r="JS154">
        <v>2386</v>
      </c>
      <c r="JT154">
        <v>-0.19036308109942313</v>
      </c>
      <c r="JU154">
        <v>2386</v>
      </c>
      <c r="JV154">
        <v>-0.19036308109942313</v>
      </c>
      <c r="JW154">
        <v>0</v>
      </c>
      <c r="JX154" t="s">
        <v>123</v>
      </c>
      <c r="JY154">
        <v>0</v>
      </c>
      <c r="JZ154" t="s">
        <v>123</v>
      </c>
      <c r="KA154">
        <v>0</v>
      </c>
      <c r="KB154" t="s">
        <v>123</v>
      </c>
      <c r="KC154">
        <v>0</v>
      </c>
      <c r="KD154" t="s">
        <v>123</v>
      </c>
      <c r="KE154">
        <v>21776</v>
      </c>
      <c r="KF154">
        <v>-0.21525100003603737</v>
      </c>
      <c r="KG154">
        <v>9915</v>
      </c>
      <c r="KH154">
        <v>-0.28658799827313286</v>
      </c>
      <c r="KI154">
        <v>9778</v>
      </c>
      <c r="KJ154">
        <v>-0.29150061589739873</v>
      </c>
      <c r="KK154">
        <v>137</v>
      </c>
      <c r="KL154">
        <v>0.41237113402061865</v>
      </c>
      <c r="KM154">
        <v>5763</v>
      </c>
      <c r="KN154">
        <v>-4.8381770145310421E-2</v>
      </c>
      <c r="KO154">
        <v>5763</v>
      </c>
      <c r="KP154">
        <v>-2.5532634426783885E-2</v>
      </c>
      <c r="KQ154">
        <v>0</v>
      </c>
      <c r="KR154">
        <v>-1</v>
      </c>
      <c r="KS154">
        <v>2186</v>
      </c>
      <c r="KT154">
        <v>-2.6280623608017861E-2</v>
      </c>
      <c r="KU154">
        <v>2076</v>
      </c>
      <c r="KV154">
        <v>-7.1736011477762096E-3</v>
      </c>
      <c r="KW154">
        <v>111</v>
      </c>
      <c r="KX154">
        <v>-0.27922077922077926</v>
      </c>
      <c r="KY154">
        <v>4107</v>
      </c>
      <c r="KZ154">
        <v>-0.31113720228111374</v>
      </c>
      <c r="LA154">
        <v>4072</v>
      </c>
      <c r="LB154">
        <v>-0.31029810298102978</v>
      </c>
      <c r="LC154">
        <v>35</v>
      </c>
      <c r="LD154">
        <v>-0.39655172413793105</v>
      </c>
      <c r="LE154">
        <v>142</v>
      </c>
      <c r="LF154">
        <v>6.7669172932330879E-2</v>
      </c>
      <c r="LG154">
        <v>87</v>
      </c>
      <c r="LH154">
        <v>1.2307692307692308</v>
      </c>
      <c r="LI154">
        <v>54</v>
      </c>
      <c r="LJ154">
        <v>-0.42553191489361697</v>
      </c>
      <c r="LK154">
        <v>219413</v>
      </c>
      <c r="LL154">
        <v>3.2123772250028271E-2</v>
      </c>
      <c r="LM154">
        <v>72987</v>
      </c>
      <c r="LN154">
        <v>5.2823656689505949E-2</v>
      </c>
      <c r="LO154">
        <v>72907</v>
      </c>
      <c r="LP154">
        <v>5.4041550405528493E-2</v>
      </c>
      <c r="LQ154">
        <v>80</v>
      </c>
      <c r="LR154">
        <v>-0.48717948717948723</v>
      </c>
      <c r="LS154">
        <v>119392</v>
      </c>
      <c r="LT154">
        <v>8.1047799277442323E-2</v>
      </c>
      <c r="LU154">
        <v>119178</v>
      </c>
      <c r="LV154">
        <v>8.0959982585349977E-2</v>
      </c>
      <c r="LW154">
        <v>214</v>
      </c>
      <c r="LX154">
        <v>0.13227513227513232</v>
      </c>
      <c r="LY154">
        <v>11960</v>
      </c>
      <c r="LZ154">
        <v>-0.37098979699169032</v>
      </c>
      <c r="MA154">
        <v>11875</v>
      </c>
      <c r="MB154">
        <v>-0.37042731417665142</v>
      </c>
      <c r="MC154">
        <v>85</v>
      </c>
      <c r="MD154">
        <v>-0.4370860927152318</v>
      </c>
      <c r="ME154">
        <v>14812</v>
      </c>
      <c r="MF154">
        <v>6.6455468356253045E-2</v>
      </c>
      <c r="MG154">
        <v>14772</v>
      </c>
      <c r="MH154">
        <v>6.8499095840867996E-2</v>
      </c>
      <c r="MI154">
        <v>40</v>
      </c>
      <c r="MJ154">
        <v>-0.375</v>
      </c>
      <c r="MK154">
        <v>291</v>
      </c>
      <c r="ML154">
        <v>0.8774193548387097</v>
      </c>
      <c r="MM154">
        <v>147</v>
      </c>
      <c r="MN154">
        <v>1.4098360655737703</v>
      </c>
      <c r="MO154">
        <v>144</v>
      </c>
      <c r="MP154">
        <v>0.54838709677419351</v>
      </c>
      <c r="MQ154">
        <v>68503</v>
      </c>
      <c r="MR154">
        <v>-3.2866965029436312E-2</v>
      </c>
      <c r="MS154">
        <v>27712</v>
      </c>
      <c r="MT154">
        <v>-9.6799426373769593E-2</v>
      </c>
      <c r="MU154">
        <v>26930</v>
      </c>
      <c r="MV154">
        <v>-0.11195383347073373</v>
      </c>
      <c r="MW154">
        <v>780</v>
      </c>
      <c r="MX154">
        <v>1.1787709497206702</v>
      </c>
      <c r="MY154">
        <v>22965</v>
      </c>
      <c r="MZ154">
        <v>2.1892938192497713E-2</v>
      </c>
      <c r="NA154">
        <v>22736</v>
      </c>
      <c r="NB154">
        <v>2.6919602529358544E-2</v>
      </c>
      <c r="NC154">
        <v>230</v>
      </c>
      <c r="ND154">
        <v>-0.30930930930930933</v>
      </c>
      <c r="NE154">
        <v>6605</v>
      </c>
      <c r="NF154">
        <v>-1.7113095238095233E-2</v>
      </c>
      <c r="NG154">
        <v>6214</v>
      </c>
      <c r="NH154">
        <v>-4.0070524122455264E-3</v>
      </c>
      <c r="NI154">
        <v>389</v>
      </c>
      <c r="NJ154">
        <v>-0.19461697722567284</v>
      </c>
      <c r="NK154">
        <v>12228</v>
      </c>
      <c r="NL154">
        <v>6.7947598253275121E-2</v>
      </c>
      <c r="NM154">
        <v>11995</v>
      </c>
      <c r="NN154">
        <v>6.3575101968434078E-2</v>
      </c>
      <c r="NO154">
        <v>234</v>
      </c>
      <c r="NP154">
        <v>0.36046511627906974</v>
      </c>
      <c r="NQ154">
        <v>744</v>
      </c>
      <c r="NR154">
        <v>-6.883604505632035E-2</v>
      </c>
      <c r="NS154">
        <v>145</v>
      </c>
      <c r="NT154">
        <v>-0.71512770137524551</v>
      </c>
      <c r="NU154">
        <v>600</v>
      </c>
      <c r="NV154">
        <v>1.0689655172413794</v>
      </c>
    </row>
    <row r="155" spans="2:386" outlineLevel="1" x14ac:dyDescent="0.25">
      <c r="B155" t="s">
        <v>65</v>
      </c>
      <c r="C155">
        <v>1108322</v>
      </c>
      <c r="D155">
        <v>-2.7553137818333351E-2</v>
      </c>
      <c r="E155">
        <v>430564</v>
      </c>
      <c r="F155">
        <v>1.9363850515524916E-2</v>
      </c>
      <c r="G155">
        <v>426899</v>
      </c>
      <c r="H155">
        <v>2.1150225926129584E-2</v>
      </c>
      <c r="I155">
        <v>3665</v>
      </c>
      <c r="J155">
        <v>-0.15318853974121993</v>
      </c>
      <c r="K155">
        <v>333548</v>
      </c>
      <c r="L155">
        <v>5.5595114896148878E-2</v>
      </c>
      <c r="M155">
        <v>319085</v>
      </c>
      <c r="N155">
        <v>1.5405226511882475E-2</v>
      </c>
      <c r="O155">
        <v>14463</v>
      </c>
      <c r="P155">
        <v>7.3264248704663206</v>
      </c>
      <c r="Q155">
        <v>191071</v>
      </c>
      <c r="R155">
        <v>-5.3077346231805822E-2</v>
      </c>
      <c r="S155">
        <v>175294</v>
      </c>
      <c r="T155">
        <v>-0.11735146022155085</v>
      </c>
      <c r="U155">
        <v>15777</v>
      </c>
      <c r="V155">
        <v>3.959761081420937</v>
      </c>
      <c r="W155">
        <v>173418</v>
      </c>
      <c r="X155">
        <v>-7.2179509814936704E-2</v>
      </c>
      <c r="Y155">
        <v>161407</v>
      </c>
      <c r="Z155">
        <v>-0.12429672791983382</v>
      </c>
      <c r="AA155">
        <v>12012</v>
      </c>
      <c r="AB155">
        <v>3.6342592592592595</v>
      </c>
      <c r="AC155">
        <v>27061</v>
      </c>
      <c r="AD155">
        <v>0.52930206272958458</v>
      </c>
      <c r="AE155">
        <v>14404</v>
      </c>
      <c r="AF155">
        <v>-0.11950608227886794</v>
      </c>
      <c r="AG155">
        <v>12656</v>
      </c>
      <c r="AH155">
        <v>8.4730538922155691</v>
      </c>
      <c r="AI155">
        <v>1010743</v>
      </c>
      <c r="AJ155">
        <v>-1.2900018750878983E-2</v>
      </c>
      <c r="AK155">
        <v>388653</v>
      </c>
      <c r="AL155">
        <v>5.3619935262447349E-2</v>
      </c>
      <c r="AM155">
        <v>387456</v>
      </c>
      <c r="AN155">
        <v>5.5954214076446185E-2</v>
      </c>
      <c r="AO155">
        <v>1197</v>
      </c>
      <c r="AP155">
        <v>-0.38615384615384618</v>
      </c>
      <c r="AQ155">
        <v>304355</v>
      </c>
      <c r="AR155">
        <v>5.6802872262114779E-2</v>
      </c>
      <c r="AS155">
        <v>290270</v>
      </c>
      <c r="AT155">
        <v>1.2840643427893594E-2</v>
      </c>
      <c r="AU155">
        <v>14085</v>
      </c>
      <c r="AV155">
        <v>9.0106609808102345</v>
      </c>
      <c r="AW155">
        <v>168630</v>
      </c>
      <c r="AX155">
        <v>-3.4037531792039943E-2</v>
      </c>
      <c r="AY155">
        <v>154165</v>
      </c>
      <c r="AZ155">
        <v>-0.104805648785813</v>
      </c>
      <c r="BA155">
        <v>14465</v>
      </c>
      <c r="BB155">
        <v>5.1370386084005091</v>
      </c>
      <c r="BC155">
        <v>166674</v>
      </c>
      <c r="BD155">
        <v>-7.2570054975628184E-2</v>
      </c>
      <c r="BE155">
        <v>156112</v>
      </c>
      <c r="BF155">
        <v>-0.12519752989565935</v>
      </c>
      <c r="BG155">
        <v>10562</v>
      </c>
      <c r="BH155">
        <v>7.3692551505546753</v>
      </c>
      <c r="BI155">
        <v>23552</v>
      </c>
      <c r="BJ155">
        <v>0.76962957397249987</v>
      </c>
      <c r="BK155">
        <v>11826</v>
      </c>
      <c r="BL155">
        <v>-3.5399673735725945E-2</v>
      </c>
      <c r="BM155">
        <v>11726</v>
      </c>
      <c r="BN155">
        <v>10.178265014299333</v>
      </c>
      <c r="BO155">
        <v>97579</v>
      </c>
      <c r="BP155">
        <v>-0.15715235849464038</v>
      </c>
      <c r="BQ155">
        <v>41911</v>
      </c>
      <c r="BR155">
        <v>-0.21677785875801237</v>
      </c>
      <c r="BS155">
        <v>39443</v>
      </c>
      <c r="BT155">
        <v>-0.22861948252596176</v>
      </c>
      <c r="BU155">
        <v>2468</v>
      </c>
      <c r="BV155">
        <v>3.7846930193439876E-2</v>
      </c>
      <c r="BW155">
        <v>29192</v>
      </c>
      <c r="BX155">
        <v>4.3130248347329037E-2</v>
      </c>
      <c r="BY155">
        <v>28815</v>
      </c>
      <c r="BZ155">
        <v>4.1983076589281909E-2</v>
      </c>
      <c r="CA155">
        <v>378</v>
      </c>
      <c r="CB155">
        <v>0.1454545454545455</v>
      </c>
      <c r="CC155">
        <v>22441</v>
      </c>
      <c r="CD155">
        <v>-0.17523613510235581</v>
      </c>
      <c r="CE155">
        <v>21129</v>
      </c>
      <c r="CF155">
        <v>-0.19923444250739031</v>
      </c>
      <c r="CG155">
        <v>1312</v>
      </c>
      <c r="CH155">
        <v>0.59416767922235714</v>
      </c>
      <c r="CI155">
        <v>6744</v>
      </c>
      <c r="CJ155">
        <v>-6.2552126772310257E-2</v>
      </c>
      <c r="CK155">
        <v>5295</v>
      </c>
      <c r="CL155">
        <v>-9.6878731025072495E-2</v>
      </c>
      <c r="CM155">
        <v>1450</v>
      </c>
      <c r="CN155">
        <v>8.9406461307287799E-2</v>
      </c>
      <c r="CO155">
        <v>3509</v>
      </c>
      <c r="CP155">
        <v>-0.20013676772281741</v>
      </c>
      <c r="CQ155">
        <v>2579</v>
      </c>
      <c r="CR155">
        <v>-0.37082215174432787</v>
      </c>
      <c r="CS155">
        <v>930</v>
      </c>
      <c r="CT155">
        <v>2.240418118466899</v>
      </c>
      <c r="CU155">
        <v>256835</v>
      </c>
      <c r="CV155">
        <v>9.8414670588049535E-3</v>
      </c>
      <c r="CW155">
        <v>72933</v>
      </c>
      <c r="CX155">
        <v>0.27480729230392753</v>
      </c>
      <c r="CY155">
        <v>72752</v>
      </c>
      <c r="CZ155">
        <v>0.29636493228795446</v>
      </c>
      <c r="DA155">
        <v>181</v>
      </c>
      <c r="DB155">
        <v>-0.83409715857011912</v>
      </c>
      <c r="DC155">
        <v>81290</v>
      </c>
      <c r="DD155">
        <v>0.22635247261865254</v>
      </c>
      <c r="DE155">
        <v>72060</v>
      </c>
      <c r="DF155">
        <v>9.1818181818181799E-2</v>
      </c>
      <c r="DG155">
        <v>9230</v>
      </c>
      <c r="DH155">
        <v>31.385964912280699</v>
      </c>
      <c r="DI155">
        <v>33399</v>
      </c>
      <c r="DJ155">
        <v>7.9023034923916935E-2</v>
      </c>
      <c r="DK155">
        <v>24167</v>
      </c>
      <c r="DL155">
        <v>-0.20019195128408795</v>
      </c>
      <c r="DM155">
        <v>9232</v>
      </c>
      <c r="DN155">
        <v>11.509485094850948</v>
      </c>
      <c r="DO155">
        <v>84923</v>
      </c>
      <c r="DP155">
        <v>-6.997908293452193E-2</v>
      </c>
      <c r="DQ155">
        <v>75617</v>
      </c>
      <c r="DR155">
        <v>-0.1634732393742947</v>
      </c>
      <c r="DS155">
        <v>9306</v>
      </c>
      <c r="DT155">
        <v>9.1262241566920572</v>
      </c>
      <c r="DU155">
        <v>13379</v>
      </c>
      <c r="DV155">
        <v>0.77510945999734648</v>
      </c>
      <c r="DW155">
        <v>6580</v>
      </c>
      <c r="DX155">
        <v>-0.1138047138047138</v>
      </c>
      <c r="DY155">
        <v>6799</v>
      </c>
      <c r="DZ155">
        <v>59.705357142857146</v>
      </c>
      <c r="EA155">
        <v>27531</v>
      </c>
      <c r="EB155">
        <v>-1.4885318638852119E-2</v>
      </c>
      <c r="EC155">
        <v>15309</v>
      </c>
      <c r="ED155">
        <v>-1.9910371318822007E-2</v>
      </c>
      <c r="EE155">
        <v>15240</v>
      </c>
      <c r="EF155">
        <v>-2.1131736142334101E-2</v>
      </c>
      <c r="EG155">
        <v>69</v>
      </c>
      <c r="EH155">
        <v>0.32692307692307687</v>
      </c>
      <c r="EI155">
        <v>6974</v>
      </c>
      <c r="EJ155">
        <v>-8.2609839515916828E-2</v>
      </c>
      <c r="EK155">
        <v>6890</v>
      </c>
      <c r="EL155">
        <v>-5.7584461769935702E-2</v>
      </c>
      <c r="EM155">
        <v>83</v>
      </c>
      <c r="EN155">
        <v>-0.71477663230240551</v>
      </c>
      <c r="EO155">
        <v>2628</v>
      </c>
      <c r="EP155">
        <v>1.7815646785437567E-2</v>
      </c>
      <c r="EQ155">
        <v>2543</v>
      </c>
      <c r="ER155">
        <v>6.8487394957983172E-2</v>
      </c>
      <c r="ES155">
        <v>85</v>
      </c>
      <c r="ET155">
        <v>-0.57711442786069655</v>
      </c>
      <c r="EU155">
        <v>1874</v>
      </c>
      <c r="EV155">
        <v>-7.0897372335151254E-2</v>
      </c>
      <c r="EW155">
        <v>1870</v>
      </c>
      <c r="EX155">
        <v>-6.9651741293532354E-2</v>
      </c>
      <c r="EY155">
        <v>4</v>
      </c>
      <c r="EZ155">
        <v>-0.4285714285714286</v>
      </c>
      <c r="FA155">
        <v>629</v>
      </c>
      <c r="FB155">
        <v>9.201388888888884E-2</v>
      </c>
      <c r="FC155">
        <v>601</v>
      </c>
      <c r="FD155">
        <v>4.3402777777777679E-2</v>
      </c>
      <c r="FE155">
        <v>27</v>
      </c>
      <c r="FF155" t="s">
        <v>123</v>
      </c>
      <c r="FG155">
        <v>30875</v>
      </c>
      <c r="FH155">
        <v>-3.9747457468976455E-2</v>
      </c>
      <c r="FI155">
        <v>15351</v>
      </c>
      <c r="FJ155">
        <v>-0.17600644122383258</v>
      </c>
      <c r="FK155">
        <v>15277</v>
      </c>
      <c r="FL155">
        <v>-0.17573108880975508</v>
      </c>
      <c r="FM155">
        <v>74</v>
      </c>
      <c r="FN155">
        <v>-0.22916666666666663</v>
      </c>
      <c r="FO155">
        <v>3885</v>
      </c>
      <c r="FP155">
        <v>0.23215984776403431</v>
      </c>
      <c r="FQ155">
        <v>3804</v>
      </c>
      <c r="FR155">
        <v>0.28037697744867041</v>
      </c>
      <c r="FS155">
        <v>81</v>
      </c>
      <c r="FT155">
        <v>-0.55737704918032782</v>
      </c>
      <c r="FU155">
        <v>2868</v>
      </c>
      <c r="FV155">
        <v>0.20707070707070696</v>
      </c>
      <c r="FW155">
        <v>2771</v>
      </c>
      <c r="FX155">
        <v>0.23595004460303293</v>
      </c>
      <c r="FY155">
        <v>98</v>
      </c>
      <c r="FZ155">
        <v>-0.26315789473684215</v>
      </c>
      <c r="GA155">
        <v>8270</v>
      </c>
      <c r="GB155">
        <v>6.7096774193548425E-2</v>
      </c>
      <c r="GC155">
        <v>8206</v>
      </c>
      <c r="GD155">
        <v>5.8838709677419443E-2</v>
      </c>
      <c r="GE155">
        <v>64</v>
      </c>
      <c r="GF155" t="s">
        <v>123</v>
      </c>
      <c r="GG155">
        <v>122</v>
      </c>
      <c r="GH155">
        <v>-0.67553191489361697</v>
      </c>
      <c r="GI155">
        <v>122</v>
      </c>
      <c r="GJ155">
        <v>-0.30681818181818177</v>
      </c>
      <c r="GK155">
        <v>0</v>
      </c>
      <c r="GL155">
        <v>-1</v>
      </c>
      <c r="GM155">
        <v>308879</v>
      </c>
      <c r="GN155">
        <v>1.903605633616956E-2</v>
      </c>
      <c r="GO155">
        <v>154836</v>
      </c>
      <c r="GP155">
        <v>0.13055287829667916</v>
      </c>
      <c r="GQ155">
        <v>154528</v>
      </c>
      <c r="GR155">
        <v>0.1291036760461497</v>
      </c>
      <c r="GS155">
        <v>308</v>
      </c>
      <c r="GT155">
        <v>2.1752577319587627</v>
      </c>
      <c r="GU155">
        <v>39263</v>
      </c>
      <c r="GV155">
        <v>5.6348128985990176E-3</v>
      </c>
      <c r="GW155">
        <v>35769</v>
      </c>
      <c r="GX155">
        <v>-8.0039093644710735E-2</v>
      </c>
      <c r="GY155">
        <v>3494</v>
      </c>
      <c r="GZ155">
        <v>20.567901234567902</v>
      </c>
      <c r="HA155">
        <v>86216</v>
      </c>
      <c r="HB155">
        <v>-7.7683534543278032E-3</v>
      </c>
      <c r="HC155">
        <v>82505</v>
      </c>
      <c r="HD155">
        <v>-4.7913036454066082E-2</v>
      </c>
      <c r="HE155">
        <v>3711</v>
      </c>
      <c r="HF155">
        <v>14.858974358974359</v>
      </c>
      <c r="HG155">
        <v>31469</v>
      </c>
      <c r="HH155">
        <v>-0.15317133553994777</v>
      </c>
      <c r="HI155">
        <v>31464</v>
      </c>
      <c r="HJ155">
        <v>-0.15138765272271215</v>
      </c>
      <c r="HK155">
        <v>5</v>
      </c>
      <c r="HL155">
        <v>-0.94117647058823528</v>
      </c>
      <c r="HM155">
        <v>5475</v>
      </c>
      <c r="HN155">
        <v>2.1998831092928111</v>
      </c>
      <c r="HO155">
        <v>1959</v>
      </c>
      <c r="HP155">
        <v>0.1449444769140853</v>
      </c>
      <c r="HQ155">
        <v>3516</v>
      </c>
      <c r="HR155" t="s">
        <v>123</v>
      </c>
      <c r="HS155">
        <v>39724</v>
      </c>
      <c r="HT155">
        <v>-0.10758654775009546</v>
      </c>
      <c r="HU155">
        <v>12319</v>
      </c>
      <c r="HV155">
        <v>-3.7578125000000018E-2</v>
      </c>
      <c r="HW155">
        <v>12291</v>
      </c>
      <c r="HX155">
        <v>-3.9765625000000027E-2</v>
      </c>
      <c r="HY155">
        <v>28</v>
      </c>
      <c r="HZ155" t="s">
        <v>123</v>
      </c>
      <c r="IA155">
        <v>16040</v>
      </c>
      <c r="IB155">
        <v>-0.12712233347845014</v>
      </c>
      <c r="IC155">
        <v>16040</v>
      </c>
      <c r="ID155">
        <v>-0.1254566272286135</v>
      </c>
      <c r="IE155">
        <v>0</v>
      </c>
      <c r="IF155">
        <v>-1</v>
      </c>
      <c r="IG155">
        <v>4978</v>
      </c>
      <c r="IH155">
        <v>-0.16741930088643586</v>
      </c>
      <c r="II155">
        <v>4954</v>
      </c>
      <c r="IJ155">
        <v>-0.14674474681364102</v>
      </c>
      <c r="IK155">
        <v>24</v>
      </c>
      <c r="IL155">
        <v>-0.8612716763005781</v>
      </c>
      <c r="IM155">
        <v>3959</v>
      </c>
      <c r="IN155">
        <v>-0.2605528576765036</v>
      </c>
      <c r="IO155">
        <v>3959</v>
      </c>
      <c r="IP155">
        <v>-0.25736259613580936</v>
      </c>
      <c r="IQ155">
        <v>0</v>
      </c>
      <c r="IR155">
        <v>-1</v>
      </c>
      <c r="IS155">
        <v>2073</v>
      </c>
      <c r="IT155">
        <v>-2.4011299435028222E-2</v>
      </c>
      <c r="IU155">
        <v>1978</v>
      </c>
      <c r="IV155">
        <v>-6.8738229755178959E-2</v>
      </c>
      <c r="IW155">
        <v>95</v>
      </c>
      <c r="IX155" t="s">
        <v>123</v>
      </c>
      <c r="IY155">
        <v>28214</v>
      </c>
      <c r="IZ155">
        <v>-8.3246685729139624E-2</v>
      </c>
      <c r="JA155">
        <v>6079</v>
      </c>
      <c r="JB155">
        <v>-0.11423575695759869</v>
      </c>
      <c r="JC155">
        <v>6079</v>
      </c>
      <c r="JD155">
        <v>-0.11423575695759869</v>
      </c>
      <c r="JE155">
        <v>0</v>
      </c>
      <c r="JF155" t="s">
        <v>123</v>
      </c>
      <c r="JG155">
        <v>4424</v>
      </c>
      <c r="JH155">
        <v>-0.12343966712898746</v>
      </c>
      <c r="JI155">
        <v>4424</v>
      </c>
      <c r="JJ155">
        <v>-0.12343966712898746</v>
      </c>
      <c r="JK155">
        <v>0</v>
      </c>
      <c r="JL155" t="s">
        <v>123</v>
      </c>
      <c r="JM155">
        <v>15282</v>
      </c>
      <c r="JN155">
        <v>4.8658600736455337E-3</v>
      </c>
      <c r="JO155">
        <v>15273</v>
      </c>
      <c r="JP155">
        <v>5.3317535545023276E-3</v>
      </c>
      <c r="JQ155">
        <v>9</v>
      </c>
      <c r="JR155">
        <v>-0.4375</v>
      </c>
      <c r="JS155">
        <v>2480</v>
      </c>
      <c r="JT155">
        <v>-0.31434890793475256</v>
      </c>
      <c r="JU155">
        <v>2439</v>
      </c>
      <c r="JV155">
        <v>-0.32568426873099254</v>
      </c>
      <c r="JW155">
        <v>41</v>
      </c>
      <c r="JX155" t="s">
        <v>123</v>
      </c>
      <c r="JY155">
        <v>0</v>
      </c>
      <c r="JZ155">
        <v>-1</v>
      </c>
      <c r="KA155">
        <v>0</v>
      </c>
      <c r="KB155" t="s">
        <v>123</v>
      </c>
      <c r="KC155">
        <v>0</v>
      </c>
      <c r="KD155">
        <v>-1</v>
      </c>
      <c r="KE155">
        <v>19811</v>
      </c>
      <c r="KF155">
        <v>-0.36325651656863689</v>
      </c>
      <c r="KG155">
        <v>8656</v>
      </c>
      <c r="KH155">
        <v>-0.36193424738316382</v>
      </c>
      <c r="KI155">
        <v>8583</v>
      </c>
      <c r="KJ155">
        <v>-0.36009841198836945</v>
      </c>
      <c r="KK155">
        <v>73</v>
      </c>
      <c r="KL155">
        <v>-0.52287581699346397</v>
      </c>
      <c r="KM155">
        <v>4813</v>
      </c>
      <c r="KN155">
        <v>-0.35903582367825271</v>
      </c>
      <c r="KO155">
        <v>4770</v>
      </c>
      <c r="KP155">
        <v>-0.35357094457243532</v>
      </c>
      <c r="KQ155">
        <v>43</v>
      </c>
      <c r="KR155">
        <v>-0.6692307692307693</v>
      </c>
      <c r="KS155">
        <v>2138</v>
      </c>
      <c r="KT155">
        <v>-0.16809338521400774</v>
      </c>
      <c r="KU155">
        <v>2021</v>
      </c>
      <c r="KV155">
        <v>-0.12244897959183676</v>
      </c>
      <c r="KW155">
        <v>116</v>
      </c>
      <c r="KX155">
        <v>-0.56554307116104874</v>
      </c>
      <c r="KY155">
        <v>4430</v>
      </c>
      <c r="KZ155">
        <v>-0.44604226584969364</v>
      </c>
      <c r="LA155">
        <v>4366</v>
      </c>
      <c r="LB155">
        <v>-0.44727180655779208</v>
      </c>
      <c r="LC155">
        <v>64</v>
      </c>
      <c r="LD155">
        <v>-0.35353535353535348</v>
      </c>
      <c r="LE155">
        <v>93</v>
      </c>
      <c r="LF155">
        <v>-0.41509433962264153</v>
      </c>
      <c r="LG155">
        <v>71</v>
      </c>
      <c r="LH155">
        <v>-2.7397260273972601E-2</v>
      </c>
      <c r="LI155">
        <v>22</v>
      </c>
      <c r="LJ155">
        <v>-0.74712643678160917</v>
      </c>
      <c r="LK155">
        <v>229027</v>
      </c>
      <c r="LL155">
        <v>1.6204104270659991E-2</v>
      </c>
      <c r="LM155">
        <v>72257</v>
      </c>
      <c r="LN155">
        <v>-6.5718017460645317E-3</v>
      </c>
      <c r="LO155">
        <v>72053</v>
      </c>
      <c r="LP155">
        <v>-7.5344352617079391E-3</v>
      </c>
      <c r="LQ155">
        <v>204</v>
      </c>
      <c r="LR155">
        <v>0.51111111111111107</v>
      </c>
      <c r="LS155">
        <v>126164</v>
      </c>
      <c r="LT155">
        <v>9.0440795159896226E-2</v>
      </c>
      <c r="LU155">
        <v>126087</v>
      </c>
      <c r="LV155">
        <v>9.0793480517682879E-2</v>
      </c>
      <c r="LW155">
        <v>77</v>
      </c>
      <c r="LX155">
        <v>-0.28037383177570097</v>
      </c>
      <c r="LY155">
        <v>14114</v>
      </c>
      <c r="LZ155">
        <v>-0.32212669900581148</v>
      </c>
      <c r="MA155">
        <v>14105</v>
      </c>
      <c r="MB155">
        <v>-0.32010990070375012</v>
      </c>
      <c r="MC155">
        <v>10</v>
      </c>
      <c r="MD155">
        <v>-0.8666666666666667</v>
      </c>
      <c r="ME155">
        <v>16078</v>
      </c>
      <c r="MF155">
        <v>-3.5326929036256782E-3</v>
      </c>
      <c r="MG155">
        <v>16042</v>
      </c>
      <c r="MH155">
        <v>-3.602484472049694E-3</v>
      </c>
      <c r="MI155">
        <v>36</v>
      </c>
      <c r="MJ155">
        <v>2.857142857142847E-2</v>
      </c>
      <c r="MK155">
        <v>464</v>
      </c>
      <c r="ML155">
        <v>-0.10424710424710426</v>
      </c>
      <c r="MM155">
        <v>112</v>
      </c>
      <c r="MN155">
        <v>0.47368421052631571</v>
      </c>
      <c r="MO155">
        <v>351</v>
      </c>
      <c r="MP155">
        <v>-0.20408163265306123</v>
      </c>
      <c r="MQ155">
        <v>69847</v>
      </c>
      <c r="MR155">
        <v>-6.4139668247715553E-2</v>
      </c>
      <c r="MS155">
        <v>30913</v>
      </c>
      <c r="MT155">
        <v>-0.10378917461513926</v>
      </c>
      <c r="MU155">
        <v>30653</v>
      </c>
      <c r="MV155">
        <v>-0.1028477770948576</v>
      </c>
      <c r="MW155">
        <v>260</v>
      </c>
      <c r="MX155">
        <v>-0.2024539877300614</v>
      </c>
      <c r="MY155">
        <v>21502</v>
      </c>
      <c r="MZ155">
        <v>-0.14944620253164553</v>
      </c>
      <c r="NA155">
        <v>20426</v>
      </c>
      <c r="NB155">
        <v>-0.18517632040848886</v>
      </c>
      <c r="NC155">
        <v>1077</v>
      </c>
      <c r="ND155">
        <v>4.0327102803738315</v>
      </c>
      <c r="NE155">
        <v>7007</v>
      </c>
      <c r="NF155">
        <v>-2.5723025583982206E-2</v>
      </c>
      <c r="NG155">
        <v>5826</v>
      </c>
      <c r="NH155">
        <v>-0.12679856115107913</v>
      </c>
      <c r="NI155">
        <v>1180</v>
      </c>
      <c r="NJ155">
        <v>1.2692307692307692</v>
      </c>
      <c r="NK155">
        <v>13191</v>
      </c>
      <c r="NL155">
        <v>0.57560917343526041</v>
      </c>
      <c r="NM155">
        <v>12149</v>
      </c>
      <c r="NN155">
        <v>0.4679797003383277</v>
      </c>
      <c r="NO155">
        <v>1042</v>
      </c>
      <c r="NP155">
        <v>10.085106382978724</v>
      </c>
      <c r="NQ155">
        <v>1317</v>
      </c>
      <c r="NR155">
        <v>5.1542056074766354</v>
      </c>
      <c r="NS155">
        <v>403</v>
      </c>
      <c r="NT155">
        <v>3.0707070707070709</v>
      </c>
      <c r="NU155">
        <v>916</v>
      </c>
      <c r="NV155">
        <v>7.0350877192982448</v>
      </c>
    </row>
    <row r="156" spans="2:386" outlineLevel="1" x14ac:dyDescent="0.25">
      <c r="B156" t="s">
        <v>67</v>
      </c>
      <c r="C156">
        <v>931010</v>
      </c>
      <c r="D156">
        <v>-0.13496693676592608</v>
      </c>
      <c r="E156">
        <v>388155</v>
      </c>
      <c r="F156">
        <v>-0.12103576725806997</v>
      </c>
      <c r="G156">
        <v>384782</v>
      </c>
      <c r="H156">
        <v>-0.1152463882750866</v>
      </c>
      <c r="I156">
        <v>3373</v>
      </c>
      <c r="J156">
        <v>-0.49679248097866624</v>
      </c>
      <c r="K156">
        <v>235153</v>
      </c>
      <c r="L156">
        <v>-0.12811680824005311</v>
      </c>
      <c r="M156">
        <v>233929</v>
      </c>
      <c r="N156">
        <v>-0.12570170652035795</v>
      </c>
      <c r="O156">
        <v>1225</v>
      </c>
      <c r="P156">
        <v>-0.42917054986020509</v>
      </c>
      <c r="Q156">
        <v>165113</v>
      </c>
      <c r="R156">
        <v>-0.13098878426955651</v>
      </c>
      <c r="S156">
        <v>161879</v>
      </c>
      <c r="T156">
        <v>-0.13783626883398403</v>
      </c>
      <c r="U156">
        <v>3234</v>
      </c>
      <c r="V156">
        <v>0.44181899242086486</v>
      </c>
      <c r="W156">
        <v>131784</v>
      </c>
      <c r="X156">
        <v>-0.21519303950118807</v>
      </c>
      <c r="Y156">
        <v>130702</v>
      </c>
      <c r="Z156">
        <v>-0.20618763323636058</v>
      </c>
      <c r="AA156">
        <v>1083</v>
      </c>
      <c r="AB156">
        <v>-0.66860465116279078</v>
      </c>
      <c r="AC156">
        <v>15218</v>
      </c>
      <c r="AD156">
        <v>2.5693392186574293E-3</v>
      </c>
      <c r="AE156">
        <v>12040</v>
      </c>
      <c r="AF156">
        <v>-0.11045437753971188</v>
      </c>
      <c r="AG156">
        <v>3178</v>
      </c>
      <c r="AH156">
        <v>0.93309002433090016</v>
      </c>
      <c r="AI156">
        <v>793519</v>
      </c>
      <c r="AJ156">
        <v>-0.15312897211422405</v>
      </c>
      <c r="AK156">
        <v>329174</v>
      </c>
      <c r="AL156">
        <v>-0.13388254919656783</v>
      </c>
      <c r="AM156">
        <v>326307</v>
      </c>
      <c r="AN156">
        <v>-0.13084926165057853</v>
      </c>
      <c r="AO156">
        <v>2866</v>
      </c>
      <c r="AP156">
        <v>-0.38019031141868509</v>
      </c>
      <c r="AQ156">
        <v>194091</v>
      </c>
      <c r="AR156">
        <v>-0.17268674020903307</v>
      </c>
      <c r="AS156">
        <v>193248</v>
      </c>
      <c r="AT156">
        <v>-0.17059520335113054</v>
      </c>
      <c r="AU156">
        <v>843</v>
      </c>
      <c r="AV156">
        <v>-0.47574626865671643</v>
      </c>
      <c r="AW156">
        <v>138913</v>
      </c>
      <c r="AX156">
        <v>-0.12371550228670558</v>
      </c>
      <c r="AY156">
        <v>136035</v>
      </c>
      <c r="AZ156">
        <v>-0.13349087851610275</v>
      </c>
      <c r="BA156">
        <v>2879</v>
      </c>
      <c r="BB156">
        <v>0.87801696020874109</v>
      </c>
      <c r="BC156">
        <v>122578</v>
      </c>
      <c r="BD156">
        <v>-0.21951685407566823</v>
      </c>
      <c r="BE156">
        <v>122135</v>
      </c>
      <c r="BF156">
        <v>-0.21270273057783051</v>
      </c>
      <c r="BG156">
        <v>444</v>
      </c>
      <c r="BH156">
        <v>-0.76899063475546303</v>
      </c>
      <c r="BI156">
        <v>10748</v>
      </c>
      <c r="BJ156">
        <v>7.2547649935136294E-2</v>
      </c>
      <c r="BK156">
        <v>8531</v>
      </c>
      <c r="BL156">
        <v>-5.1373290336928723E-2</v>
      </c>
      <c r="BM156">
        <v>2218</v>
      </c>
      <c r="BN156">
        <v>1.1575875486381322</v>
      </c>
      <c r="BO156">
        <v>137491</v>
      </c>
      <c r="BP156">
        <v>-1.2773748833201704E-2</v>
      </c>
      <c r="BQ156">
        <v>58981</v>
      </c>
      <c r="BR156">
        <v>-4.1722854961087963E-2</v>
      </c>
      <c r="BS156">
        <v>58475</v>
      </c>
      <c r="BT156">
        <v>-1.6731124936942954E-2</v>
      </c>
      <c r="BU156">
        <v>507</v>
      </c>
      <c r="BV156">
        <v>-0.75601539942252161</v>
      </c>
      <c r="BW156">
        <v>41062</v>
      </c>
      <c r="BX156">
        <v>0.16975757057801322</v>
      </c>
      <c r="BY156">
        <v>40681</v>
      </c>
      <c r="BZ156">
        <v>0.17690794422264644</v>
      </c>
      <c r="CA156">
        <v>381</v>
      </c>
      <c r="CB156">
        <v>-0.29050279329608941</v>
      </c>
      <c r="CC156">
        <v>26199</v>
      </c>
      <c r="CD156">
        <v>-0.16765154403354932</v>
      </c>
      <c r="CE156">
        <v>25844</v>
      </c>
      <c r="CF156">
        <v>-0.16000910065979779</v>
      </c>
      <c r="CG156">
        <v>355</v>
      </c>
      <c r="CH156">
        <v>-0.5</v>
      </c>
      <c r="CI156">
        <v>9206</v>
      </c>
      <c r="CJ156">
        <v>-0.15269213069489185</v>
      </c>
      <c r="CK156">
        <v>8567</v>
      </c>
      <c r="CL156">
        <v>-0.10001050530517908</v>
      </c>
      <c r="CM156">
        <v>639</v>
      </c>
      <c r="CN156">
        <v>-0.52526002971768204</v>
      </c>
      <c r="CO156">
        <v>4470</v>
      </c>
      <c r="CP156">
        <v>-0.13355301415002907</v>
      </c>
      <c r="CQ156">
        <v>3510</v>
      </c>
      <c r="CR156">
        <v>-0.22721268163804487</v>
      </c>
      <c r="CS156">
        <v>961</v>
      </c>
      <c r="CT156">
        <v>0.56006493506493515</v>
      </c>
      <c r="CU156">
        <v>203593</v>
      </c>
      <c r="CV156">
        <v>-9.5339237232780372E-2</v>
      </c>
      <c r="CW156">
        <v>57932</v>
      </c>
      <c r="CX156">
        <v>-7.097726033548224E-2</v>
      </c>
      <c r="CY156">
        <v>57438</v>
      </c>
      <c r="CZ156">
        <v>-7.1874091070678325E-2</v>
      </c>
      <c r="DA156">
        <v>494</v>
      </c>
      <c r="DB156">
        <v>4.6610169491525522E-2</v>
      </c>
      <c r="DC156">
        <v>56972</v>
      </c>
      <c r="DD156">
        <v>-8.9526001214562001E-2</v>
      </c>
      <c r="DE156">
        <v>56942</v>
      </c>
      <c r="DF156">
        <v>-8.4430723714887579E-2</v>
      </c>
      <c r="DG156">
        <v>30</v>
      </c>
      <c r="DH156">
        <v>-0.92125984251968507</v>
      </c>
      <c r="DI156">
        <v>22475</v>
      </c>
      <c r="DJ156">
        <v>-0.15931024163985941</v>
      </c>
      <c r="DK156">
        <v>22124</v>
      </c>
      <c r="DL156">
        <v>-0.15392558032811965</v>
      </c>
      <c r="DM156">
        <v>351</v>
      </c>
      <c r="DN156">
        <v>-0.4</v>
      </c>
      <c r="DO156">
        <v>58675</v>
      </c>
      <c r="DP156">
        <v>-0.13003187782637704</v>
      </c>
      <c r="DQ156">
        <v>58511</v>
      </c>
      <c r="DR156">
        <v>-0.1191153666651612</v>
      </c>
      <c r="DS156">
        <v>165</v>
      </c>
      <c r="DT156">
        <v>-0.83870967741935487</v>
      </c>
      <c r="DU156">
        <v>4895</v>
      </c>
      <c r="DV156">
        <v>1.8730489073881307E-2</v>
      </c>
      <c r="DW156">
        <v>4614</v>
      </c>
      <c r="DX156">
        <v>5.0068274920345823E-2</v>
      </c>
      <c r="DY156">
        <v>281</v>
      </c>
      <c r="DZ156">
        <v>-0.31630170316301698</v>
      </c>
      <c r="EA156">
        <v>25728</v>
      </c>
      <c r="EB156">
        <v>-0.1454195177041121</v>
      </c>
      <c r="EC156">
        <v>14030</v>
      </c>
      <c r="ED156">
        <v>-0.1207069440962647</v>
      </c>
      <c r="EE156">
        <v>14021</v>
      </c>
      <c r="EF156">
        <v>-0.114108801415303</v>
      </c>
      <c r="EG156">
        <v>9</v>
      </c>
      <c r="EH156">
        <v>-0.93023255813953487</v>
      </c>
      <c r="EI156">
        <v>7381</v>
      </c>
      <c r="EJ156">
        <v>-3.4911087866108748E-2</v>
      </c>
      <c r="EK156">
        <v>7129</v>
      </c>
      <c r="EL156">
        <v>-2.1548174581388913E-2</v>
      </c>
      <c r="EM156">
        <v>252</v>
      </c>
      <c r="EN156">
        <v>-0.30578512396694213</v>
      </c>
      <c r="EO156">
        <v>2261</v>
      </c>
      <c r="EP156">
        <v>-0.44419862340216321</v>
      </c>
      <c r="EQ156">
        <v>2218</v>
      </c>
      <c r="ER156">
        <v>-0.44563859035241193</v>
      </c>
      <c r="ES156">
        <v>43</v>
      </c>
      <c r="ET156">
        <v>-0.36764705882352944</v>
      </c>
      <c r="EU156">
        <v>1647</v>
      </c>
      <c r="EV156">
        <v>-0.10245231607629424</v>
      </c>
      <c r="EW156">
        <v>1621</v>
      </c>
      <c r="EX156">
        <v>-0.1019390581717452</v>
      </c>
      <c r="EY156">
        <v>26</v>
      </c>
      <c r="EZ156">
        <v>-0.1333333333333333</v>
      </c>
      <c r="FA156">
        <v>496</v>
      </c>
      <c r="FB156">
        <v>-0.40456182472989199</v>
      </c>
      <c r="FC156">
        <v>496</v>
      </c>
      <c r="FD156">
        <v>-0.40456182472989199</v>
      </c>
      <c r="FE156">
        <v>0</v>
      </c>
      <c r="FF156" t="s">
        <v>123</v>
      </c>
      <c r="FG156">
        <v>38544</v>
      </c>
      <c r="FH156">
        <v>-6.4420602941890337E-2</v>
      </c>
      <c r="FI156">
        <v>18881</v>
      </c>
      <c r="FJ156">
        <v>-0.232760372221545</v>
      </c>
      <c r="FK156">
        <v>18587</v>
      </c>
      <c r="FL156">
        <v>-0.13452225740361334</v>
      </c>
      <c r="FM156">
        <v>294</v>
      </c>
      <c r="FN156">
        <v>-0.90616022981168209</v>
      </c>
      <c r="FO156">
        <v>4064</v>
      </c>
      <c r="FP156">
        <v>0.12576177285318568</v>
      </c>
      <c r="FQ156">
        <v>3852</v>
      </c>
      <c r="FR156">
        <v>0.11426091987272202</v>
      </c>
      <c r="FS156">
        <v>212</v>
      </c>
      <c r="FT156">
        <v>0.3856209150326797</v>
      </c>
      <c r="FU156">
        <v>5763</v>
      </c>
      <c r="FV156">
        <v>0.53067729083665349</v>
      </c>
      <c r="FW156">
        <v>5255</v>
      </c>
      <c r="FX156">
        <v>0.42954298150163228</v>
      </c>
      <c r="FY156">
        <v>508</v>
      </c>
      <c r="FZ156">
        <v>4.7078651685393256</v>
      </c>
      <c r="GA156">
        <v>10202</v>
      </c>
      <c r="GB156">
        <v>-0.1535014935280451</v>
      </c>
      <c r="GC156">
        <v>10184</v>
      </c>
      <c r="GD156">
        <v>-0.15140404966252807</v>
      </c>
      <c r="GE156">
        <v>18</v>
      </c>
      <c r="GF156">
        <v>-0.64705882352941169</v>
      </c>
      <c r="GG156">
        <v>303</v>
      </c>
      <c r="GH156">
        <v>-0.24626865671641796</v>
      </c>
      <c r="GI156">
        <v>48</v>
      </c>
      <c r="GJ156">
        <v>-0.43529411764705883</v>
      </c>
      <c r="GK156">
        <v>255</v>
      </c>
      <c r="GL156">
        <v>-0.19811320754716977</v>
      </c>
      <c r="GM156">
        <v>289776</v>
      </c>
      <c r="GN156">
        <v>-0.10751101843952404</v>
      </c>
      <c r="GO156">
        <v>147961</v>
      </c>
      <c r="GP156">
        <v>-8.0319238204160759E-2</v>
      </c>
      <c r="GQ156">
        <v>146419</v>
      </c>
      <c r="GR156">
        <v>-8.9903843165530239E-2</v>
      </c>
      <c r="GS156">
        <v>1542</v>
      </c>
      <c r="GT156" t="s">
        <v>123</v>
      </c>
      <c r="GU156">
        <v>43186</v>
      </c>
      <c r="GV156">
        <v>-2.0436863474493583E-2</v>
      </c>
      <c r="GW156">
        <v>43186</v>
      </c>
      <c r="GX156">
        <v>-1.7003163908679175E-2</v>
      </c>
      <c r="GY156">
        <v>0</v>
      </c>
      <c r="GZ156">
        <v>-1</v>
      </c>
      <c r="HA156">
        <v>73479</v>
      </c>
      <c r="HB156">
        <v>-6.0683148825198763E-2</v>
      </c>
      <c r="HC156">
        <v>71900</v>
      </c>
      <c r="HD156">
        <v>-7.9526833265055275E-2</v>
      </c>
      <c r="HE156">
        <v>1579</v>
      </c>
      <c r="HF156">
        <v>12.850877192982455</v>
      </c>
      <c r="HG156">
        <v>25021</v>
      </c>
      <c r="HH156">
        <v>-0.35104782653802258</v>
      </c>
      <c r="HI156">
        <v>25017</v>
      </c>
      <c r="HJ156">
        <v>-0.34446977438880588</v>
      </c>
      <c r="HK156">
        <v>4</v>
      </c>
      <c r="HL156">
        <v>-0.98982188295165396</v>
      </c>
      <c r="HM156">
        <v>2721</v>
      </c>
      <c r="HN156">
        <v>0.83232323232323235</v>
      </c>
      <c r="HO156">
        <v>1219</v>
      </c>
      <c r="HP156">
        <v>-0.17912457912457913</v>
      </c>
      <c r="HQ156">
        <v>1502</v>
      </c>
      <c r="HR156" t="s">
        <v>123</v>
      </c>
      <c r="HS156">
        <v>32957</v>
      </c>
      <c r="HT156">
        <v>-0.11598401330436414</v>
      </c>
      <c r="HU156">
        <v>11292</v>
      </c>
      <c r="HV156">
        <v>-0.1228151945933349</v>
      </c>
      <c r="HW156">
        <v>11292</v>
      </c>
      <c r="HX156">
        <v>-0.1228151945933349</v>
      </c>
      <c r="HY156">
        <v>0</v>
      </c>
      <c r="HZ156" t="s">
        <v>123</v>
      </c>
      <c r="IA156">
        <v>13701</v>
      </c>
      <c r="IB156">
        <v>-0.10057112847108252</v>
      </c>
      <c r="IC156">
        <v>13701</v>
      </c>
      <c r="ID156">
        <v>-9.6716772151898778E-2</v>
      </c>
      <c r="IE156">
        <v>0</v>
      </c>
      <c r="IF156">
        <v>-1</v>
      </c>
      <c r="IG156">
        <v>3999</v>
      </c>
      <c r="IH156">
        <v>-0.14239759811280295</v>
      </c>
      <c r="II156">
        <v>3967</v>
      </c>
      <c r="IJ156">
        <v>-0.14282627484874677</v>
      </c>
      <c r="IK156">
        <v>33</v>
      </c>
      <c r="IL156">
        <v>-5.7142857142857162E-2</v>
      </c>
      <c r="IM156">
        <v>2879</v>
      </c>
      <c r="IN156">
        <v>-5.4515599343185506E-2</v>
      </c>
      <c r="IO156">
        <v>2832</v>
      </c>
      <c r="IP156">
        <v>-5.0938337801608613E-2</v>
      </c>
      <c r="IQ156">
        <v>47</v>
      </c>
      <c r="IR156">
        <v>-0.24193548387096775</v>
      </c>
      <c r="IS156">
        <v>1165</v>
      </c>
      <c r="IT156">
        <v>-0.28483732351135671</v>
      </c>
      <c r="IU156">
        <v>1165</v>
      </c>
      <c r="IV156">
        <v>-0.28483732351135671</v>
      </c>
      <c r="IW156">
        <v>0</v>
      </c>
      <c r="IX156" t="s">
        <v>123</v>
      </c>
      <c r="IY156">
        <v>28156</v>
      </c>
      <c r="IZ156">
        <v>-0.11841693280731413</v>
      </c>
      <c r="JA156">
        <v>7217</v>
      </c>
      <c r="JB156">
        <v>-6.8413579450109729E-2</v>
      </c>
      <c r="JC156">
        <v>7217</v>
      </c>
      <c r="JD156">
        <v>-6.8413579450109729E-2</v>
      </c>
      <c r="JE156">
        <v>0</v>
      </c>
      <c r="JF156" t="s">
        <v>123</v>
      </c>
      <c r="JG156">
        <v>3602</v>
      </c>
      <c r="JH156">
        <v>-0.28346926596379551</v>
      </c>
      <c r="JI156">
        <v>3602</v>
      </c>
      <c r="JJ156">
        <v>-0.28346926596379551</v>
      </c>
      <c r="JK156">
        <v>0</v>
      </c>
      <c r="JL156" t="s">
        <v>123</v>
      </c>
      <c r="JM156">
        <v>15682</v>
      </c>
      <c r="JN156">
        <v>-2.0548372993566932E-2</v>
      </c>
      <c r="JO156">
        <v>15672</v>
      </c>
      <c r="JP156">
        <v>-2.1172943601274086E-2</v>
      </c>
      <c r="JQ156">
        <v>10</v>
      </c>
      <c r="JR156" t="s">
        <v>123</v>
      </c>
      <c r="JS156">
        <v>1665</v>
      </c>
      <c r="JT156">
        <v>-0.47193149381541388</v>
      </c>
      <c r="JU156">
        <v>1665</v>
      </c>
      <c r="JV156">
        <v>-0.47193149381541388</v>
      </c>
      <c r="JW156">
        <v>0</v>
      </c>
      <c r="JX156" t="s">
        <v>123</v>
      </c>
      <c r="JY156">
        <v>0</v>
      </c>
      <c r="JZ156">
        <v>-1</v>
      </c>
      <c r="KA156">
        <v>0</v>
      </c>
      <c r="KB156" t="s">
        <v>123</v>
      </c>
      <c r="KC156">
        <v>0</v>
      </c>
      <c r="KD156">
        <v>-1</v>
      </c>
      <c r="KE156">
        <v>18397</v>
      </c>
      <c r="KF156">
        <v>-0.36052695609857832</v>
      </c>
      <c r="KG156">
        <v>7624</v>
      </c>
      <c r="KH156">
        <v>-0.38605250442905459</v>
      </c>
      <c r="KI156">
        <v>7562</v>
      </c>
      <c r="KJ156">
        <v>-0.38370008149959245</v>
      </c>
      <c r="KK156">
        <v>62</v>
      </c>
      <c r="KL156">
        <v>-0.58108108108108114</v>
      </c>
      <c r="KM156">
        <v>3430</v>
      </c>
      <c r="KN156">
        <v>-0.36645733284078319</v>
      </c>
      <c r="KO156">
        <v>3411</v>
      </c>
      <c r="KP156">
        <v>-0.36610295484110755</v>
      </c>
      <c r="KQ156">
        <v>19</v>
      </c>
      <c r="KR156">
        <v>-0.4242424242424242</v>
      </c>
      <c r="KS156">
        <v>2962</v>
      </c>
      <c r="KT156">
        <v>-0.19423286180631116</v>
      </c>
      <c r="KU156">
        <v>2880</v>
      </c>
      <c r="KV156">
        <v>-0.20398009950248752</v>
      </c>
      <c r="KW156">
        <v>82</v>
      </c>
      <c r="KX156">
        <v>0.4137931034482758</v>
      </c>
      <c r="KY156">
        <v>4586</v>
      </c>
      <c r="KZ156">
        <v>-0.38853333333333329</v>
      </c>
      <c r="LA156">
        <v>4544</v>
      </c>
      <c r="LB156">
        <v>-0.38528138528138534</v>
      </c>
      <c r="LC156">
        <v>42</v>
      </c>
      <c r="LD156">
        <v>-0.61111111111111116</v>
      </c>
      <c r="LE156">
        <v>124</v>
      </c>
      <c r="LF156">
        <v>-9.4890510948905105E-2</v>
      </c>
      <c r="LG156">
        <v>0</v>
      </c>
      <c r="LH156">
        <v>-1</v>
      </c>
      <c r="LI156">
        <v>124</v>
      </c>
      <c r="LJ156">
        <v>0.58974358974358965</v>
      </c>
      <c r="LK156">
        <v>83603</v>
      </c>
      <c r="LL156">
        <v>-0.36072581015155458</v>
      </c>
      <c r="LM156">
        <v>31516</v>
      </c>
      <c r="LN156">
        <v>-0.26367926732395686</v>
      </c>
      <c r="LO156">
        <v>31481</v>
      </c>
      <c r="LP156">
        <v>-0.26121749741856759</v>
      </c>
      <c r="LQ156">
        <v>35</v>
      </c>
      <c r="LR156">
        <v>-0.81675392670157065</v>
      </c>
      <c r="LS156">
        <v>40819</v>
      </c>
      <c r="LT156">
        <v>-0.34496758456897103</v>
      </c>
      <c r="LU156">
        <v>40731</v>
      </c>
      <c r="LV156">
        <v>-0.34558161953727506</v>
      </c>
      <c r="LW156">
        <v>88</v>
      </c>
      <c r="LX156">
        <v>0.15789473684210531</v>
      </c>
      <c r="LY156">
        <v>5396</v>
      </c>
      <c r="LZ156">
        <v>-0.62530379834733707</v>
      </c>
      <c r="MA156">
        <v>5386</v>
      </c>
      <c r="MB156">
        <v>-0.62511310642444484</v>
      </c>
      <c r="MC156">
        <v>10</v>
      </c>
      <c r="MD156">
        <v>-0.69696969696969702</v>
      </c>
      <c r="ME156">
        <v>5633</v>
      </c>
      <c r="MF156">
        <v>-0.50631025416301489</v>
      </c>
      <c r="MG156">
        <v>5617</v>
      </c>
      <c r="MH156">
        <v>-0.50593719764271272</v>
      </c>
      <c r="MI156">
        <v>16</v>
      </c>
      <c r="MJ156">
        <v>-0.6097560975609756</v>
      </c>
      <c r="MK156">
        <v>323</v>
      </c>
      <c r="ML156">
        <v>4.4745762711864403</v>
      </c>
      <c r="MM156">
        <v>323</v>
      </c>
      <c r="MN156">
        <v>13.043478260869565</v>
      </c>
      <c r="MO156">
        <v>0</v>
      </c>
      <c r="MP156">
        <v>-1</v>
      </c>
      <c r="MQ156">
        <v>72765</v>
      </c>
      <c r="MR156">
        <v>-0.16552942120895886</v>
      </c>
      <c r="MS156">
        <v>32721</v>
      </c>
      <c r="MT156">
        <v>-0.19029472173418127</v>
      </c>
      <c r="MU156">
        <v>32290</v>
      </c>
      <c r="MV156">
        <v>-0.1898740528877515</v>
      </c>
      <c r="MW156">
        <v>430</v>
      </c>
      <c r="MX156">
        <v>-0.2196007259528131</v>
      </c>
      <c r="MY156">
        <v>20936</v>
      </c>
      <c r="MZ156">
        <v>-0.27039553929255966</v>
      </c>
      <c r="NA156">
        <v>20694</v>
      </c>
      <c r="NB156">
        <v>-0.26904736674790719</v>
      </c>
      <c r="NC156">
        <v>242</v>
      </c>
      <c r="ND156">
        <v>-0.36979166666666663</v>
      </c>
      <c r="NE156">
        <v>6896</v>
      </c>
      <c r="NF156">
        <v>-1.217590603065466E-2</v>
      </c>
      <c r="NG156">
        <v>6633</v>
      </c>
      <c r="NH156">
        <v>3.1570762052877122E-2</v>
      </c>
      <c r="NI156">
        <v>263</v>
      </c>
      <c r="NJ156">
        <v>-0.52268602540834852</v>
      </c>
      <c r="NK156">
        <v>12270</v>
      </c>
      <c r="NL156">
        <v>1.7581688505556414E-2</v>
      </c>
      <c r="NM156">
        <v>12144</v>
      </c>
      <c r="NN156">
        <v>2.5502448910657005E-2</v>
      </c>
      <c r="NO156">
        <v>126</v>
      </c>
      <c r="NP156">
        <v>-0.41121495327102808</v>
      </c>
      <c r="NQ156">
        <v>721</v>
      </c>
      <c r="NR156">
        <v>0.24956672443674166</v>
      </c>
      <c r="NS156">
        <v>666</v>
      </c>
      <c r="NT156">
        <v>0.37037037037037046</v>
      </c>
      <c r="NU156">
        <v>56</v>
      </c>
      <c r="NV156">
        <v>-0.38461538461538458</v>
      </c>
    </row>
    <row r="157" spans="2:386" outlineLevel="1" x14ac:dyDescent="0.25">
      <c r="B157" t="s">
        <v>69</v>
      </c>
      <c r="C157">
        <v>769095</v>
      </c>
      <c r="D157">
        <v>-4.2376173015972185E-3</v>
      </c>
      <c r="E157">
        <v>302663</v>
      </c>
      <c r="F157">
        <v>2.3886847856239068E-2</v>
      </c>
      <c r="G157">
        <v>298963</v>
      </c>
      <c r="H157">
        <v>3.12802911398955E-2</v>
      </c>
      <c r="I157">
        <v>3700</v>
      </c>
      <c r="J157">
        <v>-0.35178696566222845</v>
      </c>
      <c r="K157">
        <v>201108</v>
      </c>
      <c r="L157">
        <v>1.0562495603147593E-2</v>
      </c>
      <c r="M157">
        <v>199064</v>
      </c>
      <c r="N157">
        <v>2.3870632589765517E-2</v>
      </c>
      <c r="O157">
        <v>2044</v>
      </c>
      <c r="P157">
        <v>-0.55400392755836791</v>
      </c>
      <c r="Q157">
        <v>153385</v>
      </c>
      <c r="R157">
        <v>-2.291967920093263E-2</v>
      </c>
      <c r="S157">
        <v>152526</v>
      </c>
      <c r="T157">
        <v>-6.1575151005727191E-3</v>
      </c>
      <c r="U157">
        <v>859</v>
      </c>
      <c r="V157">
        <v>-0.75547964702533443</v>
      </c>
      <c r="W157">
        <v>104979</v>
      </c>
      <c r="X157">
        <v>-0.14369963130934127</v>
      </c>
      <c r="Y157">
        <v>104345</v>
      </c>
      <c r="Z157">
        <v>-0.1395929877797385</v>
      </c>
      <c r="AA157">
        <v>634</v>
      </c>
      <c r="AB157">
        <v>-0.5204236006051437</v>
      </c>
      <c r="AC157">
        <v>11111</v>
      </c>
      <c r="AD157">
        <v>-7.7692445079478034E-3</v>
      </c>
      <c r="AE157">
        <v>9671</v>
      </c>
      <c r="AF157">
        <v>-1.1549468520032691E-2</v>
      </c>
      <c r="AG157">
        <v>1440</v>
      </c>
      <c r="AH157">
        <v>1.8387553041018467E-2</v>
      </c>
      <c r="AI157">
        <v>644093</v>
      </c>
      <c r="AJ157">
        <v>-3.4024868016314658E-3</v>
      </c>
      <c r="AK157">
        <v>248095</v>
      </c>
      <c r="AL157">
        <v>2.6543363124793107E-2</v>
      </c>
      <c r="AM157">
        <v>247409</v>
      </c>
      <c r="AN157">
        <v>3.1494027641700173E-2</v>
      </c>
      <c r="AO157">
        <v>686</v>
      </c>
      <c r="AP157">
        <v>-0.62410958904109592</v>
      </c>
      <c r="AQ157">
        <v>162612</v>
      </c>
      <c r="AR157">
        <v>6.3121936729542139E-3</v>
      </c>
      <c r="AS157">
        <v>161901</v>
      </c>
      <c r="AT157">
        <v>9.5151987529227267E-3</v>
      </c>
      <c r="AU157">
        <v>711</v>
      </c>
      <c r="AV157">
        <v>-0.41577649958915364</v>
      </c>
      <c r="AW157">
        <v>127565</v>
      </c>
      <c r="AX157">
        <v>2.849287678080481E-2</v>
      </c>
      <c r="AY157">
        <v>126982</v>
      </c>
      <c r="AZ157">
        <v>3.3693413544117368E-2</v>
      </c>
      <c r="BA157">
        <v>583</v>
      </c>
      <c r="BB157">
        <v>-0.5092592592592593</v>
      </c>
      <c r="BC157">
        <v>97301</v>
      </c>
      <c r="BD157">
        <v>-0.15049153992561426</v>
      </c>
      <c r="BE157">
        <v>96922</v>
      </c>
      <c r="BF157">
        <v>-0.14763123411515355</v>
      </c>
      <c r="BG157">
        <v>380</v>
      </c>
      <c r="BH157">
        <v>-0.54161640530759958</v>
      </c>
      <c r="BI157">
        <v>6996</v>
      </c>
      <c r="BJ157">
        <v>6.8254695373339391E-2</v>
      </c>
      <c r="BK157">
        <v>6690</v>
      </c>
      <c r="BL157">
        <v>9.510558192830243E-2</v>
      </c>
      <c r="BM157">
        <v>306</v>
      </c>
      <c r="BN157">
        <v>-0.30454545454545456</v>
      </c>
      <c r="BO157">
        <v>125002</v>
      </c>
      <c r="BP157">
        <v>-8.510807059290082E-3</v>
      </c>
      <c r="BQ157">
        <v>54568</v>
      </c>
      <c r="BR157">
        <v>1.1961500658346225E-2</v>
      </c>
      <c r="BS157">
        <v>51554</v>
      </c>
      <c r="BT157">
        <v>3.0255795363709037E-2</v>
      </c>
      <c r="BU157">
        <v>3014</v>
      </c>
      <c r="BV157">
        <v>-0.22379603399433423</v>
      </c>
      <c r="BW157">
        <v>38496</v>
      </c>
      <c r="BX157">
        <v>2.8919655743839146E-2</v>
      </c>
      <c r="BY157">
        <v>37163</v>
      </c>
      <c r="BZ157">
        <v>9.148848684210531E-2</v>
      </c>
      <c r="CA157">
        <v>1333</v>
      </c>
      <c r="CB157">
        <v>-0.60398098633392749</v>
      </c>
      <c r="CC157">
        <v>25820</v>
      </c>
      <c r="CD157">
        <v>-0.21643602816217533</v>
      </c>
      <c r="CE157">
        <v>25545</v>
      </c>
      <c r="CF157">
        <v>-0.16595925297113756</v>
      </c>
      <c r="CG157">
        <v>275</v>
      </c>
      <c r="CH157">
        <v>-0.88166953528399317</v>
      </c>
      <c r="CI157">
        <v>7677</v>
      </c>
      <c r="CJ157">
        <v>-4.7282204020848817E-2</v>
      </c>
      <c r="CK157">
        <v>7423</v>
      </c>
      <c r="CL157">
        <v>-1.8770654329147374E-2</v>
      </c>
      <c r="CM157">
        <v>254</v>
      </c>
      <c r="CN157">
        <v>-0.48478701825557813</v>
      </c>
      <c r="CO157">
        <v>4115</v>
      </c>
      <c r="CP157">
        <v>-0.11486341148634116</v>
      </c>
      <c r="CQ157">
        <v>2981</v>
      </c>
      <c r="CR157">
        <v>-0.18862275449101795</v>
      </c>
      <c r="CS157">
        <v>1134</v>
      </c>
      <c r="CT157">
        <v>0.16307692307692312</v>
      </c>
      <c r="CU157">
        <v>163899</v>
      </c>
      <c r="CV157">
        <v>3.2402129066801066E-2</v>
      </c>
      <c r="CW157">
        <v>37259</v>
      </c>
      <c r="CX157">
        <v>3.750835375362005E-2</v>
      </c>
      <c r="CY157">
        <v>36978</v>
      </c>
      <c r="CZ157">
        <v>4.1252499084842187E-2</v>
      </c>
      <c r="DA157">
        <v>281</v>
      </c>
      <c r="DB157">
        <v>-0.29749999999999999</v>
      </c>
      <c r="DC157">
        <v>49673</v>
      </c>
      <c r="DD157">
        <v>4.5791401743231264E-2</v>
      </c>
      <c r="DE157">
        <v>49505</v>
      </c>
      <c r="DF157">
        <v>4.6794383828131503E-2</v>
      </c>
      <c r="DG157">
        <v>168</v>
      </c>
      <c r="DH157">
        <v>-0.18446601941747576</v>
      </c>
      <c r="DI157">
        <v>19278</v>
      </c>
      <c r="DJ157">
        <v>3.6284470246734424E-2</v>
      </c>
      <c r="DK157">
        <v>19159</v>
      </c>
      <c r="DL157">
        <v>4.1023690502064669E-2</v>
      </c>
      <c r="DM157">
        <v>119</v>
      </c>
      <c r="DN157">
        <v>-0.40201005025125625</v>
      </c>
      <c r="DO157">
        <v>52252</v>
      </c>
      <c r="DP157">
        <v>-2.2341461551681485E-3</v>
      </c>
      <c r="DQ157">
        <v>52073</v>
      </c>
      <c r="DR157">
        <v>-5.4622891957447628E-3</v>
      </c>
      <c r="DS157">
        <v>179</v>
      </c>
      <c r="DT157">
        <v>15.272727272727273</v>
      </c>
      <c r="DU157">
        <v>3416</v>
      </c>
      <c r="DV157">
        <v>5.7257814917982097E-2</v>
      </c>
      <c r="DW157">
        <v>3416</v>
      </c>
      <c r="DX157">
        <v>5.7257814917982097E-2</v>
      </c>
      <c r="DY157">
        <v>0</v>
      </c>
      <c r="DZ157" t="s">
        <v>123</v>
      </c>
      <c r="EA157">
        <v>19706</v>
      </c>
      <c r="EB157">
        <v>5.3684097957437782E-2</v>
      </c>
      <c r="EC157">
        <v>10129</v>
      </c>
      <c r="ED157">
        <v>0.10421890330317241</v>
      </c>
      <c r="EE157">
        <v>10105</v>
      </c>
      <c r="EF157">
        <v>0.10485458123769953</v>
      </c>
      <c r="EG157">
        <v>24</v>
      </c>
      <c r="EH157">
        <v>-0.1428571428571429</v>
      </c>
      <c r="EI157">
        <v>6022</v>
      </c>
      <c r="EJ157">
        <v>-8.0470300809283857E-2</v>
      </c>
      <c r="EK157">
        <v>5949</v>
      </c>
      <c r="EL157">
        <v>-7.1049344159900052E-2</v>
      </c>
      <c r="EM157">
        <v>73</v>
      </c>
      <c r="EN157">
        <v>-0.49655172413793103</v>
      </c>
      <c r="EO157">
        <v>2411</v>
      </c>
      <c r="EP157">
        <v>0.40174418604651163</v>
      </c>
      <c r="EQ157">
        <v>2366</v>
      </c>
      <c r="ER157">
        <v>0.4066587395957193</v>
      </c>
      <c r="ES157">
        <v>46</v>
      </c>
      <c r="ET157">
        <v>0.21052631578947367</v>
      </c>
      <c r="EU157">
        <v>960</v>
      </c>
      <c r="EV157">
        <v>-0.1808873720136519</v>
      </c>
      <c r="EW157">
        <v>950</v>
      </c>
      <c r="EX157">
        <v>-0.17175239755884919</v>
      </c>
      <c r="EY157">
        <v>10</v>
      </c>
      <c r="EZ157">
        <v>-0.6</v>
      </c>
      <c r="FA157">
        <v>252</v>
      </c>
      <c r="FB157">
        <v>-0.16000000000000003</v>
      </c>
      <c r="FC157">
        <v>233</v>
      </c>
      <c r="FD157">
        <v>-0.16487455197132617</v>
      </c>
      <c r="FE157">
        <v>19</v>
      </c>
      <c r="FF157">
        <v>-9.5238095238095233E-2</v>
      </c>
      <c r="FG157">
        <v>22769</v>
      </c>
      <c r="FH157">
        <v>-6.6844262295082002E-2</v>
      </c>
      <c r="FI157">
        <v>11934</v>
      </c>
      <c r="FJ157">
        <v>-6.8242343541944361E-3</v>
      </c>
      <c r="FK157">
        <v>11934</v>
      </c>
      <c r="FL157">
        <v>-5.4999999999999494E-3</v>
      </c>
      <c r="FM157">
        <v>0</v>
      </c>
      <c r="FN157">
        <v>-1</v>
      </c>
      <c r="FO157">
        <v>2576</v>
      </c>
      <c r="FP157">
        <v>-0.1912087912087912</v>
      </c>
      <c r="FQ157">
        <v>2422</v>
      </c>
      <c r="FR157">
        <v>-0.20694171578258025</v>
      </c>
      <c r="FS157">
        <v>155</v>
      </c>
      <c r="FT157">
        <v>0.18320610687022909</v>
      </c>
      <c r="FU157">
        <v>3372</v>
      </c>
      <c r="FV157">
        <v>0.96160558464223378</v>
      </c>
      <c r="FW157">
        <v>3205</v>
      </c>
      <c r="FX157">
        <v>0.94124772864930351</v>
      </c>
      <c r="FY157">
        <v>166</v>
      </c>
      <c r="FZ157">
        <v>1.4057971014492754</v>
      </c>
      <c r="GA157">
        <v>4648</v>
      </c>
      <c r="GB157">
        <v>-0.37358490566037739</v>
      </c>
      <c r="GC157">
        <v>4648</v>
      </c>
      <c r="GD157">
        <v>-0.36328767123287675</v>
      </c>
      <c r="GE157">
        <v>0</v>
      </c>
      <c r="GF157">
        <v>-1</v>
      </c>
      <c r="GG157">
        <v>268</v>
      </c>
      <c r="GH157">
        <v>-0.14920634920634923</v>
      </c>
      <c r="GI157">
        <v>141</v>
      </c>
      <c r="GJ157">
        <v>-0.40254237288135597</v>
      </c>
      <c r="GK157">
        <v>126</v>
      </c>
      <c r="GL157">
        <v>0.59493670886075956</v>
      </c>
      <c r="GM157">
        <v>267863</v>
      </c>
      <c r="GN157">
        <v>6.9486732143597685E-4</v>
      </c>
      <c r="GO157">
        <v>125700</v>
      </c>
      <c r="GP157">
        <v>3.5889406238411192E-2</v>
      </c>
      <c r="GQ157">
        <v>125678</v>
      </c>
      <c r="GR157">
        <v>3.6220472440944951E-2</v>
      </c>
      <c r="GS157">
        <v>22</v>
      </c>
      <c r="GT157">
        <v>-0.6333333333333333</v>
      </c>
      <c r="GU157">
        <v>47775</v>
      </c>
      <c r="GV157">
        <v>2.2537562604340478E-2</v>
      </c>
      <c r="GW157">
        <v>47775</v>
      </c>
      <c r="GX157">
        <v>2.2537562604340478E-2</v>
      </c>
      <c r="GY157">
        <v>0</v>
      </c>
      <c r="GZ157" t="s">
        <v>123</v>
      </c>
      <c r="HA157">
        <v>70336</v>
      </c>
      <c r="HB157">
        <v>3.404880917377251E-2</v>
      </c>
      <c r="HC157">
        <v>70267</v>
      </c>
      <c r="HD157">
        <v>3.6707534782159712E-2</v>
      </c>
      <c r="HE157">
        <v>69</v>
      </c>
      <c r="HF157">
        <v>-0.7136929460580913</v>
      </c>
      <c r="HG157">
        <v>22392</v>
      </c>
      <c r="HH157">
        <v>-0.25642558278541538</v>
      </c>
      <c r="HI157">
        <v>22375</v>
      </c>
      <c r="HJ157">
        <v>-0.25414180472682424</v>
      </c>
      <c r="HK157">
        <v>17</v>
      </c>
      <c r="HL157">
        <v>-0.85217391304347823</v>
      </c>
      <c r="HM157">
        <v>1360</v>
      </c>
      <c r="HN157">
        <v>0.56501726121979279</v>
      </c>
      <c r="HO157">
        <v>1360</v>
      </c>
      <c r="HP157">
        <v>0.56501726121979279</v>
      </c>
      <c r="HQ157">
        <v>0</v>
      </c>
      <c r="HR157" t="s">
        <v>123</v>
      </c>
      <c r="HS157">
        <v>30548</v>
      </c>
      <c r="HT157">
        <v>-7.2793448589626442E-3</v>
      </c>
      <c r="HU157">
        <v>9786</v>
      </c>
      <c r="HV157">
        <v>9.2821782178218459E-3</v>
      </c>
      <c r="HW157">
        <v>9755</v>
      </c>
      <c r="HX157">
        <v>9.7298416313011948E-3</v>
      </c>
      <c r="HY157">
        <v>31</v>
      </c>
      <c r="HZ157">
        <v>-0.11428571428571432</v>
      </c>
      <c r="IA157">
        <v>13520</v>
      </c>
      <c r="IB157">
        <v>0.10910582444626749</v>
      </c>
      <c r="IC157">
        <v>13520</v>
      </c>
      <c r="ID157">
        <v>0.10974308462611826</v>
      </c>
      <c r="IE157">
        <v>0</v>
      </c>
      <c r="IF157">
        <v>-1</v>
      </c>
      <c r="IG157">
        <v>4007</v>
      </c>
      <c r="IH157">
        <v>5.614127569847116E-2</v>
      </c>
      <c r="II157">
        <v>3988</v>
      </c>
      <c r="IJ157">
        <v>6.2899786780383771E-2</v>
      </c>
      <c r="IK157">
        <v>19</v>
      </c>
      <c r="IL157">
        <v>-0.54761904761904767</v>
      </c>
      <c r="IM157">
        <v>2261</v>
      </c>
      <c r="IN157">
        <v>-0.47430830039525695</v>
      </c>
      <c r="IO157">
        <v>2261</v>
      </c>
      <c r="IP157">
        <v>-0.47430830039525695</v>
      </c>
      <c r="IQ157">
        <v>0</v>
      </c>
      <c r="IR157" t="s">
        <v>123</v>
      </c>
      <c r="IS157">
        <v>894</v>
      </c>
      <c r="IT157">
        <v>4.195804195804187E-2</v>
      </c>
      <c r="IU157">
        <v>894</v>
      </c>
      <c r="IV157">
        <v>4.195804195804187E-2</v>
      </c>
      <c r="IW157">
        <v>0</v>
      </c>
      <c r="IX157" t="s">
        <v>123</v>
      </c>
      <c r="IY157">
        <v>29087</v>
      </c>
      <c r="IZ157">
        <v>-9.0917614701837679E-2</v>
      </c>
      <c r="JA157">
        <v>7452</v>
      </c>
      <c r="JB157">
        <v>-2.3712825887593381E-2</v>
      </c>
      <c r="JC157">
        <v>7431</v>
      </c>
      <c r="JD157">
        <v>-2.1593153390388364E-2</v>
      </c>
      <c r="JE157">
        <v>21</v>
      </c>
      <c r="JF157">
        <v>-0.44736842105263153</v>
      </c>
      <c r="JG157">
        <v>4548</v>
      </c>
      <c r="JH157">
        <v>-5.0720100187852224E-2</v>
      </c>
      <c r="JI157">
        <v>4548</v>
      </c>
      <c r="JJ157">
        <v>-5.0720100187852224E-2</v>
      </c>
      <c r="JK157">
        <v>0</v>
      </c>
      <c r="JL157" t="s">
        <v>123</v>
      </c>
      <c r="JM157">
        <v>15708</v>
      </c>
      <c r="JN157">
        <v>-8.5947046843177222E-2</v>
      </c>
      <c r="JO157">
        <v>15692</v>
      </c>
      <c r="JP157">
        <v>-8.5387888325464845E-2</v>
      </c>
      <c r="JQ157">
        <v>16</v>
      </c>
      <c r="JR157">
        <v>-0.44827586206896552</v>
      </c>
      <c r="JS157">
        <v>1417</v>
      </c>
      <c r="JT157">
        <v>-0.42233999184671833</v>
      </c>
      <c r="JU157">
        <v>1417</v>
      </c>
      <c r="JV157">
        <v>-0.42233999184671833</v>
      </c>
      <c r="JW157">
        <v>0</v>
      </c>
      <c r="JX157" t="s">
        <v>123</v>
      </c>
      <c r="JY157">
        <v>31</v>
      </c>
      <c r="JZ157">
        <v>-0.78169014084507049</v>
      </c>
      <c r="KA157">
        <v>0</v>
      </c>
      <c r="KB157" t="s">
        <v>123</v>
      </c>
      <c r="KC157">
        <v>31</v>
      </c>
      <c r="KD157">
        <v>-0.78169014084507049</v>
      </c>
      <c r="KE157">
        <v>16853</v>
      </c>
      <c r="KF157">
        <v>-0.30414137660514473</v>
      </c>
      <c r="KG157">
        <v>6767</v>
      </c>
      <c r="KH157">
        <v>-0.26108320594016166</v>
      </c>
      <c r="KI157">
        <v>6767</v>
      </c>
      <c r="KJ157">
        <v>-0.25678198791872597</v>
      </c>
      <c r="KK157">
        <v>0</v>
      </c>
      <c r="KL157">
        <v>-1</v>
      </c>
      <c r="KM157">
        <v>3187</v>
      </c>
      <c r="KN157">
        <v>-7.9699682356338397E-2</v>
      </c>
      <c r="KO157">
        <v>3139</v>
      </c>
      <c r="KP157">
        <v>-7.8661579101849122E-2</v>
      </c>
      <c r="KQ157">
        <v>48</v>
      </c>
      <c r="KR157">
        <v>-0.1428571428571429</v>
      </c>
      <c r="KS157">
        <v>3658</v>
      </c>
      <c r="KT157">
        <v>-0.19657368767845373</v>
      </c>
      <c r="KU157">
        <v>3645</v>
      </c>
      <c r="KV157">
        <v>-0.18620227729403882</v>
      </c>
      <c r="KW157">
        <v>13</v>
      </c>
      <c r="KX157">
        <v>-0.82432432432432434</v>
      </c>
      <c r="KY157">
        <v>3189</v>
      </c>
      <c r="KZ157">
        <v>-0.56333013829932899</v>
      </c>
      <c r="LA157">
        <v>3156</v>
      </c>
      <c r="LB157">
        <v>-0.56093489148580966</v>
      </c>
      <c r="LC157">
        <v>33</v>
      </c>
      <c r="LD157">
        <v>-0.71304347826086956</v>
      </c>
      <c r="LE157">
        <v>275</v>
      </c>
      <c r="LF157">
        <v>1.4553571428571428</v>
      </c>
      <c r="LG157">
        <v>146</v>
      </c>
      <c r="LH157">
        <v>2.65</v>
      </c>
      <c r="LI157">
        <v>129</v>
      </c>
      <c r="LJ157">
        <v>0.79166666666666674</v>
      </c>
      <c r="LK157">
        <v>23848</v>
      </c>
      <c r="LL157">
        <v>8.3163010401053672E-2</v>
      </c>
      <c r="LM157">
        <v>5330</v>
      </c>
      <c r="LN157">
        <v>-1.6786570743405282E-2</v>
      </c>
      <c r="LO157">
        <v>5304</v>
      </c>
      <c r="LP157">
        <v>-1.5060240963855609E-3</v>
      </c>
      <c r="LQ157">
        <v>26</v>
      </c>
      <c r="LR157">
        <v>-0.76146788990825687</v>
      </c>
      <c r="LS157">
        <v>15324</v>
      </c>
      <c r="LT157">
        <v>3.9126602020749912E-2</v>
      </c>
      <c r="LU157">
        <v>15317</v>
      </c>
      <c r="LV157">
        <v>3.8651929205940183E-2</v>
      </c>
      <c r="LW157">
        <v>7</v>
      </c>
      <c r="LX157" t="s">
        <v>123</v>
      </c>
      <c r="LY157">
        <v>1540</v>
      </c>
      <c r="LZ157">
        <v>-7.2289156626506035E-2</v>
      </c>
      <c r="MA157">
        <v>1488</v>
      </c>
      <c r="MB157">
        <v>-6.0606060606060552E-2</v>
      </c>
      <c r="MC157">
        <v>52</v>
      </c>
      <c r="MD157">
        <v>-0.31578947368421051</v>
      </c>
      <c r="ME157">
        <v>1724</v>
      </c>
      <c r="MF157">
        <v>3.5249343832020994</v>
      </c>
      <c r="MG157">
        <v>1710</v>
      </c>
      <c r="MH157">
        <v>3.8033707865168536</v>
      </c>
      <c r="MI157">
        <v>14</v>
      </c>
      <c r="MJ157">
        <v>-0.46153846153846156</v>
      </c>
      <c r="MK157">
        <v>0</v>
      </c>
      <c r="ML157" t="s">
        <v>123</v>
      </c>
      <c r="MM157">
        <v>0</v>
      </c>
      <c r="MN157" t="s">
        <v>123</v>
      </c>
      <c r="MO157">
        <v>0</v>
      </c>
      <c r="MP157" t="s">
        <v>123</v>
      </c>
      <c r="MQ157">
        <v>69520</v>
      </c>
      <c r="MR157">
        <v>2.6064881778197657E-2</v>
      </c>
      <c r="MS157">
        <v>33738</v>
      </c>
      <c r="MT157">
        <v>7.6996743918789523E-2</v>
      </c>
      <c r="MU157">
        <v>33457</v>
      </c>
      <c r="MV157">
        <v>0.10645545340300289</v>
      </c>
      <c r="MW157">
        <v>281</v>
      </c>
      <c r="MX157">
        <v>-0.74125230202578263</v>
      </c>
      <c r="MY157">
        <v>19987</v>
      </c>
      <c r="MZ157">
        <v>-0.1095914821579721</v>
      </c>
      <c r="NA157">
        <v>19726</v>
      </c>
      <c r="NB157">
        <v>-9.4098737083811668E-2</v>
      </c>
      <c r="NC157">
        <v>260</v>
      </c>
      <c r="ND157">
        <v>-0.61309523809523814</v>
      </c>
      <c r="NE157">
        <v>7255</v>
      </c>
      <c r="NF157">
        <v>7.0532684078500774E-2</v>
      </c>
      <c r="NG157">
        <v>7172</v>
      </c>
      <c r="NH157">
        <v>0.12856018882769482</v>
      </c>
      <c r="NI157">
        <v>83</v>
      </c>
      <c r="NJ157">
        <v>-0.80238095238095242</v>
      </c>
      <c r="NK157">
        <v>8458</v>
      </c>
      <c r="NL157">
        <v>-6.2825484764542971E-2</v>
      </c>
      <c r="NM157">
        <v>8332</v>
      </c>
      <c r="NN157">
        <v>-3.1838252382059062E-2</v>
      </c>
      <c r="NO157">
        <v>127</v>
      </c>
      <c r="NP157">
        <v>-0.69471153846153844</v>
      </c>
      <c r="NQ157">
        <v>500</v>
      </c>
      <c r="NR157">
        <v>-0.30747922437673125</v>
      </c>
      <c r="NS157">
        <v>500</v>
      </c>
      <c r="NT157">
        <v>-0.16107382550335569</v>
      </c>
      <c r="NU157">
        <v>1</v>
      </c>
      <c r="NV157">
        <v>-0.99206349206349209</v>
      </c>
    </row>
    <row r="158" spans="2:386" outlineLevel="1" x14ac:dyDescent="0.25">
      <c r="B158" t="s">
        <v>71</v>
      </c>
      <c r="C158">
        <v>842086</v>
      </c>
      <c r="D158">
        <v>2.4929284667552842E-2</v>
      </c>
      <c r="E158">
        <v>339692</v>
      </c>
      <c r="F158">
        <v>9.6233283420250837E-2</v>
      </c>
      <c r="G158">
        <v>332593</v>
      </c>
      <c r="H158">
        <v>9.6118354271853557E-2</v>
      </c>
      <c r="I158">
        <v>7099</v>
      </c>
      <c r="J158">
        <v>0.10164494103041588</v>
      </c>
      <c r="K158">
        <v>208331</v>
      </c>
      <c r="L158">
        <v>-7.541183532303708E-3</v>
      </c>
      <c r="M158">
        <v>204062</v>
      </c>
      <c r="N158">
        <v>-2.4881337041907647E-3</v>
      </c>
      <c r="O158">
        <v>4269</v>
      </c>
      <c r="P158">
        <v>-0.20116017964071853</v>
      </c>
      <c r="Q158">
        <v>166202</v>
      </c>
      <c r="R158">
        <v>-2.2070807811571447E-2</v>
      </c>
      <c r="S158">
        <v>158922</v>
      </c>
      <c r="T158">
        <v>-3.2909389642791997E-2</v>
      </c>
      <c r="U158">
        <v>7280</v>
      </c>
      <c r="V158">
        <v>0.29468255379690556</v>
      </c>
      <c r="W158">
        <v>132939</v>
      </c>
      <c r="X158">
        <v>-4.311554822967123E-2</v>
      </c>
      <c r="Y158">
        <v>131647</v>
      </c>
      <c r="Z158">
        <v>-3.5341100608192288E-2</v>
      </c>
      <c r="AA158">
        <v>1292</v>
      </c>
      <c r="AB158">
        <v>-0.47458316388775923</v>
      </c>
      <c r="AC158">
        <v>11287</v>
      </c>
      <c r="AD158">
        <v>3.4271052872720587E-2</v>
      </c>
      <c r="AE158">
        <v>10319</v>
      </c>
      <c r="AF158">
        <v>5.1778615839364051E-2</v>
      </c>
      <c r="AG158">
        <v>968</v>
      </c>
      <c r="AH158">
        <v>-0.1215970961887477</v>
      </c>
      <c r="AI158">
        <v>700963</v>
      </c>
      <c r="AJ158">
        <v>3.0427892700481074E-2</v>
      </c>
      <c r="AK158">
        <v>275503</v>
      </c>
      <c r="AL158">
        <v>9.2204008008087479E-2</v>
      </c>
      <c r="AM158">
        <v>272303</v>
      </c>
      <c r="AN158">
        <v>8.364639213002012E-2</v>
      </c>
      <c r="AO158">
        <v>3200</v>
      </c>
      <c r="AP158">
        <v>2.3298647242455774</v>
      </c>
      <c r="AQ158">
        <v>166712</v>
      </c>
      <c r="AR158">
        <v>-1.1204381092756455E-3</v>
      </c>
      <c r="AS158">
        <v>166293</v>
      </c>
      <c r="AT158">
        <v>5.2835526753274298E-3</v>
      </c>
      <c r="AU158">
        <v>419</v>
      </c>
      <c r="AV158">
        <v>-0.71670047329276532</v>
      </c>
      <c r="AW158">
        <v>135051</v>
      </c>
      <c r="AX158">
        <v>-1.1020710059171934E-3</v>
      </c>
      <c r="AY158">
        <v>133198</v>
      </c>
      <c r="AZ158">
        <v>6.8104340990347012E-3</v>
      </c>
      <c r="BA158">
        <v>1854</v>
      </c>
      <c r="BB158">
        <v>-0.3613503272476748</v>
      </c>
      <c r="BC158">
        <v>119122</v>
      </c>
      <c r="BD158">
        <v>-3.8353797841337522E-2</v>
      </c>
      <c r="BE158">
        <v>118216</v>
      </c>
      <c r="BF158">
        <v>-3.9042749493980566E-2</v>
      </c>
      <c r="BG158">
        <v>907</v>
      </c>
      <c r="BH158">
        <v>6.2060889929742347E-2</v>
      </c>
      <c r="BI158">
        <v>7074</v>
      </c>
      <c r="BJ158">
        <v>0.22472299168975063</v>
      </c>
      <c r="BK158">
        <v>6920</v>
      </c>
      <c r="BL158">
        <v>0.25067775167178752</v>
      </c>
      <c r="BM158">
        <v>154</v>
      </c>
      <c r="BN158">
        <v>-0.36625514403292181</v>
      </c>
      <c r="BO158">
        <v>141123</v>
      </c>
      <c r="BP158">
        <v>-1.5353049384463358E-3</v>
      </c>
      <c r="BQ158">
        <v>64189</v>
      </c>
      <c r="BR158">
        <v>0.11387023443871791</v>
      </c>
      <c r="BS158">
        <v>60291</v>
      </c>
      <c r="BT158">
        <v>0.15624041116907028</v>
      </c>
      <c r="BU158">
        <v>3898</v>
      </c>
      <c r="BV158">
        <v>-0.28907532372788625</v>
      </c>
      <c r="BW158">
        <v>41619</v>
      </c>
      <c r="BX158">
        <v>-3.2476287892877043E-2</v>
      </c>
      <c r="BY158">
        <v>37769</v>
      </c>
      <c r="BZ158">
        <v>-3.5299226073408074E-2</v>
      </c>
      <c r="CA158">
        <v>3850</v>
      </c>
      <c r="CB158">
        <v>-3.8809831824062613E-3</v>
      </c>
      <c r="CC158">
        <v>31151</v>
      </c>
      <c r="CD158">
        <v>-0.10364572842632291</v>
      </c>
      <c r="CE158">
        <v>25724</v>
      </c>
      <c r="CF158">
        <v>-0.19695314207223802</v>
      </c>
      <c r="CG158">
        <v>5427</v>
      </c>
      <c r="CH158">
        <v>0.99522058823529402</v>
      </c>
      <c r="CI158">
        <v>13817</v>
      </c>
      <c r="CJ158">
        <v>-8.2292773645058492E-2</v>
      </c>
      <c r="CK158">
        <v>13431</v>
      </c>
      <c r="CL158">
        <v>-1.486878299011174E-3</v>
      </c>
      <c r="CM158">
        <v>386</v>
      </c>
      <c r="CN158">
        <v>-0.75965130759651311</v>
      </c>
      <c r="CO158">
        <v>4213</v>
      </c>
      <c r="CP158">
        <v>-0.17971183800623058</v>
      </c>
      <c r="CQ158">
        <v>3399</v>
      </c>
      <c r="CR158">
        <v>-0.20546984572230009</v>
      </c>
      <c r="CS158">
        <v>815</v>
      </c>
      <c r="CT158">
        <v>-5.1222351571594826E-2</v>
      </c>
      <c r="CU158">
        <v>176742</v>
      </c>
      <c r="CV158">
        <v>5.232385057813449E-2</v>
      </c>
      <c r="CW158">
        <v>45586</v>
      </c>
      <c r="CX158">
        <v>0.20972321736592092</v>
      </c>
      <c r="CY158">
        <v>44228</v>
      </c>
      <c r="CZ158">
        <v>0.17608892198053505</v>
      </c>
      <c r="DA158">
        <v>1358</v>
      </c>
      <c r="DB158">
        <v>16.410256410256409</v>
      </c>
      <c r="DC158">
        <v>48829</v>
      </c>
      <c r="DD158">
        <v>-6.1161315131705418E-2</v>
      </c>
      <c r="DE158">
        <v>48738</v>
      </c>
      <c r="DF158">
        <v>-4.5961711623536794E-2</v>
      </c>
      <c r="DG158">
        <v>92</v>
      </c>
      <c r="DH158">
        <v>-0.90043290043290047</v>
      </c>
      <c r="DI158">
        <v>19501</v>
      </c>
      <c r="DJ158">
        <v>-7.3982620257372123E-2</v>
      </c>
      <c r="DK158">
        <v>18881</v>
      </c>
      <c r="DL158">
        <v>-4.3273372181403591E-2</v>
      </c>
      <c r="DM158">
        <v>620</v>
      </c>
      <c r="DN158">
        <v>-0.53172205438066467</v>
      </c>
      <c r="DO158">
        <v>59507</v>
      </c>
      <c r="DP158">
        <v>8.5656425600233455E-2</v>
      </c>
      <c r="DQ158">
        <v>59395</v>
      </c>
      <c r="DR158">
        <v>8.9216944801026932E-2</v>
      </c>
      <c r="DS158">
        <v>112</v>
      </c>
      <c r="DT158">
        <v>-0.6028368794326241</v>
      </c>
      <c r="DU158">
        <v>3182</v>
      </c>
      <c r="DV158">
        <v>-3.0173727522096905E-2</v>
      </c>
      <c r="DW158">
        <v>3182</v>
      </c>
      <c r="DX158">
        <v>-3.0173727522096905E-2</v>
      </c>
      <c r="DY158">
        <v>0</v>
      </c>
      <c r="DZ158" t="s">
        <v>123</v>
      </c>
      <c r="EA158">
        <v>20111</v>
      </c>
      <c r="EB158">
        <v>-3.4192269573835032E-3</v>
      </c>
      <c r="EC158">
        <v>10222</v>
      </c>
      <c r="ED158">
        <v>9.1815579030507521E-3</v>
      </c>
      <c r="EE158">
        <v>10172</v>
      </c>
      <c r="EF158">
        <v>8.9268002380480382E-3</v>
      </c>
      <c r="EG158">
        <v>50</v>
      </c>
      <c r="EH158">
        <v>6.3829787234042534E-2</v>
      </c>
      <c r="EI158">
        <v>5928</v>
      </c>
      <c r="EJ158">
        <v>-2.0202020202020332E-3</v>
      </c>
      <c r="EK158">
        <v>5928</v>
      </c>
      <c r="EL158">
        <v>8.5062946580469756E-3</v>
      </c>
      <c r="EM158">
        <v>0</v>
      </c>
      <c r="EN158">
        <v>-1</v>
      </c>
      <c r="EO158">
        <v>2432</v>
      </c>
      <c r="EP158">
        <v>0.10144927536231885</v>
      </c>
      <c r="EQ158">
        <v>2432</v>
      </c>
      <c r="ER158">
        <v>0.10746812386156646</v>
      </c>
      <c r="ES158">
        <v>0</v>
      </c>
      <c r="ET158">
        <v>-1</v>
      </c>
      <c r="EU158">
        <v>1107</v>
      </c>
      <c r="EV158">
        <v>-0.34997064004697598</v>
      </c>
      <c r="EW158">
        <v>1099</v>
      </c>
      <c r="EX158">
        <v>-0.34931912374185914</v>
      </c>
      <c r="EY158">
        <v>9</v>
      </c>
      <c r="EZ158">
        <v>-0.3571428571428571</v>
      </c>
      <c r="FA158">
        <v>314</v>
      </c>
      <c r="FB158">
        <v>0.29218106995884763</v>
      </c>
      <c r="FC158">
        <v>314</v>
      </c>
      <c r="FD158">
        <v>0.29218106995884763</v>
      </c>
      <c r="FE158">
        <v>0</v>
      </c>
      <c r="FF158" t="s">
        <v>123</v>
      </c>
      <c r="FG158">
        <v>17611</v>
      </c>
      <c r="FH158">
        <v>-1.3941769316909269E-2</v>
      </c>
      <c r="FI158">
        <v>8526</v>
      </c>
      <c r="FJ158">
        <v>8.2804165608331148E-2</v>
      </c>
      <c r="FK158">
        <v>7366</v>
      </c>
      <c r="FL158">
        <v>-5.4550121935566631E-2</v>
      </c>
      <c r="FM158">
        <v>1159</v>
      </c>
      <c r="FN158">
        <v>13.134146341463415</v>
      </c>
      <c r="FO158">
        <v>1667</v>
      </c>
      <c r="FP158">
        <v>-0.15637651821862353</v>
      </c>
      <c r="FQ158">
        <v>1651</v>
      </c>
      <c r="FR158">
        <v>-0.14144565782631302</v>
      </c>
      <c r="FS158">
        <v>16</v>
      </c>
      <c r="FT158">
        <v>-0.69811320754716988</v>
      </c>
      <c r="FU158">
        <v>2184</v>
      </c>
      <c r="FV158">
        <v>0.36159600997506236</v>
      </c>
      <c r="FW158">
        <v>2072</v>
      </c>
      <c r="FX158">
        <v>0.41240627130197693</v>
      </c>
      <c r="FY158">
        <v>112</v>
      </c>
      <c r="FZ158">
        <v>-0.18248175182481752</v>
      </c>
      <c r="GA158">
        <v>6284</v>
      </c>
      <c r="GB158">
        <v>-2.6943326107153887E-2</v>
      </c>
      <c r="GC158">
        <v>6284</v>
      </c>
      <c r="GD158">
        <v>-1.5972439711869679E-2</v>
      </c>
      <c r="GE158">
        <v>0</v>
      </c>
      <c r="GF158">
        <v>-1</v>
      </c>
      <c r="GG158">
        <v>153</v>
      </c>
      <c r="GH158">
        <v>-0.32300884955752207</v>
      </c>
      <c r="GI158">
        <v>133</v>
      </c>
      <c r="GJ158">
        <v>-0.32828282828282829</v>
      </c>
      <c r="GK158">
        <v>19</v>
      </c>
      <c r="GL158">
        <v>-0.29629629629629628</v>
      </c>
      <c r="GM158">
        <v>298190</v>
      </c>
      <c r="GN158">
        <v>7.39084086030799E-2</v>
      </c>
      <c r="GO158">
        <v>143093</v>
      </c>
      <c r="GP158">
        <v>0.12541389100804579</v>
      </c>
      <c r="GQ158">
        <v>143082</v>
      </c>
      <c r="GR158">
        <v>0.12617767668101787</v>
      </c>
      <c r="GS158">
        <v>12</v>
      </c>
      <c r="GT158">
        <v>-0.87368421052631584</v>
      </c>
      <c r="GU158">
        <v>50219</v>
      </c>
      <c r="GV158">
        <v>0.12631484513423197</v>
      </c>
      <c r="GW158">
        <v>50109</v>
      </c>
      <c r="GX158">
        <v>0.12614617044228704</v>
      </c>
      <c r="GY158">
        <v>110</v>
      </c>
      <c r="GZ158">
        <v>0.22222222222222232</v>
      </c>
      <c r="HA158">
        <v>73126</v>
      </c>
      <c r="HB158">
        <v>6.4965452693588333E-3</v>
      </c>
      <c r="HC158">
        <v>72872</v>
      </c>
      <c r="HD158">
        <v>7.549152448635299E-3</v>
      </c>
      <c r="HE158">
        <v>254</v>
      </c>
      <c r="HF158">
        <v>-0.22560975609756095</v>
      </c>
      <c r="HG158">
        <v>29092</v>
      </c>
      <c r="HH158">
        <v>-0.10793572917944316</v>
      </c>
      <c r="HI158">
        <v>28821</v>
      </c>
      <c r="HJ158">
        <v>-0.11350004613823017</v>
      </c>
      <c r="HK158">
        <v>272</v>
      </c>
      <c r="HL158">
        <v>1.6930693069306932</v>
      </c>
      <c r="HM158">
        <v>2059</v>
      </c>
      <c r="HN158">
        <v>2.1483180428134556</v>
      </c>
      <c r="HO158">
        <v>2059</v>
      </c>
      <c r="HP158">
        <v>2.1483180428134556</v>
      </c>
      <c r="HQ158">
        <v>0</v>
      </c>
      <c r="HR158" t="s">
        <v>123</v>
      </c>
      <c r="HS158">
        <v>26022</v>
      </c>
      <c r="HT158">
        <v>-3.4935469514908779E-2</v>
      </c>
      <c r="HU158">
        <v>8077</v>
      </c>
      <c r="HV158">
        <v>-8.3512992170656997E-2</v>
      </c>
      <c r="HW158">
        <v>8077</v>
      </c>
      <c r="HX158">
        <v>-7.8704231778259359E-2</v>
      </c>
      <c r="HY158">
        <v>0</v>
      </c>
      <c r="HZ158">
        <v>-1</v>
      </c>
      <c r="IA158">
        <v>11319</v>
      </c>
      <c r="IB158">
        <v>-7.4535250789197205E-3</v>
      </c>
      <c r="IC158">
        <v>11311</v>
      </c>
      <c r="ID158">
        <v>-7.458757458757459E-3</v>
      </c>
      <c r="IE158">
        <v>9</v>
      </c>
      <c r="IF158">
        <v>0.125</v>
      </c>
      <c r="IG158">
        <v>3495</v>
      </c>
      <c r="IH158">
        <v>-3.1374786081004302E-3</v>
      </c>
      <c r="II158">
        <v>3447</v>
      </c>
      <c r="IJ158">
        <v>3.2345013477088846E-2</v>
      </c>
      <c r="IK158">
        <v>48</v>
      </c>
      <c r="IL158">
        <v>-0.71257485029940115</v>
      </c>
      <c r="IM158">
        <v>2371</v>
      </c>
      <c r="IN158">
        <v>-0.12573746312684364</v>
      </c>
      <c r="IO158">
        <v>2371</v>
      </c>
      <c r="IP158">
        <v>-0.12573746312684364</v>
      </c>
      <c r="IQ158">
        <v>0</v>
      </c>
      <c r="IR158" t="s">
        <v>123</v>
      </c>
      <c r="IS158">
        <v>817</v>
      </c>
      <c r="IT158">
        <v>0.12071330589849105</v>
      </c>
      <c r="IU158">
        <v>817</v>
      </c>
      <c r="IV158">
        <v>0.12071330589849105</v>
      </c>
      <c r="IW158">
        <v>0</v>
      </c>
      <c r="IX158" t="s">
        <v>123</v>
      </c>
      <c r="IY158">
        <v>35993</v>
      </c>
      <c r="IZ158">
        <v>-8.0333188542811129E-2</v>
      </c>
      <c r="JA158">
        <v>8507</v>
      </c>
      <c r="JB158">
        <v>-7.0480441677434058E-4</v>
      </c>
      <c r="JC158">
        <v>8497</v>
      </c>
      <c r="JD158">
        <v>-1.8794784447315749E-3</v>
      </c>
      <c r="JE158">
        <v>10</v>
      </c>
      <c r="JF158" t="s">
        <v>123</v>
      </c>
      <c r="JG158">
        <v>5736</v>
      </c>
      <c r="JH158">
        <v>2.2824536376604865E-2</v>
      </c>
      <c r="JI158">
        <v>5723</v>
      </c>
      <c r="JJ158">
        <v>2.7284150062825363E-2</v>
      </c>
      <c r="JK158">
        <v>12</v>
      </c>
      <c r="JL158">
        <v>-0.67567567567567566</v>
      </c>
      <c r="JM158">
        <v>19871</v>
      </c>
      <c r="JN158">
        <v>-3.7677369364133906E-2</v>
      </c>
      <c r="JO158">
        <v>19825</v>
      </c>
      <c r="JP158">
        <v>-3.6030341340075878E-2</v>
      </c>
      <c r="JQ158">
        <v>46</v>
      </c>
      <c r="JR158">
        <v>-0.44578313253012047</v>
      </c>
      <c r="JS158">
        <v>1948</v>
      </c>
      <c r="JT158">
        <v>-0.56595365418894827</v>
      </c>
      <c r="JU158">
        <v>1948</v>
      </c>
      <c r="JV158">
        <v>-0.56595365418894827</v>
      </c>
      <c r="JW158">
        <v>0</v>
      </c>
      <c r="JX158" t="s">
        <v>123</v>
      </c>
      <c r="JY158">
        <v>54</v>
      </c>
      <c r="JZ158">
        <v>-0.12903225806451613</v>
      </c>
      <c r="KA158">
        <v>0</v>
      </c>
      <c r="KB158" t="s">
        <v>123</v>
      </c>
      <c r="KC158">
        <v>54</v>
      </c>
      <c r="KD158">
        <v>-0.12903225806451613</v>
      </c>
      <c r="KE158">
        <v>17887</v>
      </c>
      <c r="KF158">
        <v>-0.20734733670123195</v>
      </c>
      <c r="KG158">
        <v>6868</v>
      </c>
      <c r="KH158">
        <v>-5.1381215469613273E-2</v>
      </c>
      <c r="KI158">
        <v>6843</v>
      </c>
      <c r="KJ158">
        <v>-3.7417358278238888E-2</v>
      </c>
      <c r="KK158">
        <v>25</v>
      </c>
      <c r="KL158">
        <v>-0.81060606060606055</v>
      </c>
      <c r="KM158">
        <v>2654</v>
      </c>
      <c r="KN158">
        <v>-0.13126022913256952</v>
      </c>
      <c r="KO158">
        <v>2654</v>
      </c>
      <c r="KP158">
        <v>-0.13126022913256952</v>
      </c>
      <c r="KQ158">
        <v>0</v>
      </c>
      <c r="KR158" t="s">
        <v>123</v>
      </c>
      <c r="KS158">
        <v>4120</v>
      </c>
      <c r="KT158">
        <v>-5.591200733272228E-2</v>
      </c>
      <c r="KU158">
        <v>3961</v>
      </c>
      <c r="KV158">
        <v>-2.9404557706444456E-2</v>
      </c>
      <c r="KW158">
        <v>159</v>
      </c>
      <c r="KX158">
        <v>-0.43816254416961131</v>
      </c>
      <c r="KY158">
        <v>4470</v>
      </c>
      <c r="KZ158">
        <v>-0.46422150305645449</v>
      </c>
      <c r="LA158">
        <v>4352</v>
      </c>
      <c r="LB158">
        <v>-0.47126716073381125</v>
      </c>
      <c r="LC158">
        <v>118</v>
      </c>
      <c r="LD158">
        <v>5.3571428571428603E-2</v>
      </c>
      <c r="LE158">
        <v>157</v>
      </c>
      <c r="LF158">
        <v>4.6666666666666634E-2</v>
      </c>
      <c r="LG158">
        <v>77</v>
      </c>
      <c r="LH158">
        <v>-0.15384615384615385</v>
      </c>
      <c r="LI158">
        <v>80</v>
      </c>
      <c r="LJ158">
        <v>0.33333333333333326</v>
      </c>
      <c r="LK158">
        <v>24119</v>
      </c>
      <c r="LL158">
        <v>-4.6981191718033832E-2</v>
      </c>
      <c r="LM158">
        <v>4162</v>
      </c>
      <c r="LN158">
        <v>-0.31669676571991467</v>
      </c>
      <c r="LO158">
        <v>4113</v>
      </c>
      <c r="LP158">
        <v>-0.30074804488269291</v>
      </c>
      <c r="LQ158">
        <v>50</v>
      </c>
      <c r="LR158">
        <v>-0.76076555023923442</v>
      </c>
      <c r="LS158">
        <v>16543</v>
      </c>
      <c r="LT158">
        <v>-1.9150954583185054E-2</v>
      </c>
      <c r="LU158">
        <v>16534</v>
      </c>
      <c r="LV158">
        <v>-1.927753722047576E-2</v>
      </c>
      <c r="LW158">
        <v>10</v>
      </c>
      <c r="LX158">
        <v>0.25</v>
      </c>
      <c r="LY158">
        <v>2124</v>
      </c>
      <c r="LZ158">
        <v>0.30868761552680213</v>
      </c>
      <c r="MA158">
        <v>2055</v>
      </c>
      <c r="MB158">
        <v>0.29734848484848486</v>
      </c>
      <c r="MC158">
        <v>69</v>
      </c>
      <c r="MD158">
        <v>0.76923076923076916</v>
      </c>
      <c r="ME158">
        <v>1514</v>
      </c>
      <c r="MF158">
        <v>0.42830188679245285</v>
      </c>
      <c r="MG158">
        <v>1410</v>
      </c>
      <c r="MH158">
        <v>0.45360824742268036</v>
      </c>
      <c r="MI158">
        <v>104</v>
      </c>
      <c r="MJ158">
        <v>0.15555555555555545</v>
      </c>
      <c r="MK158">
        <v>0</v>
      </c>
      <c r="ML158">
        <v>-1</v>
      </c>
      <c r="MM158">
        <v>0</v>
      </c>
      <c r="MN158" t="s">
        <v>123</v>
      </c>
      <c r="MO158">
        <v>0</v>
      </c>
      <c r="MP158">
        <v>-1</v>
      </c>
      <c r="MQ158">
        <v>84288</v>
      </c>
      <c r="MR158">
        <v>2.0102387839326052E-2</v>
      </c>
      <c r="MS158">
        <v>40462</v>
      </c>
      <c r="MT158">
        <v>4.4045929557476438E-2</v>
      </c>
      <c r="MU158">
        <v>39925</v>
      </c>
      <c r="MV158">
        <v>3.7471091131148881E-2</v>
      </c>
      <c r="MW158">
        <v>536</v>
      </c>
      <c r="MX158">
        <v>0.97058823529411775</v>
      </c>
      <c r="MY158">
        <v>23817</v>
      </c>
      <c r="MZ158">
        <v>-6.4275331002239366E-2</v>
      </c>
      <c r="NA158">
        <v>23645</v>
      </c>
      <c r="NB158">
        <v>-6.0027827469687933E-2</v>
      </c>
      <c r="NC158">
        <v>170</v>
      </c>
      <c r="ND158">
        <v>-0.42760942760942766</v>
      </c>
      <c r="NE158">
        <v>8198</v>
      </c>
      <c r="NF158">
        <v>8.8278242400106288E-2</v>
      </c>
      <c r="NG158">
        <v>7653</v>
      </c>
      <c r="NH158">
        <v>9.28173639868628E-2</v>
      </c>
      <c r="NI158">
        <v>546</v>
      </c>
      <c r="NJ158">
        <v>3.2136105860113506E-2</v>
      </c>
      <c r="NK158">
        <v>12829</v>
      </c>
      <c r="NL158">
        <v>9.7903294822421882E-2</v>
      </c>
      <c r="NM158">
        <v>12536</v>
      </c>
      <c r="NN158">
        <v>8.9897409146235452E-2</v>
      </c>
      <c r="NO158">
        <v>292</v>
      </c>
      <c r="NP158">
        <v>0.59562841530054644</v>
      </c>
      <c r="NQ158">
        <v>338</v>
      </c>
      <c r="NR158">
        <v>-5.3221288515406195E-2</v>
      </c>
      <c r="NS158">
        <v>338</v>
      </c>
      <c r="NT158">
        <v>2.9673590504450953E-3</v>
      </c>
      <c r="NU158">
        <v>1</v>
      </c>
      <c r="NV158">
        <v>-0.95</v>
      </c>
    </row>
    <row r="159" spans="2:386" outlineLevel="1" x14ac:dyDescent="0.25">
      <c r="B159" t="s">
        <v>73</v>
      </c>
      <c r="C159">
        <v>1020005</v>
      </c>
      <c r="D159">
        <v>-2.2410646854286176E-2</v>
      </c>
      <c r="E159">
        <v>383843</v>
      </c>
      <c r="F159">
        <v>-4.4955226405846038E-2</v>
      </c>
      <c r="G159">
        <v>381665</v>
      </c>
      <c r="H159">
        <v>-4.5298093422783903E-2</v>
      </c>
      <c r="I159">
        <v>2178</v>
      </c>
      <c r="J159">
        <v>1.9185774450163784E-2</v>
      </c>
      <c r="K159">
        <v>253029</v>
      </c>
      <c r="L159">
        <v>-7.0012126539854558E-3</v>
      </c>
      <c r="M159">
        <v>250662</v>
      </c>
      <c r="N159">
        <v>-4.2149505607353976E-3</v>
      </c>
      <c r="O159">
        <v>2367</v>
      </c>
      <c r="P159">
        <v>-0.23422840504691034</v>
      </c>
      <c r="Q159">
        <v>202989</v>
      </c>
      <c r="R159">
        <v>1.279281526755649E-2</v>
      </c>
      <c r="S159">
        <v>201383</v>
      </c>
      <c r="T159">
        <v>1.5987770793183032E-2</v>
      </c>
      <c r="U159">
        <v>1606</v>
      </c>
      <c r="V159">
        <v>-0.27396021699819173</v>
      </c>
      <c r="W159">
        <v>163440</v>
      </c>
      <c r="X159">
        <v>-6.9396679344979173E-2</v>
      </c>
      <c r="Y159">
        <v>161854</v>
      </c>
      <c r="Z159">
        <v>-6.706477067710348E-2</v>
      </c>
      <c r="AA159">
        <v>1586</v>
      </c>
      <c r="AB159">
        <v>-0.25887850467289719</v>
      </c>
      <c r="AC159">
        <v>19101</v>
      </c>
      <c r="AD159">
        <v>0.18551390268123136</v>
      </c>
      <c r="AE159">
        <v>17465</v>
      </c>
      <c r="AF159">
        <v>0.14135407136322042</v>
      </c>
      <c r="AG159">
        <v>1636</v>
      </c>
      <c r="AH159">
        <v>1.0197530864197533</v>
      </c>
      <c r="AI159">
        <v>833852</v>
      </c>
      <c r="AJ159">
        <v>-1.123174485725531E-2</v>
      </c>
      <c r="AK159">
        <v>307365</v>
      </c>
      <c r="AL159">
        <v>-5.3110703778438406E-2</v>
      </c>
      <c r="AM159">
        <v>306466</v>
      </c>
      <c r="AN159">
        <v>-5.2933450764072409E-2</v>
      </c>
      <c r="AO159">
        <v>900</v>
      </c>
      <c r="AP159">
        <v>-0.1089108910891089</v>
      </c>
      <c r="AQ159">
        <v>205310</v>
      </c>
      <c r="AR159">
        <v>4.1032713685560385E-3</v>
      </c>
      <c r="AS159">
        <v>204371</v>
      </c>
      <c r="AT159">
        <v>3.9594232800335138E-3</v>
      </c>
      <c r="AU159">
        <v>939</v>
      </c>
      <c r="AV159">
        <v>3.6423841059602724E-2</v>
      </c>
      <c r="AW159">
        <v>164166</v>
      </c>
      <c r="AX159">
        <v>5.2737556270921138E-2</v>
      </c>
      <c r="AY159">
        <v>163177</v>
      </c>
      <c r="AZ159">
        <v>5.5389908998596527E-2</v>
      </c>
      <c r="BA159">
        <v>989</v>
      </c>
      <c r="BB159">
        <v>-0.25583145221971404</v>
      </c>
      <c r="BC159">
        <v>142859</v>
      </c>
      <c r="BD159">
        <v>-5.5240324841943744E-2</v>
      </c>
      <c r="BE159">
        <v>142254</v>
      </c>
      <c r="BF159">
        <v>-5.6433318740796712E-2</v>
      </c>
      <c r="BG159">
        <v>606</v>
      </c>
      <c r="BH159">
        <v>0.34666666666666668</v>
      </c>
      <c r="BI159">
        <v>11718</v>
      </c>
      <c r="BJ159">
        <v>0.58909682668836449</v>
      </c>
      <c r="BK159">
        <v>11104</v>
      </c>
      <c r="BL159">
        <v>0.59219959850874671</v>
      </c>
      <c r="BM159">
        <v>615</v>
      </c>
      <c r="BN159">
        <v>0.53366583541147139</v>
      </c>
      <c r="BO159">
        <v>186152</v>
      </c>
      <c r="BP159">
        <v>-6.953774792066536E-2</v>
      </c>
      <c r="BQ159">
        <v>76478</v>
      </c>
      <c r="BR159">
        <v>-1.0723479115733348E-2</v>
      </c>
      <c r="BS159">
        <v>75200</v>
      </c>
      <c r="BT159">
        <v>-1.286426883696512E-2</v>
      </c>
      <c r="BU159">
        <v>1278</v>
      </c>
      <c r="BV159">
        <v>0.13398402839396639</v>
      </c>
      <c r="BW159">
        <v>47719</v>
      </c>
      <c r="BX159">
        <v>-5.2103611298716768E-2</v>
      </c>
      <c r="BY159">
        <v>46291</v>
      </c>
      <c r="BZ159">
        <v>-3.874826089665051E-2</v>
      </c>
      <c r="CA159">
        <v>1428</v>
      </c>
      <c r="CB159">
        <v>-0.3464530892448513</v>
      </c>
      <c r="CC159">
        <v>38823</v>
      </c>
      <c r="CD159">
        <v>-0.12725923927704341</v>
      </c>
      <c r="CE159">
        <v>38206</v>
      </c>
      <c r="CF159">
        <v>-0.1237356941354556</v>
      </c>
      <c r="CG159">
        <v>617</v>
      </c>
      <c r="CH159">
        <v>-0.30124575311438273</v>
      </c>
      <c r="CI159">
        <v>20580</v>
      </c>
      <c r="CJ159">
        <v>-0.1571446123602408</v>
      </c>
      <c r="CK159">
        <v>19600</v>
      </c>
      <c r="CL159">
        <v>-0.13758965107581289</v>
      </c>
      <c r="CM159">
        <v>980</v>
      </c>
      <c r="CN159">
        <v>-0.42011834319526631</v>
      </c>
      <c r="CO159">
        <v>7383</v>
      </c>
      <c r="CP159">
        <v>-0.15497310289573085</v>
      </c>
      <c r="CQ159">
        <v>6361</v>
      </c>
      <c r="CR159">
        <v>-0.23619116234390014</v>
      </c>
      <c r="CS159">
        <v>1021</v>
      </c>
      <c r="CT159">
        <v>1.4963325183374083</v>
      </c>
      <c r="CU159">
        <v>211049</v>
      </c>
      <c r="CV159">
        <v>2.5211431125187644E-2</v>
      </c>
      <c r="CW159">
        <v>46193</v>
      </c>
      <c r="CX159">
        <v>-1.166074714365184E-2</v>
      </c>
      <c r="CY159">
        <v>46129</v>
      </c>
      <c r="CZ159">
        <v>-1.1486124504446638E-2</v>
      </c>
      <c r="DA159">
        <v>65</v>
      </c>
      <c r="DB159">
        <v>-0.1095890410958904</v>
      </c>
      <c r="DC159">
        <v>56230</v>
      </c>
      <c r="DD159">
        <v>-9.2303222057209311E-2</v>
      </c>
      <c r="DE159">
        <v>56230</v>
      </c>
      <c r="DF159">
        <v>-9.2303222057209311E-2</v>
      </c>
      <c r="DG159">
        <v>0</v>
      </c>
      <c r="DH159" t="s">
        <v>123</v>
      </c>
      <c r="DI159">
        <v>27257</v>
      </c>
      <c r="DJ159">
        <v>7.1254519729602173E-2</v>
      </c>
      <c r="DK159">
        <v>27133</v>
      </c>
      <c r="DL159">
        <v>7.2365820883724563E-2</v>
      </c>
      <c r="DM159">
        <v>123</v>
      </c>
      <c r="DN159">
        <v>-0.13380281690140849</v>
      </c>
      <c r="DO159">
        <v>71178</v>
      </c>
      <c r="DP159">
        <v>6.6720618649402041E-2</v>
      </c>
      <c r="DQ159">
        <v>70844</v>
      </c>
      <c r="DR159">
        <v>6.1969719682206659E-2</v>
      </c>
      <c r="DS159">
        <v>335</v>
      </c>
      <c r="DT159">
        <v>19.9375</v>
      </c>
      <c r="DU159">
        <v>6679</v>
      </c>
      <c r="DV159">
        <v>0.83337908317320886</v>
      </c>
      <c r="DW159">
        <v>6679</v>
      </c>
      <c r="DX159">
        <v>0.83337908317320886</v>
      </c>
      <c r="DY159">
        <v>0</v>
      </c>
      <c r="DZ159" t="s">
        <v>123</v>
      </c>
      <c r="EA159">
        <v>27257</v>
      </c>
      <c r="EB159">
        <v>-0.12486354588069093</v>
      </c>
      <c r="EC159">
        <v>13831</v>
      </c>
      <c r="ED159">
        <v>-8.2703276296591022E-2</v>
      </c>
      <c r="EE159">
        <v>13790</v>
      </c>
      <c r="EF159">
        <v>-8.2379558158104826E-2</v>
      </c>
      <c r="EG159">
        <v>41</v>
      </c>
      <c r="EH159">
        <v>-0.18000000000000005</v>
      </c>
      <c r="EI159">
        <v>8759</v>
      </c>
      <c r="EJ159">
        <v>-0.14303884160062619</v>
      </c>
      <c r="EK159">
        <v>8695</v>
      </c>
      <c r="EL159">
        <v>-0.14704728271532275</v>
      </c>
      <c r="EM159">
        <v>64</v>
      </c>
      <c r="EN159">
        <v>1.3703703703703702</v>
      </c>
      <c r="EO159">
        <v>2535</v>
      </c>
      <c r="EP159">
        <v>-0.20408163265306123</v>
      </c>
      <c r="EQ159">
        <v>2476</v>
      </c>
      <c r="ER159">
        <v>-0.2066645305991669</v>
      </c>
      <c r="ES159">
        <v>60</v>
      </c>
      <c r="ET159">
        <v>-7.6923076923076872E-2</v>
      </c>
      <c r="EU159">
        <v>1580</v>
      </c>
      <c r="EV159">
        <v>-0.20682730923694781</v>
      </c>
      <c r="EW159">
        <v>1580</v>
      </c>
      <c r="EX159">
        <v>-0.20682730923694781</v>
      </c>
      <c r="EY159">
        <v>0</v>
      </c>
      <c r="EZ159" t="s">
        <v>123</v>
      </c>
      <c r="FA159">
        <v>487</v>
      </c>
      <c r="FB159">
        <v>-0.15743944636678198</v>
      </c>
      <c r="FC159">
        <v>487</v>
      </c>
      <c r="FD159">
        <v>-0.10805860805860801</v>
      </c>
      <c r="FE159">
        <v>0</v>
      </c>
      <c r="FF159">
        <v>-1</v>
      </c>
      <c r="FG159">
        <v>32148</v>
      </c>
      <c r="FH159">
        <v>0.13308896094741285</v>
      </c>
      <c r="FI159">
        <v>12616</v>
      </c>
      <c r="FJ159">
        <v>2.5429116338206992E-3</v>
      </c>
      <c r="FK159">
        <v>12427</v>
      </c>
      <c r="FL159">
        <v>-9.090184195837625E-3</v>
      </c>
      <c r="FM159">
        <v>189</v>
      </c>
      <c r="FN159">
        <v>3.5</v>
      </c>
      <c r="FO159">
        <v>3629</v>
      </c>
      <c r="FP159">
        <v>0.13264669163545562</v>
      </c>
      <c r="FQ159">
        <v>3592</v>
      </c>
      <c r="FR159">
        <v>0.13276568905707986</v>
      </c>
      <c r="FS159">
        <v>37</v>
      </c>
      <c r="FT159">
        <v>0.1212121212121211</v>
      </c>
      <c r="FU159">
        <v>6051</v>
      </c>
      <c r="FV159">
        <v>1.6516213847502192</v>
      </c>
      <c r="FW159">
        <v>6002</v>
      </c>
      <c r="FX159">
        <v>1.6487202118270079</v>
      </c>
      <c r="FY159">
        <v>49</v>
      </c>
      <c r="FZ159">
        <v>2.0625</v>
      </c>
      <c r="GA159">
        <v>9594</v>
      </c>
      <c r="GB159">
        <v>-2.5890953396283889E-2</v>
      </c>
      <c r="GC159">
        <v>9594</v>
      </c>
      <c r="GD159">
        <v>-2.251655629139071E-2</v>
      </c>
      <c r="GE159">
        <v>0</v>
      </c>
      <c r="GF159">
        <v>-1</v>
      </c>
      <c r="GG159">
        <v>591</v>
      </c>
      <c r="GH159">
        <v>8.8397790055248615E-2</v>
      </c>
      <c r="GI159">
        <v>311</v>
      </c>
      <c r="GJ159">
        <v>-0.13128491620111726</v>
      </c>
      <c r="GK159">
        <v>281</v>
      </c>
      <c r="GL159">
        <v>0.51891891891891895</v>
      </c>
      <c r="GM159">
        <v>308944</v>
      </c>
      <c r="GN159">
        <v>-4.3478530095638512E-2</v>
      </c>
      <c r="GO159">
        <v>148448</v>
      </c>
      <c r="GP159">
        <v>-7.140489043743703E-2</v>
      </c>
      <c r="GQ159">
        <v>148340</v>
      </c>
      <c r="GR159">
        <v>-7.1389222756410242E-2</v>
      </c>
      <c r="GS159">
        <v>108</v>
      </c>
      <c r="GT159">
        <v>-9.2436974789915971E-2</v>
      </c>
      <c r="GU159">
        <v>50612</v>
      </c>
      <c r="GV159">
        <v>3.9274804617766002E-3</v>
      </c>
      <c r="GW159">
        <v>50612</v>
      </c>
      <c r="GX159">
        <v>3.9274804617766002E-3</v>
      </c>
      <c r="GY159">
        <v>0</v>
      </c>
      <c r="GZ159" t="s">
        <v>123</v>
      </c>
      <c r="HA159">
        <v>80093</v>
      </c>
      <c r="HB159">
        <v>9.1600937429126006E-3</v>
      </c>
      <c r="HC159">
        <v>79867</v>
      </c>
      <c r="HD159">
        <v>8.0271610859385945E-3</v>
      </c>
      <c r="HE159">
        <v>226</v>
      </c>
      <c r="HF159">
        <v>0.67407407407407405</v>
      </c>
      <c r="HG159">
        <v>26732</v>
      </c>
      <c r="HH159">
        <v>-0.14536909747754079</v>
      </c>
      <c r="HI159">
        <v>26732</v>
      </c>
      <c r="HJ159">
        <v>-0.14536909747754079</v>
      </c>
      <c r="HK159">
        <v>0</v>
      </c>
      <c r="HL159" t="s">
        <v>123</v>
      </c>
      <c r="HM159">
        <v>1633</v>
      </c>
      <c r="HN159">
        <v>1.2400548696844993</v>
      </c>
      <c r="HO159">
        <v>1633</v>
      </c>
      <c r="HP159">
        <v>1.2400548696844993</v>
      </c>
      <c r="HQ159">
        <v>0</v>
      </c>
      <c r="HR159" t="s">
        <v>123</v>
      </c>
      <c r="HS159">
        <v>53965</v>
      </c>
      <c r="HT159">
        <v>0.18007872293898974</v>
      </c>
      <c r="HU159">
        <v>15539</v>
      </c>
      <c r="HV159">
        <v>0.13431637345791669</v>
      </c>
      <c r="HW159">
        <v>15498</v>
      </c>
      <c r="HX159">
        <v>0.13132345426673475</v>
      </c>
      <c r="HY159">
        <v>41</v>
      </c>
      <c r="HZ159" t="s">
        <v>123</v>
      </c>
      <c r="IA159">
        <v>22334</v>
      </c>
      <c r="IB159">
        <v>9.7709623513221322E-2</v>
      </c>
      <c r="IC159">
        <v>22161</v>
      </c>
      <c r="ID159">
        <v>9.838421887390969E-2</v>
      </c>
      <c r="IE159">
        <v>174</v>
      </c>
      <c r="IF159">
        <v>2.9585798816567976E-2</v>
      </c>
      <c r="IG159">
        <v>8656</v>
      </c>
      <c r="IH159">
        <v>0.26605236214714045</v>
      </c>
      <c r="II159">
        <v>8600</v>
      </c>
      <c r="IJ159">
        <v>0.26563649742457685</v>
      </c>
      <c r="IK159">
        <v>55</v>
      </c>
      <c r="IL159">
        <v>0.30952380952380953</v>
      </c>
      <c r="IM159">
        <v>6412</v>
      </c>
      <c r="IN159">
        <v>0.55668851663024999</v>
      </c>
      <c r="IO159">
        <v>6412</v>
      </c>
      <c r="IP159">
        <v>0.56849315068493156</v>
      </c>
      <c r="IQ159">
        <v>0</v>
      </c>
      <c r="IR159">
        <v>-1</v>
      </c>
      <c r="IS159">
        <v>1294</v>
      </c>
      <c r="IT159">
        <v>0.33127572016460904</v>
      </c>
      <c r="IU159">
        <v>1294</v>
      </c>
      <c r="IV159">
        <v>0.33127572016460904</v>
      </c>
      <c r="IW159">
        <v>0</v>
      </c>
      <c r="IX159" t="s">
        <v>123</v>
      </c>
      <c r="IY159">
        <v>37534</v>
      </c>
      <c r="IZ159">
        <v>-0.156216981768316</v>
      </c>
      <c r="JA159">
        <v>8666</v>
      </c>
      <c r="JB159">
        <v>-0.12702729928477885</v>
      </c>
      <c r="JC159">
        <v>8666</v>
      </c>
      <c r="JD159">
        <v>-0.12702729928477885</v>
      </c>
      <c r="JE159">
        <v>0</v>
      </c>
      <c r="JF159" t="s">
        <v>123</v>
      </c>
      <c r="JG159">
        <v>6001</v>
      </c>
      <c r="JH159">
        <v>-2.8964401294498399E-2</v>
      </c>
      <c r="JI159">
        <v>6001</v>
      </c>
      <c r="JJ159">
        <v>-2.8964401294498399E-2</v>
      </c>
      <c r="JK159">
        <v>0</v>
      </c>
      <c r="JL159" t="s">
        <v>123</v>
      </c>
      <c r="JM159">
        <v>21192</v>
      </c>
      <c r="JN159">
        <v>-0.12462307406336481</v>
      </c>
      <c r="JO159">
        <v>21139</v>
      </c>
      <c r="JP159">
        <v>-0.11979513657561625</v>
      </c>
      <c r="JQ159">
        <v>54</v>
      </c>
      <c r="JR159">
        <v>-0.72020725388601037</v>
      </c>
      <c r="JS159">
        <v>1734</v>
      </c>
      <c r="JT159">
        <v>-0.59749303621169925</v>
      </c>
      <c r="JU159">
        <v>1728</v>
      </c>
      <c r="JV159">
        <v>-0.59720279720279712</v>
      </c>
      <c r="JW159">
        <v>5</v>
      </c>
      <c r="JX159">
        <v>-0.73684210526315796</v>
      </c>
      <c r="JY159">
        <v>0</v>
      </c>
      <c r="JZ159">
        <v>-1</v>
      </c>
      <c r="KA159">
        <v>0</v>
      </c>
      <c r="KB159">
        <v>-1</v>
      </c>
      <c r="KC159">
        <v>0</v>
      </c>
      <c r="KD159" t="s">
        <v>123</v>
      </c>
      <c r="KE159">
        <v>24694</v>
      </c>
      <c r="KF159">
        <v>-0.13460662344489227</v>
      </c>
      <c r="KG159">
        <v>8748</v>
      </c>
      <c r="KH159">
        <v>-0.15641272902603665</v>
      </c>
      <c r="KI159">
        <v>8671</v>
      </c>
      <c r="KJ159">
        <v>-0.16254587598995562</v>
      </c>
      <c r="KK159">
        <v>77</v>
      </c>
      <c r="KL159">
        <v>3.8125</v>
      </c>
      <c r="KM159">
        <v>4450</v>
      </c>
      <c r="KN159">
        <v>9.1488839833210767E-2</v>
      </c>
      <c r="KO159">
        <v>4363</v>
      </c>
      <c r="KP159">
        <v>0.10792280345352978</v>
      </c>
      <c r="KQ159">
        <v>87</v>
      </c>
      <c r="KR159">
        <v>-0.37410071942446044</v>
      </c>
      <c r="KS159">
        <v>4310</v>
      </c>
      <c r="KT159">
        <v>9.3676814988290502E-3</v>
      </c>
      <c r="KU159">
        <v>4310</v>
      </c>
      <c r="KV159">
        <v>7.1073558648111268E-2</v>
      </c>
      <c r="KW159">
        <v>0</v>
      </c>
      <c r="KX159">
        <v>-1</v>
      </c>
      <c r="KY159">
        <v>7371</v>
      </c>
      <c r="KZ159">
        <v>-0.27799000881575076</v>
      </c>
      <c r="LA159">
        <v>7350</v>
      </c>
      <c r="LB159">
        <v>-0.28004701733764326</v>
      </c>
      <c r="LC159">
        <v>21</v>
      </c>
      <c r="LD159" t="s">
        <v>123</v>
      </c>
      <c r="LE159">
        <v>110</v>
      </c>
      <c r="LF159">
        <v>10</v>
      </c>
      <c r="LG159">
        <v>0</v>
      </c>
      <c r="LH159">
        <v>-1</v>
      </c>
      <c r="LI159">
        <v>110</v>
      </c>
      <c r="LJ159" t="s">
        <v>123</v>
      </c>
      <c r="LK159">
        <v>35002</v>
      </c>
      <c r="LL159">
        <v>8.6647418583713609E-2</v>
      </c>
      <c r="LM159">
        <v>7319</v>
      </c>
      <c r="LN159">
        <v>-0.1514202898550725</v>
      </c>
      <c r="LO159">
        <v>7312</v>
      </c>
      <c r="LP159">
        <v>-0.14439503861455649</v>
      </c>
      <c r="LQ159">
        <v>6</v>
      </c>
      <c r="LR159">
        <v>-0.92405063291139244</v>
      </c>
      <c r="LS159">
        <v>21623</v>
      </c>
      <c r="LT159">
        <v>0.13150183150183148</v>
      </c>
      <c r="LU159">
        <v>21590</v>
      </c>
      <c r="LV159">
        <v>0.13267929279681034</v>
      </c>
      <c r="LW159">
        <v>33</v>
      </c>
      <c r="LX159">
        <v>-0.32653061224489799</v>
      </c>
      <c r="LY159">
        <v>2887</v>
      </c>
      <c r="LZ159">
        <v>0.39874031007751931</v>
      </c>
      <c r="MA159">
        <v>2835</v>
      </c>
      <c r="MB159">
        <v>0.43399089529590285</v>
      </c>
      <c r="MC159">
        <v>52</v>
      </c>
      <c r="MD159">
        <v>-0.40909090909090906</v>
      </c>
      <c r="ME159">
        <v>3185</v>
      </c>
      <c r="MF159">
        <v>0.20007535795026365</v>
      </c>
      <c r="MG159">
        <v>3180</v>
      </c>
      <c r="MH159">
        <v>0.21606118546845132</v>
      </c>
      <c r="MI159">
        <v>5</v>
      </c>
      <c r="MJ159">
        <v>-0.87179487179487181</v>
      </c>
      <c r="MK159">
        <v>94</v>
      </c>
      <c r="ML159" t="s">
        <v>123</v>
      </c>
      <c r="MM159">
        <v>85</v>
      </c>
      <c r="MN159" t="s">
        <v>123</v>
      </c>
      <c r="MO159">
        <v>9</v>
      </c>
      <c r="MP159" t="s">
        <v>123</v>
      </c>
      <c r="MQ159">
        <v>103259</v>
      </c>
      <c r="MR159">
        <v>-7.134546783204021E-3</v>
      </c>
      <c r="MS159">
        <v>46005</v>
      </c>
      <c r="MT159">
        <v>-3.5959011755830717E-2</v>
      </c>
      <c r="MU159">
        <v>45633</v>
      </c>
      <c r="MV159">
        <v>-3.0961330190482306E-2</v>
      </c>
      <c r="MW159">
        <v>373</v>
      </c>
      <c r="MX159">
        <v>-0.4088748019017433</v>
      </c>
      <c r="MY159">
        <v>31672</v>
      </c>
      <c r="MZ159">
        <v>9.3231162196679485E-2</v>
      </c>
      <c r="NA159">
        <v>31127</v>
      </c>
      <c r="NB159">
        <v>9.2827300495032183E-2</v>
      </c>
      <c r="NC159">
        <v>544</v>
      </c>
      <c r="ND159">
        <v>0.11247443762781195</v>
      </c>
      <c r="NE159">
        <v>11185</v>
      </c>
      <c r="NF159">
        <v>0.3500301750150876</v>
      </c>
      <c r="NG159">
        <v>10815</v>
      </c>
      <c r="NH159">
        <v>0.37228778073848501</v>
      </c>
      <c r="NI159">
        <v>370</v>
      </c>
      <c r="NJ159">
        <v>-7.9601990049751215E-2</v>
      </c>
      <c r="NK159">
        <v>15073</v>
      </c>
      <c r="NL159">
        <v>-0.24920302849173137</v>
      </c>
      <c r="NM159">
        <v>14834</v>
      </c>
      <c r="NN159">
        <v>-0.24944343250354184</v>
      </c>
      <c r="NO159">
        <v>240</v>
      </c>
      <c r="NP159">
        <v>-0.23076923076923073</v>
      </c>
      <c r="NQ159">
        <v>830</v>
      </c>
      <c r="NR159">
        <v>1.2062726176116367E-3</v>
      </c>
      <c r="NS159">
        <v>615</v>
      </c>
      <c r="NT159">
        <v>-4.7987616099071206E-2</v>
      </c>
      <c r="NU159">
        <v>215</v>
      </c>
      <c r="NV159">
        <v>0.16847826086956519</v>
      </c>
    </row>
    <row r="160" spans="2:386" outlineLevel="1" x14ac:dyDescent="0.25">
      <c r="B160" t="s">
        <v>75</v>
      </c>
      <c r="C160">
        <v>1050635</v>
      </c>
      <c r="D160">
        <v>-2.5183317142600026E-2</v>
      </c>
      <c r="E160">
        <v>411450</v>
      </c>
      <c r="F160">
        <v>2.3777389067274335E-3</v>
      </c>
      <c r="G160">
        <v>408038</v>
      </c>
      <c r="H160">
        <v>3.5539224728413643E-3</v>
      </c>
      <c r="I160">
        <v>3412</v>
      </c>
      <c r="J160">
        <v>-0.12084514300438032</v>
      </c>
      <c r="K160">
        <v>261797</v>
      </c>
      <c r="L160">
        <v>-8.2357531698558084E-3</v>
      </c>
      <c r="M160">
        <v>259590</v>
      </c>
      <c r="N160">
        <v>-6.015446410451819E-3</v>
      </c>
      <c r="O160">
        <v>2207</v>
      </c>
      <c r="P160">
        <v>-0.21487015297047318</v>
      </c>
      <c r="Q160">
        <v>194859</v>
      </c>
      <c r="R160">
        <v>-9.7105867961596926E-2</v>
      </c>
      <c r="S160">
        <v>193005</v>
      </c>
      <c r="T160">
        <v>-9.201891186225386E-2</v>
      </c>
      <c r="U160">
        <v>1854</v>
      </c>
      <c r="V160">
        <v>-0.42971393417410031</v>
      </c>
      <c r="W160">
        <v>167010</v>
      </c>
      <c r="X160">
        <v>-5.5965994200473657E-2</v>
      </c>
      <c r="Y160">
        <v>164618</v>
      </c>
      <c r="Z160">
        <v>-5.7008649825284974E-2</v>
      </c>
      <c r="AA160">
        <v>2392</v>
      </c>
      <c r="AB160">
        <v>2.1349274124679685E-2</v>
      </c>
      <c r="AC160">
        <v>20041</v>
      </c>
      <c r="AD160">
        <v>0.17212539478301547</v>
      </c>
      <c r="AE160">
        <v>17739</v>
      </c>
      <c r="AF160">
        <v>8.5883937316356462E-2</v>
      </c>
      <c r="AG160">
        <v>2303</v>
      </c>
      <c r="AH160">
        <v>2.0223097112860891</v>
      </c>
      <c r="AI160">
        <v>820446</v>
      </c>
      <c r="AJ160">
        <v>-2.4410951574065809E-2</v>
      </c>
      <c r="AK160">
        <v>318947</v>
      </c>
      <c r="AL160">
        <v>1.5323793643766681E-3</v>
      </c>
      <c r="AM160">
        <v>316207</v>
      </c>
      <c r="AN160">
        <v>7.3740244450481995E-4</v>
      </c>
      <c r="AO160">
        <v>2740</v>
      </c>
      <c r="AP160">
        <v>0.10261569416498983</v>
      </c>
      <c r="AQ160">
        <v>197754</v>
      </c>
      <c r="AR160">
        <v>-5.6607193970040992E-2</v>
      </c>
      <c r="AS160">
        <v>197007</v>
      </c>
      <c r="AT160">
        <v>-5.3351592907596945E-2</v>
      </c>
      <c r="AU160">
        <v>746</v>
      </c>
      <c r="AV160">
        <v>-0.50628722700198536</v>
      </c>
      <c r="AW160">
        <v>150218</v>
      </c>
      <c r="AX160">
        <v>-5.2843964968253276E-2</v>
      </c>
      <c r="AY160">
        <v>149157</v>
      </c>
      <c r="AZ160">
        <v>-4.9634590020835034E-2</v>
      </c>
      <c r="BA160">
        <v>1061</v>
      </c>
      <c r="BB160">
        <v>-0.35774818401937047</v>
      </c>
      <c r="BC160">
        <v>143569</v>
      </c>
      <c r="BD160">
        <v>-3.8070096682769283E-2</v>
      </c>
      <c r="BE160">
        <v>142608</v>
      </c>
      <c r="BF160">
        <v>-3.5904785727323696E-2</v>
      </c>
      <c r="BG160">
        <v>961</v>
      </c>
      <c r="BH160">
        <v>-0.2785285285285285</v>
      </c>
      <c r="BI160">
        <v>9922</v>
      </c>
      <c r="BJ160">
        <v>0.27286722257857599</v>
      </c>
      <c r="BK160">
        <v>9490</v>
      </c>
      <c r="BL160">
        <v>0.29379686434901164</v>
      </c>
      <c r="BM160">
        <v>432</v>
      </c>
      <c r="BN160">
        <v>-5.8823529411764719E-2</v>
      </c>
      <c r="BO160">
        <v>230189</v>
      </c>
      <c r="BP160">
        <v>-2.7926284406381674E-2</v>
      </c>
      <c r="BQ160">
        <v>92502</v>
      </c>
      <c r="BR160">
        <v>5.292615334456352E-3</v>
      </c>
      <c r="BS160">
        <v>91831</v>
      </c>
      <c r="BT160">
        <v>1.3363495917016133E-2</v>
      </c>
      <c r="BU160">
        <v>672</v>
      </c>
      <c r="BV160">
        <v>-0.51827956989247315</v>
      </c>
      <c r="BW160">
        <v>64043</v>
      </c>
      <c r="BX160">
        <v>0.17832238597265926</v>
      </c>
      <c r="BY160">
        <v>62583</v>
      </c>
      <c r="BZ160">
        <v>0.17967616067557635</v>
      </c>
      <c r="CA160">
        <v>1460</v>
      </c>
      <c r="CB160">
        <v>0.12307692307692308</v>
      </c>
      <c r="CC160">
        <v>44642</v>
      </c>
      <c r="CD160">
        <v>-0.21977733890277362</v>
      </c>
      <c r="CE160">
        <v>43849</v>
      </c>
      <c r="CF160">
        <v>-0.21160415692761336</v>
      </c>
      <c r="CG160">
        <v>793</v>
      </c>
      <c r="CH160">
        <v>-0.50406504065040658</v>
      </c>
      <c r="CI160">
        <v>23441</v>
      </c>
      <c r="CJ160">
        <v>-0.15253073029645703</v>
      </c>
      <c r="CK160">
        <v>22010</v>
      </c>
      <c r="CL160">
        <v>-0.17413980713669286</v>
      </c>
      <c r="CM160">
        <v>1431</v>
      </c>
      <c r="CN160">
        <v>0.41683168316831676</v>
      </c>
      <c r="CO160">
        <v>10120</v>
      </c>
      <c r="CP160">
        <v>8.7821132967859761E-2</v>
      </c>
      <c r="CQ160">
        <v>8249</v>
      </c>
      <c r="CR160">
        <v>-8.3444444444444432E-2</v>
      </c>
      <c r="CS160">
        <v>1871</v>
      </c>
      <c r="CT160">
        <v>5.1749174917491745</v>
      </c>
      <c r="CU160">
        <v>192511</v>
      </c>
      <c r="CV160">
        <v>-5.5999333107766835E-2</v>
      </c>
      <c r="CW160">
        <v>43042</v>
      </c>
      <c r="CX160">
        <v>-1.4493417286777333E-2</v>
      </c>
      <c r="CY160">
        <v>42717</v>
      </c>
      <c r="CZ160">
        <v>-1.625866476291371E-2</v>
      </c>
      <c r="DA160">
        <v>325</v>
      </c>
      <c r="DB160">
        <v>0.28968253968253976</v>
      </c>
      <c r="DC160">
        <v>55695</v>
      </c>
      <c r="DD160">
        <v>-5.2419354838709631E-2</v>
      </c>
      <c r="DE160">
        <v>55342</v>
      </c>
      <c r="DF160">
        <v>-5.4580863385551015E-2</v>
      </c>
      <c r="DG160">
        <v>353</v>
      </c>
      <c r="DH160">
        <v>0.47698744769874479</v>
      </c>
      <c r="DI160">
        <v>19754</v>
      </c>
      <c r="DJ160">
        <v>-0.41166309268525136</v>
      </c>
      <c r="DK160">
        <v>19754</v>
      </c>
      <c r="DL160">
        <v>-0.40765840055174063</v>
      </c>
      <c r="DM160">
        <v>0</v>
      </c>
      <c r="DN160">
        <v>-1</v>
      </c>
      <c r="DO160">
        <v>67984</v>
      </c>
      <c r="DP160">
        <v>0.10120513152779576</v>
      </c>
      <c r="DQ160">
        <v>67661</v>
      </c>
      <c r="DR160">
        <v>9.6221768575224464E-2</v>
      </c>
      <c r="DS160">
        <v>323</v>
      </c>
      <c r="DT160">
        <v>22.071428571428573</v>
      </c>
      <c r="DU160">
        <v>4437</v>
      </c>
      <c r="DV160">
        <v>6.0975609756097615E-2</v>
      </c>
      <c r="DW160">
        <v>4437</v>
      </c>
      <c r="DX160">
        <v>9.5285114786472391E-2</v>
      </c>
      <c r="DY160">
        <v>0</v>
      </c>
      <c r="DZ160">
        <v>-1</v>
      </c>
      <c r="EA160">
        <v>25946</v>
      </c>
      <c r="EB160">
        <v>-7.877026613643312E-3</v>
      </c>
      <c r="EC160">
        <v>13104</v>
      </c>
      <c r="ED160">
        <v>4.7817047817047875E-2</v>
      </c>
      <c r="EE160">
        <v>13075</v>
      </c>
      <c r="EF160">
        <v>5.4095453079651801E-2</v>
      </c>
      <c r="EG160">
        <v>29</v>
      </c>
      <c r="EH160">
        <v>-0.71844660194174759</v>
      </c>
      <c r="EI160">
        <v>8473</v>
      </c>
      <c r="EJ160">
        <v>-6.2824908749032238E-2</v>
      </c>
      <c r="EK160">
        <v>8437</v>
      </c>
      <c r="EL160">
        <v>-6.5980294475810886E-2</v>
      </c>
      <c r="EM160">
        <v>36</v>
      </c>
      <c r="EN160">
        <v>3.5</v>
      </c>
      <c r="EO160">
        <v>2673</v>
      </c>
      <c r="EP160">
        <v>8.3941605839416011E-2</v>
      </c>
      <c r="EQ160">
        <v>2588</v>
      </c>
      <c r="ER160">
        <v>8.2845188284518922E-2</v>
      </c>
      <c r="ES160">
        <v>84</v>
      </c>
      <c r="ET160">
        <v>0.10526315789473695</v>
      </c>
      <c r="EU160">
        <v>1165</v>
      </c>
      <c r="EV160">
        <v>-0.24202992843201043</v>
      </c>
      <c r="EW160">
        <v>1106</v>
      </c>
      <c r="EX160">
        <v>-0.24298425735797402</v>
      </c>
      <c r="EY160">
        <v>59</v>
      </c>
      <c r="EZ160">
        <v>-0.22368421052631582</v>
      </c>
      <c r="FA160">
        <v>422</v>
      </c>
      <c r="FB160">
        <v>0.50177935943060503</v>
      </c>
      <c r="FC160">
        <v>403</v>
      </c>
      <c r="FD160">
        <v>0.43416370106761559</v>
      </c>
      <c r="FE160">
        <v>19</v>
      </c>
      <c r="FF160" t="s">
        <v>123</v>
      </c>
      <c r="FG160">
        <v>38380</v>
      </c>
      <c r="FH160">
        <v>0.18680231299669137</v>
      </c>
      <c r="FI160">
        <v>16375</v>
      </c>
      <c r="FJ160">
        <v>7.872200263504614E-2</v>
      </c>
      <c r="FK160">
        <v>15427</v>
      </c>
      <c r="FL160">
        <v>2.212946398992921E-2</v>
      </c>
      <c r="FM160">
        <v>948</v>
      </c>
      <c r="FN160">
        <v>9.8965517241379306</v>
      </c>
      <c r="FO160">
        <v>4647</v>
      </c>
      <c r="FP160">
        <v>-0.10324199150906987</v>
      </c>
      <c r="FQ160">
        <v>4598</v>
      </c>
      <c r="FR160">
        <v>-4.8820852296235007E-2</v>
      </c>
      <c r="FS160">
        <v>49</v>
      </c>
      <c r="FT160">
        <v>-0.85919540229885061</v>
      </c>
      <c r="FU160">
        <v>8215</v>
      </c>
      <c r="FV160">
        <v>2.0191106210951855</v>
      </c>
      <c r="FW160">
        <v>8121</v>
      </c>
      <c r="FX160">
        <v>2.2575210589651022</v>
      </c>
      <c r="FY160">
        <v>94</v>
      </c>
      <c r="FZ160">
        <v>-0.58771929824561409</v>
      </c>
      <c r="GA160">
        <v>9624</v>
      </c>
      <c r="GB160">
        <v>2.8864656831302016E-2</v>
      </c>
      <c r="GC160">
        <v>9600</v>
      </c>
      <c r="GD160">
        <v>3.5375323554788674E-2</v>
      </c>
      <c r="GE160">
        <v>24</v>
      </c>
      <c r="GF160">
        <v>-0.70731707317073167</v>
      </c>
      <c r="GG160">
        <v>435</v>
      </c>
      <c r="GH160">
        <v>-1.5837104072398245E-2</v>
      </c>
      <c r="GI160">
        <v>435</v>
      </c>
      <c r="GJ160">
        <v>0.89130434782608692</v>
      </c>
      <c r="GK160">
        <v>0</v>
      </c>
      <c r="GL160">
        <v>-1</v>
      </c>
      <c r="GM160">
        <v>317959</v>
      </c>
      <c r="GN160">
        <v>-1.7003700623572038E-2</v>
      </c>
      <c r="GO160">
        <v>157907</v>
      </c>
      <c r="GP160">
        <v>4.350508513385476E-3</v>
      </c>
      <c r="GQ160">
        <v>157585</v>
      </c>
      <c r="GR160">
        <v>2.3024621079612562E-3</v>
      </c>
      <c r="GS160">
        <v>322</v>
      </c>
      <c r="GT160" t="s">
        <v>123</v>
      </c>
      <c r="GU160">
        <v>50368</v>
      </c>
      <c r="GV160">
        <v>-9.1289600923720848E-2</v>
      </c>
      <c r="GW160">
        <v>50368</v>
      </c>
      <c r="GX160">
        <v>-9.1289600923720848E-2</v>
      </c>
      <c r="GY160">
        <v>0</v>
      </c>
      <c r="GZ160" t="s">
        <v>123</v>
      </c>
      <c r="HA160">
        <v>77518</v>
      </c>
      <c r="HB160">
        <v>-1.7540746749131864E-2</v>
      </c>
      <c r="HC160">
        <v>77518</v>
      </c>
      <c r="HD160">
        <v>-1.7540746749131864E-2</v>
      </c>
      <c r="HE160">
        <v>0</v>
      </c>
      <c r="HF160" t="s">
        <v>123</v>
      </c>
      <c r="HG160">
        <v>28621</v>
      </c>
      <c r="HH160">
        <v>-8.2454396819799269E-2</v>
      </c>
      <c r="HI160">
        <v>28621</v>
      </c>
      <c r="HJ160">
        <v>-6.7689501286686826E-2</v>
      </c>
      <c r="HK160">
        <v>0</v>
      </c>
      <c r="HL160">
        <v>-1</v>
      </c>
      <c r="HM160">
        <v>2099</v>
      </c>
      <c r="HN160">
        <v>1.3744343891402715</v>
      </c>
      <c r="HO160">
        <v>1992</v>
      </c>
      <c r="HP160">
        <v>1.253393665158371</v>
      </c>
      <c r="HQ160">
        <v>108</v>
      </c>
      <c r="HR160" t="s">
        <v>123</v>
      </c>
      <c r="HS160">
        <v>47245</v>
      </c>
      <c r="HT160">
        <v>0.1086211751454853</v>
      </c>
      <c r="HU160">
        <v>14669</v>
      </c>
      <c r="HV160">
        <v>5.8674942263279517E-2</v>
      </c>
      <c r="HW160">
        <v>14401</v>
      </c>
      <c r="HX160">
        <v>5.2396959953230127E-2</v>
      </c>
      <c r="HY160">
        <v>268</v>
      </c>
      <c r="HZ160">
        <v>0.55813953488372103</v>
      </c>
      <c r="IA160">
        <v>19027</v>
      </c>
      <c r="IB160">
        <v>-6.8277310924369505E-4</v>
      </c>
      <c r="IC160">
        <v>19027</v>
      </c>
      <c r="ID160">
        <v>-6.8277310924369505E-4</v>
      </c>
      <c r="IE160">
        <v>0</v>
      </c>
      <c r="IF160" t="s">
        <v>123</v>
      </c>
      <c r="IG160">
        <v>6969</v>
      </c>
      <c r="IH160">
        <v>0.3004291845493563</v>
      </c>
      <c r="II160">
        <v>6911</v>
      </c>
      <c r="IJ160">
        <v>0.30494712990936557</v>
      </c>
      <c r="IK160">
        <v>57</v>
      </c>
      <c r="IL160">
        <v>-8.064516129032262E-2</v>
      </c>
      <c r="IM160">
        <v>5414</v>
      </c>
      <c r="IN160">
        <v>0.46959826275787186</v>
      </c>
      <c r="IO160">
        <v>5370</v>
      </c>
      <c r="IP160">
        <v>0.47649161396755568</v>
      </c>
      <c r="IQ160">
        <v>44</v>
      </c>
      <c r="IR160">
        <v>-4.3478260869565188E-2</v>
      </c>
      <c r="IS160">
        <v>1459</v>
      </c>
      <c r="IT160">
        <v>0.77926829268292686</v>
      </c>
      <c r="IU160">
        <v>1369</v>
      </c>
      <c r="IV160">
        <v>0.78487614080834422</v>
      </c>
      <c r="IW160">
        <v>91</v>
      </c>
      <c r="IX160">
        <v>0.71698113207547176</v>
      </c>
      <c r="IY160">
        <v>33305</v>
      </c>
      <c r="IZ160">
        <v>-0.10996793158738638</v>
      </c>
      <c r="JA160">
        <v>7736</v>
      </c>
      <c r="JB160">
        <v>-2.8384827932680268E-2</v>
      </c>
      <c r="JC160">
        <v>7736</v>
      </c>
      <c r="JD160">
        <v>-2.8384827932680268E-2</v>
      </c>
      <c r="JE160">
        <v>0</v>
      </c>
      <c r="JF160" t="s">
        <v>123</v>
      </c>
      <c r="JG160">
        <v>4936</v>
      </c>
      <c r="JH160">
        <v>-0.16395663956639561</v>
      </c>
      <c r="JI160">
        <v>4936</v>
      </c>
      <c r="JJ160">
        <v>-0.16395663956639561</v>
      </c>
      <c r="JK160">
        <v>0</v>
      </c>
      <c r="JL160" t="s">
        <v>123</v>
      </c>
      <c r="JM160">
        <v>18970</v>
      </c>
      <c r="JN160">
        <v>-3.7055837563451766E-2</v>
      </c>
      <c r="JO160">
        <v>18961</v>
      </c>
      <c r="JP160">
        <v>-3.3637429284949838E-2</v>
      </c>
      <c r="JQ160">
        <v>10</v>
      </c>
      <c r="JR160">
        <v>-0.87341772151898733</v>
      </c>
      <c r="JS160">
        <v>1672</v>
      </c>
      <c r="JT160">
        <v>-0.5748792270531401</v>
      </c>
      <c r="JU160">
        <v>1672</v>
      </c>
      <c r="JV160">
        <v>-0.5748792270531401</v>
      </c>
      <c r="JW160">
        <v>0</v>
      </c>
      <c r="JX160" t="s">
        <v>123</v>
      </c>
      <c r="JY160">
        <v>0</v>
      </c>
      <c r="JZ160" t="s">
        <v>123</v>
      </c>
      <c r="KA160">
        <v>0</v>
      </c>
      <c r="KB160" t="s">
        <v>123</v>
      </c>
      <c r="KC160">
        <v>0</v>
      </c>
      <c r="KD160" t="s">
        <v>123</v>
      </c>
      <c r="KE160">
        <v>39536</v>
      </c>
      <c r="KF160">
        <v>-0.15333219119410657</v>
      </c>
      <c r="KG160">
        <v>15605</v>
      </c>
      <c r="KH160">
        <v>-0.12015110509697791</v>
      </c>
      <c r="KI160">
        <v>15388</v>
      </c>
      <c r="KJ160">
        <v>-9.5196095725289531E-2</v>
      </c>
      <c r="KK160">
        <v>217</v>
      </c>
      <c r="KL160">
        <v>-0.70233196159122091</v>
      </c>
      <c r="KM160">
        <v>6976</v>
      </c>
      <c r="KN160">
        <v>4.1038650947619715E-2</v>
      </c>
      <c r="KO160">
        <v>6945</v>
      </c>
      <c r="KP160">
        <v>8.2618862042088903E-2</v>
      </c>
      <c r="KQ160">
        <v>31</v>
      </c>
      <c r="KR160">
        <v>-0.89122807017543859</v>
      </c>
      <c r="KS160">
        <v>5448</v>
      </c>
      <c r="KT160">
        <v>-0.16339066339066344</v>
      </c>
      <c r="KU160">
        <v>4969</v>
      </c>
      <c r="KV160">
        <v>-0.12778655432683872</v>
      </c>
      <c r="KW160">
        <v>479</v>
      </c>
      <c r="KX160">
        <v>-0.4122699386503067</v>
      </c>
      <c r="KY160">
        <v>12386</v>
      </c>
      <c r="KZ160">
        <v>-0.29428522591305339</v>
      </c>
      <c r="LA160">
        <v>12049</v>
      </c>
      <c r="LB160">
        <v>-0.30247771216857711</v>
      </c>
      <c r="LC160">
        <v>337</v>
      </c>
      <c r="LD160">
        <v>0.21660649819494582</v>
      </c>
      <c r="LE160">
        <v>185</v>
      </c>
      <c r="LF160">
        <v>-0.39144736842105265</v>
      </c>
      <c r="LG160">
        <v>185</v>
      </c>
      <c r="LH160">
        <v>-0.39144736842105265</v>
      </c>
      <c r="LI160">
        <v>0</v>
      </c>
      <c r="LJ160" t="s">
        <v>123</v>
      </c>
      <c r="LK160">
        <v>27464</v>
      </c>
      <c r="LL160">
        <v>-6.3429272950484283E-2</v>
      </c>
      <c r="LM160">
        <v>5883</v>
      </c>
      <c r="LN160">
        <v>-0.16789250353606788</v>
      </c>
      <c r="LO160">
        <v>5807</v>
      </c>
      <c r="LP160">
        <v>-0.17771169640328521</v>
      </c>
      <c r="LQ160">
        <v>77</v>
      </c>
      <c r="LR160">
        <v>10</v>
      </c>
      <c r="LS160">
        <v>17475</v>
      </c>
      <c r="LT160">
        <v>-1.2544499067638548E-2</v>
      </c>
      <c r="LU160">
        <v>17475</v>
      </c>
      <c r="LV160">
        <v>-1.1427278384341211E-2</v>
      </c>
      <c r="LW160">
        <v>0</v>
      </c>
      <c r="LX160">
        <v>-1</v>
      </c>
      <c r="LY160">
        <v>1770</v>
      </c>
      <c r="LZ160">
        <v>4.3017088980553897E-2</v>
      </c>
      <c r="MA160">
        <v>1770</v>
      </c>
      <c r="MB160">
        <v>7.468123861566478E-2</v>
      </c>
      <c r="MC160">
        <v>0</v>
      </c>
      <c r="MD160">
        <v>-1</v>
      </c>
      <c r="ME160">
        <v>2375</v>
      </c>
      <c r="MF160">
        <v>-0.13035518125228851</v>
      </c>
      <c r="MG160">
        <v>2375</v>
      </c>
      <c r="MH160">
        <v>-0.13035518125228851</v>
      </c>
      <c r="MI160">
        <v>0</v>
      </c>
      <c r="MJ160" t="s">
        <v>123</v>
      </c>
      <c r="MK160">
        <v>38</v>
      </c>
      <c r="ML160">
        <v>-0.79234972677595628</v>
      </c>
      <c r="MM160">
        <v>38</v>
      </c>
      <c r="MN160">
        <v>-0.79234972677595628</v>
      </c>
      <c r="MO160">
        <v>0</v>
      </c>
      <c r="MP160" t="s">
        <v>123</v>
      </c>
      <c r="MQ160">
        <v>98100</v>
      </c>
      <c r="MR160">
        <v>-9.4711120983864694E-3</v>
      </c>
      <c r="MS160">
        <v>44626</v>
      </c>
      <c r="MT160">
        <v>3.179117245844032E-2</v>
      </c>
      <c r="MU160">
        <v>44071</v>
      </c>
      <c r="MV160">
        <v>4.6419413049672231E-2</v>
      </c>
      <c r="MW160">
        <v>554</v>
      </c>
      <c r="MX160">
        <v>-0.51189427312775337</v>
      </c>
      <c r="MY160">
        <v>30157</v>
      </c>
      <c r="MZ160">
        <v>-5.318514332360047E-2</v>
      </c>
      <c r="NA160">
        <v>29879</v>
      </c>
      <c r="NB160">
        <v>-4.3627168555150142E-2</v>
      </c>
      <c r="NC160">
        <v>277</v>
      </c>
      <c r="ND160">
        <v>-0.54664484451718498</v>
      </c>
      <c r="NE160">
        <v>8901</v>
      </c>
      <c r="NF160">
        <v>0.16110096530133045</v>
      </c>
      <c r="NG160">
        <v>8565</v>
      </c>
      <c r="NH160">
        <v>0.13413665254237284</v>
      </c>
      <c r="NI160">
        <v>337</v>
      </c>
      <c r="NJ160">
        <v>1.9304347826086956</v>
      </c>
      <c r="NK160">
        <v>14328</v>
      </c>
      <c r="NL160">
        <v>-0.18275154004106775</v>
      </c>
      <c r="NM160">
        <v>14154</v>
      </c>
      <c r="NN160">
        <v>-0.1766143106457243</v>
      </c>
      <c r="NO160">
        <v>174</v>
      </c>
      <c r="NP160">
        <v>-0.49271137026239065</v>
      </c>
      <c r="NQ160">
        <v>847</v>
      </c>
      <c r="NR160">
        <v>0.21173104434907009</v>
      </c>
      <c r="NS160">
        <v>631</v>
      </c>
      <c r="NT160">
        <v>-6.2992125984252523E-3</v>
      </c>
      <c r="NU160">
        <v>214</v>
      </c>
      <c r="NV160">
        <v>2.34375</v>
      </c>
    </row>
    <row r="161" spans="2:386" outlineLevel="1" x14ac:dyDescent="0.25">
      <c r="B161" t="s">
        <v>77</v>
      </c>
      <c r="C161">
        <v>911241</v>
      </c>
      <c r="D161">
        <v>-3.3784301072916634E-3</v>
      </c>
      <c r="E161">
        <v>352193</v>
      </c>
      <c r="F161">
        <v>-1.5491914405915019E-2</v>
      </c>
      <c r="G161">
        <v>350137</v>
      </c>
      <c r="H161">
        <v>-1.3929137694567162E-2</v>
      </c>
      <c r="I161">
        <v>2056</v>
      </c>
      <c r="J161">
        <v>-0.22444360618634474</v>
      </c>
      <c r="K161">
        <v>222496</v>
      </c>
      <c r="L161">
        <v>8.8212853369852295E-2</v>
      </c>
      <c r="M161">
        <v>221021</v>
      </c>
      <c r="N161">
        <v>8.6642936508716906E-2</v>
      </c>
      <c r="O161">
        <v>1475</v>
      </c>
      <c r="P161">
        <v>0.38888888888888884</v>
      </c>
      <c r="Q161">
        <v>176783</v>
      </c>
      <c r="R161">
        <v>-6.7590375425901073E-2</v>
      </c>
      <c r="S161">
        <v>175502</v>
      </c>
      <c r="T161">
        <v>-6.2389144139331165E-2</v>
      </c>
      <c r="U161">
        <v>1281</v>
      </c>
      <c r="V161">
        <v>-0.47022332506203479</v>
      </c>
      <c r="W161">
        <v>147765</v>
      </c>
      <c r="X161">
        <v>-1.7885627691816897E-2</v>
      </c>
      <c r="Y161">
        <v>145999</v>
      </c>
      <c r="Z161">
        <v>-1.9074429917091074E-2</v>
      </c>
      <c r="AA161">
        <v>1766</v>
      </c>
      <c r="AB161">
        <v>9.1470951792336219E-2</v>
      </c>
      <c r="AC161">
        <v>13602</v>
      </c>
      <c r="AD161">
        <v>-0.12963910929101607</v>
      </c>
      <c r="AE161">
        <v>12684</v>
      </c>
      <c r="AF161">
        <v>-0.11257258798013015</v>
      </c>
      <c r="AG161">
        <v>917</v>
      </c>
      <c r="AH161">
        <v>-0.3131086142322097</v>
      </c>
      <c r="AI161">
        <v>765525</v>
      </c>
      <c r="AJ161">
        <v>1.7682232951886645E-2</v>
      </c>
      <c r="AK161">
        <v>291548</v>
      </c>
      <c r="AL161">
        <v>-1.2026553980555521E-2</v>
      </c>
      <c r="AM161">
        <v>290267</v>
      </c>
      <c r="AN161">
        <v>-1.1261253589396891E-2</v>
      </c>
      <c r="AO161">
        <v>1281</v>
      </c>
      <c r="AP161">
        <v>-0.15889691398555483</v>
      </c>
      <c r="AQ161">
        <v>181678</v>
      </c>
      <c r="AR161">
        <v>8.0696202531645556E-2</v>
      </c>
      <c r="AS161">
        <v>180614</v>
      </c>
      <c r="AT161">
        <v>7.8279662332390032E-2</v>
      </c>
      <c r="AU161">
        <v>1064</v>
      </c>
      <c r="AV161">
        <v>0.74426229508196728</v>
      </c>
      <c r="AW161">
        <v>147768</v>
      </c>
      <c r="AX161">
        <v>-1.3017893759559751E-2</v>
      </c>
      <c r="AY161">
        <v>146961</v>
      </c>
      <c r="AZ161">
        <v>-8.0992973859517203E-3</v>
      </c>
      <c r="BA161">
        <v>807</v>
      </c>
      <c r="BB161">
        <v>-0.48136246786632386</v>
      </c>
      <c r="BC161">
        <v>135250</v>
      </c>
      <c r="BD161">
        <v>3.2395462803230357E-2</v>
      </c>
      <c r="BE161">
        <v>134010</v>
      </c>
      <c r="BF161">
        <v>2.9310106456518659E-2</v>
      </c>
      <c r="BG161">
        <v>1240</v>
      </c>
      <c r="BH161">
        <v>0.52897657213316895</v>
      </c>
      <c r="BI161">
        <v>9678</v>
      </c>
      <c r="BJ161">
        <v>0.10973512211902303</v>
      </c>
      <c r="BK161">
        <v>9116</v>
      </c>
      <c r="BL161">
        <v>0.11008280565026785</v>
      </c>
      <c r="BM161">
        <v>562</v>
      </c>
      <c r="BN161">
        <v>0.1041257367387034</v>
      </c>
      <c r="BO161">
        <v>145716</v>
      </c>
      <c r="BP161">
        <v>-0.10110668328130978</v>
      </c>
      <c r="BQ161">
        <v>60645</v>
      </c>
      <c r="BR161">
        <v>-3.1817746415913617E-2</v>
      </c>
      <c r="BS161">
        <v>59870</v>
      </c>
      <c r="BT161">
        <v>-2.6662331328239364E-2</v>
      </c>
      <c r="BU161">
        <v>776</v>
      </c>
      <c r="BV161">
        <v>-0.31205673758865249</v>
      </c>
      <c r="BW161">
        <v>40818</v>
      </c>
      <c r="BX161">
        <v>0.12294698616193012</v>
      </c>
      <c r="BY161">
        <v>40407</v>
      </c>
      <c r="BZ161">
        <v>0.12566859817249831</v>
      </c>
      <c r="CA161">
        <v>411</v>
      </c>
      <c r="CB161">
        <v>-9.27152317880795E-2</v>
      </c>
      <c r="CC161">
        <v>29015</v>
      </c>
      <c r="CD161">
        <v>-0.27247881249686579</v>
      </c>
      <c r="CE161">
        <v>28541</v>
      </c>
      <c r="CF161">
        <v>-0.26853584151310905</v>
      </c>
      <c r="CG161">
        <v>474</v>
      </c>
      <c r="CH161">
        <v>-0.45075318655851682</v>
      </c>
      <c r="CI161">
        <v>12515</v>
      </c>
      <c r="CJ161">
        <v>-0.35655526992287923</v>
      </c>
      <c r="CK161">
        <v>11989</v>
      </c>
      <c r="CL161">
        <v>-0.35691680523520897</v>
      </c>
      <c r="CM161">
        <v>526</v>
      </c>
      <c r="CN161">
        <v>-0.34820322180916974</v>
      </c>
      <c r="CO161">
        <v>3924</v>
      </c>
      <c r="CP161">
        <v>-0.43188070073838136</v>
      </c>
      <c r="CQ161">
        <v>3568</v>
      </c>
      <c r="CR161">
        <v>-0.41315789473684206</v>
      </c>
      <c r="CS161">
        <v>356</v>
      </c>
      <c r="CT161">
        <v>-0.56952841596130588</v>
      </c>
      <c r="CU161">
        <v>208026</v>
      </c>
      <c r="CV161">
        <v>6.7950100107808442E-2</v>
      </c>
      <c r="CW161">
        <v>53817</v>
      </c>
      <c r="CX161">
        <v>2.4207821866971235E-2</v>
      </c>
      <c r="CY161">
        <v>53590</v>
      </c>
      <c r="CZ161">
        <v>2.1949312534564003E-2</v>
      </c>
      <c r="DA161">
        <v>227</v>
      </c>
      <c r="DB161">
        <v>1.141509433962264</v>
      </c>
      <c r="DC161">
        <v>56635</v>
      </c>
      <c r="DD161">
        <v>5.8499205681711963E-2</v>
      </c>
      <c r="DE161">
        <v>56019</v>
      </c>
      <c r="DF161">
        <v>4.9025299151701285E-2</v>
      </c>
      <c r="DG161">
        <v>616</v>
      </c>
      <c r="DH161">
        <v>4.9230769230769234</v>
      </c>
      <c r="DI161">
        <v>23289</v>
      </c>
      <c r="DJ161">
        <v>-9.6951141727260604E-3</v>
      </c>
      <c r="DK161">
        <v>22994</v>
      </c>
      <c r="DL161">
        <v>1.0103672465296087E-2</v>
      </c>
      <c r="DM161">
        <v>294</v>
      </c>
      <c r="DN161">
        <v>-0.60904255319148937</v>
      </c>
      <c r="DO161">
        <v>68670</v>
      </c>
      <c r="DP161">
        <v>0.15994662252326819</v>
      </c>
      <c r="DQ161">
        <v>68363</v>
      </c>
      <c r="DR161">
        <v>0.16064243391453448</v>
      </c>
      <c r="DS161">
        <v>307</v>
      </c>
      <c r="DT161">
        <v>2.3333333333333428E-2</v>
      </c>
      <c r="DU161">
        <v>5155</v>
      </c>
      <c r="DV161">
        <v>-4.6958772416343164E-2</v>
      </c>
      <c r="DW161">
        <v>4800</v>
      </c>
      <c r="DX161">
        <v>-4.2489527229204072E-2</v>
      </c>
      <c r="DY161">
        <v>355</v>
      </c>
      <c r="DZ161">
        <v>-0.10353535353535348</v>
      </c>
      <c r="EA161">
        <v>25734</v>
      </c>
      <c r="EB161">
        <v>4.8441637808107618E-2</v>
      </c>
      <c r="EC161">
        <v>14261</v>
      </c>
      <c r="ED161">
        <v>0.10242733457019182</v>
      </c>
      <c r="EE161">
        <v>14204</v>
      </c>
      <c r="EF161">
        <v>0.10176853862860691</v>
      </c>
      <c r="EG161">
        <v>57</v>
      </c>
      <c r="EH161">
        <v>0.29545454545454541</v>
      </c>
      <c r="EI161">
        <v>7374</v>
      </c>
      <c r="EJ161">
        <v>4.5364332293734044E-2</v>
      </c>
      <c r="EK161">
        <v>7283</v>
      </c>
      <c r="EL161">
        <v>4.6558413565167323E-2</v>
      </c>
      <c r="EM161">
        <v>91</v>
      </c>
      <c r="EN161">
        <v>-4.2105263157894757E-2</v>
      </c>
      <c r="EO161">
        <v>2425</v>
      </c>
      <c r="EP161">
        <v>-0.15239426773855291</v>
      </c>
      <c r="EQ161">
        <v>2401</v>
      </c>
      <c r="ER161">
        <v>-0.15427967594223313</v>
      </c>
      <c r="ES161">
        <v>24</v>
      </c>
      <c r="ET161">
        <v>9.0909090909090828E-2</v>
      </c>
      <c r="EU161">
        <v>1341</v>
      </c>
      <c r="EV161">
        <v>5.2590266875981229E-2</v>
      </c>
      <c r="EW161">
        <v>1323</v>
      </c>
      <c r="EX161">
        <v>5.0833995234312868E-2</v>
      </c>
      <c r="EY161">
        <v>18</v>
      </c>
      <c r="EZ161">
        <v>0.125</v>
      </c>
      <c r="FA161">
        <v>371</v>
      </c>
      <c r="FB161">
        <v>0.19292604501607724</v>
      </c>
      <c r="FC161">
        <v>371</v>
      </c>
      <c r="FD161">
        <v>0.19292604501607724</v>
      </c>
      <c r="FE161">
        <v>0</v>
      </c>
      <c r="FF161" t="s">
        <v>123</v>
      </c>
      <c r="FG161">
        <v>21966</v>
      </c>
      <c r="FH161">
        <v>0.24573243350535923</v>
      </c>
      <c r="FI161">
        <v>10916</v>
      </c>
      <c r="FJ161">
        <v>0.18949547782499732</v>
      </c>
      <c r="FK161">
        <v>10916</v>
      </c>
      <c r="FL161">
        <v>0.19222367846221067</v>
      </c>
      <c r="FM161">
        <v>0</v>
      </c>
      <c r="FN161">
        <v>-1</v>
      </c>
      <c r="FO161">
        <v>1877</v>
      </c>
      <c r="FP161">
        <v>1.7344173441734334E-2</v>
      </c>
      <c r="FQ161">
        <v>1845</v>
      </c>
      <c r="FR161">
        <v>5.7306590257879764E-2</v>
      </c>
      <c r="FS161">
        <v>32</v>
      </c>
      <c r="FT161">
        <v>-0.68316831683168311</v>
      </c>
      <c r="FU161">
        <v>2843</v>
      </c>
      <c r="FV161">
        <v>1.1586940015186027</v>
      </c>
      <c r="FW161">
        <v>2702</v>
      </c>
      <c r="FX161">
        <v>1.257309941520468</v>
      </c>
      <c r="FY161">
        <v>141</v>
      </c>
      <c r="FZ161">
        <v>0.17500000000000004</v>
      </c>
      <c r="GA161">
        <v>6270</v>
      </c>
      <c r="GB161">
        <v>0.19725033416077897</v>
      </c>
      <c r="GC161">
        <v>6141</v>
      </c>
      <c r="GD161">
        <v>0.1764367816091954</v>
      </c>
      <c r="GE161">
        <v>129</v>
      </c>
      <c r="GF161">
        <v>6.5882352941176467</v>
      </c>
      <c r="GG161">
        <v>175</v>
      </c>
      <c r="GH161">
        <v>-0.15458937198067635</v>
      </c>
      <c r="GI161">
        <v>165</v>
      </c>
      <c r="GJ161">
        <v>6.0975609756097615E-3</v>
      </c>
      <c r="GK161">
        <v>10</v>
      </c>
      <c r="GL161">
        <v>-0.76744186046511631</v>
      </c>
      <c r="GM161">
        <v>305607</v>
      </c>
      <c r="GN161">
        <v>-3.0197732314048764E-2</v>
      </c>
      <c r="GO161">
        <v>138881</v>
      </c>
      <c r="GP161">
        <v>-6.2501687592817601E-2</v>
      </c>
      <c r="GQ161">
        <v>138881</v>
      </c>
      <c r="GR161">
        <v>-6.2501687592817601E-2</v>
      </c>
      <c r="GS161">
        <v>0</v>
      </c>
      <c r="GT161" t="s">
        <v>123</v>
      </c>
      <c r="GU161">
        <v>51506</v>
      </c>
      <c r="GV161">
        <v>9.8654038949681055E-2</v>
      </c>
      <c r="GW161">
        <v>51506</v>
      </c>
      <c r="GX161">
        <v>0.1003909671630312</v>
      </c>
      <c r="GY161">
        <v>0</v>
      </c>
      <c r="GZ161">
        <v>-1</v>
      </c>
      <c r="HA161">
        <v>81400</v>
      </c>
      <c r="HB161">
        <v>-1.6896339327769683E-2</v>
      </c>
      <c r="HC161">
        <v>81359</v>
      </c>
      <c r="HD161">
        <v>-1.7391514390270424E-2</v>
      </c>
      <c r="HE161">
        <v>40</v>
      </c>
      <c r="HF161" t="s">
        <v>123</v>
      </c>
      <c r="HG161">
        <v>31029</v>
      </c>
      <c r="HH161">
        <v>-0.12915719457775532</v>
      </c>
      <c r="HI161">
        <v>30725</v>
      </c>
      <c r="HJ161">
        <v>-0.12819567006214005</v>
      </c>
      <c r="HK161">
        <v>304</v>
      </c>
      <c r="HL161">
        <v>-0.21649484536082475</v>
      </c>
      <c r="HM161">
        <v>1896</v>
      </c>
      <c r="HN161">
        <v>1.3321033210332103</v>
      </c>
      <c r="HO161">
        <v>1896</v>
      </c>
      <c r="HP161">
        <v>1.3321033210332103</v>
      </c>
      <c r="HQ161">
        <v>0</v>
      </c>
      <c r="HR161" t="s">
        <v>123</v>
      </c>
      <c r="HS161">
        <v>32653</v>
      </c>
      <c r="HT161">
        <v>-5.0370801221462869E-2</v>
      </c>
      <c r="HU161">
        <v>9968</v>
      </c>
      <c r="HV161">
        <v>-2.5515690683351244E-2</v>
      </c>
      <c r="HW161">
        <v>9886</v>
      </c>
      <c r="HX161">
        <v>-2.2349683544303778E-2</v>
      </c>
      <c r="HY161">
        <v>82</v>
      </c>
      <c r="HZ161">
        <v>-0.30508474576271183</v>
      </c>
      <c r="IA161">
        <v>14781</v>
      </c>
      <c r="IB161">
        <v>-1.5125266524520287E-2</v>
      </c>
      <c r="IC161">
        <v>14731</v>
      </c>
      <c r="ID161">
        <v>-1.6162425699592586E-2</v>
      </c>
      <c r="IE161">
        <v>50</v>
      </c>
      <c r="IF161">
        <v>0.4285714285714286</v>
      </c>
      <c r="IG161">
        <v>3981</v>
      </c>
      <c r="IH161">
        <v>-0.26603982300884954</v>
      </c>
      <c r="II161">
        <v>3981</v>
      </c>
      <c r="IJ161">
        <v>-0.25713752565777193</v>
      </c>
      <c r="IK161">
        <v>0</v>
      </c>
      <c r="IL161">
        <v>-1</v>
      </c>
      <c r="IM161">
        <v>2991</v>
      </c>
      <c r="IN161">
        <v>0.10859896219421783</v>
      </c>
      <c r="IO161">
        <v>2684</v>
      </c>
      <c r="IP161">
        <v>-5.1890289103039278E-3</v>
      </c>
      <c r="IQ161">
        <v>307</v>
      </c>
      <c r="IR161" t="s">
        <v>123</v>
      </c>
      <c r="IS161">
        <v>1037</v>
      </c>
      <c r="IT161">
        <v>7.7745383867833251E-3</v>
      </c>
      <c r="IU161">
        <v>1037</v>
      </c>
      <c r="IV161">
        <v>7.7745383867833251E-3</v>
      </c>
      <c r="IW161">
        <v>0</v>
      </c>
      <c r="IX161" t="s">
        <v>123</v>
      </c>
      <c r="IY161">
        <v>35044</v>
      </c>
      <c r="IZ161">
        <v>-4.6369870469141206E-2</v>
      </c>
      <c r="JA161">
        <v>7783</v>
      </c>
      <c r="JB161">
        <v>-2.5785455000625901E-2</v>
      </c>
      <c r="JC161">
        <v>7783</v>
      </c>
      <c r="JD161">
        <v>-2.5785455000625901E-2</v>
      </c>
      <c r="JE161">
        <v>0</v>
      </c>
      <c r="JF161" t="s">
        <v>123</v>
      </c>
      <c r="JG161">
        <v>5536</v>
      </c>
      <c r="JH161">
        <v>0.12474603819585539</v>
      </c>
      <c r="JI161">
        <v>5536</v>
      </c>
      <c r="JJ161">
        <v>0.12474603819585539</v>
      </c>
      <c r="JK161">
        <v>0</v>
      </c>
      <c r="JL161" t="s">
        <v>123</v>
      </c>
      <c r="JM161">
        <v>18935</v>
      </c>
      <c r="JN161">
        <v>-6.8021853620121031E-2</v>
      </c>
      <c r="JO161">
        <v>18935</v>
      </c>
      <c r="JP161">
        <v>-6.5538173024724866E-2</v>
      </c>
      <c r="JQ161">
        <v>0</v>
      </c>
      <c r="JR161">
        <v>-1</v>
      </c>
      <c r="JS161">
        <v>2791</v>
      </c>
      <c r="JT161">
        <v>-0.21908226077224402</v>
      </c>
      <c r="JU161">
        <v>2791</v>
      </c>
      <c r="JV161">
        <v>-0.21908226077224402</v>
      </c>
      <c r="JW161">
        <v>0</v>
      </c>
      <c r="JX161" t="s">
        <v>123</v>
      </c>
      <c r="JY161">
        <v>0</v>
      </c>
      <c r="JZ161" t="s">
        <v>123</v>
      </c>
      <c r="KA161">
        <v>0</v>
      </c>
      <c r="KB161" t="s">
        <v>123</v>
      </c>
      <c r="KC161">
        <v>0</v>
      </c>
      <c r="KD161" t="s">
        <v>123</v>
      </c>
      <c r="KE161">
        <v>22894</v>
      </c>
      <c r="KF161">
        <v>-0.11390641328327589</v>
      </c>
      <c r="KG161">
        <v>9378</v>
      </c>
      <c r="KH161">
        <v>-9.1191006880511627E-2</v>
      </c>
      <c r="KI161">
        <v>9209</v>
      </c>
      <c r="KJ161">
        <v>-6.7065140309998994E-2</v>
      </c>
      <c r="KK161">
        <v>169</v>
      </c>
      <c r="KL161">
        <v>-0.62276785714285721</v>
      </c>
      <c r="KM161">
        <v>2969</v>
      </c>
      <c r="KN161">
        <v>-3.6664503569110996E-2</v>
      </c>
      <c r="KO161">
        <v>2965</v>
      </c>
      <c r="KP161">
        <v>-3.2626427406199032E-2</v>
      </c>
      <c r="KQ161">
        <v>4</v>
      </c>
      <c r="KR161">
        <v>-0.76470588235294112</v>
      </c>
      <c r="KS161">
        <v>4320</v>
      </c>
      <c r="KT161">
        <v>-6.0052219321148792E-2</v>
      </c>
      <c r="KU161">
        <v>4312</v>
      </c>
      <c r="KV161">
        <v>3.4052757793765043E-2</v>
      </c>
      <c r="KW161">
        <v>8</v>
      </c>
      <c r="KX161">
        <v>-0.98122065727699526</v>
      </c>
      <c r="KY161">
        <v>6398</v>
      </c>
      <c r="KZ161">
        <v>-0.25863267670915413</v>
      </c>
      <c r="LA161">
        <v>6258</v>
      </c>
      <c r="LB161">
        <v>-0.26875438186492173</v>
      </c>
      <c r="LC161">
        <v>141</v>
      </c>
      <c r="LD161">
        <v>0.93150684931506844</v>
      </c>
      <c r="LE161">
        <v>68</v>
      </c>
      <c r="LF161">
        <v>-0.26881720430107525</v>
      </c>
      <c r="LG161">
        <v>68</v>
      </c>
      <c r="LH161">
        <v>-0.26881720430107525</v>
      </c>
      <c r="LI161">
        <v>0</v>
      </c>
      <c r="LJ161" t="s">
        <v>123</v>
      </c>
      <c r="LK161">
        <v>28515</v>
      </c>
      <c r="LL161">
        <v>0.12765452604104865</v>
      </c>
      <c r="LM161">
        <v>6382</v>
      </c>
      <c r="LN161">
        <v>-0.15604337476857977</v>
      </c>
      <c r="LO161">
        <v>6382</v>
      </c>
      <c r="LP161">
        <v>-0.15313163481953296</v>
      </c>
      <c r="LQ161">
        <v>0</v>
      </c>
      <c r="LR161">
        <v>-1</v>
      </c>
      <c r="LS161">
        <v>17980</v>
      </c>
      <c r="LT161">
        <v>0.30830240849887214</v>
      </c>
      <c r="LU161">
        <v>17932</v>
      </c>
      <c r="LV161">
        <v>0.30823666739622091</v>
      </c>
      <c r="LW161">
        <v>48</v>
      </c>
      <c r="LX161">
        <v>0.33333333333333326</v>
      </c>
      <c r="LY161">
        <v>1588</v>
      </c>
      <c r="LZ161">
        <v>-0.2161895360315893</v>
      </c>
      <c r="MA161">
        <v>1588</v>
      </c>
      <c r="MB161">
        <v>-0.2161895360315893</v>
      </c>
      <c r="MC161">
        <v>0</v>
      </c>
      <c r="MD161" t="s">
        <v>123</v>
      </c>
      <c r="ME161">
        <v>2614</v>
      </c>
      <c r="MF161">
        <v>0.36572622779519337</v>
      </c>
      <c r="MG161">
        <v>2614</v>
      </c>
      <c r="MH161">
        <v>0.37145855194123811</v>
      </c>
      <c r="MI161">
        <v>0</v>
      </c>
      <c r="MJ161">
        <v>-1</v>
      </c>
      <c r="MK161">
        <v>0</v>
      </c>
      <c r="ML161">
        <v>-1</v>
      </c>
      <c r="MM161">
        <v>0</v>
      </c>
      <c r="MN161">
        <v>-1</v>
      </c>
      <c r="MO161">
        <v>0</v>
      </c>
      <c r="MP161" t="s">
        <v>123</v>
      </c>
      <c r="MQ161">
        <v>85086</v>
      </c>
      <c r="MR161">
        <v>9.258308079511024E-2</v>
      </c>
      <c r="MS161">
        <v>40162</v>
      </c>
      <c r="MT161">
        <v>0.10944751381215467</v>
      </c>
      <c r="MU161">
        <v>39416</v>
      </c>
      <c r="MV161">
        <v>0.11225238444607477</v>
      </c>
      <c r="MW161">
        <v>746</v>
      </c>
      <c r="MX161">
        <v>-1.7127799736495364E-2</v>
      </c>
      <c r="MY161">
        <v>23020</v>
      </c>
      <c r="MZ161">
        <v>4.2950344327654877E-2</v>
      </c>
      <c r="NA161">
        <v>22797</v>
      </c>
      <c r="NB161">
        <v>3.9866806550198364E-2</v>
      </c>
      <c r="NC161">
        <v>223</v>
      </c>
      <c r="ND161">
        <v>0.5067567567567568</v>
      </c>
      <c r="NE161">
        <v>8987</v>
      </c>
      <c r="NF161">
        <v>0.31005830903790077</v>
      </c>
      <c r="NG161">
        <v>8689</v>
      </c>
      <c r="NH161">
        <v>0.28840450771055748</v>
      </c>
      <c r="NI161">
        <v>300</v>
      </c>
      <c r="NJ161">
        <v>1.5641025641025643</v>
      </c>
      <c r="NK161">
        <v>13146</v>
      </c>
      <c r="NL161">
        <v>2.3273916089359359E-2</v>
      </c>
      <c r="NM161">
        <v>13111</v>
      </c>
      <c r="NN161">
        <v>2.1503700818075622E-2</v>
      </c>
      <c r="NO161">
        <v>34</v>
      </c>
      <c r="NP161">
        <v>2.7777777777777777</v>
      </c>
      <c r="NQ161">
        <v>976</v>
      </c>
      <c r="NR161">
        <v>0.24489795918367352</v>
      </c>
      <c r="NS161">
        <v>779</v>
      </c>
      <c r="NT161">
        <v>9.1036414565826229E-2</v>
      </c>
      <c r="NU161">
        <v>197</v>
      </c>
      <c r="NV161">
        <v>1.8142857142857145</v>
      </c>
    </row>
    <row r="162" spans="2:386" outlineLevel="1" x14ac:dyDescent="0.25">
      <c r="B162" t="s">
        <v>79</v>
      </c>
      <c r="C162">
        <v>1055540</v>
      </c>
      <c r="D162">
        <v>-3.3469707680305327E-2</v>
      </c>
      <c r="E162">
        <v>404117</v>
      </c>
      <c r="F162">
        <v>-2.290432553978583E-2</v>
      </c>
      <c r="G162">
        <v>400924</v>
      </c>
      <c r="H162">
        <v>-2.4786312312399916E-2</v>
      </c>
      <c r="I162">
        <v>3193</v>
      </c>
      <c r="J162">
        <v>0.28905934598304395</v>
      </c>
      <c r="K162">
        <v>279424</v>
      </c>
      <c r="L162">
        <v>-5.1958010164960045E-2</v>
      </c>
      <c r="M162">
        <v>277643</v>
      </c>
      <c r="N162">
        <v>-5.2222119812522005E-2</v>
      </c>
      <c r="O162">
        <v>1781</v>
      </c>
      <c r="P162">
        <v>-8.9037284362827318E-3</v>
      </c>
      <c r="Q162">
        <v>193932</v>
      </c>
      <c r="R162">
        <v>-9.9195915762603226E-3</v>
      </c>
      <c r="S162">
        <v>192382</v>
      </c>
      <c r="T162">
        <v>-8.2839748645541222E-3</v>
      </c>
      <c r="U162">
        <v>1550</v>
      </c>
      <c r="V162">
        <v>-0.17815482502651114</v>
      </c>
      <c r="W162">
        <v>163049</v>
      </c>
      <c r="X162">
        <v>-6.5295031500983147E-2</v>
      </c>
      <c r="Y162">
        <v>162146</v>
      </c>
      <c r="Z162">
        <v>-6.1644231993425835E-2</v>
      </c>
      <c r="AA162">
        <v>903</v>
      </c>
      <c r="AB162">
        <v>-0.44972577696526506</v>
      </c>
      <c r="AC162">
        <v>16524</v>
      </c>
      <c r="AD162">
        <v>0.16341617968034927</v>
      </c>
      <c r="AE162">
        <v>15230</v>
      </c>
      <c r="AF162">
        <v>0.1262293869703468</v>
      </c>
      <c r="AG162">
        <v>1294</v>
      </c>
      <c r="AH162">
        <v>0.90294117647058814</v>
      </c>
      <c r="AI162">
        <v>939326</v>
      </c>
      <c r="AJ162">
        <v>-2.6844184381659586E-2</v>
      </c>
      <c r="AK162">
        <v>352569</v>
      </c>
      <c r="AL162">
        <v>-2.4875332929530924E-2</v>
      </c>
      <c r="AM162">
        <v>351794</v>
      </c>
      <c r="AN162">
        <v>-2.3992764439216274E-2</v>
      </c>
      <c r="AO162">
        <v>775</v>
      </c>
      <c r="AP162">
        <v>-0.30865298840321143</v>
      </c>
      <c r="AQ162">
        <v>246438</v>
      </c>
      <c r="AR162">
        <v>-5.1782251362083254E-2</v>
      </c>
      <c r="AS162">
        <v>244828</v>
      </c>
      <c r="AT162">
        <v>-5.4130173582806251E-2</v>
      </c>
      <c r="AU162">
        <v>1610</v>
      </c>
      <c r="AV162">
        <v>0.52317880794701987</v>
      </c>
      <c r="AW162">
        <v>172428</v>
      </c>
      <c r="AX162">
        <v>3.4918639569803123E-3</v>
      </c>
      <c r="AY162">
        <v>171543</v>
      </c>
      <c r="AZ162">
        <v>6.0051959019229439E-3</v>
      </c>
      <c r="BA162">
        <v>885</v>
      </c>
      <c r="BB162">
        <v>-0.32391138273491216</v>
      </c>
      <c r="BC162">
        <v>153759</v>
      </c>
      <c r="BD162">
        <v>-4.2548819368337099E-2</v>
      </c>
      <c r="BE162">
        <v>153084</v>
      </c>
      <c r="BF162">
        <v>-4.0129417371021492E-2</v>
      </c>
      <c r="BG162">
        <v>675</v>
      </c>
      <c r="BH162">
        <v>-0.3902439024390244</v>
      </c>
      <c r="BI162">
        <v>11390</v>
      </c>
      <c r="BJ162">
        <v>0.21350948220754318</v>
      </c>
      <c r="BK162">
        <v>11112</v>
      </c>
      <c r="BL162">
        <v>0.22770964534305604</v>
      </c>
      <c r="BM162">
        <v>278</v>
      </c>
      <c r="BN162">
        <v>-0.17014925373134326</v>
      </c>
      <c r="BO162">
        <v>116214</v>
      </c>
      <c r="BP162">
        <v>-8.3875951881690725E-2</v>
      </c>
      <c r="BQ162">
        <v>51548</v>
      </c>
      <c r="BR162">
        <v>-9.2258014915045372E-3</v>
      </c>
      <c r="BS162">
        <v>49130</v>
      </c>
      <c r="BT162">
        <v>-3.043100726239345E-2</v>
      </c>
      <c r="BU162">
        <v>2418</v>
      </c>
      <c r="BV162">
        <v>0.7831858407079646</v>
      </c>
      <c r="BW162">
        <v>32986</v>
      </c>
      <c r="BX162">
        <v>-5.3269043108891578E-2</v>
      </c>
      <c r="BY162">
        <v>32815</v>
      </c>
      <c r="BZ162">
        <v>-3.7739722010439292E-2</v>
      </c>
      <c r="CA162">
        <v>171</v>
      </c>
      <c r="CB162">
        <v>-0.76923076923076916</v>
      </c>
      <c r="CC162">
        <v>21504</v>
      </c>
      <c r="CD162">
        <v>-0.10575123716056056</v>
      </c>
      <c r="CE162">
        <v>20839</v>
      </c>
      <c r="CF162">
        <v>-0.11210055389859397</v>
      </c>
      <c r="CG162">
        <v>665</v>
      </c>
      <c r="CH162">
        <v>0.15251299826689779</v>
      </c>
      <c r="CI162">
        <v>9291</v>
      </c>
      <c r="CJ162">
        <v>-0.3290243374016032</v>
      </c>
      <c r="CK162">
        <v>9063</v>
      </c>
      <c r="CL162">
        <v>-0.31928796755295175</v>
      </c>
      <c r="CM162">
        <v>228</v>
      </c>
      <c r="CN162">
        <v>-0.57303370786516861</v>
      </c>
      <c r="CO162">
        <v>5134</v>
      </c>
      <c r="CP162">
        <v>6.5808594560930134E-2</v>
      </c>
      <c r="CQ162">
        <v>4118</v>
      </c>
      <c r="CR162">
        <v>-7.9159212880143159E-2</v>
      </c>
      <c r="CS162">
        <v>1016</v>
      </c>
      <c r="CT162">
        <v>1.9449275362318841</v>
      </c>
      <c r="CU162">
        <v>229768</v>
      </c>
      <c r="CV162">
        <v>3.9072392460475447E-2</v>
      </c>
      <c r="CW162">
        <v>55722</v>
      </c>
      <c r="CX162">
        <v>0.17822933626540927</v>
      </c>
      <c r="CY162">
        <v>55596</v>
      </c>
      <c r="CZ162">
        <v>0.17878042574845221</v>
      </c>
      <c r="DA162">
        <v>125</v>
      </c>
      <c r="DB162">
        <v>-3.1007751937984551E-2</v>
      </c>
      <c r="DC162">
        <v>60737</v>
      </c>
      <c r="DD162">
        <v>-3.1137839174336768E-2</v>
      </c>
      <c r="DE162">
        <v>59673</v>
      </c>
      <c r="DF162">
        <v>-4.7548362382685339E-2</v>
      </c>
      <c r="DG162">
        <v>1064</v>
      </c>
      <c r="DH162">
        <v>28.555555555555557</v>
      </c>
      <c r="DI162">
        <v>26400</v>
      </c>
      <c r="DJ162">
        <v>-0.14009315657470445</v>
      </c>
      <c r="DK162">
        <v>26249</v>
      </c>
      <c r="DL162">
        <v>-0.13685837361481046</v>
      </c>
      <c r="DM162">
        <v>151</v>
      </c>
      <c r="DN162">
        <v>-0.47931034482758617</v>
      </c>
      <c r="DO162">
        <v>78860</v>
      </c>
      <c r="DP162">
        <v>8.7529132707238722E-2</v>
      </c>
      <c r="DQ162">
        <v>78682</v>
      </c>
      <c r="DR162">
        <v>9.142611421675384E-2</v>
      </c>
      <c r="DS162">
        <v>178</v>
      </c>
      <c r="DT162">
        <v>-0.57719714964370539</v>
      </c>
      <c r="DU162">
        <v>6306</v>
      </c>
      <c r="DV162">
        <v>0.19908727895037082</v>
      </c>
      <c r="DW162">
        <v>6226</v>
      </c>
      <c r="DX162">
        <v>0.18387526145655064</v>
      </c>
      <c r="DY162">
        <v>80</v>
      </c>
      <c r="DZ162" t="s">
        <v>123</v>
      </c>
      <c r="EA162">
        <v>24567</v>
      </c>
      <c r="EB162">
        <v>-0.13923828877754807</v>
      </c>
      <c r="EC162">
        <v>13022</v>
      </c>
      <c r="ED162">
        <v>-0.19042586260491146</v>
      </c>
      <c r="EE162">
        <v>12973</v>
      </c>
      <c r="EF162">
        <v>-0.19156228578550505</v>
      </c>
      <c r="EG162">
        <v>49</v>
      </c>
      <c r="EH162">
        <v>0.25641025641025639</v>
      </c>
      <c r="EI162">
        <v>7077</v>
      </c>
      <c r="EJ162">
        <v>2.1654395842356067E-2</v>
      </c>
      <c r="EK162">
        <v>7037</v>
      </c>
      <c r="EL162">
        <v>3.000585480093676E-2</v>
      </c>
      <c r="EM162">
        <v>41</v>
      </c>
      <c r="EN162">
        <v>-0.56842105263157894</v>
      </c>
      <c r="EO162">
        <v>2712</v>
      </c>
      <c r="EP162">
        <v>-0.25759649603065971</v>
      </c>
      <c r="EQ162">
        <v>2711</v>
      </c>
      <c r="ER162">
        <v>-0.25337372624621313</v>
      </c>
      <c r="ES162">
        <v>1</v>
      </c>
      <c r="ET162">
        <v>-0.95454545454545459</v>
      </c>
      <c r="EU162">
        <v>1047</v>
      </c>
      <c r="EV162">
        <v>-0.13756177924217461</v>
      </c>
      <c r="EW162">
        <v>1047</v>
      </c>
      <c r="EX162">
        <v>-0.13756177924217461</v>
      </c>
      <c r="EY162">
        <v>0</v>
      </c>
      <c r="EZ162" t="s">
        <v>123</v>
      </c>
      <c r="FA162">
        <v>481</v>
      </c>
      <c r="FB162">
        <v>1.0504201680672232E-2</v>
      </c>
      <c r="FC162">
        <v>481</v>
      </c>
      <c r="FD162">
        <v>1.0504201680672232E-2</v>
      </c>
      <c r="FE162">
        <v>0</v>
      </c>
      <c r="FF162" t="s">
        <v>123</v>
      </c>
      <c r="FG162">
        <v>20882</v>
      </c>
      <c r="FH162">
        <v>-5.017057084375709E-2</v>
      </c>
      <c r="FI162">
        <v>9487</v>
      </c>
      <c r="FJ162">
        <v>-0.19142589278104494</v>
      </c>
      <c r="FK162">
        <v>9447</v>
      </c>
      <c r="FL162">
        <v>-0.18602447010167156</v>
      </c>
      <c r="FM162">
        <v>40</v>
      </c>
      <c r="FN162">
        <v>-0.68503937007874016</v>
      </c>
      <c r="FO162">
        <v>2751</v>
      </c>
      <c r="FP162">
        <v>3.4210526315789469E-2</v>
      </c>
      <c r="FQ162">
        <v>2751</v>
      </c>
      <c r="FR162">
        <v>6.7106283941039457E-2</v>
      </c>
      <c r="FS162">
        <v>0</v>
      </c>
      <c r="FT162">
        <v>-1</v>
      </c>
      <c r="FU162">
        <v>3551</v>
      </c>
      <c r="FV162">
        <v>0.58952551477171</v>
      </c>
      <c r="FW162">
        <v>3138</v>
      </c>
      <c r="FX162">
        <v>0.7433333333333334</v>
      </c>
      <c r="FY162">
        <v>412</v>
      </c>
      <c r="FZ162">
        <v>-5.2873563218390762E-2</v>
      </c>
      <c r="GA162">
        <v>4982</v>
      </c>
      <c r="GB162">
        <v>-0.11885390873717727</v>
      </c>
      <c r="GC162">
        <v>4898</v>
      </c>
      <c r="GD162">
        <v>-0.1237924865831842</v>
      </c>
      <c r="GE162">
        <v>84</v>
      </c>
      <c r="GF162">
        <v>0.29230769230769238</v>
      </c>
      <c r="GG162">
        <v>154</v>
      </c>
      <c r="GH162">
        <v>-0.3529411764705882</v>
      </c>
      <c r="GI162">
        <v>154</v>
      </c>
      <c r="GJ162">
        <v>-6.4516129032258229E-3</v>
      </c>
      <c r="GK162">
        <v>0</v>
      </c>
      <c r="GL162">
        <v>-1</v>
      </c>
      <c r="GM162">
        <v>336959</v>
      </c>
      <c r="GN162">
        <v>-3.95431431568386E-2</v>
      </c>
      <c r="GO162">
        <v>160130</v>
      </c>
      <c r="GP162">
        <v>-4.8137052095964972E-2</v>
      </c>
      <c r="GQ162">
        <v>160127</v>
      </c>
      <c r="GR162">
        <v>-4.7877559029367522E-2</v>
      </c>
      <c r="GS162">
        <v>3</v>
      </c>
      <c r="GT162">
        <v>-0.93877551020408168</v>
      </c>
      <c r="GU162">
        <v>49797</v>
      </c>
      <c r="GV162">
        <v>-9.8076505107585255E-2</v>
      </c>
      <c r="GW162">
        <v>49562</v>
      </c>
      <c r="GX162">
        <v>-9.3980220463228736E-2</v>
      </c>
      <c r="GY162">
        <v>235</v>
      </c>
      <c r="GZ162">
        <v>-0.53740157480314954</v>
      </c>
      <c r="HA162">
        <v>92858</v>
      </c>
      <c r="HB162">
        <v>0.10303620640501765</v>
      </c>
      <c r="HC162">
        <v>92815</v>
      </c>
      <c r="HD162">
        <v>0.10544055644220007</v>
      </c>
      <c r="HE162">
        <v>43</v>
      </c>
      <c r="HF162">
        <v>-0.80630630630630629</v>
      </c>
      <c r="HG162">
        <v>31429</v>
      </c>
      <c r="HH162">
        <v>-0.25197543792840826</v>
      </c>
      <c r="HI162">
        <v>31221</v>
      </c>
      <c r="HJ162">
        <v>-0.25091772835240767</v>
      </c>
      <c r="HK162">
        <v>208</v>
      </c>
      <c r="HL162">
        <v>-0.3827893175074184</v>
      </c>
      <c r="HM162">
        <v>1502</v>
      </c>
      <c r="HN162">
        <v>0.70488081725312135</v>
      </c>
      <c r="HO162">
        <v>1502</v>
      </c>
      <c r="HP162">
        <v>0.70488081725312135</v>
      </c>
      <c r="HQ162">
        <v>0</v>
      </c>
      <c r="HR162" t="s">
        <v>123</v>
      </c>
      <c r="HS162">
        <v>44020</v>
      </c>
      <c r="HT162">
        <v>-0.1274529236868186</v>
      </c>
      <c r="HU162">
        <v>14290</v>
      </c>
      <c r="HV162">
        <v>-8.7600561869493054E-2</v>
      </c>
      <c r="HW162">
        <v>14244</v>
      </c>
      <c r="HX162">
        <v>-8.7040123061146057E-2</v>
      </c>
      <c r="HY162">
        <v>45</v>
      </c>
      <c r="HZ162">
        <v>-0.25</v>
      </c>
      <c r="IA162">
        <v>19181</v>
      </c>
      <c r="IB162">
        <v>-0.13886145281494122</v>
      </c>
      <c r="IC162">
        <v>19181</v>
      </c>
      <c r="ID162">
        <v>-0.13676867686768679</v>
      </c>
      <c r="IE162">
        <v>0</v>
      </c>
      <c r="IF162">
        <v>-1</v>
      </c>
      <c r="IG162">
        <v>5157</v>
      </c>
      <c r="IH162">
        <v>-0.29414180125923894</v>
      </c>
      <c r="II162">
        <v>5131</v>
      </c>
      <c r="IJ162">
        <v>-0.29110251450676983</v>
      </c>
      <c r="IK162">
        <v>26</v>
      </c>
      <c r="IL162">
        <v>-0.61764705882352944</v>
      </c>
      <c r="IM162">
        <v>3862</v>
      </c>
      <c r="IN162">
        <v>8.8819226750260771E-3</v>
      </c>
      <c r="IO162">
        <v>3824</v>
      </c>
      <c r="IP162">
        <v>-1.0449320794148065E-3</v>
      </c>
      <c r="IQ162">
        <v>38</v>
      </c>
      <c r="IR162" t="s">
        <v>123</v>
      </c>
      <c r="IS162">
        <v>1437</v>
      </c>
      <c r="IT162">
        <v>4.1928721174004924E-3</v>
      </c>
      <c r="IU162">
        <v>1397</v>
      </c>
      <c r="IV162">
        <v>9.3930635838150867E-3</v>
      </c>
      <c r="IW162">
        <v>39</v>
      </c>
      <c r="IX162">
        <v>-0.17021276595744683</v>
      </c>
      <c r="IY162">
        <v>36345</v>
      </c>
      <c r="IZ162">
        <v>-1.6533174585994126E-2</v>
      </c>
      <c r="JA162">
        <v>8392</v>
      </c>
      <c r="JB162">
        <v>0.14114767473483814</v>
      </c>
      <c r="JC162">
        <v>8392</v>
      </c>
      <c r="JD162">
        <v>0.14114767473483814</v>
      </c>
      <c r="JE162">
        <v>0</v>
      </c>
      <c r="JF162" t="s">
        <v>123</v>
      </c>
      <c r="JG162">
        <v>6026</v>
      </c>
      <c r="JH162">
        <v>7.281466975253692E-2</v>
      </c>
      <c r="JI162">
        <v>6026</v>
      </c>
      <c r="JJ162">
        <v>7.281466975253692E-2</v>
      </c>
      <c r="JK162">
        <v>0</v>
      </c>
      <c r="JL162" t="s">
        <v>123</v>
      </c>
      <c r="JM162">
        <v>18928</v>
      </c>
      <c r="JN162">
        <v>-5.0752256770310922E-2</v>
      </c>
      <c r="JO162">
        <v>18911</v>
      </c>
      <c r="JP162">
        <v>-5.0604950047693165E-2</v>
      </c>
      <c r="JQ162">
        <v>17</v>
      </c>
      <c r="JR162">
        <v>-0.19047619047619047</v>
      </c>
      <c r="JS162">
        <v>3017</v>
      </c>
      <c r="JT162">
        <v>-0.25799311362518451</v>
      </c>
      <c r="JU162">
        <v>3017</v>
      </c>
      <c r="JV162">
        <v>-0.25799311362518451</v>
      </c>
      <c r="JW162">
        <v>0</v>
      </c>
      <c r="JX162" t="s">
        <v>123</v>
      </c>
      <c r="JY162">
        <v>0</v>
      </c>
      <c r="JZ162" t="s">
        <v>123</v>
      </c>
      <c r="KA162">
        <v>0</v>
      </c>
      <c r="KB162" t="s">
        <v>123</v>
      </c>
      <c r="KC162">
        <v>0</v>
      </c>
      <c r="KD162" t="s">
        <v>123</v>
      </c>
      <c r="KE162">
        <v>18899</v>
      </c>
      <c r="KF162">
        <v>-0.19228139157192925</v>
      </c>
      <c r="KG162">
        <v>7004</v>
      </c>
      <c r="KH162">
        <v>-0.25481434195127139</v>
      </c>
      <c r="KI162">
        <v>7004</v>
      </c>
      <c r="KJ162">
        <v>-0.25010706638115632</v>
      </c>
      <c r="KK162">
        <v>0</v>
      </c>
      <c r="KL162">
        <v>-1</v>
      </c>
      <c r="KM162">
        <v>3055</v>
      </c>
      <c r="KN162">
        <v>-3.0158730158730163E-2</v>
      </c>
      <c r="KO162">
        <v>3055</v>
      </c>
      <c r="KP162">
        <v>-2.861685214626386E-2</v>
      </c>
      <c r="KQ162">
        <v>0</v>
      </c>
      <c r="KR162">
        <v>-1</v>
      </c>
      <c r="KS162">
        <v>2876</v>
      </c>
      <c r="KT162">
        <v>-0.23101604278074861</v>
      </c>
      <c r="KU162">
        <v>2796</v>
      </c>
      <c r="KV162">
        <v>-0.23522975929978118</v>
      </c>
      <c r="KW162">
        <v>80</v>
      </c>
      <c r="KX162">
        <v>-4.7619047619047672E-2</v>
      </c>
      <c r="KY162">
        <v>5727</v>
      </c>
      <c r="KZ162">
        <v>-0.20766463752075259</v>
      </c>
      <c r="LA162">
        <v>5690</v>
      </c>
      <c r="LB162">
        <v>-0.20464076041375456</v>
      </c>
      <c r="LC162">
        <v>38</v>
      </c>
      <c r="LD162">
        <v>-0.49333333333333329</v>
      </c>
      <c r="LE162">
        <v>235</v>
      </c>
      <c r="LF162">
        <v>7.7037037037037042</v>
      </c>
      <c r="LG162">
        <v>235</v>
      </c>
      <c r="LH162">
        <v>7.7037037037037042</v>
      </c>
      <c r="LI162">
        <v>0</v>
      </c>
      <c r="LJ162" t="s">
        <v>123</v>
      </c>
      <c r="LK162">
        <v>140519</v>
      </c>
      <c r="LL162">
        <v>-8.3065153568202543E-3</v>
      </c>
      <c r="LM162">
        <v>44258</v>
      </c>
      <c r="LN162">
        <v>-3.3604821276502883E-2</v>
      </c>
      <c r="LO162">
        <v>44175</v>
      </c>
      <c r="LP162">
        <v>-3.4763798453000039E-2</v>
      </c>
      <c r="LQ162">
        <v>83</v>
      </c>
      <c r="LR162">
        <v>1.59375</v>
      </c>
      <c r="LS162">
        <v>74132</v>
      </c>
      <c r="LT162">
        <v>-1.7236735793159097E-3</v>
      </c>
      <c r="LU162">
        <v>74020</v>
      </c>
      <c r="LV162">
        <v>-2.1300115937339381E-3</v>
      </c>
      <c r="LW162">
        <v>112</v>
      </c>
      <c r="LX162">
        <v>0.36585365853658547</v>
      </c>
      <c r="LY162">
        <v>11874</v>
      </c>
      <c r="LZ162">
        <v>4.9125287153207298E-2</v>
      </c>
      <c r="MA162">
        <v>11845</v>
      </c>
      <c r="MB162">
        <v>4.9158547387068152E-2</v>
      </c>
      <c r="MC162">
        <v>29</v>
      </c>
      <c r="MD162">
        <v>3.5714285714285809E-2</v>
      </c>
      <c r="ME162">
        <v>9767</v>
      </c>
      <c r="MF162">
        <v>-5.6693065481939309E-2</v>
      </c>
      <c r="MG162">
        <v>9767</v>
      </c>
      <c r="MH162">
        <v>-4.357618488053272E-2</v>
      </c>
      <c r="MI162">
        <v>0</v>
      </c>
      <c r="MJ162">
        <v>-1</v>
      </c>
      <c r="MK162">
        <v>607</v>
      </c>
      <c r="ML162">
        <v>19.931034482758619</v>
      </c>
      <c r="MM162">
        <v>499</v>
      </c>
      <c r="MN162">
        <v>16.206896551724139</v>
      </c>
      <c r="MO162">
        <v>108</v>
      </c>
      <c r="MP162" t="s">
        <v>123</v>
      </c>
      <c r="MQ162">
        <v>87367</v>
      </c>
      <c r="MR162">
        <v>-3.1955324594741374E-2</v>
      </c>
      <c r="MS162">
        <v>40264</v>
      </c>
      <c r="MT162">
        <v>6.2981105668300508E-3</v>
      </c>
      <c r="MU162">
        <v>39836</v>
      </c>
      <c r="MV162">
        <v>1.1476741824091086E-2</v>
      </c>
      <c r="MW162">
        <v>430</v>
      </c>
      <c r="MX162">
        <v>-0.31419457735247214</v>
      </c>
      <c r="MY162">
        <v>23682</v>
      </c>
      <c r="MZ162">
        <v>-0.12635112701516216</v>
      </c>
      <c r="NA162">
        <v>23523</v>
      </c>
      <c r="NB162">
        <v>-0.12599390651705433</v>
      </c>
      <c r="NC162">
        <v>158</v>
      </c>
      <c r="ND162">
        <v>-0.18974358974358974</v>
      </c>
      <c r="NE162">
        <v>8072</v>
      </c>
      <c r="NF162">
        <v>-7.7696526508226671E-2</v>
      </c>
      <c r="NG162">
        <v>7947</v>
      </c>
      <c r="NH162">
        <v>-7.7217835578262894E-2</v>
      </c>
      <c r="NI162">
        <v>126</v>
      </c>
      <c r="NJ162">
        <v>-9.3525179856115082E-2</v>
      </c>
      <c r="NK162">
        <v>15068</v>
      </c>
      <c r="NL162">
        <v>9.8330782126977212E-2</v>
      </c>
      <c r="NM162">
        <v>14938</v>
      </c>
      <c r="NN162">
        <v>9.4358974358974335E-2</v>
      </c>
      <c r="NO162">
        <v>129</v>
      </c>
      <c r="NP162">
        <v>0.92537313432835822</v>
      </c>
      <c r="NQ162">
        <v>668</v>
      </c>
      <c r="NR162">
        <v>-0.3607655502392344</v>
      </c>
      <c r="NS162">
        <v>618</v>
      </c>
      <c r="NT162">
        <v>-0.26428571428571423</v>
      </c>
      <c r="NU162">
        <v>51</v>
      </c>
      <c r="NV162">
        <v>-0.75</v>
      </c>
    </row>
    <row r="163" spans="2:386" outlineLevel="1" x14ac:dyDescent="0.25">
      <c r="B163" t="s">
        <v>81</v>
      </c>
      <c r="C163">
        <v>995553</v>
      </c>
      <c r="D163">
        <v>-2.5654601934298027E-2</v>
      </c>
      <c r="E163">
        <v>392757</v>
      </c>
      <c r="F163">
        <v>1.2583918571914765E-2</v>
      </c>
      <c r="G163">
        <v>385062</v>
      </c>
      <c r="H163">
        <v>-1.2527720499552197E-3</v>
      </c>
      <c r="I163">
        <v>7695</v>
      </c>
      <c r="J163">
        <v>2.301158301158301</v>
      </c>
      <c r="K163">
        <v>303106</v>
      </c>
      <c r="L163">
        <v>-7.8623145711405051E-3</v>
      </c>
      <c r="M163">
        <v>302100</v>
      </c>
      <c r="N163">
        <v>-8.2367888013814561E-3</v>
      </c>
      <c r="O163">
        <v>1006</v>
      </c>
      <c r="P163">
        <v>0.11902113459399333</v>
      </c>
      <c r="Q163">
        <v>165390</v>
      </c>
      <c r="R163">
        <v>4.0044773679113632E-2</v>
      </c>
      <c r="S163">
        <v>157194</v>
      </c>
      <c r="T163">
        <v>7.066327992208965E-4</v>
      </c>
      <c r="U163">
        <v>8196</v>
      </c>
      <c r="V163">
        <v>3.2269210933470864</v>
      </c>
      <c r="W163">
        <v>126958</v>
      </c>
      <c r="X163">
        <v>-0.14531145863487338</v>
      </c>
      <c r="Y163">
        <v>125970</v>
      </c>
      <c r="Z163">
        <v>-0.14682217165149547</v>
      </c>
      <c r="AA163">
        <v>988</v>
      </c>
      <c r="AB163">
        <v>0.10391061452513961</v>
      </c>
      <c r="AC163">
        <v>15600</v>
      </c>
      <c r="AD163">
        <v>-0.13058017054004345</v>
      </c>
      <c r="AE163">
        <v>14530</v>
      </c>
      <c r="AF163">
        <v>-0.10765829392618065</v>
      </c>
      <c r="AG163">
        <v>1070</v>
      </c>
      <c r="AH163">
        <v>-0.35503315250150691</v>
      </c>
      <c r="AI163">
        <v>912895</v>
      </c>
      <c r="AJ163">
        <v>-5.7732771652240222E-3</v>
      </c>
      <c r="AK163">
        <v>358281</v>
      </c>
      <c r="AL163">
        <v>3.6485771070012163E-2</v>
      </c>
      <c r="AM163">
        <v>351130</v>
      </c>
      <c r="AN163">
        <v>1.8713009167923955E-2</v>
      </c>
      <c r="AO163">
        <v>7151</v>
      </c>
      <c r="AP163">
        <v>6.2305358948432756</v>
      </c>
      <c r="AQ163">
        <v>276370</v>
      </c>
      <c r="AR163">
        <v>-7.5661544759531019E-3</v>
      </c>
      <c r="AS163">
        <v>275491</v>
      </c>
      <c r="AT163">
        <v>-9.0679539012704646E-3</v>
      </c>
      <c r="AU163">
        <v>879</v>
      </c>
      <c r="AV163">
        <v>0.8943965517241379</v>
      </c>
      <c r="AW163">
        <v>151620</v>
      </c>
      <c r="AX163">
        <v>0.13636022964039984</v>
      </c>
      <c r="AY163">
        <v>143743</v>
      </c>
      <c r="AZ163">
        <v>8.6468182883230105E-2</v>
      </c>
      <c r="BA163">
        <v>7877</v>
      </c>
      <c r="BB163">
        <v>6.0142475512021374</v>
      </c>
      <c r="BC163">
        <v>122104</v>
      </c>
      <c r="BD163">
        <v>-0.13432116270825945</v>
      </c>
      <c r="BE163">
        <v>121265</v>
      </c>
      <c r="BF163">
        <v>-0.13806951453550353</v>
      </c>
      <c r="BG163">
        <v>838</v>
      </c>
      <c r="BH163">
        <v>1.3342618384401113</v>
      </c>
      <c r="BI163">
        <v>12599</v>
      </c>
      <c r="BJ163">
        <v>-0.10397553516819569</v>
      </c>
      <c r="BK163">
        <v>12004</v>
      </c>
      <c r="BL163">
        <v>-6.4671965092722439E-2</v>
      </c>
      <c r="BM163">
        <v>595</v>
      </c>
      <c r="BN163">
        <v>-0.51507742461287687</v>
      </c>
      <c r="BO163">
        <v>82658</v>
      </c>
      <c r="BP163">
        <v>-0.20191175050690358</v>
      </c>
      <c r="BQ163">
        <v>34476</v>
      </c>
      <c r="BR163">
        <v>-0.18316866870424342</v>
      </c>
      <c r="BS163">
        <v>33932</v>
      </c>
      <c r="BT163">
        <v>-0.16965618499938828</v>
      </c>
      <c r="BU163">
        <v>544</v>
      </c>
      <c r="BV163">
        <v>-0.59463487332339793</v>
      </c>
      <c r="BW163">
        <v>26736</v>
      </c>
      <c r="BX163">
        <v>-1.0913395730827613E-2</v>
      </c>
      <c r="BY163">
        <v>26610</v>
      </c>
      <c r="BZ163">
        <v>4.8877692972881803E-4</v>
      </c>
      <c r="CA163">
        <v>126</v>
      </c>
      <c r="CB163">
        <v>-0.70967741935483875</v>
      </c>
      <c r="CC163">
        <v>13770</v>
      </c>
      <c r="CD163">
        <v>-0.46202531645569622</v>
      </c>
      <c r="CE163">
        <v>13451</v>
      </c>
      <c r="CF163">
        <v>-0.45718321226795799</v>
      </c>
      <c r="CG163">
        <v>318</v>
      </c>
      <c r="CH163">
        <v>-0.61029411764705888</v>
      </c>
      <c r="CI163">
        <v>4854</v>
      </c>
      <c r="CJ163">
        <v>-0.35219538235686643</v>
      </c>
      <c r="CK163">
        <v>4704</v>
      </c>
      <c r="CL163">
        <v>-0.323943661971831</v>
      </c>
      <c r="CM163">
        <v>150</v>
      </c>
      <c r="CN163">
        <v>-0.71962616822429903</v>
      </c>
      <c r="CO163">
        <v>3001</v>
      </c>
      <c r="CP163">
        <v>-0.22674568410203555</v>
      </c>
      <c r="CQ163">
        <v>2526</v>
      </c>
      <c r="CR163">
        <v>-0.26761380110176858</v>
      </c>
      <c r="CS163">
        <v>474</v>
      </c>
      <c r="CT163">
        <v>9.7222222222222321E-2</v>
      </c>
      <c r="CU163">
        <v>229184</v>
      </c>
      <c r="CV163">
        <v>-0.10971611479714716</v>
      </c>
      <c r="CW163">
        <v>69674</v>
      </c>
      <c r="CX163">
        <v>4.0252023052345542E-2</v>
      </c>
      <c r="CY163">
        <v>62943</v>
      </c>
      <c r="CZ163">
        <v>-5.8514695983845622E-2</v>
      </c>
      <c r="DA163">
        <v>6731</v>
      </c>
      <c r="DB163">
        <v>53.72357723577236</v>
      </c>
      <c r="DC163">
        <v>70810</v>
      </c>
      <c r="DD163">
        <v>-4.5841642860992793E-2</v>
      </c>
      <c r="DE163">
        <v>70370</v>
      </c>
      <c r="DF163">
        <v>-5.1770603136959026E-2</v>
      </c>
      <c r="DG163">
        <v>439</v>
      </c>
      <c r="DH163" t="s">
        <v>123</v>
      </c>
      <c r="DI163">
        <v>30920</v>
      </c>
      <c r="DJ163">
        <v>7.30522297414542E-2</v>
      </c>
      <c r="DK163">
        <v>24071</v>
      </c>
      <c r="DL163">
        <v>-0.15248926131962537</v>
      </c>
      <c r="DM163">
        <v>6849</v>
      </c>
      <c r="DN163">
        <v>15.583535108958838</v>
      </c>
      <c r="DO163">
        <v>61646</v>
      </c>
      <c r="DP163">
        <v>-0.16771075228168708</v>
      </c>
      <c r="DQ163">
        <v>61521</v>
      </c>
      <c r="DR163">
        <v>-0.16930866864704297</v>
      </c>
      <c r="DS163">
        <v>125</v>
      </c>
      <c r="DT163">
        <v>14.625</v>
      </c>
      <c r="DU163">
        <v>6008</v>
      </c>
      <c r="DV163">
        <v>-0.29467011035454327</v>
      </c>
      <c r="DW163">
        <v>5862</v>
      </c>
      <c r="DX163">
        <v>-0.29322401736194836</v>
      </c>
      <c r="DY163">
        <v>145</v>
      </c>
      <c r="DZ163">
        <v>-0.34977578475336324</v>
      </c>
      <c r="EA163">
        <v>25067</v>
      </c>
      <c r="EB163">
        <v>-1.5783894145824373E-2</v>
      </c>
      <c r="EC163">
        <v>14947</v>
      </c>
      <c r="ED163">
        <v>1.339853955918846E-3</v>
      </c>
      <c r="EE163">
        <v>14888</v>
      </c>
      <c r="EF163">
        <v>1.9516791170335335E-3</v>
      </c>
      <c r="EG163">
        <v>59</v>
      </c>
      <c r="EH163">
        <v>-0.13235294117647056</v>
      </c>
      <c r="EI163">
        <v>6436</v>
      </c>
      <c r="EJ163">
        <v>0.14316163410301952</v>
      </c>
      <c r="EK163">
        <v>6362</v>
      </c>
      <c r="EL163">
        <v>0.13384423453929783</v>
      </c>
      <c r="EM163">
        <v>74</v>
      </c>
      <c r="EN163">
        <v>2.8947368421052633</v>
      </c>
      <c r="EO163">
        <v>2085</v>
      </c>
      <c r="EP163">
        <v>-0.10051768766177738</v>
      </c>
      <c r="EQ163">
        <v>2081</v>
      </c>
      <c r="ER163">
        <v>-9.8353552859618665E-2</v>
      </c>
      <c r="ES163">
        <v>3</v>
      </c>
      <c r="ET163">
        <v>-0.7</v>
      </c>
      <c r="EU163">
        <v>787</v>
      </c>
      <c r="EV163">
        <v>-0.36326860841423947</v>
      </c>
      <c r="EW163">
        <v>787</v>
      </c>
      <c r="EX163">
        <v>-0.36326860841423947</v>
      </c>
      <c r="EY163">
        <v>0</v>
      </c>
      <c r="EZ163" t="s">
        <v>123</v>
      </c>
      <c r="FA163">
        <v>451</v>
      </c>
      <c r="FB163">
        <v>-0.15700934579439252</v>
      </c>
      <c r="FC163">
        <v>451</v>
      </c>
      <c r="FD163">
        <v>-0.15700934579439252</v>
      </c>
      <c r="FE163">
        <v>0</v>
      </c>
      <c r="FF163" t="s">
        <v>123</v>
      </c>
      <c r="FG163">
        <v>17974</v>
      </c>
      <c r="FH163">
        <v>0.45444246641851427</v>
      </c>
      <c r="FI163">
        <v>8903</v>
      </c>
      <c r="FJ163">
        <v>0.20083625573239816</v>
      </c>
      <c r="FK163">
        <v>8887</v>
      </c>
      <c r="FL163">
        <v>0.2074728260869565</v>
      </c>
      <c r="FM163">
        <v>16</v>
      </c>
      <c r="FN163">
        <v>-0.69811320754716988</v>
      </c>
      <c r="FO163">
        <v>3170</v>
      </c>
      <c r="FP163">
        <v>0.40826299422478907</v>
      </c>
      <c r="FQ163">
        <v>3157</v>
      </c>
      <c r="FR163">
        <v>0.45416858590511278</v>
      </c>
      <c r="FS163">
        <v>13</v>
      </c>
      <c r="FT163">
        <v>-0.83750000000000002</v>
      </c>
      <c r="FU163">
        <v>2522</v>
      </c>
      <c r="FV163">
        <v>1.2377994676131321</v>
      </c>
      <c r="FW163">
        <v>2431</v>
      </c>
      <c r="FX163">
        <v>1.3020833333333335</v>
      </c>
      <c r="FY163">
        <v>91</v>
      </c>
      <c r="FZ163">
        <v>0.28169014084507049</v>
      </c>
      <c r="GA163">
        <v>3259</v>
      </c>
      <c r="GB163">
        <v>1.26949860724234</v>
      </c>
      <c r="GC163">
        <v>3144</v>
      </c>
      <c r="GD163">
        <v>1.2032235459004905</v>
      </c>
      <c r="GE163">
        <v>115</v>
      </c>
      <c r="GF163">
        <v>11.777777777777779</v>
      </c>
      <c r="GG163">
        <v>190</v>
      </c>
      <c r="GH163">
        <v>-0.20833333333333337</v>
      </c>
      <c r="GI163">
        <v>138</v>
      </c>
      <c r="GJ163">
        <v>-5.4794520547945202E-2</v>
      </c>
      <c r="GK163">
        <v>52</v>
      </c>
      <c r="GL163">
        <v>-0.44680851063829785</v>
      </c>
      <c r="GM163">
        <v>267210</v>
      </c>
      <c r="GN163">
        <v>9.5167572754646379E-3</v>
      </c>
      <c r="GO163">
        <v>135020</v>
      </c>
      <c r="GP163">
        <v>5.4509710473014117E-3</v>
      </c>
      <c r="GQ163">
        <v>134946</v>
      </c>
      <c r="GR163">
        <v>5.6712747326452817E-3</v>
      </c>
      <c r="GS163">
        <v>75</v>
      </c>
      <c r="GT163">
        <v>-0.27184466019417475</v>
      </c>
      <c r="GU163">
        <v>31533</v>
      </c>
      <c r="GV163">
        <v>-8.9062861104691526E-2</v>
      </c>
      <c r="GW163">
        <v>31422</v>
      </c>
      <c r="GX163">
        <v>-9.124562570494843E-2</v>
      </c>
      <c r="GY163">
        <v>111</v>
      </c>
      <c r="GZ163">
        <v>1.9210526315789473</v>
      </c>
      <c r="HA163">
        <v>71524</v>
      </c>
      <c r="HB163">
        <v>0.17064388359684446</v>
      </c>
      <c r="HC163">
        <v>71234</v>
      </c>
      <c r="HD163">
        <v>0.16614553491037087</v>
      </c>
      <c r="HE163">
        <v>291</v>
      </c>
      <c r="HF163">
        <v>23.25</v>
      </c>
      <c r="HG163">
        <v>25516</v>
      </c>
      <c r="HH163">
        <v>-0.19758482971162616</v>
      </c>
      <c r="HI163">
        <v>25445</v>
      </c>
      <c r="HJ163">
        <v>-0.19683722104731538</v>
      </c>
      <c r="HK163">
        <v>71</v>
      </c>
      <c r="HL163">
        <v>-0.39830508474576276</v>
      </c>
      <c r="HM163">
        <v>1866</v>
      </c>
      <c r="HN163">
        <v>0.19999999999999996</v>
      </c>
      <c r="HO163">
        <v>1866</v>
      </c>
      <c r="HP163">
        <v>0.19999999999999996</v>
      </c>
      <c r="HQ163">
        <v>0</v>
      </c>
      <c r="HR163" t="s">
        <v>123</v>
      </c>
      <c r="HS163">
        <v>33686</v>
      </c>
      <c r="HT163">
        <v>4.6441551986580176E-2</v>
      </c>
      <c r="HU163">
        <v>10440</v>
      </c>
      <c r="HV163">
        <v>3.7463976945244948E-2</v>
      </c>
      <c r="HW163">
        <v>10440</v>
      </c>
      <c r="HX163">
        <v>4.4522261130565344E-2</v>
      </c>
      <c r="HY163">
        <v>0</v>
      </c>
      <c r="HZ163">
        <v>-1</v>
      </c>
      <c r="IA163">
        <v>14311</v>
      </c>
      <c r="IB163">
        <v>8.3756152972358944E-2</v>
      </c>
      <c r="IC163">
        <v>14311</v>
      </c>
      <c r="ID163">
        <v>8.6141469338190557E-2</v>
      </c>
      <c r="IE163">
        <v>0</v>
      </c>
      <c r="IF163">
        <v>-1</v>
      </c>
      <c r="IG163">
        <v>4024</v>
      </c>
      <c r="IH163">
        <v>1.2072434607645954E-2</v>
      </c>
      <c r="II163">
        <v>3934</v>
      </c>
      <c r="IJ163">
        <v>1.2352032938754531E-2</v>
      </c>
      <c r="IK163">
        <v>90</v>
      </c>
      <c r="IL163">
        <v>0</v>
      </c>
      <c r="IM163">
        <v>3632</v>
      </c>
      <c r="IN163">
        <v>1.0292072322670265E-2</v>
      </c>
      <c r="IO163">
        <v>3583</v>
      </c>
      <c r="IP163">
        <v>1.6165626772546737E-2</v>
      </c>
      <c r="IQ163">
        <v>49</v>
      </c>
      <c r="IR163">
        <v>-0.28985507246376807</v>
      </c>
      <c r="IS163">
        <v>1423</v>
      </c>
      <c r="IT163">
        <v>-7.2359843546284219E-2</v>
      </c>
      <c r="IU163">
        <v>1371</v>
      </c>
      <c r="IV163">
        <v>-3.1095406360424072E-2</v>
      </c>
      <c r="IW163">
        <v>53</v>
      </c>
      <c r="IX163">
        <v>-0.55833333333333335</v>
      </c>
      <c r="IY163">
        <v>28038</v>
      </c>
      <c r="IZ163">
        <v>0.15979317476732158</v>
      </c>
      <c r="JA163">
        <v>7619</v>
      </c>
      <c r="JB163">
        <v>0.15491890253145368</v>
      </c>
      <c r="JC163">
        <v>7619</v>
      </c>
      <c r="JD163">
        <v>0.15491890253145368</v>
      </c>
      <c r="JE163">
        <v>0</v>
      </c>
      <c r="JF163" t="s">
        <v>123</v>
      </c>
      <c r="JG163">
        <v>4702</v>
      </c>
      <c r="JH163">
        <v>0.13301204819277102</v>
      </c>
      <c r="JI163">
        <v>4702</v>
      </c>
      <c r="JJ163">
        <v>0.13301204819277102</v>
      </c>
      <c r="JK163">
        <v>0</v>
      </c>
      <c r="JL163" t="s">
        <v>123</v>
      </c>
      <c r="JM163">
        <v>13730</v>
      </c>
      <c r="JN163">
        <v>0.29235692771084332</v>
      </c>
      <c r="JO163">
        <v>13718</v>
      </c>
      <c r="JP163">
        <v>0.30016112216851476</v>
      </c>
      <c r="JQ163">
        <v>12</v>
      </c>
      <c r="JR163">
        <v>-0.83561643835616439</v>
      </c>
      <c r="JS163">
        <v>1845</v>
      </c>
      <c r="JT163">
        <v>-0.34411660149306789</v>
      </c>
      <c r="JU163">
        <v>1845</v>
      </c>
      <c r="JV163">
        <v>-0.34411660149306789</v>
      </c>
      <c r="JW163">
        <v>0</v>
      </c>
      <c r="JX163" t="s">
        <v>123</v>
      </c>
      <c r="JY163">
        <v>0</v>
      </c>
      <c r="JZ163" t="s">
        <v>123</v>
      </c>
      <c r="KA163">
        <v>0</v>
      </c>
      <c r="KB163" t="s">
        <v>123</v>
      </c>
      <c r="KC163">
        <v>0</v>
      </c>
      <c r="KD163" t="s">
        <v>123</v>
      </c>
      <c r="KE163">
        <v>13658</v>
      </c>
      <c r="KF163">
        <v>-0.1419237293459823</v>
      </c>
      <c r="KG163">
        <v>6594</v>
      </c>
      <c r="KH163">
        <v>-1.5820895522388079E-2</v>
      </c>
      <c r="KI163">
        <v>6594</v>
      </c>
      <c r="KJ163">
        <v>9.9555827844999278E-3</v>
      </c>
      <c r="KK163">
        <v>0</v>
      </c>
      <c r="KL163">
        <v>-1</v>
      </c>
      <c r="KM163">
        <v>3050</v>
      </c>
      <c r="KN163">
        <v>-0.24542305789213259</v>
      </c>
      <c r="KO163">
        <v>3050</v>
      </c>
      <c r="KP163">
        <v>-0.24223602484472051</v>
      </c>
      <c r="KQ163">
        <v>0</v>
      </c>
      <c r="KR163">
        <v>-1</v>
      </c>
      <c r="KS163">
        <v>1211</v>
      </c>
      <c r="KT163">
        <v>-0.4031542631838344</v>
      </c>
      <c r="KU163">
        <v>1086</v>
      </c>
      <c r="KV163">
        <v>-0.44929006085192702</v>
      </c>
      <c r="KW163">
        <v>124</v>
      </c>
      <c r="KX163">
        <v>1.1754385964912282</v>
      </c>
      <c r="KY163">
        <v>2831</v>
      </c>
      <c r="KZ163">
        <v>-0.14805898284682517</v>
      </c>
      <c r="LA163">
        <v>2831</v>
      </c>
      <c r="LB163">
        <v>-0.1465179378956889</v>
      </c>
      <c r="LC163">
        <v>0</v>
      </c>
      <c r="LD163">
        <v>-1</v>
      </c>
      <c r="LE163">
        <v>152</v>
      </c>
      <c r="LF163">
        <v>-9.5238095238095233E-2</v>
      </c>
      <c r="LG163">
        <v>96</v>
      </c>
      <c r="LH163" t="s">
        <v>123</v>
      </c>
      <c r="LI163">
        <v>56</v>
      </c>
      <c r="LJ163">
        <v>-0.66666666666666674</v>
      </c>
      <c r="LK163">
        <v>228041</v>
      </c>
      <c r="LL163">
        <v>6.1213568061353252E-2</v>
      </c>
      <c r="LM163">
        <v>71308</v>
      </c>
      <c r="LN163">
        <v>6.6303795196937632E-2</v>
      </c>
      <c r="LO163">
        <v>71222</v>
      </c>
      <c r="LP163">
        <v>6.8180454736336937E-2</v>
      </c>
      <c r="LQ163">
        <v>86</v>
      </c>
      <c r="LR163">
        <v>-0.56565656565656564</v>
      </c>
      <c r="LS163">
        <v>121208</v>
      </c>
      <c r="LT163">
        <v>3.0636452531780156E-2</v>
      </c>
      <c r="LU163">
        <v>121062</v>
      </c>
      <c r="LV163">
        <v>3.0516611762302359E-2</v>
      </c>
      <c r="LW163">
        <v>146</v>
      </c>
      <c r="LX163">
        <v>0.14960629921259838</v>
      </c>
      <c r="LY163">
        <v>19577</v>
      </c>
      <c r="LZ163">
        <v>0.23490821926449246</v>
      </c>
      <c r="MA163">
        <v>19480</v>
      </c>
      <c r="MB163">
        <v>0.24044829342842577</v>
      </c>
      <c r="MC163">
        <v>97</v>
      </c>
      <c r="MD163">
        <v>-0.34899328859060408</v>
      </c>
      <c r="ME163">
        <v>13144</v>
      </c>
      <c r="MF163">
        <v>-7.253739768557721E-2</v>
      </c>
      <c r="MG163">
        <v>13117</v>
      </c>
      <c r="MH163">
        <v>-7.2479140149908083E-2</v>
      </c>
      <c r="MI163">
        <v>26</v>
      </c>
      <c r="MJ163">
        <v>-0.10344827586206895</v>
      </c>
      <c r="MK163">
        <v>1647</v>
      </c>
      <c r="ML163">
        <v>9.6948051948051948</v>
      </c>
      <c r="MM163">
        <v>1615</v>
      </c>
      <c r="MN163">
        <v>10.618705035971223</v>
      </c>
      <c r="MO163">
        <v>32</v>
      </c>
      <c r="MP163">
        <v>1.1333333333333333</v>
      </c>
      <c r="MQ163">
        <v>70037</v>
      </c>
      <c r="MR163">
        <v>-1.4673607203151362E-2</v>
      </c>
      <c r="MS163">
        <v>33776</v>
      </c>
      <c r="MT163">
        <v>6.1203971345984653E-2</v>
      </c>
      <c r="MU163">
        <v>33591</v>
      </c>
      <c r="MV163">
        <v>6.2199595244118333E-2</v>
      </c>
      <c r="MW163">
        <v>184</v>
      </c>
      <c r="MX163">
        <v>-0.10243902439024388</v>
      </c>
      <c r="MY163">
        <v>21150</v>
      </c>
      <c r="MZ163">
        <v>-7.0983044891504865E-2</v>
      </c>
      <c r="NA163">
        <v>21055</v>
      </c>
      <c r="NB163">
        <v>-6.889842126210588E-2</v>
      </c>
      <c r="NC163">
        <v>96</v>
      </c>
      <c r="ND163">
        <v>-0.37662337662337664</v>
      </c>
      <c r="NE163">
        <v>6027</v>
      </c>
      <c r="NF163">
        <v>-0.20551015027682573</v>
      </c>
      <c r="NG163">
        <v>5708</v>
      </c>
      <c r="NH163">
        <v>-0.22223736203842481</v>
      </c>
      <c r="NI163">
        <v>320</v>
      </c>
      <c r="NJ163">
        <v>0.29032258064516125</v>
      </c>
      <c r="NK163">
        <v>9444</v>
      </c>
      <c r="NL163">
        <v>9.7118959107806768E-2</v>
      </c>
      <c r="NM163">
        <v>8992</v>
      </c>
      <c r="NN163">
        <v>5.9377945334589954E-2</v>
      </c>
      <c r="NO163">
        <v>452</v>
      </c>
      <c r="NP163">
        <v>2.7666666666666666</v>
      </c>
      <c r="NQ163">
        <v>862</v>
      </c>
      <c r="NR163">
        <v>-0.36477523949889457</v>
      </c>
      <c r="NS163">
        <v>605</v>
      </c>
      <c r="NT163">
        <v>-0.19333333333333336</v>
      </c>
      <c r="NU163">
        <v>257</v>
      </c>
      <c r="NV163">
        <v>-0.57660626029654038</v>
      </c>
    </row>
    <row r="164" spans="2:386" outlineLevel="1" x14ac:dyDescent="0.25">
      <c r="B164" t="s">
        <v>83</v>
      </c>
      <c r="C164">
        <v>1021135</v>
      </c>
      <c r="D164">
        <v>-1.95591768074308E-2</v>
      </c>
      <c r="E164">
        <v>397394</v>
      </c>
      <c r="F164">
        <v>7.9823055089829342E-3</v>
      </c>
      <c r="G164">
        <v>383125</v>
      </c>
      <c r="H164">
        <v>-1.9922591471759676E-2</v>
      </c>
      <c r="I164">
        <v>14269</v>
      </c>
      <c r="J164">
        <v>3.27856071964018</v>
      </c>
      <c r="K164">
        <v>320377</v>
      </c>
      <c r="L164">
        <v>-1.7706468149819687E-2</v>
      </c>
      <c r="M164">
        <v>319370</v>
      </c>
      <c r="N164">
        <v>-1.4782732090744766E-2</v>
      </c>
      <c r="O164">
        <v>1006</v>
      </c>
      <c r="P164">
        <v>-0.49447236180904519</v>
      </c>
      <c r="Q164">
        <v>174495</v>
      </c>
      <c r="R164">
        <v>6.8136186675154864E-2</v>
      </c>
      <c r="S164">
        <v>160431</v>
      </c>
      <c r="T164">
        <v>-4.0723335837156149E-3</v>
      </c>
      <c r="U164">
        <v>14064</v>
      </c>
      <c r="V164">
        <v>5.1765480895915674</v>
      </c>
      <c r="W164">
        <v>137458</v>
      </c>
      <c r="X164">
        <v>-4.9877655971356294E-2</v>
      </c>
      <c r="Y164">
        <v>136403</v>
      </c>
      <c r="Z164">
        <v>-4.8295831152973978E-2</v>
      </c>
      <c r="AA164">
        <v>1055</v>
      </c>
      <c r="AB164">
        <v>-0.21793921423276497</v>
      </c>
      <c r="AC164">
        <v>13416</v>
      </c>
      <c r="AD164">
        <v>-0.10368786745056124</v>
      </c>
      <c r="AE164">
        <v>12366</v>
      </c>
      <c r="AF164">
        <v>-9.7240473061760868E-2</v>
      </c>
      <c r="AG164">
        <v>1050</v>
      </c>
      <c r="AH164">
        <v>-0.17322834645669294</v>
      </c>
      <c r="AI164">
        <v>923177</v>
      </c>
      <c r="AJ164">
        <v>4.1922153584756927E-3</v>
      </c>
      <c r="AK164">
        <v>353047</v>
      </c>
      <c r="AL164">
        <v>2.2796933755917292E-2</v>
      </c>
      <c r="AM164">
        <v>339839</v>
      </c>
      <c r="AN164">
        <v>-1.0724172762813566E-2</v>
      </c>
      <c r="AO164">
        <v>13208</v>
      </c>
      <c r="AP164">
        <v>6.9806646525679756</v>
      </c>
      <c r="AQ164">
        <v>291283</v>
      </c>
      <c r="AR164">
        <v>6.8927612180207376E-3</v>
      </c>
      <c r="AS164">
        <v>290512</v>
      </c>
      <c r="AT164">
        <v>9.3986595183577215E-3</v>
      </c>
      <c r="AU164">
        <v>770</v>
      </c>
      <c r="AV164">
        <v>-0.48043184885290147</v>
      </c>
      <c r="AW164">
        <v>155960</v>
      </c>
      <c r="AX164">
        <v>0.14029187260550402</v>
      </c>
      <c r="AY164">
        <v>142302</v>
      </c>
      <c r="AZ164">
        <v>5.1083568463504259E-2</v>
      </c>
      <c r="BA164">
        <v>13658</v>
      </c>
      <c r="BB164">
        <v>8.8542568542568549</v>
      </c>
      <c r="BC164">
        <v>131752</v>
      </c>
      <c r="BD164">
        <v>-2.2248608534322867E-2</v>
      </c>
      <c r="BE164">
        <v>130824</v>
      </c>
      <c r="BF164">
        <v>-2.1986319291294465E-2</v>
      </c>
      <c r="BG164">
        <v>928</v>
      </c>
      <c r="BH164">
        <v>-5.7868020304568502E-2</v>
      </c>
      <c r="BI164">
        <v>11668</v>
      </c>
      <c r="BJ164">
        <v>-3.3065384934117814E-2</v>
      </c>
      <c r="BK164">
        <v>10771</v>
      </c>
      <c r="BL164">
        <v>-1.355435479439504E-2</v>
      </c>
      <c r="BM164">
        <v>897</v>
      </c>
      <c r="BN164">
        <v>-0.21864111498257843</v>
      </c>
      <c r="BO164">
        <v>97959</v>
      </c>
      <c r="BP164">
        <v>-0.1982599870685775</v>
      </c>
      <c r="BQ164">
        <v>44346</v>
      </c>
      <c r="BR164">
        <v>-9.6270633788465454E-2</v>
      </c>
      <c r="BS164">
        <v>43286</v>
      </c>
      <c r="BT164">
        <v>-8.660054863895339E-2</v>
      </c>
      <c r="BU164">
        <v>1061</v>
      </c>
      <c r="BV164">
        <v>-0.36845238095238098</v>
      </c>
      <c r="BW164">
        <v>29094</v>
      </c>
      <c r="BX164">
        <v>-0.21075332989718687</v>
      </c>
      <c r="BY164">
        <v>28858</v>
      </c>
      <c r="BZ164">
        <v>-0.20621647641314811</v>
      </c>
      <c r="CA164">
        <v>236</v>
      </c>
      <c r="CB164">
        <v>-0.53543307086614167</v>
      </c>
      <c r="CC164">
        <v>18535</v>
      </c>
      <c r="CD164">
        <v>-0.30298586040914566</v>
      </c>
      <c r="CE164">
        <v>18128</v>
      </c>
      <c r="CF164">
        <v>-0.29465779541652071</v>
      </c>
      <c r="CG164">
        <v>406</v>
      </c>
      <c r="CH164">
        <v>-0.54433221099887774</v>
      </c>
      <c r="CI164">
        <v>5706</v>
      </c>
      <c r="CJ164">
        <v>-0.42503022974607019</v>
      </c>
      <c r="CK164">
        <v>5579</v>
      </c>
      <c r="CL164">
        <v>-0.41642259414225946</v>
      </c>
      <c r="CM164">
        <v>127</v>
      </c>
      <c r="CN164">
        <v>-0.65109890109890112</v>
      </c>
      <c r="CO164">
        <v>1748</v>
      </c>
      <c r="CP164">
        <v>-0.39724137931034487</v>
      </c>
      <c r="CQ164">
        <v>1595</v>
      </c>
      <c r="CR164">
        <v>-0.42605253688377109</v>
      </c>
      <c r="CS164">
        <v>153</v>
      </c>
      <c r="CT164">
        <v>0.26446280991735538</v>
      </c>
      <c r="CU164">
        <v>222507</v>
      </c>
      <c r="CV164">
        <v>-2.8468259200880253E-2</v>
      </c>
      <c r="CW164">
        <v>73076</v>
      </c>
      <c r="CX164">
        <v>0.17022707619383137</v>
      </c>
      <c r="CY164">
        <v>60636</v>
      </c>
      <c r="CZ164">
        <v>-1.9120644472483739E-2</v>
      </c>
      <c r="DA164">
        <v>12440</v>
      </c>
      <c r="DB164">
        <v>18.808917197452228</v>
      </c>
      <c r="DC164">
        <v>68018</v>
      </c>
      <c r="DD164">
        <v>-4.6097749105953323E-2</v>
      </c>
      <c r="DE164">
        <v>67845</v>
      </c>
      <c r="DF164">
        <v>-4.2805344319191807E-2</v>
      </c>
      <c r="DG164">
        <v>173</v>
      </c>
      <c r="DH164">
        <v>-0.5938967136150235</v>
      </c>
      <c r="DI164">
        <v>37732</v>
      </c>
      <c r="DJ164">
        <v>0.64567341242149334</v>
      </c>
      <c r="DK164">
        <v>25326</v>
      </c>
      <c r="DL164">
        <v>0.10874704491725762</v>
      </c>
      <c r="DM164">
        <v>12406</v>
      </c>
      <c r="DN164">
        <v>144.95294117647057</v>
      </c>
      <c r="DO164">
        <v>58612</v>
      </c>
      <c r="DP164">
        <v>-6.508007401263316E-2</v>
      </c>
      <c r="DQ164">
        <v>58524</v>
      </c>
      <c r="DR164">
        <v>-6.247597078046907E-2</v>
      </c>
      <c r="DS164">
        <v>88</v>
      </c>
      <c r="DT164">
        <v>-0.67041198501872667</v>
      </c>
      <c r="DU164">
        <v>6017</v>
      </c>
      <c r="DV164">
        <v>-0.11135725889824255</v>
      </c>
      <c r="DW164">
        <v>5764</v>
      </c>
      <c r="DX164">
        <v>-0.14872249298478801</v>
      </c>
      <c r="DY164">
        <v>253</v>
      </c>
      <c r="DZ164" t="s">
        <v>123</v>
      </c>
      <c r="EA164">
        <v>27931</v>
      </c>
      <c r="EB164">
        <v>9.0458343093620774E-2</v>
      </c>
      <c r="EC164">
        <v>16903</v>
      </c>
      <c r="ED164">
        <v>9.29841577756223E-2</v>
      </c>
      <c r="EE164">
        <v>16884</v>
      </c>
      <c r="EF164">
        <v>9.6078940534926049E-2</v>
      </c>
      <c r="EG164">
        <v>19</v>
      </c>
      <c r="EH164">
        <v>-0.69354838709677424</v>
      </c>
      <c r="EI164">
        <v>6293</v>
      </c>
      <c r="EJ164">
        <v>0.1542553191489362</v>
      </c>
      <c r="EK164">
        <v>6260</v>
      </c>
      <c r="EL164">
        <v>0.15158204562178068</v>
      </c>
      <c r="EM164">
        <v>33</v>
      </c>
      <c r="EN164">
        <v>1.0625</v>
      </c>
      <c r="EO164">
        <v>2695</v>
      </c>
      <c r="EP164">
        <v>0.16515348032857768</v>
      </c>
      <c r="EQ164">
        <v>2642</v>
      </c>
      <c r="ER164">
        <v>0.14769765421372716</v>
      </c>
      <c r="ES164">
        <v>53</v>
      </c>
      <c r="ET164">
        <v>3.416666666666667</v>
      </c>
      <c r="EU164">
        <v>1253</v>
      </c>
      <c r="EV164">
        <v>-0.13407049067035248</v>
      </c>
      <c r="EW164">
        <v>1205</v>
      </c>
      <c r="EX164">
        <v>-0.16724257083621286</v>
      </c>
      <c r="EY164">
        <v>48</v>
      </c>
      <c r="EZ164" t="s">
        <v>123</v>
      </c>
      <c r="FA164">
        <v>421</v>
      </c>
      <c r="FB164">
        <v>-0.4482306684141546</v>
      </c>
      <c r="FC164">
        <v>421</v>
      </c>
      <c r="FD164">
        <v>-0.4482306684141546</v>
      </c>
      <c r="FE164">
        <v>0</v>
      </c>
      <c r="FF164" t="s">
        <v>123</v>
      </c>
      <c r="FG164">
        <v>24364</v>
      </c>
      <c r="FH164">
        <v>0.14304480412854792</v>
      </c>
      <c r="FI164">
        <v>10665</v>
      </c>
      <c r="FJ164">
        <v>-9.6573498003528213E-3</v>
      </c>
      <c r="FK164">
        <v>10665</v>
      </c>
      <c r="FL164">
        <v>-6.6132637853949516E-3</v>
      </c>
      <c r="FM164">
        <v>0</v>
      </c>
      <c r="FN164">
        <v>-1</v>
      </c>
      <c r="FO164">
        <v>2750</v>
      </c>
      <c r="FP164">
        <v>-0.10743265173644923</v>
      </c>
      <c r="FQ164">
        <v>2714</v>
      </c>
      <c r="FR164">
        <v>-7.529812606473596E-2</v>
      </c>
      <c r="FS164">
        <v>37</v>
      </c>
      <c r="FT164">
        <v>-0.74657534246575341</v>
      </c>
      <c r="FU164">
        <v>4489</v>
      </c>
      <c r="FV164">
        <v>0.93741907639188615</v>
      </c>
      <c r="FW164">
        <v>4384</v>
      </c>
      <c r="FX164">
        <v>0.92957746478873249</v>
      </c>
      <c r="FY164">
        <v>105</v>
      </c>
      <c r="FZ164">
        <v>1.3333333333333335</v>
      </c>
      <c r="GA164">
        <v>6418</v>
      </c>
      <c r="GB164">
        <v>0.3200329082682023</v>
      </c>
      <c r="GC164">
        <v>6263</v>
      </c>
      <c r="GD164">
        <v>0.28894834328051044</v>
      </c>
      <c r="GE164">
        <v>155</v>
      </c>
      <c r="GF164">
        <v>50.666666666666664</v>
      </c>
      <c r="GG164">
        <v>148</v>
      </c>
      <c r="GH164">
        <v>-0.56851311953352768</v>
      </c>
      <c r="GI164">
        <v>109</v>
      </c>
      <c r="GJ164">
        <v>-0.4494949494949495</v>
      </c>
      <c r="GK164">
        <v>39</v>
      </c>
      <c r="GL164">
        <v>-0.73103448275862071</v>
      </c>
      <c r="GM164">
        <v>262444</v>
      </c>
      <c r="GN164">
        <v>-1.430964417435987E-2</v>
      </c>
      <c r="GO164">
        <v>123507</v>
      </c>
      <c r="GP164">
        <v>-7.7335106343241811E-2</v>
      </c>
      <c r="GQ164">
        <v>123451</v>
      </c>
      <c r="GR164">
        <v>-7.6408008139813299E-2</v>
      </c>
      <c r="GS164">
        <v>56</v>
      </c>
      <c r="GT164">
        <v>-0.7142857142857143</v>
      </c>
      <c r="GU164">
        <v>37004</v>
      </c>
      <c r="GV164">
        <v>3.3313786266789602E-2</v>
      </c>
      <c r="GW164">
        <v>36801</v>
      </c>
      <c r="GX164">
        <v>3.507340946166404E-2</v>
      </c>
      <c r="GY164">
        <v>203</v>
      </c>
      <c r="GZ164">
        <v>-0.21011673151750976</v>
      </c>
      <c r="HA164">
        <v>71423</v>
      </c>
      <c r="HB164">
        <v>6.4838834719861627E-2</v>
      </c>
      <c r="HC164">
        <v>71300</v>
      </c>
      <c r="HD164">
        <v>6.9526738168454116E-2</v>
      </c>
      <c r="HE164">
        <v>123</v>
      </c>
      <c r="HF164">
        <v>-0.69926650366748166</v>
      </c>
      <c r="HG164">
        <v>29229</v>
      </c>
      <c r="HH164">
        <v>7.6534934256565101E-2</v>
      </c>
      <c r="HI164">
        <v>29154</v>
      </c>
      <c r="HJ164">
        <v>8.1219403649310129E-2</v>
      </c>
      <c r="HK164">
        <v>76</v>
      </c>
      <c r="HL164">
        <v>-0.59358288770053469</v>
      </c>
      <c r="HM164">
        <v>1601</v>
      </c>
      <c r="HN164">
        <v>-7.1345707656612523E-2</v>
      </c>
      <c r="HO164">
        <v>1416</v>
      </c>
      <c r="HP164">
        <v>-4.0000000000000036E-2</v>
      </c>
      <c r="HQ164">
        <v>185</v>
      </c>
      <c r="HR164">
        <v>-0.25702811244979917</v>
      </c>
      <c r="HS164">
        <v>37099</v>
      </c>
      <c r="HT164">
        <v>-3.5337251027094507E-2</v>
      </c>
      <c r="HU164">
        <v>12286</v>
      </c>
      <c r="HV164">
        <v>4.2688619197148503E-2</v>
      </c>
      <c r="HW164">
        <v>12070</v>
      </c>
      <c r="HX164">
        <v>2.4357124671136487E-2</v>
      </c>
      <c r="HY164">
        <v>215</v>
      </c>
      <c r="HZ164" t="s">
        <v>123</v>
      </c>
      <c r="IA164">
        <v>14189</v>
      </c>
      <c r="IB164">
        <v>-6.7984760903836094E-2</v>
      </c>
      <c r="IC164">
        <v>14126</v>
      </c>
      <c r="ID164">
        <v>-6.7036523347203003E-2</v>
      </c>
      <c r="IE164">
        <v>63</v>
      </c>
      <c r="IF164">
        <v>-0.24096385542168675</v>
      </c>
      <c r="IG164">
        <v>5136</v>
      </c>
      <c r="IH164">
        <v>-6.0545088714102802E-2</v>
      </c>
      <c r="II164">
        <v>4819</v>
      </c>
      <c r="IJ164">
        <v>-0.10709653511209927</v>
      </c>
      <c r="IK164">
        <v>317</v>
      </c>
      <c r="IL164">
        <v>3.464788732394366</v>
      </c>
      <c r="IM164">
        <v>4544</v>
      </c>
      <c r="IN164">
        <v>2.3423423423423406E-2</v>
      </c>
      <c r="IO164">
        <v>4544</v>
      </c>
      <c r="IP164">
        <v>3.0852994555353952E-2</v>
      </c>
      <c r="IQ164">
        <v>0</v>
      </c>
      <c r="IR164">
        <v>-1</v>
      </c>
      <c r="IS164">
        <v>1397</v>
      </c>
      <c r="IT164">
        <v>-4.5112781954887216E-2</v>
      </c>
      <c r="IU164">
        <v>1397</v>
      </c>
      <c r="IV164">
        <v>-3.0534351145038219E-2</v>
      </c>
      <c r="IW164">
        <v>0</v>
      </c>
      <c r="IX164">
        <v>-1</v>
      </c>
      <c r="IY164">
        <v>24625</v>
      </c>
      <c r="IZ164">
        <v>5.6005832154037538E-2</v>
      </c>
      <c r="JA164">
        <v>5864</v>
      </c>
      <c r="JB164">
        <v>8.3117842630217931E-2</v>
      </c>
      <c r="JC164">
        <v>5864</v>
      </c>
      <c r="JD164">
        <v>8.3117842630217931E-2</v>
      </c>
      <c r="JE164">
        <v>0</v>
      </c>
      <c r="JF164" t="s">
        <v>123</v>
      </c>
      <c r="JG164">
        <v>3597</v>
      </c>
      <c r="JH164">
        <v>-4.5382165605095559E-2</v>
      </c>
      <c r="JI164">
        <v>3597</v>
      </c>
      <c r="JJ164">
        <v>-4.5382165605095559E-2</v>
      </c>
      <c r="JK164">
        <v>0</v>
      </c>
      <c r="JL164" t="s">
        <v>123</v>
      </c>
      <c r="JM164">
        <v>12639</v>
      </c>
      <c r="JN164">
        <v>6.4516129032258007E-2</v>
      </c>
      <c r="JO164">
        <v>12620</v>
      </c>
      <c r="JP164">
        <v>6.2915859513181127E-2</v>
      </c>
      <c r="JQ164">
        <v>19</v>
      </c>
      <c r="JR164" t="s">
        <v>123</v>
      </c>
      <c r="JS164">
        <v>2426</v>
      </c>
      <c r="JT164">
        <v>0.10322874033651663</v>
      </c>
      <c r="JU164">
        <v>2426</v>
      </c>
      <c r="JV164">
        <v>0.10322874033651663</v>
      </c>
      <c r="JW164">
        <v>0</v>
      </c>
      <c r="JX164" t="s">
        <v>123</v>
      </c>
      <c r="JY164">
        <v>0</v>
      </c>
      <c r="JZ164" t="s">
        <v>123</v>
      </c>
      <c r="KA164">
        <v>0</v>
      </c>
      <c r="KB164" t="s">
        <v>123</v>
      </c>
      <c r="KC164">
        <v>0</v>
      </c>
      <c r="KD164" t="s">
        <v>123</v>
      </c>
      <c r="KE164">
        <v>17925</v>
      </c>
      <c r="KF164">
        <v>-0.14218032159264926</v>
      </c>
      <c r="KG164">
        <v>8402</v>
      </c>
      <c r="KH164">
        <v>-3.1916119368590845E-2</v>
      </c>
      <c r="KI164">
        <v>8386</v>
      </c>
      <c r="KJ164">
        <v>-1.2947269303201558E-2</v>
      </c>
      <c r="KK164">
        <v>16</v>
      </c>
      <c r="KL164">
        <v>-0.91256830601092898</v>
      </c>
      <c r="KM164">
        <v>3855</v>
      </c>
      <c r="KN164">
        <v>-0.21101105198526404</v>
      </c>
      <c r="KO164">
        <v>3797</v>
      </c>
      <c r="KP164">
        <v>-0.21076699230929119</v>
      </c>
      <c r="KQ164">
        <v>58</v>
      </c>
      <c r="KR164">
        <v>-0.22666666666666668</v>
      </c>
      <c r="KS164">
        <v>1633</v>
      </c>
      <c r="KT164">
        <v>-0.42009943181818177</v>
      </c>
      <c r="KU164">
        <v>1527</v>
      </c>
      <c r="KV164">
        <v>-0.45032397408207347</v>
      </c>
      <c r="KW164">
        <v>106</v>
      </c>
      <c r="KX164">
        <v>1.7894736842105261</v>
      </c>
      <c r="KY164">
        <v>4201</v>
      </c>
      <c r="KZ164">
        <v>-0.12715562019530435</v>
      </c>
      <c r="LA164">
        <v>4186</v>
      </c>
      <c r="LB164">
        <v>-0.12206375838926176</v>
      </c>
      <c r="LC164">
        <v>15</v>
      </c>
      <c r="LD164">
        <v>-0.66666666666666674</v>
      </c>
      <c r="LE164">
        <v>0</v>
      </c>
      <c r="LF164">
        <v>-1</v>
      </c>
      <c r="LG164">
        <v>0</v>
      </c>
      <c r="LH164" t="s">
        <v>123</v>
      </c>
      <c r="LI164">
        <v>0</v>
      </c>
      <c r="LJ164">
        <v>-1</v>
      </c>
      <c r="LK164">
        <v>242174</v>
      </c>
      <c r="LL164">
        <v>7.5315702538053086E-2</v>
      </c>
      <c r="LM164">
        <v>71391</v>
      </c>
      <c r="LN164">
        <v>0.11114396887159539</v>
      </c>
      <c r="LO164">
        <v>71238</v>
      </c>
      <c r="LP164">
        <v>0.1094188002242571</v>
      </c>
      <c r="LQ164">
        <v>154</v>
      </c>
      <c r="LR164">
        <v>3.0526315789473681</v>
      </c>
      <c r="LS164">
        <v>135629</v>
      </c>
      <c r="LT164">
        <v>4.7279662718329618E-2</v>
      </c>
      <c r="LU164">
        <v>135604</v>
      </c>
      <c r="LV164">
        <v>4.7491039426523329E-2</v>
      </c>
      <c r="LW164">
        <v>25</v>
      </c>
      <c r="LX164">
        <v>-0.5</v>
      </c>
      <c r="LY164">
        <v>15157</v>
      </c>
      <c r="LZ164">
        <v>-6.3284098634200592E-2</v>
      </c>
      <c r="MA164">
        <v>15147</v>
      </c>
      <c r="MB164">
        <v>-6.2569624953583314E-2</v>
      </c>
      <c r="MC164">
        <v>10</v>
      </c>
      <c r="MD164">
        <v>-0.54545454545454541</v>
      </c>
      <c r="ME164">
        <v>16064</v>
      </c>
      <c r="MF164">
        <v>8.5845613086386274E-2</v>
      </c>
      <c r="MG164">
        <v>16021</v>
      </c>
      <c r="MH164">
        <v>8.5727839522905969E-2</v>
      </c>
      <c r="MI164">
        <v>43</v>
      </c>
      <c r="MJ164">
        <v>0.16216216216216206</v>
      </c>
      <c r="MK164">
        <v>1540</v>
      </c>
      <c r="ML164">
        <v>13</v>
      </c>
      <c r="MM164">
        <v>1540</v>
      </c>
      <c r="MN164">
        <v>13</v>
      </c>
      <c r="MO164">
        <v>0</v>
      </c>
      <c r="MP164" t="s">
        <v>123</v>
      </c>
      <c r="MQ164">
        <v>64108</v>
      </c>
      <c r="MR164">
        <v>-7.3958513896111411E-2</v>
      </c>
      <c r="MS164">
        <v>30953</v>
      </c>
      <c r="MT164">
        <v>-4.7980807676929249E-2</v>
      </c>
      <c r="MU164">
        <v>30645</v>
      </c>
      <c r="MV164">
        <v>-4.2224028003500447E-2</v>
      </c>
      <c r="MW164">
        <v>308</v>
      </c>
      <c r="MX164">
        <v>-0.40194174757281553</v>
      </c>
      <c r="MY164">
        <v>19948</v>
      </c>
      <c r="MZ164">
        <v>-1.5205371248025235E-2</v>
      </c>
      <c r="NA164">
        <v>19768</v>
      </c>
      <c r="NB164">
        <v>-2.9757401523174964E-3</v>
      </c>
      <c r="NC164">
        <v>178</v>
      </c>
      <c r="ND164">
        <v>-0.58508158508158514</v>
      </c>
      <c r="NE164">
        <v>5056</v>
      </c>
      <c r="NF164">
        <v>-0.12872652076512148</v>
      </c>
      <c r="NG164">
        <v>4537</v>
      </c>
      <c r="NH164">
        <v>-0.11021768974308688</v>
      </c>
      <c r="NI164">
        <v>519</v>
      </c>
      <c r="NJ164">
        <v>-0.26278409090909094</v>
      </c>
      <c r="NK164">
        <v>9005</v>
      </c>
      <c r="NL164">
        <v>-0.27096826424870468</v>
      </c>
      <c r="NM164">
        <v>8501</v>
      </c>
      <c r="NN164">
        <v>-0.28802345058626466</v>
      </c>
      <c r="NO164">
        <v>503</v>
      </c>
      <c r="NP164">
        <v>0.21497584541062809</v>
      </c>
      <c r="NQ164">
        <v>544</v>
      </c>
      <c r="NR164">
        <v>-0.26783310901749668</v>
      </c>
      <c r="NS164">
        <v>124</v>
      </c>
      <c r="NT164">
        <v>-0.22981366459627328</v>
      </c>
      <c r="NU164">
        <v>420</v>
      </c>
      <c r="NV164">
        <v>-0.27710843373493976</v>
      </c>
    </row>
    <row r="165" spans="2:386" x14ac:dyDescent="0.25">
      <c r="B165">
        <v>2012</v>
      </c>
      <c r="C165">
        <v>10746657</v>
      </c>
      <c r="D165">
        <v>-1.9359843369969321E-2</v>
      </c>
      <c r="E165">
        <v>4227113</v>
      </c>
      <c r="F165">
        <v>7.2430443232278652E-3</v>
      </c>
      <c r="G165">
        <v>4177940</v>
      </c>
      <c r="H165">
        <v>5.8686949328334848E-3</v>
      </c>
      <c r="I165">
        <v>49173</v>
      </c>
      <c r="J165">
        <v>0.13950362663082516</v>
      </c>
      <c r="K165">
        <v>2942543</v>
      </c>
      <c r="L165">
        <v>5.3978054118142271E-3</v>
      </c>
      <c r="M165">
        <v>2895666</v>
      </c>
      <c r="N165">
        <v>-8.1227872823519398E-4</v>
      </c>
      <c r="O165">
        <v>46879</v>
      </c>
      <c r="P165">
        <v>0.63182261208576995</v>
      </c>
      <c r="Q165">
        <v>1940169</v>
      </c>
      <c r="R165">
        <v>-3.3008904514458259E-2</v>
      </c>
      <c r="S165">
        <v>1879978</v>
      </c>
      <c r="T165">
        <v>-4.6403173282744792E-2</v>
      </c>
      <c r="U165">
        <v>60191</v>
      </c>
      <c r="V165">
        <v>0.72264674737414492</v>
      </c>
      <c r="W165">
        <v>1586772</v>
      </c>
      <c r="X165">
        <v>-8.2656596600543364E-2</v>
      </c>
      <c r="Y165">
        <v>1552762</v>
      </c>
      <c r="Z165">
        <v>-9.1196836669536485E-2</v>
      </c>
      <c r="AA165">
        <v>34011</v>
      </c>
      <c r="AB165">
        <v>0.60656589513462444</v>
      </c>
      <c r="AC165">
        <v>191873</v>
      </c>
      <c r="AD165">
        <v>0.1334183959784272</v>
      </c>
      <c r="AE165">
        <v>155341</v>
      </c>
      <c r="AF165">
        <v>1.1466336762599338E-2</v>
      </c>
      <c r="AG165">
        <v>36531</v>
      </c>
      <c r="AH165">
        <v>1.3260744985673352</v>
      </c>
      <c r="AI165">
        <v>9285501</v>
      </c>
      <c r="AJ165">
        <v>-1.1400382003666776E-2</v>
      </c>
      <c r="AK165">
        <v>3599613</v>
      </c>
      <c r="AL165">
        <v>1.3865824091140455E-2</v>
      </c>
      <c r="AM165">
        <v>3570570</v>
      </c>
      <c r="AN165">
        <v>1.1199011278874682E-2</v>
      </c>
      <c r="AO165">
        <v>29043</v>
      </c>
      <c r="AP165">
        <v>0.50030994937493545</v>
      </c>
      <c r="AQ165">
        <v>2527149</v>
      </c>
      <c r="AR165">
        <v>2.323015342927448E-3</v>
      </c>
      <c r="AS165">
        <v>2490575</v>
      </c>
      <c r="AT165">
        <v>-6.4549561265635491E-3</v>
      </c>
      <c r="AU165">
        <v>36573</v>
      </c>
      <c r="AV165">
        <v>1.516029168959824</v>
      </c>
      <c r="AW165">
        <v>1642852</v>
      </c>
      <c r="AX165">
        <v>1.3232310241906298E-3</v>
      </c>
      <c r="AY165">
        <v>1595146</v>
      </c>
      <c r="AZ165">
        <v>-1.4543877510675318E-2</v>
      </c>
      <c r="BA165">
        <v>47709</v>
      </c>
      <c r="BB165">
        <v>1.1694784229912236</v>
      </c>
      <c r="BC165">
        <v>1466453</v>
      </c>
      <c r="BD165">
        <v>-7.2387705659470281E-2</v>
      </c>
      <c r="BE165">
        <v>1439837</v>
      </c>
      <c r="BF165">
        <v>-8.3030189554021971E-2</v>
      </c>
      <c r="BG165">
        <v>26620</v>
      </c>
      <c r="BH165">
        <v>1.4934432371674786</v>
      </c>
      <c r="BI165">
        <v>138661</v>
      </c>
      <c r="BJ165">
        <v>0.26780407969205733</v>
      </c>
      <c r="BK165">
        <v>111631</v>
      </c>
      <c r="BL165">
        <v>0.11375949076614544</v>
      </c>
      <c r="BM165">
        <v>27033</v>
      </c>
      <c r="BN165">
        <v>1.9566881767472384</v>
      </c>
      <c r="BO165">
        <v>1461155</v>
      </c>
      <c r="BP165">
        <v>-6.7092613000067636E-2</v>
      </c>
      <c r="BQ165">
        <v>627499</v>
      </c>
      <c r="BR165">
        <v>-2.9144284087533445E-2</v>
      </c>
      <c r="BS165">
        <v>607372</v>
      </c>
      <c r="BT165">
        <v>-2.4366266639466283E-2</v>
      </c>
      <c r="BU165">
        <v>20130</v>
      </c>
      <c r="BV165">
        <v>-0.15395284327323167</v>
      </c>
      <c r="BW165">
        <v>415393</v>
      </c>
      <c r="BX165">
        <v>2.4510734853436356E-2</v>
      </c>
      <c r="BY165">
        <v>405092</v>
      </c>
      <c r="BZ165">
        <v>3.5347158681395152E-2</v>
      </c>
      <c r="CA165">
        <v>10302</v>
      </c>
      <c r="CB165">
        <v>-0.27420036635197975</v>
      </c>
      <c r="CC165">
        <v>297317</v>
      </c>
      <c r="CD165">
        <v>-0.18703653067920811</v>
      </c>
      <c r="CE165">
        <v>284835</v>
      </c>
      <c r="CF165">
        <v>-0.19258276568785027</v>
      </c>
      <c r="CG165">
        <v>12481</v>
      </c>
      <c r="CH165">
        <v>-3.6141787010580018E-2</v>
      </c>
      <c r="CI165">
        <v>120317</v>
      </c>
      <c r="CJ165">
        <v>-0.19173849078658323</v>
      </c>
      <c r="CK165">
        <v>112926</v>
      </c>
      <c r="CL165">
        <v>-0.1838601968691731</v>
      </c>
      <c r="CM165">
        <v>7392</v>
      </c>
      <c r="CN165">
        <v>-0.29573170731707321</v>
      </c>
      <c r="CO165">
        <v>53212</v>
      </c>
      <c r="CP165">
        <v>-0.11184550932185</v>
      </c>
      <c r="CQ165">
        <v>43713</v>
      </c>
      <c r="CR165">
        <v>-0.18060658318962286</v>
      </c>
      <c r="CS165">
        <v>9501</v>
      </c>
      <c r="CT165">
        <v>0.44722010662604728</v>
      </c>
      <c r="CU165">
        <v>2353855</v>
      </c>
      <c r="CV165">
        <v>7.153627345605873E-3</v>
      </c>
      <c r="CW165">
        <v>630184</v>
      </c>
      <c r="CX165">
        <v>0.12033109451055823</v>
      </c>
      <c r="CY165">
        <v>614065</v>
      </c>
      <c r="CZ165">
        <v>9.8753923066737803E-2</v>
      </c>
      <c r="DA165">
        <v>16120</v>
      </c>
      <c r="DB165">
        <v>3.4468965517241381</v>
      </c>
      <c r="DC165">
        <v>698949</v>
      </c>
      <c r="DD165">
        <v>3.9938640631090871E-2</v>
      </c>
      <c r="DE165">
        <v>673434</v>
      </c>
      <c r="DF165">
        <v>6.0473329289827404E-3</v>
      </c>
      <c r="DG165">
        <v>25515</v>
      </c>
      <c r="DH165">
        <v>8.387417218543046</v>
      </c>
      <c r="DI165">
        <v>290078</v>
      </c>
      <c r="DJ165">
        <v>-5.5298243689383408E-3</v>
      </c>
      <c r="DK165">
        <v>258414</v>
      </c>
      <c r="DL165">
        <v>-9.3831091411499035E-2</v>
      </c>
      <c r="DM165">
        <v>31662</v>
      </c>
      <c r="DN165">
        <v>3.8576250383553239</v>
      </c>
      <c r="DO165">
        <v>726045</v>
      </c>
      <c r="DP165">
        <v>-1.2827014775404821E-2</v>
      </c>
      <c r="DQ165">
        <v>706509</v>
      </c>
      <c r="DR165">
        <v>-3.4524367529274791E-2</v>
      </c>
      <c r="DS165">
        <v>19538</v>
      </c>
      <c r="DT165">
        <v>4.2705691934178578</v>
      </c>
      <c r="DU165">
        <v>77229</v>
      </c>
      <c r="DV165">
        <v>0.32563768066188326</v>
      </c>
      <c r="DW165">
        <v>61163</v>
      </c>
      <c r="DX165">
        <v>7.8294136313952212E-2</v>
      </c>
      <c r="DY165">
        <v>16066</v>
      </c>
      <c r="DZ165">
        <v>9.4664495114006506</v>
      </c>
      <c r="EA165">
        <v>275753</v>
      </c>
      <c r="EB165">
        <v>-3.3513835585230356E-2</v>
      </c>
      <c r="EC165">
        <v>149478</v>
      </c>
      <c r="ED165">
        <v>-1.950777949780913E-2</v>
      </c>
      <c r="EE165">
        <v>148926</v>
      </c>
      <c r="EF165">
        <v>-1.8803531427065479E-2</v>
      </c>
      <c r="EG165">
        <v>553</v>
      </c>
      <c r="EH165">
        <v>-0.18195266272189348</v>
      </c>
      <c r="EI165">
        <v>78601</v>
      </c>
      <c r="EJ165">
        <v>-1.9729867927116729E-2</v>
      </c>
      <c r="EK165">
        <v>77869</v>
      </c>
      <c r="EL165">
        <v>-1.5076965887099836E-2</v>
      </c>
      <c r="EM165">
        <v>730</v>
      </c>
      <c r="EN165">
        <v>-0.34995547640249336</v>
      </c>
      <c r="EO165">
        <v>26615</v>
      </c>
      <c r="EP165">
        <v>-0.10858425159928997</v>
      </c>
      <c r="EQ165">
        <v>26241</v>
      </c>
      <c r="ER165">
        <v>-0.10372976296195091</v>
      </c>
      <c r="ES165">
        <v>375</v>
      </c>
      <c r="ET165">
        <v>-0.35344827586206895</v>
      </c>
      <c r="EU165">
        <v>14671</v>
      </c>
      <c r="EV165">
        <v>-0.12936917690344785</v>
      </c>
      <c r="EW165">
        <v>14361</v>
      </c>
      <c r="EX165">
        <v>-0.13799519807923166</v>
      </c>
      <c r="EY165">
        <v>311</v>
      </c>
      <c r="EZ165">
        <v>0.61979166666666674</v>
      </c>
      <c r="FA165">
        <v>4857</v>
      </c>
      <c r="FB165">
        <v>-7.1496845727394343E-2</v>
      </c>
      <c r="FC165">
        <v>4771</v>
      </c>
      <c r="FD165">
        <v>-7.4490785645004887E-2</v>
      </c>
      <c r="FE165">
        <v>85</v>
      </c>
      <c r="FF165">
        <v>0.11842105263157898</v>
      </c>
      <c r="FG165">
        <v>289981</v>
      </c>
      <c r="FH165">
        <v>5.6889915880629305E-2</v>
      </c>
      <c r="FI165">
        <v>137032</v>
      </c>
      <c r="FJ165">
        <v>-5.1675098097564653E-2</v>
      </c>
      <c r="FK165">
        <v>134253</v>
      </c>
      <c r="FL165">
        <v>-4.636989366462807E-2</v>
      </c>
      <c r="FM165">
        <v>2779</v>
      </c>
      <c r="FN165">
        <v>-0.2519515477792732</v>
      </c>
      <c r="FO165">
        <v>35498</v>
      </c>
      <c r="FP165">
        <v>8.5964268232990637E-2</v>
      </c>
      <c r="FQ165">
        <v>34686</v>
      </c>
      <c r="FR165">
        <v>0.1060939443222042</v>
      </c>
      <c r="FS165">
        <v>814</v>
      </c>
      <c r="FT165">
        <v>-0.38842975206611574</v>
      </c>
      <c r="FU165">
        <v>43227</v>
      </c>
      <c r="FV165">
        <v>0.90620452440799037</v>
      </c>
      <c r="FW165">
        <v>41272</v>
      </c>
      <c r="FX165">
        <v>1.0124829334893701</v>
      </c>
      <c r="FY165">
        <v>1954</v>
      </c>
      <c r="FZ165">
        <v>-9.9539170506912411E-2</v>
      </c>
      <c r="GA165">
        <v>74470</v>
      </c>
      <c r="GB165">
        <v>-2.6013942112766308E-2</v>
      </c>
      <c r="GC165">
        <v>73979</v>
      </c>
      <c r="GD165">
        <v>-2.6130798799431254E-2</v>
      </c>
      <c r="GE165">
        <v>491</v>
      </c>
      <c r="GF165">
        <v>-1.0080645161290369E-2</v>
      </c>
      <c r="GG165">
        <v>3012</v>
      </c>
      <c r="GH165">
        <v>-0.17343578485181121</v>
      </c>
      <c r="GI165">
        <v>2076</v>
      </c>
      <c r="GJ165">
        <v>-0.13607990012484394</v>
      </c>
      <c r="GK165">
        <v>935</v>
      </c>
      <c r="GL165">
        <v>-0.24718196457326891</v>
      </c>
      <c r="GM165">
        <v>3204543</v>
      </c>
      <c r="GN165">
        <v>-1.5075640991359385E-2</v>
      </c>
      <c r="GO165">
        <v>1557049</v>
      </c>
      <c r="GP165">
        <v>5.7812840134900956E-3</v>
      </c>
      <c r="GQ165">
        <v>1554390</v>
      </c>
      <c r="GR165">
        <v>4.7821837475565676E-3</v>
      </c>
      <c r="GS165">
        <v>2661</v>
      </c>
      <c r="GT165">
        <v>1.4059674502712478</v>
      </c>
      <c r="GU165">
        <v>485881</v>
      </c>
      <c r="GV165">
        <v>-2.2785141087266925E-2</v>
      </c>
      <c r="GW165">
        <v>481452</v>
      </c>
      <c r="GX165">
        <v>-2.5667074787254496E-2</v>
      </c>
      <c r="GY165">
        <v>4429</v>
      </c>
      <c r="GZ165">
        <v>0.44126260982753007</v>
      </c>
      <c r="HA165">
        <v>835252</v>
      </c>
      <c r="HB165">
        <v>1.2355495007623674E-2</v>
      </c>
      <c r="HC165">
        <v>828526</v>
      </c>
      <c r="HD165">
        <v>8.8387820282562757E-3</v>
      </c>
      <c r="HE165">
        <v>6727</v>
      </c>
      <c r="HF165">
        <v>0.77493403693931406</v>
      </c>
      <c r="HG165">
        <v>302580</v>
      </c>
      <c r="HH165">
        <v>-0.16984465795668424</v>
      </c>
      <c r="HI165">
        <v>301318</v>
      </c>
      <c r="HJ165">
        <v>-0.16822035184965367</v>
      </c>
      <c r="HK165">
        <v>1263</v>
      </c>
      <c r="HL165">
        <v>-0.4338861497086508</v>
      </c>
      <c r="HM165">
        <v>24089</v>
      </c>
      <c r="HN165">
        <v>0.53560272837381273</v>
      </c>
      <c r="HO165">
        <v>18903</v>
      </c>
      <c r="HP165">
        <v>0.38778356948829007</v>
      </c>
      <c r="HQ165">
        <v>5187</v>
      </c>
      <c r="HR165">
        <v>1.5106485963213938</v>
      </c>
      <c r="HS165">
        <v>424113</v>
      </c>
      <c r="HT165">
        <v>1.2952303613652072E-2</v>
      </c>
      <c r="HU165">
        <v>132757</v>
      </c>
      <c r="HV165">
        <v>1.9599861756461001E-2</v>
      </c>
      <c r="HW165">
        <v>132210</v>
      </c>
      <c r="HX165">
        <v>1.9855595667870096E-2</v>
      </c>
      <c r="HY165">
        <v>546</v>
      </c>
      <c r="HZ165">
        <v>-4.3782837127845919E-2</v>
      </c>
      <c r="IA165">
        <v>177998</v>
      </c>
      <c r="IB165">
        <v>5.9112075591121194E-3</v>
      </c>
      <c r="IC165">
        <v>177767</v>
      </c>
      <c r="ID165">
        <v>7.2012963466594471E-3</v>
      </c>
      <c r="IE165">
        <v>233</v>
      </c>
      <c r="IF165">
        <v>-0.486784140969163</v>
      </c>
      <c r="IG165">
        <v>56453</v>
      </c>
      <c r="IH165">
        <v>2.3971021698214745E-3</v>
      </c>
      <c r="II165">
        <v>56002</v>
      </c>
      <c r="IJ165">
        <v>1.1103688591185712E-2</v>
      </c>
      <c r="IK165">
        <v>451</v>
      </c>
      <c r="IL165">
        <v>-0.51557465091299681</v>
      </c>
      <c r="IM165">
        <v>42471</v>
      </c>
      <c r="IN165">
        <v>2.0962042356787336E-2</v>
      </c>
      <c r="IO165">
        <v>41911</v>
      </c>
      <c r="IP165">
        <v>1.4597656628255962E-2</v>
      </c>
      <c r="IQ165">
        <v>560</v>
      </c>
      <c r="IR165">
        <v>0.93103448275862077</v>
      </c>
      <c r="IS165">
        <v>14931</v>
      </c>
      <c r="IT165">
        <v>2.7535258562794152E-3</v>
      </c>
      <c r="IU165">
        <v>14628</v>
      </c>
      <c r="IV165">
        <v>1.8491884117526336E-3</v>
      </c>
      <c r="IW165">
        <v>304</v>
      </c>
      <c r="IX165">
        <v>4.4673539518900407E-2</v>
      </c>
      <c r="IY165">
        <v>343533</v>
      </c>
      <c r="IZ165">
        <v>-6.5007702398902634E-2</v>
      </c>
      <c r="JA165">
        <v>82093</v>
      </c>
      <c r="JB165">
        <v>-1.8437257129192308E-2</v>
      </c>
      <c r="JC165">
        <v>82062</v>
      </c>
      <c r="JD165">
        <v>-1.8279698528532173E-2</v>
      </c>
      <c r="JE165">
        <v>31</v>
      </c>
      <c r="JF165">
        <v>-0.31111111111111112</v>
      </c>
      <c r="JG165">
        <v>53388</v>
      </c>
      <c r="JH165">
        <v>-3.2493068266251091E-2</v>
      </c>
      <c r="JI165">
        <v>53375</v>
      </c>
      <c r="JJ165">
        <v>-3.2079646017699082E-2</v>
      </c>
      <c r="JK165">
        <v>12</v>
      </c>
      <c r="JL165">
        <v>-0.67567567567567566</v>
      </c>
      <c r="JM165">
        <v>184623</v>
      </c>
      <c r="JN165">
        <v>-3.0417771709161601E-2</v>
      </c>
      <c r="JO165">
        <v>184422</v>
      </c>
      <c r="JP165">
        <v>-2.8683085090694616E-2</v>
      </c>
      <c r="JQ165">
        <v>203</v>
      </c>
      <c r="JR165">
        <v>-0.62956204379562042</v>
      </c>
      <c r="JS165">
        <v>23379</v>
      </c>
      <c r="JT165">
        <v>-0.39383961212372631</v>
      </c>
      <c r="JU165">
        <v>23332</v>
      </c>
      <c r="JV165">
        <v>-0.39477575160177425</v>
      </c>
      <c r="JW165">
        <v>46</v>
      </c>
      <c r="JX165">
        <v>1.4210526315789473</v>
      </c>
      <c r="JY165">
        <v>85</v>
      </c>
      <c r="JZ165">
        <v>-0.81601731601731609</v>
      </c>
      <c r="KA165">
        <v>0</v>
      </c>
      <c r="KB165">
        <v>-1</v>
      </c>
      <c r="KC165">
        <v>85</v>
      </c>
      <c r="KD165">
        <v>-0.78316326530612246</v>
      </c>
      <c r="KE165">
        <v>241835</v>
      </c>
      <c r="KF165">
        <v>-0.19532905879103879</v>
      </c>
      <c r="KG165">
        <v>101263</v>
      </c>
      <c r="KH165">
        <v>-0.19293058101538219</v>
      </c>
      <c r="KI165">
        <v>100400</v>
      </c>
      <c r="KJ165">
        <v>-0.18604274086324868</v>
      </c>
      <c r="KK165">
        <v>863</v>
      </c>
      <c r="KL165">
        <v>-0.59330819981149863</v>
      </c>
      <c r="KM165">
        <v>47214</v>
      </c>
      <c r="KN165">
        <v>-9.8625429553264587E-2</v>
      </c>
      <c r="KO165">
        <v>46939</v>
      </c>
      <c r="KP165">
        <v>-8.8881555961023317E-2</v>
      </c>
      <c r="KQ165">
        <v>274</v>
      </c>
      <c r="KR165">
        <v>-0.6817653890824622</v>
      </c>
      <c r="KS165">
        <v>35615</v>
      </c>
      <c r="KT165">
        <v>-0.12407771765863251</v>
      </c>
      <c r="KU165">
        <v>34290</v>
      </c>
      <c r="KV165">
        <v>-9.5608598180139781E-2</v>
      </c>
      <c r="KW165">
        <v>1324</v>
      </c>
      <c r="KX165">
        <v>-0.51766848816029143</v>
      </c>
      <c r="KY165">
        <v>59849</v>
      </c>
      <c r="KZ165">
        <v>-0.31680783543754709</v>
      </c>
      <c r="LA165">
        <v>59004</v>
      </c>
      <c r="LB165">
        <v>-0.31897506925207753</v>
      </c>
      <c r="LC165">
        <v>846</v>
      </c>
      <c r="LD165">
        <v>-0.12331606217616575</v>
      </c>
      <c r="LE165">
        <v>1541</v>
      </c>
      <c r="LF165">
        <v>0.16654049962149897</v>
      </c>
      <c r="LG165">
        <v>965</v>
      </c>
      <c r="LH165">
        <v>0.2647444298820445</v>
      </c>
      <c r="LI165">
        <v>575</v>
      </c>
      <c r="LJ165">
        <v>2.8622540250447193E-2</v>
      </c>
      <c r="LK165">
        <v>1265951</v>
      </c>
      <c r="LL165">
        <v>7.0510545357960197E-4</v>
      </c>
      <c r="LM165">
        <v>404593</v>
      </c>
      <c r="LN165">
        <v>1.1598833865894553E-2</v>
      </c>
      <c r="LO165">
        <v>403863</v>
      </c>
      <c r="LP165">
        <v>1.3025810820979755E-2</v>
      </c>
      <c r="LQ165">
        <v>731</v>
      </c>
      <c r="LR165">
        <v>-0.43157076205287714</v>
      </c>
      <c r="LS165">
        <v>686214</v>
      </c>
      <c r="LT165">
        <v>1.8765569929955817E-2</v>
      </c>
      <c r="LU165">
        <v>685397</v>
      </c>
      <c r="LV165">
        <v>1.9085257694097635E-2</v>
      </c>
      <c r="LW165">
        <v>818</v>
      </c>
      <c r="LX165">
        <v>-0.19169960474308301</v>
      </c>
      <c r="LY165">
        <v>84405</v>
      </c>
      <c r="LZ165">
        <v>-0.19264431584485153</v>
      </c>
      <c r="MA165">
        <v>83904</v>
      </c>
      <c r="MB165">
        <v>-0.18966999217716307</v>
      </c>
      <c r="MC165">
        <v>502</v>
      </c>
      <c r="MD165">
        <v>-0.4985014985014985</v>
      </c>
      <c r="ME165">
        <v>86060</v>
      </c>
      <c r="MF165">
        <v>-1.252983293556087E-2</v>
      </c>
      <c r="MG165">
        <v>85818</v>
      </c>
      <c r="MH165">
        <v>-9.1673209255068722E-3</v>
      </c>
      <c r="MI165">
        <v>241</v>
      </c>
      <c r="MJ165">
        <v>-0.55287569573283857</v>
      </c>
      <c r="MK165">
        <v>3679</v>
      </c>
      <c r="ML165">
        <v>1.5233196159122087</v>
      </c>
      <c r="MM165">
        <v>2956</v>
      </c>
      <c r="MN165">
        <v>3.6405023547880688</v>
      </c>
      <c r="MO165">
        <v>723</v>
      </c>
      <c r="MP165">
        <v>-0.11721611721611724</v>
      </c>
      <c r="MQ165">
        <v>885937</v>
      </c>
      <c r="MR165">
        <v>-5.0771625388282837E-3</v>
      </c>
      <c r="MS165">
        <v>405164</v>
      </c>
      <c r="MT165">
        <v>3.9447731755424265E-3</v>
      </c>
      <c r="MU165">
        <v>400401</v>
      </c>
      <c r="MV165">
        <v>7.6656893709654561E-3</v>
      </c>
      <c r="MW165">
        <v>4759</v>
      </c>
      <c r="MX165">
        <v>-0.23390212491951068</v>
      </c>
      <c r="MY165">
        <v>263406</v>
      </c>
      <c r="MZ165">
        <v>-6.2672141998021513E-2</v>
      </c>
      <c r="NA165">
        <v>259656</v>
      </c>
      <c r="NB165">
        <v>-6.2938476195975368E-2</v>
      </c>
      <c r="NC165">
        <v>3748</v>
      </c>
      <c r="ND165">
        <v>-4.5581869111280926E-2</v>
      </c>
      <c r="NE165">
        <v>86584</v>
      </c>
      <c r="NF165">
        <v>8.9655172413793061E-2</v>
      </c>
      <c r="NG165">
        <v>82075</v>
      </c>
      <c r="NH165">
        <v>8.3498349834983498E-2</v>
      </c>
      <c r="NI165">
        <v>4511</v>
      </c>
      <c r="NJ165">
        <v>0.21655879180151016</v>
      </c>
      <c r="NK165">
        <v>136928</v>
      </c>
      <c r="NL165">
        <v>3.191577551189595E-2</v>
      </c>
      <c r="NM165">
        <v>133605</v>
      </c>
      <c r="NN165">
        <v>2.4209065750841363E-2</v>
      </c>
      <c r="NO165">
        <v>3324</v>
      </c>
      <c r="NP165">
        <v>0.48591864103710325</v>
      </c>
      <c r="NQ165">
        <v>9238</v>
      </c>
      <c r="NR165">
        <v>9.7149643705463085E-2</v>
      </c>
      <c r="NS165">
        <v>6169</v>
      </c>
      <c r="NT165">
        <v>-1.4064248042192751E-2</v>
      </c>
      <c r="NU165">
        <v>3073</v>
      </c>
      <c r="NV165">
        <v>0.42071197411003247</v>
      </c>
    </row>
    <row r="166" spans="2:386" outlineLevel="1" x14ac:dyDescent="0.25">
      <c r="B166" t="s">
        <v>61</v>
      </c>
      <c r="C166">
        <v>983474</v>
      </c>
      <c r="D166">
        <v>0.10008646561453793</v>
      </c>
      <c r="E166">
        <v>368841</v>
      </c>
      <c r="F166">
        <v>5.6863115909637996E-2</v>
      </c>
      <c r="G166">
        <v>366407</v>
      </c>
      <c r="H166">
        <v>5.8398567260752765E-2</v>
      </c>
      <c r="I166">
        <v>2433</v>
      </c>
      <c r="J166">
        <v>-0.13292943692088377</v>
      </c>
      <c r="K166">
        <v>313524</v>
      </c>
      <c r="L166">
        <v>7.4238411276755345E-2</v>
      </c>
      <c r="M166">
        <v>311604</v>
      </c>
      <c r="N166">
        <v>7.277641023875514E-2</v>
      </c>
      <c r="O166">
        <v>1919</v>
      </c>
      <c r="P166">
        <v>0.37760229720028704</v>
      </c>
      <c r="Q166">
        <v>158080</v>
      </c>
      <c r="R166">
        <v>0.11467595563296351</v>
      </c>
      <c r="S166">
        <v>154899</v>
      </c>
      <c r="T166">
        <v>0.11290009699321057</v>
      </c>
      <c r="U166">
        <v>3181</v>
      </c>
      <c r="V166">
        <v>0.20858662613981771</v>
      </c>
      <c r="W166">
        <v>128900</v>
      </c>
      <c r="X166">
        <v>0.32940048060560434</v>
      </c>
      <c r="Y166">
        <v>127184</v>
      </c>
      <c r="Z166">
        <v>0.33487268834358397</v>
      </c>
      <c r="AA166">
        <v>1716</v>
      </c>
      <c r="AB166">
        <v>1.9607843137254832E-2</v>
      </c>
      <c r="AC166">
        <v>16055</v>
      </c>
      <c r="AD166">
        <v>1.934598102845797E-3</v>
      </c>
      <c r="AE166">
        <v>14950</v>
      </c>
      <c r="AF166">
        <v>2.1450596594718707E-3</v>
      </c>
      <c r="AG166">
        <v>1105</v>
      </c>
      <c r="AH166">
        <v>-9.0415913200725395E-4</v>
      </c>
      <c r="AI166">
        <v>864933</v>
      </c>
      <c r="AJ166">
        <v>9.0283747841322981E-2</v>
      </c>
      <c r="AK166">
        <v>319987</v>
      </c>
      <c r="AL166">
        <v>6.4448310618635984E-2</v>
      </c>
      <c r="AM166">
        <v>318618</v>
      </c>
      <c r="AN166">
        <v>6.4732478521087877E-2</v>
      </c>
      <c r="AO166">
        <v>1369</v>
      </c>
      <c r="AP166">
        <v>2.93040293040292E-3</v>
      </c>
      <c r="AQ166">
        <v>277356</v>
      </c>
      <c r="AR166">
        <v>4.1931824158320641E-2</v>
      </c>
      <c r="AS166">
        <v>275962</v>
      </c>
      <c r="AT166">
        <v>4.0208070261407158E-2</v>
      </c>
      <c r="AU166">
        <v>1394</v>
      </c>
      <c r="AV166">
        <v>0.5523385300668151</v>
      </c>
      <c r="AW166">
        <v>133394</v>
      </c>
      <c r="AX166">
        <v>8.8823951939401846E-2</v>
      </c>
      <c r="AY166">
        <v>130810</v>
      </c>
      <c r="AZ166">
        <v>8.8432543974971356E-2</v>
      </c>
      <c r="BA166">
        <v>2583</v>
      </c>
      <c r="BB166">
        <v>0.10810810810810811</v>
      </c>
      <c r="BC166">
        <v>121321</v>
      </c>
      <c r="BD166">
        <v>0.34109701096568812</v>
      </c>
      <c r="BE166">
        <v>120141</v>
      </c>
      <c r="BF166">
        <v>0.34744622148448889</v>
      </c>
      <c r="BG166">
        <v>1181</v>
      </c>
      <c r="BH166">
        <v>-9.2236740968485775E-2</v>
      </c>
      <c r="BI166">
        <v>12024</v>
      </c>
      <c r="BJ166">
        <v>-5.7015136067759431E-2</v>
      </c>
      <c r="BK166">
        <v>11231</v>
      </c>
      <c r="BL166">
        <v>-5.2236286919831176E-2</v>
      </c>
      <c r="BM166">
        <v>794</v>
      </c>
      <c r="BN166">
        <v>-0.11875693673695897</v>
      </c>
      <c r="BO166">
        <v>118542</v>
      </c>
      <c r="BP166">
        <v>0.17732003813761321</v>
      </c>
      <c r="BQ166">
        <v>48854</v>
      </c>
      <c r="BR166">
        <v>9.7348242151169551E-3</v>
      </c>
      <c r="BS166">
        <v>47790</v>
      </c>
      <c r="BT166">
        <v>1.8064845980145794E-2</v>
      </c>
      <c r="BU166">
        <v>1064</v>
      </c>
      <c r="BV166">
        <v>-0.26162387231089523</v>
      </c>
      <c r="BW166">
        <v>36168</v>
      </c>
      <c r="BX166">
        <v>0.40934419202743255</v>
      </c>
      <c r="BY166">
        <v>35642</v>
      </c>
      <c r="BZ166">
        <v>0.41610711589653948</v>
      </c>
      <c r="CA166">
        <v>526</v>
      </c>
      <c r="CB166">
        <v>6.4777327935222617E-2</v>
      </c>
      <c r="CC166">
        <v>24687</v>
      </c>
      <c r="CD166">
        <v>0.27878787878787881</v>
      </c>
      <c r="CE166">
        <v>24089</v>
      </c>
      <c r="CF166">
        <v>0.2675752473163544</v>
      </c>
      <c r="CG166">
        <v>598</v>
      </c>
      <c r="CH166">
        <v>0.98671096345514941</v>
      </c>
      <c r="CI166">
        <v>7579</v>
      </c>
      <c r="CJ166">
        <v>0.16653840233954131</v>
      </c>
      <c r="CK166">
        <v>7043</v>
      </c>
      <c r="CL166">
        <v>0.15156965336821449</v>
      </c>
      <c r="CM166">
        <v>536</v>
      </c>
      <c r="CN166">
        <v>0.40682414698162739</v>
      </c>
      <c r="CO166">
        <v>4030</v>
      </c>
      <c r="CP166">
        <v>0.23128628169874732</v>
      </c>
      <c r="CQ166">
        <v>3719</v>
      </c>
      <c r="CR166">
        <v>0.21219035202086056</v>
      </c>
      <c r="CS166">
        <v>311</v>
      </c>
      <c r="CT166">
        <v>0.51707317073170733</v>
      </c>
      <c r="CU166">
        <v>231130</v>
      </c>
      <c r="CV166">
        <v>9.7618889321568592E-2</v>
      </c>
      <c r="CW166">
        <v>60917</v>
      </c>
      <c r="CX166">
        <v>7.4563415064385241E-2</v>
      </c>
      <c r="CY166">
        <v>60112</v>
      </c>
      <c r="CZ166">
        <v>6.9608540925266915E-2</v>
      </c>
      <c r="DA166">
        <v>804</v>
      </c>
      <c r="DB166">
        <v>0.63747454175152751</v>
      </c>
      <c r="DC166">
        <v>72364</v>
      </c>
      <c r="DD166">
        <v>-6.4702080909913362E-2</v>
      </c>
      <c r="DE166">
        <v>71956</v>
      </c>
      <c r="DF166">
        <v>-6.5724895478978973E-2</v>
      </c>
      <c r="DG166">
        <v>408</v>
      </c>
      <c r="DH166">
        <v>0.15909090909090917</v>
      </c>
      <c r="DI166">
        <v>27852</v>
      </c>
      <c r="DJ166">
        <v>0.10187126636863542</v>
      </c>
      <c r="DK166">
        <v>26700</v>
      </c>
      <c r="DL166">
        <v>0.1143107549768374</v>
      </c>
      <c r="DM166">
        <v>1151</v>
      </c>
      <c r="DN166">
        <v>-0.12537993920972645</v>
      </c>
      <c r="DO166">
        <v>62782</v>
      </c>
      <c r="DP166">
        <v>0.43256132344552189</v>
      </c>
      <c r="DQ166">
        <v>62214</v>
      </c>
      <c r="DR166">
        <v>0.43555309428215416</v>
      </c>
      <c r="DS166">
        <v>568</v>
      </c>
      <c r="DT166">
        <v>0.16393442622950816</v>
      </c>
      <c r="DU166">
        <v>6077</v>
      </c>
      <c r="DV166">
        <v>-7.065300504664318E-2</v>
      </c>
      <c r="DW166">
        <v>5836</v>
      </c>
      <c r="DX166">
        <v>-6.4743589743589736E-2</v>
      </c>
      <c r="DY166">
        <v>241</v>
      </c>
      <c r="DZ166">
        <v>-0.19666666666666666</v>
      </c>
      <c r="EA166">
        <v>27493</v>
      </c>
      <c r="EB166">
        <v>0.3023068542466012</v>
      </c>
      <c r="EC166">
        <v>15607</v>
      </c>
      <c r="ED166">
        <v>0.11749964198768437</v>
      </c>
      <c r="EE166">
        <v>15572</v>
      </c>
      <c r="EF166">
        <v>0.11899971256108066</v>
      </c>
      <c r="EG166">
        <v>35</v>
      </c>
      <c r="EH166">
        <v>-0.30000000000000004</v>
      </c>
      <c r="EI166">
        <v>6925</v>
      </c>
      <c r="EJ166">
        <v>0.72822560519091595</v>
      </c>
      <c r="EK166">
        <v>6918</v>
      </c>
      <c r="EL166">
        <v>0.73557451078775715</v>
      </c>
      <c r="EM166">
        <v>7</v>
      </c>
      <c r="EN166">
        <v>-0.68181818181818188</v>
      </c>
      <c r="EO166">
        <v>2726</v>
      </c>
      <c r="EP166">
        <v>0.49206349206349209</v>
      </c>
      <c r="EQ166">
        <v>2663</v>
      </c>
      <c r="ER166">
        <v>0.50451977401129944</v>
      </c>
      <c r="ES166">
        <v>63</v>
      </c>
      <c r="ET166">
        <v>0.10526315789473695</v>
      </c>
      <c r="EU166">
        <v>1527</v>
      </c>
      <c r="EV166">
        <v>1.5449999999999999</v>
      </c>
      <c r="EW166">
        <v>1503</v>
      </c>
      <c r="EX166">
        <v>1.5474576271186442</v>
      </c>
      <c r="EY166">
        <v>24</v>
      </c>
      <c r="EZ166">
        <v>1.4</v>
      </c>
      <c r="FA166">
        <v>695</v>
      </c>
      <c r="FB166">
        <v>0.17200674536256333</v>
      </c>
      <c r="FC166">
        <v>695</v>
      </c>
      <c r="FD166">
        <v>0.17996604414261452</v>
      </c>
      <c r="FE166">
        <v>0</v>
      </c>
      <c r="FF166">
        <v>-1</v>
      </c>
      <c r="FG166">
        <v>17576</v>
      </c>
      <c r="FH166">
        <v>0.17329773030707618</v>
      </c>
      <c r="FI166">
        <v>9915</v>
      </c>
      <c r="FJ166">
        <v>0.12670454545454546</v>
      </c>
      <c r="FK166">
        <v>9915</v>
      </c>
      <c r="FL166">
        <v>0.12670454545454546</v>
      </c>
      <c r="FM166">
        <v>0</v>
      </c>
      <c r="FN166" t="s">
        <v>123</v>
      </c>
      <c r="FO166">
        <v>2385</v>
      </c>
      <c r="FP166">
        <v>0.1335551330798479</v>
      </c>
      <c r="FQ166">
        <v>2385</v>
      </c>
      <c r="FR166">
        <v>0.15050651230101297</v>
      </c>
      <c r="FS166">
        <v>0</v>
      </c>
      <c r="FT166">
        <v>-1</v>
      </c>
      <c r="FU166">
        <v>1138</v>
      </c>
      <c r="FV166">
        <v>0.34834123222748814</v>
      </c>
      <c r="FW166">
        <v>907</v>
      </c>
      <c r="FX166">
        <v>0.20933333333333337</v>
      </c>
      <c r="FY166">
        <v>231</v>
      </c>
      <c r="FZ166">
        <v>1.4574468085106385</v>
      </c>
      <c r="GA166">
        <v>3611</v>
      </c>
      <c r="GB166">
        <v>0.24089347079037804</v>
      </c>
      <c r="GC166">
        <v>3611</v>
      </c>
      <c r="GD166">
        <v>0.24089347079037804</v>
      </c>
      <c r="GE166">
        <v>0</v>
      </c>
      <c r="GF166" t="s">
        <v>123</v>
      </c>
      <c r="GG166">
        <v>340</v>
      </c>
      <c r="GH166">
        <v>0.84782608695652173</v>
      </c>
      <c r="GI166">
        <v>340</v>
      </c>
      <c r="GJ166">
        <v>3.1463414634146343</v>
      </c>
      <c r="GK166">
        <v>0</v>
      </c>
      <c r="GL166">
        <v>-1</v>
      </c>
      <c r="GM166">
        <v>233497</v>
      </c>
      <c r="GN166">
        <v>9.1990253803308386E-2</v>
      </c>
      <c r="GO166">
        <v>106811</v>
      </c>
      <c r="GP166">
        <v>-2.5775969791220099E-2</v>
      </c>
      <c r="GQ166">
        <v>106811</v>
      </c>
      <c r="GR166">
        <v>-2.4628337655696386E-2</v>
      </c>
      <c r="GS166">
        <v>0</v>
      </c>
      <c r="GT166">
        <v>-1</v>
      </c>
      <c r="GU166">
        <v>36944</v>
      </c>
      <c r="GV166">
        <v>0.26222282961495091</v>
      </c>
      <c r="GW166">
        <v>36751</v>
      </c>
      <c r="GX166">
        <v>0.25963120372909243</v>
      </c>
      <c r="GY166">
        <v>194</v>
      </c>
      <c r="GZ166">
        <v>1.086021505376344</v>
      </c>
      <c r="HA166">
        <v>63153</v>
      </c>
      <c r="HB166">
        <v>0.1842815887184488</v>
      </c>
      <c r="HC166">
        <v>62821</v>
      </c>
      <c r="HD166">
        <v>0.18519007640788598</v>
      </c>
      <c r="HE166">
        <v>332</v>
      </c>
      <c r="HF166">
        <v>3.4267912772585563E-2</v>
      </c>
      <c r="HG166">
        <v>23590</v>
      </c>
      <c r="HH166">
        <v>0.25981308411214954</v>
      </c>
      <c r="HI166">
        <v>23427</v>
      </c>
      <c r="HJ166">
        <v>0.27577193269073685</v>
      </c>
      <c r="HK166">
        <v>163</v>
      </c>
      <c r="HL166">
        <v>-0.54972375690607733</v>
      </c>
      <c r="HM166">
        <v>2073</v>
      </c>
      <c r="HN166">
        <v>-1.8930430667297715E-2</v>
      </c>
      <c r="HO166">
        <v>2073</v>
      </c>
      <c r="HP166">
        <v>9.7418412079883776E-3</v>
      </c>
      <c r="HQ166">
        <v>0</v>
      </c>
      <c r="HR166">
        <v>-1</v>
      </c>
      <c r="HS166">
        <v>31107</v>
      </c>
      <c r="HT166">
        <v>5.204951298701288E-2</v>
      </c>
      <c r="HU166">
        <v>9347</v>
      </c>
      <c r="HV166">
        <v>0.12128119001919391</v>
      </c>
      <c r="HW166">
        <v>9347</v>
      </c>
      <c r="HX166">
        <v>0.12465407291541331</v>
      </c>
      <c r="HY166">
        <v>0</v>
      </c>
      <c r="HZ166">
        <v>-1</v>
      </c>
      <c r="IA166">
        <v>13876</v>
      </c>
      <c r="IB166">
        <v>-7.6521490381177282E-3</v>
      </c>
      <c r="IC166">
        <v>13876</v>
      </c>
      <c r="ID166">
        <v>-3.8050111278626897E-3</v>
      </c>
      <c r="IE166">
        <v>0</v>
      </c>
      <c r="IF166">
        <v>-1</v>
      </c>
      <c r="IG166">
        <v>3041</v>
      </c>
      <c r="IH166">
        <v>-4.6708463949843293E-2</v>
      </c>
      <c r="II166">
        <v>3013</v>
      </c>
      <c r="IJ166">
        <v>-3.1812339331619532E-2</v>
      </c>
      <c r="IK166">
        <v>29</v>
      </c>
      <c r="IL166">
        <v>-0.62820512820512819</v>
      </c>
      <c r="IM166">
        <v>3265</v>
      </c>
      <c r="IN166">
        <v>0.22147399925177713</v>
      </c>
      <c r="IO166">
        <v>3253</v>
      </c>
      <c r="IP166">
        <v>0.21698466142910577</v>
      </c>
      <c r="IQ166">
        <v>12</v>
      </c>
      <c r="IR166" t="s">
        <v>123</v>
      </c>
      <c r="IS166">
        <v>1563</v>
      </c>
      <c r="IT166">
        <v>7.4965612104539225E-2</v>
      </c>
      <c r="IU166">
        <v>1563</v>
      </c>
      <c r="IV166">
        <v>8.844011142061281E-2</v>
      </c>
      <c r="IW166">
        <v>0</v>
      </c>
      <c r="IX166">
        <v>-1</v>
      </c>
      <c r="IY166">
        <v>27631</v>
      </c>
      <c r="IZ166">
        <v>-5.6253842475578963E-2</v>
      </c>
      <c r="JA166">
        <v>6179</v>
      </c>
      <c r="JB166">
        <v>-0.15552822194888616</v>
      </c>
      <c r="JC166">
        <v>6172</v>
      </c>
      <c r="JD166">
        <v>-0.15417294778676172</v>
      </c>
      <c r="JE166">
        <v>7</v>
      </c>
      <c r="JF166">
        <v>-0.63157894736842102</v>
      </c>
      <c r="JG166">
        <v>4039</v>
      </c>
      <c r="JH166">
        <v>-0.15342695451687283</v>
      </c>
      <c r="JI166">
        <v>4039</v>
      </c>
      <c r="JJ166">
        <v>-0.15342695451687283</v>
      </c>
      <c r="JK166">
        <v>0</v>
      </c>
      <c r="JL166" t="s">
        <v>123</v>
      </c>
      <c r="JM166">
        <v>14203</v>
      </c>
      <c r="JN166">
        <v>-6.6758656941980465E-2</v>
      </c>
      <c r="JO166">
        <v>14203</v>
      </c>
      <c r="JP166">
        <v>-6.5899375205524469E-2</v>
      </c>
      <c r="JQ166">
        <v>0</v>
      </c>
      <c r="JR166">
        <v>-1</v>
      </c>
      <c r="JS166">
        <v>3217</v>
      </c>
      <c r="JT166">
        <v>0.76855415063221555</v>
      </c>
      <c r="JU166">
        <v>3217</v>
      </c>
      <c r="JV166">
        <v>0.76855415063221555</v>
      </c>
      <c r="JW166">
        <v>0</v>
      </c>
      <c r="JX166" t="s">
        <v>123</v>
      </c>
      <c r="JY166">
        <v>0</v>
      </c>
      <c r="JZ166">
        <v>-1</v>
      </c>
      <c r="KA166">
        <v>0</v>
      </c>
      <c r="KB166">
        <v>-1</v>
      </c>
      <c r="KC166">
        <v>0</v>
      </c>
      <c r="KD166">
        <v>-1</v>
      </c>
      <c r="KE166">
        <v>25740</v>
      </c>
      <c r="KF166">
        <v>0.40356617045640442</v>
      </c>
      <c r="KG166">
        <v>14666</v>
      </c>
      <c r="KH166">
        <v>0.35332656639291327</v>
      </c>
      <c r="KI166">
        <v>14549</v>
      </c>
      <c r="KJ166">
        <v>0.34588344125809445</v>
      </c>
      <c r="KK166">
        <v>118</v>
      </c>
      <c r="KL166">
        <v>3.3703703703703702</v>
      </c>
      <c r="KM166">
        <v>5831</v>
      </c>
      <c r="KN166">
        <v>0.20251598267684057</v>
      </c>
      <c r="KO166">
        <v>5794</v>
      </c>
      <c r="KP166">
        <v>0.19710743801652897</v>
      </c>
      <c r="KQ166">
        <v>37</v>
      </c>
      <c r="KR166">
        <v>3.1111111111111107</v>
      </c>
      <c r="KS166">
        <v>2105</v>
      </c>
      <c r="KT166">
        <v>1.0966135458167332</v>
      </c>
      <c r="KU166">
        <v>1824</v>
      </c>
      <c r="KV166">
        <v>0.89408099688473519</v>
      </c>
      <c r="KW166">
        <v>281</v>
      </c>
      <c r="KX166">
        <v>5.8536585365853657</v>
      </c>
      <c r="KY166">
        <v>3556</v>
      </c>
      <c r="KZ166">
        <v>1.2114427860696519</v>
      </c>
      <c r="LA166">
        <v>3514</v>
      </c>
      <c r="LB166">
        <v>1.1948782011242973</v>
      </c>
      <c r="LC166">
        <v>42</v>
      </c>
      <c r="LD166">
        <v>5</v>
      </c>
      <c r="LE166">
        <v>28</v>
      </c>
      <c r="LF166">
        <v>-0.67816091954022983</v>
      </c>
      <c r="LG166">
        <v>28</v>
      </c>
      <c r="LH166">
        <v>-0.65432098765432101</v>
      </c>
      <c r="LI166">
        <v>0</v>
      </c>
      <c r="LJ166">
        <v>-1</v>
      </c>
      <c r="LK166">
        <v>205592</v>
      </c>
      <c r="LL166">
        <v>5.7153288049486495E-2</v>
      </c>
      <c r="LM166">
        <v>67652</v>
      </c>
      <c r="LN166">
        <v>0.24319159101767807</v>
      </c>
      <c r="LO166">
        <v>67509</v>
      </c>
      <c r="LP166">
        <v>0.24582933490809777</v>
      </c>
      <c r="LQ166">
        <v>143</v>
      </c>
      <c r="LR166">
        <v>-0.38095238095238093</v>
      </c>
      <c r="LS166">
        <v>111089</v>
      </c>
      <c r="LT166">
        <v>3.4686780181563126E-3</v>
      </c>
      <c r="LU166">
        <v>110771</v>
      </c>
      <c r="LV166">
        <v>2.6611873964716981E-3</v>
      </c>
      <c r="LW166">
        <v>318</v>
      </c>
      <c r="LX166">
        <v>0.39473684210526305</v>
      </c>
      <c r="LY166">
        <v>14068</v>
      </c>
      <c r="LZ166">
        <v>-0.16202049082678105</v>
      </c>
      <c r="MA166">
        <v>13756</v>
      </c>
      <c r="MB166">
        <v>-0.17301911747024168</v>
      </c>
      <c r="MC166">
        <v>312</v>
      </c>
      <c r="MD166">
        <v>1.0129032258064514</v>
      </c>
      <c r="ME166">
        <v>12452</v>
      </c>
      <c r="MF166">
        <v>-2.4034609838167187E-3</v>
      </c>
      <c r="MG166">
        <v>12386</v>
      </c>
      <c r="MH166">
        <v>1.0112542815201353E-2</v>
      </c>
      <c r="MI166">
        <v>65</v>
      </c>
      <c r="MJ166">
        <v>-0.70454545454545459</v>
      </c>
      <c r="MK166">
        <v>211</v>
      </c>
      <c r="ML166">
        <v>-0.65522875816993464</v>
      </c>
      <c r="MM166">
        <v>51</v>
      </c>
      <c r="MN166">
        <v>-0.86989795918367352</v>
      </c>
      <c r="MO166">
        <v>160</v>
      </c>
      <c r="MP166">
        <v>-0.27272727272727271</v>
      </c>
      <c r="MQ166">
        <v>65167</v>
      </c>
      <c r="MR166">
        <v>6.558636928510686E-2</v>
      </c>
      <c r="MS166">
        <v>28893</v>
      </c>
      <c r="MT166">
        <v>-5.6154449235593873E-2</v>
      </c>
      <c r="MU166">
        <v>28631</v>
      </c>
      <c r="MV166">
        <v>-5.2487010623159192E-2</v>
      </c>
      <c r="MW166">
        <v>262</v>
      </c>
      <c r="MX166">
        <v>-0.33333333333333337</v>
      </c>
      <c r="MY166">
        <v>23903</v>
      </c>
      <c r="MZ166">
        <v>0.24911162207357851</v>
      </c>
      <c r="NA166">
        <v>23472</v>
      </c>
      <c r="NB166">
        <v>0.23374507227332453</v>
      </c>
      <c r="NC166">
        <v>430</v>
      </c>
      <c r="ND166">
        <v>2.9449541284403669</v>
      </c>
      <c r="NE166">
        <v>5108</v>
      </c>
      <c r="NF166">
        <v>1.4095691880087413E-2</v>
      </c>
      <c r="NG166">
        <v>4923</v>
      </c>
      <c r="NH166">
        <v>2.9485570890840584E-2</v>
      </c>
      <c r="NI166">
        <v>184</v>
      </c>
      <c r="NJ166">
        <v>-0.28125</v>
      </c>
      <c r="NK166">
        <v>7321</v>
      </c>
      <c r="NL166">
        <v>0.25747165922363457</v>
      </c>
      <c r="NM166">
        <v>7016</v>
      </c>
      <c r="NN166">
        <v>0.25151623260792011</v>
      </c>
      <c r="NO166">
        <v>307</v>
      </c>
      <c r="NP166">
        <v>0.43457943925233655</v>
      </c>
      <c r="NQ166">
        <v>1037</v>
      </c>
      <c r="NR166">
        <v>2.7750247770069292E-2</v>
      </c>
      <c r="NS166">
        <v>645</v>
      </c>
      <c r="NT166">
        <v>-0.223826714801444</v>
      </c>
      <c r="NU166">
        <v>393</v>
      </c>
      <c r="NV166">
        <v>1.2203389830508473</v>
      </c>
    </row>
    <row r="167" spans="2:386" outlineLevel="1" x14ac:dyDescent="0.25">
      <c r="B167" t="s">
        <v>63</v>
      </c>
      <c r="C167">
        <v>1016023</v>
      </c>
      <c r="D167">
        <v>0.14851318386420731</v>
      </c>
      <c r="E167">
        <v>386825</v>
      </c>
      <c r="F167">
        <v>0.12689576013936721</v>
      </c>
      <c r="G167">
        <v>382765</v>
      </c>
      <c r="H167">
        <v>0.12875733921551857</v>
      </c>
      <c r="I167">
        <v>4060</v>
      </c>
      <c r="J167">
        <v>-2.4975984630163262E-2</v>
      </c>
      <c r="K167">
        <v>295123</v>
      </c>
      <c r="L167">
        <v>4.9441894039876422E-2</v>
      </c>
      <c r="M167">
        <v>291784</v>
      </c>
      <c r="N167">
        <v>5.3843597856080061E-2</v>
      </c>
      <c r="O167">
        <v>3339</v>
      </c>
      <c r="P167">
        <v>-0.23135359116022103</v>
      </c>
      <c r="Q167">
        <v>168864</v>
      </c>
      <c r="R167">
        <v>9.2157940691394824E-2</v>
      </c>
      <c r="S167">
        <v>163370</v>
      </c>
      <c r="T167">
        <v>0.10216087487434811</v>
      </c>
      <c r="U167">
        <v>5494</v>
      </c>
      <c r="V167">
        <v>-0.1400845202692127</v>
      </c>
      <c r="W167">
        <v>158517</v>
      </c>
      <c r="X167">
        <v>0.5788074061532027</v>
      </c>
      <c r="Y167">
        <v>157340</v>
      </c>
      <c r="Z167">
        <v>0.61540041067761808</v>
      </c>
      <c r="AA167">
        <v>1177</v>
      </c>
      <c r="AB167">
        <v>-0.60805860805860812</v>
      </c>
      <c r="AC167">
        <v>17263</v>
      </c>
      <c r="AD167">
        <v>-0.18876879699248117</v>
      </c>
      <c r="AE167">
        <v>13404</v>
      </c>
      <c r="AF167">
        <v>-0.13784009776805817</v>
      </c>
      <c r="AG167">
        <v>3858</v>
      </c>
      <c r="AH167">
        <v>-0.32705389848246991</v>
      </c>
      <c r="AI167">
        <v>920182</v>
      </c>
      <c r="AJ167">
        <v>0.18723969757180092</v>
      </c>
      <c r="AK167">
        <v>342148</v>
      </c>
      <c r="AL167">
        <v>0.15691379648477399</v>
      </c>
      <c r="AM167">
        <v>340648</v>
      </c>
      <c r="AN167">
        <v>0.15756422454804953</v>
      </c>
      <c r="AO167">
        <v>1501</v>
      </c>
      <c r="AP167">
        <v>2.6675786593707285E-2</v>
      </c>
      <c r="AQ167">
        <v>272269</v>
      </c>
      <c r="AR167">
        <v>0.10884899528390246</v>
      </c>
      <c r="AS167">
        <v>269386</v>
      </c>
      <c r="AT167">
        <v>0.11479141061134635</v>
      </c>
      <c r="AU167">
        <v>2883</v>
      </c>
      <c r="AV167">
        <v>-0.25982028241335042</v>
      </c>
      <c r="AW167">
        <v>145447</v>
      </c>
      <c r="AX167">
        <v>9.6538049788151614E-2</v>
      </c>
      <c r="AY167">
        <v>140989</v>
      </c>
      <c r="AZ167">
        <v>0.10604765005373773</v>
      </c>
      <c r="BA167">
        <v>4458</v>
      </c>
      <c r="BB167">
        <v>-0.13788435505704888</v>
      </c>
      <c r="BC167">
        <v>151277</v>
      </c>
      <c r="BD167">
        <v>0.62682682897977182</v>
      </c>
      <c r="BE167">
        <v>150708</v>
      </c>
      <c r="BF167">
        <v>0.65099744749843902</v>
      </c>
      <c r="BG167">
        <v>569</v>
      </c>
      <c r="BH167">
        <v>-0.66627565982404691</v>
      </c>
      <c r="BI167">
        <v>14355</v>
      </c>
      <c r="BJ167">
        <v>-0.17228853139595224</v>
      </c>
      <c r="BK167">
        <v>11697</v>
      </c>
      <c r="BL167">
        <v>-0.12845540570747338</v>
      </c>
      <c r="BM167">
        <v>2658</v>
      </c>
      <c r="BN167">
        <v>-0.32228454869964307</v>
      </c>
      <c r="BO167">
        <v>95842</v>
      </c>
      <c r="BP167">
        <v>-0.1253935373187447</v>
      </c>
      <c r="BQ167">
        <v>44677</v>
      </c>
      <c r="BR167">
        <v>-5.9906573520747464E-2</v>
      </c>
      <c r="BS167">
        <v>42117</v>
      </c>
      <c r="BT167">
        <v>-6.0349828209361522E-2</v>
      </c>
      <c r="BU167">
        <v>2559</v>
      </c>
      <c r="BV167">
        <v>-5.2923760177646217E-2</v>
      </c>
      <c r="BW167">
        <v>22854</v>
      </c>
      <c r="BX167">
        <v>-0.35943718818319415</v>
      </c>
      <c r="BY167">
        <v>22398</v>
      </c>
      <c r="BZ167">
        <v>-0.36421698032870642</v>
      </c>
      <c r="CA167">
        <v>457</v>
      </c>
      <c r="CB167">
        <v>1.7817371937639104E-2</v>
      </c>
      <c r="CC167">
        <v>23417</v>
      </c>
      <c r="CD167">
        <v>6.5717016338233236E-2</v>
      </c>
      <c r="CE167">
        <v>22382</v>
      </c>
      <c r="CF167">
        <v>7.8338793601850032E-2</v>
      </c>
      <c r="CG167">
        <v>1036</v>
      </c>
      <c r="CH167">
        <v>-0.14942528735632188</v>
      </c>
      <c r="CI167">
        <v>7240</v>
      </c>
      <c r="CJ167">
        <v>-2.3600809170600145E-2</v>
      </c>
      <c r="CK167">
        <v>6632</v>
      </c>
      <c r="CL167">
        <v>8.4191597188164158E-2</v>
      </c>
      <c r="CM167">
        <v>608</v>
      </c>
      <c r="CN167">
        <v>-0.5315870570107859</v>
      </c>
      <c r="CO167">
        <v>2907</v>
      </c>
      <c r="CP167">
        <v>-0.26143292682926833</v>
      </c>
      <c r="CQ167">
        <v>1707</v>
      </c>
      <c r="CR167">
        <v>-0.19708372530573848</v>
      </c>
      <c r="CS167">
        <v>1201</v>
      </c>
      <c r="CT167">
        <v>-0.33683048039757035</v>
      </c>
      <c r="CU167">
        <v>216780</v>
      </c>
      <c r="CV167">
        <v>0.14113355336923394</v>
      </c>
      <c r="CW167">
        <v>51188</v>
      </c>
      <c r="CX167">
        <v>-2.7639002336492968E-2</v>
      </c>
      <c r="CY167">
        <v>51091</v>
      </c>
      <c r="CZ167">
        <v>-2.6151764100413644E-2</v>
      </c>
      <c r="DA167">
        <v>97</v>
      </c>
      <c r="DB167">
        <v>-0.46111111111111114</v>
      </c>
      <c r="DC167">
        <v>60244</v>
      </c>
      <c r="DD167">
        <v>-6.5810693462349579E-2</v>
      </c>
      <c r="DE167">
        <v>60109</v>
      </c>
      <c r="DF167">
        <v>-5.078562968811684E-2</v>
      </c>
      <c r="DG167">
        <v>135</v>
      </c>
      <c r="DH167">
        <v>-0.88392089423903697</v>
      </c>
      <c r="DI167">
        <v>24437</v>
      </c>
      <c r="DJ167">
        <v>3.13581497425508E-2</v>
      </c>
      <c r="DK167">
        <v>23740</v>
      </c>
      <c r="DL167">
        <v>8.7544092720692746E-2</v>
      </c>
      <c r="DM167">
        <v>697</v>
      </c>
      <c r="DN167">
        <v>-0.62627345844504023</v>
      </c>
      <c r="DO167">
        <v>72514</v>
      </c>
      <c r="DP167">
        <v>0.6958768914146729</v>
      </c>
      <c r="DQ167">
        <v>72369</v>
      </c>
      <c r="DR167">
        <v>0.74471419272402906</v>
      </c>
      <c r="DS167">
        <v>145</v>
      </c>
      <c r="DT167">
        <v>-0.88671875</v>
      </c>
      <c r="DU167">
        <v>6316</v>
      </c>
      <c r="DV167">
        <v>-0.29311695579182984</v>
      </c>
      <c r="DW167">
        <v>6295</v>
      </c>
      <c r="DX167">
        <v>-0.19149755972257898</v>
      </c>
      <c r="DY167">
        <v>21</v>
      </c>
      <c r="DZ167">
        <v>-0.98170731707317072</v>
      </c>
      <c r="EA167">
        <v>25034</v>
      </c>
      <c r="EB167">
        <v>0.16513078283533456</v>
      </c>
      <c r="EC167">
        <v>14435</v>
      </c>
      <c r="ED167">
        <v>0.10115188038751999</v>
      </c>
      <c r="EE167">
        <v>14354</v>
      </c>
      <c r="EF167">
        <v>9.7400611620795052E-2</v>
      </c>
      <c r="EG167">
        <v>81</v>
      </c>
      <c r="EH167">
        <v>1.7000000000000002</v>
      </c>
      <c r="EI167">
        <v>6646</v>
      </c>
      <c r="EJ167">
        <v>0.19920606279321551</v>
      </c>
      <c r="EK167">
        <v>6635</v>
      </c>
      <c r="EL167">
        <v>0.2002532561505066</v>
      </c>
      <c r="EM167">
        <v>11</v>
      </c>
      <c r="EN167">
        <v>-0.2142857142857143</v>
      </c>
      <c r="EO167">
        <v>2070</v>
      </c>
      <c r="EP167">
        <v>0.18421052631578938</v>
      </c>
      <c r="EQ167">
        <v>2067</v>
      </c>
      <c r="ER167">
        <v>0.23329355608591884</v>
      </c>
      <c r="ES167">
        <v>2</v>
      </c>
      <c r="ET167">
        <v>-0.9726027397260274</v>
      </c>
      <c r="EU167">
        <v>1344</v>
      </c>
      <c r="EV167">
        <v>1.5121495327102803</v>
      </c>
      <c r="EW167">
        <v>1344</v>
      </c>
      <c r="EX167">
        <v>1.5215759849906192</v>
      </c>
      <c r="EY167">
        <v>0</v>
      </c>
      <c r="EZ167">
        <v>-1</v>
      </c>
      <c r="FA167">
        <v>403</v>
      </c>
      <c r="FB167">
        <v>-0.3382594417077176</v>
      </c>
      <c r="FC167">
        <v>380</v>
      </c>
      <c r="FD167">
        <v>-0.32980599647266318</v>
      </c>
      <c r="FE167">
        <v>23</v>
      </c>
      <c r="FF167">
        <v>-0.43902439024390238</v>
      </c>
      <c r="FG167">
        <v>28498</v>
      </c>
      <c r="FH167">
        <v>0.55488869489305981</v>
      </c>
      <c r="FI167">
        <v>15367</v>
      </c>
      <c r="FJ167">
        <v>0.64142277291177097</v>
      </c>
      <c r="FK167">
        <v>15309</v>
      </c>
      <c r="FL167">
        <v>0.63522751548814349</v>
      </c>
      <c r="FM167">
        <v>58</v>
      </c>
      <c r="FN167" t="s">
        <v>123</v>
      </c>
      <c r="FO167">
        <v>3237</v>
      </c>
      <c r="FP167">
        <v>0.2875894988066825</v>
      </c>
      <c r="FQ167">
        <v>3070</v>
      </c>
      <c r="FR167">
        <v>0.25819672131147531</v>
      </c>
      <c r="FS167">
        <v>167</v>
      </c>
      <c r="FT167">
        <v>1.2567567567567566</v>
      </c>
      <c r="FU167">
        <v>2394</v>
      </c>
      <c r="FV167">
        <v>0.48235294117647065</v>
      </c>
      <c r="FW167">
        <v>1753</v>
      </c>
      <c r="FX167">
        <v>0.2647907647907648</v>
      </c>
      <c r="FY167">
        <v>641</v>
      </c>
      <c r="FZ167">
        <v>1.7991266375545854</v>
      </c>
      <c r="GA167">
        <v>7638</v>
      </c>
      <c r="GB167">
        <v>0.56773399014778314</v>
      </c>
      <c r="GC167">
        <v>7592</v>
      </c>
      <c r="GD167">
        <v>0.57575757575757569</v>
      </c>
      <c r="GE167">
        <v>46</v>
      </c>
      <c r="GF167">
        <v>-0.14814814814814814</v>
      </c>
      <c r="GG167">
        <v>315</v>
      </c>
      <c r="GH167">
        <v>0.19318181818181812</v>
      </c>
      <c r="GI167">
        <v>315</v>
      </c>
      <c r="GJ167">
        <v>0.19318181818181812</v>
      </c>
      <c r="GK167">
        <v>0</v>
      </c>
      <c r="GL167" t="s">
        <v>123</v>
      </c>
      <c r="GM167">
        <v>269867</v>
      </c>
      <c r="GN167">
        <v>0.12442240786650283</v>
      </c>
      <c r="GO167">
        <v>127215</v>
      </c>
      <c r="GP167">
        <v>9.8243190745456843E-2</v>
      </c>
      <c r="GQ167">
        <v>126632</v>
      </c>
      <c r="GR167">
        <v>9.8520928215137804E-2</v>
      </c>
      <c r="GS167">
        <v>583</v>
      </c>
      <c r="GT167">
        <v>3.9215686274509887E-2</v>
      </c>
      <c r="GU167">
        <v>43276</v>
      </c>
      <c r="GV167">
        <v>0.20835427486457814</v>
      </c>
      <c r="GW167">
        <v>41423</v>
      </c>
      <c r="GX167">
        <v>0.22640336333491229</v>
      </c>
      <c r="GY167">
        <v>1853</v>
      </c>
      <c r="GZ167">
        <v>-9.0775269872423903E-2</v>
      </c>
      <c r="HA167">
        <v>69765</v>
      </c>
      <c r="HB167">
        <v>8.2315890721233576E-2</v>
      </c>
      <c r="HC167">
        <v>67593</v>
      </c>
      <c r="HD167">
        <v>9.0332779507363625E-2</v>
      </c>
      <c r="HE167">
        <v>2172</v>
      </c>
      <c r="HF167">
        <v>-0.11922141119221408</v>
      </c>
      <c r="HG167">
        <v>30535</v>
      </c>
      <c r="HH167">
        <v>0.21271694666190077</v>
      </c>
      <c r="HI167">
        <v>30499</v>
      </c>
      <c r="HJ167">
        <v>0.21311801439879074</v>
      </c>
      <c r="HK167">
        <v>37</v>
      </c>
      <c r="HL167">
        <v>-5.1282051282051322E-2</v>
      </c>
      <c r="HM167">
        <v>4033</v>
      </c>
      <c r="HN167">
        <v>-0.1226887100282793</v>
      </c>
      <c r="HO167">
        <v>1967</v>
      </c>
      <c r="HP167">
        <v>-0.11316501352569885</v>
      </c>
      <c r="HQ167">
        <v>2066</v>
      </c>
      <c r="HR167">
        <v>-0.13156788566624633</v>
      </c>
      <c r="HS167">
        <v>42681</v>
      </c>
      <c r="HT167">
        <v>0.31116367657901201</v>
      </c>
      <c r="HU167">
        <v>13167</v>
      </c>
      <c r="HV167">
        <v>0.29075580825409264</v>
      </c>
      <c r="HW167">
        <v>13096</v>
      </c>
      <c r="HX167">
        <v>0.29471082550667327</v>
      </c>
      <c r="HY167">
        <v>71</v>
      </c>
      <c r="HZ167">
        <v>-0.17441860465116277</v>
      </c>
      <c r="IA167">
        <v>16000</v>
      </c>
      <c r="IB167">
        <v>0.12060512676845492</v>
      </c>
      <c r="IC167">
        <v>15947</v>
      </c>
      <c r="ID167">
        <v>0.11689312228603455</v>
      </c>
      <c r="IE167">
        <v>53</v>
      </c>
      <c r="IF167" t="s">
        <v>123</v>
      </c>
      <c r="IG167">
        <v>6433</v>
      </c>
      <c r="IH167">
        <v>0.53678929765886285</v>
      </c>
      <c r="II167">
        <v>6275</v>
      </c>
      <c r="IJ167">
        <v>0.55168150346191891</v>
      </c>
      <c r="IK167">
        <v>158</v>
      </c>
      <c r="IL167">
        <v>0.11267605633802824</v>
      </c>
      <c r="IM167">
        <v>4998</v>
      </c>
      <c r="IN167">
        <v>0.91201224177505735</v>
      </c>
      <c r="IO167">
        <v>4950</v>
      </c>
      <c r="IP167">
        <v>0.89364957918898247</v>
      </c>
      <c r="IQ167">
        <v>47</v>
      </c>
      <c r="IR167" t="s">
        <v>123</v>
      </c>
      <c r="IS167">
        <v>2201</v>
      </c>
      <c r="IT167">
        <v>0.61957321559970557</v>
      </c>
      <c r="IU167">
        <v>2131</v>
      </c>
      <c r="IV167">
        <v>0.63923076923076927</v>
      </c>
      <c r="IW167">
        <v>71</v>
      </c>
      <c r="IX167">
        <v>0.20338983050847448</v>
      </c>
      <c r="IY167">
        <v>26158</v>
      </c>
      <c r="IZ167">
        <v>-3.3690432212781674E-2</v>
      </c>
      <c r="JA167">
        <v>6871</v>
      </c>
      <c r="JB167">
        <v>-9.2098308668076112E-2</v>
      </c>
      <c r="JC167">
        <v>6871</v>
      </c>
      <c r="JD167">
        <v>-9.1017330334700386E-2</v>
      </c>
      <c r="JE167">
        <v>0</v>
      </c>
      <c r="JF167">
        <v>-1</v>
      </c>
      <c r="JG167">
        <v>3896</v>
      </c>
      <c r="JH167">
        <v>5.8983419407447668E-2</v>
      </c>
      <c r="JI167">
        <v>3896</v>
      </c>
      <c r="JJ167">
        <v>5.8983419407447668E-2</v>
      </c>
      <c r="JK167">
        <v>0</v>
      </c>
      <c r="JL167" t="s">
        <v>123</v>
      </c>
      <c r="JM167">
        <v>12369</v>
      </c>
      <c r="JN167">
        <v>-0.1318172246788798</v>
      </c>
      <c r="JO167">
        <v>12369</v>
      </c>
      <c r="JP167">
        <v>-0.1318172246788798</v>
      </c>
      <c r="JQ167">
        <v>0</v>
      </c>
      <c r="JR167" t="s">
        <v>123</v>
      </c>
      <c r="JS167">
        <v>2947</v>
      </c>
      <c r="JT167">
        <v>1.0116040955631398</v>
      </c>
      <c r="JU167">
        <v>2947</v>
      </c>
      <c r="JV167">
        <v>1.0871104815864023</v>
      </c>
      <c r="JW167">
        <v>0</v>
      </c>
      <c r="JX167">
        <v>-1</v>
      </c>
      <c r="JY167">
        <v>0</v>
      </c>
      <c r="JZ167">
        <v>-1</v>
      </c>
      <c r="KA167">
        <v>0</v>
      </c>
      <c r="KB167">
        <v>-1</v>
      </c>
      <c r="KC167">
        <v>0</v>
      </c>
      <c r="KD167" t="s">
        <v>123</v>
      </c>
      <c r="KE167">
        <v>27749</v>
      </c>
      <c r="KF167">
        <v>0.86824210597185747</v>
      </c>
      <c r="KG167">
        <v>13898</v>
      </c>
      <c r="KH167">
        <v>0.76392943266912039</v>
      </c>
      <c r="KI167">
        <v>13801</v>
      </c>
      <c r="KJ167">
        <v>0.75429007245455693</v>
      </c>
      <c r="KK167">
        <v>97</v>
      </c>
      <c r="KL167">
        <v>6.4615384615384617</v>
      </c>
      <c r="KM167">
        <v>6056</v>
      </c>
      <c r="KN167">
        <v>0.47563352826510719</v>
      </c>
      <c r="KO167">
        <v>5914</v>
      </c>
      <c r="KP167">
        <v>0.44103313840155955</v>
      </c>
      <c r="KQ167">
        <v>142</v>
      </c>
      <c r="KR167" t="s">
        <v>123</v>
      </c>
      <c r="KS167">
        <v>2245</v>
      </c>
      <c r="KT167">
        <v>1.1279620853080567</v>
      </c>
      <c r="KU167">
        <v>2091</v>
      </c>
      <c r="KV167">
        <v>0.98199052132701414</v>
      </c>
      <c r="KW167">
        <v>154</v>
      </c>
      <c r="KX167" t="s">
        <v>123</v>
      </c>
      <c r="KY167">
        <v>5962</v>
      </c>
      <c r="KZ167">
        <v>2.4264367816091954</v>
      </c>
      <c r="LA167">
        <v>5904</v>
      </c>
      <c r="LB167">
        <v>2.4206257242178446</v>
      </c>
      <c r="LC167">
        <v>58</v>
      </c>
      <c r="LD167">
        <v>3.1428571428571432</v>
      </c>
      <c r="LE167">
        <v>133</v>
      </c>
      <c r="LF167">
        <v>0.38541666666666674</v>
      </c>
      <c r="LG167">
        <v>39</v>
      </c>
      <c r="LH167">
        <v>-0.56666666666666665</v>
      </c>
      <c r="LI167">
        <v>94</v>
      </c>
      <c r="LJ167">
        <v>14.666666666666666</v>
      </c>
      <c r="LK167">
        <v>212584</v>
      </c>
      <c r="LL167">
        <v>0.27299619749094295</v>
      </c>
      <c r="LM167">
        <v>69325</v>
      </c>
      <c r="LN167">
        <v>0.40661458861722632</v>
      </c>
      <c r="LO167">
        <v>69169</v>
      </c>
      <c r="LP167">
        <v>0.40713239482463992</v>
      </c>
      <c r="LQ167">
        <v>156</v>
      </c>
      <c r="LR167">
        <v>0.20930232558139528</v>
      </c>
      <c r="LS167">
        <v>110441</v>
      </c>
      <c r="LT167">
        <v>0.17898051774753143</v>
      </c>
      <c r="LU167">
        <v>110252</v>
      </c>
      <c r="LV167">
        <v>0.18021345151310797</v>
      </c>
      <c r="LW167">
        <v>189</v>
      </c>
      <c r="LX167">
        <v>-0.26744186046511631</v>
      </c>
      <c r="LY167">
        <v>19014</v>
      </c>
      <c r="LZ167">
        <v>0.39306908931057216</v>
      </c>
      <c r="MA167">
        <v>18862</v>
      </c>
      <c r="MB167">
        <v>0.39501516160047334</v>
      </c>
      <c r="MC167">
        <v>151</v>
      </c>
      <c r="MD167">
        <v>0.1796875</v>
      </c>
      <c r="ME167">
        <v>13889</v>
      </c>
      <c r="MF167">
        <v>0.41840277777777768</v>
      </c>
      <c r="MG167">
        <v>13825</v>
      </c>
      <c r="MH167">
        <v>0.41823963890028715</v>
      </c>
      <c r="MI167">
        <v>64</v>
      </c>
      <c r="MJ167">
        <v>0.45454545454545459</v>
      </c>
      <c r="MK167">
        <v>155</v>
      </c>
      <c r="ML167">
        <v>-0.42164179104477617</v>
      </c>
      <c r="MM167">
        <v>61</v>
      </c>
      <c r="MN167">
        <v>-0.69651741293532332</v>
      </c>
      <c r="MO167">
        <v>93</v>
      </c>
      <c r="MP167">
        <v>0.40909090909090917</v>
      </c>
      <c r="MQ167">
        <v>70831</v>
      </c>
      <c r="MR167">
        <v>0.11016896022068279</v>
      </c>
      <c r="MS167">
        <v>30682</v>
      </c>
      <c r="MT167">
        <v>2.7528466175485544E-2</v>
      </c>
      <c r="MU167">
        <v>30325</v>
      </c>
      <c r="MV167">
        <v>3.1357344488657679E-2</v>
      </c>
      <c r="MW167">
        <v>358</v>
      </c>
      <c r="MX167">
        <v>-0.20971302428256067</v>
      </c>
      <c r="MY167">
        <v>22473</v>
      </c>
      <c r="MZ167">
        <v>4.7790003729951458E-2</v>
      </c>
      <c r="NA167">
        <v>22140</v>
      </c>
      <c r="NB167">
        <v>4.9289099526066416E-2</v>
      </c>
      <c r="NC167">
        <v>333</v>
      </c>
      <c r="ND167">
        <v>-4.31034482758621E-2</v>
      </c>
      <c r="NE167">
        <v>6720</v>
      </c>
      <c r="NF167">
        <v>-0.15884340968832145</v>
      </c>
      <c r="NG167">
        <v>6239</v>
      </c>
      <c r="NH167">
        <v>-0.19183937823834196</v>
      </c>
      <c r="NI167">
        <v>483</v>
      </c>
      <c r="NJ167">
        <v>0.80223880597014929</v>
      </c>
      <c r="NK167">
        <v>11450</v>
      </c>
      <c r="NL167">
        <v>1.8390776097198116</v>
      </c>
      <c r="NM167">
        <v>11278</v>
      </c>
      <c r="NN167">
        <v>1.9585519412381953</v>
      </c>
      <c r="NO167">
        <v>172</v>
      </c>
      <c r="NP167">
        <v>-0.21100917431192656</v>
      </c>
      <c r="NQ167">
        <v>799</v>
      </c>
      <c r="NR167">
        <v>-0.28660714285714284</v>
      </c>
      <c r="NS167">
        <v>509</v>
      </c>
      <c r="NT167">
        <v>-0.43444444444444441</v>
      </c>
      <c r="NU167">
        <v>290</v>
      </c>
      <c r="NV167">
        <v>0.30044843049327352</v>
      </c>
    </row>
    <row r="168" spans="2:386" outlineLevel="1" x14ac:dyDescent="0.25">
      <c r="B168" t="s">
        <v>65</v>
      </c>
      <c r="C168">
        <v>1139725</v>
      </c>
      <c r="D168">
        <v>0.15391001582453101</v>
      </c>
      <c r="E168">
        <v>422385</v>
      </c>
      <c r="F168">
        <v>0.15096925734777189</v>
      </c>
      <c r="G168">
        <v>418057</v>
      </c>
      <c r="H168">
        <v>0.1491491133791647</v>
      </c>
      <c r="I168">
        <v>4328</v>
      </c>
      <c r="J168">
        <v>0.35929648241206036</v>
      </c>
      <c r="K168">
        <v>315981</v>
      </c>
      <c r="L168">
        <v>4.0064645879483551E-2</v>
      </c>
      <c r="M168">
        <v>314244</v>
      </c>
      <c r="N168">
        <v>4.5841514959896079E-2</v>
      </c>
      <c r="O168">
        <v>1737</v>
      </c>
      <c r="P168">
        <v>-0.47978436657681944</v>
      </c>
      <c r="Q168">
        <v>201781</v>
      </c>
      <c r="R168">
        <v>0.15242185581376755</v>
      </c>
      <c r="S168">
        <v>198600</v>
      </c>
      <c r="T168">
        <v>0.16180436524882857</v>
      </c>
      <c r="U168">
        <v>3181</v>
      </c>
      <c r="V168">
        <v>-0.23386319845857417</v>
      </c>
      <c r="W168">
        <v>186909</v>
      </c>
      <c r="X168">
        <v>0.41359985478967198</v>
      </c>
      <c r="Y168">
        <v>184317</v>
      </c>
      <c r="Z168">
        <v>0.43657591794424144</v>
      </c>
      <c r="AA168">
        <v>2592</v>
      </c>
      <c r="AB168">
        <v>-0.33860678744577699</v>
      </c>
      <c r="AC168">
        <v>17695</v>
      </c>
      <c r="AD168">
        <v>-5.7924719160943439E-2</v>
      </c>
      <c r="AE168">
        <v>16359</v>
      </c>
      <c r="AF168">
        <v>-2.7432333577176449E-3</v>
      </c>
      <c r="AG168">
        <v>1336</v>
      </c>
      <c r="AH168">
        <v>-0.43841950399327445</v>
      </c>
      <c r="AI168">
        <v>1023952</v>
      </c>
      <c r="AJ168">
        <v>0.18684946241544464</v>
      </c>
      <c r="AK168">
        <v>368874</v>
      </c>
      <c r="AL168">
        <v>0.18125108078162122</v>
      </c>
      <c r="AM168">
        <v>366925</v>
      </c>
      <c r="AN168">
        <v>0.17849686847599155</v>
      </c>
      <c r="AO168">
        <v>1950</v>
      </c>
      <c r="AP168">
        <v>1.1081081081081079</v>
      </c>
      <c r="AQ168">
        <v>287996</v>
      </c>
      <c r="AR168">
        <v>5.1648335597329842E-2</v>
      </c>
      <c r="AS168">
        <v>286590</v>
      </c>
      <c r="AT168">
        <v>5.7457438251333759E-2</v>
      </c>
      <c r="AU168">
        <v>1407</v>
      </c>
      <c r="AV168">
        <v>-0.50352858151023283</v>
      </c>
      <c r="AW168">
        <v>174572</v>
      </c>
      <c r="AX168">
        <v>0.19527291649549472</v>
      </c>
      <c r="AY168">
        <v>172214</v>
      </c>
      <c r="AZ168">
        <v>0.20256974267658245</v>
      </c>
      <c r="BA168">
        <v>2357</v>
      </c>
      <c r="BB168">
        <v>-0.17182009838369638</v>
      </c>
      <c r="BC168">
        <v>179716</v>
      </c>
      <c r="BD168">
        <v>0.50225276057209256</v>
      </c>
      <c r="BE168">
        <v>178454</v>
      </c>
      <c r="BF168">
        <v>0.52119135297326791</v>
      </c>
      <c r="BG168">
        <v>1262</v>
      </c>
      <c r="BH168">
        <v>-0.45579991375592932</v>
      </c>
      <c r="BI168">
        <v>13309</v>
      </c>
      <c r="BJ168">
        <v>-0.10922963657051066</v>
      </c>
      <c r="BK168">
        <v>12260</v>
      </c>
      <c r="BL168">
        <v>-2.6288618854737544E-2</v>
      </c>
      <c r="BM168">
        <v>1049</v>
      </c>
      <c r="BN168">
        <v>-0.55361702127659573</v>
      </c>
      <c r="BO168">
        <v>115773</v>
      </c>
      <c r="BP168">
        <v>-7.3512111972727001E-2</v>
      </c>
      <c r="BQ168">
        <v>53511</v>
      </c>
      <c r="BR168">
        <v>-2.187979820135999E-2</v>
      </c>
      <c r="BS168">
        <v>51133</v>
      </c>
      <c r="BT168">
        <v>-2.5072452715070193E-2</v>
      </c>
      <c r="BU168">
        <v>2378</v>
      </c>
      <c r="BV168">
        <v>5.2212389380531077E-2</v>
      </c>
      <c r="BW168">
        <v>27985</v>
      </c>
      <c r="BX168">
        <v>-6.5827686350435677E-2</v>
      </c>
      <c r="BY168">
        <v>27654</v>
      </c>
      <c r="BZ168">
        <v>-6.104848567160126E-2</v>
      </c>
      <c r="CA168">
        <v>330</v>
      </c>
      <c r="CB168">
        <v>-0.34653465346534651</v>
      </c>
      <c r="CC168">
        <v>27209</v>
      </c>
      <c r="CD168">
        <v>-6.3083227161599087E-2</v>
      </c>
      <c r="CE168">
        <v>26386</v>
      </c>
      <c r="CF168">
        <v>-4.8673204499567357E-2</v>
      </c>
      <c r="CG168">
        <v>823</v>
      </c>
      <c r="CH168">
        <v>-0.3693486590038314</v>
      </c>
      <c r="CI168">
        <v>7194</v>
      </c>
      <c r="CJ168">
        <v>-0.42863950440791043</v>
      </c>
      <c r="CK168">
        <v>5863</v>
      </c>
      <c r="CL168">
        <v>-0.46661208151382827</v>
      </c>
      <c r="CM168">
        <v>1331</v>
      </c>
      <c r="CN168">
        <v>-0.16760475297060662</v>
      </c>
      <c r="CO168">
        <v>4387</v>
      </c>
      <c r="CP168">
        <v>0.14185320145757419</v>
      </c>
      <c r="CQ168">
        <v>4099</v>
      </c>
      <c r="CR168">
        <v>7.5006556517178025E-2</v>
      </c>
      <c r="CS168">
        <v>287</v>
      </c>
      <c r="CT168">
        <v>8.8965517241379306</v>
      </c>
      <c r="CU168">
        <v>254332</v>
      </c>
      <c r="CV168">
        <v>0.15407687735108477</v>
      </c>
      <c r="CW168">
        <v>57211</v>
      </c>
      <c r="CX168">
        <v>7.4842390730109898E-3</v>
      </c>
      <c r="CY168">
        <v>56120</v>
      </c>
      <c r="CZ168">
        <v>-8.5331166192604835E-3</v>
      </c>
      <c r="DA168">
        <v>1091</v>
      </c>
      <c r="DB168">
        <v>4.9617486338797816</v>
      </c>
      <c r="DC168">
        <v>66286</v>
      </c>
      <c r="DD168">
        <v>-7.5741097074653485E-2</v>
      </c>
      <c r="DE168">
        <v>66000</v>
      </c>
      <c r="DF168">
        <v>-5.6819480964902302E-2</v>
      </c>
      <c r="DG168">
        <v>285</v>
      </c>
      <c r="DH168">
        <v>-0.83648881239242678</v>
      </c>
      <c r="DI168">
        <v>30953</v>
      </c>
      <c r="DJ168">
        <v>5.7571409047423749E-2</v>
      </c>
      <c r="DK168">
        <v>30216</v>
      </c>
      <c r="DL168">
        <v>0.11675352034593645</v>
      </c>
      <c r="DM168">
        <v>738</v>
      </c>
      <c r="DN168">
        <v>-0.66621438263229305</v>
      </c>
      <c r="DO168">
        <v>91313</v>
      </c>
      <c r="DP168">
        <v>0.60265725919685487</v>
      </c>
      <c r="DQ168">
        <v>90394</v>
      </c>
      <c r="DR168">
        <v>0.64125935071537521</v>
      </c>
      <c r="DS168">
        <v>919</v>
      </c>
      <c r="DT168">
        <v>-0.51631578947368428</v>
      </c>
      <c r="DU168">
        <v>7537</v>
      </c>
      <c r="DV168">
        <v>-0.18102792567640991</v>
      </c>
      <c r="DW168">
        <v>7425</v>
      </c>
      <c r="DX168">
        <v>-1.065956029313786E-2</v>
      </c>
      <c r="DY168">
        <v>112</v>
      </c>
      <c r="DZ168">
        <v>-0.93404004711425204</v>
      </c>
      <c r="EA168">
        <v>27947</v>
      </c>
      <c r="EB168">
        <v>0.36733695386271337</v>
      </c>
      <c r="EC168">
        <v>15620</v>
      </c>
      <c r="ED168">
        <v>0.3852429939694928</v>
      </c>
      <c r="EE168">
        <v>15569</v>
      </c>
      <c r="EF168">
        <v>0.38366512619978677</v>
      </c>
      <c r="EG168">
        <v>52</v>
      </c>
      <c r="EH168">
        <v>1.1666666666666665</v>
      </c>
      <c r="EI168">
        <v>7602</v>
      </c>
      <c r="EJ168">
        <v>0.28585926928281458</v>
      </c>
      <c r="EK168">
        <v>7311</v>
      </c>
      <c r="EL168">
        <v>0.25899776132254182</v>
      </c>
      <c r="EM168">
        <v>291</v>
      </c>
      <c r="EN168">
        <v>1.7714285714285714</v>
      </c>
      <c r="EO168">
        <v>2582</v>
      </c>
      <c r="EP168">
        <v>0.16411181244364292</v>
      </c>
      <c r="EQ168">
        <v>2380</v>
      </c>
      <c r="ER168">
        <v>0.16040955631399312</v>
      </c>
      <c r="ES168">
        <v>201</v>
      </c>
      <c r="ET168">
        <v>0.20359281437125754</v>
      </c>
      <c r="EU168">
        <v>2017</v>
      </c>
      <c r="EV168">
        <v>1.4097968936678615</v>
      </c>
      <c r="EW168">
        <v>2010</v>
      </c>
      <c r="EX168">
        <v>1.4129651860744299</v>
      </c>
      <c r="EY168">
        <v>7</v>
      </c>
      <c r="EZ168">
        <v>0.75</v>
      </c>
      <c r="FA168">
        <v>576</v>
      </c>
      <c r="FB168">
        <v>0.11411992263056092</v>
      </c>
      <c r="FC168">
        <v>576</v>
      </c>
      <c r="FD168">
        <v>0.28000000000000003</v>
      </c>
      <c r="FE168">
        <v>0</v>
      </c>
      <c r="FF168">
        <v>-1</v>
      </c>
      <c r="FG168">
        <v>32153</v>
      </c>
      <c r="FH168">
        <v>0.70446352841391002</v>
      </c>
      <c r="FI168">
        <v>18630</v>
      </c>
      <c r="FJ168">
        <v>0.84821428571428581</v>
      </c>
      <c r="FK168">
        <v>18534</v>
      </c>
      <c r="FL168">
        <v>0.84088200238379018</v>
      </c>
      <c r="FM168">
        <v>96</v>
      </c>
      <c r="FN168">
        <v>7</v>
      </c>
      <c r="FO168">
        <v>3153</v>
      </c>
      <c r="FP168">
        <v>7.0628183361629793E-2</v>
      </c>
      <c r="FQ168">
        <v>2971</v>
      </c>
      <c r="FR168">
        <v>3.9174536551241701E-2</v>
      </c>
      <c r="FS168">
        <v>183</v>
      </c>
      <c r="FT168">
        <v>1.1279069767441858</v>
      </c>
      <c r="FU168">
        <v>2376</v>
      </c>
      <c r="FV168">
        <v>0.55294117647058827</v>
      </c>
      <c r="FW168">
        <v>2242</v>
      </c>
      <c r="FX168">
        <v>0.49367088607594933</v>
      </c>
      <c r="FY168">
        <v>133</v>
      </c>
      <c r="FZ168">
        <v>3.5862068965517242</v>
      </c>
      <c r="GA168">
        <v>7750</v>
      </c>
      <c r="GB168">
        <v>0.85406698564593309</v>
      </c>
      <c r="GC168">
        <v>7750</v>
      </c>
      <c r="GD168">
        <v>0.85406698564593309</v>
      </c>
      <c r="GE168">
        <v>0</v>
      </c>
      <c r="GF168" t="s">
        <v>123</v>
      </c>
      <c r="GG168">
        <v>376</v>
      </c>
      <c r="GH168">
        <v>0.76525821596244126</v>
      </c>
      <c r="GI168">
        <v>176</v>
      </c>
      <c r="GJ168">
        <v>3.529411764705892E-2</v>
      </c>
      <c r="GK168">
        <v>201</v>
      </c>
      <c r="GL168">
        <v>3.6744186046511631</v>
      </c>
      <c r="GM168">
        <v>303109</v>
      </c>
      <c r="GN168">
        <v>6.4193803212498901E-2</v>
      </c>
      <c r="GO168">
        <v>136956</v>
      </c>
      <c r="GP168">
        <v>4.5529497984609701E-2</v>
      </c>
      <c r="GQ168">
        <v>136859</v>
      </c>
      <c r="GR168">
        <v>4.7203305532175444E-2</v>
      </c>
      <c r="GS168">
        <v>97</v>
      </c>
      <c r="GT168">
        <v>-0.67880794701986757</v>
      </c>
      <c r="GU168">
        <v>39043</v>
      </c>
      <c r="GV168">
        <v>-0.13330225537204754</v>
      </c>
      <c r="GW168">
        <v>38881</v>
      </c>
      <c r="GX168">
        <v>-0.13528600658304424</v>
      </c>
      <c r="GY168">
        <v>162</v>
      </c>
      <c r="GZ168">
        <v>0.9285714285714286</v>
      </c>
      <c r="HA168">
        <v>86891</v>
      </c>
      <c r="HB168">
        <v>0.16427489917058602</v>
      </c>
      <c r="HC168">
        <v>86657</v>
      </c>
      <c r="HD168">
        <v>0.16400929520329899</v>
      </c>
      <c r="HE168">
        <v>234</v>
      </c>
      <c r="HF168">
        <v>0.27173913043478271</v>
      </c>
      <c r="HG168">
        <v>37161</v>
      </c>
      <c r="HH168">
        <v>0.18415014976738253</v>
      </c>
      <c r="HI168">
        <v>37077</v>
      </c>
      <c r="HJ168">
        <v>0.18317005456808255</v>
      </c>
      <c r="HK168">
        <v>85</v>
      </c>
      <c r="HL168">
        <v>0.88888888888888884</v>
      </c>
      <c r="HM168">
        <v>1711</v>
      </c>
      <c r="HN168">
        <v>-0.11940298507462688</v>
      </c>
      <c r="HO168">
        <v>1711</v>
      </c>
      <c r="HP168">
        <v>-6.3492063492063489E-2</v>
      </c>
      <c r="HQ168">
        <v>0</v>
      </c>
      <c r="HR168">
        <v>-1</v>
      </c>
      <c r="HS168">
        <v>44513</v>
      </c>
      <c r="HT168">
        <v>0.37730127788607315</v>
      </c>
      <c r="HU168">
        <v>12800</v>
      </c>
      <c r="HV168">
        <v>0.44993203443588592</v>
      </c>
      <c r="HW168">
        <v>12800</v>
      </c>
      <c r="HX168">
        <v>0.44993203443588592</v>
      </c>
      <c r="HY168">
        <v>0</v>
      </c>
      <c r="HZ168" t="s">
        <v>123</v>
      </c>
      <c r="IA168">
        <v>18376</v>
      </c>
      <c r="IB168">
        <v>0.20561606088439843</v>
      </c>
      <c r="IC168">
        <v>18341</v>
      </c>
      <c r="ID168">
        <v>0.20331977430783366</v>
      </c>
      <c r="IE168">
        <v>35</v>
      </c>
      <c r="IF168" t="s">
        <v>123</v>
      </c>
      <c r="IG168">
        <v>5979</v>
      </c>
      <c r="IH168">
        <v>0.71416284403669716</v>
      </c>
      <c r="II168">
        <v>5806</v>
      </c>
      <c r="IJ168">
        <v>0.66887036504742747</v>
      </c>
      <c r="IK168">
        <v>173</v>
      </c>
      <c r="IL168">
        <v>18.222222222222221</v>
      </c>
      <c r="IM168">
        <v>5354</v>
      </c>
      <c r="IN168">
        <v>0.82170806396733576</v>
      </c>
      <c r="IO168">
        <v>5331</v>
      </c>
      <c r="IP168">
        <v>0.85878661087866104</v>
      </c>
      <c r="IQ168">
        <v>23</v>
      </c>
      <c r="IR168">
        <v>-0.676056338028169</v>
      </c>
      <c r="IS168">
        <v>2124</v>
      </c>
      <c r="IT168">
        <v>0.23059096176129779</v>
      </c>
      <c r="IU168">
        <v>2124</v>
      </c>
      <c r="IV168">
        <v>0.23059096176129779</v>
      </c>
      <c r="IW168">
        <v>0</v>
      </c>
      <c r="IX168" t="s">
        <v>123</v>
      </c>
      <c r="IY168">
        <v>30776</v>
      </c>
      <c r="IZ168">
        <v>6.1900489959284988E-2</v>
      </c>
      <c r="JA168">
        <v>6863</v>
      </c>
      <c r="JB168">
        <v>-7.0432073682784813E-2</v>
      </c>
      <c r="JC168">
        <v>6863</v>
      </c>
      <c r="JD168">
        <v>-7.0432073682784813E-2</v>
      </c>
      <c r="JE168">
        <v>0</v>
      </c>
      <c r="JF168" t="s">
        <v>123</v>
      </c>
      <c r="JG168">
        <v>5047</v>
      </c>
      <c r="JH168">
        <v>-3.165771297006903E-2</v>
      </c>
      <c r="JI168">
        <v>5047</v>
      </c>
      <c r="JJ168">
        <v>-3.0169100691775586E-2</v>
      </c>
      <c r="JK168">
        <v>0</v>
      </c>
      <c r="JL168">
        <v>-1</v>
      </c>
      <c r="JM168">
        <v>15208</v>
      </c>
      <c r="JN168">
        <v>9.6151073951275867E-2</v>
      </c>
      <c r="JO168">
        <v>15192</v>
      </c>
      <c r="JP168">
        <v>9.4997837681995101E-2</v>
      </c>
      <c r="JQ168">
        <v>16</v>
      </c>
      <c r="JR168" t="s">
        <v>123</v>
      </c>
      <c r="JS168">
        <v>3617</v>
      </c>
      <c r="JT168">
        <v>0.55302705023615295</v>
      </c>
      <c r="JU168">
        <v>3617</v>
      </c>
      <c r="JV168">
        <v>0.58362521891418573</v>
      </c>
      <c r="JW168">
        <v>0</v>
      </c>
      <c r="JX168">
        <v>-1</v>
      </c>
      <c r="JY168">
        <v>94</v>
      </c>
      <c r="JZ168">
        <v>-0.51794871794871788</v>
      </c>
      <c r="KA168">
        <v>0</v>
      </c>
      <c r="KB168">
        <v>-1</v>
      </c>
      <c r="KC168">
        <v>94</v>
      </c>
      <c r="KD168">
        <v>-7.8431372549019662E-2</v>
      </c>
      <c r="KE168">
        <v>31113</v>
      </c>
      <c r="KF168">
        <v>0.85660580021482269</v>
      </c>
      <c r="KG168">
        <v>13566</v>
      </c>
      <c r="KH168">
        <v>0.6088709677419355</v>
      </c>
      <c r="KI168">
        <v>13413</v>
      </c>
      <c r="KJ168">
        <v>0.60308354248834717</v>
      </c>
      <c r="KK168">
        <v>153</v>
      </c>
      <c r="KL168">
        <v>1.390625</v>
      </c>
      <c r="KM168">
        <v>7509</v>
      </c>
      <c r="KN168">
        <v>0.66718472468916512</v>
      </c>
      <c r="KO168">
        <v>7379</v>
      </c>
      <c r="KP168">
        <v>0.66081476479855961</v>
      </c>
      <c r="KQ168">
        <v>130</v>
      </c>
      <c r="KR168">
        <v>1.1311475409836067</v>
      </c>
      <c r="KS168">
        <v>2570</v>
      </c>
      <c r="KT168">
        <v>1.0093823299452698</v>
      </c>
      <c r="KU168">
        <v>2303</v>
      </c>
      <c r="KV168">
        <v>0.80062548866301797</v>
      </c>
      <c r="KW168">
        <v>267</v>
      </c>
      <c r="KX168" t="s">
        <v>123</v>
      </c>
      <c r="KY168">
        <v>7997</v>
      </c>
      <c r="KZ168">
        <v>2.0888373889532637</v>
      </c>
      <c r="LA168">
        <v>7899</v>
      </c>
      <c r="LB168">
        <v>2.0651920838183937</v>
      </c>
      <c r="LC168">
        <v>99</v>
      </c>
      <c r="LD168">
        <v>7.25</v>
      </c>
      <c r="LE168">
        <v>159</v>
      </c>
      <c r="LF168">
        <v>0.47222222222222232</v>
      </c>
      <c r="LG168">
        <v>73</v>
      </c>
      <c r="LH168">
        <v>-0.14117647058823535</v>
      </c>
      <c r="LI168">
        <v>87</v>
      </c>
      <c r="LJ168">
        <v>2.7826086956521738</v>
      </c>
      <c r="LK168">
        <v>225375</v>
      </c>
      <c r="LL168">
        <v>0.28237590185948069</v>
      </c>
      <c r="LM168">
        <v>72735</v>
      </c>
      <c r="LN168">
        <v>0.58013078142990593</v>
      </c>
      <c r="LO168">
        <v>72600</v>
      </c>
      <c r="LP168">
        <v>0.58242333093572229</v>
      </c>
      <c r="LQ168">
        <v>135</v>
      </c>
      <c r="LR168">
        <v>-0.11184210526315785</v>
      </c>
      <c r="LS168">
        <v>115700</v>
      </c>
      <c r="LT168">
        <v>0.13131905739708616</v>
      </c>
      <c r="LU168">
        <v>115592</v>
      </c>
      <c r="LV168">
        <v>0.13249990202610018</v>
      </c>
      <c r="LW168">
        <v>107</v>
      </c>
      <c r="LX168">
        <v>-0.47029702970297027</v>
      </c>
      <c r="LY168">
        <v>20821</v>
      </c>
      <c r="LZ168">
        <v>0.39326820128479656</v>
      </c>
      <c r="MA168">
        <v>20746</v>
      </c>
      <c r="MB168">
        <v>0.38824946466809429</v>
      </c>
      <c r="MC168">
        <v>75</v>
      </c>
      <c r="MD168" t="s">
        <v>123</v>
      </c>
      <c r="ME168">
        <v>16135</v>
      </c>
      <c r="MF168">
        <v>0.3322599289901742</v>
      </c>
      <c r="MG168">
        <v>16100</v>
      </c>
      <c r="MH168">
        <v>0.33377516361527637</v>
      </c>
      <c r="MI168">
        <v>35</v>
      </c>
      <c r="MJ168">
        <v>-0.125</v>
      </c>
      <c r="MK168">
        <v>518</v>
      </c>
      <c r="ML168">
        <v>0.75</v>
      </c>
      <c r="MM168">
        <v>76</v>
      </c>
      <c r="MN168">
        <v>-0.50649350649350655</v>
      </c>
      <c r="MO168">
        <v>441</v>
      </c>
      <c r="MP168">
        <v>2.1056338028169015</v>
      </c>
      <c r="MQ168">
        <v>74634</v>
      </c>
      <c r="MR168">
        <v>0.1582655658327643</v>
      </c>
      <c r="MS168">
        <v>34493</v>
      </c>
      <c r="MT168">
        <v>6.243454691061423E-2</v>
      </c>
      <c r="MU168">
        <v>34167</v>
      </c>
      <c r="MV168">
        <v>5.8457249070631878E-2</v>
      </c>
      <c r="MW168">
        <v>326</v>
      </c>
      <c r="MX168">
        <v>0.73404255319148937</v>
      </c>
      <c r="MY168">
        <v>25280</v>
      </c>
      <c r="MZ168">
        <v>0.20375220227608204</v>
      </c>
      <c r="NA168">
        <v>25068</v>
      </c>
      <c r="NB168">
        <v>0.22551943290149112</v>
      </c>
      <c r="NC168">
        <v>214</v>
      </c>
      <c r="ND168">
        <v>-0.60733944954128438</v>
      </c>
      <c r="NE168">
        <v>7192</v>
      </c>
      <c r="NF168">
        <v>0.49211618257261414</v>
      </c>
      <c r="NG168">
        <v>6672</v>
      </c>
      <c r="NH168">
        <v>0.45899846927618637</v>
      </c>
      <c r="NI168">
        <v>520</v>
      </c>
      <c r="NJ168">
        <v>1.1138211382113821</v>
      </c>
      <c r="NK168">
        <v>8372</v>
      </c>
      <c r="NL168">
        <v>0.33142493638676851</v>
      </c>
      <c r="NM168">
        <v>8276</v>
      </c>
      <c r="NN168">
        <v>0.35984226092671712</v>
      </c>
      <c r="NO168">
        <v>94</v>
      </c>
      <c r="NP168">
        <v>-0.53465346534653468</v>
      </c>
      <c r="NQ168">
        <v>214</v>
      </c>
      <c r="NR168">
        <v>-0.71081081081081088</v>
      </c>
      <c r="NS168">
        <v>99</v>
      </c>
      <c r="NT168">
        <v>-0.82931034482758625</v>
      </c>
      <c r="NU168">
        <v>114</v>
      </c>
      <c r="NV168">
        <v>-0.28301886792452835</v>
      </c>
    </row>
    <row r="169" spans="2:386" outlineLevel="1" x14ac:dyDescent="0.25">
      <c r="B169" t="s">
        <v>67</v>
      </c>
      <c r="C169">
        <v>1076271</v>
      </c>
      <c r="D169">
        <v>0.47899964545926776</v>
      </c>
      <c r="E169">
        <v>441605</v>
      </c>
      <c r="F169">
        <v>0.49453431704345463</v>
      </c>
      <c r="G169">
        <v>434903</v>
      </c>
      <c r="H169">
        <v>0.49234274576817882</v>
      </c>
      <c r="I169">
        <v>6703</v>
      </c>
      <c r="J169">
        <v>0.65220606359378852</v>
      </c>
      <c r="K169">
        <v>269707</v>
      </c>
      <c r="L169">
        <v>0.3810023656156234</v>
      </c>
      <c r="M169">
        <v>267562</v>
      </c>
      <c r="N169">
        <v>0.38476746472895895</v>
      </c>
      <c r="O169">
        <v>2146</v>
      </c>
      <c r="P169">
        <v>3.173076923076934E-2</v>
      </c>
      <c r="Q169">
        <v>190001</v>
      </c>
      <c r="R169">
        <v>0.47181489313905489</v>
      </c>
      <c r="S169">
        <v>187759</v>
      </c>
      <c r="T169">
        <v>0.47712629119431038</v>
      </c>
      <c r="U169">
        <v>2243</v>
      </c>
      <c r="V169">
        <v>0.13225643614336202</v>
      </c>
      <c r="W169">
        <v>167919</v>
      </c>
      <c r="X169">
        <v>0.65553244141221945</v>
      </c>
      <c r="Y169">
        <v>164651</v>
      </c>
      <c r="Z169">
        <v>0.64438873852729972</v>
      </c>
      <c r="AA169">
        <v>3268</v>
      </c>
      <c r="AB169">
        <v>1.5138461538461541</v>
      </c>
      <c r="AC169">
        <v>15179</v>
      </c>
      <c r="AD169">
        <v>0.17121913580246906</v>
      </c>
      <c r="AE169">
        <v>13535</v>
      </c>
      <c r="AF169">
        <v>0.15673874027860868</v>
      </c>
      <c r="AG169">
        <v>1644</v>
      </c>
      <c r="AH169">
        <v>0.3057982525814138</v>
      </c>
      <c r="AI169">
        <v>937001</v>
      </c>
      <c r="AJ169">
        <v>0.56816314234789078</v>
      </c>
      <c r="AK169">
        <v>380057</v>
      </c>
      <c r="AL169">
        <v>0.61844839627301695</v>
      </c>
      <c r="AM169">
        <v>375432</v>
      </c>
      <c r="AN169">
        <v>0.61374098956788603</v>
      </c>
      <c r="AO169">
        <v>4624</v>
      </c>
      <c r="AP169">
        <v>1.1191567369385886</v>
      </c>
      <c r="AQ169">
        <v>234604</v>
      </c>
      <c r="AR169">
        <v>0.46423422355092581</v>
      </c>
      <c r="AS169">
        <v>232996</v>
      </c>
      <c r="AT169">
        <v>0.46626894225444304</v>
      </c>
      <c r="AU169">
        <v>1608</v>
      </c>
      <c r="AV169">
        <v>0.21818181818181825</v>
      </c>
      <c r="AW169">
        <v>158525</v>
      </c>
      <c r="AX169">
        <v>0.49443328902589623</v>
      </c>
      <c r="AY169">
        <v>156992</v>
      </c>
      <c r="AZ169">
        <v>0.50153987413202739</v>
      </c>
      <c r="BA169">
        <v>1533</v>
      </c>
      <c r="BB169">
        <v>6.5659881812212273E-3</v>
      </c>
      <c r="BC169">
        <v>157054</v>
      </c>
      <c r="BD169">
        <v>0.73643942241779636</v>
      </c>
      <c r="BE169">
        <v>155132</v>
      </c>
      <c r="BF169">
        <v>0.7338221159219438</v>
      </c>
      <c r="BG169">
        <v>1922</v>
      </c>
      <c r="BH169">
        <v>0.97940267765190536</v>
      </c>
      <c r="BI169">
        <v>10021</v>
      </c>
      <c r="BJ169">
        <v>0.1517067003792667</v>
      </c>
      <c r="BK169">
        <v>8993</v>
      </c>
      <c r="BL169">
        <v>0.11093267449042621</v>
      </c>
      <c r="BM169">
        <v>1028</v>
      </c>
      <c r="BN169">
        <v>0.69636963696369647</v>
      </c>
      <c r="BO169">
        <v>139270</v>
      </c>
      <c r="BP169">
        <v>6.9768870931813387E-2</v>
      </c>
      <c r="BQ169">
        <v>61549</v>
      </c>
      <c r="BR169">
        <v>1.4789289718393439E-2</v>
      </c>
      <c r="BS169">
        <v>59470</v>
      </c>
      <c r="BT169">
        <v>1.1790326147983032E-2</v>
      </c>
      <c r="BU169">
        <v>2078</v>
      </c>
      <c r="BV169">
        <v>0.10826666666666673</v>
      </c>
      <c r="BW169">
        <v>35103</v>
      </c>
      <c r="BX169">
        <v>8.2682328790562032E-4</v>
      </c>
      <c r="BY169">
        <v>34566</v>
      </c>
      <c r="BZ169">
        <v>7.3439412484699318E-3</v>
      </c>
      <c r="CA169">
        <v>537</v>
      </c>
      <c r="CB169">
        <v>-0.29342105263157892</v>
      </c>
      <c r="CC169">
        <v>31476</v>
      </c>
      <c r="CD169">
        <v>0.36757038581856105</v>
      </c>
      <c r="CE169">
        <v>30767</v>
      </c>
      <c r="CF169">
        <v>0.3639063746786062</v>
      </c>
      <c r="CG169">
        <v>710</v>
      </c>
      <c r="CH169">
        <v>0.55021834061135366</v>
      </c>
      <c r="CI169">
        <v>10865</v>
      </c>
      <c r="CJ169">
        <v>-1.0743876900664695E-2</v>
      </c>
      <c r="CK169">
        <v>9519</v>
      </c>
      <c r="CL169">
        <v>-0.10661661191928673</v>
      </c>
      <c r="CM169">
        <v>1346</v>
      </c>
      <c r="CN169">
        <v>3.0911854103343464</v>
      </c>
      <c r="CO169">
        <v>5159</v>
      </c>
      <c r="CP169">
        <v>0.21131721061281983</v>
      </c>
      <c r="CQ169">
        <v>4542</v>
      </c>
      <c r="CR169">
        <v>0.25956738768718801</v>
      </c>
      <c r="CS169">
        <v>616</v>
      </c>
      <c r="CT169">
        <v>-5.666156202143946E-2</v>
      </c>
      <c r="CU169">
        <v>225049</v>
      </c>
      <c r="CV169">
        <v>0.40452846203293991</v>
      </c>
      <c r="CW169">
        <v>62358</v>
      </c>
      <c r="CX169">
        <v>0.4266300617707619</v>
      </c>
      <c r="CY169">
        <v>61886</v>
      </c>
      <c r="CZ169">
        <v>0.42224162893847805</v>
      </c>
      <c r="DA169">
        <v>472</v>
      </c>
      <c r="DB169">
        <v>1.3959390862944163</v>
      </c>
      <c r="DC169">
        <v>62574</v>
      </c>
      <c r="DD169">
        <v>0.2417200801698649</v>
      </c>
      <c r="DE169">
        <v>62193</v>
      </c>
      <c r="DF169">
        <v>0.24160028747679219</v>
      </c>
      <c r="DG169">
        <v>381</v>
      </c>
      <c r="DH169">
        <v>0.26158940397350983</v>
      </c>
      <c r="DI169">
        <v>26734</v>
      </c>
      <c r="DJ169">
        <v>0.41832457955329194</v>
      </c>
      <c r="DK169">
        <v>26149</v>
      </c>
      <c r="DL169">
        <v>0.44589438761404487</v>
      </c>
      <c r="DM169">
        <v>585</v>
      </c>
      <c r="DN169">
        <v>-0.23429319371727753</v>
      </c>
      <c r="DO169">
        <v>67445</v>
      </c>
      <c r="DP169">
        <v>0.58039647577092501</v>
      </c>
      <c r="DQ169">
        <v>66423</v>
      </c>
      <c r="DR169">
        <v>0.57635807010465867</v>
      </c>
      <c r="DS169">
        <v>1023</v>
      </c>
      <c r="DT169">
        <v>0.9014869888475836</v>
      </c>
      <c r="DU169">
        <v>4805</v>
      </c>
      <c r="DV169">
        <v>-6.8210004133939517E-3</v>
      </c>
      <c r="DW169">
        <v>4394</v>
      </c>
      <c r="DX169">
        <v>-2.550454646263034E-2</v>
      </c>
      <c r="DY169">
        <v>411</v>
      </c>
      <c r="DZ169">
        <v>0.24924012158054709</v>
      </c>
      <c r="EA169">
        <v>30106</v>
      </c>
      <c r="EB169">
        <v>0.28137901681208777</v>
      </c>
      <c r="EC169">
        <v>15956</v>
      </c>
      <c r="ED169">
        <v>0.28739712764240766</v>
      </c>
      <c r="EE169">
        <v>15827</v>
      </c>
      <c r="EF169">
        <v>0.28382543802725513</v>
      </c>
      <c r="EG169">
        <v>129</v>
      </c>
      <c r="EH169">
        <v>0.92537313432835822</v>
      </c>
      <c r="EI169">
        <v>7648</v>
      </c>
      <c r="EJ169">
        <v>0.14336971146658684</v>
      </c>
      <c r="EK169">
        <v>7286</v>
      </c>
      <c r="EL169">
        <v>0.14993686868686873</v>
      </c>
      <c r="EM169">
        <v>363</v>
      </c>
      <c r="EN169">
        <v>3.125E-2</v>
      </c>
      <c r="EO169">
        <v>4068</v>
      </c>
      <c r="EP169">
        <v>0.52017937219730936</v>
      </c>
      <c r="EQ169">
        <v>4001</v>
      </c>
      <c r="ER169">
        <v>0.5394382454790303</v>
      </c>
      <c r="ES169">
        <v>68</v>
      </c>
      <c r="ET169">
        <v>-0.11688311688311692</v>
      </c>
      <c r="EU169">
        <v>1835</v>
      </c>
      <c r="EV169">
        <v>0.11144760751059968</v>
      </c>
      <c r="EW169">
        <v>1805</v>
      </c>
      <c r="EX169">
        <v>0.11833952912019829</v>
      </c>
      <c r="EY169">
        <v>30</v>
      </c>
      <c r="EZ169">
        <v>-0.18918918918918914</v>
      </c>
      <c r="FA169">
        <v>833</v>
      </c>
      <c r="FB169">
        <v>1.4075144508670521</v>
      </c>
      <c r="FC169">
        <v>833</v>
      </c>
      <c r="FD169">
        <v>1.4644970414201182</v>
      </c>
      <c r="FE169">
        <v>0</v>
      </c>
      <c r="FF169">
        <v>-1</v>
      </c>
      <c r="FG169">
        <v>41198</v>
      </c>
      <c r="FH169">
        <v>0.7238378174819029</v>
      </c>
      <c r="FI169">
        <v>24609</v>
      </c>
      <c r="FJ169">
        <v>0.70765387551176184</v>
      </c>
      <c r="FK169">
        <v>21476</v>
      </c>
      <c r="FL169">
        <v>0.66441912733472841</v>
      </c>
      <c r="FM169">
        <v>3133</v>
      </c>
      <c r="FN169">
        <v>1.0775862068965516</v>
      </c>
      <c r="FO169">
        <v>3610</v>
      </c>
      <c r="FP169">
        <v>0.2325025606008877</v>
      </c>
      <c r="FQ169">
        <v>3457</v>
      </c>
      <c r="FR169">
        <v>0.2271920482783103</v>
      </c>
      <c r="FS169">
        <v>153</v>
      </c>
      <c r="FT169">
        <v>0.35398230088495586</v>
      </c>
      <c r="FU169">
        <v>3765</v>
      </c>
      <c r="FV169">
        <v>0.62005163511187611</v>
      </c>
      <c r="FW169">
        <v>3676</v>
      </c>
      <c r="FX169">
        <v>0.60174291938997815</v>
      </c>
      <c r="FY169">
        <v>89</v>
      </c>
      <c r="FZ169">
        <v>2.0689655172413794</v>
      </c>
      <c r="GA169">
        <v>12052</v>
      </c>
      <c r="GB169">
        <v>1.2401486988847585</v>
      </c>
      <c r="GC169">
        <v>12001</v>
      </c>
      <c r="GD169">
        <v>1.2490629685157422</v>
      </c>
      <c r="GE169">
        <v>51</v>
      </c>
      <c r="GF169">
        <v>0.15909090909090917</v>
      </c>
      <c r="GG169">
        <v>402</v>
      </c>
      <c r="GH169">
        <v>0.89622641509433953</v>
      </c>
      <c r="GI169">
        <v>85</v>
      </c>
      <c r="GJ169">
        <v>-0.59905660377358494</v>
      </c>
      <c r="GK169">
        <v>318</v>
      </c>
      <c r="GL169" t="s">
        <v>123</v>
      </c>
      <c r="GM169">
        <v>324683</v>
      </c>
      <c r="GN169">
        <v>0.45092860717860717</v>
      </c>
      <c r="GO169">
        <v>160883</v>
      </c>
      <c r="GP169">
        <v>0.52273458648039828</v>
      </c>
      <c r="GQ169">
        <v>160883</v>
      </c>
      <c r="GR169">
        <v>0.52323918991848051</v>
      </c>
      <c r="GS169">
        <v>0</v>
      </c>
      <c r="GT169">
        <v>-1</v>
      </c>
      <c r="GU169">
        <v>44087</v>
      </c>
      <c r="GV169">
        <v>0.21011747913921819</v>
      </c>
      <c r="GW169">
        <v>43933</v>
      </c>
      <c r="GX169">
        <v>0.20960903083700444</v>
      </c>
      <c r="GY169">
        <v>154</v>
      </c>
      <c r="GZ169">
        <v>0.375</v>
      </c>
      <c r="HA169">
        <v>78226</v>
      </c>
      <c r="HB169">
        <v>0.35226801272299824</v>
      </c>
      <c r="HC169">
        <v>78112</v>
      </c>
      <c r="HD169">
        <v>0.35301046213538423</v>
      </c>
      <c r="HE169">
        <v>114</v>
      </c>
      <c r="HF169">
        <v>-1.7241379310344862E-2</v>
      </c>
      <c r="HG169">
        <v>38556</v>
      </c>
      <c r="HH169">
        <v>0.72803872355683041</v>
      </c>
      <c r="HI169">
        <v>38163</v>
      </c>
      <c r="HJ169">
        <v>0.72628579183064179</v>
      </c>
      <c r="HK169">
        <v>393</v>
      </c>
      <c r="HL169">
        <v>0.91707317073170724</v>
      </c>
      <c r="HM169">
        <v>1485</v>
      </c>
      <c r="HN169">
        <v>0.36363636363636354</v>
      </c>
      <c r="HO169">
        <v>1485</v>
      </c>
      <c r="HP169">
        <v>0.45588235294117641</v>
      </c>
      <c r="HQ169">
        <v>0</v>
      </c>
      <c r="HR169">
        <v>-1</v>
      </c>
      <c r="HS169">
        <v>37281</v>
      </c>
      <c r="HT169">
        <v>0.50733837383253144</v>
      </c>
      <c r="HU169">
        <v>12873</v>
      </c>
      <c r="HV169">
        <v>0.69047931713722921</v>
      </c>
      <c r="HW169">
        <v>12873</v>
      </c>
      <c r="HX169">
        <v>0.70187731359069283</v>
      </c>
      <c r="HY169">
        <v>0</v>
      </c>
      <c r="HZ169">
        <v>-1</v>
      </c>
      <c r="IA169">
        <v>15233</v>
      </c>
      <c r="IB169">
        <v>0.46654471936073949</v>
      </c>
      <c r="IC169">
        <v>15168</v>
      </c>
      <c r="ID169">
        <v>0.46028689708289217</v>
      </c>
      <c r="IE169">
        <v>64</v>
      </c>
      <c r="IF169" t="s">
        <v>123</v>
      </c>
      <c r="IG169">
        <v>4663</v>
      </c>
      <c r="IH169">
        <v>0.51740969736413933</v>
      </c>
      <c r="II169">
        <v>4628</v>
      </c>
      <c r="IJ169">
        <v>0.53092954019186234</v>
      </c>
      <c r="IK169">
        <v>35</v>
      </c>
      <c r="IL169">
        <v>-0.30000000000000004</v>
      </c>
      <c r="IM169">
        <v>3045</v>
      </c>
      <c r="IN169">
        <v>0.21702637889688248</v>
      </c>
      <c r="IO169">
        <v>2984</v>
      </c>
      <c r="IP169">
        <v>0.19264588329336529</v>
      </c>
      <c r="IQ169">
        <v>62</v>
      </c>
      <c r="IR169" t="s">
        <v>123</v>
      </c>
      <c r="IS169">
        <v>1629</v>
      </c>
      <c r="IT169">
        <v>0.28368794326241131</v>
      </c>
      <c r="IU169">
        <v>1629</v>
      </c>
      <c r="IV169">
        <v>0.33634126333059888</v>
      </c>
      <c r="IW169">
        <v>0</v>
      </c>
      <c r="IX169">
        <v>-1</v>
      </c>
      <c r="IY169">
        <v>31938</v>
      </c>
      <c r="IZ169">
        <v>0.56505120791885144</v>
      </c>
      <c r="JA169">
        <v>7747</v>
      </c>
      <c r="JB169">
        <v>0.39938583815028905</v>
      </c>
      <c r="JC169">
        <v>7747</v>
      </c>
      <c r="JD169">
        <v>0.39938583815028905</v>
      </c>
      <c r="JE169">
        <v>0</v>
      </c>
      <c r="JF169" t="s">
        <v>123</v>
      </c>
      <c r="JG169">
        <v>5027</v>
      </c>
      <c r="JH169">
        <v>0.99246928260007916</v>
      </c>
      <c r="JI169">
        <v>5027</v>
      </c>
      <c r="JJ169">
        <v>0.99246928260007916</v>
      </c>
      <c r="JK169">
        <v>0</v>
      </c>
      <c r="JL169" t="s">
        <v>123</v>
      </c>
      <c r="JM169">
        <v>16011</v>
      </c>
      <c r="JN169">
        <v>0.47335971289224266</v>
      </c>
      <c r="JO169">
        <v>16011</v>
      </c>
      <c r="JP169">
        <v>0.47335971289224266</v>
      </c>
      <c r="JQ169">
        <v>0</v>
      </c>
      <c r="JR169" t="s">
        <v>123</v>
      </c>
      <c r="JS169">
        <v>3153</v>
      </c>
      <c r="JT169">
        <v>1.2473271560940842</v>
      </c>
      <c r="JU169">
        <v>3153</v>
      </c>
      <c r="JV169">
        <v>1.2473271560940842</v>
      </c>
      <c r="JW169">
        <v>0</v>
      </c>
      <c r="JX169" t="s">
        <v>123</v>
      </c>
      <c r="JY169">
        <v>94</v>
      </c>
      <c r="JZ169">
        <v>-6.0000000000000053E-2</v>
      </c>
      <c r="KA169">
        <v>0</v>
      </c>
      <c r="KB169">
        <v>-1</v>
      </c>
      <c r="KC169">
        <v>94</v>
      </c>
      <c r="KD169">
        <v>1.4736842105263159</v>
      </c>
      <c r="KE169">
        <v>28769</v>
      </c>
      <c r="KF169">
        <v>1.434749492213947</v>
      </c>
      <c r="KG169">
        <v>12418</v>
      </c>
      <c r="KH169">
        <v>1.3293941099230913</v>
      </c>
      <c r="KI169">
        <v>12270</v>
      </c>
      <c r="KJ169">
        <v>1.3107344632768361</v>
      </c>
      <c r="KK169">
        <v>148</v>
      </c>
      <c r="KL169">
        <v>6.0476190476190474</v>
      </c>
      <c r="KM169">
        <v>5414</v>
      </c>
      <c r="KN169">
        <v>1.0368698269375471</v>
      </c>
      <c r="KO169">
        <v>5381</v>
      </c>
      <c r="KP169">
        <v>1.0244544770504138</v>
      </c>
      <c r="KQ169">
        <v>33</v>
      </c>
      <c r="KR169" t="s">
        <v>123</v>
      </c>
      <c r="KS169">
        <v>3676</v>
      </c>
      <c r="KT169">
        <v>3.1396396396396398</v>
      </c>
      <c r="KU169">
        <v>3618</v>
      </c>
      <c r="KV169">
        <v>3.2665094339622645</v>
      </c>
      <c r="KW169">
        <v>58</v>
      </c>
      <c r="KX169">
        <v>0.48717948717948723</v>
      </c>
      <c r="KY169">
        <v>7500</v>
      </c>
      <c r="KZ169">
        <v>1.5853154084798344</v>
      </c>
      <c r="LA169">
        <v>7392</v>
      </c>
      <c r="LB169">
        <v>1.5551330798479088</v>
      </c>
      <c r="LC169">
        <v>108</v>
      </c>
      <c r="LD169">
        <v>12.5</v>
      </c>
      <c r="LE169">
        <v>137</v>
      </c>
      <c r="LF169">
        <v>0.10483870967741926</v>
      </c>
      <c r="LG169">
        <v>58</v>
      </c>
      <c r="LH169">
        <v>-0.43689320388349517</v>
      </c>
      <c r="LI169">
        <v>78</v>
      </c>
      <c r="LJ169">
        <v>2.7142857142857144</v>
      </c>
      <c r="LK169">
        <v>130778</v>
      </c>
      <c r="LL169">
        <v>1.3472673427263753</v>
      </c>
      <c r="LM169">
        <v>42802</v>
      </c>
      <c r="LN169">
        <v>2.0127401984937001</v>
      </c>
      <c r="LO169">
        <v>42612</v>
      </c>
      <c r="LP169">
        <v>2.0057134795796006</v>
      </c>
      <c r="LQ169">
        <v>191</v>
      </c>
      <c r="LR169">
        <v>5.3666666666666663</v>
      </c>
      <c r="LS169">
        <v>62316</v>
      </c>
      <c r="LT169">
        <v>0.87444728530606097</v>
      </c>
      <c r="LU169">
        <v>62240</v>
      </c>
      <c r="LV169">
        <v>0.87786628047308723</v>
      </c>
      <c r="LW169">
        <v>76</v>
      </c>
      <c r="LX169">
        <v>-0.24752475247524752</v>
      </c>
      <c r="LY169">
        <v>14401</v>
      </c>
      <c r="LZ169">
        <v>1.7919736331911595</v>
      </c>
      <c r="MA169">
        <v>14367</v>
      </c>
      <c r="MB169">
        <v>1.7853819309810004</v>
      </c>
      <c r="MC169">
        <v>33</v>
      </c>
      <c r="MD169" t="s">
        <v>123</v>
      </c>
      <c r="ME169">
        <v>11410</v>
      </c>
      <c r="MF169">
        <v>2.6326010824578159</v>
      </c>
      <c r="MG169">
        <v>11369</v>
      </c>
      <c r="MH169">
        <v>2.6497592295345105</v>
      </c>
      <c r="MI169">
        <v>41</v>
      </c>
      <c r="MJ169">
        <v>0.57692307692307687</v>
      </c>
      <c r="MK169">
        <v>59</v>
      </c>
      <c r="ML169">
        <v>-0.24358974358974361</v>
      </c>
      <c r="MM169">
        <v>23</v>
      </c>
      <c r="MN169">
        <v>-0.65671641791044777</v>
      </c>
      <c r="MO169">
        <v>36</v>
      </c>
      <c r="MP169">
        <v>2</v>
      </c>
      <c r="MQ169">
        <v>87199</v>
      </c>
      <c r="MR169">
        <v>0.63162621858802837</v>
      </c>
      <c r="MS169">
        <v>40411</v>
      </c>
      <c r="MT169">
        <v>0.55606469002695413</v>
      </c>
      <c r="MU169">
        <v>39858</v>
      </c>
      <c r="MV169">
        <v>0.5510760010896214</v>
      </c>
      <c r="MW169">
        <v>551</v>
      </c>
      <c r="MX169">
        <v>1.0183150183150182</v>
      </c>
      <c r="MY169">
        <v>28695</v>
      </c>
      <c r="MZ169">
        <v>0.91721787933453602</v>
      </c>
      <c r="NA169">
        <v>28311</v>
      </c>
      <c r="NB169">
        <v>0.93539786710418382</v>
      </c>
      <c r="NC169">
        <v>384</v>
      </c>
      <c r="ND169">
        <v>0.12941176470588234</v>
      </c>
      <c r="NE169">
        <v>6981</v>
      </c>
      <c r="NF169">
        <v>0.58875739644970415</v>
      </c>
      <c r="NG169">
        <v>6430</v>
      </c>
      <c r="NH169">
        <v>0.62908538130225478</v>
      </c>
      <c r="NI169">
        <v>551</v>
      </c>
      <c r="NJ169">
        <v>0.22991071428571419</v>
      </c>
      <c r="NK169">
        <v>12058</v>
      </c>
      <c r="NL169">
        <v>0.42193396226415092</v>
      </c>
      <c r="NM169">
        <v>11842</v>
      </c>
      <c r="NN169">
        <v>0.41532209872116654</v>
      </c>
      <c r="NO169">
        <v>214</v>
      </c>
      <c r="NP169">
        <v>0.89380530973451333</v>
      </c>
      <c r="NQ169">
        <v>577</v>
      </c>
      <c r="NR169">
        <v>-0.10542635658914734</v>
      </c>
      <c r="NS169">
        <v>486</v>
      </c>
      <c r="NT169">
        <v>-0.13829787234042556</v>
      </c>
      <c r="NU169">
        <v>91</v>
      </c>
      <c r="NV169">
        <v>0.15189873417721511</v>
      </c>
    </row>
    <row r="170" spans="2:386" outlineLevel="1" x14ac:dyDescent="0.25">
      <c r="B170" t="s">
        <v>69</v>
      </c>
      <c r="C170">
        <v>772368</v>
      </c>
      <c r="D170">
        <v>0.11492552179492543</v>
      </c>
      <c r="E170">
        <v>295602</v>
      </c>
      <c r="F170">
        <v>0.14641070389761479</v>
      </c>
      <c r="G170">
        <v>289895</v>
      </c>
      <c r="H170">
        <v>0.14383623801989409</v>
      </c>
      <c r="I170">
        <v>5708</v>
      </c>
      <c r="J170">
        <v>0.29462463143569972</v>
      </c>
      <c r="K170">
        <v>199006</v>
      </c>
      <c r="L170">
        <v>2.2478433548612564E-2</v>
      </c>
      <c r="M170">
        <v>194423</v>
      </c>
      <c r="N170">
        <v>2.1837618517039026E-2</v>
      </c>
      <c r="O170">
        <v>4583</v>
      </c>
      <c r="P170">
        <v>5.0424020169608008E-2</v>
      </c>
      <c r="Q170">
        <v>156983</v>
      </c>
      <c r="R170">
        <v>0.15800771596969665</v>
      </c>
      <c r="S170">
        <v>153471</v>
      </c>
      <c r="T170">
        <v>0.1814731558607523</v>
      </c>
      <c r="U170">
        <v>3513</v>
      </c>
      <c r="V170">
        <v>-0.37987643424536632</v>
      </c>
      <c r="W170">
        <v>122596</v>
      </c>
      <c r="X170">
        <v>0.15005628517823633</v>
      </c>
      <c r="Y170">
        <v>121274</v>
      </c>
      <c r="Z170">
        <v>0.1541550877460125</v>
      </c>
      <c r="AA170">
        <v>1322</v>
      </c>
      <c r="AB170">
        <v>-0.13311475409836071</v>
      </c>
      <c r="AC170">
        <v>11198</v>
      </c>
      <c r="AD170">
        <v>9.3234403983208036E-2</v>
      </c>
      <c r="AE170">
        <v>9784</v>
      </c>
      <c r="AF170">
        <v>8.3619448443903011E-2</v>
      </c>
      <c r="AG170">
        <v>1414</v>
      </c>
      <c r="AH170">
        <v>0.1647446457990116</v>
      </c>
      <c r="AI170">
        <v>646292</v>
      </c>
      <c r="AJ170">
        <v>0.13794420958293641</v>
      </c>
      <c r="AK170">
        <v>241680</v>
      </c>
      <c r="AL170">
        <v>0.2068491987795682</v>
      </c>
      <c r="AM170">
        <v>239855</v>
      </c>
      <c r="AN170">
        <v>0.20465377912378768</v>
      </c>
      <c r="AO170">
        <v>1825</v>
      </c>
      <c r="AP170">
        <v>0.58695652173913038</v>
      </c>
      <c r="AQ170">
        <v>161592</v>
      </c>
      <c r="AR170">
        <v>2.6861119054427673E-2</v>
      </c>
      <c r="AS170">
        <v>160375</v>
      </c>
      <c r="AT170">
        <v>2.3687637236378567E-2</v>
      </c>
      <c r="AU170">
        <v>1217</v>
      </c>
      <c r="AV170">
        <v>0.73361823361823353</v>
      </c>
      <c r="AW170">
        <v>124031</v>
      </c>
      <c r="AX170">
        <v>0.12489570107019765</v>
      </c>
      <c r="AY170">
        <v>122843</v>
      </c>
      <c r="AZ170">
        <v>0.14762567614278632</v>
      </c>
      <c r="BA170">
        <v>1188</v>
      </c>
      <c r="BB170">
        <v>-0.63094128611369993</v>
      </c>
      <c r="BC170">
        <v>114538</v>
      </c>
      <c r="BD170">
        <v>0.20044438388898778</v>
      </c>
      <c r="BE170">
        <v>113709</v>
      </c>
      <c r="BF170">
        <v>0.20781993541808297</v>
      </c>
      <c r="BG170">
        <v>829</v>
      </c>
      <c r="BH170">
        <v>-0.34672970843183604</v>
      </c>
      <c r="BI170">
        <v>6549</v>
      </c>
      <c r="BJ170">
        <v>-3.5493372606774654E-2</v>
      </c>
      <c r="BK170">
        <v>6109</v>
      </c>
      <c r="BL170">
        <v>-5.3601859024012377E-2</v>
      </c>
      <c r="BM170">
        <v>440</v>
      </c>
      <c r="BN170">
        <v>0.31343283582089554</v>
      </c>
      <c r="BO170">
        <v>126075</v>
      </c>
      <c r="BP170">
        <v>1.0175874364007909E-2</v>
      </c>
      <c r="BQ170">
        <v>53923</v>
      </c>
      <c r="BR170">
        <v>-6.3739278397055288E-2</v>
      </c>
      <c r="BS170">
        <v>50040</v>
      </c>
      <c r="BT170">
        <v>-7.9046655010582501E-2</v>
      </c>
      <c r="BU170">
        <v>3883</v>
      </c>
      <c r="BV170">
        <v>0.19146977600490955</v>
      </c>
      <c r="BW170">
        <v>37414</v>
      </c>
      <c r="BX170">
        <v>3.9714485053399251E-3</v>
      </c>
      <c r="BY170">
        <v>34048</v>
      </c>
      <c r="BZ170">
        <v>1.321271277228897E-2</v>
      </c>
      <c r="CA170">
        <v>3366</v>
      </c>
      <c r="CB170">
        <v>-8.0579076754984991E-2</v>
      </c>
      <c r="CC170">
        <v>32952</v>
      </c>
      <c r="CD170">
        <v>0.30229617041457524</v>
      </c>
      <c r="CE170">
        <v>30628</v>
      </c>
      <c r="CF170">
        <v>0.3399833748960932</v>
      </c>
      <c r="CG170">
        <v>2324</v>
      </c>
      <c r="CH170">
        <v>-5.026563138536988E-2</v>
      </c>
      <c r="CI170">
        <v>8058</v>
      </c>
      <c r="CJ170">
        <v>-0.27969965138106734</v>
      </c>
      <c r="CK170">
        <v>7565</v>
      </c>
      <c r="CL170">
        <v>-0.30793157076205291</v>
      </c>
      <c r="CM170">
        <v>493</v>
      </c>
      <c r="CN170">
        <v>0.92578125</v>
      </c>
      <c r="CO170">
        <v>4649</v>
      </c>
      <c r="CP170">
        <v>0.34636547929336814</v>
      </c>
      <c r="CQ170">
        <v>3674</v>
      </c>
      <c r="CR170">
        <v>0.42735042735042739</v>
      </c>
      <c r="CS170">
        <v>975</v>
      </c>
      <c r="CT170">
        <v>0.10921501706484649</v>
      </c>
      <c r="CU170">
        <v>158755</v>
      </c>
      <c r="CV170">
        <v>2.7294434342584717E-2</v>
      </c>
      <c r="CW170">
        <v>35912</v>
      </c>
      <c r="CX170">
        <v>2.2143792337906198E-2</v>
      </c>
      <c r="CY170">
        <v>35513</v>
      </c>
      <c r="CZ170">
        <v>2.060581676054718E-2</v>
      </c>
      <c r="DA170">
        <v>400</v>
      </c>
      <c r="DB170">
        <v>0.18343195266272194</v>
      </c>
      <c r="DC170">
        <v>47498</v>
      </c>
      <c r="DD170">
        <v>-4.4267374944665816E-2</v>
      </c>
      <c r="DE170">
        <v>47292</v>
      </c>
      <c r="DF170">
        <v>-4.5512341816860813E-2</v>
      </c>
      <c r="DG170">
        <v>206</v>
      </c>
      <c r="DH170">
        <v>0.36423841059602657</v>
      </c>
      <c r="DI170">
        <v>18603</v>
      </c>
      <c r="DJ170">
        <v>5.3218592538073928E-2</v>
      </c>
      <c r="DK170">
        <v>18404</v>
      </c>
      <c r="DL170">
        <v>0.17853483606557385</v>
      </c>
      <c r="DM170">
        <v>199</v>
      </c>
      <c r="DN170">
        <v>-0.90278456277479235</v>
      </c>
      <c r="DO170">
        <v>52369</v>
      </c>
      <c r="DP170">
        <v>5.5337242810793441E-2</v>
      </c>
      <c r="DQ170">
        <v>52359</v>
      </c>
      <c r="DR170">
        <v>6.7157182455568343E-2</v>
      </c>
      <c r="DS170">
        <v>11</v>
      </c>
      <c r="DT170">
        <v>-0.98032200357781751</v>
      </c>
      <c r="DU170">
        <v>3231</v>
      </c>
      <c r="DV170">
        <v>7.9158316633266557E-2</v>
      </c>
      <c r="DW170">
        <v>3231</v>
      </c>
      <c r="DX170">
        <v>7.9158316633266557E-2</v>
      </c>
      <c r="DY170">
        <v>0</v>
      </c>
      <c r="DZ170" t="s">
        <v>123</v>
      </c>
      <c r="EA170">
        <v>18702</v>
      </c>
      <c r="EB170">
        <v>3.2005297428539858E-2</v>
      </c>
      <c r="EC170">
        <v>9173</v>
      </c>
      <c r="ED170">
        <v>-6.8352630509851742E-2</v>
      </c>
      <c r="EE170">
        <v>9146</v>
      </c>
      <c r="EF170">
        <v>-7.1094860857200848E-2</v>
      </c>
      <c r="EG170">
        <v>28</v>
      </c>
      <c r="EH170" t="s">
        <v>123</v>
      </c>
      <c r="EI170">
        <v>6549</v>
      </c>
      <c r="EJ170">
        <v>0.13757165190203224</v>
      </c>
      <c r="EK170">
        <v>6404</v>
      </c>
      <c r="EL170">
        <v>0.12469265893923431</v>
      </c>
      <c r="EM170">
        <v>145</v>
      </c>
      <c r="EN170">
        <v>1.3015873015873014</v>
      </c>
      <c r="EO170">
        <v>1720</v>
      </c>
      <c r="EP170">
        <v>0.22159090909090917</v>
      </c>
      <c r="EQ170">
        <v>1682</v>
      </c>
      <c r="ER170">
        <v>0.20746590093323758</v>
      </c>
      <c r="ES170">
        <v>38</v>
      </c>
      <c r="ET170">
        <v>1.375</v>
      </c>
      <c r="EU170">
        <v>1172</v>
      </c>
      <c r="EV170">
        <v>0.5585106382978724</v>
      </c>
      <c r="EW170">
        <v>1147</v>
      </c>
      <c r="EX170">
        <v>0.5252659574468086</v>
      </c>
      <c r="EY170">
        <v>25</v>
      </c>
      <c r="EZ170" t="s">
        <v>123</v>
      </c>
      <c r="FA170">
        <v>300</v>
      </c>
      <c r="FB170">
        <v>-5.0632911392405111E-2</v>
      </c>
      <c r="FC170">
        <v>279</v>
      </c>
      <c r="FD170">
        <v>-9.1205211726384405E-2</v>
      </c>
      <c r="FE170">
        <v>21</v>
      </c>
      <c r="FF170">
        <v>1.3333333333333335</v>
      </c>
      <c r="FG170">
        <v>24400</v>
      </c>
      <c r="FH170">
        <v>0.46634615384615374</v>
      </c>
      <c r="FI170">
        <v>12016</v>
      </c>
      <c r="FJ170">
        <v>0.39396751740139213</v>
      </c>
      <c r="FK170">
        <v>12000</v>
      </c>
      <c r="FL170">
        <v>0.39211136890951281</v>
      </c>
      <c r="FM170">
        <v>16</v>
      </c>
      <c r="FN170" t="s">
        <v>123</v>
      </c>
      <c r="FO170">
        <v>3185</v>
      </c>
      <c r="FP170">
        <v>0.61921708185053381</v>
      </c>
      <c r="FQ170">
        <v>3054</v>
      </c>
      <c r="FR170">
        <v>0.5889698231009366</v>
      </c>
      <c r="FS170">
        <v>131</v>
      </c>
      <c r="FT170">
        <v>1.911111111111111</v>
      </c>
      <c r="FU170">
        <v>1719</v>
      </c>
      <c r="FV170">
        <v>4.7531992687385838E-2</v>
      </c>
      <c r="FW170">
        <v>1651</v>
      </c>
      <c r="FX170">
        <v>1.4127764127764175E-2</v>
      </c>
      <c r="FY170">
        <v>69</v>
      </c>
      <c r="FZ170">
        <v>4.3076923076923075</v>
      </c>
      <c r="GA170">
        <v>7420</v>
      </c>
      <c r="GB170">
        <v>0.72960372960372966</v>
      </c>
      <c r="GC170">
        <v>7300</v>
      </c>
      <c r="GD170">
        <v>0.77788602045786659</v>
      </c>
      <c r="GE170">
        <v>121</v>
      </c>
      <c r="GF170">
        <v>-0.34239130434782605</v>
      </c>
      <c r="GG170">
        <v>315</v>
      </c>
      <c r="GH170">
        <v>-0.1151685393258427</v>
      </c>
      <c r="GI170">
        <v>236</v>
      </c>
      <c r="GJ170">
        <v>-8.8803088803088848E-2</v>
      </c>
      <c r="GK170">
        <v>79</v>
      </c>
      <c r="GL170">
        <v>-0.18556701030927836</v>
      </c>
      <c r="GM170">
        <v>267677</v>
      </c>
      <c r="GN170">
        <v>0.22446113591451367</v>
      </c>
      <c r="GO170">
        <v>121345</v>
      </c>
      <c r="GP170">
        <v>0.28268958372973096</v>
      </c>
      <c r="GQ170">
        <v>121285</v>
      </c>
      <c r="GR170">
        <v>0.28381954441527646</v>
      </c>
      <c r="GS170">
        <v>60</v>
      </c>
      <c r="GT170">
        <v>-0.53846153846153844</v>
      </c>
      <c r="GU170">
        <v>46722</v>
      </c>
      <c r="GV170">
        <v>7.6891163047987821E-2</v>
      </c>
      <c r="GW170">
        <v>46722</v>
      </c>
      <c r="GX170">
        <v>7.6891163047987821E-2</v>
      </c>
      <c r="GY170">
        <v>0</v>
      </c>
      <c r="GZ170" t="s">
        <v>123</v>
      </c>
      <c r="HA170">
        <v>68020</v>
      </c>
      <c r="HB170">
        <v>0.17118358070181472</v>
      </c>
      <c r="HC170">
        <v>67779</v>
      </c>
      <c r="HD170">
        <v>0.17179558106566173</v>
      </c>
      <c r="HE170">
        <v>241</v>
      </c>
      <c r="HF170">
        <v>2.1186440677966045E-2</v>
      </c>
      <c r="HG170">
        <v>30114</v>
      </c>
      <c r="HH170">
        <v>0.4702665755297335</v>
      </c>
      <c r="HI170">
        <v>29999</v>
      </c>
      <c r="HJ170">
        <v>0.46465188946391955</v>
      </c>
      <c r="HK170">
        <v>115</v>
      </c>
      <c r="HL170" t="s">
        <v>123</v>
      </c>
      <c r="HM170">
        <v>869</v>
      </c>
      <c r="HN170">
        <v>-0.35772357723577231</v>
      </c>
      <c r="HO170">
        <v>869</v>
      </c>
      <c r="HP170">
        <v>-0.34315948601662882</v>
      </c>
      <c r="HQ170">
        <v>0</v>
      </c>
      <c r="HR170">
        <v>-1</v>
      </c>
      <c r="HS170">
        <v>30772</v>
      </c>
      <c r="HT170">
        <v>-0.17991631799163177</v>
      </c>
      <c r="HU170">
        <v>9696</v>
      </c>
      <c r="HV170">
        <v>-0.16550477665892072</v>
      </c>
      <c r="HW170">
        <v>9661</v>
      </c>
      <c r="HX170">
        <v>-0.1685170840864102</v>
      </c>
      <c r="HY170">
        <v>35</v>
      </c>
      <c r="HZ170" t="s">
        <v>123</v>
      </c>
      <c r="IA170">
        <v>12190</v>
      </c>
      <c r="IB170">
        <v>-0.22509694234314415</v>
      </c>
      <c r="IC170">
        <v>12183</v>
      </c>
      <c r="ID170">
        <v>-0.22455604353637582</v>
      </c>
      <c r="IE170">
        <v>7</v>
      </c>
      <c r="IF170">
        <v>-0.66666666666666674</v>
      </c>
      <c r="IG170">
        <v>3794</v>
      </c>
      <c r="IH170">
        <v>-0.26572479194890652</v>
      </c>
      <c r="II170">
        <v>3752</v>
      </c>
      <c r="IJ170">
        <v>-0.27385329978711048</v>
      </c>
      <c r="IK170">
        <v>42</v>
      </c>
      <c r="IL170" t="s">
        <v>123</v>
      </c>
      <c r="IM170">
        <v>4301</v>
      </c>
      <c r="IN170">
        <v>0.13542766631467784</v>
      </c>
      <c r="IO170">
        <v>4301</v>
      </c>
      <c r="IP170">
        <v>0.13542766631467784</v>
      </c>
      <c r="IQ170">
        <v>0</v>
      </c>
      <c r="IR170" t="s">
        <v>123</v>
      </c>
      <c r="IS170">
        <v>858</v>
      </c>
      <c r="IT170">
        <v>-0.14114114114114118</v>
      </c>
      <c r="IU170">
        <v>858</v>
      </c>
      <c r="IV170">
        <v>-0.14114114114114118</v>
      </c>
      <c r="IW170">
        <v>0</v>
      </c>
      <c r="IX170" t="s">
        <v>123</v>
      </c>
      <c r="IY170">
        <v>31996</v>
      </c>
      <c r="IZ170">
        <v>1.9045799095483762E-2</v>
      </c>
      <c r="JA170">
        <v>7633</v>
      </c>
      <c r="JB170">
        <v>0.4844418514196811</v>
      </c>
      <c r="JC170">
        <v>7595</v>
      </c>
      <c r="JD170">
        <v>0.48717446641864104</v>
      </c>
      <c r="JE170">
        <v>38</v>
      </c>
      <c r="JF170">
        <v>8.5714285714285632E-2</v>
      </c>
      <c r="JG170">
        <v>4791</v>
      </c>
      <c r="JH170">
        <v>-4.5427375971309081E-2</v>
      </c>
      <c r="JI170">
        <v>4791</v>
      </c>
      <c r="JJ170">
        <v>-4.5427375971309081E-2</v>
      </c>
      <c r="JK170">
        <v>0</v>
      </c>
      <c r="JL170" t="s">
        <v>123</v>
      </c>
      <c r="JM170">
        <v>17185</v>
      </c>
      <c r="JN170">
        <v>-1.9512751754436009E-2</v>
      </c>
      <c r="JO170">
        <v>17157</v>
      </c>
      <c r="JP170">
        <v>-1.9599999999999951E-2</v>
      </c>
      <c r="JQ170">
        <v>29</v>
      </c>
      <c r="JR170">
        <v>3.5714285714285809E-2</v>
      </c>
      <c r="JS170">
        <v>2453</v>
      </c>
      <c r="JT170">
        <v>-0.30784424379232511</v>
      </c>
      <c r="JU170">
        <v>2453</v>
      </c>
      <c r="JV170">
        <v>-0.30784424379232511</v>
      </c>
      <c r="JW170">
        <v>0</v>
      </c>
      <c r="JX170" t="s">
        <v>123</v>
      </c>
      <c r="JY170">
        <v>142</v>
      </c>
      <c r="JZ170">
        <v>-0.21978021978021978</v>
      </c>
      <c r="KA170">
        <v>0</v>
      </c>
      <c r="KB170">
        <v>-1</v>
      </c>
      <c r="KC170">
        <v>142</v>
      </c>
      <c r="KD170">
        <v>6.8888888888888893</v>
      </c>
      <c r="KE170">
        <v>24219</v>
      </c>
      <c r="KF170">
        <v>0.57103009859885834</v>
      </c>
      <c r="KG170">
        <v>9158</v>
      </c>
      <c r="KH170">
        <v>0.46223854382883611</v>
      </c>
      <c r="KI170">
        <v>9105</v>
      </c>
      <c r="KJ170">
        <v>0.45913461538461542</v>
      </c>
      <c r="KK170">
        <v>53</v>
      </c>
      <c r="KL170">
        <v>1.4090909090909092</v>
      </c>
      <c r="KM170">
        <v>3463</v>
      </c>
      <c r="KN170">
        <v>0.26710574460300029</v>
      </c>
      <c r="KO170">
        <v>3407</v>
      </c>
      <c r="KP170">
        <v>0.24661544090742771</v>
      </c>
      <c r="KQ170">
        <v>56</v>
      </c>
      <c r="KR170" t="s">
        <v>123</v>
      </c>
      <c r="KS170">
        <v>4553</v>
      </c>
      <c r="KT170">
        <v>1.2902414486921527</v>
      </c>
      <c r="KU170">
        <v>4479</v>
      </c>
      <c r="KV170">
        <v>1.5463331438317227</v>
      </c>
      <c r="KW170">
        <v>74</v>
      </c>
      <c r="KX170">
        <v>-0.67826086956521747</v>
      </c>
      <c r="KY170">
        <v>7303</v>
      </c>
      <c r="KZ170">
        <v>0.54136766568172234</v>
      </c>
      <c r="LA170">
        <v>7188</v>
      </c>
      <c r="LB170">
        <v>0.56023442587367045</v>
      </c>
      <c r="LC170">
        <v>115</v>
      </c>
      <c r="LD170">
        <v>-0.12213740458015265</v>
      </c>
      <c r="LE170">
        <v>112</v>
      </c>
      <c r="LF170">
        <v>0.13131313131313127</v>
      </c>
      <c r="LG170">
        <v>40</v>
      </c>
      <c r="LH170">
        <v>-0.48051948051948057</v>
      </c>
      <c r="LI170">
        <v>72</v>
      </c>
      <c r="LJ170">
        <v>2.2727272727272729</v>
      </c>
      <c r="LK170">
        <v>22017</v>
      </c>
      <c r="LL170">
        <v>5.0178869544478921E-2</v>
      </c>
      <c r="LM170">
        <v>5421</v>
      </c>
      <c r="LN170">
        <v>0.89810924369747891</v>
      </c>
      <c r="LO170">
        <v>5312</v>
      </c>
      <c r="LP170">
        <v>0.9163059163059164</v>
      </c>
      <c r="LQ170">
        <v>109</v>
      </c>
      <c r="LR170">
        <v>0.2823529411764707</v>
      </c>
      <c r="LS170">
        <v>14747</v>
      </c>
      <c r="LT170">
        <v>-5.2188443987402744E-2</v>
      </c>
      <c r="LU170">
        <v>14747</v>
      </c>
      <c r="LV170">
        <v>-5.2188443987402744E-2</v>
      </c>
      <c r="LW170">
        <v>0</v>
      </c>
      <c r="LX170" t="s">
        <v>123</v>
      </c>
      <c r="LY170">
        <v>1660</v>
      </c>
      <c r="LZ170">
        <v>-3.6014405762304635E-3</v>
      </c>
      <c r="MA170">
        <v>1584</v>
      </c>
      <c r="MB170">
        <v>-4.9219687875150075E-2</v>
      </c>
      <c r="MC170">
        <v>76</v>
      </c>
      <c r="MD170" t="s">
        <v>123</v>
      </c>
      <c r="ME170">
        <v>381</v>
      </c>
      <c r="MF170">
        <v>-0.58039647577092512</v>
      </c>
      <c r="MG170">
        <v>356</v>
      </c>
      <c r="MH170">
        <v>-0.60792951541850226</v>
      </c>
      <c r="MI170">
        <v>26</v>
      </c>
      <c r="MJ170" t="s">
        <v>123</v>
      </c>
      <c r="MK170">
        <v>0</v>
      </c>
      <c r="ML170">
        <v>-1</v>
      </c>
      <c r="MM170">
        <v>0</v>
      </c>
      <c r="MN170">
        <v>-1</v>
      </c>
      <c r="MO170">
        <v>0</v>
      </c>
      <c r="MP170" t="s">
        <v>123</v>
      </c>
      <c r="MQ170">
        <v>67754</v>
      </c>
      <c r="MR170">
        <v>0.23778727757682039</v>
      </c>
      <c r="MS170">
        <v>31326</v>
      </c>
      <c r="MT170">
        <v>0.19679083094555883</v>
      </c>
      <c r="MU170">
        <v>30238</v>
      </c>
      <c r="MV170">
        <v>0.1795591964111567</v>
      </c>
      <c r="MW170">
        <v>1086</v>
      </c>
      <c r="MX170">
        <v>1.0111111111111111</v>
      </c>
      <c r="MY170">
        <v>22447</v>
      </c>
      <c r="MZ170">
        <v>0.28158721096203254</v>
      </c>
      <c r="NA170">
        <v>21775</v>
      </c>
      <c r="NB170">
        <v>0.27391329784122154</v>
      </c>
      <c r="NC170">
        <v>672</v>
      </c>
      <c r="ND170">
        <v>0.59241706161137442</v>
      </c>
      <c r="NE170">
        <v>6777</v>
      </c>
      <c r="NF170">
        <v>0.32311597032409223</v>
      </c>
      <c r="NG170">
        <v>6355</v>
      </c>
      <c r="NH170">
        <v>0.42170022371364646</v>
      </c>
      <c r="NI170">
        <v>420</v>
      </c>
      <c r="NJ170">
        <v>-0.35285053929121724</v>
      </c>
      <c r="NK170">
        <v>9025</v>
      </c>
      <c r="NL170">
        <v>0.23833699231613603</v>
      </c>
      <c r="NM170">
        <v>8606</v>
      </c>
      <c r="NN170">
        <v>0.2485129841868563</v>
      </c>
      <c r="NO170">
        <v>416</v>
      </c>
      <c r="NP170">
        <v>5.3164556962025378E-2</v>
      </c>
      <c r="NQ170">
        <v>722</v>
      </c>
      <c r="NR170">
        <v>0.64840182648401834</v>
      </c>
      <c r="NS170">
        <v>596</v>
      </c>
      <c r="NT170">
        <v>1.1438848920863309</v>
      </c>
      <c r="NU170">
        <v>126</v>
      </c>
      <c r="NV170">
        <v>-0.20754716981132071</v>
      </c>
    </row>
    <row r="171" spans="2:386" outlineLevel="1" x14ac:dyDescent="0.25">
      <c r="B171" t="s">
        <v>71</v>
      </c>
      <c r="C171">
        <v>821604</v>
      </c>
      <c r="D171">
        <v>0.11400760113949304</v>
      </c>
      <c r="E171">
        <v>309872</v>
      </c>
      <c r="F171">
        <v>7.4116953793892382E-2</v>
      </c>
      <c r="G171">
        <v>303428</v>
      </c>
      <c r="H171">
        <v>7.515085802160737E-2</v>
      </c>
      <c r="I171">
        <v>6444</v>
      </c>
      <c r="J171">
        <v>2.7587306649657251E-2</v>
      </c>
      <c r="K171">
        <v>209914</v>
      </c>
      <c r="L171">
        <v>0.13565860018719</v>
      </c>
      <c r="M171">
        <v>204571</v>
      </c>
      <c r="N171">
        <v>0.13955068822798711</v>
      </c>
      <c r="O171">
        <v>5344</v>
      </c>
      <c r="P171">
        <v>4.5112781954887993E-3</v>
      </c>
      <c r="Q171">
        <v>169953</v>
      </c>
      <c r="R171">
        <v>0.15180985815266368</v>
      </c>
      <c r="S171">
        <v>164330</v>
      </c>
      <c r="T171">
        <v>0.16066194387744281</v>
      </c>
      <c r="U171">
        <v>5623</v>
      </c>
      <c r="V171">
        <v>-5.8123953098827452E-2</v>
      </c>
      <c r="W171">
        <v>138929</v>
      </c>
      <c r="X171">
        <v>0.12145330674911015</v>
      </c>
      <c r="Y171">
        <v>136470</v>
      </c>
      <c r="Z171">
        <v>0.11761719133881487</v>
      </c>
      <c r="AA171">
        <v>2459</v>
      </c>
      <c r="AB171">
        <v>0.3853521126760564</v>
      </c>
      <c r="AC171">
        <v>10913</v>
      </c>
      <c r="AD171">
        <v>0.18529379819702396</v>
      </c>
      <c r="AE171">
        <v>9811</v>
      </c>
      <c r="AF171">
        <v>0.15682112958377559</v>
      </c>
      <c r="AG171">
        <v>1102</v>
      </c>
      <c r="AH171">
        <v>0.51790633608815417</v>
      </c>
      <c r="AI171">
        <v>680264</v>
      </c>
      <c r="AJ171">
        <v>0.1528276530589765</v>
      </c>
      <c r="AK171">
        <v>252245</v>
      </c>
      <c r="AL171">
        <v>0.15341000022862894</v>
      </c>
      <c r="AM171">
        <v>251284</v>
      </c>
      <c r="AN171">
        <v>0.15303327169359382</v>
      </c>
      <c r="AO171">
        <v>961</v>
      </c>
      <c r="AP171">
        <v>0.26115485564304453</v>
      </c>
      <c r="AQ171">
        <v>166899</v>
      </c>
      <c r="AR171">
        <v>0.13761161475018735</v>
      </c>
      <c r="AS171">
        <v>165419</v>
      </c>
      <c r="AT171">
        <v>0.14182864873819656</v>
      </c>
      <c r="AU171">
        <v>1479</v>
      </c>
      <c r="AV171">
        <v>-0.19532100108813932</v>
      </c>
      <c r="AW171">
        <v>135200</v>
      </c>
      <c r="AX171">
        <v>0.18403306885257398</v>
      </c>
      <c r="AY171">
        <v>132297</v>
      </c>
      <c r="AZ171">
        <v>0.18644569399230537</v>
      </c>
      <c r="BA171">
        <v>2903</v>
      </c>
      <c r="BB171">
        <v>8.320895522388061E-2</v>
      </c>
      <c r="BC171">
        <v>123873</v>
      </c>
      <c r="BD171">
        <v>0.15198549242071979</v>
      </c>
      <c r="BE171">
        <v>123019</v>
      </c>
      <c r="BF171">
        <v>0.1541543138064323</v>
      </c>
      <c r="BG171">
        <v>854</v>
      </c>
      <c r="BH171">
        <v>-9.3418259023354544E-2</v>
      </c>
      <c r="BI171">
        <v>5776</v>
      </c>
      <c r="BJ171">
        <v>-7.1382636655948573E-2</v>
      </c>
      <c r="BK171">
        <v>5533</v>
      </c>
      <c r="BL171">
        <v>-7.6756215584849019E-2</v>
      </c>
      <c r="BM171">
        <v>243</v>
      </c>
      <c r="BN171">
        <v>7.0484581497797461E-2</v>
      </c>
      <c r="BO171">
        <v>141340</v>
      </c>
      <c r="BP171">
        <v>-4.1359757999972824E-2</v>
      </c>
      <c r="BQ171">
        <v>57627</v>
      </c>
      <c r="BR171">
        <v>-0.17433913604126372</v>
      </c>
      <c r="BS171">
        <v>52144</v>
      </c>
      <c r="BT171">
        <v>-0.18887471611237283</v>
      </c>
      <c r="BU171">
        <v>5483</v>
      </c>
      <c r="BV171">
        <v>-4.7195498275549586E-3</v>
      </c>
      <c r="BW171">
        <v>43016</v>
      </c>
      <c r="BX171">
        <v>0.12817015919641217</v>
      </c>
      <c r="BY171">
        <v>39151</v>
      </c>
      <c r="BZ171">
        <v>0.1299968251219441</v>
      </c>
      <c r="CA171">
        <v>3865</v>
      </c>
      <c r="CB171">
        <v>0.10999425617461234</v>
      </c>
      <c r="CC171">
        <v>34753</v>
      </c>
      <c r="CD171">
        <v>4.153804657296134E-2</v>
      </c>
      <c r="CE171">
        <v>32033</v>
      </c>
      <c r="CF171">
        <v>6.5068493150684859E-2</v>
      </c>
      <c r="CG171">
        <v>2720</v>
      </c>
      <c r="CH171">
        <v>-0.17325227963525835</v>
      </c>
      <c r="CI171">
        <v>15056</v>
      </c>
      <c r="CJ171">
        <v>-7.9312664342934047E-2</v>
      </c>
      <c r="CK171">
        <v>13451</v>
      </c>
      <c r="CL171">
        <v>-0.13331185567010306</v>
      </c>
      <c r="CM171">
        <v>1606</v>
      </c>
      <c r="CN171">
        <v>0.92797118847539006</v>
      </c>
      <c r="CO171">
        <v>5136</v>
      </c>
      <c r="CP171">
        <v>0.71887550200803219</v>
      </c>
      <c r="CQ171">
        <v>4278</v>
      </c>
      <c r="CR171">
        <v>0.71945337620578775</v>
      </c>
      <c r="CS171">
        <v>859</v>
      </c>
      <c r="CT171">
        <v>0.71799999999999997</v>
      </c>
      <c r="CU171">
        <v>167954</v>
      </c>
      <c r="CV171">
        <v>6.5312672447148001E-2</v>
      </c>
      <c r="CW171">
        <v>37683</v>
      </c>
      <c r="CX171">
        <v>5.0660792951541911E-2</v>
      </c>
      <c r="CY171">
        <v>37606</v>
      </c>
      <c r="CZ171">
        <v>5.0916610775765703E-2</v>
      </c>
      <c r="DA171">
        <v>78</v>
      </c>
      <c r="DB171">
        <v>-4.8780487804878092E-2</v>
      </c>
      <c r="DC171">
        <v>52010</v>
      </c>
      <c r="DD171">
        <v>6.9020800789278969E-2</v>
      </c>
      <c r="DE171">
        <v>51086</v>
      </c>
      <c r="DF171">
        <v>7.7195571955719577E-2</v>
      </c>
      <c r="DG171">
        <v>924</v>
      </c>
      <c r="DH171">
        <v>-0.24694376528117357</v>
      </c>
      <c r="DI171">
        <v>21059</v>
      </c>
      <c r="DJ171">
        <v>6.7406061764987424E-3</v>
      </c>
      <c r="DK171">
        <v>19735</v>
      </c>
      <c r="DL171">
        <v>1.6272722591276656E-2</v>
      </c>
      <c r="DM171">
        <v>1324</v>
      </c>
      <c r="DN171">
        <v>-0.11674449633088724</v>
      </c>
      <c r="DO171">
        <v>54812</v>
      </c>
      <c r="DP171">
        <v>8.6031305726173901E-2</v>
      </c>
      <c r="DQ171">
        <v>54530</v>
      </c>
      <c r="DR171">
        <v>8.6233341965299415E-2</v>
      </c>
      <c r="DS171">
        <v>282</v>
      </c>
      <c r="DT171">
        <v>4.8327137546468446E-2</v>
      </c>
      <c r="DU171">
        <v>3281</v>
      </c>
      <c r="DV171">
        <v>0.12710408794228778</v>
      </c>
      <c r="DW171">
        <v>3281</v>
      </c>
      <c r="DX171">
        <v>0.12710408794228778</v>
      </c>
      <c r="DY171">
        <v>0</v>
      </c>
      <c r="DZ171" t="s">
        <v>123</v>
      </c>
      <c r="EA171">
        <v>20180</v>
      </c>
      <c r="EB171">
        <v>6.8799322069805546E-2</v>
      </c>
      <c r="EC171">
        <v>10129</v>
      </c>
      <c r="ED171">
        <v>2.9056182058315505E-2</v>
      </c>
      <c r="EE171">
        <v>10082</v>
      </c>
      <c r="EF171">
        <v>2.4281215076704221E-2</v>
      </c>
      <c r="EG171">
        <v>47</v>
      </c>
      <c r="EH171" t="s">
        <v>123</v>
      </c>
      <c r="EI171">
        <v>5940</v>
      </c>
      <c r="EJ171">
        <v>0.13727742676622623</v>
      </c>
      <c r="EK171">
        <v>5878</v>
      </c>
      <c r="EL171">
        <v>0.14692682926829259</v>
      </c>
      <c r="EM171">
        <v>62</v>
      </c>
      <c r="EN171">
        <v>-0.36734693877551017</v>
      </c>
      <c r="EO171">
        <v>2208</v>
      </c>
      <c r="EP171">
        <v>3.2258064516129004E-2</v>
      </c>
      <c r="EQ171">
        <v>2196</v>
      </c>
      <c r="ER171">
        <v>3.536067892503536E-2</v>
      </c>
      <c r="ES171">
        <v>13</v>
      </c>
      <c r="ET171">
        <v>-0.27777777777777779</v>
      </c>
      <c r="EU171">
        <v>1703</v>
      </c>
      <c r="EV171">
        <v>0.21556031406138465</v>
      </c>
      <c r="EW171">
        <v>1689</v>
      </c>
      <c r="EX171">
        <v>0.21423436376707405</v>
      </c>
      <c r="EY171">
        <v>14</v>
      </c>
      <c r="EZ171">
        <v>0.39999999999999991</v>
      </c>
      <c r="FA171">
        <v>243</v>
      </c>
      <c r="FB171">
        <v>-0.1678082191780822</v>
      </c>
      <c r="FC171">
        <v>243</v>
      </c>
      <c r="FD171">
        <v>-0.1678082191780822</v>
      </c>
      <c r="FE171">
        <v>0</v>
      </c>
      <c r="FF171" t="s">
        <v>123</v>
      </c>
      <c r="FG171">
        <v>17860</v>
      </c>
      <c r="FH171">
        <v>0.52012937271257131</v>
      </c>
      <c r="FI171">
        <v>7874</v>
      </c>
      <c r="FJ171">
        <v>0.42490047050307633</v>
      </c>
      <c r="FK171">
        <v>7791</v>
      </c>
      <c r="FL171">
        <v>0.43111682586333577</v>
      </c>
      <c r="FM171">
        <v>82</v>
      </c>
      <c r="FN171">
        <v>0</v>
      </c>
      <c r="FO171">
        <v>1976</v>
      </c>
      <c r="FP171">
        <v>0.26181353767560656</v>
      </c>
      <c r="FQ171">
        <v>1923</v>
      </c>
      <c r="FR171">
        <v>0.25113858165256997</v>
      </c>
      <c r="FS171">
        <v>53</v>
      </c>
      <c r="FT171">
        <v>0.82758620689655182</v>
      </c>
      <c r="FU171">
        <v>1604</v>
      </c>
      <c r="FV171">
        <v>0.28217426059152673</v>
      </c>
      <c r="FW171">
        <v>1467</v>
      </c>
      <c r="FX171">
        <v>0.31099195710455763</v>
      </c>
      <c r="FY171">
        <v>137</v>
      </c>
      <c r="FZ171">
        <v>3.7878787878787845E-2</v>
      </c>
      <c r="GA171">
        <v>6458</v>
      </c>
      <c r="GB171">
        <v>0.86809372288111075</v>
      </c>
      <c r="GC171">
        <v>6386</v>
      </c>
      <c r="GD171">
        <v>0.90569979110713228</v>
      </c>
      <c r="GE171">
        <v>72</v>
      </c>
      <c r="GF171">
        <v>-0.31428571428571428</v>
      </c>
      <c r="GG171">
        <v>226</v>
      </c>
      <c r="GH171">
        <v>-4.2372881355932202E-2</v>
      </c>
      <c r="GI171">
        <v>198</v>
      </c>
      <c r="GJ171">
        <v>-0.16101694915254239</v>
      </c>
      <c r="GK171">
        <v>27</v>
      </c>
      <c r="GL171" t="s">
        <v>123</v>
      </c>
      <c r="GM171">
        <v>277668</v>
      </c>
      <c r="GN171">
        <v>0.11527137916768759</v>
      </c>
      <c r="GO171">
        <v>127147</v>
      </c>
      <c r="GP171">
        <v>0.1043584754890039</v>
      </c>
      <c r="GQ171">
        <v>127051</v>
      </c>
      <c r="GR171">
        <v>0.10503152859317244</v>
      </c>
      <c r="GS171">
        <v>95</v>
      </c>
      <c r="GT171">
        <v>-0.39102564102564108</v>
      </c>
      <c r="GU171">
        <v>44587</v>
      </c>
      <c r="GV171">
        <v>9.8580791405903589E-2</v>
      </c>
      <c r="GW171">
        <v>44496</v>
      </c>
      <c r="GX171">
        <v>9.9128029049230459E-2</v>
      </c>
      <c r="GY171">
        <v>90</v>
      </c>
      <c r="GZ171">
        <v>-0.11764705882352944</v>
      </c>
      <c r="HA171">
        <v>72654</v>
      </c>
      <c r="HB171">
        <v>0.17820481634638785</v>
      </c>
      <c r="HC171">
        <v>72326</v>
      </c>
      <c r="HD171">
        <v>0.17410431648836866</v>
      </c>
      <c r="HE171">
        <v>328</v>
      </c>
      <c r="HF171">
        <v>4.125</v>
      </c>
      <c r="HG171">
        <v>32612</v>
      </c>
      <c r="HH171">
        <v>8.2232693966947545E-2</v>
      </c>
      <c r="HI171">
        <v>32511</v>
      </c>
      <c r="HJ171">
        <v>8.3916783356671409E-2</v>
      </c>
      <c r="HK171">
        <v>101</v>
      </c>
      <c r="HL171">
        <v>-0.27857142857142858</v>
      </c>
      <c r="HM171">
        <v>654</v>
      </c>
      <c r="HN171">
        <v>-0.47342995169082125</v>
      </c>
      <c r="HO171">
        <v>654</v>
      </c>
      <c r="HP171">
        <v>-0.47342995169082125</v>
      </c>
      <c r="HQ171">
        <v>0</v>
      </c>
      <c r="HR171" t="s">
        <v>123</v>
      </c>
      <c r="HS171">
        <v>26964</v>
      </c>
      <c r="HT171">
        <v>0.36229980296064257</v>
      </c>
      <c r="HU171">
        <v>8813</v>
      </c>
      <c r="HV171">
        <v>0.45862297252565365</v>
      </c>
      <c r="HW171">
        <v>8767</v>
      </c>
      <c r="HX171">
        <v>0.46067977340886368</v>
      </c>
      <c r="HY171">
        <v>46</v>
      </c>
      <c r="HZ171">
        <v>0.14999999999999991</v>
      </c>
      <c r="IA171">
        <v>11404</v>
      </c>
      <c r="IB171">
        <v>0.22098501070663801</v>
      </c>
      <c r="IC171">
        <v>11396</v>
      </c>
      <c r="ID171">
        <v>0.22012847965738769</v>
      </c>
      <c r="IE171">
        <v>8</v>
      </c>
      <c r="IF171" t="s">
        <v>123</v>
      </c>
      <c r="IG171">
        <v>3506</v>
      </c>
      <c r="IH171">
        <v>0.61195402298850565</v>
      </c>
      <c r="II171">
        <v>3339</v>
      </c>
      <c r="IJ171">
        <v>0.57425742574257432</v>
      </c>
      <c r="IK171">
        <v>167</v>
      </c>
      <c r="IL171">
        <v>2.0925925925925926</v>
      </c>
      <c r="IM171">
        <v>2712</v>
      </c>
      <c r="IN171">
        <v>0.52445193929173684</v>
      </c>
      <c r="IO171">
        <v>2712</v>
      </c>
      <c r="IP171">
        <v>0.52445193929173684</v>
      </c>
      <c r="IQ171">
        <v>0</v>
      </c>
      <c r="IR171" t="s">
        <v>123</v>
      </c>
      <c r="IS171">
        <v>729</v>
      </c>
      <c r="IT171">
        <v>0.38068181818181812</v>
      </c>
      <c r="IU171">
        <v>729</v>
      </c>
      <c r="IV171">
        <v>0.38068181818181812</v>
      </c>
      <c r="IW171">
        <v>0</v>
      </c>
      <c r="IX171" t="s">
        <v>123</v>
      </c>
      <c r="IY171">
        <v>39137</v>
      </c>
      <c r="IZ171">
        <v>0.14221923885127241</v>
      </c>
      <c r="JA171">
        <v>8513</v>
      </c>
      <c r="JB171">
        <v>0.45870459218642901</v>
      </c>
      <c r="JC171">
        <v>8513</v>
      </c>
      <c r="JD171">
        <v>0.45870459218642901</v>
      </c>
      <c r="JE171">
        <v>0</v>
      </c>
      <c r="JF171" t="s">
        <v>123</v>
      </c>
      <c r="JG171">
        <v>5608</v>
      </c>
      <c r="JH171">
        <v>-0.15210160266102213</v>
      </c>
      <c r="JI171">
        <v>5571</v>
      </c>
      <c r="JJ171">
        <v>-0.15769579679467793</v>
      </c>
      <c r="JK171">
        <v>37</v>
      </c>
      <c r="JL171" t="s">
        <v>123</v>
      </c>
      <c r="JM171">
        <v>20649</v>
      </c>
      <c r="JN171">
        <v>0.13862696443341616</v>
      </c>
      <c r="JO171">
        <v>20566</v>
      </c>
      <c r="JP171">
        <v>0.14122412740691415</v>
      </c>
      <c r="JQ171">
        <v>83</v>
      </c>
      <c r="JR171">
        <v>-0.27192982456140347</v>
      </c>
      <c r="JS171">
        <v>4488</v>
      </c>
      <c r="JT171">
        <v>0.18824463860206508</v>
      </c>
      <c r="JU171">
        <v>4488</v>
      </c>
      <c r="JV171">
        <v>0.18824463860206508</v>
      </c>
      <c r="JW171">
        <v>0</v>
      </c>
      <c r="JX171" t="s">
        <v>123</v>
      </c>
      <c r="JY171">
        <v>62</v>
      </c>
      <c r="JZ171">
        <v>-3.125E-2</v>
      </c>
      <c r="KA171">
        <v>0</v>
      </c>
      <c r="KB171" t="s">
        <v>123</v>
      </c>
      <c r="KC171">
        <v>62</v>
      </c>
      <c r="KD171">
        <v>-3.125E-2</v>
      </c>
      <c r="KE171">
        <v>22566</v>
      </c>
      <c r="KF171">
        <v>0.51378546991346341</v>
      </c>
      <c r="KG171">
        <v>7240</v>
      </c>
      <c r="KH171">
        <v>0.24078834618680367</v>
      </c>
      <c r="KI171">
        <v>7109</v>
      </c>
      <c r="KJ171">
        <v>0.22865537504320765</v>
      </c>
      <c r="KK171">
        <v>132</v>
      </c>
      <c r="KL171">
        <v>1.693877551020408</v>
      </c>
      <c r="KM171">
        <v>3055</v>
      </c>
      <c r="KN171">
        <v>0.42557162855809616</v>
      </c>
      <c r="KO171">
        <v>3055</v>
      </c>
      <c r="KP171">
        <v>0.42890551917680075</v>
      </c>
      <c r="KQ171">
        <v>0</v>
      </c>
      <c r="KR171">
        <v>-1</v>
      </c>
      <c r="KS171">
        <v>4364</v>
      </c>
      <c r="KT171">
        <v>1.9951956074124912</v>
      </c>
      <c r="KU171">
        <v>4081</v>
      </c>
      <c r="KV171">
        <v>2.1982758620689653</v>
      </c>
      <c r="KW171">
        <v>283</v>
      </c>
      <c r="KX171">
        <v>0.56353591160220984</v>
      </c>
      <c r="KY171">
        <v>8343</v>
      </c>
      <c r="KZ171">
        <v>0.47663716814159285</v>
      </c>
      <c r="LA171">
        <v>8231</v>
      </c>
      <c r="LB171">
        <v>0.47403295128939837</v>
      </c>
      <c r="LC171">
        <v>112</v>
      </c>
      <c r="LD171">
        <v>0.69696969696969702</v>
      </c>
      <c r="LE171">
        <v>150</v>
      </c>
      <c r="LF171">
        <v>0.11940298507462677</v>
      </c>
      <c r="LG171">
        <v>91</v>
      </c>
      <c r="LH171">
        <v>0</v>
      </c>
      <c r="LI171">
        <v>60</v>
      </c>
      <c r="LJ171">
        <v>0.39534883720930236</v>
      </c>
      <c r="LK171">
        <v>25308</v>
      </c>
      <c r="LL171">
        <v>3.5303743096747775E-2</v>
      </c>
      <c r="LM171">
        <v>6091</v>
      </c>
      <c r="LN171">
        <v>0.36999550157444894</v>
      </c>
      <c r="LO171">
        <v>5882</v>
      </c>
      <c r="LP171">
        <v>0.36252026870511922</v>
      </c>
      <c r="LQ171">
        <v>209</v>
      </c>
      <c r="LR171">
        <v>0.62015503875968991</v>
      </c>
      <c r="LS171">
        <v>16866</v>
      </c>
      <c r="LT171">
        <v>-2.1466697609654251E-2</v>
      </c>
      <c r="LU171">
        <v>16859</v>
      </c>
      <c r="LV171">
        <v>-2.18728243211882E-2</v>
      </c>
      <c r="LW171">
        <v>8</v>
      </c>
      <c r="LX171" t="s">
        <v>123</v>
      </c>
      <c r="LY171">
        <v>1623</v>
      </c>
      <c r="LZ171">
        <v>-0.12975871313672926</v>
      </c>
      <c r="MA171">
        <v>1584</v>
      </c>
      <c r="MB171">
        <v>-0.14006514657980451</v>
      </c>
      <c r="MC171">
        <v>39</v>
      </c>
      <c r="MD171">
        <v>0.69565217391304346</v>
      </c>
      <c r="ME171">
        <v>1060</v>
      </c>
      <c r="MF171">
        <v>8.4953940634595604E-2</v>
      </c>
      <c r="MG171">
        <v>970</v>
      </c>
      <c r="MH171">
        <v>2.320675105485237E-2</v>
      </c>
      <c r="MI171">
        <v>90</v>
      </c>
      <c r="MJ171">
        <v>2.103448275862069</v>
      </c>
      <c r="MK171">
        <v>74</v>
      </c>
      <c r="ML171">
        <v>0.4509803921568627</v>
      </c>
      <c r="MM171">
        <v>0</v>
      </c>
      <c r="MN171">
        <v>-1</v>
      </c>
      <c r="MO171">
        <v>74</v>
      </c>
      <c r="MP171" t="s">
        <v>123</v>
      </c>
      <c r="MQ171">
        <v>82627</v>
      </c>
      <c r="MR171">
        <v>0.39060554040863038</v>
      </c>
      <c r="MS171">
        <v>38755</v>
      </c>
      <c r="MT171">
        <v>0.28459677152043494</v>
      </c>
      <c r="MU171">
        <v>38483</v>
      </c>
      <c r="MV171">
        <v>0.28507981032525209</v>
      </c>
      <c r="MW171">
        <v>272</v>
      </c>
      <c r="MX171">
        <v>0.21428571428571419</v>
      </c>
      <c r="MY171">
        <v>25453</v>
      </c>
      <c r="MZ171">
        <v>0.65817589576547242</v>
      </c>
      <c r="NA171">
        <v>25155</v>
      </c>
      <c r="NB171">
        <v>0.67991184720181641</v>
      </c>
      <c r="NC171">
        <v>297</v>
      </c>
      <c r="ND171">
        <v>-0.21220159151193629</v>
      </c>
      <c r="NE171">
        <v>7533</v>
      </c>
      <c r="NF171">
        <v>0.6444007858546168</v>
      </c>
      <c r="NG171">
        <v>7003</v>
      </c>
      <c r="NH171">
        <v>0.75645849009280153</v>
      </c>
      <c r="NI171">
        <v>529</v>
      </c>
      <c r="NJ171">
        <v>-0.11092436974789921</v>
      </c>
      <c r="NK171">
        <v>11685</v>
      </c>
      <c r="NL171">
        <v>0.18209408194233689</v>
      </c>
      <c r="NM171">
        <v>11502</v>
      </c>
      <c r="NN171">
        <v>0.20276063996653759</v>
      </c>
      <c r="NO171">
        <v>183</v>
      </c>
      <c r="NP171">
        <v>-0.43343653250773995</v>
      </c>
      <c r="NQ171">
        <v>357</v>
      </c>
      <c r="NR171">
        <v>-0.53149606299212593</v>
      </c>
      <c r="NS171">
        <v>337</v>
      </c>
      <c r="NT171">
        <v>-0.47507788161993769</v>
      </c>
      <c r="NU171">
        <v>20</v>
      </c>
      <c r="NV171">
        <v>-0.83333333333333337</v>
      </c>
    </row>
    <row r="172" spans="2:386" outlineLevel="1" x14ac:dyDescent="0.25">
      <c r="B172" t="s">
        <v>73</v>
      </c>
      <c r="C172">
        <v>1043388</v>
      </c>
      <c r="D172">
        <v>0.14734679874025725</v>
      </c>
      <c r="E172">
        <v>401911</v>
      </c>
      <c r="F172">
        <v>0.16552698125464005</v>
      </c>
      <c r="G172">
        <v>399774</v>
      </c>
      <c r="H172">
        <v>0.17209310507597997</v>
      </c>
      <c r="I172">
        <v>2137</v>
      </c>
      <c r="J172">
        <v>-0.43089214380825569</v>
      </c>
      <c r="K172">
        <v>254813</v>
      </c>
      <c r="L172">
        <v>0.20653522353854759</v>
      </c>
      <c r="M172">
        <v>251723</v>
      </c>
      <c r="N172">
        <v>0.21256189907319989</v>
      </c>
      <c r="O172">
        <v>3091</v>
      </c>
      <c r="P172">
        <v>-0.14091161756531412</v>
      </c>
      <c r="Q172">
        <v>200425</v>
      </c>
      <c r="R172">
        <v>3.4590448266606177E-2</v>
      </c>
      <c r="S172">
        <v>198214</v>
      </c>
      <c r="T172">
        <v>4.171287123509404E-2</v>
      </c>
      <c r="U172">
        <v>2212</v>
      </c>
      <c r="V172">
        <v>-0.35846867749419953</v>
      </c>
      <c r="W172">
        <v>175628</v>
      </c>
      <c r="X172">
        <v>0.13019640145177491</v>
      </c>
      <c r="Y172">
        <v>173489</v>
      </c>
      <c r="Z172">
        <v>0.12658852560148048</v>
      </c>
      <c r="AA172">
        <v>2140</v>
      </c>
      <c r="AB172">
        <v>0.52748037116345459</v>
      </c>
      <c r="AC172">
        <v>16112</v>
      </c>
      <c r="AD172">
        <v>0.24503515957035771</v>
      </c>
      <c r="AE172">
        <v>15302</v>
      </c>
      <c r="AF172">
        <v>0.29261699611420844</v>
      </c>
      <c r="AG172">
        <v>810</v>
      </c>
      <c r="AH172">
        <v>-0.26630434782608692</v>
      </c>
      <c r="AI172">
        <v>843324</v>
      </c>
      <c r="AJ172">
        <v>0.17165761284854875</v>
      </c>
      <c r="AK172">
        <v>324605</v>
      </c>
      <c r="AL172">
        <v>0.22277429124633663</v>
      </c>
      <c r="AM172">
        <v>323595</v>
      </c>
      <c r="AN172">
        <v>0.223574207746146</v>
      </c>
      <c r="AO172">
        <v>1010</v>
      </c>
      <c r="AP172">
        <v>1.0000000000000009E-2</v>
      </c>
      <c r="AQ172">
        <v>204471</v>
      </c>
      <c r="AR172">
        <v>0.18505059637653432</v>
      </c>
      <c r="AS172">
        <v>203565</v>
      </c>
      <c r="AT172">
        <v>0.19269145813437083</v>
      </c>
      <c r="AU172">
        <v>906</v>
      </c>
      <c r="AV172">
        <v>-0.51420911528150137</v>
      </c>
      <c r="AW172">
        <v>155942</v>
      </c>
      <c r="AX172">
        <v>6.7116482132836941E-2</v>
      </c>
      <c r="AY172">
        <v>154613</v>
      </c>
      <c r="AZ172">
        <v>7.8908621471686313E-2</v>
      </c>
      <c r="BA172">
        <v>1329</v>
      </c>
      <c r="BB172">
        <v>-0.53038869257950538</v>
      </c>
      <c r="BC172">
        <v>151212</v>
      </c>
      <c r="BD172">
        <v>0.15787861616919607</v>
      </c>
      <c r="BE172">
        <v>150762</v>
      </c>
      <c r="BF172">
        <v>0.16250665062805059</v>
      </c>
      <c r="BG172">
        <v>450</v>
      </c>
      <c r="BH172">
        <v>-0.50385887541345098</v>
      </c>
      <c r="BI172">
        <v>7374</v>
      </c>
      <c r="BJ172">
        <v>-0.14126004425294048</v>
      </c>
      <c r="BK172">
        <v>6974</v>
      </c>
      <c r="BL172">
        <v>-0.10198300283286121</v>
      </c>
      <c r="BM172">
        <v>401</v>
      </c>
      <c r="BN172">
        <v>-0.51157125456760055</v>
      </c>
      <c r="BO172">
        <v>200064</v>
      </c>
      <c r="BP172">
        <v>5.5067449979432803E-2</v>
      </c>
      <c r="BQ172">
        <v>77307</v>
      </c>
      <c r="BR172">
        <v>-2.5943099060050878E-2</v>
      </c>
      <c r="BS172">
        <v>76180</v>
      </c>
      <c r="BT172">
        <v>-5.6258239678375066E-3</v>
      </c>
      <c r="BU172">
        <v>1127</v>
      </c>
      <c r="BV172">
        <v>-0.59092558983666055</v>
      </c>
      <c r="BW172">
        <v>50342</v>
      </c>
      <c r="BX172">
        <v>0.30244230570216279</v>
      </c>
      <c r="BY172">
        <v>48157</v>
      </c>
      <c r="BZ172">
        <v>0.30439611040385706</v>
      </c>
      <c r="CA172">
        <v>2185</v>
      </c>
      <c r="CB172">
        <v>0.26081938834391227</v>
      </c>
      <c r="CC172">
        <v>44484</v>
      </c>
      <c r="CD172">
        <v>-6.5265812145408719E-2</v>
      </c>
      <c r="CE172">
        <v>43601</v>
      </c>
      <c r="CF172">
        <v>-7.1766158562547866E-2</v>
      </c>
      <c r="CG172">
        <v>883</v>
      </c>
      <c r="CH172">
        <v>0.42880258899676371</v>
      </c>
      <c r="CI172">
        <v>24417</v>
      </c>
      <c r="CJ172">
        <v>-1.5522941698250192E-2</v>
      </c>
      <c r="CK172">
        <v>22727</v>
      </c>
      <c r="CL172">
        <v>-6.5040315945367744E-2</v>
      </c>
      <c r="CM172">
        <v>1690</v>
      </c>
      <c r="CN172">
        <v>2.4210526315789473</v>
      </c>
      <c r="CO172">
        <v>8737</v>
      </c>
      <c r="CP172">
        <v>1.006199770378875</v>
      </c>
      <c r="CQ172">
        <v>8328</v>
      </c>
      <c r="CR172">
        <v>1.0451866404715129</v>
      </c>
      <c r="CS172">
        <v>409</v>
      </c>
      <c r="CT172">
        <v>0.44522968197879864</v>
      </c>
      <c r="CU172">
        <v>205859</v>
      </c>
      <c r="CV172">
        <v>0.11856790445451493</v>
      </c>
      <c r="CW172">
        <v>46738</v>
      </c>
      <c r="CX172">
        <v>0.11591815294988428</v>
      </c>
      <c r="CY172">
        <v>46665</v>
      </c>
      <c r="CZ172">
        <v>0.12654805301402594</v>
      </c>
      <c r="DA172">
        <v>73</v>
      </c>
      <c r="DB172">
        <v>-0.84130434782608698</v>
      </c>
      <c r="DC172">
        <v>61948</v>
      </c>
      <c r="DD172">
        <v>0.24797034589737899</v>
      </c>
      <c r="DE172">
        <v>61948</v>
      </c>
      <c r="DF172">
        <v>0.25157588491999361</v>
      </c>
      <c r="DG172">
        <v>0</v>
      </c>
      <c r="DH172">
        <v>-1</v>
      </c>
      <c r="DI172">
        <v>25444</v>
      </c>
      <c r="DJ172">
        <v>1.9105218888933351E-2</v>
      </c>
      <c r="DK172">
        <v>25302</v>
      </c>
      <c r="DL172">
        <v>6.5257662512630432E-2</v>
      </c>
      <c r="DM172">
        <v>142</v>
      </c>
      <c r="DN172">
        <v>-0.88312757201646086</v>
      </c>
      <c r="DO172">
        <v>66726</v>
      </c>
      <c r="DP172">
        <v>4.9976396538158996E-2</v>
      </c>
      <c r="DQ172">
        <v>66710</v>
      </c>
      <c r="DR172">
        <v>5.1213362748187885E-2</v>
      </c>
      <c r="DS172">
        <v>16</v>
      </c>
      <c r="DT172">
        <v>-0.82417582417582413</v>
      </c>
      <c r="DU172">
        <v>3643</v>
      </c>
      <c r="DV172">
        <v>-0.13034137025543091</v>
      </c>
      <c r="DW172">
        <v>3643</v>
      </c>
      <c r="DX172">
        <v>-0.10798237022526935</v>
      </c>
      <c r="DY172">
        <v>0</v>
      </c>
      <c r="DZ172">
        <v>-1</v>
      </c>
      <c r="EA172">
        <v>31146</v>
      </c>
      <c r="EB172">
        <v>9.0469855052167203E-2</v>
      </c>
      <c r="EC172">
        <v>15078</v>
      </c>
      <c r="ED172">
        <v>3.5434693036670684E-2</v>
      </c>
      <c r="EE172">
        <v>15028</v>
      </c>
      <c r="EF172">
        <v>3.384700055035772E-2</v>
      </c>
      <c r="EG172">
        <v>50</v>
      </c>
      <c r="EH172">
        <v>0.92307692307692313</v>
      </c>
      <c r="EI172">
        <v>10221</v>
      </c>
      <c r="EJ172">
        <v>0.24600755821041087</v>
      </c>
      <c r="EK172">
        <v>10194</v>
      </c>
      <c r="EL172">
        <v>0.24651504035216432</v>
      </c>
      <c r="EM172">
        <v>27</v>
      </c>
      <c r="EN172">
        <v>8.0000000000000071E-2</v>
      </c>
      <c r="EO172">
        <v>3185</v>
      </c>
      <c r="EP172">
        <v>-3.4418022528159842E-3</v>
      </c>
      <c r="EQ172">
        <v>3121</v>
      </c>
      <c r="ER172">
        <v>-7.6311605723370368E-3</v>
      </c>
      <c r="ES172">
        <v>65</v>
      </c>
      <c r="ET172">
        <v>0.25</v>
      </c>
      <c r="EU172">
        <v>1992</v>
      </c>
      <c r="EV172">
        <v>0.10666666666666669</v>
      </c>
      <c r="EW172">
        <v>1992</v>
      </c>
      <c r="EX172">
        <v>0.10666666666666669</v>
      </c>
      <c r="EY172">
        <v>0</v>
      </c>
      <c r="EZ172" t="s">
        <v>123</v>
      </c>
      <c r="FA172">
        <v>578</v>
      </c>
      <c r="FB172">
        <v>9.4696969696969724E-2</v>
      </c>
      <c r="FC172">
        <v>546</v>
      </c>
      <c r="FD172">
        <v>0.10750507099391471</v>
      </c>
      <c r="FE172">
        <v>32</v>
      </c>
      <c r="FF172">
        <v>-8.5714285714285743E-2</v>
      </c>
      <c r="FG172">
        <v>28372</v>
      </c>
      <c r="FH172">
        <v>0.44460285132382893</v>
      </c>
      <c r="FI172">
        <v>12584</v>
      </c>
      <c r="FJ172">
        <v>0.38361737218251779</v>
      </c>
      <c r="FK172">
        <v>12541</v>
      </c>
      <c r="FL172">
        <v>0.38025533788245647</v>
      </c>
      <c r="FM172">
        <v>42</v>
      </c>
      <c r="FN172">
        <v>3.2</v>
      </c>
      <c r="FO172">
        <v>3204</v>
      </c>
      <c r="FP172">
        <v>0.28468323977546106</v>
      </c>
      <c r="FQ172">
        <v>3171</v>
      </c>
      <c r="FR172">
        <v>0.5107193901858027</v>
      </c>
      <c r="FS172">
        <v>33</v>
      </c>
      <c r="FT172">
        <v>-0.91645569620253164</v>
      </c>
      <c r="FU172">
        <v>2282</v>
      </c>
      <c r="FV172">
        <v>-4.4388609715242833E-2</v>
      </c>
      <c r="FW172">
        <v>2266</v>
      </c>
      <c r="FX172">
        <v>9.8933074684772082E-2</v>
      </c>
      <c r="FY172">
        <v>16</v>
      </c>
      <c r="FZ172">
        <v>-0.95092024539877296</v>
      </c>
      <c r="GA172">
        <v>9849</v>
      </c>
      <c r="GB172">
        <v>0.53125</v>
      </c>
      <c r="GC172">
        <v>9815</v>
      </c>
      <c r="GD172">
        <v>0.60559463438573524</v>
      </c>
      <c r="GE172">
        <v>33</v>
      </c>
      <c r="GF172">
        <v>-0.89655172413793105</v>
      </c>
      <c r="GG172">
        <v>543</v>
      </c>
      <c r="GH172">
        <v>0.36432160804020097</v>
      </c>
      <c r="GI172">
        <v>358</v>
      </c>
      <c r="GJ172">
        <v>2.168141592920354</v>
      </c>
      <c r="GK172">
        <v>185</v>
      </c>
      <c r="GL172">
        <v>-0.35087719298245612</v>
      </c>
      <c r="GM172">
        <v>322987</v>
      </c>
      <c r="GN172">
        <v>0.14620565815435715</v>
      </c>
      <c r="GO172">
        <v>159863</v>
      </c>
      <c r="GP172">
        <v>0.23451098498011502</v>
      </c>
      <c r="GQ172">
        <v>159744</v>
      </c>
      <c r="GR172">
        <v>0.23567223868128129</v>
      </c>
      <c r="GS172">
        <v>119</v>
      </c>
      <c r="GT172">
        <v>-0.45412844036697253</v>
      </c>
      <c r="GU172">
        <v>50414</v>
      </c>
      <c r="GV172">
        <v>0.11004932182490745</v>
      </c>
      <c r="GW172">
        <v>50414</v>
      </c>
      <c r="GX172">
        <v>0.11934101556428867</v>
      </c>
      <c r="GY172">
        <v>0</v>
      </c>
      <c r="GZ172">
        <v>-1</v>
      </c>
      <c r="HA172">
        <v>79366</v>
      </c>
      <c r="HB172">
        <v>4.6713441654357535E-2</v>
      </c>
      <c r="HC172">
        <v>79231</v>
      </c>
      <c r="HD172">
        <v>4.7336417713152779E-2</v>
      </c>
      <c r="HE172">
        <v>135</v>
      </c>
      <c r="HF172">
        <v>-0.22413793103448276</v>
      </c>
      <c r="HG172">
        <v>31279</v>
      </c>
      <c r="HH172">
        <v>5.7938172224852869E-2</v>
      </c>
      <c r="HI172">
        <v>31279</v>
      </c>
      <c r="HJ172">
        <v>6.6960021831081962E-2</v>
      </c>
      <c r="HK172">
        <v>0</v>
      </c>
      <c r="HL172">
        <v>-1</v>
      </c>
      <c r="HM172">
        <v>729</v>
      </c>
      <c r="HN172">
        <v>-0.4077985377741673</v>
      </c>
      <c r="HO172">
        <v>729</v>
      </c>
      <c r="HP172">
        <v>-0.4077985377741673</v>
      </c>
      <c r="HQ172">
        <v>0</v>
      </c>
      <c r="HR172" t="s">
        <v>123</v>
      </c>
      <c r="HS172">
        <v>45730</v>
      </c>
      <c r="HT172">
        <v>0.16063044085175493</v>
      </c>
      <c r="HU172">
        <v>13699</v>
      </c>
      <c r="HV172">
        <v>0.10324555045502137</v>
      </c>
      <c r="HW172">
        <v>13699</v>
      </c>
      <c r="HX172">
        <v>0.10324555045502137</v>
      </c>
      <c r="HY172">
        <v>0</v>
      </c>
      <c r="HZ172" t="s">
        <v>123</v>
      </c>
      <c r="IA172">
        <v>20346</v>
      </c>
      <c r="IB172">
        <v>0.29279451010293567</v>
      </c>
      <c r="IC172">
        <v>20176</v>
      </c>
      <c r="ID172">
        <v>0.28199262930486713</v>
      </c>
      <c r="IE172">
        <v>169</v>
      </c>
      <c r="IF172" t="s">
        <v>123</v>
      </c>
      <c r="IG172">
        <v>6837</v>
      </c>
      <c r="IH172">
        <v>0.21094580233793847</v>
      </c>
      <c r="II172">
        <v>6795</v>
      </c>
      <c r="IJ172">
        <v>0.20350690754516476</v>
      </c>
      <c r="IK172">
        <v>42</v>
      </c>
      <c r="IL172" t="s">
        <v>123</v>
      </c>
      <c r="IM172">
        <v>4119</v>
      </c>
      <c r="IN172">
        <v>-0.10085134250163719</v>
      </c>
      <c r="IO172">
        <v>4088</v>
      </c>
      <c r="IP172">
        <v>-0.10761842392490728</v>
      </c>
      <c r="IQ172">
        <v>31</v>
      </c>
      <c r="IR172" t="s">
        <v>123</v>
      </c>
      <c r="IS172">
        <v>972</v>
      </c>
      <c r="IT172">
        <v>-4.6123650637880265E-2</v>
      </c>
      <c r="IU172">
        <v>972</v>
      </c>
      <c r="IV172">
        <v>-4.6123650637880265E-2</v>
      </c>
      <c r="IW172">
        <v>0</v>
      </c>
      <c r="IX172" t="s">
        <v>123</v>
      </c>
      <c r="IY172">
        <v>44483</v>
      </c>
      <c r="IZ172">
        <v>9.653166366751309E-2</v>
      </c>
      <c r="JA172">
        <v>9927</v>
      </c>
      <c r="JB172">
        <v>0.40033855268726204</v>
      </c>
      <c r="JC172">
        <v>9927</v>
      </c>
      <c r="JD172">
        <v>0.40033855268726204</v>
      </c>
      <c r="JE172">
        <v>0</v>
      </c>
      <c r="JF172" t="s">
        <v>123</v>
      </c>
      <c r="JG172">
        <v>6180</v>
      </c>
      <c r="JH172">
        <v>-0.12365286443562107</v>
      </c>
      <c r="JI172">
        <v>6180</v>
      </c>
      <c r="JJ172">
        <v>-0.12365286443562107</v>
      </c>
      <c r="JK172">
        <v>0</v>
      </c>
      <c r="JL172" t="s">
        <v>123</v>
      </c>
      <c r="JM172">
        <v>24209</v>
      </c>
      <c r="JN172">
        <v>8.3904186254757152E-2</v>
      </c>
      <c r="JO172">
        <v>24016</v>
      </c>
      <c r="JP172">
        <v>7.7337161313475677E-2</v>
      </c>
      <c r="JQ172">
        <v>193</v>
      </c>
      <c r="JR172">
        <v>3.4883720930232558</v>
      </c>
      <c r="JS172">
        <v>4308</v>
      </c>
      <c r="JT172">
        <v>9.9260015310028038E-2</v>
      </c>
      <c r="JU172">
        <v>4290</v>
      </c>
      <c r="JV172">
        <v>9.4667006889512573E-2</v>
      </c>
      <c r="JW172">
        <v>19</v>
      </c>
      <c r="JX172" t="s">
        <v>123</v>
      </c>
      <c r="JY172">
        <v>70</v>
      </c>
      <c r="JZ172">
        <v>-0.67592592592592593</v>
      </c>
      <c r="KA172">
        <v>70</v>
      </c>
      <c r="KB172">
        <v>-0.67592592592592593</v>
      </c>
      <c r="KC172">
        <v>0</v>
      </c>
      <c r="KD172" t="s">
        <v>123</v>
      </c>
      <c r="KE172">
        <v>28535</v>
      </c>
      <c r="KF172">
        <v>0.46928582462283086</v>
      </c>
      <c r="KG172">
        <v>10370</v>
      </c>
      <c r="KH172">
        <v>0.39644492324266101</v>
      </c>
      <c r="KI172">
        <v>10354</v>
      </c>
      <c r="KJ172">
        <v>0.40013522650439493</v>
      </c>
      <c r="KK172">
        <v>16</v>
      </c>
      <c r="KL172">
        <v>-0.5</v>
      </c>
      <c r="KM172">
        <v>4077</v>
      </c>
      <c r="KN172">
        <v>0.47824510514865848</v>
      </c>
      <c r="KO172">
        <v>3938</v>
      </c>
      <c r="KP172">
        <v>0.49336367083807353</v>
      </c>
      <c r="KQ172">
        <v>139</v>
      </c>
      <c r="KR172">
        <v>0.13934426229508201</v>
      </c>
      <c r="KS172">
        <v>4270</v>
      </c>
      <c r="KT172">
        <v>1.2846441947565541</v>
      </c>
      <c r="KU172">
        <v>4024</v>
      </c>
      <c r="KV172">
        <v>1.3206459054209918</v>
      </c>
      <c r="KW172">
        <v>246</v>
      </c>
      <c r="KX172">
        <v>0.82222222222222219</v>
      </c>
      <c r="KY172">
        <v>10209</v>
      </c>
      <c r="KZ172">
        <v>0.34807870064703561</v>
      </c>
      <c r="LA172">
        <v>10209</v>
      </c>
      <c r="LB172">
        <v>0.35182733050847448</v>
      </c>
      <c r="LC172">
        <v>0</v>
      </c>
      <c r="LD172">
        <v>-1</v>
      </c>
      <c r="LE172">
        <v>10</v>
      </c>
      <c r="LF172">
        <v>-0.91228070175438591</v>
      </c>
      <c r="LG172">
        <v>10</v>
      </c>
      <c r="LH172">
        <v>-0.89898989898989901</v>
      </c>
      <c r="LI172">
        <v>0</v>
      </c>
      <c r="LJ172">
        <v>-1</v>
      </c>
      <c r="LK172">
        <v>32211</v>
      </c>
      <c r="LL172">
        <v>0.32965944272445813</v>
      </c>
      <c r="LM172">
        <v>8625</v>
      </c>
      <c r="LN172">
        <v>0.88113413304252997</v>
      </c>
      <c r="LO172">
        <v>8546</v>
      </c>
      <c r="LP172">
        <v>0.86675404106596776</v>
      </c>
      <c r="LQ172">
        <v>79</v>
      </c>
      <c r="LR172">
        <v>10.285714285714286</v>
      </c>
      <c r="LS172">
        <v>19110</v>
      </c>
      <c r="LT172">
        <v>0.2191387559808613</v>
      </c>
      <c r="LU172">
        <v>19061</v>
      </c>
      <c r="LV172">
        <v>0.21920173979787649</v>
      </c>
      <c r="LW172">
        <v>49</v>
      </c>
      <c r="LX172">
        <v>0.19512195121951215</v>
      </c>
      <c r="LY172">
        <v>2064</v>
      </c>
      <c r="LZ172">
        <v>-0.16908212560386471</v>
      </c>
      <c r="MA172">
        <v>1977</v>
      </c>
      <c r="MB172">
        <v>-0.20250100847115771</v>
      </c>
      <c r="MC172">
        <v>88</v>
      </c>
      <c r="MD172">
        <v>16.600000000000001</v>
      </c>
      <c r="ME172">
        <v>2654</v>
      </c>
      <c r="MF172">
        <v>0.75761589403973506</v>
      </c>
      <c r="MG172">
        <v>2615</v>
      </c>
      <c r="MH172">
        <v>0.73178807947019875</v>
      </c>
      <c r="MI172">
        <v>39</v>
      </c>
      <c r="MJ172" t="s">
        <v>123</v>
      </c>
      <c r="MK172">
        <v>0</v>
      </c>
      <c r="ML172">
        <v>-1</v>
      </c>
      <c r="MM172">
        <v>0</v>
      </c>
      <c r="MN172">
        <v>-1</v>
      </c>
      <c r="MO172">
        <v>0</v>
      </c>
      <c r="MP172" t="s">
        <v>123</v>
      </c>
      <c r="MQ172">
        <v>104001</v>
      </c>
      <c r="MR172">
        <v>0.26632817066043257</v>
      </c>
      <c r="MS172">
        <v>47721</v>
      </c>
      <c r="MT172">
        <v>0.22631957650203005</v>
      </c>
      <c r="MU172">
        <v>47091</v>
      </c>
      <c r="MV172">
        <v>0.21789168778772039</v>
      </c>
      <c r="MW172">
        <v>631</v>
      </c>
      <c r="MX172">
        <v>1.5546558704453441</v>
      </c>
      <c r="MY172">
        <v>28971</v>
      </c>
      <c r="MZ172">
        <v>0.13314037626628084</v>
      </c>
      <c r="NA172">
        <v>28483</v>
      </c>
      <c r="NB172">
        <v>0.14832285115303989</v>
      </c>
      <c r="NC172">
        <v>489</v>
      </c>
      <c r="ND172">
        <v>-0.3582677165354331</v>
      </c>
      <c r="NE172">
        <v>8285</v>
      </c>
      <c r="NF172">
        <v>0.11582491582491583</v>
      </c>
      <c r="NG172">
        <v>7881</v>
      </c>
      <c r="NH172">
        <v>0.2041252864782277</v>
      </c>
      <c r="NI172">
        <v>402</v>
      </c>
      <c r="NJ172">
        <v>-0.54318181818181821</v>
      </c>
      <c r="NK172">
        <v>20076</v>
      </c>
      <c r="NL172">
        <v>0.72134099288347775</v>
      </c>
      <c r="NM172">
        <v>19764</v>
      </c>
      <c r="NN172">
        <v>0.72822665267576081</v>
      </c>
      <c r="NO172">
        <v>312</v>
      </c>
      <c r="NP172">
        <v>0.38053097345132736</v>
      </c>
      <c r="NQ172">
        <v>829</v>
      </c>
      <c r="NR172">
        <v>-4.8220436280137724E-2</v>
      </c>
      <c r="NS172">
        <v>646</v>
      </c>
      <c r="NT172">
        <v>0.31836734693877555</v>
      </c>
      <c r="NU172">
        <v>184</v>
      </c>
      <c r="NV172">
        <v>-0.51578947368421058</v>
      </c>
    </row>
    <row r="173" spans="2:386" outlineLevel="1" x14ac:dyDescent="0.25">
      <c r="B173" t="s">
        <v>75</v>
      </c>
      <c r="C173">
        <v>1077777</v>
      </c>
      <c r="D173">
        <v>9.9966626761663013E-2</v>
      </c>
      <c r="E173">
        <v>410474</v>
      </c>
      <c r="F173">
        <v>0.16137812396551587</v>
      </c>
      <c r="G173">
        <v>406593</v>
      </c>
      <c r="H173">
        <v>0.16150844436318756</v>
      </c>
      <c r="I173">
        <v>3881</v>
      </c>
      <c r="J173">
        <v>0.14788524105294298</v>
      </c>
      <c r="K173">
        <v>263971</v>
      </c>
      <c r="L173">
        <v>0.10896342539301118</v>
      </c>
      <c r="M173">
        <v>261161</v>
      </c>
      <c r="N173">
        <v>0.11309013881607832</v>
      </c>
      <c r="O173">
        <v>2811</v>
      </c>
      <c r="P173">
        <v>-0.17517605633802813</v>
      </c>
      <c r="Q173">
        <v>215816</v>
      </c>
      <c r="R173">
        <v>1.7918374469971798E-2</v>
      </c>
      <c r="S173">
        <v>212565</v>
      </c>
      <c r="T173">
        <v>1.4020207417018815E-2</v>
      </c>
      <c r="U173">
        <v>3251</v>
      </c>
      <c r="V173">
        <v>0.35968214136344634</v>
      </c>
      <c r="W173">
        <v>176911</v>
      </c>
      <c r="X173">
        <v>6.4254346387535355E-2</v>
      </c>
      <c r="Y173">
        <v>174570</v>
      </c>
      <c r="Z173">
        <v>5.9277552927470056E-2</v>
      </c>
      <c r="AA173">
        <v>2342</v>
      </c>
      <c r="AB173">
        <v>0.63890832750174953</v>
      </c>
      <c r="AC173">
        <v>17098</v>
      </c>
      <c r="AD173">
        <v>0.11344100026048443</v>
      </c>
      <c r="AE173">
        <v>16336</v>
      </c>
      <c r="AF173">
        <v>0.11951754385964919</v>
      </c>
      <c r="AG173">
        <v>762</v>
      </c>
      <c r="AH173">
        <v>-1.3106159895150959E-3</v>
      </c>
      <c r="AI173">
        <v>840975</v>
      </c>
      <c r="AJ173">
        <v>0.15617962698694199</v>
      </c>
      <c r="AK173">
        <v>318459</v>
      </c>
      <c r="AL173">
        <v>0.25524333571144209</v>
      </c>
      <c r="AM173">
        <v>315974</v>
      </c>
      <c r="AN173">
        <v>0.25383522614540932</v>
      </c>
      <c r="AO173">
        <v>2485</v>
      </c>
      <c r="AP173">
        <v>0.46434885091337663</v>
      </c>
      <c r="AQ173">
        <v>209620</v>
      </c>
      <c r="AR173">
        <v>0.10771149405243152</v>
      </c>
      <c r="AS173">
        <v>208110</v>
      </c>
      <c r="AT173">
        <v>0.11122976948830354</v>
      </c>
      <c r="AU173">
        <v>1511</v>
      </c>
      <c r="AV173">
        <v>-0.22829417773238003</v>
      </c>
      <c r="AW173">
        <v>158599</v>
      </c>
      <c r="AX173">
        <v>7.1839371760301196E-2</v>
      </c>
      <c r="AY173">
        <v>156947</v>
      </c>
      <c r="AZ173">
        <v>7.0667448904412344E-2</v>
      </c>
      <c r="BA173">
        <v>1652</v>
      </c>
      <c r="BB173">
        <v>0.19710144927536222</v>
      </c>
      <c r="BC173">
        <v>149251</v>
      </c>
      <c r="BD173">
        <v>0.15446972099535117</v>
      </c>
      <c r="BE173">
        <v>147919</v>
      </c>
      <c r="BF173">
        <v>0.1493675017094549</v>
      </c>
      <c r="BG173">
        <v>1332</v>
      </c>
      <c r="BH173">
        <v>1.2769230769230768</v>
      </c>
      <c r="BI173">
        <v>7795</v>
      </c>
      <c r="BJ173">
        <v>-4.4496200049031653E-2</v>
      </c>
      <c r="BK173">
        <v>7335</v>
      </c>
      <c r="BL173">
        <v>-3.689600840336138E-2</v>
      </c>
      <c r="BM173">
        <v>459</v>
      </c>
      <c r="BN173">
        <v>-0.15157116451016639</v>
      </c>
      <c r="BO173">
        <v>236802</v>
      </c>
      <c r="BP173">
        <v>-6.1995698209171612E-2</v>
      </c>
      <c r="BQ173">
        <v>92015</v>
      </c>
      <c r="BR173">
        <v>-7.7395873022239159E-2</v>
      </c>
      <c r="BS173">
        <v>90620</v>
      </c>
      <c r="BT173">
        <v>-7.5777664456909699E-2</v>
      </c>
      <c r="BU173">
        <v>1395</v>
      </c>
      <c r="BV173">
        <v>-0.17161520190023749</v>
      </c>
      <c r="BW173">
        <v>54351</v>
      </c>
      <c r="BX173">
        <v>0.11379564736259673</v>
      </c>
      <c r="BY173">
        <v>53051</v>
      </c>
      <c r="BZ173">
        <v>0.12044859339359637</v>
      </c>
      <c r="CA173">
        <v>1300</v>
      </c>
      <c r="CB173">
        <v>-0.10344827586206895</v>
      </c>
      <c r="CC173">
        <v>57217</v>
      </c>
      <c r="CD173">
        <v>-0.10666833205826787</v>
      </c>
      <c r="CE173">
        <v>55618</v>
      </c>
      <c r="CF173">
        <v>-0.11770678003743773</v>
      </c>
      <c r="CG173">
        <v>1599</v>
      </c>
      <c r="CH173">
        <v>0.58160237388724045</v>
      </c>
      <c r="CI173">
        <v>27660</v>
      </c>
      <c r="CJ173">
        <v>-0.251400579176703</v>
      </c>
      <c r="CK173">
        <v>26651</v>
      </c>
      <c r="CL173">
        <v>-0.26182694438289389</v>
      </c>
      <c r="CM173">
        <v>1010</v>
      </c>
      <c r="CN173">
        <v>0.19526627218934922</v>
      </c>
      <c r="CO173">
        <v>9303</v>
      </c>
      <c r="CP173">
        <v>0.29244234509585998</v>
      </c>
      <c r="CQ173">
        <v>9000</v>
      </c>
      <c r="CR173">
        <v>0.29013761467889898</v>
      </c>
      <c r="CS173">
        <v>303</v>
      </c>
      <c r="CT173">
        <v>0.36486486486486491</v>
      </c>
      <c r="CU173">
        <v>203931</v>
      </c>
      <c r="CV173">
        <v>0.14313020958872635</v>
      </c>
      <c r="CW173">
        <v>43675</v>
      </c>
      <c r="CX173">
        <v>0.20519330003587299</v>
      </c>
      <c r="CY173">
        <v>43423</v>
      </c>
      <c r="CZ173">
        <v>0.21466334722649583</v>
      </c>
      <c r="DA173">
        <v>252</v>
      </c>
      <c r="DB173">
        <v>-0.48571428571428577</v>
      </c>
      <c r="DC173">
        <v>58776</v>
      </c>
      <c r="DD173">
        <v>0.13093840795828449</v>
      </c>
      <c r="DE173">
        <v>58537</v>
      </c>
      <c r="DF173">
        <v>0.14171754012989801</v>
      </c>
      <c r="DG173">
        <v>239</v>
      </c>
      <c r="DH173">
        <v>-0.65857142857142859</v>
      </c>
      <c r="DI173">
        <v>33576</v>
      </c>
      <c r="DJ173">
        <v>0.38127365476386377</v>
      </c>
      <c r="DK173">
        <v>33349</v>
      </c>
      <c r="DL173">
        <v>0.39191952919570938</v>
      </c>
      <c r="DM173">
        <v>227</v>
      </c>
      <c r="DN173">
        <v>-0.3477011494252874</v>
      </c>
      <c r="DO173">
        <v>61736</v>
      </c>
      <c r="DP173">
        <v>-5.7814638859811085E-3</v>
      </c>
      <c r="DQ173">
        <v>61722</v>
      </c>
      <c r="DR173">
        <v>-3.0044582283388355E-3</v>
      </c>
      <c r="DS173">
        <v>14</v>
      </c>
      <c r="DT173">
        <v>-0.92513368983957223</v>
      </c>
      <c r="DU173">
        <v>4182</v>
      </c>
      <c r="DV173">
        <v>0.14293522820442739</v>
      </c>
      <c r="DW173">
        <v>4051</v>
      </c>
      <c r="DX173">
        <v>0.10713309647444658</v>
      </c>
      <c r="DY173">
        <v>131</v>
      </c>
      <c r="DZ173" t="s">
        <v>123</v>
      </c>
      <c r="EA173">
        <v>26152</v>
      </c>
      <c r="EB173">
        <v>7.1891138617919514E-2</v>
      </c>
      <c r="EC173">
        <v>12506</v>
      </c>
      <c r="ED173">
        <v>4.3296904980395512E-2</v>
      </c>
      <c r="EE173">
        <v>12404</v>
      </c>
      <c r="EF173">
        <v>4.3580683156654976E-2</v>
      </c>
      <c r="EG173">
        <v>103</v>
      </c>
      <c r="EH173">
        <v>1.980198019801982E-2</v>
      </c>
      <c r="EI173">
        <v>9041</v>
      </c>
      <c r="EJ173">
        <v>0.11014243614931241</v>
      </c>
      <c r="EK173">
        <v>9033</v>
      </c>
      <c r="EL173">
        <v>0.11725417439703145</v>
      </c>
      <c r="EM173">
        <v>8</v>
      </c>
      <c r="EN173">
        <v>-0.86440677966101698</v>
      </c>
      <c r="EO173">
        <v>2466</v>
      </c>
      <c r="EP173">
        <v>-2.2979397781299538E-2</v>
      </c>
      <c r="EQ173">
        <v>2390</v>
      </c>
      <c r="ER173">
        <v>-4.0545965475712542E-2</v>
      </c>
      <c r="ES173">
        <v>76</v>
      </c>
      <c r="ET173">
        <v>1.375</v>
      </c>
      <c r="EU173">
        <v>1537</v>
      </c>
      <c r="EV173">
        <v>6.366782006920424E-2</v>
      </c>
      <c r="EW173">
        <v>1461</v>
      </c>
      <c r="EX173">
        <v>2.2393282015395366E-2</v>
      </c>
      <c r="EY173">
        <v>76</v>
      </c>
      <c r="EZ173">
        <v>3.75</v>
      </c>
      <c r="FA173">
        <v>281</v>
      </c>
      <c r="FB173">
        <v>-0.12732919254658381</v>
      </c>
      <c r="FC173">
        <v>281</v>
      </c>
      <c r="FD173">
        <v>-0.12732919254658381</v>
      </c>
      <c r="FE173">
        <v>0</v>
      </c>
      <c r="FF173" t="s">
        <v>123</v>
      </c>
      <c r="FG173">
        <v>32339</v>
      </c>
      <c r="FH173">
        <v>0.33897813845644253</v>
      </c>
      <c r="FI173">
        <v>15180</v>
      </c>
      <c r="FJ173">
        <v>0.47881149537262546</v>
      </c>
      <c r="FK173">
        <v>15093</v>
      </c>
      <c r="FL173">
        <v>0.47811184017236319</v>
      </c>
      <c r="FM173">
        <v>87</v>
      </c>
      <c r="FN173">
        <v>0.64150943396226423</v>
      </c>
      <c r="FO173">
        <v>5182</v>
      </c>
      <c r="FP173">
        <v>0.68794788273615626</v>
      </c>
      <c r="FQ173">
        <v>4834</v>
      </c>
      <c r="FR173">
        <v>0.58336062888961671</v>
      </c>
      <c r="FS173">
        <v>348</v>
      </c>
      <c r="FT173">
        <v>19.470588235294116</v>
      </c>
      <c r="FU173">
        <v>2721</v>
      </c>
      <c r="FV173">
        <v>-0.40224077328646746</v>
      </c>
      <c r="FW173">
        <v>2493</v>
      </c>
      <c r="FX173">
        <v>-0.42478080295339182</v>
      </c>
      <c r="FY173">
        <v>228</v>
      </c>
      <c r="FZ173">
        <v>4.1095890410958846E-2</v>
      </c>
      <c r="GA173">
        <v>9354</v>
      </c>
      <c r="GB173">
        <v>0.47006129184347012</v>
      </c>
      <c r="GC173">
        <v>9272</v>
      </c>
      <c r="GD173">
        <v>0.46407705668719412</v>
      </c>
      <c r="GE173">
        <v>82</v>
      </c>
      <c r="GF173">
        <v>1.7333333333333334</v>
      </c>
      <c r="GG173">
        <v>442</v>
      </c>
      <c r="GH173">
        <v>1.8433179723502224E-2</v>
      </c>
      <c r="GI173">
        <v>230</v>
      </c>
      <c r="GJ173">
        <v>1.5274725274725274</v>
      </c>
      <c r="GK173">
        <v>211</v>
      </c>
      <c r="GL173">
        <v>-0.38483965014577259</v>
      </c>
      <c r="GM173">
        <v>323459</v>
      </c>
      <c r="GN173">
        <v>0.17260717936819825</v>
      </c>
      <c r="GO173">
        <v>157223</v>
      </c>
      <c r="GP173">
        <v>0.35393505162629291</v>
      </c>
      <c r="GQ173">
        <v>157223</v>
      </c>
      <c r="GR173">
        <v>0.35500857529453334</v>
      </c>
      <c r="GS173">
        <v>0</v>
      </c>
      <c r="GT173">
        <v>-1</v>
      </c>
      <c r="GU173">
        <v>55428</v>
      </c>
      <c r="GV173">
        <v>4.9931807849674215E-2</v>
      </c>
      <c r="GW173">
        <v>55428</v>
      </c>
      <c r="GX173">
        <v>5.2104094299868953E-2</v>
      </c>
      <c r="GY173">
        <v>0</v>
      </c>
      <c r="GZ173">
        <v>-1</v>
      </c>
      <c r="HA173">
        <v>78902</v>
      </c>
      <c r="HB173">
        <v>2.2033393349827124E-2</v>
      </c>
      <c r="HC173">
        <v>78902</v>
      </c>
      <c r="HD173">
        <v>2.3451889900640843E-2</v>
      </c>
      <c r="HE173">
        <v>0</v>
      </c>
      <c r="HF173">
        <v>-1</v>
      </c>
      <c r="HG173">
        <v>31193</v>
      </c>
      <c r="HH173">
        <v>0.20828168577626283</v>
      </c>
      <c r="HI173">
        <v>30699</v>
      </c>
      <c r="HJ173">
        <v>0.19284271059993774</v>
      </c>
      <c r="HK173">
        <v>494</v>
      </c>
      <c r="HL173">
        <v>5.1749999999999998</v>
      </c>
      <c r="HM173">
        <v>884</v>
      </c>
      <c r="HN173">
        <v>-0.43442098528470885</v>
      </c>
      <c r="HO173">
        <v>884</v>
      </c>
      <c r="HP173">
        <v>-0.43442098528470885</v>
      </c>
      <c r="HQ173">
        <v>0</v>
      </c>
      <c r="HR173" t="s">
        <v>123</v>
      </c>
      <c r="HS173">
        <v>42616</v>
      </c>
      <c r="HT173">
        <v>7.7331445761812168E-2</v>
      </c>
      <c r="HU173">
        <v>13856</v>
      </c>
      <c r="HV173">
        <v>5.6580753393320027E-2</v>
      </c>
      <c r="HW173">
        <v>13684</v>
      </c>
      <c r="HX173">
        <v>4.8180773649942443E-2</v>
      </c>
      <c r="HY173">
        <v>172</v>
      </c>
      <c r="HZ173">
        <v>1.9152542372881354</v>
      </c>
      <c r="IA173">
        <v>19040</v>
      </c>
      <c r="IB173">
        <v>0.24411918452692105</v>
      </c>
      <c r="IC173">
        <v>19040</v>
      </c>
      <c r="ID173">
        <v>0.24607329842931946</v>
      </c>
      <c r="IE173">
        <v>0</v>
      </c>
      <c r="IF173">
        <v>-1</v>
      </c>
      <c r="IG173">
        <v>5359</v>
      </c>
      <c r="IH173">
        <v>-0.15963619256703776</v>
      </c>
      <c r="II173">
        <v>5296</v>
      </c>
      <c r="IJ173">
        <v>-0.15453384418901661</v>
      </c>
      <c r="IK173">
        <v>62</v>
      </c>
      <c r="IL173">
        <v>-0.4464285714285714</v>
      </c>
      <c r="IM173">
        <v>3684</v>
      </c>
      <c r="IN173">
        <v>-8.7893042832384305E-2</v>
      </c>
      <c r="IO173">
        <v>3637</v>
      </c>
      <c r="IP173">
        <v>-9.9529586531319603E-2</v>
      </c>
      <c r="IQ173">
        <v>46</v>
      </c>
      <c r="IR173" t="s">
        <v>123</v>
      </c>
      <c r="IS173">
        <v>820</v>
      </c>
      <c r="IT173">
        <v>-0.10675381263616557</v>
      </c>
      <c r="IU173">
        <v>767</v>
      </c>
      <c r="IV173">
        <v>-0.16448801742919394</v>
      </c>
      <c r="IW173">
        <v>53</v>
      </c>
      <c r="IX173" t="s">
        <v>123</v>
      </c>
      <c r="IY173">
        <v>37420</v>
      </c>
      <c r="IZ173">
        <v>-5.3592655352942664E-2</v>
      </c>
      <c r="JA173">
        <v>7962</v>
      </c>
      <c r="JB173">
        <v>0.21058233237038171</v>
      </c>
      <c r="JC173">
        <v>7962</v>
      </c>
      <c r="JD173">
        <v>0.21058233237038171</v>
      </c>
      <c r="JE173">
        <v>0</v>
      </c>
      <c r="JF173" t="s">
        <v>123</v>
      </c>
      <c r="JG173">
        <v>5904</v>
      </c>
      <c r="JH173">
        <v>-0.29344183820009573</v>
      </c>
      <c r="JI173">
        <v>5904</v>
      </c>
      <c r="JJ173">
        <v>-0.29344183820009573</v>
      </c>
      <c r="JK173">
        <v>0</v>
      </c>
      <c r="JL173" t="s">
        <v>123</v>
      </c>
      <c r="JM173">
        <v>19700</v>
      </c>
      <c r="JN173">
        <v>-7.4465586093493075E-2</v>
      </c>
      <c r="JO173">
        <v>19621</v>
      </c>
      <c r="JP173">
        <v>-7.7310134023042543E-2</v>
      </c>
      <c r="JQ173">
        <v>79</v>
      </c>
      <c r="JR173">
        <v>2.95</v>
      </c>
      <c r="JS173">
        <v>3933</v>
      </c>
      <c r="JT173">
        <v>0.25454545454545463</v>
      </c>
      <c r="JU173">
        <v>3933</v>
      </c>
      <c r="JV173">
        <v>0.25454545454545463</v>
      </c>
      <c r="JW173">
        <v>0</v>
      </c>
      <c r="JX173" t="s">
        <v>123</v>
      </c>
      <c r="JY173">
        <v>0</v>
      </c>
      <c r="JZ173">
        <v>-1</v>
      </c>
      <c r="KA173">
        <v>0</v>
      </c>
      <c r="KB173">
        <v>-1</v>
      </c>
      <c r="KC173">
        <v>0</v>
      </c>
      <c r="KD173" t="s">
        <v>123</v>
      </c>
      <c r="KE173">
        <v>46696</v>
      </c>
      <c r="KF173">
        <v>0.2438004421596569</v>
      </c>
      <c r="KG173">
        <v>17736</v>
      </c>
      <c r="KH173">
        <v>0.18993626299899358</v>
      </c>
      <c r="KI173">
        <v>17007</v>
      </c>
      <c r="KJ173">
        <v>0.18672807201172281</v>
      </c>
      <c r="KK173">
        <v>729</v>
      </c>
      <c r="KL173">
        <v>0.26782608695652166</v>
      </c>
      <c r="KM173">
        <v>6701</v>
      </c>
      <c r="KN173">
        <v>9.6906203961368398E-2</v>
      </c>
      <c r="KO173">
        <v>6415</v>
      </c>
      <c r="KP173">
        <v>0.11332870531065597</v>
      </c>
      <c r="KQ173">
        <v>285</v>
      </c>
      <c r="KR173">
        <v>-0.17867435158501443</v>
      </c>
      <c r="KS173">
        <v>6512</v>
      </c>
      <c r="KT173">
        <v>0.7831325301204819</v>
      </c>
      <c r="KU173">
        <v>5697</v>
      </c>
      <c r="KV173">
        <v>0.76980428704566628</v>
      </c>
      <c r="KW173">
        <v>815</v>
      </c>
      <c r="KX173">
        <v>0.88221709006928406</v>
      </c>
      <c r="KY173">
        <v>17551</v>
      </c>
      <c r="KZ173">
        <v>0.24545841612262276</v>
      </c>
      <c r="LA173">
        <v>17274</v>
      </c>
      <c r="LB173">
        <v>0.22964123006833703</v>
      </c>
      <c r="LC173">
        <v>277</v>
      </c>
      <c r="LD173">
        <v>5.2954545454545459</v>
      </c>
      <c r="LE173">
        <v>304</v>
      </c>
      <c r="LF173">
        <v>7.0422535211267512E-2</v>
      </c>
      <c r="LG173">
        <v>304</v>
      </c>
      <c r="LH173">
        <v>0.65217391304347827</v>
      </c>
      <c r="LI173">
        <v>0</v>
      </c>
      <c r="LJ173">
        <v>-1</v>
      </c>
      <c r="LK173">
        <v>29324</v>
      </c>
      <c r="LL173">
        <v>0.21914106348480433</v>
      </c>
      <c r="LM173">
        <v>7070</v>
      </c>
      <c r="LN173">
        <v>5.9652278177457996E-2</v>
      </c>
      <c r="LO173">
        <v>7062</v>
      </c>
      <c r="LP173">
        <v>6.1476025852998717E-2</v>
      </c>
      <c r="LQ173">
        <v>7</v>
      </c>
      <c r="LR173">
        <v>-0.63157894736842102</v>
      </c>
      <c r="LS173">
        <v>17697</v>
      </c>
      <c r="LT173">
        <v>0.22810548230395566</v>
      </c>
      <c r="LU173">
        <v>17677</v>
      </c>
      <c r="LV173">
        <v>0.23013221990257482</v>
      </c>
      <c r="LW173">
        <v>20</v>
      </c>
      <c r="LX173">
        <v>-0.5</v>
      </c>
      <c r="LY173">
        <v>1697</v>
      </c>
      <c r="LZ173">
        <v>-9.8778544875199104E-2</v>
      </c>
      <c r="MA173">
        <v>1647</v>
      </c>
      <c r="MB173">
        <v>-0.12533191715347847</v>
      </c>
      <c r="MC173">
        <v>50</v>
      </c>
      <c r="MD173" t="s">
        <v>123</v>
      </c>
      <c r="ME173">
        <v>2731</v>
      </c>
      <c r="MF173">
        <v>1.4019349164467898</v>
      </c>
      <c r="MG173">
        <v>2731</v>
      </c>
      <c r="MH173">
        <v>1.4019349164467898</v>
      </c>
      <c r="MI173">
        <v>0</v>
      </c>
      <c r="MJ173" t="s">
        <v>123</v>
      </c>
      <c r="MK173">
        <v>183</v>
      </c>
      <c r="ML173">
        <v>25.142857142857142</v>
      </c>
      <c r="MM173">
        <v>183</v>
      </c>
      <c r="MN173">
        <v>25.142857142857142</v>
      </c>
      <c r="MO173">
        <v>0</v>
      </c>
      <c r="MP173" t="s">
        <v>123</v>
      </c>
      <c r="MQ173">
        <v>99038</v>
      </c>
      <c r="MR173">
        <v>0.18058386677633531</v>
      </c>
      <c r="MS173">
        <v>43251</v>
      </c>
      <c r="MT173">
        <v>0.14357103196636789</v>
      </c>
      <c r="MU173">
        <v>42116</v>
      </c>
      <c r="MV173">
        <v>0.12270412923519847</v>
      </c>
      <c r="MW173">
        <v>1135</v>
      </c>
      <c r="MX173">
        <v>2.6850649350649349</v>
      </c>
      <c r="MY173">
        <v>31851</v>
      </c>
      <c r="MZ173">
        <v>9.525119493827594E-2</v>
      </c>
      <c r="NA173">
        <v>31242</v>
      </c>
      <c r="NB173">
        <v>9.9334951968753193E-2</v>
      </c>
      <c r="NC173">
        <v>611</v>
      </c>
      <c r="ND173">
        <v>-7.7039274924471268E-2</v>
      </c>
      <c r="NE173">
        <v>7666</v>
      </c>
      <c r="NF173">
        <v>0.23904962017132703</v>
      </c>
      <c r="NG173">
        <v>7552</v>
      </c>
      <c r="NH173">
        <v>0.24230959039315669</v>
      </c>
      <c r="NI173">
        <v>115</v>
      </c>
      <c r="NJ173">
        <v>5.504587155963292E-2</v>
      </c>
      <c r="NK173">
        <v>17532</v>
      </c>
      <c r="NL173">
        <v>0.57110852226902042</v>
      </c>
      <c r="NM173">
        <v>17190</v>
      </c>
      <c r="NN173">
        <v>0.57259171164577816</v>
      </c>
      <c r="NO173">
        <v>343</v>
      </c>
      <c r="NP173">
        <v>0.5043859649122806</v>
      </c>
      <c r="NQ173">
        <v>699</v>
      </c>
      <c r="NR173">
        <v>-8.7467362924282033E-2</v>
      </c>
      <c r="NS173">
        <v>635</v>
      </c>
      <c r="NT173">
        <v>-4.7976011994003032E-2</v>
      </c>
      <c r="NU173">
        <v>64</v>
      </c>
      <c r="NV173">
        <v>-0.34693877551020413</v>
      </c>
    </row>
    <row r="174" spans="2:386" outlineLevel="1" x14ac:dyDescent="0.25">
      <c r="B174" t="s">
        <v>77</v>
      </c>
      <c r="C174">
        <v>914330</v>
      </c>
      <c r="D174">
        <v>0.17457311840665124</v>
      </c>
      <c r="E174">
        <v>357735</v>
      </c>
      <c r="F174">
        <v>0.2509528971570445</v>
      </c>
      <c r="G174">
        <v>355083</v>
      </c>
      <c r="H174">
        <v>0.25262990792676465</v>
      </c>
      <c r="I174">
        <v>2651</v>
      </c>
      <c r="J174">
        <v>6.0400000000000009E-2</v>
      </c>
      <c r="K174">
        <v>204460</v>
      </c>
      <c r="L174">
        <v>5.5065044971592814E-2</v>
      </c>
      <c r="M174">
        <v>203398</v>
      </c>
      <c r="N174">
        <v>5.8075054360831047E-2</v>
      </c>
      <c r="O174">
        <v>1062</v>
      </c>
      <c r="P174">
        <v>-0.31704180064308685</v>
      </c>
      <c r="Q174">
        <v>189598</v>
      </c>
      <c r="R174">
        <v>0.1131738706684986</v>
      </c>
      <c r="S174">
        <v>187180</v>
      </c>
      <c r="T174">
        <v>0.11064960956969605</v>
      </c>
      <c r="U174">
        <v>2418</v>
      </c>
      <c r="V174">
        <v>0.35083798882681561</v>
      </c>
      <c r="W174">
        <v>150456</v>
      </c>
      <c r="X174">
        <v>0.24925064556573151</v>
      </c>
      <c r="Y174">
        <v>148838</v>
      </c>
      <c r="Z174">
        <v>0.24450650523428874</v>
      </c>
      <c r="AA174">
        <v>1618</v>
      </c>
      <c r="AB174">
        <v>0.92390011890606427</v>
      </c>
      <c r="AC174">
        <v>15628</v>
      </c>
      <c r="AD174">
        <v>0.47587118708093312</v>
      </c>
      <c r="AE174">
        <v>14293</v>
      </c>
      <c r="AF174">
        <v>0.45357469744737111</v>
      </c>
      <c r="AG174">
        <v>1335</v>
      </c>
      <c r="AH174">
        <v>0.76821192052980125</v>
      </c>
      <c r="AI174">
        <v>752224</v>
      </c>
      <c r="AJ174">
        <v>0.19579814833655518</v>
      </c>
      <c r="AK174">
        <v>295097</v>
      </c>
      <c r="AL174">
        <v>0.30181046576261017</v>
      </c>
      <c r="AM174">
        <v>293573</v>
      </c>
      <c r="AN174">
        <v>0.30199130743303182</v>
      </c>
      <c r="AO174">
        <v>1523</v>
      </c>
      <c r="AP174">
        <v>0.26810990840965854</v>
      </c>
      <c r="AQ174">
        <v>168112</v>
      </c>
      <c r="AR174">
        <v>4.5849871222207073E-2</v>
      </c>
      <c r="AS174">
        <v>167502</v>
      </c>
      <c r="AT174">
        <v>4.9544158651586789E-2</v>
      </c>
      <c r="AU174">
        <v>610</v>
      </c>
      <c r="AV174">
        <v>-0.46771378708551481</v>
      </c>
      <c r="AW174">
        <v>149717</v>
      </c>
      <c r="AX174">
        <v>0.10187304507819683</v>
      </c>
      <c r="AY174">
        <v>148161</v>
      </c>
      <c r="AZ174">
        <v>0.10197843064336176</v>
      </c>
      <c r="BA174">
        <v>1556</v>
      </c>
      <c r="BB174">
        <v>9.1164095371669029E-2</v>
      </c>
      <c r="BC174">
        <v>131006</v>
      </c>
      <c r="BD174">
        <v>0.31471408787106347</v>
      </c>
      <c r="BE174">
        <v>130194</v>
      </c>
      <c r="BF174">
        <v>0.31214851545020261</v>
      </c>
      <c r="BG174">
        <v>811</v>
      </c>
      <c r="BH174">
        <v>0.91273584905660377</v>
      </c>
      <c r="BI174">
        <v>8721</v>
      </c>
      <c r="BJ174">
        <v>0.1789914830336623</v>
      </c>
      <c r="BK174">
        <v>8212</v>
      </c>
      <c r="BL174">
        <v>0.19135354707674446</v>
      </c>
      <c r="BM174">
        <v>509</v>
      </c>
      <c r="BN174">
        <v>9.9206349206348854E-3</v>
      </c>
      <c r="BO174">
        <v>162106</v>
      </c>
      <c r="BP174">
        <v>8.5199392150168363E-2</v>
      </c>
      <c r="BQ174">
        <v>62638</v>
      </c>
      <c r="BR174">
        <v>5.648602607566322E-2</v>
      </c>
      <c r="BS174">
        <v>61510</v>
      </c>
      <c r="BT174">
        <v>6.0700120710467376E-2</v>
      </c>
      <c r="BU174">
        <v>1128</v>
      </c>
      <c r="BV174">
        <v>-0.13163972286374137</v>
      </c>
      <c r="BW174">
        <v>36349</v>
      </c>
      <c r="BX174">
        <v>9.9918298181377985E-2</v>
      </c>
      <c r="BY174">
        <v>35896</v>
      </c>
      <c r="BZ174">
        <v>9.9822293032661324E-2</v>
      </c>
      <c r="CA174">
        <v>453</v>
      </c>
      <c r="CB174">
        <v>0.10757946210268954</v>
      </c>
      <c r="CC174">
        <v>39882</v>
      </c>
      <c r="CD174">
        <v>0.15777861642523305</v>
      </c>
      <c r="CE174">
        <v>39019</v>
      </c>
      <c r="CF174">
        <v>0.14482293225361609</v>
      </c>
      <c r="CG174">
        <v>863</v>
      </c>
      <c r="CH174">
        <v>1.3643835616438356</v>
      </c>
      <c r="CI174">
        <v>19450</v>
      </c>
      <c r="CJ174">
        <v>-6.449906209417533E-2</v>
      </c>
      <c r="CK174">
        <v>18643</v>
      </c>
      <c r="CL174">
        <v>-8.4961225090801951E-2</v>
      </c>
      <c r="CM174">
        <v>807</v>
      </c>
      <c r="CN174">
        <v>0.93525179856115104</v>
      </c>
      <c r="CO174">
        <v>6907</v>
      </c>
      <c r="CP174">
        <v>1.1638471177944862</v>
      </c>
      <c r="CQ174">
        <v>6080</v>
      </c>
      <c r="CR174">
        <v>1.0680272108843538</v>
      </c>
      <c r="CS174">
        <v>827</v>
      </c>
      <c r="CT174">
        <v>2.2948207171314743</v>
      </c>
      <c r="CU174">
        <v>194790</v>
      </c>
      <c r="CV174">
        <v>0.18634777365661148</v>
      </c>
      <c r="CW174">
        <v>52545</v>
      </c>
      <c r="CX174">
        <v>0.30891291351135908</v>
      </c>
      <c r="CY174">
        <v>52439</v>
      </c>
      <c r="CZ174">
        <v>0.31373384106623914</v>
      </c>
      <c r="DA174">
        <v>106</v>
      </c>
      <c r="DB174">
        <v>-0.53711790393013104</v>
      </c>
      <c r="DC174">
        <v>53505</v>
      </c>
      <c r="DD174">
        <v>0.10948678071539653</v>
      </c>
      <c r="DE174">
        <v>53401</v>
      </c>
      <c r="DF174">
        <v>0.11776033490319215</v>
      </c>
      <c r="DG174">
        <v>104</v>
      </c>
      <c r="DH174">
        <v>-0.76888888888888896</v>
      </c>
      <c r="DI174">
        <v>23517</v>
      </c>
      <c r="DJ174">
        <v>0.23190151911995804</v>
      </c>
      <c r="DK174">
        <v>22764</v>
      </c>
      <c r="DL174">
        <v>0.22637646805301159</v>
      </c>
      <c r="DM174">
        <v>752</v>
      </c>
      <c r="DN174">
        <v>0.42424242424242431</v>
      </c>
      <c r="DO174">
        <v>59201</v>
      </c>
      <c r="DP174">
        <v>0.12744481898341231</v>
      </c>
      <c r="DQ174">
        <v>58901</v>
      </c>
      <c r="DR174">
        <v>0.12237275862726049</v>
      </c>
      <c r="DS174">
        <v>300</v>
      </c>
      <c r="DT174">
        <v>9</v>
      </c>
      <c r="DU174">
        <v>5409</v>
      </c>
      <c r="DV174">
        <v>0.48191780821917818</v>
      </c>
      <c r="DW174">
        <v>5013</v>
      </c>
      <c r="DX174">
        <v>0.37342465753424658</v>
      </c>
      <c r="DY174">
        <v>396</v>
      </c>
      <c r="DZ174" t="s">
        <v>123</v>
      </c>
      <c r="EA174">
        <v>24545</v>
      </c>
      <c r="EB174">
        <v>7.9755410874538191E-2</v>
      </c>
      <c r="EC174">
        <v>12936</v>
      </c>
      <c r="ED174">
        <v>8.8339222614840951E-2</v>
      </c>
      <c r="EE174">
        <v>12892</v>
      </c>
      <c r="EF174">
        <v>9.1062965470548374E-2</v>
      </c>
      <c r="EG174">
        <v>44</v>
      </c>
      <c r="EH174">
        <v>-0.37142857142857144</v>
      </c>
      <c r="EI174">
        <v>7054</v>
      </c>
      <c r="EJ174">
        <v>9.6192696192696214E-2</v>
      </c>
      <c r="EK174">
        <v>6959</v>
      </c>
      <c r="EL174">
        <v>8.6325320012488271E-2</v>
      </c>
      <c r="EM174">
        <v>95</v>
      </c>
      <c r="EN174">
        <v>2.2758620689655173</v>
      </c>
      <c r="EO174">
        <v>2861</v>
      </c>
      <c r="EP174">
        <v>1.3819985825655579E-2</v>
      </c>
      <c r="EQ174">
        <v>2839</v>
      </c>
      <c r="ER174">
        <v>2.2326251350378135E-2</v>
      </c>
      <c r="ES174">
        <v>22</v>
      </c>
      <c r="ET174">
        <v>-0.51111111111111107</v>
      </c>
      <c r="EU174">
        <v>1274</v>
      </c>
      <c r="EV174">
        <v>3.07443365695792E-2</v>
      </c>
      <c r="EW174">
        <v>1259</v>
      </c>
      <c r="EX174">
        <v>1.8608414239482229E-2</v>
      </c>
      <c r="EY174">
        <v>16</v>
      </c>
      <c r="EZ174" t="s">
        <v>123</v>
      </c>
      <c r="FA174">
        <v>311</v>
      </c>
      <c r="FB174">
        <v>-6.886227544910184E-2</v>
      </c>
      <c r="FC174">
        <v>311</v>
      </c>
      <c r="FD174">
        <v>-6.886227544910184E-2</v>
      </c>
      <c r="FE174">
        <v>0</v>
      </c>
      <c r="FF174" t="s">
        <v>123</v>
      </c>
      <c r="FG174">
        <v>17633</v>
      </c>
      <c r="FH174">
        <v>0.39955552027938723</v>
      </c>
      <c r="FI174">
        <v>9177</v>
      </c>
      <c r="FJ174">
        <v>0.65649819494584838</v>
      </c>
      <c r="FK174">
        <v>9156</v>
      </c>
      <c r="FL174">
        <v>0.65659489777456126</v>
      </c>
      <c r="FM174">
        <v>21</v>
      </c>
      <c r="FN174">
        <v>0.61538461538461542</v>
      </c>
      <c r="FO174">
        <v>1845</v>
      </c>
      <c r="FP174">
        <v>-0.21389007243289304</v>
      </c>
      <c r="FQ174">
        <v>1745</v>
      </c>
      <c r="FR174">
        <v>-0.25139425139425142</v>
      </c>
      <c r="FS174">
        <v>101</v>
      </c>
      <c r="FT174">
        <v>5.3125</v>
      </c>
      <c r="FU174">
        <v>1317</v>
      </c>
      <c r="FV174">
        <v>4.3581616481775054E-2</v>
      </c>
      <c r="FW174">
        <v>1197</v>
      </c>
      <c r="FX174">
        <v>-2.2058823529411797E-2</v>
      </c>
      <c r="FY174">
        <v>120</v>
      </c>
      <c r="FZ174">
        <v>2.1578947368421053</v>
      </c>
      <c r="GA174">
        <v>5237</v>
      </c>
      <c r="GB174">
        <v>0.58074252942952009</v>
      </c>
      <c r="GC174">
        <v>5220</v>
      </c>
      <c r="GD174">
        <v>0.59097836025601946</v>
      </c>
      <c r="GE174">
        <v>17</v>
      </c>
      <c r="GF174">
        <v>-0.46875</v>
      </c>
      <c r="GG174">
        <v>207</v>
      </c>
      <c r="GH174">
        <v>-0.30303030303030298</v>
      </c>
      <c r="GI174">
        <v>164</v>
      </c>
      <c r="GJ174">
        <v>-0.18000000000000005</v>
      </c>
      <c r="GK174">
        <v>43</v>
      </c>
      <c r="GL174">
        <v>-0.55670103092783507</v>
      </c>
      <c r="GM174">
        <v>315123</v>
      </c>
      <c r="GN174">
        <v>0.17151322735586727</v>
      </c>
      <c r="GO174">
        <v>148140</v>
      </c>
      <c r="GP174">
        <v>0.29152063608306733</v>
      </c>
      <c r="GQ174">
        <v>148140</v>
      </c>
      <c r="GR174">
        <v>0.29316666084709664</v>
      </c>
      <c r="GS174">
        <v>0</v>
      </c>
      <c r="GT174">
        <v>-1</v>
      </c>
      <c r="GU174">
        <v>46881</v>
      </c>
      <c r="GV174">
        <v>3.2598400916279413E-2</v>
      </c>
      <c r="GW174">
        <v>46807</v>
      </c>
      <c r="GX174">
        <v>3.8378774097655111E-2</v>
      </c>
      <c r="GY174">
        <v>74</v>
      </c>
      <c r="GZ174">
        <v>-0.77160493827160492</v>
      </c>
      <c r="HA174">
        <v>82799</v>
      </c>
      <c r="HB174">
        <v>-3.8139467731844734E-3</v>
      </c>
      <c r="HC174">
        <v>82799</v>
      </c>
      <c r="HD174">
        <v>-2.6259681751930053E-3</v>
      </c>
      <c r="HE174">
        <v>0</v>
      </c>
      <c r="HF174">
        <v>-1</v>
      </c>
      <c r="HG174">
        <v>35631</v>
      </c>
      <c r="HH174">
        <v>0.45610952186350628</v>
      </c>
      <c r="HI174">
        <v>35243</v>
      </c>
      <c r="HJ174">
        <v>0.45296009234828505</v>
      </c>
      <c r="HK174">
        <v>388</v>
      </c>
      <c r="HL174">
        <v>0.81308411214953269</v>
      </c>
      <c r="HM174">
        <v>813</v>
      </c>
      <c r="HN174">
        <v>-0.36682242990654201</v>
      </c>
      <c r="HO174">
        <v>813</v>
      </c>
      <c r="HP174">
        <v>-0.23374175306314793</v>
      </c>
      <c r="HQ174">
        <v>0</v>
      </c>
      <c r="HR174">
        <v>-1</v>
      </c>
      <c r="HS174">
        <v>34385</v>
      </c>
      <c r="HT174">
        <v>0.29291220154164321</v>
      </c>
      <c r="HU174">
        <v>10229</v>
      </c>
      <c r="HV174">
        <v>0.36605235042735051</v>
      </c>
      <c r="HW174">
        <v>10112</v>
      </c>
      <c r="HX174">
        <v>0.36170212765957444</v>
      </c>
      <c r="HY174">
        <v>118</v>
      </c>
      <c r="HZ174">
        <v>0.90322580645161299</v>
      </c>
      <c r="IA174">
        <v>15008</v>
      </c>
      <c r="IB174">
        <v>0.15820342645469987</v>
      </c>
      <c r="IC174">
        <v>14973</v>
      </c>
      <c r="ID174">
        <v>0.15550239234449759</v>
      </c>
      <c r="IE174">
        <v>35</v>
      </c>
      <c r="IF174" t="s">
        <v>123</v>
      </c>
      <c r="IG174">
        <v>5424</v>
      </c>
      <c r="IH174">
        <v>0.56989869753979749</v>
      </c>
      <c r="II174">
        <v>5359</v>
      </c>
      <c r="IJ174">
        <v>0.55694363742010466</v>
      </c>
      <c r="IK174">
        <v>65</v>
      </c>
      <c r="IL174">
        <v>4</v>
      </c>
      <c r="IM174">
        <v>2698</v>
      </c>
      <c r="IN174">
        <v>0.50055617352614012</v>
      </c>
      <c r="IO174">
        <v>2698</v>
      </c>
      <c r="IP174">
        <v>0.50055617352614012</v>
      </c>
      <c r="IQ174">
        <v>0</v>
      </c>
      <c r="IR174" t="s">
        <v>123</v>
      </c>
      <c r="IS174">
        <v>1029</v>
      </c>
      <c r="IT174">
        <v>0.22939068100358417</v>
      </c>
      <c r="IU174">
        <v>1029</v>
      </c>
      <c r="IV174">
        <v>0.22939068100358417</v>
      </c>
      <c r="IW174">
        <v>0</v>
      </c>
      <c r="IX174" t="s">
        <v>123</v>
      </c>
      <c r="IY174">
        <v>36748</v>
      </c>
      <c r="IZ174">
        <v>0.29512934376541899</v>
      </c>
      <c r="JA174">
        <v>7989</v>
      </c>
      <c r="JB174">
        <v>0.51077912254160363</v>
      </c>
      <c r="JC174">
        <v>7989</v>
      </c>
      <c r="JD174">
        <v>0.51077912254160363</v>
      </c>
      <c r="JE174">
        <v>0</v>
      </c>
      <c r="JF174" t="s">
        <v>123</v>
      </c>
      <c r="JG174">
        <v>4922</v>
      </c>
      <c r="JH174">
        <v>-0.21798538290435332</v>
      </c>
      <c r="JI174">
        <v>4922</v>
      </c>
      <c r="JJ174">
        <v>-0.21798538290435332</v>
      </c>
      <c r="JK174">
        <v>0</v>
      </c>
      <c r="JL174" t="s">
        <v>123</v>
      </c>
      <c r="JM174">
        <v>20317</v>
      </c>
      <c r="JN174">
        <v>0.34070212485152429</v>
      </c>
      <c r="JO174">
        <v>20263</v>
      </c>
      <c r="JP174">
        <v>0.33970247933884301</v>
      </c>
      <c r="JQ174">
        <v>54</v>
      </c>
      <c r="JR174">
        <v>0.86206896551724133</v>
      </c>
      <c r="JS174">
        <v>3574</v>
      </c>
      <c r="JT174">
        <v>1.2102659245516389</v>
      </c>
      <c r="JU174">
        <v>3574</v>
      </c>
      <c r="JV174">
        <v>1.2102659245516389</v>
      </c>
      <c r="JW174">
        <v>0</v>
      </c>
      <c r="JX174" t="s">
        <v>123</v>
      </c>
      <c r="JY174">
        <v>0</v>
      </c>
      <c r="JZ174">
        <v>-1</v>
      </c>
      <c r="KA174">
        <v>0</v>
      </c>
      <c r="KB174">
        <v>-1</v>
      </c>
      <c r="KC174">
        <v>0</v>
      </c>
      <c r="KD174" t="s">
        <v>123</v>
      </c>
      <c r="KE174">
        <v>25837</v>
      </c>
      <c r="KF174">
        <v>0.43674581549240954</v>
      </c>
      <c r="KG174">
        <v>10319</v>
      </c>
      <c r="KH174">
        <v>0.2127159478199554</v>
      </c>
      <c r="KI174">
        <v>9871</v>
      </c>
      <c r="KJ174">
        <v>0.20114383061572161</v>
      </c>
      <c r="KK174">
        <v>448</v>
      </c>
      <c r="KL174">
        <v>0.53951890034364269</v>
      </c>
      <c r="KM174">
        <v>3082</v>
      </c>
      <c r="KN174">
        <v>-6.4474532559638531E-3</v>
      </c>
      <c r="KO174">
        <v>3065</v>
      </c>
      <c r="KP174">
        <v>2.3372287145241977E-2</v>
      </c>
      <c r="KQ174">
        <v>17</v>
      </c>
      <c r="KR174">
        <v>-0.84112149532710279</v>
      </c>
      <c r="KS174">
        <v>4596</v>
      </c>
      <c r="KT174">
        <v>1.294558162755866</v>
      </c>
      <c r="KU174">
        <v>4170</v>
      </c>
      <c r="KV174">
        <v>1.4486200822078685</v>
      </c>
      <c r="KW174">
        <v>426</v>
      </c>
      <c r="KX174">
        <v>0.41999999999999993</v>
      </c>
      <c r="KY174">
        <v>8630</v>
      </c>
      <c r="KZ174">
        <v>0.68488871534556806</v>
      </c>
      <c r="LA174">
        <v>8558</v>
      </c>
      <c r="LB174">
        <v>0.70206841686555288</v>
      </c>
      <c r="LC174">
        <v>73</v>
      </c>
      <c r="LD174">
        <v>-0.22340425531914898</v>
      </c>
      <c r="LE174">
        <v>93</v>
      </c>
      <c r="LF174">
        <v>-4.123711340206182E-2</v>
      </c>
      <c r="LG174">
        <v>93</v>
      </c>
      <c r="LH174">
        <v>1.3250000000000002</v>
      </c>
      <c r="LI174">
        <v>0</v>
      </c>
      <c r="LJ174">
        <v>-1</v>
      </c>
      <c r="LK174">
        <v>25287</v>
      </c>
      <c r="LL174">
        <v>-2.4647072436935868E-2</v>
      </c>
      <c r="LM174">
        <v>7562</v>
      </c>
      <c r="LN174">
        <v>0.89334001001502261</v>
      </c>
      <c r="LO174">
        <v>7536</v>
      </c>
      <c r="LP174">
        <v>0.90736522399392561</v>
      </c>
      <c r="LQ174">
        <v>27</v>
      </c>
      <c r="LR174">
        <v>-0.3571428571428571</v>
      </c>
      <c r="LS174">
        <v>13743</v>
      </c>
      <c r="LT174">
        <v>-0.26460830479452058</v>
      </c>
      <c r="LU174">
        <v>13707</v>
      </c>
      <c r="LV174">
        <v>-0.26448808757244047</v>
      </c>
      <c r="LW174">
        <v>36</v>
      </c>
      <c r="LX174">
        <v>-0.30769230769230771</v>
      </c>
      <c r="LY174">
        <v>2026</v>
      </c>
      <c r="LZ174">
        <v>0.15837621497998855</v>
      </c>
      <c r="MA174">
        <v>2026</v>
      </c>
      <c r="MB174">
        <v>0.17449275362318839</v>
      </c>
      <c r="MC174">
        <v>0</v>
      </c>
      <c r="MD174">
        <v>-1</v>
      </c>
      <c r="ME174">
        <v>1914</v>
      </c>
      <c r="MF174">
        <v>0.27176079734219272</v>
      </c>
      <c r="MG174">
        <v>1906</v>
      </c>
      <c r="MH174">
        <v>0.26644518272425244</v>
      </c>
      <c r="MI174">
        <v>8</v>
      </c>
      <c r="MJ174" t="s">
        <v>123</v>
      </c>
      <c r="MK174">
        <v>75</v>
      </c>
      <c r="ML174">
        <v>0.53061224489795911</v>
      </c>
      <c r="MM174">
        <v>75</v>
      </c>
      <c r="MN174">
        <v>0.53061224489795911</v>
      </c>
      <c r="MO174">
        <v>0</v>
      </c>
      <c r="MP174" t="s">
        <v>123</v>
      </c>
      <c r="MQ174">
        <v>77876</v>
      </c>
      <c r="MR174">
        <v>0.26286770667790993</v>
      </c>
      <c r="MS174">
        <v>36200</v>
      </c>
      <c r="MT174">
        <v>0.24266245580309631</v>
      </c>
      <c r="MU174">
        <v>35438</v>
      </c>
      <c r="MV174">
        <v>0.23125564588979231</v>
      </c>
      <c r="MW174">
        <v>759</v>
      </c>
      <c r="MX174">
        <v>1.1810344827586206</v>
      </c>
      <c r="MY174">
        <v>22072</v>
      </c>
      <c r="MZ174">
        <v>0.27642840619939846</v>
      </c>
      <c r="NA174">
        <v>21923</v>
      </c>
      <c r="NB174">
        <v>0.28032470945511889</v>
      </c>
      <c r="NC174">
        <v>148</v>
      </c>
      <c r="ND174">
        <v>-0.11904761904761907</v>
      </c>
      <c r="NE174">
        <v>6860</v>
      </c>
      <c r="NF174">
        <v>-5.0387596899224785E-2</v>
      </c>
      <c r="NG174">
        <v>6744</v>
      </c>
      <c r="NH174">
        <v>-1.9054545454545435E-2</v>
      </c>
      <c r="NI174">
        <v>117</v>
      </c>
      <c r="NJ174">
        <v>-0.6657142857142857</v>
      </c>
      <c r="NK174">
        <v>12847</v>
      </c>
      <c r="NL174">
        <v>0.59076275383853383</v>
      </c>
      <c r="NM174">
        <v>12835</v>
      </c>
      <c r="NN174">
        <v>0.59997506856145599</v>
      </c>
      <c r="NO174">
        <v>9</v>
      </c>
      <c r="NP174">
        <v>-0.83333333333333337</v>
      </c>
      <c r="NQ174">
        <v>784</v>
      </c>
      <c r="NR174">
        <v>-1.8773466833541974E-2</v>
      </c>
      <c r="NS174">
        <v>714</v>
      </c>
      <c r="NT174">
        <v>6.25E-2</v>
      </c>
      <c r="NU174">
        <v>70</v>
      </c>
      <c r="NV174">
        <v>-0.44881889763779526</v>
      </c>
    </row>
    <row r="175" spans="2:386" outlineLevel="1" x14ac:dyDescent="0.25">
      <c r="B175" t="s">
        <v>79</v>
      </c>
      <c r="C175">
        <v>1092092</v>
      </c>
      <c r="D175">
        <v>0.12141014688003149</v>
      </c>
      <c r="E175">
        <v>413590</v>
      </c>
      <c r="F175">
        <v>8.2206225976193981E-2</v>
      </c>
      <c r="G175">
        <v>411114</v>
      </c>
      <c r="H175">
        <v>8.1639848033592477E-2</v>
      </c>
      <c r="I175">
        <v>2477</v>
      </c>
      <c r="J175">
        <v>0.18573480134035414</v>
      </c>
      <c r="K175">
        <v>294738</v>
      </c>
      <c r="L175">
        <v>0.109451519041184</v>
      </c>
      <c r="M175">
        <v>292941</v>
      </c>
      <c r="N175">
        <v>0.11166304892302548</v>
      </c>
      <c r="O175">
        <v>1797</v>
      </c>
      <c r="P175">
        <v>-0.16223776223776221</v>
      </c>
      <c r="Q175">
        <v>195875</v>
      </c>
      <c r="R175">
        <v>0.14913026898594928</v>
      </c>
      <c r="S175">
        <v>193989</v>
      </c>
      <c r="T175">
        <v>0.14873395234260278</v>
      </c>
      <c r="U175">
        <v>1886</v>
      </c>
      <c r="V175">
        <v>0.19065656565656575</v>
      </c>
      <c r="W175">
        <v>174439</v>
      </c>
      <c r="X175">
        <v>0.2178177730925237</v>
      </c>
      <c r="Y175">
        <v>172798</v>
      </c>
      <c r="Z175">
        <v>0.21176718092566627</v>
      </c>
      <c r="AA175">
        <v>1641</v>
      </c>
      <c r="AB175">
        <v>1.5640624999999999</v>
      </c>
      <c r="AC175">
        <v>14203</v>
      </c>
      <c r="AD175">
        <v>0.19876772451046598</v>
      </c>
      <c r="AE175">
        <v>13523</v>
      </c>
      <c r="AF175">
        <v>0.21752048257855416</v>
      </c>
      <c r="AG175">
        <v>680</v>
      </c>
      <c r="AH175">
        <v>-8.3557951482479798E-2</v>
      </c>
      <c r="AI175">
        <v>965237</v>
      </c>
      <c r="AJ175">
        <v>0.14830289194208257</v>
      </c>
      <c r="AK175">
        <v>361563</v>
      </c>
      <c r="AL175">
        <v>0.10688876099042388</v>
      </c>
      <c r="AM175">
        <v>360442</v>
      </c>
      <c r="AN175">
        <v>0.10631205782600017</v>
      </c>
      <c r="AO175">
        <v>1121</v>
      </c>
      <c r="AP175">
        <v>0.32977461447212342</v>
      </c>
      <c r="AQ175">
        <v>259896</v>
      </c>
      <c r="AR175">
        <v>0.15365767045454537</v>
      </c>
      <c r="AS175">
        <v>258839</v>
      </c>
      <c r="AT175">
        <v>0.15574279220750231</v>
      </c>
      <c r="AU175">
        <v>1057</v>
      </c>
      <c r="AV175">
        <v>-0.19984859954579859</v>
      </c>
      <c r="AW175">
        <v>171828</v>
      </c>
      <c r="AX175">
        <v>0.19400454453856253</v>
      </c>
      <c r="AY175">
        <v>170519</v>
      </c>
      <c r="AZ175">
        <v>0.19178216230194511</v>
      </c>
      <c r="BA175">
        <v>1309</v>
      </c>
      <c r="BB175">
        <v>0.5771084337349397</v>
      </c>
      <c r="BC175">
        <v>160592</v>
      </c>
      <c r="BD175">
        <v>0.21393907324816697</v>
      </c>
      <c r="BE175">
        <v>159484</v>
      </c>
      <c r="BF175">
        <v>0.208303659368134</v>
      </c>
      <c r="BG175">
        <v>1107</v>
      </c>
      <c r="BH175">
        <v>2.7023411371237458</v>
      </c>
      <c r="BI175">
        <v>9386</v>
      </c>
      <c r="BJ175">
        <v>5.7339191168187531E-2</v>
      </c>
      <c r="BK175">
        <v>9051</v>
      </c>
      <c r="BL175">
        <v>4.7690704942701778E-2</v>
      </c>
      <c r="BM175">
        <v>335</v>
      </c>
      <c r="BN175">
        <v>0.40756302521008414</v>
      </c>
      <c r="BO175">
        <v>126854</v>
      </c>
      <c r="BP175">
        <v>-4.8214285714285765E-2</v>
      </c>
      <c r="BQ175">
        <v>52028</v>
      </c>
      <c r="BR175">
        <v>-6.2980639351643442E-2</v>
      </c>
      <c r="BS175">
        <v>50672</v>
      </c>
      <c r="BT175">
        <v>-6.6452956023508203E-2</v>
      </c>
      <c r="BU175">
        <v>1356</v>
      </c>
      <c r="BV175">
        <v>8.7409783480352887E-2</v>
      </c>
      <c r="BW175">
        <v>34842</v>
      </c>
      <c r="BX175">
        <v>-0.13716847032020008</v>
      </c>
      <c r="BY175">
        <v>34102</v>
      </c>
      <c r="BZ175">
        <v>-0.13790226761382307</v>
      </c>
      <c r="CA175">
        <v>741</v>
      </c>
      <c r="CB175">
        <v>-9.9635479951397321E-2</v>
      </c>
      <c r="CC175">
        <v>24047</v>
      </c>
      <c r="CD175">
        <v>-9.4138476606645094E-2</v>
      </c>
      <c r="CE175">
        <v>23470</v>
      </c>
      <c r="CF175">
        <v>-9.0063195440623467E-2</v>
      </c>
      <c r="CG175">
        <v>577</v>
      </c>
      <c r="CH175">
        <v>-0.23373173970783534</v>
      </c>
      <c r="CI175">
        <v>13847</v>
      </c>
      <c r="CJ175">
        <v>0.26456621004566205</v>
      </c>
      <c r="CK175">
        <v>13314</v>
      </c>
      <c r="CL175">
        <v>0.25485391140433555</v>
      </c>
      <c r="CM175">
        <v>534</v>
      </c>
      <c r="CN175">
        <v>0.57058823529411762</v>
      </c>
      <c r="CO175">
        <v>4817</v>
      </c>
      <c r="CP175">
        <v>0.62079407806191123</v>
      </c>
      <c r="CQ175">
        <v>4472</v>
      </c>
      <c r="CR175">
        <v>0.81199351701782829</v>
      </c>
      <c r="CS175">
        <v>345</v>
      </c>
      <c r="CT175">
        <v>-0.31547619047619047</v>
      </c>
      <c r="CU175">
        <v>221128</v>
      </c>
      <c r="CV175">
        <v>6.3826307003237659E-2</v>
      </c>
      <c r="CW175">
        <v>47293</v>
      </c>
      <c r="CX175">
        <v>1.0555781106433848E-2</v>
      </c>
      <c r="CY175">
        <v>47164</v>
      </c>
      <c r="CZ175">
        <v>1.0866536639732471E-2</v>
      </c>
      <c r="DA175">
        <v>129</v>
      </c>
      <c r="DB175">
        <v>-8.5106382978723416E-2</v>
      </c>
      <c r="DC175">
        <v>62689</v>
      </c>
      <c r="DD175">
        <v>4.971533824514407E-2</v>
      </c>
      <c r="DE175">
        <v>62652</v>
      </c>
      <c r="DF175">
        <v>5.8972668728766386E-2</v>
      </c>
      <c r="DG175">
        <v>36</v>
      </c>
      <c r="DH175">
        <v>-0.93548387096774199</v>
      </c>
      <c r="DI175">
        <v>30701</v>
      </c>
      <c r="DJ175">
        <v>0.14740068019583652</v>
      </c>
      <c r="DK175">
        <v>30411</v>
      </c>
      <c r="DL175">
        <v>0.1368598130841121</v>
      </c>
      <c r="DM175">
        <v>290</v>
      </c>
      <c r="DN175">
        <v>40.428571428571431</v>
      </c>
      <c r="DO175">
        <v>72513</v>
      </c>
      <c r="DP175">
        <v>7.885379316501262E-2</v>
      </c>
      <c r="DQ175">
        <v>72091</v>
      </c>
      <c r="DR175">
        <v>7.4541660456103775E-2</v>
      </c>
      <c r="DS175">
        <v>421</v>
      </c>
      <c r="DT175">
        <v>2.4508196721311477</v>
      </c>
      <c r="DU175">
        <v>5259</v>
      </c>
      <c r="DV175">
        <v>0.16762877442273538</v>
      </c>
      <c r="DW175">
        <v>5259</v>
      </c>
      <c r="DX175">
        <v>0.16762877442273538</v>
      </c>
      <c r="DY175">
        <v>0</v>
      </c>
      <c r="DZ175" t="s">
        <v>123</v>
      </c>
      <c r="EA175">
        <v>28541</v>
      </c>
      <c r="EB175">
        <v>7.2687638591348191E-2</v>
      </c>
      <c r="EC175">
        <v>16085</v>
      </c>
      <c r="ED175">
        <v>7.2261849210052631E-2</v>
      </c>
      <c r="EE175">
        <v>16047</v>
      </c>
      <c r="EF175">
        <v>7.1013815657745338E-2</v>
      </c>
      <c r="EG175">
        <v>39</v>
      </c>
      <c r="EH175">
        <v>1.1666666666666665</v>
      </c>
      <c r="EI175">
        <v>6927</v>
      </c>
      <c r="EJ175">
        <v>5.3701015965166299E-3</v>
      </c>
      <c r="EK175">
        <v>6832</v>
      </c>
      <c r="EL175">
        <v>-4.0816326530612734E-3</v>
      </c>
      <c r="EM175">
        <v>95</v>
      </c>
      <c r="EN175">
        <v>2.1666666666666665</v>
      </c>
      <c r="EO175">
        <v>3653</v>
      </c>
      <c r="EP175">
        <v>0.18758127438231464</v>
      </c>
      <c r="EQ175">
        <v>3631</v>
      </c>
      <c r="ER175">
        <v>0.19127296587926512</v>
      </c>
      <c r="ES175">
        <v>22</v>
      </c>
      <c r="ET175">
        <v>-0.2142857142857143</v>
      </c>
      <c r="EU175">
        <v>1214</v>
      </c>
      <c r="EV175">
        <v>9.2709270927092691E-2</v>
      </c>
      <c r="EW175">
        <v>1214</v>
      </c>
      <c r="EX175">
        <v>9.566787003610111E-2</v>
      </c>
      <c r="EY175">
        <v>0</v>
      </c>
      <c r="EZ175">
        <v>-1</v>
      </c>
      <c r="FA175">
        <v>476</v>
      </c>
      <c r="FB175">
        <v>-1.855670103092788E-2</v>
      </c>
      <c r="FC175">
        <v>476</v>
      </c>
      <c r="FD175">
        <v>-1.855670103092788E-2</v>
      </c>
      <c r="FE175">
        <v>0</v>
      </c>
      <c r="FF175" t="s">
        <v>123</v>
      </c>
      <c r="FG175">
        <v>21985</v>
      </c>
      <c r="FH175">
        <v>0.37621283255086069</v>
      </c>
      <c r="FI175">
        <v>11733</v>
      </c>
      <c r="FJ175">
        <v>0.43050475493782003</v>
      </c>
      <c r="FK175">
        <v>11606</v>
      </c>
      <c r="FL175">
        <v>0.41502072665203604</v>
      </c>
      <c r="FM175">
        <v>127</v>
      </c>
      <c r="FN175" t="s">
        <v>123</v>
      </c>
      <c r="FO175">
        <v>2660</v>
      </c>
      <c r="FP175">
        <v>0.39486103828002106</v>
      </c>
      <c r="FQ175">
        <v>2578</v>
      </c>
      <c r="FR175">
        <v>0.35186156266386992</v>
      </c>
      <c r="FS175">
        <v>82</v>
      </c>
      <c r="FT175" t="s">
        <v>123</v>
      </c>
      <c r="FU175">
        <v>2234</v>
      </c>
      <c r="FV175">
        <v>0.1629359708485163</v>
      </c>
      <c r="FW175">
        <v>1800</v>
      </c>
      <c r="FX175">
        <v>5.0175029171528607E-2</v>
      </c>
      <c r="FY175">
        <v>435</v>
      </c>
      <c r="FZ175">
        <v>1.0913461538461537</v>
      </c>
      <c r="GA175">
        <v>5654</v>
      </c>
      <c r="GB175">
        <v>0.45985024528789054</v>
      </c>
      <c r="GC175">
        <v>5590</v>
      </c>
      <c r="GD175">
        <v>0.44332558739994843</v>
      </c>
      <c r="GE175">
        <v>65</v>
      </c>
      <c r="GF175" t="s">
        <v>123</v>
      </c>
      <c r="GG175">
        <v>238</v>
      </c>
      <c r="GH175">
        <v>1.7094017094017033E-2</v>
      </c>
      <c r="GI175">
        <v>155</v>
      </c>
      <c r="GJ175">
        <v>-0.33760683760683763</v>
      </c>
      <c r="GK175">
        <v>84</v>
      </c>
      <c r="GL175" t="s">
        <v>123</v>
      </c>
      <c r="GM175">
        <v>350832</v>
      </c>
      <c r="GN175">
        <v>8.7018624495347696E-2</v>
      </c>
      <c r="GO175">
        <v>168228</v>
      </c>
      <c r="GP175">
        <v>2.7905243155058379E-2</v>
      </c>
      <c r="GQ175">
        <v>168179</v>
      </c>
      <c r="GR175">
        <v>2.823411448939539E-2</v>
      </c>
      <c r="GS175">
        <v>49</v>
      </c>
      <c r="GT175">
        <v>-0.51</v>
      </c>
      <c r="GU175">
        <v>55212</v>
      </c>
      <c r="GV175">
        <v>0.23147611187937733</v>
      </c>
      <c r="GW175">
        <v>54703</v>
      </c>
      <c r="GX175">
        <v>0.22649716374072337</v>
      </c>
      <c r="GY175">
        <v>508</v>
      </c>
      <c r="GZ175">
        <v>1.1802575107296138</v>
      </c>
      <c r="HA175">
        <v>84184</v>
      </c>
      <c r="HB175">
        <v>9.1710758377425039E-2</v>
      </c>
      <c r="HC175">
        <v>83962</v>
      </c>
      <c r="HD175">
        <v>9.2757207002017283E-2</v>
      </c>
      <c r="HE175">
        <v>222</v>
      </c>
      <c r="HF175">
        <v>-0.20143884892086328</v>
      </c>
      <c r="HG175">
        <v>42016</v>
      </c>
      <c r="HH175">
        <v>0.2159166546085951</v>
      </c>
      <c r="HI175">
        <v>41679</v>
      </c>
      <c r="HJ175">
        <v>0.20616408623932858</v>
      </c>
      <c r="HK175">
        <v>337</v>
      </c>
      <c r="HL175" t="s">
        <v>123</v>
      </c>
      <c r="HM175">
        <v>881</v>
      </c>
      <c r="HN175">
        <v>-0.39283252929014478</v>
      </c>
      <c r="HO175">
        <v>881</v>
      </c>
      <c r="HP175">
        <v>-0.39283252929014478</v>
      </c>
      <c r="HQ175">
        <v>0</v>
      </c>
      <c r="HR175" t="s">
        <v>123</v>
      </c>
      <c r="HS175">
        <v>50450</v>
      </c>
      <c r="HT175">
        <v>0.29481816081923884</v>
      </c>
      <c r="HU175">
        <v>15662</v>
      </c>
      <c r="HV175">
        <v>0.30658213064152839</v>
      </c>
      <c r="HW175">
        <v>15602</v>
      </c>
      <c r="HX175">
        <v>0.31918491587046582</v>
      </c>
      <c r="HY175">
        <v>60</v>
      </c>
      <c r="HZ175">
        <v>-0.625</v>
      </c>
      <c r="IA175">
        <v>22274</v>
      </c>
      <c r="IB175">
        <v>0.29998832730243952</v>
      </c>
      <c r="IC175">
        <v>22220</v>
      </c>
      <c r="ID175">
        <v>0.29683669896112996</v>
      </c>
      <c r="IE175">
        <v>54</v>
      </c>
      <c r="IF175" t="s">
        <v>123</v>
      </c>
      <c r="IG175">
        <v>7306</v>
      </c>
      <c r="IH175">
        <v>0.36128190795602766</v>
      </c>
      <c r="II175">
        <v>7238</v>
      </c>
      <c r="IJ175">
        <v>0.34861188746040628</v>
      </c>
      <c r="IK175">
        <v>68</v>
      </c>
      <c r="IL175" t="s">
        <v>123</v>
      </c>
      <c r="IM175">
        <v>3828</v>
      </c>
      <c r="IN175">
        <v>0.18660880347179165</v>
      </c>
      <c r="IO175">
        <v>3828</v>
      </c>
      <c r="IP175">
        <v>0.18660880347179165</v>
      </c>
      <c r="IQ175">
        <v>0</v>
      </c>
      <c r="IR175" t="s">
        <v>123</v>
      </c>
      <c r="IS175">
        <v>1431</v>
      </c>
      <c r="IT175">
        <v>0.15496368038740926</v>
      </c>
      <c r="IU175">
        <v>1384</v>
      </c>
      <c r="IV175">
        <v>0.16107382550335569</v>
      </c>
      <c r="IW175">
        <v>47</v>
      </c>
      <c r="IX175">
        <v>0</v>
      </c>
      <c r="IY175">
        <v>36956</v>
      </c>
      <c r="IZ175">
        <v>0.2445611908129588</v>
      </c>
      <c r="JA175">
        <v>7354</v>
      </c>
      <c r="JB175">
        <v>3.6943034404963271E-2</v>
      </c>
      <c r="JC175">
        <v>7354</v>
      </c>
      <c r="JD175">
        <v>3.6943034404963271E-2</v>
      </c>
      <c r="JE175">
        <v>0</v>
      </c>
      <c r="JF175" t="s">
        <v>123</v>
      </c>
      <c r="JG175">
        <v>5617</v>
      </c>
      <c r="JH175">
        <v>0.10701616081986609</v>
      </c>
      <c r="JI175">
        <v>5617</v>
      </c>
      <c r="JJ175">
        <v>0.10701616081986609</v>
      </c>
      <c r="JK175">
        <v>0</v>
      </c>
      <c r="JL175" t="s">
        <v>123</v>
      </c>
      <c r="JM175">
        <v>19940</v>
      </c>
      <c r="JN175">
        <v>0.36631492394134568</v>
      </c>
      <c r="JO175">
        <v>19919</v>
      </c>
      <c r="JP175">
        <v>0.36487597642866931</v>
      </c>
      <c r="JQ175">
        <v>21</v>
      </c>
      <c r="JR175" t="s">
        <v>123</v>
      </c>
      <c r="JS175">
        <v>4066</v>
      </c>
      <c r="JT175">
        <v>0.39821182943603861</v>
      </c>
      <c r="JU175">
        <v>4066</v>
      </c>
      <c r="JV175">
        <v>0.39821182943603861</v>
      </c>
      <c r="JW175">
        <v>0</v>
      </c>
      <c r="JX175" t="s">
        <v>123</v>
      </c>
      <c r="JY175">
        <v>0</v>
      </c>
      <c r="JZ175">
        <v>-1</v>
      </c>
      <c r="KA175">
        <v>0</v>
      </c>
      <c r="KB175">
        <v>-1</v>
      </c>
      <c r="KC175">
        <v>0</v>
      </c>
      <c r="KD175" t="s">
        <v>123</v>
      </c>
      <c r="KE175">
        <v>23398</v>
      </c>
      <c r="KF175">
        <v>0.70365516237075876</v>
      </c>
      <c r="KG175">
        <v>9399</v>
      </c>
      <c r="KH175">
        <v>0.55844801857071791</v>
      </c>
      <c r="KI175">
        <v>9340</v>
      </c>
      <c r="KJ175">
        <v>0.55537052456286418</v>
      </c>
      <c r="KK175">
        <v>58</v>
      </c>
      <c r="KL175">
        <v>1.2307692307692308</v>
      </c>
      <c r="KM175">
        <v>3150</v>
      </c>
      <c r="KN175">
        <v>0.4563106796116505</v>
      </c>
      <c r="KO175">
        <v>3145</v>
      </c>
      <c r="KP175">
        <v>0.45399907535829875</v>
      </c>
      <c r="KQ175">
        <v>5</v>
      </c>
      <c r="KR175" t="s">
        <v>123</v>
      </c>
      <c r="KS175">
        <v>3740</v>
      </c>
      <c r="KT175">
        <v>2.4726090993500462</v>
      </c>
      <c r="KU175">
        <v>3656</v>
      </c>
      <c r="KV175">
        <v>2.820271682340648</v>
      </c>
      <c r="KW175">
        <v>84</v>
      </c>
      <c r="KX175">
        <v>-0.29411764705882348</v>
      </c>
      <c r="KY175">
        <v>7228</v>
      </c>
      <c r="KZ175">
        <v>0.59031903190319035</v>
      </c>
      <c r="LA175">
        <v>7154</v>
      </c>
      <c r="LB175">
        <v>0.57716049382716039</v>
      </c>
      <c r="LC175">
        <v>75</v>
      </c>
      <c r="LD175">
        <v>7.3333333333333339</v>
      </c>
      <c r="LE175">
        <v>27</v>
      </c>
      <c r="LF175">
        <v>-0.72448979591836737</v>
      </c>
      <c r="LG175">
        <v>27</v>
      </c>
      <c r="LH175">
        <v>-0.625</v>
      </c>
      <c r="LI175">
        <v>0</v>
      </c>
      <c r="LJ175">
        <v>-1</v>
      </c>
      <c r="LK175">
        <v>141696</v>
      </c>
      <c r="LL175">
        <v>0.25588073670962364</v>
      </c>
      <c r="LM175">
        <v>45797</v>
      </c>
      <c r="LN175">
        <v>0.31710333323746798</v>
      </c>
      <c r="LO175">
        <v>45766</v>
      </c>
      <c r="LP175">
        <v>0.31803127609941528</v>
      </c>
      <c r="LQ175">
        <v>32</v>
      </c>
      <c r="LR175">
        <v>-0.34693877551020413</v>
      </c>
      <c r="LS175">
        <v>74260</v>
      </c>
      <c r="LT175">
        <v>0.15538406484838108</v>
      </c>
      <c r="LU175">
        <v>74178</v>
      </c>
      <c r="LV175">
        <v>0.15879586958898972</v>
      </c>
      <c r="LW175">
        <v>82</v>
      </c>
      <c r="LX175">
        <v>-0.68461538461538463</v>
      </c>
      <c r="LY175">
        <v>11318</v>
      </c>
      <c r="LZ175">
        <v>0.43830219850044472</v>
      </c>
      <c r="MA175">
        <v>11290</v>
      </c>
      <c r="MB175">
        <v>0.43821656050955404</v>
      </c>
      <c r="MC175">
        <v>28</v>
      </c>
      <c r="MD175">
        <v>0.47368421052631571</v>
      </c>
      <c r="ME175">
        <v>10354</v>
      </c>
      <c r="MF175">
        <v>0.81649122807017549</v>
      </c>
      <c r="MG175">
        <v>10212</v>
      </c>
      <c r="MH175">
        <v>0.8148213968366802</v>
      </c>
      <c r="MI175">
        <v>142</v>
      </c>
      <c r="MJ175">
        <v>0.9452054794520548</v>
      </c>
      <c r="MK175">
        <v>29</v>
      </c>
      <c r="ML175">
        <v>-0.89930555555555558</v>
      </c>
      <c r="MM175">
        <v>29</v>
      </c>
      <c r="MN175">
        <v>-0.87866108786610875</v>
      </c>
      <c r="MO175">
        <v>0</v>
      </c>
      <c r="MP175">
        <v>-1</v>
      </c>
      <c r="MQ175">
        <v>90251</v>
      </c>
      <c r="MR175">
        <v>0.25053346265761389</v>
      </c>
      <c r="MS175">
        <v>40012</v>
      </c>
      <c r="MT175">
        <v>0.20867568873852105</v>
      </c>
      <c r="MU175">
        <v>39384</v>
      </c>
      <c r="MV175">
        <v>0.20238131582964436</v>
      </c>
      <c r="MW175">
        <v>627</v>
      </c>
      <c r="MX175">
        <v>0.79656160458452718</v>
      </c>
      <c r="MY175">
        <v>27107</v>
      </c>
      <c r="MZ175">
        <v>0.16414000429461018</v>
      </c>
      <c r="NA175">
        <v>26914</v>
      </c>
      <c r="NB175">
        <v>0.16793959382051726</v>
      </c>
      <c r="NC175">
        <v>195</v>
      </c>
      <c r="ND175">
        <v>-0.1875</v>
      </c>
      <c r="NE175">
        <v>8752</v>
      </c>
      <c r="NF175">
        <v>0.42633637548891778</v>
      </c>
      <c r="NG175">
        <v>8612</v>
      </c>
      <c r="NH175">
        <v>0.44399731723675395</v>
      </c>
      <c r="NI175">
        <v>139</v>
      </c>
      <c r="NJ175">
        <v>-0.1871345029239766</v>
      </c>
      <c r="NK175">
        <v>13719</v>
      </c>
      <c r="NL175">
        <v>0.49787094660989184</v>
      </c>
      <c r="NM175">
        <v>13650</v>
      </c>
      <c r="NN175">
        <v>0.50545935811183407</v>
      </c>
      <c r="NO175">
        <v>67</v>
      </c>
      <c r="NP175">
        <v>-0.27173913043478259</v>
      </c>
      <c r="NQ175">
        <v>1045</v>
      </c>
      <c r="NR175">
        <v>0.89311594202898559</v>
      </c>
      <c r="NS175">
        <v>840</v>
      </c>
      <c r="NT175">
        <v>0.92660550458715596</v>
      </c>
      <c r="NU175">
        <v>204</v>
      </c>
      <c r="NV175">
        <v>0.75862068965517238</v>
      </c>
    </row>
    <row r="176" spans="2:386" outlineLevel="1" x14ac:dyDescent="0.25">
      <c r="B176" t="s">
        <v>81</v>
      </c>
      <c r="C176">
        <v>1021766</v>
      </c>
      <c r="D176">
        <v>6.7428454423320794E-2</v>
      </c>
      <c r="E176">
        <v>387876</v>
      </c>
      <c r="F176">
        <v>8.4430925108407884E-2</v>
      </c>
      <c r="G176">
        <v>385545</v>
      </c>
      <c r="H176">
        <v>8.3417636149047292E-2</v>
      </c>
      <c r="I176">
        <v>2331</v>
      </c>
      <c r="J176">
        <v>0.28217821782178221</v>
      </c>
      <c r="K176">
        <v>305508</v>
      </c>
      <c r="L176">
        <v>5.2902211898345097E-2</v>
      </c>
      <c r="M176">
        <v>304609</v>
      </c>
      <c r="N176">
        <v>5.3496391034132174E-2</v>
      </c>
      <c r="O176">
        <v>899</v>
      </c>
      <c r="P176">
        <v>-0.11602753195673554</v>
      </c>
      <c r="Q176">
        <v>159022</v>
      </c>
      <c r="R176">
        <v>3.1659119513176126E-2</v>
      </c>
      <c r="S176">
        <v>157083</v>
      </c>
      <c r="T176">
        <v>3.1378033406870509E-2</v>
      </c>
      <c r="U176">
        <v>1939</v>
      </c>
      <c r="V176">
        <v>5.49510337323178E-2</v>
      </c>
      <c r="W176">
        <v>148543</v>
      </c>
      <c r="X176">
        <v>5.9235859551042491E-2</v>
      </c>
      <c r="Y176">
        <v>147648</v>
      </c>
      <c r="Z176">
        <v>6.9796761221606385E-2</v>
      </c>
      <c r="AA176">
        <v>895</v>
      </c>
      <c r="AB176">
        <v>-0.59702836560108064</v>
      </c>
      <c r="AC176">
        <v>17943</v>
      </c>
      <c r="AD176">
        <v>0.17389597644749744</v>
      </c>
      <c r="AE176">
        <v>16283</v>
      </c>
      <c r="AF176">
        <v>0.17076502732240439</v>
      </c>
      <c r="AG176">
        <v>1659</v>
      </c>
      <c r="AH176">
        <v>0.20479302832244017</v>
      </c>
      <c r="AI176">
        <v>918196</v>
      </c>
      <c r="AJ176">
        <v>9.7458098121452341E-2</v>
      </c>
      <c r="AK176">
        <v>345669</v>
      </c>
      <c r="AL176">
        <v>0.12525757590554409</v>
      </c>
      <c r="AM176">
        <v>344680</v>
      </c>
      <c r="AN176">
        <v>0.12631689017854808</v>
      </c>
      <c r="AO176">
        <v>989</v>
      </c>
      <c r="AP176">
        <v>-0.15252784918594686</v>
      </c>
      <c r="AQ176">
        <v>278477</v>
      </c>
      <c r="AR176">
        <v>8.7826277178371326E-2</v>
      </c>
      <c r="AS176">
        <v>278012</v>
      </c>
      <c r="AT176">
        <v>8.8109589041095893E-2</v>
      </c>
      <c r="AU176">
        <v>464</v>
      </c>
      <c r="AV176">
        <v>-6.0728744939271273E-2</v>
      </c>
      <c r="AW176">
        <v>133426</v>
      </c>
      <c r="AX176">
        <v>3.3973435005657082E-2</v>
      </c>
      <c r="AY176">
        <v>132303</v>
      </c>
      <c r="AZ176">
        <v>3.5737212106029537E-2</v>
      </c>
      <c r="BA176">
        <v>1123</v>
      </c>
      <c r="BB176">
        <v>-0.13880368098159512</v>
      </c>
      <c r="BC176">
        <v>141050</v>
      </c>
      <c r="BD176">
        <v>8.0164188019788307E-2</v>
      </c>
      <c r="BE176">
        <v>140690</v>
      </c>
      <c r="BF176">
        <v>8.8308553924222988E-2</v>
      </c>
      <c r="BG176">
        <v>359</v>
      </c>
      <c r="BH176">
        <v>-0.72553516819571873</v>
      </c>
      <c r="BI176">
        <v>14061</v>
      </c>
      <c r="BJ176">
        <v>0.17077435470441293</v>
      </c>
      <c r="BK176">
        <v>12834</v>
      </c>
      <c r="BL176">
        <v>0.12529592284085922</v>
      </c>
      <c r="BM176">
        <v>1227</v>
      </c>
      <c r="BN176">
        <v>1.0314569536423841</v>
      </c>
      <c r="BO176">
        <v>103570</v>
      </c>
      <c r="BP176">
        <v>-0.14096130717870026</v>
      </c>
      <c r="BQ176">
        <v>42207</v>
      </c>
      <c r="BR176">
        <v>-0.16400261453443465</v>
      </c>
      <c r="BS176">
        <v>40865</v>
      </c>
      <c r="BT176">
        <v>-0.18001043422425556</v>
      </c>
      <c r="BU176">
        <v>1342</v>
      </c>
      <c r="BV176">
        <v>1.0614439324116742</v>
      </c>
      <c r="BW176">
        <v>27031</v>
      </c>
      <c r="BX176">
        <v>-0.20878702728017795</v>
      </c>
      <c r="BY176">
        <v>26597</v>
      </c>
      <c r="BZ176">
        <v>-0.20938735471597159</v>
      </c>
      <c r="CA176">
        <v>434</v>
      </c>
      <c r="CB176">
        <v>-0.17017208413001916</v>
      </c>
      <c r="CC176">
        <v>25596</v>
      </c>
      <c r="CD176">
        <v>1.9760956175298716E-2</v>
      </c>
      <c r="CE176">
        <v>24780</v>
      </c>
      <c r="CF176">
        <v>8.7112268989659736E-3</v>
      </c>
      <c r="CG176">
        <v>816</v>
      </c>
      <c r="CH176">
        <v>0.5280898876404494</v>
      </c>
      <c r="CI176">
        <v>7493</v>
      </c>
      <c r="CJ176">
        <v>-0.22384503832608249</v>
      </c>
      <c r="CK176">
        <v>6958</v>
      </c>
      <c r="CL176">
        <v>-0.20398123784464017</v>
      </c>
      <c r="CM176">
        <v>535</v>
      </c>
      <c r="CN176">
        <v>-0.41401971522453451</v>
      </c>
      <c r="CO176">
        <v>3881</v>
      </c>
      <c r="CP176">
        <v>0.18503816793893124</v>
      </c>
      <c r="CQ176">
        <v>3449</v>
      </c>
      <c r="CR176">
        <v>0.37849720223820937</v>
      </c>
      <c r="CS176">
        <v>432</v>
      </c>
      <c r="CT176">
        <v>-0.44113842173350581</v>
      </c>
      <c r="CU176">
        <v>257428</v>
      </c>
      <c r="CV176">
        <v>0.11543061164358637</v>
      </c>
      <c r="CW176">
        <v>66978</v>
      </c>
      <c r="CX176">
        <v>0.17753164556962031</v>
      </c>
      <c r="CY176">
        <v>66855</v>
      </c>
      <c r="CZ176">
        <v>0.1848051464724334</v>
      </c>
      <c r="DA176">
        <v>123</v>
      </c>
      <c r="DB176">
        <v>-0.72847682119205293</v>
      </c>
      <c r="DC176">
        <v>74212</v>
      </c>
      <c r="DD176">
        <v>4.5828635851183686E-2</v>
      </c>
      <c r="DE176">
        <v>74212</v>
      </c>
      <c r="DF176">
        <v>4.7348885784043837E-2</v>
      </c>
      <c r="DG176">
        <v>0</v>
      </c>
      <c r="DH176">
        <v>-1</v>
      </c>
      <c r="DI176">
        <v>28815</v>
      </c>
      <c r="DJ176">
        <v>-1.3421440065737644E-2</v>
      </c>
      <c r="DK176">
        <v>28402</v>
      </c>
      <c r="DL176">
        <v>-1.3476901701979904E-2</v>
      </c>
      <c r="DM176">
        <v>413</v>
      </c>
      <c r="DN176">
        <v>-9.5923261390887804E-3</v>
      </c>
      <c r="DO176">
        <v>74068</v>
      </c>
      <c r="DP176">
        <v>0.11447487210352092</v>
      </c>
      <c r="DQ176">
        <v>74060</v>
      </c>
      <c r="DR176">
        <v>0.13314360904556444</v>
      </c>
      <c r="DS176">
        <v>8</v>
      </c>
      <c r="DT176">
        <v>-0.99274047186932846</v>
      </c>
      <c r="DU176">
        <v>8518</v>
      </c>
      <c r="DV176">
        <v>0.43618276850446813</v>
      </c>
      <c r="DW176">
        <v>8294</v>
      </c>
      <c r="DX176">
        <v>0.39841510706457606</v>
      </c>
      <c r="DY176">
        <v>223</v>
      </c>
      <c r="DZ176" t="s">
        <v>123</v>
      </c>
      <c r="EA176">
        <v>25469</v>
      </c>
      <c r="EB176">
        <v>-2.9678451691557473E-2</v>
      </c>
      <c r="EC176">
        <v>14927</v>
      </c>
      <c r="ED176">
        <v>-4.6624512997381351E-2</v>
      </c>
      <c r="EE176">
        <v>14859</v>
      </c>
      <c r="EF176">
        <v>-4.7988211173757067E-2</v>
      </c>
      <c r="EG176">
        <v>68</v>
      </c>
      <c r="EH176">
        <v>0.38775510204081631</v>
      </c>
      <c r="EI176">
        <v>5630</v>
      </c>
      <c r="EJ176">
        <v>-0.11002213088839707</v>
      </c>
      <c r="EK176">
        <v>5611</v>
      </c>
      <c r="EL176">
        <v>-0.11035357539242108</v>
      </c>
      <c r="EM176">
        <v>19</v>
      </c>
      <c r="EN176">
        <v>0</v>
      </c>
      <c r="EO176">
        <v>2318</v>
      </c>
      <c r="EP176">
        <v>-0.12627214474180171</v>
      </c>
      <c r="EQ176">
        <v>2308</v>
      </c>
      <c r="ER176">
        <v>-0.12741020793950852</v>
      </c>
      <c r="ES176">
        <v>10</v>
      </c>
      <c r="ET176">
        <v>0.11111111111111116</v>
      </c>
      <c r="EU176">
        <v>1236</v>
      </c>
      <c r="EV176">
        <v>-2.6771653543307128E-2</v>
      </c>
      <c r="EW176">
        <v>1236</v>
      </c>
      <c r="EX176">
        <v>-2.6771653543307128E-2</v>
      </c>
      <c r="EY176">
        <v>0</v>
      </c>
      <c r="EZ176" t="s">
        <v>123</v>
      </c>
      <c r="FA176">
        <v>535</v>
      </c>
      <c r="FB176">
        <v>0.36479591836734704</v>
      </c>
      <c r="FC176">
        <v>535</v>
      </c>
      <c r="FD176">
        <v>0.36479591836734704</v>
      </c>
      <c r="FE176">
        <v>0</v>
      </c>
      <c r="FF176" t="s">
        <v>123</v>
      </c>
      <c r="FG176">
        <v>12358</v>
      </c>
      <c r="FH176">
        <v>4.5162381596752343E-2</v>
      </c>
      <c r="FI176">
        <v>7414</v>
      </c>
      <c r="FJ176">
        <v>3.0437804030576832E-2</v>
      </c>
      <c r="FK176">
        <v>7360</v>
      </c>
      <c r="FL176">
        <v>2.2932592077831826E-2</v>
      </c>
      <c r="FM176">
        <v>53</v>
      </c>
      <c r="FN176" t="s">
        <v>123</v>
      </c>
      <c r="FO176">
        <v>2251</v>
      </c>
      <c r="FP176">
        <v>0.32645845609899826</v>
      </c>
      <c r="FQ176">
        <v>2171</v>
      </c>
      <c r="FR176">
        <v>0.30547203848466631</v>
      </c>
      <c r="FS176">
        <v>80</v>
      </c>
      <c r="FT176">
        <v>1.3529411764705883</v>
      </c>
      <c r="FU176">
        <v>1127</v>
      </c>
      <c r="FV176">
        <v>-0.13639846743295014</v>
      </c>
      <c r="FW176">
        <v>1056</v>
      </c>
      <c r="FX176">
        <v>-0.16653512233622736</v>
      </c>
      <c r="FY176">
        <v>71</v>
      </c>
      <c r="FZ176">
        <v>0.86842105263157898</v>
      </c>
      <c r="GA176">
        <v>1436</v>
      </c>
      <c r="GB176">
        <v>0.14513556618819767</v>
      </c>
      <c r="GC176">
        <v>1427</v>
      </c>
      <c r="GD176">
        <v>0.14895330112721417</v>
      </c>
      <c r="GE176">
        <v>9</v>
      </c>
      <c r="GF176">
        <v>-0.25</v>
      </c>
      <c r="GG176">
        <v>240</v>
      </c>
      <c r="GH176">
        <v>-0.19732441471571904</v>
      </c>
      <c r="GI176">
        <v>146</v>
      </c>
      <c r="GJ176">
        <v>-0.51170568561872909</v>
      </c>
      <c r="GK176">
        <v>94</v>
      </c>
      <c r="GL176" t="s">
        <v>123</v>
      </c>
      <c r="GM176">
        <v>264691</v>
      </c>
      <c r="GN176">
        <v>2.7798487178292364E-2</v>
      </c>
      <c r="GO176">
        <v>134288</v>
      </c>
      <c r="GP176">
        <v>0.10902994565845758</v>
      </c>
      <c r="GQ176">
        <v>134185</v>
      </c>
      <c r="GR176">
        <v>0.11026990352314292</v>
      </c>
      <c r="GS176">
        <v>103</v>
      </c>
      <c r="GT176">
        <v>-0.54824561403508776</v>
      </c>
      <c r="GU176">
        <v>34616</v>
      </c>
      <c r="GV176">
        <v>-0.1060148239973141</v>
      </c>
      <c r="GW176">
        <v>34577</v>
      </c>
      <c r="GX176">
        <v>-0.10505745936432342</v>
      </c>
      <c r="GY176">
        <v>38</v>
      </c>
      <c r="GZ176">
        <v>-0.55294117647058827</v>
      </c>
      <c r="HA176">
        <v>61098</v>
      </c>
      <c r="HB176">
        <v>-2.5208207026388818E-2</v>
      </c>
      <c r="HC176">
        <v>61085</v>
      </c>
      <c r="HD176">
        <v>-2.2905769630660489E-2</v>
      </c>
      <c r="HE176">
        <v>12</v>
      </c>
      <c r="HF176">
        <v>-0.92546583850931674</v>
      </c>
      <c r="HG176">
        <v>31799</v>
      </c>
      <c r="HH176">
        <v>-1.7518383488846268E-2</v>
      </c>
      <c r="HI176">
        <v>31681</v>
      </c>
      <c r="HJ176">
        <v>-2.1164184638200578E-2</v>
      </c>
      <c r="HK176">
        <v>118</v>
      </c>
      <c r="HL176" t="s">
        <v>123</v>
      </c>
      <c r="HM176">
        <v>1555</v>
      </c>
      <c r="HN176">
        <v>-0.33716965046888325</v>
      </c>
      <c r="HO176">
        <v>1555</v>
      </c>
      <c r="HP176">
        <v>-0.18028465998945709</v>
      </c>
      <c r="HQ176">
        <v>0</v>
      </c>
      <c r="HR176">
        <v>-1</v>
      </c>
      <c r="HS176">
        <v>32191</v>
      </c>
      <c r="HT176">
        <v>3.0441741357234209E-2</v>
      </c>
      <c r="HU176">
        <v>10063</v>
      </c>
      <c r="HV176">
        <v>-2.6883280146987709E-2</v>
      </c>
      <c r="HW176">
        <v>9995</v>
      </c>
      <c r="HX176">
        <v>-1.4979796984330385E-2</v>
      </c>
      <c r="HY176">
        <v>69</v>
      </c>
      <c r="HZ176">
        <v>-0.64432989690721643</v>
      </c>
      <c r="IA176">
        <v>13205</v>
      </c>
      <c r="IB176">
        <v>1.0483624119987711E-2</v>
      </c>
      <c r="IC176">
        <v>13176</v>
      </c>
      <c r="ID176">
        <v>1.0894583397268676E-2</v>
      </c>
      <c r="IE176">
        <v>29</v>
      </c>
      <c r="IF176">
        <v>-0.1470588235294118</v>
      </c>
      <c r="IG176">
        <v>3976</v>
      </c>
      <c r="IH176">
        <v>0.22753936400123487</v>
      </c>
      <c r="II176">
        <v>3886</v>
      </c>
      <c r="IJ176">
        <v>0.21172435297786096</v>
      </c>
      <c r="IK176">
        <v>90</v>
      </c>
      <c r="IL176">
        <v>1.8125</v>
      </c>
      <c r="IM176">
        <v>3595</v>
      </c>
      <c r="IN176">
        <v>0.19633943427620637</v>
      </c>
      <c r="IO176">
        <v>3526</v>
      </c>
      <c r="IP176">
        <v>0.18163538873994645</v>
      </c>
      <c r="IQ176">
        <v>69</v>
      </c>
      <c r="IR176">
        <v>2.2857142857142856</v>
      </c>
      <c r="IS176">
        <v>1534</v>
      </c>
      <c r="IT176">
        <v>-9.1232227488151629E-2</v>
      </c>
      <c r="IU176">
        <v>1415</v>
      </c>
      <c r="IV176">
        <v>-0.12002487562189057</v>
      </c>
      <c r="IW176">
        <v>120</v>
      </c>
      <c r="IX176">
        <v>0.518987341772152</v>
      </c>
      <c r="IY176">
        <v>24175</v>
      </c>
      <c r="IZ176">
        <v>8.2139659803043941E-2</v>
      </c>
      <c r="JA176">
        <v>6597</v>
      </c>
      <c r="JB176">
        <v>0.13039753255654563</v>
      </c>
      <c r="JC176">
        <v>6597</v>
      </c>
      <c r="JD176">
        <v>0.13039753255654563</v>
      </c>
      <c r="JE176">
        <v>0</v>
      </c>
      <c r="JF176" t="s">
        <v>123</v>
      </c>
      <c r="JG176">
        <v>4150</v>
      </c>
      <c r="JH176">
        <v>0.18402282453637664</v>
      </c>
      <c r="JI176">
        <v>4150</v>
      </c>
      <c r="JJ176">
        <v>0.18402282453637664</v>
      </c>
      <c r="JK176">
        <v>0</v>
      </c>
      <c r="JL176" t="s">
        <v>123</v>
      </c>
      <c r="JM176">
        <v>10624</v>
      </c>
      <c r="JN176">
        <v>-3.1628839668216169E-2</v>
      </c>
      <c r="JO176">
        <v>10551</v>
      </c>
      <c r="JP176">
        <v>-3.4940089636879224E-2</v>
      </c>
      <c r="JQ176">
        <v>73</v>
      </c>
      <c r="JR176">
        <v>0.92105263157894735</v>
      </c>
      <c r="JS176">
        <v>2813</v>
      </c>
      <c r="JT176">
        <v>0.3795978420794508</v>
      </c>
      <c r="JU176">
        <v>2813</v>
      </c>
      <c r="JV176">
        <v>0.39119683481701295</v>
      </c>
      <c r="JW176">
        <v>0</v>
      </c>
      <c r="JX176">
        <v>-1</v>
      </c>
      <c r="JY176">
        <v>0</v>
      </c>
      <c r="JZ176">
        <v>-1</v>
      </c>
      <c r="KA176">
        <v>0</v>
      </c>
      <c r="KB176">
        <v>-1</v>
      </c>
      <c r="KC176">
        <v>0</v>
      </c>
      <c r="KD176" t="s">
        <v>123</v>
      </c>
      <c r="KE176">
        <v>15917</v>
      </c>
      <c r="KF176">
        <v>7.4891950297136578E-2</v>
      </c>
      <c r="KG176">
        <v>6700</v>
      </c>
      <c r="KH176">
        <v>-8.8559379676234506E-2</v>
      </c>
      <c r="KI176">
        <v>6529</v>
      </c>
      <c r="KJ176">
        <v>-0.10537133461222248</v>
      </c>
      <c r="KK176">
        <v>170</v>
      </c>
      <c r="KL176">
        <v>2.2075471698113209</v>
      </c>
      <c r="KM176">
        <v>4042</v>
      </c>
      <c r="KN176">
        <v>0.65723657236572364</v>
      </c>
      <c r="KO176">
        <v>4025</v>
      </c>
      <c r="KP176">
        <v>0.67151162790697683</v>
      </c>
      <c r="KQ176">
        <v>17</v>
      </c>
      <c r="KR176">
        <v>-0.45161290322580649</v>
      </c>
      <c r="KS176">
        <v>2029</v>
      </c>
      <c r="KT176">
        <v>0.37746096401900875</v>
      </c>
      <c r="KU176">
        <v>1972</v>
      </c>
      <c r="KV176">
        <v>0.54424432263116684</v>
      </c>
      <c r="KW176">
        <v>57</v>
      </c>
      <c r="KX176">
        <v>-0.70918367346938771</v>
      </c>
      <c r="KY176">
        <v>3323</v>
      </c>
      <c r="KZ176">
        <v>-0.11433901918976541</v>
      </c>
      <c r="LA176">
        <v>3317</v>
      </c>
      <c r="LB176">
        <v>-0.1085729642569202</v>
      </c>
      <c r="LC176">
        <v>6</v>
      </c>
      <c r="LD176">
        <v>-0.80645161290322576</v>
      </c>
      <c r="LE176">
        <v>168</v>
      </c>
      <c r="LF176">
        <v>0.39999999999999991</v>
      </c>
      <c r="LG176">
        <v>0</v>
      </c>
      <c r="LH176">
        <v>-1</v>
      </c>
      <c r="LI176">
        <v>168</v>
      </c>
      <c r="LJ176">
        <v>9.5</v>
      </c>
      <c r="LK176">
        <v>214887</v>
      </c>
      <c r="LL176">
        <v>0.2077731564748202</v>
      </c>
      <c r="LM176">
        <v>66874</v>
      </c>
      <c r="LN176">
        <v>0.2002225492659464</v>
      </c>
      <c r="LO176">
        <v>66676</v>
      </c>
      <c r="LP176">
        <v>0.19782983615981609</v>
      </c>
      <c r="LQ176">
        <v>198</v>
      </c>
      <c r="LR176">
        <v>2.6666666666666665</v>
      </c>
      <c r="LS176">
        <v>117605</v>
      </c>
      <c r="LT176">
        <v>0.17394863194881172</v>
      </c>
      <c r="LU176">
        <v>117477</v>
      </c>
      <c r="LV176">
        <v>0.1742533285354444</v>
      </c>
      <c r="LW176">
        <v>127</v>
      </c>
      <c r="LX176">
        <v>-5.9259259259259234E-2</v>
      </c>
      <c r="LY176">
        <v>15853</v>
      </c>
      <c r="LZ176">
        <v>0.22777261462205689</v>
      </c>
      <c r="MA176">
        <v>15704</v>
      </c>
      <c r="MB176">
        <v>0.23004621289261373</v>
      </c>
      <c r="MC176">
        <v>149</v>
      </c>
      <c r="MD176">
        <v>2.7586206896551779E-2</v>
      </c>
      <c r="ME176">
        <v>14172</v>
      </c>
      <c r="MF176">
        <v>0.69379705987809248</v>
      </c>
      <c r="MG176">
        <v>14142</v>
      </c>
      <c r="MH176">
        <v>0.71169208424110386</v>
      </c>
      <c r="MI176">
        <v>29</v>
      </c>
      <c r="MJ176">
        <v>-0.72380952380952379</v>
      </c>
      <c r="MK176">
        <v>154</v>
      </c>
      <c r="ML176">
        <v>-0.58152173913043481</v>
      </c>
      <c r="MM176">
        <v>139</v>
      </c>
      <c r="MN176">
        <v>-0.57878787878787885</v>
      </c>
      <c r="MO176">
        <v>15</v>
      </c>
      <c r="MP176">
        <v>-0.60526315789473684</v>
      </c>
      <c r="MQ176">
        <v>71080</v>
      </c>
      <c r="MR176">
        <v>0.11137170286286091</v>
      </c>
      <c r="MS176">
        <v>31828</v>
      </c>
      <c r="MT176">
        <v>0.17329597817672426</v>
      </c>
      <c r="MU176">
        <v>31624</v>
      </c>
      <c r="MV176">
        <v>0.17164980919565775</v>
      </c>
      <c r="MW176">
        <v>205</v>
      </c>
      <c r="MX176">
        <v>0.50735294117647056</v>
      </c>
      <c r="MY176">
        <v>22766</v>
      </c>
      <c r="MZ176">
        <v>0.19199958112990201</v>
      </c>
      <c r="NA176">
        <v>22613</v>
      </c>
      <c r="NB176">
        <v>0.18728341909062274</v>
      </c>
      <c r="NC176">
        <v>154</v>
      </c>
      <c r="ND176">
        <v>1.9056603773584904</v>
      </c>
      <c r="NE176">
        <v>7586</v>
      </c>
      <c r="NF176">
        <v>0.64769765421372716</v>
      </c>
      <c r="NG176">
        <v>7339</v>
      </c>
      <c r="NH176">
        <v>0.69296424452133798</v>
      </c>
      <c r="NI176">
        <v>248</v>
      </c>
      <c r="NJ176">
        <v>-7.4626865671641784E-2</v>
      </c>
      <c r="NK176">
        <v>8608</v>
      </c>
      <c r="NL176">
        <v>-0.2867677520921369</v>
      </c>
      <c r="NM176">
        <v>8488</v>
      </c>
      <c r="NN176">
        <v>-0.29554319860569345</v>
      </c>
      <c r="NO176">
        <v>120</v>
      </c>
      <c r="NP176">
        <v>4.7142857142857144</v>
      </c>
      <c r="NQ176">
        <v>1357</v>
      </c>
      <c r="NR176">
        <v>0.64884568651275809</v>
      </c>
      <c r="NS176">
        <v>750</v>
      </c>
      <c r="NT176">
        <v>-6.3670411985018771E-2</v>
      </c>
      <c r="NU176">
        <v>607</v>
      </c>
      <c r="NV176">
        <v>26.59090909090909</v>
      </c>
    </row>
    <row r="177" spans="2:386" outlineLevel="1" x14ac:dyDescent="0.25">
      <c r="B177" t="s">
        <v>83</v>
      </c>
      <c r="C177">
        <v>1041506</v>
      </c>
      <c r="D177">
        <v>0.14578252149911286</v>
      </c>
      <c r="E177">
        <v>394247</v>
      </c>
      <c r="F177">
        <v>0.14382244143033285</v>
      </c>
      <c r="G177">
        <v>390913</v>
      </c>
      <c r="H177">
        <v>0.14401395363810088</v>
      </c>
      <c r="I177">
        <v>3335</v>
      </c>
      <c r="J177">
        <v>0.12213997308209956</v>
      </c>
      <c r="K177">
        <v>326152</v>
      </c>
      <c r="L177">
        <v>0.1531651298297223</v>
      </c>
      <c r="M177">
        <v>324162</v>
      </c>
      <c r="N177">
        <v>0.15387243979012855</v>
      </c>
      <c r="O177">
        <v>1990</v>
      </c>
      <c r="P177">
        <v>4.7919957872564423E-2</v>
      </c>
      <c r="Q177">
        <v>163364</v>
      </c>
      <c r="R177">
        <v>0.12558479229968933</v>
      </c>
      <c r="S177">
        <v>161087</v>
      </c>
      <c r="T177">
        <v>0.12832887382149805</v>
      </c>
      <c r="U177">
        <v>2277</v>
      </c>
      <c r="V177">
        <v>-3.9645719105862454E-2</v>
      </c>
      <c r="W177">
        <v>144674</v>
      </c>
      <c r="X177">
        <v>0.15907961992661313</v>
      </c>
      <c r="Y177">
        <v>143325</v>
      </c>
      <c r="Z177">
        <v>0.15906223717409596</v>
      </c>
      <c r="AA177">
        <v>1349</v>
      </c>
      <c r="AB177">
        <v>0.1609294320137693</v>
      </c>
      <c r="AC177">
        <v>14968</v>
      </c>
      <c r="AD177">
        <v>3.4702060002765212E-2</v>
      </c>
      <c r="AE177">
        <v>13698</v>
      </c>
      <c r="AF177">
        <v>5.505395287381587E-3</v>
      </c>
      <c r="AG177">
        <v>1270</v>
      </c>
      <c r="AH177">
        <v>0.5065243179122183</v>
      </c>
      <c r="AI177">
        <v>919323</v>
      </c>
      <c r="AJ177">
        <v>0.17315503558425949</v>
      </c>
      <c r="AK177">
        <v>345178</v>
      </c>
      <c r="AL177">
        <v>0.17324876702457792</v>
      </c>
      <c r="AM177">
        <v>343523</v>
      </c>
      <c r="AN177">
        <v>0.17563534814956783</v>
      </c>
      <c r="AO177">
        <v>1655</v>
      </c>
      <c r="AP177">
        <v>-0.1745635910224439</v>
      </c>
      <c r="AQ177">
        <v>289289</v>
      </c>
      <c r="AR177">
        <v>0.17191272503362343</v>
      </c>
      <c r="AS177">
        <v>287807</v>
      </c>
      <c r="AT177">
        <v>0.17156639257510387</v>
      </c>
      <c r="AU177">
        <v>1482</v>
      </c>
      <c r="AV177">
        <v>0.24328859060402674</v>
      </c>
      <c r="AW177">
        <v>136772</v>
      </c>
      <c r="AX177">
        <v>0.15607698614621279</v>
      </c>
      <c r="AY177">
        <v>135386</v>
      </c>
      <c r="AZ177">
        <v>0.16103526344676178</v>
      </c>
      <c r="BA177">
        <v>1386</v>
      </c>
      <c r="BB177">
        <v>-0.18470588235294116</v>
      </c>
      <c r="BC177">
        <v>134750</v>
      </c>
      <c r="BD177">
        <v>0.17793609860570836</v>
      </c>
      <c r="BE177">
        <v>133765</v>
      </c>
      <c r="BF177">
        <v>0.1782763419833342</v>
      </c>
      <c r="BG177">
        <v>985</v>
      </c>
      <c r="BH177">
        <v>0.13348676639815871</v>
      </c>
      <c r="BI177">
        <v>12067</v>
      </c>
      <c r="BJ177">
        <v>0.15551086852437046</v>
      </c>
      <c r="BK177">
        <v>10919</v>
      </c>
      <c r="BL177">
        <v>0.13514918390685104</v>
      </c>
      <c r="BM177">
        <v>1148</v>
      </c>
      <c r="BN177">
        <v>0.39320388349514568</v>
      </c>
      <c r="BO177">
        <v>122183</v>
      </c>
      <c r="BP177">
        <v>-2.5327462148406976E-2</v>
      </c>
      <c r="BQ177">
        <v>49070</v>
      </c>
      <c r="BR177">
        <v>-2.7700721249108384E-2</v>
      </c>
      <c r="BS177">
        <v>47390</v>
      </c>
      <c r="BT177">
        <v>-4.2645603119128905E-2</v>
      </c>
      <c r="BU177">
        <v>1680</v>
      </c>
      <c r="BV177">
        <v>0.7373319544984489</v>
      </c>
      <c r="BW177">
        <v>36863</v>
      </c>
      <c r="BX177">
        <v>2.4541411895497411E-2</v>
      </c>
      <c r="BY177">
        <v>36355</v>
      </c>
      <c r="BZ177">
        <v>3.0645801440154274E-2</v>
      </c>
      <c r="CA177">
        <v>508</v>
      </c>
      <c r="CB177">
        <v>-0.28045325779036823</v>
      </c>
      <c r="CC177">
        <v>26592</v>
      </c>
      <c r="CD177">
        <v>-8.8706671636228362E-3</v>
      </c>
      <c r="CE177">
        <v>25701</v>
      </c>
      <c r="CF177">
        <v>-1.7508314538017489E-2</v>
      </c>
      <c r="CG177">
        <v>891</v>
      </c>
      <c r="CH177">
        <v>0.32786885245901631</v>
      </c>
      <c r="CI177">
        <v>9924</v>
      </c>
      <c r="CJ177">
        <v>-4.7874892065624119E-2</v>
      </c>
      <c r="CK177">
        <v>9560</v>
      </c>
      <c r="CL177">
        <v>-5.6268509378084919E-2</v>
      </c>
      <c r="CM177">
        <v>364</v>
      </c>
      <c r="CN177">
        <v>0.24232081911262804</v>
      </c>
      <c r="CO177">
        <v>2900</v>
      </c>
      <c r="CP177">
        <v>-0.27914491672880937</v>
      </c>
      <c r="CQ177">
        <v>2779</v>
      </c>
      <c r="CR177">
        <v>-0.30594405594405594</v>
      </c>
      <c r="CS177">
        <v>121</v>
      </c>
      <c r="CT177">
        <v>5.3684210526315788</v>
      </c>
      <c r="CU177">
        <v>229027</v>
      </c>
      <c r="CV177">
        <v>0.1505772302993158</v>
      </c>
      <c r="CW177">
        <v>62446</v>
      </c>
      <c r="CX177">
        <v>0.16062002825068777</v>
      </c>
      <c r="CY177">
        <v>61818</v>
      </c>
      <c r="CZ177">
        <v>0.16540984842772044</v>
      </c>
      <c r="DA177">
        <v>628</v>
      </c>
      <c r="DB177">
        <v>-0.17368421052631577</v>
      </c>
      <c r="DC177">
        <v>71305</v>
      </c>
      <c r="DD177">
        <v>0.17328133741402563</v>
      </c>
      <c r="DE177">
        <v>70879</v>
      </c>
      <c r="DF177">
        <v>0.1674243172909049</v>
      </c>
      <c r="DG177">
        <v>426</v>
      </c>
      <c r="DH177">
        <v>6.1</v>
      </c>
      <c r="DI177">
        <v>22928</v>
      </c>
      <c r="DJ177">
        <v>0.131799782801856</v>
      </c>
      <c r="DK177">
        <v>22842</v>
      </c>
      <c r="DL177">
        <v>0.14882060051300106</v>
      </c>
      <c r="DM177">
        <v>85</v>
      </c>
      <c r="DN177">
        <v>-0.77333333333333332</v>
      </c>
      <c r="DO177">
        <v>62692</v>
      </c>
      <c r="DP177">
        <v>0.11114655890537217</v>
      </c>
      <c r="DQ177">
        <v>62424</v>
      </c>
      <c r="DR177">
        <v>0.11151866953935996</v>
      </c>
      <c r="DS177">
        <v>267</v>
      </c>
      <c r="DT177">
        <v>2.6923076923076827E-2</v>
      </c>
      <c r="DU177">
        <v>6771</v>
      </c>
      <c r="DV177">
        <v>0.13932357395254913</v>
      </c>
      <c r="DW177">
        <v>6771</v>
      </c>
      <c r="DX177">
        <v>0.16380199381230653</v>
      </c>
      <c r="DY177">
        <v>0</v>
      </c>
      <c r="DZ177">
        <v>-1</v>
      </c>
      <c r="EA177">
        <v>25614</v>
      </c>
      <c r="EB177">
        <v>0.18709737220188161</v>
      </c>
      <c r="EC177">
        <v>15465</v>
      </c>
      <c r="ED177">
        <v>0.22291633718171755</v>
      </c>
      <c r="EE177">
        <v>15404</v>
      </c>
      <c r="EF177">
        <v>0.22263671719977784</v>
      </c>
      <c r="EG177">
        <v>62</v>
      </c>
      <c r="EH177">
        <v>0.31914893617021267</v>
      </c>
      <c r="EI177">
        <v>5452</v>
      </c>
      <c r="EJ177">
        <v>8.4112149532710179E-2</v>
      </c>
      <c r="EK177">
        <v>5436</v>
      </c>
      <c r="EL177">
        <v>8.2221779812860829E-2</v>
      </c>
      <c r="EM177">
        <v>16</v>
      </c>
      <c r="EN177">
        <v>1.2857142857142856</v>
      </c>
      <c r="EO177">
        <v>2313</v>
      </c>
      <c r="EP177">
        <v>-2.2400676246830065E-2</v>
      </c>
      <c r="EQ177">
        <v>2302</v>
      </c>
      <c r="ER177">
        <v>-2.3748939779474121E-2</v>
      </c>
      <c r="ES177">
        <v>12</v>
      </c>
      <c r="ET177">
        <v>0.5</v>
      </c>
      <c r="EU177">
        <v>1447</v>
      </c>
      <c r="EV177">
        <v>0.49483471074380159</v>
      </c>
      <c r="EW177">
        <v>1447</v>
      </c>
      <c r="EX177">
        <v>0.49483471074380159</v>
      </c>
      <c r="EY177">
        <v>0</v>
      </c>
      <c r="EZ177" t="s">
        <v>123</v>
      </c>
      <c r="FA177">
        <v>763</v>
      </c>
      <c r="FB177">
        <v>0.75402298850574723</v>
      </c>
      <c r="FC177">
        <v>763</v>
      </c>
      <c r="FD177">
        <v>0.75402298850574723</v>
      </c>
      <c r="FE177">
        <v>0</v>
      </c>
      <c r="FF177" t="s">
        <v>123</v>
      </c>
      <c r="FG177">
        <v>21315</v>
      </c>
      <c r="FH177">
        <v>0.34999049971499141</v>
      </c>
      <c r="FI177">
        <v>10769</v>
      </c>
      <c r="FJ177">
        <v>0.22444570778851625</v>
      </c>
      <c r="FK177">
        <v>10736</v>
      </c>
      <c r="FL177">
        <v>0.23232323232323226</v>
      </c>
      <c r="FM177">
        <v>33</v>
      </c>
      <c r="FN177">
        <v>-0.60714285714285721</v>
      </c>
      <c r="FO177">
        <v>3081</v>
      </c>
      <c r="FP177">
        <v>0.49056603773584895</v>
      </c>
      <c r="FQ177">
        <v>2935</v>
      </c>
      <c r="FR177">
        <v>0.4310092637737688</v>
      </c>
      <c r="FS177">
        <v>146</v>
      </c>
      <c r="FT177">
        <v>8.125</v>
      </c>
      <c r="FU177">
        <v>2317</v>
      </c>
      <c r="FV177">
        <v>0.91645988420181967</v>
      </c>
      <c r="FW177">
        <v>2272</v>
      </c>
      <c r="FX177">
        <v>1.1413760603204524</v>
      </c>
      <c r="FY177">
        <v>45</v>
      </c>
      <c r="FZ177">
        <v>-0.69594594594594594</v>
      </c>
      <c r="GA177">
        <v>4862</v>
      </c>
      <c r="GB177">
        <v>0.32407407407407418</v>
      </c>
      <c r="GC177">
        <v>4859</v>
      </c>
      <c r="GD177">
        <v>0.32941176470588229</v>
      </c>
      <c r="GE177">
        <v>3</v>
      </c>
      <c r="GF177">
        <v>-0.82352941176470584</v>
      </c>
      <c r="GG177">
        <v>343</v>
      </c>
      <c r="GH177">
        <v>0.673170731707317</v>
      </c>
      <c r="GI177">
        <v>198</v>
      </c>
      <c r="GJ177">
        <v>1.538461538461533E-2</v>
      </c>
      <c r="GK177">
        <v>145</v>
      </c>
      <c r="GL177">
        <v>13.5</v>
      </c>
      <c r="GM177">
        <v>266254</v>
      </c>
      <c r="GN177">
        <v>0.1080343246190083</v>
      </c>
      <c r="GO177">
        <v>133859</v>
      </c>
      <c r="GP177">
        <v>0.15201039622706469</v>
      </c>
      <c r="GQ177">
        <v>133664</v>
      </c>
      <c r="GR177">
        <v>0.15397698331160581</v>
      </c>
      <c r="GS177">
        <v>196</v>
      </c>
      <c r="GT177">
        <v>-0.46739130434782605</v>
      </c>
      <c r="GU177">
        <v>35811</v>
      </c>
      <c r="GV177">
        <v>7.8060087904148423E-2</v>
      </c>
      <c r="GW177">
        <v>35554</v>
      </c>
      <c r="GX177">
        <v>7.511339582703358E-2</v>
      </c>
      <c r="GY177">
        <v>257</v>
      </c>
      <c r="GZ177">
        <v>0.7364864864864864</v>
      </c>
      <c r="HA177">
        <v>67074</v>
      </c>
      <c r="HB177">
        <v>9.7558580966095043E-2</v>
      </c>
      <c r="HC177">
        <v>66665</v>
      </c>
      <c r="HD177">
        <v>0.10231989020619414</v>
      </c>
      <c r="HE177">
        <v>409</v>
      </c>
      <c r="HF177">
        <v>-0.35590551181102359</v>
      </c>
      <c r="HG177">
        <v>27151</v>
      </c>
      <c r="HH177">
        <v>-6.2109226570866038E-2</v>
      </c>
      <c r="HI177">
        <v>26964</v>
      </c>
      <c r="HJ177">
        <v>-6.2382641351971579E-2</v>
      </c>
      <c r="HK177">
        <v>187</v>
      </c>
      <c r="HL177">
        <v>-2.0942408376963373E-2</v>
      </c>
      <c r="HM177">
        <v>1724</v>
      </c>
      <c r="HN177">
        <v>0.45485232067510539</v>
      </c>
      <c r="HO177">
        <v>1475</v>
      </c>
      <c r="HP177">
        <v>0.50972364380757429</v>
      </c>
      <c r="HQ177">
        <v>249</v>
      </c>
      <c r="HR177">
        <v>0.19711538461538458</v>
      </c>
      <c r="HS177">
        <v>38458</v>
      </c>
      <c r="HT177">
        <v>0.23679048078469211</v>
      </c>
      <c r="HU177">
        <v>11783</v>
      </c>
      <c r="HV177">
        <v>0.25324399064028924</v>
      </c>
      <c r="HW177">
        <v>11783</v>
      </c>
      <c r="HX177">
        <v>0.25324399064028924</v>
      </c>
      <c r="HY177">
        <v>0</v>
      </c>
      <c r="HZ177" t="s">
        <v>123</v>
      </c>
      <c r="IA177">
        <v>15224</v>
      </c>
      <c r="IB177">
        <v>0.13943567098271092</v>
      </c>
      <c r="IC177">
        <v>15141</v>
      </c>
      <c r="ID177">
        <v>0.13322356111069533</v>
      </c>
      <c r="IE177">
        <v>83</v>
      </c>
      <c r="IF177" t="s">
        <v>123</v>
      </c>
      <c r="IG177">
        <v>5467</v>
      </c>
      <c r="IH177">
        <v>0.67186544342507637</v>
      </c>
      <c r="II177">
        <v>5397</v>
      </c>
      <c r="IJ177">
        <v>0.65248009797917939</v>
      </c>
      <c r="IK177">
        <v>71</v>
      </c>
      <c r="IL177">
        <v>16.75</v>
      </c>
      <c r="IM177">
        <v>4440</v>
      </c>
      <c r="IN177">
        <v>0.26676176890156911</v>
      </c>
      <c r="IO177">
        <v>4408</v>
      </c>
      <c r="IP177">
        <v>0.25763195435092734</v>
      </c>
      <c r="IQ177">
        <v>32</v>
      </c>
      <c r="IR177" t="s">
        <v>123</v>
      </c>
      <c r="IS177">
        <v>1463</v>
      </c>
      <c r="IT177">
        <v>5.327573794096474E-2</v>
      </c>
      <c r="IU177">
        <v>1441</v>
      </c>
      <c r="IV177">
        <v>3.7437005039596905E-2</v>
      </c>
      <c r="IW177">
        <v>23</v>
      </c>
      <c r="IX177" t="s">
        <v>123</v>
      </c>
      <c r="IY177">
        <v>23319</v>
      </c>
      <c r="IZ177">
        <v>0.13039895293034087</v>
      </c>
      <c r="JA177">
        <v>5414</v>
      </c>
      <c r="JB177">
        <v>0.25208140610545793</v>
      </c>
      <c r="JC177">
        <v>5414</v>
      </c>
      <c r="JD177">
        <v>0.25208140610545793</v>
      </c>
      <c r="JE177">
        <v>0</v>
      </c>
      <c r="JF177" t="s">
        <v>123</v>
      </c>
      <c r="JG177">
        <v>3768</v>
      </c>
      <c r="JH177">
        <v>0.12243074173369073</v>
      </c>
      <c r="JI177">
        <v>3768</v>
      </c>
      <c r="JJ177">
        <v>0.12243074173369073</v>
      </c>
      <c r="JK177">
        <v>0</v>
      </c>
      <c r="JL177" t="s">
        <v>123</v>
      </c>
      <c r="JM177">
        <v>11873</v>
      </c>
      <c r="JN177">
        <v>0.11358094166197708</v>
      </c>
      <c r="JO177">
        <v>11873</v>
      </c>
      <c r="JP177">
        <v>0.11546411123637723</v>
      </c>
      <c r="JQ177">
        <v>0</v>
      </c>
      <c r="JR177">
        <v>-1</v>
      </c>
      <c r="JS177">
        <v>2199</v>
      </c>
      <c r="JT177">
        <v>5.4676258992805815E-2</v>
      </c>
      <c r="JU177">
        <v>2199</v>
      </c>
      <c r="JV177">
        <v>5.9759036144578337E-2</v>
      </c>
      <c r="JW177">
        <v>0</v>
      </c>
      <c r="JX177">
        <v>-1</v>
      </c>
      <c r="JY177">
        <v>0</v>
      </c>
      <c r="JZ177">
        <v>-1</v>
      </c>
      <c r="KA177">
        <v>0</v>
      </c>
      <c r="KB177">
        <v>-1</v>
      </c>
      <c r="KC177">
        <v>0</v>
      </c>
      <c r="KD177" t="s">
        <v>123</v>
      </c>
      <c r="KE177">
        <v>20896</v>
      </c>
      <c r="KF177">
        <v>0.14523731228762471</v>
      </c>
      <c r="KG177">
        <v>8679</v>
      </c>
      <c r="KH177">
        <v>-9.0251572327044061E-2</v>
      </c>
      <c r="KI177">
        <v>8496</v>
      </c>
      <c r="KJ177">
        <v>-8.5468245425188383E-2</v>
      </c>
      <c r="KK177">
        <v>183</v>
      </c>
      <c r="KL177">
        <v>-0.26800000000000002</v>
      </c>
      <c r="KM177">
        <v>4886</v>
      </c>
      <c r="KN177">
        <v>0.41911124019750212</v>
      </c>
      <c r="KO177">
        <v>4811</v>
      </c>
      <c r="KP177">
        <v>0.42169030732860513</v>
      </c>
      <c r="KQ177">
        <v>75</v>
      </c>
      <c r="KR177">
        <v>0.27118644067796605</v>
      </c>
      <c r="KS177">
        <v>2816</v>
      </c>
      <c r="KT177">
        <v>0.5714285714285714</v>
      </c>
      <c r="KU177">
        <v>2778</v>
      </c>
      <c r="KV177">
        <v>0.57037874505370256</v>
      </c>
      <c r="KW177">
        <v>38</v>
      </c>
      <c r="KX177">
        <v>0.58333333333333326</v>
      </c>
      <c r="KY177">
        <v>4813</v>
      </c>
      <c r="KZ177">
        <v>0.24334797210023251</v>
      </c>
      <c r="LA177">
        <v>4768</v>
      </c>
      <c r="LB177">
        <v>0.25871172122492081</v>
      </c>
      <c r="LC177">
        <v>45</v>
      </c>
      <c r="LD177">
        <v>-0.45783132530120485</v>
      </c>
      <c r="LE177">
        <v>150</v>
      </c>
      <c r="LF177">
        <v>-0.44444444444444442</v>
      </c>
      <c r="LG177">
        <v>0</v>
      </c>
      <c r="LH177" t="s">
        <v>123</v>
      </c>
      <c r="LI177">
        <v>150</v>
      </c>
      <c r="LJ177">
        <v>-0.44444444444444442</v>
      </c>
      <c r="LK177">
        <v>225212</v>
      </c>
      <c r="LL177">
        <v>0.26452554744525547</v>
      </c>
      <c r="LM177">
        <v>64250</v>
      </c>
      <c r="LN177">
        <v>0.27142122135591884</v>
      </c>
      <c r="LO177">
        <v>64212</v>
      </c>
      <c r="LP177">
        <v>0.27293632543017998</v>
      </c>
      <c r="LQ177">
        <v>38</v>
      </c>
      <c r="LR177">
        <v>-0.57777777777777772</v>
      </c>
      <c r="LS177">
        <v>129506</v>
      </c>
      <c r="LT177">
        <v>0.21993632133235375</v>
      </c>
      <c r="LU177">
        <v>129456</v>
      </c>
      <c r="LV177">
        <v>0.22071872436326601</v>
      </c>
      <c r="LW177">
        <v>50</v>
      </c>
      <c r="LX177">
        <v>-0.54128440366972475</v>
      </c>
      <c r="LY177">
        <v>16181</v>
      </c>
      <c r="LZ177">
        <v>0.20358524248735499</v>
      </c>
      <c r="MA177">
        <v>16158</v>
      </c>
      <c r="MB177">
        <v>0.20492170022371359</v>
      </c>
      <c r="MC177">
        <v>22</v>
      </c>
      <c r="MD177">
        <v>-0.3529411764705882</v>
      </c>
      <c r="ME177">
        <v>14794</v>
      </c>
      <c r="MF177">
        <v>0.96076872100728949</v>
      </c>
      <c r="MG177">
        <v>14756</v>
      </c>
      <c r="MH177">
        <v>0.9846671149966375</v>
      </c>
      <c r="MI177">
        <v>37</v>
      </c>
      <c r="MJ177">
        <v>-0.66363636363636358</v>
      </c>
      <c r="MK177">
        <v>110</v>
      </c>
      <c r="ML177">
        <v>-0.73809523809523814</v>
      </c>
      <c r="MM177">
        <v>110</v>
      </c>
      <c r="MN177">
        <v>-0.71128608923884507</v>
      </c>
      <c r="MO177">
        <v>0</v>
      </c>
      <c r="MP177">
        <v>-1</v>
      </c>
      <c r="MQ177">
        <v>69228</v>
      </c>
      <c r="MR177">
        <v>0.17636663324780377</v>
      </c>
      <c r="MS177">
        <v>32513</v>
      </c>
      <c r="MT177">
        <v>0.12245391148242768</v>
      </c>
      <c r="MU177">
        <v>31996</v>
      </c>
      <c r="MV177">
        <v>0.120386581693396</v>
      </c>
      <c r="MW177">
        <v>515</v>
      </c>
      <c r="MX177">
        <v>0.26847290640394084</v>
      </c>
      <c r="MY177">
        <v>20256</v>
      </c>
      <c r="MZ177">
        <v>4.1707379789148957E-2</v>
      </c>
      <c r="NA177">
        <v>19827</v>
      </c>
      <c r="NB177">
        <v>6.3052919414508635E-2</v>
      </c>
      <c r="NC177">
        <v>429</v>
      </c>
      <c r="ND177">
        <v>-0.45901639344262291</v>
      </c>
      <c r="NE177">
        <v>5803</v>
      </c>
      <c r="NF177">
        <v>0.38364329995231272</v>
      </c>
      <c r="NG177">
        <v>5099</v>
      </c>
      <c r="NH177">
        <v>0.36336898395721917</v>
      </c>
      <c r="NI177">
        <v>704</v>
      </c>
      <c r="NJ177">
        <v>0.55408388520971297</v>
      </c>
      <c r="NK177">
        <v>12352</v>
      </c>
      <c r="NL177">
        <v>0.67393955820571882</v>
      </c>
      <c r="NM177">
        <v>11940</v>
      </c>
      <c r="NN177">
        <v>0.66272106948892917</v>
      </c>
      <c r="NO177">
        <v>414</v>
      </c>
      <c r="NP177">
        <v>1.0909090909090908</v>
      </c>
      <c r="NQ177">
        <v>743</v>
      </c>
      <c r="NR177">
        <v>1.0190217391304346</v>
      </c>
      <c r="NS177">
        <v>161</v>
      </c>
      <c r="NT177">
        <v>-0.1785714285714286</v>
      </c>
      <c r="NU177">
        <v>581</v>
      </c>
      <c r="NV177">
        <v>2.3779069767441858</v>
      </c>
    </row>
    <row r="178" spans="2:386" x14ac:dyDescent="0.25">
      <c r="B178">
        <v>2011</v>
      </c>
      <c r="C178">
        <v>10958818</v>
      </c>
      <c r="D178">
        <v>0.15076705952029057</v>
      </c>
      <c r="E178">
        <v>4196716</v>
      </c>
      <c r="F178">
        <v>0.15766589713592771</v>
      </c>
      <c r="G178">
        <v>4153564</v>
      </c>
      <c r="H178">
        <v>0.15803965740286396</v>
      </c>
      <c r="I178">
        <v>43153</v>
      </c>
      <c r="J178">
        <v>0.12278191184888376</v>
      </c>
      <c r="K178">
        <v>2926745</v>
      </c>
      <c r="L178">
        <v>0.10422831409600275</v>
      </c>
      <c r="M178">
        <v>2898020</v>
      </c>
      <c r="N178">
        <v>0.10698910971645548</v>
      </c>
      <c r="O178">
        <v>28728</v>
      </c>
      <c r="P178">
        <v>-0.11774461028192373</v>
      </c>
      <c r="Q178">
        <v>2006398</v>
      </c>
      <c r="R178">
        <v>0.12441422690280279</v>
      </c>
      <c r="S178">
        <v>1971460</v>
      </c>
      <c r="T178">
        <v>0.12876999077040763</v>
      </c>
      <c r="U178">
        <v>34941</v>
      </c>
      <c r="V178">
        <v>-7.6612050739957693E-2</v>
      </c>
      <c r="W178">
        <v>1729747</v>
      </c>
      <c r="X178">
        <v>0.247081546549621</v>
      </c>
      <c r="Y178">
        <v>1708579</v>
      </c>
      <c r="Z178">
        <v>0.24959975894115494</v>
      </c>
      <c r="AA178">
        <v>21170</v>
      </c>
      <c r="AB178">
        <v>7.2604752495313285E-2</v>
      </c>
      <c r="AC178">
        <v>169287</v>
      </c>
      <c r="AD178">
        <v>9.5595278158896235E-2</v>
      </c>
      <c r="AE178">
        <v>153580</v>
      </c>
      <c r="AF178">
        <v>0.11810014706096483</v>
      </c>
      <c r="AG178">
        <v>15705</v>
      </c>
      <c r="AH178">
        <v>-8.4683529548898462E-2</v>
      </c>
      <c r="AI178">
        <v>9392580</v>
      </c>
      <c r="AJ178">
        <v>0.18293013296940841</v>
      </c>
      <c r="AK178">
        <v>3550384</v>
      </c>
      <c r="AL178">
        <v>0.20675205015194931</v>
      </c>
      <c r="AM178">
        <v>3531026</v>
      </c>
      <c r="AN178">
        <v>0.20580901300597665</v>
      </c>
      <c r="AO178">
        <v>19358</v>
      </c>
      <c r="AP178">
        <v>0.40744510687799917</v>
      </c>
      <c r="AQ178">
        <v>2521292</v>
      </c>
      <c r="AR178">
        <v>0.11874395710839281</v>
      </c>
      <c r="AS178">
        <v>2506756</v>
      </c>
      <c r="AT178">
        <v>0.12138533870744062</v>
      </c>
      <c r="AU178">
        <v>14536</v>
      </c>
      <c r="AV178">
        <v>-0.20442230857643262</v>
      </c>
      <c r="AW178">
        <v>1640681</v>
      </c>
      <c r="AX178">
        <v>0.14360425969115975</v>
      </c>
      <c r="AY178">
        <v>1618688</v>
      </c>
      <c r="AZ178">
        <v>0.14872260701714546</v>
      </c>
      <c r="BA178">
        <v>21991</v>
      </c>
      <c r="BB178">
        <v>-0.13895849647611591</v>
      </c>
      <c r="BC178">
        <v>1580890</v>
      </c>
      <c r="BD178">
        <v>0.2970170634015552</v>
      </c>
      <c r="BE178">
        <v>1570212</v>
      </c>
      <c r="BF178">
        <v>0.30110239039070885</v>
      </c>
      <c r="BG178">
        <v>10676</v>
      </c>
      <c r="BH178">
        <v>-0.11255195344970903</v>
      </c>
      <c r="BI178">
        <v>109371</v>
      </c>
      <c r="BJ178">
        <v>-2.1507492730932665E-2</v>
      </c>
      <c r="BK178">
        <v>100229</v>
      </c>
      <c r="BL178">
        <v>-4.9144196020809439E-3</v>
      </c>
      <c r="BM178">
        <v>9143</v>
      </c>
      <c r="BN178">
        <v>-0.17250429903158659</v>
      </c>
      <c r="BO178">
        <v>1566238</v>
      </c>
      <c r="BP178">
        <v>-1.0563128925006882E-2</v>
      </c>
      <c r="BQ178">
        <v>646336</v>
      </c>
      <c r="BR178">
        <v>-5.3759788714558221E-2</v>
      </c>
      <c r="BS178">
        <v>622541</v>
      </c>
      <c r="BT178">
        <v>-5.4429383817150123E-2</v>
      </c>
      <c r="BU178">
        <v>23793</v>
      </c>
      <c r="BV178">
        <v>-3.6018150879183253E-2</v>
      </c>
      <c r="BW178">
        <v>405455</v>
      </c>
      <c r="BX178">
        <v>2.1788820314055268E-2</v>
      </c>
      <c r="BY178">
        <v>391262</v>
      </c>
      <c r="BZ178">
        <v>2.2859054998719097E-2</v>
      </c>
      <c r="CA178">
        <v>14194</v>
      </c>
      <c r="CB178">
        <v>-6.648470851704058E-3</v>
      </c>
      <c r="CC178">
        <v>365720</v>
      </c>
      <c r="CD178">
        <v>4.5700054612465957E-2</v>
      </c>
      <c r="CE178">
        <v>352773</v>
      </c>
      <c r="CF178">
        <v>4.5442287346750154E-2</v>
      </c>
      <c r="CG178">
        <v>12949</v>
      </c>
      <c r="CH178">
        <v>5.2764227642276396E-2</v>
      </c>
      <c r="CI178">
        <v>148859</v>
      </c>
      <c r="CJ178">
        <v>-0.1148407582712937</v>
      </c>
      <c r="CK178">
        <v>138366</v>
      </c>
      <c r="CL178">
        <v>-0.13773462621831145</v>
      </c>
      <c r="CM178">
        <v>10496</v>
      </c>
      <c r="CN178">
        <v>0.36223231667748212</v>
      </c>
      <c r="CO178">
        <v>59913</v>
      </c>
      <c r="CP178">
        <v>0.40170320286362671</v>
      </c>
      <c r="CQ178">
        <v>53348</v>
      </c>
      <c r="CR178">
        <v>0.45628258673873279</v>
      </c>
      <c r="CS178">
        <v>6565</v>
      </c>
      <c r="CT178">
        <v>7.4468085106383031E-2</v>
      </c>
      <c r="CU178">
        <v>2337136</v>
      </c>
      <c r="CV178">
        <v>0.13529147167377009</v>
      </c>
      <c r="CW178">
        <v>562498</v>
      </c>
      <c r="CX178">
        <v>0.11878895885626539</v>
      </c>
      <c r="CY178">
        <v>558874</v>
      </c>
      <c r="CZ178">
        <v>0.11879743199120774</v>
      </c>
      <c r="DA178">
        <v>3625</v>
      </c>
      <c r="DB178">
        <v>0.11744759556103568</v>
      </c>
      <c r="DC178">
        <v>672106</v>
      </c>
      <c r="DD178">
        <v>4.5535861513236631E-2</v>
      </c>
      <c r="DE178">
        <v>669386</v>
      </c>
      <c r="DF178">
        <v>5.258639125457587E-2</v>
      </c>
      <c r="DG178">
        <v>2718</v>
      </c>
      <c r="DH178">
        <v>-0.60562971561230405</v>
      </c>
      <c r="DI178">
        <v>291691</v>
      </c>
      <c r="DJ178">
        <v>0.12189709151608863</v>
      </c>
      <c r="DK178">
        <v>285172</v>
      </c>
      <c r="DL178">
        <v>0.15090806360481079</v>
      </c>
      <c r="DM178">
        <v>6518</v>
      </c>
      <c r="DN178">
        <v>-0.46648113284767123</v>
      </c>
      <c r="DO178">
        <v>735479</v>
      </c>
      <c r="DP178">
        <v>0.22957723403259345</v>
      </c>
      <c r="DQ178">
        <v>731773</v>
      </c>
      <c r="DR178">
        <v>0.23695971872411636</v>
      </c>
      <c r="DS178">
        <v>3707</v>
      </c>
      <c r="DT178">
        <v>-0.43542491623515078</v>
      </c>
      <c r="DU178">
        <v>58258</v>
      </c>
      <c r="DV178">
        <v>1.5779470995414435E-2</v>
      </c>
      <c r="DW178">
        <v>56722</v>
      </c>
      <c r="DX178">
        <v>5.4841649154780292E-2</v>
      </c>
      <c r="DY178">
        <v>1535</v>
      </c>
      <c r="DZ178">
        <v>-0.57122905027932958</v>
      </c>
      <c r="EA178">
        <v>285315</v>
      </c>
      <c r="EB178">
        <v>0.13183857569590729</v>
      </c>
      <c r="EC178">
        <v>152452</v>
      </c>
      <c r="ED178">
        <v>9.2634400510295478E-2</v>
      </c>
      <c r="EE178">
        <v>151780</v>
      </c>
      <c r="EF178">
        <v>9.1204509180841775E-2</v>
      </c>
      <c r="EG178">
        <v>676</v>
      </c>
      <c r="EH178">
        <v>0.55402298850574705</v>
      </c>
      <c r="EI178">
        <v>80183</v>
      </c>
      <c r="EJ178">
        <v>0.15992072676773517</v>
      </c>
      <c r="EK178">
        <v>79061</v>
      </c>
      <c r="EL178">
        <v>0.15735156341491985</v>
      </c>
      <c r="EM178">
        <v>1123</v>
      </c>
      <c r="EN178">
        <v>0.37622549019607843</v>
      </c>
      <c r="EO178">
        <v>29857</v>
      </c>
      <c r="EP178">
        <v>0.13580857458059126</v>
      </c>
      <c r="EQ178">
        <v>29278</v>
      </c>
      <c r="ER178">
        <v>0.1385129880230207</v>
      </c>
      <c r="ES178">
        <v>580</v>
      </c>
      <c r="ET178">
        <v>1.0452961672473782E-2</v>
      </c>
      <c r="EU178">
        <v>16851</v>
      </c>
      <c r="EV178">
        <v>0.3333597088146858</v>
      </c>
      <c r="EW178">
        <v>16660</v>
      </c>
      <c r="EX178">
        <v>0.3268556865243708</v>
      </c>
      <c r="EY178">
        <v>192</v>
      </c>
      <c r="EZ178">
        <v>1.3132530120481927</v>
      </c>
      <c r="FA178">
        <v>5231</v>
      </c>
      <c r="FB178">
        <v>0.10498521335023225</v>
      </c>
      <c r="FC178">
        <v>5155</v>
      </c>
      <c r="FD178">
        <v>0.12825563580652211</v>
      </c>
      <c r="FE178">
        <v>76</v>
      </c>
      <c r="FF178">
        <v>-0.54216867469879526</v>
      </c>
      <c r="FG178">
        <v>274372</v>
      </c>
      <c r="FH178">
        <v>0.45439703153988864</v>
      </c>
      <c r="FI178">
        <v>144499</v>
      </c>
      <c r="FJ178">
        <v>0.4882075471698113</v>
      </c>
      <c r="FK178">
        <v>140781</v>
      </c>
      <c r="FL178">
        <v>0.47541344400427588</v>
      </c>
      <c r="FM178">
        <v>3715</v>
      </c>
      <c r="FN178">
        <v>1.2139451728247912</v>
      </c>
      <c r="FO178">
        <v>32688</v>
      </c>
      <c r="FP178">
        <v>0.27987470634299139</v>
      </c>
      <c r="FQ178">
        <v>31359</v>
      </c>
      <c r="FR178">
        <v>0.26954374316829277</v>
      </c>
      <c r="FS178">
        <v>1331</v>
      </c>
      <c r="FT178">
        <v>0.58452380952380945</v>
      </c>
      <c r="FU178">
        <v>22677</v>
      </c>
      <c r="FV178">
        <v>9.9064605244026493E-2</v>
      </c>
      <c r="FW178">
        <v>20508</v>
      </c>
      <c r="FX178">
        <v>6.3692946058091282E-2</v>
      </c>
      <c r="FY178">
        <v>2170</v>
      </c>
      <c r="FZ178">
        <v>0.60147601476014767</v>
      </c>
      <c r="GA178">
        <v>76459</v>
      </c>
      <c r="GB178">
        <v>0.65052672480787499</v>
      </c>
      <c r="GC178">
        <v>75964</v>
      </c>
      <c r="GD178">
        <v>0.66796214566453682</v>
      </c>
      <c r="GE178">
        <v>496</v>
      </c>
      <c r="GF178">
        <v>-0.36410256410256414</v>
      </c>
      <c r="GG178">
        <v>3644</v>
      </c>
      <c r="GH178">
        <v>0.16533418612088258</v>
      </c>
      <c r="GI178">
        <v>2403</v>
      </c>
      <c r="GJ178">
        <v>0.11250000000000004</v>
      </c>
      <c r="GK178">
        <v>1242</v>
      </c>
      <c r="GL178">
        <v>0.28438469493278173</v>
      </c>
      <c r="GM178">
        <v>3253593</v>
      </c>
      <c r="GN178">
        <v>0.14687877060648002</v>
      </c>
      <c r="GO178">
        <v>1548099</v>
      </c>
      <c r="GP178">
        <v>0.17554610420230854</v>
      </c>
      <c r="GQ178">
        <v>1546992</v>
      </c>
      <c r="GR178">
        <v>0.17657903503287908</v>
      </c>
      <c r="GS178">
        <v>1106</v>
      </c>
      <c r="GT178">
        <v>-0.47283126787416585</v>
      </c>
      <c r="GU178">
        <v>497210</v>
      </c>
      <c r="GV178">
        <v>8.6325292386481012E-2</v>
      </c>
      <c r="GW178">
        <v>494135</v>
      </c>
      <c r="GX178">
        <v>8.8065160379705798E-2</v>
      </c>
      <c r="GY178">
        <v>3073</v>
      </c>
      <c r="GZ178">
        <v>-0.1360697216755693</v>
      </c>
      <c r="HA178">
        <v>825058</v>
      </c>
      <c r="HB178">
        <v>0.10606779651928178</v>
      </c>
      <c r="HC178">
        <v>821267</v>
      </c>
      <c r="HD178">
        <v>0.10722726371888536</v>
      </c>
      <c r="HE178">
        <v>3790</v>
      </c>
      <c r="HF178">
        <v>-9.9120513429997614E-2</v>
      </c>
      <c r="HG178">
        <v>364486</v>
      </c>
      <c r="HH178">
        <v>0.23560021289073751</v>
      </c>
      <c r="HI178">
        <v>362257</v>
      </c>
      <c r="HJ178">
        <v>0.23362267710529094</v>
      </c>
      <c r="HK178">
        <v>2231</v>
      </c>
      <c r="HL178">
        <v>0.67116104868913862</v>
      </c>
      <c r="HM178">
        <v>15687</v>
      </c>
      <c r="HN178">
        <v>-0.22387690480902434</v>
      </c>
      <c r="HO178">
        <v>13621</v>
      </c>
      <c r="HP178">
        <v>-0.1933554423783016</v>
      </c>
      <c r="HQ178">
        <v>2066</v>
      </c>
      <c r="HR178">
        <v>-0.37864661654135334</v>
      </c>
      <c r="HS178">
        <v>418690</v>
      </c>
      <c r="HT178">
        <v>0.18863628621069495</v>
      </c>
      <c r="HU178">
        <v>130205</v>
      </c>
      <c r="HV178">
        <v>0.20573582249879618</v>
      </c>
      <c r="HW178">
        <v>129636</v>
      </c>
      <c r="HX178">
        <v>0.20804018227395149</v>
      </c>
      <c r="HY178">
        <v>571</v>
      </c>
      <c r="HZ178">
        <v>-0.15532544378698221</v>
      </c>
      <c r="IA178">
        <v>176952</v>
      </c>
      <c r="IB178">
        <v>0.15531819042458039</v>
      </c>
      <c r="IC178">
        <v>176496</v>
      </c>
      <c r="ID178">
        <v>0.15333494520718016</v>
      </c>
      <c r="IE178">
        <v>454</v>
      </c>
      <c r="IF178">
        <v>2.4135338345864663</v>
      </c>
      <c r="IG178">
        <v>56318</v>
      </c>
      <c r="IH178">
        <v>0.24149637369662491</v>
      </c>
      <c r="II178">
        <v>55387</v>
      </c>
      <c r="IJ178">
        <v>0.23433321447673383</v>
      </c>
      <c r="IK178">
        <v>931</v>
      </c>
      <c r="IL178">
        <v>0.89999999999999991</v>
      </c>
      <c r="IM178">
        <v>41599</v>
      </c>
      <c r="IN178">
        <v>0.26271855269548317</v>
      </c>
      <c r="IO178">
        <v>41308</v>
      </c>
      <c r="IP178">
        <v>0.25739680993546821</v>
      </c>
      <c r="IQ178">
        <v>290</v>
      </c>
      <c r="IR178">
        <v>2.152173913043478</v>
      </c>
      <c r="IS178">
        <v>14890</v>
      </c>
      <c r="IT178">
        <v>0.14222154034980061</v>
      </c>
      <c r="IU178">
        <v>14601</v>
      </c>
      <c r="IV178">
        <v>0.14230949773118451</v>
      </c>
      <c r="IW178">
        <v>291</v>
      </c>
      <c r="IX178">
        <v>0.15019762845849804</v>
      </c>
      <c r="IY178">
        <v>367418</v>
      </c>
      <c r="IZ178">
        <v>0.10697080258983527</v>
      </c>
      <c r="JA178">
        <v>83635</v>
      </c>
      <c r="JB178">
        <v>0.18355881354013359</v>
      </c>
      <c r="JC178">
        <v>83590</v>
      </c>
      <c r="JD178">
        <v>0.18399433427762046</v>
      </c>
      <c r="JE178">
        <v>45</v>
      </c>
      <c r="JF178">
        <v>-0.296875</v>
      </c>
      <c r="JG178">
        <v>55181</v>
      </c>
      <c r="JH178">
        <v>-5.0224616602695393E-2</v>
      </c>
      <c r="JI178">
        <v>55144</v>
      </c>
      <c r="JJ178">
        <v>-5.0730750030125171E-2</v>
      </c>
      <c r="JK178">
        <v>37</v>
      </c>
      <c r="JL178">
        <v>3.625</v>
      </c>
      <c r="JM178">
        <v>190415</v>
      </c>
      <c r="JN178">
        <v>9.3032466936076474E-2</v>
      </c>
      <c r="JO178">
        <v>189868</v>
      </c>
      <c r="JP178">
        <v>9.1678501405794588E-2</v>
      </c>
      <c r="JQ178">
        <v>548</v>
      </c>
      <c r="JR178">
        <v>0.92280701754385963</v>
      </c>
      <c r="JS178">
        <v>38569</v>
      </c>
      <c r="JT178">
        <v>0.3796816311929887</v>
      </c>
      <c r="JU178">
        <v>38551</v>
      </c>
      <c r="JV178">
        <v>0.38473419540229892</v>
      </c>
      <c r="JW178">
        <v>19</v>
      </c>
      <c r="JX178">
        <v>-0.83333333333333337</v>
      </c>
      <c r="JY178">
        <v>462</v>
      </c>
      <c r="JZ178">
        <v>-0.65419161676646709</v>
      </c>
      <c r="KA178">
        <v>70</v>
      </c>
      <c r="KB178">
        <v>-0.93653671804170446</v>
      </c>
      <c r="KC178">
        <v>392</v>
      </c>
      <c r="KD178">
        <v>0.66808510638297869</v>
      </c>
      <c r="KE178">
        <v>300539</v>
      </c>
      <c r="KF178">
        <v>0.53667079119328354</v>
      </c>
      <c r="KG178">
        <v>125470</v>
      </c>
      <c r="KH178">
        <v>0.41296636223380889</v>
      </c>
      <c r="KI178">
        <v>123348</v>
      </c>
      <c r="KJ178">
        <v>0.40764832757026936</v>
      </c>
      <c r="KK178">
        <v>2122</v>
      </c>
      <c r="KL178">
        <v>0.80903665814151737</v>
      </c>
      <c r="KM178">
        <v>52380</v>
      </c>
      <c r="KN178">
        <v>0.39449443586603472</v>
      </c>
      <c r="KO178">
        <v>51518</v>
      </c>
      <c r="KP178">
        <v>0.39687101759713683</v>
      </c>
      <c r="KQ178">
        <v>861</v>
      </c>
      <c r="KR178">
        <v>0.26246334310850439</v>
      </c>
      <c r="KS178">
        <v>40660</v>
      </c>
      <c r="KT178">
        <v>1.2913496759650607</v>
      </c>
      <c r="KU178">
        <v>37915</v>
      </c>
      <c r="KV178">
        <v>1.3593652769135036</v>
      </c>
      <c r="KW178">
        <v>2745</v>
      </c>
      <c r="KX178">
        <v>0.63978494623655924</v>
      </c>
      <c r="KY178">
        <v>87602</v>
      </c>
      <c r="KZ178">
        <v>0.61299944761554048</v>
      </c>
      <c r="LA178">
        <v>86640</v>
      </c>
      <c r="LB178">
        <v>0.60822675551760619</v>
      </c>
      <c r="LC178">
        <v>965</v>
      </c>
      <c r="LD178">
        <v>1.208237986270023</v>
      </c>
      <c r="LE178">
        <v>1321</v>
      </c>
      <c r="LF178">
        <v>-2.9390154298310045E-2</v>
      </c>
      <c r="LG178">
        <v>763</v>
      </c>
      <c r="LH178">
        <v>-0.25633528265107208</v>
      </c>
      <c r="LI178">
        <v>559</v>
      </c>
      <c r="LJ178">
        <v>0.66369047619047628</v>
      </c>
      <c r="LK178">
        <v>1265059</v>
      </c>
      <c r="LL178">
        <v>0.26090432026472765</v>
      </c>
      <c r="LM178">
        <v>399954</v>
      </c>
      <c r="LN178">
        <v>0.44396587516201347</v>
      </c>
      <c r="LO178">
        <v>398670</v>
      </c>
      <c r="LP178">
        <v>0.44415304030312464</v>
      </c>
      <c r="LQ178">
        <v>1286</v>
      </c>
      <c r="LR178">
        <v>0.38727076591154264</v>
      </c>
      <c r="LS178">
        <v>673574</v>
      </c>
      <c r="LT178">
        <v>0.14961043837416699</v>
      </c>
      <c r="LU178">
        <v>672561</v>
      </c>
      <c r="LV178">
        <v>0.15046750074410098</v>
      </c>
      <c r="LW178">
        <v>1012</v>
      </c>
      <c r="LX178">
        <v>-0.23158694001518598</v>
      </c>
      <c r="LY178">
        <v>104545</v>
      </c>
      <c r="LZ178">
        <v>0.29120505885113679</v>
      </c>
      <c r="MA178">
        <v>103543</v>
      </c>
      <c r="MB178">
        <v>0.28674396351389975</v>
      </c>
      <c r="MC178">
        <v>1001</v>
      </c>
      <c r="MD178">
        <v>1.0100401606425704</v>
      </c>
      <c r="ME178">
        <v>87152</v>
      </c>
      <c r="MF178">
        <v>0.512267916015964</v>
      </c>
      <c r="MG178">
        <v>86612</v>
      </c>
      <c r="MH178">
        <v>0.51703361182631857</v>
      </c>
      <c r="MI178">
        <v>539</v>
      </c>
      <c r="MJ178">
        <v>3.7243947858474069E-3</v>
      </c>
      <c r="MK178">
        <v>1458</v>
      </c>
      <c r="ML178">
        <v>-0.30272596843615496</v>
      </c>
      <c r="MM178">
        <v>637</v>
      </c>
      <c r="MN178">
        <v>-0.59271099744245526</v>
      </c>
      <c r="MO178">
        <v>819</v>
      </c>
      <c r="MP178">
        <v>0.55407969639468702</v>
      </c>
      <c r="MQ178">
        <v>890458</v>
      </c>
      <c r="MR178">
        <v>0.23536944213606215</v>
      </c>
      <c r="MS178">
        <v>403572</v>
      </c>
      <c r="MT178">
        <v>0.18228557868925943</v>
      </c>
      <c r="MU178">
        <v>397355</v>
      </c>
      <c r="MV178">
        <v>0.17600662947452528</v>
      </c>
      <c r="MW178">
        <v>6212</v>
      </c>
      <c r="MX178">
        <v>0.79589476727377861</v>
      </c>
      <c r="MY178">
        <v>281018</v>
      </c>
      <c r="MZ178">
        <v>0.25599688926035014</v>
      </c>
      <c r="NA178">
        <v>277096</v>
      </c>
      <c r="NB178">
        <v>0.26118400990391932</v>
      </c>
      <c r="NC178">
        <v>3927</v>
      </c>
      <c r="ND178">
        <v>-2.4590163934426257E-2</v>
      </c>
      <c r="NE178">
        <v>79460</v>
      </c>
      <c r="NF178">
        <v>0.25096427840488666</v>
      </c>
      <c r="NG178">
        <v>75750</v>
      </c>
      <c r="NH178">
        <v>0.27789867908294963</v>
      </c>
      <c r="NI178">
        <v>3708</v>
      </c>
      <c r="NJ178">
        <v>-0.12547169811320757</v>
      </c>
      <c r="NK178">
        <v>132693</v>
      </c>
      <c r="NL178">
        <v>0.41279998296458764</v>
      </c>
      <c r="NM178">
        <v>130447</v>
      </c>
      <c r="NN178">
        <v>0.42049612335569297</v>
      </c>
      <c r="NO178">
        <v>2237</v>
      </c>
      <c r="NP178">
        <v>7.2387344199424719E-2</v>
      </c>
      <c r="NQ178">
        <v>8420</v>
      </c>
      <c r="NR178">
        <v>-1.2316715542522005E-2</v>
      </c>
      <c r="NS178">
        <v>6257</v>
      </c>
      <c r="NT178">
        <v>-8.8033814312782344E-2</v>
      </c>
      <c r="NU178">
        <v>2163</v>
      </c>
      <c r="NV178">
        <v>0.30301204819277117</v>
      </c>
    </row>
    <row r="179" spans="2:386" outlineLevel="1" x14ac:dyDescent="0.25">
      <c r="B179" t="s">
        <v>61</v>
      </c>
      <c r="C179">
        <v>893997</v>
      </c>
      <c r="D179" t="s">
        <v>123</v>
      </c>
      <c r="E179">
        <v>348996</v>
      </c>
      <c r="F179" t="s">
        <v>123</v>
      </c>
      <c r="G179">
        <v>346190</v>
      </c>
      <c r="H179" t="s">
        <v>123</v>
      </c>
      <c r="I179">
        <v>2806</v>
      </c>
      <c r="J179" t="s">
        <v>123</v>
      </c>
      <c r="K179">
        <v>291857</v>
      </c>
      <c r="L179" t="s">
        <v>123</v>
      </c>
      <c r="M179">
        <v>290465</v>
      </c>
      <c r="N179" t="s">
        <v>123</v>
      </c>
      <c r="O179">
        <v>1393</v>
      </c>
      <c r="P179" t="s">
        <v>123</v>
      </c>
      <c r="Q179">
        <v>141817</v>
      </c>
      <c r="R179" t="s">
        <v>123</v>
      </c>
      <c r="S179">
        <v>139185</v>
      </c>
      <c r="T179" t="s">
        <v>123</v>
      </c>
      <c r="U179">
        <v>2632</v>
      </c>
      <c r="V179" t="s">
        <v>123</v>
      </c>
      <c r="W179">
        <v>96961</v>
      </c>
      <c r="X179" t="s">
        <v>123</v>
      </c>
      <c r="Y179">
        <v>95278</v>
      </c>
      <c r="Z179" t="s">
        <v>123</v>
      </c>
      <c r="AA179">
        <v>1683</v>
      </c>
      <c r="AB179" t="s">
        <v>123</v>
      </c>
      <c r="AC179">
        <v>16024</v>
      </c>
      <c r="AD179" t="s">
        <v>123</v>
      </c>
      <c r="AE179">
        <v>14918</v>
      </c>
      <c r="AF179" t="s">
        <v>123</v>
      </c>
      <c r="AG179">
        <v>1106</v>
      </c>
      <c r="AH179" t="s">
        <v>123</v>
      </c>
      <c r="AI179">
        <v>793310</v>
      </c>
      <c r="AJ179" t="s">
        <v>123</v>
      </c>
      <c r="AK179">
        <v>300613</v>
      </c>
      <c r="AL179" t="s">
        <v>123</v>
      </c>
      <c r="AM179">
        <v>299247</v>
      </c>
      <c r="AN179" t="s">
        <v>123</v>
      </c>
      <c r="AO179">
        <v>1365</v>
      </c>
      <c r="AP179" t="s">
        <v>123</v>
      </c>
      <c r="AQ179">
        <v>266194</v>
      </c>
      <c r="AR179" t="s">
        <v>123</v>
      </c>
      <c r="AS179">
        <v>265295</v>
      </c>
      <c r="AT179" t="s">
        <v>123</v>
      </c>
      <c r="AU179">
        <v>898</v>
      </c>
      <c r="AV179" t="s">
        <v>123</v>
      </c>
      <c r="AW179">
        <v>122512</v>
      </c>
      <c r="AX179" t="s">
        <v>123</v>
      </c>
      <c r="AY179">
        <v>120182</v>
      </c>
      <c r="AZ179" t="s">
        <v>123</v>
      </c>
      <c r="BA179">
        <v>2331</v>
      </c>
      <c r="BB179" t="s">
        <v>123</v>
      </c>
      <c r="BC179">
        <v>90464</v>
      </c>
      <c r="BD179" t="s">
        <v>123</v>
      </c>
      <c r="BE179">
        <v>89162</v>
      </c>
      <c r="BF179" t="s">
        <v>123</v>
      </c>
      <c r="BG179">
        <v>1301</v>
      </c>
      <c r="BH179" t="s">
        <v>123</v>
      </c>
      <c r="BI179">
        <v>12751</v>
      </c>
      <c r="BJ179" t="s">
        <v>123</v>
      </c>
      <c r="BK179">
        <v>11850</v>
      </c>
      <c r="BL179" t="s">
        <v>123</v>
      </c>
      <c r="BM179">
        <v>901</v>
      </c>
      <c r="BN179" t="s">
        <v>123</v>
      </c>
      <c r="BO179">
        <v>100688</v>
      </c>
      <c r="BP179" t="s">
        <v>123</v>
      </c>
      <c r="BQ179">
        <v>48383</v>
      </c>
      <c r="BR179" t="s">
        <v>123</v>
      </c>
      <c r="BS179">
        <v>46942</v>
      </c>
      <c r="BT179" t="s">
        <v>123</v>
      </c>
      <c r="BU179">
        <v>1441</v>
      </c>
      <c r="BV179" t="s">
        <v>123</v>
      </c>
      <c r="BW179">
        <v>25663</v>
      </c>
      <c r="BX179" t="s">
        <v>123</v>
      </c>
      <c r="BY179">
        <v>25169</v>
      </c>
      <c r="BZ179" t="s">
        <v>123</v>
      </c>
      <c r="CA179">
        <v>494</v>
      </c>
      <c r="CB179" t="s">
        <v>123</v>
      </c>
      <c r="CC179">
        <v>19305</v>
      </c>
      <c r="CD179" t="s">
        <v>123</v>
      </c>
      <c r="CE179">
        <v>19004</v>
      </c>
      <c r="CF179" t="s">
        <v>123</v>
      </c>
      <c r="CG179">
        <v>301</v>
      </c>
      <c r="CH179" t="s">
        <v>123</v>
      </c>
      <c r="CI179">
        <v>6497</v>
      </c>
      <c r="CJ179" t="s">
        <v>123</v>
      </c>
      <c r="CK179">
        <v>6116</v>
      </c>
      <c r="CL179" t="s">
        <v>123</v>
      </c>
      <c r="CM179">
        <v>381</v>
      </c>
      <c r="CN179" t="s">
        <v>123</v>
      </c>
      <c r="CO179">
        <v>3273</v>
      </c>
      <c r="CP179" t="s">
        <v>123</v>
      </c>
      <c r="CQ179">
        <v>3068</v>
      </c>
      <c r="CR179" t="s">
        <v>123</v>
      </c>
      <c r="CS179">
        <v>205</v>
      </c>
      <c r="CT179" t="s">
        <v>123</v>
      </c>
      <c r="CU179">
        <v>210574</v>
      </c>
      <c r="CV179" t="s">
        <v>123</v>
      </c>
      <c r="CW179">
        <v>56690</v>
      </c>
      <c r="CX179" t="s">
        <v>123</v>
      </c>
      <c r="CY179">
        <v>56200</v>
      </c>
      <c r="CZ179" t="s">
        <v>123</v>
      </c>
      <c r="DA179">
        <v>491</v>
      </c>
      <c r="DB179" t="s">
        <v>123</v>
      </c>
      <c r="DC179">
        <v>77370</v>
      </c>
      <c r="DD179" t="s">
        <v>123</v>
      </c>
      <c r="DE179">
        <v>77018</v>
      </c>
      <c r="DF179" t="s">
        <v>123</v>
      </c>
      <c r="DG179">
        <v>352</v>
      </c>
      <c r="DH179" t="s">
        <v>123</v>
      </c>
      <c r="DI179">
        <v>25277</v>
      </c>
      <c r="DJ179" t="s">
        <v>123</v>
      </c>
      <c r="DK179">
        <v>23961</v>
      </c>
      <c r="DL179" t="s">
        <v>123</v>
      </c>
      <c r="DM179">
        <v>1316</v>
      </c>
      <c r="DN179" t="s">
        <v>123</v>
      </c>
      <c r="DO179">
        <v>43825</v>
      </c>
      <c r="DP179" t="s">
        <v>123</v>
      </c>
      <c r="DQ179">
        <v>43338</v>
      </c>
      <c r="DR179" t="s">
        <v>123</v>
      </c>
      <c r="DS179">
        <v>488</v>
      </c>
      <c r="DT179" t="s">
        <v>123</v>
      </c>
      <c r="DU179">
        <v>6539</v>
      </c>
      <c r="DV179" t="s">
        <v>123</v>
      </c>
      <c r="DW179">
        <v>6240</v>
      </c>
      <c r="DX179" t="s">
        <v>123</v>
      </c>
      <c r="DY179">
        <v>300</v>
      </c>
      <c r="DZ179" t="s">
        <v>123</v>
      </c>
      <c r="EA179">
        <v>21111</v>
      </c>
      <c r="EB179" t="s">
        <v>123</v>
      </c>
      <c r="EC179">
        <v>13966</v>
      </c>
      <c r="ED179" t="s">
        <v>123</v>
      </c>
      <c r="EE179">
        <v>13916</v>
      </c>
      <c r="EF179" t="s">
        <v>123</v>
      </c>
      <c r="EG179">
        <v>50</v>
      </c>
      <c r="EH179" t="s">
        <v>123</v>
      </c>
      <c r="EI179">
        <v>4007</v>
      </c>
      <c r="EJ179" t="s">
        <v>123</v>
      </c>
      <c r="EK179">
        <v>3986</v>
      </c>
      <c r="EL179" t="s">
        <v>123</v>
      </c>
      <c r="EM179">
        <v>22</v>
      </c>
      <c r="EN179" t="s">
        <v>123</v>
      </c>
      <c r="EO179">
        <v>1827</v>
      </c>
      <c r="EP179" t="s">
        <v>123</v>
      </c>
      <c r="EQ179">
        <v>1770</v>
      </c>
      <c r="ER179" t="s">
        <v>123</v>
      </c>
      <c r="ES179">
        <v>57</v>
      </c>
      <c r="ET179" t="s">
        <v>123</v>
      </c>
      <c r="EU179">
        <v>600</v>
      </c>
      <c r="EV179" t="s">
        <v>123</v>
      </c>
      <c r="EW179">
        <v>590</v>
      </c>
      <c r="EX179" t="s">
        <v>123</v>
      </c>
      <c r="EY179">
        <v>10</v>
      </c>
      <c r="EZ179" t="s">
        <v>123</v>
      </c>
      <c r="FA179">
        <v>593</v>
      </c>
      <c r="FB179" t="s">
        <v>123</v>
      </c>
      <c r="FC179">
        <v>589</v>
      </c>
      <c r="FD179" t="s">
        <v>123</v>
      </c>
      <c r="FE179">
        <v>5</v>
      </c>
      <c r="FF179" t="s">
        <v>123</v>
      </c>
      <c r="FG179">
        <v>14980</v>
      </c>
      <c r="FH179" t="s">
        <v>123</v>
      </c>
      <c r="FI179">
        <v>8800</v>
      </c>
      <c r="FJ179" t="s">
        <v>123</v>
      </c>
      <c r="FK179">
        <v>8800</v>
      </c>
      <c r="FL179" t="s">
        <v>123</v>
      </c>
      <c r="FM179">
        <v>0</v>
      </c>
      <c r="FN179" t="s">
        <v>123</v>
      </c>
      <c r="FO179">
        <v>2104</v>
      </c>
      <c r="FP179" t="s">
        <v>123</v>
      </c>
      <c r="FQ179">
        <v>2073</v>
      </c>
      <c r="FR179" t="s">
        <v>123</v>
      </c>
      <c r="FS179">
        <v>31</v>
      </c>
      <c r="FT179" t="s">
        <v>123</v>
      </c>
      <c r="FU179">
        <v>844</v>
      </c>
      <c r="FV179" t="s">
        <v>123</v>
      </c>
      <c r="FW179">
        <v>750</v>
      </c>
      <c r="FX179" t="s">
        <v>123</v>
      </c>
      <c r="FY179">
        <v>94</v>
      </c>
      <c r="FZ179" t="s">
        <v>123</v>
      </c>
      <c r="GA179">
        <v>2910</v>
      </c>
      <c r="GB179" t="s">
        <v>123</v>
      </c>
      <c r="GC179">
        <v>2910</v>
      </c>
      <c r="GD179" t="s">
        <v>123</v>
      </c>
      <c r="GE179">
        <v>0</v>
      </c>
      <c r="GF179" t="s">
        <v>123</v>
      </c>
      <c r="GG179">
        <v>184</v>
      </c>
      <c r="GH179" t="s">
        <v>123</v>
      </c>
      <c r="GI179">
        <v>82</v>
      </c>
      <c r="GJ179" t="s">
        <v>123</v>
      </c>
      <c r="GK179">
        <v>102</v>
      </c>
      <c r="GL179" t="s">
        <v>123</v>
      </c>
      <c r="GM179">
        <v>213827</v>
      </c>
      <c r="GN179" t="s">
        <v>123</v>
      </c>
      <c r="GO179">
        <v>109637</v>
      </c>
      <c r="GP179" t="s">
        <v>123</v>
      </c>
      <c r="GQ179">
        <v>109508</v>
      </c>
      <c r="GR179" t="s">
        <v>123</v>
      </c>
      <c r="GS179">
        <v>129</v>
      </c>
      <c r="GT179" t="s">
        <v>123</v>
      </c>
      <c r="GU179">
        <v>29269</v>
      </c>
      <c r="GV179" t="s">
        <v>123</v>
      </c>
      <c r="GW179">
        <v>29176</v>
      </c>
      <c r="GX179" t="s">
        <v>123</v>
      </c>
      <c r="GY179">
        <v>93</v>
      </c>
      <c r="GZ179" t="s">
        <v>123</v>
      </c>
      <c r="HA179">
        <v>53326</v>
      </c>
      <c r="HB179" t="s">
        <v>123</v>
      </c>
      <c r="HC179">
        <v>53005</v>
      </c>
      <c r="HD179" t="s">
        <v>123</v>
      </c>
      <c r="HE179">
        <v>321</v>
      </c>
      <c r="HF179" t="s">
        <v>123</v>
      </c>
      <c r="HG179">
        <v>18725</v>
      </c>
      <c r="HH179" t="s">
        <v>123</v>
      </c>
      <c r="HI179">
        <v>18363</v>
      </c>
      <c r="HJ179" t="s">
        <v>123</v>
      </c>
      <c r="HK179">
        <v>362</v>
      </c>
      <c r="HL179" t="s">
        <v>123</v>
      </c>
      <c r="HM179">
        <v>2113</v>
      </c>
      <c r="HN179" t="s">
        <v>123</v>
      </c>
      <c r="HO179">
        <v>2053</v>
      </c>
      <c r="HP179" t="s">
        <v>123</v>
      </c>
      <c r="HQ179">
        <v>60</v>
      </c>
      <c r="HR179" t="s">
        <v>123</v>
      </c>
      <c r="HS179">
        <v>29568</v>
      </c>
      <c r="HT179" t="s">
        <v>123</v>
      </c>
      <c r="HU179">
        <v>8336</v>
      </c>
      <c r="HV179" t="s">
        <v>123</v>
      </c>
      <c r="HW179">
        <v>8311</v>
      </c>
      <c r="HX179" t="s">
        <v>123</v>
      </c>
      <c r="HY179">
        <v>25</v>
      </c>
      <c r="HZ179" t="s">
        <v>123</v>
      </c>
      <c r="IA179">
        <v>13983</v>
      </c>
      <c r="IB179" t="s">
        <v>123</v>
      </c>
      <c r="IC179">
        <v>13929</v>
      </c>
      <c r="ID179" t="s">
        <v>123</v>
      </c>
      <c r="IE179">
        <v>54</v>
      </c>
      <c r="IF179" t="s">
        <v>123</v>
      </c>
      <c r="IG179">
        <v>3190</v>
      </c>
      <c r="IH179" t="s">
        <v>123</v>
      </c>
      <c r="II179">
        <v>3112</v>
      </c>
      <c r="IJ179" t="s">
        <v>123</v>
      </c>
      <c r="IK179">
        <v>78</v>
      </c>
      <c r="IL179" t="s">
        <v>123</v>
      </c>
      <c r="IM179">
        <v>2673</v>
      </c>
      <c r="IN179" t="s">
        <v>123</v>
      </c>
      <c r="IO179">
        <v>2673</v>
      </c>
      <c r="IP179" t="s">
        <v>123</v>
      </c>
      <c r="IQ179">
        <v>0</v>
      </c>
      <c r="IR179" t="s">
        <v>123</v>
      </c>
      <c r="IS179">
        <v>1454</v>
      </c>
      <c r="IT179" t="s">
        <v>123</v>
      </c>
      <c r="IU179">
        <v>1436</v>
      </c>
      <c r="IV179" t="s">
        <v>123</v>
      </c>
      <c r="IW179">
        <v>18</v>
      </c>
      <c r="IX179" t="s">
        <v>123</v>
      </c>
      <c r="IY179">
        <v>29278</v>
      </c>
      <c r="IZ179" t="s">
        <v>123</v>
      </c>
      <c r="JA179">
        <v>7317</v>
      </c>
      <c r="JB179" t="s">
        <v>123</v>
      </c>
      <c r="JC179">
        <v>7297</v>
      </c>
      <c r="JD179" t="s">
        <v>123</v>
      </c>
      <c r="JE179">
        <v>19</v>
      </c>
      <c r="JF179" t="s">
        <v>123</v>
      </c>
      <c r="JG179">
        <v>4771</v>
      </c>
      <c r="JH179" t="s">
        <v>123</v>
      </c>
      <c r="JI179">
        <v>4771</v>
      </c>
      <c r="JJ179" t="s">
        <v>123</v>
      </c>
      <c r="JK179">
        <v>0</v>
      </c>
      <c r="JL179" t="s">
        <v>123</v>
      </c>
      <c r="JM179">
        <v>15219</v>
      </c>
      <c r="JN179" t="s">
        <v>123</v>
      </c>
      <c r="JO179">
        <v>15205</v>
      </c>
      <c r="JP179" t="s">
        <v>123</v>
      </c>
      <c r="JQ179">
        <v>13</v>
      </c>
      <c r="JR179" t="s">
        <v>123</v>
      </c>
      <c r="JS179">
        <v>1819</v>
      </c>
      <c r="JT179" t="s">
        <v>123</v>
      </c>
      <c r="JU179">
        <v>1819</v>
      </c>
      <c r="JV179" t="s">
        <v>123</v>
      </c>
      <c r="JW179">
        <v>0</v>
      </c>
      <c r="JX179" t="s">
        <v>123</v>
      </c>
      <c r="JY179">
        <v>160</v>
      </c>
      <c r="JZ179" t="s">
        <v>123</v>
      </c>
      <c r="KA179">
        <v>146</v>
      </c>
      <c r="KB179" t="s">
        <v>123</v>
      </c>
      <c r="KC179">
        <v>13</v>
      </c>
      <c r="KD179" t="s">
        <v>123</v>
      </c>
      <c r="KE179">
        <v>18339</v>
      </c>
      <c r="KF179" t="s">
        <v>123</v>
      </c>
      <c r="KG179">
        <v>10837</v>
      </c>
      <c r="KH179" t="s">
        <v>123</v>
      </c>
      <c r="KI179">
        <v>10810</v>
      </c>
      <c r="KJ179" t="s">
        <v>123</v>
      </c>
      <c r="KK179">
        <v>27</v>
      </c>
      <c r="KL179" t="s">
        <v>123</v>
      </c>
      <c r="KM179">
        <v>4849</v>
      </c>
      <c r="KN179" t="s">
        <v>123</v>
      </c>
      <c r="KO179">
        <v>4840</v>
      </c>
      <c r="KP179" t="s">
        <v>123</v>
      </c>
      <c r="KQ179">
        <v>9</v>
      </c>
      <c r="KR179" t="s">
        <v>123</v>
      </c>
      <c r="KS179">
        <v>1004</v>
      </c>
      <c r="KT179" t="s">
        <v>123</v>
      </c>
      <c r="KU179">
        <v>963</v>
      </c>
      <c r="KV179" t="s">
        <v>123</v>
      </c>
      <c r="KW179">
        <v>41</v>
      </c>
      <c r="KX179" t="s">
        <v>123</v>
      </c>
      <c r="KY179">
        <v>1608</v>
      </c>
      <c r="KZ179" t="s">
        <v>123</v>
      </c>
      <c r="LA179">
        <v>1601</v>
      </c>
      <c r="LB179" t="s">
        <v>123</v>
      </c>
      <c r="LC179">
        <v>7</v>
      </c>
      <c r="LD179" t="s">
        <v>123</v>
      </c>
      <c r="LE179">
        <v>87</v>
      </c>
      <c r="LF179" t="s">
        <v>123</v>
      </c>
      <c r="LG179">
        <v>81</v>
      </c>
      <c r="LH179" t="s">
        <v>123</v>
      </c>
      <c r="LI179">
        <v>6</v>
      </c>
      <c r="LJ179" t="s">
        <v>123</v>
      </c>
      <c r="LK179">
        <v>194477</v>
      </c>
      <c r="LL179" t="s">
        <v>123</v>
      </c>
      <c r="LM179">
        <v>54418</v>
      </c>
      <c r="LN179" t="s">
        <v>123</v>
      </c>
      <c r="LO179">
        <v>54188</v>
      </c>
      <c r="LP179" t="s">
        <v>123</v>
      </c>
      <c r="LQ179">
        <v>231</v>
      </c>
      <c r="LR179" t="s">
        <v>123</v>
      </c>
      <c r="LS179">
        <v>110705</v>
      </c>
      <c r="LT179" t="s">
        <v>123</v>
      </c>
      <c r="LU179">
        <v>110477</v>
      </c>
      <c r="LV179" t="s">
        <v>123</v>
      </c>
      <c r="LW179">
        <v>228</v>
      </c>
      <c r="LX179" t="s">
        <v>123</v>
      </c>
      <c r="LY179">
        <v>16788</v>
      </c>
      <c r="LZ179" t="s">
        <v>123</v>
      </c>
      <c r="MA179">
        <v>16634</v>
      </c>
      <c r="MB179" t="s">
        <v>123</v>
      </c>
      <c r="MC179">
        <v>155</v>
      </c>
      <c r="MD179" t="s">
        <v>123</v>
      </c>
      <c r="ME179">
        <v>12482</v>
      </c>
      <c r="MF179" t="s">
        <v>123</v>
      </c>
      <c r="MG179">
        <v>12262</v>
      </c>
      <c r="MH179" t="s">
        <v>123</v>
      </c>
      <c r="MI179">
        <v>220</v>
      </c>
      <c r="MJ179" t="s">
        <v>123</v>
      </c>
      <c r="MK179">
        <v>612</v>
      </c>
      <c r="ML179" t="s">
        <v>123</v>
      </c>
      <c r="MM179">
        <v>392</v>
      </c>
      <c r="MN179" t="s">
        <v>123</v>
      </c>
      <c r="MO179">
        <v>220</v>
      </c>
      <c r="MP179" t="s">
        <v>123</v>
      </c>
      <c r="MQ179">
        <v>61156</v>
      </c>
      <c r="MR179" t="s">
        <v>123</v>
      </c>
      <c r="MS179">
        <v>30612</v>
      </c>
      <c r="MT179" t="s">
        <v>123</v>
      </c>
      <c r="MU179">
        <v>30217</v>
      </c>
      <c r="MV179" t="s">
        <v>123</v>
      </c>
      <c r="MW179">
        <v>393</v>
      </c>
      <c r="MX179" t="s">
        <v>123</v>
      </c>
      <c r="MY179">
        <v>19136</v>
      </c>
      <c r="MZ179" t="s">
        <v>123</v>
      </c>
      <c r="NA179">
        <v>19025</v>
      </c>
      <c r="NB179" t="s">
        <v>123</v>
      </c>
      <c r="NC179">
        <v>109</v>
      </c>
      <c r="ND179" t="s">
        <v>123</v>
      </c>
      <c r="NE179">
        <v>5037</v>
      </c>
      <c r="NF179" t="s">
        <v>123</v>
      </c>
      <c r="NG179">
        <v>4782</v>
      </c>
      <c r="NH179" t="s">
        <v>123</v>
      </c>
      <c r="NI179">
        <v>256</v>
      </c>
      <c r="NJ179" t="s">
        <v>123</v>
      </c>
      <c r="NK179">
        <v>5822</v>
      </c>
      <c r="NL179" t="s">
        <v>123</v>
      </c>
      <c r="NM179">
        <v>5606</v>
      </c>
      <c r="NN179" t="s">
        <v>123</v>
      </c>
      <c r="NO179">
        <v>214</v>
      </c>
      <c r="NP179" t="s">
        <v>123</v>
      </c>
      <c r="NQ179">
        <v>1009</v>
      </c>
      <c r="NR179" t="s">
        <v>123</v>
      </c>
      <c r="NS179">
        <v>831</v>
      </c>
      <c r="NT179" t="s">
        <v>123</v>
      </c>
      <c r="NU179">
        <v>177</v>
      </c>
      <c r="NV179" t="s">
        <v>123</v>
      </c>
    </row>
    <row r="180" spans="2:386" outlineLevel="1" x14ac:dyDescent="0.25">
      <c r="B180" t="s">
        <v>63</v>
      </c>
      <c r="C180">
        <v>884642</v>
      </c>
      <c r="D180" t="s">
        <v>123</v>
      </c>
      <c r="E180">
        <v>343266</v>
      </c>
      <c r="F180" t="s">
        <v>123</v>
      </c>
      <c r="G180">
        <v>339103</v>
      </c>
      <c r="H180" t="s">
        <v>123</v>
      </c>
      <c r="I180">
        <v>4164</v>
      </c>
      <c r="J180" t="s">
        <v>123</v>
      </c>
      <c r="K180">
        <v>281219</v>
      </c>
      <c r="L180" t="s">
        <v>123</v>
      </c>
      <c r="M180">
        <v>276876</v>
      </c>
      <c r="N180" t="s">
        <v>123</v>
      </c>
      <c r="O180">
        <v>4344</v>
      </c>
      <c r="P180" t="s">
        <v>123</v>
      </c>
      <c r="Q180">
        <v>154615</v>
      </c>
      <c r="R180" t="s">
        <v>123</v>
      </c>
      <c r="S180">
        <v>148227</v>
      </c>
      <c r="T180" t="s">
        <v>123</v>
      </c>
      <c r="U180">
        <v>6389</v>
      </c>
      <c r="V180" t="s">
        <v>123</v>
      </c>
      <c r="W180">
        <v>100403</v>
      </c>
      <c r="X180" t="s">
        <v>123</v>
      </c>
      <c r="Y180">
        <v>97400</v>
      </c>
      <c r="Z180" t="s">
        <v>123</v>
      </c>
      <c r="AA180">
        <v>3003</v>
      </c>
      <c r="AB180" t="s">
        <v>123</v>
      </c>
      <c r="AC180">
        <v>21280</v>
      </c>
      <c r="AD180" t="s">
        <v>123</v>
      </c>
      <c r="AE180">
        <v>15547</v>
      </c>
      <c r="AF180" t="s">
        <v>123</v>
      </c>
      <c r="AG180">
        <v>5733</v>
      </c>
      <c r="AH180" t="s">
        <v>123</v>
      </c>
      <c r="AI180">
        <v>775060</v>
      </c>
      <c r="AJ180" t="s">
        <v>123</v>
      </c>
      <c r="AK180">
        <v>295742</v>
      </c>
      <c r="AL180" t="s">
        <v>123</v>
      </c>
      <c r="AM180">
        <v>294280</v>
      </c>
      <c r="AN180" t="s">
        <v>123</v>
      </c>
      <c r="AO180">
        <v>1462</v>
      </c>
      <c r="AP180" t="s">
        <v>123</v>
      </c>
      <c r="AQ180">
        <v>245542</v>
      </c>
      <c r="AR180" t="s">
        <v>123</v>
      </c>
      <c r="AS180">
        <v>241647</v>
      </c>
      <c r="AT180" t="s">
        <v>123</v>
      </c>
      <c r="AU180">
        <v>3895</v>
      </c>
      <c r="AV180" t="s">
        <v>123</v>
      </c>
      <c r="AW180">
        <v>132642</v>
      </c>
      <c r="AX180" t="s">
        <v>123</v>
      </c>
      <c r="AY180">
        <v>127471</v>
      </c>
      <c r="AZ180" t="s">
        <v>123</v>
      </c>
      <c r="BA180">
        <v>5171</v>
      </c>
      <c r="BB180" t="s">
        <v>123</v>
      </c>
      <c r="BC180">
        <v>92989</v>
      </c>
      <c r="BD180" t="s">
        <v>123</v>
      </c>
      <c r="BE180">
        <v>91283</v>
      </c>
      <c r="BF180" t="s">
        <v>123</v>
      </c>
      <c r="BG180">
        <v>1705</v>
      </c>
      <c r="BH180" t="s">
        <v>123</v>
      </c>
      <c r="BI180">
        <v>17343</v>
      </c>
      <c r="BJ180" t="s">
        <v>123</v>
      </c>
      <c r="BK180">
        <v>13421</v>
      </c>
      <c r="BL180" t="s">
        <v>123</v>
      </c>
      <c r="BM180">
        <v>3922</v>
      </c>
      <c r="BN180" t="s">
        <v>123</v>
      </c>
      <c r="BO180">
        <v>109583</v>
      </c>
      <c r="BP180" t="s">
        <v>123</v>
      </c>
      <c r="BQ180">
        <v>47524</v>
      </c>
      <c r="BR180" t="s">
        <v>123</v>
      </c>
      <c r="BS180">
        <v>44822</v>
      </c>
      <c r="BT180" t="s">
        <v>123</v>
      </c>
      <c r="BU180">
        <v>2702</v>
      </c>
      <c r="BV180" t="s">
        <v>123</v>
      </c>
      <c r="BW180">
        <v>35678</v>
      </c>
      <c r="BX180" t="s">
        <v>123</v>
      </c>
      <c r="BY180">
        <v>35229</v>
      </c>
      <c r="BZ180" t="s">
        <v>123</v>
      </c>
      <c r="CA180">
        <v>449</v>
      </c>
      <c r="CB180" t="s">
        <v>123</v>
      </c>
      <c r="CC180">
        <v>21973</v>
      </c>
      <c r="CD180" t="s">
        <v>123</v>
      </c>
      <c r="CE180">
        <v>20756</v>
      </c>
      <c r="CF180" t="s">
        <v>123</v>
      </c>
      <c r="CG180">
        <v>1218</v>
      </c>
      <c r="CH180" t="s">
        <v>123</v>
      </c>
      <c r="CI180">
        <v>7415</v>
      </c>
      <c r="CJ180" t="s">
        <v>123</v>
      </c>
      <c r="CK180">
        <v>6117</v>
      </c>
      <c r="CL180" t="s">
        <v>123</v>
      </c>
      <c r="CM180">
        <v>1298</v>
      </c>
      <c r="CN180" t="s">
        <v>123</v>
      </c>
      <c r="CO180">
        <v>3936</v>
      </c>
      <c r="CP180" t="s">
        <v>123</v>
      </c>
      <c r="CQ180">
        <v>2126</v>
      </c>
      <c r="CR180" t="s">
        <v>123</v>
      </c>
      <c r="CS180">
        <v>1811</v>
      </c>
      <c r="CT180" t="s">
        <v>123</v>
      </c>
      <c r="CU180">
        <v>189969</v>
      </c>
      <c r="CV180" t="s">
        <v>123</v>
      </c>
      <c r="CW180">
        <v>52643</v>
      </c>
      <c r="CX180" t="s">
        <v>123</v>
      </c>
      <c r="CY180">
        <v>52463</v>
      </c>
      <c r="CZ180" t="s">
        <v>123</v>
      </c>
      <c r="DA180">
        <v>180</v>
      </c>
      <c r="DB180" t="s">
        <v>123</v>
      </c>
      <c r="DC180">
        <v>64488</v>
      </c>
      <c r="DD180" t="s">
        <v>123</v>
      </c>
      <c r="DE180">
        <v>63325</v>
      </c>
      <c r="DF180" t="s">
        <v>123</v>
      </c>
      <c r="DG180">
        <v>1163</v>
      </c>
      <c r="DH180" t="s">
        <v>123</v>
      </c>
      <c r="DI180">
        <v>23694</v>
      </c>
      <c r="DJ180" t="s">
        <v>123</v>
      </c>
      <c r="DK180">
        <v>21829</v>
      </c>
      <c r="DL180" t="s">
        <v>123</v>
      </c>
      <c r="DM180">
        <v>1865</v>
      </c>
      <c r="DN180" t="s">
        <v>123</v>
      </c>
      <c r="DO180">
        <v>42759</v>
      </c>
      <c r="DP180" t="s">
        <v>123</v>
      </c>
      <c r="DQ180">
        <v>41479</v>
      </c>
      <c r="DR180" t="s">
        <v>123</v>
      </c>
      <c r="DS180">
        <v>1280</v>
      </c>
      <c r="DT180" t="s">
        <v>123</v>
      </c>
      <c r="DU180">
        <v>8935</v>
      </c>
      <c r="DV180" t="s">
        <v>123</v>
      </c>
      <c r="DW180">
        <v>7786</v>
      </c>
      <c r="DX180" t="s">
        <v>123</v>
      </c>
      <c r="DY180">
        <v>1148</v>
      </c>
      <c r="DZ180" t="s">
        <v>123</v>
      </c>
      <c r="EA180">
        <v>21486</v>
      </c>
      <c r="EB180" t="s">
        <v>123</v>
      </c>
      <c r="EC180">
        <v>13109</v>
      </c>
      <c r="ED180" t="s">
        <v>123</v>
      </c>
      <c r="EE180">
        <v>13080</v>
      </c>
      <c r="EF180" t="s">
        <v>123</v>
      </c>
      <c r="EG180">
        <v>30</v>
      </c>
      <c r="EH180" t="s">
        <v>123</v>
      </c>
      <c r="EI180">
        <v>5542</v>
      </c>
      <c r="EJ180" t="s">
        <v>123</v>
      </c>
      <c r="EK180">
        <v>5528</v>
      </c>
      <c r="EL180" t="s">
        <v>123</v>
      </c>
      <c r="EM180">
        <v>14</v>
      </c>
      <c r="EN180" t="s">
        <v>123</v>
      </c>
      <c r="EO180">
        <v>1748</v>
      </c>
      <c r="EP180" t="s">
        <v>123</v>
      </c>
      <c r="EQ180">
        <v>1676</v>
      </c>
      <c r="ER180" t="s">
        <v>123</v>
      </c>
      <c r="ES180">
        <v>73</v>
      </c>
      <c r="ET180" t="s">
        <v>123</v>
      </c>
      <c r="EU180">
        <v>535</v>
      </c>
      <c r="EV180" t="s">
        <v>123</v>
      </c>
      <c r="EW180">
        <v>533</v>
      </c>
      <c r="EX180" t="s">
        <v>123</v>
      </c>
      <c r="EY180">
        <v>3</v>
      </c>
      <c r="EZ180" t="s">
        <v>123</v>
      </c>
      <c r="FA180">
        <v>609</v>
      </c>
      <c r="FB180" t="s">
        <v>123</v>
      </c>
      <c r="FC180">
        <v>567</v>
      </c>
      <c r="FD180" t="s">
        <v>123</v>
      </c>
      <c r="FE180">
        <v>41</v>
      </c>
      <c r="FF180" t="s">
        <v>123</v>
      </c>
      <c r="FG180">
        <v>18328</v>
      </c>
      <c r="FH180" t="s">
        <v>123</v>
      </c>
      <c r="FI180">
        <v>9362</v>
      </c>
      <c r="FJ180" t="s">
        <v>123</v>
      </c>
      <c r="FK180">
        <v>9362</v>
      </c>
      <c r="FL180" t="s">
        <v>123</v>
      </c>
      <c r="FM180">
        <v>0</v>
      </c>
      <c r="FN180" t="s">
        <v>123</v>
      </c>
      <c r="FO180">
        <v>2514</v>
      </c>
      <c r="FP180" t="s">
        <v>123</v>
      </c>
      <c r="FQ180">
        <v>2440</v>
      </c>
      <c r="FR180" t="s">
        <v>123</v>
      </c>
      <c r="FS180">
        <v>74</v>
      </c>
      <c r="FT180" t="s">
        <v>123</v>
      </c>
      <c r="FU180">
        <v>1615</v>
      </c>
      <c r="FV180" t="s">
        <v>123</v>
      </c>
      <c r="FW180">
        <v>1386</v>
      </c>
      <c r="FX180" t="s">
        <v>123</v>
      </c>
      <c r="FY180">
        <v>229</v>
      </c>
      <c r="FZ180" t="s">
        <v>123</v>
      </c>
      <c r="GA180">
        <v>4872</v>
      </c>
      <c r="GB180" t="s">
        <v>123</v>
      </c>
      <c r="GC180">
        <v>4818</v>
      </c>
      <c r="GD180" t="s">
        <v>123</v>
      </c>
      <c r="GE180">
        <v>54</v>
      </c>
      <c r="GF180" t="s">
        <v>123</v>
      </c>
      <c r="GG180">
        <v>264</v>
      </c>
      <c r="GH180" t="s">
        <v>123</v>
      </c>
      <c r="GI180">
        <v>264</v>
      </c>
      <c r="GJ180" t="s">
        <v>123</v>
      </c>
      <c r="GK180">
        <v>0</v>
      </c>
      <c r="GL180" t="s">
        <v>123</v>
      </c>
      <c r="GM180">
        <v>240005</v>
      </c>
      <c r="GN180" t="s">
        <v>123</v>
      </c>
      <c r="GO180">
        <v>115835</v>
      </c>
      <c r="GP180" t="s">
        <v>123</v>
      </c>
      <c r="GQ180">
        <v>115275</v>
      </c>
      <c r="GR180" t="s">
        <v>123</v>
      </c>
      <c r="GS180">
        <v>561</v>
      </c>
      <c r="GT180" t="s">
        <v>123</v>
      </c>
      <c r="GU180">
        <v>35814</v>
      </c>
      <c r="GV180" t="s">
        <v>123</v>
      </c>
      <c r="GW180">
        <v>33776</v>
      </c>
      <c r="GX180" t="s">
        <v>123</v>
      </c>
      <c r="GY180">
        <v>2038</v>
      </c>
      <c r="GZ180" t="s">
        <v>123</v>
      </c>
      <c r="HA180">
        <v>64459</v>
      </c>
      <c r="HB180" t="s">
        <v>123</v>
      </c>
      <c r="HC180">
        <v>61993</v>
      </c>
      <c r="HD180" t="s">
        <v>123</v>
      </c>
      <c r="HE180">
        <v>2466</v>
      </c>
      <c r="HF180" t="s">
        <v>123</v>
      </c>
      <c r="HG180">
        <v>25179</v>
      </c>
      <c r="HH180" t="s">
        <v>123</v>
      </c>
      <c r="HI180">
        <v>25141</v>
      </c>
      <c r="HJ180" t="s">
        <v>123</v>
      </c>
      <c r="HK180">
        <v>39</v>
      </c>
      <c r="HL180" t="s">
        <v>123</v>
      </c>
      <c r="HM180">
        <v>4597</v>
      </c>
      <c r="HN180" t="s">
        <v>123</v>
      </c>
      <c r="HO180">
        <v>2218</v>
      </c>
      <c r="HP180" t="s">
        <v>123</v>
      </c>
      <c r="HQ180">
        <v>2379</v>
      </c>
      <c r="HR180" t="s">
        <v>123</v>
      </c>
      <c r="HS180">
        <v>32552</v>
      </c>
      <c r="HT180" t="s">
        <v>123</v>
      </c>
      <c r="HU180">
        <v>10201</v>
      </c>
      <c r="HV180" t="s">
        <v>123</v>
      </c>
      <c r="HW180">
        <v>10115</v>
      </c>
      <c r="HX180" t="s">
        <v>123</v>
      </c>
      <c r="HY180">
        <v>86</v>
      </c>
      <c r="HZ180" t="s">
        <v>123</v>
      </c>
      <c r="IA180">
        <v>14278</v>
      </c>
      <c r="IB180" t="s">
        <v>123</v>
      </c>
      <c r="IC180">
        <v>14278</v>
      </c>
      <c r="ID180" t="s">
        <v>123</v>
      </c>
      <c r="IE180">
        <v>0</v>
      </c>
      <c r="IF180" t="s">
        <v>123</v>
      </c>
      <c r="IG180">
        <v>4186</v>
      </c>
      <c r="IH180" t="s">
        <v>123</v>
      </c>
      <c r="II180">
        <v>4044</v>
      </c>
      <c r="IJ180" t="s">
        <v>123</v>
      </c>
      <c r="IK180">
        <v>142</v>
      </c>
      <c r="IL180" t="s">
        <v>123</v>
      </c>
      <c r="IM180">
        <v>2614</v>
      </c>
      <c r="IN180" t="s">
        <v>123</v>
      </c>
      <c r="IO180">
        <v>2614</v>
      </c>
      <c r="IP180" t="s">
        <v>123</v>
      </c>
      <c r="IQ180">
        <v>0</v>
      </c>
      <c r="IR180" t="s">
        <v>123</v>
      </c>
      <c r="IS180">
        <v>1359</v>
      </c>
      <c r="IT180" t="s">
        <v>123</v>
      </c>
      <c r="IU180">
        <v>1300</v>
      </c>
      <c r="IV180" t="s">
        <v>123</v>
      </c>
      <c r="IW180">
        <v>59</v>
      </c>
      <c r="IX180" t="s">
        <v>123</v>
      </c>
      <c r="IY180">
        <v>27070</v>
      </c>
      <c r="IZ180" t="s">
        <v>123</v>
      </c>
      <c r="JA180">
        <v>7568</v>
      </c>
      <c r="JB180" t="s">
        <v>123</v>
      </c>
      <c r="JC180">
        <v>7559</v>
      </c>
      <c r="JD180" t="s">
        <v>123</v>
      </c>
      <c r="JE180">
        <v>10</v>
      </c>
      <c r="JF180" t="s">
        <v>123</v>
      </c>
      <c r="JG180">
        <v>3679</v>
      </c>
      <c r="JH180" t="s">
        <v>123</v>
      </c>
      <c r="JI180">
        <v>3679</v>
      </c>
      <c r="JJ180" t="s">
        <v>123</v>
      </c>
      <c r="JK180">
        <v>0</v>
      </c>
      <c r="JL180" t="s">
        <v>123</v>
      </c>
      <c r="JM180">
        <v>14247</v>
      </c>
      <c r="JN180" t="s">
        <v>123</v>
      </c>
      <c r="JO180">
        <v>14247</v>
      </c>
      <c r="JP180" t="s">
        <v>123</v>
      </c>
      <c r="JQ180">
        <v>0</v>
      </c>
      <c r="JR180" t="s">
        <v>123</v>
      </c>
      <c r="JS180">
        <v>1465</v>
      </c>
      <c r="JT180" t="s">
        <v>123</v>
      </c>
      <c r="JU180">
        <v>1412</v>
      </c>
      <c r="JV180" t="s">
        <v>123</v>
      </c>
      <c r="JW180">
        <v>53</v>
      </c>
      <c r="JX180" t="s">
        <v>123</v>
      </c>
      <c r="JY180">
        <v>95</v>
      </c>
      <c r="JZ180" t="s">
        <v>123</v>
      </c>
      <c r="KA180">
        <v>95</v>
      </c>
      <c r="KB180" t="s">
        <v>123</v>
      </c>
      <c r="KC180">
        <v>0</v>
      </c>
      <c r="KD180" t="s">
        <v>123</v>
      </c>
      <c r="KE180">
        <v>14853</v>
      </c>
      <c r="KF180" t="s">
        <v>123</v>
      </c>
      <c r="KG180">
        <v>7879</v>
      </c>
      <c r="KH180" t="s">
        <v>123</v>
      </c>
      <c r="KI180">
        <v>7867</v>
      </c>
      <c r="KJ180" t="s">
        <v>123</v>
      </c>
      <c r="KK180">
        <v>13</v>
      </c>
      <c r="KL180" t="s">
        <v>123</v>
      </c>
      <c r="KM180">
        <v>4104</v>
      </c>
      <c r="KN180" t="s">
        <v>123</v>
      </c>
      <c r="KO180">
        <v>4104</v>
      </c>
      <c r="KP180" t="s">
        <v>123</v>
      </c>
      <c r="KQ180">
        <v>0</v>
      </c>
      <c r="KR180" t="s">
        <v>123</v>
      </c>
      <c r="KS180">
        <v>1055</v>
      </c>
      <c r="KT180" t="s">
        <v>123</v>
      </c>
      <c r="KU180">
        <v>1055</v>
      </c>
      <c r="KV180" t="s">
        <v>123</v>
      </c>
      <c r="KW180">
        <v>0</v>
      </c>
      <c r="KX180" t="s">
        <v>123</v>
      </c>
      <c r="KY180">
        <v>1740</v>
      </c>
      <c r="KZ180" t="s">
        <v>123</v>
      </c>
      <c r="LA180">
        <v>1726</v>
      </c>
      <c r="LB180" t="s">
        <v>123</v>
      </c>
      <c r="LC180">
        <v>14</v>
      </c>
      <c r="LD180" t="s">
        <v>123</v>
      </c>
      <c r="LE180">
        <v>96</v>
      </c>
      <c r="LF180" t="s">
        <v>123</v>
      </c>
      <c r="LG180">
        <v>90</v>
      </c>
      <c r="LH180" t="s">
        <v>123</v>
      </c>
      <c r="LI180">
        <v>6</v>
      </c>
      <c r="LJ180" t="s">
        <v>123</v>
      </c>
      <c r="LK180">
        <v>166995</v>
      </c>
      <c r="LL180" t="s">
        <v>123</v>
      </c>
      <c r="LM180">
        <v>49285</v>
      </c>
      <c r="LN180" t="s">
        <v>123</v>
      </c>
      <c r="LO180">
        <v>49156</v>
      </c>
      <c r="LP180" t="s">
        <v>123</v>
      </c>
      <c r="LQ180">
        <v>129</v>
      </c>
      <c r="LR180" t="s">
        <v>123</v>
      </c>
      <c r="LS180">
        <v>93675</v>
      </c>
      <c r="LT180" t="s">
        <v>123</v>
      </c>
      <c r="LU180">
        <v>93417</v>
      </c>
      <c r="LV180" t="s">
        <v>123</v>
      </c>
      <c r="LW180">
        <v>258</v>
      </c>
      <c r="LX180" t="s">
        <v>123</v>
      </c>
      <c r="LY180">
        <v>13649</v>
      </c>
      <c r="LZ180" t="s">
        <v>123</v>
      </c>
      <c r="MA180">
        <v>13521</v>
      </c>
      <c r="MB180" t="s">
        <v>123</v>
      </c>
      <c r="MC180">
        <v>128</v>
      </c>
      <c r="MD180" t="s">
        <v>123</v>
      </c>
      <c r="ME180">
        <v>9792</v>
      </c>
      <c r="MF180" t="s">
        <v>123</v>
      </c>
      <c r="MG180">
        <v>9748</v>
      </c>
      <c r="MH180" t="s">
        <v>123</v>
      </c>
      <c r="MI180">
        <v>44</v>
      </c>
      <c r="MJ180" t="s">
        <v>123</v>
      </c>
      <c r="MK180">
        <v>268</v>
      </c>
      <c r="ML180" t="s">
        <v>123</v>
      </c>
      <c r="MM180">
        <v>201</v>
      </c>
      <c r="MN180" t="s">
        <v>123</v>
      </c>
      <c r="MO180">
        <v>66</v>
      </c>
      <c r="MP180" t="s">
        <v>123</v>
      </c>
      <c r="MQ180">
        <v>63802</v>
      </c>
      <c r="MR180" t="s">
        <v>123</v>
      </c>
      <c r="MS180">
        <v>29860</v>
      </c>
      <c r="MT180" t="s">
        <v>123</v>
      </c>
      <c r="MU180">
        <v>29403</v>
      </c>
      <c r="MV180" t="s">
        <v>123</v>
      </c>
      <c r="MW180">
        <v>453</v>
      </c>
      <c r="MX180" t="s">
        <v>123</v>
      </c>
      <c r="MY180">
        <v>21448</v>
      </c>
      <c r="MZ180" t="s">
        <v>123</v>
      </c>
      <c r="NA180">
        <v>21100</v>
      </c>
      <c r="NB180" t="s">
        <v>123</v>
      </c>
      <c r="NC180">
        <v>348</v>
      </c>
      <c r="ND180" t="s">
        <v>123</v>
      </c>
      <c r="NE180">
        <v>7989</v>
      </c>
      <c r="NF180" t="s">
        <v>123</v>
      </c>
      <c r="NG180">
        <v>7720</v>
      </c>
      <c r="NH180" t="s">
        <v>123</v>
      </c>
      <c r="NI180">
        <v>268</v>
      </c>
      <c r="NJ180" t="s">
        <v>123</v>
      </c>
      <c r="NK180">
        <v>4033</v>
      </c>
      <c r="NL180" t="s">
        <v>123</v>
      </c>
      <c r="NM180">
        <v>3812</v>
      </c>
      <c r="NN180" t="s">
        <v>123</v>
      </c>
      <c r="NO180">
        <v>218</v>
      </c>
      <c r="NP180" t="s">
        <v>123</v>
      </c>
      <c r="NQ180">
        <v>1120</v>
      </c>
      <c r="NR180" t="s">
        <v>123</v>
      </c>
      <c r="NS180">
        <v>900</v>
      </c>
      <c r="NT180" t="s">
        <v>123</v>
      </c>
      <c r="NU180">
        <v>223</v>
      </c>
      <c r="NV180" t="s">
        <v>123</v>
      </c>
    </row>
    <row r="181" spans="2:386" outlineLevel="1" x14ac:dyDescent="0.25">
      <c r="B181" t="s">
        <v>65</v>
      </c>
      <c r="C181">
        <v>987707</v>
      </c>
      <c r="D181" t="s">
        <v>123</v>
      </c>
      <c r="E181">
        <v>366982</v>
      </c>
      <c r="F181" t="s">
        <v>123</v>
      </c>
      <c r="G181">
        <v>363797</v>
      </c>
      <c r="H181" t="s">
        <v>123</v>
      </c>
      <c r="I181">
        <v>3184</v>
      </c>
      <c r="J181" t="s">
        <v>123</v>
      </c>
      <c r="K181">
        <v>303809</v>
      </c>
      <c r="L181" t="s">
        <v>123</v>
      </c>
      <c r="M181">
        <v>300470</v>
      </c>
      <c r="N181" t="s">
        <v>123</v>
      </c>
      <c r="O181">
        <v>3339</v>
      </c>
      <c r="P181" t="s">
        <v>123</v>
      </c>
      <c r="Q181">
        <v>175093</v>
      </c>
      <c r="R181" t="s">
        <v>123</v>
      </c>
      <c r="S181">
        <v>170941</v>
      </c>
      <c r="T181" t="s">
        <v>123</v>
      </c>
      <c r="U181">
        <v>4152</v>
      </c>
      <c r="V181" t="s">
        <v>123</v>
      </c>
      <c r="W181">
        <v>132222</v>
      </c>
      <c r="X181" t="s">
        <v>123</v>
      </c>
      <c r="Y181">
        <v>128303</v>
      </c>
      <c r="Z181" t="s">
        <v>123</v>
      </c>
      <c r="AA181">
        <v>3919</v>
      </c>
      <c r="AB181" t="s">
        <v>123</v>
      </c>
      <c r="AC181">
        <v>18783</v>
      </c>
      <c r="AD181" t="s">
        <v>123</v>
      </c>
      <c r="AE181">
        <v>16404</v>
      </c>
      <c r="AF181" t="s">
        <v>123</v>
      </c>
      <c r="AG181">
        <v>2379</v>
      </c>
      <c r="AH181" t="s">
        <v>123</v>
      </c>
      <c r="AI181">
        <v>862748</v>
      </c>
      <c r="AJ181" t="s">
        <v>123</v>
      </c>
      <c r="AK181">
        <v>312274</v>
      </c>
      <c r="AL181" t="s">
        <v>123</v>
      </c>
      <c r="AM181">
        <v>311350</v>
      </c>
      <c r="AN181" t="s">
        <v>123</v>
      </c>
      <c r="AO181">
        <v>925</v>
      </c>
      <c r="AP181" t="s">
        <v>123</v>
      </c>
      <c r="AQ181">
        <v>273852</v>
      </c>
      <c r="AR181" t="s">
        <v>123</v>
      </c>
      <c r="AS181">
        <v>271018</v>
      </c>
      <c r="AT181" t="s">
        <v>123</v>
      </c>
      <c r="AU181">
        <v>2834</v>
      </c>
      <c r="AV181" t="s">
        <v>123</v>
      </c>
      <c r="AW181">
        <v>146052</v>
      </c>
      <c r="AX181" t="s">
        <v>123</v>
      </c>
      <c r="AY181">
        <v>143205</v>
      </c>
      <c r="AZ181" t="s">
        <v>123</v>
      </c>
      <c r="BA181">
        <v>2846</v>
      </c>
      <c r="BB181" t="s">
        <v>123</v>
      </c>
      <c r="BC181">
        <v>119631</v>
      </c>
      <c r="BD181" t="s">
        <v>123</v>
      </c>
      <c r="BE181">
        <v>117312</v>
      </c>
      <c r="BF181" t="s">
        <v>123</v>
      </c>
      <c r="BG181">
        <v>2319</v>
      </c>
      <c r="BH181" t="s">
        <v>123</v>
      </c>
      <c r="BI181">
        <v>14941</v>
      </c>
      <c r="BJ181" t="s">
        <v>123</v>
      </c>
      <c r="BK181">
        <v>12591</v>
      </c>
      <c r="BL181" t="s">
        <v>123</v>
      </c>
      <c r="BM181">
        <v>2350</v>
      </c>
      <c r="BN181" t="s">
        <v>123</v>
      </c>
      <c r="BO181">
        <v>124959</v>
      </c>
      <c r="BP181" t="s">
        <v>123</v>
      </c>
      <c r="BQ181">
        <v>54708</v>
      </c>
      <c r="BR181" t="s">
        <v>123</v>
      </c>
      <c r="BS181">
        <v>52448</v>
      </c>
      <c r="BT181" t="s">
        <v>123</v>
      </c>
      <c r="BU181">
        <v>2260</v>
      </c>
      <c r="BV181" t="s">
        <v>123</v>
      </c>
      <c r="BW181">
        <v>29957</v>
      </c>
      <c r="BX181" t="s">
        <v>123</v>
      </c>
      <c r="BY181">
        <v>29452</v>
      </c>
      <c r="BZ181" t="s">
        <v>123</v>
      </c>
      <c r="CA181">
        <v>505</v>
      </c>
      <c r="CB181" t="s">
        <v>123</v>
      </c>
      <c r="CC181">
        <v>29041</v>
      </c>
      <c r="CD181" t="s">
        <v>123</v>
      </c>
      <c r="CE181">
        <v>27736</v>
      </c>
      <c r="CF181" t="s">
        <v>123</v>
      </c>
      <c r="CG181">
        <v>1305</v>
      </c>
      <c r="CH181" t="s">
        <v>123</v>
      </c>
      <c r="CI181">
        <v>12591</v>
      </c>
      <c r="CJ181" t="s">
        <v>123</v>
      </c>
      <c r="CK181">
        <v>10992</v>
      </c>
      <c r="CL181" t="s">
        <v>123</v>
      </c>
      <c r="CM181">
        <v>1599</v>
      </c>
      <c r="CN181" t="s">
        <v>123</v>
      </c>
      <c r="CO181">
        <v>3842</v>
      </c>
      <c r="CP181" t="s">
        <v>123</v>
      </c>
      <c r="CQ181">
        <v>3813</v>
      </c>
      <c r="CR181" t="s">
        <v>123</v>
      </c>
      <c r="CS181">
        <v>29</v>
      </c>
      <c r="CT181" t="s">
        <v>123</v>
      </c>
      <c r="CU181">
        <v>220377</v>
      </c>
      <c r="CV181" t="s">
        <v>123</v>
      </c>
      <c r="CW181">
        <v>56786</v>
      </c>
      <c r="CX181" t="s">
        <v>123</v>
      </c>
      <c r="CY181">
        <v>56603</v>
      </c>
      <c r="CZ181" t="s">
        <v>123</v>
      </c>
      <c r="DA181">
        <v>183</v>
      </c>
      <c r="DB181" t="s">
        <v>123</v>
      </c>
      <c r="DC181">
        <v>71718</v>
      </c>
      <c r="DD181" t="s">
        <v>123</v>
      </c>
      <c r="DE181">
        <v>69976</v>
      </c>
      <c r="DF181" t="s">
        <v>123</v>
      </c>
      <c r="DG181">
        <v>1743</v>
      </c>
      <c r="DH181" t="s">
        <v>123</v>
      </c>
      <c r="DI181">
        <v>29268</v>
      </c>
      <c r="DJ181" t="s">
        <v>123</v>
      </c>
      <c r="DK181">
        <v>27057</v>
      </c>
      <c r="DL181" t="s">
        <v>123</v>
      </c>
      <c r="DM181">
        <v>2211</v>
      </c>
      <c r="DN181" t="s">
        <v>123</v>
      </c>
      <c r="DO181">
        <v>56976</v>
      </c>
      <c r="DP181" t="s">
        <v>123</v>
      </c>
      <c r="DQ181">
        <v>55076</v>
      </c>
      <c r="DR181" t="s">
        <v>123</v>
      </c>
      <c r="DS181">
        <v>1900</v>
      </c>
      <c r="DT181" t="s">
        <v>123</v>
      </c>
      <c r="DU181">
        <v>9203</v>
      </c>
      <c r="DV181" t="s">
        <v>123</v>
      </c>
      <c r="DW181">
        <v>7505</v>
      </c>
      <c r="DX181" t="s">
        <v>123</v>
      </c>
      <c r="DY181">
        <v>1698</v>
      </c>
      <c r="DZ181" t="s">
        <v>123</v>
      </c>
      <c r="EA181">
        <v>20439</v>
      </c>
      <c r="EB181" t="s">
        <v>123</v>
      </c>
      <c r="EC181">
        <v>11276</v>
      </c>
      <c r="ED181" t="s">
        <v>123</v>
      </c>
      <c r="EE181">
        <v>11252</v>
      </c>
      <c r="EF181" t="s">
        <v>123</v>
      </c>
      <c r="EG181">
        <v>24</v>
      </c>
      <c r="EH181" t="s">
        <v>123</v>
      </c>
      <c r="EI181">
        <v>5912</v>
      </c>
      <c r="EJ181" t="s">
        <v>123</v>
      </c>
      <c r="EK181">
        <v>5807</v>
      </c>
      <c r="EL181" t="s">
        <v>123</v>
      </c>
      <c r="EM181">
        <v>105</v>
      </c>
      <c r="EN181" t="s">
        <v>123</v>
      </c>
      <c r="EO181">
        <v>2218</v>
      </c>
      <c r="EP181" t="s">
        <v>123</v>
      </c>
      <c r="EQ181">
        <v>2051</v>
      </c>
      <c r="ER181" t="s">
        <v>123</v>
      </c>
      <c r="ES181">
        <v>167</v>
      </c>
      <c r="ET181" t="s">
        <v>123</v>
      </c>
      <c r="EU181">
        <v>837</v>
      </c>
      <c r="EV181" t="s">
        <v>123</v>
      </c>
      <c r="EW181">
        <v>833</v>
      </c>
      <c r="EX181" t="s">
        <v>123</v>
      </c>
      <c r="EY181">
        <v>4</v>
      </c>
      <c r="EZ181" t="s">
        <v>123</v>
      </c>
      <c r="FA181">
        <v>517</v>
      </c>
      <c r="FB181" t="s">
        <v>123</v>
      </c>
      <c r="FC181">
        <v>450</v>
      </c>
      <c r="FD181" t="s">
        <v>123</v>
      </c>
      <c r="FE181">
        <v>68</v>
      </c>
      <c r="FF181" t="s">
        <v>123</v>
      </c>
      <c r="FG181">
        <v>18864</v>
      </c>
      <c r="FH181" t="s">
        <v>123</v>
      </c>
      <c r="FI181">
        <v>10080</v>
      </c>
      <c r="FJ181" t="s">
        <v>123</v>
      </c>
      <c r="FK181">
        <v>10068</v>
      </c>
      <c r="FL181" t="s">
        <v>123</v>
      </c>
      <c r="FM181">
        <v>12</v>
      </c>
      <c r="FN181" t="s">
        <v>123</v>
      </c>
      <c r="FO181">
        <v>2945</v>
      </c>
      <c r="FP181" t="s">
        <v>123</v>
      </c>
      <c r="FQ181">
        <v>2859</v>
      </c>
      <c r="FR181" t="s">
        <v>123</v>
      </c>
      <c r="FS181">
        <v>86</v>
      </c>
      <c r="FT181" t="s">
        <v>123</v>
      </c>
      <c r="FU181">
        <v>1530</v>
      </c>
      <c r="FV181" t="s">
        <v>123</v>
      </c>
      <c r="FW181">
        <v>1501</v>
      </c>
      <c r="FX181" t="s">
        <v>123</v>
      </c>
      <c r="FY181">
        <v>29</v>
      </c>
      <c r="FZ181" t="s">
        <v>123</v>
      </c>
      <c r="GA181">
        <v>4180</v>
      </c>
      <c r="GB181" t="s">
        <v>123</v>
      </c>
      <c r="GC181">
        <v>4180</v>
      </c>
      <c r="GD181" t="s">
        <v>123</v>
      </c>
      <c r="GE181">
        <v>0</v>
      </c>
      <c r="GF181" t="s">
        <v>123</v>
      </c>
      <c r="GG181">
        <v>213</v>
      </c>
      <c r="GH181" t="s">
        <v>123</v>
      </c>
      <c r="GI181">
        <v>170</v>
      </c>
      <c r="GJ181" t="s">
        <v>123</v>
      </c>
      <c r="GK181">
        <v>43</v>
      </c>
      <c r="GL181" t="s">
        <v>123</v>
      </c>
      <c r="GM181">
        <v>284825</v>
      </c>
      <c r="GN181" t="s">
        <v>123</v>
      </c>
      <c r="GO181">
        <v>130992</v>
      </c>
      <c r="GP181" t="s">
        <v>123</v>
      </c>
      <c r="GQ181">
        <v>130690</v>
      </c>
      <c r="GR181" t="s">
        <v>123</v>
      </c>
      <c r="GS181">
        <v>302</v>
      </c>
      <c r="GT181" t="s">
        <v>123</v>
      </c>
      <c r="GU181">
        <v>45048</v>
      </c>
      <c r="GV181" t="s">
        <v>123</v>
      </c>
      <c r="GW181">
        <v>44964</v>
      </c>
      <c r="GX181" t="s">
        <v>123</v>
      </c>
      <c r="GY181">
        <v>84</v>
      </c>
      <c r="GZ181" t="s">
        <v>123</v>
      </c>
      <c r="HA181">
        <v>74631</v>
      </c>
      <c r="HB181" t="s">
        <v>123</v>
      </c>
      <c r="HC181">
        <v>74447</v>
      </c>
      <c r="HD181" t="s">
        <v>123</v>
      </c>
      <c r="HE181">
        <v>184</v>
      </c>
      <c r="HF181" t="s">
        <v>123</v>
      </c>
      <c r="HG181">
        <v>31382</v>
      </c>
      <c r="HH181" t="s">
        <v>123</v>
      </c>
      <c r="HI181">
        <v>31337</v>
      </c>
      <c r="HJ181" t="s">
        <v>123</v>
      </c>
      <c r="HK181">
        <v>45</v>
      </c>
      <c r="HL181" t="s">
        <v>123</v>
      </c>
      <c r="HM181">
        <v>1943</v>
      </c>
      <c r="HN181" t="s">
        <v>123</v>
      </c>
      <c r="HO181">
        <v>1827</v>
      </c>
      <c r="HP181" t="s">
        <v>123</v>
      </c>
      <c r="HQ181">
        <v>115</v>
      </c>
      <c r="HR181" t="s">
        <v>123</v>
      </c>
      <c r="HS181">
        <v>32319</v>
      </c>
      <c r="HT181" t="s">
        <v>123</v>
      </c>
      <c r="HU181">
        <v>8828</v>
      </c>
      <c r="HV181" t="s">
        <v>123</v>
      </c>
      <c r="HW181">
        <v>8828</v>
      </c>
      <c r="HX181" t="s">
        <v>123</v>
      </c>
      <c r="HY181">
        <v>0</v>
      </c>
      <c r="HZ181" t="s">
        <v>123</v>
      </c>
      <c r="IA181">
        <v>15242</v>
      </c>
      <c r="IB181" t="s">
        <v>123</v>
      </c>
      <c r="IC181">
        <v>15242</v>
      </c>
      <c r="ID181" t="s">
        <v>123</v>
      </c>
      <c r="IE181">
        <v>0</v>
      </c>
      <c r="IF181" t="s">
        <v>123</v>
      </c>
      <c r="IG181">
        <v>3488</v>
      </c>
      <c r="IH181" t="s">
        <v>123</v>
      </c>
      <c r="II181">
        <v>3479</v>
      </c>
      <c r="IJ181" t="s">
        <v>123</v>
      </c>
      <c r="IK181">
        <v>9</v>
      </c>
      <c r="IL181" t="s">
        <v>123</v>
      </c>
      <c r="IM181">
        <v>2939</v>
      </c>
      <c r="IN181" t="s">
        <v>123</v>
      </c>
      <c r="IO181">
        <v>2868</v>
      </c>
      <c r="IP181" t="s">
        <v>123</v>
      </c>
      <c r="IQ181">
        <v>71</v>
      </c>
      <c r="IR181" t="s">
        <v>123</v>
      </c>
      <c r="IS181">
        <v>1726</v>
      </c>
      <c r="IT181" t="s">
        <v>123</v>
      </c>
      <c r="IU181">
        <v>1726</v>
      </c>
      <c r="IV181" t="s">
        <v>123</v>
      </c>
      <c r="IW181">
        <v>0</v>
      </c>
      <c r="IX181" t="s">
        <v>123</v>
      </c>
      <c r="IY181">
        <v>28982</v>
      </c>
      <c r="IZ181" t="s">
        <v>123</v>
      </c>
      <c r="JA181">
        <v>7383</v>
      </c>
      <c r="JB181" t="s">
        <v>123</v>
      </c>
      <c r="JC181">
        <v>7383</v>
      </c>
      <c r="JD181" t="s">
        <v>123</v>
      </c>
      <c r="JE181">
        <v>0</v>
      </c>
      <c r="JF181" t="s">
        <v>123</v>
      </c>
      <c r="JG181">
        <v>5212</v>
      </c>
      <c r="JH181" t="s">
        <v>123</v>
      </c>
      <c r="JI181">
        <v>5204</v>
      </c>
      <c r="JJ181" t="s">
        <v>123</v>
      </c>
      <c r="JK181">
        <v>8</v>
      </c>
      <c r="JL181" t="s">
        <v>123</v>
      </c>
      <c r="JM181">
        <v>13874</v>
      </c>
      <c r="JN181" t="s">
        <v>123</v>
      </c>
      <c r="JO181">
        <v>13874</v>
      </c>
      <c r="JP181" t="s">
        <v>123</v>
      </c>
      <c r="JQ181">
        <v>0</v>
      </c>
      <c r="JR181" t="s">
        <v>123</v>
      </c>
      <c r="JS181">
        <v>2329</v>
      </c>
      <c r="JT181" t="s">
        <v>123</v>
      </c>
      <c r="JU181">
        <v>2284</v>
      </c>
      <c r="JV181" t="s">
        <v>123</v>
      </c>
      <c r="JW181">
        <v>45</v>
      </c>
      <c r="JX181" t="s">
        <v>123</v>
      </c>
      <c r="JY181">
        <v>195</v>
      </c>
      <c r="JZ181" t="s">
        <v>123</v>
      </c>
      <c r="KA181">
        <v>94</v>
      </c>
      <c r="KB181" t="s">
        <v>123</v>
      </c>
      <c r="KC181">
        <v>102</v>
      </c>
      <c r="KD181" t="s">
        <v>123</v>
      </c>
      <c r="KE181">
        <v>16758</v>
      </c>
      <c r="KF181" t="s">
        <v>123</v>
      </c>
      <c r="KG181">
        <v>8432</v>
      </c>
      <c r="KH181" t="s">
        <v>123</v>
      </c>
      <c r="KI181">
        <v>8367</v>
      </c>
      <c r="KJ181" t="s">
        <v>123</v>
      </c>
      <c r="KK181">
        <v>64</v>
      </c>
      <c r="KL181" t="s">
        <v>123</v>
      </c>
      <c r="KM181">
        <v>4504</v>
      </c>
      <c r="KN181" t="s">
        <v>123</v>
      </c>
      <c r="KO181">
        <v>4443</v>
      </c>
      <c r="KP181" t="s">
        <v>123</v>
      </c>
      <c r="KQ181">
        <v>61</v>
      </c>
      <c r="KR181" t="s">
        <v>123</v>
      </c>
      <c r="KS181">
        <v>1279</v>
      </c>
      <c r="KT181" t="s">
        <v>123</v>
      </c>
      <c r="KU181">
        <v>1279</v>
      </c>
      <c r="KV181" t="s">
        <v>123</v>
      </c>
      <c r="KW181">
        <v>0</v>
      </c>
      <c r="KX181" t="s">
        <v>123</v>
      </c>
      <c r="KY181">
        <v>2589</v>
      </c>
      <c r="KZ181" t="s">
        <v>123</v>
      </c>
      <c r="LA181">
        <v>2577</v>
      </c>
      <c r="LB181" t="s">
        <v>123</v>
      </c>
      <c r="LC181">
        <v>12</v>
      </c>
      <c r="LD181" t="s">
        <v>123</v>
      </c>
      <c r="LE181">
        <v>108</v>
      </c>
      <c r="LF181" t="s">
        <v>123</v>
      </c>
      <c r="LG181">
        <v>85</v>
      </c>
      <c r="LH181" t="s">
        <v>123</v>
      </c>
      <c r="LI181">
        <v>23</v>
      </c>
      <c r="LJ181" t="s">
        <v>123</v>
      </c>
      <c r="LK181">
        <v>175748</v>
      </c>
      <c r="LL181" t="s">
        <v>123</v>
      </c>
      <c r="LM181">
        <v>46031</v>
      </c>
      <c r="LN181" t="s">
        <v>123</v>
      </c>
      <c r="LO181">
        <v>45879</v>
      </c>
      <c r="LP181" t="s">
        <v>123</v>
      </c>
      <c r="LQ181">
        <v>152</v>
      </c>
      <c r="LR181" t="s">
        <v>123</v>
      </c>
      <c r="LS181">
        <v>102270</v>
      </c>
      <c r="LT181" t="s">
        <v>123</v>
      </c>
      <c r="LU181">
        <v>102068</v>
      </c>
      <c r="LV181" t="s">
        <v>123</v>
      </c>
      <c r="LW181">
        <v>202</v>
      </c>
      <c r="LX181" t="s">
        <v>123</v>
      </c>
      <c r="LY181">
        <v>14944</v>
      </c>
      <c r="LZ181" t="s">
        <v>123</v>
      </c>
      <c r="MA181">
        <v>14944</v>
      </c>
      <c r="MB181" t="s">
        <v>123</v>
      </c>
      <c r="MC181">
        <v>0</v>
      </c>
      <c r="MD181" t="s">
        <v>123</v>
      </c>
      <c r="ME181">
        <v>12111</v>
      </c>
      <c r="MF181" t="s">
        <v>123</v>
      </c>
      <c r="MG181">
        <v>12071</v>
      </c>
      <c r="MH181" t="s">
        <v>123</v>
      </c>
      <c r="MI181">
        <v>40</v>
      </c>
      <c r="MJ181" t="s">
        <v>123</v>
      </c>
      <c r="MK181">
        <v>296</v>
      </c>
      <c r="ML181" t="s">
        <v>123</v>
      </c>
      <c r="MM181">
        <v>154</v>
      </c>
      <c r="MN181" t="s">
        <v>123</v>
      </c>
      <c r="MO181">
        <v>142</v>
      </c>
      <c r="MP181" t="s">
        <v>123</v>
      </c>
      <c r="MQ181">
        <v>64436</v>
      </c>
      <c r="MR181" t="s">
        <v>123</v>
      </c>
      <c r="MS181">
        <v>32466</v>
      </c>
      <c r="MT181" t="s">
        <v>123</v>
      </c>
      <c r="MU181">
        <v>32280</v>
      </c>
      <c r="MV181" t="s">
        <v>123</v>
      </c>
      <c r="MW181">
        <v>188</v>
      </c>
      <c r="MX181" t="s">
        <v>123</v>
      </c>
      <c r="MY181">
        <v>21001</v>
      </c>
      <c r="MZ181" t="s">
        <v>123</v>
      </c>
      <c r="NA181">
        <v>20455</v>
      </c>
      <c r="NB181" t="s">
        <v>123</v>
      </c>
      <c r="NC181">
        <v>545</v>
      </c>
      <c r="ND181" t="s">
        <v>123</v>
      </c>
      <c r="NE181">
        <v>4820</v>
      </c>
      <c r="NF181" t="s">
        <v>123</v>
      </c>
      <c r="NG181">
        <v>4573</v>
      </c>
      <c r="NH181" t="s">
        <v>123</v>
      </c>
      <c r="NI181">
        <v>246</v>
      </c>
      <c r="NJ181" t="s">
        <v>123</v>
      </c>
      <c r="NK181">
        <v>6288</v>
      </c>
      <c r="NL181" t="s">
        <v>123</v>
      </c>
      <c r="NM181">
        <v>6086</v>
      </c>
      <c r="NN181" t="s">
        <v>123</v>
      </c>
      <c r="NO181">
        <v>202</v>
      </c>
      <c r="NP181" t="s">
        <v>123</v>
      </c>
      <c r="NQ181">
        <v>740</v>
      </c>
      <c r="NR181" t="s">
        <v>123</v>
      </c>
      <c r="NS181">
        <v>580</v>
      </c>
      <c r="NT181" t="s">
        <v>123</v>
      </c>
      <c r="NU181">
        <v>159</v>
      </c>
      <c r="NV181" t="s">
        <v>123</v>
      </c>
    </row>
    <row r="182" spans="2:386" outlineLevel="1" x14ac:dyDescent="0.25">
      <c r="B182" t="s">
        <v>67</v>
      </c>
      <c r="C182">
        <v>727702</v>
      </c>
      <c r="D182" t="s">
        <v>123</v>
      </c>
      <c r="E182">
        <v>295480</v>
      </c>
      <c r="F182" t="s">
        <v>123</v>
      </c>
      <c r="G182">
        <v>291423</v>
      </c>
      <c r="H182" t="s">
        <v>123</v>
      </c>
      <c r="I182">
        <v>4057</v>
      </c>
      <c r="J182" t="s">
        <v>123</v>
      </c>
      <c r="K182">
        <v>195298</v>
      </c>
      <c r="L182" t="s">
        <v>123</v>
      </c>
      <c r="M182">
        <v>193218</v>
      </c>
      <c r="N182" t="s">
        <v>123</v>
      </c>
      <c r="O182">
        <v>2080</v>
      </c>
      <c r="P182" t="s">
        <v>123</v>
      </c>
      <c r="Q182">
        <v>129093</v>
      </c>
      <c r="R182" t="s">
        <v>123</v>
      </c>
      <c r="S182">
        <v>127111</v>
      </c>
      <c r="T182" t="s">
        <v>123</v>
      </c>
      <c r="U182">
        <v>1981</v>
      </c>
      <c r="V182" t="s">
        <v>123</v>
      </c>
      <c r="W182">
        <v>101429</v>
      </c>
      <c r="X182" t="s">
        <v>123</v>
      </c>
      <c r="Y182">
        <v>100129</v>
      </c>
      <c r="Z182" t="s">
        <v>123</v>
      </c>
      <c r="AA182">
        <v>1300</v>
      </c>
      <c r="AB182" t="s">
        <v>123</v>
      </c>
      <c r="AC182">
        <v>12960</v>
      </c>
      <c r="AD182" t="s">
        <v>123</v>
      </c>
      <c r="AE182">
        <v>11701</v>
      </c>
      <c r="AF182" t="s">
        <v>123</v>
      </c>
      <c r="AG182">
        <v>1259</v>
      </c>
      <c r="AH182" t="s">
        <v>123</v>
      </c>
      <c r="AI182">
        <v>597515</v>
      </c>
      <c r="AJ182" t="s">
        <v>123</v>
      </c>
      <c r="AK182">
        <v>234828</v>
      </c>
      <c r="AL182" t="s">
        <v>123</v>
      </c>
      <c r="AM182">
        <v>232647</v>
      </c>
      <c r="AN182" t="s">
        <v>123</v>
      </c>
      <c r="AO182">
        <v>2182</v>
      </c>
      <c r="AP182" t="s">
        <v>123</v>
      </c>
      <c r="AQ182">
        <v>160223</v>
      </c>
      <c r="AR182" t="s">
        <v>123</v>
      </c>
      <c r="AS182">
        <v>158904</v>
      </c>
      <c r="AT182" t="s">
        <v>123</v>
      </c>
      <c r="AU182">
        <v>1320</v>
      </c>
      <c r="AV182" t="s">
        <v>123</v>
      </c>
      <c r="AW182">
        <v>106077</v>
      </c>
      <c r="AX182" t="s">
        <v>123</v>
      </c>
      <c r="AY182">
        <v>104554</v>
      </c>
      <c r="AZ182" t="s">
        <v>123</v>
      </c>
      <c r="BA182">
        <v>1523</v>
      </c>
      <c r="BB182" t="s">
        <v>123</v>
      </c>
      <c r="BC182">
        <v>90446</v>
      </c>
      <c r="BD182" t="s">
        <v>123</v>
      </c>
      <c r="BE182">
        <v>89474</v>
      </c>
      <c r="BF182" t="s">
        <v>123</v>
      </c>
      <c r="BG182">
        <v>971</v>
      </c>
      <c r="BH182" t="s">
        <v>123</v>
      </c>
      <c r="BI182">
        <v>8701</v>
      </c>
      <c r="BJ182" t="s">
        <v>123</v>
      </c>
      <c r="BK182">
        <v>8095</v>
      </c>
      <c r="BL182" t="s">
        <v>123</v>
      </c>
      <c r="BM182">
        <v>606</v>
      </c>
      <c r="BN182" t="s">
        <v>123</v>
      </c>
      <c r="BO182">
        <v>130187</v>
      </c>
      <c r="BP182" t="s">
        <v>123</v>
      </c>
      <c r="BQ182">
        <v>60652</v>
      </c>
      <c r="BR182" t="s">
        <v>123</v>
      </c>
      <c r="BS182">
        <v>58777</v>
      </c>
      <c r="BT182" t="s">
        <v>123</v>
      </c>
      <c r="BU182">
        <v>1875</v>
      </c>
      <c r="BV182" t="s">
        <v>123</v>
      </c>
      <c r="BW182">
        <v>35074</v>
      </c>
      <c r="BX182" t="s">
        <v>123</v>
      </c>
      <c r="BY182">
        <v>34314</v>
      </c>
      <c r="BZ182" t="s">
        <v>123</v>
      </c>
      <c r="CA182">
        <v>760</v>
      </c>
      <c r="CB182" t="s">
        <v>123</v>
      </c>
      <c r="CC182">
        <v>23016</v>
      </c>
      <c r="CD182" t="s">
        <v>123</v>
      </c>
      <c r="CE182">
        <v>22558</v>
      </c>
      <c r="CF182" t="s">
        <v>123</v>
      </c>
      <c r="CG182">
        <v>458</v>
      </c>
      <c r="CH182" t="s">
        <v>123</v>
      </c>
      <c r="CI182">
        <v>10983</v>
      </c>
      <c r="CJ182" t="s">
        <v>123</v>
      </c>
      <c r="CK182">
        <v>10655</v>
      </c>
      <c r="CL182" t="s">
        <v>123</v>
      </c>
      <c r="CM182">
        <v>329</v>
      </c>
      <c r="CN182" t="s">
        <v>123</v>
      </c>
      <c r="CO182">
        <v>4259</v>
      </c>
      <c r="CP182" t="s">
        <v>123</v>
      </c>
      <c r="CQ182">
        <v>3606</v>
      </c>
      <c r="CR182" t="s">
        <v>123</v>
      </c>
      <c r="CS182">
        <v>653</v>
      </c>
      <c r="CT182" t="s">
        <v>123</v>
      </c>
      <c r="CU182">
        <v>160231</v>
      </c>
      <c r="CV182" t="s">
        <v>123</v>
      </c>
      <c r="CW182">
        <v>43710</v>
      </c>
      <c r="CX182" t="s">
        <v>123</v>
      </c>
      <c r="CY182">
        <v>43513</v>
      </c>
      <c r="CZ182" t="s">
        <v>123</v>
      </c>
      <c r="DA182">
        <v>197</v>
      </c>
      <c r="DB182" t="s">
        <v>123</v>
      </c>
      <c r="DC182">
        <v>50393</v>
      </c>
      <c r="DD182" t="s">
        <v>123</v>
      </c>
      <c r="DE182">
        <v>50091</v>
      </c>
      <c r="DF182" t="s">
        <v>123</v>
      </c>
      <c r="DG182">
        <v>302</v>
      </c>
      <c r="DH182" t="s">
        <v>123</v>
      </c>
      <c r="DI182">
        <v>18849</v>
      </c>
      <c r="DJ182" t="s">
        <v>123</v>
      </c>
      <c r="DK182">
        <v>18085</v>
      </c>
      <c r="DL182" t="s">
        <v>123</v>
      </c>
      <c r="DM182">
        <v>764</v>
      </c>
      <c r="DN182" t="s">
        <v>123</v>
      </c>
      <c r="DO182">
        <v>42676</v>
      </c>
      <c r="DP182" t="s">
        <v>123</v>
      </c>
      <c r="DQ182">
        <v>42137</v>
      </c>
      <c r="DR182" t="s">
        <v>123</v>
      </c>
      <c r="DS182">
        <v>538</v>
      </c>
      <c r="DT182" t="s">
        <v>123</v>
      </c>
      <c r="DU182">
        <v>4838</v>
      </c>
      <c r="DV182" t="s">
        <v>123</v>
      </c>
      <c r="DW182">
        <v>4509</v>
      </c>
      <c r="DX182" t="s">
        <v>123</v>
      </c>
      <c r="DY182">
        <v>329</v>
      </c>
      <c r="DZ182" t="s">
        <v>123</v>
      </c>
      <c r="EA182">
        <v>23495</v>
      </c>
      <c r="EB182" t="s">
        <v>123</v>
      </c>
      <c r="EC182">
        <v>12394</v>
      </c>
      <c r="ED182" t="s">
        <v>123</v>
      </c>
      <c r="EE182">
        <v>12328</v>
      </c>
      <c r="EF182" t="s">
        <v>123</v>
      </c>
      <c r="EG182">
        <v>67</v>
      </c>
      <c r="EH182" t="s">
        <v>123</v>
      </c>
      <c r="EI182">
        <v>6689</v>
      </c>
      <c r="EJ182" t="s">
        <v>123</v>
      </c>
      <c r="EK182">
        <v>6336</v>
      </c>
      <c r="EL182" t="s">
        <v>123</v>
      </c>
      <c r="EM182">
        <v>352</v>
      </c>
      <c r="EN182" t="s">
        <v>123</v>
      </c>
      <c r="EO182">
        <v>2676</v>
      </c>
      <c r="EP182" t="s">
        <v>123</v>
      </c>
      <c r="EQ182">
        <v>2599</v>
      </c>
      <c r="ER182" t="s">
        <v>123</v>
      </c>
      <c r="ES182">
        <v>77</v>
      </c>
      <c r="ET182" t="s">
        <v>123</v>
      </c>
      <c r="EU182">
        <v>1651</v>
      </c>
      <c r="EV182" t="s">
        <v>123</v>
      </c>
      <c r="EW182">
        <v>1614</v>
      </c>
      <c r="EX182" t="s">
        <v>123</v>
      </c>
      <c r="EY182">
        <v>37</v>
      </c>
      <c r="EZ182" t="s">
        <v>123</v>
      </c>
      <c r="FA182">
        <v>346</v>
      </c>
      <c r="FB182" t="s">
        <v>123</v>
      </c>
      <c r="FC182">
        <v>338</v>
      </c>
      <c r="FD182" t="s">
        <v>123</v>
      </c>
      <c r="FE182">
        <v>8</v>
      </c>
      <c r="FF182" t="s">
        <v>123</v>
      </c>
      <c r="FG182">
        <v>23899</v>
      </c>
      <c r="FH182" t="s">
        <v>123</v>
      </c>
      <c r="FI182">
        <v>14411</v>
      </c>
      <c r="FJ182" t="s">
        <v>123</v>
      </c>
      <c r="FK182">
        <v>12903</v>
      </c>
      <c r="FL182" t="s">
        <v>123</v>
      </c>
      <c r="FM182">
        <v>1508</v>
      </c>
      <c r="FN182" t="s">
        <v>123</v>
      </c>
      <c r="FO182">
        <v>2929</v>
      </c>
      <c r="FP182" t="s">
        <v>123</v>
      </c>
      <c r="FQ182">
        <v>2817</v>
      </c>
      <c r="FR182" t="s">
        <v>123</v>
      </c>
      <c r="FS182">
        <v>113</v>
      </c>
      <c r="FT182" t="s">
        <v>123</v>
      </c>
      <c r="FU182">
        <v>2324</v>
      </c>
      <c r="FV182" t="s">
        <v>123</v>
      </c>
      <c r="FW182">
        <v>2295</v>
      </c>
      <c r="FX182" t="s">
        <v>123</v>
      </c>
      <c r="FY182">
        <v>29</v>
      </c>
      <c r="FZ182" t="s">
        <v>123</v>
      </c>
      <c r="GA182">
        <v>5380</v>
      </c>
      <c r="GB182" t="s">
        <v>123</v>
      </c>
      <c r="GC182">
        <v>5336</v>
      </c>
      <c r="GD182" t="s">
        <v>123</v>
      </c>
      <c r="GE182">
        <v>44</v>
      </c>
      <c r="GF182" t="s">
        <v>123</v>
      </c>
      <c r="GG182">
        <v>212</v>
      </c>
      <c r="GH182" t="s">
        <v>123</v>
      </c>
      <c r="GI182">
        <v>212</v>
      </c>
      <c r="GJ182" t="s">
        <v>123</v>
      </c>
      <c r="GK182">
        <v>0</v>
      </c>
      <c r="GL182" t="s">
        <v>123</v>
      </c>
      <c r="GM182">
        <v>223776</v>
      </c>
      <c r="GN182" t="s">
        <v>123</v>
      </c>
      <c r="GO182">
        <v>105654</v>
      </c>
      <c r="GP182" t="s">
        <v>123</v>
      </c>
      <c r="GQ182">
        <v>105619</v>
      </c>
      <c r="GR182" t="s">
        <v>123</v>
      </c>
      <c r="GS182">
        <v>36</v>
      </c>
      <c r="GT182" t="s">
        <v>123</v>
      </c>
      <c r="GU182">
        <v>36432</v>
      </c>
      <c r="GV182" t="s">
        <v>123</v>
      </c>
      <c r="GW182">
        <v>36320</v>
      </c>
      <c r="GX182" t="s">
        <v>123</v>
      </c>
      <c r="GY182">
        <v>112</v>
      </c>
      <c r="GZ182" t="s">
        <v>123</v>
      </c>
      <c r="HA182">
        <v>57848</v>
      </c>
      <c r="HB182" t="s">
        <v>123</v>
      </c>
      <c r="HC182">
        <v>57732</v>
      </c>
      <c r="HD182" t="s">
        <v>123</v>
      </c>
      <c r="HE182">
        <v>116</v>
      </c>
      <c r="HF182" t="s">
        <v>123</v>
      </c>
      <c r="HG182">
        <v>22312</v>
      </c>
      <c r="HH182" t="s">
        <v>123</v>
      </c>
      <c r="HI182">
        <v>22107</v>
      </c>
      <c r="HJ182" t="s">
        <v>123</v>
      </c>
      <c r="HK182">
        <v>205</v>
      </c>
      <c r="HL182" t="s">
        <v>123</v>
      </c>
      <c r="HM182">
        <v>1089</v>
      </c>
      <c r="HN182" t="s">
        <v>123</v>
      </c>
      <c r="HO182">
        <v>1020</v>
      </c>
      <c r="HP182" t="s">
        <v>123</v>
      </c>
      <c r="HQ182">
        <v>69</v>
      </c>
      <c r="HR182" t="s">
        <v>123</v>
      </c>
      <c r="HS182">
        <v>24733</v>
      </c>
      <c r="HT182" t="s">
        <v>123</v>
      </c>
      <c r="HU182">
        <v>7615</v>
      </c>
      <c r="HV182" t="s">
        <v>123</v>
      </c>
      <c r="HW182">
        <v>7564</v>
      </c>
      <c r="HX182" t="s">
        <v>123</v>
      </c>
      <c r="HY182">
        <v>50</v>
      </c>
      <c r="HZ182" t="s">
        <v>123</v>
      </c>
      <c r="IA182">
        <v>10387</v>
      </c>
      <c r="IB182" t="s">
        <v>123</v>
      </c>
      <c r="IC182">
        <v>10387</v>
      </c>
      <c r="ID182" t="s">
        <v>123</v>
      </c>
      <c r="IE182">
        <v>0</v>
      </c>
      <c r="IF182" t="s">
        <v>123</v>
      </c>
      <c r="IG182">
        <v>3073</v>
      </c>
      <c r="IH182" t="s">
        <v>123</v>
      </c>
      <c r="II182">
        <v>3023</v>
      </c>
      <c r="IJ182" t="s">
        <v>123</v>
      </c>
      <c r="IK182">
        <v>50</v>
      </c>
      <c r="IL182" t="s">
        <v>123</v>
      </c>
      <c r="IM182">
        <v>2502</v>
      </c>
      <c r="IN182" t="s">
        <v>123</v>
      </c>
      <c r="IO182">
        <v>2502</v>
      </c>
      <c r="IP182" t="s">
        <v>123</v>
      </c>
      <c r="IQ182">
        <v>0</v>
      </c>
      <c r="IR182" t="s">
        <v>123</v>
      </c>
      <c r="IS182">
        <v>1269</v>
      </c>
      <c r="IT182" t="s">
        <v>123</v>
      </c>
      <c r="IU182">
        <v>1219</v>
      </c>
      <c r="IV182" t="s">
        <v>123</v>
      </c>
      <c r="IW182">
        <v>50</v>
      </c>
      <c r="IX182" t="s">
        <v>123</v>
      </c>
      <c r="IY182">
        <v>20407</v>
      </c>
      <c r="IZ182" t="s">
        <v>123</v>
      </c>
      <c r="JA182">
        <v>5536</v>
      </c>
      <c r="JB182" t="s">
        <v>123</v>
      </c>
      <c r="JC182">
        <v>5536</v>
      </c>
      <c r="JD182" t="s">
        <v>123</v>
      </c>
      <c r="JE182">
        <v>0</v>
      </c>
      <c r="JF182" t="s">
        <v>123</v>
      </c>
      <c r="JG182">
        <v>2523</v>
      </c>
      <c r="JH182" t="s">
        <v>123</v>
      </c>
      <c r="JI182">
        <v>2523</v>
      </c>
      <c r="JJ182" t="s">
        <v>123</v>
      </c>
      <c r="JK182">
        <v>0</v>
      </c>
      <c r="JL182" t="s">
        <v>123</v>
      </c>
      <c r="JM182">
        <v>10867</v>
      </c>
      <c r="JN182" t="s">
        <v>123</v>
      </c>
      <c r="JO182">
        <v>10867</v>
      </c>
      <c r="JP182" t="s">
        <v>123</v>
      </c>
      <c r="JQ182">
        <v>0</v>
      </c>
      <c r="JR182" t="s">
        <v>123</v>
      </c>
      <c r="JS182">
        <v>1403</v>
      </c>
      <c r="JT182" t="s">
        <v>123</v>
      </c>
      <c r="JU182">
        <v>1403</v>
      </c>
      <c r="JV182" t="s">
        <v>123</v>
      </c>
      <c r="JW182">
        <v>0</v>
      </c>
      <c r="JX182" t="s">
        <v>123</v>
      </c>
      <c r="JY182">
        <v>100</v>
      </c>
      <c r="JZ182" t="s">
        <v>123</v>
      </c>
      <c r="KA182">
        <v>63</v>
      </c>
      <c r="KB182" t="s">
        <v>123</v>
      </c>
      <c r="KC182">
        <v>38</v>
      </c>
      <c r="KD182" t="s">
        <v>123</v>
      </c>
      <c r="KE182">
        <v>11816</v>
      </c>
      <c r="KF182" t="s">
        <v>123</v>
      </c>
      <c r="KG182">
        <v>5331</v>
      </c>
      <c r="KH182" t="s">
        <v>123</v>
      </c>
      <c r="KI182">
        <v>5310</v>
      </c>
      <c r="KJ182" t="s">
        <v>123</v>
      </c>
      <c r="KK182">
        <v>21</v>
      </c>
      <c r="KL182" t="s">
        <v>123</v>
      </c>
      <c r="KM182">
        <v>2658</v>
      </c>
      <c r="KN182" t="s">
        <v>123</v>
      </c>
      <c r="KO182">
        <v>2658</v>
      </c>
      <c r="KP182" t="s">
        <v>123</v>
      </c>
      <c r="KQ182">
        <v>0</v>
      </c>
      <c r="KR182" t="s">
        <v>123</v>
      </c>
      <c r="KS182">
        <v>888</v>
      </c>
      <c r="KT182" t="s">
        <v>123</v>
      </c>
      <c r="KU182">
        <v>848</v>
      </c>
      <c r="KV182" t="s">
        <v>123</v>
      </c>
      <c r="KW182">
        <v>39</v>
      </c>
      <c r="KX182" t="s">
        <v>123</v>
      </c>
      <c r="KY182">
        <v>2901</v>
      </c>
      <c r="KZ182" t="s">
        <v>123</v>
      </c>
      <c r="LA182">
        <v>2893</v>
      </c>
      <c r="LB182" t="s">
        <v>123</v>
      </c>
      <c r="LC182">
        <v>8</v>
      </c>
      <c r="LD182" t="s">
        <v>123</v>
      </c>
      <c r="LE182">
        <v>124</v>
      </c>
      <c r="LF182" t="s">
        <v>123</v>
      </c>
      <c r="LG182">
        <v>103</v>
      </c>
      <c r="LH182" t="s">
        <v>123</v>
      </c>
      <c r="LI182">
        <v>21</v>
      </c>
      <c r="LJ182" t="s">
        <v>123</v>
      </c>
      <c r="LK182">
        <v>55715</v>
      </c>
      <c r="LL182" t="s">
        <v>123</v>
      </c>
      <c r="LM182">
        <v>14207</v>
      </c>
      <c r="LN182" t="s">
        <v>123</v>
      </c>
      <c r="LO182">
        <v>14177</v>
      </c>
      <c r="LP182" t="s">
        <v>123</v>
      </c>
      <c r="LQ182">
        <v>30</v>
      </c>
      <c r="LR182" t="s">
        <v>123</v>
      </c>
      <c r="LS182">
        <v>33245</v>
      </c>
      <c r="LT182" t="s">
        <v>123</v>
      </c>
      <c r="LU182">
        <v>33144</v>
      </c>
      <c r="LV182" t="s">
        <v>123</v>
      </c>
      <c r="LW182">
        <v>101</v>
      </c>
      <c r="LX182" t="s">
        <v>123</v>
      </c>
      <c r="LY182">
        <v>5158</v>
      </c>
      <c r="LZ182" t="s">
        <v>123</v>
      </c>
      <c r="MA182">
        <v>5158</v>
      </c>
      <c r="MB182" t="s">
        <v>123</v>
      </c>
      <c r="MC182">
        <v>0</v>
      </c>
      <c r="MD182" t="s">
        <v>123</v>
      </c>
      <c r="ME182">
        <v>3141</v>
      </c>
      <c r="MF182" t="s">
        <v>123</v>
      </c>
      <c r="MG182">
        <v>3115</v>
      </c>
      <c r="MH182" t="s">
        <v>123</v>
      </c>
      <c r="MI182">
        <v>26</v>
      </c>
      <c r="MJ182" t="s">
        <v>123</v>
      </c>
      <c r="MK182">
        <v>78</v>
      </c>
      <c r="ML182" t="s">
        <v>123</v>
      </c>
      <c r="MM182">
        <v>67</v>
      </c>
      <c r="MN182" t="s">
        <v>123</v>
      </c>
      <c r="MO182">
        <v>12</v>
      </c>
      <c r="MP182" t="s">
        <v>123</v>
      </c>
      <c r="MQ182">
        <v>53443</v>
      </c>
      <c r="MR182" t="s">
        <v>123</v>
      </c>
      <c r="MS182">
        <v>25970</v>
      </c>
      <c r="MT182" t="s">
        <v>123</v>
      </c>
      <c r="MU182">
        <v>25697</v>
      </c>
      <c r="MV182" t="s">
        <v>123</v>
      </c>
      <c r="MW182">
        <v>273</v>
      </c>
      <c r="MX182" t="s">
        <v>123</v>
      </c>
      <c r="MY182">
        <v>14967</v>
      </c>
      <c r="MZ182" t="s">
        <v>123</v>
      </c>
      <c r="NA182">
        <v>14628</v>
      </c>
      <c r="NB182" t="s">
        <v>123</v>
      </c>
      <c r="NC182">
        <v>340</v>
      </c>
      <c r="ND182" t="s">
        <v>123</v>
      </c>
      <c r="NE182">
        <v>4394</v>
      </c>
      <c r="NF182" t="s">
        <v>123</v>
      </c>
      <c r="NG182">
        <v>3947</v>
      </c>
      <c r="NH182" t="s">
        <v>123</v>
      </c>
      <c r="NI182">
        <v>448</v>
      </c>
      <c r="NJ182" t="s">
        <v>123</v>
      </c>
      <c r="NK182">
        <v>8480</v>
      </c>
      <c r="NL182" t="s">
        <v>123</v>
      </c>
      <c r="NM182">
        <v>8367</v>
      </c>
      <c r="NN182" t="s">
        <v>123</v>
      </c>
      <c r="NO182">
        <v>113</v>
      </c>
      <c r="NP182" t="s">
        <v>123</v>
      </c>
      <c r="NQ182">
        <v>645</v>
      </c>
      <c r="NR182" t="s">
        <v>123</v>
      </c>
      <c r="NS182">
        <v>564</v>
      </c>
      <c r="NT182" t="s">
        <v>123</v>
      </c>
      <c r="NU182">
        <v>79</v>
      </c>
      <c r="NV182" t="s">
        <v>123</v>
      </c>
    </row>
    <row r="183" spans="2:386" outlineLevel="1" x14ac:dyDescent="0.25">
      <c r="B183" t="s">
        <v>69</v>
      </c>
      <c r="C183">
        <v>692753</v>
      </c>
      <c r="D183" t="s">
        <v>123</v>
      </c>
      <c r="E183">
        <v>257850</v>
      </c>
      <c r="F183" t="s">
        <v>123</v>
      </c>
      <c r="G183">
        <v>253441</v>
      </c>
      <c r="H183" t="s">
        <v>123</v>
      </c>
      <c r="I183">
        <v>4409</v>
      </c>
      <c r="J183" t="s">
        <v>123</v>
      </c>
      <c r="K183">
        <v>194631</v>
      </c>
      <c r="L183" t="s">
        <v>123</v>
      </c>
      <c r="M183">
        <v>190268</v>
      </c>
      <c r="N183" t="s">
        <v>123</v>
      </c>
      <c r="O183">
        <v>4363</v>
      </c>
      <c r="P183" t="s">
        <v>123</v>
      </c>
      <c r="Q183">
        <v>135563</v>
      </c>
      <c r="R183" t="s">
        <v>123</v>
      </c>
      <c r="S183">
        <v>129898</v>
      </c>
      <c r="T183" t="s">
        <v>123</v>
      </c>
      <c r="U183">
        <v>5665</v>
      </c>
      <c r="V183" t="s">
        <v>123</v>
      </c>
      <c r="W183">
        <v>106600</v>
      </c>
      <c r="X183" t="s">
        <v>123</v>
      </c>
      <c r="Y183">
        <v>105076</v>
      </c>
      <c r="Z183" t="s">
        <v>123</v>
      </c>
      <c r="AA183">
        <v>1525</v>
      </c>
      <c r="AB183" t="s">
        <v>123</v>
      </c>
      <c r="AC183">
        <v>10243</v>
      </c>
      <c r="AD183" t="s">
        <v>123</v>
      </c>
      <c r="AE183">
        <v>9029</v>
      </c>
      <c r="AF183" t="s">
        <v>123</v>
      </c>
      <c r="AG183">
        <v>1214</v>
      </c>
      <c r="AH183" t="s">
        <v>123</v>
      </c>
      <c r="AI183">
        <v>567947</v>
      </c>
      <c r="AJ183" t="s">
        <v>123</v>
      </c>
      <c r="AK183">
        <v>200257</v>
      </c>
      <c r="AL183" t="s">
        <v>123</v>
      </c>
      <c r="AM183">
        <v>199107</v>
      </c>
      <c r="AN183" t="s">
        <v>123</v>
      </c>
      <c r="AO183">
        <v>1150</v>
      </c>
      <c r="AP183" t="s">
        <v>123</v>
      </c>
      <c r="AQ183">
        <v>157365</v>
      </c>
      <c r="AR183" t="s">
        <v>123</v>
      </c>
      <c r="AS183">
        <v>156664</v>
      </c>
      <c r="AT183" t="s">
        <v>123</v>
      </c>
      <c r="AU183">
        <v>702</v>
      </c>
      <c r="AV183" t="s">
        <v>123</v>
      </c>
      <c r="AW183">
        <v>110260</v>
      </c>
      <c r="AX183" t="s">
        <v>123</v>
      </c>
      <c r="AY183">
        <v>107041</v>
      </c>
      <c r="AZ183" t="s">
        <v>123</v>
      </c>
      <c r="BA183">
        <v>3219</v>
      </c>
      <c r="BB183" t="s">
        <v>123</v>
      </c>
      <c r="BC183">
        <v>95413</v>
      </c>
      <c r="BD183" t="s">
        <v>123</v>
      </c>
      <c r="BE183">
        <v>94144</v>
      </c>
      <c r="BF183" t="s">
        <v>123</v>
      </c>
      <c r="BG183">
        <v>1269</v>
      </c>
      <c r="BH183" t="s">
        <v>123</v>
      </c>
      <c r="BI183">
        <v>6790</v>
      </c>
      <c r="BJ183" t="s">
        <v>123</v>
      </c>
      <c r="BK183">
        <v>6455</v>
      </c>
      <c r="BL183" t="s">
        <v>123</v>
      </c>
      <c r="BM183">
        <v>335</v>
      </c>
      <c r="BN183" t="s">
        <v>123</v>
      </c>
      <c r="BO183">
        <v>124805</v>
      </c>
      <c r="BP183" t="s">
        <v>123</v>
      </c>
      <c r="BQ183">
        <v>57594</v>
      </c>
      <c r="BR183" t="s">
        <v>123</v>
      </c>
      <c r="BS183">
        <v>54335</v>
      </c>
      <c r="BT183" t="s">
        <v>123</v>
      </c>
      <c r="BU183">
        <v>3259</v>
      </c>
      <c r="BV183" t="s">
        <v>123</v>
      </c>
      <c r="BW183">
        <v>37266</v>
      </c>
      <c r="BX183" t="s">
        <v>123</v>
      </c>
      <c r="BY183">
        <v>33604</v>
      </c>
      <c r="BZ183" t="s">
        <v>123</v>
      </c>
      <c r="CA183">
        <v>3661</v>
      </c>
      <c r="CB183" t="s">
        <v>123</v>
      </c>
      <c r="CC183">
        <v>25303</v>
      </c>
      <c r="CD183" t="s">
        <v>123</v>
      </c>
      <c r="CE183">
        <v>22857</v>
      </c>
      <c r="CF183" t="s">
        <v>123</v>
      </c>
      <c r="CG183">
        <v>2447</v>
      </c>
      <c r="CH183" t="s">
        <v>123</v>
      </c>
      <c r="CI183">
        <v>11187</v>
      </c>
      <c r="CJ183" t="s">
        <v>123</v>
      </c>
      <c r="CK183">
        <v>10931</v>
      </c>
      <c r="CL183" t="s">
        <v>123</v>
      </c>
      <c r="CM183">
        <v>256</v>
      </c>
      <c r="CN183" t="s">
        <v>123</v>
      </c>
      <c r="CO183">
        <v>3453</v>
      </c>
      <c r="CP183" t="s">
        <v>123</v>
      </c>
      <c r="CQ183">
        <v>2574</v>
      </c>
      <c r="CR183" t="s">
        <v>123</v>
      </c>
      <c r="CS183">
        <v>879</v>
      </c>
      <c r="CT183" t="s">
        <v>123</v>
      </c>
      <c r="CU183">
        <v>154537</v>
      </c>
      <c r="CV183" t="s">
        <v>123</v>
      </c>
      <c r="CW183">
        <v>35134</v>
      </c>
      <c r="CX183" t="s">
        <v>123</v>
      </c>
      <c r="CY183">
        <v>34796</v>
      </c>
      <c r="CZ183" t="s">
        <v>123</v>
      </c>
      <c r="DA183">
        <v>338</v>
      </c>
      <c r="DB183" t="s">
        <v>123</v>
      </c>
      <c r="DC183">
        <v>49698</v>
      </c>
      <c r="DD183" t="s">
        <v>123</v>
      </c>
      <c r="DE183">
        <v>49547</v>
      </c>
      <c r="DF183" t="s">
        <v>123</v>
      </c>
      <c r="DG183">
        <v>151</v>
      </c>
      <c r="DH183" t="s">
        <v>123</v>
      </c>
      <c r="DI183">
        <v>17663</v>
      </c>
      <c r="DJ183" t="s">
        <v>123</v>
      </c>
      <c r="DK183">
        <v>15616</v>
      </c>
      <c r="DL183" t="s">
        <v>123</v>
      </c>
      <c r="DM183">
        <v>2047</v>
      </c>
      <c r="DN183" t="s">
        <v>123</v>
      </c>
      <c r="DO183">
        <v>49623</v>
      </c>
      <c r="DP183" t="s">
        <v>123</v>
      </c>
      <c r="DQ183">
        <v>49064</v>
      </c>
      <c r="DR183" t="s">
        <v>123</v>
      </c>
      <c r="DS183">
        <v>559</v>
      </c>
      <c r="DT183" t="s">
        <v>123</v>
      </c>
      <c r="DU183">
        <v>2994</v>
      </c>
      <c r="DV183" t="s">
        <v>123</v>
      </c>
      <c r="DW183">
        <v>2994</v>
      </c>
      <c r="DX183" t="s">
        <v>123</v>
      </c>
      <c r="DY183">
        <v>0</v>
      </c>
      <c r="DZ183" t="s">
        <v>123</v>
      </c>
      <c r="EA183">
        <v>18122</v>
      </c>
      <c r="EB183" t="s">
        <v>123</v>
      </c>
      <c r="EC183">
        <v>9846</v>
      </c>
      <c r="ED183" t="s">
        <v>123</v>
      </c>
      <c r="EE183">
        <v>9846</v>
      </c>
      <c r="EF183" t="s">
        <v>123</v>
      </c>
      <c r="EG183">
        <v>0</v>
      </c>
      <c r="EH183" t="s">
        <v>123</v>
      </c>
      <c r="EI183">
        <v>5757</v>
      </c>
      <c r="EJ183" t="s">
        <v>123</v>
      </c>
      <c r="EK183">
        <v>5694</v>
      </c>
      <c r="EL183" t="s">
        <v>123</v>
      </c>
      <c r="EM183">
        <v>63</v>
      </c>
      <c r="EN183" t="s">
        <v>123</v>
      </c>
      <c r="EO183">
        <v>1408</v>
      </c>
      <c r="EP183" t="s">
        <v>123</v>
      </c>
      <c r="EQ183">
        <v>1393</v>
      </c>
      <c r="ER183" t="s">
        <v>123</v>
      </c>
      <c r="ES183">
        <v>16</v>
      </c>
      <c r="ET183" t="s">
        <v>123</v>
      </c>
      <c r="EU183">
        <v>752</v>
      </c>
      <c r="EV183" t="s">
        <v>123</v>
      </c>
      <c r="EW183">
        <v>752</v>
      </c>
      <c r="EX183" t="s">
        <v>123</v>
      </c>
      <c r="EY183">
        <v>0</v>
      </c>
      <c r="EZ183" t="s">
        <v>123</v>
      </c>
      <c r="FA183">
        <v>316</v>
      </c>
      <c r="FB183" t="s">
        <v>123</v>
      </c>
      <c r="FC183">
        <v>307</v>
      </c>
      <c r="FD183" t="s">
        <v>123</v>
      </c>
      <c r="FE183">
        <v>9</v>
      </c>
      <c r="FF183" t="s">
        <v>123</v>
      </c>
      <c r="FG183">
        <v>16640</v>
      </c>
      <c r="FH183" t="s">
        <v>123</v>
      </c>
      <c r="FI183">
        <v>8620</v>
      </c>
      <c r="FJ183" t="s">
        <v>123</v>
      </c>
      <c r="FK183">
        <v>8620</v>
      </c>
      <c r="FL183" t="s">
        <v>123</v>
      </c>
      <c r="FM183">
        <v>0</v>
      </c>
      <c r="FN183" t="s">
        <v>123</v>
      </c>
      <c r="FO183">
        <v>1967</v>
      </c>
      <c r="FP183" t="s">
        <v>123</v>
      </c>
      <c r="FQ183">
        <v>1922</v>
      </c>
      <c r="FR183" t="s">
        <v>123</v>
      </c>
      <c r="FS183">
        <v>45</v>
      </c>
      <c r="FT183" t="s">
        <v>123</v>
      </c>
      <c r="FU183">
        <v>1641</v>
      </c>
      <c r="FV183" t="s">
        <v>123</v>
      </c>
      <c r="FW183">
        <v>1628</v>
      </c>
      <c r="FX183" t="s">
        <v>123</v>
      </c>
      <c r="FY183">
        <v>13</v>
      </c>
      <c r="FZ183" t="s">
        <v>123</v>
      </c>
      <c r="GA183">
        <v>4290</v>
      </c>
      <c r="GB183" t="s">
        <v>123</v>
      </c>
      <c r="GC183">
        <v>4106</v>
      </c>
      <c r="GD183" t="s">
        <v>123</v>
      </c>
      <c r="GE183">
        <v>184</v>
      </c>
      <c r="GF183" t="s">
        <v>123</v>
      </c>
      <c r="GG183">
        <v>356</v>
      </c>
      <c r="GH183" t="s">
        <v>123</v>
      </c>
      <c r="GI183">
        <v>259</v>
      </c>
      <c r="GJ183" t="s">
        <v>123</v>
      </c>
      <c r="GK183">
        <v>97</v>
      </c>
      <c r="GL183" t="s">
        <v>123</v>
      </c>
      <c r="GM183">
        <v>218608</v>
      </c>
      <c r="GN183" t="s">
        <v>123</v>
      </c>
      <c r="GO183">
        <v>94602</v>
      </c>
      <c r="GP183" t="s">
        <v>123</v>
      </c>
      <c r="GQ183">
        <v>94472</v>
      </c>
      <c r="GR183" t="s">
        <v>123</v>
      </c>
      <c r="GS183">
        <v>130</v>
      </c>
      <c r="GT183" t="s">
        <v>123</v>
      </c>
      <c r="GU183">
        <v>43386</v>
      </c>
      <c r="GV183" t="s">
        <v>123</v>
      </c>
      <c r="GW183">
        <v>43386</v>
      </c>
      <c r="GX183" t="s">
        <v>123</v>
      </c>
      <c r="GY183">
        <v>0</v>
      </c>
      <c r="GZ183" t="s">
        <v>123</v>
      </c>
      <c r="HA183">
        <v>58078</v>
      </c>
      <c r="HB183" t="s">
        <v>123</v>
      </c>
      <c r="HC183">
        <v>57842</v>
      </c>
      <c r="HD183" t="s">
        <v>123</v>
      </c>
      <c r="HE183">
        <v>236</v>
      </c>
      <c r="HF183" t="s">
        <v>123</v>
      </c>
      <c r="HG183">
        <v>20482</v>
      </c>
      <c r="HH183" t="s">
        <v>123</v>
      </c>
      <c r="HI183">
        <v>20482</v>
      </c>
      <c r="HJ183" t="s">
        <v>123</v>
      </c>
      <c r="HK183">
        <v>0</v>
      </c>
      <c r="HL183" t="s">
        <v>123</v>
      </c>
      <c r="HM183">
        <v>1353</v>
      </c>
      <c r="HN183" t="s">
        <v>123</v>
      </c>
      <c r="HO183">
        <v>1323</v>
      </c>
      <c r="HP183" t="s">
        <v>123</v>
      </c>
      <c r="HQ183">
        <v>30</v>
      </c>
      <c r="HR183" t="s">
        <v>123</v>
      </c>
      <c r="HS183">
        <v>37523</v>
      </c>
      <c r="HT183" t="s">
        <v>123</v>
      </c>
      <c r="HU183">
        <v>11619</v>
      </c>
      <c r="HV183" t="s">
        <v>123</v>
      </c>
      <c r="HW183">
        <v>11619</v>
      </c>
      <c r="HX183" t="s">
        <v>123</v>
      </c>
      <c r="HY183">
        <v>0</v>
      </c>
      <c r="HZ183" t="s">
        <v>123</v>
      </c>
      <c r="IA183">
        <v>15731</v>
      </c>
      <c r="IB183" t="s">
        <v>123</v>
      </c>
      <c r="IC183">
        <v>15711</v>
      </c>
      <c r="ID183" t="s">
        <v>123</v>
      </c>
      <c r="IE183">
        <v>21</v>
      </c>
      <c r="IF183" t="s">
        <v>123</v>
      </c>
      <c r="IG183">
        <v>5167</v>
      </c>
      <c r="IH183" t="s">
        <v>123</v>
      </c>
      <c r="II183">
        <v>5167</v>
      </c>
      <c r="IJ183" t="s">
        <v>123</v>
      </c>
      <c r="IK183">
        <v>0</v>
      </c>
      <c r="IL183" t="s">
        <v>123</v>
      </c>
      <c r="IM183">
        <v>3788</v>
      </c>
      <c r="IN183" t="s">
        <v>123</v>
      </c>
      <c r="IO183">
        <v>3788</v>
      </c>
      <c r="IP183" t="s">
        <v>123</v>
      </c>
      <c r="IQ183">
        <v>0</v>
      </c>
      <c r="IR183" t="s">
        <v>123</v>
      </c>
      <c r="IS183">
        <v>999</v>
      </c>
      <c r="IT183" t="s">
        <v>123</v>
      </c>
      <c r="IU183">
        <v>999</v>
      </c>
      <c r="IV183" t="s">
        <v>123</v>
      </c>
      <c r="IW183">
        <v>0</v>
      </c>
      <c r="IX183" t="s">
        <v>123</v>
      </c>
      <c r="IY183">
        <v>31398</v>
      </c>
      <c r="IZ183" t="s">
        <v>123</v>
      </c>
      <c r="JA183">
        <v>5142</v>
      </c>
      <c r="JB183" t="s">
        <v>123</v>
      </c>
      <c r="JC183">
        <v>5107</v>
      </c>
      <c r="JD183" t="s">
        <v>123</v>
      </c>
      <c r="JE183">
        <v>35</v>
      </c>
      <c r="JF183" t="s">
        <v>123</v>
      </c>
      <c r="JG183">
        <v>5019</v>
      </c>
      <c r="JH183" t="s">
        <v>123</v>
      </c>
      <c r="JI183">
        <v>5019</v>
      </c>
      <c r="JJ183" t="s">
        <v>123</v>
      </c>
      <c r="JK183">
        <v>0</v>
      </c>
      <c r="JL183" t="s">
        <v>123</v>
      </c>
      <c r="JM183">
        <v>17527</v>
      </c>
      <c r="JN183" t="s">
        <v>123</v>
      </c>
      <c r="JO183">
        <v>17500</v>
      </c>
      <c r="JP183" t="s">
        <v>123</v>
      </c>
      <c r="JQ183">
        <v>28</v>
      </c>
      <c r="JR183" t="s">
        <v>123</v>
      </c>
      <c r="JS183">
        <v>3544</v>
      </c>
      <c r="JT183" t="s">
        <v>123</v>
      </c>
      <c r="JU183">
        <v>3544</v>
      </c>
      <c r="JV183" t="s">
        <v>123</v>
      </c>
      <c r="JW183">
        <v>0</v>
      </c>
      <c r="JX183" t="s">
        <v>123</v>
      </c>
      <c r="JY183">
        <v>182</v>
      </c>
      <c r="JZ183" t="s">
        <v>123</v>
      </c>
      <c r="KA183">
        <v>165</v>
      </c>
      <c r="KB183" t="s">
        <v>123</v>
      </c>
      <c r="KC183">
        <v>18</v>
      </c>
      <c r="KD183" t="s">
        <v>123</v>
      </c>
      <c r="KE183">
        <v>15416</v>
      </c>
      <c r="KF183" t="s">
        <v>123</v>
      </c>
      <c r="KG183">
        <v>6263</v>
      </c>
      <c r="KH183" t="s">
        <v>123</v>
      </c>
      <c r="KI183">
        <v>6240</v>
      </c>
      <c r="KJ183" t="s">
        <v>123</v>
      </c>
      <c r="KK183">
        <v>22</v>
      </c>
      <c r="KL183" t="s">
        <v>123</v>
      </c>
      <c r="KM183">
        <v>2733</v>
      </c>
      <c r="KN183" t="s">
        <v>123</v>
      </c>
      <c r="KO183">
        <v>2733</v>
      </c>
      <c r="KP183" t="s">
        <v>123</v>
      </c>
      <c r="KQ183">
        <v>0</v>
      </c>
      <c r="KR183" t="s">
        <v>123</v>
      </c>
      <c r="KS183">
        <v>1988</v>
      </c>
      <c r="KT183" t="s">
        <v>123</v>
      </c>
      <c r="KU183">
        <v>1759</v>
      </c>
      <c r="KV183" t="s">
        <v>123</v>
      </c>
      <c r="KW183">
        <v>230</v>
      </c>
      <c r="KX183" t="s">
        <v>123</v>
      </c>
      <c r="KY183">
        <v>4738</v>
      </c>
      <c r="KZ183" t="s">
        <v>123</v>
      </c>
      <c r="LA183">
        <v>4607</v>
      </c>
      <c r="LB183" t="s">
        <v>123</v>
      </c>
      <c r="LC183">
        <v>131</v>
      </c>
      <c r="LD183" t="s">
        <v>123</v>
      </c>
      <c r="LE183">
        <v>99</v>
      </c>
      <c r="LF183" t="s">
        <v>123</v>
      </c>
      <c r="LG183">
        <v>77</v>
      </c>
      <c r="LH183" t="s">
        <v>123</v>
      </c>
      <c r="LI183">
        <v>22</v>
      </c>
      <c r="LJ183" t="s">
        <v>123</v>
      </c>
      <c r="LK183">
        <v>20965</v>
      </c>
      <c r="LL183" t="s">
        <v>123</v>
      </c>
      <c r="LM183">
        <v>2856</v>
      </c>
      <c r="LN183" t="s">
        <v>123</v>
      </c>
      <c r="LO183">
        <v>2772</v>
      </c>
      <c r="LP183" t="s">
        <v>123</v>
      </c>
      <c r="LQ183">
        <v>85</v>
      </c>
      <c r="LR183" t="s">
        <v>123</v>
      </c>
      <c r="LS183">
        <v>15559</v>
      </c>
      <c r="LT183" t="s">
        <v>123</v>
      </c>
      <c r="LU183">
        <v>15559</v>
      </c>
      <c r="LV183" t="s">
        <v>123</v>
      </c>
      <c r="LW183">
        <v>0</v>
      </c>
      <c r="LX183" t="s">
        <v>123</v>
      </c>
      <c r="LY183">
        <v>1666</v>
      </c>
      <c r="LZ183" t="s">
        <v>123</v>
      </c>
      <c r="MA183">
        <v>1666</v>
      </c>
      <c r="MB183" t="s">
        <v>123</v>
      </c>
      <c r="MC183">
        <v>0</v>
      </c>
      <c r="MD183" t="s">
        <v>123</v>
      </c>
      <c r="ME183">
        <v>908</v>
      </c>
      <c r="MF183" t="s">
        <v>123</v>
      </c>
      <c r="MG183">
        <v>908</v>
      </c>
      <c r="MH183" t="s">
        <v>123</v>
      </c>
      <c r="MI183">
        <v>0</v>
      </c>
      <c r="MJ183" t="s">
        <v>123</v>
      </c>
      <c r="MK183">
        <v>53</v>
      </c>
      <c r="ML183" t="s">
        <v>123</v>
      </c>
      <c r="MM183">
        <v>53</v>
      </c>
      <c r="MN183" t="s">
        <v>123</v>
      </c>
      <c r="MO183">
        <v>0</v>
      </c>
      <c r="MP183" t="s">
        <v>123</v>
      </c>
      <c r="MQ183">
        <v>54738</v>
      </c>
      <c r="MR183" t="s">
        <v>123</v>
      </c>
      <c r="MS183">
        <v>26175</v>
      </c>
      <c r="MT183" t="s">
        <v>123</v>
      </c>
      <c r="MU183">
        <v>25635</v>
      </c>
      <c r="MV183" t="s">
        <v>123</v>
      </c>
      <c r="MW183">
        <v>540</v>
      </c>
      <c r="MX183" t="s">
        <v>123</v>
      </c>
      <c r="MY183">
        <v>17515</v>
      </c>
      <c r="MZ183" t="s">
        <v>123</v>
      </c>
      <c r="NA183">
        <v>17093</v>
      </c>
      <c r="NB183" t="s">
        <v>123</v>
      </c>
      <c r="NC183">
        <v>422</v>
      </c>
      <c r="ND183" t="s">
        <v>123</v>
      </c>
      <c r="NE183">
        <v>5122</v>
      </c>
      <c r="NF183" t="s">
        <v>123</v>
      </c>
      <c r="NG183">
        <v>4470</v>
      </c>
      <c r="NH183" t="s">
        <v>123</v>
      </c>
      <c r="NI183">
        <v>649</v>
      </c>
      <c r="NJ183" t="s">
        <v>123</v>
      </c>
      <c r="NK183">
        <v>7288</v>
      </c>
      <c r="NL183" t="s">
        <v>123</v>
      </c>
      <c r="NM183">
        <v>6893</v>
      </c>
      <c r="NN183" t="s">
        <v>123</v>
      </c>
      <c r="NO183">
        <v>395</v>
      </c>
      <c r="NP183" t="s">
        <v>123</v>
      </c>
      <c r="NQ183">
        <v>438</v>
      </c>
      <c r="NR183" t="s">
        <v>123</v>
      </c>
      <c r="NS183">
        <v>278</v>
      </c>
      <c r="NT183" t="s">
        <v>123</v>
      </c>
      <c r="NU183">
        <v>159</v>
      </c>
      <c r="NV183" t="s">
        <v>123</v>
      </c>
    </row>
    <row r="184" spans="2:386" outlineLevel="1" x14ac:dyDescent="0.25">
      <c r="B184" t="s">
        <v>71</v>
      </c>
      <c r="C184">
        <v>737521</v>
      </c>
      <c r="D184" t="s">
        <v>123</v>
      </c>
      <c r="E184">
        <v>288490</v>
      </c>
      <c r="F184" t="s">
        <v>123</v>
      </c>
      <c r="G184">
        <v>282219</v>
      </c>
      <c r="H184" t="s">
        <v>123</v>
      </c>
      <c r="I184">
        <v>6271</v>
      </c>
      <c r="J184" t="s">
        <v>123</v>
      </c>
      <c r="K184">
        <v>184839</v>
      </c>
      <c r="L184" t="s">
        <v>123</v>
      </c>
      <c r="M184">
        <v>179519</v>
      </c>
      <c r="N184" t="s">
        <v>123</v>
      </c>
      <c r="O184">
        <v>5320</v>
      </c>
      <c r="P184" t="s">
        <v>123</v>
      </c>
      <c r="Q184">
        <v>147553</v>
      </c>
      <c r="R184" t="s">
        <v>123</v>
      </c>
      <c r="S184">
        <v>141583</v>
      </c>
      <c r="T184" t="s">
        <v>123</v>
      </c>
      <c r="U184">
        <v>5970</v>
      </c>
      <c r="V184" t="s">
        <v>123</v>
      </c>
      <c r="W184">
        <v>123883</v>
      </c>
      <c r="X184" t="s">
        <v>123</v>
      </c>
      <c r="Y184">
        <v>122108</v>
      </c>
      <c r="Z184" t="s">
        <v>123</v>
      </c>
      <c r="AA184">
        <v>1775</v>
      </c>
      <c r="AB184" t="s">
        <v>123</v>
      </c>
      <c r="AC184">
        <v>9207</v>
      </c>
      <c r="AD184" t="s">
        <v>123</v>
      </c>
      <c r="AE184">
        <v>8481</v>
      </c>
      <c r="AF184" t="s">
        <v>123</v>
      </c>
      <c r="AG184">
        <v>726</v>
      </c>
      <c r="AH184" t="s">
        <v>123</v>
      </c>
      <c r="AI184">
        <v>590083</v>
      </c>
      <c r="AJ184" t="s">
        <v>123</v>
      </c>
      <c r="AK184">
        <v>218695</v>
      </c>
      <c r="AL184" t="s">
        <v>123</v>
      </c>
      <c r="AM184">
        <v>217933</v>
      </c>
      <c r="AN184" t="s">
        <v>123</v>
      </c>
      <c r="AO184">
        <v>762</v>
      </c>
      <c r="AP184" t="s">
        <v>123</v>
      </c>
      <c r="AQ184">
        <v>146710</v>
      </c>
      <c r="AR184" t="s">
        <v>123</v>
      </c>
      <c r="AS184">
        <v>144872</v>
      </c>
      <c r="AT184" t="s">
        <v>123</v>
      </c>
      <c r="AU184">
        <v>1838</v>
      </c>
      <c r="AV184" t="s">
        <v>123</v>
      </c>
      <c r="AW184">
        <v>114186</v>
      </c>
      <c r="AX184" t="s">
        <v>123</v>
      </c>
      <c r="AY184">
        <v>111507</v>
      </c>
      <c r="AZ184" t="s">
        <v>123</v>
      </c>
      <c r="BA184">
        <v>2680</v>
      </c>
      <c r="BB184" t="s">
        <v>123</v>
      </c>
      <c r="BC184">
        <v>107530</v>
      </c>
      <c r="BD184" t="s">
        <v>123</v>
      </c>
      <c r="BE184">
        <v>106588</v>
      </c>
      <c r="BF184" t="s">
        <v>123</v>
      </c>
      <c r="BG184">
        <v>942</v>
      </c>
      <c r="BH184" t="s">
        <v>123</v>
      </c>
      <c r="BI184">
        <v>6220</v>
      </c>
      <c r="BJ184" t="s">
        <v>123</v>
      </c>
      <c r="BK184">
        <v>5993</v>
      </c>
      <c r="BL184" t="s">
        <v>123</v>
      </c>
      <c r="BM184">
        <v>227</v>
      </c>
      <c r="BN184" t="s">
        <v>123</v>
      </c>
      <c r="BO184">
        <v>147438</v>
      </c>
      <c r="BP184" t="s">
        <v>123</v>
      </c>
      <c r="BQ184">
        <v>69795</v>
      </c>
      <c r="BR184" t="s">
        <v>123</v>
      </c>
      <c r="BS184">
        <v>64286</v>
      </c>
      <c r="BT184" t="s">
        <v>123</v>
      </c>
      <c r="BU184">
        <v>5509</v>
      </c>
      <c r="BV184" t="s">
        <v>123</v>
      </c>
      <c r="BW184">
        <v>38129</v>
      </c>
      <c r="BX184" t="s">
        <v>123</v>
      </c>
      <c r="BY184">
        <v>34647</v>
      </c>
      <c r="BZ184" t="s">
        <v>123</v>
      </c>
      <c r="CA184">
        <v>3482</v>
      </c>
      <c r="CB184" t="s">
        <v>123</v>
      </c>
      <c r="CC184">
        <v>33367</v>
      </c>
      <c r="CD184" t="s">
        <v>123</v>
      </c>
      <c r="CE184">
        <v>30076</v>
      </c>
      <c r="CF184" t="s">
        <v>123</v>
      </c>
      <c r="CG184">
        <v>3290</v>
      </c>
      <c r="CH184" t="s">
        <v>123</v>
      </c>
      <c r="CI184">
        <v>16353</v>
      </c>
      <c r="CJ184" t="s">
        <v>123</v>
      </c>
      <c r="CK184">
        <v>15520</v>
      </c>
      <c r="CL184" t="s">
        <v>123</v>
      </c>
      <c r="CM184">
        <v>833</v>
      </c>
      <c r="CN184" t="s">
        <v>123</v>
      </c>
      <c r="CO184">
        <v>2988</v>
      </c>
      <c r="CP184" t="s">
        <v>123</v>
      </c>
      <c r="CQ184">
        <v>2488</v>
      </c>
      <c r="CR184" t="s">
        <v>123</v>
      </c>
      <c r="CS184">
        <v>500</v>
      </c>
      <c r="CT184" t="s">
        <v>123</v>
      </c>
      <c r="CU184">
        <v>157657</v>
      </c>
      <c r="CV184" t="s">
        <v>123</v>
      </c>
      <c r="CW184">
        <v>35866</v>
      </c>
      <c r="CX184" t="s">
        <v>123</v>
      </c>
      <c r="CY184">
        <v>35784</v>
      </c>
      <c r="CZ184" t="s">
        <v>123</v>
      </c>
      <c r="DA184">
        <v>82</v>
      </c>
      <c r="DB184" t="s">
        <v>123</v>
      </c>
      <c r="DC184">
        <v>48652</v>
      </c>
      <c r="DD184" t="s">
        <v>123</v>
      </c>
      <c r="DE184">
        <v>47425</v>
      </c>
      <c r="DF184" t="s">
        <v>123</v>
      </c>
      <c r="DG184">
        <v>1227</v>
      </c>
      <c r="DH184" t="s">
        <v>123</v>
      </c>
      <c r="DI184">
        <v>20918</v>
      </c>
      <c r="DJ184" t="s">
        <v>123</v>
      </c>
      <c r="DK184">
        <v>19419</v>
      </c>
      <c r="DL184" t="s">
        <v>123</v>
      </c>
      <c r="DM184">
        <v>1499</v>
      </c>
      <c r="DN184" t="s">
        <v>123</v>
      </c>
      <c r="DO184">
        <v>50470</v>
      </c>
      <c r="DP184" t="s">
        <v>123</v>
      </c>
      <c r="DQ184">
        <v>50201</v>
      </c>
      <c r="DR184" t="s">
        <v>123</v>
      </c>
      <c r="DS184">
        <v>269</v>
      </c>
      <c r="DT184" t="s">
        <v>123</v>
      </c>
      <c r="DU184">
        <v>2911</v>
      </c>
      <c r="DV184" t="s">
        <v>123</v>
      </c>
      <c r="DW184">
        <v>2911</v>
      </c>
      <c r="DX184" t="s">
        <v>123</v>
      </c>
      <c r="DY184">
        <v>0</v>
      </c>
      <c r="DZ184" t="s">
        <v>123</v>
      </c>
      <c r="EA184">
        <v>18881</v>
      </c>
      <c r="EB184" t="s">
        <v>123</v>
      </c>
      <c r="EC184">
        <v>9843</v>
      </c>
      <c r="ED184" t="s">
        <v>123</v>
      </c>
      <c r="EE184">
        <v>9843</v>
      </c>
      <c r="EF184" t="s">
        <v>123</v>
      </c>
      <c r="EG184">
        <v>0</v>
      </c>
      <c r="EH184" t="s">
        <v>123</v>
      </c>
      <c r="EI184">
        <v>5223</v>
      </c>
      <c r="EJ184" t="s">
        <v>123</v>
      </c>
      <c r="EK184">
        <v>5125</v>
      </c>
      <c r="EL184" t="s">
        <v>123</v>
      </c>
      <c r="EM184">
        <v>98</v>
      </c>
      <c r="EN184" t="s">
        <v>123</v>
      </c>
      <c r="EO184">
        <v>2139</v>
      </c>
      <c r="EP184" t="s">
        <v>123</v>
      </c>
      <c r="EQ184">
        <v>2121</v>
      </c>
      <c r="ER184" t="s">
        <v>123</v>
      </c>
      <c r="ES184">
        <v>18</v>
      </c>
      <c r="ET184" t="s">
        <v>123</v>
      </c>
      <c r="EU184">
        <v>1401</v>
      </c>
      <c r="EV184" t="s">
        <v>123</v>
      </c>
      <c r="EW184">
        <v>1391</v>
      </c>
      <c r="EX184" t="s">
        <v>123</v>
      </c>
      <c r="EY184">
        <v>10</v>
      </c>
      <c r="EZ184" t="s">
        <v>123</v>
      </c>
      <c r="FA184">
        <v>292</v>
      </c>
      <c r="FB184" t="s">
        <v>123</v>
      </c>
      <c r="FC184">
        <v>292</v>
      </c>
      <c r="FD184" t="s">
        <v>123</v>
      </c>
      <c r="FE184">
        <v>0</v>
      </c>
      <c r="FF184" t="s">
        <v>123</v>
      </c>
      <c r="FG184">
        <v>11749</v>
      </c>
      <c r="FH184" t="s">
        <v>123</v>
      </c>
      <c r="FI184">
        <v>5526</v>
      </c>
      <c r="FJ184" t="s">
        <v>123</v>
      </c>
      <c r="FK184">
        <v>5444</v>
      </c>
      <c r="FL184" t="s">
        <v>123</v>
      </c>
      <c r="FM184">
        <v>82</v>
      </c>
      <c r="FN184" t="s">
        <v>123</v>
      </c>
      <c r="FO184">
        <v>1566</v>
      </c>
      <c r="FP184" t="s">
        <v>123</v>
      </c>
      <c r="FQ184">
        <v>1537</v>
      </c>
      <c r="FR184" t="s">
        <v>123</v>
      </c>
      <c r="FS184">
        <v>29</v>
      </c>
      <c r="FT184" t="s">
        <v>123</v>
      </c>
      <c r="FU184">
        <v>1251</v>
      </c>
      <c r="FV184" t="s">
        <v>123</v>
      </c>
      <c r="FW184">
        <v>1119</v>
      </c>
      <c r="FX184" t="s">
        <v>123</v>
      </c>
      <c r="FY184">
        <v>132</v>
      </c>
      <c r="FZ184" t="s">
        <v>123</v>
      </c>
      <c r="GA184">
        <v>3457</v>
      </c>
      <c r="GB184" t="s">
        <v>123</v>
      </c>
      <c r="GC184">
        <v>3351</v>
      </c>
      <c r="GD184" t="s">
        <v>123</v>
      </c>
      <c r="GE184">
        <v>105</v>
      </c>
      <c r="GF184" t="s">
        <v>123</v>
      </c>
      <c r="GG184">
        <v>236</v>
      </c>
      <c r="GH184" t="s">
        <v>123</v>
      </c>
      <c r="GI184">
        <v>236</v>
      </c>
      <c r="GJ184" t="s">
        <v>123</v>
      </c>
      <c r="GK184">
        <v>0</v>
      </c>
      <c r="GL184" t="s">
        <v>123</v>
      </c>
      <c r="GM184">
        <v>248969</v>
      </c>
      <c r="GN184" t="s">
        <v>123</v>
      </c>
      <c r="GO184">
        <v>115132</v>
      </c>
      <c r="GP184" t="s">
        <v>123</v>
      </c>
      <c r="GQ184">
        <v>114975</v>
      </c>
      <c r="GR184" t="s">
        <v>123</v>
      </c>
      <c r="GS184">
        <v>156</v>
      </c>
      <c r="GT184" t="s">
        <v>123</v>
      </c>
      <c r="GU184">
        <v>40586</v>
      </c>
      <c r="GV184" t="s">
        <v>123</v>
      </c>
      <c r="GW184">
        <v>40483</v>
      </c>
      <c r="GX184" t="s">
        <v>123</v>
      </c>
      <c r="GY184">
        <v>102</v>
      </c>
      <c r="GZ184" t="s">
        <v>123</v>
      </c>
      <c r="HA184">
        <v>61665</v>
      </c>
      <c r="HB184" t="s">
        <v>123</v>
      </c>
      <c r="HC184">
        <v>61601</v>
      </c>
      <c r="HD184" t="s">
        <v>123</v>
      </c>
      <c r="HE184">
        <v>64</v>
      </c>
      <c r="HF184" t="s">
        <v>123</v>
      </c>
      <c r="HG184">
        <v>30134</v>
      </c>
      <c r="HH184" t="s">
        <v>123</v>
      </c>
      <c r="HI184">
        <v>29994</v>
      </c>
      <c r="HJ184" t="s">
        <v>123</v>
      </c>
      <c r="HK184">
        <v>140</v>
      </c>
      <c r="HL184" t="s">
        <v>123</v>
      </c>
      <c r="HM184">
        <v>1242</v>
      </c>
      <c r="HN184" t="s">
        <v>123</v>
      </c>
      <c r="HO184">
        <v>1242</v>
      </c>
      <c r="HP184" t="s">
        <v>123</v>
      </c>
      <c r="HQ184">
        <v>0</v>
      </c>
      <c r="HR184" t="s">
        <v>123</v>
      </c>
      <c r="HS184">
        <v>19793</v>
      </c>
      <c r="HT184" t="s">
        <v>123</v>
      </c>
      <c r="HU184">
        <v>6042</v>
      </c>
      <c r="HV184" t="s">
        <v>123</v>
      </c>
      <c r="HW184">
        <v>6002</v>
      </c>
      <c r="HX184" t="s">
        <v>123</v>
      </c>
      <c r="HY184">
        <v>40</v>
      </c>
      <c r="HZ184" t="s">
        <v>123</v>
      </c>
      <c r="IA184">
        <v>9340</v>
      </c>
      <c r="IB184" t="s">
        <v>123</v>
      </c>
      <c r="IC184">
        <v>9340</v>
      </c>
      <c r="ID184" t="s">
        <v>123</v>
      </c>
      <c r="IE184">
        <v>0</v>
      </c>
      <c r="IF184" t="s">
        <v>123</v>
      </c>
      <c r="IG184">
        <v>2175</v>
      </c>
      <c r="IH184" t="s">
        <v>123</v>
      </c>
      <c r="II184">
        <v>2121</v>
      </c>
      <c r="IJ184" t="s">
        <v>123</v>
      </c>
      <c r="IK184">
        <v>54</v>
      </c>
      <c r="IL184" t="s">
        <v>123</v>
      </c>
      <c r="IM184">
        <v>1779</v>
      </c>
      <c r="IN184" t="s">
        <v>123</v>
      </c>
      <c r="IO184">
        <v>1779</v>
      </c>
      <c r="IP184" t="s">
        <v>123</v>
      </c>
      <c r="IQ184">
        <v>0</v>
      </c>
      <c r="IR184" t="s">
        <v>123</v>
      </c>
      <c r="IS184">
        <v>528</v>
      </c>
      <c r="IT184" t="s">
        <v>123</v>
      </c>
      <c r="IU184">
        <v>528</v>
      </c>
      <c r="IV184" t="s">
        <v>123</v>
      </c>
      <c r="IW184">
        <v>0</v>
      </c>
      <c r="IX184" t="s">
        <v>123</v>
      </c>
      <c r="IY184">
        <v>34264</v>
      </c>
      <c r="IZ184" t="s">
        <v>123</v>
      </c>
      <c r="JA184">
        <v>5836</v>
      </c>
      <c r="JB184" t="s">
        <v>123</v>
      </c>
      <c r="JC184">
        <v>5836</v>
      </c>
      <c r="JD184" t="s">
        <v>123</v>
      </c>
      <c r="JE184">
        <v>0</v>
      </c>
      <c r="JF184" t="s">
        <v>123</v>
      </c>
      <c r="JG184">
        <v>6614</v>
      </c>
      <c r="JH184" t="s">
        <v>123</v>
      </c>
      <c r="JI184">
        <v>6614</v>
      </c>
      <c r="JJ184" t="s">
        <v>123</v>
      </c>
      <c r="JK184">
        <v>0</v>
      </c>
      <c r="JL184" t="s">
        <v>123</v>
      </c>
      <c r="JM184">
        <v>18135</v>
      </c>
      <c r="JN184" t="s">
        <v>123</v>
      </c>
      <c r="JO184">
        <v>18021</v>
      </c>
      <c r="JP184" t="s">
        <v>123</v>
      </c>
      <c r="JQ184">
        <v>114</v>
      </c>
      <c r="JR184" t="s">
        <v>123</v>
      </c>
      <c r="JS184">
        <v>3777</v>
      </c>
      <c r="JT184" t="s">
        <v>123</v>
      </c>
      <c r="JU184">
        <v>3777</v>
      </c>
      <c r="JV184" t="s">
        <v>123</v>
      </c>
      <c r="JW184">
        <v>0</v>
      </c>
      <c r="JX184" t="s">
        <v>123</v>
      </c>
      <c r="JY184">
        <v>64</v>
      </c>
      <c r="JZ184" t="s">
        <v>123</v>
      </c>
      <c r="KA184">
        <v>0</v>
      </c>
      <c r="KB184" t="s">
        <v>123</v>
      </c>
      <c r="KC184">
        <v>64</v>
      </c>
      <c r="KD184" t="s">
        <v>123</v>
      </c>
      <c r="KE184">
        <v>14907</v>
      </c>
      <c r="KF184" t="s">
        <v>123</v>
      </c>
      <c r="KG184">
        <v>5835</v>
      </c>
      <c r="KH184" t="s">
        <v>123</v>
      </c>
      <c r="KI184">
        <v>5786</v>
      </c>
      <c r="KJ184" t="s">
        <v>123</v>
      </c>
      <c r="KK184">
        <v>49</v>
      </c>
      <c r="KL184" t="s">
        <v>123</v>
      </c>
      <c r="KM184">
        <v>2143</v>
      </c>
      <c r="KN184" t="s">
        <v>123</v>
      </c>
      <c r="KO184">
        <v>2138</v>
      </c>
      <c r="KP184" t="s">
        <v>123</v>
      </c>
      <c r="KQ184">
        <v>5</v>
      </c>
      <c r="KR184" t="s">
        <v>123</v>
      </c>
      <c r="KS184">
        <v>1457</v>
      </c>
      <c r="KT184" t="s">
        <v>123</v>
      </c>
      <c r="KU184">
        <v>1276</v>
      </c>
      <c r="KV184" t="s">
        <v>123</v>
      </c>
      <c r="KW184">
        <v>181</v>
      </c>
      <c r="KX184" t="s">
        <v>123</v>
      </c>
      <c r="KY184">
        <v>5650</v>
      </c>
      <c r="KZ184" t="s">
        <v>123</v>
      </c>
      <c r="LA184">
        <v>5584</v>
      </c>
      <c r="LB184" t="s">
        <v>123</v>
      </c>
      <c r="LC184">
        <v>66</v>
      </c>
      <c r="LD184" t="s">
        <v>123</v>
      </c>
      <c r="LE184">
        <v>134</v>
      </c>
      <c r="LF184" t="s">
        <v>123</v>
      </c>
      <c r="LG184">
        <v>91</v>
      </c>
      <c r="LH184" t="s">
        <v>123</v>
      </c>
      <c r="LI184">
        <v>43</v>
      </c>
      <c r="LJ184" t="s">
        <v>123</v>
      </c>
      <c r="LK184">
        <v>24445</v>
      </c>
      <c r="LL184" t="s">
        <v>123</v>
      </c>
      <c r="LM184">
        <v>4446</v>
      </c>
      <c r="LN184" t="s">
        <v>123</v>
      </c>
      <c r="LO184">
        <v>4317</v>
      </c>
      <c r="LP184" t="s">
        <v>123</v>
      </c>
      <c r="LQ184">
        <v>129</v>
      </c>
      <c r="LR184" t="s">
        <v>123</v>
      </c>
      <c r="LS184">
        <v>17236</v>
      </c>
      <c r="LT184" t="s">
        <v>123</v>
      </c>
      <c r="LU184">
        <v>17236</v>
      </c>
      <c r="LV184" t="s">
        <v>123</v>
      </c>
      <c r="LW184">
        <v>0</v>
      </c>
      <c r="LX184" t="s">
        <v>123</v>
      </c>
      <c r="LY184">
        <v>1865</v>
      </c>
      <c r="LZ184" t="s">
        <v>123</v>
      </c>
      <c r="MA184">
        <v>1842</v>
      </c>
      <c r="MB184" t="s">
        <v>123</v>
      </c>
      <c r="MC184">
        <v>23</v>
      </c>
      <c r="MD184" t="s">
        <v>123</v>
      </c>
      <c r="ME184">
        <v>977</v>
      </c>
      <c r="MF184" t="s">
        <v>123</v>
      </c>
      <c r="MG184">
        <v>948</v>
      </c>
      <c r="MH184" t="s">
        <v>123</v>
      </c>
      <c r="MI184">
        <v>29</v>
      </c>
      <c r="MJ184" t="s">
        <v>123</v>
      </c>
      <c r="MK184">
        <v>51</v>
      </c>
      <c r="ML184" t="s">
        <v>123</v>
      </c>
      <c r="MM184">
        <v>51</v>
      </c>
      <c r="MN184" t="s">
        <v>123</v>
      </c>
      <c r="MO184">
        <v>0</v>
      </c>
      <c r="MP184" t="s">
        <v>123</v>
      </c>
      <c r="MQ184">
        <v>59418</v>
      </c>
      <c r="MR184" t="s">
        <v>123</v>
      </c>
      <c r="MS184">
        <v>30169</v>
      </c>
      <c r="MT184" t="s">
        <v>123</v>
      </c>
      <c r="MU184">
        <v>29946</v>
      </c>
      <c r="MV184" t="s">
        <v>123</v>
      </c>
      <c r="MW184">
        <v>224</v>
      </c>
      <c r="MX184" t="s">
        <v>123</v>
      </c>
      <c r="MY184">
        <v>15350</v>
      </c>
      <c r="MZ184" t="s">
        <v>123</v>
      </c>
      <c r="NA184">
        <v>14974</v>
      </c>
      <c r="NB184" t="s">
        <v>123</v>
      </c>
      <c r="NC184">
        <v>377</v>
      </c>
      <c r="ND184" t="s">
        <v>123</v>
      </c>
      <c r="NE184">
        <v>4581</v>
      </c>
      <c r="NF184" t="s">
        <v>123</v>
      </c>
      <c r="NG184">
        <v>3987</v>
      </c>
      <c r="NH184" t="s">
        <v>123</v>
      </c>
      <c r="NI184">
        <v>595</v>
      </c>
      <c r="NJ184" t="s">
        <v>123</v>
      </c>
      <c r="NK184">
        <v>9885</v>
      </c>
      <c r="NL184" t="s">
        <v>123</v>
      </c>
      <c r="NM184">
        <v>9563</v>
      </c>
      <c r="NN184" t="s">
        <v>123</v>
      </c>
      <c r="NO184">
        <v>323</v>
      </c>
      <c r="NP184" t="s">
        <v>123</v>
      </c>
      <c r="NQ184">
        <v>762</v>
      </c>
      <c r="NR184" t="s">
        <v>123</v>
      </c>
      <c r="NS184">
        <v>642</v>
      </c>
      <c r="NT184" t="s">
        <v>123</v>
      </c>
      <c r="NU184">
        <v>120</v>
      </c>
      <c r="NV184" t="s">
        <v>123</v>
      </c>
    </row>
    <row r="185" spans="2:386" outlineLevel="1" x14ac:dyDescent="0.25">
      <c r="B185" t="s">
        <v>73</v>
      </c>
      <c r="C185">
        <v>909392</v>
      </c>
      <c r="D185" t="s">
        <v>123</v>
      </c>
      <c r="E185">
        <v>344832</v>
      </c>
      <c r="F185" t="s">
        <v>123</v>
      </c>
      <c r="G185">
        <v>341077</v>
      </c>
      <c r="H185" t="s">
        <v>123</v>
      </c>
      <c r="I185">
        <v>3755</v>
      </c>
      <c r="J185" t="s">
        <v>123</v>
      </c>
      <c r="K185">
        <v>211194</v>
      </c>
      <c r="L185" t="s">
        <v>123</v>
      </c>
      <c r="M185">
        <v>207596</v>
      </c>
      <c r="N185" t="s">
        <v>123</v>
      </c>
      <c r="O185">
        <v>3598</v>
      </c>
      <c r="P185" t="s">
        <v>123</v>
      </c>
      <c r="Q185">
        <v>193724</v>
      </c>
      <c r="R185" t="s">
        <v>123</v>
      </c>
      <c r="S185">
        <v>190277</v>
      </c>
      <c r="T185" t="s">
        <v>123</v>
      </c>
      <c r="U185">
        <v>3448</v>
      </c>
      <c r="V185" t="s">
        <v>123</v>
      </c>
      <c r="W185">
        <v>155396</v>
      </c>
      <c r="X185" t="s">
        <v>123</v>
      </c>
      <c r="Y185">
        <v>153995</v>
      </c>
      <c r="Z185" t="s">
        <v>123</v>
      </c>
      <c r="AA185">
        <v>1401</v>
      </c>
      <c r="AB185" t="s">
        <v>123</v>
      </c>
      <c r="AC185">
        <v>12941</v>
      </c>
      <c r="AD185" t="s">
        <v>123</v>
      </c>
      <c r="AE185">
        <v>11838</v>
      </c>
      <c r="AF185" t="s">
        <v>123</v>
      </c>
      <c r="AG185">
        <v>1104</v>
      </c>
      <c r="AH185" t="s">
        <v>123</v>
      </c>
      <c r="AI185">
        <v>719770</v>
      </c>
      <c r="AJ185" t="s">
        <v>123</v>
      </c>
      <c r="AK185">
        <v>265466</v>
      </c>
      <c r="AL185" t="s">
        <v>123</v>
      </c>
      <c r="AM185">
        <v>264467</v>
      </c>
      <c r="AN185" t="s">
        <v>123</v>
      </c>
      <c r="AO185">
        <v>1000</v>
      </c>
      <c r="AP185" t="s">
        <v>123</v>
      </c>
      <c r="AQ185">
        <v>172542</v>
      </c>
      <c r="AR185" t="s">
        <v>123</v>
      </c>
      <c r="AS185">
        <v>170677</v>
      </c>
      <c r="AT185" t="s">
        <v>123</v>
      </c>
      <c r="AU185">
        <v>1865</v>
      </c>
      <c r="AV185" t="s">
        <v>123</v>
      </c>
      <c r="AW185">
        <v>146134</v>
      </c>
      <c r="AX185" t="s">
        <v>123</v>
      </c>
      <c r="AY185">
        <v>143305</v>
      </c>
      <c r="AZ185" t="s">
        <v>123</v>
      </c>
      <c r="BA185">
        <v>2830</v>
      </c>
      <c r="BB185" t="s">
        <v>123</v>
      </c>
      <c r="BC185">
        <v>130594</v>
      </c>
      <c r="BD185" t="s">
        <v>123</v>
      </c>
      <c r="BE185">
        <v>129687</v>
      </c>
      <c r="BF185" t="s">
        <v>123</v>
      </c>
      <c r="BG185">
        <v>907</v>
      </c>
      <c r="BH185" t="s">
        <v>123</v>
      </c>
      <c r="BI185">
        <v>8587</v>
      </c>
      <c r="BJ185" t="s">
        <v>123</v>
      </c>
      <c r="BK185">
        <v>7766</v>
      </c>
      <c r="BL185" t="s">
        <v>123</v>
      </c>
      <c r="BM185">
        <v>821</v>
      </c>
      <c r="BN185" t="s">
        <v>123</v>
      </c>
      <c r="BO185">
        <v>189622</v>
      </c>
      <c r="BP185" t="s">
        <v>123</v>
      </c>
      <c r="BQ185">
        <v>79366</v>
      </c>
      <c r="BR185" t="s">
        <v>123</v>
      </c>
      <c r="BS185">
        <v>76611</v>
      </c>
      <c r="BT185" t="s">
        <v>123</v>
      </c>
      <c r="BU185">
        <v>2755</v>
      </c>
      <c r="BV185" t="s">
        <v>123</v>
      </c>
      <c r="BW185">
        <v>38652</v>
      </c>
      <c r="BX185" t="s">
        <v>123</v>
      </c>
      <c r="BY185">
        <v>36919</v>
      </c>
      <c r="BZ185" t="s">
        <v>123</v>
      </c>
      <c r="CA185">
        <v>1733</v>
      </c>
      <c r="CB185" t="s">
        <v>123</v>
      </c>
      <c r="CC185">
        <v>47590</v>
      </c>
      <c r="CD185" t="s">
        <v>123</v>
      </c>
      <c r="CE185">
        <v>46972</v>
      </c>
      <c r="CF185" t="s">
        <v>123</v>
      </c>
      <c r="CG185">
        <v>618</v>
      </c>
      <c r="CH185" t="s">
        <v>123</v>
      </c>
      <c r="CI185">
        <v>24802</v>
      </c>
      <c r="CJ185" t="s">
        <v>123</v>
      </c>
      <c r="CK185">
        <v>24308</v>
      </c>
      <c r="CL185" t="s">
        <v>123</v>
      </c>
      <c r="CM185">
        <v>494</v>
      </c>
      <c r="CN185" t="s">
        <v>123</v>
      </c>
      <c r="CO185">
        <v>4355</v>
      </c>
      <c r="CP185" t="s">
        <v>123</v>
      </c>
      <c r="CQ185">
        <v>4072</v>
      </c>
      <c r="CR185" t="s">
        <v>123</v>
      </c>
      <c r="CS185">
        <v>283</v>
      </c>
      <c r="CT185" t="s">
        <v>123</v>
      </c>
      <c r="CU185">
        <v>184038</v>
      </c>
      <c r="CV185" t="s">
        <v>123</v>
      </c>
      <c r="CW185">
        <v>41883</v>
      </c>
      <c r="CX185" t="s">
        <v>123</v>
      </c>
      <c r="CY185">
        <v>41423</v>
      </c>
      <c r="CZ185" t="s">
        <v>123</v>
      </c>
      <c r="DA185">
        <v>460</v>
      </c>
      <c r="DB185" t="s">
        <v>123</v>
      </c>
      <c r="DC185">
        <v>49639</v>
      </c>
      <c r="DD185" t="s">
        <v>123</v>
      </c>
      <c r="DE185">
        <v>49496</v>
      </c>
      <c r="DF185" t="s">
        <v>123</v>
      </c>
      <c r="DG185">
        <v>143</v>
      </c>
      <c r="DH185" t="s">
        <v>123</v>
      </c>
      <c r="DI185">
        <v>24967</v>
      </c>
      <c r="DJ185" t="s">
        <v>123</v>
      </c>
      <c r="DK185">
        <v>23752</v>
      </c>
      <c r="DL185" t="s">
        <v>123</v>
      </c>
      <c r="DM185">
        <v>1215</v>
      </c>
      <c r="DN185" t="s">
        <v>123</v>
      </c>
      <c r="DO185">
        <v>63550</v>
      </c>
      <c r="DP185" t="s">
        <v>123</v>
      </c>
      <c r="DQ185">
        <v>63460</v>
      </c>
      <c r="DR185" t="s">
        <v>123</v>
      </c>
      <c r="DS185">
        <v>91</v>
      </c>
      <c r="DT185" t="s">
        <v>123</v>
      </c>
      <c r="DU185">
        <v>4189</v>
      </c>
      <c r="DV185" t="s">
        <v>123</v>
      </c>
      <c r="DW185">
        <v>4084</v>
      </c>
      <c r="DX185" t="s">
        <v>123</v>
      </c>
      <c r="DY185">
        <v>105</v>
      </c>
      <c r="DZ185" t="s">
        <v>123</v>
      </c>
      <c r="EA185">
        <v>28562</v>
      </c>
      <c r="EB185" t="s">
        <v>123</v>
      </c>
      <c r="EC185">
        <v>14562</v>
      </c>
      <c r="ED185" t="s">
        <v>123</v>
      </c>
      <c r="EE185">
        <v>14536</v>
      </c>
      <c r="EF185" t="s">
        <v>123</v>
      </c>
      <c r="EG185">
        <v>26</v>
      </c>
      <c r="EH185" t="s">
        <v>123</v>
      </c>
      <c r="EI185">
        <v>8203</v>
      </c>
      <c r="EJ185" t="s">
        <v>123</v>
      </c>
      <c r="EK185">
        <v>8178</v>
      </c>
      <c r="EL185" t="s">
        <v>123</v>
      </c>
      <c r="EM185">
        <v>25</v>
      </c>
      <c r="EN185" t="s">
        <v>123</v>
      </c>
      <c r="EO185">
        <v>3196</v>
      </c>
      <c r="EP185" t="s">
        <v>123</v>
      </c>
      <c r="EQ185">
        <v>3145</v>
      </c>
      <c r="ER185" t="s">
        <v>123</v>
      </c>
      <c r="ES185">
        <v>52</v>
      </c>
      <c r="ET185" t="s">
        <v>123</v>
      </c>
      <c r="EU185">
        <v>1800</v>
      </c>
      <c r="EV185" t="s">
        <v>123</v>
      </c>
      <c r="EW185">
        <v>1800</v>
      </c>
      <c r="EX185" t="s">
        <v>123</v>
      </c>
      <c r="EY185">
        <v>0</v>
      </c>
      <c r="EZ185" t="s">
        <v>123</v>
      </c>
      <c r="FA185">
        <v>528</v>
      </c>
      <c r="FB185" t="s">
        <v>123</v>
      </c>
      <c r="FC185">
        <v>493</v>
      </c>
      <c r="FD185" t="s">
        <v>123</v>
      </c>
      <c r="FE185">
        <v>35</v>
      </c>
      <c r="FF185" t="s">
        <v>123</v>
      </c>
      <c r="FG185">
        <v>19640</v>
      </c>
      <c r="FH185" t="s">
        <v>123</v>
      </c>
      <c r="FI185">
        <v>9095</v>
      </c>
      <c r="FJ185" t="s">
        <v>123</v>
      </c>
      <c r="FK185">
        <v>9086</v>
      </c>
      <c r="FL185" t="s">
        <v>123</v>
      </c>
      <c r="FM185">
        <v>10</v>
      </c>
      <c r="FN185" t="s">
        <v>123</v>
      </c>
      <c r="FO185">
        <v>2494</v>
      </c>
      <c r="FP185" t="s">
        <v>123</v>
      </c>
      <c r="FQ185">
        <v>2099</v>
      </c>
      <c r="FR185" t="s">
        <v>123</v>
      </c>
      <c r="FS185">
        <v>395</v>
      </c>
      <c r="FT185" t="s">
        <v>123</v>
      </c>
      <c r="FU185">
        <v>2388</v>
      </c>
      <c r="FV185" t="s">
        <v>123</v>
      </c>
      <c r="FW185">
        <v>2062</v>
      </c>
      <c r="FX185" t="s">
        <v>123</v>
      </c>
      <c r="FY185">
        <v>326</v>
      </c>
      <c r="FZ185" t="s">
        <v>123</v>
      </c>
      <c r="GA185">
        <v>6432</v>
      </c>
      <c r="GB185" t="s">
        <v>123</v>
      </c>
      <c r="GC185">
        <v>6113</v>
      </c>
      <c r="GD185" t="s">
        <v>123</v>
      </c>
      <c r="GE185">
        <v>319</v>
      </c>
      <c r="GF185" t="s">
        <v>123</v>
      </c>
      <c r="GG185">
        <v>398</v>
      </c>
      <c r="GH185" t="s">
        <v>123</v>
      </c>
      <c r="GI185">
        <v>113</v>
      </c>
      <c r="GJ185" t="s">
        <v>123</v>
      </c>
      <c r="GK185">
        <v>285</v>
      </c>
      <c r="GL185" t="s">
        <v>123</v>
      </c>
      <c r="GM185">
        <v>281788</v>
      </c>
      <c r="GN185" t="s">
        <v>123</v>
      </c>
      <c r="GO185">
        <v>129495</v>
      </c>
      <c r="GP185" t="s">
        <v>123</v>
      </c>
      <c r="GQ185">
        <v>129277</v>
      </c>
      <c r="GR185" t="s">
        <v>123</v>
      </c>
      <c r="GS185">
        <v>218</v>
      </c>
      <c r="GT185" t="s">
        <v>123</v>
      </c>
      <c r="GU185">
        <v>45416</v>
      </c>
      <c r="GV185" t="s">
        <v>123</v>
      </c>
      <c r="GW185">
        <v>45039</v>
      </c>
      <c r="GX185" t="s">
        <v>123</v>
      </c>
      <c r="GY185">
        <v>377</v>
      </c>
      <c r="GZ185" t="s">
        <v>123</v>
      </c>
      <c r="HA185">
        <v>75824</v>
      </c>
      <c r="HB185" t="s">
        <v>123</v>
      </c>
      <c r="HC185">
        <v>75650</v>
      </c>
      <c r="HD185" t="s">
        <v>123</v>
      </c>
      <c r="HE185">
        <v>174</v>
      </c>
      <c r="HF185" t="s">
        <v>123</v>
      </c>
      <c r="HG185">
        <v>29566</v>
      </c>
      <c r="HH185" t="s">
        <v>123</v>
      </c>
      <c r="HI185">
        <v>29316</v>
      </c>
      <c r="HJ185" t="s">
        <v>123</v>
      </c>
      <c r="HK185">
        <v>250</v>
      </c>
      <c r="HL185" t="s">
        <v>123</v>
      </c>
      <c r="HM185">
        <v>1231</v>
      </c>
      <c r="HN185" t="s">
        <v>123</v>
      </c>
      <c r="HO185">
        <v>1231</v>
      </c>
      <c r="HP185" t="s">
        <v>123</v>
      </c>
      <c r="HQ185">
        <v>0</v>
      </c>
      <c r="HR185" t="s">
        <v>123</v>
      </c>
      <c r="HS185">
        <v>39401</v>
      </c>
      <c r="HT185" t="s">
        <v>123</v>
      </c>
      <c r="HU185">
        <v>12417</v>
      </c>
      <c r="HV185" t="s">
        <v>123</v>
      </c>
      <c r="HW185">
        <v>12417</v>
      </c>
      <c r="HX185" t="s">
        <v>123</v>
      </c>
      <c r="HY185">
        <v>0</v>
      </c>
      <c r="HZ185" t="s">
        <v>123</v>
      </c>
      <c r="IA185">
        <v>15738</v>
      </c>
      <c r="IB185" t="s">
        <v>123</v>
      </c>
      <c r="IC185">
        <v>15738</v>
      </c>
      <c r="ID185" t="s">
        <v>123</v>
      </c>
      <c r="IE185">
        <v>0</v>
      </c>
      <c r="IF185" t="s">
        <v>123</v>
      </c>
      <c r="IG185">
        <v>5646</v>
      </c>
      <c r="IH185" t="s">
        <v>123</v>
      </c>
      <c r="II185">
        <v>5646</v>
      </c>
      <c r="IJ185" t="s">
        <v>123</v>
      </c>
      <c r="IK185">
        <v>0</v>
      </c>
      <c r="IL185" t="s">
        <v>123</v>
      </c>
      <c r="IM185">
        <v>4581</v>
      </c>
      <c r="IN185" t="s">
        <v>123</v>
      </c>
      <c r="IO185">
        <v>4581</v>
      </c>
      <c r="IP185" t="s">
        <v>123</v>
      </c>
      <c r="IQ185">
        <v>0</v>
      </c>
      <c r="IR185" t="s">
        <v>123</v>
      </c>
      <c r="IS185">
        <v>1019</v>
      </c>
      <c r="IT185" t="s">
        <v>123</v>
      </c>
      <c r="IU185">
        <v>1019</v>
      </c>
      <c r="IV185" t="s">
        <v>123</v>
      </c>
      <c r="IW185">
        <v>0</v>
      </c>
      <c r="IX185" t="s">
        <v>123</v>
      </c>
      <c r="IY185">
        <v>40567</v>
      </c>
      <c r="IZ185" t="s">
        <v>123</v>
      </c>
      <c r="JA185">
        <v>7089</v>
      </c>
      <c r="JB185" t="s">
        <v>123</v>
      </c>
      <c r="JC185">
        <v>7089</v>
      </c>
      <c r="JD185" t="s">
        <v>123</v>
      </c>
      <c r="JE185">
        <v>0</v>
      </c>
      <c r="JF185" t="s">
        <v>123</v>
      </c>
      <c r="JG185">
        <v>7052</v>
      </c>
      <c r="JH185" t="s">
        <v>123</v>
      </c>
      <c r="JI185">
        <v>7052</v>
      </c>
      <c r="JJ185" t="s">
        <v>123</v>
      </c>
      <c r="JK185">
        <v>0</v>
      </c>
      <c r="JL185" t="s">
        <v>123</v>
      </c>
      <c r="JM185">
        <v>22335</v>
      </c>
      <c r="JN185" t="s">
        <v>123</v>
      </c>
      <c r="JO185">
        <v>22292</v>
      </c>
      <c r="JP185" t="s">
        <v>123</v>
      </c>
      <c r="JQ185">
        <v>43</v>
      </c>
      <c r="JR185" t="s">
        <v>123</v>
      </c>
      <c r="JS185">
        <v>3919</v>
      </c>
      <c r="JT185" t="s">
        <v>123</v>
      </c>
      <c r="JU185">
        <v>3919</v>
      </c>
      <c r="JV185" t="s">
        <v>123</v>
      </c>
      <c r="JW185">
        <v>0</v>
      </c>
      <c r="JX185" t="s">
        <v>123</v>
      </c>
      <c r="JY185">
        <v>216</v>
      </c>
      <c r="JZ185" t="s">
        <v>123</v>
      </c>
      <c r="KA185">
        <v>216</v>
      </c>
      <c r="KB185" t="s">
        <v>123</v>
      </c>
      <c r="KC185">
        <v>0</v>
      </c>
      <c r="KD185" t="s">
        <v>123</v>
      </c>
      <c r="KE185">
        <v>19421</v>
      </c>
      <c r="KF185" t="s">
        <v>123</v>
      </c>
      <c r="KG185">
        <v>7426</v>
      </c>
      <c r="KH185" t="s">
        <v>123</v>
      </c>
      <c r="KI185">
        <v>7395</v>
      </c>
      <c r="KJ185" t="s">
        <v>123</v>
      </c>
      <c r="KK185">
        <v>32</v>
      </c>
      <c r="KL185" t="s">
        <v>123</v>
      </c>
      <c r="KM185">
        <v>2758</v>
      </c>
      <c r="KN185" t="s">
        <v>123</v>
      </c>
      <c r="KO185">
        <v>2637</v>
      </c>
      <c r="KP185" t="s">
        <v>123</v>
      </c>
      <c r="KQ185">
        <v>122</v>
      </c>
      <c r="KR185" t="s">
        <v>123</v>
      </c>
      <c r="KS185">
        <v>1869</v>
      </c>
      <c r="KT185" t="s">
        <v>123</v>
      </c>
      <c r="KU185">
        <v>1734</v>
      </c>
      <c r="KV185" t="s">
        <v>123</v>
      </c>
      <c r="KW185">
        <v>135</v>
      </c>
      <c r="KX185" t="s">
        <v>123</v>
      </c>
      <c r="KY185">
        <v>7573</v>
      </c>
      <c r="KZ185" t="s">
        <v>123</v>
      </c>
      <c r="LA185">
        <v>7552</v>
      </c>
      <c r="LB185" t="s">
        <v>123</v>
      </c>
      <c r="LC185">
        <v>21</v>
      </c>
      <c r="LD185" t="s">
        <v>123</v>
      </c>
      <c r="LE185">
        <v>114</v>
      </c>
      <c r="LF185" t="s">
        <v>123</v>
      </c>
      <c r="LG185">
        <v>99</v>
      </c>
      <c r="LH185" t="s">
        <v>123</v>
      </c>
      <c r="LI185">
        <v>16</v>
      </c>
      <c r="LJ185" t="s">
        <v>123</v>
      </c>
      <c r="LK185">
        <v>24225</v>
      </c>
      <c r="LL185" t="s">
        <v>123</v>
      </c>
      <c r="LM185">
        <v>4585</v>
      </c>
      <c r="LN185" t="s">
        <v>123</v>
      </c>
      <c r="LO185">
        <v>4578</v>
      </c>
      <c r="LP185" t="s">
        <v>123</v>
      </c>
      <c r="LQ185">
        <v>7</v>
      </c>
      <c r="LR185" t="s">
        <v>123</v>
      </c>
      <c r="LS185">
        <v>15675</v>
      </c>
      <c r="LT185" t="s">
        <v>123</v>
      </c>
      <c r="LU185">
        <v>15634</v>
      </c>
      <c r="LV185" t="s">
        <v>123</v>
      </c>
      <c r="LW185">
        <v>41</v>
      </c>
      <c r="LX185" t="s">
        <v>123</v>
      </c>
      <c r="LY185">
        <v>2484</v>
      </c>
      <c r="LZ185" t="s">
        <v>123</v>
      </c>
      <c r="MA185">
        <v>2479</v>
      </c>
      <c r="MB185" t="s">
        <v>123</v>
      </c>
      <c r="MC185">
        <v>5</v>
      </c>
      <c r="MD185" t="s">
        <v>123</v>
      </c>
      <c r="ME185">
        <v>1510</v>
      </c>
      <c r="MF185" t="s">
        <v>123</v>
      </c>
      <c r="MG185">
        <v>1510</v>
      </c>
      <c r="MH185" t="s">
        <v>123</v>
      </c>
      <c r="MI185">
        <v>0</v>
      </c>
      <c r="MJ185" t="s">
        <v>123</v>
      </c>
      <c r="MK185">
        <v>21</v>
      </c>
      <c r="ML185" t="s">
        <v>123</v>
      </c>
      <c r="MM185">
        <v>21</v>
      </c>
      <c r="MN185" t="s">
        <v>123</v>
      </c>
      <c r="MO185">
        <v>0</v>
      </c>
      <c r="MP185" t="s">
        <v>123</v>
      </c>
      <c r="MQ185">
        <v>82128</v>
      </c>
      <c r="MR185" t="s">
        <v>123</v>
      </c>
      <c r="MS185">
        <v>38914</v>
      </c>
      <c r="MT185" t="s">
        <v>123</v>
      </c>
      <c r="MU185">
        <v>38666</v>
      </c>
      <c r="MV185" t="s">
        <v>123</v>
      </c>
      <c r="MW185">
        <v>247</v>
      </c>
      <c r="MX185" t="s">
        <v>123</v>
      </c>
      <c r="MY185">
        <v>25567</v>
      </c>
      <c r="MZ185" t="s">
        <v>123</v>
      </c>
      <c r="NA185">
        <v>24804</v>
      </c>
      <c r="NB185" t="s">
        <v>123</v>
      </c>
      <c r="NC185">
        <v>762</v>
      </c>
      <c r="ND185" t="s">
        <v>123</v>
      </c>
      <c r="NE185">
        <v>7425</v>
      </c>
      <c r="NF185" t="s">
        <v>123</v>
      </c>
      <c r="NG185">
        <v>6545</v>
      </c>
      <c r="NH185" t="s">
        <v>123</v>
      </c>
      <c r="NI185">
        <v>880</v>
      </c>
      <c r="NJ185" t="s">
        <v>123</v>
      </c>
      <c r="NK185">
        <v>11663</v>
      </c>
      <c r="NL185" t="s">
        <v>123</v>
      </c>
      <c r="NM185">
        <v>11436</v>
      </c>
      <c r="NN185" t="s">
        <v>123</v>
      </c>
      <c r="NO185">
        <v>226</v>
      </c>
      <c r="NP185" t="s">
        <v>123</v>
      </c>
      <c r="NQ185">
        <v>871</v>
      </c>
      <c r="NR185" t="s">
        <v>123</v>
      </c>
      <c r="NS185">
        <v>490</v>
      </c>
      <c r="NT185" t="s">
        <v>123</v>
      </c>
      <c r="NU185">
        <v>380</v>
      </c>
      <c r="NV185" t="s">
        <v>123</v>
      </c>
    </row>
    <row r="186" spans="2:386" outlineLevel="1" x14ac:dyDescent="0.25">
      <c r="B186" t="s">
        <v>75</v>
      </c>
      <c r="C186">
        <v>979827</v>
      </c>
      <c r="D186" t="s">
        <v>123</v>
      </c>
      <c r="E186">
        <v>353437</v>
      </c>
      <c r="F186" t="s">
        <v>123</v>
      </c>
      <c r="G186">
        <v>350056</v>
      </c>
      <c r="H186" t="s">
        <v>123</v>
      </c>
      <c r="I186">
        <v>3381</v>
      </c>
      <c r="J186" t="s">
        <v>123</v>
      </c>
      <c r="K186">
        <v>238034</v>
      </c>
      <c r="L186" t="s">
        <v>123</v>
      </c>
      <c r="M186">
        <v>234627</v>
      </c>
      <c r="N186" t="s">
        <v>123</v>
      </c>
      <c r="O186">
        <v>3408</v>
      </c>
      <c r="P186" t="s">
        <v>123</v>
      </c>
      <c r="Q186">
        <v>212017</v>
      </c>
      <c r="R186" t="s">
        <v>123</v>
      </c>
      <c r="S186">
        <v>209626</v>
      </c>
      <c r="T186" t="s">
        <v>123</v>
      </c>
      <c r="U186">
        <v>2391</v>
      </c>
      <c r="V186" t="s">
        <v>123</v>
      </c>
      <c r="W186">
        <v>166230</v>
      </c>
      <c r="X186" t="s">
        <v>123</v>
      </c>
      <c r="Y186">
        <v>164801</v>
      </c>
      <c r="Z186" t="s">
        <v>123</v>
      </c>
      <c r="AA186">
        <v>1429</v>
      </c>
      <c r="AB186" t="s">
        <v>123</v>
      </c>
      <c r="AC186">
        <v>15356</v>
      </c>
      <c r="AD186" t="s">
        <v>123</v>
      </c>
      <c r="AE186">
        <v>14592</v>
      </c>
      <c r="AF186" t="s">
        <v>123</v>
      </c>
      <c r="AG186">
        <v>763</v>
      </c>
      <c r="AH186" t="s">
        <v>123</v>
      </c>
      <c r="AI186">
        <v>727374</v>
      </c>
      <c r="AJ186" t="s">
        <v>123</v>
      </c>
      <c r="AK186">
        <v>253703</v>
      </c>
      <c r="AL186" t="s">
        <v>123</v>
      </c>
      <c r="AM186">
        <v>252006</v>
      </c>
      <c r="AN186" t="s">
        <v>123</v>
      </c>
      <c r="AO186">
        <v>1697</v>
      </c>
      <c r="AP186" t="s">
        <v>123</v>
      </c>
      <c r="AQ186">
        <v>189237</v>
      </c>
      <c r="AR186" t="s">
        <v>123</v>
      </c>
      <c r="AS186">
        <v>187279</v>
      </c>
      <c r="AT186" t="s">
        <v>123</v>
      </c>
      <c r="AU186">
        <v>1958</v>
      </c>
      <c r="AV186" t="s">
        <v>123</v>
      </c>
      <c r="AW186">
        <v>147969</v>
      </c>
      <c r="AX186" t="s">
        <v>123</v>
      </c>
      <c r="AY186">
        <v>146588</v>
      </c>
      <c r="AZ186" t="s">
        <v>123</v>
      </c>
      <c r="BA186">
        <v>1380</v>
      </c>
      <c r="BB186" t="s">
        <v>123</v>
      </c>
      <c r="BC186">
        <v>129281</v>
      </c>
      <c r="BD186" t="s">
        <v>123</v>
      </c>
      <c r="BE186">
        <v>128696</v>
      </c>
      <c r="BF186" t="s">
        <v>123</v>
      </c>
      <c r="BG186">
        <v>585</v>
      </c>
      <c r="BH186" t="s">
        <v>123</v>
      </c>
      <c r="BI186">
        <v>8158</v>
      </c>
      <c r="BJ186" t="s">
        <v>123</v>
      </c>
      <c r="BK186">
        <v>7616</v>
      </c>
      <c r="BL186" t="s">
        <v>123</v>
      </c>
      <c r="BM186">
        <v>541</v>
      </c>
      <c r="BN186" t="s">
        <v>123</v>
      </c>
      <c r="BO186">
        <v>252453</v>
      </c>
      <c r="BP186" t="s">
        <v>123</v>
      </c>
      <c r="BQ186">
        <v>99734</v>
      </c>
      <c r="BR186" t="s">
        <v>123</v>
      </c>
      <c r="BS186">
        <v>98050</v>
      </c>
      <c r="BT186" t="s">
        <v>123</v>
      </c>
      <c r="BU186">
        <v>1684</v>
      </c>
      <c r="BV186" t="s">
        <v>123</v>
      </c>
      <c r="BW186">
        <v>48798</v>
      </c>
      <c r="BX186" t="s">
        <v>123</v>
      </c>
      <c r="BY186">
        <v>47348</v>
      </c>
      <c r="BZ186" t="s">
        <v>123</v>
      </c>
      <c r="CA186">
        <v>1450</v>
      </c>
      <c r="CB186" t="s">
        <v>123</v>
      </c>
      <c r="CC186">
        <v>64049</v>
      </c>
      <c r="CD186" t="s">
        <v>123</v>
      </c>
      <c r="CE186">
        <v>63038</v>
      </c>
      <c r="CF186" t="s">
        <v>123</v>
      </c>
      <c r="CG186">
        <v>1011</v>
      </c>
      <c r="CH186" t="s">
        <v>123</v>
      </c>
      <c r="CI186">
        <v>36949</v>
      </c>
      <c r="CJ186" t="s">
        <v>123</v>
      </c>
      <c r="CK186">
        <v>36104</v>
      </c>
      <c r="CL186" t="s">
        <v>123</v>
      </c>
      <c r="CM186">
        <v>845</v>
      </c>
      <c r="CN186" t="s">
        <v>123</v>
      </c>
      <c r="CO186">
        <v>7198</v>
      </c>
      <c r="CP186" t="s">
        <v>123</v>
      </c>
      <c r="CQ186">
        <v>6976</v>
      </c>
      <c r="CR186" t="s">
        <v>123</v>
      </c>
      <c r="CS186">
        <v>222</v>
      </c>
      <c r="CT186" t="s">
        <v>123</v>
      </c>
      <c r="CU186">
        <v>178397</v>
      </c>
      <c r="CV186" t="s">
        <v>123</v>
      </c>
      <c r="CW186">
        <v>36239</v>
      </c>
      <c r="CX186" t="s">
        <v>123</v>
      </c>
      <c r="CY186">
        <v>35749</v>
      </c>
      <c r="CZ186" t="s">
        <v>123</v>
      </c>
      <c r="DA186">
        <v>490</v>
      </c>
      <c r="DB186" t="s">
        <v>123</v>
      </c>
      <c r="DC186">
        <v>51971</v>
      </c>
      <c r="DD186" t="s">
        <v>123</v>
      </c>
      <c r="DE186">
        <v>51271</v>
      </c>
      <c r="DF186" t="s">
        <v>123</v>
      </c>
      <c r="DG186">
        <v>700</v>
      </c>
      <c r="DH186" t="s">
        <v>123</v>
      </c>
      <c r="DI186">
        <v>24308</v>
      </c>
      <c r="DJ186" t="s">
        <v>123</v>
      </c>
      <c r="DK186">
        <v>23959</v>
      </c>
      <c r="DL186" t="s">
        <v>123</v>
      </c>
      <c r="DM186">
        <v>348</v>
      </c>
      <c r="DN186" t="s">
        <v>123</v>
      </c>
      <c r="DO186">
        <v>62095</v>
      </c>
      <c r="DP186" t="s">
        <v>123</v>
      </c>
      <c r="DQ186">
        <v>61908</v>
      </c>
      <c r="DR186" t="s">
        <v>123</v>
      </c>
      <c r="DS186">
        <v>187</v>
      </c>
      <c r="DT186" t="s">
        <v>123</v>
      </c>
      <c r="DU186">
        <v>3659</v>
      </c>
      <c r="DV186" t="s">
        <v>123</v>
      </c>
      <c r="DW186">
        <v>3659</v>
      </c>
      <c r="DX186" t="s">
        <v>123</v>
      </c>
      <c r="DY186">
        <v>0</v>
      </c>
      <c r="DZ186" t="s">
        <v>123</v>
      </c>
      <c r="EA186">
        <v>24398</v>
      </c>
      <c r="EB186" t="s">
        <v>123</v>
      </c>
      <c r="EC186">
        <v>11987</v>
      </c>
      <c r="ED186" t="s">
        <v>123</v>
      </c>
      <c r="EE186">
        <v>11886</v>
      </c>
      <c r="EF186" t="s">
        <v>123</v>
      </c>
      <c r="EG186">
        <v>101</v>
      </c>
      <c r="EH186" t="s">
        <v>123</v>
      </c>
      <c r="EI186">
        <v>8144</v>
      </c>
      <c r="EJ186" t="s">
        <v>123</v>
      </c>
      <c r="EK186">
        <v>8085</v>
      </c>
      <c r="EL186" t="s">
        <v>123</v>
      </c>
      <c r="EM186">
        <v>59</v>
      </c>
      <c r="EN186" t="s">
        <v>123</v>
      </c>
      <c r="EO186">
        <v>2524</v>
      </c>
      <c r="EP186" t="s">
        <v>123</v>
      </c>
      <c r="EQ186">
        <v>2491</v>
      </c>
      <c r="ER186" t="s">
        <v>123</v>
      </c>
      <c r="ES186">
        <v>32</v>
      </c>
      <c r="ET186" t="s">
        <v>123</v>
      </c>
      <c r="EU186">
        <v>1445</v>
      </c>
      <c r="EV186" t="s">
        <v>123</v>
      </c>
      <c r="EW186">
        <v>1429</v>
      </c>
      <c r="EX186" t="s">
        <v>123</v>
      </c>
      <c r="EY186">
        <v>16</v>
      </c>
      <c r="EZ186" t="s">
        <v>123</v>
      </c>
      <c r="FA186">
        <v>322</v>
      </c>
      <c r="FB186" t="s">
        <v>123</v>
      </c>
      <c r="FC186">
        <v>322</v>
      </c>
      <c r="FD186" t="s">
        <v>123</v>
      </c>
      <c r="FE186">
        <v>0</v>
      </c>
      <c r="FF186" t="s">
        <v>123</v>
      </c>
      <c r="FG186">
        <v>24152</v>
      </c>
      <c r="FH186" t="s">
        <v>123</v>
      </c>
      <c r="FI186">
        <v>10265</v>
      </c>
      <c r="FJ186" t="s">
        <v>123</v>
      </c>
      <c r="FK186">
        <v>10211</v>
      </c>
      <c r="FL186" t="s">
        <v>123</v>
      </c>
      <c r="FM186">
        <v>53</v>
      </c>
      <c r="FN186" t="s">
        <v>123</v>
      </c>
      <c r="FO186">
        <v>3070</v>
      </c>
      <c r="FP186" t="s">
        <v>123</v>
      </c>
      <c r="FQ186">
        <v>3053</v>
      </c>
      <c r="FR186" t="s">
        <v>123</v>
      </c>
      <c r="FS186">
        <v>17</v>
      </c>
      <c r="FT186" t="s">
        <v>123</v>
      </c>
      <c r="FU186">
        <v>4552</v>
      </c>
      <c r="FV186" t="s">
        <v>123</v>
      </c>
      <c r="FW186">
        <v>4334</v>
      </c>
      <c r="FX186" t="s">
        <v>123</v>
      </c>
      <c r="FY186">
        <v>219</v>
      </c>
      <c r="FZ186" t="s">
        <v>123</v>
      </c>
      <c r="GA186">
        <v>6363</v>
      </c>
      <c r="GB186" t="s">
        <v>123</v>
      </c>
      <c r="GC186">
        <v>6333</v>
      </c>
      <c r="GD186" t="s">
        <v>123</v>
      </c>
      <c r="GE186">
        <v>30</v>
      </c>
      <c r="GF186" t="s">
        <v>123</v>
      </c>
      <c r="GG186">
        <v>434</v>
      </c>
      <c r="GH186" t="s">
        <v>123</v>
      </c>
      <c r="GI186">
        <v>91</v>
      </c>
      <c r="GJ186" t="s">
        <v>123</v>
      </c>
      <c r="GK186">
        <v>343</v>
      </c>
      <c r="GL186" t="s">
        <v>123</v>
      </c>
      <c r="GM186">
        <v>275846</v>
      </c>
      <c r="GN186" t="s">
        <v>123</v>
      </c>
      <c r="GO186">
        <v>116123</v>
      </c>
      <c r="GP186" t="s">
        <v>123</v>
      </c>
      <c r="GQ186">
        <v>116031</v>
      </c>
      <c r="GR186" t="s">
        <v>123</v>
      </c>
      <c r="GS186">
        <v>92</v>
      </c>
      <c r="GT186" t="s">
        <v>123</v>
      </c>
      <c r="GU186">
        <v>52792</v>
      </c>
      <c r="GV186" t="s">
        <v>123</v>
      </c>
      <c r="GW186">
        <v>52683</v>
      </c>
      <c r="GX186" t="s">
        <v>123</v>
      </c>
      <c r="GY186">
        <v>109</v>
      </c>
      <c r="GZ186" t="s">
        <v>123</v>
      </c>
      <c r="HA186">
        <v>77201</v>
      </c>
      <c r="HB186" t="s">
        <v>123</v>
      </c>
      <c r="HC186">
        <v>77094</v>
      </c>
      <c r="HD186" t="s">
        <v>123</v>
      </c>
      <c r="HE186">
        <v>107</v>
      </c>
      <c r="HF186" t="s">
        <v>123</v>
      </c>
      <c r="HG186">
        <v>25816</v>
      </c>
      <c r="HH186" t="s">
        <v>123</v>
      </c>
      <c r="HI186">
        <v>25736</v>
      </c>
      <c r="HJ186" t="s">
        <v>123</v>
      </c>
      <c r="HK186">
        <v>80</v>
      </c>
      <c r="HL186" t="s">
        <v>123</v>
      </c>
      <c r="HM186">
        <v>1563</v>
      </c>
      <c r="HN186" t="s">
        <v>123</v>
      </c>
      <c r="HO186">
        <v>1563</v>
      </c>
      <c r="HP186" t="s">
        <v>123</v>
      </c>
      <c r="HQ186">
        <v>0</v>
      </c>
      <c r="HR186" t="s">
        <v>123</v>
      </c>
      <c r="HS186">
        <v>39557</v>
      </c>
      <c r="HT186" t="s">
        <v>123</v>
      </c>
      <c r="HU186">
        <v>13114</v>
      </c>
      <c r="HV186" t="s">
        <v>123</v>
      </c>
      <c r="HW186">
        <v>13055</v>
      </c>
      <c r="HX186" t="s">
        <v>123</v>
      </c>
      <c r="HY186">
        <v>59</v>
      </c>
      <c r="HZ186" t="s">
        <v>123</v>
      </c>
      <c r="IA186">
        <v>15304</v>
      </c>
      <c r="IB186" t="s">
        <v>123</v>
      </c>
      <c r="IC186">
        <v>15280</v>
      </c>
      <c r="ID186" t="s">
        <v>123</v>
      </c>
      <c r="IE186">
        <v>24</v>
      </c>
      <c r="IF186" t="s">
        <v>123</v>
      </c>
      <c r="IG186">
        <v>6377</v>
      </c>
      <c r="IH186" t="s">
        <v>123</v>
      </c>
      <c r="II186">
        <v>6264</v>
      </c>
      <c r="IJ186" t="s">
        <v>123</v>
      </c>
      <c r="IK186">
        <v>112</v>
      </c>
      <c r="IL186" t="s">
        <v>123</v>
      </c>
      <c r="IM186">
        <v>4039</v>
      </c>
      <c r="IN186" t="s">
        <v>123</v>
      </c>
      <c r="IO186">
        <v>4039</v>
      </c>
      <c r="IP186" t="s">
        <v>123</v>
      </c>
      <c r="IQ186">
        <v>0</v>
      </c>
      <c r="IR186" t="s">
        <v>123</v>
      </c>
      <c r="IS186">
        <v>918</v>
      </c>
      <c r="IT186" t="s">
        <v>123</v>
      </c>
      <c r="IU186">
        <v>918</v>
      </c>
      <c r="IV186" t="s">
        <v>123</v>
      </c>
      <c r="IW186">
        <v>0</v>
      </c>
      <c r="IX186" t="s">
        <v>123</v>
      </c>
      <c r="IY186">
        <v>39539</v>
      </c>
      <c r="IZ186" t="s">
        <v>123</v>
      </c>
      <c r="JA186">
        <v>6577</v>
      </c>
      <c r="JB186" t="s">
        <v>123</v>
      </c>
      <c r="JC186">
        <v>6577</v>
      </c>
      <c r="JD186" t="s">
        <v>123</v>
      </c>
      <c r="JE186">
        <v>0</v>
      </c>
      <c r="JF186" t="s">
        <v>123</v>
      </c>
      <c r="JG186">
        <v>8356</v>
      </c>
      <c r="JH186" t="s">
        <v>123</v>
      </c>
      <c r="JI186">
        <v>8356</v>
      </c>
      <c r="JJ186" t="s">
        <v>123</v>
      </c>
      <c r="JK186">
        <v>0</v>
      </c>
      <c r="JL186" t="s">
        <v>123</v>
      </c>
      <c r="JM186">
        <v>21285</v>
      </c>
      <c r="JN186" t="s">
        <v>123</v>
      </c>
      <c r="JO186">
        <v>21265</v>
      </c>
      <c r="JP186" t="s">
        <v>123</v>
      </c>
      <c r="JQ186">
        <v>20</v>
      </c>
      <c r="JR186" t="s">
        <v>123</v>
      </c>
      <c r="JS186">
        <v>3135</v>
      </c>
      <c r="JT186" t="s">
        <v>123</v>
      </c>
      <c r="JU186">
        <v>3135</v>
      </c>
      <c r="JV186" t="s">
        <v>123</v>
      </c>
      <c r="JW186">
        <v>0</v>
      </c>
      <c r="JX186" t="s">
        <v>123</v>
      </c>
      <c r="JY186">
        <v>205</v>
      </c>
      <c r="JZ186" t="s">
        <v>123</v>
      </c>
      <c r="KA186">
        <v>205</v>
      </c>
      <c r="KB186" t="s">
        <v>123</v>
      </c>
      <c r="KC186">
        <v>0</v>
      </c>
      <c r="KD186" t="s">
        <v>123</v>
      </c>
      <c r="KE186">
        <v>37543</v>
      </c>
      <c r="KF186" t="s">
        <v>123</v>
      </c>
      <c r="KG186">
        <v>14905</v>
      </c>
      <c r="KH186" t="s">
        <v>123</v>
      </c>
      <c r="KI186">
        <v>14331</v>
      </c>
      <c r="KJ186" t="s">
        <v>123</v>
      </c>
      <c r="KK186">
        <v>575</v>
      </c>
      <c r="KL186" t="s">
        <v>123</v>
      </c>
      <c r="KM186">
        <v>6109</v>
      </c>
      <c r="KN186" t="s">
        <v>123</v>
      </c>
      <c r="KO186">
        <v>5762</v>
      </c>
      <c r="KP186" t="s">
        <v>123</v>
      </c>
      <c r="KQ186">
        <v>347</v>
      </c>
      <c r="KR186" t="s">
        <v>123</v>
      </c>
      <c r="KS186">
        <v>3652</v>
      </c>
      <c r="KT186" t="s">
        <v>123</v>
      </c>
      <c r="KU186">
        <v>3219</v>
      </c>
      <c r="KV186" t="s">
        <v>123</v>
      </c>
      <c r="KW186">
        <v>433</v>
      </c>
      <c r="KX186" t="s">
        <v>123</v>
      </c>
      <c r="KY186">
        <v>14092</v>
      </c>
      <c r="KZ186" t="s">
        <v>123</v>
      </c>
      <c r="LA186">
        <v>14048</v>
      </c>
      <c r="LB186" t="s">
        <v>123</v>
      </c>
      <c r="LC186">
        <v>44</v>
      </c>
      <c r="LD186" t="s">
        <v>123</v>
      </c>
      <c r="LE186">
        <v>284</v>
      </c>
      <c r="LF186" t="s">
        <v>123</v>
      </c>
      <c r="LG186">
        <v>184</v>
      </c>
      <c r="LH186" t="s">
        <v>123</v>
      </c>
      <c r="LI186">
        <v>100</v>
      </c>
      <c r="LJ186" t="s">
        <v>123</v>
      </c>
      <c r="LK186">
        <v>24053</v>
      </c>
      <c r="LL186" t="s">
        <v>123</v>
      </c>
      <c r="LM186">
        <v>6672</v>
      </c>
      <c r="LN186" t="s">
        <v>123</v>
      </c>
      <c r="LO186">
        <v>6653</v>
      </c>
      <c r="LP186" t="s">
        <v>123</v>
      </c>
      <c r="LQ186">
        <v>19</v>
      </c>
      <c r="LR186" t="s">
        <v>123</v>
      </c>
      <c r="LS186">
        <v>14410</v>
      </c>
      <c r="LT186" t="s">
        <v>123</v>
      </c>
      <c r="LU186">
        <v>14370</v>
      </c>
      <c r="LV186" t="s">
        <v>123</v>
      </c>
      <c r="LW186">
        <v>40</v>
      </c>
      <c r="LX186" t="s">
        <v>123</v>
      </c>
      <c r="LY186">
        <v>1883</v>
      </c>
      <c r="LZ186" t="s">
        <v>123</v>
      </c>
      <c r="MA186">
        <v>1883</v>
      </c>
      <c r="MB186" t="s">
        <v>123</v>
      </c>
      <c r="MC186">
        <v>0</v>
      </c>
      <c r="MD186" t="s">
        <v>123</v>
      </c>
      <c r="ME186">
        <v>1137</v>
      </c>
      <c r="MF186" t="s">
        <v>123</v>
      </c>
      <c r="MG186">
        <v>1137</v>
      </c>
      <c r="MH186" t="s">
        <v>123</v>
      </c>
      <c r="MI186">
        <v>0</v>
      </c>
      <c r="MJ186" t="s">
        <v>123</v>
      </c>
      <c r="MK186">
        <v>7</v>
      </c>
      <c r="ML186" t="s">
        <v>123</v>
      </c>
      <c r="MM186">
        <v>7</v>
      </c>
      <c r="MN186" t="s">
        <v>123</v>
      </c>
      <c r="MO186">
        <v>0</v>
      </c>
      <c r="MP186" t="s">
        <v>123</v>
      </c>
      <c r="MQ186">
        <v>83889</v>
      </c>
      <c r="MR186" t="s">
        <v>123</v>
      </c>
      <c r="MS186">
        <v>37821</v>
      </c>
      <c r="MT186" t="s">
        <v>123</v>
      </c>
      <c r="MU186">
        <v>37513</v>
      </c>
      <c r="MV186" t="s">
        <v>123</v>
      </c>
      <c r="MW186">
        <v>308</v>
      </c>
      <c r="MX186" t="s">
        <v>123</v>
      </c>
      <c r="MY186">
        <v>29081</v>
      </c>
      <c r="MZ186" t="s">
        <v>123</v>
      </c>
      <c r="NA186">
        <v>28419</v>
      </c>
      <c r="NB186" t="s">
        <v>123</v>
      </c>
      <c r="NC186">
        <v>662</v>
      </c>
      <c r="ND186" t="s">
        <v>123</v>
      </c>
      <c r="NE186">
        <v>6187</v>
      </c>
      <c r="NF186" t="s">
        <v>123</v>
      </c>
      <c r="NG186">
        <v>6079</v>
      </c>
      <c r="NH186" t="s">
        <v>123</v>
      </c>
      <c r="NI186">
        <v>109</v>
      </c>
      <c r="NJ186" t="s">
        <v>123</v>
      </c>
      <c r="NK186">
        <v>11159</v>
      </c>
      <c r="NL186" t="s">
        <v>123</v>
      </c>
      <c r="NM186">
        <v>10931</v>
      </c>
      <c r="NN186" t="s">
        <v>123</v>
      </c>
      <c r="NO186">
        <v>228</v>
      </c>
      <c r="NP186" t="s">
        <v>123</v>
      </c>
      <c r="NQ186">
        <v>766</v>
      </c>
      <c r="NR186" t="s">
        <v>123</v>
      </c>
      <c r="NS186">
        <v>667</v>
      </c>
      <c r="NT186" t="s">
        <v>123</v>
      </c>
      <c r="NU186">
        <v>98</v>
      </c>
      <c r="NV186" t="s">
        <v>123</v>
      </c>
    </row>
    <row r="187" spans="2:386" outlineLevel="1" x14ac:dyDescent="0.25">
      <c r="B187" t="s">
        <v>77</v>
      </c>
      <c r="C187">
        <v>778436</v>
      </c>
      <c r="D187" t="s">
        <v>123</v>
      </c>
      <c r="E187">
        <v>285970</v>
      </c>
      <c r="F187" t="s">
        <v>123</v>
      </c>
      <c r="G187">
        <v>283470</v>
      </c>
      <c r="H187" t="s">
        <v>123</v>
      </c>
      <c r="I187">
        <v>2500</v>
      </c>
      <c r="J187" t="s">
        <v>123</v>
      </c>
      <c r="K187">
        <v>193789</v>
      </c>
      <c r="L187" t="s">
        <v>123</v>
      </c>
      <c r="M187">
        <v>192234</v>
      </c>
      <c r="N187" t="s">
        <v>123</v>
      </c>
      <c r="O187">
        <v>1555</v>
      </c>
      <c r="P187" t="s">
        <v>123</v>
      </c>
      <c r="Q187">
        <v>170322</v>
      </c>
      <c r="R187" t="s">
        <v>123</v>
      </c>
      <c r="S187">
        <v>168532</v>
      </c>
      <c r="T187" t="s">
        <v>123</v>
      </c>
      <c r="U187">
        <v>1790</v>
      </c>
      <c r="V187" t="s">
        <v>123</v>
      </c>
      <c r="W187">
        <v>120437</v>
      </c>
      <c r="X187" t="s">
        <v>123</v>
      </c>
      <c r="Y187">
        <v>119596</v>
      </c>
      <c r="Z187" t="s">
        <v>123</v>
      </c>
      <c r="AA187">
        <v>841</v>
      </c>
      <c r="AB187" t="s">
        <v>123</v>
      </c>
      <c r="AC187">
        <v>10589</v>
      </c>
      <c r="AD187" t="s">
        <v>123</v>
      </c>
      <c r="AE187">
        <v>9833</v>
      </c>
      <c r="AF187" t="s">
        <v>123</v>
      </c>
      <c r="AG187">
        <v>755</v>
      </c>
      <c r="AH187" t="s">
        <v>123</v>
      </c>
      <c r="AI187">
        <v>629056</v>
      </c>
      <c r="AJ187" t="s">
        <v>123</v>
      </c>
      <c r="AK187">
        <v>226682</v>
      </c>
      <c r="AL187" t="s">
        <v>123</v>
      </c>
      <c r="AM187">
        <v>225480</v>
      </c>
      <c r="AN187" t="s">
        <v>123</v>
      </c>
      <c r="AO187">
        <v>1201</v>
      </c>
      <c r="AP187" t="s">
        <v>123</v>
      </c>
      <c r="AQ187">
        <v>160742</v>
      </c>
      <c r="AR187" t="s">
        <v>123</v>
      </c>
      <c r="AS187">
        <v>159595</v>
      </c>
      <c r="AT187" t="s">
        <v>123</v>
      </c>
      <c r="AU187">
        <v>1146</v>
      </c>
      <c r="AV187" t="s">
        <v>123</v>
      </c>
      <c r="AW187">
        <v>135875</v>
      </c>
      <c r="AX187" t="s">
        <v>123</v>
      </c>
      <c r="AY187">
        <v>134450</v>
      </c>
      <c r="AZ187" t="s">
        <v>123</v>
      </c>
      <c r="BA187">
        <v>1426</v>
      </c>
      <c r="BB187" t="s">
        <v>123</v>
      </c>
      <c r="BC187">
        <v>99646</v>
      </c>
      <c r="BD187" t="s">
        <v>123</v>
      </c>
      <c r="BE187">
        <v>99222</v>
      </c>
      <c r="BF187" t="s">
        <v>123</v>
      </c>
      <c r="BG187">
        <v>424</v>
      </c>
      <c r="BH187" t="s">
        <v>123</v>
      </c>
      <c r="BI187">
        <v>7397</v>
      </c>
      <c r="BJ187" t="s">
        <v>123</v>
      </c>
      <c r="BK187">
        <v>6893</v>
      </c>
      <c r="BL187" t="s">
        <v>123</v>
      </c>
      <c r="BM187">
        <v>504</v>
      </c>
      <c r="BN187" t="s">
        <v>123</v>
      </c>
      <c r="BO187">
        <v>149379</v>
      </c>
      <c r="BP187" t="s">
        <v>123</v>
      </c>
      <c r="BQ187">
        <v>59289</v>
      </c>
      <c r="BR187" t="s">
        <v>123</v>
      </c>
      <c r="BS187">
        <v>57990</v>
      </c>
      <c r="BT187" t="s">
        <v>123</v>
      </c>
      <c r="BU187">
        <v>1299</v>
      </c>
      <c r="BV187" t="s">
        <v>123</v>
      </c>
      <c r="BW187">
        <v>33047</v>
      </c>
      <c r="BX187" t="s">
        <v>123</v>
      </c>
      <c r="BY187">
        <v>32638</v>
      </c>
      <c r="BZ187" t="s">
        <v>123</v>
      </c>
      <c r="CA187">
        <v>409</v>
      </c>
      <c r="CB187" t="s">
        <v>123</v>
      </c>
      <c r="CC187">
        <v>34447</v>
      </c>
      <c r="CD187" t="s">
        <v>123</v>
      </c>
      <c r="CE187">
        <v>34083</v>
      </c>
      <c r="CF187" t="s">
        <v>123</v>
      </c>
      <c r="CG187">
        <v>365</v>
      </c>
      <c r="CH187" t="s">
        <v>123</v>
      </c>
      <c r="CI187">
        <v>20791</v>
      </c>
      <c r="CJ187" t="s">
        <v>123</v>
      </c>
      <c r="CK187">
        <v>20374</v>
      </c>
      <c r="CL187" t="s">
        <v>123</v>
      </c>
      <c r="CM187">
        <v>417</v>
      </c>
      <c r="CN187" t="s">
        <v>123</v>
      </c>
      <c r="CO187">
        <v>3192</v>
      </c>
      <c r="CP187" t="s">
        <v>123</v>
      </c>
      <c r="CQ187">
        <v>2940</v>
      </c>
      <c r="CR187" t="s">
        <v>123</v>
      </c>
      <c r="CS187">
        <v>251</v>
      </c>
      <c r="CT187" t="s">
        <v>123</v>
      </c>
      <c r="CU187">
        <v>164193</v>
      </c>
      <c r="CV187" t="s">
        <v>123</v>
      </c>
      <c r="CW187">
        <v>40144</v>
      </c>
      <c r="CX187" t="s">
        <v>123</v>
      </c>
      <c r="CY187">
        <v>39916</v>
      </c>
      <c r="CZ187" t="s">
        <v>123</v>
      </c>
      <c r="DA187">
        <v>229</v>
      </c>
      <c r="DB187" t="s">
        <v>123</v>
      </c>
      <c r="DC187">
        <v>48225</v>
      </c>
      <c r="DD187" t="s">
        <v>123</v>
      </c>
      <c r="DE187">
        <v>47775</v>
      </c>
      <c r="DF187" t="s">
        <v>123</v>
      </c>
      <c r="DG187">
        <v>450</v>
      </c>
      <c r="DH187" t="s">
        <v>123</v>
      </c>
      <c r="DI187">
        <v>19090</v>
      </c>
      <c r="DJ187" t="s">
        <v>123</v>
      </c>
      <c r="DK187">
        <v>18562</v>
      </c>
      <c r="DL187" t="s">
        <v>123</v>
      </c>
      <c r="DM187">
        <v>528</v>
      </c>
      <c r="DN187" t="s">
        <v>123</v>
      </c>
      <c r="DO187">
        <v>52509</v>
      </c>
      <c r="DP187" t="s">
        <v>123</v>
      </c>
      <c r="DQ187">
        <v>52479</v>
      </c>
      <c r="DR187" t="s">
        <v>123</v>
      </c>
      <c r="DS187">
        <v>30</v>
      </c>
      <c r="DT187" t="s">
        <v>123</v>
      </c>
      <c r="DU187">
        <v>3650</v>
      </c>
      <c r="DV187" t="s">
        <v>123</v>
      </c>
      <c r="DW187">
        <v>3650</v>
      </c>
      <c r="DX187" t="s">
        <v>123</v>
      </c>
      <c r="DY187">
        <v>0</v>
      </c>
      <c r="DZ187" t="s">
        <v>123</v>
      </c>
      <c r="EA187">
        <v>22732</v>
      </c>
      <c r="EB187" t="s">
        <v>123</v>
      </c>
      <c r="EC187">
        <v>11886</v>
      </c>
      <c r="ED187" t="s">
        <v>123</v>
      </c>
      <c r="EE187">
        <v>11816</v>
      </c>
      <c r="EF187" t="s">
        <v>123</v>
      </c>
      <c r="EG187">
        <v>70</v>
      </c>
      <c r="EH187" t="s">
        <v>123</v>
      </c>
      <c r="EI187">
        <v>6435</v>
      </c>
      <c r="EJ187" t="s">
        <v>123</v>
      </c>
      <c r="EK187">
        <v>6406</v>
      </c>
      <c r="EL187" t="s">
        <v>123</v>
      </c>
      <c r="EM187">
        <v>29</v>
      </c>
      <c r="EN187" t="s">
        <v>123</v>
      </c>
      <c r="EO187">
        <v>2822</v>
      </c>
      <c r="EP187" t="s">
        <v>123</v>
      </c>
      <c r="EQ187">
        <v>2777</v>
      </c>
      <c r="ER187" t="s">
        <v>123</v>
      </c>
      <c r="ES187">
        <v>45</v>
      </c>
      <c r="ET187" t="s">
        <v>123</v>
      </c>
      <c r="EU187">
        <v>1236</v>
      </c>
      <c r="EV187" t="s">
        <v>123</v>
      </c>
      <c r="EW187">
        <v>1236</v>
      </c>
      <c r="EX187" t="s">
        <v>123</v>
      </c>
      <c r="EY187">
        <v>0</v>
      </c>
      <c r="EZ187" t="s">
        <v>123</v>
      </c>
      <c r="FA187">
        <v>334</v>
      </c>
      <c r="FB187" t="s">
        <v>123</v>
      </c>
      <c r="FC187">
        <v>334</v>
      </c>
      <c r="FD187" t="s">
        <v>123</v>
      </c>
      <c r="FE187">
        <v>0</v>
      </c>
      <c r="FF187" t="s">
        <v>123</v>
      </c>
      <c r="FG187">
        <v>12599</v>
      </c>
      <c r="FH187" t="s">
        <v>123</v>
      </c>
      <c r="FI187">
        <v>5540</v>
      </c>
      <c r="FJ187" t="s">
        <v>123</v>
      </c>
      <c r="FK187">
        <v>5527</v>
      </c>
      <c r="FL187" t="s">
        <v>123</v>
      </c>
      <c r="FM187">
        <v>13</v>
      </c>
      <c r="FN187" t="s">
        <v>123</v>
      </c>
      <c r="FO187">
        <v>2347</v>
      </c>
      <c r="FP187" t="s">
        <v>123</v>
      </c>
      <c r="FQ187">
        <v>2331</v>
      </c>
      <c r="FR187" t="s">
        <v>123</v>
      </c>
      <c r="FS187">
        <v>16</v>
      </c>
      <c r="FT187" t="s">
        <v>123</v>
      </c>
      <c r="FU187">
        <v>1262</v>
      </c>
      <c r="FV187" t="s">
        <v>123</v>
      </c>
      <c r="FW187">
        <v>1224</v>
      </c>
      <c r="FX187" t="s">
        <v>123</v>
      </c>
      <c r="FY187">
        <v>38</v>
      </c>
      <c r="FZ187" t="s">
        <v>123</v>
      </c>
      <c r="GA187">
        <v>3313</v>
      </c>
      <c r="GB187" t="s">
        <v>123</v>
      </c>
      <c r="GC187">
        <v>3281</v>
      </c>
      <c r="GD187" t="s">
        <v>123</v>
      </c>
      <c r="GE187">
        <v>32</v>
      </c>
      <c r="GF187" t="s">
        <v>123</v>
      </c>
      <c r="GG187">
        <v>297</v>
      </c>
      <c r="GH187" t="s">
        <v>123</v>
      </c>
      <c r="GI187">
        <v>200</v>
      </c>
      <c r="GJ187" t="s">
        <v>123</v>
      </c>
      <c r="GK187">
        <v>97</v>
      </c>
      <c r="GL187" t="s">
        <v>123</v>
      </c>
      <c r="GM187">
        <v>268988</v>
      </c>
      <c r="GN187" t="s">
        <v>123</v>
      </c>
      <c r="GO187">
        <v>114702</v>
      </c>
      <c r="GP187" t="s">
        <v>123</v>
      </c>
      <c r="GQ187">
        <v>114556</v>
      </c>
      <c r="GR187" t="s">
        <v>123</v>
      </c>
      <c r="GS187">
        <v>146</v>
      </c>
      <c r="GT187" t="s">
        <v>123</v>
      </c>
      <c r="GU187">
        <v>45401</v>
      </c>
      <c r="GV187" t="s">
        <v>123</v>
      </c>
      <c r="GW187">
        <v>45077</v>
      </c>
      <c r="GX187" t="s">
        <v>123</v>
      </c>
      <c r="GY187">
        <v>324</v>
      </c>
      <c r="GZ187" t="s">
        <v>123</v>
      </c>
      <c r="HA187">
        <v>83116</v>
      </c>
      <c r="HB187" t="s">
        <v>123</v>
      </c>
      <c r="HC187">
        <v>83017</v>
      </c>
      <c r="HD187" t="s">
        <v>123</v>
      </c>
      <c r="HE187">
        <v>100</v>
      </c>
      <c r="HF187" t="s">
        <v>123</v>
      </c>
      <c r="HG187">
        <v>24470</v>
      </c>
      <c r="HH187" t="s">
        <v>123</v>
      </c>
      <c r="HI187">
        <v>24256</v>
      </c>
      <c r="HJ187" t="s">
        <v>123</v>
      </c>
      <c r="HK187">
        <v>214</v>
      </c>
      <c r="HL187" t="s">
        <v>123</v>
      </c>
      <c r="HM187">
        <v>1284</v>
      </c>
      <c r="HN187" t="s">
        <v>123</v>
      </c>
      <c r="HO187">
        <v>1061</v>
      </c>
      <c r="HP187" t="s">
        <v>123</v>
      </c>
      <c r="HQ187">
        <v>223</v>
      </c>
      <c r="HR187" t="s">
        <v>123</v>
      </c>
      <c r="HS187">
        <v>26595</v>
      </c>
      <c r="HT187" t="s">
        <v>123</v>
      </c>
      <c r="HU187">
        <v>7488</v>
      </c>
      <c r="HV187" t="s">
        <v>123</v>
      </c>
      <c r="HW187">
        <v>7426</v>
      </c>
      <c r="HX187" t="s">
        <v>123</v>
      </c>
      <c r="HY187">
        <v>62</v>
      </c>
      <c r="HZ187" t="s">
        <v>123</v>
      </c>
      <c r="IA187">
        <v>12958</v>
      </c>
      <c r="IB187" t="s">
        <v>123</v>
      </c>
      <c r="IC187">
        <v>12958</v>
      </c>
      <c r="ID187" t="s">
        <v>123</v>
      </c>
      <c r="IE187">
        <v>0</v>
      </c>
      <c r="IF187" t="s">
        <v>123</v>
      </c>
      <c r="IG187">
        <v>3455</v>
      </c>
      <c r="IH187" t="s">
        <v>123</v>
      </c>
      <c r="II187">
        <v>3442</v>
      </c>
      <c r="IJ187" t="s">
        <v>123</v>
      </c>
      <c r="IK187">
        <v>13</v>
      </c>
      <c r="IL187" t="s">
        <v>123</v>
      </c>
      <c r="IM187">
        <v>1798</v>
      </c>
      <c r="IN187" t="s">
        <v>123</v>
      </c>
      <c r="IO187">
        <v>1798</v>
      </c>
      <c r="IP187" t="s">
        <v>123</v>
      </c>
      <c r="IQ187">
        <v>0</v>
      </c>
      <c r="IR187" t="s">
        <v>123</v>
      </c>
      <c r="IS187">
        <v>837</v>
      </c>
      <c r="IT187" t="s">
        <v>123</v>
      </c>
      <c r="IU187">
        <v>837</v>
      </c>
      <c r="IV187" t="s">
        <v>123</v>
      </c>
      <c r="IW187">
        <v>0</v>
      </c>
      <c r="IX187" t="s">
        <v>123</v>
      </c>
      <c r="IY187">
        <v>28374</v>
      </c>
      <c r="IZ187" t="s">
        <v>123</v>
      </c>
      <c r="JA187">
        <v>5288</v>
      </c>
      <c r="JB187" t="s">
        <v>123</v>
      </c>
      <c r="JC187">
        <v>5288</v>
      </c>
      <c r="JD187" t="s">
        <v>123</v>
      </c>
      <c r="JE187">
        <v>0</v>
      </c>
      <c r="JF187" t="s">
        <v>123</v>
      </c>
      <c r="JG187">
        <v>6294</v>
      </c>
      <c r="JH187" t="s">
        <v>123</v>
      </c>
      <c r="JI187">
        <v>6294</v>
      </c>
      <c r="JJ187" t="s">
        <v>123</v>
      </c>
      <c r="JK187">
        <v>0</v>
      </c>
      <c r="JL187" t="s">
        <v>123</v>
      </c>
      <c r="JM187">
        <v>15154</v>
      </c>
      <c r="JN187" t="s">
        <v>123</v>
      </c>
      <c r="JO187">
        <v>15125</v>
      </c>
      <c r="JP187" t="s">
        <v>123</v>
      </c>
      <c r="JQ187">
        <v>29</v>
      </c>
      <c r="JR187" t="s">
        <v>123</v>
      </c>
      <c r="JS187">
        <v>1617</v>
      </c>
      <c r="JT187" t="s">
        <v>123</v>
      </c>
      <c r="JU187">
        <v>1617</v>
      </c>
      <c r="JV187" t="s">
        <v>123</v>
      </c>
      <c r="JW187">
        <v>0</v>
      </c>
      <c r="JX187" t="s">
        <v>123</v>
      </c>
      <c r="JY187">
        <v>50</v>
      </c>
      <c r="JZ187" t="s">
        <v>123</v>
      </c>
      <c r="KA187">
        <v>50</v>
      </c>
      <c r="KB187" t="s">
        <v>123</v>
      </c>
      <c r="KC187">
        <v>0</v>
      </c>
      <c r="KD187" t="s">
        <v>123</v>
      </c>
      <c r="KE187">
        <v>17983</v>
      </c>
      <c r="KF187" t="s">
        <v>123</v>
      </c>
      <c r="KG187">
        <v>8509</v>
      </c>
      <c r="KH187" t="s">
        <v>123</v>
      </c>
      <c r="KI187">
        <v>8218</v>
      </c>
      <c r="KJ187" t="s">
        <v>123</v>
      </c>
      <c r="KK187">
        <v>291</v>
      </c>
      <c r="KL187" t="s">
        <v>123</v>
      </c>
      <c r="KM187">
        <v>3102</v>
      </c>
      <c r="KN187" t="s">
        <v>123</v>
      </c>
      <c r="KO187">
        <v>2995</v>
      </c>
      <c r="KP187" t="s">
        <v>123</v>
      </c>
      <c r="KQ187">
        <v>107</v>
      </c>
      <c r="KR187" t="s">
        <v>123</v>
      </c>
      <c r="KS187">
        <v>2003</v>
      </c>
      <c r="KT187" t="s">
        <v>123</v>
      </c>
      <c r="KU187">
        <v>1703</v>
      </c>
      <c r="KV187" t="s">
        <v>123</v>
      </c>
      <c r="KW187">
        <v>300</v>
      </c>
      <c r="KX187" t="s">
        <v>123</v>
      </c>
      <c r="KY187">
        <v>5122</v>
      </c>
      <c r="KZ187" t="s">
        <v>123</v>
      </c>
      <c r="LA187">
        <v>5028</v>
      </c>
      <c r="LB187" t="s">
        <v>123</v>
      </c>
      <c r="LC187">
        <v>94</v>
      </c>
      <c r="LD187" t="s">
        <v>123</v>
      </c>
      <c r="LE187">
        <v>97</v>
      </c>
      <c r="LF187" t="s">
        <v>123</v>
      </c>
      <c r="LG187">
        <v>40</v>
      </c>
      <c r="LH187" t="s">
        <v>123</v>
      </c>
      <c r="LI187">
        <v>57</v>
      </c>
      <c r="LJ187" t="s">
        <v>123</v>
      </c>
      <c r="LK187">
        <v>25926</v>
      </c>
      <c r="LL187" t="s">
        <v>123</v>
      </c>
      <c r="LM187">
        <v>3994</v>
      </c>
      <c r="LN187" t="s">
        <v>123</v>
      </c>
      <c r="LO187">
        <v>3951</v>
      </c>
      <c r="LP187" t="s">
        <v>123</v>
      </c>
      <c r="LQ187">
        <v>42</v>
      </c>
      <c r="LR187" t="s">
        <v>123</v>
      </c>
      <c r="LS187">
        <v>18688</v>
      </c>
      <c r="LT187" t="s">
        <v>123</v>
      </c>
      <c r="LU187">
        <v>18636</v>
      </c>
      <c r="LV187" t="s">
        <v>123</v>
      </c>
      <c r="LW187">
        <v>52</v>
      </c>
      <c r="LX187" t="s">
        <v>123</v>
      </c>
      <c r="LY187">
        <v>1749</v>
      </c>
      <c r="LZ187" t="s">
        <v>123</v>
      </c>
      <c r="MA187">
        <v>1725</v>
      </c>
      <c r="MB187" t="s">
        <v>123</v>
      </c>
      <c r="MC187">
        <v>23</v>
      </c>
      <c r="MD187" t="s">
        <v>123</v>
      </c>
      <c r="ME187">
        <v>1505</v>
      </c>
      <c r="MF187" t="s">
        <v>123</v>
      </c>
      <c r="MG187">
        <v>1505</v>
      </c>
      <c r="MH187" t="s">
        <v>123</v>
      </c>
      <c r="MI187">
        <v>0</v>
      </c>
      <c r="MJ187" t="s">
        <v>123</v>
      </c>
      <c r="MK187">
        <v>49</v>
      </c>
      <c r="ML187" t="s">
        <v>123</v>
      </c>
      <c r="MM187">
        <v>49</v>
      </c>
      <c r="MN187" t="s">
        <v>123</v>
      </c>
      <c r="MO187">
        <v>0</v>
      </c>
      <c r="MP187" t="s">
        <v>123</v>
      </c>
      <c r="MQ187">
        <v>61666</v>
      </c>
      <c r="MR187" t="s">
        <v>123</v>
      </c>
      <c r="MS187">
        <v>29131</v>
      </c>
      <c r="MT187" t="s">
        <v>123</v>
      </c>
      <c r="MU187">
        <v>28782</v>
      </c>
      <c r="MV187" t="s">
        <v>123</v>
      </c>
      <c r="MW187">
        <v>348</v>
      </c>
      <c r="MX187" t="s">
        <v>123</v>
      </c>
      <c r="MY187">
        <v>17292</v>
      </c>
      <c r="MZ187" t="s">
        <v>123</v>
      </c>
      <c r="NA187">
        <v>17123</v>
      </c>
      <c r="NB187" t="s">
        <v>123</v>
      </c>
      <c r="NC187">
        <v>168</v>
      </c>
      <c r="ND187" t="s">
        <v>123</v>
      </c>
      <c r="NE187">
        <v>7224</v>
      </c>
      <c r="NF187" t="s">
        <v>123</v>
      </c>
      <c r="NG187">
        <v>6875</v>
      </c>
      <c r="NH187" t="s">
        <v>123</v>
      </c>
      <c r="NI187">
        <v>350</v>
      </c>
      <c r="NJ187" t="s">
        <v>123</v>
      </c>
      <c r="NK187">
        <v>8076</v>
      </c>
      <c r="NL187" t="s">
        <v>123</v>
      </c>
      <c r="NM187">
        <v>8022</v>
      </c>
      <c r="NN187" t="s">
        <v>123</v>
      </c>
      <c r="NO187">
        <v>54</v>
      </c>
      <c r="NP187" t="s">
        <v>123</v>
      </c>
      <c r="NQ187">
        <v>799</v>
      </c>
      <c r="NR187" t="s">
        <v>123</v>
      </c>
      <c r="NS187">
        <v>672</v>
      </c>
      <c r="NT187" t="s">
        <v>123</v>
      </c>
      <c r="NU187">
        <v>127</v>
      </c>
      <c r="NV187" t="s">
        <v>123</v>
      </c>
    </row>
    <row r="188" spans="2:386" outlineLevel="1" x14ac:dyDescent="0.25">
      <c r="B188" t="s">
        <v>79</v>
      </c>
      <c r="C188">
        <v>973856</v>
      </c>
      <c r="D188" t="s">
        <v>123</v>
      </c>
      <c r="E188">
        <v>382173</v>
      </c>
      <c r="F188" t="s">
        <v>123</v>
      </c>
      <c r="G188">
        <v>380084</v>
      </c>
      <c r="H188" t="s">
        <v>123</v>
      </c>
      <c r="I188">
        <v>2089</v>
      </c>
      <c r="J188" t="s">
        <v>123</v>
      </c>
      <c r="K188">
        <v>265661</v>
      </c>
      <c r="L188" t="s">
        <v>123</v>
      </c>
      <c r="M188">
        <v>263516</v>
      </c>
      <c r="N188" t="s">
        <v>123</v>
      </c>
      <c r="O188">
        <v>2145</v>
      </c>
      <c r="P188" t="s">
        <v>123</v>
      </c>
      <c r="Q188">
        <v>170455</v>
      </c>
      <c r="R188" t="s">
        <v>123</v>
      </c>
      <c r="S188">
        <v>168872</v>
      </c>
      <c r="T188" t="s">
        <v>123</v>
      </c>
      <c r="U188">
        <v>1584</v>
      </c>
      <c r="V188" t="s">
        <v>123</v>
      </c>
      <c r="W188">
        <v>143239</v>
      </c>
      <c r="X188" t="s">
        <v>123</v>
      </c>
      <c r="Y188">
        <v>142600</v>
      </c>
      <c r="Z188" t="s">
        <v>123</v>
      </c>
      <c r="AA188">
        <v>640</v>
      </c>
      <c r="AB188" t="s">
        <v>123</v>
      </c>
      <c r="AC188">
        <v>11848</v>
      </c>
      <c r="AD188" t="s">
        <v>123</v>
      </c>
      <c r="AE188">
        <v>11107</v>
      </c>
      <c r="AF188" t="s">
        <v>123</v>
      </c>
      <c r="AG188">
        <v>742</v>
      </c>
      <c r="AH188" t="s">
        <v>123</v>
      </c>
      <c r="AI188">
        <v>840577</v>
      </c>
      <c r="AJ188" t="s">
        <v>123</v>
      </c>
      <c r="AK188">
        <v>326648</v>
      </c>
      <c r="AL188" t="s">
        <v>123</v>
      </c>
      <c r="AM188">
        <v>325805</v>
      </c>
      <c r="AN188" t="s">
        <v>123</v>
      </c>
      <c r="AO188">
        <v>843</v>
      </c>
      <c r="AP188" t="s">
        <v>123</v>
      </c>
      <c r="AQ188">
        <v>225280</v>
      </c>
      <c r="AR188" t="s">
        <v>123</v>
      </c>
      <c r="AS188">
        <v>223959</v>
      </c>
      <c r="AT188" t="s">
        <v>123</v>
      </c>
      <c r="AU188">
        <v>1321</v>
      </c>
      <c r="AV188" t="s">
        <v>123</v>
      </c>
      <c r="AW188">
        <v>143909</v>
      </c>
      <c r="AX188" t="s">
        <v>123</v>
      </c>
      <c r="AY188">
        <v>143079</v>
      </c>
      <c r="AZ188" t="s">
        <v>123</v>
      </c>
      <c r="BA188">
        <v>830</v>
      </c>
      <c r="BB188" t="s">
        <v>123</v>
      </c>
      <c r="BC188">
        <v>132290</v>
      </c>
      <c r="BD188" t="s">
        <v>123</v>
      </c>
      <c r="BE188">
        <v>131990</v>
      </c>
      <c r="BF188" t="s">
        <v>123</v>
      </c>
      <c r="BG188">
        <v>299</v>
      </c>
      <c r="BH188" t="s">
        <v>123</v>
      </c>
      <c r="BI188">
        <v>8877</v>
      </c>
      <c r="BJ188" t="s">
        <v>123</v>
      </c>
      <c r="BK188">
        <v>8639</v>
      </c>
      <c r="BL188" t="s">
        <v>123</v>
      </c>
      <c r="BM188">
        <v>238</v>
      </c>
      <c r="BN188" t="s">
        <v>123</v>
      </c>
      <c r="BO188">
        <v>133280</v>
      </c>
      <c r="BP188" t="s">
        <v>123</v>
      </c>
      <c r="BQ188">
        <v>55525</v>
      </c>
      <c r="BR188" t="s">
        <v>123</v>
      </c>
      <c r="BS188">
        <v>54279</v>
      </c>
      <c r="BT188" t="s">
        <v>123</v>
      </c>
      <c r="BU188">
        <v>1247</v>
      </c>
      <c r="BV188" t="s">
        <v>123</v>
      </c>
      <c r="BW188">
        <v>40381</v>
      </c>
      <c r="BX188" t="s">
        <v>123</v>
      </c>
      <c r="BY188">
        <v>39557</v>
      </c>
      <c r="BZ188" t="s">
        <v>123</v>
      </c>
      <c r="CA188">
        <v>823</v>
      </c>
      <c r="CB188" t="s">
        <v>123</v>
      </c>
      <c r="CC188">
        <v>26546</v>
      </c>
      <c r="CD188" t="s">
        <v>123</v>
      </c>
      <c r="CE188">
        <v>25793</v>
      </c>
      <c r="CF188" t="s">
        <v>123</v>
      </c>
      <c r="CG188">
        <v>753</v>
      </c>
      <c r="CH188" t="s">
        <v>123</v>
      </c>
      <c r="CI188">
        <v>10950</v>
      </c>
      <c r="CJ188" t="s">
        <v>123</v>
      </c>
      <c r="CK188">
        <v>10610</v>
      </c>
      <c r="CL188" t="s">
        <v>123</v>
      </c>
      <c r="CM188">
        <v>340</v>
      </c>
      <c r="CN188" t="s">
        <v>123</v>
      </c>
      <c r="CO188">
        <v>2972</v>
      </c>
      <c r="CP188" t="s">
        <v>123</v>
      </c>
      <c r="CQ188">
        <v>2468</v>
      </c>
      <c r="CR188" t="s">
        <v>123</v>
      </c>
      <c r="CS188">
        <v>504</v>
      </c>
      <c r="CT188" t="s">
        <v>123</v>
      </c>
      <c r="CU188">
        <v>207861</v>
      </c>
      <c r="CV188" t="s">
        <v>123</v>
      </c>
      <c r="CW188">
        <v>46799</v>
      </c>
      <c r="CX188" t="s">
        <v>123</v>
      </c>
      <c r="CY188">
        <v>46657</v>
      </c>
      <c r="CZ188" t="s">
        <v>123</v>
      </c>
      <c r="DA188">
        <v>141</v>
      </c>
      <c r="DB188" t="s">
        <v>123</v>
      </c>
      <c r="DC188">
        <v>59720</v>
      </c>
      <c r="DD188" t="s">
        <v>123</v>
      </c>
      <c r="DE188">
        <v>59163</v>
      </c>
      <c r="DF188" t="s">
        <v>123</v>
      </c>
      <c r="DG188">
        <v>558</v>
      </c>
      <c r="DH188" t="s">
        <v>123</v>
      </c>
      <c r="DI188">
        <v>26757</v>
      </c>
      <c r="DJ188" t="s">
        <v>123</v>
      </c>
      <c r="DK188">
        <v>26750</v>
      </c>
      <c r="DL188" t="s">
        <v>123</v>
      </c>
      <c r="DM188">
        <v>7</v>
      </c>
      <c r="DN188" t="s">
        <v>123</v>
      </c>
      <c r="DO188">
        <v>67213</v>
      </c>
      <c r="DP188" t="s">
        <v>123</v>
      </c>
      <c r="DQ188">
        <v>67090</v>
      </c>
      <c r="DR188" t="s">
        <v>123</v>
      </c>
      <c r="DS188">
        <v>122</v>
      </c>
      <c r="DT188" t="s">
        <v>123</v>
      </c>
      <c r="DU188">
        <v>4504</v>
      </c>
      <c r="DV188" t="s">
        <v>123</v>
      </c>
      <c r="DW188">
        <v>4504</v>
      </c>
      <c r="DX188" t="s">
        <v>123</v>
      </c>
      <c r="DY188">
        <v>0</v>
      </c>
      <c r="DZ188" t="s">
        <v>123</v>
      </c>
      <c r="EA188">
        <v>26607</v>
      </c>
      <c r="EB188" t="s">
        <v>123</v>
      </c>
      <c r="EC188">
        <v>15001</v>
      </c>
      <c r="ED188" t="s">
        <v>123</v>
      </c>
      <c r="EE188">
        <v>14983</v>
      </c>
      <c r="EF188" t="s">
        <v>123</v>
      </c>
      <c r="EG188">
        <v>18</v>
      </c>
      <c r="EH188" t="s">
        <v>123</v>
      </c>
      <c r="EI188">
        <v>6890</v>
      </c>
      <c r="EJ188" t="s">
        <v>123</v>
      </c>
      <c r="EK188">
        <v>6860</v>
      </c>
      <c r="EL188" t="s">
        <v>123</v>
      </c>
      <c r="EM188">
        <v>30</v>
      </c>
      <c r="EN188" t="s">
        <v>123</v>
      </c>
      <c r="EO188">
        <v>3076</v>
      </c>
      <c r="EP188" t="s">
        <v>123</v>
      </c>
      <c r="EQ188">
        <v>3048</v>
      </c>
      <c r="ER188" t="s">
        <v>123</v>
      </c>
      <c r="ES188">
        <v>28</v>
      </c>
      <c r="ET188" t="s">
        <v>123</v>
      </c>
      <c r="EU188">
        <v>1111</v>
      </c>
      <c r="EV188" t="s">
        <v>123</v>
      </c>
      <c r="EW188">
        <v>1108</v>
      </c>
      <c r="EX188" t="s">
        <v>123</v>
      </c>
      <c r="EY188">
        <v>3</v>
      </c>
      <c r="EZ188" t="s">
        <v>123</v>
      </c>
      <c r="FA188">
        <v>485</v>
      </c>
      <c r="FB188" t="s">
        <v>123</v>
      </c>
      <c r="FC188">
        <v>485</v>
      </c>
      <c r="FD188" t="s">
        <v>123</v>
      </c>
      <c r="FE188">
        <v>0</v>
      </c>
      <c r="FF188" t="s">
        <v>123</v>
      </c>
      <c r="FG188">
        <v>15975</v>
      </c>
      <c r="FH188" t="s">
        <v>123</v>
      </c>
      <c r="FI188">
        <v>8202</v>
      </c>
      <c r="FJ188" t="s">
        <v>123</v>
      </c>
      <c r="FK188">
        <v>8202</v>
      </c>
      <c r="FL188" t="s">
        <v>123</v>
      </c>
      <c r="FM188">
        <v>0</v>
      </c>
      <c r="FN188" t="s">
        <v>123</v>
      </c>
      <c r="FO188">
        <v>1907</v>
      </c>
      <c r="FP188" t="s">
        <v>123</v>
      </c>
      <c r="FQ188">
        <v>1907</v>
      </c>
      <c r="FR188" t="s">
        <v>123</v>
      </c>
      <c r="FS188">
        <v>0</v>
      </c>
      <c r="FT188" t="s">
        <v>123</v>
      </c>
      <c r="FU188">
        <v>1921</v>
      </c>
      <c r="FV188" t="s">
        <v>123</v>
      </c>
      <c r="FW188">
        <v>1714</v>
      </c>
      <c r="FX188" t="s">
        <v>123</v>
      </c>
      <c r="FY188">
        <v>208</v>
      </c>
      <c r="FZ188" t="s">
        <v>123</v>
      </c>
      <c r="GA188">
        <v>3873</v>
      </c>
      <c r="GB188" t="s">
        <v>123</v>
      </c>
      <c r="GC188">
        <v>3873</v>
      </c>
      <c r="GD188" t="s">
        <v>123</v>
      </c>
      <c r="GE188">
        <v>0</v>
      </c>
      <c r="GF188" t="s">
        <v>123</v>
      </c>
      <c r="GG188">
        <v>234</v>
      </c>
      <c r="GH188" t="s">
        <v>123</v>
      </c>
      <c r="GI188">
        <v>234</v>
      </c>
      <c r="GJ188" t="s">
        <v>123</v>
      </c>
      <c r="GK188">
        <v>0</v>
      </c>
      <c r="GL188" t="s">
        <v>123</v>
      </c>
      <c r="GM188">
        <v>322747</v>
      </c>
      <c r="GN188" t="s">
        <v>123</v>
      </c>
      <c r="GO188">
        <v>163661</v>
      </c>
      <c r="GP188" t="s">
        <v>123</v>
      </c>
      <c r="GQ188">
        <v>163561</v>
      </c>
      <c r="GR188" t="s">
        <v>123</v>
      </c>
      <c r="GS188">
        <v>100</v>
      </c>
      <c r="GT188" t="s">
        <v>123</v>
      </c>
      <c r="GU188">
        <v>44834</v>
      </c>
      <c r="GV188" t="s">
        <v>123</v>
      </c>
      <c r="GW188">
        <v>44601</v>
      </c>
      <c r="GX188" t="s">
        <v>123</v>
      </c>
      <c r="GY188">
        <v>233</v>
      </c>
      <c r="GZ188" t="s">
        <v>123</v>
      </c>
      <c r="HA188">
        <v>77112</v>
      </c>
      <c r="HB188" t="s">
        <v>123</v>
      </c>
      <c r="HC188">
        <v>76835</v>
      </c>
      <c r="HD188" t="s">
        <v>123</v>
      </c>
      <c r="HE188">
        <v>278</v>
      </c>
      <c r="HF188" t="s">
        <v>123</v>
      </c>
      <c r="HG188">
        <v>34555</v>
      </c>
      <c r="HH188" t="s">
        <v>123</v>
      </c>
      <c r="HI188">
        <v>34555</v>
      </c>
      <c r="HJ188" t="s">
        <v>123</v>
      </c>
      <c r="HK188">
        <v>0</v>
      </c>
      <c r="HL188" t="s">
        <v>123</v>
      </c>
      <c r="HM188">
        <v>1451</v>
      </c>
      <c r="HN188" t="s">
        <v>123</v>
      </c>
      <c r="HO188">
        <v>1451</v>
      </c>
      <c r="HP188" t="s">
        <v>123</v>
      </c>
      <c r="HQ188">
        <v>0</v>
      </c>
      <c r="HR188" t="s">
        <v>123</v>
      </c>
      <c r="HS188">
        <v>38963</v>
      </c>
      <c r="HT188" t="s">
        <v>123</v>
      </c>
      <c r="HU188">
        <v>11987</v>
      </c>
      <c r="HV188" t="s">
        <v>123</v>
      </c>
      <c r="HW188">
        <v>11827</v>
      </c>
      <c r="HX188" t="s">
        <v>123</v>
      </c>
      <c r="HY188">
        <v>160</v>
      </c>
      <c r="HZ188" t="s">
        <v>123</v>
      </c>
      <c r="IA188">
        <v>17134</v>
      </c>
      <c r="IB188" t="s">
        <v>123</v>
      </c>
      <c r="IC188">
        <v>17134</v>
      </c>
      <c r="ID188" t="s">
        <v>123</v>
      </c>
      <c r="IE188">
        <v>0</v>
      </c>
      <c r="IF188" t="s">
        <v>123</v>
      </c>
      <c r="IG188">
        <v>5367</v>
      </c>
      <c r="IH188" t="s">
        <v>123</v>
      </c>
      <c r="II188">
        <v>5367</v>
      </c>
      <c r="IJ188" t="s">
        <v>123</v>
      </c>
      <c r="IK188">
        <v>0</v>
      </c>
      <c r="IL188" t="s">
        <v>123</v>
      </c>
      <c r="IM188">
        <v>3226</v>
      </c>
      <c r="IN188" t="s">
        <v>123</v>
      </c>
      <c r="IO188">
        <v>3226</v>
      </c>
      <c r="IP188" t="s">
        <v>123</v>
      </c>
      <c r="IQ188">
        <v>0</v>
      </c>
      <c r="IR188" t="s">
        <v>123</v>
      </c>
      <c r="IS188">
        <v>1239</v>
      </c>
      <c r="IT188" t="s">
        <v>123</v>
      </c>
      <c r="IU188">
        <v>1192</v>
      </c>
      <c r="IV188" t="s">
        <v>123</v>
      </c>
      <c r="IW188">
        <v>47</v>
      </c>
      <c r="IX188" t="s">
        <v>123</v>
      </c>
      <c r="IY188">
        <v>29694</v>
      </c>
      <c r="IZ188" t="s">
        <v>123</v>
      </c>
      <c r="JA188">
        <v>7092</v>
      </c>
      <c r="JB188" t="s">
        <v>123</v>
      </c>
      <c r="JC188">
        <v>7092</v>
      </c>
      <c r="JD188" t="s">
        <v>123</v>
      </c>
      <c r="JE188">
        <v>0</v>
      </c>
      <c r="JF188" t="s">
        <v>123</v>
      </c>
      <c r="JG188">
        <v>5074</v>
      </c>
      <c r="JH188" t="s">
        <v>123</v>
      </c>
      <c r="JI188">
        <v>5074</v>
      </c>
      <c r="JJ188" t="s">
        <v>123</v>
      </c>
      <c r="JK188">
        <v>0</v>
      </c>
      <c r="JL188" t="s">
        <v>123</v>
      </c>
      <c r="JM188">
        <v>14594</v>
      </c>
      <c r="JN188" t="s">
        <v>123</v>
      </c>
      <c r="JO188">
        <v>14594</v>
      </c>
      <c r="JP188" t="s">
        <v>123</v>
      </c>
      <c r="JQ188">
        <v>0</v>
      </c>
      <c r="JR188" t="s">
        <v>123</v>
      </c>
      <c r="JS188">
        <v>2908</v>
      </c>
      <c r="JT188" t="s">
        <v>123</v>
      </c>
      <c r="JU188">
        <v>2908</v>
      </c>
      <c r="JV188" t="s">
        <v>123</v>
      </c>
      <c r="JW188">
        <v>0</v>
      </c>
      <c r="JX188" t="s">
        <v>123</v>
      </c>
      <c r="JY188">
        <v>26</v>
      </c>
      <c r="JZ188" t="s">
        <v>123</v>
      </c>
      <c r="KA188">
        <v>26</v>
      </c>
      <c r="KB188" t="s">
        <v>123</v>
      </c>
      <c r="KC188">
        <v>0</v>
      </c>
      <c r="KD188" t="s">
        <v>123</v>
      </c>
      <c r="KE188">
        <v>13734</v>
      </c>
      <c r="KF188" t="s">
        <v>123</v>
      </c>
      <c r="KG188">
        <v>6031</v>
      </c>
      <c r="KH188" t="s">
        <v>123</v>
      </c>
      <c r="KI188">
        <v>6005</v>
      </c>
      <c r="KJ188" t="s">
        <v>123</v>
      </c>
      <c r="KK188">
        <v>26</v>
      </c>
      <c r="KL188" t="s">
        <v>123</v>
      </c>
      <c r="KM188">
        <v>2163</v>
      </c>
      <c r="KN188" t="s">
        <v>123</v>
      </c>
      <c r="KO188">
        <v>2163</v>
      </c>
      <c r="KP188" t="s">
        <v>123</v>
      </c>
      <c r="KQ188">
        <v>0</v>
      </c>
      <c r="KR188" t="s">
        <v>123</v>
      </c>
      <c r="KS188">
        <v>1077</v>
      </c>
      <c r="KT188" t="s">
        <v>123</v>
      </c>
      <c r="KU188">
        <v>957</v>
      </c>
      <c r="KV188" t="s">
        <v>123</v>
      </c>
      <c r="KW188">
        <v>119</v>
      </c>
      <c r="KX188" t="s">
        <v>123</v>
      </c>
      <c r="KY188">
        <v>4545</v>
      </c>
      <c r="KZ188" t="s">
        <v>123</v>
      </c>
      <c r="LA188">
        <v>4536</v>
      </c>
      <c r="LB188" t="s">
        <v>123</v>
      </c>
      <c r="LC188">
        <v>9</v>
      </c>
      <c r="LD188" t="s">
        <v>123</v>
      </c>
      <c r="LE188">
        <v>98</v>
      </c>
      <c r="LF188" t="s">
        <v>123</v>
      </c>
      <c r="LG188">
        <v>72</v>
      </c>
      <c r="LH188" t="s">
        <v>123</v>
      </c>
      <c r="LI188">
        <v>26</v>
      </c>
      <c r="LJ188" t="s">
        <v>123</v>
      </c>
      <c r="LK188">
        <v>112826</v>
      </c>
      <c r="LL188" t="s">
        <v>123</v>
      </c>
      <c r="LM188">
        <v>34771</v>
      </c>
      <c r="LN188" t="s">
        <v>123</v>
      </c>
      <c r="LO188">
        <v>34723</v>
      </c>
      <c r="LP188" t="s">
        <v>123</v>
      </c>
      <c r="LQ188">
        <v>49</v>
      </c>
      <c r="LR188" t="s">
        <v>123</v>
      </c>
      <c r="LS188">
        <v>64273</v>
      </c>
      <c r="LT188" t="s">
        <v>123</v>
      </c>
      <c r="LU188">
        <v>64013</v>
      </c>
      <c r="LV188" t="s">
        <v>123</v>
      </c>
      <c r="LW188">
        <v>260</v>
      </c>
      <c r="LX188" t="s">
        <v>123</v>
      </c>
      <c r="LY188">
        <v>7869</v>
      </c>
      <c r="LZ188" t="s">
        <v>123</v>
      </c>
      <c r="MA188">
        <v>7850</v>
      </c>
      <c r="MB188" t="s">
        <v>123</v>
      </c>
      <c r="MC188">
        <v>19</v>
      </c>
      <c r="MD188" t="s">
        <v>123</v>
      </c>
      <c r="ME188">
        <v>5700</v>
      </c>
      <c r="MF188" t="s">
        <v>123</v>
      </c>
      <c r="MG188">
        <v>5627</v>
      </c>
      <c r="MH188" t="s">
        <v>123</v>
      </c>
      <c r="MI188">
        <v>73</v>
      </c>
      <c r="MJ188" t="s">
        <v>123</v>
      </c>
      <c r="MK188">
        <v>288</v>
      </c>
      <c r="ML188" t="s">
        <v>123</v>
      </c>
      <c r="MM188">
        <v>239</v>
      </c>
      <c r="MN188" t="s">
        <v>123</v>
      </c>
      <c r="MO188">
        <v>49</v>
      </c>
      <c r="MP188" t="s">
        <v>123</v>
      </c>
      <c r="MQ188">
        <v>72170</v>
      </c>
      <c r="MR188" t="s">
        <v>123</v>
      </c>
      <c r="MS188">
        <v>33104</v>
      </c>
      <c r="MT188" t="s">
        <v>123</v>
      </c>
      <c r="MU188">
        <v>32755</v>
      </c>
      <c r="MV188" t="s">
        <v>123</v>
      </c>
      <c r="MW188">
        <v>349</v>
      </c>
      <c r="MX188" t="s">
        <v>123</v>
      </c>
      <c r="MY188">
        <v>23285</v>
      </c>
      <c r="MZ188" t="s">
        <v>123</v>
      </c>
      <c r="NA188">
        <v>23044</v>
      </c>
      <c r="NB188" t="s">
        <v>123</v>
      </c>
      <c r="NC188">
        <v>240</v>
      </c>
      <c r="ND188" t="s">
        <v>123</v>
      </c>
      <c r="NE188">
        <v>6136</v>
      </c>
      <c r="NF188" t="s">
        <v>123</v>
      </c>
      <c r="NG188">
        <v>5964</v>
      </c>
      <c r="NH188" t="s">
        <v>123</v>
      </c>
      <c r="NI188">
        <v>171</v>
      </c>
      <c r="NJ188" t="s">
        <v>123</v>
      </c>
      <c r="NK188">
        <v>9159</v>
      </c>
      <c r="NL188" t="s">
        <v>123</v>
      </c>
      <c r="NM188">
        <v>9067</v>
      </c>
      <c r="NN188" t="s">
        <v>123</v>
      </c>
      <c r="NO188">
        <v>92</v>
      </c>
      <c r="NP188" t="s">
        <v>123</v>
      </c>
      <c r="NQ188">
        <v>552</v>
      </c>
      <c r="NR188" t="s">
        <v>123</v>
      </c>
      <c r="NS188">
        <v>436</v>
      </c>
      <c r="NT188" t="s">
        <v>123</v>
      </c>
      <c r="NU188">
        <v>116</v>
      </c>
      <c r="NV188" t="s">
        <v>123</v>
      </c>
    </row>
    <row r="189" spans="2:386" outlineLevel="1" x14ac:dyDescent="0.25">
      <c r="B189" t="s">
        <v>81</v>
      </c>
      <c r="C189">
        <v>957222</v>
      </c>
      <c r="D189" t="s">
        <v>123</v>
      </c>
      <c r="E189">
        <v>357677</v>
      </c>
      <c r="F189" t="s">
        <v>123</v>
      </c>
      <c r="G189">
        <v>355860</v>
      </c>
      <c r="H189" t="s">
        <v>123</v>
      </c>
      <c r="I189">
        <v>1818</v>
      </c>
      <c r="J189" t="s">
        <v>123</v>
      </c>
      <c r="K189">
        <v>290158</v>
      </c>
      <c r="L189" t="s">
        <v>123</v>
      </c>
      <c r="M189">
        <v>289141</v>
      </c>
      <c r="N189" t="s">
        <v>123</v>
      </c>
      <c r="O189">
        <v>1017</v>
      </c>
      <c r="P189" t="s">
        <v>123</v>
      </c>
      <c r="Q189">
        <v>154142</v>
      </c>
      <c r="R189" t="s">
        <v>123</v>
      </c>
      <c r="S189">
        <v>152304</v>
      </c>
      <c r="T189" t="s">
        <v>123</v>
      </c>
      <c r="U189">
        <v>1838</v>
      </c>
      <c r="V189" t="s">
        <v>123</v>
      </c>
      <c r="W189">
        <v>140236</v>
      </c>
      <c r="X189" t="s">
        <v>123</v>
      </c>
      <c r="Y189">
        <v>138015</v>
      </c>
      <c r="Z189" t="s">
        <v>123</v>
      </c>
      <c r="AA189">
        <v>2221</v>
      </c>
      <c r="AB189" t="s">
        <v>123</v>
      </c>
      <c r="AC189">
        <v>15285</v>
      </c>
      <c r="AD189" t="s">
        <v>123</v>
      </c>
      <c r="AE189">
        <v>13908</v>
      </c>
      <c r="AF189" t="s">
        <v>123</v>
      </c>
      <c r="AG189">
        <v>1377</v>
      </c>
      <c r="AH189" t="s">
        <v>123</v>
      </c>
      <c r="AI189">
        <v>836657</v>
      </c>
      <c r="AJ189" t="s">
        <v>123</v>
      </c>
      <c r="AK189">
        <v>307191</v>
      </c>
      <c r="AL189" t="s">
        <v>123</v>
      </c>
      <c r="AM189">
        <v>306024</v>
      </c>
      <c r="AN189" t="s">
        <v>123</v>
      </c>
      <c r="AO189">
        <v>1167</v>
      </c>
      <c r="AP189" t="s">
        <v>123</v>
      </c>
      <c r="AQ189">
        <v>255994</v>
      </c>
      <c r="AR189" t="s">
        <v>123</v>
      </c>
      <c r="AS189">
        <v>255500</v>
      </c>
      <c r="AT189" t="s">
        <v>123</v>
      </c>
      <c r="AU189">
        <v>494</v>
      </c>
      <c r="AV189" t="s">
        <v>123</v>
      </c>
      <c r="AW189">
        <v>129042</v>
      </c>
      <c r="AX189" t="s">
        <v>123</v>
      </c>
      <c r="AY189">
        <v>127738</v>
      </c>
      <c r="AZ189" t="s">
        <v>123</v>
      </c>
      <c r="BA189">
        <v>1304</v>
      </c>
      <c r="BB189" t="s">
        <v>123</v>
      </c>
      <c r="BC189">
        <v>130582</v>
      </c>
      <c r="BD189" t="s">
        <v>123</v>
      </c>
      <c r="BE189">
        <v>129274</v>
      </c>
      <c r="BF189" t="s">
        <v>123</v>
      </c>
      <c r="BG189">
        <v>1308</v>
      </c>
      <c r="BH189" t="s">
        <v>123</v>
      </c>
      <c r="BI189">
        <v>12010</v>
      </c>
      <c r="BJ189" t="s">
        <v>123</v>
      </c>
      <c r="BK189">
        <v>11405</v>
      </c>
      <c r="BL189" t="s">
        <v>123</v>
      </c>
      <c r="BM189">
        <v>604</v>
      </c>
      <c r="BN189" t="s">
        <v>123</v>
      </c>
      <c r="BO189">
        <v>120565</v>
      </c>
      <c r="BP189" t="s">
        <v>123</v>
      </c>
      <c r="BQ189">
        <v>50487</v>
      </c>
      <c r="BR189" t="s">
        <v>123</v>
      </c>
      <c r="BS189">
        <v>49836</v>
      </c>
      <c r="BT189" t="s">
        <v>123</v>
      </c>
      <c r="BU189">
        <v>651</v>
      </c>
      <c r="BV189" t="s">
        <v>123</v>
      </c>
      <c r="BW189">
        <v>34164</v>
      </c>
      <c r="BX189" t="s">
        <v>123</v>
      </c>
      <c r="BY189">
        <v>33641</v>
      </c>
      <c r="BZ189" t="s">
        <v>123</v>
      </c>
      <c r="CA189">
        <v>523</v>
      </c>
      <c r="CB189" t="s">
        <v>123</v>
      </c>
      <c r="CC189">
        <v>25100</v>
      </c>
      <c r="CD189" t="s">
        <v>123</v>
      </c>
      <c r="CE189">
        <v>24566</v>
      </c>
      <c r="CF189" t="s">
        <v>123</v>
      </c>
      <c r="CG189">
        <v>534</v>
      </c>
      <c r="CH189" t="s">
        <v>123</v>
      </c>
      <c r="CI189">
        <v>9654</v>
      </c>
      <c r="CJ189" t="s">
        <v>123</v>
      </c>
      <c r="CK189">
        <v>8741</v>
      </c>
      <c r="CL189" t="s">
        <v>123</v>
      </c>
      <c r="CM189">
        <v>913</v>
      </c>
      <c r="CN189" t="s">
        <v>123</v>
      </c>
      <c r="CO189">
        <v>3275</v>
      </c>
      <c r="CP189" t="s">
        <v>123</v>
      </c>
      <c r="CQ189">
        <v>2502</v>
      </c>
      <c r="CR189" t="s">
        <v>123</v>
      </c>
      <c r="CS189">
        <v>773</v>
      </c>
      <c r="CT189" t="s">
        <v>123</v>
      </c>
      <c r="CU189">
        <v>230788</v>
      </c>
      <c r="CV189" t="s">
        <v>123</v>
      </c>
      <c r="CW189">
        <v>56880</v>
      </c>
      <c r="CX189" t="s">
        <v>123</v>
      </c>
      <c r="CY189">
        <v>56427</v>
      </c>
      <c r="CZ189" t="s">
        <v>123</v>
      </c>
      <c r="DA189">
        <v>453</v>
      </c>
      <c r="DB189" t="s">
        <v>123</v>
      </c>
      <c r="DC189">
        <v>70960</v>
      </c>
      <c r="DD189" t="s">
        <v>123</v>
      </c>
      <c r="DE189">
        <v>70857</v>
      </c>
      <c r="DF189" t="s">
        <v>123</v>
      </c>
      <c r="DG189">
        <v>103</v>
      </c>
      <c r="DH189" t="s">
        <v>123</v>
      </c>
      <c r="DI189">
        <v>29207</v>
      </c>
      <c r="DJ189" t="s">
        <v>123</v>
      </c>
      <c r="DK189">
        <v>28790</v>
      </c>
      <c r="DL189" t="s">
        <v>123</v>
      </c>
      <c r="DM189">
        <v>417</v>
      </c>
      <c r="DN189" t="s">
        <v>123</v>
      </c>
      <c r="DO189">
        <v>66460</v>
      </c>
      <c r="DP189" t="s">
        <v>123</v>
      </c>
      <c r="DQ189">
        <v>65358</v>
      </c>
      <c r="DR189" t="s">
        <v>123</v>
      </c>
      <c r="DS189">
        <v>1102</v>
      </c>
      <c r="DT189" t="s">
        <v>123</v>
      </c>
      <c r="DU189">
        <v>5931</v>
      </c>
      <c r="DV189" t="s">
        <v>123</v>
      </c>
      <c r="DW189">
        <v>5931</v>
      </c>
      <c r="DX189" t="s">
        <v>123</v>
      </c>
      <c r="DY189">
        <v>0</v>
      </c>
      <c r="DZ189" t="s">
        <v>123</v>
      </c>
      <c r="EA189">
        <v>26248</v>
      </c>
      <c r="EB189" t="s">
        <v>123</v>
      </c>
      <c r="EC189">
        <v>15657</v>
      </c>
      <c r="ED189" t="s">
        <v>123</v>
      </c>
      <c r="EE189">
        <v>15608</v>
      </c>
      <c r="EF189" t="s">
        <v>123</v>
      </c>
      <c r="EG189">
        <v>49</v>
      </c>
      <c r="EH189" t="s">
        <v>123</v>
      </c>
      <c r="EI189">
        <v>6326</v>
      </c>
      <c r="EJ189" t="s">
        <v>123</v>
      </c>
      <c r="EK189">
        <v>6307</v>
      </c>
      <c r="EL189" t="s">
        <v>123</v>
      </c>
      <c r="EM189">
        <v>19</v>
      </c>
      <c r="EN189" t="s">
        <v>123</v>
      </c>
      <c r="EO189">
        <v>2653</v>
      </c>
      <c r="EP189" t="s">
        <v>123</v>
      </c>
      <c r="EQ189">
        <v>2645</v>
      </c>
      <c r="ER189" t="s">
        <v>123</v>
      </c>
      <c r="ES189">
        <v>9</v>
      </c>
      <c r="ET189" t="s">
        <v>123</v>
      </c>
      <c r="EU189">
        <v>1270</v>
      </c>
      <c r="EV189" t="s">
        <v>123</v>
      </c>
      <c r="EW189">
        <v>1270</v>
      </c>
      <c r="EX189" t="s">
        <v>123</v>
      </c>
      <c r="EY189">
        <v>0</v>
      </c>
      <c r="EZ189" t="s">
        <v>123</v>
      </c>
      <c r="FA189">
        <v>392</v>
      </c>
      <c r="FB189" t="s">
        <v>123</v>
      </c>
      <c r="FC189">
        <v>392</v>
      </c>
      <c r="FD189" t="s">
        <v>123</v>
      </c>
      <c r="FE189">
        <v>0</v>
      </c>
      <c r="FF189" t="s">
        <v>123</v>
      </c>
      <c r="FG189">
        <v>11824</v>
      </c>
      <c r="FH189" t="s">
        <v>123</v>
      </c>
      <c r="FI189">
        <v>7195</v>
      </c>
      <c r="FJ189" t="s">
        <v>123</v>
      </c>
      <c r="FK189">
        <v>7195</v>
      </c>
      <c r="FL189" t="s">
        <v>123</v>
      </c>
      <c r="FM189">
        <v>0</v>
      </c>
      <c r="FN189" t="s">
        <v>123</v>
      </c>
      <c r="FO189">
        <v>1697</v>
      </c>
      <c r="FP189" t="s">
        <v>123</v>
      </c>
      <c r="FQ189">
        <v>1663</v>
      </c>
      <c r="FR189" t="s">
        <v>123</v>
      </c>
      <c r="FS189">
        <v>34</v>
      </c>
      <c r="FT189" t="s">
        <v>123</v>
      </c>
      <c r="FU189">
        <v>1305</v>
      </c>
      <c r="FV189" t="s">
        <v>123</v>
      </c>
      <c r="FW189">
        <v>1267</v>
      </c>
      <c r="FX189" t="s">
        <v>123</v>
      </c>
      <c r="FY189">
        <v>38</v>
      </c>
      <c r="FZ189" t="s">
        <v>123</v>
      </c>
      <c r="GA189">
        <v>1254</v>
      </c>
      <c r="GB189" t="s">
        <v>123</v>
      </c>
      <c r="GC189">
        <v>1242</v>
      </c>
      <c r="GD189" t="s">
        <v>123</v>
      </c>
      <c r="GE189">
        <v>12</v>
      </c>
      <c r="GF189" t="s">
        <v>123</v>
      </c>
      <c r="GG189">
        <v>299</v>
      </c>
      <c r="GH189" t="s">
        <v>123</v>
      </c>
      <c r="GI189">
        <v>299</v>
      </c>
      <c r="GJ189" t="s">
        <v>123</v>
      </c>
      <c r="GK189">
        <v>0</v>
      </c>
      <c r="GL189" t="s">
        <v>123</v>
      </c>
      <c r="GM189">
        <v>257532</v>
      </c>
      <c r="GN189" t="s">
        <v>123</v>
      </c>
      <c r="GO189">
        <v>121086</v>
      </c>
      <c r="GP189" t="s">
        <v>123</v>
      </c>
      <c r="GQ189">
        <v>120858</v>
      </c>
      <c r="GR189" t="s">
        <v>123</v>
      </c>
      <c r="GS189">
        <v>228</v>
      </c>
      <c r="GT189" t="s">
        <v>123</v>
      </c>
      <c r="GU189">
        <v>38721</v>
      </c>
      <c r="GV189" t="s">
        <v>123</v>
      </c>
      <c r="GW189">
        <v>38636</v>
      </c>
      <c r="GX189" t="s">
        <v>123</v>
      </c>
      <c r="GY189">
        <v>85</v>
      </c>
      <c r="GZ189" t="s">
        <v>123</v>
      </c>
      <c r="HA189">
        <v>62678</v>
      </c>
      <c r="HB189" t="s">
        <v>123</v>
      </c>
      <c r="HC189">
        <v>62517</v>
      </c>
      <c r="HD189" t="s">
        <v>123</v>
      </c>
      <c r="HE189">
        <v>161</v>
      </c>
      <c r="HF189" t="s">
        <v>123</v>
      </c>
      <c r="HG189">
        <v>32366</v>
      </c>
      <c r="HH189" t="s">
        <v>123</v>
      </c>
      <c r="HI189">
        <v>32366</v>
      </c>
      <c r="HJ189" t="s">
        <v>123</v>
      </c>
      <c r="HK189">
        <v>0</v>
      </c>
      <c r="HL189" t="s">
        <v>123</v>
      </c>
      <c r="HM189">
        <v>2346</v>
      </c>
      <c r="HN189" t="s">
        <v>123</v>
      </c>
      <c r="HO189">
        <v>1897</v>
      </c>
      <c r="HP189" t="s">
        <v>123</v>
      </c>
      <c r="HQ189">
        <v>449</v>
      </c>
      <c r="HR189" t="s">
        <v>123</v>
      </c>
      <c r="HS189">
        <v>31240</v>
      </c>
      <c r="HT189" t="s">
        <v>123</v>
      </c>
      <c r="HU189">
        <v>10341</v>
      </c>
      <c r="HV189" t="s">
        <v>123</v>
      </c>
      <c r="HW189">
        <v>10147</v>
      </c>
      <c r="HX189" t="s">
        <v>123</v>
      </c>
      <c r="HY189">
        <v>194</v>
      </c>
      <c r="HZ189" t="s">
        <v>123</v>
      </c>
      <c r="IA189">
        <v>13068</v>
      </c>
      <c r="IB189" t="s">
        <v>123</v>
      </c>
      <c r="IC189">
        <v>13034</v>
      </c>
      <c r="ID189" t="s">
        <v>123</v>
      </c>
      <c r="IE189">
        <v>34</v>
      </c>
      <c r="IF189" t="s">
        <v>123</v>
      </c>
      <c r="IG189">
        <v>3239</v>
      </c>
      <c r="IH189" t="s">
        <v>123</v>
      </c>
      <c r="II189">
        <v>3207</v>
      </c>
      <c r="IJ189" t="s">
        <v>123</v>
      </c>
      <c r="IK189">
        <v>32</v>
      </c>
      <c r="IL189" t="s">
        <v>123</v>
      </c>
      <c r="IM189">
        <v>3005</v>
      </c>
      <c r="IN189" t="s">
        <v>123</v>
      </c>
      <c r="IO189">
        <v>2984</v>
      </c>
      <c r="IP189" t="s">
        <v>123</v>
      </c>
      <c r="IQ189">
        <v>21</v>
      </c>
      <c r="IR189" t="s">
        <v>123</v>
      </c>
      <c r="IS189">
        <v>1688</v>
      </c>
      <c r="IT189" t="s">
        <v>123</v>
      </c>
      <c r="IU189">
        <v>1608</v>
      </c>
      <c r="IV189" t="s">
        <v>123</v>
      </c>
      <c r="IW189">
        <v>79</v>
      </c>
      <c r="IX189" t="s">
        <v>123</v>
      </c>
      <c r="IY189">
        <v>22340</v>
      </c>
      <c r="IZ189" t="s">
        <v>123</v>
      </c>
      <c r="JA189">
        <v>5836</v>
      </c>
      <c r="JB189" t="s">
        <v>123</v>
      </c>
      <c r="JC189">
        <v>5836</v>
      </c>
      <c r="JD189" t="s">
        <v>123</v>
      </c>
      <c r="JE189">
        <v>0</v>
      </c>
      <c r="JF189" t="s">
        <v>123</v>
      </c>
      <c r="JG189">
        <v>3505</v>
      </c>
      <c r="JH189" t="s">
        <v>123</v>
      </c>
      <c r="JI189">
        <v>3505</v>
      </c>
      <c r="JJ189" t="s">
        <v>123</v>
      </c>
      <c r="JK189">
        <v>0</v>
      </c>
      <c r="JL189" t="s">
        <v>123</v>
      </c>
      <c r="JM189">
        <v>10971</v>
      </c>
      <c r="JN189" t="s">
        <v>123</v>
      </c>
      <c r="JO189">
        <v>10933</v>
      </c>
      <c r="JP189" t="s">
        <v>123</v>
      </c>
      <c r="JQ189">
        <v>38</v>
      </c>
      <c r="JR189" t="s">
        <v>123</v>
      </c>
      <c r="JS189">
        <v>2039</v>
      </c>
      <c r="JT189" t="s">
        <v>123</v>
      </c>
      <c r="JU189">
        <v>2022</v>
      </c>
      <c r="JV189" t="s">
        <v>123</v>
      </c>
      <c r="JW189">
        <v>16</v>
      </c>
      <c r="JX189" t="s">
        <v>123</v>
      </c>
      <c r="JY189">
        <v>43</v>
      </c>
      <c r="JZ189" t="s">
        <v>123</v>
      </c>
      <c r="KA189">
        <v>43</v>
      </c>
      <c r="KB189" t="s">
        <v>123</v>
      </c>
      <c r="KC189">
        <v>0</v>
      </c>
      <c r="KD189" t="s">
        <v>123</v>
      </c>
      <c r="KE189">
        <v>14808</v>
      </c>
      <c r="KF189" t="s">
        <v>123</v>
      </c>
      <c r="KG189">
        <v>7351</v>
      </c>
      <c r="KH189" t="s">
        <v>123</v>
      </c>
      <c r="KI189">
        <v>7298</v>
      </c>
      <c r="KJ189" t="s">
        <v>123</v>
      </c>
      <c r="KK189">
        <v>53</v>
      </c>
      <c r="KL189" t="s">
        <v>123</v>
      </c>
      <c r="KM189">
        <v>2439</v>
      </c>
      <c r="KN189" t="s">
        <v>123</v>
      </c>
      <c r="KO189">
        <v>2408</v>
      </c>
      <c r="KP189" t="s">
        <v>123</v>
      </c>
      <c r="KQ189">
        <v>31</v>
      </c>
      <c r="KR189" t="s">
        <v>123</v>
      </c>
      <c r="KS189">
        <v>1473</v>
      </c>
      <c r="KT189" t="s">
        <v>123</v>
      </c>
      <c r="KU189">
        <v>1277</v>
      </c>
      <c r="KV189" t="s">
        <v>123</v>
      </c>
      <c r="KW189">
        <v>196</v>
      </c>
      <c r="KX189" t="s">
        <v>123</v>
      </c>
      <c r="KY189">
        <v>3752</v>
      </c>
      <c r="KZ189" t="s">
        <v>123</v>
      </c>
      <c r="LA189">
        <v>3721</v>
      </c>
      <c r="LB189" t="s">
        <v>123</v>
      </c>
      <c r="LC189">
        <v>31</v>
      </c>
      <c r="LD189" t="s">
        <v>123</v>
      </c>
      <c r="LE189">
        <v>120</v>
      </c>
      <c r="LF189" t="s">
        <v>123</v>
      </c>
      <c r="LG189">
        <v>104</v>
      </c>
      <c r="LH189" t="s">
        <v>123</v>
      </c>
      <c r="LI189">
        <v>16</v>
      </c>
      <c r="LJ189" t="s">
        <v>123</v>
      </c>
      <c r="LK189">
        <v>177920</v>
      </c>
      <c r="LL189" t="s">
        <v>123</v>
      </c>
      <c r="LM189">
        <v>55718</v>
      </c>
      <c r="LN189" t="s">
        <v>123</v>
      </c>
      <c r="LO189">
        <v>55664</v>
      </c>
      <c r="LP189" t="s">
        <v>123</v>
      </c>
      <c r="LQ189">
        <v>54</v>
      </c>
      <c r="LR189" t="s">
        <v>123</v>
      </c>
      <c r="LS189">
        <v>100179</v>
      </c>
      <c r="LT189" t="s">
        <v>123</v>
      </c>
      <c r="LU189">
        <v>100044</v>
      </c>
      <c r="LV189" t="s">
        <v>123</v>
      </c>
      <c r="LW189">
        <v>135</v>
      </c>
      <c r="LX189" t="s">
        <v>123</v>
      </c>
      <c r="LY189">
        <v>12912</v>
      </c>
      <c r="LZ189" t="s">
        <v>123</v>
      </c>
      <c r="MA189">
        <v>12767</v>
      </c>
      <c r="MB189" t="s">
        <v>123</v>
      </c>
      <c r="MC189">
        <v>145</v>
      </c>
      <c r="MD189" t="s">
        <v>123</v>
      </c>
      <c r="ME189">
        <v>8367</v>
      </c>
      <c r="MF189" t="s">
        <v>123</v>
      </c>
      <c r="MG189">
        <v>8262</v>
      </c>
      <c r="MH189" t="s">
        <v>123</v>
      </c>
      <c r="MI189">
        <v>105</v>
      </c>
      <c r="MJ189" t="s">
        <v>123</v>
      </c>
      <c r="MK189">
        <v>368</v>
      </c>
      <c r="ML189" t="s">
        <v>123</v>
      </c>
      <c r="MM189">
        <v>330</v>
      </c>
      <c r="MN189" t="s">
        <v>123</v>
      </c>
      <c r="MO189">
        <v>38</v>
      </c>
      <c r="MP189" t="s">
        <v>123</v>
      </c>
      <c r="MQ189">
        <v>63957</v>
      </c>
      <c r="MR189" t="s">
        <v>123</v>
      </c>
      <c r="MS189">
        <v>27127</v>
      </c>
      <c r="MT189" t="s">
        <v>123</v>
      </c>
      <c r="MU189">
        <v>26991</v>
      </c>
      <c r="MV189" t="s">
        <v>123</v>
      </c>
      <c r="MW189">
        <v>136</v>
      </c>
      <c r="MX189" t="s">
        <v>123</v>
      </c>
      <c r="MY189">
        <v>19099</v>
      </c>
      <c r="MZ189" t="s">
        <v>123</v>
      </c>
      <c r="NA189">
        <v>19046</v>
      </c>
      <c r="NB189" t="s">
        <v>123</v>
      </c>
      <c r="NC189">
        <v>53</v>
      </c>
      <c r="ND189" t="s">
        <v>123</v>
      </c>
      <c r="NE189">
        <v>4604</v>
      </c>
      <c r="NF189" t="s">
        <v>123</v>
      </c>
      <c r="NG189">
        <v>4335</v>
      </c>
      <c r="NH189" t="s">
        <v>123</v>
      </c>
      <c r="NI189">
        <v>268</v>
      </c>
      <c r="NJ189" t="s">
        <v>123</v>
      </c>
      <c r="NK189">
        <v>12069</v>
      </c>
      <c r="NL189" t="s">
        <v>123</v>
      </c>
      <c r="NM189">
        <v>12049</v>
      </c>
      <c r="NN189" t="s">
        <v>123</v>
      </c>
      <c r="NO189">
        <v>21</v>
      </c>
      <c r="NP189" t="s">
        <v>123</v>
      </c>
      <c r="NQ189">
        <v>823</v>
      </c>
      <c r="NR189" t="s">
        <v>123</v>
      </c>
      <c r="NS189">
        <v>801</v>
      </c>
      <c r="NT189" t="s">
        <v>123</v>
      </c>
      <c r="NU189">
        <v>22</v>
      </c>
      <c r="NV189" t="s">
        <v>123</v>
      </c>
    </row>
    <row r="190" spans="2:386" outlineLevel="1" x14ac:dyDescent="0.25">
      <c r="B190" t="s">
        <v>83</v>
      </c>
      <c r="C190">
        <v>908991</v>
      </c>
      <c r="D190" t="s">
        <v>123</v>
      </c>
      <c r="E190">
        <v>344675</v>
      </c>
      <c r="F190" t="s">
        <v>123</v>
      </c>
      <c r="G190">
        <v>341703</v>
      </c>
      <c r="H190" t="s">
        <v>123</v>
      </c>
      <c r="I190">
        <v>2972</v>
      </c>
      <c r="J190" t="s">
        <v>123</v>
      </c>
      <c r="K190">
        <v>282832</v>
      </c>
      <c r="L190" t="s">
        <v>123</v>
      </c>
      <c r="M190">
        <v>280934</v>
      </c>
      <c r="N190" t="s">
        <v>123</v>
      </c>
      <c r="O190">
        <v>1899</v>
      </c>
      <c r="P190" t="s">
        <v>123</v>
      </c>
      <c r="Q190">
        <v>145137</v>
      </c>
      <c r="R190" t="s">
        <v>123</v>
      </c>
      <c r="S190">
        <v>142766</v>
      </c>
      <c r="T190" t="s">
        <v>123</v>
      </c>
      <c r="U190">
        <v>2371</v>
      </c>
      <c r="V190" t="s">
        <v>123</v>
      </c>
      <c r="W190">
        <v>124818</v>
      </c>
      <c r="X190" t="s">
        <v>123</v>
      </c>
      <c r="Y190">
        <v>123656</v>
      </c>
      <c r="Z190" t="s">
        <v>123</v>
      </c>
      <c r="AA190">
        <v>1162</v>
      </c>
      <c r="AB190" t="s">
        <v>123</v>
      </c>
      <c r="AC190">
        <v>14466</v>
      </c>
      <c r="AD190" t="s">
        <v>123</v>
      </c>
      <c r="AE190">
        <v>13623</v>
      </c>
      <c r="AF190" t="s">
        <v>123</v>
      </c>
      <c r="AG190">
        <v>843</v>
      </c>
      <c r="AH190" t="s">
        <v>123</v>
      </c>
      <c r="AI190">
        <v>783633</v>
      </c>
      <c r="AJ190" t="s">
        <v>123</v>
      </c>
      <c r="AK190">
        <v>294207</v>
      </c>
      <c r="AL190" t="s">
        <v>123</v>
      </c>
      <c r="AM190">
        <v>292202</v>
      </c>
      <c r="AN190" t="s">
        <v>123</v>
      </c>
      <c r="AO190">
        <v>2005</v>
      </c>
      <c r="AP190" t="s">
        <v>123</v>
      </c>
      <c r="AQ190">
        <v>246852</v>
      </c>
      <c r="AR190" t="s">
        <v>123</v>
      </c>
      <c r="AS190">
        <v>245660</v>
      </c>
      <c r="AT190" t="s">
        <v>123</v>
      </c>
      <c r="AU190">
        <v>1192</v>
      </c>
      <c r="AV190" t="s">
        <v>123</v>
      </c>
      <c r="AW190">
        <v>118307</v>
      </c>
      <c r="AX190" t="s">
        <v>123</v>
      </c>
      <c r="AY190">
        <v>116608</v>
      </c>
      <c r="AZ190" t="s">
        <v>123</v>
      </c>
      <c r="BA190">
        <v>1700</v>
      </c>
      <c r="BB190" t="s">
        <v>123</v>
      </c>
      <c r="BC190">
        <v>114395</v>
      </c>
      <c r="BD190" t="s">
        <v>123</v>
      </c>
      <c r="BE190">
        <v>113526</v>
      </c>
      <c r="BF190" t="s">
        <v>123</v>
      </c>
      <c r="BG190">
        <v>869</v>
      </c>
      <c r="BH190" t="s">
        <v>123</v>
      </c>
      <c r="BI190">
        <v>10443</v>
      </c>
      <c r="BJ190" t="s">
        <v>123</v>
      </c>
      <c r="BK190">
        <v>9619</v>
      </c>
      <c r="BL190" t="s">
        <v>123</v>
      </c>
      <c r="BM190">
        <v>824</v>
      </c>
      <c r="BN190" t="s">
        <v>123</v>
      </c>
      <c r="BO190">
        <v>125358</v>
      </c>
      <c r="BP190" t="s">
        <v>123</v>
      </c>
      <c r="BQ190">
        <v>50468</v>
      </c>
      <c r="BR190" t="s">
        <v>123</v>
      </c>
      <c r="BS190">
        <v>49501</v>
      </c>
      <c r="BT190" t="s">
        <v>123</v>
      </c>
      <c r="BU190">
        <v>967</v>
      </c>
      <c r="BV190" t="s">
        <v>123</v>
      </c>
      <c r="BW190">
        <v>35980</v>
      </c>
      <c r="BX190" t="s">
        <v>123</v>
      </c>
      <c r="BY190">
        <v>35274</v>
      </c>
      <c r="BZ190" t="s">
        <v>123</v>
      </c>
      <c r="CA190">
        <v>706</v>
      </c>
      <c r="CB190" t="s">
        <v>123</v>
      </c>
      <c r="CC190">
        <v>26830</v>
      </c>
      <c r="CD190" t="s">
        <v>123</v>
      </c>
      <c r="CE190">
        <v>26159</v>
      </c>
      <c r="CF190" t="s">
        <v>123</v>
      </c>
      <c r="CG190">
        <v>671</v>
      </c>
      <c r="CH190" t="s">
        <v>123</v>
      </c>
      <c r="CI190">
        <v>10423</v>
      </c>
      <c r="CJ190" t="s">
        <v>123</v>
      </c>
      <c r="CK190">
        <v>10130</v>
      </c>
      <c r="CL190" t="s">
        <v>123</v>
      </c>
      <c r="CM190">
        <v>293</v>
      </c>
      <c r="CN190" t="s">
        <v>123</v>
      </c>
      <c r="CO190">
        <v>4023</v>
      </c>
      <c r="CP190" t="s">
        <v>123</v>
      </c>
      <c r="CQ190">
        <v>4004</v>
      </c>
      <c r="CR190" t="s">
        <v>123</v>
      </c>
      <c r="CS190">
        <v>19</v>
      </c>
      <c r="CT190" t="s">
        <v>123</v>
      </c>
      <c r="CU190">
        <v>199054</v>
      </c>
      <c r="CV190" t="s">
        <v>123</v>
      </c>
      <c r="CW190">
        <v>53804</v>
      </c>
      <c r="CX190" t="s">
        <v>123</v>
      </c>
      <c r="CY190">
        <v>53044</v>
      </c>
      <c r="CZ190" t="s">
        <v>123</v>
      </c>
      <c r="DA190">
        <v>760</v>
      </c>
      <c r="DB190" t="s">
        <v>123</v>
      </c>
      <c r="DC190">
        <v>60774</v>
      </c>
      <c r="DD190" t="s">
        <v>123</v>
      </c>
      <c r="DE190">
        <v>60714</v>
      </c>
      <c r="DF190" t="s">
        <v>123</v>
      </c>
      <c r="DG190">
        <v>60</v>
      </c>
      <c r="DH190" t="s">
        <v>123</v>
      </c>
      <c r="DI190">
        <v>20258</v>
      </c>
      <c r="DJ190" t="s">
        <v>123</v>
      </c>
      <c r="DK190">
        <v>19883</v>
      </c>
      <c r="DL190" t="s">
        <v>123</v>
      </c>
      <c r="DM190">
        <v>375</v>
      </c>
      <c r="DN190" t="s">
        <v>123</v>
      </c>
      <c r="DO190">
        <v>56421</v>
      </c>
      <c r="DP190" t="s">
        <v>123</v>
      </c>
      <c r="DQ190">
        <v>56161</v>
      </c>
      <c r="DR190" t="s">
        <v>123</v>
      </c>
      <c r="DS190">
        <v>260</v>
      </c>
      <c r="DT190" t="s">
        <v>123</v>
      </c>
      <c r="DU190">
        <v>5943</v>
      </c>
      <c r="DV190" t="s">
        <v>123</v>
      </c>
      <c r="DW190">
        <v>5818</v>
      </c>
      <c r="DX190" t="s">
        <v>123</v>
      </c>
      <c r="DY190">
        <v>126</v>
      </c>
      <c r="DZ190" t="s">
        <v>123</v>
      </c>
      <c r="EA190">
        <v>21577</v>
      </c>
      <c r="EB190" t="s">
        <v>123</v>
      </c>
      <c r="EC190">
        <v>12646</v>
      </c>
      <c r="ED190" t="s">
        <v>123</v>
      </c>
      <c r="EE190">
        <v>12599</v>
      </c>
      <c r="EF190" t="s">
        <v>123</v>
      </c>
      <c r="EG190">
        <v>47</v>
      </c>
      <c r="EH190" t="s">
        <v>123</v>
      </c>
      <c r="EI190">
        <v>5029</v>
      </c>
      <c r="EJ190" t="s">
        <v>123</v>
      </c>
      <c r="EK190">
        <v>5023</v>
      </c>
      <c r="EL190" t="s">
        <v>123</v>
      </c>
      <c r="EM190">
        <v>7</v>
      </c>
      <c r="EN190" t="s">
        <v>123</v>
      </c>
      <c r="EO190">
        <v>2366</v>
      </c>
      <c r="EP190" t="s">
        <v>123</v>
      </c>
      <c r="EQ190">
        <v>2358</v>
      </c>
      <c r="ER190" t="s">
        <v>123</v>
      </c>
      <c r="ES190">
        <v>8</v>
      </c>
      <c r="ET190" t="s">
        <v>123</v>
      </c>
      <c r="EU190">
        <v>968</v>
      </c>
      <c r="EV190" t="s">
        <v>123</v>
      </c>
      <c r="EW190">
        <v>968</v>
      </c>
      <c r="EX190" t="s">
        <v>123</v>
      </c>
      <c r="EY190">
        <v>0</v>
      </c>
      <c r="EZ190" t="s">
        <v>123</v>
      </c>
      <c r="FA190">
        <v>435</v>
      </c>
      <c r="FB190" t="s">
        <v>123</v>
      </c>
      <c r="FC190">
        <v>435</v>
      </c>
      <c r="FD190" t="s">
        <v>123</v>
      </c>
      <c r="FE190">
        <v>0</v>
      </c>
      <c r="FF190" t="s">
        <v>123</v>
      </c>
      <c r="FG190">
        <v>15789</v>
      </c>
      <c r="FH190" t="s">
        <v>123</v>
      </c>
      <c r="FI190">
        <v>8795</v>
      </c>
      <c r="FJ190" t="s">
        <v>123</v>
      </c>
      <c r="FK190">
        <v>8712</v>
      </c>
      <c r="FL190" t="s">
        <v>123</v>
      </c>
      <c r="FM190">
        <v>84</v>
      </c>
      <c r="FN190" t="s">
        <v>123</v>
      </c>
      <c r="FO190">
        <v>2067</v>
      </c>
      <c r="FP190" t="s">
        <v>123</v>
      </c>
      <c r="FQ190">
        <v>2051</v>
      </c>
      <c r="FR190" t="s">
        <v>123</v>
      </c>
      <c r="FS190">
        <v>16</v>
      </c>
      <c r="FT190" t="s">
        <v>123</v>
      </c>
      <c r="FU190">
        <v>1209</v>
      </c>
      <c r="FV190" t="s">
        <v>123</v>
      </c>
      <c r="FW190">
        <v>1061</v>
      </c>
      <c r="FX190" t="s">
        <v>123</v>
      </c>
      <c r="FY190">
        <v>148</v>
      </c>
      <c r="FZ190" t="s">
        <v>123</v>
      </c>
      <c r="GA190">
        <v>3672</v>
      </c>
      <c r="GB190" t="s">
        <v>123</v>
      </c>
      <c r="GC190">
        <v>3655</v>
      </c>
      <c r="GD190" t="s">
        <v>123</v>
      </c>
      <c r="GE190">
        <v>17</v>
      </c>
      <c r="GF190" t="s">
        <v>123</v>
      </c>
      <c r="GG190">
        <v>205</v>
      </c>
      <c r="GH190" t="s">
        <v>123</v>
      </c>
      <c r="GI190">
        <v>195</v>
      </c>
      <c r="GJ190" t="s">
        <v>123</v>
      </c>
      <c r="GK190">
        <v>10</v>
      </c>
      <c r="GL190" t="s">
        <v>123</v>
      </c>
      <c r="GM190">
        <v>240294</v>
      </c>
      <c r="GN190" t="s">
        <v>123</v>
      </c>
      <c r="GO190">
        <v>116196</v>
      </c>
      <c r="GP190" t="s">
        <v>123</v>
      </c>
      <c r="GQ190">
        <v>115829</v>
      </c>
      <c r="GR190" t="s">
        <v>123</v>
      </c>
      <c r="GS190">
        <v>368</v>
      </c>
      <c r="GT190" t="s">
        <v>123</v>
      </c>
      <c r="GU190">
        <v>33218</v>
      </c>
      <c r="GV190" t="s">
        <v>123</v>
      </c>
      <c r="GW190">
        <v>33070</v>
      </c>
      <c r="GX190" t="s">
        <v>123</v>
      </c>
      <c r="GY190">
        <v>148</v>
      </c>
      <c r="GZ190" t="s">
        <v>123</v>
      </c>
      <c r="HA190">
        <v>61112</v>
      </c>
      <c r="HB190" t="s">
        <v>123</v>
      </c>
      <c r="HC190">
        <v>60477</v>
      </c>
      <c r="HD190" t="s">
        <v>123</v>
      </c>
      <c r="HE190">
        <v>635</v>
      </c>
      <c r="HF190" t="s">
        <v>123</v>
      </c>
      <c r="HG190">
        <v>28949</v>
      </c>
      <c r="HH190" t="s">
        <v>123</v>
      </c>
      <c r="HI190">
        <v>28758</v>
      </c>
      <c r="HJ190" t="s">
        <v>123</v>
      </c>
      <c r="HK190">
        <v>191</v>
      </c>
      <c r="HL190" t="s">
        <v>123</v>
      </c>
      <c r="HM190">
        <v>1185</v>
      </c>
      <c r="HN190" t="s">
        <v>123</v>
      </c>
      <c r="HO190">
        <v>977</v>
      </c>
      <c r="HP190" t="s">
        <v>123</v>
      </c>
      <c r="HQ190">
        <v>208</v>
      </c>
      <c r="HR190" t="s">
        <v>123</v>
      </c>
      <c r="HS190">
        <v>31095</v>
      </c>
      <c r="HT190" t="s">
        <v>123</v>
      </c>
      <c r="HU190">
        <v>9402</v>
      </c>
      <c r="HV190" t="s">
        <v>123</v>
      </c>
      <c r="HW190">
        <v>9402</v>
      </c>
      <c r="HX190" t="s">
        <v>123</v>
      </c>
      <c r="HY190">
        <v>0</v>
      </c>
      <c r="HZ190" t="s">
        <v>123</v>
      </c>
      <c r="IA190">
        <v>13361</v>
      </c>
      <c r="IB190" t="s">
        <v>123</v>
      </c>
      <c r="IC190">
        <v>13361</v>
      </c>
      <c r="ID190" t="s">
        <v>123</v>
      </c>
      <c r="IE190">
        <v>0</v>
      </c>
      <c r="IF190" t="s">
        <v>123</v>
      </c>
      <c r="IG190">
        <v>3270</v>
      </c>
      <c r="IH190" t="s">
        <v>123</v>
      </c>
      <c r="II190">
        <v>3266</v>
      </c>
      <c r="IJ190" t="s">
        <v>123</v>
      </c>
      <c r="IK190">
        <v>4</v>
      </c>
      <c r="IL190" t="s">
        <v>123</v>
      </c>
      <c r="IM190">
        <v>3505</v>
      </c>
      <c r="IN190" t="s">
        <v>123</v>
      </c>
      <c r="IO190">
        <v>3505</v>
      </c>
      <c r="IP190" t="s">
        <v>123</v>
      </c>
      <c r="IQ190">
        <v>0</v>
      </c>
      <c r="IR190" t="s">
        <v>123</v>
      </c>
      <c r="IS190">
        <v>1389</v>
      </c>
      <c r="IT190" t="s">
        <v>123</v>
      </c>
      <c r="IU190">
        <v>1389</v>
      </c>
      <c r="IV190" t="s">
        <v>123</v>
      </c>
      <c r="IW190">
        <v>0</v>
      </c>
      <c r="IX190" t="s">
        <v>123</v>
      </c>
      <c r="IY190">
        <v>20629</v>
      </c>
      <c r="IZ190" t="s">
        <v>123</v>
      </c>
      <c r="JA190">
        <v>4324</v>
      </c>
      <c r="JB190" t="s">
        <v>123</v>
      </c>
      <c r="JC190">
        <v>4324</v>
      </c>
      <c r="JD190" t="s">
        <v>123</v>
      </c>
      <c r="JE190">
        <v>0</v>
      </c>
      <c r="JF190" t="s">
        <v>123</v>
      </c>
      <c r="JG190">
        <v>3357</v>
      </c>
      <c r="JH190" t="s">
        <v>123</v>
      </c>
      <c r="JI190">
        <v>3357</v>
      </c>
      <c r="JJ190" t="s">
        <v>123</v>
      </c>
      <c r="JK190">
        <v>0</v>
      </c>
      <c r="JL190" t="s">
        <v>123</v>
      </c>
      <c r="JM190">
        <v>10662</v>
      </c>
      <c r="JN190" t="s">
        <v>123</v>
      </c>
      <c r="JO190">
        <v>10644</v>
      </c>
      <c r="JP190" t="s">
        <v>123</v>
      </c>
      <c r="JQ190">
        <v>19</v>
      </c>
      <c r="JR190" t="s">
        <v>123</v>
      </c>
      <c r="JS190">
        <v>2085</v>
      </c>
      <c r="JT190" t="s">
        <v>123</v>
      </c>
      <c r="JU190">
        <v>2075</v>
      </c>
      <c r="JV190" t="s">
        <v>123</v>
      </c>
      <c r="JW190">
        <v>10</v>
      </c>
      <c r="JX190" t="s">
        <v>123</v>
      </c>
      <c r="JY190">
        <v>228</v>
      </c>
      <c r="JZ190" t="s">
        <v>123</v>
      </c>
      <c r="KA190">
        <v>228</v>
      </c>
      <c r="KB190" t="s">
        <v>123</v>
      </c>
      <c r="KC190">
        <v>0</v>
      </c>
      <c r="KD190" t="s">
        <v>123</v>
      </c>
      <c r="KE190">
        <v>18246</v>
      </c>
      <c r="KF190" t="s">
        <v>123</v>
      </c>
      <c r="KG190">
        <v>9540</v>
      </c>
      <c r="KH190" t="s">
        <v>123</v>
      </c>
      <c r="KI190">
        <v>9290</v>
      </c>
      <c r="KJ190" t="s">
        <v>123</v>
      </c>
      <c r="KK190">
        <v>250</v>
      </c>
      <c r="KL190" t="s">
        <v>123</v>
      </c>
      <c r="KM190">
        <v>3443</v>
      </c>
      <c r="KN190" t="s">
        <v>123</v>
      </c>
      <c r="KO190">
        <v>3384</v>
      </c>
      <c r="KP190" t="s">
        <v>123</v>
      </c>
      <c r="KQ190">
        <v>59</v>
      </c>
      <c r="KR190" t="s">
        <v>123</v>
      </c>
      <c r="KS190">
        <v>1792</v>
      </c>
      <c r="KT190" t="s">
        <v>123</v>
      </c>
      <c r="KU190">
        <v>1769</v>
      </c>
      <c r="KV190" t="s">
        <v>123</v>
      </c>
      <c r="KW190">
        <v>24</v>
      </c>
      <c r="KX190" t="s">
        <v>123</v>
      </c>
      <c r="KY190">
        <v>3871</v>
      </c>
      <c r="KZ190" t="s">
        <v>123</v>
      </c>
      <c r="LA190">
        <v>3788</v>
      </c>
      <c r="LB190" t="s">
        <v>123</v>
      </c>
      <c r="LC190">
        <v>83</v>
      </c>
      <c r="LD190" t="s">
        <v>123</v>
      </c>
      <c r="LE190">
        <v>270</v>
      </c>
      <c r="LF190" t="s">
        <v>123</v>
      </c>
      <c r="LG190">
        <v>0</v>
      </c>
      <c r="LH190" t="s">
        <v>123</v>
      </c>
      <c r="LI190">
        <v>270</v>
      </c>
      <c r="LJ190" t="s">
        <v>123</v>
      </c>
      <c r="LK190">
        <v>178100</v>
      </c>
      <c r="LL190" t="s">
        <v>123</v>
      </c>
      <c r="LM190">
        <v>50534</v>
      </c>
      <c r="LN190" t="s">
        <v>123</v>
      </c>
      <c r="LO190">
        <v>50444</v>
      </c>
      <c r="LP190" t="s">
        <v>123</v>
      </c>
      <c r="LQ190">
        <v>90</v>
      </c>
      <c r="LR190" t="s">
        <v>123</v>
      </c>
      <c r="LS190">
        <v>106158</v>
      </c>
      <c r="LT190" t="s">
        <v>123</v>
      </c>
      <c r="LU190">
        <v>106049</v>
      </c>
      <c r="LV190" t="s">
        <v>123</v>
      </c>
      <c r="LW190">
        <v>109</v>
      </c>
      <c r="LX190" t="s">
        <v>123</v>
      </c>
      <c r="LY190">
        <v>13444</v>
      </c>
      <c r="LZ190" t="s">
        <v>123</v>
      </c>
      <c r="MA190">
        <v>13410</v>
      </c>
      <c r="MB190" t="s">
        <v>123</v>
      </c>
      <c r="MC190">
        <v>34</v>
      </c>
      <c r="MD190" t="s">
        <v>123</v>
      </c>
      <c r="ME190">
        <v>7545</v>
      </c>
      <c r="MF190" t="s">
        <v>123</v>
      </c>
      <c r="MG190">
        <v>7435</v>
      </c>
      <c r="MH190" t="s">
        <v>123</v>
      </c>
      <c r="MI190">
        <v>110</v>
      </c>
      <c r="MJ190" t="s">
        <v>123</v>
      </c>
      <c r="MK190">
        <v>420</v>
      </c>
      <c r="ML190" t="s">
        <v>123</v>
      </c>
      <c r="MM190">
        <v>381</v>
      </c>
      <c r="MN190" t="s">
        <v>123</v>
      </c>
      <c r="MO190">
        <v>38</v>
      </c>
      <c r="MP190" t="s">
        <v>123</v>
      </c>
      <c r="MQ190">
        <v>58849</v>
      </c>
      <c r="MR190" t="s">
        <v>123</v>
      </c>
      <c r="MS190">
        <v>28966</v>
      </c>
      <c r="MT190" t="s">
        <v>123</v>
      </c>
      <c r="MU190">
        <v>28558</v>
      </c>
      <c r="MV190" t="s">
        <v>123</v>
      </c>
      <c r="MW190">
        <v>406</v>
      </c>
      <c r="MX190" t="s">
        <v>123</v>
      </c>
      <c r="MY190">
        <v>19445</v>
      </c>
      <c r="MZ190" t="s">
        <v>123</v>
      </c>
      <c r="NA190">
        <v>18651</v>
      </c>
      <c r="NB190" t="s">
        <v>123</v>
      </c>
      <c r="NC190">
        <v>793</v>
      </c>
      <c r="ND190" t="s">
        <v>123</v>
      </c>
      <c r="NE190">
        <v>4194</v>
      </c>
      <c r="NF190" t="s">
        <v>123</v>
      </c>
      <c r="NG190">
        <v>3740</v>
      </c>
      <c r="NH190" t="s">
        <v>123</v>
      </c>
      <c r="NI190">
        <v>453</v>
      </c>
      <c r="NJ190" t="s">
        <v>123</v>
      </c>
      <c r="NK190">
        <v>7379</v>
      </c>
      <c r="NL190" t="s">
        <v>123</v>
      </c>
      <c r="NM190">
        <v>7181</v>
      </c>
      <c r="NN190" t="s">
        <v>123</v>
      </c>
      <c r="NO190">
        <v>198</v>
      </c>
      <c r="NP190" t="s">
        <v>123</v>
      </c>
      <c r="NQ190">
        <v>368</v>
      </c>
      <c r="NR190" t="s">
        <v>123</v>
      </c>
      <c r="NS190">
        <v>196</v>
      </c>
      <c r="NT190" t="s">
        <v>123</v>
      </c>
      <c r="NU190">
        <v>172</v>
      </c>
      <c r="NV190" t="s">
        <v>123</v>
      </c>
    </row>
    <row r="191" spans="2:386" x14ac:dyDescent="0.25">
      <c r="B191">
        <v>2010</v>
      </c>
      <c r="C191">
        <v>9523055</v>
      </c>
      <c r="D191" t="s">
        <v>123</v>
      </c>
      <c r="E191">
        <v>3625153</v>
      </c>
      <c r="F191" t="s">
        <v>123</v>
      </c>
      <c r="G191">
        <v>3586720</v>
      </c>
      <c r="H191" t="s">
        <v>123</v>
      </c>
      <c r="I191">
        <v>38434</v>
      </c>
      <c r="J191" t="s">
        <v>123</v>
      </c>
      <c r="K191">
        <v>2650489</v>
      </c>
      <c r="L191" t="s">
        <v>123</v>
      </c>
      <c r="M191">
        <v>2617930</v>
      </c>
      <c r="N191" t="s">
        <v>123</v>
      </c>
      <c r="O191">
        <v>32562</v>
      </c>
      <c r="P191" t="s">
        <v>123</v>
      </c>
      <c r="Q191">
        <v>1784394</v>
      </c>
      <c r="R191" t="s">
        <v>123</v>
      </c>
      <c r="S191">
        <v>1746556</v>
      </c>
      <c r="T191" t="s">
        <v>123</v>
      </c>
      <c r="U191">
        <v>37840</v>
      </c>
      <c r="V191" t="s">
        <v>123</v>
      </c>
      <c r="W191">
        <v>1387036</v>
      </c>
      <c r="X191" t="s">
        <v>123</v>
      </c>
      <c r="Y191">
        <v>1367301</v>
      </c>
      <c r="Z191" t="s">
        <v>123</v>
      </c>
      <c r="AA191">
        <v>19737</v>
      </c>
      <c r="AB191" t="s">
        <v>123</v>
      </c>
      <c r="AC191">
        <v>154516</v>
      </c>
      <c r="AD191" t="s">
        <v>123</v>
      </c>
      <c r="AE191">
        <v>137358</v>
      </c>
      <c r="AF191" t="s">
        <v>123</v>
      </c>
      <c r="AG191">
        <v>17158</v>
      </c>
      <c r="AH191" t="s">
        <v>123</v>
      </c>
      <c r="AI191">
        <v>7940097</v>
      </c>
      <c r="AJ191" t="s">
        <v>123</v>
      </c>
      <c r="AK191">
        <v>2942099</v>
      </c>
      <c r="AL191" t="s">
        <v>123</v>
      </c>
      <c r="AM191">
        <v>2928346</v>
      </c>
      <c r="AN191" t="s">
        <v>123</v>
      </c>
      <c r="AO191">
        <v>13754</v>
      </c>
      <c r="AP191" t="s">
        <v>123</v>
      </c>
      <c r="AQ191">
        <v>2253681</v>
      </c>
      <c r="AR191" t="s">
        <v>123</v>
      </c>
      <c r="AS191">
        <v>2235410</v>
      </c>
      <c r="AT191" t="s">
        <v>123</v>
      </c>
      <c r="AU191">
        <v>18271</v>
      </c>
      <c r="AV191" t="s">
        <v>123</v>
      </c>
      <c r="AW191">
        <v>1434658</v>
      </c>
      <c r="AX191" t="s">
        <v>123</v>
      </c>
      <c r="AY191">
        <v>1409120</v>
      </c>
      <c r="AZ191" t="s">
        <v>123</v>
      </c>
      <c r="BA191">
        <v>25540</v>
      </c>
      <c r="BB191" t="s">
        <v>123</v>
      </c>
      <c r="BC191">
        <v>1218866</v>
      </c>
      <c r="BD191" t="s">
        <v>123</v>
      </c>
      <c r="BE191">
        <v>1206832</v>
      </c>
      <c r="BF191" t="s">
        <v>123</v>
      </c>
      <c r="BG191">
        <v>12030</v>
      </c>
      <c r="BH191" t="s">
        <v>123</v>
      </c>
      <c r="BI191">
        <v>111775</v>
      </c>
      <c r="BJ191" t="s">
        <v>123</v>
      </c>
      <c r="BK191">
        <v>100724</v>
      </c>
      <c r="BL191" t="s">
        <v>123</v>
      </c>
      <c r="BM191">
        <v>11049</v>
      </c>
      <c r="BN191" t="s">
        <v>123</v>
      </c>
      <c r="BO191">
        <v>1582959</v>
      </c>
      <c r="BP191" t="s">
        <v>123</v>
      </c>
      <c r="BQ191">
        <v>683057</v>
      </c>
      <c r="BR191" t="s">
        <v>123</v>
      </c>
      <c r="BS191">
        <v>658376</v>
      </c>
      <c r="BT191" t="s">
        <v>123</v>
      </c>
      <c r="BU191">
        <v>24682</v>
      </c>
      <c r="BV191" t="s">
        <v>123</v>
      </c>
      <c r="BW191">
        <v>396809</v>
      </c>
      <c r="BX191" t="s">
        <v>123</v>
      </c>
      <c r="BY191">
        <v>382518</v>
      </c>
      <c r="BZ191" t="s">
        <v>123</v>
      </c>
      <c r="CA191">
        <v>14289</v>
      </c>
      <c r="CB191" t="s">
        <v>123</v>
      </c>
      <c r="CC191">
        <v>349737</v>
      </c>
      <c r="CD191" t="s">
        <v>123</v>
      </c>
      <c r="CE191">
        <v>337439</v>
      </c>
      <c r="CF191" t="s">
        <v>123</v>
      </c>
      <c r="CG191">
        <v>12300</v>
      </c>
      <c r="CH191" t="s">
        <v>123</v>
      </c>
      <c r="CI191">
        <v>168172</v>
      </c>
      <c r="CJ191" t="s">
        <v>123</v>
      </c>
      <c r="CK191">
        <v>160468</v>
      </c>
      <c r="CL191" t="s">
        <v>123</v>
      </c>
      <c r="CM191">
        <v>7705</v>
      </c>
      <c r="CN191" t="s">
        <v>123</v>
      </c>
      <c r="CO191">
        <v>42743</v>
      </c>
      <c r="CP191" t="s">
        <v>123</v>
      </c>
      <c r="CQ191">
        <v>36633</v>
      </c>
      <c r="CR191" t="s">
        <v>123</v>
      </c>
      <c r="CS191">
        <v>6110</v>
      </c>
      <c r="CT191" t="s">
        <v>123</v>
      </c>
      <c r="CU191">
        <v>2058622</v>
      </c>
      <c r="CV191" t="s">
        <v>123</v>
      </c>
      <c r="CW191">
        <v>502774</v>
      </c>
      <c r="CX191" t="s">
        <v>123</v>
      </c>
      <c r="CY191">
        <v>499531</v>
      </c>
      <c r="CZ191" t="s">
        <v>123</v>
      </c>
      <c r="DA191">
        <v>3244</v>
      </c>
      <c r="DB191" t="s">
        <v>123</v>
      </c>
      <c r="DC191">
        <v>642834</v>
      </c>
      <c r="DD191" t="s">
        <v>123</v>
      </c>
      <c r="DE191">
        <v>635944</v>
      </c>
      <c r="DF191" t="s">
        <v>123</v>
      </c>
      <c r="DG191">
        <v>6892</v>
      </c>
      <c r="DH191" t="s">
        <v>123</v>
      </c>
      <c r="DI191">
        <v>259998</v>
      </c>
      <c r="DJ191" t="s">
        <v>123</v>
      </c>
      <c r="DK191">
        <v>247780</v>
      </c>
      <c r="DL191" t="s">
        <v>123</v>
      </c>
      <c r="DM191">
        <v>12217</v>
      </c>
      <c r="DN191" t="s">
        <v>123</v>
      </c>
      <c r="DO191">
        <v>598156</v>
      </c>
      <c r="DP191" t="s">
        <v>123</v>
      </c>
      <c r="DQ191">
        <v>591590</v>
      </c>
      <c r="DR191" t="s">
        <v>123</v>
      </c>
      <c r="DS191">
        <v>6566</v>
      </c>
      <c r="DT191" t="s">
        <v>123</v>
      </c>
      <c r="DU191">
        <v>57353</v>
      </c>
      <c r="DV191" t="s">
        <v>123</v>
      </c>
      <c r="DW191">
        <v>53773</v>
      </c>
      <c r="DX191" t="s">
        <v>123</v>
      </c>
      <c r="DY191">
        <v>3580</v>
      </c>
      <c r="DZ191" t="s">
        <v>123</v>
      </c>
      <c r="EA191">
        <v>252081</v>
      </c>
      <c r="EB191" t="s">
        <v>123</v>
      </c>
      <c r="EC191">
        <v>139527</v>
      </c>
      <c r="ED191" t="s">
        <v>123</v>
      </c>
      <c r="EE191">
        <v>139094</v>
      </c>
      <c r="EF191" t="s">
        <v>123</v>
      </c>
      <c r="EG191">
        <v>435</v>
      </c>
      <c r="EH191" t="s">
        <v>123</v>
      </c>
      <c r="EI191">
        <v>69128</v>
      </c>
      <c r="EJ191" t="s">
        <v>123</v>
      </c>
      <c r="EK191">
        <v>68312</v>
      </c>
      <c r="EL191" t="s">
        <v>123</v>
      </c>
      <c r="EM191">
        <v>816</v>
      </c>
      <c r="EN191" t="s">
        <v>123</v>
      </c>
      <c r="EO191">
        <v>26287</v>
      </c>
      <c r="EP191" t="s">
        <v>123</v>
      </c>
      <c r="EQ191">
        <v>25716</v>
      </c>
      <c r="ER191" t="s">
        <v>123</v>
      </c>
      <c r="ES191">
        <v>574</v>
      </c>
      <c r="ET191" t="s">
        <v>123</v>
      </c>
      <c r="EU191">
        <v>12638</v>
      </c>
      <c r="EV191" t="s">
        <v>123</v>
      </c>
      <c r="EW191">
        <v>12556</v>
      </c>
      <c r="EX191" t="s">
        <v>123</v>
      </c>
      <c r="EY191">
        <v>83</v>
      </c>
      <c r="EZ191" t="s">
        <v>123</v>
      </c>
      <c r="FA191">
        <v>4734</v>
      </c>
      <c r="FB191" t="s">
        <v>123</v>
      </c>
      <c r="FC191">
        <v>4569</v>
      </c>
      <c r="FD191" t="s">
        <v>123</v>
      </c>
      <c r="FE191">
        <v>166</v>
      </c>
      <c r="FF191" t="s">
        <v>123</v>
      </c>
      <c r="FG191">
        <v>188650</v>
      </c>
      <c r="FH191" t="s">
        <v>123</v>
      </c>
      <c r="FI191">
        <v>97096</v>
      </c>
      <c r="FJ191" t="s">
        <v>123</v>
      </c>
      <c r="FK191">
        <v>95418</v>
      </c>
      <c r="FL191" t="s">
        <v>123</v>
      </c>
      <c r="FM191">
        <v>1678</v>
      </c>
      <c r="FN191" t="s">
        <v>123</v>
      </c>
      <c r="FO191">
        <v>25540</v>
      </c>
      <c r="FP191" t="s">
        <v>123</v>
      </c>
      <c r="FQ191">
        <v>24701</v>
      </c>
      <c r="FR191" t="s">
        <v>123</v>
      </c>
      <c r="FS191">
        <v>840</v>
      </c>
      <c r="FT191" t="s">
        <v>123</v>
      </c>
      <c r="FU191">
        <v>20633</v>
      </c>
      <c r="FV191" t="s">
        <v>123</v>
      </c>
      <c r="FW191">
        <v>19280</v>
      </c>
      <c r="FX191" t="s">
        <v>123</v>
      </c>
      <c r="FY191">
        <v>1355</v>
      </c>
      <c r="FZ191" t="s">
        <v>123</v>
      </c>
      <c r="GA191">
        <v>46324</v>
      </c>
      <c r="GB191" t="s">
        <v>123</v>
      </c>
      <c r="GC191">
        <v>45543</v>
      </c>
      <c r="GD191" t="s">
        <v>123</v>
      </c>
      <c r="GE191">
        <v>780</v>
      </c>
      <c r="GF191" t="s">
        <v>123</v>
      </c>
      <c r="GG191">
        <v>3127</v>
      </c>
      <c r="GH191" t="s">
        <v>123</v>
      </c>
      <c r="GI191">
        <v>2160</v>
      </c>
      <c r="GJ191" t="s">
        <v>123</v>
      </c>
      <c r="GK191">
        <v>967</v>
      </c>
      <c r="GL191" t="s">
        <v>123</v>
      </c>
      <c r="GM191">
        <v>2836911</v>
      </c>
      <c r="GN191" t="s">
        <v>123</v>
      </c>
      <c r="GO191">
        <v>1316919</v>
      </c>
      <c r="GP191" t="s">
        <v>123</v>
      </c>
      <c r="GQ191">
        <v>1314822</v>
      </c>
      <c r="GR191" t="s">
        <v>123</v>
      </c>
      <c r="GS191">
        <v>2098</v>
      </c>
      <c r="GT191" t="s">
        <v>123</v>
      </c>
      <c r="GU191">
        <v>457699</v>
      </c>
      <c r="GV191" t="s">
        <v>123</v>
      </c>
      <c r="GW191">
        <v>454141</v>
      </c>
      <c r="GX191" t="s">
        <v>123</v>
      </c>
      <c r="GY191">
        <v>3557</v>
      </c>
      <c r="GZ191" t="s">
        <v>123</v>
      </c>
      <c r="HA191">
        <v>745938</v>
      </c>
      <c r="HB191" t="s">
        <v>123</v>
      </c>
      <c r="HC191">
        <v>741733</v>
      </c>
      <c r="HD191" t="s">
        <v>123</v>
      </c>
      <c r="HE191">
        <v>4207</v>
      </c>
      <c r="HF191" t="s">
        <v>123</v>
      </c>
      <c r="HG191">
        <v>294987</v>
      </c>
      <c r="HH191" t="s">
        <v>123</v>
      </c>
      <c r="HI191">
        <v>293653</v>
      </c>
      <c r="HJ191" t="s">
        <v>123</v>
      </c>
      <c r="HK191">
        <v>1335</v>
      </c>
      <c r="HL191" t="s">
        <v>123</v>
      </c>
      <c r="HM191">
        <v>20212</v>
      </c>
      <c r="HN191" t="s">
        <v>123</v>
      </c>
      <c r="HO191">
        <v>16886</v>
      </c>
      <c r="HP191" t="s">
        <v>123</v>
      </c>
      <c r="HQ191">
        <v>3325</v>
      </c>
      <c r="HR191" t="s">
        <v>123</v>
      </c>
      <c r="HS191">
        <v>352244</v>
      </c>
      <c r="HT191" t="s">
        <v>123</v>
      </c>
      <c r="HU191">
        <v>107988</v>
      </c>
      <c r="HV191" t="s">
        <v>123</v>
      </c>
      <c r="HW191">
        <v>107311</v>
      </c>
      <c r="HX191" t="s">
        <v>123</v>
      </c>
      <c r="HY191">
        <v>676</v>
      </c>
      <c r="HZ191" t="s">
        <v>123</v>
      </c>
      <c r="IA191">
        <v>153163</v>
      </c>
      <c r="IB191" t="s">
        <v>123</v>
      </c>
      <c r="IC191">
        <v>153031</v>
      </c>
      <c r="ID191" t="s">
        <v>123</v>
      </c>
      <c r="IE191">
        <v>133</v>
      </c>
      <c r="IF191" t="s">
        <v>123</v>
      </c>
      <c r="IG191">
        <v>45363</v>
      </c>
      <c r="IH191" t="s">
        <v>123</v>
      </c>
      <c r="II191">
        <v>44872</v>
      </c>
      <c r="IJ191" t="s">
        <v>123</v>
      </c>
      <c r="IK191">
        <v>490</v>
      </c>
      <c r="IL191" t="s">
        <v>123</v>
      </c>
      <c r="IM191">
        <v>32944</v>
      </c>
      <c r="IN191" t="s">
        <v>123</v>
      </c>
      <c r="IO191">
        <v>32852</v>
      </c>
      <c r="IP191" t="s">
        <v>123</v>
      </c>
      <c r="IQ191">
        <v>92</v>
      </c>
      <c r="IR191" t="s">
        <v>123</v>
      </c>
      <c r="IS191">
        <v>13036</v>
      </c>
      <c r="IT191" t="s">
        <v>123</v>
      </c>
      <c r="IU191">
        <v>12782</v>
      </c>
      <c r="IV191" t="s">
        <v>123</v>
      </c>
      <c r="IW191">
        <v>253</v>
      </c>
      <c r="IX191" t="s">
        <v>123</v>
      </c>
      <c r="IY191">
        <v>331913</v>
      </c>
      <c r="IZ191" t="s">
        <v>123</v>
      </c>
      <c r="JA191">
        <v>70664</v>
      </c>
      <c r="JB191" t="s">
        <v>123</v>
      </c>
      <c r="JC191">
        <v>70600</v>
      </c>
      <c r="JD191" t="s">
        <v>123</v>
      </c>
      <c r="JE191">
        <v>64</v>
      </c>
      <c r="JF191" t="s">
        <v>123</v>
      </c>
      <c r="JG191">
        <v>58099</v>
      </c>
      <c r="JH191" t="s">
        <v>123</v>
      </c>
      <c r="JI191">
        <v>58091</v>
      </c>
      <c r="JJ191" t="s">
        <v>123</v>
      </c>
      <c r="JK191">
        <v>8</v>
      </c>
      <c r="JL191" t="s">
        <v>123</v>
      </c>
      <c r="JM191">
        <v>174208</v>
      </c>
      <c r="JN191" t="s">
        <v>123</v>
      </c>
      <c r="JO191">
        <v>173923</v>
      </c>
      <c r="JP191" t="s">
        <v>123</v>
      </c>
      <c r="JQ191">
        <v>285</v>
      </c>
      <c r="JR191" t="s">
        <v>123</v>
      </c>
      <c r="JS191">
        <v>27955</v>
      </c>
      <c r="JT191" t="s">
        <v>123</v>
      </c>
      <c r="JU191">
        <v>27840</v>
      </c>
      <c r="JV191" t="s">
        <v>123</v>
      </c>
      <c r="JW191">
        <v>114</v>
      </c>
      <c r="JX191" t="s">
        <v>123</v>
      </c>
      <c r="JY191">
        <v>1336</v>
      </c>
      <c r="JZ191" t="s">
        <v>123</v>
      </c>
      <c r="KA191">
        <v>1103</v>
      </c>
      <c r="KB191" t="s">
        <v>123</v>
      </c>
      <c r="KC191">
        <v>235</v>
      </c>
      <c r="KD191" t="s">
        <v>123</v>
      </c>
      <c r="KE191">
        <v>195578</v>
      </c>
      <c r="KF191" t="s">
        <v>123</v>
      </c>
      <c r="KG191">
        <v>88799</v>
      </c>
      <c r="KH191" t="s">
        <v>123</v>
      </c>
      <c r="KI191">
        <v>87627</v>
      </c>
      <c r="KJ191" t="s">
        <v>123</v>
      </c>
      <c r="KK191">
        <v>1173</v>
      </c>
      <c r="KL191" t="s">
        <v>123</v>
      </c>
      <c r="KM191">
        <v>37562</v>
      </c>
      <c r="KN191" t="s">
        <v>123</v>
      </c>
      <c r="KO191">
        <v>36881</v>
      </c>
      <c r="KP191" t="s">
        <v>123</v>
      </c>
      <c r="KQ191">
        <v>682</v>
      </c>
      <c r="KR191" t="s">
        <v>123</v>
      </c>
      <c r="KS191">
        <v>17745</v>
      </c>
      <c r="KT191" t="s">
        <v>123</v>
      </c>
      <c r="KU191">
        <v>16070</v>
      </c>
      <c r="KV191" t="s">
        <v>123</v>
      </c>
      <c r="KW191">
        <v>1674</v>
      </c>
      <c r="KX191" t="s">
        <v>123</v>
      </c>
      <c r="KY191">
        <v>54310</v>
      </c>
      <c r="KZ191" t="s">
        <v>123</v>
      </c>
      <c r="LA191">
        <v>53873</v>
      </c>
      <c r="LB191" t="s">
        <v>123</v>
      </c>
      <c r="LC191">
        <v>437</v>
      </c>
      <c r="LD191" t="s">
        <v>123</v>
      </c>
      <c r="LE191">
        <v>1361</v>
      </c>
      <c r="LF191" t="s">
        <v>123</v>
      </c>
      <c r="LG191">
        <v>1026</v>
      </c>
      <c r="LH191" t="s">
        <v>123</v>
      </c>
      <c r="LI191">
        <v>336</v>
      </c>
      <c r="LJ191" t="s">
        <v>123</v>
      </c>
      <c r="LK191">
        <v>1003295</v>
      </c>
      <c r="LL191" t="s">
        <v>123</v>
      </c>
      <c r="LM191">
        <v>276983</v>
      </c>
      <c r="LN191" t="s">
        <v>123</v>
      </c>
      <c r="LO191">
        <v>276058</v>
      </c>
      <c r="LP191" t="s">
        <v>123</v>
      </c>
      <c r="LQ191">
        <v>927</v>
      </c>
      <c r="LR191" t="s">
        <v>123</v>
      </c>
      <c r="LS191">
        <v>585915</v>
      </c>
      <c r="LT191" t="s">
        <v>123</v>
      </c>
      <c r="LU191">
        <v>584598</v>
      </c>
      <c r="LV191" t="s">
        <v>123</v>
      </c>
      <c r="LW191">
        <v>1317</v>
      </c>
      <c r="LX191" t="s">
        <v>123</v>
      </c>
      <c r="LY191">
        <v>80967</v>
      </c>
      <c r="LZ191" t="s">
        <v>123</v>
      </c>
      <c r="MA191">
        <v>80469</v>
      </c>
      <c r="MB191" t="s">
        <v>123</v>
      </c>
      <c r="MC191">
        <v>498</v>
      </c>
      <c r="MD191" t="s">
        <v>123</v>
      </c>
      <c r="ME191">
        <v>57630</v>
      </c>
      <c r="MF191" t="s">
        <v>123</v>
      </c>
      <c r="MG191">
        <v>57093</v>
      </c>
      <c r="MH191" t="s">
        <v>123</v>
      </c>
      <c r="MI191">
        <v>537</v>
      </c>
      <c r="MJ191" t="s">
        <v>123</v>
      </c>
      <c r="MK191">
        <v>2091</v>
      </c>
      <c r="ML191" t="s">
        <v>123</v>
      </c>
      <c r="MM191">
        <v>1564</v>
      </c>
      <c r="MN191" t="s">
        <v>123</v>
      </c>
      <c r="MO191">
        <v>527</v>
      </c>
      <c r="MP191" t="s">
        <v>123</v>
      </c>
      <c r="MQ191">
        <v>720803</v>
      </c>
      <c r="MR191" t="s">
        <v>123</v>
      </c>
      <c r="MS191">
        <v>341349</v>
      </c>
      <c r="MT191" t="s">
        <v>123</v>
      </c>
      <c r="MU191">
        <v>337885</v>
      </c>
      <c r="MV191" t="s">
        <v>123</v>
      </c>
      <c r="MW191">
        <v>3459</v>
      </c>
      <c r="MX191" t="s">
        <v>123</v>
      </c>
      <c r="MY191">
        <v>223741</v>
      </c>
      <c r="MZ191" t="s">
        <v>123</v>
      </c>
      <c r="NA191">
        <v>219711</v>
      </c>
      <c r="NB191" t="s">
        <v>123</v>
      </c>
      <c r="NC191">
        <v>4026</v>
      </c>
      <c r="ND191" t="s">
        <v>123</v>
      </c>
      <c r="NE191">
        <v>63519</v>
      </c>
      <c r="NF191" t="s">
        <v>123</v>
      </c>
      <c r="NG191">
        <v>59277</v>
      </c>
      <c r="NH191" t="s">
        <v>123</v>
      </c>
      <c r="NI191">
        <v>4240</v>
      </c>
      <c r="NJ191" t="s">
        <v>123</v>
      </c>
      <c r="NK191">
        <v>93922</v>
      </c>
      <c r="NL191" t="s">
        <v>123</v>
      </c>
      <c r="NM191">
        <v>91832</v>
      </c>
      <c r="NN191" t="s">
        <v>123</v>
      </c>
      <c r="NO191">
        <v>2086</v>
      </c>
      <c r="NP191" t="s">
        <v>123</v>
      </c>
      <c r="NQ191">
        <v>8525</v>
      </c>
      <c r="NR191" t="s">
        <v>123</v>
      </c>
      <c r="NS191">
        <v>6861</v>
      </c>
      <c r="NT191" t="s">
        <v>123</v>
      </c>
      <c r="NU191">
        <v>1660</v>
      </c>
      <c r="NV191" t="s">
        <v>123</v>
      </c>
    </row>
    <row r="192" spans="2:386" ht="6" customHeight="1" x14ac:dyDescent="0.25">
      <c r="B192"/>
      <c r="C192"/>
      <c r="D192"/>
      <c r="E192"/>
      <c r="F192"/>
      <c r="G192"/>
      <c r="H192"/>
      <c r="I192"/>
      <c r="J192"/>
      <c r="K192"/>
      <c r="L192"/>
      <c r="M192"/>
      <c r="N192"/>
      <c r="O192"/>
      <c r="P192"/>
      <c r="AI192"/>
      <c r="AJ192"/>
      <c r="AK192"/>
      <c r="AL192"/>
      <c r="AM192"/>
      <c r="AN192"/>
      <c r="AO192"/>
      <c r="AP192"/>
      <c r="AQ192"/>
      <c r="AR192"/>
    </row>
    <row r="193" spans="2:44" x14ac:dyDescent="0.25">
      <c r="B193" s="300" t="s">
        <v>85</v>
      </c>
      <c r="C193" s="300"/>
      <c r="D193" s="300"/>
      <c r="E193" s="300"/>
      <c r="F193" s="300"/>
      <c r="G193"/>
      <c r="H193"/>
      <c r="I193"/>
      <c r="J193"/>
      <c r="K193"/>
      <c r="L193"/>
      <c r="M193"/>
      <c r="N193"/>
      <c r="O193"/>
      <c r="P193"/>
      <c r="AI193"/>
      <c r="AJ193"/>
      <c r="AK193"/>
      <c r="AL193"/>
      <c r="AM193"/>
      <c r="AN193"/>
      <c r="AO193"/>
      <c r="AP193"/>
      <c r="AQ193"/>
      <c r="AR193"/>
    </row>
    <row r="194" spans="2:44" x14ac:dyDescent="0.25">
      <c r="B194"/>
      <c r="C194"/>
      <c r="D194"/>
      <c r="E194"/>
      <c r="F194"/>
      <c r="G194"/>
      <c r="H194"/>
      <c r="I194"/>
      <c r="J194"/>
      <c r="K194"/>
      <c r="L194"/>
      <c r="M194"/>
      <c r="N194"/>
      <c r="O194"/>
      <c r="P194"/>
      <c r="AI194"/>
      <c r="AJ194"/>
      <c r="AK194"/>
      <c r="AL194"/>
      <c r="AM194"/>
      <c r="AN194"/>
      <c r="AO194"/>
      <c r="AP194"/>
      <c r="AQ194"/>
      <c r="AR194"/>
    </row>
    <row r="195" spans="2:44" x14ac:dyDescent="0.25">
      <c r="B195"/>
      <c r="C195"/>
      <c r="D195"/>
      <c r="E195"/>
      <c r="F195"/>
      <c r="G195"/>
      <c r="H195"/>
      <c r="I195"/>
      <c r="J195"/>
      <c r="K195"/>
      <c r="L195"/>
      <c r="M195"/>
      <c r="N195"/>
      <c r="O195"/>
      <c r="P195"/>
      <c r="AI195"/>
      <c r="AJ195"/>
      <c r="AK195"/>
      <c r="AL195"/>
      <c r="AM195"/>
      <c r="AN195"/>
      <c r="AO195"/>
      <c r="AP195"/>
      <c r="AQ195"/>
      <c r="AR195"/>
    </row>
    <row r="196" spans="2:44" x14ac:dyDescent="0.25">
      <c r="B196"/>
      <c r="C196"/>
      <c r="D196"/>
      <c r="E196"/>
      <c r="F196"/>
      <c r="G196"/>
      <c r="H196"/>
      <c r="I196"/>
      <c r="J196"/>
      <c r="K196"/>
      <c r="L196"/>
      <c r="M196"/>
      <c r="N196"/>
      <c r="O196"/>
      <c r="P196"/>
      <c r="AI196"/>
      <c r="AJ196"/>
      <c r="AK196"/>
      <c r="AL196"/>
      <c r="AM196"/>
      <c r="AN196"/>
      <c r="AO196"/>
      <c r="AP196"/>
      <c r="AQ196"/>
      <c r="AR196"/>
    </row>
    <row r="197" spans="2:44" ht="68.25" customHeight="1" x14ac:dyDescent="0.25">
      <c r="B197" s="300" t="s">
        <v>221</v>
      </c>
      <c r="C197" s="300"/>
      <c r="D197" s="300"/>
      <c r="E197" s="300"/>
      <c r="F197" s="300"/>
      <c r="G197" s="300"/>
      <c r="H197" s="300"/>
      <c r="I197" s="300"/>
      <c r="J197" s="300"/>
      <c r="K197" s="300"/>
      <c r="L197" s="300"/>
      <c r="M197" s="300"/>
      <c r="N197" s="300"/>
      <c r="O197" s="300"/>
      <c r="P197" s="300"/>
      <c r="Q197" s="300"/>
      <c r="R197" s="300"/>
      <c r="AI197"/>
      <c r="AJ197"/>
      <c r="AK197"/>
      <c r="AL197"/>
      <c r="AM197"/>
      <c r="AN197"/>
      <c r="AO197"/>
      <c r="AP197"/>
      <c r="AQ197"/>
      <c r="AR197"/>
    </row>
    <row r="198" spans="2:44" x14ac:dyDescent="0.25">
      <c r="B198"/>
      <c r="C198"/>
      <c r="D198"/>
      <c r="E198"/>
      <c r="F198"/>
      <c r="G198"/>
      <c r="H198"/>
      <c r="I198"/>
      <c r="J198"/>
      <c r="K198"/>
      <c r="L198"/>
      <c r="M198"/>
      <c r="N198"/>
      <c r="O198"/>
      <c r="P198"/>
      <c r="AI198"/>
      <c r="AJ198"/>
      <c r="AK198"/>
      <c r="AL198"/>
      <c r="AM198"/>
      <c r="AN198"/>
      <c r="AO198"/>
      <c r="AP198"/>
      <c r="AQ198"/>
      <c r="AR198"/>
    </row>
    <row r="199" spans="2:44" x14ac:dyDescent="0.25">
      <c r="B199"/>
      <c r="C199"/>
      <c r="D199"/>
      <c r="E199"/>
      <c r="F199"/>
      <c r="G199"/>
      <c r="H199"/>
      <c r="I199"/>
      <c r="J199"/>
      <c r="K199"/>
      <c r="L199"/>
      <c r="M199"/>
      <c r="N199"/>
      <c r="O199"/>
      <c r="P199"/>
      <c r="AI199"/>
      <c r="AJ199"/>
      <c r="AK199"/>
      <c r="AL199"/>
      <c r="AM199"/>
      <c r="AN199"/>
      <c r="AO199"/>
      <c r="AP199"/>
      <c r="AQ199"/>
      <c r="AR199"/>
    </row>
    <row r="200" spans="2:44" x14ac:dyDescent="0.25">
      <c r="B200"/>
      <c r="C200"/>
      <c r="D200"/>
      <c r="E200"/>
      <c r="F200"/>
      <c r="G200"/>
      <c r="H200"/>
      <c r="I200"/>
      <c r="J200"/>
      <c r="K200"/>
      <c r="L200"/>
      <c r="M200"/>
      <c r="N200"/>
      <c r="O200"/>
      <c r="P200"/>
      <c r="AI200"/>
      <c r="AJ200"/>
      <c r="AK200"/>
      <c r="AL200"/>
      <c r="AM200"/>
      <c r="AN200"/>
      <c r="AO200"/>
      <c r="AP200"/>
      <c r="AQ200"/>
      <c r="AR200"/>
    </row>
    <row r="201" spans="2:44" x14ac:dyDescent="0.25">
      <c r="B201"/>
      <c r="C201"/>
      <c r="D201"/>
      <c r="E201"/>
      <c r="F201"/>
      <c r="G201"/>
      <c r="H201"/>
      <c r="I201"/>
      <c r="J201"/>
      <c r="K201"/>
      <c r="L201"/>
      <c r="M201"/>
      <c r="N201"/>
      <c r="O201"/>
      <c r="P201"/>
      <c r="AI201"/>
      <c r="AJ201"/>
      <c r="AK201"/>
      <c r="AL201"/>
      <c r="AM201"/>
      <c r="AN201"/>
      <c r="AO201"/>
      <c r="AP201"/>
      <c r="AQ201"/>
      <c r="AR201"/>
    </row>
    <row r="202" spans="2:44" x14ac:dyDescent="0.25">
      <c r="B202"/>
      <c r="C202"/>
      <c r="D202"/>
      <c r="E202"/>
      <c r="F202"/>
      <c r="G202"/>
      <c r="H202"/>
      <c r="I202"/>
      <c r="J202"/>
      <c r="K202"/>
      <c r="L202"/>
      <c r="M202"/>
      <c r="N202"/>
      <c r="O202"/>
      <c r="P202"/>
      <c r="AI202"/>
      <c r="AJ202"/>
      <c r="AK202"/>
      <c r="AL202"/>
      <c r="AM202"/>
      <c r="AN202"/>
      <c r="AO202"/>
      <c r="AP202"/>
      <c r="AQ202"/>
      <c r="AR202"/>
    </row>
    <row r="203" spans="2:44" x14ac:dyDescent="0.25">
      <c r="B203"/>
      <c r="C203"/>
      <c r="D203"/>
      <c r="E203"/>
      <c r="F203"/>
      <c r="G203"/>
      <c r="H203"/>
      <c r="I203"/>
      <c r="J203"/>
      <c r="K203"/>
      <c r="L203"/>
      <c r="M203"/>
      <c r="N203"/>
      <c r="O203"/>
      <c r="P203"/>
      <c r="AI203"/>
      <c r="AJ203"/>
      <c r="AK203"/>
      <c r="AL203"/>
      <c r="AM203"/>
      <c r="AN203"/>
      <c r="AO203"/>
      <c r="AP203"/>
      <c r="AQ203"/>
      <c r="AR203"/>
    </row>
    <row r="204" spans="2:44" x14ac:dyDescent="0.25">
      <c r="B204"/>
      <c r="C204"/>
      <c r="D204"/>
      <c r="E204"/>
      <c r="F204"/>
      <c r="G204"/>
      <c r="H204"/>
      <c r="I204"/>
      <c r="J204"/>
      <c r="K204"/>
      <c r="L204"/>
      <c r="M204"/>
      <c r="N204"/>
      <c r="O204"/>
      <c r="P204"/>
      <c r="AI204"/>
      <c r="AJ204"/>
      <c r="AK204"/>
      <c r="AL204"/>
      <c r="AM204"/>
      <c r="AN204"/>
      <c r="AO204"/>
      <c r="AP204"/>
      <c r="AQ204"/>
      <c r="AR204"/>
    </row>
    <row r="205" spans="2:44" x14ac:dyDescent="0.25">
      <c r="B205"/>
      <c r="C205"/>
      <c r="D205"/>
      <c r="E205"/>
      <c r="F205"/>
      <c r="G205"/>
      <c r="H205"/>
      <c r="I205"/>
      <c r="J205"/>
      <c r="K205"/>
      <c r="L205"/>
      <c r="M205"/>
      <c r="N205"/>
      <c r="O205"/>
      <c r="P205"/>
    </row>
    <row r="206" spans="2:44" x14ac:dyDescent="0.25">
      <c r="B206"/>
      <c r="C206"/>
      <c r="D206"/>
      <c r="E206"/>
      <c r="F206"/>
      <c r="G206"/>
      <c r="H206"/>
      <c r="I206"/>
      <c r="J206"/>
      <c r="K206"/>
      <c r="L206"/>
      <c r="M206"/>
      <c r="N206"/>
      <c r="O206"/>
      <c r="P206"/>
    </row>
    <row r="207" spans="2:44" x14ac:dyDescent="0.25">
      <c r="B207"/>
      <c r="C207"/>
      <c r="D207"/>
      <c r="E207"/>
      <c r="F207"/>
      <c r="G207"/>
      <c r="H207"/>
      <c r="I207"/>
      <c r="J207"/>
      <c r="K207"/>
      <c r="L207"/>
      <c r="M207"/>
      <c r="N207"/>
      <c r="O207"/>
      <c r="P207"/>
    </row>
    <row r="208" spans="2:44" x14ac:dyDescent="0.25">
      <c r="B208"/>
      <c r="C208"/>
      <c r="D208"/>
      <c r="E208"/>
      <c r="F208"/>
      <c r="G208"/>
      <c r="H208"/>
      <c r="I208"/>
      <c r="J208"/>
      <c r="K208"/>
      <c r="L208"/>
      <c r="M208"/>
      <c r="N208"/>
      <c r="O208"/>
      <c r="P208"/>
    </row>
    <row r="209" spans="2:16" x14ac:dyDescent="0.25">
      <c r="B209"/>
      <c r="C209"/>
      <c r="D209"/>
      <c r="E209"/>
      <c r="F209"/>
      <c r="G209"/>
      <c r="H209"/>
      <c r="I209"/>
      <c r="J209"/>
      <c r="K209"/>
      <c r="L209"/>
      <c r="M209"/>
      <c r="N209"/>
      <c r="O209"/>
      <c r="P209"/>
    </row>
    <row r="210" spans="2:16" x14ac:dyDescent="0.25">
      <c r="B210"/>
      <c r="C210"/>
      <c r="D210"/>
      <c r="E210"/>
      <c r="F210"/>
      <c r="G210"/>
      <c r="H210"/>
      <c r="I210"/>
      <c r="J210"/>
      <c r="K210"/>
      <c r="L210"/>
      <c r="M210"/>
      <c r="N210"/>
      <c r="O210"/>
      <c r="P210"/>
    </row>
    <row r="211" spans="2:16" x14ac:dyDescent="0.25">
      <c r="B211"/>
      <c r="C211"/>
      <c r="D211"/>
      <c r="E211"/>
      <c r="F211"/>
      <c r="G211"/>
      <c r="H211"/>
      <c r="I211"/>
      <c r="J211"/>
      <c r="K211"/>
      <c r="L211"/>
      <c r="M211"/>
      <c r="N211"/>
      <c r="O211"/>
      <c r="P211"/>
    </row>
    <row r="212" spans="2:16" x14ac:dyDescent="0.25">
      <c r="B212"/>
      <c r="C212"/>
      <c r="D212"/>
      <c r="E212"/>
      <c r="F212"/>
      <c r="G212"/>
      <c r="H212"/>
      <c r="I212"/>
      <c r="J212"/>
      <c r="K212"/>
      <c r="L212"/>
      <c r="M212"/>
      <c r="N212"/>
      <c r="O212"/>
      <c r="P212"/>
    </row>
    <row r="213" spans="2:16" x14ac:dyDescent="0.25">
      <c r="B213"/>
      <c r="C213"/>
      <c r="D213"/>
      <c r="E213"/>
      <c r="F213"/>
      <c r="G213"/>
      <c r="H213"/>
      <c r="I213"/>
      <c r="J213"/>
      <c r="K213"/>
      <c r="L213"/>
      <c r="M213"/>
      <c r="N213"/>
      <c r="O213"/>
      <c r="P213"/>
    </row>
    <row r="214" spans="2:16" x14ac:dyDescent="0.25">
      <c r="B214"/>
      <c r="C214"/>
      <c r="D214"/>
      <c r="E214"/>
      <c r="F214"/>
      <c r="G214"/>
      <c r="H214"/>
      <c r="I214"/>
      <c r="J214"/>
      <c r="K214"/>
      <c r="L214"/>
      <c r="M214"/>
      <c r="N214"/>
      <c r="O214"/>
      <c r="P214"/>
    </row>
    <row r="215" spans="2:16" x14ac:dyDescent="0.25">
      <c r="B215"/>
      <c r="C215"/>
      <c r="D215"/>
      <c r="E215"/>
      <c r="F215"/>
      <c r="G215"/>
      <c r="H215"/>
      <c r="I215"/>
      <c r="J215"/>
      <c r="K215"/>
      <c r="L215"/>
      <c r="M215"/>
      <c r="N215"/>
      <c r="O215"/>
      <c r="P215"/>
    </row>
    <row r="216" spans="2:16" x14ac:dyDescent="0.25">
      <c r="B216"/>
      <c r="C216"/>
      <c r="D216"/>
      <c r="E216"/>
      <c r="F216"/>
      <c r="G216"/>
      <c r="H216"/>
      <c r="I216"/>
      <c r="J216"/>
      <c r="K216"/>
      <c r="L216"/>
      <c r="M216"/>
      <c r="N216"/>
      <c r="O216"/>
      <c r="P216"/>
    </row>
    <row r="217" spans="2:16" x14ac:dyDescent="0.25">
      <c r="B217"/>
      <c r="C217"/>
      <c r="D217"/>
      <c r="E217"/>
      <c r="F217"/>
      <c r="G217"/>
      <c r="H217"/>
      <c r="I217"/>
      <c r="J217"/>
      <c r="K217"/>
      <c r="L217"/>
      <c r="M217"/>
      <c r="N217"/>
      <c r="O217"/>
      <c r="P217"/>
    </row>
    <row r="218" spans="2:16" x14ac:dyDescent="0.25">
      <c r="B218"/>
      <c r="C218"/>
      <c r="D218"/>
      <c r="E218"/>
      <c r="F218"/>
      <c r="G218"/>
      <c r="H218"/>
      <c r="I218"/>
      <c r="J218"/>
      <c r="K218"/>
      <c r="L218"/>
      <c r="M218"/>
      <c r="N218"/>
      <c r="O218"/>
      <c r="P218"/>
    </row>
    <row r="219" spans="2:16" x14ac:dyDescent="0.25">
      <c r="B219"/>
      <c r="C219"/>
      <c r="D219"/>
      <c r="E219"/>
      <c r="F219"/>
      <c r="G219"/>
      <c r="H219"/>
      <c r="I219"/>
      <c r="J219"/>
      <c r="K219"/>
      <c r="L219"/>
      <c r="M219"/>
      <c r="N219"/>
      <c r="O219"/>
      <c r="P219"/>
    </row>
    <row r="220" spans="2:16" x14ac:dyDescent="0.25">
      <c r="B220"/>
      <c r="C220"/>
      <c r="D220"/>
      <c r="E220"/>
      <c r="F220"/>
      <c r="G220"/>
      <c r="H220"/>
      <c r="I220"/>
      <c r="J220"/>
      <c r="K220"/>
      <c r="L220"/>
      <c r="M220"/>
      <c r="N220"/>
      <c r="O220"/>
      <c r="P220"/>
    </row>
    <row r="221" spans="2:16" x14ac:dyDescent="0.25">
      <c r="B221"/>
      <c r="C221"/>
      <c r="D221"/>
      <c r="E221"/>
      <c r="F221"/>
      <c r="G221"/>
      <c r="H221"/>
      <c r="I221"/>
      <c r="J221"/>
      <c r="K221"/>
      <c r="L221"/>
      <c r="M221"/>
      <c r="N221"/>
      <c r="O221"/>
      <c r="P221"/>
    </row>
    <row r="222" spans="2:16" x14ac:dyDescent="0.25">
      <c r="B222"/>
      <c r="C222"/>
      <c r="D222"/>
      <c r="E222"/>
      <c r="F222"/>
      <c r="G222"/>
      <c r="H222"/>
      <c r="I222"/>
      <c r="J222"/>
      <c r="K222"/>
      <c r="L222"/>
      <c r="M222"/>
      <c r="N222"/>
      <c r="O222"/>
      <c r="P222"/>
    </row>
    <row r="223" spans="2:16" x14ac:dyDescent="0.25">
      <c r="B223"/>
      <c r="C223"/>
      <c r="D223"/>
      <c r="E223"/>
      <c r="F223"/>
      <c r="G223"/>
      <c r="H223"/>
      <c r="I223"/>
      <c r="J223"/>
      <c r="K223"/>
      <c r="L223"/>
      <c r="M223"/>
      <c r="N223"/>
      <c r="O223"/>
      <c r="P223"/>
    </row>
    <row r="224" spans="2:16" x14ac:dyDescent="0.25">
      <c r="B224"/>
      <c r="C224"/>
      <c r="D224"/>
      <c r="E224"/>
      <c r="F224"/>
      <c r="G224"/>
      <c r="H224"/>
      <c r="I224"/>
      <c r="J224"/>
      <c r="K224"/>
      <c r="L224"/>
      <c r="M224"/>
      <c r="N224"/>
      <c r="O224"/>
      <c r="P224"/>
    </row>
    <row r="225" spans="2:16" x14ac:dyDescent="0.25">
      <c r="B225"/>
      <c r="C225"/>
      <c r="D225"/>
      <c r="E225"/>
      <c r="F225"/>
      <c r="G225"/>
      <c r="H225"/>
      <c r="I225"/>
      <c r="J225"/>
      <c r="K225"/>
      <c r="L225"/>
      <c r="M225"/>
      <c r="N225"/>
      <c r="O225"/>
      <c r="P225"/>
    </row>
    <row r="226" spans="2:16" x14ac:dyDescent="0.25">
      <c r="B226"/>
      <c r="C226"/>
      <c r="D226"/>
      <c r="E226"/>
      <c r="F226"/>
      <c r="G226"/>
      <c r="H226"/>
      <c r="I226"/>
      <c r="J226"/>
      <c r="K226"/>
      <c r="L226"/>
      <c r="M226"/>
      <c r="N226"/>
      <c r="O226"/>
      <c r="P226"/>
    </row>
    <row r="227" spans="2:16" x14ac:dyDescent="0.25">
      <c r="B227"/>
      <c r="C227"/>
      <c r="D227"/>
      <c r="E227"/>
      <c r="F227"/>
      <c r="G227"/>
      <c r="H227"/>
      <c r="I227"/>
      <c r="J227"/>
      <c r="K227"/>
      <c r="L227"/>
      <c r="M227"/>
      <c r="N227"/>
      <c r="O227"/>
      <c r="P227"/>
    </row>
    <row r="228" spans="2:16" x14ac:dyDescent="0.25">
      <c r="B228"/>
      <c r="C228"/>
      <c r="D228"/>
      <c r="E228"/>
      <c r="F228"/>
      <c r="G228"/>
      <c r="H228"/>
      <c r="I228"/>
      <c r="J228"/>
      <c r="K228"/>
      <c r="L228"/>
      <c r="M228"/>
      <c r="N228"/>
      <c r="O228"/>
      <c r="P228"/>
    </row>
    <row r="229" spans="2:16" x14ac:dyDescent="0.25">
      <c r="B229"/>
      <c r="C229"/>
      <c r="D229"/>
      <c r="E229"/>
      <c r="F229"/>
      <c r="G229"/>
      <c r="H229"/>
      <c r="I229"/>
      <c r="J229"/>
      <c r="K229"/>
      <c r="L229"/>
      <c r="M229"/>
      <c r="N229"/>
      <c r="O229"/>
      <c r="P229"/>
    </row>
    <row r="230" spans="2:16" x14ac:dyDescent="0.25">
      <c r="B230"/>
      <c r="C230"/>
      <c r="D230"/>
      <c r="E230"/>
      <c r="F230"/>
      <c r="G230"/>
      <c r="H230"/>
      <c r="I230"/>
      <c r="J230"/>
      <c r="K230"/>
      <c r="L230"/>
      <c r="M230"/>
      <c r="N230"/>
      <c r="O230"/>
      <c r="P230"/>
    </row>
    <row r="231" spans="2:16" x14ac:dyDescent="0.25">
      <c r="B231"/>
      <c r="C231"/>
      <c r="D231"/>
      <c r="E231"/>
      <c r="F231"/>
      <c r="G231"/>
      <c r="H231"/>
      <c r="I231"/>
      <c r="J231"/>
      <c r="K231"/>
      <c r="L231"/>
      <c r="M231"/>
      <c r="N231"/>
      <c r="O231"/>
      <c r="P231"/>
    </row>
    <row r="232" spans="2:16" x14ac:dyDescent="0.25">
      <c r="B232"/>
      <c r="C232"/>
      <c r="D232"/>
      <c r="E232"/>
      <c r="F232"/>
      <c r="G232"/>
      <c r="H232"/>
      <c r="I232"/>
      <c r="J232"/>
      <c r="K232"/>
      <c r="L232"/>
      <c r="M232"/>
      <c r="N232"/>
      <c r="O232"/>
      <c r="P232"/>
    </row>
    <row r="233" spans="2:16" x14ac:dyDescent="0.25">
      <c r="B233"/>
      <c r="C233"/>
      <c r="D233"/>
      <c r="E233"/>
      <c r="F233"/>
      <c r="G233"/>
      <c r="H233"/>
      <c r="I233"/>
      <c r="J233"/>
      <c r="K233"/>
      <c r="L233"/>
      <c r="M233"/>
      <c r="N233"/>
      <c r="O233"/>
      <c r="P233"/>
    </row>
    <row r="234" spans="2:16" x14ac:dyDescent="0.25">
      <c r="B234"/>
      <c r="C234"/>
      <c r="D234"/>
      <c r="E234"/>
      <c r="F234"/>
      <c r="G234"/>
      <c r="H234"/>
      <c r="I234"/>
      <c r="J234"/>
      <c r="K234"/>
      <c r="L234"/>
      <c r="M234"/>
      <c r="N234"/>
      <c r="O234"/>
      <c r="P234"/>
    </row>
    <row r="235" spans="2:16" x14ac:dyDescent="0.25">
      <c r="B235"/>
      <c r="C235"/>
      <c r="D235"/>
      <c r="E235"/>
      <c r="F235"/>
      <c r="G235"/>
      <c r="H235"/>
      <c r="I235"/>
      <c r="J235"/>
      <c r="K235"/>
      <c r="L235"/>
      <c r="M235"/>
      <c r="N235"/>
      <c r="O235"/>
      <c r="P235"/>
    </row>
    <row r="236" spans="2:16" x14ac:dyDescent="0.25">
      <c r="B236"/>
      <c r="C236"/>
      <c r="D236"/>
      <c r="E236"/>
      <c r="F236"/>
      <c r="G236"/>
      <c r="H236"/>
      <c r="I236"/>
      <c r="J236"/>
      <c r="K236"/>
      <c r="L236"/>
      <c r="M236"/>
      <c r="N236"/>
      <c r="O236"/>
      <c r="P236"/>
    </row>
    <row r="237" spans="2:16" x14ac:dyDescent="0.25">
      <c r="B237"/>
      <c r="C237"/>
      <c r="D237"/>
      <c r="E237"/>
      <c r="F237"/>
      <c r="G237"/>
      <c r="H237"/>
      <c r="I237"/>
      <c r="J237"/>
      <c r="K237"/>
      <c r="L237"/>
      <c r="M237"/>
      <c r="N237"/>
      <c r="O237"/>
      <c r="P237"/>
    </row>
    <row r="238" spans="2:16" x14ac:dyDescent="0.25">
      <c r="B238"/>
      <c r="C238"/>
      <c r="D238"/>
      <c r="E238"/>
      <c r="F238"/>
      <c r="G238"/>
      <c r="H238"/>
      <c r="I238"/>
      <c r="J238"/>
      <c r="K238"/>
      <c r="L238"/>
      <c r="M238"/>
      <c r="N238"/>
      <c r="O238"/>
      <c r="P238"/>
    </row>
    <row r="239" spans="2:16" x14ac:dyDescent="0.25">
      <c r="B239"/>
      <c r="C239"/>
      <c r="D239"/>
      <c r="E239"/>
      <c r="F239"/>
      <c r="G239"/>
      <c r="H239"/>
      <c r="I239"/>
      <c r="J239"/>
      <c r="K239"/>
      <c r="L239"/>
      <c r="M239"/>
      <c r="N239"/>
      <c r="O239"/>
      <c r="P239"/>
    </row>
    <row r="240" spans="2:16" x14ac:dyDescent="0.25">
      <c r="B240"/>
      <c r="C240"/>
      <c r="D240"/>
      <c r="E240"/>
      <c r="F240"/>
      <c r="G240"/>
      <c r="H240"/>
      <c r="I240"/>
      <c r="J240"/>
      <c r="K240"/>
      <c r="L240"/>
      <c r="M240"/>
      <c r="N240"/>
      <c r="O240"/>
      <c r="P240"/>
    </row>
    <row r="241" spans="2:16" x14ac:dyDescent="0.25">
      <c r="B241"/>
      <c r="C241"/>
      <c r="D241"/>
      <c r="E241"/>
      <c r="F241"/>
      <c r="G241"/>
      <c r="H241"/>
      <c r="I241"/>
      <c r="J241"/>
      <c r="K241"/>
      <c r="L241"/>
      <c r="M241"/>
      <c r="N241"/>
      <c r="O241"/>
      <c r="P241"/>
    </row>
    <row r="242" spans="2:16" x14ac:dyDescent="0.25">
      <c r="B242"/>
      <c r="C242"/>
      <c r="D242"/>
      <c r="E242"/>
      <c r="F242"/>
      <c r="G242"/>
      <c r="H242"/>
      <c r="I242"/>
      <c r="J242"/>
      <c r="K242"/>
      <c r="L242"/>
      <c r="M242"/>
      <c r="N242"/>
      <c r="O242"/>
      <c r="P242"/>
    </row>
    <row r="243" spans="2:16" x14ac:dyDescent="0.25">
      <c r="B243"/>
      <c r="C243"/>
      <c r="D243"/>
      <c r="E243"/>
      <c r="F243"/>
      <c r="G243"/>
      <c r="H243"/>
      <c r="I243"/>
      <c r="J243"/>
      <c r="K243"/>
      <c r="L243"/>
      <c r="M243"/>
      <c r="N243"/>
      <c r="O243"/>
      <c r="P243"/>
    </row>
    <row r="244" spans="2:16" x14ac:dyDescent="0.25">
      <c r="B244"/>
      <c r="C244"/>
      <c r="D244"/>
      <c r="E244"/>
      <c r="F244"/>
      <c r="G244"/>
      <c r="H244"/>
      <c r="I244"/>
      <c r="J244"/>
      <c r="K244"/>
      <c r="L244"/>
      <c r="M244"/>
      <c r="N244"/>
      <c r="O244"/>
      <c r="P244"/>
    </row>
    <row r="245" spans="2:16" x14ac:dyDescent="0.25">
      <c r="B245"/>
      <c r="C245"/>
      <c r="D245"/>
      <c r="E245"/>
      <c r="F245"/>
      <c r="G245"/>
      <c r="H245"/>
      <c r="I245"/>
      <c r="J245"/>
      <c r="K245"/>
      <c r="L245"/>
      <c r="M245"/>
      <c r="N245"/>
      <c r="O245"/>
      <c r="P245"/>
    </row>
    <row r="246" spans="2:16" x14ac:dyDescent="0.25">
      <c r="B246"/>
      <c r="C246"/>
      <c r="D246"/>
      <c r="E246"/>
      <c r="F246"/>
      <c r="G246"/>
      <c r="H246"/>
      <c r="I246"/>
      <c r="J246"/>
      <c r="K246"/>
      <c r="L246"/>
      <c r="M246"/>
      <c r="N246"/>
      <c r="O246"/>
      <c r="P246"/>
    </row>
    <row r="247" spans="2:16" x14ac:dyDescent="0.25">
      <c r="B247"/>
      <c r="C247"/>
      <c r="D247"/>
      <c r="E247"/>
      <c r="F247"/>
      <c r="G247"/>
      <c r="H247"/>
      <c r="I247"/>
      <c r="J247"/>
      <c r="K247"/>
      <c r="L247"/>
      <c r="M247"/>
      <c r="N247"/>
      <c r="O247"/>
      <c r="P247"/>
    </row>
    <row r="248" spans="2:16" x14ac:dyDescent="0.25">
      <c r="B248"/>
      <c r="C248"/>
      <c r="D248"/>
      <c r="E248"/>
      <c r="F248"/>
      <c r="G248"/>
      <c r="H248"/>
      <c r="I248"/>
      <c r="J248"/>
      <c r="K248"/>
      <c r="L248"/>
      <c r="M248"/>
      <c r="N248"/>
      <c r="O248"/>
      <c r="P248"/>
    </row>
    <row r="249" spans="2:16" x14ac:dyDescent="0.25">
      <c r="B249"/>
      <c r="C249"/>
      <c r="D249"/>
      <c r="E249"/>
      <c r="F249"/>
      <c r="G249"/>
      <c r="H249"/>
      <c r="I249"/>
      <c r="J249"/>
      <c r="K249"/>
      <c r="L249"/>
      <c r="M249"/>
      <c r="N249"/>
      <c r="O249"/>
      <c r="P249"/>
    </row>
    <row r="250" spans="2:16" x14ac:dyDescent="0.25">
      <c r="B250"/>
      <c r="C250"/>
      <c r="D250"/>
      <c r="E250"/>
      <c r="F250"/>
      <c r="G250"/>
      <c r="H250"/>
      <c r="I250"/>
      <c r="J250"/>
      <c r="K250"/>
      <c r="L250"/>
      <c r="M250"/>
      <c r="N250"/>
      <c r="O250"/>
      <c r="P250"/>
    </row>
    <row r="251" spans="2:16" x14ac:dyDescent="0.25">
      <c r="B251"/>
      <c r="C251"/>
      <c r="D251"/>
      <c r="E251"/>
      <c r="F251"/>
      <c r="G251"/>
      <c r="H251"/>
      <c r="I251"/>
      <c r="J251"/>
      <c r="K251"/>
      <c r="L251"/>
      <c r="M251"/>
      <c r="N251"/>
      <c r="O251"/>
      <c r="P251"/>
    </row>
    <row r="252" spans="2:16" x14ac:dyDescent="0.25">
      <c r="B252"/>
      <c r="C252"/>
      <c r="D252"/>
      <c r="E252"/>
      <c r="F252"/>
      <c r="G252"/>
      <c r="H252"/>
      <c r="I252"/>
      <c r="J252"/>
      <c r="K252"/>
      <c r="L252"/>
      <c r="M252"/>
      <c r="N252"/>
      <c r="O252"/>
      <c r="P252"/>
    </row>
    <row r="253" spans="2:16" x14ac:dyDescent="0.25">
      <c r="B253"/>
      <c r="C253"/>
      <c r="D253"/>
      <c r="E253"/>
      <c r="F253"/>
      <c r="G253"/>
      <c r="H253"/>
      <c r="I253"/>
      <c r="J253"/>
      <c r="K253"/>
      <c r="L253"/>
      <c r="M253"/>
      <c r="N253"/>
      <c r="O253"/>
      <c r="P253"/>
    </row>
    <row r="254" spans="2:16" x14ac:dyDescent="0.25">
      <c r="B254"/>
      <c r="C254"/>
      <c r="D254"/>
      <c r="E254"/>
      <c r="F254"/>
      <c r="G254"/>
      <c r="H254"/>
      <c r="I254"/>
      <c r="J254"/>
      <c r="K254"/>
      <c r="L254"/>
      <c r="M254"/>
      <c r="N254"/>
      <c r="O254"/>
      <c r="P254"/>
    </row>
    <row r="255" spans="2:16" x14ac:dyDescent="0.25">
      <c r="B255"/>
      <c r="C255"/>
      <c r="D255"/>
      <c r="E255"/>
      <c r="F255"/>
      <c r="G255"/>
      <c r="H255"/>
      <c r="I255"/>
      <c r="J255"/>
      <c r="K255"/>
      <c r="L255"/>
      <c r="M255"/>
      <c r="N255"/>
      <c r="O255"/>
      <c r="P255"/>
    </row>
    <row r="256" spans="2:16" x14ac:dyDescent="0.25">
      <c r="B256"/>
      <c r="C256"/>
      <c r="D256"/>
      <c r="E256"/>
      <c r="F256"/>
      <c r="G256"/>
      <c r="H256"/>
      <c r="I256"/>
      <c r="J256"/>
      <c r="K256"/>
      <c r="L256"/>
      <c r="M256"/>
      <c r="N256"/>
      <c r="O256"/>
      <c r="P256"/>
    </row>
    <row r="257" spans="2:16" x14ac:dyDescent="0.25">
      <c r="B257"/>
      <c r="C257"/>
      <c r="D257"/>
      <c r="E257"/>
      <c r="F257"/>
      <c r="G257"/>
      <c r="H257"/>
      <c r="I257"/>
      <c r="J257"/>
      <c r="K257"/>
      <c r="L257"/>
      <c r="M257"/>
      <c r="N257"/>
      <c r="O257"/>
      <c r="P257"/>
    </row>
    <row r="258" spans="2:16" x14ac:dyDescent="0.25">
      <c r="B258"/>
      <c r="C258"/>
      <c r="D258"/>
      <c r="E258"/>
      <c r="F258"/>
      <c r="G258"/>
      <c r="H258"/>
      <c r="I258"/>
      <c r="J258"/>
      <c r="K258"/>
      <c r="L258"/>
      <c r="M258"/>
      <c r="N258"/>
      <c r="O258"/>
      <c r="P258"/>
    </row>
    <row r="259" spans="2:16" x14ac:dyDescent="0.25">
      <c r="B259"/>
      <c r="C259"/>
      <c r="D259"/>
      <c r="E259"/>
      <c r="F259"/>
      <c r="G259"/>
      <c r="H259"/>
      <c r="I259"/>
      <c r="J259"/>
      <c r="K259"/>
      <c r="L259"/>
      <c r="M259"/>
      <c r="N259"/>
      <c r="O259"/>
      <c r="P259"/>
    </row>
    <row r="260" spans="2:16" x14ac:dyDescent="0.25">
      <c r="B260"/>
      <c r="C260"/>
      <c r="D260"/>
      <c r="E260"/>
      <c r="F260"/>
      <c r="G260"/>
      <c r="H260"/>
      <c r="I260"/>
      <c r="J260"/>
      <c r="K260"/>
      <c r="L260"/>
      <c r="M260"/>
      <c r="N260"/>
      <c r="O260"/>
      <c r="P260"/>
    </row>
    <row r="261" spans="2:16" x14ac:dyDescent="0.25">
      <c r="B261"/>
      <c r="C261"/>
      <c r="D261"/>
      <c r="E261"/>
      <c r="F261"/>
      <c r="G261"/>
      <c r="H261"/>
      <c r="I261"/>
      <c r="J261"/>
      <c r="K261"/>
      <c r="L261"/>
      <c r="M261"/>
      <c r="N261"/>
      <c r="O261"/>
      <c r="P261"/>
    </row>
    <row r="262" spans="2:16" x14ac:dyDescent="0.25">
      <c r="B262"/>
      <c r="C262"/>
      <c r="D262"/>
      <c r="E262"/>
      <c r="F262"/>
      <c r="G262"/>
      <c r="H262"/>
      <c r="I262"/>
      <c r="J262"/>
      <c r="K262"/>
      <c r="L262"/>
      <c r="M262"/>
      <c r="N262"/>
      <c r="O262"/>
      <c r="P262"/>
    </row>
    <row r="263" spans="2:16" x14ac:dyDescent="0.25">
      <c r="B263"/>
      <c r="C263"/>
      <c r="D263"/>
      <c r="E263"/>
      <c r="F263"/>
      <c r="G263"/>
      <c r="H263"/>
      <c r="I263"/>
      <c r="J263"/>
      <c r="K263"/>
      <c r="L263"/>
      <c r="M263"/>
      <c r="N263"/>
      <c r="O263"/>
      <c r="P263"/>
    </row>
    <row r="264" spans="2:16" x14ac:dyDescent="0.25">
      <c r="B264"/>
      <c r="C264"/>
      <c r="D264"/>
      <c r="E264"/>
      <c r="F264"/>
      <c r="G264"/>
      <c r="H264"/>
      <c r="I264"/>
      <c r="J264"/>
      <c r="K264"/>
      <c r="L264"/>
      <c r="M264"/>
      <c r="N264"/>
      <c r="O264"/>
      <c r="P264"/>
    </row>
    <row r="265" spans="2:16" x14ac:dyDescent="0.25">
      <c r="B265"/>
      <c r="C265"/>
      <c r="D265"/>
      <c r="E265"/>
      <c r="F265"/>
      <c r="G265"/>
      <c r="H265"/>
      <c r="I265"/>
      <c r="J265"/>
      <c r="K265"/>
      <c r="L265"/>
      <c r="M265"/>
      <c r="N265"/>
      <c r="O265"/>
      <c r="P265"/>
    </row>
    <row r="266" spans="2:16" x14ac:dyDescent="0.25">
      <c r="B266"/>
      <c r="C266"/>
      <c r="D266"/>
      <c r="E266"/>
      <c r="F266"/>
      <c r="G266"/>
      <c r="H266"/>
      <c r="I266"/>
      <c r="J266"/>
      <c r="K266"/>
      <c r="L266"/>
      <c r="M266"/>
      <c r="N266"/>
      <c r="O266"/>
      <c r="P266"/>
    </row>
    <row r="267" spans="2:16" x14ac:dyDescent="0.25">
      <c r="B267"/>
      <c r="C267"/>
      <c r="D267"/>
      <c r="E267"/>
      <c r="F267"/>
      <c r="G267"/>
      <c r="H267"/>
      <c r="I267"/>
      <c r="J267"/>
      <c r="K267"/>
      <c r="L267"/>
      <c r="M267"/>
      <c r="N267"/>
      <c r="O267"/>
      <c r="P267"/>
    </row>
    <row r="268" spans="2:16" x14ac:dyDescent="0.25">
      <c r="B268"/>
      <c r="C268"/>
      <c r="D268"/>
      <c r="E268"/>
      <c r="F268"/>
      <c r="G268"/>
      <c r="H268"/>
      <c r="I268"/>
      <c r="J268"/>
      <c r="K268"/>
      <c r="L268"/>
      <c r="M268"/>
      <c r="N268"/>
      <c r="O268"/>
      <c r="P268"/>
    </row>
    <row r="269" spans="2:16" x14ac:dyDescent="0.25">
      <c r="B269"/>
      <c r="C269"/>
      <c r="D269"/>
      <c r="E269"/>
      <c r="F269"/>
      <c r="G269"/>
      <c r="H269"/>
      <c r="I269"/>
      <c r="J269"/>
      <c r="K269"/>
      <c r="L269"/>
      <c r="M269"/>
      <c r="N269"/>
      <c r="O269"/>
      <c r="P269"/>
    </row>
    <row r="270" spans="2:16" x14ac:dyDescent="0.25">
      <c r="B270"/>
      <c r="C270"/>
      <c r="D270"/>
      <c r="E270"/>
      <c r="F270"/>
      <c r="G270"/>
      <c r="H270"/>
      <c r="I270"/>
      <c r="J270"/>
      <c r="K270"/>
      <c r="L270"/>
      <c r="M270"/>
      <c r="N270"/>
      <c r="O270"/>
      <c r="P270"/>
    </row>
    <row r="271" spans="2:16" x14ac:dyDescent="0.25">
      <c r="B271"/>
      <c r="C271"/>
      <c r="D271"/>
      <c r="E271"/>
      <c r="F271"/>
      <c r="G271"/>
      <c r="H271"/>
      <c r="I271"/>
      <c r="J271"/>
      <c r="K271"/>
      <c r="L271"/>
      <c r="M271"/>
      <c r="N271"/>
      <c r="O271"/>
      <c r="P271"/>
    </row>
    <row r="272" spans="2:16" x14ac:dyDescent="0.25">
      <c r="B272"/>
      <c r="C272"/>
      <c r="D272"/>
      <c r="E272"/>
      <c r="F272"/>
      <c r="G272"/>
      <c r="H272"/>
      <c r="I272"/>
      <c r="J272"/>
      <c r="K272"/>
      <c r="L272"/>
      <c r="M272"/>
      <c r="N272"/>
      <c r="O272"/>
      <c r="P272"/>
    </row>
    <row r="273" spans="2:16" x14ac:dyDescent="0.25">
      <c r="B273"/>
      <c r="C273"/>
      <c r="D273"/>
      <c r="E273"/>
      <c r="F273"/>
      <c r="G273"/>
      <c r="H273"/>
      <c r="I273"/>
      <c r="J273"/>
      <c r="K273"/>
      <c r="L273"/>
      <c r="M273"/>
      <c r="N273"/>
      <c r="O273"/>
      <c r="P273"/>
    </row>
    <row r="274" spans="2:16" x14ac:dyDescent="0.25">
      <c r="B274"/>
      <c r="C274"/>
      <c r="D274"/>
      <c r="E274"/>
      <c r="F274"/>
      <c r="G274"/>
      <c r="H274"/>
      <c r="I274"/>
      <c r="J274"/>
      <c r="K274"/>
      <c r="L274"/>
      <c r="M274"/>
      <c r="N274"/>
      <c r="O274"/>
      <c r="P274"/>
    </row>
    <row r="275" spans="2:16" x14ac:dyDescent="0.25">
      <c r="B275"/>
      <c r="C275"/>
      <c r="D275"/>
      <c r="E275"/>
      <c r="F275"/>
      <c r="G275"/>
      <c r="H275"/>
      <c r="I275"/>
      <c r="J275"/>
      <c r="K275"/>
      <c r="L275"/>
      <c r="M275"/>
      <c r="N275"/>
      <c r="O275"/>
      <c r="P275"/>
    </row>
    <row r="276" spans="2:16" x14ac:dyDescent="0.25">
      <c r="B276"/>
      <c r="C276"/>
      <c r="D276"/>
      <c r="E276"/>
      <c r="F276"/>
      <c r="G276"/>
      <c r="H276"/>
      <c r="I276"/>
      <c r="J276"/>
      <c r="K276"/>
      <c r="L276"/>
      <c r="M276"/>
      <c r="N276"/>
      <c r="O276"/>
      <c r="P276"/>
    </row>
    <row r="277" spans="2:16" x14ac:dyDescent="0.25">
      <c r="B277"/>
      <c r="C277"/>
      <c r="D277"/>
      <c r="E277"/>
      <c r="F277"/>
      <c r="G277"/>
      <c r="H277"/>
      <c r="I277"/>
      <c r="J277"/>
      <c r="K277"/>
      <c r="L277"/>
      <c r="M277"/>
      <c r="N277"/>
      <c r="O277"/>
      <c r="P277"/>
    </row>
    <row r="278" spans="2:16" x14ac:dyDescent="0.25">
      <c r="B278"/>
      <c r="C278"/>
      <c r="D278"/>
      <c r="E278"/>
      <c r="F278"/>
      <c r="G278"/>
      <c r="H278"/>
      <c r="I278"/>
      <c r="J278"/>
      <c r="K278"/>
      <c r="L278"/>
      <c r="M278"/>
      <c r="N278"/>
      <c r="O278"/>
      <c r="P278"/>
    </row>
    <row r="279" spans="2:16" x14ac:dyDescent="0.25">
      <c r="B279"/>
      <c r="C279"/>
      <c r="D279"/>
      <c r="E279"/>
      <c r="F279"/>
      <c r="G279"/>
      <c r="H279"/>
      <c r="I279"/>
      <c r="J279"/>
      <c r="K279"/>
      <c r="L279"/>
      <c r="M279"/>
      <c r="N279"/>
      <c r="O279"/>
      <c r="P279"/>
    </row>
    <row r="280" spans="2:16" x14ac:dyDescent="0.25">
      <c r="B280"/>
      <c r="C280"/>
      <c r="D280"/>
      <c r="E280"/>
      <c r="F280"/>
      <c r="G280"/>
      <c r="H280"/>
      <c r="I280"/>
      <c r="J280"/>
      <c r="K280"/>
      <c r="L280"/>
      <c r="M280"/>
      <c r="N280"/>
      <c r="O280"/>
      <c r="P280"/>
    </row>
    <row r="281" spans="2:16" x14ac:dyDescent="0.25">
      <c r="B281"/>
      <c r="C281"/>
      <c r="D281"/>
      <c r="E281"/>
      <c r="F281"/>
      <c r="G281"/>
      <c r="H281"/>
      <c r="I281"/>
      <c r="J281"/>
      <c r="K281"/>
      <c r="L281"/>
      <c r="M281"/>
      <c r="N281"/>
      <c r="O281"/>
      <c r="P281"/>
    </row>
    <row r="282" spans="2:16" x14ac:dyDescent="0.25">
      <c r="B282"/>
      <c r="C282"/>
      <c r="D282"/>
      <c r="E282"/>
      <c r="F282"/>
      <c r="G282"/>
      <c r="H282"/>
      <c r="I282"/>
      <c r="J282"/>
      <c r="K282"/>
      <c r="L282"/>
      <c r="M282"/>
      <c r="N282"/>
      <c r="O282"/>
      <c r="P282"/>
    </row>
  </sheetData>
  <mergeCells count="278">
    <mergeCell ref="B193:F193"/>
    <mergeCell ref="B197:R197"/>
    <mergeCell ref="NK7:NL7"/>
    <mergeCell ref="NM7:NN7"/>
    <mergeCell ref="NO7:NP7"/>
    <mergeCell ref="NQ7:NR7"/>
    <mergeCell ref="NS7:NT7"/>
    <mergeCell ref="NU7:NV7"/>
    <mergeCell ref="MY7:MZ7"/>
    <mergeCell ref="NA7:NB7"/>
    <mergeCell ref="NC7:ND7"/>
    <mergeCell ref="NE7:NF7"/>
    <mergeCell ref="NG7:NH7"/>
    <mergeCell ref="NI7:NJ7"/>
    <mergeCell ref="MM7:MN7"/>
    <mergeCell ref="MO7:MP7"/>
    <mergeCell ref="MQ7:MR7"/>
    <mergeCell ref="MS7:MT7"/>
    <mergeCell ref="MU7:MV7"/>
    <mergeCell ref="MW7:MX7"/>
    <mergeCell ref="MA7:MB7"/>
    <mergeCell ref="MC7:MD7"/>
    <mergeCell ref="ME7:MF7"/>
    <mergeCell ref="MG7:MH7"/>
    <mergeCell ref="MI7:MJ7"/>
    <mergeCell ref="MK7:ML7"/>
    <mergeCell ref="LO7:LP7"/>
    <mergeCell ref="LQ7:LR7"/>
    <mergeCell ref="LS7:LT7"/>
    <mergeCell ref="LU7:LV7"/>
    <mergeCell ref="LW7:LX7"/>
    <mergeCell ref="LY7:LZ7"/>
    <mergeCell ref="LC7:LD7"/>
    <mergeCell ref="LE7:LF7"/>
    <mergeCell ref="LG7:LH7"/>
    <mergeCell ref="LI7:LJ7"/>
    <mergeCell ref="LK7:LL7"/>
    <mergeCell ref="LM7:LN7"/>
    <mergeCell ref="KQ7:KR7"/>
    <mergeCell ref="KS7:KT7"/>
    <mergeCell ref="KU7:KV7"/>
    <mergeCell ref="KW7:KX7"/>
    <mergeCell ref="KY7:KZ7"/>
    <mergeCell ref="LA7:LB7"/>
    <mergeCell ref="KE7:KF7"/>
    <mergeCell ref="KG7:KH7"/>
    <mergeCell ref="KI7:KJ7"/>
    <mergeCell ref="KK7:KL7"/>
    <mergeCell ref="KM7:KN7"/>
    <mergeCell ref="KO7:KP7"/>
    <mergeCell ref="JS7:JT7"/>
    <mergeCell ref="JU7:JV7"/>
    <mergeCell ref="JW7:JX7"/>
    <mergeCell ref="JY7:JZ7"/>
    <mergeCell ref="KA7:KB7"/>
    <mergeCell ref="KC7:KD7"/>
    <mergeCell ref="JG7:JH7"/>
    <mergeCell ref="JI7:JJ7"/>
    <mergeCell ref="JK7:JL7"/>
    <mergeCell ref="JM7:JN7"/>
    <mergeCell ref="JO7:JP7"/>
    <mergeCell ref="JQ7:JR7"/>
    <mergeCell ref="IU7:IV7"/>
    <mergeCell ref="IW7:IX7"/>
    <mergeCell ref="IY7:IZ7"/>
    <mergeCell ref="JA7:JB7"/>
    <mergeCell ref="JC7:JD7"/>
    <mergeCell ref="JE7:JF7"/>
    <mergeCell ref="II7:IJ7"/>
    <mergeCell ref="IK7:IL7"/>
    <mergeCell ref="IM7:IN7"/>
    <mergeCell ref="IO7:IP7"/>
    <mergeCell ref="IQ7:IR7"/>
    <mergeCell ref="IS7:IT7"/>
    <mergeCell ref="HW7:HX7"/>
    <mergeCell ref="HY7:HZ7"/>
    <mergeCell ref="IA7:IB7"/>
    <mergeCell ref="IC7:ID7"/>
    <mergeCell ref="IE7:IF7"/>
    <mergeCell ref="IG7:IH7"/>
    <mergeCell ref="HK7:HL7"/>
    <mergeCell ref="HM7:HN7"/>
    <mergeCell ref="HO7:HP7"/>
    <mergeCell ref="HQ7:HR7"/>
    <mergeCell ref="HS7:HT7"/>
    <mergeCell ref="HU7:HV7"/>
    <mergeCell ref="GY7:GZ7"/>
    <mergeCell ref="HA7:HB7"/>
    <mergeCell ref="HC7:HD7"/>
    <mergeCell ref="HE7:HF7"/>
    <mergeCell ref="HG7:HH7"/>
    <mergeCell ref="HI7:HJ7"/>
    <mergeCell ref="GM7:GN7"/>
    <mergeCell ref="GO7:GP7"/>
    <mergeCell ref="GQ7:GR7"/>
    <mergeCell ref="GS7:GT7"/>
    <mergeCell ref="GU7:GV7"/>
    <mergeCell ref="GW7:GX7"/>
    <mergeCell ref="GA7:GB7"/>
    <mergeCell ref="GC7:GD7"/>
    <mergeCell ref="GE7:GF7"/>
    <mergeCell ref="GG7:GH7"/>
    <mergeCell ref="GI7:GJ7"/>
    <mergeCell ref="GK7:GL7"/>
    <mergeCell ref="FO7:FP7"/>
    <mergeCell ref="FQ7:FR7"/>
    <mergeCell ref="FS7:FT7"/>
    <mergeCell ref="FU7:FV7"/>
    <mergeCell ref="FW7:FX7"/>
    <mergeCell ref="FY7:FZ7"/>
    <mergeCell ref="FC7:FD7"/>
    <mergeCell ref="FE7:FF7"/>
    <mergeCell ref="FG7:FH7"/>
    <mergeCell ref="FI7:FJ7"/>
    <mergeCell ref="FK7:FL7"/>
    <mergeCell ref="FM7:FN7"/>
    <mergeCell ref="EQ7:ER7"/>
    <mergeCell ref="ES7:ET7"/>
    <mergeCell ref="EU7:EV7"/>
    <mergeCell ref="EW7:EX7"/>
    <mergeCell ref="EY7:EZ7"/>
    <mergeCell ref="FA7:FB7"/>
    <mergeCell ref="EE7:EF7"/>
    <mergeCell ref="EG7:EH7"/>
    <mergeCell ref="EI7:EJ7"/>
    <mergeCell ref="EK7:EL7"/>
    <mergeCell ref="EM7:EN7"/>
    <mergeCell ref="EO7:EP7"/>
    <mergeCell ref="DS7:DT7"/>
    <mergeCell ref="DU7:DV7"/>
    <mergeCell ref="DW7:DX7"/>
    <mergeCell ref="DY7:DZ7"/>
    <mergeCell ref="EA7:EB7"/>
    <mergeCell ref="EC7:ED7"/>
    <mergeCell ref="DG7:DH7"/>
    <mergeCell ref="DI7:DJ7"/>
    <mergeCell ref="DK7:DL7"/>
    <mergeCell ref="DM7:DN7"/>
    <mergeCell ref="DO7:DP7"/>
    <mergeCell ref="DQ7:DR7"/>
    <mergeCell ref="CU7:CV7"/>
    <mergeCell ref="CW7:CX7"/>
    <mergeCell ref="CY7:CZ7"/>
    <mergeCell ref="DA7:DB7"/>
    <mergeCell ref="DC7:DD7"/>
    <mergeCell ref="DE7:DF7"/>
    <mergeCell ref="CI7:CJ7"/>
    <mergeCell ref="CK7:CL7"/>
    <mergeCell ref="CM7:CN7"/>
    <mergeCell ref="CO7:CP7"/>
    <mergeCell ref="CQ7:CR7"/>
    <mergeCell ref="CS7:CT7"/>
    <mergeCell ref="BW7:BX7"/>
    <mergeCell ref="BY7:BZ7"/>
    <mergeCell ref="CA7:CB7"/>
    <mergeCell ref="CC7:CD7"/>
    <mergeCell ref="CE7:CF7"/>
    <mergeCell ref="CG7:CH7"/>
    <mergeCell ref="BK7:BL7"/>
    <mergeCell ref="BM7:BN7"/>
    <mergeCell ref="BO7:BP7"/>
    <mergeCell ref="BQ7:BR7"/>
    <mergeCell ref="BS7:BT7"/>
    <mergeCell ref="BU7:BV7"/>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AE7:AF7"/>
    <mergeCell ref="AG7:AH7"/>
    <mergeCell ref="AI7:AJ7"/>
    <mergeCell ref="AK7:AL7"/>
    <mergeCell ref="O7:P7"/>
    <mergeCell ref="Q7:R7"/>
    <mergeCell ref="S7:T7"/>
    <mergeCell ref="U7:V7"/>
    <mergeCell ref="W7:X7"/>
    <mergeCell ref="Y7:Z7"/>
    <mergeCell ref="C7:D7"/>
    <mergeCell ref="E7:F7"/>
    <mergeCell ref="G7:H7"/>
    <mergeCell ref="I7:J7"/>
    <mergeCell ref="K7:L7"/>
    <mergeCell ref="M7:N7"/>
    <mergeCell ref="MQ6:MR6"/>
    <mergeCell ref="MS6:MX6"/>
    <mergeCell ref="MY6:ND6"/>
    <mergeCell ref="NE6:NJ6"/>
    <mergeCell ref="NK6:NP6"/>
    <mergeCell ref="NQ6:NV6"/>
    <mergeCell ref="LK6:LL6"/>
    <mergeCell ref="LM6:LR6"/>
    <mergeCell ref="LS6:LX6"/>
    <mergeCell ref="LY6:MD6"/>
    <mergeCell ref="ME6:MJ6"/>
    <mergeCell ref="MK6:MP6"/>
    <mergeCell ref="KE6:KF6"/>
    <mergeCell ref="KG6:KL6"/>
    <mergeCell ref="KM6:KR6"/>
    <mergeCell ref="KS6:KX6"/>
    <mergeCell ref="KY6:LD6"/>
    <mergeCell ref="LE6:LJ6"/>
    <mergeCell ref="IY6:IZ6"/>
    <mergeCell ref="JA6:JF6"/>
    <mergeCell ref="JG6:JL6"/>
    <mergeCell ref="JM6:JR6"/>
    <mergeCell ref="JS6:JX6"/>
    <mergeCell ref="JY6:KD6"/>
    <mergeCell ref="HS6:HT6"/>
    <mergeCell ref="HU6:HZ6"/>
    <mergeCell ref="IA6:IF6"/>
    <mergeCell ref="IG6:IL6"/>
    <mergeCell ref="IM6:IR6"/>
    <mergeCell ref="IS6:IX6"/>
    <mergeCell ref="GM6:GN6"/>
    <mergeCell ref="GO6:GT6"/>
    <mergeCell ref="GU6:GZ6"/>
    <mergeCell ref="HA6:HF6"/>
    <mergeCell ref="HG6:HL6"/>
    <mergeCell ref="HM6:HR6"/>
    <mergeCell ref="FG6:FH6"/>
    <mergeCell ref="FI6:FN6"/>
    <mergeCell ref="FO6:FT6"/>
    <mergeCell ref="FU6:FZ6"/>
    <mergeCell ref="GA6:GF6"/>
    <mergeCell ref="GG6:GL6"/>
    <mergeCell ref="EA6:EB6"/>
    <mergeCell ref="EC6:EH6"/>
    <mergeCell ref="EI6:EN6"/>
    <mergeCell ref="EO6:ET6"/>
    <mergeCell ref="EU6:EZ6"/>
    <mergeCell ref="FA6:FF6"/>
    <mergeCell ref="CU6:CV6"/>
    <mergeCell ref="CW6:DB6"/>
    <mergeCell ref="DC6:DH6"/>
    <mergeCell ref="DI6:DN6"/>
    <mergeCell ref="DO6:DT6"/>
    <mergeCell ref="DU6:DZ6"/>
    <mergeCell ref="BO6:BP6"/>
    <mergeCell ref="BQ6:BV6"/>
    <mergeCell ref="BW6:CB6"/>
    <mergeCell ref="CC6:CH6"/>
    <mergeCell ref="CI6:CN6"/>
    <mergeCell ref="CO6:CT6"/>
    <mergeCell ref="AI6:AJ6"/>
    <mergeCell ref="AK6:AP6"/>
    <mergeCell ref="AQ6:AV6"/>
    <mergeCell ref="AW6:BB6"/>
    <mergeCell ref="BC6:BH6"/>
    <mergeCell ref="BI6:BN6"/>
    <mergeCell ref="C6:D6"/>
    <mergeCell ref="E6:J6"/>
    <mergeCell ref="K6:P6"/>
    <mergeCell ref="Q6:V6"/>
    <mergeCell ref="W6:AB6"/>
    <mergeCell ref="AC6:AH6"/>
    <mergeCell ref="GM5:HR5"/>
    <mergeCell ref="HS5:IX5"/>
    <mergeCell ref="IY5:KD5"/>
    <mergeCell ref="KE5:LJ5"/>
    <mergeCell ref="LK5:MP5"/>
    <mergeCell ref="MQ5:NV5"/>
    <mergeCell ref="C5:AH5"/>
    <mergeCell ref="AI5:BN5"/>
    <mergeCell ref="BO5:CT5"/>
    <mergeCell ref="CU5:DZ5"/>
    <mergeCell ref="EA5:FF5"/>
    <mergeCell ref="FG5:GL5"/>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0963375-1253-41CF-BDEE-68A7F20418C8}">
          <x14:formula1>
            <xm:f>Indice!$H$1:$H$18</xm:f>
          </x14:formula1>
          <xm:sqref>D1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1C3B-B326-4F6F-9C41-9E35369311B8}">
  <dimension ref="A1:EF244"/>
  <sheetViews>
    <sheetView showGridLines="0" workbookViewId="0"/>
  </sheetViews>
  <sheetFormatPr baseColWidth="10" defaultRowHeight="15" x14ac:dyDescent="0.25"/>
  <cols>
    <col min="1" max="1" width="18.42578125" customWidth="1"/>
    <col min="2" max="2" width="20.7109375" customWidth="1"/>
    <col min="15" max="15" width="17.85546875" customWidth="1"/>
    <col min="16" max="16" width="15.85546875" customWidth="1"/>
  </cols>
  <sheetData>
    <row r="1" spans="1:136" ht="40.5" customHeight="1" x14ac:dyDescent="0.25">
      <c r="Z1" t="e">
        <v>#REF!</v>
      </c>
    </row>
    <row r="4" spans="1:136" ht="21.75" thickBot="1" x14ac:dyDescent="0.3">
      <c r="B4" s="12" t="s">
        <v>136</v>
      </c>
      <c r="C4" s="13"/>
      <c r="D4" s="12"/>
      <c r="E4" s="12"/>
      <c r="F4" s="12"/>
      <c r="G4" s="12"/>
      <c r="H4" s="12"/>
      <c r="I4" s="12"/>
      <c r="J4" s="12"/>
      <c r="K4" s="12"/>
      <c r="L4" s="12"/>
      <c r="M4" s="12"/>
      <c r="N4" s="12"/>
      <c r="O4" s="12"/>
      <c r="R4" s="14" t="str">
        <f>CONCATENATE("año ",K7,": ",FIXED(K21,0)," (",FIXED(L21*100,1),"%)")</f>
        <v>año 2022: 2.816.231 (-8,1%)</v>
      </c>
    </row>
    <row r="5" spans="1:136" ht="9.75" customHeight="1" thickBot="1" x14ac:dyDescent="0.3">
      <c r="B5" s="15"/>
      <c r="C5" s="16"/>
      <c r="D5" s="15"/>
      <c r="E5" s="15"/>
      <c r="F5" s="15"/>
      <c r="G5" s="17"/>
      <c r="H5" s="17"/>
      <c r="I5" s="17"/>
      <c r="J5" s="17"/>
      <c r="K5" s="15"/>
      <c r="L5" s="15"/>
      <c r="M5" s="17"/>
      <c r="N5" s="17"/>
      <c r="O5" s="17"/>
      <c r="R5" s="14" t="s">
        <v>56</v>
      </c>
    </row>
    <row r="6" spans="1:136" ht="22.5" thickTop="1" thickBot="1" x14ac:dyDescent="0.3">
      <c r="B6" s="18" t="s">
        <v>57</v>
      </c>
      <c r="C6" s="19" t="s">
        <v>58</v>
      </c>
      <c r="D6" s="20"/>
      <c r="E6" s="20"/>
      <c r="F6" s="20"/>
      <c r="G6" s="20"/>
      <c r="H6" s="20"/>
      <c r="I6" s="20"/>
      <c r="J6" s="20"/>
      <c r="K6" s="20"/>
      <c r="L6" s="20"/>
      <c r="M6" s="20"/>
      <c r="N6" s="20"/>
      <c r="O6" s="21"/>
    </row>
    <row r="7" spans="1:136" ht="22.5" thickTop="1" thickBot="1" x14ac:dyDescent="0.3">
      <c r="B7" s="18">
        <v>2017</v>
      </c>
      <c r="C7" s="22">
        <v>2018</v>
      </c>
      <c r="D7" s="23"/>
      <c r="E7" s="22">
        <v>2019</v>
      </c>
      <c r="F7" s="23"/>
      <c r="G7" s="22">
        <v>2020</v>
      </c>
      <c r="H7" s="23"/>
      <c r="I7" s="22">
        <v>2021</v>
      </c>
      <c r="J7" s="23"/>
      <c r="K7" s="22">
        <v>2022</v>
      </c>
      <c r="L7" s="24"/>
      <c r="M7" s="25">
        <v>2023</v>
      </c>
      <c r="N7" s="26"/>
      <c r="O7" s="27"/>
    </row>
    <row r="8" spans="1:136" ht="31.5" thickTop="1" thickBot="1" x14ac:dyDescent="0.3">
      <c r="B8" s="28"/>
      <c r="C8" s="29" t="s">
        <v>59</v>
      </c>
      <c r="D8" s="30" t="str">
        <f>CONCATENATE("Variación ",RIGHT(C7,2),"/",RIGHT(B7,2))</f>
        <v>Variación 18/17</v>
      </c>
      <c r="E8" s="31" t="s">
        <v>59</v>
      </c>
      <c r="F8" s="30" t="str">
        <f>CONCATENATE("Variación ",RIGHT(E7,2),"/",RIGHT(C7,2))</f>
        <v>Variación 19/18</v>
      </c>
      <c r="G8" s="31" t="s">
        <v>59</v>
      </c>
      <c r="H8" s="30" t="str">
        <f>CONCATENATE("Variación ",RIGHT(G7,2),"/",RIGHT(E7,2))</f>
        <v>Variación 20/19</v>
      </c>
      <c r="I8" s="31" t="s">
        <v>59</v>
      </c>
      <c r="J8" s="30" t="str">
        <f>CONCATENATE("Variación ",RIGHT(I7,2),"/",RIGHT(G7,2))</f>
        <v>Variación 21/20</v>
      </c>
      <c r="K8" s="31" t="s">
        <v>59</v>
      </c>
      <c r="L8" s="30" t="str">
        <f>CONCATENATE("Variación ",RIGHT(K7,2),"/",RIGHT(E7,2))</f>
        <v>Variación 22/19</v>
      </c>
      <c r="M8" s="32" t="s">
        <v>59</v>
      </c>
      <c r="N8" s="33" t="str">
        <f>CONCATENATE("Variación ",RIGHT(M7,2),"/",RIGHT(K7,2))</f>
        <v>Variación 23/22</v>
      </c>
      <c r="O8" s="33" t="str">
        <f>CONCATENATE("Variación ",RIGHT(M7,2),"/",RIGHT(E7,2))</f>
        <v>Variación 23/19</v>
      </c>
      <c r="T8" t="str">
        <f>IFERROR(S8/S47-1,"-")</f>
        <v>-</v>
      </c>
      <c r="X8" t="str">
        <f>IFERROR(W8/W21-1,"-")</f>
        <v>-</v>
      </c>
      <c r="Z8" t="str">
        <f>IFERROR(Y8/Y21-1,"-")</f>
        <v>-</v>
      </c>
      <c r="AB8" t="str">
        <f>IFERROR(AA8/AA21-1,"-")</f>
        <v>-</v>
      </c>
      <c r="AD8" t="str">
        <f>IFERROR(AC8/AC21-1,"-")</f>
        <v>-</v>
      </c>
      <c r="AF8" t="str">
        <f>IFERROR(AE8/AE21-1,"-")</f>
        <v>-</v>
      </c>
      <c r="AH8" t="str">
        <f>IFERROR(AG8/AG21-1,"-")</f>
        <v>-</v>
      </c>
      <c r="AJ8" t="str">
        <f>IFERROR(AI8/AI21-1,"-")</f>
        <v>-</v>
      </c>
      <c r="AL8" t="str">
        <f>IFERROR(AK8/AK21-1,"-")</f>
        <v>-</v>
      </c>
      <c r="AN8" t="str">
        <f>IFERROR(AM8/AM21-1,"-")</f>
        <v>-</v>
      </c>
      <c r="AP8" t="str">
        <f>IFERROR(AO8/AO21-1,"-")</f>
        <v>-</v>
      </c>
      <c r="AR8" t="str">
        <f>IFERROR(AQ8/AQ21-1,"-")</f>
        <v>-</v>
      </c>
      <c r="AT8" t="str">
        <f>IFERROR(AS8/AS21-1,"-")</f>
        <v>-</v>
      </c>
      <c r="AV8" t="str">
        <f>IFERROR(AU8/AU21-1,"-")</f>
        <v>-</v>
      </c>
      <c r="AX8" t="str">
        <f>IFERROR(AW8/AW21-1,"-")</f>
        <v>-</v>
      </c>
      <c r="AZ8" t="str">
        <f>IFERROR(AY8/AY21-1,"-")</f>
        <v>-</v>
      </c>
      <c r="BB8" t="str">
        <f>IFERROR(BA8/BA21-1,"-")</f>
        <v>-</v>
      </c>
      <c r="BD8" t="str">
        <f>IFERROR(BC8/BC21-1,"-")</f>
        <v>-</v>
      </c>
      <c r="BF8" t="str">
        <f>IFERROR(BE8/BE21-1,"-")</f>
        <v>-</v>
      </c>
      <c r="BH8" t="str">
        <f>IFERROR(BG8/BG21-1,"-")</f>
        <v>-</v>
      </c>
      <c r="BJ8" t="str">
        <f>IFERROR(BI8/BI21-1,"-")</f>
        <v>-</v>
      </c>
      <c r="BL8" t="str">
        <f>IFERROR(BK8/BK21-1,"-")</f>
        <v>-</v>
      </c>
      <c r="BN8" t="str">
        <f>IFERROR(BM8/BM21-1,"-")</f>
        <v>-</v>
      </c>
      <c r="BP8" t="str">
        <f>IFERROR(BO8/BO21-1,"-")</f>
        <v>-</v>
      </c>
      <c r="BR8" t="str">
        <f>IFERROR(BQ8/BQ21-1,"-")</f>
        <v>-</v>
      </c>
      <c r="BT8" t="str">
        <f>IFERROR(BS8/BS21-1,"-")</f>
        <v>-</v>
      </c>
      <c r="BV8" t="str">
        <f>IFERROR(BU8/BU21-1,"-")</f>
        <v>-</v>
      </c>
      <c r="BX8" t="str">
        <f>IFERROR(BW8/BW21-1,"-")</f>
        <v>-</v>
      </c>
      <c r="BZ8" t="str">
        <f>IFERROR(BY8/BY21-1,"-")</f>
        <v>-</v>
      </c>
      <c r="CB8" t="str">
        <f>IFERROR(CA8/CA21-1,"-")</f>
        <v>-</v>
      </c>
      <c r="CD8" t="str">
        <f>IFERROR(CC8/CC21-1,"-")</f>
        <v>-</v>
      </c>
      <c r="CF8" t="str">
        <f>IFERROR(CE8/CE21-1,"-")</f>
        <v>-</v>
      </c>
      <c r="CH8" t="str">
        <f>IFERROR(CG8/CG21-1,"-")</f>
        <v>-</v>
      </c>
      <c r="CJ8" t="str">
        <f>IFERROR(CI8/CI21-1,"-")</f>
        <v>-</v>
      </c>
      <c r="CL8" t="str">
        <f>IFERROR(CK8/CK21-1,"-")</f>
        <v>-</v>
      </c>
      <c r="CN8" t="str">
        <f>IFERROR(CM8/CM21-1,"-")</f>
        <v>-</v>
      </c>
      <c r="CP8" t="str">
        <f>IFERROR(CO8/CO21-1,"-")</f>
        <v>-</v>
      </c>
      <c r="CR8" t="str">
        <f>IFERROR(CQ8/CQ21-1,"-")</f>
        <v>-</v>
      </c>
      <c r="CT8" t="str">
        <f>IFERROR(CS8/CS21-1,"-")</f>
        <v>-</v>
      </c>
      <c r="CV8" t="str">
        <f>IFERROR(CU8/CU21-1,"-")</f>
        <v>-</v>
      </c>
      <c r="CX8" t="str">
        <f>IFERROR(CW8/CW21-1,"-")</f>
        <v>-</v>
      </c>
      <c r="CZ8" t="str">
        <f>IFERROR(CY8/CY21-1,"-")</f>
        <v>-</v>
      </c>
      <c r="DB8" t="str">
        <f>IFERROR(DA8/DA21-1,"-")</f>
        <v>-</v>
      </c>
      <c r="DD8" t="str">
        <f>IFERROR(DC8/DC21-1,"-")</f>
        <v>-</v>
      </c>
      <c r="DF8" t="str">
        <f>IFERROR(DE8/DE21-1,"-")</f>
        <v>-</v>
      </c>
      <c r="DH8" t="str">
        <f>IFERROR(DG8/DG21-1,"-")</f>
        <v>-</v>
      </c>
      <c r="DJ8" t="str">
        <f>IFERROR(DI8/DI21-1,"-")</f>
        <v>-</v>
      </c>
      <c r="DL8" t="str">
        <f>IFERROR(DK8/DK21-1,"-")</f>
        <v>-</v>
      </c>
      <c r="DN8" t="str">
        <f>IFERROR(DM8/DM21-1,"-")</f>
        <v>-</v>
      </c>
      <c r="DP8" t="str">
        <f>IFERROR(DO8/DO21-1,"-")</f>
        <v>-</v>
      </c>
      <c r="DR8" t="str">
        <f>IFERROR(DQ8/DQ21-1,"-")</f>
        <v>-</v>
      </c>
      <c r="DT8" t="str">
        <f>IFERROR(DS8/DS21-1,"-")</f>
        <v>-</v>
      </c>
      <c r="DV8" t="str">
        <f>IFERROR(DU8/DU21-1,"-")</f>
        <v>-</v>
      </c>
      <c r="DX8" t="str">
        <f>IFERROR(DW8/DW21-1,"-")</f>
        <v>-</v>
      </c>
      <c r="DZ8" t="str">
        <f>IFERROR(DY8/DY21-1,"-")</f>
        <v>-</v>
      </c>
      <c r="EB8" t="str">
        <f>IFERROR(EA8/EA21-1,"-")</f>
        <v>-</v>
      </c>
      <c r="ED8" t="str">
        <f>IFERROR(EC8/EC21-1,"-")</f>
        <v>-</v>
      </c>
      <c r="EF8" t="str">
        <f>IFERROR(EE8/EE21-1,"-")</f>
        <v>-</v>
      </c>
    </row>
    <row r="9" spans="1:136" x14ac:dyDescent="0.25">
      <c r="A9" s="14" t="s">
        <v>60</v>
      </c>
      <c r="B9" s="34" t="s">
        <v>61</v>
      </c>
      <c r="C9" s="35">
        <v>222283</v>
      </c>
      <c r="D9" s="36">
        <v>-0.1041202335994712</v>
      </c>
      <c r="E9" s="35">
        <v>239830</v>
      </c>
      <c r="F9" s="36">
        <f t="shared" ref="F9:F21" si="0">IFERROR(E9/C9-1,"-")</f>
        <v>7.8939909934632846E-2</v>
      </c>
      <c r="G9" s="35">
        <v>209769</v>
      </c>
      <c r="H9" s="36">
        <f>IFERROR(G9/E9-1,"-")</f>
        <v>-0.12534295125714046</v>
      </c>
      <c r="I9" s="35">
        <v>17528</v>
      </c>
      <c r="J9" s="36">
        <f>IFERROR(I9/G9-1,"-")</f>
        <v>-0.9164414188941169</v>
      </c>
      <c r="K9" s="35">
        <v>135642</v>
      </c>
      <c r="L9" s="36">
        <f t="shared" ref="L9:L21" si="1">IFERROR(K9/E9-1,"-")</f>
        <v>-0.43442438393862315</v>
      </c>
      <c r="M9" s="35">
        <v>242354</v>
      </c>
      <c r="N9" s="36">
        <f>IFERROR(M9/K9-1,"-")</f>
        <v>0.78671797820733991</v>
      </c>
      <c r="O9" s="36">
        <f>IFERROR(M9/E9-1,"-")</f>
        <v>1.0524121252553975E-2</v>
      </c>
    </row>
    <row r="10" spans="1:136" x14ac:dyDescent="0.25">
      <c r="A10" s="14" t="s">
        <v>62</v>
      </c>
      <c r="B10" s="34" t="s">
        <v>63</v>
      </c>
      <c r="C10" s="35">
        <v>246215</v>
      </c>
      <c r="D10" s="36">
        <v>5.1603148637740182E-2</v>
      </c>
      <c r="E10" s="35">
        <v>272428</v>
      </c>
      <c r="F10" s="36">
        <f t="shared" si="0"/>
        <v>0.10646386288406484</v>
      </c>
      <c r="G10" s="35">
        <v>215054</v>
      </c>
      <c r="H10" s="36">
        <f t="shared" ref="H10:H21" si="2">IFERROR(G10/E10-1,"-")</f>
        <v>-0.21060243440468673</v>
      </c>
      <c r="I10" s="35">
        <v>11903</v>
      </c>
      <c r="J10" s="36">
        <f t="shared" ref="J10:J21" si="3">IFERROR(I10/G10-1,"-")</f>
        <v>-0.94465111088377807</v>
      </c>
      <c r="K10" s="35">
        <v>203781</v>
      </c>
      <c r="L10" s="36">
        <f t="shared" si="1"/>
        <v>-0.2519821751068172</v>
      </c>
      <c r="M10" s="35">
        <v>262225</v>
      </c>
      <c r="N10" s="36">
        <f t="shared" ref="N10:N20" si="4">IFERROR(M10/K10-1,"-")</f>
        <v>0.28679808225496983</v>
      </c>
      <c r="O10" s="36">
        <f t="shared" ref="O10:O20" si="5">IFERROR(M10/E10-1,"-")</f>
        <v>-3.7452097434918619E-2</v>
      </c>
    </row>
    <row r="11" spans="1:136" x14ac:dyDescent="0.25">
      <c r="A11" s="14" t="s">
        <v>64</v>
      </c>
      <c r="B11" s="34" t="s">
        <v>65</v>
      </c>
      <c r="C11" s="35">
        <v>299960</v>
      </c>
      <c r="D11" s="36">
        <v>9.9177339269682419E-2</v>
      </c>
      <c r="E11" s="35">
        <v>295614</v>
      </c>
      <c r="F11" s="36">
        <f t="shared" si="0"/>
        <v>-1.4488598479797332E-2</v>
      </c>
      <c r="G11" s="35">
        <v>99407</v>
      </c>
      <c r="H11" s="36">
        <f t="shared" si="2"/>
        <v>-0.66372702240083359</v>
      </c>
      <c r="I11" s="35">
        <v>17476</v>
      </c>
      <c r="J11" s="36">
        <f t="shared" si="3"/>
        <v>-0.82419749112235552</v>
      </c>
      <c r="K11" s="35">
        <v>234486</v>
      </c>
      <c r="L11" s="36">
        <f t="shared" si="1"/>
        <v>-0.2067831699445899</v>
      </c>
      <c r="M11" s="35">
        <v>275748</v>
      </c>
      <c r="N11" s="36">
        <f t="shared" si="4"/>
        <v>0.17596786162073652</v>
      </c>
      <c r="O11" s="36">
        <f t="shared" si="5"/>
        <v>-6.720250055816035E-2</v>
      </c>
    </row>
    <row r="12" spans="1:136" x14ac:dyDescent="0.25">
      <c r="A12" s="14" t="s">
        <v>66</v>
      </c>
      <c r="B12" s="34" t="s">
        <v>67</v>
      </c>
      <c r="C12" s="35">
        <v>266433</v>
      </c>
      <c r="D12" s="36">
        <v>-9.0523362189027567E-2</v>
      </c>
      <c r="E12" s="35">
        <v>256776</v>
      </c>
      <c r="F12" s="36">
        <f t="shared" si="0"/>
        <v>-3.6245510128249836E-2</v>
      </c>
      <c r="G12" s="35">
        <v>0</v>
      </c>
      <c r="H12" s="36">
        <f t="shared" si="2"/>
        <v>-1</v>
      </c>
      <c r="I12" s="35">
        <v>22187</v>
      </c>
      <c r="J12" s="36" t="str">
        <f t="shared" si="3"/>
        <v>-</v>
      </c>
      <c r="K12" s="35">
        <v>240350</v>
      </c>
      <c r="L12" s="36">
        <f t="shared" si="1"/>
        <v>-6.3970152973798156E-2</v>
      </c>
      <c r="M12" s="35">
        <v>266919</v>
      </c>
      <c r="N12" s="36">
        <f t="shared" si="4"/>
        <v>0.1105429581859787</v>
      </c>
      <c r="O12" s="36">
        <f t="shared" si="5"/>
        <v>3.9501355266847282E-2</v>
      </c>
    </row>
    <row r="13" spans="1:136" x14ac:dyDescent="0.25">
      <c r="A13" s="14" t="s">
        <v>68</v>
      </c>
      <c r="B13" s="34" t="s">
        <v>69</v>
      </c>
      <c r="C13" s="35">
        <v>245563</v>
      </c>
      <c r="D13" s="36">
        <v>5.6016891935476876E-2</v>
      </c>
      <c r="E13" s="35">
        <v>230821</v>
      </c>
      <c r="F13" s="36">
        <f t="shared" si="0"/>
        <v>-6.0033474098296513E-2</v>
      </c>
      <c r="G13" s="35">
        <v>0</v>
      </c>
      <c r="H13" s="36">
        <f t="shared" si="2"/>
        <v>-1</v>
      </c>
      <c r="I13" s="35">
        <v>37081</v>
      </c>
      <c r="J13" s="36" t="str">
        <f t="shared" si="3"/>
        <v>-</v>
      </c>
      <c r="K13" s="35">
        <v>221255</v>
      </c>
      <c r="L13" s="36">
        <f t="shared" si="1"/>
        <v>-4.1443369537433772E-2</v>
      </c>
      <c r="M13" s="35">
        <v>238368</v>
      </c>
      <c r="N13" s="36">
        <f t="shared" si="4"/>
        <v>7.7345144742491767E-2</v>
      </c>
      <c r="O13" s="36">
        <f t="shared" si="5"/>
        <v>3.2696331789568545E-2</v>
      </c>
    </row>
    <row r="14" spans="1:136" x14ac:dyDescent="0.25">
      <c r="A14" s="14" t="s">
        <v>70</v>
      </c>
      <c r="B14" s="34" t="s">
        <v>71</v>
      </c>
      <c r="C14" s="35">
        <v>233824</v>
      </c>
      <c r="D14" s="36">
        <v>4.3295993402514554E-3</v>
      </c>
      <c r="E14" s="35">
        <v>242901</v>
      </c>
      <c r="F14" s="36">
        <f t="shared" si="0"/>
        <v>3.881979608594488E-2</v>
      </c>
      <c r="G14" s="35">
        <v>788</v>
      </c>
      <c r="H14" s="36">
        <f t="shared" si="2"/>
        <v>-0.99675587996755877</v>
      </c>
      <c r="I14" s="35">
        <v>52728</v>
      </c>
      <c r="J14" s="36">
        <f t="shared" si="3"/>
        <v>65.913705583756339</v>
      </c>
      <c r="K14" s="35">
        <v>230602</v>
      </c>
      <c r="L14" s="36">
        <f t="shared" si="1"/>
        <v>-5.0633797308368478E-2</v>
      </c>
      <c r="M14" s="35">
        <v>241359</v>
      </c>
      <c r="N14" s="36">
        <f t="shared" si="4"/>
        <v>4.6647470533646818E-2</v>
      </c>
      <c r="O14" s="36">
        <f t="shared" si="5"/>
        <v>-6.3482653426705227E-3</v>
      </c>
    </row>
    <row r="15" spans="1:136" x14ac:dyDescent="0.25">
      <c r="A15" s="14" t="s">
        <v>72</v>
      </c>
      <c r="B15" s="34" t="s">
        <v>73</v>
      </c>
      <c r="C15" s="35">
        <v>258746</v>
      </c>
      <c r="D15" s="36">
        <v>-0.10026740292300251</v>
      </c>
      <c r="E15" s="35">
        <v>270438</v>
      </c>
      <c r="F15" s="36">
        <f t="shared" si="0"/>
        <v>4.51871719756054E-2</v>
      </c>
      <c r="G15" s="35">
        <v>57457</v>
      </c>
      <c r="H15" s="36">
        <f t="shared" si="2"/>
        <v>-0.78754095208513597</v>
      </c>
      <c r="I15" s="35">
        <v>113436</v>
      </c>
      <c r="J15" s="36">
        <f t="shared" si="3"/>
        <v>0.97427641540630394</v>
      </c>
      <c r="K15" s="35">
        <v>266002</v>
      </c>
      <c r="L15" s="36">
        <f t="shared" si="1"/>
        <v>-1.6403020285610803E-2</v>
      </c>
      <c r="M15" s="35">
        <v>275470</v>
      </c>
      <c r="N15" s="36">
        <f t="shared" si="4"/>
        <v>3.5593717340471231E-2</v>
      </c>
      <c r="O15" s="36">
        <f t="shared" si="5"/>
        <v>1.8606852587284228E-2</v>
      </c>
    </row>
    <row r="16" spans="1:136" x14ac:dyDescent="0.25">
      <c r="A16" s="14" t="s">
        <v>74</v>
      </c>
      <c r="B16" s="34" t="s">
        <v>75</v>
      </c>
      <c r="C16" s="35">
        <v>260216</v>
      </c>
      <c r="D16" s="36">
        <v>-7.5862019980325046E-2</v>
      </c>
      <c r="E16" s="35">
        <v>273783</v>
      </c>
      <c r="F16" s="36">
        <f t="shared" si="0"/>
        <v>5.2137455037353675E-2</v>
      </c>
      <c r="G16" s="35">
        <v>69133</v>
      </c>
      <c r="H16" s="36">
        <f t="shared" si="2"/>
        <v>-0.74748980031630885</v>
      </c>
      <c r="I16" s="35">
        <v>173983</v>
      </c>
      <c r="J16" s="36">
        <f t="shared" si="3"/>
        <v>1.5166418353029667</v>
      </c>
      <c r="K16" s="35">
        <v>278200</v>
      </c>
      <c r="L16" s="36">
        <f t="shared" si="1"/>
        <v>1.613321499143483E-2</v>
      </c>
      <c r="M16" s="35">
        <v>275252</v>
      </c>
      <c r="N16" s="36">
        <f t="shared" si="4"/>
        <v>-1.0596693026599602E-2</v>
      </c>
      <c r="O16" s="36">
        <f t="shared" si="5"/>
        <v>5.3655632380389395E-3</v>
      </c>
    </row>
    <row r="17" spans="1:26" x14ac:dyDescent="0.25">
      <c r="A17" s="14" t="s">
        <v>76</v>
      </c>
      <c r="B17" s="34" t="s">
        <v>77</v>
      </c>
      <c r="C17" s="35">
        <v>250201</v>
      </c>
      <c r="D17" s="36">
        <v>2.4199008802188171E-3</v>
      </c>
      <c r="E17" s="35">
        <v>235534</v>
      </c>
      <c r="F17" s="36">
        <f t="shared" si="0"/>
        <v>-5.8620868821467553E-2</v>
      </c>
      <c r="G17" s="35">
        <v>33754</v>
      </c>
      <c r="H17" s="36">
        <f t="shared" si="2"/>
        <v>-0.85669160291083246</v>
      </c>
      <c r="I17" s="35">
        <v>151983</v>
      </c>
      <c r="J17" s="36">
        <f t="shared" si="3"/>
        <v>3.5026663506547369</v>
      </c>
      <c r="K17" s="35">
        <v>231983</v>
      </c>
      <c r="L17" s="36">
        <f t="shared" si="1"/>
        <v>-1.5076379630966197E-2</v>
      </c>
      <c r="M17" s="35">
        <v>244990</v>
      </c>
      <c r="N17" s="36">
        <f t="shared" si="4"/>
        <v>5.6068763659406162E-2</v>
      </c>
      <c r="O17" s="36">
        <f t="shared" si="5"/>
        <v>4.0147070062071633E-2</v>
      </c>
    </row>
    <row r="18" spans="1:26" x14ac:dyDescent="0.25">
      <c r="A18" s="14" t="s">
        <v>78</v>
      </c>
      <c r="B18" s="34" t="s">
        <v>79</v>
      </c>
      <c r="C18" s="35">
        <v>265950</v>
      </c>
      <c r="D18" s="36">
        <v>-6.9121939950577138E-2</v>
      </c>
      <c r="E18" s="35">
        <v>258722</v>
      </c>
      <c r="F18" s="36">
        <f t="shared" si="0"/>
        <v>-2.7178040985147534E-2</v>
      </c>
      <c r="G18" s="35">
        <v>41635</v>
      </c>
      <c r="H18" s="36">
        <f t="shared" si="2"/>
        <v>-0.83907437326551282</v>
      </c>
      <c r="I18" s="35">
        <v>215646</v>
      </c>
      <c r="J18" s="36">
        <f t="shared" si="3"/>
        <v>4.1794403746847602</v>
      </c>
      <c r="K18" s="35">
        <v>272094</v>
      </c>
      <c r="L18" s="36">
        <f t="shared" si="1"/>
        <v>5.1684819999845422E-2</v>
      </c>
      <c r="M18" s="35">
        <v>277737</v>
      </c>
      <c r="N18" s="36">
        <f t="shared" si="4"/>
        <v>2.0739156320977337E-2</v>
      </c>
      <c r="O18" s="36">
        <f t="shared" si="5"/>
        <v>7.3495875882221062E-2</v>
      </c>
    </row>
    <row r="19" spans="1:26" x14ac:dyDescent="0.25">
      <c r="A19" s="14" t="s">
        <v>80</v>
      </c>
      <c r="B19" s="34" t="s">
        <v>81</v>
      </c>
      <c r="C19" s="35">
        <v>256755</v>
      </c>
      <c r="D19" s="36">
        <v>-5.0669417545727846E-2</v>
      </c>
      <c r="E19" s="35">
        <v>231995</v>
      </c>
      <c r="F19" s="36">
        <f t="shared" si="0"/>
        <v>-9.6434344024459162E-2</v>
      </c>
      <c r="G19" s="35">
        <v>29510</v>
      </c>
      <c r="H19" s="36">
        <f t="shared" si="2"/>
        <v>-0.87279898273669687</v>
      </c>
      <c r="I19" s="35">
        <v>205010</v>
      </c>
      <c r="J19" s="36">
        <f t="shared" si="3"/>
        <v>5.9471365638766516</v>
      </c>
      <c r="K19" s="35">
        <v>238077</v>
      </c>
      <c r="L19" s="36">
        <f t="shared" si="1"/>
        <v>2.6216082243151861E-2</v>
      </c>
      <c r="M19" s="35">
        <v>277861</v>
      </c>
      <c r="N19" s="36">
        <f t="shared" si="4"/>
        <v>0.16710560028898214</v>
      </c>
      <c r="O19" s="36">
        <f t="shared" si="5"/>
        <v>0.19770253669260107</v>
      </c>
    </row>
    <row r="20" spans="1:26" x14ac:dyDescent="0.25">
      <c r="A20" s="14" t="s">
        <v>82</v>
      </c>
      <c r="B20" s="34" t="s">
        <v>83</v>
      </c>
      <c r="C20" s="35">
        <v>258185</v>
      </c>
      <c r="D20" s="36">
        <v>1.6604786678926509E-3</v>
      </c>
      <c r="E20" s="35">
        <v>256733</v>
      </c>
      <c r="F20" s="36">
        <f t="shared" si="0"/>
        <v>-5.6238743536611846E-3</v>
      </c>
      <c r="G20" s="35">
        <v>38706</v>
      </c>
      <c r="H20" s="36">
        <f t="shared" si="2"/>
        <v>-0.84923636618588183</v>
      </c>
      <c r="I20" s="35">
        <v>169823</v>
      </c>
      <c r="J20" s="36">
        <f t="shared" si="3"/>
        <v>3.3875109802097869</v>
      </c>
      <c r="K20" s="35">
        <v>263759</v>
      </c>
      <c r="L20" s="36">
        <f t="shared" si="1"/>
        <v>2.7366953215987033E-2</v>
      </c>
      <c r="M20" s="35">
        <v>300753</v>
      </c>
      <c r="N20" s="36">
        <f t="shared" si="4"/>
        <v>0.14025682535951378</v>
      </c>
      <c r="O20" s="36">
        <f t="shared" si="5"/>
        <v>0.17146218055333762</v>
      </c>
      <c r="R20" t="s">
        <v>123</v>
      </c>
      <c r="Z20" t="s">
        <v>123</v>
      </c>
    </row>
    <row r="21" spans="1:26" ht="15.75" x14ac:dyDescent="0.25">
      <c r="A21" s="14" t="s">
        <v>84</v>
      </c>
      <c r="B21" s="37" t="s">
        <v>84</v>
      </c>
      <c r="C21" s="38">
        <v>3064331</v>
      </c>
      <c r="D21" s="39">
        <v>-2.5996473750675042E-2</v>
      </c>
      <c r="E21" s="38">
        <v>3065575</v>
      </c>
      <c r="F21" s="39">
        <f t="shared" si="0"/>
        <v>4.0596136644510672E-4</v>
      </c>
      <c r="G21" s="38">
        <v>795213</v>
      </c>
      <c r="H21" s="39">
        <f t="shared" si="2"/>
        <v>-0.74059907195224395</v>
      </c>
      <c r="I21" s="38">
        <v>1188784</v>
      </c>
      <c r="J21" s="39">
        <f t="shared" si="3"/>
        <v>0.49492525901865281</v>
      </c>
      <c r="K21" s="38">
        <v>2816231</v>
      </c>
      <c r="L21" s="39">
        <f t="shared" si="1"/>
        <v>-8.1336780212521331E-2</v>
      </c>
      <c r="M21" s="38">
        <v>3179036</v>
      </c>
      <c r="N21" s="39">
        <v>0.12882643504740909</v>
      </c>
      <c r="O21" s="39">
        <v>3.7011327401873961E-2</v>
      </c>
      <c r="P21" s="40"/>
    </row>
    <row r="22" spans="1:26" ht="5.25" customHeight="1" x14ac:dyDescent="0.25">
      <c r="A22" s="14"/>
    </row>
    <row r="23" spans="1:26" x14ac:dyDescent="0.25">
      <c r="B23" s="41" t="s">
        <v>137</v>
      </c>
      <c r="C23" s="41"/>
      <c r="D23" s="41"/>
      <c r="E23" s="41"/>
      <c r="F23" s="41"/>
      <c r="G23" s="41"/>
      <c r="H23" s="41"/>
      <c r="I23" s="41"/>
      <c r="J23" s="41"/>
      <c r="K23" s="42"/>
      <c r="L23" s="41"/>
      <c r="M23" s="41"/>
      <c r="N23" s="41"/>
      <c r="O23" s="41"/>
      <c r="P23" s="40"/>
    </row>
    <row r="26" spans="1:26" ht="21.75" thickBot="1" x14ac:dyDescent="0.3">
      <c r="B26" s="12" t="s">
        <v>138</v>
      </c>
      <c r="C26" s="13"/>
      <c r="D26" s="12"/>
      <c r="E26" s="12"/>
      <c r="F26" s="12"/>
      <c r="G26" s="12"/>
      <c r="H26" s="12"/>
      <c r="I26" s="12"/>
      <c r="J26" s="12"/>
      <c r="K26" s="12"/>
      <c r="L26" s="12"/>
      <c r="M26" s="12"/>
      <c r="N26" s="12"/>
      <c r="O26" s="12"/>
      <c r="R26" s="14" t="str">
        <f>CONCATENATE("año ",K29,": ",FIXED(K43,0)," (",FIXED(L43*100,1),"%)")</f>
        <v>año 2022: 350.194 (13,1%)</v>
      </c>
    </row>
    <row r="27" spans="1:26" ht="6" customHeight="1" thickBot="1" x14ac:dyDescent="0.3">
      <c r="B27" s="15"/>
      <c r="C27" s="16"/>
      <c r="D27" s="15"/>
      <c r="E27" s="15"/>
      <c r="F27" s="15"/>
      <c r="G27" s="17"/>
      <c r="H27" s="17"/>
      <c r="I27" s="17"/>
      <c r="J27" s="17"/>
      <c r="K27" s="15"/>
      <c r="L27" s="15"/>
      <c r="M27" s="17"/>
      <c r="N27" s="17"/>
      <c r="O27" s="17"/>
      <c r="R27" s="14" t="s">
        <v>87</v>
      </c>
    </row>
    <row r="28" spans="1:26" ht="22.5" thickTop="1" thickBot="1" x14ac:dyDescent="0.3">
      <c r="B28" s="18" t="s">
        <v>88</v>
      </c>
      <c r="C28" s="19" t="s">
        <v>89</v>
      </c>
      <c r="D28" s="20"/>
      <c r="E28" s="20"/>
      <c r="F28" s="20"/>
      <c r="G28" s="20"/>
      <c r="H28" s="20"/>
      <c r="I28" s="20"/>
      <c r="J28" s="20"/>
      <c r="K28" s="20"/>
      <c r="L28" s="20"/>
      <c r="M28" s="20"/>
      <c r="N28" s="20"/>
      <c r="O28" s="21"/>
    </row>
    <row r="29" spans="1:26" ht="22.5" thickTop="1" thickBot="1" x14ac:dyDescent="0.3">
      <c r="B29" s="18">
        <v>2017</v>
      </c>
      <c r="C29" s="22">
        <v>2018</v>
      </c>
      <c r="D29" s="23"/>
      <c r="E29" s="22">
        <v>2019</v>
      </c>
      <c r="F29" s="23"/>
      <c r="G29" s="22">
        <v>2020</v>
      </c>
      <c r="H29" s="23"/>
      <c r="I29" s="22">
        <v>2021</v>
      </c>
      <c r="J29" s="23"/>
      <c r="K29" s="22">
        <v>2022</v>
      </c>
      <c r="L29" s="24"/>
      <c r="M29" s="25">
        <v>2023</v>
      </c>
      <c r="N29" s="26"/>
      <c r="O29" s="27"/>
    </row>
    <row r="30" spans="1:26" ht="31.5" thickTop="1" thickBot="1" x14ac:dyDescent="0.3">
      <c r="B30" s="28"/>
      <c r="C30" s="29" t="s">
        <v>59</v>
      </c>
      <c r="D30" s="30" t="str">
        <f>CONCATENATE("Variación ",RIGHT(C29,2),"/",RIGHT(B29,2))</f>
        <v>Variación 18/17</v>
      </c>
      <c r="E30" s="31" t="s">
        <v>59</v>
      </c>
      <c r="F30" s="30" t="str">
        <f>CONCATENATE("Variación ",RIGHT(E29,2),"/",RIGHT(C29,2))</f>
        <v>Variación 19/18</v>
      </c>
      <c r="G30" s="31" t="s">
        <v>59</v>
      </c>
      <c r="H30" s="30" t="str">
        <f>CONCATENATE("Variación ",RIGHT(G29,2),"/",RIGHT(E29,2))</f>
        <v>Variación 20/19</v>
      </c>
      <c r="I30" s="31" t="s">
        <v>59</v>
      </c>
      <c r="J30" s="30" t="str">
        <f>CONCATENATE("Variación ",RIGHT(I29,2),"/",RIGHT(G29,2))</f>
        <v>Variación 21/20</v>
      </c>
      <c r="K30" s="31" t="s">
        <v>59</v>
      </c>
      <c r="L30" s="30" t="str">
        <f>CONCATENATE("Variación ",RIGHT(K29,2),"/",RIGHT(E29,2))</f>
        <v>Variación 22/19</v>
      </c>
      <c r="M30" s="32" t="s">
        <v>59</v>
      </c>
      <c r="N30" s="33" t="str">
        <f>CONCATENATE("Variación ",RIGHT(M29,2),"/",RIGHT(K29,2))</f>
        <v>Variación 23/22</v>
      </c>
      <c r="O30" s="33" t="str">
        <f>CONCATENATE("Variación ",RIGHT(M29,2),"/",RIGHT(E29,2))</f>
        <v>Variación 23/19</v>
      </c>
    </row>
    <row r="31" spans="1:26" x14ac:dyDescent="0.25">
      <c r="B31" s="34" t="s">
        <v>61</v>
      </c>
      <c r="C31" s="35">
        <v>16036</v>
      </c>
      <c r="D31" s="36">
        <v>-0.11739776542462432</v>
      </c>
      <c r="E31" s="35">
        <v>18071</v>
      </c>
      <c r="F31" s="36">
        <f t="shared" ref="F31:F43" si="6">IFERROR(E31/C31-1,"-")</f>
        <v>0.12690197056622599</v>
      </c>
      <c r="G31" s="35">
        <v>15518</v>
      </c>
      <c r="H31" s="36">
        <f>IFERROR(G31/E31-1,"-")</f>
        <v>-0.14127607769354211</v>
      </c>
      <c r="I31" s="35">
        <v>4661</v>
      </c>
      <c r="J31" s="36">
        <f>IFERROR(I31/G31-1,"-")</f>
        <v>-0.69963912875370537</v>
      </c>
      <c r="K31" s="35">
        <v>17162</v>
      </c>
      <c r="L31" s="36">
        <f t="shared" ref="L31:L43" si="7">IFERROR(K31/E31-1,"-")</f>
        <v>-5.0301588179956891E-2</v>
      </c>
      <c r="M31" s="35">
        <v>23947</v>
      </c>
      <c r="N31" s="36">
        <f>IFERROR(M31/K31-1,"-")</f>
        <v>0.39535019228528134</v>
      </c>
      <c r="O31" s="36">
        <f>IFERROR(M31/E31-1,"-")</f>
        <v>0.32516186154612359</v>
      </c>
    </row>
    <row r="32" spans="1:26" x14ac:dyDescent="0.25">
      <c r="B32" s="34" t="s">
        <v>63</v>
      </c>
      <c r="C32" s="35">
        <v>15820</v>
      </c>
      <c r="D32" s="36">
        <v>-2.5682084128841542E-2</v>
      </c>
      <c r="E32" s="35">
        <v>17365</v>
      </c>
      <c r="F32" s="36">
        <f t="shared" si="6"/>
        <v>9.766118836915294E-2</v>
      </c>
      <c r="G32" s="35">
        <v>15361</v>
      </c>
      <c r="H32" s="36">
        <f t="shared" ref="H32:H43" si="8">IFERROR(G32/E32-1,"-")</f>
        <v>-0.11540454938093869</v>
      </c>
      <c r="I32" s="35">
        <v>3136</v>
      </c>
      <c r="J32" s="36">
        <f t="shared" ref="J32:J43" si="9">IFERROR(I32/G32-1,"-")</f>
        <v>-0.79584662456871302</v>
      </c>
      <c r="K32" s="35">
        <v>18661</v>
      </c>
      <c r="L32" s="36">
        <f t="shared" si="7"/>
        <v>7.4632882234379583E-2</v>
      </c>
      <c r="M32" s="35">
        <v>17049</v>
      </c>
      <c r="N32" s="36">
        <f t="shared" ref="N32:N42" si="10">IFERROR(M32/K32-1,"-")</f>
        <v>-8.6383366379079396E-2</v>
      </c>
      <c r="O32" s="36">
        <f t="shared" ref="O32:O42" si="11">IFERROR(M32/E32-1,"-")</f>
        <v>-1.8197523754678979E-2</v>
      </c>
    </row>
    <row r="33" spans="2:18" x14ac:dyDescent="0.25">
      <c r="B33" s="34" t="s">
        <v>65</v>
      </c>
      <c r="C33" s="35">
        <v>20863</v>
      </c>
      <c r="D33" s="36">
        <v>0.43348907516833868</v>
      </c>
      <c r="E33" s="35">
        <v>24508</v>
      </c>
      <c r="F33" s="36">
        <f t="shared" si="6"/>
        <v>0.17471121123520117</v>
      </c>
      <c r="G33" s="35">
        <v>7967</v>
      </c>
      <c r="H33" s="36">
        <f t="shared" si="8"/>
        <v>-0.67492247429410801</v>
      </c>
      <c r="I33" s="35">
        <v>6200</v>
      </c>
      <c r="J33" s="36">
        <f t="shared" si="9"/>
        <v>-0.22178988326848248</v>
      </c>
      <c r="K33" s="35">
        <v>20995</v>
      </c>
      <c r="L33" s="36">
        <f t="shared" si="7"/>
        <v>-0.14334094989391222</v>
      </c>
      <c r="M33" s="35">
        <v>21602</v>
      </c>
      <c r="N33" s="36">
        <f t="shared" si="10"/>
        <v>2.8911645629911886E-2</v>
      </c>
      <c r="O33" s="36">
        <f t="shared" si="11"/>
        <v>-0.11857352701158808</v>
      </c>
    </row>
    <row r="34" spans="2:18" x14ac:dyDescent="0.25">
      <c r="B34" s="34" t="s">
        <v>67</v>
      </c>
      <c r="C34" s="35">
        <v>18770</v>
      </c>
      <c r="D34" s="36">
        <v>-6.7792401291283833E-2</v>
      </c>
      <c r="E34" s="35">
        <v>23586</v>
      </c>
      <c r="F34" s="36">
        <f t="shared" si="6"/>
        <v>0.25657964837506664</v>
      </c>
      <c r="G34" s="35">
        <v>0</v>
      </c>
      <c r="H34" s="36">
        <f t="shared" si="8"/>
        <v>-1</v>
      </c>
      <c r="I34" s="35">
        <v>7413</v>
      </c>
      <c r="J34" s="36" t="str">
        <f t="shared" si="9"/>
        <v>-</v>
      </c>
      <c r="K34" s="35">
        <v>25911</v>
      </c>
      <c r="L34" s="36">
        <f t="shared" si="7"/>
        <v>9.8575426100228958E-2</v>
      </c>
      <c r="M34" s="35">
        <v>25419</v>
      </c>
      <c r="N34" s="36">
        <f t="shared" si="10"/>
        <v>-1.8988074562926949E-2</v>
      </c>
      <c r="O34" s="36">
        <f t="shared" si="11"/>
        <v>7.7715593996438459E-2</v>
      </c>
    </row>
    <row r="35" spans="2:18" x14ac:dyDescent="0.25">
      <c r="B35" s="34" t="s">
        <v>69</v>
      </c>
      <c r="C35" s="35">
        <v>17792</v>
      </c>
      <c r="D35" s="36">
        <v>-0.15102352435940258</v>
      </c>
      <c r="E35" s="35">
        <v>22242</v>
      </c>
      <c r="F35" s="36">
        <f t="shared" si="6"/>
        <v>0.25011241007194251</v>
      </c>
      <c r="G35" s="35">
        <v>0</v>
      </c>
      <c r="H35" s="36">
        <f t="shared" si="8"/>
        <v>-1</v>
      </c>
      <c r="I35" s="35">
        <v>13517</v>
      </c>
      <c r="J35" s="36" t="str">
        <f t="shared" si="9"/>
        <v>-</v>
      </c>
      <c r="K35" s="35">
        <v>24247</v>
      </c>
      <c r="L35" s="36">
        <f t="shared" si="7"/>
        <v>9.0144771153673142E-2</v>
      </c>
      <c r="M35" s="35">
        <v>24588</v>
      </c>
      <c r="N35" s="36">
        <f t="shared" si="10"/>
        <v>1.4063595496350167E-2</v>
      </c>
      <c r="O35" s="36">
        <f t="shared" si="11"/>
        <v>0.10547612624763958</v>
      </c>
    </row>
    <row r="36" spans="2:18" x14ac:dyDescent="0.25">
      <c r="B36" s="34" t="s">
        <v>71</v>
      </c>
      <c r="C36" s="35">
        <v>24197</v>
      </c>
      <c r="D36" s="36">
        <v>0.2825718223258773</v>
      </c>
      <c r="E36" s="35">
        <v>26343</v>
      </c>
      <c r="F36" s="36">
        <f t="shared" si="6"/>
        <v>8.868868041492739E-2</v>
      </c>
      <c r="G36" s="35">
        <v>376</v>
      </c>
      <c r="H36" s="36">
        <f t="shared" si="8"/>
        <v>-0.98572675853167824</v>
      </c>
      <c r="I36" s="35">
        <v>23992</v>
      </c>
      <c r="J36" s="36">
        <f t="shared" si="9"/>
        <v>62.808510638297875</v>
      </c>
      <c r="K36" s="35">
        <v>34452</v>
      </c>
      <c r="L36" s="36">
        <f t="shared" si="7"/>
        <v>0.30782371028356681</v>
      </c>
      <c r="M36" s="35">
        <v>29385</v>
      </c>
      <c r="N36" s="36">
        <f t="shared" si="10"/>
        <v>-0.14707419017763845</v>
      </c>
      <c r="O36" s="36">
        <f t="shared" si="11"/>
        <v>0.11547659719849679</v>
      </c>
    </row>
    <row r="37" spans="2:18" x14ac:dyDescent="0.25">
      <c r="B37" s="34" t="s">
        <v>73</v>
      </c>
      <c r="C37" s="35">
        <v>32130</v>
      </c>
      <c r="D37" s="36">
        <v>-2.2958795803557863E-2</v>
      </c>
      <c r="E37" s="35">
        <v>41347</v>
      </c>
      <c r="F37" s="36">
        <f t="shared" si="6"/>
        <v>0.28686585745409277</v>
      </c>
      <c r="G37" s="35">
        <v>15830</v>
      </c>
      <c r="H37" s="36">
        <f t="shared" si="8"/>
        <v>-0.6171427189397054</v>
      </c>
      <c r="I37" s="35">
        <v>42560</v>
      </c>
      <c r="J37" s="36">
        <f t="shared" si="9"/>
        <v>1.6885660138976628</v>
      </c>
      <c r="K37" s="35">
        <v>43639</v>
      </c>
      <c r="L37" s="36">
        <f t="shared" si="7"/>
        <v>5.5433284156045204E-2</v>
      </c>
      <c r="M37" s="35">
        <v>40105</v>
      </c>
      <c r="N37" s="36">
        <f t="shared" si="10"/>
        <v>-8.0982607300808862E-2</v>
      </c>
      <c r="O37" s="36">
        <f t="shared" si="11"/>
        <v>-3.0038455026966893E-2</v>
      </c>
    </row>
    <row r="38" spans="2:18" x14ac:dyDescent="0.25">
      <c r="B38" s="34" t="s">
        <v>75</v>
      </c>
      <c r="C38" s="35">
        <v>38522</v>
      </c>
      <c r="D38" s="36">
        <v>7.7930436242549694E-2</v>
      </c>
      <c r="E38" s="35">
        <v>42400</v>
      </c>
      <c r="F38" s="36">
        <f t="shared" si="6"/>
        <v>0.10066974715746846</v>
      </c>
      <c r="G38" s="35">
        <v>31640</v>
      </c>
      <c r="H38" s="36">
        <f t="shared" si="8"/>
        <v>-0.25377358490566038</v>
      </c>
      <c r="I38" s="35">
        <v>63066</v>
      </c>
      <c r="J38" s="36">
        <f t="shared" si="9"/>
        <v>0.99323640960809101</v>
      </c>
      <c r="K38" s="35">
        <v>53159</v>
      </c>
      <c r="L38" s="36">
        <f t="shared" si="7"/>
        <v>0.25374999999999992</v>
      </c>
      <c r="M38" s="35">
        <v>42726</v>
      </c>
      <c r="N38" s="36">
        <f t="shared" si="10"/>
        <v>-0.19626027577644423</v>
      </c>
      <c r="O38" s="36">
        <f t="shared" si="11"/>
        <v>7.6886792452830477E-3</v>
      </c>
    </row>
    <row r="39" spans="2:18" x14ac:dyDescent="0.25">
      <c r="B39" s="34" t="s">
        <v>77</v>
      </c>
      <c r="C39" s="35">
        <v>30130</v>
      </c>
      <c r="D39" s="36">
        <v>0.20834168838981348</v>
      </c>
      <c r="E39" s="35">
        <v>31247</v>
      </c>
      <c r="F39" s="36">
        <f t="shared" si="6"/>
        <v>3.7072685031529939E-2</v>
      </c>
      <c r="G39" s="35">
        <v>19182</v>
      </c>
      <c r="H39" s="36">
        <f t="shared" si="8"/>
        <v>-0.38611706723845485</v>
      </c>
      <c r="I39" s="35">
        <v>47544</v>
      </c>
      <c r="J39" s="36">
        <f t="shared" si="9"/>
        <v>1.4785736628088832</v>
      </c>
      <c r="K39" s="35">
        <v>36340</v>
      </c>
      <c r="L39" s="36">
        <f t="shared" si="7"/>
        <v>0.16299164719813097</v>
      </c>
      <c r="M39" s="35">
        <v>34560</v>
      </c>
      <c r="N39" s="36">
        <f t="shared" si="10"/>
        <v>-4.8981838194826599E-2</v>
      </c>
      <c r="O39" s="36">
        <f t="shared" si="11"/>
        <v>0.10602617851313734</v>
      </c>
    </row>
    <row r="40" spans="2:18" x14ac:dyDescent="0.25">
      <c r="B40" s="34" t="s">
        <v>79</v>
      </c>
      <c r="C40" s="35">
        <v>21354</v>
      </c>
      <c r="D40" s="36">
        <v>8.7049480757483311E-2</v>
      </c>
      <c r="E40" s="35">
        <v>21546</v>
      </c>
      <c r="F40" s="36">
        <f t="shared" si="6"/>
        <v>8.9912896881145787E-3</v>
      </c>
      <c r="G40" s="35">
        <v>14894</v>
      </c>
      <c r="H40" s="36">
        <f t="shared" si="8"/>
        <v>-0.30873479996287012</v>
      </c>
      <c r="I40" s="35">
        <v>31829</v>
      </c>
      <c r="J40" s="36">
        <f t="shared" si="9"/>
        <v>1.1370350476702029</v>
      </c>
      <c r="K40" s="35">
        <v>32071</v>
      </c>
      <c r="L40" s="36">
        <f t="shared" si="7"/>
        <v>0.48848974287570779</v>
      </c>
      <c r="M40" s="35">
        <v>27001</v>
      </c>
      <c r="N40" s="36">
        <f t="shared" si="10"/>
        <v>-0.15808674503445486</v>
      </c>
      <c r="O40" s="36">
        <f t="shared" si="11"/>
        <v>0.25317924440731465</v>
      </c>
    </row>
    <row r="41" spans="2:18" x14ac:dyDescent="0.25">
      <c r="B41" s="34" t="s">
        <v>81</v>
      </c>
      <c r="C41" s="35">
        <v>18376</v>
      </c>
      <c r="D41" s="36">
        <v>-9.0595340811043812E-3</v>
      </c>
      <c r="E41" s="35">
        <v>19250</v>
      </c>
      <c r="F41" s="36">
        <f t="shared" si="6"/>
        <v>4.7562037440139315E-2</v>
      </c>
      <c r="G41" s="35">
        <v>5502</v>
      </c>
      <c r="H41" s="36">
        <f t="shared" si="8"/>
        <v>-0.71418181818181825</v>
      </c>
      <c r="I41" s="35">
        <v>20480</v>
      </c>
      <c r="J41" s="36">
        <f t="shared" si="9"/>
        <v>2.7222828062522719</v>
      </c>
      <c r="K41" s="35">
        <v>20525</v>
      </c>
      <c r="L41" s="36">
        <f t="shared" si="7"/>
        <v>6.62337662337662E-2</v>
      </c>
      <c r="M41" s="35">
        <v>18209</v>
      </c>
      <c r="N41" s="36">
        <f t="shared" si="10"/>
        <v>-0.11283800243605357</v>
      </c>
      <c r="O41" s="36">
        <f t="shared" si="11"/>
        <v>-5.4077922077922058E-2</v>
      </c>
    </row>
    <row r="42" spans="2:18" x14ac:dyDescent="0.25">
      <c r="B42" s="34" t="s">
        <v>83</v>
      </c>
      <c r="C42" s="35">
        <v>20216</v>
      </c>
      <c r="D42" s="36">
        <v>-2.2531670051252339E-2</v>
      </c>
      <c r="E42" s="35">
        <v>21645</v>
      </c>
      <c r="F42" s="36">
        <f t="shared" si="6"/>
        <v>7.0686584883260739E-2</v>
      </c>
      <c r="G42" s="35">
        <v>7421</v>
      </c>
      <c r="H42" s="36">
        <f t="shared" si="8"/>
        <v>-0.65714945714945716</v>
      </c>
      <c r="I42" s="35">
        <v>21409</v>
      </c>
      <c r="J42" s="36">
        <f t="shared" si="9"/>
        <v>1.8849211696536856</v>
      </c>
      <c r="K42" s="35">
        <v>23032</v>
      </c>
      <c r="L42" s="36">
        <f t="shared" si="7"/>
        <v>6.4079464079464188E-2</v>
      </c>
      <c r="M42" s="35">
        <v>21262</v>
      </c>
      <c r="N42" s="36">
        <f t="shared" si="10"/>
        <v>-7.6849600555748521E-2</v>
      </c>
      <c r="O42" s="36">
        <f t="shared" si="11"/>
        <v>-1.7694617694617665E-2</v>
      </c>
    </row>
    <row r="43" spans="2:18" ht="15.75" x14ac:dyDescent="0.25">
      <c r="B43" s="37" t="s">
        <v>84</v>
      </c>
      <c r="C43" s="38">
        <v>274206</v>
      </c>
      <c r="D43" s="39">
        <v>4.9210813292773992E-2</v>
      </c>
      <c r="E43" s="38">
        <v>309550</v>
      </c>
      <c r="F43" s="39">
        <f t="shared" si="6"/>
        <v>0.12889579367336967</v>
      </c>
      <c r="G43" s="38">
        <v>133691</v>
      </c>
      <c r="H43" s="39">
        <f t="shared" si="8"/>
        <v>-0.56811177515748668</v>
      </c>
      <c r="I43" s="38">
        <v>285807</v>
      </c>
      <c r="J43" s="39">
        <f t="shared" si="9"/>
        <v>1.1378178037414637</v>
      </c>
      <c r="K43" s="38">
        <v>350194</v>
      </c>
      <c r="L43" s="39">
        <f t="shared" si="7"/>
        <v>0.13130027459214988</v>
      </c>
      <c r="M43" s="38">
        <v>325853</v>
      </c>
      <c r="N43" s="39">
        <v>-6.9507187444673546E-2</v>
      </c>
      <c r="O43" s="39">
        <v>5.2666774349862777E-2</v>
      </c>
    </row>
    <row r="45" spans="2:18" x14ac:dyDescent="0.25">
      <c r="B45" s="41" t="s">
        <v>137</v>
      </c>
      <c r="C45" s="41"/>
      <c r="D45" s="41"/>
      <c r="E45" s="41"/>
      <c r="F45" s="41"/>
      <c r="G45" s="41"/>
      <c r="H45" s="41"/>
      <c r="I45" s="41"/>
      <c r="J45" s="41"/>
      <c r="K45" s="42"/>
      <c r="L45" s="41"/>
      <c r="M45" s="41"/>
      <c r="N45" s="41"/>
      <c r="O45" s="41"/>
    </row>
    <row r="48" spans="2:18" ht="21.75" thickBot="1" x14ac:dyDescent="0.3">
      <c r="B48" s="12" t="s">
        <v>139</v>
      </c>
      <c r="C48" s="13"/>
      <c r="D48" s="12"/>
      <c r="E48" s="12"/>
      <c r="F48" s="12"/>
      <c r="G48" s="12"/>
      <c r="H48" s="12"/>
      <c r="I48" s="12"/>
      <c r="J48" s="12"/>
      <c r="K48" s="12"/>
      <c r="L48" s="12"/>
      <c r="M48" s="12"/>
      <c r="N48" s="12"/>
      <c r="O48" s="12"/>
      <c r="R48" s="14" t="str">
        <f>CONCATENATE("año ",K51,": ",FIXED(K65,0)," (",FIXED(L65*100,1),"%)")</f>
        <v>año 2022: 2.466.036 (-10,5%)</v>
      </c>
    </row>
    <row r="49" spans="2:18" ht="6" customHeight="1" thickBot="1" x14ac:dyDescent="0.3">
      <c r="B49" s="15"/>
      <c r="C49" s="16"/>
      <c r="D49" s="15"/>
      <c r="E49" s="15"/>
      <c r="F49" s="15"/>
      <c r="G49" s="17"/>
      <c r="H49" s="17"/>
      <c r="I49" s="17"/>
      <c r="J49" s="17"/>
      <c r="K49" s="15"/>
      <c r="L49" s="15"/>
      <c r="M49" s="17"/>
      <c r="N49" s="17"/>
      <c r="O49" s="17"/>
      <c r="R49" s="14" t="s">
        <v>91</v>
      </c>
    </row>
    <row r="50" spans="2:18" ht="22.5" thickTop="1" thickBot="1" x14ac:dyDescent="0.3">
      <c r="B50" s="18" t="s">
        <v>92</v>
      </c>
      <c r="C50" s="19" t="s">
        <v>93</v>
      </c>
      <c r="D50" s="20"/>
      <c r="E50" s="20"/>
      <c r="F50" s="20"/>
      <c r="G50" s="20"/>
      <c r="H50" s="20"/>
      <c r="I50" s="20"/>
      <c r="J50" s="20"/>
      <c r="K50" s="20"/>
      <c r="L50" s="20"/>
      <c r="M50" s="20"/>
      <c r="N50" s="20"/>
      <c r="O50" s="21"/>
    </row>
    <row r="51" spans="2:18" ht="22.5" thickTop="1" thickBot="1" x14ac:dyDescent="0.3">
      <c r="B51" s="18">
        <v>2017</v>
      </c>
      <c r="C51" s="22">
        <v>2018</v>
      </c>
      <c r="D51" s="23"/>
      <c r="E51" s="22">
        <v>2019</v>
      </c>
      <c r="F51" s="23"/>
      <c r="G51" s="22">
        <v>2020</v>
      </c>
      <c r="H51" s="23"/>
      <c r="I51" s="22">
        <v>2021</v>
      </c>
      <c r="J51" s="23"/>
      <c r="K51" s="22">
        <v>2022</v>
      </c>
      <c r="L51" s="24"/>
      <c r="M51" s="25">
        <v>2023</v>
      </c>
      <c r="N51" s="26"/>
      <c r="O51" s="27"/>
    </row>
    <row r="52" spans="2:18" ht="31.5" thickTop="1" thickBot="1" x14ac:dyDescent="0.3">
      <c r="B52" s="28"/>
      <c r="C52" s="29" t="s">
        <v>59</v>
      </c>
      <c r="D52" s="30" t="str">
        <f>CONCATENATE("Variación ",RIGHT(C51,2),"/",RIGHT(B51,2))</f>
        <v>Variación 18/17</v>
      </c>
      <c r="E52" s="31" t="s">
        <v>59</v>
      </c>
      <c r="F52" s="30" t="str">
        <f>CONCATENATE("Variación ",RIGHT(E51,2),"/",RIGHT(C51,2))</f>
        <v>Variación 19/18</v>
      </c>
      <c r="G52" s="31" t="s">
        <v>59</v>
      </c>
      <c r="H52" s="30" t="str">
        <f>CONCATENATE("Variación ",RIGHT(G51,2),"/",RIGHT(E51,2))</f>
        <v>Variación 20/19</v>
      </c>
      <c r="I52" s="31" t="s">
        <v>59</v>
      </c>
      <c r="J52" s="30" t="str">
        <f>CONCATENATE("Variación ",RIGHT(I51,2),"/",RIGHT(G51,2))</f>
        <v>Variación 21/20</v>
      </c>
      <c r="K52" s="31" t="s">
        <v>59</v>
      </c>
      <c r="L52" s="30" t="str">
        <f>CONCATENATE("Variación ",RIGHT(K51,2),"/",RIGHT(E51,2))</f>
        <v>Variación 22/19</v>
      </c>
      <c r="M52" s="32" t="s">
        <v>59</v>
      </c>
      <c r="N52" s="33" t="str">
        <f>CONCATENATE("Variación ",RIGHT(M51,2),"/",RIGHT(K51,2))</f>
        <v>Variación 23/22</v>
      </c>
      <c r="O52" s="33" t="str">
        <f>CONCATENATE("Variación ",RIGHT(M51,2),"/",RIGHT(E51,2))</f>
        <v>Variación 23/19</v>
      </c>
    </row>
    <row r="53" spans="2:18" x14ac:dyDescent="0.25">
      <c r="B53" s="34" t="s">
        <v>61</v>
      </c>
      <c r="C53" s="35">
        <v>206247</v>
      </c>
      <c r="D53" s="36">
        <v>-0.10307112912484562</v>
      </c>
      <c r="E53" s="35">
        <v>221760</v>
      </c>
      <c r="F53" s="36">
        <f t="shared" ref="F53:F65" si="12">IFERROR(E53/C53-1,"-")</f>
        <v>7.5215639500210818E-2</v>
      </c>
      <c r="G53" s="35">
        <v>194252</v>
      </c>
      <c r="H53" s="36">
        <f>IFERROR(G53/E53-1,"-")</f>
        <v>-0.12404401154401157</v>
      </c>
      <c r="I53" s="35">
        <v>12868</v>
      </c>
      <c r="J53" s="36">
        <f>IFERROR(I53/G53-1,"-")</f>
        <v>-0.93375615180281279</v>
      </c>
      <c r="K53" s="35">
        <v>118479</v>
      </c>
      <c r="L53" s="36">
        <f t="shared" ref="L53:L65" si="13">IFERROR(K53/E53-1,"-")</f>
        <v>-0.46573322510822512</v>
      </c>
      <c r="M53" s="35">
        <v>218407</v>
      </c>
      <c r="N53" s="36">
        <f>IFERROR(M53/K53-1,"-")</f>
        <v>0.84342372909967178</v>
      </c>
      <c r="O53" s="36">
        <f>IFERROR(M53/E53-1,"-")</f>
        <v>-1.5119949494949547E-2</v>
      </c>
    </row>
    <row r="54" spans="2:18" x14ac:dyDescent="0.25">
      <c r="B54" s="34" t="s">
        <v>63</v>
      </c>
      <c r="C54" s="35">
        <v>230396</v>
      </c>
      <c r="D54" s="36">
        <v>5.7366817197195052E-2</v>
      </c>
      <c r="E54" s="35">
        <v>255063</v>
      </c>
      <c r="F54" s="36">
        <f t="shared" si="12"/>
        <v>0.10706349068560228</v>
      </c>
      <c r="G54" s="35">
        <v>199693</v>
      </c>
      <c r="H54" s="36">
        <f t="shared" ref="H54:H65" si="14">IFERROR(G54/E54-1,"-")</f>
        <v>-0.21708362247758395</v>
      </c>
      <c r="I54" s="35">
        <v>8766</v>
      </c>
      <c r="J54" s="36">
        <f t="shared" ref="J54:J65" si="15">IFERROR(I54/G54-1,"-")</f>
        <v>-0.95610261751788994</v>
      </c>
      <c r="K54" s="35">
        <v>185120</v>
      </c>
      <c r="L54" s="36">
        <f t="shared" si="13"/>
        <v>-0.2742185264032807</v>
      </c>
      <c r="M54" s="35">
        <v>245176</v>
      </c>
      <c r="N54" s="36">
        <f t="shared" ref="N54:N64" si="16">IFERROR(M54/K54-1,"-")</f>
        <v>0.32441659464131378</v>
      </c>
      <c r="O54" s="36">
        <f t="shared" ref="O54:O64" si="17">IFERROR(M54/E54-1,"-")</f>
        <v>-3.8762972285278585E-2</v>
      </c>
    </row>
    <row r="55" spans="2:18" x14ac:dyDescent="0.25">
      <c r="B55" s="34" t="s">
        <v>65</v>
      </c>
      <c r="C55" s="35">
        <v>279097</v>
      </c>
      <c r="D55" s="36">
        <v>8.0343422066183834E-2</v>
      </c>
      <c r="E55" s="35">
        <v>271105</v>
      </c>
      <c r="F55" s="36">
        <f t="shared" si="12"/>
        <v>-2.8635205681178943E-2</v>
      </c>
      <c r="G55" s="35">
        <v>91441</v>
      </c>
      <c r="H55" s="36">
        <f t="shared" si="14"/>
        <v>-0.66271002010291213</v>
      </c>
      <c r="I55" s="35">
        <v>11276</v>
      </c>
      <c r="J55" s="36">
        <f t="shared" si="15"/>
        <v>-0.87668551306306797</v>
      </c>
      <c r="K55" s="35">
        <v>213491</v>
      </c>
      <c r="L55" s="36">
        <f t="shared" si="13"/>
        <v>-0.21251544604489037</v>
      </c>
      <c r="M55" s="35">
        <v>254146</v>
      </c>
      <c r="N55" s="36">
        <f t="shared" si="16"/>
        <v>0.19042957314359854</v>
      </c>
      <c r="O55" s="36">
        <f t="shared" si="17"/>
        <v>-6.2555098578041757E-2</v>
      </c>
    </row>
    <row r="56" spans="2:18" x14ac:dyDescent="0.25">
      <c r="B56" s="34" t="s">
        <v>67</v>
      </c>
      <c r="C56" s="35">
        <v>247663</v>
      </c>
      <c r="D56" s="36">
        <v>-9.2204326693986483E-2</v>
      </c>
      <c r="E56" s="35">
        <v>233190</v>
      </c>
      <c r="F56" s="36">
        <f t="shared" si="12"/>
        <v>-5.8438281051267249E-2</v>
      </c>
      <c r="G56" s="35">
        <v>0</v>
      </c>
      <c r="H56" s="36">
        <f t="shared" si="14"/>
        <v>-1</v>
      </c>
      <c r="I56" s="35">
        <v>14775</v>
      </c>
      <c r="J56" s="36" t="str">
        <f t="shared" si="15"/>
        <v>-</v>
      </c>
      <c r="K56" s="35">
        <v>214439</v>
      </c>
      <c r="L56" s="36">
        <f t="shared" si="13"/>
        <v>-8.0410823791757791E-2</v>
      </c>
      <c r="M56" s="35">
        <v>241501</v>
      </c>
      <c r="N56" s="36">
        <f t="shared" si="16"/>
        <v>0.12619905893983829</v>
      </c>
      <c r="O56" s="36">
        <f t="shared" si="17"/>
        <v>3.5640464856983467E-2</v>
      </c>
    </row>
    <row r="57" spans="2:18" x14ac:dyDescent="0.25">
      <c r="B57" s="34" t="s">
        <v>69</v>
      </c>
      <c r="C57" s="35">
        <v>227771</v>
      </c>
      <c r="D57" s="36">
        <v>7.6519158147470678E-2</v>
      </c>
      <c r="E57" s="35">
        <v>208580</v>
      </c>
      <c r="F57" s="36">
        <f t="shared" si="12"/>
        <v>-8.4255677851877597E-2</v>
      </c>
      <c r="G57" s="35">
        <v>0</v>
      </c>
      <c r="H57" s="36">
        <f t="shared" si="14"/>
        <v>-1</v>
      </c>
      <c r="I57" s="35">
        <v>23563</v>
      </c>
      <c r="J57" s="36" t="str">
        <f t="shared" si="15"/>
        <v>-</v>
      </c>
      <c r="K57" s="35">
        <v>197008</v>
      </c>
      <c r="L57" s="36">
        <f t="shared" si="13"/>
        <v>-5.5479911784447222E-2</v>
      </c>
      <c r="M57" s="35">
        <v>213780</v>
      </c>
      <c r="N57" s="36">
        <f t="shared" si="16"/>
        <v>8.5133598635588337E-2</v>
      </c>
      <c r="O57" s="36">
        <f t="shared" si="17"/>
        <v>2.4930482308946234E-2</v>
      </c>
    </row>
    <row r="58" spans="2:18" x14ac:dyDescent="0.25">
      <c r="B58" s="34" t="s">
        <v>71</v>
      </c>
      <c r="C58" s="35">
        <v>209627</v>
      </c>
      <c r="D58" s="36">
        <v>-2.0205655526992272E-2</v>
      </c>
      <c r="E58" s="35">
        <v>216558</v>
      </c>
      <c r="F58" s="36">
        <f t="shared" si="12"/>
        <v>3.3063488958960496E-2</v>
      </c>
      <c r="G58" s="35">
        <v>412</v>
      </c>
      <c r="H58" s="36">
        <f t="shared" si="14"/>
        <v>-0.99809750736523239</v>
      </c>
      <c r="I58" s="35">
        <v>28736</v>
      </c>
      <c r="J58" s="36">
        <f t="shared" si="15"/>
        <v>68.747572815533985</v>
      </c>
      <c r="K58" s="35">
        <v>196150</v>
      </c>
      <c r="L58" s="36">
        <f t="shared" si="13"/>
        <v>-9.4238033228973284E-2</v>
      </c>
      <c r="M58" s="35">
        <v>211974</v>
      </c>
      <c r="N58" s="36">
        <f t="shared" si="16"/>
        <v>8.0672954371654448E-2</v>
      </c>
      <c r="O58" s="36">
        <f t="shared" si="17"/>
        <v>-2.1167539412074388E-2</v>
      </c>
    </row>
    <row r="59" spans="2:18" x14ac:dyDescent="0.25">
      <c r="B59" s="34" t="s">
        <v>73</v>
      </c>
      <c r="C59" s="35">
        <v>226615</v>
      </c>
      <c r="D59" s="36">
        <v>-0.11025300750698874</v>
      </c>
      <c r="E59" s="35">
        <v>229091</v>
      </c>
      <c r="F59" s="36">
        <f t="shared" si="12"/>
        <v>1.0926019901595252E-2</v>
      </c>
      <c r="G59" s="35">
        <v>41627</v>
      </c>
      <c r="H59" s="36">
        <f t="shared" si="14"/>
        <v>-0.81829491337503435</v>
      </c>
      <c r="I59" s="35">
        <v>70876</v>
      </c>
      <c r="J59" s="36">
        <f t="shared" si="15"/>
        <v>0.70264491796189965</v>
      </c>
      <c r="K59" s="35">
        <v>222362</v>
      </c>
      <c r="L59" s="36">
        <f t="shared" si="13"/>
        <v>-2.9372607391822458E-2</v>
      </c>
      <c r="M59" s="35">
        <v>235366</v>
      </c>
      <c r="N59" s="36">
        <f t="shared" si="16"/>
        <v>5.8481215315566493E-2</v>
      </c>
      <c r="O59" s="36">
        <f t="shared" si="17"/>
        <v>2.7390862146483341E-2</v>
      </c>
    </row>
    <row r="60" spans="2:18" x14ac:dyDescent="0.25">
      <c r="B60" s="34" t="s">
        <v>75</v>
      </c>
      <c r="C60" s="35">
        <v>221694</v>
      </c>
      <c r="D60" s="36">
        <v>-9.8218353400585712E-2</v>
      </c>
      <c r="E60" s="35">
        <v>231383</v>
      </c>
      <c r="F60" s="36">
        <f t="shared" si="12"/>
        <v>4.3704385323914963E-2</v>
      </c>
      <c r="G60" s="35">
        <v>37493</v>
      </c>
      <c r="H60" s="36">
        <f t="shared" si="14"/>
        <v>-0.83796130225643195</v>
      </c>
      <c r="I60" s="35">
        <v>110918</v>
      </c>
      <c r="J60" s="36">
        <f t="shared" si="15"/>
        <v>1.9583655615714934</v>
      </c>
      <c r="K60" s="35">
        <v>225041</v>
      </c>
      <c r="L60" s="36">
        <f t="shared" si="13"/>
        <v>-2.7409100927898722E-2</v>
      </c>
      <c r="M60" s="35">
        <v>232526</v>
      </c>
      <c r="N60" s="36">
        <f t="shared" si="16"/>
        <v>3.3260605845156999E-2</v>
      </c>
      <c r="O60" s="36">
        <f t="shared" si="17"/>
        <v>4.9398616147253716E-3</v>
      </c>
    </row>
    <row r="61" spans="2:18" x14ac:dyDescent="0.25">
      <c r="B61" s="34" t="s">
        <v>77</v>
      </c>
      <c r="C61" s="35">
        <v>220071</v>
      </c>
      <c r="D61" s="36">
        <v>-2.0435142569727005E-2</v>
      </c>
      <c r="E61" s="35">
        <v>204287</v>
      </c>
      <c r="F61" s="36">
        <f t="shared" si="12"/>
        <v>-7.1722307800664353E-2</v>
      </c>
      <c r="G61" s="35">
        <v>14572</v>
      </c>
      <c r="H61" s="36">
        <f t="shared" si="14"/>
        <v>-0.92866898040501844</v>
      </c>
      <c r="I61" s="35">
        <v>104440</v>
      </c>
      <c r="J61" s="36">
        <f t="shared" si="15"/>
        <v>6.1671699149052976</v>
      </c>
      <c r="K61" s="35">
        <v>195643</v>
      </c>
      <c r="L61" s="36">
        <f t="shared" si="13"/>
        <v>-4.2313020407563906E-2</v>
      </c>
      <c r="M61" s="35">
        <v>210431</v>
      </c>
      <c r="N61" s="36">
        <f t="shared" si="16"/>
        <v>7.5586655285392323E-2</v>
      </c>
      <c r="O61" s="36">
        <f t="shared" si="17"/>
        <v>3.0075335190198116E-2</v>
      </c>
    </row>
    <row r="62" spans="2:18" x14ac:dyDescent="0.25">
      <c r="B62" s="34" t="s">
        <v>79</v>
      </c>
      <c r="C62" s="35">
        <v>244596</v>
      </c>
      <c r="D62" s="36">
        <v>-8.0652799807557907E-2</v>
      </c>
      <c r="E62" s="35">
        <v>237176</v>
      </c>
      <c r="F62" s="36">
        <f t="shared" si="12"/>
        <v>-3.0335737297421006E-2</v>
      </c>
      <c r="G62" s="35">
        <v>26741</v>
      </c>
      <c r="H62" s="36">
        <f t="shared" si="14"/>
        <v>-0.88725250446925485</v>
      </c>
      <c r="I62" s="35">
        <v>183817</v>
      </c>
      <c r="J62" s="36">
        <f t="shared" si="15"/>
        <v>5.8739762910885904</v>
      </c>
      <c r="K62" s="35">
        <v>240023</v>
      </c>
      <c r="L62" s="36">
        <f t="shared" si="13"/>
        <v>1.2003744055047783E-2</v>
      </c>
      <c r="M62" s="35">
        <v>250736</v>
      </c>
      <c r="N62" s="36">
        <f t="shared" si="16"/>
        <v>4.4633222649496096E-2</v>
      </c>
      <c r="O62" s="36">
        <f t="shared" si="17"/>
        <v>5.7172732485580413E-2</v>
      </c>
    </row>
    <row r="63" spans="2:18" x14ac:dyDescent="0.25">
      <c r="B63" s="34" t="s">
        <v>81</v>
      </c>
      <c r="C63" s="35">
        <v>238379</v>
      </c>
      <c r="D63" s="36">
        <v>-5.3728653429344964E-2</v>
      </c>
      <c r="E63" s="35">
        <v>212745</v>
      </c>
      <c r="F63" s="36">
        <f t="shared" si="12"/>
        <v>-0.10753464021579084</v>
      </c>
      <c r="G63" s="35">
        <v>24008</v>
      </c>
      <c r="H63" s="36">
        <f t="shared" si="14"/>
        <v>-0.88715128440151358</v>
      </c>
      <c r="I63" s="35">
        <v>184529</v>
      </c>
      <c r="J63" s="36">
        <f t="shared" si="15"/>
        <v>6.6861462845718096</v>
      </c>
      <c r="K63" s="35">
        <v>217553</v>
      </c>
      <c r="L63" s="36">
        <f t="shared" si="13"/>
        <v>2.2599826082869257E-2</v>
      </c>
      <c r="M63" s="35">
        <v>259652</v>
      </c>
      <c r="N63" s="36">
        <f t="shared" si="16"/>
        <v>0.19351146617146164</v>
      </c>
      <c r="O63" s="36">
        <f t="shared" si="17"/>
        <v>0.22048461773484695</v>
      </c>
    </row>
    <row r="64" spans="2:18" x14ac:dyDescent="0.25">
      <c r="B64" s="34" t="s">
        <v>83</v>
      </c>
      <c r="C64" s="35">
        <v>237969</v>
      </c>
      <c r="D64" s="36">
        <v>3.7709585574186022E-3</v>
      </c>
      <c r="E64" s="35">
        <v>235088</v>
      </c>
      <c r="F64" s="36">
        <f t="shared" si="12"/>
        <v>-1.2106618929356383E-2</v>
      </c>
      <c r="G64" s="35">
        <v>31285</v>
      </c>
      <c r="H64" s="36">
        <f t="shared" si="14"/>
        <v>-0.86692217382427006</v>
      </c>
      <c r="I64" s="35">
        <v>148414</v>
      </c>
      <c r="J64" s="36">
        <f t="shared" si="15"/>
        <v>3.7439347930318041</v>
      </c>
      <c r="K64" s="35">
        <v>240727</v>
      </c>
      <c r="L64" s="36">
        <f t="shared" si="13"/>
        <v>2.398676240386588E-2</v>
      </c>
      <c r="M64" s="35">
        <v>279491</v>
      </c>
      <c r="N64" s="36">
        <f t="shared" si="16"/>
        <v>0.16102888334087995</v>
      </c>
      <c r="O64" s="36">
        <f t="shared" si="17"/>
        <v>0.18887820730960314</v>
      </c>
    </row>
    <row r="65" spans="2:18" ht="15.75" x14ac:dyDescent="0.25">
      <c r="B65" s="37" t="s">
        <v>84</v>
      </c>
      <c r="C65" s="38">
        <v>2790125</v>
      </c>
      <c r="D65" s="39">
        <v>-3.2810184503124118E-2</v>
      </c>
      <c r="E65" s="38">
        <v>2756026</v>
      </c>
      <c r="F65" s="39">
        <f t="shared" si="12"/>
        <v>-1.222131624927203E-2</v>
      </c>
      <c r="G65" s="38">
        <v>661524</v>
      </c>
      <c r="H65" s="39">
        <f t="shared" si="14"/>
        <v>-0.75997178546211108</v>
      </c>
      <c r="I65" s="38">
        <v>902978</v>
      </c>
      <c r="J65" s="39">
        <f t="shared" si="15"/>
        <v>0.36499658364624721</v>
      </c>
      <c r="K65" s="38">
        <v>2466036</v>
      </c>
      <c r="L65" s="39">
        <f t="shared" si="13"/>
        <v>-0.10522034262376334</v>
      </c>
      <c r="M65" s="38">
        <v>2853186</v>
      </c>
      <c r="N65" s="39">
        <v>0.15699284195364549</v>
      </c>
      <c r="O65" s="39">
        <v>3.5253658710041158E-2</v>
      </c>
    </row>
    <row r="67" spans="2:18" x14ac:dyDescent="0.25">
      <c r="B67" s="41" t="s">
        <v>137</v>
      </c>
      <c r="C67" s="41"/>
      <c r="D67" s="41"/>
      <c r="E67" s="41"/>
      <c r="F67" s="41"/>
      <c r="G67" s="41"/>
      <c r="H67" s="41"/>
      <c r="I67" s="41"/>
      <c r="J67" s="41"/>
      <c r="K67" s="42"/>
      <c r="L67" s="41"/>
      <c r="M67" s="41"/>
      <c r="N67" s="41"/>
      <c r="O67" s="41"/>
    </row>
    <row r="69" spans="2:18" x14ac:dyDescent="0.25">
      <c r="P69" s="40"/>
    </row>
    <row r="71" spans="2:18" ht="21.75" thickBot="1" x14ac:dyDescent="0.3">
      <c r="B71" s="12" t="s">
        <v>140</v>
      </c>
      <c r="C71" s="13"/>
      <c r="D71" s="12"/>
      <c r="E71" s="12"/>
      <c r="F71" s="12"/>
      <c r="G71" s="12"/>
      <c r="H71" s="12"/>
      <c r="I71" s="12"/>
      <c r="J71" s="12"/>
      <c r="K71" s="12"/>
      <c r="L71" s="12"/>
      <c r="M71" s="12"/>
      <c r="N71" s="12"/>
      <c r="O71" s="12"/>
      <c r="R71" s="14" t="str">
        <f>CONCATENATE("año ",K74,": ",FIXED(K88,0)," (",FIXED(L88*100,1),"%)")</f>
        <v>año 2022: 1.311.507 (-7,7%)</v>
      </c>
    </row>
    <row r="72" spans="2:18" ht="6" customHeight="1" thickBot="1" x14ac:dyDescent="0.3">
      <c r="B72" s="15"/>
      <c r="C72" s="16"/>
      <c r="D72" s="15"/>
      <c r="E72" s="15"/>
      <c r="F72" s="15"/>
      <c r="G72" s="17"/>
      <c r="H72" s="17"/>
      <c r="I72" s="17"/>
      <c r="J72" s="17"/>
      <c r="K72" s="15"/>
      <c r="L72" s="15"/>
      <c r="M72" s="17"/>
      <c r="N72" s="17"/>
      <c r="O72" s="17"/>
      <c r="R72" s="14" t="s">
        <v>95</v>
      </c>
    </row>
    <row r="73" spans="2:18" ht="22.5" thickTop="1" thickBot="1" x14ac:dyDescent="0.3">
      <c r="B73" s="18" t="s">
        <v>96</v>
      </c>
      <c r="C73" s="19" t="s">
        <v>97</v>
      </c>
      <c r="D73" s="20"/>
      <c r="E73" s="20"/>
      <c r="F73" s="20"/>
      <c r="G73" s="20"/>
      <c r="H73" s="20"/>
      <c r="I73" s="20"/>
      <c r="J73" s="20"/>
      <c r="K73" s="20"/>
      <c r="L73" s="20"/>
      <c r="M73" s="20"/>
      <c r="N73" s="20"/>
      <c r="O73" s="21"/>
    </row>
    <row r="74" spans="2:18" ht="22.5" thickTop="1" thickBot="1" x14ac:dyDescent="0.3">
      <c r="B74" s="18">
        <v>2017</v>
      </c>
      <c r="C74" s="22">
        <v>2018</v>
      </c>
      <c r="D74" s="23"/>
      <c r="E74" s="22">
        <v>2019</v>
      </c>
      <c r="F74" s="23"/>
      <c r="G74" s="22">
        <v>2020</v>
      </c>
      <c r="H74" s="23"/>
      <c r="I74" s="22">
        <v>2021</v>
      </c>
      <c r="J74" s="23"/>
      <c r="K74" s="22">
        <v>2022</v>
      </c>
      <c r="L74" s="24"/>
      <c r="M74" s="25">
        <v>2023</v>
      </c>
      <c r="N74" s="26"/>
      <c r="O74" s="27"/>
      <c r="P74" s="43"/>
    </row>
    <row r="75" spans="2:18" ht="31.5" thickTop="1" thickBot="1" x14ac:dyDescent="0.3">
      <c r="B75" s="28"/>
      <c r="C75" s="29" t="s">
        <v>59</v>
      </c>
      <c r="D75" s="30" t="str">
        <f>CONCATENATE("Variación ",RIGHT(C74,2),"/",RIGHT(B74,2))</f>
        <v>Variación 18/17</v>
      </c>
      <c r="E75" s="31" t="s">
        <v>59</v>
      </c>
      <c r="F75" s="30" t="str">
        <f>CONCATENATE("Variación ",RIGHT(E74,2),"/",RIGHT(C74,2))</f>
        <v>Variación 19/18</v>
      </c>
      <c r="G75" s="31" t="s">
        <v>59</v>
      </c>
      <c r="H75" s="30" t="str">
        <f>CONCATENATE("Variación ",RIGHT(G74,2),"/",RIGHT(E74,2))</f>
        <v>Variación 20/19</v>
      </c>
      <c r="I75" s="31" t="s">
        <v>59</v>
      </c>
      <c r="J75" s="30" t="str">
        <f>CONCATENATE("Variación ",RIGHT(I74,2),"/",RIGHT(G74,2))</f>
        <v>Variación 21/20</v>
      </c>
      <c r="K75" s="31" t="s">
        <v>59</v>
      </c>
      <c r="L75" s="30" t="str">
        <f>CONCATENATE("Variación ",RIGHT(K74,2),"/",RIGHT(E74,2))</f>
        <v>Variación 22/19</v>
      </c>
      <c r="M75" s="32" t="s">
        <v>59</v>
      </c>
      <c r="N75" s="33" t="str">
        <f>CONCATENATE("Variación ",RIGHT(M74,2),"/",RIGHT(K74,2))</f>
        <v>Variación 23/22</v>
      </c>
      <c r="O75" s="33" t="str">
        <f>CONCATENATE("Variación ",RIGHT(M74,2),"/",RIGHT(E74,2))</f>
        <v>Variación 23/19</v>
      </c>
      <c r="P75" s="43"/>
    </row>
    <row r="76" spans="2:18" x14ac:dyDescent="0.25">
      <c r="B76" s="34" t="s">
        <v>61</v>
      </c>
      <c r="C76" s="35">
        <v>94613</v>
      </c>
      <c r="D76" s="36">
        <v>-5.8726968840781546E-2</v>
      </c>
      <c r="E76" s="35">
        <v>109155</v>
      </c>
      <c r="F76" s="36">
        <f t="shared" ref="F76:F88" si="18">IFERROR(E76/C76-1,"-")</f>
        <v>0.1536998086943655</v>
      </c>
      <c r="G76" s="35">
        <v>86502</v>
      </c>
      <c r="H76" s="36">
        <f>IFERROR(G76/E76-1,"-")</f>
        <v>-0.20753057578672529</v>
      </c>
      <c r="I76" s="35">
        <v>481</v>
      </c>
      <c r="J76" s="36">
        <f>IFERROR(I76/G76-1,"-")</f>
        <v>-0.99443943492636011</v>
      </c>
      <c r="K76" s="35">
        <v>47077</v>
      </c>
      <c r="L76" s="36">
        <f t="shared" ref="L76:L88" si="19">IFERROR(K76/E76-1,"-")</f>
        <v>-0.56871421373276532</v>
      </c>
      <c r="M76" s="35">
        <v>104731</v>
      </c>
      <c r="N76" s="36">
        <f>IFERROR(M76/K76-1,"-")</f>
        <v>1.2246744694861609</v>
      </c>
      <c r="O76" s="36">
        <f>IFERROR(M76/E76-1,"-")</f>
        <v>-4.0529522239017957E-2</v>
      </c>
      <c r="P76" s="43"/>
      <c r="Q76" s="43"/>
    </row>
    <row r="77" spans="2:18" x14ac:dyDescent="0.25">
      <c r="B77" s="34" t="s">
        <v>63</v>
      </c>
      <c r="C77" s="35">
        <v>110448</v>
      </c>
      <c r="D77" s="36">
        <v>8.4365028717294122E-2</v>
      </c>
      <c r="E77" s="35">
        <v>117301</v>
      </c>
      <c r="F77" s="36">
        <f t="shared" si="18"/>
        <v>6.2047298276111773E-2</v>
      </c>
      <c r="G77" s="35">
        <v>93051</v>
      </c>
      <c r="H77" s="36">
        <f t="shared" ref="H77:H88" si="20">IFERROR(G77/E77-1,"-")</f>
        <v>-0.2067331054296212</v>
      </c>
      <c r="I77" s="35">
        <v>254</v>
      </c>
      <c r="J77" s="36">
        <f t="shared" ref="J77:J88" si="21">IFERROR(I77/G77-1,"-")</f>
        <v>-0.99727031412881106</v>
      </c>
      <c r="K77" s="35">
        <v>88549</v>
      </c>
      <c r="L77" s="36">
        <f t="shared" si="19"/>
        <v>-0.24511299988917401</v>
      </c>
      <c r="M77" s="35">
        <v>115484</v>
      </c>
      <c r="N77" s="36">
        <f t="shared" ref="N77:N87" si="22">IFERROR(M77/K77-1,"-")</f>
        <v>0.30418186540785319</v>
      </c>
      <c r="O77" s="36">
        <f t="shared" ref="O77:O87" si="23">IFERROR(M77/E77-1,"-")</f>
        <v>-1.5490064023324646E-2</v>
      </c>
      <c r="P77" s="43"/>
      <c r="Q77" s="43"/>
    </row>
    <row r="78" spans="2:18" x14ac:dyDescent="0.25">
      <c r="B78" s="34" t="s">
        <v>65</v>
      </c>
      <c r="C78" s="35">
        <v>130270</v>
      </c>
      <c r="D78" s="36">
        <v>8.239028200142906E-2</v>
      </c>
      <c r="E78" s="35">
        <v>127918</v>
      </c>
      <c r="F78" s="36">
        <f t="shared" si="18"/>
        <v>-1.8054809242342817E-2</v>
      </c>
      <c r="G78" s="35">
        <v>46700</v>
      </c>
      <c r="H78" s="36">
        <f t="shared" si="20"/>
        <v>-0.63492237214465519</v>
      </c>
      <c r="I78" s="35">
        <v>197</v>
      </c>
      <c r="J78" s="36">
        <f t="shared" si="21"/>
        <v>-0.99578158458244115</v>
      </c>
      <c r="K78" s="35">
        <v>108708</v>
      </c>
      <c r="L78" s="36">
        <f t="shared" si="19"/>
        <v>-0.15017433043043205</v>
      </c>
      <c r="M78" s="35">
        <v>135428</v>
      </c>
      <c r="N78" s="36">
        <f t="shared" si="22"/>
        <v>0.24579607756558852</v>
      </c>
      <c r="O78" s="36">
        <f t="shared" si="23"/>
        <v>5.8709485764317781E-2</v>
      </c>
      <c r="P78" s="43"/>
      <c r="Q78" s="43"/>
    </row>
    <row r="79" spans="2:18" x14ac:dyDescent="0.25">
      <c r="B79" s="34" t="s">
        <v>67</v>
      </c>
      <c r="C79" s="35">
        <v>128581</v>
      </c>
      <c r="D79" s="36">
        <v>-4.9989553266732711E-3</v>
      </c>
      <c r="E79" s="35">
        <v>124245</v>
      </c>
      <c r="F79" s="36">
        <f t="shared" si="18"/>
        <v>-3.372193403379975E-2</v>
      </c>
      <c r="G79" s="35">
        <v>0</v>
      </c>
      <c r="H79" s="36">
        <f t="shared" si="20"/>
        <v>-1</v>
      </c>
      <c r="I79" s="35">
        <v>273</v>
      </c>
      <c r="J79" s="36" t="str">
        <f t="shared" si="21"/>
        <v>-</v>
      </c>
      <c r="K79" s="35">
        <v>113846</v>
      </c>
      <c r="L79" s="36">
        <f t="shared" si="19"/>
        <v>-8.369753309992356E-2</v>
      </c>
      <c r="M79" s="35">
        <v>126707</v>
      </c>
      <c r="N79" s="36">
        <f t="shared" si="22"/>
        <v>0.11296839590323771</v>
      </c>
      <c r="O79" s="36">
        <f t="shared" si="23"/>
        <v>1.981568674795775E-2</v>
      </c>
      <c r="P79" s="43"/>
      <c r="Q79" s="43"/>
    </row>
    <row r="80" spans="2:18" x14ac:dyDescent="0.25">
      <c r="B80" s="34" t="s">
        <v>69</v>
      </c>
      <c r="C80" s="35">
        <v>125295</v>
      </c>
      <c r="D80" s="36">
        <v>2.4690045470901811E-2</v>
      </c>
      <c r="E80" s="35">
        <v>118896</v>
      </c>
      <c r="F80" s="36">
        <f t="shared" si="18"/>
        <v>-5.1071471327666762E-2</v>
      </c>
      <c r="G80" s="35">
        <v>0</v>
      </c>
      <c r="H80" s="36">
        <f t="shared" si="20"/>
        <v>-1</v>
      </c>
      <c r="I80" s="35">
        <v>887</v>
      </c>
      <c r="J80" s="36" t="str">
        <f t="shared" si="21"/>
        <v>-</v>
      </c>
      <c r="K80" s="35">
        <v>113721</v>
      </c>
      <c r="L80" s="36">
        <f t="shared" si="19"/>
        <v>-4.352543399273312E-2</v>
      </c>
      <c r="M80" s="35">
        <v>123913</v>
      </c>
      <c r="N80" s="36">
        <f t="shared" si="22"/>
        <v>8.9622848902137786E-2</v>
      </c>
      <c r="O80" s="36">
        <f t="shared" si="23"/>
        <v>4.2196541515273855E-2</v>
      </c>
      <c r="P80" s="43"/>
      <c r="Q80" s="43"/>
    </row>
    <row r="81" spans="2:18" x14ac:dyDescent="0.25">
      <c r="B81" s="34" t="s">
        <v>71</v>
      </c>
      <c r="C81" s="35">
        <v>111291</v>
      </c>
      <c r="D81" s="36">
        <v>-0.11082437161438774</v>
      </c>
      <c r="E81" s="35">
        <v>122402</v>
      </c>
      <c r="F81" s="36">
        <f t="shared" si="18"/>
        <v>9.9837363308802995E-2</v>
      </c>
      <c r="G81" s="35">
        <v>207</v>
      </c>
      <c r="H81" s="36">
        <f t="shared" si="20"/>
        <v>-0.99830885116256274</v>
      </c>
      <c r="I81" s="35">
        <v>2453</v>
      </c>
      <c r="J81" s="36">
        <f t="shared" si="21"/>
        <v>10.85024154589372</v>
      </c>
      <c r="K81" s="35">
        <v>111946</v>
      </c>
      <c r="L81" s="36">
        <f t="shared" si="19"/>
        <v>-8.54234407934511E-2</v>
      </c>
      <c r="M81" s="35">
        <v>125808</v>
      </c>
      <c r="N81" s="36">
        <f t="shared" si="22"/>
        <v>0.12382755971629189</v>
      </c>
      <c r="O81" s="36">
        <f t="shared" si="23"/>
        <v>2.7826342706818608E-2</v>
      </c>
      <c r="P81" s="43"/>
      <c r="Q81" s="43"/>
    </row>
    <row r="82" spans="2:18" x14ac:dyDescent="0.25">
      <c r="B82" s="34" t="s">
        <v>73</v>
      </c>
      <c r="C82" s="35">
        <v>117324</v>
      </c>
      <c r="D82" s="36">
        <v>-0.16219284903275566</v>
      </c>
      <c r="E82" s="35">
        <v>117586</v>
      </c>
      <c r="F82" s="36">
        <f t="shared" si="18"/>
        <v>2.2331321809689886E-3</v>
      </c>
      <c r="G82" s="35">
        <v>19383</v>
      </c>
      <c r="H82" s="36">
        <f t="shared" si="20"/>
        <v>-0.8351589474937493</v>
      </c>
      <c r="I82" s="35">
        <v>18166</v>
      </c>
      <c r="J82" s="36">
        <f t="shared" si="21"/>
        <v>-6.2786978279936068E-2</v>
      </c>
      <c r="K82" s="35">
        <v>121039</v>
      </c>
      <c r="L82" s="36">
        <f t="shared" si="19"/>
        <v>2.9365740819485397E-2</v>
      </c>
      <c r="M82" s="35">
        <v>131972</v>
      </c>
      <c r="N82" s="36">
        <f t="shared" si="22"/>
        <v>9.032625847867215E-2</v>
      </c>
      <c r="O82" s="36">
        <f t="shared" si="23"/>
        <v>0.12234449679383608</v>
      </c>
      <c r="P82" s="43"/>
      <c r="Q82" s="43"/>
    </row>
    <row r="83" spans="2:18" x14ac:dyDescent="0.25">
      <c r="B83" s="34" t="s">
        <v>75</v>
      </c>
      <c r="C83" s="35">
        <v>108314</v>
      </c>
      <c r="D83" s="36">
        <v>-0.20372575831091111</v>
      </c>
      <c r="E83" s="35">
        <v>123849</v>
      </c>
      <c r="F83" s="36">
        <f t="shared" si="18"/>
        <v>0.14342559595250837</v>
      </c>
      <c r="G83" s="35">
        <v>11641</v>
      </c>
      <c r="H83" s="36">
        <f t="shared" si="20"/>
        <v>-0.90600650792497317</v>
      </c>
      <c r="I83" s="35">
        <v>46661</v>
      </c>
      <c r="J83" s="36">
        <f t="shared" si="21"/>
        <v>3.0083326174727256</v>
      </c>
      <c r="K83" s="35">
        <v>124117</v>
      </c>
      <c r="L83" s="36">
        <f t="shared" si="19"/>
        <v>2.1639254253162932E-3</v>
      </c>
      <c r="M83" s="35">
        <v>134425</v>
      </c>
      <c r="N83" s="36">
        <f t="shared" si="22"/>
        <v>8.305066993240251E-2</v>
      </c>
      <c r="O83" s="36">
        <f t="shared" si="23"/>
        <v>8.5394310813974972E-2</v>
      </c>
      <c r="P83" s="43"/>
      <c r="Q83" s="43"/>
    </row>
    <row r="84" spans="2:18" x14ac:dyDescent="0.25">
      <c r="B84" s="34" t="s">
        <v>77</v>
      </c>
      <c r="C84" s="35">
        <v>117132</v>
      </c>
      <c r="D84" s="36">
        <v>-2.826471100639627E-2</v>
      </c>
      <c r="E84" s="35">
        <v>118462</v>
      </c>
      <c r="F84" s="36">
        <f t="shared" si="18"/>
        <v>1.1354710924427192E-2</v>
      </c>
      <c r="G84" s="35">
        <v>6696</v>
      </c>
      <c r="H84" s="36">
        <f t="shared" si="20"/>
        <v>-0.94347554490047436</v>
      </c>
      <c r="I84" s="35">
        <v>48206</v>
      </c>
      <c r="J84" s="36">
        <f t="shared" si="21"/>
        <v>6.1992234169653528</v>
      </c>
      <c r="K84" s="35">
        <v>113170</v>
      </c>
      <c r="L84" s="36">
        <f t="shared" si="19"/>
        <v>-4.4672553223818579E-2</v>
      </c>
      <c r="M84" s="35">
        <v>121068</v>
      </c>
      <c r="N84" s="36">
        <f t="shared" si="22"/>
        <v>6.978881328974107E-2</v>
      </c>
      <c r="O84" s="36">
        <f t="shared" si="23"/>
        <v>2.1998615589809312E-2</v>
      </c>
      <c r="P84" s="43"/>
      <c r="Q84" s="43"/>
    </row>
    <row r="85" spans="2:18" x14ac:dyDescent="0.25">
      <c r="B85" s="34" t="s">
        <v>79</v>
      </c>
      <c r="C85" s="35">
        <v>128272</v>
      </c>
      <c r="D85" s="36">
        <v>-1.9537102149386976E-2</v>
      </c>
      <c r="E85" s="35">
        <v>128197</v>
      </c>
      <c r="F85" s="36">
        <f t="shared" si="18"/>
        <v>-5.8469502307600951E-4</v>
      </c>
      <c r="G85" s="35">
        <v>12868</v>
      </c>
      <c r="H85" s="36">
        <f t="shared" si="20"/>
        <v>-0.89962323611316952</v>
      </c>
      <c r="I85" s="35">
        <v>89640</v>
      </c>
      <c r="J85" s="36">
        <f t="shared" si="21"/>
        <v>5.9661175007771217</v>
      </c>
      <c r="K85" s="35">
        <v>133343</v>
      </c>
      <c r="L85" s="36">
        <f t="shared" si="19"/>
        <v>4.0141344961270642E-2</v>
      </c>
      <c r="M85" s="35">
        <v>139692</v>
      </c>
      <c r="N85" s="36">
        <f t="shared" si="22"/>
        <v>4.7614047981521246E-2</v>
      </c>
      <c r="O85" s="36">
        <f t="shared" si="23"/>
        <v>8.9666684867820701E-2</v>
      </c>
      <c r="P85" s="43"/>
      <c r="Q85" s="43"/>
    </row>
    <row r="86" spans="2:18" x14ac:dyDescent="0.25">
      <c r="B86" s="34" t="s">
        <v>81</v>
      </c>
      <c r="C86" s="35">
        <v>115360</v>
      </c>
      <c r="D86" s="36">
        <v>-7.5961563276928379E-3</v>
      </c>
      <c r="E86" s="35">
        <v>100213</v>
      </c>
      <c r="F86" s="36">
        <f t="shared" si="18"/>
        <v>-0.13130201109570039</v>
      </c>
      <c r="G86" s="35">
        <v>9561</v>
      </c>
      <c r="H86" s="36">
        <f t="shared" si="20"/>
        <v>-0.90459321644896373</v>
      </c>
      <c r="I86" s="35">
        <v>78745</v>
      </c>
      <c r="J86" s="36">
        <f t="shared" si="21"/>
        <v>7.2360631733082315</v>
      </c>
      <c r="K86" s="35">
        <v>110776</v>
      </c>
      <c r="L86" s="36">
        <f t="shared" si="19"/>
        <v>0.10540548631415092</v>
      </c>
      <c r="M86" s="35">
        <v>129717</v>
      </c>
      <c r="N86" s="36">
        <f t="shared" si="22"/>
        <v>0.17098468982451065</v>
      </c>
      <c r="O86" s="36">
        <f t="shared" si="23"/>
        <v>0.29441290052188829</v>
      </c>
      <c r="P86" s="43"/>
      <c r="Q86" s="43"/>
    </row>
    <row r="87" spans="2:18" x14ac:dyDescent="0.25">
      <c r="B87" s="34" t="s">
        <v>83</v>
      </c>
      <c r="C87" s="35">
        <v>114247</v>
      </c>
      <c r="D87" s="36">
        <v>4.7801164763608073E-2</v>
      </c>
      <c r="E87" s="35">
        <v>112541</v>
      </c>
      <c r="F87" s="36">
        <f t="shared" si="18"/>
        <v>-1.4932558404159413E-2</v>
      </c>
      <c r="G87" s="35">
        <v>13088</v>
      </c>
      <c r="H87" s="36">
        <f t="shared" si="20"/>
        <v>-0.8837046054326867</v>
      </c>
      <c r="I87" s="35">
        <v>54354</v>
      </c>
      <c r="J87" s="36">
        <f t="shared" si="21"/>
        <v>3.1529645476772616</v>
      </c>
      <c r="K87" s="35">
        <v>125215</v>
      </c>
      <c r="L87" s="36">
        <f t="shared" si="19"/>
        <v>0.11261673523427018</v>
      </c>
      <c r="M87" s="35">
        <v>149841</v>
      </c>
      <c r="N87" s="36">
        <f t="shared" si="22"/>
        <v>0.19666972806772343</v>
      </c>
      <c r="O87" s="36">
        <f t="shared" si="23"/>
        <v>0.33143476599639232</v>
      </c>
      <c r="P87" s="43"/>
      <c r="Q87" s="43"/>
    </row>
    <row r="88" spans="2:18" ht="15.75" x14ac:dyDescent="0.25">
      <c r="B88" s="37" t="s">
        <v>84</v>
      </c>
      <c r="C88" s="38">
        <v>1401147</v>
      </c>
      <c r="D88" s="39">
        <v>-3.5087852197303482E-2</v>
      </c>
      <c r="E88" s="38">
        <v>1420765</v>
      </c>
      <c r="F88" s="39">
        <f t="shared" si="18"/>
        <v>1.4001386007321148E-2</v>
      </c>
      <c r="G88" s="38">
        <v>299697</v>
      </c>
      <c r="H88" s="39">
        <f t="shared" si="20"/>
        <v>-0.78905941517421951</v>
      </c>
      <c r="I88" s="38">
        <v>340317</v>
      </c>
      <c r="J88" s="39">
        <f t="shared" si="21"/>
        <v>0.13553689226118371</v>
      </c>
      <c r="K88" s="38">
        <v>1311507</v>
      </c>
      <c r="L88" s="39">
        <f t="shared" si="19"/>
        <v>-7.6900824555785063E-2</v>
      </c>
      <c r="M88" s="38">
        <v>1538786</v>
      </c>
      <c r="N88" s="39">
        <v>0.17329606323107694</v>
      </c>
      <c r="O88" s="39">
        <v>8.3068628520550636E-2</v>
      </c>
      <c r="P88" s="43"/>
      <c r="Q88" s="43"/>
    </row>
    <row r="90" spans="2:18" x14ac:dyDescent="0.25">
      <c r="B90" s="41" t="s">
        <v>137</v>
      </c>
      <c r="C90" s="41"/>
      <c r="D90" s="41"/>
      <c r="E90" s="41"/>
      <c r="F90" s="41"/>
      <c r="G90" s="41"/>
      <c r="H90" s="41"/>
      <c r="I90" s="41"/>
      <c r="J90" s="41"/>
      <c r="K90" s="42"/>
      <c r="L90" s="41"/>
      <c r="M90" s="41"/>
      <c r="N90" s="41"/>
      <c r="O90" s="41"/>
    </row>
    <row r="93" spans="2:18" ht="21.75" thickBot="1" x14ac:dyDescent="0.3">
      <c r="B93" s="12" t="s">
        <v>141</v>
      </c>
      <c r="C93" s="13"/>
      <c r="D93" s="12"/>
      <c r="E93" s="12"/>
      <c r="F93" s="12"/>
      <c r="G93" s="12"/>
      <c r="H93" s="12"/>
      <c r="I93" s="12"/>
      <c r="J93" s="12"/>
      <c r="K93" s="12"/>
      <c r="L93" s="12"/>
      <c r="M93" s="12"/>
      <c r="N93" s="12"/>
      <c r="O93" s="12"/>
      <c r="R93" s="14" t="str">
        <f>CONCATENATE("año ",K96,": ",FIXED(K110,0)," (",FIXED(L110*100,1),"%)")</f>
        <v>año 2022: 269.914 (-13,4%)</v>
      </c>
    </row>
    <row r="94" spans="2:18" ht="6" customHeight="1" thickBot="1" x14ac:dyDescent="0.3">
      <c r="B94" s="15"/>
      <c r="C94" s="16"/>
      <c r="D94" s="15"/>
      <c r="E94" s="15"/>
      <c r="F94" s="15"/>
      <c r="G94" s="17"/>
      <c r="H94" s="17"/>
      <c r="I94" s="17"/>
      <c r="J94" s="17"/>
      <c r="K94" s="15"/>
      <c r="L94" s="15"/>
      <c r="M94" s="17"/>
      <c r="N94" s="17"/>
      <c r="O94" s="17"/>
      <c r="R94" s="14" t="s">
        <v>99</v>
      </c>
    </row>
    <row r="95" spans="2:18" ht="22.5" thickTop="1" thickBot="1" x14ac:dyDescent="0.3">
      <c r="B95" s="18" t="s">
        <v>100</v>
      </c>
      <c r="C95" s="19" t="s">
        <v>101</v>
      </c>
      <c r="D95" s="20"/>
      <c r="E95" s="20"/>
      <c r="F95" s="20"/>
      <c r="G95" s="20"/>
      <c r="H95" s="20"/>
      <c r="I95" s="20"/>
      <c r="J95" s="20"/>
      <c r="K95" s="20"/>
      <c r="L95" s="20"/>
      <c r="M95" s="20"/>
      <c r="N95" s="20"/>
      <c r="O95" s="21"/>
    </row>
    <row r="96" spans="2:18" ht="22.5" thickTop="1" thickBot="1" x14ac:dyDescent="0.3">
      <c r="B96" s="18">
        <v>2017</v>
      </c>
      <c r="C96" s="22">
        <v>2018</v>
      </c>
      <c r="D96" s="23"/>
      <c r="E96" s="22">
        <v>2019</v>
      </c>
      <c r="F96" s="23"/>
      <c r="G96" s="22">
        <v>2020</v>
      </c>
      <c r="H96" s="23"/>
      <c r="I96" s="22">
        <v>2021</v>
      </c>
      <c r="J96" s="23"/>
      <c r="K96" s="22">
        <v>2022</v>
      </c>
      <c r="L96" s="24"/>
      <c r="M96" s="25">
        <v>2023</v>
      </c>
      <c r="N96" s="26"/>
      <c r="O96" s="27"/>
    </row>
    <row r="97" spans="2:15" ht="31.5" thickTop="1" thickBot="1" x14ac:dyDescent="0.3">
      <c r="B97" s="28"/>
      <c r="C97" s="29" t="s">
        <v>59</v>
      </c>
      <c r="D97" s="30" t="str">
        <f>CONCATENATE("Variación ",RIGHT(C96,2),"/",RIGHT(B96,2))</f>
        <v>Variación 18/17</v>
      </c>
      <c r="E97" s="31" t="s">
        <v>59</v>
      </c>
      <c r="F97" s="30" t="str">
        <f>CONCATENATE("Variación ",RIGHT(E96,2),"/",RIGHT(C96,2))</f>
        <v>Variación 19/18</v>
      </c>
      <c r="G97" s="31" t="s">
        <v>59</v>
      </c>
      <c r="H97" s="30" t="str">
        <f>CONCATENATE("Variación ",RIGHT(G96,2),"/",RIGHT(E96,2))</f>
        <v>Variación 20/19</v>
      </c>
      <c r="I97" s="31" t="s">
        <v>59</v>
      </c>
      <c r="J97" s="30" t="str">
        <f>CONCATENATE("Variación ",RIGHT(I96,2),"/",RIGHT(G96,2))</f>
        <v>Variación 21/20</v>
      </c>
      <c r="K97" s="31" t="s">
        <v>59</v>
      </c>
      <c r="L97" s="30" t="str">
        <f>CONCATENATE("Variación ",RIGHT(K96,2),"/",RIGHT(E96,2))</f>
        <v>Variación 22/19</v>
      </c>
      <c r="M97" s="32" t="s">
        <v>59</v>
      </c>
      <c r="N97" s="33" t="str">
        <f>CONCATENATE("Variación ",RIGHT(M96,2),"/",RIGHT(K96,2))</f>
        <v>Variación 23/22</v>
      </c>
      <c r="O97" s="33" t="str">
        <f>CONCATENATE("Variación ",RIGHT(M96,2),"/",RIGHT(E96,2))</f>
        <v>Variación 23/19</v>
      </c>
    </row>
    <row r="98" spans="2:15" x14ac:dyDescent="0.25">
      <c r="B98" s="34" t="s">
        <v>61</v>
      </c>
      <c r="C98" s="35">
        <v>19021</v>
      </c>
      <c r="D98" s="36">
        <v>0.10664417035140805</v>
      </c>
      <c r="E98" s="35">
        <v>19456</v>
      </c>
      <c r="F98" s="36">
        <f t="shared" ref="F98:F110" si="24">IFERROR(E98/C98-1,"-")</f>
        <v>2.2869460070448433E-2</v>
      </c>
      <c r="G98" s="35">
        <v>15698</v>
      </c>
      <c r="H98" s="36">
        <f>IFERROR(G98/E98-1,"-")</f>
        <v>-0.19315378289473684</v>
      </c>
      <c r="I98" s="35">
        <v>1292</v>
      </c>
      <c r="J98" s="36">
        <f>IFERROR(I98/G98-1,"-")</f>
        <v>-0.91769652184991723</v>
      </c>
      <c r="K98" s="35">
        <v>14043</v>
      </c>
      <c r="L98" s="36">
        <f t="shared" ref="L98:L110" si="25">IFERROR(K98/E98-1,"-")</f>
        <v>-0.27821751644736847</v>
      </c>
      <c r="M98" s="35">
        <v>25949</v>
      </c>
      <c r="N98" s="36">
        <f>IFERROR(M98/K98-1,"-")</f>
        <v>0.84782453891618603</v>
      </c>
      <c r="O98" s="36">
        <f>IFERROR(M98/E98-1,"-")</f>
        <v>0.33372738486842102</v>
      </c>
    </row>
    <row r="99" spans="2:15" x14ac:dyDescent="0.25">
      <c r="B99" s="34" t="s">
        <v>63</v>
      </c>
      <c r="C99" s="35">
        <v>16671</v>
      </c>
      <c r="D99" s="36">
        <v>9.0182786587580388E-3</v>
      </c>
      <c r="E99" s="35">
        <v>18306</v>
      </c>
      <c r="F99" s="36">
        <f t="shared" si="24"/>
        <v>9.8074500629836248E-2</v>
      </c>
      <c r="G99" s="35">
        <v>15047</v>
      </c>
      <c r="H99" s="36">
        <f t="shared" ref="H99:H110" si="26">IFERROR(G99/E99-1,"-")</f>
        <v>-0.17802906150988751</v>
      </c>
      <c r="I99" s="35">
        <v>152</v>
      </c>
      <c r="J99" s="36">
        <f t="shared" ref="J99:J110" si="27">IFERROR(I99/G99-1,"-")</f>
        <v>-0.98989831860171462</v>
      </c>
      <c r="K99" s="35">
        <v>14806</v>
      </c>
      <c r="L99" s="36">
        <f t="shared" si="25"/>
        <v>-0.19119414399650392</v>
      </c>
      <c r="M99" s="35">
        <v>26348</v>
      </c>
      <c r="N99" s="36">
        <f t="shared" ref="N99:N109" si="28">IFERROR(M99/K99-1,"-")</f>
        <v>0.77954883155477517</v>
      </c>
      <c r="O99" s="36">
        <f t="shared" ref="O99:O109" si="29">IFERROR(M99/E99-1,"-")</f>
        <v>0.43930951600568124</v>
      </c>
    </row>
    <row r="100" spans="2:15" x14ac:dyDescent="0.25">
      <c r="B100" s="34" t="s">
        <v>65</v>
      </c>
      <c r="C100" s="35">
        <v>21922</v>
      </c>
      <c r="D100" s="36">
        <v>5.2020347442172987E-2</v>
      </c>
      <c r="E100" s="35">
        <v>23765</v>
      </c>
      <c r="F100" s="36">
        <f t="shared" si="24"/>
        <v>8.4070796460177011E-2</v>
      </c>
      <c r="G100" s="35">
        <v>7659</v>
      </c>
      <c r="H100" s="36">
        <f t="shared" si="26"/>
        <v>-0.6777193351567431</v>
      </c>
      <c r="I100" s="35">
        <v>205</v>
      </c>
      <c r="J100" s="36">
        <f t="shared" si="27"/>
        <v>-0.9732341036688863</v>
      </c>
      <c r="K100" s="35">
        <v>18084</v>
      </c>
      <c r="L100" s="36">
        <f t="shared" si="25"/>
        <v>-0.23904902167052389</v>
      </c>
      <c r="M100" s="35">
        <v>26248</v>
      </c>
      <c r="N100" s="36">
        <f t="shared" si="28"/>
        <v>0.45144879451448805</v>
      </c>
      <c r="O100" s="36">
        <f t="shared" si="29"/>
        <v>0.10448138018093833</v>
      </c>
    </row>
    <row r="101" spans="2:15" x14ac:dyDescent="0.25">
      <c r="B101" s="34" t="s">
        <v>67</v>
      </c>
      <c r="C101" s="35">
        <v>24488</v>
      </c>
      <c r="D101" s="36">
        <v>0.11319210837348859</v>
      </c>
      <c r="E101" s="35">
        <v>26151</v>
      </c>
      <c r="F101" s="36">
        <f t="shared" si="24"/>
        <v>6.7910813459653774E-2</v>
      </c>
      <c r="G101" s="35">
        <v>0</v>
      </c>
      <c r="H101" s="36">
        <f t="shared" si="26"/>
        <v>-1</v>
      </c>
      <c r="I101" s="35">
        <v>164</v>
      </c>
      <c r="J101" s="36" t="str">
        <f t="shared" si="27"/>
        <v>-</v>
      </c>
      <c r="K101" s="35">
        <v>18549</v>
      </c>
      <c r="L101" s="36">
        <f t="shared" si="25"/>
        <v>-0.29069634048411153</v>
      </c>
      <c r="M101" s="35">
        <v>28853</v>
      </c>
      <c r="N101" s="36">
        <f t="shared" si="28"/>
        <v>0.5555016442934928</v>
      </c>
      <c r="O101" s="36">
        <f t="shared" si="29"/>
        <v>0.10332300868035649</v>
      </c>
    </row>
    <row r="102" spans="2:15" x14ac:dyDescent="0.25">
      <c r="B102" s="34" t="s">
        <v>69</v>
      </c>
      <c r="C102" s="35">
        <v>26923</v>
      </c>
      <c r="D102" s="36">
        <v>0.18150699960503802</v>
      </c>
      <c r="E102" s="35">
        <v>30589</v>
      </c>
      <c r="F102" s="36">
        <f t="shared" si="24"/>
        <v>0.13616610333172385</v>
      </c>
      <c r="G102" s="35">
        <v>0</v>
      </c>
      <c r="H102" s="36">
        <f t="shared" si="26"/>
        <v>-1</v>
      </c>
      <c r="I102" s="35">
        <v>377</v>
      </c>
      <c r="J102" s="36" t="str">
        <f t="shared" si="27"/>
        <v>-</v>
      </c>
      <c r="K102" s="35">
        <v>23253</v>
      </c>
      <c r="L102" s="36">
        <f t="shared" si="25"/>
        <v>-0.23982477361142895</v>
      </c>
      <c r="M102" s="35">
        <v>29348</v>
      </c>
      <c r="N102" s="36">
        <f t="shared" si="28"/>
        <v>0.26211671612265075</v>
      </c>
      <c r="O102" s="36">
        <f t="shared" si="29"/>
        <v>-4.0570139592663979E-2</v>
      </c>
    </row>
    <row r="103" spans="2:15" x14ac:dyDescent="0.25">
      <c r="B103" s="34" t="s">
        <v>71</v>
      </c>
      <c r="C103" s="35">
        <v>33219</v>
      </c>
      <c r="D103" s="36">
        <v>0.22769606031487921</v>
      </c>
      <c r="E103" s="35">
        <v>31358</v>
      </c>
      <c r="F103" s="36">
        <f t="shared" si="24"/>
        <v>-5.6022155995063105E-2</v>
      </c>
      <c r="G103" s="35">
        <v>22</v>
      </c>
      <c r="H103" s="36">
        <f t="shared" si="26"/>
        <v>-0.99929842464442886</v>
      </c>
      <c r="I103" s="35">
        <v>688</v>
      </c>
      <c r="J103" s="36">
        <f t="shared" si="27"/>
        <v>30.272727272727273</v>
      </c>
      <c r="K103" s="35">
        <v>27286</v>
      </c>
      <c r="L103" s="36">
        <f t="shared" si="25"/>
        <v>-0.12985522035844121</v>
      </c>
      <c r="M103" s="35">
        <v>31304</v>
      </c>
      <c r="N103" s="36">
        <f t="shared" si="28"/>
        <v>0.14725500256541824</v>
      </c>
      <c r="O103" s="36">
        <f t="shared" si="29"/>
        <v>-1.7220486000382174E-3</v>
      </c>
    </row>
    <row r="104" spans="2:15" x14ac:dyDescent="0.25">
      <c r="B104" s="34" t="s">
        <v>73</v>
      </c>
      <c r="C104" s="35">
        <v>28069</v>
      </c>
      <c r="D104" s="36">
        <v>-8.3700584337152772E-2</v>
      </c>
      <c r="E104" s="35">
        <v>37990</v>
      </c>
      <c r="F104" s="36">
        <f t="shared" si="24"/>
        <v>0.35345042573657781</v>
      </c>
      <c r="G104" s="35">
        <v>3135</v>
      </c>
      <c r="H104" s="36">
        <f t="shared" si="26"/>
        <v>-0.91747828375888396</v>
      </c>
      <c r="I104" s="35">
        <v>6465</v>
      </c>
      <c r="J104" s="36">
        <f t="shared" si="27"/>
        <v>1.062200956937799</v>
      </c>
      <c r="K104" s="35">
        <v>31599</v>
      </c>
      <c r="L104" s="36">
        <f t="shared" si="25"/>
        <v>-0.16822848117925771</v>
      </c>
      <c r="M104" s="35">
        <v>36343</v>
      </c>
      <c r="N104" s="36">
        <f t="shared" si="28"/>
        <v>0.15013133327004025</v>
      </c>
      <c r="O104" s="36">
        <f t="shared" si="29"/>
        <v>-4.3353514082653311E-2</v>
      </c>
    </row>
    <row r="105" spans="2:15" x14ac:dyDescent="0.25">
      <c r="B105" s="34" t="s">
        <v>75</v>
      </c>
      <c r="C105" s="35">
        <v>26854</v>
      </c>
      <c r="D105" s="36">
        <v>0.11998999040747393</v>
      </c>
      <c r="E105" s="35">
        <v>31571</v>
      </c>
      <c r="F105" s="36">
        <f t="shared" si="24"/>
        <v>0.1756535339241827</v>
      </c>
      <c r="G105" s="35">
        <v>2738</v>
      </c>
      <c r="H105" s="36">
        <f t="shared" si="26"/>
        <v>-0.91327484083494348</v>
      </c>
      <c r="I105" s="35">
        <v>16572</v>
      </c>
      <c r="J105" s="36">
        <f t="shared" si="27"/>
        <v>5.0525931336742147</v>
      </c>
      <c r="K105" s="35">
        <v>29097</v>
      </c>
      <c r="L105" s="36">
        <f t="shared" si="25"/>
        <v>-7.8363054702100032E-2</v>
      </c>
      <c r="M105" s="35">
        <v>30586</v>
      </c>
      <c r="N105" s="36">
        <f t="shared" si="28"/>
        <v>5.1173660514829633E-2</v>
      </c>
      <c r="O105" s="36">
        <f t="shared" si="29"/>
        <v>-3.1199518545500626E-2</v>
      </c>
    </row>
    <row r="106" spans="2:15" x14ac:dyDescent="0.25">
      <c r="B106" s="34" t="s">
        <v>77</v>
      </c>
      <c r="C106" s="35">
        <v>28423</v>
      </c>
      <c r="D106" s="36">
        <v>8.517868051313382E-2</v>
      </c>
      <c r="E106" s="35">
        <v>29246</v>
      </c>
      <c r="F106" s="36">
        <f t="shared" si="24"/>
        <v>2.8955423424691373E-2</v>
      </c>
      <c r="G106" s="35">
        <v>1426</v>
      </c>
      <c r="H106" s="36">
        <f t="shared" si="26"/>
        <v>-0.95124119537714558</v>
      </c>
      <c r="I106" s="35">
        <v>13257</v>
      </c>
      <c r="J106" s="36">
        <f t="shared" si="27"/>
        <v>8.2966339410939689</v>
      </c>
      <c r="K106" s="35">
        <v>25603</v>
      </c>
      <c r="L106" s="36">
        <f t="shared" si="25"/>
        <v>-0.12456404294604395</v>
      </c>
      <c r="M106" s="35">
        <v>29036</v>
      </c>
      <c r="N106" s="36">
        <f t="shared" si="28"/>
        <v>0.13408584931453338</v>
      </c>
      <c r="O106" s="36">
        <f t="shared" si="29"/>
        <v>-7.1804691239827356E-3</v>
      </c>
    </row>
    <row r="107" spans="2:15" x14ac:dyDescent="0.25">
      <c r="B107" s="34" t="s">
        <v>79</v>
      </c>
      <c r="C107" s="35">
        <v>26970</v>
      </c>
      <c r="D107" s="36">
        <v>1.8427611207612715E-2</v>
      </c>
      <c r="E107" s="35">
        <v>27378</v>
      </c>
      <c r="F107" s="36">
        <f t="shared" si="24"/>
        <v>1.5127919911012144E-2</v>
      </c>
      <c r="G107" s="35">
        <v>2133</v>
      </c>
      <c r="H107" s="36">
        <f t="shared" si="26"/>
        <v>-0.92209072978303752</v>
      </c>
      <c r="I107" s="35">
        <v>18790</v>
      </c>
      <c r="J107" s="36">
        <f t="shared" si="27"/>
        <v>7.8091889357712141</v>
      </c>
      <c r="K107" s="35">
        <v>24128</v>
      </c>
      <c r="L107" s="36">
        <f t="shared" si="25"/>
        <v>-0.11870845204178537</v>
      </c>
      <c r="M107" s="35">
        <v>27700</v>
      </c>
      <c r="N107" s="36">
        <f t="shared" si="28"/>
        <v>0.14804376657824925</v>
      </c>
      <c r="O107" s="36">
        <f t="shared" si="29"/>
        <v>1.1761268171524675E-2</v>
      </c>
    </row>
    <row r="108" spans="2:15" x14ac:dyDescent="0.25">
      <c r="B108" s="34" t="s">
        <v>81</v>
      </c>
      <c r="C108" s="35">
        <v>18678</v>
      </c>
      <c r="D108" s="36">
        <v>0.20247215605485103</v>
      </c>
      <c r="E108" s="35">
        <v>17647</v>
      </c>
      <c r="F108" s="36">
        <f t="shared" si="24"/>
        <v>-5.5198629403576449E-2</v>
      </c>
      <c r="G108" s="35">
        <v>1476</v>
      </c>
      <c r="H108" s="36">
        <f t="shared" si="26"/>
        <v>-0.91635972119907061</v>
      </c>
      <c r="I108" s="35">
        <v>12989</v>
      </c>
      <c r="J108" s="36">
        <f t="shared" si="27"/>
        <v>7.8001355013550135</v>
      </c>
      <c r="K108" s="35">
        <v>22321</v>
      </c>
      <c r="L108" s="36">
        <f t="shared" si="25"/>
        <v>0.26486088286960952</v>
      </c>
      <c r="M108" s="35">
        <v>33582</v>
      </c>
      <c r="N108" s="36">
        <f t="shared" si="28"/>
        <v>0.50450248644773987</v>
      </c>
      <c r="O108" s="36">
        <f t="shared" si="29"/>
        <v>0.90298634328781091</v>
      </c>
    </row>
    <row r="109" spans="2:15" x14ac:dyDescent="0.25">
      <c r="B109" s="34" t="s">
        <v>83</v>
      </c>
      <c r="C109" s="35">
        <v>20190</v>
      </c>
      <c r="D109" s="36">
        <v>0.1346521299314376</v>
      </c>
      <c r="E109" s="35">
        <v>18234</v>
      </c>
      <c r="F109" s="36">
        <f t="shared" si="24"/>
        <v>-9.6879643387815739E-2</v>
      </c>
      <c r="G109" s="35">
        <v>2017</v>
      </c>
      <c r="H109" s="36">
        <f t="shared" si="26"/>
        <v>-0.88938247230448608</v>
      </c>
      <c r="I109" s="35">
        <v>11460</v>
      </c>
      <c r="J109" s="36">
        <f t="shared" si="27"/>
        <v>4.6817055032226076</v>
      </c>
      <c r="K109" s="35">
        <v>21145</v>
      </c>
      <c r="L109" s="36">
        <f t="shared" si="25"/>
        <v>0.15964681364483924</v>
      </c>
      <c r="M109" s="35">
        <v>25428</v>
      </c>
      <c r="N109" s="36">
        <f t="shared" si="28"/>
        <v>0.20255379522345707</v>
      </c>
      <c r="O109" s="36">
        <f t="shared" si="29"/>
        <v>0.3945376768673905</v>
      </c>
    </row>
    <row r="110" spans="2:15" ht="15.75" x14ac:dyDescent="0.25">
      <c r="B110" s="37" t="s">
        <v>84</v>
      </c>
      <c r="C110" s="38">
        <v>291428</v>
      </c>
      <c r="D110" s="39">
        <v>9.1482460805537125E-2</v>
      </c>
      <c r="E110" s="38">
        <v>311691</v>
      </c>
      <c r="F110" s="39">
        <f t="shared" si="24"/>
        <v>6.9530038294192797E-2</v>
      </c>
      <c r="G110" s="38">
        <v>51351</v>
      </c>
      <c r="H110" s="39">
        <f t="shared" si="26"/>
        <v>-0.83525029596619726</v>
      </c>
      <c r="I110" s="38">
        <v>82411</v>
      </c>
      <c r="J110" s="39">
        <f t="shared" si="27"/>
        <v>0.60485677007263727</v>
      </c>
      <c r="K110" s="38">
        <v>269914</v>
      </c>
      <c r="L110" s="39">
        <f t="shared" si="25"/>
        <v>-0.13403338562871558</v>
      </c>
      <c r="M110" s="38">
        <v>350725</v>
      </c>
      <c r="N110" s="39">
        <v>0.29939536296746372</v>
      </c>
      <c r="O110" s="39">
        <v>0.1252330031986808</v>
      </c>
    </row>
    <row r="112" spans="2:15" x14ac:dyDescent="0.25">
      <c r="B112" s="41" t="s">
        <v>137</v>
      </c>
      <c r="C112" s="41"/>
      <c r="D112" s="41"/>
      <c r="E112" s="41"/>
      <c r="F112" s="41"/>
      <c r="G112" s="41"/>
      <c r="H112" s="41"/>
      <c r="I112" s="41"/>
      <c r="J112" s="41"/>
      <c r="K112" s="42"/>
      <c r="L112" s="41"/>
      <c r="M112" s="41"/>
      <c r="N112" s="41"/>
      <c r="O112" s="41"/>
    </row>
    <row r="115" spans="2:18" ht="21.75" thickBot="1" x14ac:dyDescent="0.3">
      <c r="B115" s="12" t="s">
        <v>142</v>
      </c>
      <c r="C115" s="13"/>
      <c r="D115" s="12"/>
      <c r="E115" s="12"/>
      <c r="F115" s="12"/>
      <c r="G115" s="12"/>
      <c r="H115" s="12"/>
      <c r="I115" s="12"/>
      <c r="J115" s="12"/>
      <c r="K115" s="12"/>
      <c r="L115" s="12"/>
      <c r="M115" s="12"/>
      <c r="N115" s="12"/>
      <c r="O115" s="12"/>
      <c r="R115" s="14" t="str">
        <f>CONCATENATE("año ",K118,": ",FIXED(K132,0)," (",FIXED(L132*100,1),"%)")</f>
        <v>año 2022: 263.915 (-33,7%)</v>
      </c>
    </row>
    <row r="116" spans="2:18" ht="6" customHeight="1" thickBot="1" x14ac:dyDescent="0.3">
      <c r="B116" s="15"/>
      <c r="C116" s="16"/>
      <c r="D116" s="15"/>
      <c r="E116" s="15"/>
      <c r="F116" s="15"/>
      <c r="G116" s="17"/>
      <c r="H116" s="17"/>
      <c r="I116" s="17"/>
      <c r="J116" s="17"/>
      <c r="K116" s="15"/>
      <c r="L116" s="15"/>
      <c r="M116" s="17"/>
      <c r="N116" s="17"/>
      <c r="O116" s="17"/>
      <c r="R116" s="14" t="s">
        <v>103</v>
      </c>
    </row>
    <row r="117" spans="2:18" ht="22.5" thickTop="1" thickBot="1" x14ac:dyDescent="0.3">
      <c r="B117" s="18" t="s">
        <v>104</v>
      </c>
      <c r="C117" s="19" t="s">
        <v>104</v>
      </c>
      <c r="D117" s="20"/>
      <c r="E117" s="20"/>
      <c r="F117" s="20"/>
      <c r="G117" s="20"/>
      <c r="H117" s="20"/>
      <c r="I117" s="20"/>
      <c r="J117" s="20"/>
      <c r="K117" s="20"/>
      <c r="L117" s="20"/>
      <c r="M117" s="20"/>
      <c r="N117" s="20"/>
      <c r="O117" s="21"/>
    </row>
    <row r="118" spans="2:18" ht="22.5" thickTop="1" thickBot="1" x14ac:dyDescent="0.3">
      <c r="B118" s="18">
        <v>2017</v>
      </c>
      <c r="C118" s="22">
        <v>2018</v>
      </c>
      <c r="D118" s="23"/>
      <c r="E118" s="22">
        <v>2019</v>
      </c>
      <c r="F118" s="23"/>
      <c r="G118" s="22">
        <v>2020</v>
      </c>
      <c r="H118" s="23"/>
      <c r="I118" s="22">
        <v>2021</v>
      </c>
      <c r="J118" s="23"/>
      <c r="K118" s="22">
        <v>2022</v>
      </c>
      <c r="L118" s="24"/>
      <c r="M118" s="25">
        <v>2023</v>
      </c>
      <c r="N118" s="26"/>
      <c r="O118" s="27"/>
    </row>
    <row r="119" spans="2:18" ht="31.5" thickTop="1" thickBot="1" x14ac:dyDescent="0.3">
      <c r="B119" s="28"/>
      <c r="C119" s="29" t="s">
        <v>59</v>
      </c>
      <c r="D119" s="30" t="str">
        <f>CONCATENATE("Variación ",RIGHT(C118,2),"/",RIGHT(B118,2))</f>
        <v>Variación 18/17</v>
      </c>
      <c r="E119" s="31" t="s">
        <v>59</v>
      </c>
      <c r="F119" s="30" t="str">
        <f>CONCATENATE("Variación ",RIGHT(E118,2),"/",RIGHT(C118,2))</f>
        <v>Variación 19/18</v>
      </c>
      <c r="G119" s="31" t="s">
        <v>59</v>
      </c>
      <c r="H119" s="30" t="str">
        <f>CONCATENATE("Variación ",RIGHT(G118,2),"/",RIGHT(E118,2))</f>
        <v>Variación 20/19</v>
      </c>
      <c r="I119" s="31" t="s">
        <v>59</v>
      </c>
      <c r="J119" s="30" t="str">
        <f>CONCATENATE("Variación ",RIGHT(I118,2),"/",RIGHT(G118,2))</f>
        <v>Variación 21/20</v>
      </c>
      <c r="K119" s="31" t="s">
        <v>59</v>
      </c>
      <c r="L119" s="30" t="str">
        <f>CONCATENATE("Variación ",RIGHT(K118,2),"/",RIGHT(E118,2))</f>
        <v>Variación 22/19</v>
      </c>
      <c r="M119" s="32" t="s">
        <v>59</v>
      </c>
      <c r="N119" s="33" t="str">
        <f>CONCATENATE("Variación ",RIGHT(M118,2),"/",RIGHT(K118,2))</f>
        <v>Variación 23/22</v>
      </c>
      <c r="O119" s="33" t="str">
        <f>CONCATENATE("Variación ",RIGHT(M118,2),"/",RIGHT(E118,2))</f>
        <v>Variación 23/19</v>
      </c>
    </row>
    <row r="120" spans="2:18" x14ac:dyDescent="0.25">
      <c r="B120" s="34" t="s">
        <v>61</v>
      </c>
      <c r="C120" s="35">
        <v>34551</v>
      </c>
      <c r="D120" s="36">
        <v>-0.33360978244098138</v>
      </c>
      <c r="E120" s="35">
        <v>35731</v>
      </c>
      <c r="F120" s="36">
        <f t="shared" ref="F120:F132" si="30">IFERROR(E120/C120-1,"-")</f>
        <v>3.4152412375908048E-2</v>
      </c>
      <c r="G120" s="35">
        <v>41469</v>
      </c>
      <c r="H120" s="36">
        <f>IFERROR(G120/E120-1,"-")</f>
        <v>0.16058884442081101</v>
      </c>
      <c r="I120" s="35">
        <v>6288</v>
      </c>
      <c r="J120" s="36">
        <f>IFERROR(I120/G120-1,"-")</f>
        <v>-0.84836866092743979</v>
      </c>
      <c r="K120" s="35">
        <v>16691</v>
      </c>
      <c r="L120" s="36">
        <f t="shared" ref="L120:L132" si="31">IFERROR(K120/E120-1,"-")</f>
        <v>-0.53287061655145385</v>
      </c>
      <c r="M120" s="35">
        <v>28749</v>
      </c>
      <c r="N120" s="36">
        <f>IFERROR(M120/K120-1,"-")</f>
        <v>0.72242525912168243</v>
      </c>
      <c r="O120" s="36">
        <f>IFERROR(M120/E120-1,"-")</f>
        <v>-0.19540455067028628</v>
      </c>
    </row>
    <row r="121" spans="2:18" x14ac:dyDescent="0.25">
      <c r="B121" s="34" t="s">
        <v>63</v>
      </c>
      <c r="C121" s="35">
        <v>38260</v>
      </c>
      <c r="D121" s="36">
        <v>0.10578034682080917</v>
      </c>
      <c r="E121" s="35">
        <v>53196</v>
      </c>
      <c r="F121" s="36">
        <f t="shared" si="30"/>
        <v>0.39038159958180874</v>
      </c>
      <c r="G121" s="35">
        <v>32156</v>
      </c>
      <c r="H121" s="36">
        <f t="shared" ref="H121:H132" si="32">IFERROR(G121/E121-1,"-")</f>
        <v>-0.39551846003458901</v>
      </c>
      <c r="I121" s="35">
        <v>3200</v>
      </c>
      <c r="J121" s="36">
        <f t="shared" ref="J121:J132" si="33">IFERROR(I121/G121-1,"-")</f>
        <v>-0.90048513496703575</v>
      </c>
      <c r="K121" s="35">
        <v>27569</v>
      </c>
      <c r="L121" s="36">
        <f t="shared" si="31"/>
        <v>-0.48174674787578009</v>
      </c>
      <c r="M121" s="35">
        <v>37071</v>
      </c>
      <c r="N121" s="36">
        <f t="shared" ref="N121:N131" si="34">IFERROR(M121/K121-1,"-")</f>
        <v>0.34466248322391091</v>
      </c>
      <c r="O121" s="36">
        <f t="shared" ref="O121:O131" si="35">IFERROR(M121/E121-1,"-")</f>
        <v>-0.30312429505977889</v>
      </c>
    </row>
    <row r="122" spans="2:18" x14ac:dyDescent="0.25">
      <c r="B122" s="34" t="s">
        <v>65</v>
      </c>
      <c r="C122" s="35">
        <v>51526</v>
      </c>
      <c r="D122" s="36">
        <v>-0.10202161031718371</v>
      </c>
      <c r="E122" s="35">
        <v>56805</v>
      </c>
      <c r="F122" s="36">
        <f t="shared" si="30"/>
        <v>0.10245313045840931</v>
      </c>
      <c r="G122" s="35">
        <v>18324</v>
      </c>
      <c r="H122" s="36">
        <f t="shared" si="32"/>
        <v>-0.67742276208080277</v>
      </c>
      <c r="I122" s="35">
        <v>5966</v>
      </c>
      <c r="J122" s="36">
        <f t="shared" si="33"/>
        <v>-0.67441606636105655</v>
      </c>
      <c r="K122" s="35">
        <v>32637</v>
      </c>
      <c r="L122" s="36">
        <f t="shared" si="31"/>
        <v>-0.42545550567731716</v>
      </c>
      <c r="M122" s="35">
        <v>34370</v>
      </c>
      <c r="N122" s="36">
        <f t="shared" si="34"/>
        <v>5.3099243190244172E-2</v>
      </c>
      <c r="O122" s="36">
        <f t="shared" si="35"/>
        <v>-0.39494762784966109</v>
      </c>
    </row>
    <row r="123" spans="2:18" x14ac:dyDescent="0.25">
      <c r="B123" s="34" t="s">
        <v>67</v>
      </c>
      <c r="C123" s="35">
        <v>38200</v>
      </c>
      <c r="D123" s="36">
        <v>-0.30401195204605913</v>
      </c>
      <c r="E123" s="35">
        <v>29257</v>
      </c>
      <c r="F123" s="36">
        <f t="shared" si="30"/>
        <v>-0.23410994764397908</v>
      </c>
      <c r="G123" s="35">
        <v>0</v>
      </c>
      <c r="H123" s="36">
        <f t="shared" si="32"/>
        <v>-1</v>
      </c>
      <c r="I123" s="35">
        <v>6088</v>
      </c>
      <c r="J123" s="36" t="str">
        <f t="shared" si="33"/>
        <v>-</v>
      </c>
      <c r="K123" s="35">
        <v>23335</v>
      </c>
      <c r="L123" s="36">
        <f t="shared" si="31"/>
        <v>-0.20241309772020366</v>
      </c>
      <c r="M123" s="35">
        <v>31448</v>
      </c>
      <c r="N123" s="36">
        <f t="shared" si="34"/>
        <v>0.34767516605956716</v>
      </c>
      <c r="O123" s="36">
        <f t="shared" si="35"/>
        <v>7.4888060976860293E-2</v>
      </c>
    </row>
    <row r="124" spans="2:18" x14ac:dyDescent="0.25">
      <c r="B124" s="34" t="s">
        <v>69</v>
      </c>
      <c r="C124" s="35">
        <v>26860</v>
      </c>
      <c r="D124" s="36">
        <v>3.8790269559500379E-2</v>
      </c>
      <c r="E124" s="35">
        <v>20979</v>
      </c>
      <c r="F124" s="36">
        <f t="shared" si="30"/>
        <v>-0.2189501116902457</v>
      </c>
      <c r="G124" s="35">
        <v>0</v>
      </c>
      <c r="H124" s="36">
        <f t="shared" si="32"/>
        <v>-1</v>
      </c>
      <c r="I124" s="35">
        <v>8120</v>
      </c>
      <c r="J124" s="36" t="str">
        <f t="shared" si="33"/>
        <v>-</v>
      </c>
      <c r="K124" s="35">
        <v>15746</v>
      </c>
      <c r="L124" s="36">
        <f t="shared" si="31"/>
        <v>-0.24943991610658278</v>
      </c>
      <c r="M124" s="35">
        <v>14999</v>
      </c>
      <c r="N124" s="36">
        <f t="shared" si="34"/>
        <v>-4.7440619839959397E-2</v>
      </c>
      <c r="O124" s="36">
        <f t="shared" si="35"/>
        <v>-0.28504695171361838</v>
      </c>
    </row>
    <row r="125" spans="2:18" x14ac:dyDescent="0.25">
      <c r="B125" s="34" t="s">
        <v>71</v>
      </c>
      <c r="C125" s="35">
        <v>24174</v>
      </c>
      <c r="D125" s="36">
        <v>-4.714229404808834E-2</v>
      </c>
      <c r="E125" s="35">
        <v>21895</v>
      </c>
      <c r="F125" s="36">
        <f t="shared" si="30"/>
        <v>-9.4274840737982979E-2</v>
      </c>
      <c r="G125" s="35">
        <v>54</v>
      </c>
      <c r="H125" s="36">
        <f t="shared" si="32"/>
        <v>-0.9975336834893811</v>
      </c>
      <c r="I125" s="35">
        <v>7709</v>
      </c>
      <c r="J125" s="36">
        <f t="shared" si="33"/>
        <v>141.75925925925927</v>
      </c>
      <c r="K125" s="35">
        <v>15972</v>
      </c>
      <c r="L125" s="36">
        <f t="shared" si="31"/>
        <v>-0.27051838319250976</v>
      </c>
      <c r="M125" s="35">
        <v>15775</v>
      </c>
      <c r="N125" s="36">
        <f t="shared" si="34"/>
        <v>-1.2334084648134236E-2</v>
      </c>
      <c r="O125" s="36">
        <f t="shared" si="35"/>
        <v>-0.2795158712034711</v>
      </c>
    </row>
    <row r="126" spans="2:18" x14ac:dyDescent="0.25">
      <c r="B126" s="34" t="s">
        <v>73</v>
      </c>
      <c r="C126" s="35">
        <v>22079</v>
      </c>
      <c r="D126" s="36">
        <v>-8.8209787321907873E-2</v>
      </c>
      <c r="E126" s="35">
        <v>22228</v>
      </c>
      <c r="F126" s="36">
        <f t="shared" si="30"/>
        <v>6.7484940441142616E-3</v>
      </c>
      <c r="G126" s="35">
        <v>8531</v>
      </c>
      <c r="H126" s="36">
        <f t="shared" si="32"/>
        <v>-0.61620478675544366</v>
      </c>
      <c r="I126" s="35">
        <v>12170</v>
      </c>
      <c r="J126" s="36">
        <f t="shared" si="33"/>
        <v>0.42656195053334889</v>
      </c>
      <c r="K126" s="35">
        <v>17320</v>
      </c>
      <c r="L126" s="36">
        <f t="shared" si="31"/>
        <v>-0.22080259132625513</v>
      </c>
      <c r="M126" s="35">
        <v>15011</v>
      </c>
      <c r="N126" s="36">
        <f t="shared" si="34"/>
        <v>-0.13331408775981524</v>
      </c>
      <c r="O126" s="36">
        <f t="shared" si="35"/>
        <v>-0.32468058304840741</v>
      </c>
    </row>
    <row r="127" spans="2:18" x14ac:dyDescent="0.25">
      <c r="B127" s="34" t="s">
        <v>75</v>
      </c>
      <c r="C127" s="35">
        <v>25689</v>
      </c>
      <c r="D127" s="36">
        <v>-7.3435527502254239E-2</v>
      </c>
      <c r="E127" s="35">
        <v>22303</v>
      </c>
      <c r="F127" s="36">
        <f t="shared" si="30"/>
        <v>-0.13180738837634787</v>
      </c>
      <c r="G127" s="35">
        <v>7073</v>
      </c>
      <c r="H127" s="36">
        <f t="shared" si="32"/>
        <v>-0.68286777563556478</v>
      </c>
      <c r="I127" s="35">
        <v>11057</v>
      </c>
      <c r="J127" s="36">
        <f t="shared" si="33"/>
        <v>0.56326876855648234</v>
      </c>
      <c r="K127" s="35">
        <v>17117</v>
      </c>
      <c r="L127" s="36">
        <f t="shared" si="31"/>
        <v>-0.23252477245213643</v>
      </c>
      <c r="M127" s="35">
        <v>13890</v>
      </c>
      <c r="N127" s="36">
        <f t="shared" si="34"/>
        <v>-0.18852602675702523</v>
      </c>
      <c r="O127" s="36">
        <f t="shared" si="35"/>
        <v>-0.37721382773617895</v>
      </c>
    </row>
    <row r="128" spans="2:18" x14ac:dyDescent="0.25">
      <c r="B128" s="34" t="s">
        <v>77</v>
      </c>
      <c r="C128" s="35">
        <v>30784</v>
      </c>
      <c r="D128" s="36">
        <v>-2.1176470588235241E-2</v>
      </c>
      <c r="E128" s="35">
        <v>20638</v>
      </c>
      <c r="F128" s="36">
        <f t="shared" si="30"/>
        <v>-0.32958679833679838</v>
      </c>
      <c r="G128" s="35">
        <v>1129</v>
      </c>
      <c r="H128" s="36">
        <f t="shared" si="32"/>
        <v>-0.94529508673321061</v>
      </c>
      <c r="I128" s="35">
        <v>13165</v>
      </c>
      <c r="J128" s="36">
        <f t="shared" si="33"/>
        <v>10.660761736049601</v>
      </c>
      <c r="K128" s="35">
        <v>14558</v>
      </c>
      <c r="L128" s="36">
        <f t="shared" si="31"/>
        <v>-0.29460219013470301</v>
      </c>
      <c r="M128" s="35">
        <v>16656</v>
      </c>
      <c r="N128" s="36">
        <f t="shared" si="34"/>
        <v>0.14411320236296188</v>
      </c>
      <c r="O128" s="36">
        <f t="shared" si="35"/>
        <v>-0.19294505281519525</v>
      </c>
    </row>
    <row r="129" spans="2:18" x14ac:dyDescent="0.25">
      <c r="B129" s="34" t="s">
        <v>79</v>
      </c>
      <c r="C129" s="35">
        <v>35872</v>
      </c>
      <c r="D129" s="36">
        <v>-0.25224605507264508</v>
      </c>
      <c r="E129" s="35">
        <v>29524</v>
      </c>
      <c r="F129" s="36">
        <f t="shared" si="30"/>
        <v>-0.17696253345227475</v>
      </c>
      <c r="G129" s="35">
        <v>1676</v>
      </c>
      <c r="H129" s="36">
        <f t="shared" si="32"/>
        <v>-0.94323262430564969</v>
      </c>
      <c r="I129" s="35">
        <v>26009</v>
      </c>
      <c r="J129" s="36">
        <f t="shared" si="33"/>
        <v>14.518496420047732</v>
      </c>
      <c r="K129" s="35">
        <v>21531</v>
      </c>
      <c r="L129" s="36">
        <f t="shared" si="31"/>
        <v>-0.27072889852323534</v>
      </c>
      <c r="M129" s="35">
        <v>24145</v>
      </c>
      <c r="N129" s="36">
        <f t="shared" si="34"/>
        <v>0.12140634434071806</v>
      </c>
      <c r="O129" s="36">
        <f t="shared" si="35"/>
        <v>-0.18219076005961254</v>
      </c>
    </row>
    <row r="130" spans="2:18" x14ac:dyDescent="0.25">
      <c r="B130" s="34" t="s">
        <v>81</v>
      </c>
      <c r="C130" s="35">
        <v>48065</v>
      </c>
      <c r="D130" s="36">
        <v>-4.3996260715635338E-2</v>
      </c>
      <c r="E130" s="35">
        <v>38526</v>
      </c>
      <c r="F130" s="36">
        <f t="shared" si="30"/>
        <v>-0.19846041818370952</v>
      </c>
      <c r="G130" s="35">
        <v>8320</v>
      </c>
      <c r="H130" s="36">
        <f t="shared" si="32"/>
        <v>-0.78404194569900842</v>
      </c>
      <c r="I130" s="35">
        <v>34169</v>
      </c>
      <c r="J130" s="36">
        <f t="shared" si="33"/>
        <v>3.1068509615384619</v>
      </c>
      <c r="K130" s="35">
        <v>31083</v>
      </c>
      <c r="L130" s="36">
        <f t="shared" si="31"/>
        <v>-0.19319420650988939</v>
      </c>
      <c r="M130" s="35">
        <v>39019</v>
      </c>
      <c r="N130" s="36">
        <f t="shared" si="34"/>
        <v>0.25531641089984869</v>
      </c>
      <c r="O130" s="36">
        <f t="shared" si="35"/>
        <v>1.2796552977210274E-2</v>
      </c>
    </row>
    <row r="131" spans="2:18" x14ac:dyDescent="0.25">
      <c r="B131" s="34" t="s">
        <v>83</v>
      </c>
      <c r="C131" s="35">
        <v>45205</v>
      </c>
      <c r="D131" s="36">
        <v>6.2621941186149721E-2</v>
      </c>
      <c r="E131" s="35">
        <v>46890</v>
      </c>
      <c r="F131" s="36">
        <f t="shared" si="30"/>
        <v>3.727463776130957E-2</v>
      </c>
      <c r="G131" s="35">
        <v>7137</v>
      </c>
      <c r="H131" s="36">
        <f t="shared" si="32"/>
        <v>-0.84779270633397319</v>
      </c>
      <c r="I131" s="35">
        <v>29537</v>
      </c>
      <c r="J131" s="36">
        <f t="shared" si="33"/>
        <v>3.138573630376909</v>
      </c>
      <c r="K131" s="35">
        <v>30356</v>
      </c>
      <c r="L131" s="36">
        <f t="shared" si="31"/>
        <v>-0.35261249733418643</v>
      </c>
      <c r="M131" s="35">
        <v>34075</v>
      </c>
      <c r="N131" s="36">
        <f t="shared" si="34"/>
        <v>0.1225128475424957</v>
      </c>
      <c r="O131" s="36">
        <f t="shared" si="35"/>
        <v>-0.27329921091917253</v>
      </c>
    </row>
    <row r="132" spans="2:18" ht="15.75" x14ac:dyDescent="0.25">
      <c r="B132" s="37" t="s">
        <v>84</v>
      </c>
      <c r="C132" s="38">
        <v>421265</v>
      </c>
      <c r="D132" s="39">
        <v>-0.11148396404300998</v>
      </c>
      <c r="E132" s="38">
        <v>397972</v>
      </c>
      <c r="F132" s="39">
        <f t="shared" si="30"/>
        <v>-5.5292986599883687E-2</v>
      </c>
      <c r="G132" s="38">
        <v>125869</v>
      </c>
      <c r="H132" s="39">
        <f t="shared" si="32"/>
        <v>-0.68372398058154848</v>
      </c>
      <c r="I132" s="38">
        <v>163478</v>
      </c>
      <c r="J132" s="39">
        <f t="shared" si="33"/>
        <v>0.29879477869848814</v>
      </c>
      <c r="K132" s="38">
        <v>263915</v>
      </c>
      <c r="L132" s="39">
        <f t="shared" si="31"/>
        <v>-0.33685033117907792</v>
      </c>
      <c r="M132" s="38">
        <v>305208</v>
      </c>
      <c r="N132" s="39">
        <v>0.15646325521474713</v>
      </c>
      <c r="O132" s="39">
        <v>-0.23309177530077496</v>
      </c>
    </row>
    <row r="134" spans="2:18" x14ac:dyDescent="0.25">
      <c r="B134" s="41" t="s">
        <v>137</v>
      </c>
      <c r="C134" s="41"/>
      <c r="D134" s="41"/>
      <c r="E134" s="41"/>
      <c r="F134" s="41"/>
      <c r="G134" s="41"/>
      <c r="H134" s="41"/>
      <c r="I134" s="41"/>
      <c r="J134" s="41"/>
      <c r="K134" s="42"/>
      <c r="L134" s="41"/>
      <c r="M134" s="41"/>
      <c r="N134" s="41"/>
      <c r="O134" s="41"/>
    </row>
    <row r="137" spans="2:18" ht="21.75" thickBot="1" x14ac:dyDescent="0.3">
      <c r="B137" s="12" t="s">
        <v>143</v>
      </c>
      <c r="C137" s="13"/>
      <c r="D137" s="12"/>
      <c r="E137" s="12"/>
      <c r="F137" s="12"/>
      <c r="G137" s="12"/>
      <c r="H137" s="12"/>
      <c r="I137" s="12"/>
      <c r="J137" s="12"/>
      <c r="K137" s="12"/>
      <c r="L137" s="12"/>
      <c r="M137" s="12"/>
      <c r="N137" s="12"/>
      <c r="O137" s="12"/>
      <c r="R137" s="14" t="str">
        <f>CONCATENATE("año ",K140,": ",FIXED(K154,0)," (",FIXED(L154*100,1),"%)")</f>
        <v>año 2022: 89.754 (30,1%)</v>
      </c>
    </row>
    <row r="138" spans="2:18" ht="6" customHeight="1" thickBot="1" x14ac:dyDescent="0.3">
      <c r="B138" s="15"/>
      <c r="C138" s="16"/>
      <c r="D138" s="15"/>
      <c r="E138" s="15"/>
      <c r="F138" s="15"/>
      <c r="G138" s="17"/>
      <c r="H138" s="17"/>
      <c r="I138" s="17"/>
      <c r="J138" s="17"/>
      <c r="K138" s="15"/>
      <c r="L138" s="15"/>
      <c r="M138" s="17"/>
      <c r="N138" s="17"/>
      <c r="O138" s="17"/>
      <c r="R138" s="14" t="s">
        <v>106</v>
      </c>
    </row>
    <row r="139" spans="2:18" ht="22.5" thickTop="1" thickBot="1" x14ac:dyDescent="0.3">
      <c r="B139" s="18" t="s">
        <v>107</v>
      </c>
      <c r="C139" s="19" t="s">
        <v>107</v>
      </c>
      <c r="D139" s="20"/>
      <c r="E139" s="20"/>
      <c r="F139" s="20"/>
      <c r="G139" s="20"/>
      <c r="H139" s="20"/>
      <c r="I139" s="20"/>
      <c r="J139" s="20"/>
      <c r="K139" s="20"/>
      <c r="L139" s="20"/>
      <c r="M139" s="20"/>
      <c r="N139" s="20"/>
      <c r="O139" s="21"/>
    </row>
    <row r="140" spans="2:18" ht="22.5" thickTop="1" thickBot="1" x14ac:dyDescent="0.3">
      <c r="B140" s="18">
        <v>2017</v>
      </c>
      <c r="C140" s="22">
        <v>2018</v>
      </c>
      <c r="D140" s="23"/>
      <c r="E140" s="22">
        <v>2019</v>
      </c>
      <c r="F140" s="23"/>
      <c r="G140" s="22">
        <v>2020</v>
      </c>
      <c r="H140" s="23"/>
      <c r="I140" s="22">
        <v>2021</v>
      </c>
      <c r="J140" s="23"/>
      <c r="K140" s="22">
        <v>2022</v>
      </c>
      <c r="L140" s="24"/>
      <c r="M140" s="25">
        <v>2023</v>
      </c>
      <c r="N140" s="26"/>
      <c r="O140" s="27"/>
    </row>
    <row r="141" spans="2:18" ht="31.5" thickTop="1" thickBot="1" x14ac:dyDescent="0.3">
      <c r="B141" s="28"/>
      <c r="C141" s="29" t="s">
        <v>59</v>
      </c>
      <c r="D141" s="30" t="str">
        <f>CONCATENATE("Variación ",RIGHT(C140,2),"/",RIGHT(B140,2))</f>
        <v>Variación 18/17</v>
      </c>
      <c r="E141" s="31" t="s">
        <v>59</v>
      </c>
      <c r="F141" s="30" t="str">
        <f>CONCATENATE("Variación ",RIGHT(E140,2),"/",RIGHT(C140,2))</f>
        <v>Variación 19/18</v>
      </c>
      <c r="G141" s="31" t="s">
        <v>59</v>
      </c>
      <c r="H141" s="30" t="str">
        <f>CONCATENATE("Variación ",RIGHT(G140,2),"/",RIGHT(E140,2))</f>
        <v>Variación 20/19</v>
      </c>
      <c r="I141" s="31" t="s">
        <v>59</v>
      </c>
      <c r="J141" s="30" t="str">
        <f>CONCATENATE("Variación ",RIGHT(I140,2),"/",RIGHT(G140,2))</f>
        <v>Variación 21/20</v>
      </c>
      <c r="K141" s="31" t="s">
        <v>59</v>
      </c>
      <c r="L141" s="30" t="str">
        <f>CONCATENATE("Variación ",RIGHT(K140,2),"/",RIGHT(E140,2))</f>
        <v>Variación 22/19</v>
      </c>
      <c r="M141" s="32" t="s">
        <v>59</v>
      </c>
      <c r="N141" s="33" t="str">
        <f>CONCATENATE("Variación ",RIGHT(M140,2),"/",RIGHT(K140,2))</f>
        <v>Variación 23/22</v>
      </c>
      <c r="O141" s="33" t="str">
        <f>CONCATENATE("Variación ",RIGHT(M140,2),"/",RIGHT(E140,2))</f>
        <v>Variación 23/19</v>
      </c>
    </row>
    <row r="142" spans="2:18" x14ac:dyDescent="0.25">
      <c r="B142" s="34" t="s">
        <v>61</v>
      </c>
      <c r="C142" s="35">
        <v>5255</v>
      </c>
      <c r="D142" s="36">
        <v>-9.6147230822153373E-2</v>
      </c>
      <c r="E142" s="35">
        <v>7276</v>
      </c>
      <c r="F142" s="36">
        <f t="shared" ref="F142:F154" si="36">IFERROR(E142/C142-1,"-")</f>
        <v>0.38458610846812569</v>
      </c>
      <c r="G142" s="35">
        <v>4763</v>
      </c>
      <c r="H142" s="36">
        <f>IFERROR(G142/E142-1,"-")</f>
        <v>-0.34538207806487076</v>
      </c>
      <c r="I142" s="35">
        <v>354</v>
      </c>
      <c r="J142" s="36">
        <f>IFERROR(I142/G142-1,"-")</f>
        <v>-0.92567709426831835</v>
      </c>
      <c r="K142" s="35">
        <v>4436</v>
      </c>
      <c r="L142" s="36">
        <f t="shared" ref="L142:L154" si="37">IFERROR(K142/E142-1,"-")</f>
        <v>-0.39032435404068166</v>
      </c>
      <c r="M142" s="35">
        <v>8746</v>
      </c>
      <c r="N142" s="36">
        <f>IFERROR(M142/K142-1,"-")</f>
        <v>0.97159603246167725</v>
      </c>
      <c r="O142" s="36">
        <f>IFERROR(M142/E142-1,"-")</f>
        <v>0.2020340846619022</v>
      </c>
    </row>
    <row r="143" spans="2:18" x14ac:dyDescent="0.25">
      <c r="B143" s="34" t="s">
        <v>63</v>
      </c>
      <c r="C143" s="35">
        <v>4907</v>
      </c>
      <c r="D143" s="36">
        <v>6.9529206625980722E-2</v>
      </c>
      <c r="E143" s="35">
        <v>5701</v>
      </c>
      <c r="F143" s="36">
        <f t="shared" si="36"/>
        <v>0.16180965966985927</v>
      </c>
      <c r="G143" s="35">
        <v>3915</v>
      </c>
      <c r="H143" s="36">
        <f t="shared" ref="H143:H154" si="38">IFERROR(G143/E143-1,"-")</f>
        <v>-0.31327837221540078</v>
      </c>
      <c r="I143" s="35">
        <v>346</v>
      </c>
      <c r="J143" s="36">
        <f t="shared" ref="J143:J154" si="39">IFERROR(I143/G143-1,"-")</f>
        <v>-0.91162196679438057</v>
      </c>
      <c r="K143" s="35">
        <v>4883</v>
      </c>
      <c r="L143" s="36">
        <f t="shared" si="37"/>
        <v>-0.14348359936853183</v>
      </c>
      <c r="M143" s="35">
        <v>7766</v>
      </c>
      <c r="N143" s="36">
        <f t="shared" ref="N143:N153" si="40">IFERROR(M143/K143-1,"-")</f>
        <v>0.59041572803604336</v>
      </c>
      <c r="O143" s="36">
        <f t="shared" ref="O143:O153" si="41">IFERROR(M143/E143-1,"-")</f>
        <v>0.36221715488510786</v>
      </c>
    </row>
    <row r="144" spans="2:18" x14ac:dyDescent="0.25">
      <c r="B144" s="34" t="s">
        <v>65</v>
      </c>
      <c r="C144" s="35">
        <v>7398</v>
      </c>
      <c r="D144" s="36">
        <v>0.26181135937233502</v>
      </c>
      <c r="E144" s="35">
        <v>5945</v>
      </c>
      <c r="F144" s="36">
        <f t="shared" si="36"/>
        <v>-0.19640443363071103</v>
      </c>
      <c r="G144" s="35">
        <v>1261</v>
      </c>
      <c r="H144" s="36">
        <f t="shared" si="38"/>
        <v>-0.78788898233809923</v>
      </c>
      <c r="I144" s="35">
        <v>608</v>
      </c>
      <c r="J144" s="36">
        <f t="shared" si="39"/>
        <v>-0.51784298176050747</v>
      </c>
      <c r="K144" s="35">
        <v>5890</v>
      </c>
      <c r="L144" s="36">
        <f t="shared" si="37"/>
        <v>-9.251471825063029E-3</v>
      </c>
      <c r="M144" s="35">
        <v>7805</v>
      </c>
      <c r="N144" s="36">
        <f t="shared" si="40"/>
        <v>0.32512733446519526</v>
      </c>
      <c r="O144" s="36">
        <f t="shared" si="41"/>
        <v>0.31286795626576946</v>
      </c>
    </row>
    <row r="145" spans="2:18" x14ac:dyDescent="0.25">
      <c r="B145" s="34" t="s">
        <v>67</v>
      </c>
      <c r="C145" s="35">
        <v>6823</v>
      </c>
      <c r="D145" s="36">
        <v>-1.2161575213551434E-2</v>
      </c>
      <c r="E145" s="35">
        <v>4473</v>
      </c>
      <c r="F145" s="36">
        <f t="shared" si="36"/>
        <v>-0.34442327421955155</v>
      </c>
      <c r="G145" s="35">
        <v>0</v>
      </c>
      <c r="H145" s="36">
        <f t="shared" si="38"/>
        <v>-1</v>
      </c>
      <c r="I145" s="35">
        <v>1201</v>
      </c>
      <c r="J145" s="36" t="str">
        <f t="shared" si="39"/>
        <v>-</v>
      </c>
      <c r="K145" s="35">
        <v>6856</v>
      </c>
      <c r="L145" s="36">
        <f t="shared" si="37"/>
        <v>0.53275206796333552</v>
      </c>
      <c r="M145" s="35">
        <v>8189</v>
      </c>
      <c r="N145" s="36">
        <f t="shared" si="40"/>
        <v>0.19442823803967335</v>
      </c>
      <c r="O145" s="36">
        <f t="shared" si="41"/>
        <v>0.83076235188911252</v>
      </c>
    </row>
    <row r="146" spans="2:18" x14ac:dyDescent="0.25">
      <c r="B146" s="34" t="s">
        <v>69</v>
      </c>
      <c r="C146" s="35">
        <v>6406</v>
      </c>
      <c r="D146" s="36">
        <v>1.5213946117274224E-2</v>
      </c>
      <c r="E146" s="35">
        <v>4997</v>
      </c>
      <c r="F146" s="36">
        <f t="shared" si="36"/>
        <v>-0.21995004683109587</v>
      </c>
      <c r="G146" s="35">
        <v>0</v>
      </c>
      <c r="H146" s="36">
        <f t="shared" si="38"/>
        <v>-1</v>
      </c>
      <c r="I146" s="35">
        <v>1790</v>
      </c>
      <c r="J146" s="36" t="str">
        <f t="shared" si="39"/>
        <v>-</v>
      </c>
      <c r="K146" s="35">
        <v>7485</v>
      </c>
      <c r="L146" s="36">
        <f t="shared" si="37"/>
        <v>0.49789873924354611</v>
      </c>
      <c r="M146" s="35">
        <v>7734</v>
      </c>
      <c r="N146" s="36">
        <f t="shared" si="40"/>
        <v>3.3266533066132364E-2</v>
      </c>
      <c r="O146" s="36">
        <f t="shared" si="41"/>
        <v>0.54772863718230935</v>
      </c>
    </row>
    <row r="147" spans="2:18" x14ac:dyDescent="0.25">
      <c r="B147" s="34" t="s">
        <v>71</v>
      </c>
      <c r="C147" s="35">
        <v>5945</v>
      </c>
      <c r="D147" s="36">
        <v>-5.0209205020920189E-3</v>
      </c>
      <c r="E147" s="35">
        <v>6319</v>
      </c>
      <c r="F147" s="36">
        <f t="shared" si="36"/>
        <v>6.2910008410429041E-2</v>
      </c>
      <c r="G147" s="35">
        <v>11</v>
      </c>
      <c r="H147" s="36">
        <f t="shared" si="38"/>
        <v>-0.99825921823073271</v>
      </c>
      <c r="I147" s="35">
        <v>2815</v>
      </c>
      <c r="J147" s="36">
        <f t="shared" si="39"/>
        <v>254.90909090909091</v>
      </c>
      <c r="K147" s="35">
        <v>7843</v>
      </c>
      <c r="L147" s="36">
        <f t="shared" si="37"/>
        <v>0.24117740148757716</v>
      </c>
      <c r="M147" s="35">
        <v>7272</v>
      </c>
      <c r="N147" s="36">
        <f t="shared" si="40"/>
        <v>-7.2803774066046101E-2</v>
      </c>
      <c r="O147" s="36">
        <f t="shared" si="41"/>
        <v>0.15081500237379331</v>
      </c>
    </row>
    <row r="148" spans="2:18" x14ac:dyDescent="0.25">
      <c r="B148" s="34" t="s">
        <v>73</v>
      </c>
      <c r="C148" s="35">
        <v>7186</v>
      </c>
      <c r="D148" s="36">
        <v>-1.667129758266217E-3</v>
      </c>
      <c r="E148" s="35">
        <v>5734</v>
      </c>
      <c r="F148" s="36">
        <f t="shared" si="36"/>
        <v>-0.20205956025605343</v>
      </c>
      <c r="G148" s="35">
        <v>1868</v>
      </c>
      <c r="H148" s="36">
        <f t="shared" si="38"/>
        <v>-0.67422392745029647</v>
      </c>
      <c r="I148" s="35">
        <v>4540</v>
      </c>
      <c r="J148" s="36">
        <f t="shared" si="39"/>
        <v>1.4304068522483941</v>
      </c>
      <c r="K148" s="35">
        <v>8290</v>
      </c>
      <c r="L148" s="36">
        <f t="shared" si="37"/>
        <v>0.44576212068364152</v>
      </c>
      <c r="M148" s="35">
        <v>8209</v>
      </c>
      <c r="N148" s="36">
        <f t="shared" si="40"/>
        <v>-9.7708082026537468E-3</v>
      </c>
      <c r="O148" s="36">
        <f t="shared" si="41"/>
        <v>0.43163585629577961</v>
      </c>
    </row>
    <row r="149" spans="2:18" x14ac:dyDescent="0.25">
      <c r="B149" s="34" t="s">
        <v>75</v>
      </c>
      <c r="C149" s="35">
        <v>7230</v>
      </c>
      <c r="D149" s="36">
        <v>-0.31312939388181649</v>
      </c>
      <c r="E149" s="35">
        <v>7038</v>
      </c>
      <c r="F149" s="36">
        <f t="shared" si="36"/>
        <v>-2.655601659751039E-2</v>
      </c>
      <c r="G149" s="35">
        <v>2879</v>
      </c>
      <c r="H149" s="36">
        <f t="shared" si="38"/>
        <v>-0.59093492469451547</v>
      </c>
      <c r="I149" s="35">
        <v>5994</v>
      </c>
      <c r="J149" s="36">
        <f t="shared" si="39"/>
        <v>1.0819729072594653</v>
      </c>
      <c r="K149" s="35">
        <v>9518</v>
      </c>
      <c r="L149" s="36">
        <f t="shared" si="37"/>
        <v>0.35237283319124746</v>
      </c>
      <c r="M149" s="35">
        <v>9796</v>
      </c>
      <c r="N149" s="36">
        <f t="shared" si="40"/>
        <v>2.9207816768228589E-2</v>
      </c>
      <c r="O149" s="36">
        <f t="shared" si="41"/>
        <v>0.39187269110542777</v>
      </c>
    </row>
    <row r="150" spans="2:18" x14ac:dyDescent="0.25">
      <c r="B150" s="34" t="s">
        <v>77</v>
      </c>
      <c r="C150" s="35">
        <v>6303</v>
      </c>
      <c r="D150" s="36">
        <v>-4.5289306270827057E-2</v>
      </c>
      <c r="E150" s="35">
        <v>4525</v>
      </c>
      <c r="F150" s="36">
        <f t="shared" si="36"/>
        <v>-0.28208789465333972</v>
      </c>
      <c r="G150" s="35">
        <v>1123</v>
      </c>
      <c r="H150" s="36">
        <f t="shared" si="38"/>
        <v>-0.75182320441988948</v>
      </c>
      <c r="I150" s="35">
        <v>5100</v>
      </c>
      <c r="J150" s="36">
        <f t="shared" si="39"/>
        <v>3.5414069456812109</v>
      </c>
      <c r="K150" s="35">
        <v>8901</v>
      </c>
      <c r="L150" s="36">
        <f t="shared" si="37"/>
        <v>0.96707182320441998</v>
      </c>
      <c r="M150" s="35">
        <v>8253</v>
      </c>
      <c r="N150" s="36">
        <f t="shared" si="40"/>
        <v>-7.2800808897876657E-2</v>
      </c>
      <c r="O150" s="36">
        <f t="shared" si="41"/>
        <v>0.82386740331491715</v>
      </c>
    </row>
    <row r="151" spans="2:18" x14ac:dyDescent="0.25">
      <c r="B151" s="34" t="s">
        <v>79</v>
      </c>
      <c r="C151" s="35">
        <v>5742</v>
      </c>
      <c r="D151" s="36">
        <v>-7.8922040423484163E-2</v>
      </c>
      <c r="E151" s="35">
        <v>4633</v>
      </c>
      <c r="F151" s="36">
        <f t="shared" si="36"/>
        <v>-0.19313827934517591</v>
      </c>
      <c r="G151" s="35">
        <v>953</v>
      </c>
      <c r="H151" s="36">
        <f t="shared" si="38"/>
        <v>-0.79430174832721778</v>
      </c>
      <c r="I151" s="35">
        <v>5250</v>
      </c>
      <c r="J151" s="36">
        <f t="shared" si="39"/>
        <v>4.5089192025183626</v>
      </c>
      <c r="K151" s="35">
        <v>9968</v>
      </c>
      <c r="L151" s="36">
        <f t="shared" si="37"/>
        <v>1.1515216922080724</v>
      </c>
      <c r="M151" s="35">
        <v>9882</v>
      </c>
      <c r="N151" s="36">
        <f t="shared" si="40"/>
        <v>-8.6276083467095033E-3</v>
      </c>
      <c r="O151" s="36">
        <f t="shared" si="41"/>
        <v>1.1329592056982518</v>
      </c>
    </row>
    <row r="152" spans="2:18" x14ac:dyDescent="0.25">
      <c r="B152" s="34" t="s">
        <v>81</v>
      </c>
      <c r="C152" s="35">
        <v>6448</v>
      </c>
      <c r="D152" s="36">
        <v>0.22283330172577287</v>
      </c>
      <c r="E152" s="35">
        <v>6451</v>
      </c>
      <c r="F152" s="36">
        <f t="shared" si="36"/>
        <v>4.6526054590567689E-4</v>
      </c>
      <c r="G152" s="35">
        <v>306</v>
      </c>
      <c r="H152" s="36">
        <f t="shared" si="38"/>
        <v>-0.95256549372190358</v>
      </c>
      <c r="I152" s="35">
        <v>6424</v>
      </c>
      <c r="J152" s="36">
        <f t="shared" si="39"/>
        <v>19.993464052287582</v>
      </c>
      <c r="K152" s="35">
        <v>7152</v>
      </c>
      <c r="L152" s="36">
        <f t="shared" si="37"/>
        <v>0.10866532320570443</v>
      </c>
      <c r="M152" s="35">
        <v>7684</v>
      </c>
      <c r="N152" s="36">
        <f t="shared" si="40"/>
        <v>7.4384787472035807E-2</v>
      </c>
      <c r="O152" s="36">
        <f t="shared" si="41"/>
        <v>0.19113315764997685</v>
      </c>
    </row>
    <row r="153" spans="2:18" x14ac:dyDescent="0.25">
      <c r="B153" s="34" t="s">
        <v>83</v>
      </c>
      <c r="C153" s="35">
        <v>5410</v>
      </c>
      <c r="D153" s="36">
        <v>-0.19958573753513831</v>
      </c>
      <c r="E153" s="35">
        <v>5906</v>
      </c>
      <c r="F153" s="36">
        <f t="shared" si="36"/>
        <v>9.1682070240295843E-2</v>
      </c>
      <c r="G153" s="35">
        <v>321</v>
      </c>
      <c r="H153" s="36">
        <f t="shared" si="38"/>
        <v>-0.94564849305790721</v>
      </c>
      <c r="I153" s="35">
        <v>6761</v>
      </c>
      <c r="J153" s="36">
        <f t="shared" si="39"/>
        <v>20.062305295950157</v>
      </c>
      <c r="K153" s="35">
        <v>8532</v>
      </c>
      <c r="L153" s="36">
        <f t="shared" si="37"/>
        <v>0.4446325770402979</v>
      </c>
      <c r="M153" s="35">
        <v>9642</v>
      </c>
      <c r="N153" s="36">
        <f t="shared" si="40"/>
        <v>0.13009845288326294</v>
      </c>
      <c r="O153" s="36">
        <f t="shared" si="41"/>
        <v>0.63257704029800199</v>
      </c>
    </row>
    <row r="154" spans="2:18" ht="15.75" x14ac:dyDescent="0.25">
      <c r="B154" s="37" t="s">
        <v>84</v>
      </c>
      <c r="C154" s="38">
        <v>75053</v>
      </c>
      <c r="D154" s="39">
        <v>-3.8386142038975501E-2</v>
      </c>
      <c r="E154" s="38">
        <v>68998</v>
      </c>
      <c r="F154" s="39">
        <f t="shared" si="36"/>
        <v>-8.0676322065740158E-2</v>
      </c>
      <c r="G154" s="38">
        <v>17400</v>
      </c>
      <c r="H154" s="39">
        <f t="shared" si="38"/>
        <v>-0.74781877735586533</v>
      </c>
      <c r="I154" s="38">
        <v>41183</v>
      </c>
      <c r="J154" s="39">
        <f t="shared" si="39"/>
        <v>1.3668390804597701</v>
      </c>
      <c r="K154" s="38">
        <v>89754</v>
      </c>
      <c r="L154" s="39">
        <f t="shared" si="37"/>
        <v>0.30082031363227912</v>
      </c>
      <c r="M154" s="38">
        <v>100978</v>
      </c>
      <c r="N154" s="39">
        <v>0.12505292243242638</v>
      </c>
      <c r="O154" s="39">
        <v>0.46349169541146118</v>
      </c>
    </row>
    <row r="156" spans="2:18" x14ac:dyDescent="0.25">
      <c r="B156" s="41" t="s">
        <v>137</v>
      </c>
      <c r="C156" s="41"/>
      <c r="D156" s="41"/>
      <c r="E156" s="41"/>
      <c r="F156" s="41"/>
      <c r="G156" s="41"/>
      <c r="H156" s="41"/>
      <c r="I156" s="41"/>
      <c r="J156" s="41"/>
      <c r="K156" s="42"/>
      <c r="L156" s="41"/>
      <c r="M156" s="41"/>
      <c r="N156" s="41"/>
      <c r="O156" s="41"/>
    </row>
    <row r="159" spans="2:18" ht="21.75" thickBot="1" x14ac:dyDescent="0.3">
      <c r="B159" s="12" t="s">
        <v>144</v>
      </c>
      <c r="C159" s="13"/>
      <c r="D159" s="12"/>
      <c r="E159" s="12"/>
      <c r="F159" s="12"/>
      <c r="G159" s="12"/>
      <c r="H159" s="12"/>
      <c r="I159" s="12"/>
      <c r="J159" s="12"/>
      <c r="K159" s="12"/>
      <c r="L159" s="12"/>
      <c r="M159" s="12"/>
      <c r="N159" s="12"/>
      <c r="O159" s="12"/>
      <c r="R159" s="14" t="str">
        <f>CONCATENATE("año ",K162,": ",FIXED(K176,0)," (",FIXED(L176*100,1),"%)")</f>
        <v>año 2022: 185.246 (17,4%)</v>
      </c>
    </row>
    <row r="160" spans="2:18" ht="6" customHeight="1" thickBot="1" x14ac:dyDescent="0.3">
      <c r="B160" s="15"/>
      <c r="C160" s="16"/>
      <c r="D160" s="15"/>
      <c r="E160" s="15"/>
      <c r="F160" s="15"/>
      <c r="G160" s="17"/>
      <c r="H160" s="17"/>
      <c r="I160" s="17"/>
      <c r="J160" s="17"/>
      <c r="K160" s="15"/>
      <c r="L160" s="15"/>
      <c r="M160" s="17"/>
      <c r="N160" s="17"/>
      <c r="O160" s="17"/>
      <c r="R160" s="14" t="s">
        <v>109</v>
      </c>
    </row>
    <row r="161" spans="2:15" ht="22.5" thickTop="1" thickBot="1" x14ac:dyDescent="0.3">
      <c r="B161" s="18" t="s">
        <v>110</v>
      </c>
      <c r="C161" s="19" t="s">
        <v>110</v>
      </c>
      <c r="D161" s="20"/>
      <c r="E161" s="20"/>
      <c r="F161" s="20"/>
      <c r="G161" s="20"/>
      <c r="H161" s="20"/>
      <c r="I161" s="20"/>
      <c r="J161" s="20"/>
      <c r="K161" s="20"/>
      <c r="L161" s="20"/>
      <c r="M161" s="20"/>
      <c r="N161" s="20"/>
      <c r="O161" s="21"/>
    </row>
    <row r="162" spans="2:15" ht="22.5" thickTop="1" thickBot="1" x14ac:dyDescent="0.3">
      <c r="B162" s="18">
        <v>2017</v>
      </c>
      <c r="C162" s="22">
        <v>2018</v>
      </c>
      <c r="D162" s="23"/>
      <c r="E162" s="22">
        <v>2019</v>
      </c>
      <c r="F162" s="23"/>
      <c r="G162" s="22">
        <v>2020</v>
      </c>
      <c r="H162" s="23"/>
      <c r="I162" s="22">
        <v>2021</v>
      </c>
      <c r="J162" s="23"/>
      <c r="K162" s="22">
        <v>2022</v>
      </c>
      <c r="L162" s="24"/>
      <c r="M162" s="25">
        <v>2023</v>
      </c>
      <c r="N162" s="26"/>
      <c r="O162" s="27"/>
    </row>
    <row r="163" spans="2:15" ht="31.5" thickTop="1" thickBot="1" x14ac:dyDescent="0.3">
      <c r="B163" s="28"/>
      <c r="C163" s="29" t="s">
        <v>59</v>
      </c>
      <c r="D163" s="30" t="str">
        <f>CONCATENATE("Variación ",RIGHT(C162,2),"/",RIGHT(B162,2))</f>
        <v>Variación 18/17</v>
      </c>
      <c r="E163" s="31" t="s">
        <v>59</v>
      </c>
      <c r="F163" s="30" t="str">
        <f>CONCATENATE("Variación ",RIGHT(E162,2),"/",RIGHT(C162,2))</f>
        <v>Variación 19/18</v>
      </c>
      <c r="G163" s="31" t="s">
        <v>59</v>
      </c>
      <c r="H163" s="30" t="str">
        <f>CONCATENATE("Variación ",RIGHT(G162,2),"/",RIGHT(E162,2))</f>
        <v>Variación 20/19</v>
      </c>
      <c r="I163" s="31" t="s">
        <v>59</v>
      </c>
      <c r="J163" s="30" t="str">
        <f>CONCATENATE("Variación ",RIGHT(I162,2),"/",RIGHT(G162,2))</f>
        <v>Variación 21/20</v>
      </c>
      <c r="K163" s="31" t="s">
        <v>59</v>
      </c>
      <c r="L163" s="30" t="str">
        <f>CONCATENATE("Variación ",RIGHT(K162,2),"/",RIGHT(E162,2))</f>
        <v>Variación 22/19</v>
      </c>
      <c r="M163" s="32" t="s">
        <v>59</v>
      </c>
      <c r="N163" s="33" t="str">
        <f>CONCATENATE("Variación ",RIGHT(M162,2),"/",RIGHT(K162,2))</f>
        <v>Variación 23/22</v>
      </c>
      <c r="O163" s="33" t="str">
        <f>CONCATENATE("Variación ",RIGHT(M162,2),"/",RIGHT(E162,2))</f>
        <v>Variación 23/19</v>
      </c>
    </row>
    <row r="164" spans="2:15" x14ac:dyDescent="0.25">
      <c r="B164" s="34" t="s">
        <v>61</v>
      </c>
      <c r="C164" s="35">
        <v>7579</v>
      </c>
      <c r="D164" s="36">
        <v>-8.5986493005306364E-2</v>
      </c>
      <c r="E164" s="35">
        <v>8922</v>
      </c>
      <c r="F164" s="36">
        <f t="shared" ref="F164:F176" si="42">IFERROR(E164/C164-1,"-")</f>
        <v>0.17720015833223379</v>
      </c>
      <c r="G164" s="35">
        <v>10431</v>
      </c>
      <c r="H164" s="36">
        <f>IFERROR(G164/E164-1,"-")</f>
        <v>0.1691324815063886</v>
      </c>
      <c r="I164" s="35">
        <v>2018</v>
      </c>
      <c r="J164" s="36">
        <f>IFERROR(I164/G164-1,"-")</f>
        <v>-0.80653820343207749</v>
      </c>
      <c r="K164" s="35">
        <v>8108</v>
      </c>
      <c r="L164" s="36">
        <f t="shared" ref="L164:L176" si="43">IFERROR(K164/E164-1,"-")</f>
        <v>-9.1235149069715304E-2</v>
      </c>
      <c r="M164" s="35">
        <v>14267</v>
      </c>
      <c r="N164" s="36">
        <f>IFERROR(M164/K164-1,"-")</f>
        <v>0.75962012826837699</v>
      </c>
      <c r="O164" s="36">
        <f>IFERROR(M164/E164-1,"-")</f>
        <v>0.59908092355974008</v>
      </c>
    </row>
    <row r="165" spans="2:15" x14ac:dyDescent="0.25">
      <c r="B165" s="34" t="s">
        <v>63</v>
      </c>
      <c r="C165" s="35">
        <v>12695</v>
      </c>
      <c r="D165" s="36">
        <v>-0.23079253514299569</v>
      </c>
      <c r="E165" s="35">
        <v>18575</v>
      </c>
      <c r="F165" s="36">
        <f t="shared" si="42"/>
        <v>0.46317447814100032</v>
      </c>
      <c r="G165" s="35">
        <v>19935</v>
      </c>
      <c r="H165" s="36">
        <f t="shared" ref="H165:H176" si="44">IFERROR(G165/E165-1,"-")</f>
        <v>7.3216689098250409E-2</v>
      </c>
      <c r="I165" s="35">
        <v>3647</v>
      </c>
      <c r="J165" s="36">
        <f t="shared" ref="J165:J176" si="45">IFERROR(I165/G165-1,"-")</f>
        <v>-0.81705543014798088</v>
      </c>
      <c r="K165" s="35">
        <v>15843</v>
      </c>
      <c r="L165" s="36">
        <f t="shared" si="43"/>
        <v>-0.14707940780619111</v>
      </c>
      <c r="M165" s="35">
        <v>22724</v>
      </c>
      <c r="N165" s="36">
        <f t="shared" ref="N165:N175" si="46">IFERROR(M165/K165-1,"-")</f>
        <v>0.43432430726503823</v>
      </c>
      <c r="O165" s="36">
        <f t="shared" ref="O165:O175" si="47">IFERROR(M165/E165-1,"-")</f>
        <v>0.22336473755047104</v>
      </c>
    </row>
    <row r="166" spans="2:15" x14ac:dyDescent="0.25">
      <c r="B166" s="34" t="s">
        <v>65</v>
      </c>
      <c r="C166" s="35">
        <v>15483</v>
      </c>
      <c r="D166" s="36">
        <v>0.46702671972711762</v>
      </c>
      <c r="E166" s="35">
        <v>12344</v>
      </c>
      <c r="F166" s="36">
        <f t="shared" si="42"/>
        <v>-0.20273848737324807</v>
      </c>
      <c r="G166" s="35">
        <v>4509</v>
      </c>
      <c r="H166" s="36">
        <f t="shared" si="44"/>
        <v>-0.63472132209980558</v>
      </c>
      <c r="I166" s="35">
        <v>2664</v>
      </c>
      <c r="J166" s="36">
        <f t="shared" si="45"/>
        <v>-0.40918163672654695</v>
      </c>
      <c r="K166" s="35">
        <v>15573</v>
      </c>
      <c r="L166" s="36">
        <f t="shared" si="43"/>
        <v>0.26158457550226832</v>
      </c>
      <c r="M166" s="35">
        <v>18184</v>
      </c>
      <c r="N166" s="36">
        <f t="shared" si="46"/>
        <v>0.16766197906633273</v>
      </c>
      <c r="O166" s="36">
        <f t="shared" si="47"/>
        <v>0.47310434219053787</v>
      </c>
    </row>
    <row r="167" spans="2:15" x14ac:dyDescent="0.25">
      <c r="B167" s="34" t="s">
        <v>67</v>
      </c>
      <c r="C167" s="35">
        <v>18062</v>
      </c>
      <c r="D167" s="36">
        <v>-0.19502629467867016</v>
      </c>
      <c r="E167" s="35">
        <v>18052</v>
      </c>
      <c r="F167" s="36">
        <f t="shared" si="42"/>
        <v>-5.5364854390438367E-4</v>
      </c>
      <c r="G167" s="35">
        <v>0</v>
      </c>
      <c r="H167" s="36">
        <f t="shared" si="44"/>
        <v>-1</v>
      </c>
      <c r="I167" s="35">
        <v>3884</v>
      </c>
      <c r="J167" s="36" t="str">
        <f t="shared" si="45"/>
        <v>-</v>
      </c>
      <c r="K167" s="35">
        <v>18578</v>
      </c>
      <c r="L167" s="36">
        <f t="shared" si="43"/>
        <v>2.9138045645911825E-2</v>
      </c>
      <c r="M167" s="35">
        <v>21178</v>
      </c>
      <c r="N167" s="36">
        <f t="shared" si="46"/>
        <v>0.13995047906125535</v>
      </c>
      <c r="O167" s="36">
        <f t="shared" si="47"/>
        <v>0.17316640815422124</v>
      </c>
    </row>
    <row r="168" spans="2:15" x14ac:dyDescent="0.25">
      <c r="B168" s="34" t="s">
        <v>69</v>
      </c>
      <c r="C168" s="35">
        <v>14438</v>
      </c>
      <c r="D168" s="36">
        <v>0.34119832791453786</v>
      </c>
      <c r="E168" s="35">
        <v>11597</v>
      </c>
      <c r="F168" s="36">
        <f t="shared" si="42"/>
        <v>-0.19677240615043634</v>
      </c>
      <c r="G168" s="35">
        <v>0</v>
      </c>
      <c r="H168" s="36">
        <f t="shared" si="44"/>
        <v>-1</v>
      </c>
      <c r="I168" s="35">
        <v>7808</v>
      </c>
      <c r="J168" s="36" t="str">
        <f t="shared" si="45"/>
        <v>-</v>
      </c>
      <c r="K168" s="35">
        <v>15079</v>
      </c>
      <c r="L168" s="36">
        <f t="shared" si="43"/>
        <v>0.30025006467189796</v>
      </c>
      <c r="M168" s="35">
        <v>16587</v>
      </c>
      <c r="N168" s="36">
        <f t="shared" si="46"/>
        <v>0.10000663173950519</v>
      </c>
      <c r="O168" s="36">
        <f t="shared" si="47"/>
        <v>0.4302836940588084</v>
      </c>
    </row>
    <row r="169" spans="2:15" x14ac:dyDescent="0.25">
      <c r="B169" s="34" t="s">
        <v>71</v>
      </c>
      <c r="C169" s="35">
        <v>10879</v>
      </c>
      <c r="D169" s="36">
        <v>0.37274447949526812</v>
      </c>
      <c r="E169" s="35">
        <v>10794</v>
      </c>
      <c r="F169" s="36">
        <f t="shared" si="42"/>
        <v>-7.8132181266660217E-3</v>
      </c>
      <c r="G169" s="35">
        <v>49</v>
      </c>
      <c r="H169" s="36">
        <f t="shared" si="44"/>
        <v>-0.99546044098573283</v>
      </c>
      <c r="I169" s="35">
        <v>6698</v>
      </c>
      <c r="J169" s="36">
        <f t="shared" si="45"/>
        <v>135.69387755102042</v>
      </c>
      <c r="K169" s="35">
        <v>12878</v>
      </c>
      <c r="L169" s="36">
        <f t="shared" si="43"/>
        <v>0.19307022419862885</v>
      </c>
      <c r="M169" s="35">
        <v>14600</v>
      </c>
      <c r="N169" s="36">
        <f t="shared" si="46"/>
        <v>0.13371641559248326</v>
      </c>
      <c r="O169" s="36">
        <f t="shared" si="47"/>
        <v>0.35260329812859004</v>
      </c>
    </row>
    <row r="170" spans="2:15" x14ac:dyDescent="0.25">
      <c r="B170" s="34" t="s">
        <v>73</v>
      </c>
      <c r="C170" s="35">
        <v>14392</v>
      </c>
      <c r="D170" s="36">
        <v>-0.10901999628551973</v>
      </c>
      <c r="E170" s="35">
        <v>14413</v>
      </c>
      <c r="F170" s="36">
        <f t="shared" si="42"/>
        <v>1.4591439688715901E-3</v>
      </c>
      <c r="G170" s="35">
        <v>1771</v>
      </c>
      <c r="H170" s="36">
        <f t="shared" si="44"/>
        <v>-0.87712481787275376</v>
      </c>
      <c r="I170" s="35">
        <v>13921</v>
      </c>
      <c r="J170" s="36">
        <f t="shared" si="45"/>
        <v>6.8605307735742516</v>
      </c>
      <c r="K170" s="35">
        <v>16372</v>
      </c>
      <c r="L170" s="36">
        <f t="shared" si="43"/>
        <v>0.1359189620481509</v>
      </c>
      <c r="M170" s="35">
        <v>19883</v>
      </c>
      <c r="N170" s="36">
        <f t="shared" si="46"/>
        <v>0.2144515025653555</v>
      </c>
      <c r="O170" s="36">
        <f t="shared" si="47"/>
        <v>0.37951849025185602</v>
      </c>
    </row>
    <row r="171" spans="2:15" x14ac:dyDescent="0.25">
      <c r="B171" s="34" t="s">
        <v>75</v>
      </c>
      <c r="C171" s="35">
        <v>18842</v>
      </c>
      <c r="D171" s="36">
        <v>0.18094641178314008</v>
      </c>
      <c r="E171" s="35">
        <v>19213</v>
      </c>
      <c r="F171" s="36">
        <f t="shared" si="42"/>
        <v>1.9690054134380741E-2</v>
      </c>
      <c r="G171" s="35">
        <v>4841</v>
      </c>
      <c r="H171" s="36">
        <f t="shared" si="44"/>
        <v>-0.74803518451048767</v>
      </c>
      <c r="I171" s="35">
        <v>13824</v>
      </c>
      <c r="J171" s="36">
        <f t="shared" si="45"/>
        <v>1.8556083453831853</v>
      </c>
      <c r="K171" s="35">
        <v>18038</v>
      </c>
      <c r="L171" s="36">
        <f t="shared" si="43"/>
        <v>-6.1156508613959271E-2</v>
      </c>
      <c r="M171" s="35">
        <v>20064</v>
      </c>
      <c r="N171" s="36">
        <f t="shared" si="46"/>
        <v>0.11231843885131387</v>
      </c>
      <c r="O171" s="36">
        <f t="shared" si="47"/>
        <v>4.4292926664237786E-2</v>
      </c>
    </row>
    <row r="172" spans="2:15" x14ac:dyDescent="0.25">
      <c r="B172" s="34" t="s">
        <v>77</v>
      </c>
      <c r="C172" s="35">
        <v>9671</v>
      </c>
      <c r="D172" s="36">
        <v>-2.6082578046324301E-2</v>
      </c>
      <c r="E172" s="35">
        <v>8563</v>
      </c>
      <c r="F172" s="36">
        <f t="shared" si="42"/>
        <v>-0.11456933098955635</v>
      </c>
      <c r="G172" s="35">
        <v>2592</v>
      </c>
      <c r="H172" s="36">
        <f t="shared" si="44"/>
        <v>-0.69730234730818641</v>
      </c>
      <c r="I172" s="35">
        <v>8631</v>
      </c>
      <c r="J172" s="36">
        <f t="shared" si="45"/>
        <v>2.3298611111111112</v>
      </c>
      <c r="K172" s="35">
        <v>12537</v>
      </c>
      <c r="L172" s="36">
        <f t="shared" si="43"/>
        <v>0.46408968819339025</v>
      </c>
      <c r="M172" s="35">
        <v>16489</v>
      </c>
      <c r="N172" s="36">
        <f t="shared" si="46"/>
        <v>0.31522692829225485</v>
      </c>
      <c r="O172" s="36">
        <f t="shared" si="47"/>
        <v>0.92561018334695788</v>
      </c>
    </row>
    <row r="173" spans="2:15" x14ac:dyDescent="0.25">
      <c r="B173" s="34" t="s">
        <v>79</v>
      </c>
      <c r="C173" s="35">
        <v>10207</v>
      </c>
      <c r="D173" s="36">
        <v>-6.6489848179989042E-2</v>
      </c>
      <c r="E173" s="35">
        <v>13364</v>
      </c>
      <c r="F173" s="36">
        <f t="shared" si="42"/>
        <v>0.30929754090330164</v>
      </c>
      <c r="G173" s="35">
        <v>5238</v>
      </c>
      <c r="H173" s="36">
        <f t="shared" si="44"/>
        <v>-0.60805148159233768</v>
      </c>
      <c r="I173" s="35">
        <v>14643</v>
      </c>
      <c r="J173" s="36">
        <f t="shared" si="45"/>
        <v>1.7955326460481098</v>
      </c>
      <c r="K173" s="35">
        <v>18690</v>
      </c>
      <c r="L173" s="36">
        <f t="shared" si="43"/>
        <v>0.39853337324154436</v>
      </c>
      <c r="M173" s="35">
        <v>20968</v>
      </c>
      <c r="N173" s="36">
        <f t="shared" si="46"/>
        <v>0.1218833600856073</v>
      </c>
      <c r="O173" s="36">
        <f t="shared" si="47"/>
        <v>0.56899131996408259</v>
      </c>
    </row>
    <row r="174" spans="2:15" x14ac:dyDescent="0.25">
      <c r="B174" s="34" t="s">
        <v>81</v>
      </c>
      <c r="C174" s="35">
        <v>7200</v>
      </c>
      <c r="D174" s="36">
        <v>3.0190299041350732E-2</v>
      </c>
      <c r="E174" s="35">
        <v>10107</v>
      </c>
      <c r="F174" s="36">
        <f t="shared" si="42"/>
        <v>0.40375000000000005</v>
      </c>
      <c r="G174" s="35">
        <v>628</v>
      </c>
      <c r="H174" s="36">
        <f t="shared" si="44"/>
        <v>-0.93786484614623533</v>
      </c>
      <c r="I174" s="35">
        <v>18857</v>
      </c>
      <c r="J174" s="36">
        <f t="shared" si="45"/>
        <v>29.027070063694268</v>
      </c>
      <c r="K174" s="35">
        <v>13899</v>
      </c>
      <c r="L174" s="36">
        <f t="shared" si="43"/>
        <v>0.37518551498961106</v>
      </c>
      <c r="M174" s="35">
        <v>16765</v>
      </c>
      <c r="N174" s="36">
        <f t="shared" si="46"/>
        <v>0.20620188502769987</v>
      </c>
      <c r="O174" s="36">
        <f t="shared" si="47"/>
        <v>0.65875136044325711</v>
      </c>
    </row>
    <row r="175" spans="2:15" x14ac:dyDescent="0.25">
      <c r="B175" s="34" t="s">
        <v>83</v>
      </c>
      <c r="C175" s="35">
        <v>10052</v>
      </c>
      <c r="D175" s="36">
        <v>1.5456106677442127E-2</v>
      </c>
      <c r="E175" s="35">
        <v>11784</v>
      </c>
      <c r="F175" s="36">
        <f t="shared" si="42"/>
        <v>0.17230401910067639</v>
      </c>
      <c r="G175" s="35">
        <v>3278</v>
      </c>
      <c r="H175" s="36">
        <f t="shared" si="44"/>
        <v>-0.72182620502376105</v>
      </c>
      <c r="I175" s="35">
        <v>15709</v>
      </c>
      <c r="J175" s="36">
        <f t="shared" si="45"/>
        <v>3.7922513727882858</v>
      </c>
      <c r="K175" s="35">
        <v>19651</v>
      </c>
      <c r="L175" s="36">
        <f t="shared" si="43"/>
        <v>0.66760013577732513</v>
      </c>
      <c r="M175" s="35">
        <v>21417</v>
      </c>
      <c r="N175" s="36">
        <f t="shared" si="46"/>
        <v>8.986820009159846E-2</v>
      </c>
      <c r="O175" s="36">
        <f t="shared" si="47"/>
        <v>0.81746435845213838</v>
      </c>
    </row>
    <row r="176" spans="2:15" ht="15.75" x14ac:dyDescent="0.25">
      <c r="B176" s="37" t="s">
        <v>84</v>
      </c>
      <c r="C176" s="38">
        <v>149500</v>
      </c>
      <c r="D176" s="39">
        <v>2.1607511377769173E-2</v>
      </c>
      <c r="E176" s="38">
        <v>157728</v>
      </c>
      <c r="F176" s="39">
        <f t="shared" si="42"/>
        <v>5.5036789297658872E-2</v>
      </c>
      <c r="G176" s="38">
        <v>53272</v>
      </c>
      <c r="H176" s="39">
        <f t="shared" si="44"/>
        <v>-0.66225400689795089</v>
      </c>
      <c r="I176" s="38">
        <v>112304</v>
      </c>
      <c r="J176" s="39">
        <f t="shared" si="45"/>
        <v>1.1081243429944436</v>
      </c>
      <c r="K176" s="38">
        <v>185246</v>
      </c>
      <c r="L176" s="39">
        <f t="shared" si="43"/>
        <v>0.17446490160275907</v>
      </c>
      <c r="M176" s="38">
        <v>223126</v>
      </c>
      <c r="N176" s="39">
        <v>0.20448484717618731</v>
      </c>
      <c r="O176" s="39">
        <v>0.4146251775207952</v>
      </c>
    </row>
    <row r="178" spans="2:18" x14ac:dyDescent="0.25">
      <c r="B178" s="41" t="s">
        <v>137</v>
      </c>
      <c r="C178" s="41"/>
      <c r="D178" s="41"/>
      <c r="E178" s="41"/>
      <c r="F178" s="41"/>
      <c r="G178" s="41"/>
      <c r="H178" s="41"/>
      <c r="I178" s="41"/>
      <c r="J178" s="41"/>
      <c r="K178" s="42"/>
      <c r="L178" s="41"/>
      <c r="M178" s="41"/>
      <c r="N178" s="41"/>
      <c r="O178" s="41"/>
    </row>
    <row r="181" spans="2:18" ht="21.75" thickBot="1" x14ac:dyDescent="0.3">
      <c r="B181" s="12" t="s">
        <v>145</v>
      </c>
      <c r="C181" s="13"/>
      <c r="D181" s="12"/>
      <c r="E181" s="12"/>
      <c r="F181" s="12"/>
      <c r="G181" s="12"/>
      <c r="H181" s="12"/>
      <c r="I181" s="12"/>
      <c r="J181" s="12"/>
      <c r="K181" s="12"/>
      <c r="L181" s="12"/>
      <c r="M181" s="12"/>
      <c r="N181" s="12"/>
      <c r="O181" s="12"/>
      <c r="R181" s="14" t="str">
        <f>CONCATENATE("año ",K184,": ",FIXED(K198,0)," (",FIXED(L198*100,1),"%)")</f>
        <v>año 2022: 50.381 (-4,7%)</v>
      </c>
    </row>
    <row r="182" spans="2:18" ht="6" customHeight="1" thickBot="1" x14ac:dyDescent="0.3">
      <c r="B182" s="15"/>
      <c r="C182" s="16"/>
      <c r="D182" s="15"/>
      <c r="E182" s="15"/>
      <c r="F182" s="15"/>
      <c r="G182" s="17"/>
      <c r="H182" s="17"/>
      <c r="I182" s="17"/>
      <c r="J182" s="17"/>
      <c r="K182" s="15"/>
      <c r="L182" s="15"/>
      <c r="M182" s="17"/>
      <c r="N182" s="17"/>
      <c r="O182" s="17"/>
      <c r="R182" s="14" t="s">
        <v>112</v>
      </c>
    </row>
    <row r="183" spans="2:18" ht="22.5" thickTop="1" thickBot="1" x14ac:dyDescent="0.3">
      <c r="B183" s="18" t="s">
        <v>113</v>
      </c>
      <c r="C183" s="19" t="s">
        <v>113</v>
      </c>
      <c r="D183" s="20"/>
      <c r="E183" s="20"/>
      <c r="F183" s="20"/>
      <c r="G183" s="20"/>
      <c r="H183" s="20"/>
      <c r="I183" s="20"/>
      <c r="J183" s="20"/>
      <c r="K183" s="20"/>
      <c r="L183" s="20"/>
      <c r="M183" s="20"/>
      <c r="N183" s="20"/>
      <c r="O183" s="21"/>
    </row>
    <row r="184" spans="2:18" ht="22.5" thickTop="1" thickBot="1" x14ac:dyDescent="0.3">
      <c r="B184" s="18">
        <v>2017</v>
      </c>
      <c r="C184" s="22">
        <v>2018</v>
      </c>
      <c r="D184" s="23"/>
      <c r="E184" s="22">
        <v>2019</v>
      </c>
      <c r="F184" s="23"/>
      <c r="G184" s="22">
        <v>2020</v>
      </c>
      <c r="H184" s="23"/>
      <c r="I184" s="22">
        <v>2021</v>
      </c>
      <c r="J184" s="23"/>
      <c r="K184" s="22">
        <v>2022</v>
      </c>
      <c r="L184" s="24"/>
      <c r="M184" s="25">
        <v>2023</v>
      </c>
      <c r="N184" s="26"/>
      <c r="O184" s="27"/>
    </row>
    <row r="185" spans="2:18" ht="31.5" thickTop="1" thickBot="1" x14ac:dyDescent="0.3">
      <c r="B185" s="28"/>
      <c r="C185" s="29" t="s">
        <v>59</v>
      </c>
      <c r="D185" s="30" t="str">
        <f>CONCATENATE("Variación ",RIGHT(C184,2),"/",RIGHT(B184,2))</f>
        <v>Variación 18/17</v>
      </c>
      <c r="E185" s="31" t="s">
        <v>59</v>
      </c>
      <c r="F185" s="30" t="str">
        <f>CONCATENATE("Variación ",RIGHT(E184,2),"/",RIGHT(C184,2))</f>
        <v>Variación 19/18</v>
      </c>
      <c r="G185" s="31" t="s">
        <v>59</v>
      </c>
      <c r="H185" s="30" t="str">
        <f>CONCATENATE("Variación ",RIGHT(G184,2),"/",RIGHT(E184,2))</f>
        <v>Variación 20/19</v>
      </c>
      <c r="I185" s="31" t="s">
        <v>59</v>
      </c>
      <c r="J185" s="30" t="str">
        <f>CONCATENATE("Variación ",RIGHT(I184,2),"/",RIGHT(G184,2))</f>
        <v>Variación 21/20</v>
      </c>
      <c r="K185" s="31" t="s">
        <v>59</v>
      </c>
      <c r="L185" s="30" t="str">
        <f>CONCATENATE("Variación ",RIGHT(K184,2),"/",RIGHT(E184,2))</f>
        <v>Variación 22/19</v>
      </c>
      <c r="M185" s="32" t="s">
        <v>59</v>
      </c>
      <c r="N185" s="33" t="str">
        <f>CONCATENATE("Variación ",RIGHT(M184,2),"/",RIGHT(K184,2))</f>
        <v>Variación 23/22</v>
      </c>
      <c r="O185" s="33" t="str">
        <f>CONCATENATE("Variación ",RIGHT(M184,2),"/",RIGHT(E184,2))</f>
        <v>Variación 23/19</v>
      </c>
    </row>
    <row r="186" spans="2:18" x14ac:dyDescent="0.25">
      <c r="B186" s="34" t="s">
        <v>61</v>
      </c>
      <c r="C186" s="35">
        <v>3901</v>
      </c>
      <c r="D186" s="36">
        <v>-1.9356460532931163E-2</v>
      </c>
      <c r="E186" s="35">
        <v>3887</v>
      </c>
      <c r="F186" s="36">
        <f t="shared" ref="F186:F198" si="48">IFERROR(E186/C186-1,"-")</f>
        <v>-3.5888233786208756E-3</v>
      </c>
      <c r="G186" s="35">
        <v>3381</v>
      </c>
      <c r="H186" s="36">
        <f>IFERROR(G186/E186-1,"-")</f>
        <v>-0.13017751479289941</v>
      </c>
      <c r="I186" s="35">
        <v>520</v>
      </c>
      <c r="J186" s="36">
        <f>IFERROR(I186/G186-1,"-")</f>
        <v>-0.84619934930493934</v>
      </c>
      <c r="K186" s="35">
        <v>3449</v>
      </c>
      <c r="L186" s="36">
        <f t="shared" ref="L186:L198" si="49">IFERROR(K186/E186-1,"-")</f>
        <v>-0.11268330331875487</v>
      </c>
      <c r="M186" s="35">
        <v>4429</v>
      </c>
      <c r="N186" s="36">
        <f>IFERROR(M186/K186-1,"-")</f>
        <v>0.28414033053058851</v>
      </c>
      <c r="O186" s="36">
        <f>IFERROR(M186/E186-1,"-")</f>
        <v>0.13943915616156421</v>
      </c>
    </row>
    <row r="187" spans="2:18" x14ac:dyDescent="0.25">
      <c r="B187" s="34" t="s">
        <v>63</v>
      </c>
      <c r="C187" s="35">
        <v>4492</v>
      </c>
      <c r="D187" s="36">
        <v>0.43652062679884884</v>
      </c>
      <c r="E187" s="35">
        <v>3015</v>
      </c>
      <c r="F187" s="36">
        <f t="shared" si="48"/>
        <v>-0.32880676758682104</v>
      </c>
      <c r="G187" s="35">
        <v>3341</v>
      </c>
      <c r="H187" s="36">
        <f t="shared" ref="H187:H198" si="50">IFERROR(G187/E187-1,"-")</f>
        <v>0.10812603648424535</v>
      </c>
      <c r="I187" s="35">
        <v>69</v>
      </c>
      <c r="J187" s="36">
        <f t="shared" ref="J187:J198" si="51">IFERROR(I187/G187-1,"-")</f>
        <v>-0.97934750074827892</v>
      </c>
      <c r="K187" s="35">
        <v>3494</v>
      </c>
      <c r="L187" s="36">
        <f t="shared" si="49"/>
        <v>0.15887230514096196</v>
      </c>
      <c r="M187" s="35">
        <v>4929</v>
      </c>
      <c r="N187" s="36">
        <f t="shared" ref="N187:N197" si="52">IFERROR(M187/K187-1,"-")</f>
        <v>0.41070406410990268</v>
      </c>
      <c r="O187" s="36">
        <f t="shared" ref="O187:O197" si="53">IFERROR(M187/E187-1,"-")</f>
        <v>0.63482587064676621</v>
      </c>
    </row>
    <row r="188" spans="2:18" x14ac:dyDescent="0.25">
      <c r="B188" s="34" t="s">
        <v>65</v>
      </c>
      <c r="C188" s="35">
        <v>4397</v>
      </c>
      <c r="D188" s="36">
        <v>0.14267151767151764</v>
      </c>
      <c r="E188" s="35">
        <v>4499</v>
      </c>
      <c r="F188" s="36">
        <f t="shared" si="48"/>
        <v>2.3197634750966589E-2</v>
      </c>
      <c r="G188" s="35">
        <v>1599</v>
      </c>
      <c r="H188" s="36">
        <f t="shared" si="50"/>
        <v>-0.6445876861524783</v>
      </c>
      <c r="I188" s="35">
        <v>68</v>
      </c>
      <c r="J188" s="36">
        <f t="shared" si="51"/>
        <v>-0.95747342088805498</v>
      </c>
      <c r="K188" s="35">
        <v>3414</v>
      </c>
      <c r="L188" s="36">
        <f t="shared" si="49"/>
        <v>-0.2411647032673927</v>
      </c>
      <c r="M188" s="35">
        <v>3820</v>
      </c>
      <c r="N188" s="36">
        <f t="shared" si="52"/>
        <v>0.11892208553016981</v>
      </c>
      <c r="O188" s="36">
        <f t="shared" si="53"/>
        <v>-0.15092242720604576</v>
      </c>
    </row>
    <row r="189" spans="2:18" x14ac:dyDescent="0.25">
      <c r="B189" s="34" t="s">
        <v>67</v>
      </c>
      <c r="C189" s="35">
        <v>5322</v>
      </c>
      <c r="D189" s="36">
        <v>0.15120051914341337</v>
      </c>
      <c r="E189" s="35">
        <v>6550</v>
      </c>
      <c r="F189" s="36">
        <f t="shared" si="48"/>
        <v>0.23074032318677196</v>
      </c>
      <c r="G189" s="35">
        <v>0</v>
      </c>
      <c r="H189" s="36">
        <f t="shared" si="50"/>
        <v>-1</v>
      </c>
      <c r="I189" s="35">
        <v>318</v>
      </c>
      <c r="J189" s="36" t="str">
        <f t="shared" si="51"/>
        <v>-</v>
      </c>
      <c r="K189" s="35">
        <v>3244</v>
      </c>
      <c r="L189" s="36">
        <f t="shared" si="49"/>
        <v>-0.50473282442748091</v>
      </c>
      <c r="M189" s="35">
        <v>7003</v>
      </c>
      <c r="N189" s="36">
        <f t="shared" si="52"/>
        <v>1.1587546239210851</v>
      </c>
      <c r="O189" s="36">
        <f t="shared" si="53"/>
        <v>6.9160305343511475E-2</v>
      </c>
    </row>
    <row r="190" spans="2:18" x14ac:dyDescent="0.25">
      <c r="B190" s="34" t="s">
        <v>69</v>
      </c>
      <c r="C190" s="35">
        <v>3000</v>
      </c>
      <c r="D190" s="36">
        <v>-2.34375E-2</v>
      </c>
      <c r="E190" s="35">
        <v>3120</v>
      </c>
      <c r="F190" s="36">
        <f t="shared" si="48"/>
        <v>4.0000000000000036E-2</v>
      </c>
      <c r="G190" s="35">
        <v>0</v>
      </c>
      <c r="H190" s="36">
        <f t="shared" si="50"/>
        <v>-1</v>
      </c>
      <c r="I190" s="35">
        <v>891</v>
      </c>
      <c r="J190" s="36" t="str">
        <f t="shared" si="51"/>
        <v>-</v>
      </c>
      <c r="K190" s="35">
        <v>2974</v>
      </c>
      <c r="L190" s="36">
        <f t="shared" si="49"/>
        <v>-4.679487179487174E-2</v>
      </c>
      <c r="M190" s="35">
        <v>5138</v>
      </c>
      <c r="N190" s="36">
        <f t="shared" si="52"/>
        <v>0.72763954270342968</v>
      </c>
      <c r="O190" s="36">
        <f t="shared" si="53"/>
        <v>0.64679487179487172</v>
      </c>
    </row>
    <row r="191" spans="2:18" x14ac:dyDescent="0.25">
      <c r="B191" s="34" t="s">
        <v>71</v>
      </c>
      <c r="C191" s="35">
        <v>4079</v>
      </c>
      <c r="D191" s="36">
        <v>0.40898100172711582</v>
      </c>
      <c r="E191" s="35">
        <v>4023</v>
      </c>
      <c r="F191" s="36">
        <f t="shared" si="48"/>
        <v>-1.3728855111546978E-2</v>
      </c>
      <c r="G191" s="35">
        <v>0</v>
      </c>
      <c r="H191" s="36">
        <f t="shared" si="50"/>
        <v>-1</v>
      </c>
      <c r="I191" s="35">
        <v>1459</v>
      </c>
      <c r="J191" s="36" t="str">
        <f t="shared" si="51"/>
        <v>-</v>
      </c>
      <c r="K191" s="35">
        <v>3904</v>
      </c>
      <c r="L191" s="36">
        <f t="shared" si="49"/>
        <v>-2.9579915485955732E-2</v>
      </c>
      <c r="M191" s="35">
        <v>4048</v>
      </c>
      <c r="N191" s="36">
        <f t="shared" si="52"/>
        <v>3.688524590163933E-2</v>
      </c>
      <c r="O191" s="36">
        <f t="shared" si="53"/>
        <v>6.2142679592342986E-3</v>
      </c>
    </row>
    <row r="192" spans="2:18" x14ac:dyDescent="0.25">
      <c r="B192" s="34" t="s">
        <v>73</v>
      </c>
      <c r="C192" s="35">
        <v>7969</v>
      </c>
      <c r="D192" s="36">
        <v>4.9242922975641923E-2</v>
      </c>
      <c r="E192" s="35">
        <v>6280</v>
      </c>
      <c r="F192" s="36">
        <f t="shared" si="48"/>
        <v>-0.21194629188103897</v>
      </c>
      <c r="G192" s="35">
        <v>2301</v>
      </c>
      <c r="H192" s="36">
        <f t="shared" si="50"/>
        <v>-0.63359872611464962</v>
      </c>
      <c r="I192" s="35">
        <v>3232</v>
      </c>
      <c r="J192" s="36">
        <f t="shared" si="51"/>
        <v>0.404606692742286</v>
      </c>
      <c r="K192" s="35">
        <v>6856</v>
      </c>
      <c r="L192" s="36">
        <f t="shared" si="49"/>
        <v>9.1719745222929916E-2</v>
      </c>
      <c r="M192" s="35">
        <v>6317</v>
      </c>
      <c r="N192" s="36">
        <f t="shared" si="52"/>
        <v>-7.8617269544924206E-2</v>
      </c>
      <c r="O192" s="36">
        <f t="shared" si="53"/>
        <v>5.8917197452228454E-3</v>
      </c>
    </row>
    <row r="193" spans="2:18" x14ac:dyDescent="0.25">
      <c r="B193" s="34" t="s">
        <v>75</v>
      </c>
      <c r="C193" s="35">
        <v>5426</v>
      </c>
      <c r="D193" s="36">
        <v>-7.3664825046038107E-4</v>
      </c>
      <c r="E193" s="35">
        <v>4449</v>
      </c>
      <c r="F193" s="36">
        <f t="shared" si="48"/>
        <v>-0.18005897530409143</v>
      </c>
      <c r="G193" s="35">
        <v>1800</v>
      </c>
      <c r="H193" s="36">
        <f t="shared" si="50"/>
        <v>-0.59541469993256912</v>
      </c>
      <c r="I193" s="35">
        <v>3114</v>
      </c>
      <c r="J193" s="36">
        <f t="shared" si="51"/>
        <v>0.73</v>
      </c>
      <c r="K193" s="35">
        <v>5945</v>
      </c>
      <c r="L193" s="36">
        <f t="shared" si="49"/>
        <v>0.3362553382782647</v>
      </c>
      <c r="M193" s="35">
        <v>4741</v>
      </c>
      <c r="N193" s="36">
        <f t="shared" si="52"/>
        <v>-0.20252312867956268</v>
      </c>
      <c r="O193" s="36">
        <f t="shared" si="53"/>
        <v>6.5632726455383317E-2</v>
      </c>
    </row>
    <row r="194" spans="2:18" x14ac:dyDescent="0.25">
      <c r="B194" s="34" t="s">
        <v>77</v>
      </c>
      <c r="C194" s="35">
        <v>4078</v>
      </c>
      <c r="D194" s="36">
        <v>0.24671354325894224</v>
      </c>
      <c r="E194" s="35">
        <v>4164</v>
      </c>
      <c r="F194" s="36">
        <f t="shared" si="48"/>
        <v>2.1088769004413921E-2</v>
      </c>
      <c r="G194" s="35">
        <v>294</v>
      </c>
      <c r="H194" s="36">
        <f t="shared" si="50"/>
        <v>-0.92939481268011526</v>
      </c>
      <c r="I194" s="35">
        <v>2660</v>
      </c>
      <c r="J194" s="36">
        <f t="shared" si="51"/>
        <v>8.0476190476190474</v>
      </c>
      <c r="K194" s="35">
        <v>3483</v>
      </c>
      <c r="L194" s="36">
        <f t="shared" si="49"/>
        <v>-0.16354466858789629</v>
      </c>
      <c r="M194" s="35">
        <v>4188</v>
      </c>
      <c r="N194" s="36">
        <f t="shared" si="52"/>
        <v>0.2024117140396211</v>
      </c>
      <c r="O194" s="36">
        <f t="shared" si="53"/>
        <v>5.7636887608070175E-3</v>
      </c>
    </row>
    <row r="195" spans="2:18" x14ac:dyDescent="0.25">
      <c r="B195" s="34" t="s">
        <v>79</v>
      </c>
      <c r="C195" s="35">
        <v>4630</v>
      </c>
      <c r="D195" s="36">
        <v>0.15346287992027907</v>
      </c>
      <c r="E195" s="35">
        <v>4061</v>
      </c>
      <c r="F195" s="36">
        <f t="shared" si="48"/>
        <v>-0.12289416846652268</v>
      </c>
      <c r="G195" s="35">
        <v>1482</v>
      </c>
      <c r="H195" s="36">
        <f t="shared" si="50"/>
        <v>-0.63506525486333421</v>
      </c>
      <c r="I195" s="35">
        <v>3438</v>
      </c>
      <c r="J195" s="36">
        <f t="shared" si="51"/>
        <v>1.3198380566801617</v>
      </c>
      <c r="K195" s="35">
        <v>4064</v>
      </c>
      <c r="L195" s="36">
        <f t="shared" si="49"/>
        <v>7.3873430189608236E-4</v>
      </c>
      <c r="M195" s="35">
        <v>4749</v>
      </c>
      <c r="N195" s="36">
        <f t="shared" si="52"/>
        <v>0.1685531496062993</v>
      </c>
      <c r="O195" s="36">
        <f t="shared" si="53"/>
        <v>0.16941639990150215</v>
      </c>
    </row>
    <row r="196" spans="2:18" x14ac:dyDescent="0.25">
      <c r="B196" s="34" t="s">
        <v>81</v>
      </c>
      <c r="C196" s="35">
        <v>4439</v>
      </c>
      <c r="D196" s="36">
        <v>0.15629070070330808</v>
      </c>
      <c r="E196" s="35">
        <v>4280</v>
      </c>
      <c r="F196" s="36">
        <f t="shared" si="48"/>
        <v>-3.5818878125703946E-2</v>
      </c>
      <c r="G196" s="35">
        <v>1432</v>
      </c>
      <c r="H196" s="36">
        <f t="shared" si="50"/>
        <v>-0.66542056074766354</v>
      </c>
      <c r="I196" s="35">
        <v>5315</v>
      </c>
      <c r="J196" s="36">
        <f t="shared" si="51"/>
        <v>2.7115921787709496</v>
      </c>
      <c r="K196" s="35">
        <v>4193</v>
      </c>
      <c r="L196" s="36">
        <f t="shared" si="49"/>
        <v>-2.0327102803738284E-2</v>
      </c>
      <c r="M196" s="35">
        <v>5284</v>
      </c>
      <c r="N196" s="36">
        <f t="shared" si="52"/>
        <v>0.26019556403529687</v>
      </c>
      <c r="O196" s="36">
        <f t="shared" si="53"/>
        <v>0.23457943925233637</v>
      </c>
    </row>
    <row r="197" spans="2:18" x14ac:dyDescent="0.25">
      <c r="B197" s="34" t="s">
        <v>83</v>
      </c>
      <c r="C197" s="35">
        <v>4457</v>
      </c>
      <c r="D197" s="36">
        <v>4.0868752919196671E-2</v>
      </c>
      <c r="E197" s="35">
        <v>4535</v>
      </c>
      <c r="F197" s="36">
        <f t="shared" si="48"/>
        <v>1.7500560915413965E-2</v>
      </c>
      <c r="G197" s="35">
        <v>2016</v>
      </c>
      <c r="H197" s="36">
        <f t="shared" si="50"/>
        <v>-0.55545755237045202</v>
      </c>
      <c r="I197" s="35">
        <v>4657</v>
      </c>
      <c r="J197" s="36">
        <f t="shared" si="51"/>
        <v>1.3100198412698414</v>
      </c>
      <c r="K197" s="35">
        <v>5361</v>
      </c>
      <c r="L197" s="36">
        <f t="shared" si="49"/>
        <v>0.18213891951488415</v>
      </c>
      <c r="M197" s="35">
        <v>5075</v>
      </c>
      <c r="N197" s="36">
        <f t="shared" si="52"/>
        <v>-5.3348255922402554E-2</v>
      </c>
      <c r="O197" s="36">
        <f t="shared" si="53"/>
        <v>0.11907386990077184</v>
      </c>
    </row>
    <row r="198" spans="2:18" ht="15.75" x14ac:dyDescent="0.25">
      <c r="B198" s="37" t="s">
        <v>84</v>
      </c>
      <c r="C198" s="38">
        <v>56190</v>
      </c>
      <c r="D198" s="39">
        <v>0.12438468003361747</v>
      </c>
      <c r="E198" s="38">
        <v>52863</v>
      </c>
      <c r="F198" s="39">
        <f t="shared" si="48"/>
        <v>-5.9209823812066187E-2</v>
      </c>
      <c r="G198" s="38">
        <v>17646</v>
      </c>
      <c r="H198" s="39">
        <f t="shared" si="50"/>
        <v>-0.66619374609840531</v>
      </c>
      <c r="I198" s="38">
        <v>25741</v>
      </c>
      <c r="J198" s="39">
        <f t="shared" si="51"/>
        <v>0.45874419131814581</v>
      </c>
      <c r="K198" s="38">
        <v>50381</v>
      </c>
      <c r="L198" s="39">
        <f t="shared" si="49"/>
        <v>-4.6951554016987251E-2</v>
      </c>
      <c r="M198" s="38">
        <v>59721</v>
      </c>
      <c r="N198" s="39">
        <v>0.1853873484051527</v>
      </c>
      <c r="O198" s="39">
        <v>0.1297315702854549</v>
      </c>
    </row>
    <row r="200" spans="2:18" ht="15.75" x14ac:dyDescent="0.25">
      <c r="B200" s="41" t="s">
        <v>137</v>
      </c>
      <c r="C200" s="41"/>
      <c r="D200" s="41"/>
      <c r="E200" s="41"/>
      <c r="F200" s="41"/>
      <c r="G200" s="41"/>
      <c r="H200" s="41"/>
      <c r="I200" s="41"/>
      <c r="J200" s="41"/>
      <c r="K200" s="42"/>
      <c r="L200" s="41"/>
      <c r="M200" s="38"/>
      <c r="N200" s="39"/>
      <c r="O200" s="39"/>
    </row>
    <row r="201" spans="2:18" x14ac:dyDescent="0.25">
      <c r="E201" s="40"/>
      <c r="K201" s="40"/>
    </row>
    <row r="203" spans="2:18" ht="21.75" thickBot="1" x14ac:dyDescent="0.3">
      <c r="B203" s="12" t="s">
        <v>146</v>
      </c>
      <c r="C203" s="13"/>
      <c r="D203" s="12"/>
      <c r="E203" s="12"/>
      <c r="F203" s="12"/>
      <c r="G203" s="12"/>
      <c r="H203" s="12"/>
      <c r="I203" s="12"/>
      <c r="J203" s="12"/>
      <c r="K203" s="12"/>
      <c r="L203" s="12"/>
      <c r="M203" s="12"/>
      <c r="N203" s="12"/>
      <c r="O203" s="12"/>
      <c r="R203" s="14" t="str">
        <f>CONCATENATE("año ",K206,": ",FIXED(K220,0)," (",FIXED(L220*100,1),"%)")</f>
        <v>año 2022: 94.080 (-3,1%)</v>
      </c>
    </row>
    <row r="204" spans="2:18" ht="6" customHeight="1" thickBot="1" x14ac:dyDescent="0.3">
      <c r="B204" s="15"/>
      <c r="C204" s="16"/>
      <c r="D204" s="15"/>
      <c r="E204" s="15"/>
      <c r="F204" s="15"/>
      <c r="G204" s="17"/>
      <c r="H204" s="17"/>
      <c r="I204" s="17"/>
      <c r="J204" s="17"/>
      <c r="K204" s="15"/>
      <c r="L204" s="15"/>
      <c r="M204" s="17"/>
      <c r="N204" s="17"/>
      <c r="O204" s="17"/>
      <c r="R204" s="14" t="s">
        <v>115</v>
      </c>
    </row>
    <row r="205" spans="2:18" ht="22.5" thickTop="1" thickBot="1" x14ac:dyDescent="0.3">
      <c r="B205" s="18" t="s">
        <v>116</v>
      </c>
      <c r="C205" s="19" t="s">
        <v>117</v>
      </c>
      <c r="D205" s="20"/>
      <c r="E205" s="20"/>
      <c r="F205" s="20"/>
      <c r="G205" s="20"/>
      <c r="H205" s="20"/>
      <c r="I205" s="20"/>
      <c r="J205" s="20"/>
      <c r="K205" s="20"/>
      <c r="L205" s="20"/>
      <c r="M205" s="20"/>
      <c r="N205" s="20"/>
      <c r="O205" s="21"/>
    </row>
    <row r="206" spans="2:18" ht="22.5" thickTop="1" thickBot="1" x14ac:dyDescent="0.3">
      <c r="B206" s="18">
        <v>2017</v>
      </c>
      <c r="C206" s="22">
        <v>2018</v>
      </c>
      <c r="D206" s="23"/>
      <c r="E206" s="22">
        <v>2019</v>
      </c>
      <c r="F206" s="23"/>
      <c r="G206" s="22">
        <v>2020</v>
      </c>
      <c r="H206" s="23"/>
      <c r="I206" s="22">
        <v>2021</v>
      </c>
      <c r="J206" s="23"/>
      <c r="K206" s="22">
        <v>2022</v>
      </c>
      <c r="L206" s="24"/>
      <c r="M206" s="25">
        <v>2023</v>
      </c>
      <c r="N206" s="26"/>
      <c r="O206" s="27"/>
    </row>
    <row r="207" spans="2:18" ht="31.5" thickTop="1" thickBot="1" x14ac:dyDescent="0.3">
      <c r="B207" s="28"/>
      <c r="C207" s="29" t="s">
        <v>59</v>
      </c>
      <c r="D207" s="30" t="str">
        <f>CONCATENATE("Variación ",RIGHT(C206,2),"/",RIGHT(B206,2))</f>
        <v>Variación 18/17</v>
      </c>
      <c r="E207" s="31" t="s">
        <v>59</v>
      </c>
      <c r="F207" s="30" t="str">
        <f>CONCATENATE("Variación ",RIGHT(E206,2),"/",RIGHT(C206,2))</f>
        <v>Variación 19/18</v>
      </c>
      <c r="G207" s="31" t="s">
        <v>59</v>
      </c>
      <c r="H207" s="30" t="str">
        <f>CONCATENATE("Variación ",RIGHT(G206,2),"/",RIGHT(E206,2))</f>
        <v>Variación 20/19</v>
      </c>
      <c r="I207" s="31" t="s">
        <v>59</v>
      </c>
      <c r="J207" s="30" t="str">
        <f>CONCATENATE("Variación ",RIGHT(I206,2),"/",RIGHT(G206,2))</f>
        <v>Variación 21/20</v>
      </c>
      <c r="K207" s="31" t="s">
        <v>59</v>
      </c>
      <c r="L207" s="30" t="str">
        <f>CONCATENATE("Variación ",RIGHT(K206,2),"/",RIGHT(E206,2))</f>
        <v>Variación 22/19</v>
      </c>
      <c r="M207" s="32" t="s">
        <v>59</v>
      </c>
      <c r="N207" s="33" t="str">
        <f>CONCATENATE("Variación ",RIGHT(M206,2),"/",RIGHT(K206,2))</f>
        <v>Variación 23/22</v>
      </c>
      <c r="O207" s="33" t="str">
        <f>CONCATENATE("Variación ",RIGHT(M206,2),"/",RIGHT(E206,2))</f>
        <v>Variación 23/19</v>
      </c>
    </row>
    <row r="208" spans="2:18" x14ac:dyDescent="0.25">
      <c r="B208" s="34" t="s">
        <v>61</v>
      </c>
      <c r="C208" s="35">
        <v>9619</v>
      </c>
      <c r="D208" s="36">
        <v>4.4635099913119092E-2</v>
      </c>
      <c r="E208" s="35">
        <v>8908</v>
      </c>
      <c r="F208" s="36">
        <f t="shared" ref="F208:F220" si="54">IFERROR(E208/C208-1,"-")</f>
        <v>-7.3916207505977716E-2</v>
      </c>
      <c r="G208" s="35">
        <v>8353</v>
      </c>
      <c r="H208" s="36">
        <f>IFERROR(G208/E208-1,"-")</f>
        <v>-6.2303547373147694E-2</v>
      </c>
      <c r="I208" s="35">
        <v>114</v>
      </c>
      <c r="J208" s="36">
        <f>IFERROR(I208/G208-1,"-")</f>
        <v>-0.98635220878726204</v>
      </c>
      <c r="K208" s="35">
        <v>7567</v>
      </c>
      <c r="L208" s="36">
        <f t="shared" ref="L208:L220" si="55">IFERROR(K208/E208-1,"-")</f>
        <v>-0.15053884149079477</v>
      </c>
      <c r="M208" s="35">
        <v>9119</v>
      </c>
      <c r="N208" s="36">
        <f>IFERROR(M208/K208-1,"-")</f>
        <v>0.20510109686797939</v>
      </c>
      <c r="O208" s="36">
        <f>IFERROR(M208/E208-1,"-")</f>
        <v>2.3686573866187777E-2</v>
      </c>
    </row>
    <row r="209" spans="2:15" x14ac:dyDescent="0.25">
      <c r="B209" s="34" t="s">
        <v>63</v>
      </c>
      <c r="C209" s="35">
        <v>12095</v>
      </c>
      <c r="D209" s="36">
        <v>0.12532564197990315</v>
      </c>
      <c r="E209" s="35">
        <v>10413</v>
      </c>
      <c r="F209" s="36">
        <f t="shared" si="54"/>
        <v>-0.13906572964034725</v>
      </c>
      <c r="G209" s="35">
        <v>8523</v>
      </c>
      <c r="H209" s="36">
        <f t="shared" ref="H209:H220" si="56">IFERROR(G209/E209-1,"-")</f>
        <v>-0.18150388936905792</v>
      </c>
      <c r="I209" s="35">
        <v>62</v>
      </c>
      <c r="J209" s="36">
        <f t="shared" ref="J209:J220" si="57">IFERROR(I209/G209-1,"-")</f>
        <v>-0.99272556611521767</v>
      </c>
      <c r="K209" s="35">
        <v>8690</v>
      </c>
      <c r="L209" s="36">
        <f t="shared" si="55"/>
        <v>-0.16546624411792954</v>
      </c>
      <c r="M209" s="35">
        <v>7656</v>
      </c>
      <c r="N209" s="36">
        <f t="shared" ref="N209:N219" si="58">IFERROR(M209/K209-1,"-")</f>
        <v>-0.11898734177215187</v>
      </c>
      <c r="O209" s="36">
        <f t="shared" ref="O209" si="59">IFERROR(M209/E209-1,"-")</f>
        <v>-0.26476519734946702</v>
      </c>
    </row>
    <row r="210" spans="2:15" x14ac:dyDescent="0.25">
      <c r="B210" s="34" t="s">
        <v>65</v>
      </c>
      <c r="C210" s="35">
        <v>13081</v>
      </c>
      <c r="D210" s="36">
        <v>0.24806793244919367</v>
      </c>
      <c r="E210" s="35">
        <v>10517</v>
      </c>
      <c r="F210" s="36">
        <f t="shared" si="54"/>
        <v>-0.19600947939759961</v>
      </c>
      <c r="G210" s="35">
        <v>3928</v>
      </c>
      <c r="H210" s="36">
        <f t="shared" si="56"/>
        <v>-0.62650946087287251</v>
      </c>
      <c r="I210" s="35">
        <v>75</v>
      </c>
      <c r="J210" s="36">
        <f t="shared" si="57"/>
        <v>-0.9809063136456212</v>
      </c>
      <c r="K210" s="35">
        <v>10361</v>
      </c>
      <c r="L210" s="36">
        <f t="shared" si="55"/>
        <v>-1.4833127317676165E-2</v>
      </c>
      <c r="M210" s="35">
        <v>8901</v>
      </c>
      <c r="N210" s="36">
        <f t="shared" si="58"/>
        <v>-0.14091303928192256</v>
      </c>
      <c r="O210" s="36">
        <f>IFERROR(M210/E210-1,"-")</f>
        <v>-0.15365598554720927</v>
      </c>
    </row>
    <row r="211" spans="2:15" x14ac:dyDescent="0.25">
      <c r="B211" s="34" t="s">
        <v>67</v>
      </c>
      <c r="C211" s="35">
        <v>7875</v>
      </c>
      <c r="D211" s="36">
        <v>-9.9588383260919233E-2</v>
      </c>
      <c r="E211" s="35">
        <v>6619</v>
      </c>
      <c r="F211" s="36">
        <f t="shared" si="54"/>
        <v>-0.15949206349206346</v>
      </c>
      <c r="G211" s="35">
        <v>0</v>
      </c>
      <c r="H211" s="36">
        <f t="shared" si="56"/>
        <v>-1</v>
      </c>
      <c r="I211" s="35">
        <v>135</v>
      </c>
      <c r="J211" s="36" t="str">
        <f t="shared" si="57"/>
        <v>-</v>
      </c>
      <c r="K211" s="35">
        <v>8987</v>
      </c>
      <c r="L211" s="36">
        <f t="shared" si="55"/>
        <v>0.35775796948179472</v>
      </c>
      <c r="M211" s="35">
        <v>5565</v>
      </c>
      <c r="N211" s="36">
        <f t="shared" si="58"/>
        <v>-0.3807722265494603</v>
      </c>
      <c r="O211" s="36">
        <f t="shared" ref="O211:O219" si="60">IFERROR(M211/E211-1,"-")</f>
        <v>-0.15923855567306244</v>
      </c>
    </row>
    <row r="212" spans="2:15" x14ac:dyDescent="0.25">
      <c r="B212" s="34" t="s">
        <v>69</v>
      </c>
      <c r="C212" s="35">
        <v>10839</v>
      </c>
      <c r="D212" s="36">
        <v>0.54864980711530209</v>
      </c>
      <c r="E212" s="35">
        <v>5751</v>
      </c>
      <c r="F212" s="36">
        <f t="shared" si="54"/>
        <v>-0.46941599778577359</v>
      </c>
      <c r="G212" s="35">
        <v>0</v>
      </c>
      <c r="H212" s="36">
        <f t="shared" si="56"/>
        <v>-1</v>
      </c>
      <c r="I212" s="35">
        <v>337</v>
      </c>
      <c r="J212" s="36" t="str">
        <f t="shared" si="57"/>
        <v>-</v>
      </c>
      <c r="K212" s="35">
        <v>6971</v>
      </c>
      <c r="L212" s="36">
        <f t="shared" si="55"/>
        <v>0.21213701964875664</v>
      </c>
      <c r="M212" s="35">
        <v>6248</v>
      </c>
      <c r="N212" s="36">
        <f t="shared" si="58"/>
        <v>-0.10371539233969307</v>
      </c>
      <c r="O212" s="36">
        <f t="shared" si="60"/>
        <v>8.6419753086419693E-2</v>
      </c>
    </row>
    <row r="213" spans="2:15" x14ac:dyDescent="0.25">
      <c r="B213" s="34" t="s">
        <v>71</v>
      </c>
      <c r="C213" s="35">
        <v>6908</v>
      </c>
      <c r="D213" s="36">
        <v>0.22874421913909648</v>
      </c>
      <c r="E213" s="35">
        <v>6017</v>
      </c>
      <c r="F213" s="36">
        <f t="shared" si="54"/>
        <v>-0.12898089171974525</v>
      </c>
      <c r="G213" s="35">
        <v>0</v>
      </c>
      <c r="H213" s="36">
        <f t="shared" si="56"/>
        <v>-1</v>
      </c>
      <c r="I213" s="35">
        <v>2041</v>
      </c>
      <c r="J213" s="36" t="str">
        <f t="shared" si="57"/>
        <v>-</v>
      </c>
      <c r="K213" s="35">
        <v>5508</v>
      </c>
      <c r="L213" s="36">
        <f t="shared" si="55"/>
        <v>-8.4593651321256402E-2</v>
      </c>
      <c r="M213" s="35">
        <v>4550</v>
      </c>
      <c r="N213" s="36">
        <f t="shared" si="58"/>
        <v>-0.17392883079157584</v>
      </c>
      <c r="O213" s="36">
        <f t="shared" si="60"/>
        <v>-0.24380920724613597</v>
      </c>
    </row>
    <row r="214" spans="2:15" x14ac:dyDescent="0.25">
      <c r="B214" s="34" t="s">
        <v>73</v>
      </c>
      <c r="C214" s="35">
        <v>9789</v>
      </c>
      <c r="D214" s="36">
        <v>7.8083700440528592E-2</v>
      </c>
      <c r="E214" s="35">
        <v>8590</v>
      </c>
      <c r="F214" s="36">
        <f t="shared" si="54"/>
        <v>-0.12248442128920212</v>
      </c>
      <c r="G214" s="35">
        <v>1716</v>
      </c>
      <c r="H214" s="36">
        <f t="shared" si="56"/>
        <v>-0.80023282887077996</v>
      </c>
      <c r="I214" s="35">
        <v>3180</v>
      </c>
      <c r="J214" s="36">
        <f t="shared" si="57"/>
        <v>0.85314685314685312</v>
      </c>
      <c r="K214" s="35">
        <v>6566</v>
      </c>
      <c r="L214" s="36">
        <f t="shared" si="55"/>
        <v>-0.23562281722933642</v>
      </c>
      <c r="M214" s="35">
        <v>5447</v>
      </c>
      <c r="N214" s="36">
        <f t="shared" si="58"/>
        <v>-0.17042339323789213</v>
      </c>
      <c r="O214" s="36">
        <f t="shared" si="60"/>
        <v>-0.36589057043073336</v>
      </c>
    </row>
    <row r="215" spans="2:15" x14ac:dyDescent="0.25">
      <c r="B215" s="34" t="s">
        <v>75</v>
      </c>
      <c r="C215" s="35">
        <v>11636</v>
      </c>
      <c r="D215" s="36">
        <v>0.20968915687701428</v>
      </c>
      <c r="E215" s="35">
        <v>7754</v>
      </c>
      <c r="F215" s="36">
        <f t="shared" si="54"/>
        <v>-0.33361980061876939</v>
      </c>
      <c r="G215" s="35">
        <v>2975</v>
      </c>
      <c r="H215" s="36">
        <f t="shared" si="56"/>
        <v>-0.61632705700283719</v>
      </c>
      <c r="I215" s="35">
        <v>5103</v>
      </c>
      <c r="J215" s="36">
        <f t="shared" si="57"/>
        <v>0.71529411764705886</v>
      </c>
      <c r="K215" s="35">
        <v>8343</v>
      </c>
      <c r="L215" s="36">
        <f t="shared" si="55"/>
        <v>7.5960794428681977E-2</v>
      </c>
      <c r="M215" s="35">
        <v>8027</v>
      </c>
      <c r="N215" s="36">
        <f t="shared" si="58"/>
        <v>-3.7876063766031365E-2</v>
      </c>
      <c r="O215" s="36">
        <f t="shared" si="60"/>
        <v>3.5207634769151452E-2</v>
      </c>
    </row>
    <row r="216" spans="2:15" x14ac:dyDescent="0.25">
      <c r="B216" s="34" t="s">
        <v>77</v>
      </c>
      <c r="C216" s="35">
        <v>8036</v>
      </c>
      <c r="D216" s="36">
        <v>5.9180176617898983E-2</v>
      </c>
      <c r="E216" s="35">
        <v>5912</v>
      </c>
      <c r="F216" s="36">
        <f t="shared" si="54"/>
        <v>-0.26431060228969638</v>
      </c>
      <c r="G216" s="35">
        <v>84</v>
      </c>
      <c r="H216" s="36">
        <f t="shared" si="56"/>
        <v>-0.98579161028416784</v>
      </c>
      <c r="I216" s="35">
        <v>4839</v>
      </c>
      <c r="J216" s="36">
        <f t="shared" si="57"/>
        <v>56.607142857142854</v>
      </c>
      <c r="K216" s="35">
        <v>5680</v>
      </c>
      <c r="L216" s="36">
        <f t="shared" si="55"/>
        <v>-3.9242219215155583E-2</v>
      </c>
      <c r="M216" s="35">
        <v>4542</v>
      </c>
      <c r="N216" s="36">
        <f t="shared" si="58"/>
        <v>-0.20035211267605635</v>
      </c>
      <c r="O216" s="36">
        <f t="shared" si="60"/>
        <v>-0.23173207036535859</v>
      </c>
    </row>
    <row r="217" spans="2:15" x14ac:dyDescent="0.25">
      <c r="B217" s="34" t="s">
        <v>79</v>
      </c>
      <c r="C217" s="35">
        <v>9535</v>
      </c>
      <c r="D217" s="36">
        <v>-0.19071464946528605</v>
      </c>
      <c r="E217" s="35">
        <v>7805</v>
      </c>
      <c r="F217" s="36">
        <f t="shared" si="54"/>
        <v>-0.18143681174619819</v>
      </c>
      <c r="G217" s="35">
        <v>563</v>
      </c>
      <c r="H217" s="36">
        <f t="shared" si="56"/>
        <v>-0.92786675208199876</v>
      </c>
      <c r="I217" s="35">
        <v>9256</v>
      </c>
      <c r="J217" s="36">
        <f t="shared" si="57"/>
        <v>15.440497335701597</v>
      </c>
      <c r="K217" s="35">
        <v>7860</v>
      </c>
      <c r="L217" s="36">
        <f t="shared" si="55"/>
        <v>7.0467648942984518E-3</v>
      </c>
      <c r="M217" s="35">
        <v>6636</v>
      </c>
      <c r="N217" s="36">
        <f t="shared" si="58"/>
        <v>-0.1557251908396946</v>
      </c>
      <c r="O217" s="36">
        <f t="shared" si="60"/>
        <v>-0.14977578475336328</v>
      </c>
    </row>
    <row r="218" spans="2:15" x14ac:dyDescent="0.25">
      <c r="B218" s="34" t="s">
        <v>81</v>
      </c>
      <c r="C218" s="35">
        <v>8011</v>
      </c>
      <c r="D218" s="36">
        <v>-0.26793383898382528</v>
      </c>
      <c r="E218" s="35">
        <v>9125</v>
      </c>
      <c r="F218" s="36">
        <f t="shared" si="54"/>
        <v>0.13905879415803279</v>
      </c>
      <c r="G218" s="35">
        <v>432</v>
      </c>
      <c r="H218" s="36">
        <f t="shared" si="56"/>
        <v>-0.95265753424657529</v>
      </c>
      <c r="I218" s="35">
        <v>8656</v>
      </c>
      <c r="J218" s="36">
        <f t="shared" si="57"/>
        <v>19.037037037037038</v>
      </c>
      <c r="K218" s="35">
        <v>8390</v>
      </c>
      <c r="L218" s="36">
        <f t="shared" si="55"/>
        <v>-8.0547945205479476E-2</v>
      </c>
      <c r="M218" s="35">
        <v>5884</v>
      </c>
      <c r="N218" s="36">
        <f t="shared" si="58"/>
        <v>-0.29868891537544695</v>
      </c>
      <c r="O218" s="36">
        <f t="shared" si="60"/>
        <v>-0.35517808219178082</v>
      </c>
    </row>
    <row r="219" spans="2:15" x14ac:dyDescent="0.25">
      <c r="B219" s="34" t="s">
        <v>83</v>
      </c>
      <c r="C219" s="35">
        <v>8720</v>
      </c>
      <c r="D219" s="36">
        <v>-0.16586952362731966</v>
      </c>
      <c r="E219" s="35">
        <v>9652</v>
      </c>
      <c r="F219" s="36">
        <f t="shared" si="54"/>
        <v>0.10688073394495423</v>
      </c>
      <c r="G219" s="35">
        <v>659</v>
      </c>
      <c r="H219" s="36">
        <f t="shared" si="56"/>
        <v>-0.93172399502693737</v>
      </c>
      <c r="I219" s="35">
        <v>7679</v>
      </c>
      <c r="J219" s="36">
        <f t="shared" si="57"/>
        <v>10.652503793626707</v>
      </c>
      <c r="K219" s="35">
        <v>9157</v>
      </c>
      <c r="L219" s="36">
        <f t="shared" si="55"/>
        <v>-5.1284707832573551E-2</v>
      </c>
      <c r="M219" s="35">
        <v>8622</v>
      </c>
      <c r="N219" s="36">
        <f t="shared" si="58"/>
        <v>-5.8425248443813471E-2</v>
      </c>
      <c r="O219" s="36">
        <f t="shared" si="60"/>
        <v>-0.10671363447990057</v>
      </c>
    </row>
    <row r="220" spans="2:15" ht="15.75" x14ac:dyDescent="0.25">
      <c r="B220" s="37" t="s">
        <v>84</v>
      </c>
      <c r="C220" s="38">
        <v>116144</v>
      </c>
      <c r="D220" s="39">
        <v>4.3812742093485069E-2</v>
      </c>
      <c r="E220" s="38">
        <v>97063</v>
      </c>
      <c r="F220" s="39">
        <f t="shared" si="54"/>
        <v>-0.16428743628598985</v>
      </c>
      <c r="G220" s="38">
        <v>27233</v>
      </c>
      <c r="H220" s="39">
        <f t="shared" si="56"/>
        <v>-0.71942964878480986</v>
      </c>
      <c r="I220" s="38">
        <v>41477</v>
      </c>
      <c r="J220" s="39">
        <f t="shared" si="57"/>
        <v>0.52304189769764631</v>
      </c>
      <c r="K220" s="38">
        <v>94080</v>
      </c>
      <c r="L220" s="39">
        <f t="shared" si="55"/>
        <v>-3.0732616960118642E-2</v>
      </c>
      <c r="M220" s="38">
        <v>81197</v>
      </c>
      <c r="N220" s="39">
        <v>-0.13693664965986396</v>
      </c>
      <c r="O220" s="39">
        <v>-0.16346084501818403</v>
      </c>
    </row>
    <row r="222" spans="2:15" ht="15.75" x14ac:dyDescent="0.25">
      <c r="B222" s="41" t="s">
        <v>137</v>
      </c>
      <c r="C222" s="41"/>
      <c r="D222" s="41"/>
      <c r="E222" s="41"/>
      <c r="F222" s="41"/>
      <c r="G222" s="41"/>
      <c r="H222" s="41"/>
      <c r="I222" s="41"/>
      <c r="J222" s="41"/>
      <c r="K222" s="42"/>
      <c r="L222" s="41"/>
      <c r="M222" s="38"/>
      <c r="N222" s="39"/>
      <c r="O222" s="39"/>
    </row>
    <row r="223" spans="2:15" x14ac:dyDescent="0.25">
      <c r="E223" s="40"/>
      <c r="K223" s="40"/>
    </row>
    <row r="225" spans="2:18" ht="21.75" thickBot="1" x14ac:dyDescent="0.3">
      <c r="B225" s="12" t="s">
        <v>147</v>
      </c>
      <c r="C225" s="13"/>
      <c r="D225" s="12"/>
      <c r="E225" s="12"/>
      <c r="F225" s="12"/>
      <c r="G225" s="12"/>
      <c r="H225" s="12"/>
      <c r="I225" s="12"/>
      <c r="J225" s="12"/>
      <c r="K225" s="12"/>
      <c r="L225" s="12"/>
      <c r="M225" s="12"/>
      <c r="N225" s="12"/>
      <c r="O225" s="12"/>
      <c r="R225" s="14" t="str">
        <f>CONCATENATE("año ",K228,": ",FIXED(K242,0)," (",FIXED(L242*100,1),"%)")</f>
        <v>año 2022: 81.594 (-14,9%)</v>
      </c>
    </row>
    <row r="226" spans="2:18" ht="6" customHeight="1" thickBot="1" x14ac:dyDescent="0.3">
      <c r="B226" s="15"/>
      <c r="C226" s="16"/>
      <c r="D226" s="15"/>
      <c r="E226" s="15"/>
      <c r="F226" s="15"/>
      <c r="G226" s="17"/>
      <c r="H226" s="17"/>
      <c r="I226" s="17"/>
      <c r="J226" s="17"/>
      <c r="K226" s="15"/>
      <c r="L226" s="15"/>
      <c r="M226" s="17"/>
      <c r="N226" s="17"/>
      <c r="O226" s="17"/>
      <c r="R226" s="14" t="s">
        <v>119</v>
      </c>
    </row>
    <row r="227" spans="2:18" ht="22.5" thickTop="1" thickBot="1" x14ac:dyDescent="0.3">
      <c r="B227" s="18" t="s">
        <v>120</v>
      </c>
      <c r="C227" s="19" t="s">
        <v>121</v>
      </c>
      <c r="D227" s="20"/>
      <c r="E227" s="20"/>
      <c r="F227" s="20"/>
      <c r="G227" s="20"/>
      <c r="H227" s="20"/>
      <c r="I227" s="20"/>
      <c r="J227" s="20"/>
      <c r="K227" s="20"/>
      <c r="L227" s="20"/>
      <c r="M227" s="20"/>
      <c r="N227" s="20"/>
      <c r="O227" s="21"/>
    </row>
    <row r="228" spans="2:18" ht="22.5" thickTop="1" thickBot="1" x14ac:dyDescent="0.3">
      <c r="B228" s="18">
        <v>2017</v>
      </c>
      <c r="C228" s="22">
        <v>2018</v>
      </c>
      <c r="D228" s="23"/>
      <c r="E228" s="22">
        <v>2019</v>
      </c>
      <c r="F228" s="23"/>
      <c r="G228" s="22">
        <v>2020</v>
      </c>
      <c r="H228" s="23"/>
      <c r="I228" s="22">
        <v>2021</v>
      </c>
      <c r="J228" s="23"/>
      <c r="K228" s="22">
        <v>2022</v>
      </c>
      <c r="L228" s="24"/>
      <c r="M228" s="25">
        <v>2023</v>
      </c>
      <c r="N228" s="26"/>
      <c r="O228" s="27"/>
    </row>
    <row r="229" spans="2:18" ht="31.5" thickTop="1" thickBot="1" x14ac:dyDescent="0.3">
      <c r="B229" s="28"/>
      <c r="C229" s="29" t="s">
        <v>59</v>
      </c>
      <c r="D229" s="30" t="str">
        <f>CONCATENATE("Variación ",RIGHT(C228,2),"/",RIGHT(B228,2))</f>
        <v>Variación 18/17</v>
      </c>
      <c r="E229" s="31" t="s">
        <v>59</v>
      </c>
      <c r="F229" s="30" t="str">
        <f>CONCATENATE("Variación ",RIGHT(E228,2),"/",RIGHT(C228,2))</f>
        <v>Variación 19/18</v>
      </c>
      <c r="G229" s="31" t="s">
        <v>59</v>
      </c>
      <c r="H229" s="30" t="str">
        <f>CONCATENATE("Variación ",RIGHT(G228,2),"/",RIGHT(E228,2))</f>
        <v>Variación 20/19</v>
      </c>
      <c r="I229" s="31" t="s">
        <v>59</v>
      </c>
      <c r="J229" s="30" t="str">
        <f>CONCATENATE("Variación ",RIGHT(I228,2),"/",RIGHT(G228,2))</f>
        <v>Variación 21/20</v>
      </c>
      <c r="K229" s="31" t="s">
        <v>59</v>
      </c>
      <c r="L229" s="30" t="str">
        <f>CONCATENATE("Variación ",RIGHT(K228,2),"/",RIGHT(E228,2))</f>
        <v>Variación 22/19</v>
      </c>
      <c r="M229" s="32" t="s">
        <v>59</v>
      </c>
      <c r="N229" s="33" t="str">
        <f>CONCATENATE("Variación ",RIGHT(M228,2),"/",RIGHT(K228,2))</f>
        <v>Variación 23/22</v>
      </c>
      <c r="O229" s="33" t="str">
        <f>CONCATENATE("Variación ",RIGHT(M228,2),"/",RIGHT(E228,2))</f>
        <v>Variación 23/19</v>
      </c>
    </row>
    <row r="230" spans="2:18" x14ac:dyDescent="0.25">
      <c r="B230" s="34" t="s">
        <v>61</v>
      </c>
      <c r="C230" s="35">
        <v>17452</v>
      </c>
      <c r="D230" s="36">
        <v>-4.4145032314601873E-2</v>
      </c>
      <c r="E230" s="35">
        <v>12571</v>
      </c>
      <c r="F230" s="36">
        <f t="shared" ref="F230:F242" si="61">IFERROR(E230/C230-1,"-")</f>
        <v>-0.27968141187256479</v>
      </c>
      <c r="G230" s="35">
        <v>12196</v>
      </c>
      <c r="H230" s="36">
        <f>IFERROR(G230/E230-1,"-")</f>
        <v>-2.9830562405536498E-2</v>
      </c>
      <c r="I230" s="35">
        <v>122</v>
      </c>
      <c r="J230" s="36">
        <f>IFERROR(I230/G230-1,"-")</f>
        <v>-0.98999672023614305</v>
      </c>
      <c r="K230" s="35">
        <v>8592</v>
      </c>
      <c r="L230" s="36">
        <f t="shared" ref="L230:L242" si="62">IFERROR(K230/E230-1,"-")</f>
        <v>-0.31652215416434648</v>
      </c>
      <c r="M230" s="35">
        <v>10168</v>
      </c>
      <c r="N230" s="36">
        <f>IFERROR(M230/K230-1,"-")</f>
        <v>0.18342644320297952</v>
      </c>
      <c r="O230" s="36">
        <f>IFERROR(M230/E230-1,"-")</f>
        <v>-0.19115424389467828</v>
      </c>
    </row>
    <row r="231" spans="2:18" x14ac:dyDescent="0.25">
      <c r="B231" s="34" t="s">
        <v>63</v>
      </c>
      <c r="C231" s="35">
        <v>16985</v>
      </c>
      <c r="D231" s="36">
        <v>3.5165772793759098E-2</v>
      </c>
      <c r="E231" s="35">
        <v>14143</v>
      </c>
      <c r="F231" s="36">
        <f t="shared" si="61"/>
        <v>-0.16732410950838972</v>
      </c>
      <c r="G231" s="35">
        <v>12287</v>
      </c>
      <c r="H231" s="36">
        <f t="shared" ref="H231:H242" si="63">IFERROR(G231/E231-1,"-")</f>
        <v>-0.13123099766669022</v>
      </c>
      <c r="I231" s="35">
        <v>32</v>
      </c>
      <c r="J231" s="36">
        <f t="shared" ref="J231:J242" si="64">IFERROR(I231/G231-1,"-")</f>
        <v>-0.99739562138845939</v>
      </c>
      <c r="K231" s="35">
        <v>9962</v>
      </c>
      <c r="L231" s="36">
        <f t="shared" si="62"/>
        <v>-0.29562327653256026</v>
      </c>
      <c r="M231" s="35">
        <v>9503</v>
      </c>
      <c r="N231" s="36">
        <f t="shared" ref="N231:N241" si="65">IFERROR(M231/K231-1,"-")</f>
        <v>-4.6075085324232101E-2</v>
      </c>
      <c r="O231" s="36">
        <f t="shared" ref="O231:O241" si="66">IFERROR(M231/E231-1,"-")</f>
        <v>-0.3280774941667256</v>
      </c>
    </row>
    <row r="232" spans="2:18" x14ac:dyDescent="0.25">
      <c r="B232" s="34" t="s">
        <v>65</v>
      </c>
      <c r="C232" s="35">
        <v>19489</v>
      </c>
      <c r="D232" s="36">
        <v>0.22572327044025164</v>
      </c>
      <c r="E232" s="35">
        <v>14085</v>
      </c>
      <c r="F232" s="36">
        <f t="shared" si="61"/>
        <v>-0.27728462209451488</v>
      </c>
      <c r="G232" s="35">
        <v>3676</v>
      </c>
      <c r="H232" s="36">
        <f t="shared" si="63"/>
        <v>-0.73901313454029105</v>
      </c>
      <c r="I232" s="35">
        <v>124</v>
      </c>
      <c r="J232" s="36">
        <f t="shared" si="64"/>
        <v>-0.96626768226332971</v>
      </c>
      <c r="K232" s="35">
        <v>8253</v>
      </c>
      <c r="L232" s="36">
        <f t="shared" si="62"/>
        <v>-0.41405750798722041</v>
      </c>
      <c r="M232" s="35">
        <v>9478</v>
      </c>
      <c r="N232" s="36">
        <f t="shared" si="65"/>
        <v>0.14843087362171326</v>
      </c>
      <c r="O232" s="36">
        <f t="shared" si="66"/>
        <v>-0.32708555200567979</v>
      </c>
    </row>
    <row r="233" spans="2:18" x14ac:dyDescent="0.25">
      <c r="B233" s="34" t="s">
        <v>67</v>
      </c>
      <c r="C233" s="35">
        <v>5113</v>
      </c>
      <c r="D233" s="36">
        <v>-0.42323745064861817</v>
      </c>
      <c r="E233" s="35">
        <v>6857</v>
      </c>
      <c r="F233" s="36">
        <f t="shared" si="61"/>
        <v>0.34109133581067863</v>
      </c>
      <c r="G233" s="35">
        <v>0</v>
      </c>
      <c r="H233" s="36">
        <f t="shared" si="63"/>
        <v>-1</v>
      </c>
      <c r="I233" s="35">
        <v>104</v>
      </c>
      <c r="J233" s="36" t="str">
        <f t="shared" si="64"/>
        <v>-</v>
      </c>
      <c r="K233" s="35">
        <v>9541</v>
      </c>
      <c r="L233" s="36">
        <f t="shared" si="62"/>
        <v>0.39142482135044476</v>
      </c>
      <c r="M233" s="35">
        <v>4011</v>
      </c>
      <c r="N233" s="36">
        <f t="shared" si="65"/>
        <v>-0.57960381511371972</v>
      </c>
      <c r="O233" s="36">
        <f t="shared" si="66"/>
        <v>-0.41505031354819888</v>
      </c>
    </row>
    <row r="234" spans="2:18" x14ac:dyDescent="0.25">
      <c r="B234" s="34" t="s">
        <v>69</v>
      </c>
      <c r="C234" s="35">
        <v>1904</v>
      </c>
      <c r="D234" s="36">
        <v>-0.11524163568773238</v>
      </c>
      <c r="E234" s="35">
        <v>2464</v>
      </c>
      <c r="F234" s="36">
        <f t="shared" si="61"/>
        <v>0.29411764705882359</v>
      </c>
      <c r="G234" s="35">
        <v>0</v>
      </c>
      <c r="H234" s="36">
        <f t="shared" si="63"/>
        <v>-1</v>
      </c>
      <c r="I234" s="35">
        <v>401</v>
      </c>
      <c r="J234" s="36" t="str">
        <f t="shared" si="64"/>
        <v>-</v>
      </c>
      <c r="K234" s="35">
        <v>2534</v>
      </c>
      <c r="L234" s="36">
        <f t="shared" si="62"/>
        <v>2.8409090909090828E-2</v>
      </c>
      <c r="M234" s="35">
        <v>1705</v>
      </c>
      <c r="N234" s="36">
        <f t="shared" si="65"/>
        <v>-0.32715074980268355</v>
      </c>
      <c r="O234" s="36">
        <f t="shared" si="66"/>
        <v>-0.3080357142857143</v>
      </c>
    </row>
    <row r="235" spans="2:18" x14ac:dyDescent="0.25">
      <c r="B235" s="34" t="s">
        <v>71</v>
      </c>
      <c r="C235" s="35">
        <v>468</v>
      </c>
      <c r="D235" s="36">
        <v>-0.83596214511041012</v>
      </c>
      <c r="E235" s="35">
        <v>2076</v>
      </c>
      <c r="F235" s="36">
        <f t="shared" si="61"/>
        <v>3.4358974358974361</v>
      </c>
      <c r="G235" s="35">
        <v>3</v>
      </c>
      <c r="H235" s="36">
        <f t="shared" si="63"/>
        <v>-0.99855491329479773</v>
      </c>
      <c r="I235" s="35">
        <v>1657</v>
      </c>
      <c r="J235" s="36">
        <f t="shared" si="64"/>
        <v>551.33333333333337</v>
      </c>
      <c r="K235" s="35">
        <v>2735</v>
      </c>
      <c r="L235" s="36">
        <f t="shared" si="62"/>
        <v>0.31743737957610785</v>
      </c>
      <c r="M235" s="35">
        <v>2082</v>
      </c>
      <c r="N235" s="36">
        <f t="shared" si="65"/>
        <v>-0.23875685557586834</v>
      </c>
      <c r="O235" s="36">
        <f t="shared" si="66"/>
        <v>2.8901734104045396E-3</v>
      </c>
    </row>
    <row r="236" spans="2:18" x14ac:dyDescent="0.25">
      <c r="B236" s="34" t="s">
        <v>73</v>
      </c>
      <c r="C236" s="35">
        <v>4075</v>
      </c>
      <c r="D236" s="36">
        <v>0.16829128440366969</v>
      </c>
      <c r="E236" s="35">
        <v>3096</v>
      </c>
      <c r="F236" s="36">
        <f t="shared" si="61"/>
        <v>-0.2402453987730061</v>
      </c>
      <c r="G236" s="35">
        <v>76</v>
      </c>
      <c r="H236" s="36">
        <f t="shared" si="63"/>
        <v>-0.97545219638242897</v>
      </c>
      <c r="I236" s="35">
        <v>2780</v>
      </c>
      <c r="J236" s="36">
        <f t="shared" si="64"/>
        <v>35.578947368421055</v>
      </c>
      <c r="K236" s="35">
        <v>4532</v>
      </c>
      <c r="L236" s="36">
        <f t="shared" si="62"/>
        <v>0.46382428940568476</v>
      </c>
      <c r="M236" s="35">
        <v>1892</v>
      </c>
      <c r="N236" s="36">
        <f t="shared" si="65"/>
        <v>-0.58252427184466016</v>
      </c>
      <c r="O236" s="36">
        <f t="shared" si="66"/>
        <v>-0.38888888888888884</v>
      </c>
    </row>
    <row r="237" spans="2:18" x14ac:dyDescent="0.25">
      <c r="B237" s="34" t="s">
        <v>75</v>
      </c>
      <c r="C237" s="35">
        <v>2626</v>
      </c>
      <c r="D237" s="36">
        <v>0.42022714981070841</v>
      </c>
      <c r="E237" s="35">
        <v>2375</v>
      </c>
      <c r="F237" s="36">
        <f t="shared" si="61"/>
        <v>-9.5582635186595599E-2</v>
      </c>
      <c r="G237" s="35">
        <v>10</v>
      </c>
      <c r="H237" s="36">
        <f t="shared" si="63"/>
        <v>-0.99578947368421056</v>
      </c>
      <c r="I237" s="35">
        <v>1784</v>
      </c>
      <c r="J237" s="36">
        <f t="shared" si="64"/>
        <v>177.4</v>
      </c>
      <c r="K237" s="35">
        <v>3816</v>
      </c>
      <c r="L237" s="36">
        <f t="shared" si="62"/>
        <v>0.60673684210526324</v>
      </c>
      <c r="M237" s="35">
        <v>2059</v>
      </c>
      <c r="N237" s="36">
        <f t="shared" si="65"/>
        <v>-0.46042976939203351</v>
      </c>
      <c r="O237" s="36">
        <f t="shared" si="66"/>
        <v>-0.13305263157894742</v>
      </c>
    </row>
    <row r="238" spans="2:18" x14ac:dyDescent="0.25">
      <c r="B238" s="34" t="s">
        <v>77</v>
      </c>
      <c r="C238" s="35">
        <v>1937</v>
      </c>
      <c r="D238" s="36">
        <v>-0.25009678668215252</v>
      </c>
      <c r="E238" s="35">
        <v>2193</v>
      </c>
      <c r="F238" s="36">
        <f t="shared" si="61"/>
        <v>0.13216313887454834</v>
      </c>
      <c r="G238" s="35">
        <v>12</v>
      </c>
      <c r="H238" s="36">
        <f t="shared" si="63"/>
        <v>-0.99452804377564985</v>
      </c>
      <c r="I238" s="35">
        <v>2029</v>
      </c>
      <c r="J238" s="36">
        <f t="shared" si="64"/>
        <v>168.08333333333334</v>
      </c>
      <c r="K238" s="35">
        <v>3175</v>
      </c>
      <c r="L238" s="36">
        <f t="shared" si="62"/>
        <v>0.44778841769265854</v>
      </c>
      <c r="M238" s="35">
        <v>2121</v>
      </c>
      <c r="N238" s="36">
        <f t="shared" si="65"/>
        <v>-0.33196850393700783</v>
      </c>
      <c r="O238" s="36">
        <f t="shared" si="66"/>
        <v>-3.2831737346101231E-2</v>
      </c>
    </row>
    <row r="239" spans="2:18" x14ac:dyDescent="0.25">
      <c r="B239" s="34" t="s">
        <v>79</v>
      </c>
      <c r="C239" s="35">
        <v>9460</v>
      </c>
      <c r="D239" s="36">
        <v>-0.10127303819114575</v>
      </c>
      <c r="E239" s="35">
        <v>9315</v>
      </c>
      <c r="F239" s="36">
        <f t="shared" si="61"/>
        <v>-1.5327695560253707E-2</v>
      </c>
      <c r="G239" s="35">
        <v>72</v>
      </c>
      <c r="H239" s="36">
        <f t="shared" si="63"/>
        <v>-0.99227053140096622</v>
      </c>
      <c r="I239" s="35">
        <v>7516</v>
      </c>
      <c r="J239" s="36">
        <f t="shared" si="64"/>
        <v>103.38888888888889</v>
      </c>
      <c r="K239" s="35">
        <v>8465</v>
      </c>
      <c r="L239" s="36">
        <f t="shared" si="62"/>
        <v>-9.1250670960815849E-2</v>
      </c>
      <c r="M239" s="35">
        <v>5252</v>
      </c>
      <c r="N239" s="36">
        <f t="shared" si="65"/>
        <v>-0.37956290608387477</v>
      </c>
      <c r="O239" s="36">
        <f t="shared" si="66"/>
        <v>-0.43617820719269995</v>
      </c>
    </row>
    <row r="240" spans="2:18" x14ac:dyDescent="0.25">
      <c r="B240" s="34" t="s">
        <v>81</v>
      </c>
      <c r="C240" s="35">
        <v>16949</v>
      </c>
      <c r="D240" s="36">
        <v>0.18243337519185143</v>
      </c>
      <c r="E240" s="35">
        <v>13910</v>
      </c>
      <c r="F240" s="36">
        <f t="shared" si="61"/>
        <v>-0.17930261372352352</v>
      </c>
      <c r="G240" s="35">
        <v>84</v>
      </c>
      <c r="H240" s="36">
        <f t="shared" si="63"/>
        <v>-0.99396117900790792</v>
      </c>
      <c r="I240" s="35">
        <v>9338</v>
      </c>
      <c r="J240" s="36">
        <f t="shared" si="64"/>
        <v>110.16666666666667</v>
      </c>
      <c r="K240" s="35">
        <v>10508</v>
      </c>
      <c r="L240" s="36">
        <f t="shared" si="62"/>
        <v>-0.24457225017972684</v>
      </c>
      <c r="M240" s="35">
        <v>8907</v>
      </c>
      <c r="N240" s="36">
        <f t="shared" si="65"/>
        <v>-0.15236010658545873</v>
      </c>
      <c r="O240" s="36">
        <f t="shared" si="66"/>
        <v>-0.35966930265995689</v>
      </c>
    </row>
    <row r="241" spans="2:15" x14ac:dyDescent="0.25">
      <c r="B241" s="34" t="s">
        <v>83</v>
      </c>
      <c r="C241" s="35">
        <v>14824</v>
      </c>
      <c r="D241" s="36">
        <v>-0.30514671416518235</v>
      </c>
      <c r="E241" s="35">
        <v>12766</v>
      </c>
      <c r="F241" s="36">
        <f t="shared" si="61"/>
        <v>-0.13882892606583919</v>
      </c>
      <c r="G241" s="35">
        <v>82</v>
      </c>
      <c r="H241" s="36">
        <f t="shared" si="63"/>
        <v>-0.99357668807770638</v>
      </c>
      <c r="I241" s="35">
        <v>8690</v>
      </c>
      <c r="J241" s="36">
        <f t="shared" si="64"/>
        <v>104.97560975609755</v>
      </c>
      <c r="K241" s="35">
        <v>9481</v>
      </c>
      <c r="L241" s="36">
        <f t="shared" si="62"/>
        <v>-0.25732414225285916</v>
      </c>
      <c r="M241" s="35">
        <v>10174</v>
      </c>
      <c r="N241" s="36">
        <f t="shared" si="65"/>
        <v>7.3093555532116827E-2</v>
      </c>
      <c r="O241" s="36">
        <f t="shared" si="66"/>
        <v>-0.20303932320225604</v>
      </c>
    </row>
    <row r="242" spans="2:15" ht="15.75" x14ac:dyDescent="0.25">
      <c r="B242" s="37" t="s">
        <v>84</v>
      </c>
      <c r="C242" s="38">
        <v>111282</v>
      </c>
      <c r="D242" s="39">
        <v>-6.1307465204554989E-2</v>
      </c>
      <c r="E242" s="38">
        <v>95851</v>
      </c>
      <c r="F242" s="39">
        <f t="shared" si="61"/>
        <v>-0.138665732104024</v>
      </c>
      <c r="G242" s="38">
        <v>28498</v>
      </c>
      <c r="H242" s="39">
        <f t="shared" si="63"/>
        <v>-0.70268437470657585</v>
      </c>
      <c r="I242" s="38">
        <v>34577</v>
      </c>
      <c r="J242" s="39">
        <f t="shared" si="64"/>
        <v>0.21331321496245348</v>
      </c>
      <c r="K242" s="38">
        <v>81594</v>
      </c>
      <c r="L242" s="39">
        <f t="shared" si="62"/>
        <v>-0.14874127552138217</v>
      </c>
      <c r="M242" s="38">
        <v>67352</v>
      </c>
      <c r="N242" s="39">
        <v>-0.17454714807461336</v>
      </c>
      <c r="O242" s="39">
        <v>-0.29732605815275792</v>
      </c>
    </row>
    <row r="244" spans="2:15" x14ac:dyDescent="0.25">
      <c r="B244" s="41" t="s">
        <v>137</v>
      </c>
      <c r="C244" s="41"/>
      <c r="D244" s="41"/>
      <c r="E244" s="41"/>
      <c r="F244" s="41"/>
      <c r="G244" s="41"/>
      <c r="H244" s="41"/>
      <c r="I244" s="41"/>
      <c r="J244" s="41"/>
      <c r="K244" s="42"/>
      <c r="L244" s="41"/>
      <c r="M244" s="41"/>
      <c r="N244" s="41"/>
      <c r="O244" s="41"/>
    </row>
  </sheetData>
  <mergeCells count="77">
    <mergeCell ref="C227:O227"/>
    <mergeCell ref="C228:D228"/>
    <mergeCell ref="E228:F228"/>
    <mergeCell ref="G228:H228"/>
    <mergeCell ref="I228:J228"/>
    <mergeCell ref="K228:L228"/>
    <mergeCell ref="M228:O228"/>
    <mergeCell ref="C205:O205"/>
    <mergeCell ref="C206:D206"/>
    <mergeCell ref="E206:F206"/>
    <mergeCell ref="G206:H206"/>
    <mergeCell ref="I206:J206"/>
    <mergeCell ref="K206:L206"/>
    <mergeCell ref="M206:O206"/>
    <mergeCell ref="C183:O183"/>
    <mergeCell ref="C184:D184"/>
    <mergeCell ref="E184:F184"/>
    <mergeCell ref="G184:H184"/>
    <mergeCell ref="I184:J184"/>
    <mergeCell ref="K184:L184"/>
    <mergeCell ref="M184:O184"/>
    <mergeCell ref="C161:O161"/>
    <mergeCell ref="C162:D162"/>
    <mergeCell ref="E162:F162"/>
    <mergeCell ref="G162:H162"/>
    <mergeCell ref="I162:J162"/>
    <mergeCell ref="K162:L162"/>
    <mergeCell ref="M162:O162"/>
    <mergeCell ref="C139:O139"/>
    <mergeCell ref="C140:D140"/>
    <mergeCell ref="E140:F140"/>
    <mergeCell ref="G140:H140"/>
    <mergeCell ref="I140:J140"/>
    <mergeCell ref="K140:L140"/>
    <mergeCell ref="M140:O140"/>
    <mergeCell ref="C117:O117"/>
    <mergeCell ref="C118:D118"/>
    <mergeCell ref="E118:F118"/>
    <mergeCell ref="G118:H118"/>
    <mergeCell ref="I118:J118"/>
    <mergeCell ref="K118:L118"/>
    <mergeCell ref="M118:O118"/>
    <mergeCell ref="C95:O95"/>
    <mergeCell ref="C96:D96"/>
    <mergeCell ref="E96:F96"/>
    <mergeCell ref="G96:H96"/>
    <mergeCell ref="I96:J96"/>
    <mergeCell ref="K96:L96"/>
    <mergeCell ref="M96:O96"/>
    <mergeCell ref="C73:O73"/>
    <mergeCell ref="C74:D74"/>
    <mergeCell ref="E74:F74"/>
    <mergeCell ref="G74:H74"/>
    <mergeCell ref="I74:J74"/>
    <mergeCell ref="K74:L74"/>
    <mergeCell ref="M74:O74"/>
    <mergeCell ref="C50:O50"/>
    <mergeCell ref="C51:D51"/>
    <mergeCell ref="E51:F51"/>
    <mergeCell ref="G51:H51"/>
    <mergeCell ref="I51:J51"/>
    <mergeCell ref="K51:L51"/>
    <mergeCell ref="M51:O51"/>
    <mergeCell ref="C28:O28"/>
    <mergeCell ref="C29:D29"/>
    <mergeCell ref="E29:F29"/>
    <mergeCell ref="G29:H29"/>
    <mergeCell ref="I29:J29"/>
    <mergeCell ref="K29:L29"/>
    <mergeCell ref="M29:O29"/>
    <mergeCell ref="C6:O6"/>
    <mergeCell ref="C7:D7"/>
    <mergeCell ref="E7:F7"/>
    <mergeCell ref="G7:H7"/>
    <mergeCell ref="I7:J7"/>
    <mergeCell ref="K7:L7"/>
    <mergeCell ref="M7:O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EE67-1B15-4CE2-9E4A-F50BAB3733C8}">
  <dimension ref="A1:EF244"/>
  <sheetViews>
    <sheetView showGridLines="0" workbookViewId="0"/>
  </sheetViews>
  <sheetFormatPr baseColWidth="10" defaultRowHeight="15" x14ac:dyDescent="0.25"/>
  <cols>
    <col min="1" max="1" width="18.42578125" customWidth="1"/>
    <col min="2" max="2" width="20.7109375" customWidth="1"/>
    <col min="16" max="16" width="15.85546875" customWidth="1"/>
  </cols>
  <sheetData>
    <row r="1" spans="1:136" ht="40.5" customHeight="1" x14ac:dyDescent="0.25">
      <c r="Z1" t="e">
        <v>#REF!</v>
      </c>
    </row>
    <row r="4" spans="1:136" ht="21.75" thickBot="1" x14ac:dyDescent="0.3">
      <c r="B4" s="12" t="s">
        <v>148</v>
      </c>
      <c r="C4" s="13"/>
      <c r="D4" s="12"/>
      <c r="E4" s="12"/>
      <c r="F4" s="12"/>
      <c r="G4" s="12"/>
      <c r="H4" s="12"/>
      <c r="I4" s="12"/>
      <c r="J4" s="12"/>
      <c r="K4" s="12"/>
      <c r="L4" s="12"/>
      <c r="M4" s="12"/>
      <c r="N4" s="12"/>
      <c r="O4" s="12"/>
      <c r="R4" s="14" t="str">
        <f>CONCATENATE("año ",K7,": ",FIXED(K21,0)," (",FIXED(L21*100,1),"%)")</f>
        <v>año 2022: 2.137.752 (5,7%)</v>
      </c>
    </row>
    <row r="5" spans="1:136" ht="9.75" customHeight="1" thickBot="1" x14ac:dyDescent="0.3">
      <c r="B5" s="15"/>
      <c r="C5" s="16"/>
      <c r="D5" s="15"/>
      <c r="E5" s="15"/>
      <c r="F5" s="15"/>
      <c r="G5" s="17"/>
      <c r="H5" s="17"/>
      <c r="I5" s="17"/>
      <c r="J5" s="17"/>
      <c r="K5" s="15"/>
      <c r="L5" s="15"/>
      <c r="M5" s="17"/>
      <c r="N5" s="17"/>
      <c r="O5" s="17"/>
      <c r="R5" s="14" t="s">
        <v>56</v>
      </c>
    </row>
    <row r="6" spans="1:136" ht="22.5" thickTop="1" thickBot="1" x14ac:dyDescent="0.3">
      <c r="B6" s="18" t="s">
        <v>57</v>
      </c>
      <c r="C6" s="19" t="s">
        <v>58</v>
      </c>
      <c r="D6" s="20"/>
      <c r="E6" s="20"/>
      <c r="F6" s="20"/>
      <c r="G6" s="20"/>
      <c r="H6" s="20"/>
      <c r="I6" s="20"/>
      <c r="J6" s="20"/>
      <c r="K6" s="20"/>
      <c r="L6" s="20"/>
      <c r="M6" s="20"/>
      <c r="N6" s="20"/>
      <c r="O6" s="21"/>
    </row>
    <row r="7" spans="1:136" ht="22.5" thickTop="1" thickBot="1" x14ac:dyDescent="0.3">
      <c r="B7" s="18">
        <v>2017</v>
      </c>
      <c r="C7" s="22">
        <v>2018</v>
      </c>
      <c r="D7" s="23"/>
      <c r="E7" s="22">
        <v>2019</v>
      </c>
      <c r="F7" s="23"/>
      <c r="G7" s="22">
        <v>2020</v>
      </c>
      <c r="H7" s="23"/>
      <c r="I7" s="22">
        <v>2021</v>
      </c>
      <c r="J7" s="23"/>
      <c r="K7" s="22">
        <v>2022</v>
      </c>
      <c r="L7" s="24"/>
      <c r="M7" s="25">
        <v>2023</v>
      </c>
      <c r="N7" s="26"/>
      <c r="O7" s="27"/>
    </row>
    <row r="8" spans="1:136" ht="31.5" thickTop="1" thickBot="1" x14ac:dyDescent="0.3">
      <c r="B8" s="28"/>
      <c r="C8" s="29" t="s">
        <v>59</v>
      </c>
      <c r="D8" s="30" t="str">
        <f>CONCATENATE("Variación ",RIGHT(C7,2),"/",RIGHT(B7,2))</f>
        <v>Variación 18/17</v>
      </c>
      <c r="E8" s="31" t="s">
        <v>59</v>
      </c>
      <c r="F8" s="30" t="str">
        <f>CONCATENATE("Variación ",RIGHT(E7,2),"/",RIGHT(C7,2))</f>
        <v>Variación 19/18</v>
      </c>
      <c r="G8" s="31" t="s">
        <v>59</v>
      </c>
      <c r="H8" s="30" t="str">
        <f>CONCATENATE("Variación ",RIGHT(G7,2),"/",RIGHT(E7,2))</f>
        <v>Variación 20/19</v>
      </c>
      <c r="I8" s="31" t="s">
        <v>59</v>
      </c>
      <c r="J8" s="30" t="str">
        <f>CONCATENATE("Variación ",RIGHT(I7,2),"/",RIGHT(G7,2))</f>
        <v>Variación 21/20</v>
      </c>
      <c r="K8" s="31" t="s">
        <v>59</v>
      </c>
      <c r="L8" s="30" t="str">
        <f>CONCATENATE("Variación ",RIGHT(K7,2),"/",RIGHT(E7,2))</f>
        <v>Variación 22/19</v>
      </c>
      <c r="M8" s="32" t="s">
        <v>59</v>
      </c>
      <c r="N8" s="33" t="str">
        <f>CONCATENATE("Variación ",RIGHT(M7,2),"/",RIGHT(K7,2))</f>
        <v>Variación 23/22</v>
      </c>
      <c r="O8" s="33" t="str">
        <f>CONCATENATE("Variación ",RIGHT(M7,2),"/",RIGHT(E7,2))</f>
        <v>Variación 23/19</v>
      </c>
      <c r="P8" t="str">
        <f>IFERROR(O8/O21-1,"-")</f>
        <v>-</v>
      </c>
      <c r="T8" t="str">
        <f>IFERROR(S8/S47-1,"-")</f>
        <v>-</v>
      </c>
      <c r="X8" t="str">
        <f>IFERROR(W8/W21-1,"-")</f>
        <v>-</v>
      </c>
      <c r="Z8" t="str">
        <f>IFERROR(Y8/Y21-1,"-")</f>
        <v>-</v>
      </c>
      <c r="AB8" t="str">
        <f>IFERROR(AA8/AA21-1,"-")</f>
        <v>-</v>
      </c>
      <c r="AD8" t="str">
        <f>IFERROR(AC8/AC21-1,"-")</f>
        <v>-</v>
      </c>
      <c r="AF8" t="str">
        <f>IFERROR(AE8/AE21-1,"-")</f>
        <v>-</v>
      </c>
      <c r="AH8" t="str">
        <f>IFERROR(AG8/AG21-1,"-")</f>
        <v>-</v>
      </c>
      <c r="AJ8" t="str">
        <f>IFERROR(AI8/AI21-1,"-")</f>
        <v>-</v>
      </c>
      <c r="AL8" t="str">
        <f>IFERROR(AK8/AK21-1,"-")</f>
        <v>-</v>
      </c>
      <c r="AN8" t="str">
        <f>IFERROR(AM8/AM21-1,"-")</f>
        <v>-</v>
      </c>
      <c r="AP8" t="str">
        <f>IFERROR(AO8/AO21-1,"-")</f>
        <v>-</v>
      </c>
      <c r="AR8" t="str">
        <f>IFERROR(AQ8/AQ21-1,"-")</f>
        <v>-</v>
      </c>
      <c r="AT8" t="str">
        <f>IFERROR(AS8/AS21-1,"-")</f>
        <v>-</v>
      </c>
      <c r="AV8" t="str">
        <f>IFERROR(AU8/AU21-1,"-")</f>
        <v>-</v>
      </c>
      <c r="AX8" t="str">
        <f>IFERROR(AW8/AW21-1,"-")</f>
        <v>-</v>
      </c>
      <c r="AZ8" t="str">
        <f>IFERROR(AY8/AY21-1,"-")</f>
        <v>-</v>
      </c>
      <c r="BB8" t="str">
        <f>IFERROR(BA8/BA21-1,"-")</f>
        <v>-</v>
      </c>
      <c r="BD8" t="str">
        <f>IFERROR(BC8/BC21-1,"-")</f>
        <v>-</v>
      </c>
      <c r="BF8" t="str">
        <f>IFERROR(BE8/BE21-1,"-")</f>
        <v>-</v>
      </c>
      <c r="BH8" t="str">
        <f>IFERROR(BG8/BG21-1,"-")</f>
        <v>-</v>
      </c>
      <c r="BJ8" t="str">
        <f>IFERROR(BI8/BI21-1,"-")</f>
        <v>-</v>
      </c>
      <c r="BL8" t="str">
        <f>IFERROR(BK8/BK21-1,"-")</f>
        <v>-</v>
      </c>
      <c r="BN8" t="str">
        <f>IFERROR(BM8/BM21-1,"-")</f>
        <v>-</v>
      </c>
      <c r="BP8" t="str">
        <f>IFERROR(BO8/BO21-1,"-")</f>
        <v>-</v>
      </c>
      <c r="BR8" t="str">
        <f>IFERROR(BQ8/BQ21-1,"-")</f>
        <v>-</v>
      </c>
      <c r="BT8" t="str">
        <f>IFERROR(BS8/BS21-1,"-")</f>
        <v>-</v>
      </c>
      <c r="BV8" t="str">
        <f>IFERROR(BU8/BU21-1,"-")</f>
        <v>-</v>
      </c>
      <c r="BX8" t="str">
        <f>IFERROR(BW8/BW21-1,"-")</f>
        <v>-</v>
      </c>
      <c r="BZ8" t="str">
        <f>IFERROR(BY8/BY21-1,"-")</f>
        <v>-</v>
      </c>
      <c r="CB8" t="str">
        <f>IFERROR(CA8/CA21-1,"-")</f>
        <v>-</v>
      </c>
      <c r="CD8" t="str">
        <f>IFERROR(CC8/CC21-1,"-")</f>
        <v>-</v>
      </c>
      <c r="CF8" t="str">
        <f>IFERROR(CE8/CE21-1,"-")</f>
        <v>-</v>
      </c>
      <c r="CH8" t="str">
        <f>IFERROR(CG8/CG21-1,"-")</f>
        <v>-</v>
      </c>
      <c r="CJ8" t="str">
        <f>IFERROR(CI8/CI21-1,"-")</f>
        <v>-</v>
      </c>
      <c r="CL8" t="str">
        <f>IFERROR(CK8/CK21-1,"-")</f>
        <v>-</v>
      </c>
      <c r="CN8" t="str">
        <f>IFERROR(CM8/CM21-1,"-")</f>
        <v>-</v>
      </c>
      <c r="CP8" t="str">
        <f>IFERROR(CO8/CO21-1,"-")</f>
        <v>-</v>
      </c>
      <c r="CR8" t="str">
        <f>IFERROR(CQ8/CQ21-1,"-")</f>
        <v>-</v>
      </c>
      <c r="CT8" t="str">
        <f>IFERROR(CS8/CS21-1,"-")</f>
        <v>-</v>
      </c>
      <c r="CV8" t="str">
        <f>IFERROR(CU8/CU21-1,"-")</f>
        <v>-</v>
      </c>
      <c r="CX8" t="str">
        <f>IFERROR(CW8/CW21-1,"-")</f>
        <v>-</v>
      </c>
      <c r="CZ8" t="str">
        <f>IFERROR(CY8/CY21-1,"-")</f>
        <v>-</v>
      </c>
      <c r="DB8" t="str">
        <f>IFERROR(DA8/DA21-1,"-")</f>
        <v>-</v>
      </c>
      <c r="DD8" t="str">
        <f>IFERROR(DC8/DC21-1,"-")</f>
        <v>-</v>
      </c>
      <c r="DF8" t="str">
        <f>IFERROR(DE8/DE21-1,"-")</f>
        <v>-</v>
      </c>
      <c r="DH8" t="str">
        <f>IFERROR(DG8/DG21-1,"-")</f>
        <v>-</v>
      </c>
      <c r="DJ8" t="str">
        <f>IFERROR(DI8/DI21-1,"-")</f>
        <v>-</v>
      </c>
      <c r="DL8" t="str">
        <f>IFERROR(DK8/DK21-1,"-")</f>
        <v>-</v>
      </c>
      <c r="DN8" t="str">
        <f>IFERROR(DM8/DM21-1,"-")</f>
        <v>-</v>
      </c>
      <c r="DP8" t="str">
        <f>IFERROR(DO8/DO21-1,"-")</f>
        <v>-</v>
      </c>
      <c r="DR8" t="str">
        <f>IFERROR(DQ8/DQ21-1,"-")</f>
        <v>-</v>
      </c>
      <c r="DT8" t="str">
        <f>IFERROR(DS8/DS21-1,"-")</f>
        <v>-</v>
      </c>
      <c r="DV8" t="str">
        <f>IFERROR(DU8/DU21-1,"-")</f>
        <v>-</v>
      </c>
      <c r="DX8" t="str">
        <f>IFERROR(DW8/DW21-1,"-")</f>
        <v>-</v>
      </c>
      <c r="DZ8" t="str">
        <f>IFERROR(DY8/DY21-1,"-")</f>
        <v>-</v>
      </c>
      <c r="EB8" t="str">
        <f>IFERROR(EA8/EA21-1,"-")</f>
        <v>-</v>
      </c>
      <c r="ED8" t="str">
        <f>IFERROR(EC8/EC21-1,"-")</f>
        <v>-</v>
      </c>
      <c r="EF8" t="str">
        <f>IFERROR(EE8/EE21-1,"-")</f>
        <v>-</v>
      </c>
    </row>
    <row r="9" spans="1:136" x14ac:dyDescent="0.25">
      <c r="A9" s="14" t="s">
        <v>60</v>
      </c>
      <c r="B9" s="34" t="s">
        <v>61</v>
      </c>
      <c r="C9" s="35">
        <v>184199</v>
      </c>
      <c r="D9" s="36">
        <v>-0.10361088130809282</v>
      </c>
      <c r="E9" s="35">
        <v>172468</v>
      </c>
      <c r="F9" s="36">
        <f t="shared" ref="F9:F21" si="0">IFERROR(E9/C9-1,"-")</f>
        <v>-6.3686556387385407E-2</v>
      </c>
      <c r="G9" s="35">
        <v>149141</v>
      </c>
      <c r="H9" s="36">
        <f>IFERROR(G9/E9-1,"-")</f>
        <v>-0.1352540761184684</v>
      </c>
      <c r="I9" s="35">
        <v>23299</v>
      </c>
      <c r="J9" s="36">
        <f>IFERROR(I9/G9-1,"-")</f>
        <v>-0.84377870605668459</v>
      </c>
      <c r="K9" s="35">
        <v>100111</v>
      </c>
      <c r="L9" s="36">
        <f t="shared" ref="L9:L21" si="1">IFERROR(K9/E9-1,"-")</f>
        <v>-0.41953869703365265</v>
      </c>
      <c r="M9" s="35">
        <v>179527</v>
      </c>
      <c r="N9" s="36">
        <f>IFERROR(M9/K9-1,"-")</f>
        <v>0.79327945979962244</v>
      </c>
      <c r="O9" s="36">
        <f>IFERROR(M9/E9-1,"-")</f>
        <v>4.0929331818076342E-2</v>
      </c>
    </row>
    <row r="10" spans="1:136" x14ac:dyDescent="0.25">
      <c r="A10" s="14" t="s">
        <v>62</v>
      </c>
      <c r="B10" s="34" t="s">
        <v>63</v>
      </c>
      <c r="C10" s="35">
        <v>181218</v>
      </c>
      <c r="D10" s="36">
        <v>-9.93180162881524E-5</v>
      </c>
      <c r="E10" s="35">
        <v>164970</v>
      </c>
      <c r="F10" s="36">
        <f t="shared" si="0"/>
        <v>-8.9659967552892073E-2</v>
      </c>
      <c r="G10" s="35">
        <v>175618</v>
      </c>
      <c r="H10" s="36">
        <f t="shared" ref="H10:H21" si="2">IFERROR(G10/E10-1,"-")</f>
        <v>6.4545068800387906E-2</v>
      </c>
      <c r="I10" s="35">
        <v>15880</v>
      </c>
      <c r="J10" s="36">
        <f t="shared" ref="J10:J21" si="3">IFERROR(I10/G10-1,"-")</f>
        <v>-0.90957646710473872</v>
      </c>
      <c r="K10" s="35">
        <v>155768</v>
      </c>
      <c r="L10" s="36">
        <f t="shared" si="1"/>
        <v>-5.5779838758562184E-2</v>
      </c>
      <c r="M10" s="35">
        <v>202585</v>
      </c>
      <c r="N10" s="36">
        <f t="shared" ref="N10:N20" si="4">IFERROR(M10/K10-1,"-")</f>
        <v>0.30055595501001497</v>
      </c>
      <c r="O10" s="36">
        <f t="shared" ref="O10:O20" si="5">IFERROR(M10/E10-1,"-")</f>
        <v>0.22801115354306845</v>
      </c>
    </row>
    <row r="11" spans="1:136" x14ac:dyDescent="0.25">
      <c r="A11" s="14" t="s">
        <v>64</v>
      </c>
      <c r="B11" s="34" t="s">
        <v>65</v>
      </c>
      <c r="C11" s="35">
        <v>223478</v>
      </c>
      <c r="D11" s="36">
        <v>1.170249849474625E-2</v>
      </c>
      <c r="E11" s="35">
        <v>201556</v>
      </c>
      <c r="F11" s="36">
        <f t="shared" si="0"/>
        <v>-9.8094667036576322E-2</v>
      </c>
      <c r="G11" s="35">
        <v>71988</v>
      </c>
      <c r="H11" s="36">
        <f t="shared" si="2"/>
        <v>-0.64283871479886479</v>
      </c>
      <c r="I11" s="35">
        <v>25182</v>
      </c>
      <c r="J11" s="36">
        <f t="shared" si="3"/>
        <v>-0.650191698616436</v>
      </c>
      <c r="K11" s="35">
        <v>172538</v>
      </c>
      <c r="L11" s="36">
        <f t="shared" si="1"/>
        <v>-0.14396991406854676</v>
      </c>
      <c r="M11" s="35">
        <v>215571</v>
      </c>
      <c r="N11" s="36">
        <f t="shared" si="4"/>
        <v>0.24941172379417864</v>
      </c>
      <c r="O11" s="36">
        <f t="shared" si="5"/>
        <v>6.9534025283295886E-2</v>
      </c>
    </row>
    <row r="12" spans="1:136" x14ac:dyDescent="0.25">
      <c r="A12" s="14" t="s">
        <v>66</v>
      </c>
      <c r="B12" s="34" t="s">
        <v>67</v>
      </c>
      <c r="C12" s="35">
        <v>184772</v>
      </c>
      <c r="D12" s="36">
        <v>-0.18985587947718496</v>
      </c>
      <c r="E12" s="35">
        <v>179318</v>
      </c>
      <c r="F12" s="36">
        <f t="shared" si="0"/>
        <v>-2.951745935531358E-2</v>
      </c>
      <c r="G12" s="35">
        <v>0</v>
      </c>
      <c r="H12" s="36">
        <f t="shared" si="2"/>
        <v>-1</v>
      </c>
      <c r="I12" s="35">
        <v>27076</v>
      </c>
      <c r="J12" s="36" t="str">
        <f t="shared" si="3"/>
        <v>-</v>
      </c>
      <c r="K12" s="35">
        <v>181665</v>
      </c>
      <c r="L12" s="36">
        <f t="shared" si="1"/>
        <v>1.3088479684136622E-2</v>
      </c>
      <c r="M12" s="35">
        <v>204967</v>
      </c>
      <c r="N12" s="36">
        <f t="shared" si="4"/>
        <v>0.12826906668868521</v>
      </c>
      <c r="O12" s="36">
        <f t="shared" si="5"/>
        <v>0.14303639344627972</v>
      </c>
    </row>
    <row r="13" spans="1:136" x14ac:dyDescent="0.25">
      <c r="A13" s="14" t="s">
        <v>68</v>
      </c>
      <c r="B13" s="34" t="s">
        <v>69</v>
      </c>
      <c r="C13" s="35">
        <v>159808</v>
      </c>
      <c r="D13" s="36">
        <v>-6.3209665222667133E-2</v>
      </c>
      <c r="E13" s="35">
        <v>140370</v>
      </c>
      <c r="F13" s="36">
        <f t="shared" si="0"/>
        <v>-0.12163346015218257</v>
      </c>
      <c r="G13" s="35">
        <v>0</v>
      </c>
      <c r="H13" s="36">
        <f t="shared" si="2"/>
        <v>-1</v>
      </c>
      <c r="I13" s="35">
        <v>41814</v>
      </c>
      <c r="J13" s="36" t="str">
        <f t="shared" si="3"/>
        <v>-</v>
      </c>
      <c r="K13" s="35">
        <v>155214</v>
      </c>
      <c r="L13" s="36">
        <f t="shared" si="1"/>
        <v>0.10574909168625779</v>
      </c>
      <c r="M13" s="35">
        <v>167549</v>
      </c>
      <c r="N13" s="36">
        <f t="shared" si="4"/>
        <v>7.947092401458633E-2</v>
      </c>
      <c r="O13" s="36">
        <f t="shared" si="5"/>
        <v>0.19362399373085415</v>
      </c>
    </row>
    <row r="14" spans="1:136" x14ac:dyDescent="0.25">
      <c r="A14" s="14" t="s">
        <v>70</v>
      </c>
      <c r="B14" s="34" t="s">
        <v>71</v>
      </c>
      <c r="C14" s="35">
        <v>181406</v>
      </c>
      <c r="D14" s="36">
        <v>2.9213024163579293E-2</v>
      </c>
      <c r="E14" s="35">
        <v>159945</v>
      </c>
      <c r="F14" s="36">
        <f t="shared" si="0"/>
        <v>-0.1183036944753757</v>
      </c>
      <c r="G14" s="35">
        <v>611</v>
      </c>
      <c r="H14" s="36">
        <f t="shared" si="2"/>
        <v>-0.99617993685329331</v>
      </c>
      <c r="I14" s="35">
        <v>55411</v>
      </c>
      <c r="J14" s="36">
        <f t="shared" si="3"/>
        <v>89.689034369885434</v>
      </c>
      <c r="K14" s="35">
        <v>168721</v>
      </c>
      <c r="L14" s="36">
        <f t="shared" si="1"/>
        <v>5.4868861171027516E-2</v>
      </c>
      <c r="M14" s="35">
        <v>173760</v>
      </c>
      <c r="N14" s="36">
        <f t="shared" si="4"/>
        <v>2.9865873246365249E-2</v>
      </c>
      <c r="O14" s="36">
        <f t="shared" si="5"/>
        <v>8.637344087029919E-2</v>
      </c>
    </row>
    <row r="15" spans="1:136" x14ac:dyDescent="0.25">
      <c r="A15" s="14" t="s">
        <v>72</v>
      </c>
      <c r="B15" s="34" t="s">
        <v>73</v>
      </c>
      <c r="C15" s="35">
        <v>208723</v>
      </c>
      <c r="D15" s="36">
        <v>-1.1821797178297455E-2</v>
      </c>
      <c r="E15" s="35">
        <v>171819</v>
      </c>
      <c r="F15" s="36">
        <f t="shared" si="0"/>
        <v>-0.17680849738648829</v>
      </c>
      <c r="G15" s="35">
        <v>53295</v>
      </c>
      <c r="H15" s="36">
        <f t="shared" si="2"/>
        <v>-0.68981893737013955</v>
      </c>
      <c r="I15" s="35">
        <v>105881</v>
      </c>
      <c r="J15" s="36">
        <f t="shared" si="3"/>
        <v>0.98669668824467593</v>
      </c>
      <c r="K15" s="35">
        <v>202924</v>
      </c>
      <c r="L15" s="36">
        <f t="shared" si="1"/>
        <v>0.18103352946996543</v>
      </c>
      <c r="M15" s="35">
        <v>197670</v>
      </c>
      <c r="N15" s="36">
        <f t="shared" si="4"/>
        <v>-2.5891466756026937E-2</v>
      </c>
      <c r="O15" s="36">
        <f t="shared" si="5"/>
        <v>0.15045483910394086</v>
      </c>
    </row>
    <row r="16" spans="1:136" x14ac:dyDescent="0.25">
      <c r="A16" s="14" t="s">
        <v>74</v>
      </c>
      <c r="B16" s="34" t="s">
        <v>75</v>
      </c>
      <c r="C16" s="35">
        <v>206718</v>
      </c>
      <c r="D16" s="36">
        <v>-2.0762573365355919E-2</v>
      </c>
      <c r="E16" s="35">
        <v>175153</v>
      </c>
      <c r="F16" s="36">
        <f t="shared" si="0"/>
        <v>-0.15269594326570501</v>
      </c>
      <c r="G16" s="35">
        <v>75686</v>
      </c>
      <c r="H16" s="36">
        <f t="shared" si="2"/>
        <v>-0.5678863622090401</v>
      </c>
      <c r="I16" s="35">
        <v>141027</v>
      </c>
      <c r="J16" s="36">
        <f t="shared" si="3"/>
        <v>0.8633168617710012</v>
      </c>
      <c r="K16" s="35">
        <v>207169</v>
      </c>
      <c r="L16" s="36">
        <f t="shared" si="1"/>
        <v>0.18278876182537562</v>
      </c>
      <c r="M16" s="35">
        <v>197593</v>
      </c>
      <c r="N16" s="36">
        <f t="shared" si="4"/>
        <v>-4.6223131839222997E-2</v>
      </c>
      <c r="O16" s="36">
        <f t="shared" si="5"/>
        <v>0.1281165609495698</v>
      </c>
    </row>
    <row r="17" spans="1:26" x14ac:dyDescent="0.25">
      <c r="A17" s="14" t="s">
        <v>76</v>
      </c>
      <c r="B17" s="34" t="s">
        <v>77</v>
      </c>
      <c r="C17" s="35">
        <v>181272</v>
      </c>
      <c r="D17" s="36">
        <v>-2.3129486322778114E-2</v>
      </c>
      <c r="E17" s="35">
        <v>154056</v>
      </c>
      <c r="F17" s="36">
        <f t="shared" si="0"/>
        <v>-0.15013901760889714</v>
      </c>
      <c r="G17" s="35">
        <v>26016</v>
      </c>
      <c r="H17" s="36">
        <f t="shared" si="2"/>
        <v>-0.83112634366723792</v>
      </c>
      <c r="I17" s="35">
        <v>118375</v>
      </c>
      <c r="J17" s="36">
        <f t="shared" si="3"/>
        <v>3.5500845633456333</v>
      </c>
      <c r="K17" s="35">
        <v>179559</v>
      </c>
      <c r="L17" s="36">
        <f t="shared" si="1"/>
        <v>0.16554369839538863</v>
      </c>
      <c r="M17" s="35">
        <v>186219</v>
      </c>
      <c r="N17" s="36">
        <f t="shared" si="4"/>
        <v>3.7090872637963068E-2</v>
      </c>
      <c r="O17" s="36">
        <f t="shared" si="5"/>
        <v>0.20877473126655244</v>
      </c>
    </row>
    <row r="18" spans="1:26" x14ac:dyDescent="0.25">
      <c r="A18" s="14" t="s">
        <v>78</v>
      </c>
      <c r="B18" s="34" t="s">
        <v>79</v>
      </c>
      <c r="C18" s="35">
        <v>207176</v>
      </c>
      <c r="D18" s="36">
        <v>-5.6970668026145699E-2</v>
      </c>
      <c r="E18" s="35">
        <v>175472</v>
      </c>
      <c r="F18" s="36">
        <f t="shared" si="0"/>
        <v>-0.15302930841410201</v>
      </c>
      <c r="G18" s="35">
        <v>28670</v>
      </c>
      <c r="H18" s="36">
        <f t="shared" si="2"/>
        <v>-0.83661210905443606</v>
      </c>
      <c r="I18" s="35">
        <v>169817</v>
      </c>
      <c r="J18" s="36">
        <f t="shared" si="3"/>
        <v>4.9231600976630627</v>
      </c>
      <c r="K18" s="35">
        <v>209202</v>
      </c>
      <c r="L18" s="36">
        <f t="shared" si="1"/>
        <v>0.19222440047414979</v>
      </c>
      <c r="M18" s="35">
        <v>208068</v>
      </c>
      <c r="N18" s="36">
        <f t="shared" si="4"/>
        <v>-5.4205982734391034E-3</v>
      </c>
      <c r="O18" s="36">
        <f t="shared" si="5"/>
        <v>0.18576183094738763</v>
      </c>
    </row>
    <row r="19" spans="1:26" x14ac:dyDescent="0.25">
      <c r="A19" s="14" t="s">
        <v>80</v>
      </c>
      <c r="B19" s="34" t="s">
        <v>81</v>
      </c>
      <c r="C19" s="35">
        <v>163189</v>
      </c>
      <c r="D19" s="36">
        <v>-0.12802167268685749</v>
      </c>
      <c r="E19" s="35">
        <v>159352</v>
      </c>
      <c r="F19" s="36">
        <f t="shared" si="0"/>
        <v>-2.3512614208065497E-2</v>
      </c>
      <c r="G19" s="35">
        <v>31772</v>
      </c>
      <c r="H19" s="36">
        <f t="shared" si="2"/>
        <v>-0.8006175008785581</v>
      </c>
      <c r="I19" s="35">
        <v>158663</v>
      </c>
      <c r="J19" s="36">
        <f t="shared" si="3"/>
        <v>3.9937995719501451</v>
      </c>
      <c r="K19" s="35">
        <v>194729</v>
      </c>
      <c r="L19" s="36">
        <f t="shared" si="1"/>
        <v>0.2220053717556103</v>
      </c>
      <c r="M19" s="35">
        <v>216177</v>
      </c>
      <c r="N19" s="36">
        <f t="shared" si="4"/>
        <v>0.11014281385926084</v>
      </c>
      <c r="O19" s="36">
        <f t="shared" si="5"/>
        <v>0.3566004819519053</v>
      </c>
    </row>
    <row r="20" spans="1:26" x14ac:dyDescent="0.25">
      <c r="A20" s="14" t="s">
        <v>82</v>
      </c>
      <c r="B20" s="34" t="s">
        <v>83</v>
      </c>
      <c r="C20" s="35">
        <v>171248</v>
      </c>
      <c r="D20" s="36">
        <v>-0.11597966084195854</v>
      </c>
      <c r="E20" s="35">
        <v>168717</v>
      </c>
      <c r="F20" s="36">
        <f t="shared" si="0"/>
        <v>-1.4779734653835419E-2</v>
      </c>
      <c r="G20" s="35">
        <v>39909</v>
      </c>
      <c r="H20" s="36">
        <f t="shared" si="2"/>
        <v>-0.76345596472199007</v>
      </c>
      <c r="I20" s="35">
        <v>141590</v>
      </c>
      <c r="J20" s="36">
        <f t="shared" si="3"/>
        <v>2.5478212934425817</v>
      </c>
      <c r="K20" s="35">
        <v>210152</v>
      </c>
      <c r="L20" s="36">
        <f t="shared" si="1"/>
        <v>0.24558876698850729</v>
      </c>
      <c r="M20" s="35">
        <v>230895</v>
      </c>
      <c r="N20" s="36">
        <f t="shared" si="4"/>
        <v>9.8704747040237573E-2</v>
      </c>
      <c r="O20" s="36">
        <f t="shared" si="5"/>
        <v>0.36853429115026937</v>
      </c>
      <c r="R20" t="s">
        <v>123</v>
      </c>
      <c r="Z20" t="s">
        <v>123</v>
      </c>
    </row>
    <row r="21" spans="1:26" ht="15.75" x14ac:dyDescent="0.25">
      <c r="A21" s="14" t="s">
        <v>84</v>
      </c>
      <c r="B21" s="37" t="s">
        <v>84</v>
      </c>
      <c r="C21" s="38">
        <v>2253207</v>
      </c>
      <c r="D21" s="39">
        <v>-5.7621979272097668E-2</v>
      </c>
      <c r="E21" s="38">
        <v>2023196</v>
      </c>
      <c r="F21" s="39">
        <f t="shared" si="0"/>
        <v>-0.10208161078853384</v>
      </c>
      <c r="G21" s="38">
        <v>652706</v>
      </c>
      <c r="H21" s="39">
        <f t="shared" si="2"/>
        <v>-0.67738864647814645</v>
      </c>
      <c r="I21" s="38">
        <v>1024015</v>
      </c>
      <c r="J21" s="39">
        <f t="shared" si="3"/>
        <v>0.56887633942387539</v>
      </c>
      <c r="K21" s="38">
        <v>2137752</v>
      </c>
      <c r="L21" s="39">
        <f t="shared" si="1"/>
        <v>5.66213060919456E-2</v>
      </c>
      <c r="M21" s="38">
        <v>2380581</v>
      </c>
      <c r="N21" s="39">
        <v>0.11359081876662969</v>
      </c>
      <c r="O21" s="39">
        <v>0.17664378537719538</v>
      </c>
      <c r="P21" s="40"/>
    </row>
    <row r="22" spans="1:26" ht="5.25" customHeight="1" x14ac:dyDescent="0.25">
      <c r="A22" s="14"/>
    </row>
    <row r="23" spans="1:26" x14ac:dyDescent="0.25">
      <c r="B23" s="41" t="s">
        <v>149</v>
      </c>
      <c r="C23" s="41"/>
      <c r="D23" s="41"/>
      <c r="E23" s="41"/>
      <c r="F23" s="41"/>
      <c r="G23" s="41"/>
      <c r="H23" s="41"/>
      <c r="I23" s="41"/>
      <c r="J23" s="41"/>
      <c r="K23" s="42"/>
      <c r="L23" s="41"/>
      <c r="M23" s="41"/>
      <c r="N23" s="41"/>
      <c r="O23" s="41"/>
      <c r="P23" s="40"/>
    </row>
    <row r="26" spans="1:26" ht="21.75" thickBot="1" x14ac:dyDescent="0.3">
      <c r="B26" s="12" t="s">
        <v>150</v>
      </c>
      <c r="C26" s="13"/>
      <c r="D26" s="12"/>
      <c r="E26" s="12"/>
      <c r="F26" s="12"/>
      <c r="G26" s="12"/>
      <c r="H26" s="12"/>
      <c r="I26" s="12"/>
      <c r="J26" s="12"/>
      <c r="K26" s="12"/>
      <c r="L26" s="12"/>
      <c r="M26" s="12"/>
      <c r="N26" s="12"/>
      <c r="O26" s="12"/>
      <c r="R26" s="14" t="str">
        <f>CONCATENATE("año ",K29,": ",FIXED(K43,0)," (",FIXED(L43*100,1),"%)")</f>
        <v>año 2022: 169.195 (2,3%)</v>
      </c>
    </row>
    <row r="27" spans="1:26" ht="6" customHeight="1" thickBot="1" x14ac:dyDescent="0.3">
      <c r="B27" s="15"/>
      <c r="C27" s="16"/>
      <c r="D27" s="15"/>
      <c r="E27" s="15"/>
      <c r="F27" s="15"/>
      <c r="G27" s="17"/>
      <c r="H27" s="17"/>
      <c r="I27" s="17"/>
      <c r="J27" s="17"/>
      <c r="K27" s="15"/>
      <c r="L27" s="15"/>
      <c r="M27" s="17"/>
      <c r="N27" s="17"/>
      <c r="O27" s="17"/>
      <c r="R27" s="14" t="s">
        <v>87</v>
      </c>
    </row>
    <row r="28" spans="1:26" ht="22.5" thickTop="1" thickBot="1" x14ac:dyDescent="0.3">
      <c r="B28" s="18" t="s">
        <v>88</v>
      </c>
      <c r="C28" s="19" t="s">
        <v>89</v>
      </c>
      <c r="D28" s="20"/>
      <c r="E28" s="20"/>
      <c r="F28" s="20"/>
      <c r="G28" s="20"/>
      <c r="H28" s="20"/>
      <c r="I28" s="20"/>
      <c r="J28" s="20"/>
      <c r="K28" s="20"/>
      <c r="L28" s="20"/>
      <c r="M28" s="20"/>
      <c r="N28" s="20"/>
      <c r="O28" s="21"/>
    </row>
    <row r="29" spans="1:26" ht="22.5" thickTop="1" thickBot="1" x14ac:dyDescent="0.3">
      <c r="B29" s="18">
        <v>2017</v>
      </c>
      <c r="C29" s="22">
        <v>2018</v>
      </c>
      <c r="D29" s="23"/>
      <c r="E29" s="22">
        <v>2019</v>
      </c>
      <c r="F29" s="23"/>
      <c r="G29" s="22">
        <v>2020</v>
      </c>
      <c r="H29" s="23"/>
      <c r="I29" s="22">
        <v>2021</v>
      </c>
      <c r="J29" s="23"/>
      <c r="K29" s="22">
        <v>2022</v>
      </c>
      <c r="L29" s="24"/>
      <c r="M29" s="25">
        <v>2023</v>
      </c>
      <c r="N29" s="26"/>
      <c r="O29" s="27"/>
    </row>
    <row r="30" spans="1:26" ht="31.5" thickTop="1" thickBot="1" x14ac:dyDescent="0.3">
      <c r="B30" s="28"/>
      <c r="C30" s="29" t="s">
        <v>59</v>
      </c>
      <c r="D30" s="30" t="str">
        <f>CONCATENATE("Variación ",RIGHT(C29,2),"/",RIGHT(B29,2))</f>
        <v>Variación 18/17</v>
      </c>
      <c r="E30" s="31" t="s">
        <v>59</v>
      </c>
      <c r="F30" s="30" t="str">
        <f>CONCATENATE("Variación ",RIGHT(E29,2),"/",RIGHT(C29,2))</f>
        <v>Variación 19/18</v>
      </c>
      <c r="G30" s="31" t="s">
        <v>59</v>
      </c>
      <c r="H30" s="30" t="str">
        <f>CONCATENATE("Variación ",RIGHT(G29,2),"/",RIGHT(E29,2))</f>
        <v>Variación 20/19</v>
      </c>
      <c r="I30" s="31" t="s">
        <v>59</v>
      </c>
      <c r="J30" s="30" t="str">
        <f>CONCATENATE("Variación ",RIGHT(I29,2),"/",RIGHT(G29,2))</f>
        <v>Variación 21/20</v>
      </c>
      <c r="K30" s="31" t="s">
        <v>59</v>
      </c>
      <c r="L30" s="30" t="str">
        <f>CONCATENATE("Variación ",RIGHT(K29,2),"/",RIGHT(E29,2))</f>
        <v>Variación 22/19</v>
      </c>
      <c r="M30" s="32" t="s">
        <v>59</v>
      </c>
      <c r="N30" s="33" t="str">
        <f>CONCATENATE("Variación ",RIGHT(M29,2),"/",RIGHT(K29,2))</f>
        <v>Variación 23/22</v>
      </c>
      <c r="O30" s="33" t="str">
        <f>CONCATENATE("Variación ",RIGHT(M29,2),"/",RIGHT(E29,2))</f>
        <v>Variación 23/19</v>
      </c>
    </row>
    <row r="31" spans="1:26" x14ac:dyDescent="0.25">
      <c r="B31" s="34" t="s">
        <v>61</v>
      </c>
      <c r="C31" s="35">
        <v>9775</v>
      </c>
      <c r="D31" s="36">
        <v>-5.8647919876733456E-2</v>
      </c>
      <c r="E31" s="35">
        <v>8154</v>
      </c>
      <c r="F31" s="36">
        <f t="shared" ref="F31:F43" si="6">IFERROR(E31/C31-1,"-")</f>
        <v>-0.16583120204603585</v>
      </c>
      <c r="G31" s="35">
        <v>10966</v>
      </c>
      <c r="H31" s="36">
        <f>IFERROR(G31/E31-1,"-")</f>
        <v>0.34486141770909984</v>
      </c>
      <c r="I31" s="35">
        <v>3995</v>
      </c>
      <c r="J31" s="36">
        <f>IFERROR(I31/G31-1,"-")</f>
        <v>-0.63569213933977742</v>
      </c>
      <c r="K31" s="35">
        <v>7798</v>
      </c>
      <c r="L31" s="36">
        <f t="shared" ref="L31:L43" si="7">IFERROR(K31/E31-1,"-")</f>
        <v>-4.3659553593328404E-2</v>
      </c>
      <c r="M31" s="35">
        <v>10721</v>
      </c>
      <c r="N31" s="36">
        <f>IFERROR(M31/K31-1,"-")</f>
        <v>0.37483970248781739</v>
      </c>
      <c r="O31" s="36">
        <f>IFERROR(M31/E31-1,"-")</f>
        <v>0.31481481481481488</v>
      </c>
    </row>
    <row r="32" spans="1:26" x14ac:dyDescent="0.25">
      <c r="B32" s="34" t="s">
        <v>63</v>
      </c>
      <c r="C32" s="35">
        <v>8472</v>
      </c>
      <c r="D32" s="36">
        <v>0.10384364820846903</v>
      </c>
      <c r="E32" s="35">
        <v>9054</v>
      </c>
      <c r="F32" s="36">
        <f t="shared" si="6"/>
        <v>6.8696883852691126E-2</v>
      </c>
      <c r="G32" s="35">
        <v>10091</v>
      </c>
      <c r="H32" s="36">
        <f t="shared" ref="H32:H43" si="8">IFERROR(G32/E32-1,"-")</f>
        <v>0.11453501214932627</v>
      </c>
      <c r="I32" s="35">
        <v>2568</v>
      </c>
      <c r="J32" s="36">
        <f t="shared" ref="J32:J43" si="9">IFERROR(I32/G32-1,"-")</f>
        <v>-0.74551580616390845</v>
      </c>
      <c r="K32" s="35">
        <v>8238</v>
      </c>
      <c r="L32" s="36">
        <f t="shared" si="7"/>
        <v>-9.0125911199469888E-2</v>
      </c>
      <c r="M32" s="35">
        <v>10544</v>
      </c>
      <c r="N32" s="36">
        <f t="shared" ref="N32:N42" si="10">IFERROR(M32/K32-1,"-")</f>
        <v>0.27992231124059241</v>
      </c>
      <c r="O32" s="36">
        <f t="shared" ref="O32:O42" si="11">IFERROR(M32/E32-1,"-")</f>
        <v>0.16456814667550246</v>
      </c>
    </row>
    <row r="33" spans="2:18" x14ac:dyDescent="0.25">
      <c r="B33" s="34" t="s">
        <v>65</v>
      </c>
      <c r="C33" s="35">
        <v>10066</v>
      </c>
      <c r="D33" s="36">
        <v>0.39052355297693042</v>
      </c>
      <c r="E33" s="35">
        <v>11911</v>
      </c>
      <c r="F33" s="36">
        <f t="shared" si="6"/>
        <v>0.18329028412477655</v>
      </c>
      <c r="G33" s="35">
        <v>4584</v>
      </c>
      <c r="H33" s="36">
        <f t="shared" si="8"/>
        <v>-0.61514566367223567</v>
      </c>
      <c r="I33" s="35">
        <v>4198</v>
      </c>
      <c r="J33" s="36">
        <f t="shared" si="9"/>
        <v>-8.4205933682373502E-2</v>
      </c>
      <c r="K33" s="35">
        <v>9011</v>
      </c>
      <c r="L33" s="36">
        <f t="shared" si="7"/>
        <v>-0.24347242045168327</v>
      </c>
      <c r="M33" s="35">
        <v>12947</v>
      </c>
      <c r="N33" s="36">
        <f t="shared" si="10"/>
        <v>0.43679946731772268</v>
      </c>
      <c r="O33" s="36">
        <f t="shared" si="11"/>
        <v>8.6978423306187658E-2</v>
      </c>
    </row>
    <row r="34" spans="2:18" x14ac:dyDescent="0.25">
      <c r="B34" s="34" t="s">
        <v>67</v>
      </c>
      <c r="C34" s="35">
        <v>10636</v>
      </c>
      <c r="D34" s="36">
        <v>-0.20762869701259035</v>
      </c>
      <c r="E34" s="35">
        <v>13184</v>
      </c>
      <c r="F34" s="36">
        <f t="shared" si="6"/>
        <v>0.23956374576908601</v>
      </c>
      <c r="G34" s="35">
        <v>0</v>
      </c>
      <c r="H34" s="36">
        <f t="shared" si="8"/>
        <v>-1</v>
      </c>
      <c r="I34" s="35">
        <v>4087</v>
      </c>
      <c r="J34" s="36" t="str">
        <f t="shared" si="9"/>
        <v>-</v>
      </c>
      <c r="K34" s="35">
        <v>12565</v>
      </c>
      <c r="L34" s="36">
        <f t="shared" si="7"/>
        <v>-4.6950849514563076E-2</v>
      </c>
      <c r="M34" s="35">
        <v>13999</v>
      </c>
      <c r="N34" s="36">
        <f t="shared" si="10"/>
        <v>0.11412654198169525</v>
      </c>
      <c r="O34" s="36">
        <f t="shared" si="11"/>
        <v>6.1817354368931987E-2</v>
      </c>
    </row>
    <row r="35" spans="2:18" x14ac:dyDescent="0.25">
      <c r="B35" s="34" t="s">
        <v>69</v>
      </c>
      <c r="C35" s="35">
        <v>10944</v>
      </c>
      <c r="D35" s="36">
        <v>4.050199657729614E-2</v>
      </c>
      <c r="E35" s="35">
        <v>12604</v>
      </c>
      <c r="F35" s="36">
        <f t="shared" si="6"/>
        <v>0.15168128654970769</v>
      </c>
      <c r="G35" s="35">
        <v>0</v>
      </c>
      <c r="H35" s="36">
        <f t="shared" si="8"/>
        <v>-1</v>
      </c>
      <c r="I35" s="35">
        <v>8672</v>
      </c>
      <c r="J35" s="36" t="str">
        <f t="shared" si="9"/>
        <v>-</v>
      </c>
      <c r="K35" s="35">
        <v>14180</v>
      </c>
      <c r="L35" s="36">
        <f t="shared" si="7"/>
        <v>0.12503966994604898</v>
      </c>
      <c r="M35" s="35">
        <v>13917</v>
      </c>
      <c r="N35" s="36">
        <f t="shared" si="10"/>
        <v>-1.854724964739074E-2</v>
      </c>
      <c r="O35" s="36">
        <f t="shared" si="11"/>
        <v>0.10417327832434142</v>
      </c>
    </row>
    <row r="36" spans="2:18" x14ac:dyDescent="0.25">
      <c r="B36" s="34" t="s">
        <v>71</v>
      </c>
      <c r="C36" s="35">
        <v>13838</v>
      </c>
      <c r="D36" s="36">
        <v>-7.3947667804323047E-2</v>
      </c>
      <c r="E36" s="35">
        <v>16584</v>
      </c>
      <c r="F36" s="36">
        <f t="shared" si="6"/>
        <v>0.19843908079202199</v>
      </c>
      <c r="G36" s="35">
        <v>425</v>
      </c>
      <c r="H36" s="36">
        <f t="shared" si="8"/>
        <v>-0.97437288953207912</v>
      </c>
      <c r="I36" s="35">
        <v>10985</v>
      </c>
      <c r="J36" s="36">
        <f t="shared" si="9"/>
        <v>24.847058823529412</v>
      </c>
      <c r="K36" s="35">
        <v>16524</v>
      </c>
      <c r="L36" s="36">
        <f t="shared" si="7"/>
        <v>-3.6179450072358899E-3</v>
      </c>
      <c r="M36" s="35">
        <v>15536</v>
      </c>
      <c r="N36" s="36">
        <f t="shared" si="10"/>
        <v>-5.9791817961752591E-2</v>
      </c>
      <c r="O36" s="36">
        <f t="shared" si="11"/>
        <v>-6.3193439459720224E-2</v>
      </c>
    </row>
    <row r="37" spans="2:18" x14ac:dyDescent="0.25">
      <c r="B37" s="34" t="s">
        <v>73</v>
      </c>
      <c r="C37" s="35">
        <v>16869</v>
      </c>
      <c r="D37" s="36">
        <v>-9.3600558809306289E-2</v>
      </c>
      <c r="E37" s="35">
        <v>23605</v>
      </c>
      <c r="F37" s="36">
        <f t="shared" si="6"/>
        <v>0.39931234809413718</v>
      </c>
      <c r="G37" s="35">
        <v>9273</v>
      </c>
      <c r="H37" s="36">
        <f t="shared" si="8"/>
        <v>-0.6071595001059098</v>
      </c>
      <c r="I37" s="35">
        <v>20181</v>
      </c>
      <c r="J37" s="36">
        <f t="shared" si="9"/>
        <v>1.1763183435781301</v>
      </c>
      <c r="K37" s="35">
        <v>20646</v>
      </c>
      <c r="L37" s="36">
        <f t="shared" si="7"/>
        <v>-0.12535479771234903</v>
      </c>
      <c r="M37" s="35">
        <v>21240</v>
      </c>
      <c r="N37" s="36">
        <f t="shared" si="10"/>
        <v>2.8770706190061057E-2</v>
      </c>
      <c r="O37" s="36">
        <f t="shared" si="11"/>
        <v>-0.10019063757678459</v>
      </c>
    </row>
    <row r="38" spans="2:18" x14ac:dyDescent="0.25">
      <c r="B38" s="34" t="s">
        <v>75</v>
      </c>
      <c r="C38" s="35">
        <v>26589</v>
      </c>
      <c r="D38" s="36">
        <v>0.13939835447377447</v>
      </c>
      <c r="E38" s="35">
        <v>26258</v>
      </c>
      <c r="F38" s="36">
        <f t="shared" si="6"/>
        <v>-1.2448757004776434E-2</v>
      </c>
      <c r="G38" s="35">
        <v>21453</v>
      </c>
      <c r="H38" s="36">
        <f t="shared" si="8"/>
        <v>-0.18299185010282581</v>
      </c>
      <c r="I38" s="35">
        <v>35274</v>
      </c>
      <c r="J38" s="36">
        <f t="shared" si="9"/>
        <v>0.64424556006152978</v>
      </c>
      <c r="K38" s="35">
        <v>25384</v>
      </c>
      <c r="L38" s="36">
        <f t="shared" si="7"/>
        <v>-3.3285094066570209E-2</v>
      </c>
      <c r="M38" s="35">
        <v>23362</v>
      </c>
      <c r="N38" s="36">
        <f t="shared" si="10"/>
        <v>-7.9656476520642894E-2</v>
      </c>
      <c r="O38" s="36">
        <f t="shared" si="11"/>
        <v>-0.11029019727321199</v>
      </c>
    </row>
    <row r="39" spans="2:18" x14ac:dyDescent="0.25">
      <c r="B39" s="34" t="s">
        <v>77</v>
      </c>
      <c r="C39" s="35">
        <v>15075</v>
      </c>
      <c r="D39" s="36">
        <v>8.2663027865555794E-2</v>
      </c>
      <c r="E39" s="35">
        <v>16453</v>
      </c>
      <c r="F39" s="36">
        <f t="shared" si="6"/>
        <v>9.1409618573797591E-2</v>
      </c>
      <c r="G39" s="35">
        <v>12765</v>
      </c>
      <c r="H39" s="36">
        <f t="shared" si="8"/>
        <v>-0.22415364979031183</v>
      </c>
      <c r="I39" s="35">
        <v>20177</v>
      </c>
      <c r="J39" s="36">
        <f t="shared" si="9"/>
        <v>0.58065021543282413</v>
      </c>
      <c r="K39" s="35">
        <v>17336</v>
      </c>
      <c r="L39" s="36">
        <f t="shared" si="7"/>
        <v>5.3668024068558973E-2</v>
      </c>
      <c r="M39" s="35">
        <v>17846</v>
      </c>
      <c r="N39" s="36">
        <f t="shared" si="10"/>
        <v>2.9418550992154957E-2</v>
      </c>
      <c r="O39" s="36">
        <f t="shared" si="11"/>
        <v>8.4665410563423027E-2</v>
      </c>
    </row>
    <row r="40" spans="2:18" x14ac:dyDescent="0.25">
      <c r="B40" s="34" t="s">
        <v>79</v>
      </c>
      <c r="C40" s="35">
        <v>13685</v>
      </c>
      <c r="D40" s="36">
        <v>0.31725863894503803</v>
      </c>
      <c r="E40" s="35">
        <v>9748</v>
      </c>
      <c r="F40" s="36">
        <f t="shared" si="6"/>
        <v>-0.28768724881256846</v>
      </c>
      <c r="G40" s="35">
        <v>9708</v>
      </c>
      <c r="H40" s="36">
        <f t="shared" si="8"/>
        <v>-4.103405826836326E-3</v>
      </c>
      <c r="I40" s="35">
        <v>15293</v>
      </c>
      <c r="J40" s="36">
        <f t="shared" si="9"/>
        <v>0.57529872270292537</v>
      </c>
      <c r="K40" s="35">
        <v>14770</v>
      </c>
      <c r="L40" s="36">
        <f t="shared" si="7"/>
        <v>0.51518260155929418</v>
      </c>
      <c r="M40" s="35">
        <v>12959</v>
      </c>
      <c r="N40" s="36">
        <f t="shared" si="10"/>
        <v>-0.12261340555179423</v>
      </c>
      <c r="O40" s="36">
        <f t="shared" si="11"/>
        <v>0.32940090274928191</v>
      </c>
    </row>
    <row r="41" spans="2:18" x14ac:dyDescent="0.25">
      <c r="B41" s="34" t="s">
        <v>81</v>
      </c>
      <c r="C41" s="35">
        <v>8169</v>
      </c>
      <c r="D41" s="36">
        <v>-1.0178117048346036E-2</v>
      </c>
      <c r="E41" s="35">
        <v>9072</v>
      </c>
      <c r="F41" s="36">
        <f t="shared" si="6"/>
        <v>0.11053984575835485</v>
      </c>
      <c r="G41" s="35">
        <v>3127</v>
      </c>
      <c r="H41" s="36">
        <f t="shared" si="8"/>
        <v>-0.6553130511463845</v>
      </c>
      <c r="I41" s="35">
        <v>9725</v>
      </c>
      <c r="J41" s="36">
        <f t="shared" si="9"/>
        <v>2.1100095938599295</v>
      </c>
      <c r="K41" s="35">
        <v>10550</v>
      </c>
      <c r="L41" s="36">
        <f t="shared" si="7"/>
        <v>0.1629188712522045</v>
      </c>
      <c r="M41" s="35">
        <v>11827</v>
      </c>
      <c r="N41" s="36">
        <f t="shared" si="10"/>
        <v>0.12104265402843595</v>
      </c>
      <c r="O41" s="36">
        <f t="shared" si="11"/>
        <v>0.30368165784832457</v>
      </c>
    </row>
    <row r="42" spans="2:18" x14ac:dyDescent="0.25">
      <c r="B42" s="34" t="s">
        <v>83</v>
      </c>
      <c r="C42" s="35">
        <v>10388</v>
      </c>
      <c r="D42" s="36">
        <v>1.5444770283479903E-2</v>
      </c>
      <c r="E42" s="35">
        <v>8776</v>
      </c>
      <c r="F42" s="36">
        <f t="shared" si="6"/>
        <v>-0.15517905275317678</v>
      </c>
      <c r="G42" s="35">
        <v>4098</v>
      </c>
      <c r="H42" s="36">
        <f t="shared" si="8"/>
        <v>-0.53304466727438471</v>
      </c>
      <c r="I42" s="35">
        <v>11258</v>
      </c>
      <c r="J42" s="36">
        <f t="shared" si="9"/>
        <v>1.7471937530502686</v>
      </c>
      <c r="K42" s="35">
        <v>12193</v>
      </c>
      <c r="L42" s="36">
        <f t="shared" si="7"/>
        <v>0.38935733819507745</v>
      </c>
      <c r="M42" s="35">
        <v>12577</v>
      </c>
      <c r="N42" s="36">
        <f t="shared" si="10"/>
        <v>3.1493479865496665E-2</v>
      </c>
      <c r="O42" s="36">
        <f t="shared" si="11"/>
        <v>0.43311303555150404</v>
      </c>
    </row>
    <row r="43" spans="2:18" ht="15.75" x14ac:dyDescent="0.25">
      <c r="B43" s="37" t="s">
        <v>84</v>
      </c>
      <c r="C43" s="38">
        <v>154506</v>
      </c>
      <c r="D43" s="39">
        <v>3.7475239214369571E-2</v>
      </c>
      <c r="E43" s="38">
        <v>165403</v>
      </c>
      <c r="F43" s="39">
        <f t="shared" si="6"/>
        <v>7.0528005384904224E-2</v>
      </c>
      <c r="G43" s="38">
        <v>86490</v>
      </c>
      <c r="H43" s="39">
        <f t="shared" si="8"/>
        <v>-0.47709533684395089</v>
      </c>
      <c r="I43" s="38">
        <v>146413</v>
      </c>
      <c r="J43" s="39">
        <f t="shared" si="9"/>
        <v>0.6928315412186381</v>
      </c>
      <c r="K43" s="38">
        <v>169195</v>
      </c>
      <c r="L43" s="39">
        <f t="shared" si="7"/>
        <v>2.2925823594493355E-2</v>
      </c>
      <c r="M43" s="38">
        <v>177475</v>
      </c>
      <c r="N43" s="39">
        <v>4.8937616359821412E-2</v>
      </c>
      <c r="O43" s="39">
        <v>7.2985375114115181E-2</v>
      </c>
    </row>
    <row r="45" spans="2:18" x14ac:dyDescent="0.25">
      <c r="B45" s="41" t="s">
        <v>149</v>
      </c>
      <c r="C45" s="41"/>
      <c r="D45" s="41"/>
      <c r="E45" s="41"/>
      <c r="F45" s="41"/>
      <c r="G45" s="41"/>
      <c r="H45" s="41"/>
      <c r="I45" s="41"/>
      <c r="J45" s="41"/>
      <c r="K45" s="42"/>
      <c r="L45" s="41"/>
      <c r="M45" s="41"/>
      <c r="N45" s="41"/>
      <c r="O45" s="41"/>
    </row>
    <row r="48" spans="2:18" ht="21.75" thickBot="1" x14ac:dyDescent="0.3">
      <c r="B48" s="12" t="s">
        <v>151</v>
      </c>
      <c r="C48" s="13"/>
      <c r="D48" s="12"/>
      <c r="E48" s="12"/>
      <c r="F48" s="12"/>
      <c r="G48" s="12"/>
      <c r="H48" s="12"/>
      <c r="I48" s="12"/>
      <c r="J48" s="12"/>
      <c r="K48" s="12"/>
      <c r="L48" s="12"/>
      <c r="M48" s="12"/>
      <c r="N48" s="12"/>
      <c r="O48" s="12"/>
      <c r="R48" s="14" t="str">
        <f>CONCATENATE("año ",K51,": ",FIXED(K65,0)," (",FIXED(L65*100,1),"%)")</f>
        <v>año 2022: 1.968.558 (6,0%)</v>
      </c>
    </row>
    <row r="49" spans="2:18" ht="6" customHeight="1" thickBot="1" x14ac:dyDescent="0.3">
      <c r="B49" s="15"/>
      <c r="C49" s="16"/>
      <c r="D49" s="15"/>
      <c r="E49" s="15"/>
      <c r="F49" s="15"/>
      <c r="G49" s="17"/>
      <c r="H49" s="17"/>
      <c r="I49" s="17"/>
      <c r="J49" s="17"/>
      <c r="K49" s="15"/>
      <c r="L49" s="15"/>
      <c r="M49" s="17"/>
      <c r="N49" s="17"/>
      <c r="O49" s="17"/>
      <c r="R49" s="14" t="s">
        <v>91</v>
      </c>
    </row>
    <row r="50" spans="2:18" ht="22.5" thickTop="1" thickBot="1" x14ac:dyDescent="0.3">
      <c r="B50" s="18" t="s">
        <v>92</v>
      </c>
      <c r="C50" s="19" t="s">
        <v>93</v>
      </c>
      <c r="D50" s="20"/>
      <c r="E50" s="20"/>
      <c r="F50" s="20"/>
      <c r="G50" s="20"/>
      <c r="H50" s="20"/>
      <c r="I50" s="20"/>
      <c r="J50" s="20"/>
      <c r="K50" s="20"/>
      <c r="L50" s="20"/>
      <c r="M50" s="20"/>
      <c r="N50" s="20"/>
      <c r="O50" s="21"/>
    </row>
    <row r="51" spans="2:18" ht="22.5" thickTop="1" thickBot="1" x14ac:dyDescent="0.3">
      <c r="B51" s="18">
        <v>2017</v>
      </c>
      <c r="C51" s="22">
        <v>2018</v>
      </c>
      <c r="D51" s="23"/>
      <c r="E51" s="22">
        <v>2019</v>
      </c>
      <c r="F51" s="23"/>
      <c r="G51" s="22">
        <v>2020</v>
      </c>
      <c r="H51" s="23"/>
      <c r="I51" s="22">
        <v>2021</v>
      </c>
      <c r="J51" s="23"/>
      <c r="K51" s="22">
        <v>2022</v>
      </c>
      <c r="L51" s="24"/>
      <c r="M51" s="25">
        <v>2023</v>
      </c>
      <c r="N51" s="26"/>
      <c r="O51" s="27"/>
    </row>
    <row r="52" spans="2:18" ht="31.5" thickTop="1" thickBot="1" x14ac:dyDescent="0.3">
      <c r="B52" s="28"/>
      <c r="C52" s="29" t="s">
        <v>59</v>
      </c>
      <c r="D52" s="30" t="str">
        <f>CONCATENATE("Variación ",RIGHT(C51,2),"/",RIGHT(B51,2))</f>
        <v>Variación 18/17</v>
      </c>
      <c r="E52" s="31" t="s">
        <v>59</v>
      </c>
      <c r="F52" s="30" t="str">
        <f>CONCATENATE("Variación ",RIGHT(E51,2),"/",RIGHT(C51,2))</f>
        <v>Variación 19/18</v>
      </c>
      <c r="G52" s="31" t="s">
        <v>59</v>
      </c>
      <c r="H52" s="30" t="str">
        <f>CONCATENATE("Variación ",RIGHT(G51,2),"/",RIGHT(E51,2))</f>
        <v>Variación 20/19</v>
      </c>
      <c r="I52" s="31" t="s">
        <v>59</v>
      </c>
      <c r="J52" s="30" t="str">
        <f>CONCATENATE("Variación ",RIGHT(I51,2),"/",RIGHT(G51,2))</f>
        <v>Variación 21/20</v>
      </c>
      <c r="K52" s="31" t="s">
        <v>59</v>
      </c>
      <c r="L52" s="30" t="str">
        <f>CONCATENATE("Variación ",RIGHT(K51,2),"/",RIGHT(E51,2))</f>
        <v>Variación 22/19</v>
      </c>
      <c r="M52" s="32" t="s">
        <v>59</v>
      </c>
      <c r="N52" s="33" t="str">
        <f>CONCATENATE("Variación ",RIGHT(M51,2),"/",RIGHT(K51,2))</f>
        <v>Variación 23/22</v>
      </c>
      <c r="O52" s="33" t="str">
        <f>CONCATENATE("Variación ",RIGHT(M51,2),"/",RIGHT(E51,2))</f>
        <v>Variación 23/19</v>
      </c>
    </row>
    <row r="53" spans="2:18" x14ac:dyDescent="0.25">
      <c r="B53" s="34" t="s">
        <v>61</v>
      </c>
      <c r="C53" s="35">
        <v>174425</v>
      </c>
      <c r="D53" s="36">
        <v>-0.10599879040111526</v>
      </c>
      <c r="E53" s="35">
        <v>164314</v>
      </c>
      <c r="F53" s="36">
        <f t="shared" ref="F53:F65" si="12">IFERROR(E53/C53-1,"-")</f>
        <v>-5.7967607854378711E-2</v>
      </c>
      <c r="G53" s="35">
        <v>138174</v>
      </c>
      <c r="H53" s="36">
        <f>IFERROR(G53/E53-1,"-")</f>
        <v>-0.15908565307886124</v>
      </c>
      <c r="I53" s="35">
        <v>19304</v>
      </c>
      <c r="J53" s="36">
        <f>IFERROR(I53/G53-1,"-")</f>
        <v>-0.8602920954738229</v>
      </c>
      <c r="K53" s="35">
        <v>92313</v>
      </c>
      <c r="L53" s="36">
        <f t="shared" ref="L53:L65" si="13">IFERROR(K53/E53-1,"-")</f>
        <v>-0.43819151137456336</v>
      </c>
      <c r="M53" s="35">
        <v>168805</v>
      </c>
      <c r="N53" s="36">
        <f>IFERROR(M53/K53-1,"-")</f>
        <v>0.82861568793127738</v>
      </c>
      <c r="O53" s="36">
        <f>IFERROR(M53/E53-1,"-")</f>
        <v>2.7331815913434143E-2</v>
      </c>
    </row>
    <row r="54" spans="2:18" x14ac:dyDescent="0.25">
      <c r="B54" s="34" t="s">
        <v>63</v>
      </c>
      <c r="C54" s="35">
        <v>172746</v>
      </c>
      <c r="D54" s="36">
        <v>-4.6957553828337328E-3</v>
      </c>
      <c r="E54" s="35">
        <v>155916</v>
      </c>
      <c r="F54" s="36">
        <f t="shared" si="12"/>
        <v>-9.7426279045535025E-2</v>
      </c>
      <c r="G54" s="35">
        <v>165527</v>
      </c>
      <c r="H54" s="36">
        <f t="shared" ref="H54:H65" si="14">IFERROR(G54/E54-1,"-")</f>
        <v>6.1642166294671563E-2</v>
      </c>
      <c r="I54" s="35">
        <v>13312</v>
      </c>
      <c r="J54" s="36">
        <f t="shared" ref="J54:J65" si="15">IFERROR(I54/G54-1,"-")</f>
        <v>-0.91957807487600207</v>
      </c>
      <c r="K54" s="35">
        <v>147530</v>
      </c>
      <c r="L54" s="36">
        <f t="shared" si="13"/>
        <v>-5.3785371610354238E-2</v>
      </c>
      <c r="M54" s="35">
        <v>192042</v>
      </c>
      <c r="N54" s="36">
        <f t="shared" ref="N54:N64" si="16">IFERROR(M54/K54-1,"-")</f>
        <v>0.30171490544296065</v>
      </c>
      <c r="O54" s="36">
        <f t="shared" ref="O54:O64" si="17">IFERROR(M54/E54-1,"-")</f>
        <v>0.23170168552297388</v>
      </c>
    </row>
    <row r="55" spans="2:18" x14ac:dyDescent="0.25">
      <c r="B55" s="34" t="s">
        <v>65</v>
      </c>
      <c r="C55" s="35">
        <v>213412</v>
      </c>
      <c r="D55" s="36">
        <v>-1.1279972665958482E-3</v>
      </c>
      <c r="E55" s="35">
        <v>189645</v>
      </c>
      <c r="F55" s="36">
        <f t="shared" si="12"/>
        <v>-0.11136674601240792</v>
      </c>
      <c r="G55" s="35">
        <v>67404</v>
      </c>
      <c r="H55" s="36">
        <f t="shared" si="14"/>
        <v>-0.64457802736692238</v>
      </c>
      <c r="I55" s="35">
        <v>20984</v>
      </c>
      <c r="J55" s="36">
        <f t="shared" si="15"/>
        <v>-0.68868316420390485</v>
      </c>
      <c r="K55" s="35">
        <v>163526</v>
      </c>
      <c r="L55" s="36">
        <f t="shared" si="13"/>
        <v>-0.13772575074481264</v>
      </c>
      <c r="M55" s="35">
        <v>202624</v>
      </c>
      <c r="N55" s="36">
        <f t="shared" si="16"/>
        <v>0.23909347748981813</v>
      </c>
      <c r="O55" s="36">
        <f t="shared" si="17"/>
        <v>6.8438398059532224E-2</v>
      </c>
    </row>
    <row r="56" spans="2:18" x14ac:dyDescent="0.25">
      <c r="B56" s="34" t="s">
        <v>67</v>
      </c>
      <c r="C56" s="35">
        <v>174137</v>
      </c>
      <c r="D56" s="36">
        <v>-0.18873980899138132</v>
      </c>
      <c r="E56" s="35">
        <v>166134</v>
      </c>
      <c r="F56" s="36">
        <f t="shared" si="12"/>
        <v>-4.595806749857867E-2</v>
      </c>
      <c r="G56" s="35">
        <v>0</v>
      </c>
      <c r="H56" s="36">
        <f t="shared" si="14"/>
        <v>-1</v>
      </c>
      <c r="I56" s="35">
        <v>22989</v>
      </c>
      <c r="J56" s="36" t="str">
        <f t="shared" si="15"/>
        <v>-</v>
      </c>
      <c r="K56" s="35">
        <v>169101</v>
      </c>
      <c r="L56" s="36">
        <f t="shared" si="13"/>
        <v>1.7859077612048191E-2</v>
      </c>
      <c r="M56" s="35">
        <v>190968</v>
      </c>
      <c r="N56" s="36">
        <f t="shared" si="16"/>
        <v>0.12931325066084765</v>
      </c>
      <c r="O56" s="36">
        <f t="shared" si="17"/>
        <v>0.14948174365271405</v>
      </c>
    </row>
    <row r="57" spans="2:18" x14ac:dyDescent="0.25">
      <c r="B57" s="34" t="s">
        <v>69</v>
      </c>
      <c r="C57" s="35">
        <v>148863</v>
      </c>
      <c r="D57" s="36">
        <v>-7.0030548562218464E-2</v>
      </c>
      <c r="E57" s="35">
        <v>127766</v>
      </c>
      <c r="F57" s="36">
        <f t="shared" si="12"/>
        <v>-0.14172091117336072</v>
      </c>
      <c r="G57" s="35">
        <v>0</v>
      </c>
      <c r="H57" s="36">
        <f t="shared" si="14"/>
        <v>-1</v>
      </c>
      <c r="I57" s="35">
        <v>33142</v>
      </c>
      <c r="J57" s="36" t="str">
        <f t="shared" si="15"/>
        <v>-</v>
      </c>
      <c r="K57" s="35">
        <v>141034</v>
      </c>
      <c r="L57" s="36">
        <f t="shared" si="13"/>
        <v>0.10384609363993547</v>
      </c>
      <c r="M57" s="35">
        <v>153632</v>
      </c>
      <c r="N57" s="36">
        <f t="shared" si="16"/>
        <v>8.9325978132932526E-2</v>
      </c>
      <c r="O57" s="36">
        <f t="shared" si="17"/>
        <v>0.20244822566253928</v>
      </c>
    </row>
    <row r="58" spans="2:18" x14ac:dyDescent="0.25">
      <c r="B58" s="34" t="s">
        <v>71</v>
      </c>
      <c r="C58" s="35">
        <v>167568</v>
      </c>
      <c r="D58" s="36">
        <v>3.8762669311595221E-2</v>
      </c>
      <c r="E58" s="35">
        <v>143361</v>
      </c>
      <c r="F58" s="36">
        <f t="shared" si="12"/>
        <v>-0.14446075623030652</v>
      </c>
      <c r="G58" s="35">
        <v>186</v>
      </c>
      <c r="H58" s="36">
        <f t="shared" si="14"/>
        <v>-0.99870257601439727</v>
      </c>
      <c r="I58" s="35">
        <v>44426</v>
      </c>
      <c r="J58" s="36">
        <f t="shared" si="15"/>
        <v>237.84946236559139</v>
      </c>
      <c r="K58" s="35">
        <v>152197</v>
      </c>
      <c r="L58" s="36">
        <f t="shared" si="13"/>
        <v>6.1634614713903968E-2</v>
      </c>
      <c r="M58" s="35">
        <v>158224</v>
      </c>
      <c r="N58" s="36">
        <f t="shared" si="16"/>
        <v>3.959999211548193E-2</v>
      </c>
      <c r="O58" s="36">
        <f t="shared" si="17"/>
        <v>0.10367533708609744</v>
      </c>
    </row>
    <row r="59" spans="2:18" x14ac:dyDescent="0.25">
      <c r="B59" s="34" t="s">
        <v>73</v>
      </c>
      <c r="C59" s="35">
        <v>191854</v>
      </c>
      <c r="D59" s="36">
        <v>-3.9198583659122432E-3</v>
      </c>
      <c r="E59" s="35">
        <v>148214</v>
      </c>
      <c r="F59" s="36">
        <f t="shared" si="12"/>
        <v>-0.22746463456586774</v>
      </c>
      <c r="G59" s="35">
        <v>44021</v>
      </c>
      <c r="H59" s="36">
        <f t="shared" si="14"/>
        <v>-0.70299027082461851</v>
      </c>
      <c r="I59" s="35">
        <v>85700</v>
      </c>
      <c r="J59" s="36">
        <f t="shared" si="15"/>
        <v>0.94679811907953026</v>
      </c>
      <c r="K59" s="35">
        <v>182278</v>
      </c>
      <c r="L59" s="36">
        <f t="shared" si="13"/>
        <v>0.22982984063583745</v>
      </c>
      <c r="M59" s="35">
        <v>176430</v>
      </c>
      <c r="N59" s="36">
        <f t="shared" si="16"/>
        <v>-3.2082862440886983E-2</v>
      </c>
      <c r="O59" s="36">
        <f t="shared" si="17"/>
        <v>0.19037337903301976</v>
      </c>
    </row>
    <row r="60" spans="2:18" x14ac:dyDescent="0.25">
      <c r="B60" s="34" t="s">
        <v>75</v>
      </c>
      <c r="C60" s="35">
        <v>180129</v>
      </c>
      <c r="D60" s="36">
        <v>-4.0667856096716637E-2</v>
      </c>
      <c r="E60" s="35">
        <v>148895</v>
      </c>
      <c r="F60" s="36">
        <f t="shared" si="12"/>
        <v>-0.17339795368874533</v>
      </c>
      <c r="G60" s="35">
        <v>54233</v>
      </c>
      <c r="H60" s="36">
        <f t="shared" si="14"/>
        <v>-0.63576345747002927</v>
      </c>
      <c r="I60" s="35">
        <v>105753</v>
      </c>
      <c r="J60" s="36">
        <f t="shared" si="15"/>
        <v>0.94997510740692936</v>
      </c>
      <c r="K60" s="35">
        <v>181786</v>
      </c>
      <c r="L60" s="36">
        <f t="shared" si="13"/>
        <v>0.22090063467544252</v>
      </c>
      <c r="M60" s="35">
        <v>174230</v>
      </c>
      <c r="N60" s="36">
        <f t="shared" si="16"/>
        <v>-4.1565357068201081E-2</v>
      </c>
      <c r="O60" s="36">
        <f t="shared" si="17"/>
        <v>0.17015346385036434</v>
      </c>
    </row>
    <row r="61" spans="2:18" x14ac:dyDescent="0.25">
      <c r="B61" s="34" t="s">
        <v>77</v>
      </c>
      <c r="C61" s="35">
        <v>166197</v>
      </c>
      <c r="D61" s="36">
        <v>-3.1711722209275206E-2</v>
      </c>
      <c r="E61" s="35">
        <v>137603</v>
      </c>
      <c r="F61" s="36">
        <f t="shared" si="12"/>
        <v>-0.17204883361312173</v>
      </c>
      <c r="G61" s="35">
        <v>13252</v>
      </c>
      <c r="H61" s="36">
        <f t="shared" si="14"/>
        <v>-0.90369396016075232</v>
      </c>
      <c r="I61" s="35">
        <v>98198</v>
      </c>
      <c r="J61" s="36">
        <f t="shared" si="15"/>
        <v>6.4100513130093573</v>
      </c>
      <c r="K61" s="35">
        <v>162223</v>
      </c>
      <c r="L61" s="36">
        <f t="shared" si="13"/>
        <v>0.17892051772127071</v>
      </c>
      <c r="M61" s="35">
        <v>168373</v>
      </c>
      <c r="N61" s="36">
        <f t="shared" si="16"/>
        <v>3.7910777140109708E-2</v>
      </c>
      <c r="O61" s="36">
        <f t="shared" si="17"/>
        <v>0.22361431073450433</v>
      </c>
    </row>
    <row r="62" spans="2:18" x14ac:dyDescent="0.25">
      <c r="B62" s="34" t="s">
        <v>79</v>
      </c>
      <c r="C62" s="35">
        <v>193491</v>
      </c>
      <c r="D62" s="36">
        <v>-7.5545978796290547E-2</v>
      </c>
      <c r="E62" s="35">
        <v>165724</v>
      </c>
      <c r="F62" s="36">
        <f t="shared" si="12"/>
        <v>-0.1435053826792978</v>
      </c>
      <c r="G62" s="35">
        <v>18963</v>
      </c>
      <c r="H62" s="36">
        <f t="shared" si="14"/>
        <v>-0.88557481113176129</v>
      </c>
      <c r="I62" s="35">
        <v>154525</v>
      </c>
      <c r="J62" s="36">
        <f t="shared" si="15"/>
        <v>7.1487633813215208</v>
      </c>
      <c r="K62" s="35">
        <v>194432</v>
      </c>
      <c r="L62" s="36">
        <f t="shared" si="13"/>
        <v>0.17322777630276853</v>
      </c>
      <c r="M62" s="35">
        <v>195109</v>
      </c>
      <c r="N62" s="36">
        <f t="shared" si="16"/>
        <v>3.4819371296905821E-3</v>
      </c>
      <c r="O62" s="36">
        <f t="shared" si="17"/>
        <v>0.17731288165866133</v>
      </c>
    </row>
    <row r="63" spans="2:18" x14ac:dyDescent="0.25">
      <c r="B63" s="34" t="s">
        <v>81</v>
      </c>
      <c r="C63" s="35">
        <v>155021</v>
      </c>
      <c r="D63" s="36">
        <v>-0.13344774000245951</v>
      </c>
      <c r="E63" s="35">
        <v>150279</v>
      </c>
      <c r="F63" s="36">
        <f t="shared" si="12"/>
        <v>-3.0589404016230004E-2</v>
      </c>
      <c r="G63" s="35">
        <v>28645</v>
      </c>
      <c r="H63" s="36">
        <f t="shared" si="14"/>
        <v>-0.80938787189161499</v>
      </c>
      <c r="I63" s="35">
        <v>148939</v>
      </c>
      <c r="J63" s="36">
        <f t="shared" si="15"/>
        <v>4.1994763484028628</v>
      </c>
      <c r="K63" s="35">
        <v>184179</v>
      </c>
      <c r="L63" s="36">
        <f t="shared" si="13"/>
        <v>0.22558042041802251</v>
      </c>
      <c r="M63" s="35">
        <v>204350</v>
      </c>
      <c r="N63" s="36">
        <f t="shared" si="16"/>
        <v>0.10951845758745571</v>
      </c>
      <c r="O63" s="36">
        <f t="shared" si="17"/>
        <v>0.35980409771158972</v>
      </c>
    </row>
    <row r="64" spans="2:18" x14ac:dyDescent="0.25">
      <c r="B64" s="34" t="s">
        <v>83</v>
      </c>
      <c r="C64" s="35">
        <v>160861</v>
      </c>
      <c r="D64" s="36">
        <v>-0.12330163228601798</v>
      </c>
      <c r="E64" s="35">
        <v>159941</v>
      </c>
      <c r="F64" s="36">
        <f t="shared" si="12"/>
        <v>-5.7192234289230592E-3</v>
      </c>
      <c r="G64" s="35">
        <v>35812</v>
      </c>
      <c r="H64" s="36">
        <f t="shared" si="14"/>
        <v>-0.77609243408506889</v>
      </c>
      <c r="I64" s="35">
        <v>130332</v>
      </c>
      <c r="J64" s="36">
        <f t="shared" si="15"/>
        <v>2.6393387691276669</v>
      </c>
      <c r="K64" s="35">
        <v>197959</v>
      </c>
      <c r="L64" s="36">
        <f t="shared" si="13"/>
        <v>0.23770015193102467</v>
      </c>
      <c r="M64" s="35">
        <v>218318</v>
      </c>
      <c r="N64" s="36">
        <f t="shared" si="16"/>
        <v>0.10284452841244907</v>
      </c>
      <c r="O64" s="36">
        <f t="shared" si="17"/>
        <v>0.36499084037238738</v>
      </c>
    </row>
    <row r="65" spans="2:18" ht="15.75" x14ac:dyDescent="0.25">
      <c r="B65" s="37" t="s">
        <v>84</v>
      </c>
      <c r="C65" s="38">
        <v>2098704</v>
      </c>
      <c r="D65" s="39">
        <v>-6.393690785324524E-2</v>
      </c>
      <c r="E65" s="38">
        <v>1857792</v>
      </c>
      <c r="F65" s="39">
        <f t="shared" si="12"/>
        <v>-0.11479084234842074</v>
      </c>
      <c r="G65" s="38">
        <v>566217</v>
      </c>
      <c r="H65" s="39">
        <f t="shared" si="14"/>
        <v>-0.69522045525010334</v>
      </c>
      <c r="I65" s="38">
        <v>877604</v>
      </c>
      <c r="J65" s="39">
        <f t="shared" si="15"/>
        <v>0.54994286642753565</v>
      </c>
      <c r="K65" s="38">
        <v>1968558</v>
      </c>
      <c r="L65" s="39">
        <f t="shared" si="13"/>
        <v>5.9622390450599472E-2</v>
      </c>
      <c r="M65" s="38">
        <v>2203105</v>
      </c>
      <c r="N65" s="39">
        <v>0.1191466037576745</v>
      </c>
      <c r="O65" s="39">
        <v>0.18587279953837665</v>
      </c>
    </row>
    <row r="67" spans="2:18" x14ac:dyDescent="0.25">
      <c r="B67" s="41" t="s">
        <v>149</v>
      </c>
      <c r="C67" s="41"/>
      <c r="D67" s="41"/>
      <c r="E67" s="41"/>
      <c r="F67" s="41"/>
      <c r="G67" s="41"/>
      <c r="H67" s="41"/>
      <c r="I67" s="41"/>
      <c r="J67" s="41"/>
      <c r="K67" s="42"/>
      <c r="L67" s="41"/>
      <c r="M67" s="41"/>
      <c r="N67" s="41"/>
      <c r="O67" s="41"/>
    </row>
    <row r="69" spans="2:18" x14ac:dyDescent="0.25">
      <c r="P69" s="40"/>
    </row>
    <row r="71" spans="2:18" ht="21.75" thickBot="1" x14ac:dyDescent="0.3">
      <c r="B71" s="12" t="s">
        <v>152</v>
      </c>
      <c r="C71" s="13"/>
      <c r="D71" s="12"/>
      <c r="E71" s="12"/>
      <c r="F71" s="12"/>
      <c r="G71" s="12"/>
      <c r="H71" s="12"/>
      <c r="I71" s="12"/>
      <c r="J71" s="12"/>
      <c r="K71" s="12"/>
      <c r="L71" s="12"/>
      <c r="M71" s="12"/>
      <c r="N71" s="12"/>
      <c r="O71" s="12"/>
      <c r="R71" s="14" t="str">
        <f>CONCATENATE("año ",K74,": ",FIXED(K88,0)," (",FIXED(L88*100,1),"%)")</f>
        <v>año 2022: 604.926 (22,9%)</v>
      </c>
    </row>
    <row r="72" spans="2:18" ht="6" customHeight="1" thickBot="1" x14ac:dyDescent="0.3">
      <c r="B72" s="15"/>
      <c r="C72" s="16"/>
      <c r="D72" s="15"/>
      <c r="E72" s="15"/>
      <c r="F72" s="15"/>
      <c r="G72" s="17"/>
      <c r="H72" s="17"/>
      <c r="I72" s="17"/>
      <c r="J72" s="17"/>
      <c r="K72" s="15"/>
      <c r="L72" s="15"/>
      <c r="M72" s="17"/>
      <c r="N72" s="17"/>
      <c r="O72" s="17"/>
      <c r="R72" s="14" t="s">
        <v>95</v>
      </c>
    </row>
    <row r="73" spans="2:18" ht="22.5" thickTop="1" thickBot="1" x14ac:dyDescent="0.3">
      <c r="B73" s="18" t="s">
        <v>96</v>
      </c>
      <c r="C73" s="19" t="s">
        <v>97</v>
      </c>
      <c r="D73" s="20"/>
      <c r="E73" s="20"/>
      <c r="F73" s="20"/>
      <c r="G73" s="20"/>
      <c r="H73" s="20"/>
      <c r="I73" s="20"/>
      <c r="J73" s="20"/>
      <c r="K73" s="20"/>
      <c r="L73" s="20"/>
      <c r="M73" s="20"/>
      <c r="N73" s="20"/>
      <c r="O73" s="21"/>
    </row>
    <row r="74" spans="2:18" ht="22.5" thickTop="1" thickBot="1" x14ac:dyDescent="0.3">
      <c r="B74" s="18">
        <v>2017</v>
      </c>
      <c r="C74" s="22">
        <v>2018</v>
      </c>
      <c r="D74" s="23"/>
      <c r="E74" s="22">
        <v>2019</v>
      </c>
      <c r="F74" s="23"/>
      <c r="G74" s="22">
        <v>2020</v>
      </c>
      <c r="H74" s="23"/>
      <c r="I74" s="22">
        <v>2021</v>
      </c>
      <c r="J74" s="23"/>
      <c r="K74" s="22">
        <v>2022</v>
      </c>
      <c r="L74" s="24"/>
      <c r="M74" s="25">
        <v>2023</v>
      </c>
      <c r="N74" s="26"/>
      <c r="O74" s="27"/>
      <c r="P74" s="43"/>
    </row>
    <row r="75" spans="2:18" ht="31.5" thickTop="1" thickBot="1" x14ac:dyDescent="0.3">
      <c r="B75" s="28"/>
      <c r="C75" s="29" t="s">
        <v>59</v>
      </c>
      <c r="D75" s="30" t="str">
        <f>CONCATENATE("Variación ",RIGHT(C74,2),"/",RIGHT(B74,2))</f>
        <v>Variación 18/17</v>
      </c>
      <c r="E75" s="31" t="s">
        <v>59</v>
      </c>
      <c r="F75" s="30" t="str">
        <f>CONCATENATE("Variación ",RIGHT(E74,2),"/",RIGHT(C74,2))</f>
        <v>Variación 19/18</v>
      </c>
      <c r="G75" s="31" t="s">
        <v>59</v>
      </c>
      <c r="H75" s="30" t="str">
        <f>CONCATENATE("Variación ",RIGHT(G74,2),"/",RIGHT(E74,2))</f>
        <v>Variación 20/19</v>
      </c>
      <c r="I75" s="31" t="s">
        <v>59</v>
      </c>
      <c r="J75" s="30" t="str">
        <f>CONCATENATE("Variación ",RIGHT(I74,2),"/",RIGHT(G74,2))</f>
        <v>Variación 21/20</v>
      </c>
      <c r="K75" s="31" t="s">
        <v>59</v>
      </c>
      <c r="L75" s="30" t="str">
        <f>CONCATENATE("Variación ",RIGHT(K74,2),"/",RIGHT(E74,2))</f>
        <v>Variación 22/19</v>
      </c>
      <c r="M75" s="32" t="s">
        <v>59</v>
      </c>
      <c r="N75" s="33" t="str">
        <f>CONCATENATE("Variación ",RIGHT(M74,2),"/",RIGHT(K74,2))</f>
        <v>Variación 23/22</v>
      </c>
      <c r="O75" s="33" t="str">
        <f>CONCATENATE("Variación ",RIGHT(M74,2),"/",RIGHT(E74,2))</f>
        <v>Variación 23/19</v>
      </c>
      <c r="P75" s="43"/>
    </row>
    <row r="76" spans="2:18" x14ac:dyDescent="0.25">
      <c r="B76" s="34" t="s">
        <v>61</v>
      </c>
      <c r="C76" s="35">
        <v>48246</v>
      </c>
      <c r="D76" s="36">
        <v>0.28807133703545484</v>
      </c>
      <c r="E76" s="35">
        <v>42632</v>
      </c>
      <c r="F76" s="36">
        <f t="shared" ref="F76:F88" si="18">IFERROR(E76/C76-1,"-")</f>
        <v>-0.11636197819508354</v>
      </c>
      <c r="G76" s="35">
        <v>29231</v>
      </c>
      <c r="H76" s="36">
        <f>IFERROR(G76/E76-1,"-")</f>
        <v>-0.31434133983861889</v>
      </c>
      <c r="I76" s="35">
        <v>352</v>
      </c>
      <c r="J76" s="36">
        <f>IFERROR(I76/G76-1,"-")</f>
        <v>-0.98795798980534366</v>
      </c>
      <c r="K76" s="35">
        <v>19207</v>
      </c>
      <c r="L76" s="36">
        <f t="shared" ref="L76:L88" si="19">IFERROR(K76/E76-1,"-")</f>
        <v>-0.5494698817789454</v>
      </c>
      <c r="M76" s="35">
        <v>49724</v>
      </c>
      <c r="N76" s="36">
        <f>IFERROR(M76/K76-1,"-")</f>
        <v>1.5888478159004529</v>
      </c>
      <c r="O76" s="36">
        <f>IFERROR(M76/E76-1,"-")</f>
        <v>0.16635391255395016</v>
      </c>
      <c r="P76" s="43"/>
      <c r="Q76" s="43"/>
    </row>
    <row r="77" spans="2:18" x14ac:dyDescent="0.25">
      <c r="B77" s="34" t="s">
        <v>63</v>
      </c>
      <c r="C77" s="35">
        <v>41993</v>
      </c>
      <c r="D77" s="36">
        <v>-2.8142285172070625E-2</v>
      </c>
      <c r="E77" s="35">
        <v>40277</v>
      </c>
      <c r="F77" s="36">
        <f t="shared" si="18"/>
        <v>-4.0863953516062201E-2</v>
      </c>
      <c r="G77" s="35">
        <v>40321</v>
      </c>
      <c r="H77" s="36">
        <f t="shared" ref="H77:H88" si="20">IFERROR(G77/E77-1,"-")</f>
        <v>1.0924348883978308E-3</v>
      </c>
      <c r="I77" s="35">
        <v>149</v>
      </c>
      <c r="J77" s="36">
        <f t="shared" ref="J77:J88" si="21">IFERROR(I77/G77-1,"-")</f>
        <v>-0.99630465514248157</v>
      </c>
      <c r="K77" s="35">
        <v>39208</v>
      </c>
      <c r="L77" s="36">
        <f t="shared" si="19"/>
        <v>-2.6541202174938605E-2</v>
      </c>
      <c r="M77" s="35">
        <v>63024</v>
      </c>
      <c r="N77" s="36">
        <f t="shared" ref="N77:N87" si="22">IFERROR(M77/K77-1,"-")</f>
        <v>0.60742705570291777</v>
      </c>
      <c r="O77" s="36">
        <f t="shared" ref="O77:O87" si="23">IFERROR(M77/E77-1,"-")</f>
        <v>0.56476400923604042</v>
      </c>
      <c r="P77" s="43"/>
      <c r="Q77" s="43"/>
    </row>
    <row r="78" spans="2:18" x14ac:dyDescent="0.25">
      <c r="B78" s="34" t="s">
        <v>65</v>
      </c>
      <c r="C78" s="35">
        <v>50722</v>
      </c>
      <c r="D78" s="36">
        <v>-1.4915517576228443E-2</v>
      </c>
      <c r="E78" s="35">
        <v>53105</v>
      </c>
      <c r="F78" s="36">
        <f t="shared" si="18"/>
        <v>4.6981585899609657E-2</v>
      </c>
      <c r="G78" s="35">
        <v>16970</v>
      </c>
      <c r="H78" s="36">
        <f t="shared" si="20"/>
        <v>-0.68044440259862538</v>
      </c>
      <c r="I78" s="35">
        <v>137</v>
      </c>
      <c r="J78" s="36">
        <f t="shared" si="21"/>
        <v>-0.99192692987625219</v>
      </c>
      <c r="K78" s="35">
        <v>46058</v>
      </c>
      <c r="L78" s="36">
        <f t="shared" si="19"/>
        <v>-0.13269936917427738</v>
      </c>
      <c r="M78" s="35">
        <v>67344</v>
      </c>
      <c r="N78" s="36">
        <f t="shared" si="22"/>
        <v>0.46215641148117581</v>
      </c>
      <c r="O78" s="36">
        <f t="shared" si="23"/>
        <v>0.26812917804349867</v>
      </c>
      <c r="P78" s="43"/>
      <c r="Q78" s="43"/>
    </row>
    <row r="79" spans="2:18" x14ac:dyDescent="0.25">
      <c r="B79" s="34" t="s">
        <v>67</v>
      </c>
      <c r="C79" s="35">
        <v>45933</v>
      </c>
      <c r="D79" s="36">
        <v>-0.10127374826351521</v>
      </c>
      <c r="E79" s="35">
        <v>47768</v>
      </c>
      <c r="F79" s="36">
        <f t="shared" si="18"/>
        <v>3.9949491650882907E-2</v>
      </c>
      <c r="G79" s="35">
        <v>0</v>
      </c>
      <c r="H79" s="36">
        <f t="shared" si="20"/>
        <v>-1</v>
      </c>
      <c r="I79" s="35">
        <v>163</v>
      </c>
      <c r="J79" s="36" t="str">
        <f t="shared" si="21"/>
        <v>-</v>
      </c>
      <c r="K79" s="35">
        <v>50753</v>
      </c>
      <c r="L79" s="36">
        <f t="shared" si="19"/>
        <v>6.2489532741584419E-2</v>
      </c>
      <c r="M79" s="35">
        <v>58238</v>
      </c>
      <c r="N79" s="36">
        <f t="shared" si="22"/>
        <v>0.14747896676058558</v>
      </c>
      <c r="O79" s="36">
        <f t="shared" si="23"/>
        <v>0.2191843912242506</v>
      </c>
      <c r="P79" s="43"/>
      <c r="Q79" s="43"/>
    </row>
    <row r="80" spans="2:18" x14ac:dyDescent="0.25">
      <c r="B80" s="34" t="s">
        <v>69</v>
      </c>
      <c r="C80" s="35">
        <v>43101</v>
      </c>
      <c r="D80" s="36">
        <v>-3.7623364444245966E-2</v>
      </c>
      <c r="E80" s="35">
        <v>39928</v>
      </c>
      <c r="F80" s="36">
        <f t="shared" si="18"/>
        <v>-7.3617781489988654E-2</v>
      </c>
      <c r="G80" s="35">
        <v>0</v>
      </c>
      <c r="H80" s="36">
        <f t="shared" si="20"/>
        <v>-1</v>
      </c>
      <c r="I80" s="35">
        <v>223</v>
      </c>
      <c r="J80" s="36" t="str">
        <f t="shared" si="21"/>
        <v>-</v>
      </c>
      <c r="K80" s="35">
        <v>46341</v>
      </c>
      <c r="L80" s="36">
        <f t="shared" si="19"/>
        <v>0.16061410538970144</v>
      </c>
      <c r="M80" s="35">
        <v>55044</v>
      </c>
      <c r="N80" s="36">
        <f t="shared" si="22"/>
        <v>0.18780345698193823</v>
      </c>
      <c r="O80" s="36">
        <f t="shared" si="23"/>
        <v>0.37858144660388704</v>
      </c>
      <c r="P80" s="43"/>
      <c r="Q80" s="43"/>
    </row>
    <row r="81" spans="2:18" x14ac:dyDescent="0.25">
      <c r="B81" s="34" t="s">
        <v>71</v>
      </c>
      <c r="C81" s="35">
        <v>42228</v>
      </c>
      <c r="D81" s="36">
        <v>-6.7773411629652558E-2</v>
      </c>
      <c r="E81" s="35">
        <v>42878</v>
      </c>
      <c r="F81" s="36">
        <f t="shared" si="18"/>
        <v>1.5392630482144565E-2</v>
      </c>
      <c r="G81" s="35">
        <v>57</v>
      </c>
      <c r="H81" s="36">
        <f t="shared" si="20"/>
        <v>-0.99867064695181673</v>
      </c>
      <c r="I81" s="35">
        <v>1184</v>
      </c>
      <c r="J81" s="36">
        <f t="shared" si="21"/>
        <v>19.771929824561404</v>
      </c>
      <c r="K81" s="35">
        <v>50791</v>
      </c>
      <c r="L81" s="36">
        <f t="shared" si="19"/>
        <v>0.18454685386445258</v>
      </c>
      <c r="M81" s="35">
        <v>53755</v>
      </c>
      <c r="N81" s="36">
        <f t="shared" si="22"/>
        <v>5.8356795495264846E-2</v>
      </c>
      <c r="O81" s="36">
        <f t="shared" si="23"/>
        <v>0.25367321236997986</v>
      </c>
      <c r="P81" s="43"/>
      <c r="Q81" s="43"/>
    </row>
    <row r="82" spans="2:18" x14ac:dyDescent="0.25">
      <c r="B82" s="34" t="s">
        <v>73</v>
      </c>
      <c r="C82" s="35">
        <v>41861</v>
      </c>
      <c r="D82" s="36">
        <v>-0.1116652165609151</v>
      </c>
      <c r="E82" s="35">
        <v>39537</v>
      </c>
      <c r="F82" s="36">
        <f t="shared" si="18"/>
        <v>-5.5517068393014957E-2</v>
      </c>
      <c r="G82" s="35">
        <v>5882</v>
      </c>
      <c r="H82" s="36">
        <f t="shared" si="20"/>
        <v>-0.8512279636795913</v>
      </c>
      <c r="I82" s="35">
        <v>5845</v>
      </c>
      <c r="J82" s="36">
        <f t="shared" si="21"/>
        <v>-6.2903774226453768E-3</v>
      </c>
      <c r="K82" s="35">
        <v>57953</v>
      </c>
      <c r="L82" s="36">
        <f t="shared" si="19"/>
        <v>0.46579153704125242</v>
      </c>
      <c r="M82" s="35">
        <v>59383</v>
      </c>
      <c r="N82" s="36">
        <f t="shared" si="22"/>
        <v>2.4675167808396514E-2</v>
      </c>
      <c r="O82" s="36">
        <f t="shared" si="23"/>
        <v>0.50196018918987284</v>
      </c>
      <c r="P82" s="43"/>
      <c r="Q82" s="43"/>
    </row>
    <row r="83" spans="2:18" x14ac:dyDescent="0.25">
      <c r="B83" s="34" t="s">
        <v>75</v>
      </c>
      <c r="C83" s="35">
        <v>46279</v>
      </c>
      <c r="D83" s="36">
        <v>-3.861813951555948E-2</v>
      </c>
      <c r="E83" s="35">
        <v>42671</v>
      </c>
      <c r="F83" s="36">
        <f t="shared" si="18"/>
        <v>-7.7961926575768725E-2</v>
      </c>
      <c r="G83" s="35">
        <v>3247</v>
      </c>
      <c r="H83" s="36">
        <f t="shared" si="20"/>
        <v>-0.92390616578003792</v>
      </c>
      <c r="I83" s="35">
        <v>17020</v>
      </c>
      <c r="J83" s="36">
        <f t="shared" si="21"/>
        <v>4.2417616261164151</v>
      </c>
      <c r="K83" s="35">
        <v>58487</v>
      </c>
      <c r="L83" s="36">
        <f t="shared" si="19"/>
        <v>0.37064985587401278</v>
      </c>
      <c r="M83" s="35">
        <v>59913</v>
      </c>
      <c r="N83" s="36">
        <f t="shared" si="22"/>
        <v>2.438148648417604E-2</v>
      </c>
      <c r="O83" s="36">
        <f t="shared" si="23"/>
        <v>0.40406833680954279</v>
      </c>
      <c r="P83" s="43"/>
      <c r="Q83" s="43"/>
    </row>
    <row r="84" spans="2:18" x14ac:dyDescent="0.25">
      <c r="B84" s="34" t="s">
        <v>77</v>
      </c>
      <c r="C84" s="35">
        <v>42550</v>
      </c>
      <c r="D84" s="36">
        <v>-8.1112598799291669E-2</v>
      </c>
      <c r="E84" s="35">
        <v>35505</v>
      </c>
      <c r="F84" s="36">
        <f t="shared" si="18"/>
        <v>-0.16556991774383079</v>
      </c>
      <c r="G84" s="35">
        <v>3111</v>
      </c>
      <c r="H84" s="36">
        <f t="shared" si="20"/>
        <v>-0.91237853823405157</v>
      </c>
      <c r="I84" s="35">
        <v>19563</v>
      </c>
      <c r="J84" s="36">
        <f t="shared" si="21"/>
        <v>5.2883317261330758</v>
      </c>
      <c r="K84" s="35">
        <v>51806</v>
      </c>
      <c r="L84" s="36">
        <f t="shared" si="19"/>
        <v>0.45911843402337693</v>
      </c>
      <c r="M84" s="35">
        <v>56583</v>
      </c>
      <c r="N84" s="36">
        <f t="shared" si="22"/>
        <v>9.2209396594989057E-2</v>
      </c>
      <c r="O84" s="36">
        <f t="shared" si="23"/>
        <v>0.59366286438529792</v>
      </c>
      <c r="P84" s="43"/>
      <c r="Q84" s="43"/>
    </row>
    <row r="85" spans="2:18" x14ac:dyDescent="0.25">
      <c r="B85" s="34" t="s">
        <v>79</v>
      </c>
      <c r="C85" s="35">
        <v>51702</v>
      </c>
      <c r="D85" s="36">
        <v>3.5883873294464186E-2</v>
      </c>
      <c r="E85" s="35">
        <v>40034</v>
      </c>
      <c r="F85" s="36">
        <f t="shared" si="18"/>
        <v>-0.22567792348458471</v>
      </c>
      <c r="G85" s="35">
        <v>5245</v>
      </c>
      <c r="H85" s="36">
        <f t="shared" si="20"/>
        <v>-0.86898636159264631</v>
      </c>
      <c r="I85" s="35">
        <v>33414</v>
      </c>
      <c r="J85" s="36">
        <f t="shared" si="21"/>
        <v>5.3706387035271685</v>
      </c>
      <c r="K85" s="35">
        <v>61777</v>
      </c>
      <c r="L85" s="36">
        <f t="shared" si="19"/>
        <v>0.54311335364939795</v>
      </c>
      <c r="M85" s="35">
        <v>63911</v>
      </c>
      <c r="N85" s="36">
        <f t="shared" si="22"/>
        <v>3.4543600369069338E-2</v>
      </c>
      <c r="O85" s="36">
        <f t="shared" si="23"/>
        <v>0.59641804466203729</v>
      </c>
      <c r="P85" s="43"/>
      <c r="Q85" s="43"/>
    </row>
    <row r="86" spans="2:18" x14ac:dyDescent="0.25">
      <c r="B86" s="34" t="s">
        <v>81</v>
      </c>
      <c r="C86" s="35">
        <v>40523</v>
      </c>
      <c r="D86" s="36">
        <v>-0.10140588965761932</v>
      </c>
      <c r="E86" s="35">
        <v>33039</v>
      </c>
      <c r="F86" s="36">
        <f t="shared" si="18"/>
        <v>-0.18468524048071466</v>
      </c>
      <c r="G86" s="35">
        <v>2571</v>
      </c>
      <c r="H86" s="36">
        <f t="shared" si="20"/>
        <v>-0.9221828747843458</v>
      </c>
      <c r="I86" s="35">
        <v>30378</v>
      </c>
      <c r="J86" s="36">
        <f t="shared" si="21"/>
        <v>10.81563593932322</v>
      </c>
      <c r="K86" s="35">
        <v>58025</v>
      </c>
      <c r="L86" s="36">
        <f t="shared" si="19"/>
        <v>0.75625775598535072</v>
      </c>
      <c r="M86" s="35">
        <v>70756</v>
      </c>
      <c r="N86" s="36">
        <f t="shared" si="22"/>
        <v>0.21940542869452817</v>
      </c>
      <c r="O86" s="36">
        <f t="shared" si="23"/>
        <v>1.1415902418354067</v>
      </c>
      <c r="P86" s="43"/>
      <c r="Q86" s="43"/>
    </row>
    <row r="87" spans="2:18" x14ac:dyDescent="0.25">
      <c r="B87" s="34" t="s">
        <v>83</v>
      </c>
      <c r="C87" s="35">
        <v>40848</v>
      </c>
      <c r="D87" s="36">
        <v>-0.13633288227334239</v>
      </c>
      <c r="E87" s="35">
        <v>34709</v>
      </c>
      <c r="F87" s="36">
        <f t="shared" si="18"/>
        <v>-0.15028887583235406</v>
      </c>
      <c r="G87" s="35">
        <v>5704</v>
      </c>
      <c r="H87" s="36">
        <f t="shared" si="20"/>
        <v>-0.83566222017344205</v>
      </c>
      <c r="I87" s="35">
        <v>22839</v>
      </c>
      <c r="J87" s="36">
        <f t="shared" si="21"/>
        <v>3.004032258064516</v>
      </c>
      <c r="K87" s="35">
        <v>64520</v>
      </c>
      <c r="L87" s="36">
        <f t="shared" si="19"/>
        <v>0.85888386297502084</v>
      </c>
      <c r="M87" s="35">
        <v>79984</v>
      </c>
      <c r="N87" s="36">
        <f t="shared" si="22"/>
        <v>0.23967761934283938</v>
      </c>
      <c r="O87" s="36">
        <f t="shared" si="23"/>
        <v>1.3044167218876948</v>
      </c>
      <c r="P87" s="43"/>
      <c r="Q87" s="43"/>
    </row>
    <row r="88" spans="2:18" ht="15.75" x14ac:dyDescent="0.25">
      <c r="B88" s="37" t="s">
        <v>84</v>
      </c>
      <c r="C88" s="38">
        <v>535986</v>
      </c>
      <c r="D88" s="39">
        <v>-3.8103578850647302E-2</v>
      </c>
      <c r="E88" s="38">
        <v>492083</v>
      </c>
      <c r="F88" s="39">
        <f t="shared" si="18"/>
        <v>-8.1910721548697163E-2</v>
      </c>
      <c r="G88" s="38">
        <v>112339</v>
      </c>
      <c r="H88" s="39">
        <f t="shared" si="20"/>
        <v>-0.77170721199472447</v>
      </c>
      <c r="I88" s="38">
        <v>131267</v>
      </c>
      <c r="J88" s="39">
        <f t="shared" si="21"/>
        <v>0.16849001682407705</v>
      </c>
      <c r="K88" s="38">
        <v>604926</v>
      </c>
      <c r="L88" s="39">
        <f t="shared" si="19"/>
        <v>0.22931700546452527</v>
      </c>
      <c r="M88" s="38">
        <v>737659</v>
      </c>
      <c r="N88" s="39">
        <v>0.21942022660622951</v>
      </c>
      <c r="O88" s="39">
        <v>0.49905402137444299</v>
      </c>
      <c r="P88" s="43"/>
      <c r="Q88" s="43"/>
    </row>
    <row r="90" spans="2:18" x14ac:dyDescent="0.25">
      <c r="B90" s="41" t="s">
        <v>149</v>
      </c>
      <c r="C90" s="41"/>
      <c r="D90" s="41"/>
      <c r="E90" s="41"/>
      <c r="F90" s="41"/>
      <c r="G90" s="41"/>
      <c r="H90" s="41"/>
      <c r="I90" s="41"/>
      <c r="J90" s="41"/>
      <c r="K90" s="42"/>
      <c r="L90" s="41"/>
      <c r="M90" s="41"/>
      <c r="N90" s="41"/>
      <c r="O90" s="41"/>
    </row>
    <row r="93" spans="2:18" ht="21.75" thickBot="1" x14ac:dyDescent="0.3">
      <c r="B93" s="12" t="s">
        <v>153</v>
      </c>
      <c r="C93" s="13"/>
      <c r="D93" s="12"/>
      <c r="E93" s="12"/>
      <c r="F93" s="12"/>
      <c r="G93" s="12"/>
      <c r="H93" s="12"/>
      <c r="I93" s="12"/>
      <c r="J93" s="12"/>
      <c r="K93" s="12"/>
      <c r="L93" s="12"/>
      <c r="M93" s="12"/>
      <c r="N93" s="12"/>
      <c r="O93" s="12"/>
      <c r="R93" s="14" t="str">
        <f>CONCATENATE("año ",K96,": ",FIXED(K110,0)," (",FIXED(L110*100,1),"%)")</f>
        <v>año 2022: 39.324 (10,2%)</v>
      </c>
    </row>
    <row r="94" spans="2:18" ht="6" customHeight="1" thickBot="1" x14ac:dyDescent="0.3">
      <c r="B94" s="15"/>
      <c r="C94" s="16"/>
      <c r="D94" s="15"/>
      <c r="E94" s="15"/>
      <c r="F94" s="15"/>
      <c r="G94" s="17"/>
      <c r="H94" s="17"/>
      <c r="I94" s="17"/>
      <c r="J94" s="17"/>
      <c r="K94" s="15"/>
      <c r="L94" s="15"/>
      <c r="M94" s="17"/>
      <c r="N94" s="17"/>
      <c r="O94" s="17"/>
      <c r="R94" s="14" t="s">
        <v>99</v>
      </c>
    </row>
    <row r="95" spans="2:18" ht="22.5" thickTop="1" thickBot="1" x14ac:dyDescent="0.3">
      <c r="B95" s="18" t="s">
        <v>100</v>
      </c>
      <c r="C95" s="19" t="s">
        <v>101</v>
      </c>
      <c r="D95" s="20"/>
      <c r="E95" s="20"/>
      <c r="F95" s="20"/>
      <c r="G95" s="20"/>
      <c r="H95" s="20"/>
      <c r="I95" s="20"/>
      <c r="J95" s="20"/>
      <c r="K95" s="20"/>
      <c r="L95" s="20"/>
      <c r="M95" s="20"/>
      <c r="N95" s="20"/>
      <c r="O95" s="21"/>
    </row>
    <row r="96" spans="2:18" ht="22.5" thickTop="1" thickBot="1" x14ac:dyDescent="0.3">
      <c r="B96" s="18">
        <v>2017</v>
      </c>
      <c r="C96" s="22">
        <v>2018</v>
      </c>
      <c r="D96" s="23"/>
      <c r="E96" s="22">
        <v>2019</v>
      </c>
      <c r="F96" s="23"/>
      <c r="G96" s="22">
        <v>2020</v>
      </c>
      <c r="H96" s="23"/>
      <c r="I96" s="22">
        <v>2021</v>
      </c>
      <c r="J96" s="23"/>
      <c r="K96" s="22">
        <v>2022</v>
      </c>
      <c r="L96" s="24"/>
      <c r="M96" s="25">
        <v>2023</v>
      </c>
      <c r="N96" s="26"/>
      <c r="O96" s="27"/>
    </row>
    <row r="97" spans="2:15" ht="31.5" thickTop="1" thickBot="1" x14ac:dyDescent="0.3">
      <c r="B97" s="28"/>
      <c r="C97" s="29" t="s">
        <v>59</v>
      </c>
      <c r="D97" s="30" t="str">
        <f>CONCATENATE("Variación ",RIGHT(C96,2),"/",RIGHT(B96,2))</f>
        <v>Variación 18/17</v>
      </c>
      <c r="E97" s="31" t="s">
        <v>59</v>
      </c>
      <c r="F97" s="30" t="str">
        <f>CONCATENATE("Variación ",RIGHT(E96,2),"/",RIGHT(C96,2))</f>
        <v>Variación 19/18</v>
      </c>
      <c r="G97" s="31" t="s">
        <v>59</v>
      </c>
      <c r="H97" s="30" t="str">
        <f>CONCATENATE("Variación ",RIGHT(G96,2),"/",RIGHT(E96,2))</f>
        <v>Variación 20/19</v>
      </c>
      <c r="I97" s="31" t="s">
        <v>59</v>
      </c>
      <c r="J97" s="30" t="str">
        <f>CONCATENATE("Variación ",RIGHT(I96,2),"/",RIGHT(G96,2))</f>
        <v>Variación 21/20</v>
      </c>
      <c r="K97" s="31" t="s">
        <v>59</v>
      </c>
      <c r="L97" s="30" t="str">
        <f>CONCATENATE("Variación ",RIGHT(K96,2),"/",RIGHT(E96,2))</f>
        <v>Variación 22/19</v>
      </c>
      <c r="M97" s="32" t="s">
        <v>59</v>
      </c>
      <c r="N97" s="33" t="str">
        <f>CONCATENATE("Variación ",RIGHT(M96,2),"/",RIGHT(K96,2))</f>
        <v>Variación 23/22</v>
      </c>
      <c r="O97" s="33" t="str">
        <f>CONCATENATE("Variación ",RIGHT(M96,2),"/",RIGHT(E96,2))</f>
        <v>Variación 23/19</v>
      </c>
    </row>
    <row r="98" spans="2:15" x14ac:dyDescent="0.25">
      <c r="B98" s="34" t="s">
        <v>61</v>
      </c>
      <c r="C98" s="35">
        <v>3608</v>
      </c>
      <c r="D98" s="36">
        <v>6.7771530038472916E-2</v>
      </c>
      <c r="E98" s="35">
        <v>2807</v>
      </c>
      <c r="F98" s="36">
        <f t="shared" ref="F98:F110" si="24">IFERROR(E98/C98-1,"-")</f>
        <v>-0.2220066518847007</v>
      </c>
      <c r="G98" s="35">
        <v>1972</v>
      </c>
      <c r="H98" s="36">
        <f>IFERROR(G98/E98-1,"-")</f>
        <v>-0.29747060919130741</v>
      </c>
      <c r="I98" s="35">
        <v>523</v>
      </c>
      <c r="J98" s="36">
        <f>IFERROR(I98/G98-1,"-")</f>
        <v>-0.73478701825557802</v>
      </c>
      <c r="K98" s="35">
        <v>2266</v>
      </c>
      <c r="L98" s="36">
        <f t="shared" ref="L98:L110" si="25">IFERROR(K98/E98-1,"-")</f>
        <v>-0.19273245457784116</v>
      </c>
      <c r="M98" s="35">
        <v>3684</v>
      </c>
      <c r="N98" s="36">
        <f>IFERROR(M98/K98-1,"-")</f>
        <v>0.62577228596646073</v>
      </c>
      <c r="O98" s="36">
        <f>IFERROR(M98/E98-1,"-")</f>
        <v>0.31243320270751695</v>
      </c>
    </row>
    <row r="99" spans="2:15" x14ac:dyDescent="0.25">
      <c r="B99" s="34" t="s">
        <v>63</v>
      </c>
      <c r="C99" s="35">
        <v>2447</v>
      </c>
      <c r="D99" s="36">
        <v>-4.7489295445698687E-2</v>
      </c>
      <c r="E99" s="35">
        <v>2471</v>
      </c>
      <c r="F99" s="36">
        <f t="shared" si="24"/>
        <v>9.80792807519415E-3</v>
      </c>
      <c r="G99" s="35">
        <v>2273</v>
      </c>
      <c r="H99" s="36">
        <f t="shared" ref="H99:H110" si="26">IFERROR(G99/E99-1,"-")</f>
        <v>-8.0129502225819493E-2</v>
      </c>
      <c r="I99" s="35">
        <v>179</v>
      </c>
      <c r="J99" s="36">
        <f t="shared" ref="J99:J110" si="27">IFERROR(I99/G99-1,"-")</f>
        <v>-0.92124945006599213</v>
      </c>
      <c r="K99" s="35">
        <v>2910</v>
      </c>
      <c r="L99" s="36">
        <f t="shared" si="25"/>
        <v>0.17766086604613518</v>
      </c>
      <c r="M99" s="35">
        <v>4212</v>
      </c>
      <c r="N99" s="36">
        <f t="shared" ref="N99:N109" si="28">IFERROR(M99/K99-1,"-")</f>
        <v>0.4474226804123711</v>
      </c>
      <c r="O99" s="36">
        <f t="shared" ref="O99:O109" si="29">IFERROR(M99/E99-1,"-")</f>
        <v>0.7045730473492513</v>
      </c>
    </row>
    <row r="100" spans="2:15" x14ac:dyDescent="0.25">
      <c r="B100" s="34" t="s">
        <v>65</v>
      </c>
      <c r="C100" s="35">
        <v>3217</v>
      </c>
      <c r="D100" s="36">
        <v>-2.1712158808933069E-3</v>
      </c>
      <c r="E100" s="35">
        <v>2919</v>
      </c>
      <c r="F100" s="36">
        <f t="shared" si="24"/>
        <v>-9.2632887783649309E-2</v>
      </c>
      <c r="G100" s="35">
        <v>1141</v>
      </c>
      <c r="H100" s="36">
        <f t="shared" si="26"/>
        <v>-0.60911270983213428</v>
      </c>
      <c r="I100" s="35">
        <v>90</v>
      </c>
      <c r="J100" s="36">
        <f t="shared" si="27"/>
        <v>-0.92112182296231371</v>
      </c>
      <c r="K100" s="35">
        <v>2524</v>
      </c>
      <c r="L100" s="36">
        <f t="shared" si="25"/>
        <v>-0.13532031517643028</v>
      </c>
      <c r="M100" s="35">
        <v>5445</v>
      </c>
      <c r="N100" s="36">
        <f t="shared" si="28"/>
        <v>1.1572900158478605</v>
      </c>
      <c r="O100" s="36">
        <f t="shared" si="29"/>
        <v>0.86536485097636184</v>
      </c>
    </row>
    <row r="101" spans="2:15" x14ac:dyDescent="0.25">
      <c r="B101" s="34" t="s">
        <v>67</v>
      </c>
      <c r="C101" s="35">
        <v>2253</v>
      </c>
      <c r="D101" s="36">
        <v>-0.23079549334243765</v>
      </c>
      <c r="E101" s="35">
        <v>2906</v>
      </c>
      <c r="F101" s="36">
        <f t="shared" si="24"/>
        <v>0.28983577452285836</v>
      </c>
      <c r="G101" s="35">
        <v>0</v>
      </c>
      <c r="H101" s="36">
        <f t="shared" si="26"/>
        <v>-1</v>
      </c>
      <c r="I101" s="35">
        <v>95</v>
      </c>
      <c r="J101" s="36" t="str">
        <f t="shared" si="27"/>
        <v>-</v>
      </c>
      <c r="K101" s="35">
        <v>2268</v>
      </c>
      <c r="L101" s="36">
        <f t="shared" si="25"/>
        <v>-0.21954576737783893</v>
      </c>
      <c r="M101" s="35">
        <v>5776</v>
      </c>
      <c r="N101" s="36">
        <f t="shared" si="28"/>
        <v>1.5467372134038802</v>
      </c>
      <c r="O101" s="36">
        <f t="shared" si="29"/>
        <v>0.9876118375774261</v>
      </c>
    </row>
    <row r="102" spans="2:15" x14ac:dyDescent="0.25">
      <c r="B102" s="34" t="s">
        <v>69</v>
      </c>
      <c r="C102" s="35">
        <v>2806</v>
      </c>
      <c r="D102" s="36">
        <v>-0.23312380431811974</v>
      </c>
      <c r="E102" s="35">
        <v>2732</v>
      </c>
      <c r="F102" s="36">
        <f t="shared" si="24"/>
        <v>-2.6372059871703546E-2</v>
      </c>
      <c r="G102" s="35">
        <v>0</v>
      </c>
      <c r="H102" s="36">
        <f t="shared" si="26"/>
        <v>-1</v>
      </c>
      <c r="I102" s="35">
        <v>0</v>
      </c>
      <c r="J102" s="36" t="str">
        <f t="shared" si="27"/>
        <v>-</v>
      </c>
      <c r="K102" s="35">
        <v>3347</v>
      </c>
      <c r="L102" s="36">
        <f t="shared" si="25"/>
        <v>0.22510980966325045</v>
      </c>
      <c r="M102" s="35">
        <v>5166</v>
      </c>
      <c r="N102" s="36">
        <f t="shared" si="28"/>
        <v>0.54347176576038247</v>
      </c>
      <c r="O102" s="36">
        <f t="shared" si="29"/>
        <v>0.89092240117130306</v>
      </c>
    </row>
    <row r="103" spans="2:15" x14ac:dyDescent="0.25">
      <c r="B103" s="34" t="s">
        <v>71</v>
      </c>
      <c r="C103" s="35">
        <v>4233</v>
      </c>
      <c r="D103" s="36">
        <v>-0.1097791798107256</v>
      </c>
      <c r="E103" s="35">
        <v>3862</v>
      </c>
      <c r="F103" s="36">
        <f t="shared" si="24"/>
        <v>-8.7644696432789937E-2</v>
      </c>
      <c r="G103" s="35">
        <v>0</v>
      </c>
      <c r="H103" s="36">
        <f t="shared" si="26"/>
        <v>-1</v>
      </c>
      <c r="I103" s="35">
        <v>124</v>
      </c>
      <c r="J103" s="36" t="str">
        <f t="shared" si="27"/>
        <v>-</v>
      </c>
      <c r="K103" s="35">
        <v>3251</v>
      </c>
      <c r="L103" s="36">
        <f t="shared" si="25"/>
        <v>-0.15820818228896949</v>
      </c>
      <c r="M103" s="35">
        <v>5805</v>
      </c>
      <c r="N103" s="36">
        <f t="shared" si="28"/>
        <v>0.78560442940633646</v>
      </c>
      <c r="O103" s="36">
        <f t="shared" si="29"/>
        <v>0.50310719834282747</v>
      </c>
    </row>
    <row r="104" spans="2:15" x14ac:dyDescent="0.25">
      <c r="B104" s="34" t="s">
        <v>73</v>
      </c>
      <c r="C104" s="35">
        <v>3754</v>
      </c>
      <c r="D104" s="36">
        <v>-0.10661589719181341</v>
      </c>
      <c r="E104" s="35">
        <v>3641</v>
      </c>
      <c r="F104" s="36">
        <f t="shared" si="24"/>
        <v>-3.0101225359616457E-2</v>
      </c>
      <c r="G104" s="35">
        <v>645</v>
      </c>
      <c r="H104" s="36">
        <f t="shared" si="26"/>
        <v>-0.82285086514693762</v>
      </c>
      <c r="I104" s="35">
        <v>832</v>
      </c>
      <c r="J104" s="36">
        <f t="shared" si="27"/>
        <v>0.28992248062015502</v>
      </c>
      <c r="K104" s="35">
        <v>3657</v>
      </c>
      <c r="L104" s="36">
        <f t="shared" si="25"/>
        <v>4.3943971436417595E-3</v>
      </c>
      <c r="M104" s="35">
        <v>5944</v>
      </c>
      <c r="N104" s="36">
        <f t="shared" si="28"/>
        <v>0.62537599124965815</v>
      </c>
      <c r="O104" s="36">
        <f t="shared" si="29"/>
        <v>0.63251853886294973</v>
      </c>
    </row>
    <row r="105" spans="2:15" x14ac:dyDescent="0.25">
      <c r="B105" s="34" t="s">
        <v>75</v>
      </c>
      <c r="C105" s="35">
        <v>2944</v>
      </c>
      <c r="D105" s="36">
        <v>-5.7919999999999972E-2</v>
      </c>
      <c r="E105" s="35">
        <v>2698</v>
      </c>
      <c r="F105" s="36">
        <f t="shared" si="24"/>
        <v>-8.3559782608695676E-2</v>
      </c>
      <c r="G105" s="35">
        <v>524</v>
      </c>
      <c r="H105" s="36">
        <f t="shared" si="26"/>
        <v>-0.8057820607857672</v>
      </c>
      <c r="I105" s="35">
        <v>1255</v>
      </c>
      <c r="J105" s="36">
        <f t="shared" si="27"/>
        <v>1.3950381679389312</v>
      </c>
      <c r="K105" s="35">
        <v>3488</v>
      </c>
      <c r="L105" s="36">
        <f t="shared" si="25"/>
        <v>0.29280948851000743</v>
      </c>
      <c r="M105" s="35">
        <v>5674</v>
      </c>
      <c r="N105" s="36">
        <f t="shared" si="28"/>
        <v>0.62672018348623859</v>
      </c>
      <c r="O105" s="36">
        <f t="shared" si="29"/>
        <v>1.1030392883617495</v>
      </c>
    </row>
    <row r="106" spans="2:15" x14ac:dyDescent="0.25">
      <c r="B106" s="34" t="s">
        <v>77</v>
      </c>
      <c r="C106" s="35">
        <v>3179</v>
      </c>
      <c r="D106" s="36">
        <v>7.9264426125555953E-3</v>
      </c>
      <c r="E106" s="35">
        <v>2648</v>
      </c>
      <c r="F106" s="36">
        <f t="shared" si="24"/>
        <v>-0.16703365838313933</v>
      </c>
      <c r="G106" s="35">
        <v>381</v>
      </c>
      <c r="H106" s="36">
        <f t="shared" si="26"/>
        <v>-0.85611782477341392</v>
      </c>
      <c r="I106" s="35">
        <v>1651</v>
      </c>
      <c r="J106" s="36">
        <f t="shared" si="27"/>
        <v>3.333333333333333</v>
      </c>
      <c r="K106" s="35">
        <v>3387</v>
      </c>
      <c r="L106" s="36">
        <f t="shared" si="25"/>
        <v>0.27907854984894254</v>
      </c>
      <c r="M106" s="35">
        <v>5288</v>
      </c>
      <c r="N106" s="36">
        <f t="shared" si="28"/>
        <v>0.56126365515205201</v>
      </c>
      <c r="O106" s="36">
        <f t="shared" si="29"/>
        <v>0.99697885196374614</v>
      </c>
    </row>
    <row r="107" spans="2:15" x14ac:dyDescent="0.25">
      <c r="B107" s="34" t="s">
        <v>79</v>
      </c>
      <c r="C107" s="35">
        <v>3182</v>
      </c>
      <c r="D107" s="36">
        <v>-0.18577277379733881</v>
      </c>
      <c r="E107" s="35">
        <v>3481</v>
      </c>
      <c r="F107" s="36">
        <f t="shared" si="24"/>
        <v>9.3966059082338127E-2</v>
      </c>
      <c r="G107" s="35">
        <v>622</v>
      </c>
      <c r="H107" s="36">
        <f t="shared" si="26"/>
        <v>-0.82131571387532321</v>
      </c>
      <c r="I107" s="35">
        <v>2506</v>
      </c>
      <c r="J107" s="36">
        <f t="shared" si="27"/>
        <v>3.028938906752412</v>
      </c>
      <c r="K107" s="35">
        <v>3168</v>
      </c>
      <c r="L107" s="36">
        <f t="shared" si="25"/>
        <v>-8.9916690606147709E-2</v>
      </c>
      <c r="M107" s="35">
        <v>6100</v>
      </c>
      <c r="N107" s="36">
        <f t="shared" si="28"/>
        <v>0.92550505050505061</v>
      </c>
      <c r="O107" s="36">
        <f t="shared" si="29"/>
        <v>0.75237000861821324</v>
      </c>
    </row>
    <row r="108" spans="2:15" x14ac:dyDescent="0.25">
      <c r="B108" s="34" t="s">
        <v>81</v>
      </c>
      <c r="C108" s="35">
        <v>2144</v>
      </c>
      <c r="D108" s="36">
        <v>-0.27395868608195051</v>
      </c>
      <c r="E108" s="35">
        <v>2361</v>
      </c>
      <c r="F108" s="36">
        <f t="shared" si="24"/>
        <v>0.10121268656716409</v>
      </c>
      <c r="G108" s="35">
        <v>213</v>
      </c>
      <c r="H108" s="36">
        <f t="shared" si="26"/>
        <v>-0.90978398983481579</v>
      </c>
      <c r="I108" s="35">
        <v>2002</v>
      </c>
      <c r="J108" s="36">
        <f t="shared" si="27"/>
        <v>8.39906103286385</v>
      </c>
      <c r="K108" s="35">
        <v>4497</v>
      </c>
      <c r="L108" s="36">
        <f t="shared" si="25"/>
        <v>0.90470139771283353</v>
      </c>
      <c r="M108" s="35">
        <v>5948</v>
      </c>
      <c r="N108" s="36">
        <f t="shared" si="28"/>
        <v>0.32265955081165232</v>
      </c>
      <c r="O108" s="36">
        <f t="shared" si="29"/>
        <v>1.5192714951291824</v>
      </c>
    </row>
    <row r="109" spans="2:15" x14ac:dyDescent="0.25">
      <c r="B109" s="34" t="s">
        <v>83</v>
      </c>
      <c r="C109" s="35">
        <v>3306</v>
      </c>
      <c r="D109" s="36">
        <v>-0.1374902165405687</v>
      </c>
      <c r="E109" s="35">
        <v>3170</v>
      </c>
      <c r="F109" s="36">
        <f t="shared" si="24"/>
        <v>-4.1137326073805158E-2</v>
      </c>
      <c r="G109" s="35">
        <v>519</v>
      </c>
      <c r="H109" s="36">
        <f t="shared" si="26"/>
        <v>-0.83627760252365935</v>
      </c>
      <c r="I109" s="35">
        <v>2369</v>
      </c>
      <c r="J109" s="36">
        <f t="shared" si="27"/>
        <v>3.5645472061657033</v>
      </c>
      <c r="K109" s="35">
        <v>4561</v>
      </c>
      <c r="L109" s="36">
        <f t="shared" si="25"/>
        <v>0.43880126182965307</v>
      </c>
      <c r="M109" s="35">
        <v>5552</v>
      </c>
      <c r="N109" s="36">
        <f t="shared" si="28"/>
        <v>0.21727691295768481</v>
      </c>
      <c r="O109" s="36">
        <f t="shared" si="29"/>
        <v>0.75141955835962149</v>
      </c>
    </row>
    <row r="110" spans="2:15" ht="15.75" x14ac:dyDescent="0.25">
      <c r="B110" s="37" t="s">
        <v>84</v>
      </c>
      <c r="C110" s="38">
        <v>37073</v>
      </c>
      <c r="D110" s="39">
        <v>-0.11074598224994003</v>
      </c>
      <c r="E110" s="38">
        <v>35696</v>
      </c>
      <c r="F110" s="39">
        <f t="shared" si="24"/>
        <v>-3.7142934210881218E-2</v>
      </c>
      <c r="G110" s="38">
        <v>8290</v>
      </c>
      <c r="H110" s="39">
        <f t="shared" si="26"/>
        <v>-0.76776109367996415</v>
      </c>
      <c r="I110" s="38">
        <v>11626</v>
      </c>
      <c r="J110" s="39">
        <f t="shared" si="27"/>
        <v>0.40241254523522318</v>
      </c>
      <c r="K110" s="38">
        <v>39324</v>
      </c>
      <c r="L110" s="39">
        <f t="shared" si="25"/>
        <v>0.10163603765127749</v>
      </c>
      <c r="M110" s="38">
        <v>64594</v>
      </c>
      <c r="N110" s="39">
        <v>0.64261011087376674</v>
      </c>
      <c r="O110" s="39">
        <v>0.80955849394890178</v>
      </c>
    </row>
    <row r="112" spans="2:15" x14ac:dyDescent="0.25">
      <c r="B112" s="41" t="s">
        <v>149</v>
      </c>
      <c r="C112" s="41"/>
      <c r="D112" s="41"/>
      <c r="E112" s="41"/>
      <c r="F112" s="41"/>
      <c r="G112" s="41"/>
      <c r="H112" s="41"/>
      <c r="I112" s="41"/>
      <c r="J112" s="41"/>
      <c r="K112" s="42"/>
      <c r="L112" s="41"/>
      <c r="M112" s="41"/>
      <c r="N112" s="41"/>
      <c r="O112" s="41"/>
    </row>
    <row r="115" spans="2:18" ht="21.75" thickBot="1" x14ac:dyDescent="0.3">
      <c r="B115" s="12" t="s">
        <v>154</v>
      </c>
      <c r="C115" s="13"/>
      <c r="D115" s="12"/>
      <c r="E115" s="12"/>
      <c r="F115" s="12"/>
      <c r="G115" s="12"/>
      <c r="H115" s="12"/>
      <c r="I115" s="12"/>
      <c r="J115" s="12"/>
      <c r="K115" s="12"/>
      <c r="L115" s="12"/>
      <c r="M115" s="12"/>
      <c r="N115" s="12"/>
      <c r="O115" s="12"/>
      <c r="R115" s="14" t="str">
        <f>CONCATENATE("año ",K118,": ",FIXED(K132,0)," (",FIXED(L132*100,1),"%)")</f>
        <v>año 2022: 715.781 (-7,7%)</v>
      </c>
    </row>
    <row r="116" spans="2:18" ht="6" customHeight="1" thickBot="1" x14ac:dyDescent="0.3">
      <c r="B116" s="15"/>
      <c r="C116" s="16"/>
      <c r="D116" s="15"/>
      <c r="E116" s="15"/>
      <c r="F116" s="15"/>
      <c r="G116" s="17"/>
      <c r="H116" s="17"/>
      <c r="I116" s="17"/>
      <c r="J116" s="17"/>
      <c r="K116" s="15"/>
      <c r="L116" s="15"/>
      <c r="M116" s="17"/>
      <c r="N116" s="17"/>
      <c r="O116" s="17"/>
      <c r="R116" s="14" t="s">
        <v>103</v>
      </c>
    </row>
    <row r="117" spans="2:18" ht="22.5" thickTop="1" thickBot="1" x14ac:dyDescent="0.3">
      <c r="B117" s="18" t="s">
        <v>104</v>
      </c>
      <c r="C117" s="19" t="s">
        <v>104</v>
      </c>
      <c r="D117" s="20"/>
      <c r="E117" s="20"/>
      <c r="F117" s="20"/>
      <c r="G117" s="20"/>
      <c r="H117" s="20"/>
      <c r="I117" s="20"/>
      <c r="J117" s="20"/>
      <c r="K117" s="20"/>
      <c r="L117" s="20"/>
      <c r="M117" s="20"/>
      <c r="N117" s="20"/>
      <c r="O117" s="21"/>
    </row>
    <row r="118" spans="2:18" ht="22.5" thickTop="1" thickBot="1" x14ac:dyDescent="0.3">
      <c r="B118" s="18">
        <v>2017</v>
      </c>
      <c r="C118" s="22">
        <v>2018</v>
      </c>
      <c r="D118" s="23"/>
      <c r="E118" s="22">
        <v>2019</v>
      </c>
      <c r="F118" s="23"/>
      <c r="G118" s="22">
        <v>2020</v>
      </c>
      <c r="H118" s="23"/>
      <c r="I118" s="22">
        <v>2021</v>
      </c>
      <c r="J118" s="23"/>
      <c r="K118" s="22">
        <v>2022</v>
      </c>
      <c r="L118" s="24"/>
      <c r="M118" s="25">
        <v>2023</v>
      </c>
      <c r="N118" s="26"/>
      <c r="O118" s="27"/>
    </row>
    <row r="119" spans="2:18" ht="31.5" thickTop="1" thickBot="1" x14ac:dyDescent="0.3">
      <c r="B119" s="28"/>
      <c r="C119" s="29" t="s">
        <v>59</v>
      </c>
      <c r="D119" s="30" t="str">
        <f>CONCATENATE("Variación ",RIGHT(C118,2),"/",RIGHT(B118,2))</f>
        <v>Variación 18/17</v>
      </c>
      <c r="E119" s="31" t="s">
        <v>59</v>
      </c>
      <c r="F119" s="30" t="str">
        <f>CONCATENATE("Variación ",RIGHT(E118,2),"/",RIGHT(C118,2))</f>
        <v>Variación 19/18</v>
      </c>
      <c r="G119" s="31" t="s">
        <v>59</v>
      </c>
      <c r="H119" s="30" t="str">
        <f>CONCATENATE("Variación ",RIGHT(G118,2),"/",RIGHT(E118,2))</f>
        <v>Variación 20/19</v>
      </c>
      <c r="I119" s="31" t="s">
        <v>59</v>
      </c>
      <c r="J119" s="30" t="str">
        <f>CONCATENATE("Variación ",RIGHT(I118,2),"/",RIGHT(G118,2))</f>
        <v>Variación 21/20</v>
      </c>
      <c r="K119" s="31" t="s">
        <v>59</v>
      </c>
      <c r="L119" s="30" t="str">
        <f>CONCATENATE("Variación ",RIGHT(K118,2),"/",RIGHT(E118,2))</f>
        <v>Variación 22/19</v>
      </c>
      <c r="M119" s="32" t="s">
        <v>59</v>
      </c>
      <c r="N119" s="33" t="str">
        <f>CONCATENATE("Variación ",RIGHT(M118,2),"/",RIGHT(K118,2))</f>
        <v>Variación 23/22</v>
      </c>
      <c r="O119" s="33" t="str">
        <f>CONCATENATE("Variación ",RIGHT(M118,2),"/",RIGHT(E118,2))</f>
        <v>Variación 23/19</v>
      </c>
    </row>
    <row r="120" spans="2:18" x14ac:dyDescent="0.25">
      <c r="B120" s="34" t="s">
        <v>61</v>
      </c>
      <c r="C120" s="35">
        <v>65488</v>
      </c>
      <c r="D120" s="36">
        <v>-0.31443406892508685</v>
      </c>
      <c r="E120" s="35">
        <v>70254</v>
      </c>
      <c r="F120" s="36">
        <f t="shared" ref="F120:F132" si="30">IFERROR(E120/C120-1,"-")</f>
        <v>7.2776691913022162E-2</v>
      </c>
      <c r="G120" s="35">
        <v>63675</v>
      </c>
      <c r="H120" s="36">
        <f>IFERROR(G120/E120-1,"-")</f>
        <v>-9.3645913399948766E-2</v>
      </c>
      <c r="I120" s="35">
        <v>11333</v>
      </c>
      <c r="J120" s="36">
        <f>IFERROR(I120/G120-1,"-")</f>
        <v>-0.82201806046329018</v>
      </c>
      <c r="K120" s="35">
        <v>34586</v>
      </c>
      <c r="L120" s="36">
        <f t="shared" ref="L120:L132" si="31">IFERROR(K120/E120-1,"-")</f>
        <v>-0.50770062914567138</v>
      </c>
      <c r="M120" s="35">
        <v>57899</v>
      </c>
      <c r="N120" s="36">
        <f>IFERROR(M120/K120-1,"-")</f>
        <v>0.6740588677499566</v>
      </c>
      <c r="O120" s="36">
        <f>IFERROR(M120/E120-1,"-")</f>
        <v>-0.17586187263358666</v>
      </c>
    </row>
    <row r="121" spans="2:18" x14ac:dyDescent="0.25">
      <c r="B121" s="34" t="s">
        <v>63</v>
      </c>
      <c r="C121" s="35">
        <v>72996</v>
      </c>
      <c r="D121" s="36">
        <v>3.3732687569037356E-2</v>
      </c>
      <c r="E121" s="35">
        <v>65993</v>
      </c>
      <c r="F121" s="36">
        <f t="shared" si="30"/>
        <v>-9.5936763658282631E-2</v>
      </c>
      <c r="G121" s="35">
        <v>72951</v>
      </c>
      <c r="H121" s="36">
        <f t="shared" ref="H121:H132" si="32">IFERROR(G121/E121-1,"-")</f>
        <v>0.10543542496931502</v>
      </c>
      <c r="I121" s="35">
        <v>7231</v>
      </c>
      <c r="J121" s="36">
        <f t="shared" ref="J121:J132" si="33">IFERROR(I121/G121-1,"-")</f>
        <v>-0.90087867198530525</v>
      </c>
      <c r="K121" s="35">
        <v>52048</v>
      </c>
      <c r="L121" s="36">
        <f t="shared" si="31"/>
        <v>-0.21131029048535455</v>
      </c>
      <c r="M121" s="35">
        <v>64945</v>
      </c>
      <c r="N121" s="36">
        <f t="shared" ref="N121:N131" si="34">IFERROR(M121/K121-1,"-")</f>
        <v>0.24779050107592981</v>
      </c>
      <c r="O121" s="36">
        <f t="shared" ref="O121:O131" si="35">IFERROR(M121/E121-1,"-")</f>
        <v>-1.5880472171290849E-2</v>
      </c>
    </row>
    <row r="122" spans="2:18" x14ac:dyDescent="0.25">
      <c r="B122" s="34" t="s">
        <v>65</v>
      </c>
      <c r="C122" s="35">
        <v>98808</v>
      </c>
      <c r="D122" s="36">
        <v>-5.485780970509746E-2</v>
      </c>
      <c r="E122" s="35">
        <v>80486</v>
      </c>
      <c r="F122" s="36">
        <f t="shared" si="30"/>
        <v>-0.18543032952797345</v>
      </c>
      <c r="G122" s="35">
        <v>29406</v>
      </c>
      <c r="H122" s="36">
        <f t="shared" si="32"/>
        <v>-0.6346445344531968</v>
      </c>
      <c r="I122" s="35">
        <v>13599</v>
      </c>
      <c r="J122" s="36">
        <f t="shared" si="33"/>
        <v>-0.53754335849826562</v>
      </c>
      <c r="K122" s="35">
        <v>66620</v>
      </c>
      <c r="L122" s="36">
        <f t="shared" si="31"/>
        <v>-0.17227840866734589</v>
      </c>
      <c r="M122" s="35">
        <v>73139</v>
      </c>
      <c r="N122" s="36">
        <f t="shared" si="34"/>
        <v>9.78534974482137E-2</v>
      </c>
      <c r="O122" s="36">
        <f t="shared" si="35"/>
        <v>-9.1282956042044616E-2</v>
      </c>
    </row>
    <row r="123" spans="2:18" x14ac:dyDescent="0.25">
      <c r="B123" s="34" t="s">
        <v>67</v>
      </c>
      <c r="C123" s="35">
        <v>76830</v>
      </c>
      <c r="D123" s="36">
        <v>-0.20996616931793644</v>
      </c>
      <c r="E123" s="35">
        <v>66287</v>
      </c>
      <c r="F123" s="36">
        <f t="shared" si="30"/>
        <v>-0.13722504230118449</v>
      </c>
      <c r="G123" s="35">
        <v>0</v>
      </c>
      <c r="H123" s="36">
        <f t="shared" si="32"/>
        <v>-1</v>
      </c>
      <c r="I123" s="35">
        <v>12074</v>
      </c>
      <c r="J123" s="36" t="str">
        <f t="shared" si="33"/>
        <v>-</v>
      </c>
      <c r="K123" s="35">
        <v>64270</v>
      </c>
      <c r="L123" s="36">
        <f t="shared" si="31"/>
        <v>-3.0428289106461337E-2</v>
      </c>
      <c r="M123" s="35">
        <v>75117</v>
      </c>
      <c r="N123" s="36">
        <f t="shared" si="34"/>
        <v>0.16877236657849704</v>
      </c>
      <c r="O123" s="36">
        <f t="shared" si="35"/>
        <v>0.1332086231086036</v>
      </c>
    </row>
    <row r="124" spans="2:18" x14ac:dyDescent="0.25">
      <c r="B124" s="34" t="s">
        <v>69</v>
      </c>
      <c r="C124" s="35">
        <v>62174</v>
      </c>
      <c r="D124" s="36">
        <v>-7.190518129300949E-2</v>
      </c>
      <c r="E124" s="35">
        <v>48509</v>
      </c>
      <c r="F124" s="36">
        <f t="shared" si="30"/>
        <v>-0.21978640589313858</v>
      </c>
      <c r="G124" s="35">
        <v>0</v>
      </c>
      <c r="H124" s="36">
        <f t="shared" si="32"/>
        <v>-1</v>
      </c>
      <c r="I124" s="35">
        <v>16420</v>
      </c>
      <c r="J124" s="36" t="str">
        <f t="shared" si="33"/>
        <v>-</v>
      </c>
      <c r="K124" s="35">
        <v>48344</v>
      </c>
      <c r="L124" s="36">
        <f t="shared" si="31"/>
        <v>-3.4014306623513235E-3</v>
      </c>
      <c r="M124" s="35">
        <v>52590</v>
      </c>
      <c r="N124" s="36">
        <f t="shared" si="34"/>
        <v>8.7828892933973224E-2</v>
      </c>
      <c r="O124" s="36">
        <f t="shared" si="35"/>
        <v>8.4128718382155965E-2</v>
      </c>
    </row>
    <row r="125" spans="2:18" x14ac:dyDescent="0.25">
      <c r="B125" s="34" t="s">
        <v>71</v>
      </c>
      <c r="C125" s="35">
        <v>76791</v>
      </c>
      <c r="D125" s="36">
        <v>8.8662687667465212E-2</v>
      </c>
      <c r="E125" s="35">
        <v>58760</v>
      </c>
      <c r="F125" s="36">
        <f t="shared" si="30"/>
        <v>-0.23480616218046391</v>
      </c>
      <c r="G125" s="35">
        <v>23</v>
      </c>
      <c r="H125" s="36">
        <f t="shared" si="32"/>
        <v>-0.99960857726344454</v>
      </c>
      <c r="I125" s="35">
        <v>22739</v>
      </c>
      <c r="J125" s="36">
        <f t="shared" si="33"/>
        <v>987.6521739130435</v>
      </c>
      <c r="K125" s="35">
        <v>55679</v>
      </c>
      <c r="L125" s="36">
        <f t="shared" si="31"/>
        <v>-5.2433628318584113E-2</v>
      </c>
      <c r="M125" s="35">
        <v>52959</v>
      </c>
      <c r="N125" s="36">
        <f t="shared" si="34"/>
        <v>-4.8851452073492729E-2</v>
      </c>
      <c r="O125" s="36">
        <f t="shared" si="35"/>
        <v>-9.8723621511232151E-2</v>
      </c>
    </row>
    <row r="126" spans="2:18" x14ac:dyDescent="0.25">
      <c r="B126" s="34" t="s">
        <v>73</v>
      </c>
      <c r="C126" s="35">
        <v>86495</v>
      </c>
      <c r="D126" s="36">
        <v>0.10908088423860085</v>
      </c>
      <c r="E126" s="35">
        <v>55034</v>
      </c>
      <c r="F126" s="36">
        <f t="shared" si="30"/>
        <v>-0.36373200763049884</v>
      </c>
      <c r="G126" s="35">
        <v>26507</v>
      </c>
      <c r="H126" s="36">
        <f t="shared" si="32"/>
        <v>-0.51835229131082605</v>
      </c>
      <c r="I126" s="35">
        <v>42765</v>
      </c>
      <c r="J126" s="36">
        <f t="shared" si="33"/>
        <v>0.61334741766325873</v>
      </c>
      <c r="K126" s="35">
        <v>62919</v>
      </c>
      <c r="L126" s="36">
        <f t="shared" si="31"/>
        <v>0.14327506632263698</v>
      </c>
      <c r="M126" s="35">
        <v>55142</v>
      </c>
      <c r="N126" s="36">
        <f t="shared" si="34"/>
        <v>-0.12360336305408537</v>
      </c>
      <c r="O126" s="36">
        <f t="shared" si="35"/>
        <v>1.9624232292765331E-3</v>
      </c>
    </row>
    <row r="127" spans="2:18" x14ac:dyDescent="0.25">
      <c r="B127" s="34" t="s">
        <v>75</v>
      </c>
      <c r="C127" s="35">
        <v>76566</v>
      </c>
      <c r="D127" s="36">
        <v>6.3460977540730878E-2</v>
      </c>
      <c r="E127" s="35">
        <v>55424</v>
      </c>
      <c r="F127" s="36">
        <f t="shared" si="30"/>
        <v>-0.27612778517879999</v>
      </c>
      <c r="G127" s="35">
        <v>32157</v>
      </c>
      <c r="H127" s="36">
        <f t="shared" si="32"/>
        <v>-0.41980008660508084</v>
      </c>
      <c r="I127" s="35">
        <v>39706</v>
      </c>
      <c r="J127" s="36">
        <f t="shared" si="33"/>
        <v>0.23475448580402403</v>
      </c>
      <c r="K127" s="35">
        <v>60937</v>
      </c>
      <c r="L127" s="36">
        <f t="shared" si="31"/>
        <v>9.9469543879907585E-2</v>
      </c>
      <c r="M127" s="35">
        <v>52100</v>
      </c>
      <c r="N127" s="36">
        <f t="shared" si="34"/>
        <v>-0.14501862579385272</v>
      </c>
      <c r="O127" s="36">
        <f t="shared" si="35"/>
        <v>-5.9974018475750568E-2</v>
      </c>
    </row>
    <row r="128" spans="2:18" x14ac:dyDescent="0.25">
      <c r="B128" s="34" t="s">
        <v>77</v>
      </c>
      <c r="C128" s="35">
        <v>74230</v>
      </c>
      <c r="D128" s="36">
        <v>-5.8687767886580922E-2</v>
      </c>
      <c r="E128" s="35">
        <v>56325</v>
      </c>
      <c r="F128" s="36">
        <f t="shared" si="30"/>
        <v>-0.24120975346894791</v>
      </c>
      <c r="G128" s="35">
        <v>3576</v>
      </c>
      <c r="H128" s="36">
        <f t="shared" si="32"/>
        <v>-0.93651131824234357</v>
      </c>
      <c r="I128" s="35">
        <v>44685</v>
      </c>
      <c r="J128" s="36">
        <f t="shared" si="33"/>
        <v>11.495805369127517</v>
      </c>
      <c r="K128" s="35">
        <v>57889</v>
      </c>
      <c r="L128" s="36">
        <f t="shared" si="31"/>
        <v>2.7767421216156274E-2</v>
      </c>
      <c r="M128" s="35">
        <v>60236</v>
      </c>
      <c r="N128" s="36">
        <f t="shared" si="34"/>
        <v>4.0543108362556035E-2</v>
      </c>
      <c r="O128" s="36">
        <f t="shared" si="35"/>
        <v>6.9436307146027554E-2</v>
      </c>
    </row>
    <row r="129" spans="2:18" x14ac:dyDescent="0.25">
      <c r="B129" s="34" t="s">
        <v>79</v>
      </c>
      <c r="C129" s="35">
        <v>85437</v>
      </c>
      <c r="D129" s="36">
        <v>-6.7098338101373667E-2</v>
      </c>
      <c r="E129" s="35">
        <v>74048</v>
      </c>
      <c r="F129" s="36">
        <f t="shared" si="30"/>
        <v>-0.13330290155319124</v>
      </c>
      <c r="G129" s="35">
        <v>3710</v>
      </c>
      <c r="H129" s="36">
        <f t="shared" si="32"/>
        <v>-0.94989736387208301</v>
      </c>
      <c r="I129" s="35">
        <v>68558</v>
      </c>
      <c r="J129" s="36">
        <f t="shared" si="33"/>
        <v>17.479245283018869</v>
      </c>
      <c r="K129" s="35">
        <v>72022</v>
      </c>
      <c r="L129" s="36">
        <f t="shared" si="31"/>
        <v>-2.7360630942091624E-2</v>
      </c>
      <c r="M129" s="35">
        <v>68662</v>
      </c>
      <c r="N129" s="36">
        <f t="shared" si="34"/>
        <v>-4.6652411763072443E-2</v>
      </c>
      <c r="O129" s="36">
        <f t="shared" si="35"/>
        <v>-7.2736603284356049E-2</v>
      </c>
    </row>
    <row r="130" spans="2:18" x14ac:dyDescent="0.25">
      <c r="B130" s="34" t="s">
        <v>81</v>
      </c>
      <c r="C130" s="35">
        <v>72788</v>
      </c>
      <c r="D130" s="36">
        <v>-9.639616153340036E-2</v>
      </c>
      <c r="E130" s="35">
        <v>72052</v>
      </c>
      <c r="F130" s="36">
        <f t="shared" si="30"/>
        <v>-1.0111556850030179E-2</v>
      </c>
      <c r="G130" s="35">
        <v>19728</v>
      </c>
      <c r="H130" s="36">
        <f t="shared" si="32"/>
        <v>-0.72619774607228105</v>
      </c>
      <c r="I130" s="35">
        <v>68198</v>
      </c>
      <c r="J130" s="36">
        <f t="shared" si="33"/>
        <v>2.4569140308191404</v>
      </c>
      <c r="K130" s="35">
        <v>69491</v>
      </c>
      <c r="L130" s="36">
        <f t="shared" si="31"/>
        <v>-3.5543773941042578E-2</v>
      </c>
      <c r="M130" s="35">
        <v>71870</v>
      </c>
      <c r="N130" s="36">
        <f t="shared" si="34"/>
        <v>3.4234649091249292E-2</v>
      </c>
      <c r="O130" s="36">
        <f t="shared" si="35"/>
        <v>-2.5259534780436299E-3</v>
      </c>
    </row>
    <row r="131" spans="2:18" x14ac:dyDescent="0.25">
      <c r="B131" s="34" t="s">
        <v>83</v>
      </c>
      <c r="C131" s="35">
        <v>66647</v>
      </c>
      <c r="D131" s="36">
        <v>-0.17284732047558771</v>
      </c>
      <c r="E131" s="35">
        <v>72124</v>
      </c>
      <c r="F131" s="36">
        <f t="shared" si="30"/>
        <v>8.2179242876648573E-2</v>
      </c>
      <c r="G131" s="35">
        <v>20839</v>
      </c>
      <c r="H131" s="36">
        <f t="shared" si="32"/>
        <v>-0.71106705118961788</v>
      </c>
      <c r="I131" s="35">
        <v>58307</v>
      </c>
      <c r="J131" s="36">
        <f t="shared" si="33"/>
        <v>1.7979749508133787</v>
      </c>
      <c r="K131" s="35">
        <v>70976</v>
      </c>
      <c r="L131" s="36">
        <f t="shared" si="31"/>
        <v>-1.5917031778603485E-2</v>
      </c>
      <c r="M131" s="35">
        <v>75198</v>
      </c>
      <c r="N131" s="36">
        <f t="shared" si="34"/>
        <v>5.9484896302975709E-2</v>
      </c>
      <c r="O131" s="36">
        <f t="shared" si="35"/>
        <v>4.2621041539570692E-2</v>
      </c>
    </row>
    <row r="132" spans="2:18" ht="15.75" x14ac:dyDescent="0.25">
      <c r="B132" s="37" t="s">
        <v>84</v>
      </c>
      <c r="C132" s="38">
        <v>915250</v>
      </c>
      <c r="D132" s="39">
        <v>-7.2704430552881893E-2</v>
      </c>
      <c r="E132" s="38">
        <v>775296</v>
      </c>
      <c r="F132" s="39">
        <f t="shared" si="30"/>
        <v>-0.15291341163616501</v>
      </c>
      <c r="G132" s="38">
        <v>272572</v>
      </c>
      <c r="H132" s="39">
        <f t="shared" si="32"/>
        <v>-0.64842847119035829</v>
      </c>
      <c r="I132" s="38">
        <v>405615</v>
      </c>
      <c r="J132" s="39">
        <f t="shared" si="33"/>
        <v>0.4881022262007837</v>
      </c>
      <c r="K132" s="38">
        <v>715781</v>
      </c>
      <c r="L132" s="39">
        <f t="shared" si="31"/>
        <v>-7.676422940399541E-2</v>
      </c>
      <c r="M132" s="38">
        <v>759857</v>
      </c>
      <c r="N132" s="39">
        <v>6.1577493674741302E-2</v>
      </c>
      <c r="O132" s="39">
        <v>-1.9913684579825008E-2</v>
      </c>
    </row>
    <row r="134" spans="2:18" x14ac:dyDescent="0.25">
      <c r="B134" s="41" t="s">
        <v>149</v>
      </c>
      <c r="C134" s="41"/>
      <c r="D134" s="41"/>
      <c r="E134" s="41"/>
      <c r="F134" s="41"/>
      <c r="G134" s="41"/>
      <c r="H134" s="41"/>
      <c r="I134" s="41"/>
      <c r="J134" s="41"/>
      <c r="K134" s="42"/>
      <c r="L134" s="41"/>
      <c r="M134" s="41"/>
      <c r="N134" s="41"/>
      <c r="O134" s="41"/>
    </row>
    <row r="137" spans="2:18" ht="21.75" thickBot="1" x14ac:dyDescent="0.3">
      <c r="B137" s="12" t="s">
        <v>155</v>
      </c>
      <c r="C137" s="13"/>
      <c r="D137" s="12"/>
      <c r="E137" s="12"/>
      <c r="F137" s="12"/>
      <c r="G137" s="12"/>
      <c r="H137" s="12"/>
      <c r="I137" s="12"/>
      <c r="J137" s="12"/>
      <c r="K137" s="12"/>
      <c r="L137" s="12"/>
      <c r="M137" s="12"/>
      <c r="N137" s="12"/>
      <c r="O137" s="12"/>
      <c r="R137" s="14" t="str">
        <f>CONCATENATE("año ",K140,": ",FIXED(K154,0)," (",FIXED(L154*100,1),"%)")</f>
        <v>año 2022: 127.895 (41,2%)</v>
      </c>
    </row>
    <row r="138" spans="2:18" ht="6" customHeight="1" thickBot="1" x14ac:dyDescent="0.3">
      <c r="B138" s="15"/>
      <c r="C138" s="16"/>
      <c r="D138" s="15"/>
      <c r="E138" s="15"/>
      <c r="F138" s="15"/>
      <c r="G138" s="17"/>
      <c r="H138" s="17"/>
      <c r="I138" s="17"/>
      <c r="J138" s="17"/>
      <c r="K138" s="15"/>
      <c r="L138" s="15"/>
      <c r="M138" s="17"/>
      <c r="N138" s="17"/>
      <c r="O138" s="17"/>
      <c r="R138" s="14" t="s">
        <v>106</v>
      </c>
    </row>
    <row r="139" spans="2:18" ht="22.5" thickTop="1" thickBot="1" x14ac:dyDescent="0.3">
      <c r="B139" s="18" t="s">
        <v>107</v>
      </c>
      <c r="C139" s="19" t="s">
        <v>107</v>
      </c>
      <c r="D139" s="20"/>
      <c r="E139" s="20"/>
      <c r="F139" s="20"/>
      <c r="G139" s="20"/>
      <c r="H139" s="20"/>
      <c r="I139" s="20"/>
      <c r="J139" s="20"/>
      <c r="K139" s="20"/>
      <c r="L139" s="20"/>
      <c r="M139" s="20"/>
      <c r="N139" s="20"/>
      <c r="O139" s="21"/>
    </row>
    <row r="140" spans="2:18" ht="22.5" thickTop="1" thickBot="1" x14ac:dyDescent="0.3">
      <c r="B140" s="18">
        <v>2017</v>
      </c>
      <c r="C140" s="22">
        <v>2018</v>
      </c>
      <c r="D140" s="23"/>
      <c r="E140" s="22">
        <v>2019</v>
      </c>
      <c r="F140" s="23"/>
      <c r="G140" s="22">
        <v>2020</v>
      </c>
      <c r="H140" s="23"/>
      <c r="I140" s="22">
        <v>2021</v>
      </c>
      <c r="J140" s="23"/>
      <c r="K140" s="22">
        <v>2022</v>
      </c>
      <c r="L140" s="24"/>
      <c r="M140" s="25">
        <v>2023</v>
      </c>
      <c r="N140" s="26"/>
      <c r="O140" s="27"/>
    </row>
    <row r="141" spans="2:18" ht="31.5" thickTop="1" thickBot="1" x14ac:dyDescent="0.3">
      <c r="B141" s="28"/>
      <c r="C141" s="29" t="s">
        <v>59</v>
      </c>
      <c r="D141" s="30" t="str">
        <f>CONCATENATE("Variación ",RIGHT(C140,2),"/",RIGHT(B140,2))</f>
        <v>Variación 18/17</v>
      </c>
      <c r="E141" s="31" t="s">
        <v>59</v>
      </c>
      <c r="F141" s="30" t="str">
        <f>CONCATENATE("Variación ",RIGHT(E140,2),"/",RIGHT(C140,2))</f>
        <v>Variación 19/18</v>
      </c>
      <c r="G141" s="31" t="s">
        <v>59</v>
      </c>
      <c r="H141" s="30" t="str">
        <f>CONCATENATE("Variación ",RIGHT(G140,2),"/",RIGHT(E140,2))</f>
        <v>Variación 20/19</v>
      </c>
      <c r="I141" s="31" t="s">
        <v>59</v>
      </c>
      <c r="J141" s="30" t="str">
        <f>CONCATENATE("Variación ",RIGHT(I140,2),"/",RIGHT(G140,2))</f>
        <v>Variación 21/20</v>
      </c>
      <c r="K141" s="31" t="s">
        <v>59</v>
      </c>
      <c r="L141" s="30" t="str">
        <f>CONCATENATE("Variación ",RIGHT(K140,2),"/",RIGHT(E140,2))</f>
        <v>Variación 22/19</v>
      </c>
      <c r="M141" s="32" t="s">
        <v>59</v>
      </c>
      <c r="N141" s="33" t="str">
        <f>CONCATENATE("Variación ",RIGHT(M140,2),"/",RIGHT(K140,2))</f>
        <v>Variación 23/22</v>
      </c>
      <c r="O141" s="33" t="str">
        <f>CONCATENATE("Variación ",RIGHT(M140,2),"/",RIGHT(E140,2))</f>
        <v>Variación 23/19</v>
      </c>
    </row>
    <row r="142" spans="2:18" x14ac:dyDescent="0.25">
      <c r="B142" s="34" t="s">
        <v>61</v>
      </c>
      <c r="C142" s="35">
        <v>9857</v>
      </c>
      <c r="D142" s="36">
        <v>-4.3195496020190238E-2</v>
      </c>
      <c r="E142" s="35">
        <v>6932</v>
      </c>
      <c r="F142" s="36">
        <f t="shared" ref="F142:F154" si="36">IFERROR(E142/C142-1,"-")</f>
        <v>-0.2967434310642183</v>
      </c>
      <c r="G142" s="35">
        <v>5551</v>
      </c>
      <c r="H142" s="36">
        <f>IFERROR(G142/E142-1,"-")</f>
        <v>-0.19922100403923837</v>
      </c>
      <c r="I142" s="35">
        <v>690</v>
      </c>
      <c r="J142" s="36">
        <f>IFERROR(I142/G142-1,"-")</f>
        <v>-0.87569807241938391</v>
      </c>
      <c r="K142" s="35">
        <v>5137</v>
      </c>
      <c r="L142" s="36">
        <f t="shared" ref="L142:L154" si="37">IFERROR(K142/E142-1,"-")</f>
        <v>-0.25894402769763414</v>
      </c>
      <c r="M142" s="35">
        <v>11236</v>
      </c>
      <c r="N142" s="36">
        <f>IFERROR(M142/K142-1,"-")</f>
        <v>1.1872688339497763</v>
      </c>
      <c r="O142" s="36">
        <f>IFERROR(M142/E142-1,"-")</f>
        <v>0.62088863242931325</v>
      </c>
    </row>
    <row r="143" spans="2:18" x14ac:dyDescent="0.25">
      <c r="B143" s="34" t="s">
        <v>63</v>
      </c>
      <c r="C143" s="35">
        <v>6540</v>
      </c>
      <c r="D143" s="36">
        <v>-2.577089229852525E-2</v>
      </c>
      <c r="E143" s="35">
        <v>5171</v>
      </c>
      <c r="F143" s="36">
        <f t="shared" si="36"/>
        <v>-0.20932721712538227</v>
      </c>
      <c r="G143" s="35">
        <v>5191</v>
      </c>
      <c r="H143" s="36">
        <f t="shared" ref="H143:H154" si="38">IFERROR(G143/E143-1,"-")</f>
        <v>3.8677238445175011E-3</v>
      </c>
      <c r="I143" s="35">
        <v>583</v>
      </c>
      <c r="J143" s="36">
        <f t="shared" ref="J143:J154" si="39">IFERROR(I143/G143-1,"-")</f>
        <v>-0.88769023309574258</v>
      </c>
      <c r="K143" s="35">
        <v>5916</v>
      </c>
      <c r="L143" s="36">
        <f t="shared" si="37"/>
        <v>0.14407271320827686</v>
      </c>
      <c r="M143" s="35">
        <v>6228</v>
      </c>
      <c r="N143" s="36">
        <f t="shared" ref="N143:N153" si="40">IFERROR(M143/K143-1,"-")</f>
        <v>5.273833671399597E-2</v>
      </c>
      <c r="O143" s="36">
        <f t="shared" ref="O143:O153" si="41">IFERROR(M143/E143-1,"-")</f>
        <v>0.20440920518274996</v>
      </c>
    </row>
    <row r="144" spans="2:18" x14ac:dyDescent="0.25">
      <c r="B144" s="34" t="s">
        <v>65</v>
      </c>
      <c r="C144" s="35">
        <v>7562</v>
      </c>
      <c r="D144" s="36">
        <v>-0.19019061897622613</v>
      </c>
      <c r="E144" s="35">
        <v>8144</v>
      </c>
      <c r="F144" s="36">
        <f t="shared" si="36"/>
        <v>7.6963766199418249E-2</v>
      </c>
      <c r="G144" s="35">
        <v>1639</v>
      </c>
      <c r="H144" s="36">
        <f t="shared" si="38"/>
        <v>-0.79874754420432215</v>
      </c>
      <c r="I144" s="35">
        <v>1516</v>
      </c>
      <c r="J144" s="36">
        <f t="shared" si="39"/>
        <v>-7.5045759609517981E-2</v>
      </c>
      <c r="K144" s="35">
        <v>8073</v>
      </c>
      <c r="L144" s="36">
        <f t="shared" si="37"/>
        <v>-8.718074656188568E-3</v>
      </c>
      <c r="M144" s="35">
        <v>10129</v>
      </c>
      <c r="N144" s="36">
        <f t="shared" si="40"/>
        <v>0.25467608076303727</v>
      </c>
      <c r="O144" s="36">
        <f t="shared" si="41"/>
        <v>0.24373772102161095</v>
      </c>
    </row>
    <row r="145" spans="2:18" x14ac:dyDescent="0.25">
      <c r="B145" s="34" t="s">
        <v>67</v>
      </c>
      <c r="C145" s="35">
        <v>7032</v>
      </c>
      <c r="D145" s="36">
        <v>-0.36551475232337816</v>
      </c>
      <c r="E145" s="35">
        <v>6803</v>
      </c>
      <c r="F145" s="36">
        <f t="shared" si="36"/>
        <v>-3.2565415244596108E-2</v>
      </c>
      <c r="G145" s="35">
        <v>0</v>
      </c>
      <c r="H145" s="36">
        <f t="shared" si="38"/>
        <v>-1</v>
      </c>
      <c r="I145" s="35">
        <v>2762</v>
      </c>
      <c r="J145" s="36" t="str">
        <f t="shared" si="39"/>
        <v>-</v>
      </c>
      <c r="K145" s="35">
        <v>8932</v>
      </c>
      <c r="L145" s="36">
        <f t="shared" si="37"/>
        <v>0.31295016904306916</v>
      </c>
      <c r="M145" s="35">
        <v>9828</v>
      </c>
      <c r="N145" s="36">
        <f t="shared" si="40"/>
        <v>0.10031347962382453</v>
      </c>
      <c r="O145" s="36">
        <f t="shared" si="41"/>
        <v>0.44465676907246809</v>
      </c>
    </row>
    <row r="146" spans="2:18" x14ac:dyDescent="0.25">
      <c r="B146" s="34" t="s">
        <v>69</v>
      </c>
      <c r="C146" s="35">
        <v>7122</v>
      </c>
      <c r="D146" s="36">
        <v>-0.38214626529018825</v>
      </c>
      <c r="E146" s="35">
        <v>6472</v>
      </c>
      <c r="F146" s="36">
        <f t="shared" si="36"/>
        <v>-9.126649817467003E-2</v>
      </c>
      <c r="G146" s="35">
        <v>0</v>
      </c>
      <c r="H146" s="36">
        <f t="shared" si="38"/>
        <v>-1</v>
      </c>
      <c r="I146" s="35">
        <v>3917</v>
      </c>
      <c r="J146" s="36" t="str">
        <f t="shared" si="39"/>
        <v>-</v>
      </c>
      <c r="K146" s="35">
        <v>12421</v>
      </c>
      <c r="L146" s="36">
        <f t="shared" si="37"/>
        <v>0.91919035846724362</v>
      </c>
      <c r="M146" s="35">
        <v>9668</v>
      </c>
      <c r="N146" s="36">
        <f t="shared" si="40"/>
        <v>-0.22164076966427826</v>
      </c>
      <c r="O146" s="36">
        <f t="shared" si="41"/>
        <v>0.49381953028430159</v>
      </c>
    </row>
    <row r="147" spans="2:18" x14ac:dyDescent="0.25">
      <c r="B147" s="34" t="s">
        <v>71</v>
      </c>
      <c r="C147" s="35">
        <v>9558</v>
      </c>
      <c r="D147" s="36">
        <v>-0.17957081545064379</v>
      </c>
      <c r="E147" s="35">
        <v>6784</v>
      </c>
      <c r="F147" s="36">
        <f t="shared" si="36"/>
        <v>-0.29022808118853316</v>
      </c>
      <c r="G147" s="35">
        <v>36</v>
      </c>
      <c r="H147" s="36">
        <f t="shared" si="38"/>
        <v>-0.99469339622641506</v>
      </c>
      <c r="I147" s="35">
        <v>3884</v>
      </c>
      <c r="J147" s="36">
        <f t="shared" si="39"/>
        <v>106.88888888888889</v>
      </c>
      <c r="K147" s="35">
        <v>12815</v>
      </c>
      <c r="L147" s="36">
        <f t="shared" si="37"/>
        <v>0.88900353773584895</v>
      </c>
      <c r="M147" s="35">
        <v>9640</v>
      </c>
      <c r="N147" s="36">
        <f t="shared" si="40"/>
        <v>-0.24775653531018338</v>
      </c>
      <c r="O147" s="36">
        <f t="shared" si="41"/>
        <v>0.42099056603773577</v>
      </c>
    </row>
    <row r="148" spans="2:18" x14ac:dyDescent="0.25">
      <c r="B148" s="34" t="s">
        <v>73</v>
      </c>
      <c r="C148" s="35">
        <v>12774</v>
      </c>
      <c r="D148" s="36">
        <v>-0.16334817919832334</v>
      </c>
      <c r="E148" s="35">
        <v>9166</v>
      </c>
      <c r="F148" s="36">
        <f t="shared" si="36"/>
        <v>-0.2824487239705652</v>
      </c>
      <c r="G148" s="35">
        <v>1516</v>
      </c>
      <c r="H148" s="36">
        <f t="shared" si="38"/>
        <v>-0.83460615317477638</v>
      </c>
      <c r="I148" s="35">
        <v>5726</v>
      </c>
      <c r="J148" s="36">
        <f t="shared" si="39"/>
        <v>2.7770448548812663</v>
      </c>
      <c r="K148" s="35">
        <v>13095</v>
      </c>
      <c r="L148" s="36">
        <f t="shared" si="37"/>
        <v>0.42864935631682299</v>
      </c>
      <c r="M148" s="35">
        <v>9902</v>
      </c>
      <c r="N148" s="36">
        <f t="shared" si="40"/>
        <v>-0.24383352424589533</v>
      </c>
      <c r="O148" s="36">
        <f t="shared" si="41"/>
        <v>8.0296748854462141E-2</v>
      </c>
    </row>
    <row r="149" spans="2:18" x14ac:dyDescent="0.25">
      <c r="B149" s="34" t="s">
        <v>75</v>
      </c>
      <c r="C149" s="35">
        <v>11776</v>
      </c>
      <c r="D149" s="36">
        <v>-0.24753993610223646</v>
      </c>
      <c r="E149" s="35">
        <v>11822</v>
      </c>
      <c r="F149" s="36">
        <f t="shared" si="36"/>
        <v>3.90625E-3</v>
      </c>
      <c r="G149" s="35">
        <v>4364</v>
      </c>
      <c r="H149" s="36">
        <f t="shared" si="38"/>
        <v>-0.63085772288952802</v>
      </c>
      <c r="I149" s="35">
        <v>11427</v>
      </c>
      <c r="J149" s="36">
        <f t="shared" si="39"/>
        <v>1.618469294225481</v>
      </c>
      <c r="K149" s="35">
        <v>14195</v>
      </c>
      <c r="L149" s="36">
        <f t="shared" si="37"/>
        <v>0.20072745728303154</v>
      </c>
      <c r="M149" s="35">
        <v>11837</v>
      </c>
      <c r="N149" s="36">
        <f t="shared" si="40"/>
        <v>-0.16611482916519904</v>
      </c>
      <c r="O149" s="36">
        <f t="shared" si="41"/>
        <v>1.2688208424971315E-3</v>
      </c>
    </row>
    <row r="150" spans="2:18" x14ac:dyDescent="0.25">
      <c r="B150" s="34" t="s">
        <v>77</v>
      </c>
      <c r="C150" s="35">
        <v>8837</v>
      </c>
      <c r="D150" s="36">
        <v>-2.1481563503487955E-2</v>
      </c>
      <c r="E150" s="35">
        <v>9750</v>
      </c>
      <c r="F150" s="36">
        <f t="shared" si="36"/>
        <v>0.10331560484327262</v>
      </c>
      <c r="G150" s="35">
        <v>1979</v>
      </c>
      <c r="H150" s="36">
        <f t="shared" si="38"/>
        <v>-0.797025641025641</v>
      </c>
      <c r="I150" s="35">
        <v>7111</v>
      </c>
      <c r="J150" s="36">
        <f t="shared" si="39"/>
        <v>2.5932289034866094</v>
      </c>
      <c r="K150" s="35">
        <v>13418</v>
      </c>
      <c r="L150" s="36">
        <f t="shared" si="37"/>
        <v>0.37620512820512819</v>
      </c>
      <c r="M150" s="35">
        <v>10430</v>
      </c>
      <c r="N150" s="36">
        <f t="shared" si="40"/>
        <v>-0.22268594425398713</v>
      </c>
      <c r="O150" s="36">
        <f t="shared" si="41"/>
        <v>6.9743589743589851E-2</v>
      </c>
    </row>
    <row r="151" spans="2:18" x14ac:dyDescent="0.25">
      <c r="B151" s="34" t="s">
        <v>79</v>
      </c>
      <c r="C151" s="35">
        <v>7261</v>
      </c>
      <c r="D151" s="36">
        <v>-0.31994005806874593</v>
      </c>
      <c r="E151" s="35">
        <v>7066</v>
      </c>
      <c r="F151" s="36">
        <f t="shared" si="36"/>
        <v>-2.6855804985539189E-2</v>
      </c>
      <c r="G151" s="35">
        <v>2427</v>
      </c>
      <c r="H151" s="36">
        <f t="shared" si="38"/>
        <v>-0.6565242003962638</v>
      </c>
      <c r="I151" s="35">
        <v>9748</v>
      </c>
      <c r="J151" s="36">
        <f t="shared" si="39"/>
        <v>3.0164812525751961</v>
      </c>
      <c r="K151" s="35">
        <v>13644</v>
      </c>
      <c r="L151" s="36">
        <f t="shared" si="37"/>
        <v>0.9309368808378149</v>
      </c>
      <c r="M151" s="35">
        <v>9735</v>
      </c>
      <c r="N151" s="36">
        <f t="shared" si="40"/>
        <v>-0.28649956024626211</v>
      </c>
      <c r="O151" s="36">
        <f t="shared" si="41"/>
        <v>0.37772431361449188</v>
      </c>
    </row>
    <row r="152" spans="2:18" x14ac:dyDescent="0.25">
      <c r="B152" s="34" t="s">
        <v>81</v>
      </c>
      <c r="C152" s="35">
        <v>5207</v>
      </c>
      <c r="D152" s="36">
        <v>-5.7215281549882313E-2</v>
      </c>
      <c r="E152" s="35">
        <v>5464</v>
      </c>
      <c r="F152" s="36">
        <f t="shared" si="36"/>
        <v>4.9356635298636542E-2</v>
      </c>
      <c r="G152" s="35">
        <v>664</v>
      </c>
      <c r="H152" s="36">
        <f t="shared" si="38"/>
        <v>-0.87847730600292828</v>
      </c>
      <c r="I152" s="35">
        <v>8872</v>
      </c>
      <c r="J152" s="36">
        <f t="shared" si="39"/>
        <v>12.361445783132529</v>
      </c>
      <c r="K152" s="35">
        <v>9488</v>
      </c>
      <c r="L152" s="36">
        <f t="shared" si="37"/>
        <v>0.73645680819912163</v>
      </c>
      <c r="M152" s="35">
        <v>11297</v>
      </c>
      <c r="N152" s="36">
        <f t="shared" si="40"/>
        <v>0.19066188870151768</v>
      </c>
      <c r="O152" s="36">
        <f t="shared" si="41"/>
        <v>1.0675329428989753</v>
      </c>
    </row>
    <row r="153" spans="2:18" x14ac:dyDescent="0.25">
      <c r="B153" s="34" t="s">
        <v>83</v>
      </c>
      <c r="C153" s="35">
        <v>6511</v>
      </c>
      <c r="D153" s="36">
        <v>-8.829349977165446E-3</v>
      </c>
      <c r="E153" s="35">
        <v>7004</v>
      </c>
      <c r="F153" s="36">
        <f t="shared" si="36"/>
        <v>7.571801566579639E-2</v>
      </c>
      <c r="G153" s="35">
        <v>711</v>
      </c>
      <c r="H153" s="36">
        <f t="shared" si="38"/>
        <v>-0.8984865790976585</v>
      </c>
      <c r="I153" s="35">
        <v>8502</v>
      </c>
      <c r="J153" s="36">
        <f t="shared" si="39"/>
        <v>10.957805907172995</v>
      </c>
      <c r="K153" s="35">
        <v>10761</v>
      </c>
      <c r="L153" s="36">
        <f t="shared" si="37"/>
        <v>0.53640776699029136</v>
      </c>
      <c r="M153" s="35">
        <v>10693</v>
      </c>
      <c r="N153" s="36">
        <f t="shared" si="40"/>
        <v>-6.3191153238546516E-3</v>
      </c>
      <c r="O153" s="36">
        <f t="shared" si="41"/>
        <v>0.52669902912621369</v>
      </c>
    </row>
    <row r="154" spans="2:18" ht="15.75" x14ac:dyDescent="0.25">
      <c r="B154" s="37" t="s">
        <v>84</v>
      </c>
      <c r="C154" s="38">
        <v>100037</v>
      </c>
      <c r="D154" s="39">
        <v>-0.18887384355920245</v>
      </c>
      <c r="E154" s="38">
        <v>90578</v>
      </c>
      <c r="F154" s="39">
        <f t="shared" si="36"/>
        <v>-9.4555014644581492E-2</v>
      </c>
      <c r="G154" s="38">
        <v>24078</v>
      </c>
      <c r="H154" s="39">
        <f t="shared" si="38"/>
        <v>-0.7341738612024995</v>
      </c>
      <c r="I154" s="38">
        <v>64738</v>
      </c>
      <c r="J154" s="39">
        <f t="shared" si="39"/>
        <v>1.6886784616662514</v>
      </c>
      <c r="K154" s="38">
        <v>127895</v>
      </c>
      <c r="L154" s="39">
        <f t="shared" si="37"/>
        <v>0.41198745832321304</v>
      </c>
      <c r="M154" s="38">
        <v>120623</v>
      </c>
      <c r="N154" s="39">
        <v>-5.6859142265139329E-2</v>
      </c>
      <c r="O154" s="39">
        <v>0.33170306255382109</v>
      </c>
    </row>
    <row r="156" spans="2:18" x14ac:dyDescent="0.25">
      <c r="B156" s="41" t="s">
        <v>149</v>
      </c>
      <c r="C156" s="41"/>
      <c r="D156" s="41"/>
      <c r="E156" s="41"/>
      <c r="F156" s="41"/>
      <c r="G156" s="41"/>
      <c r="H156" s="41"/>
      <c r="I156" s="41"/>
      <c r="J156" s="41"/>
      <c r="K156" s="42"/>
      <c r="L156" s="41"/>
      <c r="M156" s="41"/>
      <c r="N156" s="41"/>
      <c r="O156" s="41"/>
    </row>
    <row r="159" spans="2:18" ht="21.75" thickBot="1" x14ac:dyDescent="0.3">
      <c r="B159" s="12" t="s">
        <v>156</v>
      </c>
      <c r="C159" s="13"/>
      <c r="D159" s="12"/>
      <c r="E159" s="12"/>
      <c r="F159" s="12"/>
      <c r="G159" s="12"/>
      <c r="H159" s="12"/>
      <c r="I159" s="12"/>
      <c r="J159" s="12"/>
      <c r="K159" s="12"/>
      <c r="L159" s="12"/>
      <c r="M159" s="12"/>
      <c r="N159" s="12"/>
      <c r="O159" s="12"/>
      <c r="R159" s="14" t="str">
        <f>CONCATENATE("año ",K162,": ",FIXED(K176,0)," (",FIXED(L176*100,1),"%)")</f>
        <v>año 2022: 145.994 (28,0%)</v>
      </c>
    </row>
    <row r="160" spans="2:18" ht="6" customHeight="1" thickBot="1" x14ac:dyDescent="0.3">
      <c r="B160" s="15"/>
      <c r="C160" s="16"/>
      <c r="D160" s="15"/>
      <c r="E160" s="15"/>
      <c r="F160" s="15"/>
      <c r="G160" s="17"/>
      <c r="H160" s="17"/>
      <c r="I160" s="17"/>
      <c r="J160" s="17"/>
      <c r="K160" s="15"/>
      <c r="L160" s="15"/>
      <c r="M160" s="17"/>
      <c r="N160" s="17"/>
      <c r="O160" s="17"/>
      <c r="R160" s="14" t="s">
        <v>109</v>
      </c>
    </row>
    <row r="161" spans="2:15" ht="22.5" thickTop="1" thickBot="1" x14ac:dyDescent="0.3">
      <c r="B161" s="18" t="s">
        <v>110</v>
      </c>
      <c r="C161" s="19" t="s">
        <v>110</v>
      </c>
      <c r="D161" s="20"/>
      <c r="E161" s="20"/>
      <c r="F161" s="20"/>
      <c r="G161" s="20"/>
      <c r="H161" s="20"/>
      <c r="I161" s="20"/>
      <c r="J161" s="20"/>
      <c r="K161" s="20"/>
      <c r="L161" s="20"/>
      <c r="M161" s="20"/>
      <c r="N161" s="20"/>
      <c r="O161" s="21"/>
    </row>
    <row r="162" spans="2:15" ht="22.5" thickTop="1" thickBot="1" x14ac:dyDescent="0.3">
      <c r="B162" s="18">
        <v>2017</v>
      </c>
      <c r="C162" s="22">
        <v>2018</v>
      </c>
      <c r="D162" s="23"/>
      <c r="E162" s="22">
        <v>2019</v>
      </c>
      <c r="F162" s="23"/>
      <c r="G162" s="22">
        <v>2020</v>
      </c>
      <c r="H162" s="23"/>
      <c r="I162" s="22">
        <v>2021</v>
      </c>
      <c r="J162" s="23"/>
      <c r="K162" s="22">
        <v>2022</v>
      </c>
      <c r="L162" s="24"/>
      <c r="M162" s="25">
        <v>2023</v>
      </c>
      <c r="N162" s="26"/>
      <c r="O162" s="27"/>
    </row>
    <row r="163" spans="2:15" ht="31.5" thickTop="1" thickBot="1" x14ac:dyDescent="0.3">
      <c r="B163" s="28"/>
      <c r="C163" s="29" t="s">
        <v>59</v>
      </c>
      <c r="D163" s="30" t="str">
        <f>CONCATENATE("Variación ",RIGHT(C162,2),"/",RIGHT(B162,2))</f>
        <v>Variación 18/17</v>
      </c>
      <c r="E163" s="31" t="s">
        <v>59</v>
      </c>
      <c r="F163" s="30" t="str">
        <f>CONCATENATE("Variación ",RIGHT(E162,2),"/",RIGHT(C162,2))</f>
        <v>Variación 19/18</v>
      </c>
      <c r="G163" s="31" t="s">
        <v>59</v>
      </c>
      <c r="H163" s="30" t="str">
        <f>CONCATENATE("Variación ",RIGHT(G162,2),"/",RIGHT(E162,2))</f>
        <v>Variación 20/19</v>
      </c>
      <c r="I163" s="31" t="s">
        <v>59</v>
      </c>
      <c r="J163" s="30" t="str">
        <f>CONCATENATE("Variación ",RIGHT(I162,2),"/",RIGHT(G162,2))</f>
        <v>Variación 21/20</v>
      </c>
      <c r="K163" s="31" t="s">
        <v>59</v>
      </c>
      <c r="L163" s="30" t="str">
        <f>CONCATENATE("Variación ",RIGHT(K162,2),"/",RIGHT(E162,2))</f>
        <v>Variación 22/19</v>
      </c>
      <c r="M163" s="32" t="s">
        <v>59</v>
      </c>
      <c r="N163" s="33" t="str">
        <f>CONCATENATE("Variación ",RIGHT(M162,2),"/",RIGHT(K162,2))</f>
        <v>Variación 23/22</v>
      </c>
      <c r="O163" s="33" t="str">
        <f>CONCATENATE("Variación ",RIGHT(M162,2),"/",RIGHT(E162,2))</f>
        <v>Variación 23/19</v>
      </c>
    </row>
    <row r="164" spans="2:15" x14ac:dyDescent="0.25">
      <c r="B164" s="34" t="s">
        <v>61</v>
      </c>
      <c r="C164" s="35">
        <v>8279</v>
      </c>
      <c r="D164" s="36">
        <v>0.16327104116903191</v>
      </c>
      <c r="E164" s="35">
        <v>7002</v>
      </c>
      <c r="F164" s="36">
        <f t="shared" ref="F164:F176" si="42">IFERROR(E164/C164-1,"-")</f>
        <v>-0.15424568184563348</v>
      </c>
      <c r="G164" s="35">
        <v>7283</v>
      </c>
      <c r="H164" s="36">
        <f>IFERROR(G164/E164-1,"-")</f>
        <v>4.0131391031134056E-2</v>
      </c>
      <c r="I164" s="35">
        <v>1658</v>
      </c>
      <c r="J164" s="36">
        <f>IFERROR(I164/G164-1,"-")</f>
        <v>-0.77234656048331729</v>
      </c>
      <c r="K164" s="35">
        <v>6827</v>
      </c>
      <c r="L164" s="36">
        <f t="shared" ref="L164:L176" si="43">IFERROR(K164/E164-1,"-")</f>
        <v>-2.4992859183090577E-2</v>
      </c>
      <c r="M164" s="35">
        <v>10368</v>
      </c>
      <c r="N164" s="36">
        <f>IFERROR(M164/K164-1,"-")</f>
        <v>0.51867584590596172</v>
      </c>
      <c r="O164" s="36">
        <f>IFERROR(M164/E164-1,"-")</f>
        <v>0.48071979434447298</v>
      </c>
    </row>
    <row r="165" spans="2:15" x14ac:dyDescent="0.25">
      <c r="B165" s="34" t="s">
        <v>63</v>
      </c>
      <c r="C165" s="35">
        <v>9851</v>
      </c>
      <c r="D165" s="36">
        <v>-4.977331918587824E-2</v>
      </c>
      <c r="E165" s="35">
        <v>8811</v>
      </c>
      <c r="F165" s="36">
        <f t="shared" si="42"/>
        <v>-0.10557303827022635</v>
      </c>
      <c r="G165" s="35">
        <v>10298</v>
      </c>
      <c r="H165" s="36">
        <f t="shared" ref="H165:H176" si="44">IFERROR(G165/E165-1,"-")</f>
        <v>0.16876631483373061</v>
      </c>
      <c r="I165" s="35">
        <v>1893</v>
      </c>
      <c r="J165" s="36">
        <f t="shared" ref="J165:J176" si="45">IFERROR(I165/G165-1,"-")</f>
        <v>-0.81617789862109147</v>
      </c>
      <c r="K165" s="35">
        <v>15678</v>
      </c>
      <c r="L165" s="36">
        <f t="shared" si="43"/>
        <v>0.77936670071501535</v>
      </c>
      <c r="M165" s="35">
        <v>14068</v>
      </c>
      <c r="N165" s="36">
        <f t="shared" ref="N165:N175" si="46">IFERROR(M165/K165-1,"-")</f>
        <v>-0.10269166985584899</v>
      </c>
      <c r="O165" s="36">
        <f t="shared" ref="O165:O175" si="47">IFERROR(M165/E165-1,"-")</f>
        <v>0.59664056293269785</v>
      </c>
    </row>
    <row r="166" spans="2:15" x14ac:dyDescent="0.25">
      <c r="B166" s="34" t="s">
        <v>65</v>
      </c>
      <c r="C166" s="35">
        <v>12654</v>
      </c>
      <c r="D166" s="36">
        <v>0.32198077726702889</v>
      </c>
      <c r="E166" s="35">
        <v>10621</v>
      </c>
      <c r="F166" s="36">
        <f t="shared" si="42"/>
        <v>-0.16066066066066065</v>
      </c>
      <c r="G166" s="35">
        <v>5634</v>
      </c>
      <c r="H166" s="36">
        <f t="shared" si="44"/>
        <v>-0.46954147443743532</v>
      </c>
      <c r="I166" s="35">
        <v>1781</v>
      </c>
      <c r="J166" s="36">
        <f t="shared" si="45"/>
        <v>-0.68388356407525741</v>
      </c>
      <c r="K166" s="35">
        <v>13076</v>
      </c>
      <c r="L166" s="36">
        <f t="shared" si="43"/>
        <v>0.23114584314094722</v>
      </c>
      <c r="M166" s="35">
        <v>12707</v>
      </c>
      <c r="N166" s="36">
        <f t="shared" si="46"/>
        <v>-2.8219639033343569E-2</v>
      </c>
      <c r="O166" s="36">
        <f t="shared" si="47"/>
        <v>0.19640335185010827</v>
      </c>
    </row>
    <row r="167" spans="2:15" x14ac:dyDescent="0.25">
      <c r="B167" s="34" t="s">
        <v>67</v>
      </c>
      <c r="C167" s="35">
        <v>13764</v>
      </c>
      <c r="D167" s="36">
        <v>-0.20088248954946586</v>
      </c>
      <c r="E167" s="35">
        <v>13268</v>
      </c>
      <c r="F167" s="36">
        <f t="shared" si="42"/>
        <v>-3.6036036036036001E-2</v>
      </c>
      <c r="G167" s="35">
        <v>0</v>
      </c>
      <c r="H167" s="36">
        <f t="shared" si="44"/>
        <v>-1</v>
      </c>
      <c r="I167" s="35">
        <v>2392</v>
      </c>
      <c r="J167" s="36" t="str">
        <f t="shared" si="45"/>
        <v>-</v>
      </c>
      <c r="K167" s="35">
        <v>12231</v>
      </c>
      <c r="L167" s="36">
        <f t="shared" si="43"/>
        <v>-7.8157974072957437E-2</v>
      </c>
      <c r="M167" s="35">
        <v>13005</v>
      </c>
      <c r="N167" s="36">
        <f t="shared" si="46"/>
        <v>6.3281824871228798E-2</v>
      </c>
      <c r="O167" s="36">
        <f t="shared" si="47"/>
        <v>-1.9822128429303643E-2</v>
      </c>
    </row>
    <row r="168" spans="2:15" x14ac:dyDescent="0.25">
      <c r="B168" s="34" t="s">
        <v>69</v>
      </c>
      <c r="C168" s="35">
        <v>13458</v>
      </c>
      <c r="D168" s="36">
        <v>0.32512800315084678</v>
      </c>
      <c r="E168" s="35">
        <v>9458</v>
      </c>
      <c r="F168" s="36">
        <f t="shared" si="42"/>
        <v>-0.29722098380145634</v>
      </c>
      <c r="G168" s="35">
        <v>0</v>
      </c>
      <c r="H168" s="36">
        <f t="shared" si="44"/>
        <v>-1</v>
      </c>
      <c r="I168" s="35">
        <v>4201</v>
      </c>
      <c r="J168" s="36" t="str">
        <f t="shared" si="45"/>
        <v>-</v>
      </c>
      <c r="K168" s="35">
        <v>10132</v>
      </c>
      <c r="L168" s="36">
        <f t="shared" si="43"/>
        <v>7.1262423345316073E-2</v>
      </c>
      <c r="M168" s="35">
        <v>8573</v>
      </c>
      <c r="N168" s="36">
        <f t="shared" si="46"/>
        <v>-0.15386893012238456</v>
      </c>
      <c r="O168" s="36">
        <f t="shared" si="47"/>
        <v>-9.3571579615140621E-2</v>
      </c>
    </row>
    <row r="169" spans="2:15" x14ac:dyDescent="0.25">
      <c r="B169" s="34" t="s">
        <v>71</v>
      </c>
      <c r="C169" s="35">
        <v>10641</v>
      </c>
      <c r="D169" s="36">
        <v>0.47117378681045219</v>
      </c>
      <c r="E169" s="35">
        <v>8453</v>
      </c>
      <c r="F169" s="36">
        <f t="shared" si="42"/>
        <v>-0.2056197725777652</v>
      </c>
      <c r="G169" s="35">
        <v>20</v>
      </c>
      <c r="H169" s="36">
        <f t="shared" si="44"/>
        <v>-0.99763397610315863</v>
      </c>
      <c r="I169" s="35">
        <v>4626</v>
      </c>
      <c r="J169" s="36">
        <f t="shared" si="45"/>
        <v>230.3</v>
      </c>
      <c r="K169" s="35">
        <v>8759</v>
      </c>
      <c r="L169" s="36">
        <f t="shared" si="43"/>
        <v>3.6200165621672831E-2</v>
      </c>
      <c r="M169" s="35">
        <v>7681</v>
      </c>
      <c r="N169" s="36">
        <f t="shared" si="46"/>
        <v>-0.12307341020664464</v>
      </c>
      <c r="O169" s="36">
        <f t="shared" si="47"/>
        <v>-9.132852241807643E-2</v>
      </c>
    </row>
    <row r="170" spans="2:15" x14ac:dyDescent="0.25">
      <c r="B170" s="34" t="s">
        <v>73</v>
      </c>
      <c r="C170" s="35">
        <v>13157</v>
      </c>
      <c r="D170" s="36">
        <v>-6.6349701958558049E-2</v>
      </c>
      <c r="E170" s="35">
        <v>9742</v>
      </c>
      <c r="F170" s="36">
        <f t="shared" si="42"/>
        <v>-0.25955764992019459</v>
      </c>
      <c r="G170" s="35">
        <v>1266</v>
      </c>
      <c r="H170" s="36">
        <f t="shared" si="44"/>
        <v>-0.87004721823034281</v>
      </c>
      <c r="I170" s="35">
        <v>8054</v>
      </c>
      <c r="J170" s="36">
        <f t="shared" si="45"/>
        <v>5.3617693522906791</v>
      </c>
      <c r="K170" s="35">
        <v>13788</v>
      </c>
      <c r="L170" s="36">
        <f t="shared" si="43"/>
        <v>0.41531513036337508</v>
      </c>
      <c r="M170" s="35">
        <v>14453</v>
      </c>
      <c r="N170" s="36">
        <f t="shared" si="46"/>
        <v>4.8230345227734173E-2</v>
      </c>
      <c r="O170" s="36">
        <f t="shared" si="47"/>
        <v>0.48357626770683648</v>
      </c>
    </row>
    <row r="171" spans="2:15" x14ac:dyDescent="0.25">
      <c r="B171" s="34" t="s">
        <v>75</v>
      </c>
      <c r="C171" s="35">
        <v>14521</v>
      </c>
      <c r="D171" s="36">
        <v>-6.4790365170348418E-2</v>
      </c>
      <c r="E171" s="35">
        <v>11261</v>
      </c>
      <c r="F171" s="36">
        <f t="shared" si="42"/>
        <v>-0.22450244473521108</v>
      </c>
      <c r="G171" s="35">
        <v>4235</v>
      </c>
      <c r="H171" s="36">
        <f t="shared" si="44"/>
        <v>-0.62392327501998046</v>
      </c>
      <c r="I171" s="35">
        <v>14244</v>
      </c>
      <c r="J171" s="36">
        <f t="shared" si="45"/>
        <v>2.363400236127509</v>
      </c>
      <c r="K171" s="35">
        <v>15183</v>
      </c>
      <c r="L171" s="36">
        <f t="shared" si="43"/>
        <v>0.34828168013497907</v>
      </c>
      <c r="M171" s="35">
        <v>13260</v>
      </c>
      <c r="N171" s="36">
        <f t="shared" si="46"/>
        <v>-0.1266548113021142</v>
      </c>
      <c r="O171" s="36">
        <f t="shared" si="47"/>
        <v>0.17751531835538592</v>
      </c>
    </row>
    <row r="172" spans="2:15" x14ac:dyDescent="0.25">
      <c r="B172" s="34" t="s">
        <v>77</v>
      </c>
      <c r="C172" s="35">
        <v>10546</v>
      </c>
      <c r="D172" s="36">
        <v>0.37478816321209751</v>
      </c>
      <c r="E172" s="35">
        <v>9691</v>
      </c>
      <c r="F172" s="36">
        <f t="shared" si="42"/>
        <v>-8.1073392755547147E-2</v>
      </c>
      <c r="G172" s="35">
        <v>1346</v>
      </c>
      <c r="H172" s="36">
        <f t="shared" si="44"/>
        <v>-0.86110824476318237</v>
      </c>
      <c r="I172" s="35">
        <v>6060</v>
      </c>
      <c r="J172" s="36">
        <f t="shared" si="45"/>
        <v>3.5022288261515602</v>
      </c>
      <c r="K172" s="35">
        <v>10747</v>
      </c>
      <c r="L172" s="36">
        <f t="shared" si="43"/>
        <v>0.10896708286038592</v>
      </c>
      <c r="M172" s="35">
        <v>9526</v>
      </c>
      <c r="N172" s="36">
        <f t="shared" si="46"/>
        <v>-0.11361310133060387</v>
      </c>
      <c r="O172" s="36">
        <f t="shared" si="47"/>
        <v>-1.7026106696935273E-2</v>
      </c>
    </row>
    <row r="173" spans="2:15" x14ac:dyDescent="0.25">
      <c r="B173" s="34" t="s">
        <v>79</v>
      </c>
      <c r="C173" s="35">
        <v>9098</v>
      </c>
      <c r="D173" s="36">
        <v>-0.21636520241171409</v>
      </c>
      <c r="E173" s="35">
        <v>9842</v>
      </c>
      <c r="F173" s="36">
        <f t="shared" si="42"/>
        <v>8.1776214552648829E-2</v>
      </c>
      <c r="G173" s="35">
        <v>3132</v>
      </c>
      <c r="H173" s="36">
        <f t="shared" si="44"/>
        <v>-0.68177199756147122</v>
      </c>
      <c r="I173" s="35">
        <v>11299</v>
      </c>
      <c r="J173" s="36">
        <f t="shared" si="45"/>
        <v>2.6075989782886335</v>
      </c>
      <c r="K173" s="35">
        <v>14918</v>
      </c>
      <c r="L173" s="36">
        <f t="shared" si="43"/>
        <v>0.5157488315383052</v>
      </c>
      <c r="M173" s="35">
        <v>13346</v>
      </c>
      <c r="N173" s="36">
        <f t="shared" si="46"/>
        <v>-0.10537605577155118</v>
      </c>
      <c r="O173" s="36">
        <f t="shared" si="47"/>
        <v>0.35602519813046118</v>
      </c>
    </row>
    <row r="174" spans="2:15" x14ac:dyDescent="0.25">
      <c r="B174" s="34" t="s">
        <v>81</v>
      </c>
      <c r="C174" s="35">
        <v>4527</v>
      </c>
      <c r="D174" s="36">
        <v>-0.19477054429028817</v>
      </c>
      <c r="E174" s="35">
        <v>7140</v>
      </c>
      <c r="F174" s="36">
        <f t="shared" si="42"/>
        <v>0.57720344599072226</v>
      </c>
      <c r="G174" s="35">
        <v>502</v>
      </c>
      <c r="H174" s="36">
        <f t="shared" si="44"/>
        <v>-0.92969187675070031</v>
      </c>
      <c r="I174" s="35">
        <v>11771</v>
      </c>
      <c r="J174" s="36">
        <f t="shared" si="45"/>
        <v>22.448207171314742</v>
      </c>
      <c r="K174" s="35">
        <v>10589</v>
      </c>
      <c r="L174" s="36">
        <f t="shared" si="43"/>
        <v>0.48305322128851547</v>
      </c>
      <c r="M174" s="35">
        <v>8895</v>
      </c>
      <c r="N174" s="36">
        <f t="shared" si="46"/>
        <v>-0.15997733497025213</v>
      </c>
      <c r="O174" s="36">
        <f t="shared" si="47"/>
        <v>0.24579831932773111</v>
      </c>
    </row>
    <row r="175" spans="2:15" x14ac:dyDescent="0.25">
      <c r="B175" s="34" t="s">
        <v>83</v>
      </c>
      <c r="C175" s="35">
        <v>7937</v>
      </c>
      <c r="D175" s="36">
        <v>0.11694342808893898</v>
      </c>
      <c r="E175" s="35">
        <v>8803</v>
      </c>
      <c r="F175" s="36">
        <f t="shared" si="42"/>
        <v>0.10910923522741589</v>
      </c>
      <c r="G175" s="35">
        <v>2106</v>
      </c>
      <c r="H175" s="36">
        <f t="shared" si="44"/>
        <v>-0.76076337612177669</v>
      </c>
      <c r="I175" s="35">
        <v>12535</v>
      </c>
      <c r="J175" s="36">
        <f t="shared" si="45"/>
        <v>4.9520417853751191</v>
      </c>
      <c r="K175" s="35">
        <v>14066</v>
      </c>
      <c r="L175" s="36">
        <f t="shared" si="43"/>
        <v>0.59786436442122004</v>
      </c>
      <c r="M175" s="35">
        <v>10771</v>
      </c>
      <c r="N175" s="36">
        <f t="shared" si="46"/>
        <v>-0.23425280818996164</v>
      </c>
      <c r="O175" s="36">
        <f t="shared" si="47"/>
        <v>0.22356014994888107</v>
      </c>
    </row>
    <row r="176" spans="2:15" ht="15.75" x14ac:dyDescent="0.25">
      <c r="B176" s="37" t="s">
        <v>84</v>
      </c>
      <c r="C176" s="38">
        <v>128433</v>
      </c>
      <c r="D176" s="39">
        <v>4.1655514732718668E-2</v>
      </c>
      <c r="E176" s="38">
        <v>114092</v>
      </c>
      <c r="F176" s="39">
        <f t="shared" si="42"/>
        <v>-0.11166133314646542</v>
      </c>
      <c r="G176" s="38">
        <v>35822</v>
      </c>
      <c r="H176" s="39">
        <f t="shared" si="44"/>
        <v>-0.68602531290537461</v>
      </c>
      <c r="I176" s="38">
        <v>80514</v>
      </c>
      <c r="J176" s="39">
        <f t="shared" si="45"/>
        <v>1.2476131985930432</v>
      </c>
      <c r="K176" s="38">
        <v>145994</v>
      </c>
      <c r="L176" s="39">
        <f t="shared" si="43"/>
        <v>0.27961644988255085</v>
      </c>
      <c r="M176" s="38">
        <v>136653</v>
      </c>
      <c r="N176" s="39">
        <v>-6.3982081455402295E-2</v>
      </c>
      <c r="O176" s="39">
        <v>0.19774392595449286</v>
      </c>
    </row>
    <row r="178" spans="2:18" x14ac:dyDescent="0.25">
      <c r="B178" s="41" t="s">
        <v>149</v>
      </c>
      <c r="C178" s="41"/>
      <c r="D178" s="41"/>
      <c r="E178" s="41"/>
      <c r="F178" s="41"/>
      <c r="G178" s="41"/>
      <c r="H178" s="41"/>
      <c r="I178" s="41"/>
      <c r="J178" s="41"/>
      <c r="K178" s="42"/>
      <c r="L178" s="41"/>
      <c r="M178" s="41"/>
      <c r="N178" s="41"/>
      <c r="O178" s="41"/>
    </row>
    <row r="181" spans="2:18" ht="21.75" thickBot="1" x14ac:dyDescent="0.3">
      <c r="B181" s="12" t="s">
        <v>157</v>
      </c>
      <c r="C181" s="13"/>
      <c r="D181" s="12"/>
      <c r="E181" s="12"/>
      <c r="F181" s="12"/>
      <c r="G181" s="12"/>
      <c r="H181" s="12"/>
      <c r="I181" s="12"/>
      <c r="J181" s="12"/>
      <c r="K181" s="12"/>
      <c r="L181" s="12"/>
      <c r="M181" s="12"/>
      <c r="N181" s="12"/>
      <c r="O181" s="12"/>
      <c r="R181" s="14" t="str">
        <f>CONCATENATE("año ",K184,": ",FIXED(K198,0)," (",FIXED(L198*100,1),"%)")</f>
        <v>año 2022: 18.083 (16,0%)</v>
      </c>
    </row>
    <row r="182" spans="2:18" ht="6" customHeight="1" thickBot="1" x14ac:dyDescent="0.3">
      <c r="B182" s="15"/>
      <c r="C182" s="16"/>
      <c r="D182" s="15"/>
      <c r="E182" s="15"/>
      <c r="F182" s="15"/>
      <c r="G182" s="17"/>
      <c r="H182" s="17"/>
      <c r="I182" s="17"/>
      <c r="J182" s="17"/>
      <c r="K182" s="15"/>
      <c r="L182" s="15"/>
      <c r="M182" s="17"/>
      <c r="N182" s="17"/>
      <c r="O182" s="17"/>
      <c r="R182" s="14" t="s">
        <v>112</v>
      </c>
    </row>
    <row r="183" spans="2:18" ht="22.5" thickTop="1" thickBot="1" x14ac:dyDescent="0.3">
      <c r="B183" s="18" t="s">
        <v>113</v>
      </c>
      <c r="C183" s="19" t="s">
        <v>113</v>
      </c>
      <c r="D183" s="20"/>
      <c r="E183" s="20"/>
      <c r="F183" s="20"/>
      <c r="G183" s="20"/>
      <c r="H183" s="20"/>
      <c r="I183" s="20"/>
      <c r="J183" s="20"/>
      <c r="K183" s="20"/>
      <c r="L183" s="20"/>
      <c r="M183" s="20"/>
      <c r="N183" s="20"/>
      <c r="O183" s="21"/>
    </row>
    <row r="184" spans="2:18" ht="22.5" thickTop="1" thickBot="1" x14ac:dyDescent="0.3">
      <c r="B184" s="18">
        <v>2017</v>
      </c>
      <c r="C184" s="22">
        <v>2018</v>
      </c>
      <c r="D184" s="23"/>
      <c r="E184" s="22">
        <v>2019</v>
      </c>
      <c r="F184" s="23"/>
      <c r="G184" s="22">
        <v>2020</v>
      </c>
      <c r="H184" s="23"/>
      <c r="I184" s="22">
        <v>2021</v>
      </c>
      <c r="J184" s="23"/>
      <c r="K184" s="22">
        <v>2022</v>
      </c>
      <c r="L184" s="24"/>
      <c r="M184" s="25">
        <v>2023</v>
      </c>
      <c r="N184" s="26"/>
      <c r="O184" s="27"/>
    </row>
    <row r="185" spans="2:18" ht="31.5" thickTop="1" thickBot="1" x14ac:dyDescent="0.3">
      <c r="B185" s="28"/>
      <c r="C185" s="29" t="s">
        <v>59</v>
      </c>
      <c r="D185" s="30" t="str">
        <f>CONCATENATE("Variación ",RIGHT(C184,2),"/",RIGHT(B184,2))</f>
        <v>Variación 18/17</v>
      </c>
      <c r="E185" s="31" t="s">
        <v>59</v>
      </c>
      <c r="F185" s="30" t="str">
        <f>CONCATENATE("Variación ",RIGHT(E184,2),"/",RIGHT(C184,2))</f>
        <v>Variación 19/18</v>
      </c>
      <c r="G185" s="31" t="s">
        <v>59</v>
      </c>
      <c r="H185" s="30" t="str">
        <f>CONCATENATE("Variación ",RIGHT(G184,2),"/",RIGHT(E184,2))</f>
        <v>Variación 20/19</v>
      </c>
      <c r="I185" s="31" t="s">
        <v>59</v>
      </c>
      <c r="J185" s="30" t="str">
        <f>CONCATENATE("Variación ",RIGHT(I184,2),"/",RIGHT(G184,2))</f>
        <v>Variación 21/20</v>
      </c>
      <c r="K185" s="31" t="s">
        <v>59</v>
      </c>
      <c r="L185" s="30" t="str">
        <f>CONCATENATE("Variación ",RIGHT(K184,2),"/",RIGHT(E184,2))</f>
        <v>Variación 22/19</v>
      </c>
      <c r="M185" s="32" t="s">
        <v>59</v>
      </c>
      <c r="N185" s="33" t="str">
        <f>CONCATENATE("Variación ",RIGHT(M184,2),"/",RIGHT(K184,2))</f>
        <v>Variación 23/22</v>
      </c>
      <c r="O185" s="33" t="str">
        <f>CONCATENATE("Variación ",RIGHT(M184,2),"/",RIGHT(E184,2))</f>
        <v>Variación 23/19</v>
      </c>
    </row>
    <row r="186" spans="2:18" x14ac:dyDescent="0.25">
      <c r="B186" s="34" t="s">
        <v>61</v>
      </c>
      <c r="C186" s="35">
        <v>1539</v>
      </c>
      <c r="D186" s="36">
        <v>2.4633821571238279E-2</v>
      </c>
      <c r="E186" s="35">
        <v>1364</v>
      </c>
      <c r="F186" s="36">
        <f t="shared" ref="F186:F198" si="48">IFERROR(E186/C186-1,"-")</f>
        <v>-0.11371020142949972</v>
      </c>
      <c r="G186" s="35">
        <v>1280</v>
      </c>
      <c r="H186" s="36">
        <f>IFERROR(G186/E186-1,"-")</f>
        <v>-6.1583577712609916E-2</v>
      </c>
      <c r="I186" s="35">
        <v>400</v>
      </c>
      <c r="J186" s="36">
        <f>IFERROR(I186/G186-1,"-")</f>
        <v>-0.6875</v>
      </c>
      <c r="K186" s="35">
        <v>1124</v>
      </c>
      <c r="L186" s="36">
        <f t="shared" ref="L186:L198" si="49">IFERROR(K186/E186-1,"-")</f>
        <v>-0.17595307917888559</v>
      </c>
      <c r="M186" s="35">
        <v>2339</v>
      </c>
      <c r="N186" s="36">
        <f>IFERROR(M186/K186-1,"-")</f>
        <v>1.0809608540925266</v>
      </c>
      <c r="O186" s="36">
        <f>IFERROR(M186/E186-1,"-")</f>
        <v>0.71480938416422291</v>
      </c>
    </row>
    <row r="187" spans="2:18" x14ac:dyDescent="0.25">
      <c r="B187" s="34" t="s">
        <v>63</v>
      </c>
      <c r="C187" s="35">
        <v>1034</v>
      </c>
      <c r="D187" s="36">
        <v>-6.0000000000000053E-2</v>
      </c>
      <c r="E187" s="35">
        <v>914</v>
      </c>
      <c r="F187" s="36">
        <f t="shared" si="48"/>
        <v>-0.11605415860735013</v>
      </c>
      <c r="G187" s="35">
        <v>1364</v>
      </c>
      <c r="H187" s="36">
        <f t="shared" ref="H187:H198" si="50">IFERROR(G187/E187-1,"-")</f>
        <v>0.49234135667396051</v>
      </c>
      <c r="I187" s="35">
        <v>62</v>
      </c>
      <c r="J187" s="36">
        <f t="shared" ref="J187:J198" si="51">IFERROR(I187/G187-1,"-")</f>
        <v>-0.95454545454545459</v>
      </c>
      <c r="K187" s="35">
        <v>1766</v>
      </c>
      <c r="L187" s="36">
        <f t="shared" si="49"/>
        <v>0.93216630196936534</v>
      </c>
      <c r="M187" s="35">
        <v>2375</v>
      </c>
      <c r="N187" s="36">
        <f t="shared" ref="N187:N197" si="52">IFERROR(M187/K187-1,"-")</f>
        <v>0.3448471121177803</v>
      </c>
      <c r="O187" s="36">
        <f t="shared" ref="O187:O197" si="53">IFERROR(M187/E187-1,"-")</f>
        <v>1.598468271334792</v>
      </c>
    </row>
    <row r="188" spans="2:18" x14ac:dyDescent="0.25">
      <c r="B188" s="34" t="s">
        <v>65</v>
      </c>
      <c r="C188" s="35">
        <v>1185</v>
      </c>
      <c r="D188" s="36">
        <v>0.3137472283813747</v>
      </c>
      <c r="E188" s="35">
        <v>1249</v>
      </c>
      <c r="F188" s="36">
        <f t="shared" si="48"/>
        <v>5.4008438818565319E-2</v>
      </c>
      <c r="G188" s="35">
        <v>571</v>
      </c>
      <c r="H188" s="36">
        <f t="shared" si="50"/>
        <v>-0.54283426741393115</v>
      </c>
      <c r="I188" s="35">
        <v>53</v>
      </c>
      <c r="J188" s="36">
        <f t="shared" si="51"/>
        <v>-0.90718038528896672</v>
      </c>
      <c r="K188" s="35">
        <v>1282</v>
      </c>
      <c r="L188" s="36">
        <f t="shared" si="49"/>
        <v>2.6421136909527521E-2</v>
      </c>
      <c r="M188" s="35">
        <v>2372</v>
      </c>
      <c r="N188" s="36">
        <f t="shared" si="52"/>
        <v>0.85023400936037441</v>
      </c>
      <c r="O188" s="36">
        <f t="shared" si="53"/>
        <v>0.89911929543634916</v>
      </c>
    </row>
    <row r="189" spans="2:18" x14ac:dyDescent="0.25">
      <c r="B189" s="34" t="s">
        <v>67</v>
      </c>
      <c r="C189" s="35">
        <v>1538</v>
      </c>
      <c r="D189" s="36">
        <v>-0.220476431829701</v>
      </c>
      <c r="E189" s="35">
        <v>2240</v>
      </c>
      <c r="F189" s="36">
        <f t="shared" si="48"/>
        <v>0.4564369310793237</v>
      </c>
      <c r="G189" s="35">
        <v>0</v>
      </c>
      <c r="H189" s="36">
        <f t="shared" si="50"/>
        <v>-1</v>
      </c>
      <c r="I189" s="35">
        <v>111</v>
      </c>
      <c r="J189" s="36" t="str">
        <f t="shared" si="51"/>
        <v>-</v>
      </c>
      <c r="K189" s="35">
        <v>1156</v>
      </c>
      <c r="L189" s="36">
        <f t="shared" si="49"/>
        <v>-0.48392857142857137</v>
      </c>
      <c r="M189" s="35">
        <v>1596</v>
      </c>
      <c r="N189" s="36">
        <f t="shared" si="52"/>
        <v>0.38062283737024227</v>
      </c>
      <c r="O189" s="36">
        <f t="shared" si="53"/>
        <v>-0.28749999999999998</v>
      </c>
    </row>
    <row r="190" spans="2:18" x14ac:dyDescent="0.25">
      <c r="B190" s="34" t="s">
        <v>69</v>
      </c>
      <c r="C190" s="35">
        <v>998</v>
      </c>
      <c r="D190" s="36">
        <v>-0.23932926829268297</v>
      </c>
      <c r="E190" s="35">
        <v>1031</v>
      </c>
      <c r="F190" s="36">
        <f t="shared" si="48"/>
        <v>3.3066132264529147E-2</v>
      </c>
      <c r="G190" s="35">
        <v>0</v>
      </c>
      <c r="H190" s="36">
        <f t="shared" si="50"/>
        <v>-1</v>
      </c>
      <c r="I190" s="35">
        <v>645</v>
      </c>
      <c r="J190" s="36" t="str">
        <f t="shared" si="51"/>
        <v>-</v>
      </c>
      <c r="K190" s="35">
        <v>1027</v>
      </c>
      <c r="L190" s="36">
        <f t="shared" si="49"/>
        <v>-3.8797284190106307E-3</v>
      </c>
      <c r="M190" s="35">
        <v>2115</v>
      </c>
      <c r="N190" s="36">
        <f t="shared" si="52"/>
        <v>1.059396299902629</v>
      </c>
      <c r="O190" s="36">
        <f t="shared" si="53"/>
        <v>1.0514064015518914</v>
      </c>
    </row>
    <row r="191" spans="2:18" x14ac:dyDescent="0.25">
      <c r="B191" s="34" t="s">
        <v>71</v>
      </c>
      <c r="C191" s="35">
        <v>1516</v>
      </c>
      <c r="D191" s="36">
        <v>0.39594843462246776</v>
      </c>
      <c r="E191" s="35">
        <v>1071</v>
      </c>
      <c r="F191" s="36">
        <f t="shared" si="48"/>
        <v>-0.29353562005277045</v>
      </c>
      <c r="G191" s="35">
        <v>0</v>
      </c>
      <c r="H191" s="36">
        <f t="shared" si="50"/>
        <v>-1</v>
      </c>
      <c r="I191" s="35">
        <v>954</v>
      </c>
      <c r="J191" s="36" t="str">
        <f t="shared" si="51"/>
        <v>-</v>
      </c>
      <c r="K191" s="35">
        <v>1192</v>
      </c>
      <c r="L191" s="36">
        <f t="shared" si="49"/>
        <v>0.11297852474323067</v>
      </c>
      <c r="M191" s="35">
        <v>1506</v>
      </c>
      <c r="N191" s="36">
        <f t="shared" si="52"/>
        <v>0.26342281879194629</v>
      </c>
      <c r="O191" s="36">
        <f t="shared" si="53"/>
        <v>0.40616246498599429</v>
      </c>
    </row>
    <row r="192" spans="2:18" x14ac:dyDescent="0.25">
      <c r="B192" s="34" t="s">
        <v>73</v>
      </c>
      <c r="C192" s="35">
        <v>2246</v>
      </c>
      <c r="D192" s="36">
        <v>3.885291396854762E-2</v>
      </c>
      <c r="E192" s="35">
        <v>1651</v>
      </c>
      <c r="F192" s="36">
        <f t="shared" si="48"/>
        <v>-0.26491540516473733</v>
      </c>
      <c r="G192" s="35">
        <v>1197</v>
      </c>
      <c r="H192" s="36">
        <f t="shared" si="50"/>
        <v>-0.27498485766202296</v>
      </c>
      <c r="I192" s="35">
        <v>1616</v>
      </c>
      <c r="J192" s="36">
        <f t="shared" si="51"/>
        <v>0.3500417710944026</v>
      </c>
      <c r="K192" s="35">
        <v>1679</v>
      </c>
      <c r="L192" s="36">
        <f t="shared" si="49"/>
        <v>1.6959418534221671E-2</v>
      </c>
      <c r="M192" s="35">
        <v>2276</v>
      </c>
      <c r="N192" s="36">
        <f t="shared" si="52"/>
        <v>0.35556879094699223</v>
      </c>
      <c r="O192" s="36">
        <f t="shared" si="53"/>
        <v>0.37855844942459105</v>
      </c>
    </row>
    <row r="193" spans="2:18" x14ac:dyDescent="0.25">
      <c r="B193" s="34" t="s">
        <v>75</v>
      </c>
      <c r="C193" s="35">
        <v>1892</v>
      </c>
      <c r="D193" s="36">
        <v>0.27065144392209528</v>
      </c>
      <c r="E193" s="35">
        <v>1445</v>
      </c>
      <c r="F193" s="36">
        <f t="shared" si="48"/>
        <v>-0.23625792811839319</v>
      </c>
      <c r="G193" s="35">
        <v>1074</v>
      </c>
      <c r="H193" s="36">
        <f t="shared" si="50"/>
        <v>-0.25674740484429071</v>
      </c>
      <c r="I193" s="35">
        <v>1023</v>
      </c>
      <c r="J193" s="36">
        <f t="shared" si="51"/>
        <v>-4.748603351955305E-2</v>
      </c>
      <c r="K193" s="35">
        <v>362</v>
      </c>
      <c r="L193" s="36">
        <f t="shared" si="49"/>
        <v>-0.74948096885813142</v>
      </c>
      <c r="M193" s="35">
        <v>957</v>
      </c>
      <c r="N193" s="36">
        <f t="shared" si="52"/>
        <v>1.6436464088397789</v>
      </c>
      <c r="O193" s="36">
        <f t="shared" si="53"/>
        <v>-0.3377162629757785</v>
      </c>
    </row>
    <row r="194" spans="2:18" x14ac:dyDescent="0.25">
      <c r="B194" s="34" t="s">
        <v>77</v>
      </c>
      <c r="C194" s="35">
        <v>1168</v>
      </c>
      <c r="D194" s="36">
        <v>0.24520255863539453</v>
      </c>
      <c r="E194" s="35">
        <v>992</v>
      </c>
      <c r="F194" s="36">
        <f t="shared" si="48"/>
        <v>-0.15068493150684936</v>
      </c>
      <c r="G194" s="35">
        <v>242</v>
      </c>
      <c r="H194" s="36">
        <f t="shared" si="50"/>
        <v>-0.75604838709677424</v>
      </c>
      <c r="I194" s="35">
        <v>1252</v>
      </c>
      <c r="J194" s="36">
        <f t="shared" si="51"/>
        <v>4.1735537190082646</v>
      </c>
      <c r="K194" s="35">
        <v>1627</v>
      </c>
      <c r="L194" s="36">
        <f t="shared" si="49"/>
        <v>0.6401209677419355</v>
      </c>
      <c r="M194" s="35">
        <v>1245</v>
      </c>
      <c r="N194" s="36">
        <f t="shared" si="52"/>
        <v>-0.23478795328826063</v>
      </c>
      <c r="O194" s="36">
        <f t="shared" si="53"/>
        <v>0.25504032258064524</v>
      </c>
    </row>
    <row r="195" spans="2:18" x14ac:dyDescent="0.25">
      <c r="B195" s="34" t="s">
        <v>79</v>
      </c>
      <c r="C195" s="35">
        <v>1408</v>
      </c>
      <c r="D195" s="36">
        <v>0.43673469387755093</v>
      </c>
      <c r="E195" s="35">
        <v>1154</v>
      </c>
      <c r="F195" s="36">
        <f t="shared" si="48"/>
        <v>-0.18039772727272729</v>
      </c>
      <c r="G195" s="35">
        <v>433</v>
      </c>
      <c r="H195" s="36">
        <f t="shared" si="50"/>
        <v>-0.62478336221837094</v>
      </c>
      <c r="I195" s="35">
        <v>1731</v>
      </c>
      <c r="J195" s="36">
        <f t="shared" si="51"/>
        <v>2.9976905311778292</v>
      </c>
      <c r="K195" s="35">
        <v>1194</v>
      </c>
      <c r="L195" s="36">
        <f t="shared" si="49"/>
        <v>3.4662045060658508E-2</v>
      </c>
      <c r="M195" s="35">
        <v>1414</v>
      </c>
      <c r="N195" s="36">
        <f t="shared" si="52"/>
        <v>0.18425460636515911</v>
      </c>
      <c r="O195" s="36">
        <f t="shared" si="53"/>
        <v>0.22530329289428086</v>
      </c>
    </row>
    <row r="196" spans="2:18" x14ac:dyDescent="0.25">
      <c r="B196" s="34" t="s">
        <v>81</v>
      </c>
      <c r="C196" s="35">
        <v>940</v>
      </c>
      <c r="D196" s="36">
        <v>-0.18473547267996526</v>
      </c>
      <c r="E196" s="35">
        <v>1238</v>
      </c>
      <c r="F196" s="36">
        <f t="shared" si="48"/>
        <v>0.31702127659574475</v>
      </c>
      <c r="G196" s="35">
        <v>970</v>
      </c>
      <c r="H196" s="36">
        <f t="shared" si="50"/>
        <v>-0.21647819063004847</v>
      </c>
      <c r="I196" s="35">
        <v>1667</v>
      </c>
      <c r="J196" s="36">
        <f t="shared" si="51"/>
        <v>0.71855670103092772</v>
      </c>
      <c r="K196" s="35">
        <v>2377</v>
      </c>
      <c r="L196" s="36">
        <f t="shared" si="49"/>
        <v>0.92003231017770593</v>
      </c>
      <c r="M196" s="35">
        <v>2894</v>
      </c>
      <c r="N196" s="36">
        <f t="shared" si="52"/>
        <v>0.21750105174589818</v>
      </c>
      <c r="O196" s="36">
        <f t="shared" si="53"/>
        <v>1.3376413570274637</v>
      </c>
    </row>
    <row r="197" spans="2:18" x14ac:dyDescent="0.25">
      <c r="B197" s="34" t="s">
        <v>83</v>
      </c>
      <c r="C197" s="35">
        <v>1392</v>
      </c>
      <c r="D197" s="36">
        <v>4.0358744394618729E-2</v>
      </c>
      <c r="E197" s="35">
        <v>1237</v>
      </c>
      <c r="F197" s="36">
        <f t="shared" si="48"/>
        <v>-0.11135057471264365</v>
      </c>
      <c r="G197" s="35">
        <v>1371</v>
      </c>
      <c r="H197" s="36">
        <f t="shared" si="50"/>
        <v>0.10832659660468869</v>
      </c>
      <c r="I197" s="35">
        <v>1495</v>
      </c>
      <c r="J197" s="36">
        <f t="shared" si="51"/>
        <v>9.0444930707512805E-2</v>
      </c>
      <c r="K197" s="35">
        <v>3297</v>
      </c>
      <c r="L197" s="36">
        <f t="shared" si="49"/>
        <v>1.6653193209377526</v>
      </c>
      <c r="M197" s="35">
        <v>3728</v>
      </c>
      <c r="N197" s="36">
        <f t="shared" si="52"/>
        <v>0.13072490142553828</v>
      </c>
      <c r="O197" s="36">
        <f t="shared" si="53"/>
        <v>2.0137429264349231</v>
      </c>
    </row>
    <row r="198" spans="2:18" ht="15.75" x14ac:dyDescent="0.25">
      <c r="B198" s="37" t="s">
        <v>84</v>
      </c>
      <c r="C198" s="38">
        <v>16856</v>
      </c>
      <c r="D198" s="39">
        <v>5.7797301537496182E-2</v>
      </c>
      <c r="E198" s="38">
        <v>15586</v>
      </c>
      <c r="F198" s="39">
        <f t="shared" si="48"/>
        <v>-7.5344091124821988E-2</v>
      </c>
      <c r="G198" s="38">
        <v>8502</v>
      </c>
      <c r="H198" s="39">
        <f t="shared" si="50"/>
        <v>-0.45451045810342616</v>
      </c>
      <c r="I198" s="38">
        <v>11009</v>
      </c>
      <c r="J198" s="39">
        <f t="shared" si="51"/>
        <v>0.29487179487179493</v>
      </c>
      <c r="K198" s="38">
        <v>18083</v>
      </c>
      <c r="L198" s="39">
        <f t="shared" si="49"/>
        <v>0.16020787886564869</v>
      </c>
      <c r="M198" s="38">
        <v>24817</v>
      </c>
      <c r="N198" s="39">
        <v>0.37239396117900792</v>
      </c>
      <c r="O198" s="39">
        <v>0.59226228666752223</v>
      </c>
    </row>
    <row r="200" spans="2:18" ht="15.75" x14ac:dyDescent="0.25">
      <c r="B200" s="41" t="s">
        <v>149</v>
      </c>
      <c r="C200" s="41"/>
      <c r="D200" s="41"/>
      <c r="E200" s="41"/>
      <c r="F200" s="41"/>
      <c r="G200" s="41"/>
      <c r="H200" s="41"/>
      <c r="I200" s="41"/>
      <c r="J200" s="41"/>
      <c r="K200" s="42"/>
      <c r="L200" s="41"/>
      <c r="M200" s="38"/>
      <c r="N200" s="39"/>
      <c r="O200" s="39"/>
    </row>
    <row r="201" spans="2:18" x14ac:dyDescent="0.25">
      <c r="E201" s="40"/>
      <c r="K201" s="40"/>
    </row>
    <row r="203" spans="2:18" ht="21.75" thickBot="1" x14ac:dyDescent="0.3">
      <c r="B203" s="12" t="s">
        <v>158</v>
      </c>
      <c r="C203" s="13"/>
      <c r="D203" s="12"/>
      <c r="E203" s="12"/>
      <c r="F203" s="12"/>
      <c r="G203" s="12"/>
      <c r="H203" s="12"/>
      <c r="I203" s="12"/>
      <c r="J203" s="12"/>
      <c r="K203" s="12"/>
      <c r="L203" s="12"/>
      <c r="M203" s="12"/>
      <c r="N203" s="12"/>
      <c r="O203" s="12"/>
      <c r="R203" s="14" t="str">
        <f>CONCATENATE("año ",K206,": ",FIXED(K220,0)," (",FIXED(L220*100,1),"%)")</f>
        <v>año 2022: 65.740 (27,0%)</v>
      </c>
    </row>
    <row r="204" spans="2:18" ht="6" customHeight="1" thickBot="1" x14ac:dyDescent="0.3">
      <c r="B204" s="15"/>
      <c r="C204" s="16"/>
      <c r="D204" s="15"/>
      <c r="E204" s="15"/>
      <c r="F204" s="15"/>
      <c r="G204" s="17"/>
      <c r="H204" s="17"/>
      <c r="I204" s="17"/>
      <c r="J204" s="17"/>
      <c r="K204" s="15"/>
      <c r="L204" s="15"/>
      <c r="M204" s="17"/>
      <c r="N204" s="17"/>
      <c r="O204" s="17"/>
      <c r="R204" s="14" t="s">
        <v>115</v>
      </c>
    </row>
    <row r="205" spans="2:18" ht="22.5" thickTop="1" thickBot="1" x14ac:dyDescent="0.3">
      <c r="B205" s="18" t="s">
        <v>116</v>
      </c>
      <c r="C205" s="19" t="s">
        <v>117</v>
      </c>
      <c r="D205" s="20"/>
      <c r="E205" s="20"/>
      <c r="F205" s="20"/>
      <c r="G205" s="20"/>
      <c r="H205" s="20"/>
      <c r="I205" s="20"/>
      <c r="J205" s="20"/>
      <c r="K205" s="20"/>
      <c r="L205" s="20"/>
      <c r="M205" s="20"/>
      <c r="N205" s="20"/>
      <c r="O205" s="21"/>
    </row>
    <row r="206" spans="2:18" ht="22.5" thickTop="1" thickBot="1" x14ac:dyDescent="0.3">
      <c r="B206" s="18">
        <v>2017</v>
      </c>
      <c r="C206" s="22">
        <v>2018</v>
      </c>
      <c r="D206" s="23"/>
      <c r="E206" s="22">
        <v>2019</v>
      </c>
      <c r="F206" s="23"/>
      <c r="G206" s="22">
        <v>2020</v>
      </c>
      <c r="H206" s="23"/>
      <c r="I206" s="22">
        <v>2021</v>
      </c>
      <c r="J206" s="23"/>
      <c r="K206" s="22">
        <v>2022</v>
      </c>
      <c r="L206" s="24"/>
      <c r="M206" s="25">
        <v>2023</v>
      </c>
      <c r="N206" s="26"/>
      <c r="O206" s="27"/>
    </row>
    <row r="207" spans="2:18" ht="31.5" thickTop="1" thickBot="1" x14ac:dyDescent="0.3">
      <c r="B207" s="28"/>
      <c r="C207" s="29" t="s">
        <v>59</v>
      </c>
      <c r="D207" s="30" t="str">
        <f>CONCATENATE("Variación ",RIGHT(C206,2),"/",RIGHT(B206,2))</f>
        <v>Variación 18/17</v>
      </c>
      <c r="E207" s="31" t="s">
        <v>59</v>
      </c>
      <c r="F207" s="30" t="str">
        <f>CONCATENATE("Variación ",RIGHT(E206,2),"/",RIGHT(C206,2))</f>
        <v>Variación 19/18</v>
      </c>
      <c r="G207" s="31" t="s">
        <v>59</v>
      </c>
      <c r="H207" s="30" t="str">
        <f>CONCATENATE("Variación ",RIGHT(G206,2),"/",RIGHT(E206,2))</f>
        <v>Variación 20/19</v>
      </c>
      <c r="I207" s="31" t="s">
        <v>59</v>
      </c>
      <c r="J207" s="30" t="str">
        <f>CONCATENATE("Variación ",RIGHT(I206,2),"/",RIGHT(G206,2))</f>
        <v>Variación 21/20</v>
      </c>
      <c r="K207" s="31" t="s">
        <v>59</v>
      </c>
      <c r="L207" s="30" t="str">
        <f>CONCATENATE("Variación ",RIGHT(K206,2),"/",RIGHT(E206,2))</f>
        <v>Variación 22/19</v>
      </c>
      <c r="M207" s="32" t="s">
        <v>59</v>
      </c>
      <c r="N207" s="33" t="str">
        <f>CONCATENATE("Variación ",RIGHT(M206,2),"/",RIGHT(K206,2))</f>
        <v>Variación 23/22</v>
      </c>
      <c r="O207" s="33" t="str">
        <f>CONCATENATE("Variación ",RIGHT(M206,2),"/",RIGHT(E206,2))</f>
        <v>Variación 23/19</v>
      </c>
    </row>
    <row r="208" spans="2:18" x14ac:dyDescent="0.25">
      <c r="B208" s="34" t="s">
        <v>61</v>
      </c>
      <c r="C208" s="35">
        <v>5074</v>
      </c>
      <c r="D208" s="36">
        <v>-7.5268817204301119E-2</v>
      </c>
      <c r="E208" s="35">
        <v>4368</v>
      </c>
      <c r="F208" s="36">
        <f t="shared" ref="F208:F220" si="54">IFERROR(E208/C208-1,"-")</f>
        <v>-0.13914071738273548</v>
      </c>
      <c r="G208" s="35">
        <v>4605</v>
      </c>
      <c r="H208" s="36">
        <f>IFERROR(G208/E208-1,"-")</f>
        <v>5.4258241758241788E-2</v>
      </c>
      <c r="I208" s="35">
        <v>116</v>
      </c>
      <c r="J208" s="36">
        <f>IFERROR(I208/G208-1,"-")</f>
        <v>-0.97480998914223671</v>
      </c>
      <c r="K208" s="35">
        <v>4675</v>
      </c>
      <c r="L208" s="36">
        <f t="shared" ref="L208:L220" si="55">IFERROR(K208/E208-1,"-")</f>
        <v>7.0283882783882756E-2</v>
      </c>
      <c r="M208" s="35">
        <v>5365</v>
      </c>
      <c r="N208" s="36">
        <f>IFERROR(M208/K208-1,"-")</f>
        <v>0.14759358288770064</v>
      </c>
      <c r="O208" s="36">
        <f>IFERROR(M208/E208-1,"-")</f>
        <v>0.22825091575091583</v>
      </c>
    </row>
    <row r="209" spans="2:15" x14ac:dyDescent="0.25">
      <c r="B209" s="34" t="s">
        <v>63</v>
      </c>
      <c r="C209" s="35">
        <v>6100</v>
      </c>
      <c r="D209" s="36">
        <v>-0.26078526417838099</v>
      </c>
      <c r="E209" s="35">
        <v>5198</v>
      </c>
      <c r="F209" s="36">
        <f t="shared" si="54"/>
        <v>-0.14786885245901638</v>
      </c>
      <c r="G209" s="35">
        <v>5898</v>
      </c>
      <c r="H209" s="36">
        <f t="shared" ref="H209:H220" si="56">IFERROR(G209/E209-1,"-")</f>
        <v>0.13466717968449404</v>
      </c>
      <c r="I209" s="35">
        <v>177</v>
      </c>
      <c r="J209" s="36">
        <f t="shared" ref="J209:J220" si="57">IFERROR(I209/G209-1,"-")</f>
        <v>-0.96998982706002035</v>
      </c>
      <c r="K209" s="35">
        <v>5783</v>
      </c>
      <c r="L209" s="36">
        <f t="shared" si="55"/>
        <v>0.11254328587918438</v>
      </c>
      <c r="M209" s="35">
        <v>5475</v>
      </c>
      <c r="N209" s="36">
        <f t="shared" ref="N209:N219" si="58">IFERROR(M209/K209-1,"-")</f>
        <v>-5.3259553864776099E-2</v>
      </c>
      <c r="O209" s="36">
        <f t="shared" ref="O209" si="59">IFERROR(M209/E209-1,"-")</f>
        <v>5.3289726818007033E-2</v>
      </c>
    </row>
    <row r="210" spans="2:15" x14ac:dyDescent="0.25">
      <c r="B210" s="34" t="s">
        <v>65</v>
      </c>
      <c r="C210" s="35">
        <v>6544</v>
      </c>
      <c r="D210" s="36">
        <v>-5.9243506000303814E-3</v>
      </c>
      <c r="E210" s="35">
        <v>5193</v>
      </c>
      <c r="F210" s="36">
        <f t="shared" si="54"/>
        <v>-0.20644865525672373</v>
      </c>
      <c r="G210" s="35">
        <v>2301</v>
      </c>
      <c r="H210" s="36">
        <f t="shared" si="56"/>
        <v>-0.5569035239745812</v>
      </c>
      <c r="I210" s="35">
        <v>104</v>
      </c>
      <c r="J210" s="36">
        <f t="shared" si="57"/>
        <v>-0.95480225988700562</v>
      </c>
      <c r="K210" s="35">
        <v>6274</v>
      </c>
      <c r="L210" s="36">
        <f t="shared" si="55"/>
        <v>0.20816483728095503</v>
      </c>
      <c r="M210" s="35">
        <v>5573</v>
      </c>
      <c r="N210" s="36">
        <f t="shared" si="58"/>
        <v>-0.11173095313994263</v>
      </c>
      <c r="O210" s="36">
        <f>IFERROR(M210/E210-1,"-")</f>
        <v>7.3175428461390357E-2</v>
      </c>
    </row>
    <row r="211" spans="2:15" x14ac:dyDescent="0.25">
      <c r="B211" s="34" t="s">
        <v>67</v>
      </c>
      <c r="C211" s="35">
        <v>5360</v>
      </c>
      <c r="D211" s="36">
        <v>-0.20592592592592596</v>
      </c>
      <c r="E211" s="35">
        <v>4858</v>
      </c>
      <c r="F211" s="36">
        <f t="shared" si="54"/>
        <v>-9.3656716417910402E-2</v>
      </c>
      <c r="G211" s="35">
        <v>0</v>
      </c>
      <c r="H211" s="36">
        <f t="shared" si="56"/>
        <v>-1</v>
      </c>
      <c r="I211" s="35">
        <v>191</v>
      </c>
      <c r="J211" s="36" t="str">
        <f t="shared" si="57"/>
        <v>-</v>
      </c>
      <c r="K211" s="35">
        <v>5476</v>
      </c>
      <c r="L211" s="36">
        <f t="shared" si="55"/>
        <v>0.12721284479209549</v>
      </c>
      <c r="M211" s="35">
        <v>6119</v>
      </c>
      <c r="N211" s="36">
        <f t="shared" si="58"/>
        <v>0.11742147552958371</v>
      </c>
      <c r="O211" s="36">
        <f t="shared" ref="O211:O219" si="60">IFERROR(M211/E211-1,"-")</f>
        <v>0.25957184026348301</v>
      </c>
    </row>
    <row r="212" spans="2:15" x14ac:dyDescent="0.25">
      <c r="B212" s="34" t="s">
        <v>69</v>
      </c>
      <c r="C212" s="35">
        <v>4583</v>
      </c>
      <c r="D212" s="36">
        <v>-0.23348386017728717</v>
      </c>
      <c r="E212" s="35">
        <v>3634</v>
      </c>
      <c r="F212" s="36">
        <f t="shared" si="54"/>
        <v>-0.2070696050621863</v>
      </c>
      <c r="G212" s="35">
        <v>0</v>
      </c>
      <c r="H212" s="36">
        <f t="shared" si="56"/>
        <v>-1</v>
      </c>
      <c r="I212" s="35">
        <v>482</v>
      </c>
      <c r="J212" s="36" t="str">
        <f t="shared" si="57"/>
        <v>-</v>
      </c>
      <c r="K212" s="35">
        <v>4381</v>
      </c>
      <c r="L212" s="36">
        <f t="shared" si="55"/>
        <v>0.20555861309851409</v>
      </c>
      <c r="M212" s="35">
        <v>3802</v>
      </c>
      <c r="N212" s="36">
        <f t="shared" si="58"/>
        <v>-0.13216160693905499</v>
      </c>
      <c r="O212" s="36">
        <f t="shared" si="60"/>
        <v>4.6230049532195894E-2</v>
      </c>
    </row>
    <row r="213" spans="2:15" x14ac:dyDescent="0.25">
      <c r="B213" s="34" t="s">
        <v>71</v>
      </c>
      <c r="C213" s="35">
        <v>4019</v>
      </c>
      <c r="D213" s="36">
        <v>-0.21103258735767572</v>
      </c>
      <c r="E213" s="35">
        <v>3448</v>
      </c>
      <c r="F213" s="36">
        <f t="shared" si="54"/>
        <v>-0.14207514307041558</v>
      </c>
      <c r="G213" s="35">
        <v>0</v>
      </c>
      <c r="H213" s="36">
        <f t="shared" si="56"/>
        <v>-1</v>
      </c>
      <c r="I213" s="35">
        <v>1970</v>
      </c>
      <c r="J213" s="36" t="str">
        <f t="shared" si="57"/>
        <v>-</v>
      </c>
      <c r="K213" s="35">
        <v>4098</v>
      </c>
      <c r="L213" s="36">
        <f t="shared" si="55"/>
        <v>0.18851508120649663</v>
      </c>
      <c r="M213" s="35">
        <v>3905</v>
      </c>
      <c r="N213" s="36">
        <f t="shared" si="58"/>
        <v>-4.709614446071253E-2</v>
      </c>
      <c r="O213" s="36">
        <f t="shared" si="60"/>
        <v>0.13254060324825989</v>
      </c>
    </row>
    <row r="214" spans="2:15" x14ac:dyDescent="0.25">
      <c r="B214" s="34" t="s">
        <v>73</v>
      </c>
      <c r="C214" s="35">
        <v>4324</v>
      </c>
      <c r="D214" s="36">
        <v>-0.4949778089231488</v>
      </c>
      <c r="E214" s="35">
        <v>3091</v>
      </c>
      <c r="F214" s="36">
        <f t="shared" si="54"/>
        <v>-0.28515263644773359</v>
      </c>
      <c r="G214" s="35">
        <v>943</v>
      </c>
      <c r="H214" s="36">
        <f t="shared" si="56"/>
        <v>-0.69492073762536388</v>
      </c>
      <c r="I214" s="35">
        <v>2318</v>
      </c>
      <c r="J214" s="36">
        <f t="shared" si="57"/>
        <v>1.4581124072110287</v>
      </c>
      <c r="K214" s="35">
        <v>5395</v>
      </c>
      <c r="L214" s="36">
        <f t="shared" si="55"/>
        <v>0.74538984147525067</v>
      </c>
      <c r="M214" s="35">
        <v>3988</v>
      </c>
      <c r="N214" s="36">
        <f t="shared" si="58"/>
        <v>-0.2607970342910102</v>
      </c>
      <c r="O214" s="36">
        <f t="shared" si="60"/>
        <v>0.29019734713684886</v>
      </c>
    </row>
    <row r="215" spans="2:15" x14ac:dyDescent="0.25">
      <c r="B215" s="34" t="s">
        <v>75</v>
      </c>
      <c r="C215" s="35">
        <v>5636</v>
      </c>
      <c r="D215" s="36">
        <v>-0.5369320515980609</v>
      </c>
      <c r="E215" s="35">
        <v>3872</v>
      </c>
      <c r="F215" s="36">
        <f t="shared" si="54"/>
        <v>-0.31298793470546482</v>
      </c>
      <c r="G215" s="35">
        <v>1642</v>
      </c>
      <c r="H215" s="36">
        <f t="shared" si="56"/>
        <v>-0.57592975206611574</v>
      </c>
      <c r="I215" s="35">
        <v>4489</v>
      </c>
      <c r="J215" s="36">
        <f t="shared" si="57"/>
        <v>1.7338611449451888</v>
      </c>
      <c r="K215" s="35">
        <v>7109</v>
      </c>
      <c r="L215" s="36">
        <f t="shared" si="55"/>
        <v>0.83600206611570238</v>
      </c>
      <c r="M215" s="35">
        <v>5976</v>
      </c>
      <c r="N215" s="36">
        <f t="shared" si="58"/>
        <v>-0.15937543958362643</v>
      </c>
      <c r="O215" s="36">
        <f t="shared" si="60"/>
        <v>0.54338842975206614</v>
      </c>
    </row>
    <row r="216" spans="2:15" x14ac:dyDescent="0.25">
      <c r="B216" s="34" t="s">
        <v>77</v>
      </c>
      <c r="C216" s="35">
        <v>4642</v>
      </c>
      <c r="D216" s="36">
        <v>-0.25465639049454081</v>
      </c>
      <c r="E216" s="35">
        <v>4061</v>
      </c>
      <c r="F216" s="36">
        <f t="shared" si="54"/>
        <v>-0.1251615682895304</v>
      </c>
      <c r="G216" s="35">
        <v>86</v>
      </c>
      <c r="H216" s="36">
        <f t="shared" si="56"/>
        <v>-0.97882295001231223</v>
      </c>
      <c r="I216" s="35">
        <v>3638</v>
      </c>
      <c r="J216" s="36">
        <f t="shared" si="57"/>
        <v>41.302325581395351</v>
      </c>
      <c r="K216" s="35">
        <v>4798</v>
      </c>
      <c r="L216" s="36">
        <f t="shared" si="55"/>
        <v>0.18148239349913808</v>
      </c>
      <c r="M216" s="35">
        <v>4674</v>
      </c>
      <c r="N216" s="36">
        <f t="shared" si="58"/>
        <v>-2.5844101709045386E-2</v>
      </c>
      <c r="O216" s="36">
        <f t="shared" si="60"/>
        <v>0.15094804235409987</v>
      </c>
    </row>
    <row r="217" spans="2:15" x14ac:dyDescent="0.25">
      <c r="B217" s="34" t="s">
        <v>79</v>
      </c>
      <c r="C217" s="35">
        <v>5566</v>
      </c>
      <c r="D217" s="36">
        <v>-0.40534188034188035</v>
      </c>
      <c r="E217" s="35">
        <v>4850</v>
      </c>
      <c r="F217" s="36">
        <f t="shared" si="54"/>
        <v>-0.12863816025871366</v>
      </c>
      <c r="G217" s="35">
        <v>96</v>
      </c>
      <c r="H217" s="36">
        <f t="shared" si="56"/>
        <v>-0.98020618556701034</v>
      </c>
      <c r="I217" s="35">
        <v>5935</v>
      </c>
      <c r="J217" s="36">
        <f t="shared" si="57"/>
        <v>60.822916666666664</v>
      </c>
      <c r="K217" s="35">
        <v>5468</v>
      </c>
      <c r="L217" s="36">
        <f t="shared" si="55"/>
        <v>0.12742268041237104</v>
      </c>
      <c r="M217" s="35">
        <v>6505</v>
      </c>
      <c r="N217" s="36">
        <f t="shared" si="58"/>
        <v>0.18964886613021203</v>
      </c>
      <c r="O217" s="36">
        <f t="shared" si="60"/>
        <v>0.34123711340206175</v>
      </c>
    </row>
    <row r="218" spans="2:15" x14ac:dyDescent="0.25">
      <c r="B218" s="34" t="s">
        <v>81</v>
      </c>
      <c r="C218" s="35">
        <v>3782</v>
      </c>
      <c r="D218" s="36">
        <v>-0.3407704375108942</v>
      </c>
      <c r="E218" s="35">
        <v>4000</v>
      </c>
      <c r="F218" s="36">
        <f t="shared" si="54"/>
        <v>5.7641459545214158E-2</v>
      </c>
      <c r="G218" s="35">
        <v>363</v>
      </c>
      <c r="H218" s="36">
        <f t="shared" si="56"/>
        <v>-0.90925</v>
      </c>
      <c r="I218" s="35">
        <v>4753</v>
      </c>
      <c r="J218" s="36">
        <f t="shared" si="57"/>
        <v>12.093663911845731</v>
      </c>
      <c r="K218" s="35">
        <v>6272</v>
      </c>
      <c r="L218" s="36">
        <f t="shared" si="55"/>
        <v>0.56800000000000006</v>
      </c>
      <c r="M218" s="35">
        <v>5733</v>
      </c>
      <c r="N218" s="36">
        <f t="shared" si="58"/>
        <v>-8.59375E-2</v>
      </c>
      <c r="O218" s="36">
        <f t="shared" si="60"/>
        <v>0.43324999999999991</v>
      </c>
    </row>
    <row r="219" spans="2:15" x14ac:dyDescent="0.25">
      <c r="B219" s="34" t="s">
        <v>83</v>
      </c>
      <c r="C219" s="35">
        <v>4292</v>
      </c>
      <c r="D219" s="36">
        <v>-0.25756789482788445</v>
      </c>
      <c r="E219" s="35">
        <v>5173</v>
      </c>
      <c r="F219" s="36">
        <f t="shared" si="54"/>
        <v>0.20526561043802416</v>
      </c>
      <c r="G219" s="35">
        <v>439</v>
      </c>
      <c r="H219" s="36">
        <f t="shared" si="56"/>
        <v>-0.9151362845544172</v>
      </c>
      <c r="I219" s="35">
        <v>4440</v>
      </c>
      <c r="J219" s="36">
        <f t="shared" si="57"/>
        <v>9.1138952164009108</v>
      </c>
      <c r="K219" s="35">
        <v>6011</v>
      </c>
      <c r="L219" s="36">
        <f t="shared" si="55"/>
        <v>0.16199497390295758</v>
      </c>
      <c r="M219" s="35">
        <v>6220</v>
      </c>
      <c r="N219" s="36">
        <f t="shared" si="58"/>
        <v>3.476958908667438E-2</v>
      </c>
      <c r="O219" s="36">
        <f t="shared" si="60"/>
        <v>0.20239706166634441</v>
      </c>
    </row>
    <row r="220" spans="2:15" ht="15.75" x14ac:dyDescent="0.25">
      <c r="B220" s="37" t="s">
        <v>84</v>
      </c>
      <c r="C220" s="38">
        <v>59922</v>
      </c>
      <c r="D220" s="39">
        <v>-0.30310290286564945</v>
      </c>
      <c r="E220" s="38">
        <v>51746</v>
      </c>
      <c r="F220" s="39">
        <f t="shared" si="54"/>
        <v>-0.13644404392376752</v>
      </c>
      <c r="G220" s="38">
        <v>16373</v>
      </c>
      <c r="H220" s="39">
        <f t="shared" si="56"/>
        <v>-0.68358906968654587</v>
      </c>
      <c r="I220" s="38">
        <v>28613</v>
      </c>
      <c r="J220" s="39">
        <f t="shared" si="57"/>
        <v>0.74757222256153422</v>
      </c>
      <c r="K220" s="38">
        <v>65740</v>
      </c>
      <c r="L220" s="39">
        <f t="shared" si="55"/>
        <v>0.27043636223089718</v>
      </c>
      <c r="M220" s="38">
        <v>63335</v>
      </c>
      <c r="N220" s="39">
        <v>-3.6583510800121677E-2</v>
      </c>
      <c r="O220" s="39">
        <v>0.22395933985235583</v>
      </c>
    </row>
    <row r="222" spans="2:15" ht="15.75" x14ac:dyDescent="0.25">
      <c r="B222" s="41" t="s">
        <v>149</v>
      </c>
      <c r="C222" s="41"/>
      <c r="D222" s="41"/>
      <c r="E222" s="41"/>
      <c r="F222" s="41"/>
      <c r="G222" s="41"/>
      <c r="H222" s="41"/>
      <c r="I222" s="41"/>
      <c r="J222" s="41"/>
      <c r="K222" s="42"/>
      <c r="L222" s="41"/>
      <c r="M222" s="38"/>
      <c r="N222" s="39"/>
      <c r="O222" s="39"/>
    </row>
    <row r="223" spans="2:15" x14ac:dyDescent="0.25">
      <c r="E223" s="40"/>
      <c r="K223" s="40"/>
    </row>
    <row r="225" spans="2:18" ht="21.75" thickBot="1" x14ac:dyDescent="0.3">
      <c r="B225" s="12" t="s">
        <v>159</v>
      </c>
      <c r="C225" s="13"/>
      <c r="D225" s="12"/>
      <c r="E225" s="12"/>
      <c r="F225" s="12"/>
      <c r="G225" s="12"/>
      <c r="H225" s="12"/>
      <c r="I225" s="12"/>
      <c r="J225" s="12"/>
      <c r="K225" s="12"/>
      <c r="L225" s="12"/>
      <c r="M225" s="12"/>
      <c r="N225" s="12"/>
      <c r="O225" s="12"/>
      <c r="R225" s="14" t="str">
        <f>CONCATENATE("año ",K228,": ",FIXED(K242,0)," (",FIXED(L242*100,1),"%)")</f>
        <v>año 2022: 63.468 (-24,5%)</v>
      </c>
    </row>
    <row r="226" spans="2:18" ht="6" customHeight="1" thickBot="1" x14ac:dyDescent="0.3">
      <c r="B226" s="15"/>
      <c r="C226" s="16"/>
      <c r="D226" s="15"/>
      <c r="E226" s="15"/>
      <c r="F226" s="15"/>
      <c r="G226" s="17"/>
      <c r="H226" s="17"/>
      <c r="I226" s="17"/>
      <c r="J226" s="17"/>
      <c r="K226" s="15"/>
      <c r="L226" s="15"/>
      <c r="M226" s="17"/>
      <c r="N226" s="17"/>
      <c r="O226" s="17"/>
      <c r="R226" s="14" t="s">
        <v>119</v>
      </c>
    </row>
    <row r="227" spans="2:18" ht="22.5" thickTop="1" thickBot="1" x14ac:dyDescent="0.3">
      <c r="B227" s="18" t="s">
        <v>120</v>
      </c>
      <c r="C227" s="19" t="s">
        <v>121</v>
      </c>
      <c r="D227" s="20"/>
      <c r="E227" s="20"/>
      <c r="F227" s="20"/>
      <c r="G227" s="20"/>
      <c r="H227" s="20"/>
      <c r="I227" s="20"/>
      <c r="J227" s="20"/>
      <c r="K227" s="20"/>
      <c r="L227" s="20"/>
      <c r="M227" s="20"/>
      <c r="N227" s="20"/>
      <c r="O227" s="21"/>
    </row>
    <row r="228" spans="2:18" ht="22.5" thickTop="1" thickBot="1" x14ac:dyDescent="0.3">
      <c r="B228" s="18">
        <v>2017</v>
      </c>
      <c r="C228" s="22">
        <v>2018</v>
      </c>
      <c r="D228" s="23"/>
      <c r="E228" s="22">
        <v>2019</v>
      </c>
      <c r="F228" s="23"/>
      <c r="G228" s="22">
        <v>2020</v>
      </c>
      <c r="H228" s="23"/>
      <c r="I228" s="22">
        <v>2021</v>
      </c>
      <c r="J228" s="23"/>
      <c r="K228" s="22">
        <v>2022</v>
      </c>
      <c r="L228" s="24"/>
      <c r="M228" s="25">
        <v>2023</v>
      </c>
      <c r="N228" s="26"/>
      <c r="O228" s="27"/>
    </row>
    <row r="229" spans="2:18" ht="31.5" thickTop="1" thickBot="1" x14ac:dyDescent="0.3">
      <c r="B229" s="28"/>
      <c r="C229" s="29" t="s">
        <v>59</v>
      </c>
      <c r="D229" s="30" t="str">
        <f>CONCATENATE("Variación ",RIGHT(C228,2),"/",RIGHT(B228,2))</f>
        <v>Variación 18/17</v>
      </c>
      <c r="E229" s="31" t="s">
        <v>59</v>
      </c>
      <c r="F229" s="30" t="str">
        <f>CONCATENATE("Variación ",RIGHT(E228,2),"/",RIGHT(C228,2))</f>
        <v>Variación 19/18</v>
      </c>
      <c r="G229" s="31" t="s">
        <v>59</v>
      </c>
      <c r="H229" s="30" t="str">
        <f>CONCATENATE("Variación ",RIGHT(G228,2),"/",RIGHT(E228,2))</f>
        <v>Variación 20/19</v>
      </c>
      <c r="I229" s="31" t="s">
        <v>59</v>
      </c>
      <c r="J229" s="30" t="str">
        <f>CONCATENATE("Variación ",RIGHT(I228,2),"/",RIGHT(G228,2))</f>
        <v>Variación 21/20</v>
      </c>
      <c r="K229" s="31" t="s">
        <v>59</v>
      </c>
      <c r="L229" s="30" t="str">
        <f>CONCATENATE("Variación ",RIGHT(K228,2),"/",RIGHT(E228,2))</f>
        <v>Variación 22/19</v>
      </c>
      <c r="M229" s="32" t="s">
        <v>59</v>
      </c>
      <c r="N229" s="33" t="str">
        <f>CONCATENATE("Variación ",RIGHT(M228,2),"/",RIGHT(K228,2))</f>
        <v>Variación 23/22</v>
      </c>
      <c r="O229" s="33" t="str">
        <f>CONCATENATE("Variación ",RIGHT(M228,2),"/",RIGHT(E228,2))</f>
        <v>Variación 23/19</v>
      </c>
    </row>
    <row r="230" spans="2:18" x14ac:dyDescent="0.25">
      <c r="B230" s="34" t="s">
        <v>61</v>
      </c>
      <c r="C230" s="35">
        <v>17150</v>
      </c>
      <c r="D230" s="36">
        <v>-6.2687872328797023E-2</v>
      </c>
      <c r="E230" s="35">
        <v>12471</v>
      </c>
      <c r="F230" s="36">
        <f t="shared" ref="F230:F242" si="61">IFERROR(E230/C230-1,"-")</f>
        <v>-0.27282798833819244</v>
      </c>
      <c r="G230" s="35">
        <v>9893</v>
      </c>
      <c r="H230" s="36">
        <f>IFERROR(G230/E230-1,"-")</f>
        <v>-0.20671958944751823</v>
      </c>
      <c r="I230" s="35">
        <v>895</v>
      </c>
      <c r="J230" s="36">
        <f>IFERROR(I230/G230-1,"-")</f>
        <v>-0.90953199231780046</v>
      </c>
      <c r="K230" s="35">
        <v>5859</v>
      </c>
      <c r="L230" s="36">
        <f t="shared" ref="L230:L242" si="62">IFERROR(K230/E230-1,"-")</f>
        <v>-0.53019004089487609</v>
      </c>
      <c r="M230" s="35">
        <v>9037</v>
      </c>
      <c r="N230" s="36">
        <f>IFERROR(M230/K230-1,"-")</f>
        <v>0.54241338112305848</v>
      </c>
      <c r="O230" s="36">
        <f>IFERROR(M230/E230-1,"-")</f>
        <v>-0.27535883249138005</v>
      </c>
    </row>
    <row r="231" spans="2:18" x14ac:dyDescent="0.25">
      <c r="B231" s="34" t="s">
        <v>63</v>
      </c>
      <c r="C231" s="35">
        <v>15307</v>
      </c>
      <c r="D231" s="36">
        <v>-4.6292834890965695E-2</v>
      </c>
      <c r="E231" s="35">
        <v>11934</v>
      </c>
      <c r="F231" s="36">
        <f t="shared" si="61"/>
        <v>-0.22035669954922588</v>
      </c>
      <c r="G231" s="35">
        <v>11606</v>
      </c>
      <c r="H231" s="36">
        <f t="shared" ref="H231:H242" si="63">IFERROR(G231/E231-1,"-")</f>
        <v>-2.7484498072733343E-2</v>
      </c>
      <c r="I231" s="35">
        <v>786</v>
      </c>
      <c r="J231" s="36">
        <f t="shared" ref="J231:J242" si="64">IFERROR(I231/G231-1,"-")</f>
        <v>-0.93227640875409268</v>
      </c>
      <c r="K231" s="35">
        <v>8277</v>
      </c>
      <c r="L231" s="36">
        <f t="shared" si="62"/>
        <v>-0.30643539467068881</v>
      </c>
      <c r="M231" s="35">
        <v>8770</v>
      </c>
      <c r="N231" s="36">
        <f t="shared" ref="N231:N241" si="65">IFERROR(M231/K231-1,"-")</f>
        <v>5.956264346985618E-2</v>
      </c>
      <c r="O231" s="36">
        <f t="shared" ref="O231:O241" si="66">IFERROR(M231/E231-1,"-")</f>
        <v>-0.26512485336014746</v>
      </c>
    </row>
    <row r="232" spans="2:18" x14ac:dyDescent="0.25">
      <c r="B232" s="34" t="s">
        <v>65</v>
      </c>
      <c r="C232" s="35">
        <v>15072</v>
      </c>
      <c r="D232" s="36">
        <v>5.1350450150049465E-3</v>
      </c>
      <c r="E232" s="35">
        <v>11504</v>
      </c>
      <c r="F232" s="36">
        <f t="shared" si="61"/>
        <v>-0.23673036093418254</v>
      </c>
      <c r="G232" s="35">
        <v>4285</v>
      </c>
      <c r="H232" s="36">
        <f t="shared" si="63"/>
        <v>-0.62752086230876225</v>
      </c>
      <c r="I232" s="35">
        <v>984</v>
      </c>
      <c r="J232" s="36">
        <f t="shared" si="64"/>
        <v>-0.77036172695449245</v>
      </c>
      <c r="K232" s="35">
        <v>5988</v>
      </c>
      <c r="L232" s="36">
        <f t="shared" si="62"/>
        <v>-0.47948539638386645</v>
      </c>
      <c r="M232" s="35">
        <v>8621</v>
      </c>
      <c r="N232" s="36">
        <f t="shared" si="65"/>
        <v>0.43971275885103545</v>
      </c>
      <c r="O232" s="36">
        <f t="shared" si="66"/>
        <v>-0.25060848400556324</v>
      </c>
    </row>
    <row r="233" spans="2:18" x14ac:dyDescent="0.25">
      <c r="B233" s="34" t="s">
        <v>67</v>
      </c>
      <c r="C233" s="35">
        <v>7063</v>
      </c>
      <c r="D233" s="36">
        <v>-0.20327129159616464</v>
      </c>
      <c r="E233" s="35">
        <v>6061</v>
      </c>
      <c r="F233" s="36">
        <f t="shared" si="61"/>
        <v>-0.14186606257964041</v>
      </c>
      <c r="G233" s="35">
        <v>0</v>
      </c>
      <c r="H233" s="36">
        <f t="shared" si="63"/>
        <v>-1</v>
      </c>
      <c r="I233" s="35">
        <v>605</v>
      </c>
      <c r="J233" s="36" t="str">
        <f t="shared" si="64"/>
        <v>-</v>
      </c>
      <c r="K233" s="35">
        <v>9691</v>
      </c>
      <c r="L233" s="36">
        <f t="shared" si="62"/>
        <v>0.59891107078039929</v>
      </c>
      <c r="M233" s="35">
        <v>3698</v>
      </c>
      <c r="N233" s="36">
        <f t="shared" si="65"/>
        <v>-0.61840883293777726</v>
      </c>
      <c r="O233" s="36">
        <f t="shared" si="66"/>
        <v>-0.38986965847219934</v>
      </c>
    </row>
    <row r="234" spans="2:18" x14ac:dyDescent="0.25">
      <c r="B234" s="34" t="s">
        <v>69</v>
      </c>
      <c r="C234" s="35">
        <v>1592</v>
      </c>
      <c r="D234" s="36">
        <v>-0.11702717692734332</v>
      </c>
      <c r="E234" s="35">
        <v>1702</v>
      </c>
      <c r="F234" s="36">
        <f t="shared" si="61"/>
        <v>6.9095477386934778E-2</v>
      </c>
      <c r="G234" s="35">
        <v>0</v>
      </c>
      <c r="H234" s="36">
        <f t="shared" si="63"/>
        <v>-1</v>
      </c>
      <c r="I234" s="35">
        <v>749</v>
      </c>
      <c r="J234" s="36" t="str">
        <f t="shared" si="64"/>
        <v>-</v>
      </c>
      <c r="K234" s="35">
        <v>1840</v>
      </c>
      <c r="L234" s="36">
        <f t="shared" si="62"/>
        <v>8.1081081081081141E-2</v>
      </c>
      <c r="M234" s="35">
        <v>3118</v>
      </c>
      <c r="N234" s="36">
        <f t="shared" si="65"/>
        <v>0.69456521739130439</v>
      </c>
      <c r="O234" s="36">
        <f t="shared" si="66"/>
        <v>0.83196239717978848</v>
      </c>
    </row>
    <row r="235" spans="2:18" x14ac:dyDescent="0.25">
      <c r="B235" s="34" t="s">
        <v>71</v>
      </c>
      <c r="C235" s="35">
        <v>2515</v>
      </c>
      <c r="D235" s="36">
        <v>0.26002004008016022</v>
      </c>
      <c r="E235" s="35">
        <v>2342</v>
      </c>
      <c r="F235" s="36">
        <f t="shared" si="61"/>
        <v>-6.8787276341948256E-2</v>
      </c>
      <c r="G235" s="35">
        <v>6</v>
      </c>
      <c r="H235" s="36">
        <f t="shared" si="63"/>
        <v>-0.99743808710503845</v>
      </c>
      <c r="I235" s="35">
        <v>1837</v>
      </c>
      <c r="J235" s="36">
        <f t="shared" si="64"/>
        <v>305.16666666666669</v>
      </c>
      <c r="K235" s="35">
        <v>2459</v>
      </c>
      <c r="L235" s="36">
        <f t="shared" si="62"/>
        <v>4.9957301451750702E-2</v>
      </c>
      <c r="M235" s="35">
        <v>2293</v>
      </c>
      <c r="N235" s="36">
        <f t="shared" si="65"/>
        <v>-6.750711671411147E-2</v>
      </c>
      <c r="O235" s="36">
        <f t="shared" si="66"/>
        <v>-2.0922288642186149E-2</v>
      </c>
    </row>
    <row r="236" spans="2:18" x14ac:dyDescent="0.25">
      <c r="B236" s="34" t="s">
        <v>73</v>
      </c>
      <c r="C236" s="35">
        <v>4085</v>
      </c>
      <c r="D236" s="36">
        <v>0.33018560729404101</v>
      </c>
      <c r="E236" s="35">
        <v>3669</v>
      </c>
      <c r="F236" s="36">
        <f t="shared" si="61"/>
        <v>-0.10183598531211746</v>
      </c>
      <c r="G236" s="35">
        <v>226</v>
      </c>
      <c r="H236" s="36">
        <f t="shared" si="63"/>
        <v>-0.93840283455982554</v>
      </c>
      <c r="I236" s="35">
        <v>4799</v>
      </c>
      <c r="J236" s="36">
        <f t="shared" si="64"/>
        <v>20.234513274336283</v>
      </c>
      <c r="K236" s="35">
        <v>2225</v>
      </c>
      <c r="L236" s="36">
        <f t="shared" si="62"/>
        <v>-0.39356772962660125</v>
      </c>
      <c r="M236" s="35">
        <v>3546</v>
      </c>
      <c r="N236" s="36">
        <f t="shared" si="65"/>
        <v>0.59370786516853924</v>
      </c>
      <c r="O236" s="36">
        <f t="shared" si="66"/>
        <v>-3.3524121013900232E-2</v>
      </c>
    </row>
    <row r="237" spans="2:18" x14ac:dyDescent="0.25">
      <c r="B237" s="34" t="s">
        <v>75</v>
      </c>
      <c r="C237" s="35">
        <v>2021</v>
      </c>
      <c r="D237" s="36">
        <v>2.0191822311963703E-2</v>
      </c>
      <c r="E237" s="35">
        <v>1753</v>
      </c>
      <c r="F237" s="36">
        <f t="shared" si="61"/>
        <v>-0.13260761999010395</v>
      </c>
      <c r="G237" s="35">
        <v>45</v>
      </c>
      <c r="H237" s="36">
        <f t="shared" si="63"/>
        <v>-0.97432972047917854</v>
      </c>
      <c r="I237" s="35">
        <v>2995</v>
      </c>
      <c r="J237" s="36">
        <f t="shared" si="64"/>
        <v>65.555555555555557</v>
      </c>
      <c r="K237" s="35">
        <v>1888</v>
      </c>
      <c r="L237" s="36">
        <f t="shared" si="62"/>
        <v>7.7010838562464379E-2</v>
      </c>
      <c r="M237" s="35">
        <v>2610</v>
      </c>
      <c r="N237" s="36">
        <f t="shared" si="65"/>
        <v>0.38241525423728806</v>
      </c>
      <c r="O237" s="36">
        <f t="shared" si="66"/>
        <v>0.48887621220764399</v>
      </c>
    </row>
    <row r="238" spans="2:18" x14ac:dyDescent="0.25">
      <c r="B238" s="34" t="s">
        <v>77</v>
      </c>
      <c r="C238" s="35">
        <v>1918</v>
      </c>
      <c r="D238" s="36">
        <v>0.26768010575016521</v>
      </c>
      <c r="E238" s="35">
        <v>1962</v>
      </c>
      <c r="F238" s="36">
        <f t="shared" si="61"/>
        <v>2.294056308654846E-2</v>
      </c>
      <c r="G238" s="35">
        <v>4</v>
      </c>
      <c r="H238" s="36">
        <f t="shared" si="63"/>
        <v>-0.99796126401630991</v>
      </c>
      <c r="I238" s="35">
        <v>1438</v>
      </c>
      <c r="J238" s="36">
        <f t="shared" si="64"/>
        <v>358.5</v>
      </c>
      <c r="K238" s="35">
        <v>3131</v>
      </c>
      <c r="L238" s="36">
        <f t="shared" si="62"/>
        <v>0.59582059123343534</v>
      </c>
      <c r="M238" s="35">
        <v>1532</v>
      </c>
      <c r="N238" s="36">
        <f t="shared" si="65"/>
        <v>-0.51069945704247843</v>
      </c>
      <c r="O238" s="36">
        <f t="shared" si="66"/>
        <v>-0.21916411824668702</v>
      </c>
    </row>
    <row r="239" spans="2:18" x14ac:dyDescent="0.25">
      <c r="B239" s="34" t="s">
        <v>79</v>
      </c>
      <c r="C239" s="35">
        <v>9065</v>
      </c>
      <c r="D239" s="36">
        <v>-6.2855370619249507E-2</v>
      </c>
      <c r="E239" s="35">
        <v>8222</v>
      </c>
      <c r="F239" s="36">
        <f t="shared" si="61"/>
        <v>-9.299503585217872E-2</v>
      </c>
      <c r="G239" s="35">
        <v>669</v>
      </c>
      <c r="H239" s="36">
        <f t="shared" si="63"/>
        <v>-0.91863293602529794</v>
      </c>
      <c r="I239" s="35">
        <v>6985</v>
      </c>
      <c r="J239" s="36">
        <f t="shared" si="64"/>
        <v>9.4409566517189827</v>
      </c>
      <c r="K239" s="35">
        <v>5903</v>
      </c>
      <c r="L239" s="36">
        <f t="shared" si="62"/>
        <v>-0.2820481634638774</v>
      </c>
      <c r="M239" s="35">
        <v>5766</v>
      </c>
      <c r="N239" s="36">
        <f t="shared" si="65"/>
        <v>-2.3208538031509351E-2</v>
      </c>
      <c r="O239" s="36">
        <f t="shared" si="66"/>
        <v>-0.29871077596691797</v>
      </c>
    </row>
    <row r="240" spans="2:18" x14ac:dyDescent="0.25">
      <c r="B240" s="34" t="s">
        <v>81</v>
      </c>
      <c r="C240" s="35">
        <v>11456</v>
      </c>
      <c r="D240" s="36">
        <v>-0.11516181354753996</v>
      </c>
      <c r="E240" s="35">
        <v>10478</v>
      </c>
      <c r="F240" s="36">
        <f t="shared" si="61"/>
        <v>-8.5370111731843612E-2</v>
      </c>
      <c r="G240" s="35">
        <v>1080</v>
      </c>
      <c r="H240" s="36">
        <f t="shared" si="63"/>
        <v>-0.89692689444550489</v>
      </c>
      <c r="I240" s="35">
        <v>8248</v>
      </c>
      <c r="J240" s="36">
        <f t="shared" si="64"/>
        <v>6.6370370370370368</v>
      </c>
      <c r="K240" s="35">
        <v>8094</v>
      </c>
      <c r="L240" s="36">
        <f t="shared" si="62"/>
        <v>-0.22752433670547811</v>
      </c>
      <c r="M240" s="35">
        <v>8694</v>
      </c>
      <c r="N240" s="36">
        <f t="shared" si="65"/>
        <v>7.4128984432913159E-2</v>
      </c>
      <c r="O240" s="36">
        <f t="shared" si="66"/>
        <v>-0.17026150028631415</v>
      </c>
    </row>
    <row r="241" spans="2:15" x14ac:dyDescent="0.25">
      <c r="B241" s="34" t="s">
        <v>83</v>
      </c>
      <c r="C241" s="35">
        <v>14081</v>
      </c>
      <c r="D241" s="36">
        <v>-0.10317814151964844</v>
      </c>
      <c r="E241" s="35">
        <v>11964</v>
      </c>
      <c r="F241" s="36">
        <f t="shared" si="61"/>
        <v>-0.1503444357645054</v>
      </c>
      <c r="G241" s="35">
        <v>873</v>
      </c>
      <c r="H241" s="36">
        <f t="shared" si="63"/>
        <v>-0.92703109327983957</v>
      </c>
      <c r="I241" s="35">
        <v>7155</v>
      </c>
      <c r="J241" s="36">
        <f t="shared" si="64"/>
        <v>7.1958762886597931</v>
      </c>
      <c r="K241" s="35">
        <v>8113</v>
      </c>
      <c r="L241" s="36">
        <f t="shared" si="62"/>
        <v>-0.32188231360748909</v>
      </c>
      <c r="M241" s="35">
        <v>8832</v>
      </c>
      <c r="N241" s="36">
        <f t="shared" si="65"/>
        <v>8.8623197337606374E-2</v>
      </c>
      <c r="O241" s="36">
        <f t="shared" si="66"/>
        <v>-0.26178535606820463</v>
      </c>
    </row>
    <row r="242" spans="2:15" ht="15.75" x14ac:dyDescent="0.25">
      <c r="B242" s="37" t="s">
        <v>84</v>
      </c>
      <c r="C242" s="38">
        <v>101325</v>
      </c>
      <c r="D242" s="39">
        <v>-5.2080604722523627E-2</v>
      </c>
      <c r="E242" s="38">
        <v>84062</v>
      </c>
      <c r="F242" s="39">
        <f t="shared" si="61"/>
        <v>-0.17037256353318531</v>
      </c>
      <c r="G242" s="38">
        <v>28687</v>
      </c>
      <c r="H242" s="39">
        <f t="shared" si="63"/>
        <v>-0.6587399776355547</v>
      </c>
      <c r="I242" s="38">
        <v>37476</v>
      </c>
      <c r="J242" s="39">
        <f t="shared" si="64"/>
        <v>0.30637571025203059</v>
      </c>
      <c r="K242" s="38">
        <v>63468</v>
      </c>
      <c r="L242" s="39">
        <f t="shared" si="62"/>
        <v>-0.24498584378197041</v>
      </c>
      <c r="M242" s="38">
        <v>66517</v>
      </c>
      <c r="N242" s="39">
        <v>4.8039957143757528E-2</v>
      </c>
      <c r="O242" s="39">
        <v>-0.20871499607432609</v>
      </c>
    </row>
    <row r="244" spans="2:15" x14ac:dyDescent="0.25">
      <c r="B244" s="41" t="s">
        <v>149</v>
      </c>
      <c r="C244" s="41"/>
      <c r="D244" s="41"/>
      <c r="E244" s="41"/>
      <c r="F244" s="41"/>
      <c r="G244" s="41"/>
      <c r="H244" s="41"/>
      <c r="I244" s="41"/>
      <c r="J244" s="41"/>
      <c r="K244" s="42"/>
      <c r="L244" s="41"/>
      <c r="M244" s="41"/>
      <c r="N244" s="41"/>
      <c r="O244" s="41"/>
    </row>
  </sheetData>
  <mergeCells count="77">
    <mergeCell ref="C227:O227"/>
    <mergeCell ref="C228:D228"/>
    <mergeCell ref="E228:F228"/>
    <mergeCell ref="G228:H228"/>
    <mergeCell ref="I228:J228"/>
    <mergeCell ref="K228:L228"/>
    <mergeCell ref="M228:O228"/>
    <mergeCell ref="C205:O205"/>
    <mergeCell ref="C206:D206"/>
    <mergeCell ref="E206:F206"/>
    <mergeCell ref="G206:H206"/>
    <mergeCell ref="I206:J206"/>
    <mergeCell ref="K206:L206"/>
    <mergeCell ref="M206:O206"/>
    <mergeCell ref="C183:O183"/>
    <mergeCell ref="C184:D184"/>
    <mergeCell ref="E184:F184"/>
    <mergeCell ref="G184:H184"/>
    <mergeCell ref="I184:J184"/>
    <mergeCell ref="K184:L184"/>
    <mergeCell ref="M184:O184"/>
    <mergeCell ref="C161:O161"/>
    <mergeCell ref="C162:D162"/>
    <mergeCell ref="E162:F162"/>
    <mergeCell ref="G162:H162"/>
    <mergeCell ref="I162:J162"/>
    <mergeCell ref="K162:L162"/>
    <mergeCell ref="M162:O162"/>
    <mergeCell ref="C139:O139"/>
    <mergeCell ref="C140:D140"/>
    <mergeCell ref="E140:F140"/>
    <mergeCell ref="G140:H140"/>
    <mergeCell ref="I140:J140"/>
    <mergeCell ref="K140:L140"/>
    <mergeCell ref="M140:O140"/>
    <mergeCell ref="C117:O117"/>
    <mergeCell ref="C118:D118"/>
    <mergeCell ref="E118:F118"/>
    <mergeCell ref="G118:H118"/>
    <mergeCell ref="I118:J118"/>
    <mergeCell ref="K118:L118"/>
    <mergeCell ref="M118:O118"/>
    <mergeCell ref="C95:O95"/>
    <mergeCell ref="C96:D96"/>
    <mergeCell ref="E96:F96"/>
    <mergeCell ref="G96:H96"/>
    <mergeCell ref="I96:J96"/>
    <mergeCell ref="K96:L96"/>
    <mergeCell ref="M96:O96"/>
    <mergeCell ref="C73:O73"/>
    <mergeCell ref="C74:D74"/>
    <mergeCell ref="E74:F74"/>
    <mergeCell ref="G74:H74"/>
    <mergeCell ref="I74:J74"/>
    <mergeCell ref="K74:L74"/>
    <mergeCell ref="M74:O74"/>
    <mergeCell ref="C50:O50"/>
    <mergeCell ref="C51:D51"/>
    <mergeCell ref="E51:F51"/>
    <mergeCell ref="G51:H51"/>
    <mergeCell ref="I51:J51"/>
    <mergeCell ref="K51:L51"/>
    <mergeCell ref="M51:O51"/>
    <mergeCell ref="C28:O28"/>
    <mergeCell ref="C29:D29"/>
    <mergeCell ref="E29:F29"/>
    <mergeCell ref="G29:H29"/>
    <mergeCell ref="I29:J29"/>
    <mergeCell ref="K29:L29"/>
    <mergeCell ref="M29:O29"/>
    <mergeCell ref="C6:O6"/>
    <mergeCell ref="C7:D7"/>
    <mergeCell ref="E7:F7"/>
    <mergeCell ref="G7:H7"/>
    <mergeCell ref="I7:J7"/>
    <mergeCell ref="K7:L7"/>
    <mergeCell ref="M7:O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B0E2-EA08-4E0D-88EB-60C9B127268C}">
  <dimension ref="A1:V64"/>
  <sheetViews>
    <sheetView showGridLines="0" workbookViewId="0"/>
  </sheetViews>
  <sheetFormatPr baseColWidth="10" defaultRowHeight="15" x14ac:dyDescent="0.25"/>
  <cols>
    <col min="1" max="1" width="18.42578125" customWidth="1"/>
    <col min="2" max="2" width="31.42578125" customWidth="1"/>
    <col min="3" max="3" width="12" customWidth="1"/>
    <col min="4" max="5" width="10.85546875" customWidth="1"/>
    <col min="6" max="6" width="11.7109375" customWidth="1"/>
    <col min="7" max="7" width="12" customWidth="1"/>
    <col min="10" max="10" width="12.42578125" customWidth="1"/>
    <col min="16" max="16" width="15.85546875" customWidth="1"/>
  </cols>
  <sheetData>
    <row r="1" spans="1:22" ht="40.5" customHeight="1" x14ac:dyDescent="0.25">
      <c r="A1" s="47"/>
    </row>
    <row r="4" spans="1:22" ht="21.75" thickBot="1" x14ac:dyDescent="0.3">
      <c r="B4" s="48" t="str">
        <f>CONCATENATE("Turistas "," entrados a Canarias e islas")</f>
        <v>Turistas  entrados a Canarias e islas</v>
      </c>
      <c r="C4" s="48"/>
      <c r="D4" s="48"/>
      <c r="E4" s="48"/>
      <c r="F4" s="48"/>
      <c r="G4" s="48"/>
      <c r="H4" s="48"/>
      <c r="I4" s="48"/>
      <c r="J4" s="48"/>
      <c r="K4" s="48"/>
      <c r="L4" s="48"/>
      <c r="M4" s="48"/>
      <c r="N4" s="48"/>
      <c r="O4" s="48"/>
      <c r="P4" s="48"/>
      <c r="Q4" s="48"/>
      <c r="R4" s="48"/>
      <c r="S4" s="48"/>
      <c r="T4" s="48"/>
      <c r="U4" s="48"/>
      <c r="V4" s="48"/>
    </row>
    <row r="5" spans="1:22" ht="6" customHeight="1" thickBot="1" x14ac:dyDescent="0.3">
      <c r="F5" s="49"/>
      <c r="G5" s="49"/>
      <c r="H5" s="49"/>
      <c r="I5" s="49"/>
      <c r="J5" s="49"/>
      <c r="K5" s="49"/>
      <c r="L5" s="49"/>
      <c r="M5" s="49"/>
      <c r="N5" s="49"/>
      <c r="O5" s="49"/>
      <c r="P5" s="49"/>
      <c r="Q5" s="49"/>
      <c r="R5" s="49"/>
      <c r="S5" s="49"/>
      <c r="T5" s="49"/>
      <c r="U5" s="49"/>
      <c r="V5" s="49"/>
    </row>
    <row r="6" spans="1:22" ht="63" customHeight="1" thickBot="1" x14ac:dyDescent="0.3">
      <c r="B6" s="28"/>
      <c r="C6" s="50" t="s">
        <v>223</v>
      </c>
      <c r="D6" s="50" t="s">
        <v>224</v>
      </c>
      <c r="E6" s="50" t="s">
        <v>225</v>
      </c>
      <c r="F6" s="50" t="s">
        <v>226</v>
      </c>
      <c r="G6" s="50" t="s">
        <v>222</v>
      </c>
      <c r="H6" s="33" t="str">
        <f>CONCATENATE("Variación ",RIGHT(G6,2),"/",RIGHT(F6,2))</f>
        <v>Variación 23/22</v>
      </c>
      <c r="I6" s="33" t="str">
        <f>CONCATENATE("Variación ",RIGHT(G6,2),"/",RIGHT(C6,2))</f>
        <v>Variación 23/19</v>
      </c>
      <c r="J6" s="33" t="str">
        <f>CONCATENATE("diferencia ",RIGHT(G6,2),"/",RIGHT(F6,2))</f>
        <v>diferencia 23/22</v>
      </c>
      <c r="K6" s="33" t="str">
        <f>CONCATENATE("diferencia ",RIGHT(G6,2),"/",RIGHT(C6,2))</f>
        <v>diferencia 23/19</v>
      </c>
      <c r="L6" s="51" t="str">
        <f>CONCATENATE("Cuota ",RIGHT(G6,4))</f>
        <v>Cuota 2023</v>
      </c>
      <c r="M6" s="52" t="s">
        <v>227</v>
      </c>
      <c r="N6" s="53" t="s">
        <v>228</v>
      </c>
      <c r="O6" s="53" t="s">
        <v>229</v>
      </c>
      <c r="P6" s="53" t="s">
        <v>230</v>
      </c>
      <c r="Q6" s="54" t="s">
        <v>231</v>
      </c>
      <c r="R6" s="33" t="str">
        <f>CONCATENATE("Variación ",RIGHT(Q6,2),"/",RIGHT(P6,2))</f>
        <v>Variación 23/22</v>
      </c>
      <c r="S6" s="33" t="str">
        <f>CONCATENATE("Variación ",RIGHT(Q6,2),"/",RIGHT(M6,2))</f>
        <v>Variación 23/19</v>
      </c>
      <c r="T6" s="33" t="str">
        <f>CONCATENATE("diferencia ",RIGHT(Q6,2),"/",RIGHT(P6,2))</f>
        <v>diferencia 23/22</v>
      </c>
      <c r="U6" s="33" t="str">
        <f>CONCATENATE("diferencia ",RIGHT(Q6,2),"/",RIGHT(M6,2))</f>
        <v>diferencia 23/19</v>
      </c>
      <c r="V6" s="51" t="str">
        <f>CONCATENATE("Cuota ",RIGHT(Q6,4))</f>
        <v>Cuota 2023</v>
      </c>
    </row>
    <row r="7" spans="1:22" ht="16.5" thickBot="1" x14ac:dyDescent="0.3">
      <c r="B7" s="55" t="s">
        <v>58</v>
      </c>
      <c r="C7" s="56"/>
      <c r="D7" s="56"/>
      <c r="E7" s="56"/>
      <c r="F7" s="56"/>
      <c r="G7" s="56"/>
      <c r="H7" s="56"/>
      <c r="I7" s="56"/>
      <c r="J7" s="56"/>
      <c r="K7" s="56"/>
      <c r="L7" s="56"/>
      <c r="M7" s="56"/>
      <c r="N7" s="56"/>
      <c r="O7" s="56"/>
      <c r="P7" s="56"/>
      <c r="Q7" s="56"/>
      <c r="R7" s="56"/>
      <c r="S7" s="56"/>
      <c r="T7" s="56"/>
      <c r="U7" s="56"/>
      <c r="V7" s="56"/>
    </row>
    <row r="8" spans="1:22" ht="15.75" x14ac:dyDescent="0.25">
      <c r="B8" s="57" t="s">
        <v>160</v>
      </c>
      <c r="C8" s="58">
        <v>15115709</v>
      </c>
      <c r="D8" s="58">
        <v>4631804</v>
      </c>
      <c r="E8" s="58">
        <v>6697165</v>
      </c>
      <c r="F8" s="58">
        <v>14617383</v>
      </c>
      <c r="G8" s="58">
        <v>16210911</v>
      </c>
      <c r="H8" s="59">
        <f>G8/F8-1</f>
        <v>0.10901595723393176</v>
      </c>
      <c r="I8" s="59">
        <f>G8/C8-1</f>
        <v>7.2454557043933665E-2</v>
      </c>
      <c r="J8" s="58">
        <f>G8-F8</f>
        <v>1593528</v>
      </c>
      <c r="K8" s="58">
        <f>G8-C8</f>
        <v>1095202</v>
      </c>
      <c r="L8" s="59">
        <f>G8/$G$8</f>
        <v>1</v>
      </c>
      <c r="M8" s="60">
        <v>1325924</v>
      </c>
      <c r="N8" s="61">
        <v>250574</v>
      </c>
      <c r="O8" s="61">
        <v>1025982</v>
      </c>
      <c r="P8" s="61">
        <v>1448890</v>
      </c>
      <c r="Q8" s="61">
        <v>1569613</v>
      </c>
      <c r="R8" s="59">
        <f>Q8/P8-1</f>
        <v>8.3321025060563603E-2</v>
      </c>
      <c r="S8" s="59">
        <f>Q8/M8-1</f>
        <v>0.18378806025081373</v>
      </c>
      <c r="T8" s="58">
        <f>P8-O8</f>
        <v>422908</v>
      </c>
      <c r="U8" s="58">
        <f>Q8-M8</f>
        <v>243689</v>
      </c>
      <c r="V8" s="59">
        <f>Q8/$G$8</f>
        <v>9.6824478278857984E-2</v>
      </c>
    </row>
    <row r="9" spans="1:22" x14ac:dyDescent="0.25">
      <c r="B9" s="62" t="s">
        <v>161</v>
      </c>
      <c r="C9" s="63">
        <v>5889454</v>
      </c>
      <c r="D9" s="63">
        <v>1931945</v>
      </c>
      <c r="E9" s="63">
        <v>2762750</v>
      </c>
      <c r="F9" s="63">
        <v>5951456</v>
      </c>
      <c r="G9" s="63">
        <v>6572823</v>
      </c>
      <c r="H9" s="64">
        <f t="shared" ref="H9:H13" si="0">G9/F9-1</f>
        <v>0.10440587983847993</v>
      </c>
      <c r="I9" s="64">
        <f t="shared" ref="I9:I13" si="1">G9/C9-1</f>
        <v>0.11603265769628224</v>
      </c>
      <c r="J9" s="63">
        <f t="shared" ref="J9:J13" si="2">G9-F9</f>
        <v>621367</v>
      </c>
      <c r="K9" s="63">
        <f t="shared" ref="K9:K13" si="3">G9-C9</f>
        <v>683369</v>
      </c>
      <c r="L9" s="64">
        <f t="shared" ref="L9:L13" si="4">G9/$G$8</f>
        <v>0.405456732197222</v>
      </c>
      <c r="M9" s="65">
        <v>526258</v>
      </c>
      <c r="N9" s="63">
        <v>109315</v>
      </c>
      <c r="O9" s="63">
        <v>415641</v>
      </c>
      <c r="P9" s="63">
        <v>584798</v>
      </c>
      <c r="Q9" s="63">
        <v>636062</v>
      </c>
      <c r="R9" s="64">
        <f t="shared" ref="R9:R13" si="5">Q9/P9-1</f>
        <v>8.7661038512443668E-2</v>
      </c>
      <c r="S9" s="64">
        <f t="shared" ref="S9:S13" si="6">Q9/M9-1</f>
        <v>0.20865050982597899</v>
      </c>
      <c r="T9" s="63">
        <f>Q9-P9</f>
        <v>51264</v>
      </c>
      <c r="U9" s="63">
        <f t="shared" ref="U9:U13" si="7">Q9-M9</f>
        <v>109804</v>
      </c>
      <c r="V9" s="64">
        <f t="shared" ref="V9:V13" si="8">Q9/$G$8</f>
        <v>3.9236659802771107E-2</v>
      </c>
    </row>
    <row r="10" spans="1:22" x14ac:dyDescent="0.25">
      <c r="B10" s="62" t="s">
        <v>162</v>
      </c>
      <c r="C10" s="63">
        <v>4272615</v>
      </c>
      <c r="D10" s="63">
        <v>1331425</v>
      </c>
      <c r="E10" s="63">
        <v>1789513</v>
      </c>
      <c r="F10" s="63">
        <v>3868048</v>
      </c>
      <c r="G10" s="63">
        <v>4340676</v>
      </c>
      <c r="H10" s="64">
        <f t="shared" si="0"/>
        <v>0.12218772879757434</v>
      </c>
      <c r="I10" s="64">
        <f t="shared" si="1"/>
        <v>1.5929588788130999E-2</v>
      </c>
      <c r="J10" s="63">
        <f t="shared" si="2"/>
        <v>472628</v>
      </c>
      <c r="K10" s="63">
        <f t="shared" si="3"/>
        <v>68061</v>
      </c>
      <c r="L10" s="64">
        <f t="shared" si="4"/>
        <v>0.26776261987990679</v>
      </c>
      <c r="M10" s="65">
        <v>416723</v>
      </c>
      <c r="N10" s="63">
        <v>74976</v>
      </c>
      <c r="O10" s="63">
        <v>316527</v>
      </c>
      <c r="P10" s="63">
        <v>421484</v>
      </c>
      <c r="Q10" s="63">
        <v>465099</v>
      </c>
      <c r="R10" s="64">
        <f t="shared" si="5"/>
        <v>0.1034796101394122</v>
      </c>
      <c r="S10" s="64">
        <f t="shared" si="6"/>
        <v>0.11608670507747343</v>
      </c>
      <c r="T10" s="63">
        <f t="shared" ref="T10:T13" si="9">Q10-P10</f>
        <v>43615</v>
      </c>
      <c r="U10" s="63">
        <f t="shared" si="7"/>
        <v>48376</v>
      </c>
      <c r="V10" s="64">
        <f t="shared" si="8"/>
        <v>2.8690491237660858E-2</v>
      </c>
    </row>
    <row r="11" spans="1:22" x14ac:dyDescent="0.25">
      <c r="B11" s="62" t="s">
        <v>163</v>
      </c>
      <c r="C11" s="63">
        <v>3065575</v>
      </c>
      <c r="D11" s="63">
        <v>795213</v>
      </c>
      <c r="E11" s="63">
        <v>1188784</v>
      </c>
      <c r="F11" s="63">
        <v>2816231</v>
      </c>
      <c r="G11" s="63">
        <v>3179036</v>
      </c>
      <c r="H11" s="64">
        <f t="shared" si="0"/>
        <v>0.12882643504740909</v>
      </c>
      <c r="I11" s="64">
        <f t="shared" si="1"/>
        <v>3.7011327401873961E-2</v>
      </c>
      <c r="J11" s="63">
        <f t="shared" si="2"/>
        <v>362805</v>
      </c>
      <c r="K11" s="63">
        <f t="shared" si="3"/>
        <v>113461</v>
      </c>
      <c r="L11" s="64">
        <f t="shared" si="4"/>
        <v>0.19610470996972348</v>
      </c>
      <c r="M11" s="65">
        <v>256733</v>
      </c>
      <c r="N11" s="63">
        <v>38706</v>
      </c>
      <c r="O11" s="63">
        <v>169823</v>
      </c>
      <c r="P11" s="63">
        <v>263759</v>
      </c>
      <c r="Q11" s="63">
        <v>300753</v>
      </c>
      <c r="R11" s="64">
        <f>Q11/P11-1</f>
        <v>0.14025682535951378</v>
      </c>
      <c r="S11" s="64">
        <f>Q11/M11-1</f>
        <v>0.17146218055333762</v>
      </c>
      <c r="T11" s="63">
        <f>Q11-P11</f>
        <v>36994</v>
      </c>
      <c r="U11" s="63">
        <f t="shared" si="7"/>
        <v>44020</v>
      </c>
      <c r="V11" s="64">
        <f t="shared" si="8"/>
        <v>1.8552504544624298E-2</v>
      </c>
    </row>
    <row r="12" spans="1:22" x14ac:dyDescent="0.25">
      <c r="B12" s="62" t="s">
        <v>164</v>
      </c>
      <c r="C12" s="63">
        <v>2023196</v>
      </c>
      <c r="D12" s="63">
        <v>652706</v>
      </c>
      <c r="E12" s="63">
        <v>1024015</v>
      </c>
      <c r="F12" s="63">
        <v>2137752</v>
      </c>
      <c r="G12" s="63">
        <v>2380581</v>
      </c>
      <c r="H12" s="64">
        <f t="shared" si="0"/>
        <v>0.11359081876662969</v>
      </c>
      <c r="I12" s="64">
        <f t="shared" si="1"/>
        <v>0.17664378537719538</v>
      </c>
      <c r="J12" s="63">
        <f t="shared" si="2"/>
        <v>242829</v>
      </c>
      <c r="K12" s="63">
        <f t="shared" si="3"/>
        <v>357385</v>
      </c>
      <c r="L12" s="64">
        <f t="shared" si="4"/>
        <v>0.14685053788772265</v>
      </c>
      <c r="M12" s="65">
        <v>168717</v>
      </c>
      <c r="N12" s="63">
        <v>39909</v>
      </c>
      <c r="O12" s="63">
        <v>141590</v>
      </c>
      <c r="P12" s="63">
        <v>210152</v>
      </c>
      <c r="Q12" s="63">
        <v>230895</v>
      </c>
      <c r="R12" s="64">
        <f t="shared" si="5"/>
        <v>9.8704747040237573E-2</v>
      </c>
      <c r="S12" s="64">
        <f t="shared" si="6"/>
        <v>0.36853429115026937</v>
      </c>
      <c r="T12" s="63">
        <f t="shared" si="9"/>
        <v>20743</v>
      </c>
      <c r="U12" s="63">
        <f t="shared" si="7"/>
        <v>62178</v>
      </c>
      <c r="V12" s="64">
        <f t="shared" si="8"/>
        <v>1.4243184729100048E-2</v>
      </c>
    </row>
    <row r="13" spans="1:22" ht="15.75" thickBot="1" x14ac:dyDescent="0.3">
      <c r="B13" s="62" t="s">
        <v>165</v>
      </c>
      <c r="C13" s="63">
        <v>343680</v>
      </c>
      <c r="D13" s="63">
        <v>123705</v>
      </c>
      <c r="E13" s="63">
        <v>161172</v>
      </c>
      <c r="F13" s="63">
        <v>224351</v>
      </c>
      <c r="G13" s="63">
        <v>233427</v>
      </c>
      <c r="H13" s="64">
        <f t="shared" si="0"/>
        <v>4.0454466438750059E-2</v>
      </c>
      <c r="I13" s="64">
        <f t="shared" si="1"/>
        <v>-0.32080132681564244</v>
      </c>
      <c r="J13" s="63">
        <f t="shared" si="2"/>
        <v>9076</v>
      </c>
      <c r="K13" s="63">
        <f t="shared" si="3"/>
        <v>-110253</v>
      </c>
      <c r="L13" s="64">
        <f t="shared" si="4"/>
        <v>1.4399375827798943E-2</v>
      </c>
      <c r="M13" s="66">
        <v>35515</v>
      </c>
      <c r="N13" s="67">
        <v>9735</v>
      </c>
      <c r="O13" s="67">
        <v>18737</v>
      </c>
      <c r="P13" s="67">
        <v>22470</v>
      </c>
      <c r="Q13" s="67">
        <v>37974</v>
      </c>
      <c r="R13" s="64">
        <f t="shared" si="5"/>
        <v>0.6899866488651536</v>
      </c>
      <c r="S13" s="64">
        <f t="shared" si="6"/>
        <v>6.9238349992960746E-2</v>
      </c>
      <c r="T13" s="63">
        <f t="shared" si="9"/>
        <v>15504</v>
      </c>
      <c r="U13" s="63">
        <f t="shared" si="7"/>
        <v>2459</v>
      </c>
      <c r="V13" s="64">
        <f t="shared" si="8"/>
        <v>2.3424963593964582E-3</v>
      </c>
    </row>
    <row r="14" spans="1:22" ht="16.5" thickBot="1" x14ac:dyDescent="0.3">
      <c r="B14" s="55" t="s">
        <v>93</v>
      </c>
      <c r="C14" s="56"/>
      <c r="D14" s="56"/>
      <c r="E14" s="56"/>
      <c r="F14" s="56"/>
      <c r="G14" s="56"/>
      <c r="H14" s="56"/>
      <c r="I14" s="56"/>
      <c r="J14" s="56"/>
      <c r="K14" s="56"/>
      <c r="L14" s="56"/>
      <c r="M14" s="56"/>
      <c r="N14" s="56"/>
      <c r="O14" s="56"/>
      <c r="P14" s="56"/>
      <c r="Q14" s="56"/>
      <c r="R14" s="56"/>
      <c r="S14" s="56"/>
      <c r="T14" s="56"/>
      <c r="U14" s="56"/>
      <c r="V14" s="56"/>
    </row>
    <row r="15" spans="1:22" ht="15.75" x14ac:dyDescent="0.25">
      <c r="B15" s="57" t="s">
        <v>160</v>
      </c>
      <c r="C15" s="58">
        <v>13147474</v>
      </c>
      <c r="D15" s="58">
        <v>3818966</v>
      </c>
      <c r="E15" s="58">
        <v>5278731</v>
      </c>
      <c r="F15" s="58">
        <v>12694329</v>
      </c>
      <c r="G15" s="58">
        <v>14266572</v>
      </c>
      <c r="H15" s="59">
        <f>G15/F15-1</f>
        <v>0.12385396660193693</v>
      </c>
      <c r="I15" s="59">
        <f>G15/C15-1</f>
        <v>8.5118860094341997E-2</v>
      </c>
      <c r="J15" s="58">
        <f>G15-F15</f>
        <v>1572243</v>
      </c>
      <c r="K15" s="58">
        <f>G15-C15</f>
        <v>1119098</v>
      </c>
      <c r="L15" s="59">
        <f>G15/$G$15</f>
        <v>1</v>
      </c>
      <c r="M15" s="68">
        <v>1199556</v>
      </c>
      <c r="N15" s="58">
        <v>208450</v>
      </c>
      <c r="O15" s="58">
        <v>903812</v>
      </c>
      <c r="P15" s="58">
        <v>1317542</v>
      </c>
      <c r="Q15" s="58">
        <v>1443192</v>
      </c>
      <c r="R15" s="59">
        <f>Q15/P15-1</f>
        <v>9.5366978813578696E-2</v>
      </c>
      <c r="S15" s="59">
        <f>Q15/M15-1</f>
        <v>0.20310514890509479</v>
      </c>
      <c r="T15" s="58">
        <f>Q15-P15</f>
        <v>125650</v>
      </c>
      <c r="U15" s="58">
        <f>Q15-M15</f>
        <v>243636</v>
      </c>
      <c r="V15" s="59">
        <f>Q15/$G$15</f>
        <v>0.10115898899889897</v>
      </c>
    </row>
    <row r="16" spans="1:22" x14ac:dyDescent="0.25">
      <c r="B16" s="62" t="s">
        <v>161</v>
      </c>
      <c r="C16" s="63">
        <v>5048209</v>
      </c>
      <c r="D16" s="63">
        <v>1579182</v>
      </c>
      <c r="E16" s="63">
        <v>2189109</v>
      </c>
      <c r="F16" s="63">
        <v>5116249</v>
      </c>
      <c r="G16" s="63">
        <v>5678405</v>
      </c>
      <c r="H16" s="64">
        <f t="shared" ref="H16:H20" si="10">G16/F16-1</f>
        <v>0.10987659122923854</v>
      </c>
      <c r="I16" s="64">
        <f t="shared" ref="I16:I20" si="11">G16/C16-1</f>
        <v>0.12483556049284017</v>
      </c>
      <c r="J16" s="63">
        <f t="shared" ref="J16:J20" si="12">G16-F16</f>
        <v>562156</v>
      </c>
      <c r="K16" s="63">
        <f t="shared" ref="K16:K20" si="13">G16-C16</f>
        <v>630196</v>
      </c>
      <c r="L16" s="64">
        <f t="shared" ref="L16:L20" si="14">G16/$G$15</f>
        <v>0.39802168313453296</v>
      </c>
      <c r="M16" s="65">
        <v>469811</v>
      </c>
      <c r="N16" s="63">
        <v>92652</v>
      </c>
      <c r="O16" s="63">
        <v>367811</v>
      </c>
      <c r="P16" s="63">
        <v>526495</v>
      </c>
      <c r="Q16" s="63">
        <v>578100</v>
      </c>
      <c r="R16" s="64">
        <f t="shared" ref="R16:R19" si="15">Q16/P16-1</f>
        <v>9.8016125509264196E-2</v>
      </c>
      <c r="S16" s="64">
        <f t="shared" ref="S16:S20" si="16">Q16/M16-1</f>
        <v>0.23049481600047672</v>
      </c>
      <c r="T16" s="63">
        <f t="shared" ref="T16:T20" si="17">Q16-P16</f>
        <v>51605</v>
      </c>
      <c r="U16" s="63">
        <f t="shared" ref="U16:U20" si="18">Q16-M16</f>
        <v>108289</v>
      </c>
      <c r="V16" s="64">
        <f t="shared" ref="V16:V20" si="19">Q16/$G$15</f>
        <v>4.0521296917016926E-2</v>
      </c>
    </row>
    <row r="17" spans="2:22" x14ac:dyDescent="0.25">
      <c r="B17" s="62" t="s">
        <v>162</v>
      </c>
      <c r="C17" s="63">
        <v>3620756</v>
      </c>
      <c r="D17" s="63">
        <v>1090529</v>
      </c>
      <c r="E17" s="63">
        <v>1399181</v>
      </c>
      <c r="F17" s="63">
        <v>3316840</v>
      </c>
      <c r="G17" s="63">
        <v>3811475</v>
      </c>
      <c r="H17" s="64">
        <f t="shared" si="10"/>
        <v>0.1491283872601632</v>
      </c>
      <c r="I17" s="64">
        <f t="shared" si="11"/>
        <v>5.267380624377882E-2</v>
      </c>
      <c r="J17" s="63">
        <f t="shared" si="12"/>
        <v>494635</v>
      </c>
      <c r="K17" s="63">
        <f t="shared" si="13"/>
        <v>190719</v>
      </c>
      <c r="L17" s="64">
        <f t="shared" si="14"/>
        <v>0.26716123536894498</v>
      </c>
      <c r="M17" s="65">
        <v>377661</v>
      </c>
      <c r="N17" s="63">
        <v>61848</v>
      </c>
      <c r="O17" s="63">
        <v>280210</v>
      </c>
      <c r="P17" s="63">
        <v>383148</v>
      </c>
      <c r="Q17" s="63">
        <v>430708</v>
      </c>
      <c r="R17" s="64">
        <f t="shared" si="15"/>
        <v>0.12412957917045109</v>
      </c>
      <c r="S17" s="64">
        <f t="shared" si="16"/>
        <v>0.14046194867884165</v>
      </c>
      <c r="T17" s="63">
        <f t="shared" si="17"/>
        <v>47560</v>
      </c>
      <c r="U17" s="63">
        <f t="shared" si="18"/>
        <v>53047</v>
      </c>
      <c r="V17" s="64">
        <f t="shared" si="19"/>
        <v>3.0190013410369358E-2</v>
      </c>
    </row>
    <row r="18" spans="2:22" x14ac:dyDescent="0.25">
      <c r="B18" s="62" t="s">
        <v>163</v>
      </c>
      <c r="C18" s="63">
        <v>2756026</v>
      </c>
      <c r="D18" s="63">
        <v>661524</v>
      </c>
      <c r="E18" s="63">
        <v>902978</v>
      </c>
      <c r="F18" s="63">
        <v>2466036</v>
      </c>
      <c r="G18" s="63">
        <v>2853186</v>
      </c>
      <c r="H18" s="64">
        <f t="shared" si="10"/>
        <v>0.15699284195364549</v>
      </c>
      <c r="I18" s="64">
        <f t="shared" si="11"/>
        <v>3.5253658710041158E-2</v>
      </c>
      <c r="J18" s="63">
        <f t="shared" si="12"/>
        <v>387150</v>
      </c>
      <c r="K18" s="63">
        <f t="shared" si="13"/>
        <v>97160</v>
      </c>
      <c r="L18" s="64">
        <f t="shared" si="14"/>
        <v>0.19999099994027997</v>
      </c>
      <c r="M18" s="65">
        <v>235088</v>
      </c>
      <c r="N18" s="63">
        <v>31285</v>
      </c>
      <c r="O18" s="63">
        <v>148414</v>
      </c>
      <c r="P18" s="63">
        <v>240727</v>
      </c>
      <c r="Q18" s="63">
        <v>279491</v>
      </c>
      <c r="R18" s="64">
        <f t="shared" si="15"/>
        <v>0.16102888334087995</v>
      </c>
      <c r="S18" s="64">
        <f t="shared" si="16"/>
        <v>0.18887820730960314</v>
      </c>
      <c r="T18" s="63">
        <f t="shared" si="17"/>
        <v>38764</v>
      </c>
      <c r="U18" s="63">
        <f t="shared" si="18"/>
        <v>44403</v>
      </c>
      <c r="V18" s="64">
        <f t="shared" si="19"/>
        <v>1.9590620648043552E-2</v>
      </c>
    </row>
    <row r="19" spans="2:22" x14ac:dyDescent="0.25">
      <c r="B19" s="62" t="s">
        <v>164</v>
      </c>
      <c r="C19" s="63">
        <v>1857792</v>
      </c>
      <c r="D19" s="63">
        <v>566217</v>
      </c>
      <c r="E19" s="63">
        <v>877604</v>
      </c>
      <c r="F19" s="63">
        <v>1968558</v>
      </c>
      <c r="G19" s="63">
        <v>2203105</v>
      </c>
      <c r="H19" s="64">
        <f t="shared" si="10"/>
        <v>0.1191466037576745</v>
      </c>
      <c r="I19" s="64">
        <f t="shared" si="11"/>
        <v>0.18587279953837665</v>
      </c>
      <c r="J19" s="63">
        <f t="shared" si="12"/>
        <v>234547</v>
      </c>
      <c r="K19" s="63">
        <f t="shared" si="13"/>
        <v>345313</v>
      </c>
      <c r="L19" s="64">
        <f t="shared" si="14"/>
        <v>0.1544242723479754</v>
      </c>
      <c r="M19" s="65">
        <v>159941</v>
      </c>
      <c r="N19" s="63">
        <v>35812</v>
      </c>
      <c r="O19" s="63">
        <v>130332</v>
      </c>
      <c r="P19" s="63">
        <v>197959</v>
      </c>
      <c r="Q19" s="63">
        <v>218318</v>
      </c>
      <c r="R19" s="64">
        <f t="shared" si="15"/>
        <v>0.10284452841244907</v>
      </c>
      <c r="S19" s="64">
        <f t="shared" si="16"/>
        <v>0.36499084037238738</v>
      </c>
      <c r="T19" s="63">
        <f t="shared" si="17"/>
        <v>20359</v>
      </c>
      <c r="U19" s="63">
        <f t="shared" si="18"/>
        <v>58377</v>
      </c>
      <c r="V19" s="64">
        <f t="shared" si="19"/>
        <v>1.5302765093114169E-2</v>
      </c>
    </row>
    <row r="20" spans="2:22" ht="15.75" thickBot="1" x14ac:dyDescent="0.3">
      <c r="B20" s="62" t="s">
        <v>165</v>
      </c>
      <c r="C20" s="63">
        <v>282923</v>
      </c>
      <c r="D20" s="63">
        <v>94407</v>
      </c>
      <c r="E20" s="63">
        <v>72258</v>
      </c>
      <c r="F20" s="63">
        <v>154511</v>
      </c>
      <c r="G20" s="63">
        <v>177831</v>
      </c>
      <c r="H20" s="64">
        <f t="shared" si="10"/>
        <v>0.15092776566069732</v>
      </c>
      <c r="I20" s="64">
        <f t="shared" si="11"/>
        <v>-0.37145088946462468</v>
      </c>
      <c r="J20" s="63">
        <f t="shared" si="12"/>
        <v>23320</v>
      </c>
      <c r="K20" s="63">
        <f t="shared" si="13"/>
        <v>-105092</v>
      </c>
      <c r="L20" s="64">
        <f t="shared" si="14"/>
        <v>1.2464872430461921E-2</v>
      </c>
      <c r="M20" s="65">
        <v>32155</v>
      </c>
      <c r="N20" s="63">
        <v>8308</v>
      </c>
      <c r="O20" s="63">
        <v>6578</v>
      </c>
      <c r="P20" s="63">
        <v>19406</v>
      </c>
      <c r="Q20" s="63">
        <v>33781</v>
      </c>
      <c r="R20" s="64" t="s">
        <v>123</v>
      </c>
      <c r="S20" s="64">
        <f t="shared" si="16"/>
        <v>5.056756336495094E-2</v>
      </c>
      <c r="T20" s="63">
        <f t="shared" si="17"/>
        <v>14375</v>
      </c>
      <c r="U20" s="63">
        <f t="shared" si="18"/>
        <v>1626</v>
      </c>
      <c r="V20" s="64">
        <f t="shared" si="19"/>
        <v>2.367842814657929E-3</v>
      </c>
    </row>
    <row r="21" spans="2:22" ht="16.5" thickBot="1" x14ac:dyDescent="0.3">
      <c r="B21" s="55" t="s">
        <v>166</v>
      </c>
      <c r="C21" s="56"/>
      <c r="D21" s="56"/>
      <c r="E21" s="56"/>
      <c r="F21" s="56"/>
      <c r="G21" s="56"/>
      <c r="H21" s="56"/>
      <c r="I21" s="56"/>
      <c r="J21" s="56"/>
      <c r="K21" s="56"/>
      <c r="L21" s="56"/>
      <c r="M21" s="56"/>
      <c r="N21" s="56"/>
      <c r="O21" s="56"/>
      <c r="P21" s="56"/>
      <c r="Q21" s="56"/>
      <c r="R21" s="56"/>
      <c r="S21" s="56"/>
      <c r="T21" s="56"/>
      <c r="U21" s="56"/>
      <c r="V21" s="56"/>
    </row>
    <row r="22" spans="2:22" ht="15.75" x14ac:dyDescent="0.25">
      <c r="B22" s="57" t="s">
        <v>160</v>
      </c>
      <c r="C22" s="58">
        <v>1968234</v>
      </c>
      <c r="D22" s="58">
        <v>812839</v>
      </c>
      <c r="E22" s="58">
        <v>1418435</v>
      </c>
      <c r="F22" s="58">
        <v>1923053</v>
      </c>
      <c r="G22" s="58">
        <v>1944338</v>
      </c>
      <c r="H22" s="59">
        <f>G22/F22-1</f>
        <v>1.1068337690120833E-2</v>
      </c>
      <c r="I22" s="59">
        <f>G22/C22-1</f>
        <v>-1.2140832848126837E-2</v>
      </c>
      <c r="J22" s="58">
        <f>G22-F22</f>
        <v>21285</v>
      </c>
      <c r="K22" s="58">
        <f>G22-C22</f>
        <v>-23896</v>
      </c>
      <c r="L22" s="59">
        <f>G22/$G$22</f>
        <v>1</v>
      </c>
      <c r="M22" s="68">
        <v>126368</v>
      </c>
      <c r="N22" s="58">
        <v>42124</v>
      </c>
      <c r="O22" s="58">
        <v>122170</v>
      </c>
      <c r="P22" s="58">
        <v>131348</v>
      </c>
      <c r="Q22" s="58">
        <v>126421</v>
      </c>
      <c r="R22" s="59">
        <f>Q22/P22-1</f>
        <v>-3.7511039376313282E-2</v>
      </c>
      <c r="S22" s="59">
        <f>Q22/M22-1</f>
        <v>4.1940997720946172E-4</v>
      </c>
      <c r="T22" s="58">
        <f>Q22-P22</f>
        <v>-4927</v>
      </c>
      <c r="U22" s="58">
        <f>Q22-M22</f>
        <v>53</v>
      </c>
      <c r="V22" s="59">
        <f>Q22/$G$22</f>
        <v>6.5020073670318632E-2</v>
      </c>
    </row>
    <row r="23" spans="2:22" x14ac:dyDescent="0.25">
      <c r="B23" s="62" t="s">
        <v>161</v>
      </c>
      <c r="C23" s="63">
        <v>841245</v>
      </c>
      <c r="D23" s="63">
        <v>352762</v>
      </c>
      <c r="E23" s="63">
        <v>573642</v>
      </c>
      <c r="F23" s="63">
        <v>835206</v>
      </c>
      <c r="G23" s="63">
        <v>894417</v>
      </c>
      <c r="H23" s="64">
        <f t="shared" ref="H23:H27" si="20">G23/F23-1</f>
        <v>7.0893887256556987E-2</v>
      </c>
      <c r="I23" s="64">
        <f t="shared" ref="I23:I27" si="21">G23/C23-1</f>
        <v>6.3206319205463268E-2</v>
      </c>
      <c r="J23" s="63">
        <f t="shared" ref="J23:J27" si="22">G23-F23</f>
        <v>59211</v>
      </c>
      <c r="K23" s="63">
        <f t="shared" ref="K23:K27" si="23">G23-C23</f>
        <v>53172</v>
      </c>
      <c r="L23" s="64">
        <f t="shared" ref="L23:L27" si="24">G23/$G$22</f>
        <v>0.46001106803446729</v>
      </c>
      <c r="M23" s="65">
        <v>56447</v>
      </c>
      <c r="N23" s="63">
        <v>16662</v>
      </c>
      <c r="O23" s="63">
        <v>47830</v>
      </c>
      <c r="P23" s="63">
        <v>58303</v>
      </c>
      <c r="Q23" s="63">
        <v>57962</v>
      </c>
      <c r="R23" s="64">
        <f t="shared" ref="R23:R27" si="25">Q23/P23-1</f>
        <v>-5.8487556386463968E-3</v>
      </c>
      <c r="S23" s="64">
        <f t="shared" ref="S23:S27" si="26">Q23/M23-1</f>
        <v>2.6839336014314208E-2</v>
      </c>
      <c r="T23" s="63">
        <f t="shared" ref="T23:T27" si="27">Q23-P23</f>
        <v>-341</v>
      </c>
      <c r="U23" s="63">
        <f t="shared" ref="U23:U27" si="28">Q23-M23</f>
        <v>1515</v>
      </c>
      <c r="V23" s="64">
        <f t="shared" ref="V23:V27" si="29">Q23/$G$22</f>
        <v>2.9810660492157227E-2</v>
      </c>
    </row>
    <row r="24" spans="2:22" x14ac:dyDescent="0.25">
      <c r="B24" s="62" t="s">
        <v>162</v>
      </c>
      <c r="C24" s="63">
        <v>651858</v>
      </c>
      <c r="D24" s="63">
        <v>240896</v>
      </c>
      <c r="E24" s="63">
        <v>390335</v>
      </c>
      <c r="F24" s="63">
        <v>551209</v>
      </c>
      <c r="G24" s="63">
        <v>529201</v>
      </c>
      <c r="H24" s="64">
        <f t="shared" si="20"/>
        <v>-3.9926779134593193E-2</v>
      </c>
      <c r="I24" s="64">
        <f t="shared" si="21"/>
        <v>-0.18816521389627805</v>
      </c>
      <c r="J24" s="63">
        <f t="shared" si="22"/>
        <v>-22008</v>
      </c>
      <c r="K24" s="63">
        <f t="shared" si="23"/>
        <v>-122657</v>
      </c>
      <c r="L24" s="64">
        <f t="shared" si="24"/>
        <v>0.2721754139455177</v>
      </c>
      <c r="M24" s="65">
        <v>39062</v>
      </c>
      <c r="N24" s="63">
        <v>13129</v>
      </c>
      <c r="O24" s="63">
        <v>36317</v>
      </c>
      <c r="P24" s="63">
        <v>38336</v>
      </c>
      <c r="Q24" s="63">
        <v>34390</v>
      </c>
      <c r="R24" s="64">
        <f t="shared" si="25"/>
        <v>-0.10293196994991649</v>
      </c>
      <c r="S24" s="64">
        <f t="shared" si="26"/>
        <v>-0.11960473094055601</v>
      </c>
      <c r="T24" s="63">
        <f t="shared" si="27"/>
        <v>-3946</v>
      </c>
      <c r="U24" s="63">
        <f t="shared" si="28"/>
        <v>-4672</v>
      </c>
      <c r="V24" s="64">
        <f t="shared" si="29"/>
        <v>1.7687253965102775E-2</v>
      </c>
    </row>
    <row r="25" spans="2:22" x14ac:dyDescent="0.25">
      <c r="B25" s="62" t="s">
        <v>163</v>
      </c>
      <c r="C25" s="63">
        <v>309550</v>
      </c>
      <c r="D25" s="63">
        <v>133691</v>
      </c>
      <c r="E25" s="63">
        <v>285807</v>
      </c>
      <c r="F25" s="63">
        <v>350194</v>
      </c>
      <c r="G25" s="63">
        <v>325853</v>
      </c>
      <c r="H25" s="64">
        <f t="shared" si="20"/>
        <v>-6.9507187444673546E-2</v>
      </c>
      <c r="I25" s="64">
        <f t="shared" si="21"/>
        <v>5.2666774349862777E-2</v>
      </c>
      <c r="J25" s="63">
        <f t="shared" si="22"/>
        <v>-24341</v>
      </c>
      <c r="K25" s="63">
        <f t="shared" si="23"/>
        <v>16303</v>
      </c>
      <c r="L25" s="64">
        <f t="shared" si="24"/>
        <v>0.16759071725183583</v>
      </c>
      <c r="M25" s="65">
        <v>21645</v>
      </c>
      <c r="N25" s="63">
        <v>7421</v>
      </c>
      <c r="O25" s="63">
        <v>21409</v>
      </c>
      <c r="P25" s="63">
        <v>23032</v>
      </c>
      <c r="Q25" s="63">
        <v>21262</v>
      </c>
      <c r="R25" s="64">
        <f t="shared" si="25"/>
        <v>-7.6849600555748521E-2</v>
      </c>
      <c r="S25" s="64">
        <f t="shared" si="26"/>
        <v>-1.7694617694617665E-2</v>
      </c>
      <c r="T25" s="63">
        <f t="shared" si="27"/>
        <v>-1770</v>
      </c>
      <c r="U25" s="63">
        <f t="shared" si="28"/>
        <v>-383</v>
      </c>
      <c r="V25" s="64">
        <f t="shared" si="29"/>
        <v>1.0935341488979797E-2</v>
      </c>
    </row>
    <row r="26" spans="2:22" x14ac:dyDescent="0.25">
      <c r="B26" s="62" t="s">
        <v>164</v>
      </c>
      <c r="C26" s="63">
        <v>165403</v>
      </c>
      <c r="D26" s="63">
        <v>86490</v>
      </c>
      <c r="E26" s="63">
        <v>146413</v>
      </c>
      <c r="F26" s="63">
        <v>169195</v>
      </c>
      <c r="G26" s="63">
        <v>177475</v>
      </c>
      <c r="H26" s="64">
        <f t="shared" si="20"/>
        <v>4.8937616359821412E-2</v>
      </c>
      <c r="I26" s="64">
        <f t="shared" si="21"/>
        <v>7.2985375114115181E-2</v>
      </c>
      <c r="J26" s="63">
        <f t="shared" si="22"/>
        <v>8280</v>
      </c>
      <c r="K26" s="63">
        <f t="shared" si="23"/>
        <v>12072</v>
      </c>
      <c r="L26" s="64">
        <f t="shared" si="24"/>
        <v>9.1277853953376425E-2</v>
      </c>
      <c r="M26" s="65">
        <v>8776</v>
      </c>
      <c r="N26" s="63">
        <v>4098</v>
      </c>
      <c r="O26" s="63">
        <v>11258</v>
      </c>
      <c r="P26" s="63">
        <v>12193</v>
      </c>
      <c r="Q26" s="63">
        <v>12577</v>
      </c>
      <c r="R26" s="64">
        <f t="shared" si="25"/>
        <v>3.1493479865496665E-2</v>
      </c>
      <c r="S26" s="64">
        <f t="shared" si="26"/>
        <v>0.43311303555150404</v>
      </c>
      <c r="T26" s="63">
        <f t="shared" si="27"/>
        <v>384</v>
      </c>
      <c r="U26" s="63">
        <f t="shared" si="28"/>
        <v>3801</v>
      </c>
      <c r="V26" s="64">
        <f t="shared" si="29"/>
        <v>6.4685255341406693E-3</v>
      </c>
    </row>
    <row r="27" spans="2:22" x14ac:dyDescent="0.25">
      <c r="B27" s="62" t="s">
        <v>165</v>
      </c>
      <c r="C27" s="63">
        <v>60757</v>
      </c>
      <c r="D27" s="63">
        <v>29298</v>
      </c>
      <c r="E27" s="63">
        <v>88913</v>
      </c>
      <c r="F27" s="63">
        <v>69843</v>
      </c>
      <c r="G27" s="63">
        <v>55596</v>
      </c>
      <c r="H27" s="64">
        <f t="shared" si="20"/>
        <v>-0.20398608307203303</v>
      </c>
      <c r="I27" s="64">
        <f t="shared" si="21"/>
        <v>-8.4944944615435225E-2</v>
      </c>
      <c r="J27" s="63">
        <f t="shared" si="22"/>
        <v>-14247</v>
      </c>
      <c r="K27" s="63">
        <f t="shared" si="23"/>
        <v>-5161</v>
      </c>
      <c r="L27" s="64">
        <f t="shared" si="24"/>
        <v>2.8593793877401973E-2</v>
      </c>
      <c r="M27" s="65">
        <v>3360</v>
      </c>
      <c r="N27" s="63">
        <v>1427</v>
      </c>
      <c r="O27" s="63">
        <v>12159</v>
      </c>
      <c r="P27" s="63">
        <v>3065</v>
      </c>
      <c r="Q27" s="63">
        <v>4192</v>
      </c>
      <c r="R27" s="64">
        <f t="shared" si="25"/>
        <v>0.36769983686786301</v>
      </c>
      <c r="S27" s="64">
        <f t="shared" si="26"/>
        <v>0.24761904761904763</v>
      </c>
      <c r="T27" s="63">
        <f t="shared" si="27"/>
        <v>1127</v>
      </c>
      <c r="U27" s="63">
        <f t="shared" si="28"/>
        <v>832</v>
      </c>
      <c r="V27" s="64">
        <f t="shared" si="29"/>
        <v>2.1560037400904573E-3</v>
      </c>
    </row>
    <row r="28" spans="2:22" x14ac:dyDescent="0.25">
      <c r="B28" s="41" t="s">
        <v>85</v>
      </c>
      <c r="C28" s="41"/>
      <c r="D28" s="41"/>
      <c r="E28" s="41"/>
      <c r="F28" s="41"/>
      <c r="G28" s="41"/>
      <c r="H28" s="41"/>
      <c r="I28" s="41"/>
      <c r="J28" s="41"/>
      <c r="K28" s="41"/>
      <c r="L28" s="41"/>
      <c r="M28" s="41"/>
      <c r="N28" s="41"/>
      <c r="O28" s="41"/>
      <c r="P28" s="41"/>
      <c r="Q28" s="41"/>
      <c r="R28" s="41"/>
      <c r="S28" s="41"/>
      <c r="T28" s="41"/>
      <c r="U28" s="41"/>
      <c r="V28" s="41"/>
    </row>
    <row r="29" spans="2:22" x14ac:dyDescent="0.25">
      <c r="B29" s="17" t="s">
        <v>167</v>
      </c>
      <c r="C29" s="17"/>
      <c r="D29" s="17"/>
      <c r="E29" s="17"/>
    </row>
    <row r="30" spans="2:22" x14ac:dyDescent="0.25">
      <c r="B30" s="17" t="s">
        <v>168</v>
      </c>
      <c r="C30" s="17"/>
      <c r="D30" s="17"/>
      <c r="E30" s="17"/>
    </row>
    <row r="34" spans="2:22" ht="21.75" thickBot="1" x14ac:dyDescent="0.3">
      <c r="B34" s="48" t="str">
        <f>CONCATENATE("Turistas "," entrados a Canarias e islas")</f>
        <v>Turistas  entrados a Canarias e islas</v>
      </c>
      <c r="C34" s="48"/>
      <c r="D34" s="48"/>
      <c r="E34" s="48"/>
      <c r="F34" s="48"/>
      <c r="G34" s="48"/>
      <c r="H34" s="48"/>
      <c r="I34" s="48"/>
      <c r="J34" s="48"/>
      <c r="K34" s="48"/>
      <c r="L34" s="48"/>
      <c r="M34" s="48"/>
      <c r="N34" s="48"/>
      <c r="O34" s="48"/>
      <c r="P34" s="48"/>
      <c r="Q34" s="48"/>
      <c r="R34" s="48"/>
      <c r="S34" s="48"/>
      <c r="T34" s="48"/>
      <c r="U34" s="48"/>
      <c r="V34" s="48"/>
    </row>
    <row r="35" spans="2:22" ht="6" customHeight="1" thickBot="1" x14ac:dyDescent="0.3">
      <c r="F35" s="49"/>
      <c r="G35" s="49"/>
      <c r="H35" s="49"/>
      <c r="I35" s="49"/>
      <c r="J35" s="49"/>
      <c r="K35" s="49"/>
      <c r="L35" s="49"/>
      <c r="M35" s="49"/>
      <c r="N35" s="49"/>
      <c r="O35" s="49"/>
      <c r="P35" s="49"/>
      <c r="Q35" s="49"/>
      <c r="R35" s="49"/>
      <c r="S35" s="49"/>
      <c r="T35" s="49"/>
      <c r="U35" s="49"/>
      <c r="V35" s="49"/>
    </row>
    <row r="36" spans="2:22" ht="60.75" thickBot="1" x14ac:dyDescent="0.3">
      <c r="B36" s="28"/>
      <c r="C36" s="50" t="s">
        <v>223</v>
      </c>
      <c r="D36" s="50" t="s">
        <v>224</v>
      </c>
      <c r="E36" s="50" t="s">
        <v>225</v>
      </c>
      <c r="F36" s="50" t="s">
        <v>226</v>
      </c>
      <c r="G36" s="50" t="s">
        <v>222</v>
      </c>
      <c r="H36" s="33" t="str">
        <f>CONCATENATE("Variación ",RIGHT(G36,2),"/",RIGHT(F36,2))</f>
        <v>Variación 23/22</v>
      </c>
      <c r="I36" s="33" t="str">
        <f>CONCATENATE("Variación ",RIGHT(G36,2),"/",RIGHT(C36,2))</f>
        <v>Variación 23/19</v>
      </c>
      <c r="J36" s="33" t="str">
        <f>CONCATENATE("diferencia ",RIGHT(G36,2),"/",RIGHT(F36,2))</f>
        <v>diferencia 23/22</v>
      </c>
      <c r="K36" s="33" t="str">
        <f>CONCATENATE("diferencia ",RIGHT(G36,2),"/",RIGHT(C36,2))</f>
        <v>diferencia 23/19</v>
      </c>
      <c r="L36" s="51" t="str">
        <f>CONCATENATE("Cuota ",RIGHT(G36,4))</f>
        <v>Cuota 2023</v>
      </c>
      <c r="M36" s="52" t="s">
        <v>227</v>
      </c>
      <c r="N36" s="53" t="s">
        <v>228</v>
      </c>
      <c r="O36" s="53" t="s">
        <v>229</v>
      </c>
      <c r="P36" s="53" t="s">
        <v>230</v>
      </c>
      <c r="Q36" s="54" t="s">
        <v>231</v>
      </c>
      <c r="R36" s="33" t="str">
        <f>CONCATENATE("Variación ",RIGHT(Q36,2),"/",RIGHT(P36,2))</f>
        <v>Variación 23/22</v>
      </c>
      <c r="S36" s="33" t="str">
        <f>CONCATENATE("Variación ",RIGHT(Q36,2),"/",RIGHT(M36,2))</f>
        <v>Variación 23/19</v>
      </c>
      <c r="T36" s="33" t="str">
        <f>CONCATENATE("diferencia ",RIGHT(Q36,2),"/",RIGHT(P36,2))</f>
        <v>diferencia 23/22</v>
      </c>
      <c r="U36" s="33" t="str">
        <f>CONCATENATE("diferencia ",RIGHT(Q36,2),"/",RIGHT(M36,2))</f>
        <v>diferencia 23/19</v>
      </c>
      <c r="V36" s="51" t="str">
        <f>CONCATENATE("Cuota ",RIGHT(Q36,4))</f>
        <v>Cuota 2023</v>
      </c>
    </row>
    <row r="37" spans="2:22" ht="16.5" thickBot="1" x14ac:dyDescent="0.3">
      <c r="B37" s="69" t="s">
        <v>160</v>
      </c>
      <c r="C37" s="70"/>
      <c r="D37" s="70"/>
      <c r="E37" s="70"/>
      <c r="F37" s="70"/>
      <c r="G37" s="70"/>
      <c r="H37" s="70"/>
      <c r="I37" s="70"/>
      <c r="J37" s="70"/>
      <c r="K37" s="70"/>
      <c r="L37" s="70"/>
      <c r="M37" s="70"/>
      <c r="N37" s="70"/>
      <c r="O37" s="70"/>
      <c r="P37" s="70"/>
      <c r="Q37" s="70"/>
      <c r="R37" s="70"/>
      <c r="S37" s="70"/>
      <c r="T37" s="70"/>
      <c r="U37" s="70"/>
      <c r="V37" s="70"/>
    </row>
    <row r="38" spans="2:22" ht="15.75" x14ac:dyDescent="0.25">
      <c r="B38" s="62" t="s">
        <v>58</v>
      </c>
      <c r="C38" s="58">
        <v>15115709</v>
      </c>
      <c r="D38" s="58">
        <v>4631804</v>
      </c>
      <c r="E38" s="58">
        <v>6697165</v>
      </c>
      <c r="F38" s="58">
        <v>14617383</v>
      </c>
      <c r="G38" s="58">
        <v>16210911</v>
      </c>
      <c r="H38" s="59">
        <f>G38/F38-1</f>
        <v>0.10901595723393176</v>
      </c>
      <c r="I38" s="59">
        <f>G38/C38-1</f>
        <v>7.2454557043933665E-2</v>
      </c>
      <c r="J38" s="58">
        <f>G38-F38</f>
        <v>1593528</v>
      </c>
      <c r="K38" s="58">
        <f>G38-C38</f>
        <v>1095202</v>
      </c>
      <c r="L38" s="59">
        <f>G38/$G$8</f>
        <v>1</v>
      </c>
      <c r="M38" s="60">
        <v>1325924</v>
      </c>
      <c r="N38" s="61">
        <v>250574</v>
      </c>
      <c r="O38" s="61">
        <v>1025982</v>
      </c>
      <c r="P38" s="61">
        <v>1448890</v>
      </c>
      <c r="Q38" s="61">
        <v>1569613</v>
      </c>
      <c r="R38" s="59">
        <f>Q38/P38-1</f>
        <v>8.3321025060563603E-2</v>
      </c>
      <c r="S38" s="59">
        <f>Q38/M38-1</f>
        <v>0.18378806025081373</v>
      </c>
      <c r="T38" s="58">
        <f>Q38-P38</f>
        <v>120723</v>
      </c>
      <c r="U38" s="58">
        <f>Q38-M38</f>
        <v>243689</v>
      </c>
      <c r="V38" s="59">
        <f>Q38/$G$8</f>
        <v>9.6824478278857984E-2</v>
      </c>
    </row>
    <row r="39" spans="2:22" ht="15.75" x14ac:dyDescent="0.25">
      <c r="B39" s="62" t="s">
        <v>93</v>
      </c>
      <c r="C39" s="58">
        <v>13147474</v>
      </c>
      <c r="D39" s="58">
        <v>3818966</v>
      </c>
      <c r="E39" s="58">
        <v>5278731</v>
      </c>
      <c r="F39" s="58">
        <v>12694329</v>
      </c>
      <c r="G39" s="58">
        <v>14266572</v>
      </c>
      <c r="H39" s="59">
        <f>G39/F39-1</f>
        <v>0.12385396660193693</v>
      </c>
      <c r="I39" s="59">
        <f>G39/C39-1</f>
        <v>8.5118860094341997E-2</v>
      </c>
      <c r="J39" s="58">
        <f>G39-F39</f>
        <v>1572243</v>
      </c>
      <c r="K39" s="58">
        <f>G39-C39</f>
        <v>1119098</v>
      </c>
      <c r="L39" s="59">
        <f>G39/$G$15</f>
        <v>1</v>
      </c>
      <c r="M39" s="68">
        <v>1199556</v>
      </c>
      <c r="N39" s="58">
        <v>208450</v>
      </c>
      <c r="O39" s="58">
        <v>903812</v>
      </c>
      <c r="P39" s="58">
        <v>1317542</v>
      </c>
      <c r="Q39" s="58">
        <v>1443192</v>
      </c>
      <c r="R39" s="59">
        <f>Q39/P39-1</f>
        <v>9.5366978813578696E-2</v>
      </c>
      <c r="S39" s="59">
        <f>Q39/M39-1</f>
        <v>0.20310514890509479</v>
      </c>
      <c r="T39" s="58">
        <f>Q39-P39</f>
        <v>125650</v>
      </c>
      <c r="U39" s="58">
        <f>Q39-M39</f>
        <v>243636</v>
      </c>
      <c r="V39" s="59">
        <f>Q39/$G$15</f>
        <v>0.10115898899889897</v>
      </c>
    </row>
    <row r="40" spans="2:22" ht="16.5" thickBot="1" x14ac:dyDescent="0.3">
      <c r="B40" s="62" t="s">
        <v>166</v>
      </c>
      <c r="C40" s="58">
        <v>1968234</v>
      </c>
      <c r="D40" s="58">
        <v>812839</v>
      </c>
      <c r="E40" s="58">
        <v>1418435</v>
      </c>
      <c r="F40" s="58">
        <v>1923053</v>
      </c>
      <c r="G40" s="58">
        <v>1944338</v>
      </c>
      <c r="H40" s="59">
        <f>G40/F40-1</f>
        <v>1.1068337690120833E-2</v>
      </c>
      <c r="I40" s="59">
        <f>G40/C40-1</f>
        <v>-1.2140832848126837E-2</v>
      </c>
      <c r="J40" s="58">
        <f>G40-F40</f>
        <v>21285</v>
      </c>
      <c r="K40" s="58">
        <f>G40-C40</f>
        <v>-23896</v>
      </c>
      <c r="L40" s="59">
        <f>G40/$G$22</f>
        <v>1</v>
      </c>
      <c r="M40" s="68">
        <v>126368</v>
      </c>
      <c r="N40" s="58">
        <v>42124</v>
      </c>
      <c r="O40" s="58">
        <v>122170</v>
      </c>
      <c r="P40" s="58">
        <v>131348</v>
      </c>
      <c r="Q40" s="58">
        <v>126421</v>
      </c>
      <c r="R40" s="59">
        <f>Q40/P40-1</f>
        <v>-3.7511039376313282E-2</v>
      </c>
      <c r="S40" s="59">
        <f>Q40/M40-1</f>
        <v>4.1940997720946172E-4</v>
      </c>
      <c r="T40" s="58">
        <f>Q40-P40</f>
        <v>-4927</v>
      </c>
      <c r="U40" s="58">
        <f>Q40-M40</f>
        <v>53</v>
      </c>
      <c r="V40" s="59">
        <f>Q40/$G$22</f>
        <v>6.5020073670318632E-2</v>
      </c>
    </row>
    <row r="41" spans="2:22" ht="16.5" thickBot="1" x14ac:dyDescent="0.3">
      <c r="B41" s="69" t="s">
        <v>161</v>
      </c>
      <c r="C41" s="70"/>
      <c r="D41" s="70"/>
      <c r="E41" s="70"/>
      <c r="F41" s="70"/>
      <c r="G41" s="70"/>
      <c r="H41" s="70"/>
      <c r="I41" s="70"/>
      <c r="J41" s="70"/>
      <c r="K41" s="70"/>
      <c r="L41" s="70"/>
      <c r="M41" s="70"/>
      <c r="N41" s="70"/>
      <c r="O41" s="70"/>
      <c r="P41" s="70"/>
      <c r="Q41" s="70"/>
      <c r="R41" s="70"/>
      <c r="S41" s="70"/>
      <c r="T41" s="70"/>
      <c r="U41" s="70"/>
      <c r="V41" s="70"/>
    </row>
    <row r="42" spans="2:22" x14ac:dyDescent="0.25">
      <c r="B42" s="62" t="s">
        <v>58</v>
      </c>
      <c r="C42" s="63">
        <v>5889454</v>
      </c>
      <c r="D42" s="63">
        <v>1931945</v>
      </c>
      <c r="E42" s="63">
        <v>2762750</v>
      </c>
      <c r="F42" s="63">
        <v>5951456</v>
      </c>
      <c r="G42" s="63">
        <v>6572823</v>
      </c>
      <c r="H42" s="64">
        <f t="shared" ref="H42:H44" si="30">G42/F42-1</f>
        <v>0.10440587983847993</v>
      </c>
      <c r="I42" s="64">
        <f t="shared" ref="I42:I44" si="31">G42/C42-1</f>
        <v>0.11603265769628224</v>
      </c>
      <c r="J42" s="63">
        <f t="shared" ref="J42:J44" si="32">G42-F42</f>
        <v>621367</v>
      </c>
      <c r="K42" s="63">
        <f t="shared" ref="K42:K44" si="33">G42-C42</f>
        <v>683369</v>
      </c>
      <c r="L42" s="64">
        <f t="shared" ref="L42" si="34">G42/$G$8</f>
        <v>0.405456732197222</v>
      </c>
      <c r="M42" s="65">
        <v>526258</v>
      </c>
      <c r="N42" s="63">
        <v>109315</v>
      </c>
      <c r="O42" s="63">
        <v>415641</v>
      </c>
      <c r="P42" s="63">
        <v>584798</v>
      </c>
      <c r="Q42" s="63">
        <v>636062</v>
      </c>
      <c r="R42" s="64">
        <f t="shared" ref="R42:R44" si="35">Q42/P42-1</f>
        <v>8.7661038512443668E-2</v>
      </c>
      <c r="S42" s="64">
        <f t="shared" ref="S42:S44" si="36">Q42/M42-1</f>
        <v>0.20865050982597899</v>
      </c>
      <c r="T42" s="63">
        <f t="shared" ref="T42:T44" si="37">Q42-P42</f>
        <v>51264</v>
      </c>
      <c r="U42" s="63">
        <f t="shared" ref="U42:U44" si="38">Q42-M42</f>
        <v>109804</v>
      </c>
      <c r="V42" s="64">
        <f t="shared" ref="V42" si="39">Q42/$G$8</f>
        <v>3.9236659802771107E-2</v>
      </c>
    </row>
    <row r="43" spans="2:22" x14ac:dyDescent="0.25">
      <c r="B43" s="62" t="s">
        <v>93</v>
      </c>
      <c r="C43" s="63">
        <v>5048209</v>
      </c>
      <c r="D43" s="63">
        <v>1579182</v>
      </c>
      <c r="E43" s="63">
        <v>2189109</v>
      </c>
      <c r="F43" s="63">
        <v>5116249</v>
      </c>
      <c r="G43" s="63">
        <v>5678405</v>
      </c>
      <c r="H43" s="64">
        <f t="shared" si="30"/>
        <v>0.10987659122923854</v>
      </c>
      <c r="I43" s="64">
        <f t="shared" si="31"/>
        <v>0.12483556049284017</v>
      </c>
      <c r="J43" s="63">
        <f t="shared" si="32"/>
        <v>562156</v>
      </c>
      <c r="K43" s="63">
        <f t="shared" si="33"/>
        <v>630196</v>
      </c>
      <c r="L43" s="64">
        <f t="shared" ref="L43" si="40">G43/$G$15</f>
        <v>0.39802168313453296</v>
      </c>
      <c r="M43" s="65">
        <v>469811</v>
      </c>
      <c r="N43" s="63">
        <v>92652</v>
      </c>
      <c r="O43" s="63">
        <v>367811</v>
      </c>
      <c r="P43" s="63">
        <v>526495</v>
      </c>
      <c r="Q43" s="63">
        <v>578100</v>
      </c>
      <c r="R43" s="64">
        <f t="shared" si="35"/>
        <v>9.8016125509264196E-2</v>
      </c>
      <c r="S43" s="64">
        <f t="shared" si="36"/>
        <v>0.23049481600047672</v>
      </c>
      <c r="T43" s="63">
        <f t="shared" si="37"/>
        <v>51605</v>
      </c>
      <c r="U43" s="63">
        <f t="shared" si="38"/>
        <v>108289</v>
      </c>
      <c r="V43" s="64">
        <f t="shared" ref="V43" si="41">Q43/$G$15</f>
        <v>4.0521296917016926E-2</v>
      </c>
    </row>
    <row r="44" spans="2:22" ht="15.75" thickBot="1" x14ac:dyDescent="0.3">
      <c r="B44" s="62" t="s">
        <v>166</v>
      </c>
      <c r="C44" s="63">
        <v>841245</v>
      </c>
      <c r="D44" s="63">
        <v>352762</v>
      </c>
      <c r="E44" s="63">
        <v>573642</v>
      </c>
      <c r="F44" s="63">
        <v>835206</v>
      </c>
      <c r="G44" s="63">
        <v>894417</v>
      </c>
      <c r="H44" s="64">
        <f t="shared" si="30"/>
        <v>7.0893887256556987E-2</v>
      </c>
      <c r="I44" s="64">
        <f t="shared" si="31"/>
        <v>6.3206319205463268E-2</v>
      </c>
      <c r="J44" s="63">
        <f t="shared" si="32"/>
        <v>59211</v>
      </c>
      <c r="K44" s="63">
        <f t="shared" si="33"/>
        <v>53172</v>
      </c>
      <c r="L44" s="64">
        <f t="shared" ref="L44" si="42">G44/$G$22</f>
        <v>0.46001106803446729</v>
      </c>
      <c r="M44" s="65">
        <v>56447</v>
      </c>
      <c r="N44" s="63">
        <v>16662</v>
      </c>
      <c r="O44" s="63">
        <v>47830</v>
      </c>
      <c r="P44" s="63">
        <v>58303</v>
      </c>
      <c r="Q44" s="63">
        <v>57962</v>
      </c>
      <c r="R44" s="64">
        <f t="shared" si="35"/>
        <v>-5.8487556386463968E-3</v>
      </c>
      <c r="S44" s="64">
        <f t="shared" si="36"/>
        <v>2.6839336014314208E-2</v>
      </c>
      <c r="T44" s="63">
        <f t="shared" si="37"/>
        <v>-341</v>
      </c>
      <c r="U44" s="63">
        <f t="shared" si="38"/>
        <v>1515</v>
      </c>
      <c r="V44" s="64">
        <f t="shared" ref="V44" si="43">Q44/$G$22</f>
        <v>2.9810660492157227E-2</v>
      </c>
    </row>
    <row r="45" spans="2:22" ht="16.5" thickBot="1" x14ac:dyDescent="0.3">
      <c r="B45" s="69" t="s">
        <v>162</v>
      </c>
      <c r="C45" s="70"/>
      <c r="D45" s="70"/>
      <c r="E45" s="70"/>
      <c r="F45" s="70"/>
      <c r="G45" s="70"/>
      <c r="H45" s="70"/>
      <c r="I45" s="70"/>
      <c r="J45" s="70"/>
      <c r="K45" s="70"/>
      <c r="L45" s="70"/>
      <c r="M45" s="70"/>
      <c r="N45" s="70"/>
      <c r="O45" s="70"/>
      <c r="P45" s="70"/>
      <c r="Q45" s="70"/>
      <c r="R45" s="70"/>
      <c r="S45" s="70"/>
      <c r="T45" s="70"/>
      <c r="U45" s="70"/>
      <c r="V45" s="70"/>
    </row>
    <row r="46" spans="2:22" x14ac:dyDescent="0.25">
      <c r="B46" s="62" t="s">
        <v>58</v>
      </c>
      <c r="C46" s="63">
        <v>4272615</v>
      </c>
      <c r="D46" s="63">
        <v>1331425</v>
      </c>
      <c r="E46" s="63">
        <v>1789513</v>
      </c>
      <c r="F46" s="63">
        <v>3868048</v>
      </c>
      <c r="G46" s="63">
        <v>4340676</v>
      </c>
      <c r="H46" s="64">
        <f t="shared" ref="H46:H48" si="44">G46/F46-1</f>
        <v>0.12218772879757434</v>
      </c>
      <c r="I46" s="64">
        <f t="shared" ref="I46:I48" si="45">G46/C46-1</f>
        <v>1.5929588788130999E-2</v>
      </c>
      <c r="J46" s="63">
        <f t="shared" ref="J46:J48" si="46">G46-F46</f>
        <v>472628</v>
      </c>
      <c r="K46" s="63">
        <f t="shared" ref="K46:K48" si="47">G46-C46</f>
        <v>68061</v>
      </c>
      <c r="L46" s="64">
        <f t="shared" ref="L46" si="48">G46/$G$8</f>
        <v>0.26776261987990679</v>
      </c>
      <c r="M46" s="65">
        <v>416723</v>
      </c>
      <c r="N46" s="63">
        <v>74976</v>
      </c>
      <c r="O46" s="63">
        <v>316527</v>
      </c>
      <c r="P46" s="63">
        <v>421484</v>
      </c>
      <c r="Q46" s="63">
        <v>465099</v>
      </c>
      <c r="R46" s="64">
        <f t="shared" ref="R46:R48" si="49">Q46/P46-1</f>
        <v>0.1034796101394122</v>
      </c>
      <c r="S46" s="64">
        <f t="shared" ref="S46:S48" si="50">Q46/M46-1</f>
        <v>0.11608670507747343</v>
      </c>
      <c r="T46" s="63">
        <f t="shared" ref="T46:T48" si="51">Q46-P46</f>
        <v>43615</v>
      </c>
      <c r="U46" s="63">
        <f t="shared" ref="U46:U48" si="52">Q46-M46</f>
        <v>48376</v>
      </c>
      <c r="V46" s="64">
        <f t="shared" ref="V46" si="53">Q46/$G$8</f>
        <v>2.8690491237660858E-2</v>
      </c>
    </row>
    <row r="47" spans="2:22" x14ac:dyDescent="0.25">
      <c r="B47" s="62" t="s">
        <v>93</v>
      </c>
      <c r="C47" s="63">
        <v>3620756</v>
      </c>
      <c r="D47" s="63">
        <v>1090529</v>
      </c>
      <c r="E47" s="63">
        <v>1399181</v>
      </c>
      <c r="F47" s="63">
        <v>3316840</v>
      </c>
      <c r="G47" s="63">
        <v>3811475</v>
      </c>
      <c r="H47" s="64">
        <f t="shared" si="44"/>
        <v>0.1491283872601632</v>
      </c>
      <c r="I47" s="64">
        <f t="shared" si="45"/>
        <v>5.267380624377882E-2</v>
      </c>
      <c r="J47" s="63">
        <f t="shared" si="46"/>
        <v>494635</v>
      </c>
      <c r="K47" s="63">
        <f t="shared" si="47"/>
        <v>190719</v>
      </c>
      <c r="L47" s="64">
        <f t="shared" ref="L47" si="54">G47/$G$15</f>
        <v>0.26716123536894498</v>
      </c>
      <c r="M47" s="65">
        <v>377661</v>
      </c>
      <c r="N47" s="63">
        <v>61848</v>
      </c>
      <c r="O47" s="63">
        <v>280210</v>
      </c>
      <c r="P47" s="63">
        <v>383148</v>
      </c>
      <c r="Q47" s="63">
        <v>430708</v>
      </c>
      <c r="R47" s="64">
        <f t="shared" si="49"/>
        <v>0.12412957917045109</v>
      </c>
      <c r="S47" s="64">
        <f t="shared" si="50"/>
        <v>0.14046194867884165</v>
      </c>
      <c r="T47" s="63">
        <f t="shared" si="51"/>
        <v>47560</v>
      </c>
      <c r="U47" s="63">
        <f t="shared" si="52"/>
        <v>53047</v>
      </c>
      <c r="V47" s="64">
        <f t="shared" ref="V47" si="55">Q47/$G$15</f>
        <v>3.0190013410369358E-2</v>
      </c>
    </row>
    <row r="48" spans="2:22" ht="15.75" thickBot="1" x14ac:dyDescent="0.3">
      <c r="B48" s="62" t="s">
        <v>166</v>
      </c>
      <c r="C48" s="63">
        <v>651858</v>
      </c>
      <c r="D48" s="63">
        <v>240896</v>
      </c>
      <c r="E48" s="63">
        <v>390335</v>
      </c>
      <c r="F48" s="63">
        <v>551209</v>
      </c>
      <c r="G48" s="63">
        <v>529201</v>
      </c>
      <c r="H48" s="64">
        <f t="shared" si="44"/>
        <v>-3.9926779134593193E-2</v>
      </c>
      <c r="I48" s="64">
        <f t="shared" si="45"/>
        <v>-0.18816521389627805</v>
      </c>
      <c r="J48" s="63">
        <f t="shared" si="46"/>
        <v>-22008</v>
      </c>
      <c r="K48" s="63">
        <f t="shared" si="47"/>
        <v>-122657</v>
      </c>
      <c r="L48" s="64">
        <f t="shared" ref="L48" si="56">G48/$G$22</f>
        <v>0.2721754139455177</v>
      </c>
      <c r="M48" s="65">
        <v>39062</v>
      </c>
      <c r="N48" s="63">
        <v>13129</v>
      </c>
      <c r="O48" s="63">
        <v>36317</v>
      </c>
      <c r="P48" s="63">
        <v>38336</v>
      </c>
      <c r="Q48" s="63">
        <v>34390</v>
      </c>
      <c r="R48" s="64">
        <f t="shared" si="49"/>
        <v>-0.10293196994991649</v>
      </c>
      <c r="S48" s="64">
        <f t="shared" si="50"/>
        <v>-0.11960473094055601</v>
      </c>
      <c r="T48" s="63">
        <f t="shared" si="51"/>
        <v>-3946</v>
      </c>
      <c r="U48" s="63">
        <f t="shared" si="52"/>
        <v>-4672</v>
      </c>
      <c r="V48" s="64">
        <f t="shared" ref="V48" si="57">Q48/$G$22</f>
        <v>1.7687253965102775E-2</v>
      </c>
    </row>
    <row r="49" spans="2:22" ht="16.5" thickBot="1" x14ac:dyDescent="0.3">
      <c r="B49" s="69" t="s">
        <v>163</v>
      </c>
      <c r="C49" s="70"/>
      <c r="D49" s="70"/>
      <c r="E49" s="70"/>
      <c r="F49" s="70"/>
      <c r="G49" s="70"/>
      <c r="H49" s="70"/>
      <c r="I49" s="70"/>
      <c r="J49" s="70"/>
      <c r="K49" s="70"/>
      <c r="L49" s="70"/>
      <c r="M49" s="70"/>
      <c r="N49" s="70"/>
      <c r="O49" s="70"/>
      <c r="P49" s="70"/>
      <c r="Q49" s="70"/>
      <c r="R49" s="70"/>
      <c r="S49" s="70"/>
      <c r="T49" s="70"/>
      <c r="U49" s="70"/>
      <c r="V49" s="70"/>
    </row>
    <row r="50" spans="2:22" x14ac:dyDescent="0.25">
      <c r="B50" s="62" t="s">
        <v>58</v>
      </c>
      <c r="C50" s="63">
        <v>3065575</v>
      </c>
      <c r="D50" s="63">
        <v>795213</v>
      </c>
      <c r="E50" s="63">
        <v>1188784</v>
      </c>
      <c r="F50" s="63">
        <v>2816231</v>
      </c>
      <c r="G50" s="63">
        <v>3179036</v>
      </c>
      <c r="H50" s="64">
        <f t="shared" ref="H50:H52" si="58">G50/F50-1</f>
        <v>0.12882643504740909</v>
      </c>
      <c r="I50" s="64">
        <f t="shared" ref="I50:I52" si="59">G50/C50-1</f>
        <v>3.7011327401873961E-2</v>
      </c>
      <c r="J50" s="63">
        <f t="shared" ref="J50:J52" si="60">G50-F50</f>
        <v>362805</v>
      </c>
      <c r="K50" s="63">
        <f t="shared" ref="K50:K52" si="61">G50-C50</f>
        <v>113461</v>
      </c>
      <c r="L50" s="64">
        <f t="shared" ref="L50" si="62">G50/$G$8</f>
        <v>0.19610470996972348</v>
      </c>
      <c r="M50" s="65">
        <v>256733</v>
      </c>
      <c r="N50" s="63">
        <v>38706</v>
      </c>
      <c r="O50" s="63">
        <v>169823</v>
      </c>
      <c r="P50" s="63">
        <v>263759</v>
      </c>
      <c r="Q50" s="63">
        <v>300753</v>
      </c>
      <c r="R50" s="64">
        <f t="shared" ref="R50:R52" si="63">Q50/P50-1</f>
        <v>0.14025682535951378</v>
      </c>
      <c r="S50" s="64">
        <f t="shared" ref="S50:S52" si="64">Q50/M50-1</f>
        <v>0.17146218055333762</v>
      </c>
      <c r="T50" s="63">
        <f t="shared" ref="T50:T52" si="65">Q50-P50</f>
        <v>36994</v>
      </c>
      <c r="U50" s="63">
        <f t="shared" ref="U50:U52" si="66">Q50-M50</f>
        <v>44020</v>
      </c>
      <c r="V50" s="64">
        <f t="shared" ref="V50" si="67">Q50/$G$8</f>
        <v>1.8552504544624298E-2</v>
      </c>
    </row>
    <row r="51" spans="2:22" x14ac:dyDescent="0.25">
      <c r="B51" s="62" t="s">
        <v>93</v>
      </c>
      <c r="C51" s="63">
        <v>2756026</v>
      </c>
      <c r="D51" s="63">
        <v>661524</v>
      </c>
      <c r="E51" s="63">
        <v>902978</v>
      </c>
      <c r="F51" s="63">
        <v>2466036</v>
      </c>
      <c r="G51" s="63">
        <v>2853186</v>
      </c>
      <c r="H51" s="64">
        <f t="shared" si="58"/>
        <v>0.15699284195364549</v>
      </c>
      <c r="I51" s="64">
        <f t="shared" si="59"/>
        <v>3.5253658710041158E-2</v>
      </c>
      <c r="J51" s="63">
        <f t="shared" si="60"/>
        <v>387150</v>
      </c>
      <c r="K51" s="63">
        <f t="shared" si="61"/>
        <v>97160</v>
      </c>
      <c r="L51" s="64">
        <f t="shared" ref="L51" si="68">G51/$G$15</f>
        <v>0.19999099994027997</v>
      </c>
      <c r="M51" s="65">
        <v>235088</v>
      </c>
      <c r="N51" s="63">
        <v>31285</v>
      </c>
      <c r="O51" s="63">
        <v>148414</v>
      </c>
      <c r="P51" s="63">
        <v>240727</v>
      </c>
      <c r="Q51" s="63">
        <v>279491</v>
      </c>
      <c r="R51" s="64">
        <f t="shared" si="63"/>
        <v>0.16102888334087995</v>
      </c>
      <c r="S51" s="64">
        <f t="shared" si="64"/>
        <v>0.18887820730960314</v>
      </c>
      <c r="T51" s="63">
        <f t="shared" si="65"/>
        <v>38764</v>
      </c>
      <c r="U51" s="63">
        <f t="shared" si="66"/>
        <v>44403</v>
      </c>
      <c r="V51" s="64">
        <f t="shared" ref="V51" si="69">Q51/$G$15</f>
        <v>1.9590620648043552E-2</v>
      </c>
    </row>
    <row r="52" spans="2:22" ht="15.75" thickBot="1" x14ac:dyDescent="0.3">
      <c r="B52" s="62" t="s">
        <v>166</v>
      </c>
      <c r="C52" s="63">
        <v>309550</v>
      </c>
      <c r="D52" s="63">
        <v>133691</v>
      </c>
      <c r="E52" s="63">
        <v>285807</v>
      </c>
      <c r="F52" s="63">
        <v>350194</v>
      </c>
      <c r="G52" s="63">
        <v>325853</v>
      </c>
      <c r="H52" s="64">
        <f t="shared" si="58"/>
        <v>-6.9507187444673546E-2</v>
      </c>
      <c r="I52" s="64">
        <f t="shared" si="59"/>
        <v>5.2666774349862777E-2</v>
      </c>
      <c r="J52" s="63">
        <f t="shared" si="60"/>
        <v>-24341</v>
      </c>
      <c r="K52" s="63">
        <f t="shared" si="61"/>
        <v>16303</v>
      </c>
      <c r="L52" s="64">
        <f t="shared" ref="L52" si="70">G52/$G$22</f>
        <v>0.16759071725183583</v>
      </c>
      <c r="M52" s="65">
        <v>21645</v>
      </c>
      <c r="N52" s="63">
        <v>7421</v>
      </c>
      <c r="O52" s="63">
        <v>21409</v>
      </c>
      <c r="P52" s="63">
        <v>23032</v>
      </c>
      <c r="Q52" s="63">
        <v>21262</v>
      </c>
      <c r="R52" s="64">
        <f t="shared" si="63"/>
        <v>-7.6849600555748521E-2</v>
      </c>
      <c r="S52" s="64">
        <f t="shared" si="64"/>
        <v>-1.7694617694617665E-2</v>
      </c>
      <c r="T52" s="63">
        <f t="shared" si="65"/>
        <v>-1770</v>
      </c>
      <c r="U52" s="63">
        <f t="shared" si="66"/>
        <v>-383</v>
      </c>
      <c r="V52" s="64">
        <f t="shared" ref="V52" si="71">Q52/$G$22</f>
        <v>1.0935341488979797E-2</v>
      </c>
    </row>
    <row r="53" spans="2:22" ht="16.5" thickBot="1" x14ac:dyDescent="0.3">
      <c r="B53" s="69" t="s">
        <v>164</v>
      </c>
      <c r="C53" s="70"/>
      <c r="D53" s="70"/>
      <c r="E53" s="70"/>
      <c r="F53" s="70"/>
      <c r="G53" s="70"/>
      <c r="H53" s="70"/>
      <c r="I53" s="70"/>
      <c r="J53" s="70"/>
      <c r="K53" s="70"/>
      <c r="L53" s="70"/>
      <c r="M53" s="70"/>
      <c r="N53" s="70"/>
      <c r="O53" s="70"/>
      <c r="P53" s="70"/>
      <c r="Q53" s="70"/>
      <c r="R53" s="70"/>
      <c r="S53" s="70"/>
      <c r="T53" s="70"/>
      <c r="U53" s="70"/>
      <c r="V53" s="70"/>
    </row>
    <row r="54" spans="2:22" x14ac:dyDescent="0.25">
      <c r="B54" s="62" t="s">
        <v>58</v>
      </c>
      <c r="C54" s="63">
        <v>2023196</v>
      </c>
      <c r="D54" s="63">
        <v>652706</v>
      </c>
      <c r="E54" s="63">
        <v>1024015</v>
      </c>
      <c r="F54" s="63">
        <v>2137752</v>
      </c>
      <c r="G54" s="63">
        <v>2380581</v>
      </c>
      <c r="H54" s="64">
        <f t="shared" ref="H54:H56" si="72">G54/F54-1</f>
        <v>0.11359081876662969</v>
      </c>
      <c r="I54" s="64">
        <f t="shared" ref="I54:I56" si="73">G54/C54-1</f>
        <v>0.17664378537719538</v>
      </c>
      <c r="J54" s="63">
        <f t="shared" ref="J54:J56" si="74">G54-F54</f>
        <v>242829</v>
      </c>
      <c r="K54" s="63">
        <f t="shared" ref="K54:K56" si="75">G54-C54</f>
        <v>357385</v>
      </c>
      <c r="L54" s="64">
        <f t="shared" ref="L54" si="76">G54/$G$8</f>
        <v>0.14685053788772265</v>
      </c>
      <c r="M54" s="65">
        <v>168717</v>
      </c>
      <c r="N54" s="63">
        <v>39909</v>
      </c>
      <c r="O54" s="63">
        <v>141590</v>
      </c>
      <c r="P54" s="63">
        <v>210152</v>
      </c>
      <c r="Q54" s="63">
        <v>230895</v>
      </c>
      <c r="R54" s="64">
        <f t="shared" ref="R54:R56" si="77">Q54/P54-1</f>
        <v>9.8704747040237573E-2</v>
      </c>
      <c r="S54" s="64">
        <f t="shared" ref="S54:S56" si="78">Q54/M54-1</f>
        <v>0.36853429115026937</v>
      </c>
      <c r="T54" s="63">
        <f t="shared" ref="T54:T56" si="79">Q54-P54</f>
        <v>20743</v>
      </c>
      <c r="U54" s="63">
        <f t="shared" ref="U54:U56" si="80">Q54-M54</f>
        <v>62178</v>
      </c>
      <c r="V54" s="64">
        <f t="shared" ref="V54" si="81">Q54/$G$8</f>
        <v>1.4243184729100048E-2</v>
      </c>
    </row>
    <row r="55" spans="2:22" x14ac:dyDescent="0.25">
      <c r="B55" s="62" t="s">
        <v>93</v>
      </c>
      <c r="C55" s="63">
        <v>1857792</v>
      </c>
      <c r="D55" s="63">
        <v>566217</v>
      </c>
      <c r="E55" s="63">
        <v>877604</v>
      </c>
      <c r="F55" s="63">
        <v>1968558</v>
      </c>
      <c r="G55" s="63">
        <v>2203105</v>
      </c>
      <c r="H55" s="64">
        <f t="shared" si="72"/>
        <v>0.1191466037576745</v>
      </c>
      <c r="I55" s="64">
        <f t="shared" si="73"/>
        <v>0.18587279953837665</v>
      </c>
      <c r="J55" s="63">
        <f t="shared" si="74"/>
        <v>234547</v>
      </c>
      <c r="K55" s="63">
        <f t="shared" si="75"/>
        <v>345313</v>
      </c>
      <c r="L55" s="64">
        <f t="shared" ref="L55" si="82">G55/$G$15</f>
        <v>0.1544242723479754</v>
      </c>
      <c r="M55" s="65">
        <v>159941</v>
      </c>
      <c r="N55" s="63">
        <v>35812</v>
      </c>
      <c r="O55" s="63">
        <v>130332</v>
      </c>
      <c r="P55" s="63">
        <v>197959</v>
      </c>
      <c r="Q55" s="63">
        <v>218318</v>
      </c>
      <c r="R55" s="64">
        <f t="shared" si="77"/>
        <v>0.10284452841244907</v>
      </c>
      <c r="S55" s="64">
        <f t="shared" si="78"/>
        <v>0.36499084037238738</v>
      </c>
      <c r="T55" s="63">
        <f t="shared" si="79"/>
        <v>20359</v>
      </c>
      <c r="U55" s="63">
        <f t="shared" si="80"/>
        <v>58377</v>
      </c>
      <c r="V55" s="64">
        <f t="shared" ref="V55" si="83">Q55/$G$15</f>
        <v>1.5302765093114169E-2</v>
      </c>
    </row>
    <row r="56" spans="2:22" ht="15.75" thickBot="1" x14ac:dyDescent="0.3">
      <c r="B56" s="62" t="s">
        <v>166</v>
      </c>
      <c r="C56" s="63">
        <v>165403</v>
      </c>
      <c r="D56" s="63">
        <v>86490</v>
      </c>
      <c r="E56" s="63">
        <v>146413</v>
      </c>
      <c r="F56" s="63">
        <v>169195</v>
      </c>
      <c r="G56" s="63">
        <v>177475</v>
      </c>
      <c r="H56" s="64">
        <f t="shared" si="72"/>
        <v>4.8937616359821412E-2</v>
      </c>
      <c r="I56" s="64">
        <f t="shared" si="73"/>
        <v>7.2985375114115181E-2</v>
      </c>
      <c r="J56" s="63">
        <f t="shared" si="74"/>
        <v>8280</v>
      </c>
      <c r="K56" s="63">
        <f t="shared" si="75"/>
        <v>12072</v>
      </c>
      <c r="L56" s="64">
        <f t="shared" ref="L56" si="84">G56/$G$22</f>
        <v>9.1277853953376425E-2</v>
      </c>
      <c r="M56" s="65">
        <v>8776</v>
      </c>
      <c r="N56" s="63">
        <v>4098</v>
      </c>
      <c r="O56" s="63">
        <v>11258</v>
      </c>
      <c r="P56" s="63">
        <v>12193</v>
      </c>
      <c r="Q56" s="63">
        <v>12577</v>
      </c>
      <c r="R56" s="64">
        <f t="shared" si="77"/>
        <v>3.1493479865496665E-2</v>
      </c>
      <c r="S56" s="64">
        <f t="shared" si="78"/>
        <v>0.43311303555150404</v>
      </c>
      <c r="T56" s="63">
        <f t="shared" si="79"/>
        <v>384</v>
      </c>
      <c r="U56" s="63">
        <f t="shared" si="80"/>
        <v>3801</v>
      </c>
      <c r="V56" s="64">
        <f t="shared" ref="V56" si="85">Q56/$G$22</f>
        <v>6.4685255341406693E-3</v>
      </c>
    </row>
    <row r="57" spans="2:22" ht="16.5" thickBot="1" x14ac:dyDescent="0.3">
      <c r="B57" s="69" t="s">
        <v>165</v>
      </c>
      <c r="C57" s="70"/>
      <c r="D57" s="70"/>
      <c r="E57" s="70"/>
      <c r="F57" s="70"/>
      <c r="G57" s="70"/>
      <c r="H57" s="70"/>
      <c r="I57" s="70"/>
      <c r="J57" s="70"/>
      <c r="K57" s="70"/>
      <c r="L57" s="70"/>
      <c r="M57" s="70"/>
      <c r="N57" s="70"/>
      <c r="O57" s="70"/>
      <c r="P57" s="70"/>
      <c r="Q57" s="70"/>
      <c r="R57" s="70"/>
      <c r="S57" s="70"/>
      <c r="T57" s="70"/>
      <c r="U57" s="70"/>
      <c r="V57" s="70"/>
    </row>
    <row r="58" spans="2:22" x14ac:dyDescent="0.25">
      <c r="B58" s="62" t="s">
        <v>58</v>
      </c>
      <c r="C58" s="63">
        <v>343680</v>
      </c>
      <c r="D58" s="63">
        <v>123705</v>
      </c>
      <c r="E58" s="63">
        <v>161172</v>
      </c>
      <c r="F58" s="63">
        <v>224351</v>
      </c>
      <c r="G58" s="63">
        <v>233427</v>
      </c>
      <c r="H58" s="64">
        <f t="shared" ref="H58:H60" si="86">G58/F58-1</f>
        <v>4.0454466438750059E-2</v>
      </c>
      <c r="I58" s="64">
        <f t="shared" ref="I58:I60" si="87">G58/C58-1</f>
        <v>-0.32080132681564244</v>
      </c>
      <c r="J58" s="63">
        <f t="shared" ref="J58:J60" si="88">G58-F58</f>
        <v>9076</v>
      </c>
      <c r="K58" s="63">
        <f t="shared" ref="K58:K60" si="89">G58-C58</f>
        <v>-110253</v>
      </c>
      <c r="L58" s="64">
        <f t="shared" ref="L58" si="90">G58/$G$8</f>
        <v>1.4399375827798943E-2</v>
      </c>
      <c r="M58" s="65">
        <v>35515</v>
      </c>
      <c r="N58" s="63">
        <v>9735</v>
      </c>
      <c r="O58" s="63">
        <v>18737</v>
      </c>
      <c r="P58" s="63">
        <v>22470</v>
      </c>
      <c r="Q58" s="63">
        <v>37974</v>
      </c>
      <c r="R58" s="64">
        <f t="shared" ref="R58:R60" si="91">Q58/P58-1</f>
        <v>0.6899866488651536</v>
      </c>
      <c r="S58" s="64">
        <f t="shared" ref="S58:S60" si="92">Q58/M58-1</f>
        <v>6.9238349992960746E-2</v>
      </c>
      <c r="T58" s="63">
        <f t="shared" ref="T58:T60" si="93">Q58-P58</f>
        <v>15504</v>
      </c>
      <c r="U58" s="63">
        <f t="shared" ref="U58:U60" si="94">Q58-M58</f>
        <v>2459</v>
      </c>
      <c r="V58" s="64">
        <f t="shared" ref="V58" si="95">Q58/$G$8</f>
        <v>2.3424963593964582E-3</v>
      </c>
    </row>
    <row r="59" spans="2:22" x14ac:dyDescent="0.25">
      <c r="B59" s="62" t="s">
        <v>93</v>
      </c>
      <c r="C59" s="63">
        <v>282923</v>
      </c>
      <c r="D59" s="63">
        <v>94407</v>
      </c>
      <c r="E59" s="63">
        <v>72258</v>
      </c>
      <c r="F59" s="63">
        <v>154511</v>
      </c>
      <c r="G59" s="63">
        <v>177831</v>
      </c>
      <c r="H59" s="64">
        <f t="shared" si="86"/>
        <v>0.15092776566069732</v>
      </c>
      <c r="I59" s="64">
        <f t="shared" si="87"/>
        <v>-0.37145088946462468</v>
      </c>
      <c r="J59" s="63">
        <f t="shared" si="88"/>
        <v>23320</v>
      </c>
      <c r="K59" s="63">
        <f t="shared" si="89"/>
        <v>-105092</v>
      </c>
      <c r="L59" s="64">
        <f t="shared" ref="L59" si="96">G59/$G$15</f>
        <v>1.2464872430461921E-2</v>
      </c>
      <c r="M59" s="65">
        <v>32155</v>
      </c>
      <c r="N59" s="63">
        <v>8308</v>
      </c>
      <c r="O59" s="63">
        <v>6578</v>
      </c>
      <c r="P59" s="63">
        <v>19406</v>
      </c>
      <c r="Q59" s="63">
        <v>33781</v>
      </c>
      <c r="R59" s="64">
        <f t="shared" si="91"/>
        <v>0.74075028341749971</v>
      </c>
      <c r="S59" s="64">
        <f t="shared" si="92"/>
        <v>5.056756336495094E-2</v>
      </c>
      <c r="T59" s="63">
        <f t="shared" si="93"/>
        <v>14375</v>
      </c>
      <c r="U59" s="63">
        <f t="shared" si="94"/>
        <v>1626</v>
      </c>
      <c r="V59" s="64">
        <f t="shared" ref="V59" si="97">Q59/$G$15</f>
        <v>2.367842814657929E-3</v>
      </c>
    </row>
    <row r="60" spans="2:22" x14ac:dyDescent="0.25">
      <c r="B60" s="62" t="s">
        <v>166</v>
      </c>
      <c r="C60" s="63">
        <v>60757</v>
      </c>
      <c r="D60" s="63">
        <v>29298</v>
      </c>
      <c r="E60" s="63">
        <v>88913</v>
      </c>
      <c r="F60" s="63">
        <v>69843</v>
      </c>
      <c r="G60" s="63">
        <v>55596</v>
      </c>
      <c r="H60" s="64">
        <f t="shared" si="86"/>
        <v>-0.20398608307203303</v>
      </c>
      <c r="I60" s="64">
        <f t="shared" si="87"/>
        <v>-8.4944944615435225E-2</v>
      </c>
      <c r="J60" s="63">
        <f t="shared" si="88"/>
        <v>-14247</v>
      </c>
      <c r="K60" s="63">
        <f t="shared" si="89"/>
        <v>-5161</v>
      </c>
      <c r="L60" s="64">
        <f t="shared" ref="L60" si="98">G60/$G$22</f>
        <v>2.8593793877401973E-2</v>
      </c>
      <c r="M60" s="65">
        <v>3360</v>
      </c>
      <c r="N60" s="63">
        <v>1427</v>
      </c>
      <c r="O60" s="63">
        <v>12159</v>
      </c>
      <c r="P60" s="63">
        <v>3065</v>
      </c>
      <c r="Q60" s="63">
        <v>4192</v>
      </c>
      <c r="R60" s="64">
        <f t="shared" si="91"/>
        <v>0.36769983686786301</v>
      </c>
      <c r="S60" s="64">
        <f t="shared" si="92"/>
        <v>0.24761904761904763</v>
      </c>
      <c r="T60" s="63">
        <f t="shared" si="93"/>
        <v>1127</v>
      </c>
      <c r="U60" s="63">
        <f t="shared" si="94"/>
        <v>832</v>
      </c>
      <c r="V60" s="64">
        <f t="shared" ref="V60" si="99">Q60/$G$22</f>
        <v>2.1560037400904573E-3</v>
      </c>
    </row>
    <row r="61" spans="2:22" ht="6" customHeight="1" x14ac:dyDescent="0.25">
      <c r="C61" s="63"/>
      <c r="D61" s="63"/>
      <c r="E61" s="63"/>
    </row>
    <row r="62" spans="2:22" x14ac:dyDescent="0.25">
      <c r="B62" s="41" t="s">
        <v>85</v>
      </c>
      <c r="C62" s="41"/>
      <c r="D62" s="41"/>
      <c r="E62" s="41"/>
      <c r="F62" s="41"/>
      <c r="G62" s="41"/>
      <c r="H62" s="41"/>
      <c r="I62" s="41"/>
      <c r="J62" s="41"/>
      <c r="K62" s="41"/>
      <c r="L62" s="41"/>
      <c r="M62" s="41"/>
      <c r="N62" s="41"/>
      <c r="O62" s="41"/>
      <c r="P62" s="41"/>
      <c r="Q62" s="41"/>
      <c r="R62" s="41"/>
      <c r="S62" s="41"/>
      <c r="T62" s="41"/>
      <c r="U62" s="41"/>
      <c r="V62" s="41"/>
    </row>
    <row r="63" spans="2:22" x14ac:dyDescent="0.25">
      <c r="B63" s="17" t="s">
        <v>167</v>
      </c>
      <c r="C63" s="17"/>
      <c r="D63" s="17"/>
      <c r="E63" s="17"/>
    </row>
    <row r="64" spans="2:22" x14ac:dyDescent="0.25">
      <c r="B64" s="17" t="s">
        <v>169</v>
      </c>
      <c r="C64" s="17"/>
      <c r="D64" s="17"/>
      <c r="E64" s="17"/>
    </row>
  </sheetData>
  <mergeCells count="11">
    <mergeCell ref="B41:V41"/>
    <mergeCell ref="B45:V45"/>
    <mergeCell ref="B49:V49"/>
    <mergeCell ref="B53:V53"/>
    <mergeCell ref="B57:V57"/>
    <mergeCell ref="B4:V4"/>
    <mergeCell ref="B7:V7"/>
    <mergeCell ref="B14:V14"/>
    <mergeCell ref="B21:V21"/>
    <mergeCell ref="B34:V34"/>
    <mergeCell ref="B37:V3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D9784-5E87-4B47-8D64-C424950602A7}">
  <dimension ref="A1:S75"/>
  <sheetViews>
    <sheetView showGridLines="0" workbookViewId="0"/>
  </sheetViews>
  <sheetFormatPr baseColWidth="10" defaultColWidth="11.42578125" defaultRowHeight="15" x14ac:dyDescent="0.25"/>
  <cols>
    <col min="1" max="1" width="18.42578125" customWidth="1"/>
    <col min="2" max="2" width="20.85546875" customWidth="1"/>
    <col min="3" max="3" width="16.5703125" bestFit="1" customWidth="1"/>
    <col min="6" max="6" width="11.85546875" bestFit="1" customWidth="1"/>
    <col min="16" max="16" width="15.85546875" customWidth="1"/>
    <col min="19" max="19" width="21.28515625" customWidth="1"/>
  </cols>
  <sheetData>
    <row r="1" spans="1:19" ht="40.5" customHeight="1" x14ac:dyDescent="0.25">
      <c r="A1" s="47"/>
    </row>
    <row r="4" spans="1:19" ht="21.75" customHeight="1" thickBot="1" x14ac:dyDescent="0.3">
      <c r="B4" s="71" t="s">
        <v>170</v>
      </c>
      <c r="C4" s="72"/>
      <c r="D4" s="72"/>
      <c r="E4" s="72"/>
      <c r="F4" s="72"/>
      <c r="G4" s="72"/>
      <c r="H4" s="72"/>
      <c r="I4" s="72"/>
      <c r="J4" s="72"/>
      <c r="K4" s="72"/>
      <c r="L4" s="72"/>
      <c r="M4" s="72"/>
      <c r="N4" s="72"/>
      <c r="O4" s="72"/>
      <c r="P4" s="72"/>
      <c r="Q4" s="72"/>
      <c r="R4" s="72"/>
      <c r="S4" s="72"/>
    </row>
    <row r="5" spans="1:19" ht="6" customHeight="1" x14ac:dyDescent="0.25">
      <c r="C5" s="49"/>
      <c r="D5" s="49"/>
      <c r="E5" s="49"/>
      <c r="F5" s="49"/>
      <c r="G5" s="49"/>
      <c r="H5" s="49"/>
      <c r="I5" s="49"/>
      <c r="J5" s="49"/>
      <c r="K5" s="73"/>
    </row>
    <row r="6" spans="1:19" ht="15.75" x14ac:dyDescent="0.25">
      <c r="B6" s="74" t="s">
        <v>160</v>
      </c>
      <c r="C6" s="74"/>
      <c r="D6" s="74"/>
      <c r="E6" s="74"/>
      <c r="F6" s="74"/>
      <c r="G6" s="74"/>
      <c r="H6" s="74"/>
      <c r="I6" s="74"/>
      <c r="J6" s="74"/>
      <c r="K6" s="74"/>
      <c r="L6" s="74"/>
      <c r="M6" s="74"/>
      <c r="N6" s="74"/>
      <c r="O6" s="74"/>
      <c r="P6" s="74"/>
      <c r="Q6" s="74"/>
      <c r="R6" s="74"/>
      <c r="S6" s="74"/>
    </row>
    <row r="7" spans="1:19" ht="45" x14ac:dyDescent="0.25">
      <c r="B7" s="75"/>
      <c r="C7" s="76" t="s">
        <v>57</v>
      </c>
      <c r="D7" s="77" t="s">
        <v>88</v>
      </c>
      <c r="E7" s="77" t="s">
        <v>92</v>
      </c>
      <c r="F7" s="76" t="s">
        <v>97</v>
      </c>
      <c r="G7" s="76" t="s">
        <v>104</v>
      </c>
      <c r="H7" s="76" t="s">
        <v>113</v>
      </c>
      <c r="I7" s="76" t="s">
        <v>110</v>
      </c>
      <c r="J7" s="76" t="s">
        <v>117</v>
      </c>
      <c r="K7" s="76" t="s">
        <v>101</v>
      </c>
      <c r="L7" s="76" t="s">
        <v>107</v>
      </c>
      <c r="M7" s="76" t="s">
        <v>171</v>
      </c>
      <c r="N7" s="76" t="s">
        <v>172</v>
      </c>
      <c r="O7" s="76" t="s">
        <v>173</v>
      </c>
      <c r="P7" s="76" t="s">
        <v>174</v>
      </c>
      <c r="Q7" s="76" t="s">
        <v>175</v>
      </c>
      <c r="R7" s="78" t="s">
        <v>121</v>
      </c>
      <c r="S7" s="77" t="s">
        <v>176</v>
      </c>
    </row>
    <row r="8" spans="1:19" ht="16.5" thickBot="1" x14ac:dyDescent="0.3">
      <c r="B8" s="79" t="s">
        <v>227</v>
      </c>
      <c r="C8" s="80">
        <v>1325924</v>
      </c>
      <c r="D8" s="80">
        <v>126368</v>
      </c>
      <c r="E8" s="80">
        <v>1199556</v>
      </c>
      <c r="F8" s="80">
        <v>392287</v>
      </c>
      <c r="G8" s="80">
        <v>254798</v>
      </c>
      <c r="H8" s="80">
        <v>33669</v>
      </c>
      <c r="I8" s="80">
        <v>43106</v>
      </c>
      <c r="J8" s="80">
        <v>51884</v>
      </c>
      <c r="K8" s="80">
        <v>38965</v>
      </c>
      <c r="L8" s="80">
        <v>41109</v>
      </c>
      <c r="M8" s="80">
        <v>20210</v>
      </c>
      <c r="N8" s="80">
        <v>35763</v>
      </c>
      <c r="O8" s="80">
        <v>45259</v>
      </c>
      <c r="P8" s="80">
        <v>56559</v>
      </c>
      <c r="Q8" s="80">
        <v>85304</v>
      </c>
      <c r="R8" s="80">
        <v>222885</v>
      </c>
      <c r="S8" s="80">
        <v>100643</v>
      </c>
    </row>
    <row r="9" spans="1:19" ht="16.5" thickBot="1" x14ac:dyDescent="0.3">
      <c r="B9" s="79" t="s">
        <v>230</v>
      </c>
      <c r="C9" s="80">
        <v>1448890</v>
      </c>
      <c r="D9" s="80">
        <v>131348</v>
      </c>
      <c r="E9" s="80">
        <v>1317542</v>
      </c>
      <c r="F9" s="80">
        <v>468985</v>
      </c>
      <c r="G9" s="80">
        <v>257898</v>
      </c>
      <c r="H9" s="80">
        <v>41273</v>
      </c>
      <c r="I9" s="80">
        <v>81494</v>
      </c>
      <c r="J9" s="80">
        <v>53138</v>
      </c>
      <c r="K9" s="80">
        <v>49519</v>
      </c>
      <c r="L9" s="80">
        <v>56838</v>
      </c>
      <c r="M9" s="80">
        <v>16003</v>
      </c>
      <c r="N9" s="80">
        <v>36088</v>
      </c>
      <c r="O9" s="80">
        <v>29596</v>
      </c>
      <c r="P9" s="80">
        <v>62419</v>
      </c>
      <c r="Q9" s="80">
        <v>61836</v>
      </c>
      <c r="R9" s="80">
        <v>189939</v>
      </c>
      <c r="S9" s="80">
        <v>102455</v>
      </c>
    </row>
    <row r="10" spans="1:19" ht="16.5" thickBot="1" x14ac:dyDescent="0.3">
      <c r="B10" s="80" t="s">
        <v>231</v>
      </c>
      <c r="C10" s="80">
        <v>1569613</v>
      </c>
      <c r="D10" s="80">
        <v>126421</v>
      </c>
      <c r="E10" s="80">
        <v>1443192</v>
      </c>
      <c r="F10" s="80">
        <v>515745</v>
      </c>
      <c r="G10" s="80">
        <v>289422</v>
      </c>
      <c r="H10" s="80">
        <v>44505</v>
      </c>
      <c r="I10" s="80">
        <v>77160</v>
      </c>
      <c r="J10" s="80">
        <v>60081</v>
      </c>
      <c r="K10" s="80">
        <v>58888</v>
      </c>
      <c r="L10" s="80">
        <v>66499</v>
      </c>
      <c r="M10" s="80">
        <v>15448</v>
      </c>
      <c r="N10" s="80">
        <v>39903</v>
      </c>
      <c r="O10" s="80">
        <v>40936</v>
      </c>
      <c r="P10" s="80">
        <v>57399</v>
      </c>
      <c r="Q10" s="80">
        <v>64177</v>
      </c>
      <c r="R10" s="80">
        <v>202415</v>
      </c>
      <c r="S10" s="80">
        <v>113030</v>
      </c>
    </row>
    <row r="11" spans="1:19" ht="15.75" x14ac:dyDescent="0.25">
      <c r="B11" s="81" t="str">
        <f>CONCATENATE("Var ",RIGHT(B10,2),"/",RIGHT(B9,2))</f>
        <v>Var 23/22</v>
      </c>
      <c r="C11" s="82">
        <f>C10/C9-1</f>
        <v>8.3321025060563603E-2</v>
      </c>
      <c r="D11" s="82">
        <f t="shared" ref="D11:H11" si="0">D10/D9-1</f>
        <v>-3.7511039376313282E-2</v>
      </c>
      <c r="E11" s="82">
        <f t="shared" si="0"/>
        <v>9.5366978813578696E-2</v>
      </c>
      <c r="F11" s="82">
        <f t="shared" si="0"/>
        <v>9.9704681386398208E-2</v>
      </c>
      <c r="G11" s="82">
        <f t="shared" si="0"/>
        <v>0.12223437172835783</v>
      </c>
      <c r="H11" s="82">
        <f t="shared" si="0"/>
        <v>7.8307852591282368E-2</v>
      </c>
      <c r="I11" s="82">
        <f>I10/I9-1</f>
        <v>-5.3181829337129116E-2</v>
      </c>
      <c r="J11" s="82">
        <f t="shared" ref="J11:L11" si="1">J10/J9-1</f>
        <v>0.13065979148631857</v>
      </c>
      <c r="K11" s="82">
        <f t="shared" si="1"/>
        <v>0.18920010501019813</v>
      </c>
      <c r="L11" s="82">
        <f t="shared" si="1"/>
        <v>0.16997431295963961</v>
      </c>
      <c r="M11" s="82">
        <f>M10/M9-1</f>
        <v>-3.4680997313003781E-2</v>
      </c>
      <c r="N11" s="82">
        <f t="shared" ref="N11:S11" si="2">N10/N9-1</f>
        <v>0.10571381068499219</v>
      </c>
      <c r="O11" s="82">
        <f t="shared" si="2"/>
        <v>0.38315988647114474</v>
      </c>
      <c r="P11" s="82">
        <f t="shared" si="2"/>
        <v>-8.0424229801823177E-2</v>
      </c>
      <c r="Q11" s="82">
        <f t="shared" si="2"/>
        <v>3.7858205576039916E-2</v>
      </c>
      <c r="R11" s="82">
        <f t="shared" si="2"/>
        <v>6.5684245994766632E-2</v>
      </c>
      <c r="S11" s="82">
        <f t="shared" si="2"/>
        <v>0.10321604606900592</v>
      </c>
    </row>
    <row r="12" spans="1:19" ht="16.5" thickBot="1" x14ac:dyDescent="0.3">
      <c r="B12" s="83" t="str">
        <f>CONCATENATE("Dif ",RIGHT(B10,2),"/",RIGHT(B9,2))</f>
        <v>Dif 23/22</v>
      </c>
      <c r="C12" s="80">
        <f>C10-C9</f>
        <v>120723</v>
      </c>
      <c r="D12" s="80">
        <f t="shared" ref="D12:L12" si="3">D10-D9</f>
        <v>-4927</v>
      </c>
      <c r="E12" s="80">
        <f t="shared" si="3"/>
        <v>125650</v>
      </c>
      <c r="F12" s="80">
        <f t="shared" si="3"/>
        <v>46760</v>
      </c>
      <c r="G12" s="80">
        <f t="shared" si="3"/>
        <v>31524</v>
      </c>
      <c r="H12" s="80">
        <f t="shared" si="3"/>
        <v>3232</v>
      </c>
      <c r="I12" s="80">
        <f>I10-I9</f>
        <v>-4334</v>
      </c>
      <c r="J12" s="80">
        <f t="shared" si="3"/>
        <v>6943</v>
      </c>
      <c r="K12" s="80">
        <f t="shared" si="3"/>
        <v>9369</v>
      </c>
      <c r="L12" s="80">
        <f t="shared" si="3"/>
        <v>9661</v>
      </c>
      <c r="M12" s="80">
        <f>M10-M9</f>
        <v>-555</v>
      </c>
      <c r="N12" s="80">
        <f t="shared" ref="N12:S12" si="4">N10-N9</f>
        <v>3815</v>
      </c>
      <c r="O12" s="80">
        <f t="shared" si="4"/>
        <v>11340</v>
      </c>
      <c r="P12" s="80">
        <f t="shared" si="4"/>
        <v>-5020</v>
      </c>
      <c r="Q12" s="80">
        <f t="shared" si="4"/>
        <v>2341</v>
      </c>
      <c r="R12" s="80">
        <f t="shared" si="4"/>
        <v>12476</v>
      </c>
      <c r="S12" s="80">
        <f t="shared" si="4"/>
        <v>10575</v>
      </c>
    </row>
    <row r="13" spans="1:19" ht="15.75" x14ac:dyDescent="0.25">
      <c r="B13" s="81" t="str">
        <f>CONCATENATE("Var ",RIGHT(B10,2),"/",RIGHT(B8,2))</f>
        <v>Var 23/19</v>
      </c>
      <c r="C13" s="82">
        <f>C10/C8-1</f>
        <v>0.18378806025081373</v>
      </c>
      <c r="D13" s="82">
        <f t="shared" ref="D13:S13" si="5">D10/D8-1</f>
        <v>4.1940997720946172E-4</v>
      </c>
      <c r="E13" s="82">
        <f t="shared" si="5"/>
        <v>0.20310514890509479</v>
      </c>
      <c r="F13" s="82">
        <f t="shared" si="5"/>
        <v>0.3147134623375234</v>
      </c>
      <c r="G13" s="82">
        <f t="shared" si="5"/>
        <v>0.13588803679777706</v>
      </c>
      <c r="H13" s="82">
        <f t="shared" si="5"/>
        <v>0.32183908045977017</v>
      </c>
      <c r="I13" s="82">
        <f>I10/I8-1</f>
        <v>0.79000603164292671</v>
      </c>
      <c r="J13" s="82">
        <f t="shared" si="5"/>
        <v>0.15798704803022123</v>
      </c>
      <c r="K13" s="82">
        <f t="shared" si="5"/>
        <v>0.51130501732323874</v>
      </c>
      <c r="L13" s="82">
        <f t="shared" si="5"/>
        <v>0.61762631054027106</v>
      </c>
      <c r="M13" s="82">
        <f>M10/M8-1</f>
        <v>-0.23562592775853541</v>
      </c>
      <c r="N13" s="82">
        <f t="shared" si="5"/>
        <v>0.11576210049492497</v>
      </c>
      <c r="O13" s="82">
        <f t="shared" si="5"/>
        <v>-9.5516913763008415E-2</v>
      </c>
      <c r="P13" s="82">
        <f>IFERROR(P10/P8-1,"-")</f>
        <v>1.4851747732456344E-2</v>
      </c>
      <c r="Q13" s="82">
        <f t="shared" si="5"/>
        <v>-0.24766716683860079</v>
      </c>
      <c r="R13" s="82">
        <f t="shared" si="5"/>
        <v>-9.1841083967068249E-2</v>
      </c>
      <c r="S13" s="82">
        <f t="shared" si="5"/>
        <v>0.12307860457259823</v>
      </c>
    </row>
    <row r="14" spans="1:19" ht="16.5" thickBot="1" x14ac:dyDescent="0.3">
      <c r="B14" s="83" t="str">
        <f>CONCATENATE("Dif ",RIGHT(B10,2),"/",RIGHT(B8,2))</f>
        <v>Dif 23/19</v>
      </c>
      <c r="C14" s="80">
        <f>C10-C8</f>
        <v>243689</v>
      </c>
      <c r="D14" s="80">
        <f t="shared" ref="D14:S14" si="6">D10-D8</f>
        <v>53</v>
      </c>
      <c r="E14" s="80">
        <f t="shared" si="6"/>
        <v>243636</v>
      </c>
      <c r="F14" s="80">
        <f t="shared" si="6"/>
        <v>123458</v>
      </c>
      <c r="G14" s="80">
        <f t="shared" si="6"/>
        <v>34624</v>
      </c>
      <c r="H14" s="80">
        <f t="shared" si="6"/>
        <v>10836</v>
      </c>
      <c r="I14" s="80">
        <f>I10-I8</f>
        <v>34054</v>
      </c>
      <c r="J14" s="80">
        <f t="shared" si="6"/>
        <v>8197</v>
      </c>
      <c r="K14" s="80">
        <f t="shared" si="6"/>
        <v>19923</v>
      </c>
      <c r="L14" s="80">
        <f t="shared" si="6"/>
        <v>25390</v>
      </c>
      <c r="M14" s="80">
        <f>M10-M8</f>
        <v>-4762</v>
      </c>
      <c r="N14" s="80">
        <f t="shared" si="6"/>
        <v>4140</v>
      </c>
      <c r="O14" s="80">
        <f t="shared" si="6"/>
        <v>-4323</v>
      </c>
      <c r="P14" s="80">
        <f t="shared" si="6"/>
        <v>840</v>
      </c>
      <c r="Q14" s="80">
        <f t="shared" si="6"/>
        <v>-21127</v>
      </c>
      <c r="R14" s="80">
        <f t="shared" si="6"/>
        <v>-20470</v>
      </c>
      <c r="S14" s="80">
        <f t="shared" si="6"/>
        <v>12387</v>
      </c>
    </row>
    <row r="15" spans="1:19" ht="30" x14ac:dyDescent="0.25">
      <c r="B15" s="84" t="str">
        <f>CONCATENATE("Cuota ",RIGHT(B10,4)," s/ total Canarias")</f>
        <v>Cuota 2023 s/ total Canarias</v>
      </c>
      <c r="C15" s="82">
        <f>C10/$C$10</f>
        <v>1</v>
      </c>
      <c r="D15" s="82">
        <f t="shared" ref="D15:S15" si="7">D10/$C$10</f>
        <v>8.0542783475926874E-2</v>
      </c>
      <c r="E15" s="82">
        <f>E10/$C$10</f>
        <v>0.91945721652407308</v>
      </c>
      <c r="F15" s="82">
        <f t="shared" si="7"/>
        <v>0.32858099416862629</v>
      </c>
      <c r="G15" s="82">
        <f t="shared" si="7"/>
        <v>0.1843906746440046</v>
      </c>
      <c r="H15" s="82">
        <f t="shared" si="7"/>
        <v>2.8354122958971415E-2</v>
      </c>
      <c r="I15" s="82">
        <f t="shared" si="7"/>
        <v>4.9158614257144913E-2</v>
      </c>
      <c r="J15" s="82">
        <f t="shared" si="7"/>
        <v>3.8277588169822754E-2</v>
      </c>
      <c r="K15" s="82">
        <f t="shared" si="7"/>
        <v>3.7517528205997276E-2</v>
      </c>
      <c r="L15" s="82">
        <f t="shared" si="7"/>
        <v>4.2366494161299631E-2</v>
      </c>
      <c r="M15" s="82">
        <f t="shared" si="7"/>
        <v>9.8419164469203558E-3</v>
      </c>
      <c r="N15" s="82">
        <f t="shared" si="7"/>
        <v>2.5422190055765338E-2</v>
      </c>
      <c r="O15" s="82">
        <f t="shared" si="7"/>
        <v>2.608031406467709E-2</v>
      </c>
      <c r="P15" s="82">
        <f t="shared" si="7"/>
        <v>3.6568886725581402E-2</v>
      </c>
      <c r="Q15" s="82">
        <f t="shared" si="7"/>
        <v>4.0887148615614169E-2</v>
      </c>
      <c r="R15" s="82">
        <f t="shared" si="7"/>
        <v>0.12895853946163799</v>
      </c>
      <c r="S15" s="82">
        <f t="shared" si="7"/>
        <v>7.2011381149366116E-2</v>
      </c>
    </row>
    <row r="18" spans="2:19" ht="15.75" x14ac:dyDescent="0.25">
      <c r="B18" s="85" t="s">
        <v>161</v>
      </c>
      <c r="C18" s="85"/>
      <c r="D18" s="85"/>
      <c r="E18" s="85"/>
      <c r="F18" s="85"/>
      <c r="G18" s="85"/>
      <c r="H18" s="85"/>
      <c r="I18" s="85"/>
      <c r="J18" s="85"/>
      <c r="K18" s="85"/>
      <c r="L18" s="85"/>
      <c r="M18" s="85"/>
      <c r="N18" s="85"/>
      <c r="O18" s="85"/>
      <c r="P18" s="85"/>
      <c r="Q18" s="85"/>
      <c r="R18" s="85"/>
      <c r="S18" s="85"/>
    </row>
    <row r="19" spans="2:19" ht="45" x14ac:dyDescent="0.25">
      <c r="B19" s="75"/>
      <c r="C19" s="76" t="s">
        <v>57</v>
      </c>
      <c r="D19" s="77" t="s">
        <v>88</v>
      </c>
      <c r="E19" s="77" t="s">
        <v>177</v>
      </c>
      <c r="F19" s="76" t="s">
        <v>97</v>
      </c>
      <c r="G19" s="76" t="s">
        <v>104</v>
      </c>
      <c r="H19" s="76" t="s">
        <v>113</v>
      </c>
      <c r="I19" s="76" t="s">
        <v>110</v>
      </c>
      <c r="J19" s="76" t="s">
        <v>117</v>
      </c>
      <c r="K19" s="76" t="s">
        <v>101</v>
      </c>
      <c r="L19" s="76" t="s">
        <v>107</v>
      </c>
      <c r="M19" s="76" t="s">
        <v>171</v>
      </c>
      <c r="N19" s="76" t="s">
        <v>172</v>
      </c>
      <c r="O19" s="76" t="s">
        <v>173</v>
      </c>
      <c r="P19" s="76" t="s">
        <v>174</v>
      </c>
      <c r="Q19" s="76" t="s">
        <v>175</v>
      </c>
      <c r="R19" s="78" t="s">
        <v>121</v>
      </c>
      <c r="S19" s="77" t="s">
        <v>176</v>
      </c>
    </row>
    <row r="20" spans="2:19" ht="16.5" thickBot="1" x14ac:dyDescent="0.3">
      <c r="B20" s="79" t="s">
        <v>227</v>
      </c>
      <c r="C20" s="80">
        <v>501010</v>
      </c>
      <c r="D20" s="80">
        <v>55397</v>
      </c>
      <c r="E20" s="80">
        <v>445613</v>
      </c>
      <c r="F20" s="80">
        <v>185916</v>
      </c>
      <c r="G20" s="80">
        <v>54888</v>
      </c>
      <c r="H20" s="80">
        <v>20337</v>
      </c>
      <c r="I20" s="80">
        <v>15993</v>
      </c>
      <c r="J20" s="80">
        <v>16829</v>
      </c>
      <c r="K20" s="80">
        <v>11323</v>
      </c>
      <c r="L20" s="80">
        <v>19644</v>
      </c>
      <c r="M20" s="80" t="s">
        <v>178</v>
      </c>
      <c r="N20" s="80" t="s">
        <v>178</v>
      </c>
      <c r="O20" s="80" t="s">
        <v>178</v>
      </c>
      <c r="P20" s="80" t="s">
        <v>178</v>
      </c>
      <c r="Q20" s="80" t="s">
        <v>178</v>
      </c>
      <c r="R20" s="80">
        <v>63816</v>
      </c>
      <c r="S20" s="80">
        <v>56868</v>
      </c>
    </row>
    <row r="21" spans="2:19" ht="16.5" thickBot="1" x14ac:dyDescent="0.3">
      <c r="B21" s="79" t="s">
        <v>230</v>
      </c>
      <c r="C21" s="80">
        <v>570381</v>
      </c>
      <c r="D21" s="80">
        <v>56268</v>
      </c>
      <c r="E21" s="80">
        <v>514113</v>
      </c>
      <c r="F21" s="80">
        <v>215100</v>
      </c>
      <c r="G21" s="80">
        <v>76722</v>
      </c>
      <c r="H21" s="80">
        <v>22817</v>
      </c>
      <c r="I21" s="80">
        <v>33551</v>
      </c>
      <c r="J21" s="80">
        <v>15968</v>
      </c>
      <c r="K21" s="80">
        <v>14984</v>
      </c>
      <c r="L21" s="80">
        <v>27336</v>
      </c>
      <c r="M21" s="80" t="s">
        <v>178</v>
      </c>
      <c r="N21" s="80" t="s">
        <v>178</v>
      </c>
      <c r="O21" s="80" t="s">
        <v>178</v>
      </c>
      <c r="P21" s="80" t="s">
        <v>178</v>
      </c>
      <c r="Q21" s="80" t="s">
        <v>178</v>
      </c>
      <c r="R21" s="80">
        <v>47555</v>
      </c>
      <c r="S21" s="80">
        <v>60081</v>
      </c>
    </row>
    <row r="22" spans="2:19" ht="16.5" thickBot="1" x14ac:dyDescent="0.3">
      <c r="B22" s="80" t="s">
        <v>231</v>
      </c>
      <c r="C22" s="80">
        <v>621623</v>
      </c>
      <c r="D22" s="80">
        <v>56043</v>
      </c>
      <c r="E22" s="80">
        <v>565581</v>
      </c>
      <c r="F22" s="80">
        <v>235003</v>
      </c>
      <c r="G22" s="80">
        <v>88547</v>
      </c>
      <c r="H22" s="80">
        <v>24948</v>
      </c>
      <c r="I22" s="80">
        <v>32635</v>
      </c>
      <c r="J22" s="80">
        <v>22083</v>
      </c>
      <c r="K22" s="80">
        <v>18816</v>
      </c>
      <c r="L22" s="80">
        <v>32970</v>
      </c>
      <c r="M22" s="80" t="s">
        <v>178</v>
      </c>
      <c r="N22" s="80" t="s">
        <v>178</v>
      </c>
      <c r="O22" s="80" t="s">
        <v>178</v>
      </c>
      <c r="P22" s="80" t="s">
        <v>178</v>
      </c>
      <c r="Q22" s="80" t="s">
        <v>178</v>
      </c>
      <c r="R22" s="80">
        <v>52325</v>
      </c>
      <c r="S22" s="80">
        <v>58253</v>
      </c>
    </row>
    <row r="23" spans="2:19" ht="15.75" x14ac:dyDescent="0.25">
      <c r="B23" s="81" t="str">
        <f>CONCATENATE("Var ",RIGHT(B22,2),"/",RIGHT(B21,2))</f>
        <v>Var 23/22</v>
      </c>
      <c r="C23" s="82">
        <f>C22/C21-1</f>
        <v>8.9838195872583348E-2</v>
      </c>
      <c r="D23" s="82">
        <f t="shared" ref="D23:S23" si="8">D22/D21-1</f>
        <v>-3.9987204094690254E-3</v>
      </c>
      <c r="E23" s="82">
        <f t="shared" si="8"/>
        <v>0.10011028703806368</v>
      </c>
      <c r="F23" s="82">
        <f t="shared" si="8"/>
        <v>9.2529056252905528E-2</v>
      </c>
      <c r="G23" s="82">
        <f t="shared" si="8"/>
        <v>0.15412789030525786</v>
      </c>
      <c r="H23" s="82">
        <f t="shared" si="8"/>
        <v>9.3395275452513582E-2</v>
      </c>
      <c r="I23" s="82">
        <f t="shared" si="8"/>
        <v>-2.7301719769902588E-2</v>
      </c>
      <c r="J23" s="82">
        <f t="shared" si="8"/>
        <v>0.38295340681362733</v>
      </c>
      <c r="K23" s="82">
        <f t="shared" si="8"/>
        <v>0.25573945541911369</v>
      </c>
      <c r="L23" s="82">
        <f t="shared" si="8"/>
        <v>0.20610184372256368</v>
      </c>
      <c r="M23" s="82" t="str">
        <f>IFERROR(M22/M21-1,"-")</f>
        <v>-</v>
      </c>
      <c r="N23" s="82" t="str">
        <f t="shared" ref="N23:Q27" si="9">IFERROR(N22/N21-1,"-")</f>
        <v>-</v>
      </c>
      <c r="O23" s="82" t="str">
        <f t="shared" si="9"/>
        <v>-</v>
      </c>
      <c r="P23" s="82" t="str">
        <f t="shared" si="9"/>
        <v>-</v>
      </c>
      <c r="Q23" s="82" t="str">
        <f t="shared" si="9"/>
        <v>-</v>
      </c>
      <c r="R23" s="82">
        <f t="shared" si="8"/>
        <v>0.10030491010409004</v>
      </c>
      <c r="S23" s="82">
        <f t="shared" si="8"/>
        <v>-3.0425592117308331E-2</v>
      </c>
    </row>
    <row r="24" spans="2:19" ht="16.5" thickBot="1" x14ac:dyDescent="0.3">
      <c r="B24" s="83" t="str">
        <f>CONCATENATE("Dif ",RIGHT(B22,2),"/",RIGHT(B21,2))</f>
        <v>Dif 23/22</v>
      </c>
      <c r="C24" s="80">
        <f>C22-C21</f>
        <v>51242</v>
      </c>
      <c r="D24" s="80">
        <f t="shared" ref="D24:S24" si="10">D22-D21</f>
        <v>-225</v>
      </c>
      <c r="E24" s="80">
        <f t="shared" si="10"/>
        <v>51468</v>
      </c>
      <c r="F24" s="80">
        <f t="shared" si="10"/>
        <v>19903</v>
      </c>
      <c r="G24" s="80">
        <f t="shared" si="10"/>
        <v>11825</v>
      </c>
      <c r="H24" s="80">
        <f t="shared" si="10"/>
        <v>2131</v>
      </c>
      <c r="I24" s="80">
        <f t="shared" si="10"/>
        <v>-916</v>
      </c>
      <c r="J24" s="80">
        <f t="shared" si="10"/>
        <v>6115</v>
      </c>
      <c r="K24" s="80">
        <f t="shared" si="10"/>
        <v>3832</v>
      </c>
      <c r="L24" s="80">
        <f t="shared" si="10"/>
        <v>5634</v>
      </c>
      <c r="M24" s="80" t="str">
        <f>IFERROR(M23/M22-1,"-")</f>
        <v>-</v>
      </c>
      <c r="N24" s="80" t="str">
        <f t="shared" si="9"/>
        <v>-</v>
      </c>
      <c r="O24" s="80" t="str">
        <f t="shared" si="9"/>
        <v>-</v>
      </c>
      <c r="P24" s="80" t="str">
        <f t="shared" si="9"/>
        <v>-</v>
      </c>
      <c r="Q24" s="80" t="str">
        <f t="shared" si="9"/>
        <v>-</v>
      </c>
      <c r="R24" s="80">
        <f t="shared" si="10"/>
        <v>4770</v>
      </c>
      <c r="S24" s="80">
        <f t="shared" si="10"/>
        <v>-1828</v>
      </c>
    </row>
    <row r="25" spans="2:19" ht="15.75" x14ac:dyDescent="0.25">
      <c r="B25" s="81" t="str">
        <f>CONCATENATE("Var ",RIGHT(B22,2),"/",RIGHT(B20,2))</f>
        <v>Var 23/19</v>
      </c>
      <c r="C25" s="82">
        <f>C22/C20-1</f>
        <v>0.24073970579429549</v>
      </c>
      <c r="D25" s="82">
        <f t="shared" ref="D25:S25" si="11">D22/D20-1</f>
        <v>1.1661281296821091E-2</v>
      </c>
      <c r="E25" s="82">
        <f t="shared" si="11"/>
        <v>0.26922015291295365</v>
      </c>
      <c r="F25" s="82">
        <f t="shared" si="11"/>
        <v>0.26402784053013195</v>
      </c>
      <c r="G25" s="82">
        <f>G22/G20-1</f>
        <v>0.61323057863285246</v>
      </c>
      <c r="H25" s="82">
        <f t="shared" si="11"/>
        <v>0.22672960613659843</v>
      </c>
      <c r="I25" s="82">
        <f t="shared" si="11"/>
        <v>1.040580253861064</v>
      </c>
      <c r="J25" s="82">
        <f t="shared" si="11"/>
        <v>0.31219917998692726</v>
      </c>
      <c r="K25" s="82">
        <f t="shared" si="11"/>
        <v>0.66175041950013247</v>
      </c>
      <c r="L25" s="82">
        <f t="shared" si="11"/>
        <v>0.67837507635919359</v>
      </c>
      <c r="M25" s="82" t="str">
        <f>IFERROR(M24/M23-1,"-")</f>
        <v>-</v>
      </c>
      <c r="N25" s="82" t="str">
        <f t="shared" si="9"/>
        <v>-</v>
      </c>
      <c r="O25" s="82" t="str">
        <f t="shared" si="9"/>
        <v>-</v>
      </c>
      <c r="P25" s="82" t="str">
        <f t="shared" si="9"/>
        <v>-</v>
      </c>
      <c r="Q25" s="82" t="str">
        <f t="shared" si="9"/>
        <v>-</v>
      </c>
      <c r="R25" s="82">
        <f t="shared" si="11"/>
        <v>-0.18006456061175879</v>
      </c>
      <c r="S25" s="82">
        <f t="shared" si="11"/>
        <v>2.4354645846521805E-2</v>
      </c>
    </row>
    <row r="26" spans="2:19" ht="16.5" thickBot="1" x14ac:dyDescent="0.3">
      <c r="B26" s="83" t="str">
        <f>CONCATENATE("Dif ",RIGHT(B22,2),"/",RIGHT(B20,2))</f>
        <v>Dif 23/19</v>
      </c>
      <c r="C26" s="80">
        <f>C22-C20</f>
        <v>120613</v>
      </c>
      <c r="D26" s="80">
        <f t="shared" ref="D26:S26" si="12">D22-D20</f>
        <v>646</v>
      </c>
      <c r="E26" s="80">
        <f t="shared" si="12"/>
        <v>119968</v>
      </c>
      <c r="F26" s="80">
        <f t="shared" si="12"/>
        <v>49087</v>
      </c>
      <c r="G26" s="80">
        <f t="shared" si="12"/>
        <v>33659</v>
      </c>
      <c r="H26" s="80">
        <f t="shared" si="12"/>
        <v>4611</v>
      </c>
      <c r="I26" s="80">
        <f t="shared" si="12"/>
        <v>16642</v>
      </c>
      <c r="J26" s="80">
        <f t="shared" si="12"/>
        <v>5254</v>
      </c>
      <c r="K26" s="80">
        <f t="shared" si="12"/>
        <v>7493</v>
      </c>
      <c r="L26" s="80">
        <f t="shared" si="12"/>
        <v>13326</v>
      </c>
      <c r="M26" s="80" t="str">
        <f>IFERROR(M25/M24-1,"-")</f>
        <v>-</v>
      </c>
      <c r="N26" s="80" t="str">
        <f t="shared" si="9"/>
        <v>-</v>
      </c>
      <c r="O26" s="80" t="str">
        <f t="shared" si="9"/>
        <v>-</v>
      </c>
      <c r="P26" s="80" t="str">
        <f t="shared" si="9"/>
        <v>-</v>
      </c>
      <c r="Q26" s="80" t="str">
        <f t="shared" si="9"/>
        <v>-</v>
      </c>
      <c r="R26" s="80">
        <f t="shared" si="12"/>
        <v>-11491</v>
      </c>
      <c r="S26" s="80">
        <f t="shared" si="12"/>
        <v>1385</v>
      </c>
    </row>
    <row r="27" spans="2:19" ht="15.75" x14ac:dyDescent="0.25">
      <c r="B27" s="84" t="str">
        <f>CONCATENATE("Cuota ",RIGHT(B22,4)," s/ Canarias")</f>
        <v>Cuota 2023 s/ Canarias</v>
      </c>
      <c r="C27" s="82">
        <f>C22/$C$10</f>
        <v>0.39603583813334881</v>
      </c>
      <c r="D27" s="82">
        <f>D22/D$10</f>
        <v>0.44330451428164624</v>
      </c>
      <c r="E27" s="82">
        <f t="shared" ref="E27:L27" si="13">E22/E$10</f>
        <v>0.39189588079756538</v>
      </c>
      <c r="F27" s="82">
        <f t="shared" si="13"/>
        <v>0.45565735004701935</v>
      </c>
      <c r="G27" s="82">
        <f t="shared" si="13"/>
        <v>0.30594426132083946</v>
      </c>
      <c r="H27" s="82">
        <f>H22/H$10</f>
        <v>0.56056622851365012</v>
      </c>
      <c r="I27" s="82">
        <f t="shared" si="13"/>
        <v>0.42295230689476415</v>
      </c>
      <c r="J27" s="82">
        <f t="shared" si="13"/>
        <v>0.36755380236680479</v>
      </c>
      <c r="K27" s="82">
        <f t="shared" si="13"/>
        <v>0.31952180410270342</v>
      </c>
      <c r="L27" s="82">
        <f t="shared" si="13"/>
        <v>0.49579692927713198</v>
      </c>
      <c r="M27" s="82" t="str">
        <f>IFERROR(M26/M25-1,"-")</f>
        <v>-</v>
      </c>
      <c r="N27" s="82" t="str">
        <f t="shared" si="9"/>
        <v>-</v>
      </c>
      <c r="O27" s="82" t="str">
        <f t="shared" si="9"/>
        <v>-</v>
      </c>
      <c r="P27" s="82" t="str">
        <f t="shared" si="9"/>
        <v>-</v>
      </c>
      <c r="Q27" s="82" t="str">
        <f t="shared" si="9"/>
        <v>-</v>
      </c>
      <c r="R27" s="82">
        <f t="shared" ref="R27:S27" si="14">R22/R$10</f>
        <v>0.25850356939950103</v>
      </c>
      <c r="S27" s="82">
        <f t="shared" si="14"/>
        <v>0.51537644873042554</v>
      </c>
    </row>
    <row r="30" spans="2:19" ht="15.75" x14ac:dyDescent="0.25">
      <c r="B30" s="85" t="s">
        <v>162</v>
      </c>
      <c r="C30" s="85"/>
      <c r="D30" s="85"/>
      <c r="E30" s="85"/>
      <c r="F30" s="85"/>
      <c r="G30" s="85"/>
      <c r="H30" s="85"/>
      <c r="I30" s="85"/>
      <c r="J30" s="85"/>
      <c r="K30" s="85"/>
      <c r="L30" s="85"/>
      <c r="M30" s="85"/>
      <c r="N30" s="85"/>
      <c r="O30" s="85"/>
      <c r="P30" s="85"/>
      <c r="Q30" s="85"/>
      <c r="R30" s="85"/>
      <c r="S30" s="85"/>
    </row>
    <row r="31" spans="2:19" ht="45" x14ac:dyDescent="0.25">
      <c r="B31" s="75"/>
      <c r="C31" s="76" t="s">
        <v>57</v>
      </c>
      <c r="D31" s="77" t="s">
        <v>88</v>
      </c>
      <c r="E31" s="77" t="s">
        <v>92</v>
      </c>
      <c r="F31" s="76" t="s">
        <v>97</v>
      </c>
      <c r="G31" s="76" t="s">
        <v>104</v>
      </c>
      <c r="H31" s="76" t="s">
        <v>113</v>
      </c>
      <c r="I31" s="76" t="s">
        <v>110</v>
      </c>
      <c r="J31" s="76" t="s">
        <v>117</v>
      </c>
      <c r="K31" s="76" t="s">
        <v>101</v>
      </c>
      <c r="L31" s="76" t="s">
        <v>107</v>
      </c>
      <c r="M31" s="76" t="s">
        <v>171</v>
      </c>
      <c r="N31" s="76" t="s">
        <v>172</v>
      </c>
      <c r="O31" s="76" t="s">
        <v>173</v>
      </c>
      <c r="P31" s="76" t="s">
        <v>174</v>
      </c>
      <c r="Q31" s="76" t="s">
        <v>175</v>
      </c>
      <c r="R31" s="78" t="s">
        <v>121</v>
      </c>
      <c r="S31" s="77" t="s">
        <v>176</v>
      </c>
    </row>
    <row r="32" spans="2:19" ht="16.5" thickBot="1" x14ac:dyDescent="0.3">
      <c r="B32" s="79" t="s">
        <v>227</v>
      </c>
      <c r="C32" s="80">
        <v>410394</v>
      </c>
      <c r="D32" s="80">
        <v>37947</v>
      </c>
      <c r="E32" s="80">
        <v>372447</v>
      </c>
      <c r="F32" s="80">
        <v>55631</v>
      </c>
      <c r="G32" s="80">
        <v>101292</v>
      </c>
      <c r="H32" s="80">
        <v>7406</v>
      </c>
      <c r="I32" s="80">
        <v>6985</v>
      </c>
      <c r="J32" s="80">
        <v>20344</v>
      </c>
      <c r="K32" s="80">
        <v>6320</v>
      </c>
      <c r="L32" s="80">
        <v>9027</v>
      </c>
      <c r="M32" s="80" t="s">
        <v>178</v>
      </c>
      <c r="N32" s="80" t="s">
        <v>178</v>
      </c>
      <c r="O32" s="80" t="s">
        <v>178</v>
      </c>
      <c r="P32" s="80" t="s">
        <v>178</v>
      </c>
      <c r="Q32" s="80" t="s">
        <v>178</v>
      </c>
      <c r="R32" s="80">
        <v>130509</v>
      </c>
      <c r="S32" s="80">
        <v>34934</v>
      </c>
    </row>
    <row r="33" spans="2:19" ht="16.5" thickBot="1" x14ac:dyDescent="0.3">
      <c r="B33" s="79" t="s">
        <v>230</v>
      </c>
      <c r="C33" s="80">
        <v>411447</v>
      </c>
      <c r="D33" s="80">
        <v>37798</v>
      </c>
      <c r="E33" s="80">
        <v>373649</v>
      </c>
      <c r="F33" s="80">
        <v>71205</v>
      </c>
      <c r="G33" s="80">
        <v>80560</v>
      </c>
      <c r="H33" s="80">
        <v>9659</v>
      </c>
      <c r="I33" s="80">
        <v>14506</v>
      </c>
      <c r="J33" s="80">
        <v>21919</v>
      </c>
      <c r="K33" s="80">
        <v>8816</v>
      </c>
      <c r="L33" s="80">
        <v>10455</v>
      </c>
      <c r="M33" s="80" t="s">
        <v>178</v>
      </c>
      <c r="N33" s="80" t="s">
        <v>178</v>
      </c>
      <c r="O33" s="80" t="s">
        <v>178</v>
      </c>
      <c r="P33" s="80" t="s">
        <v>178</v>
      </c>
      <c r="Q33" s="80" t="s">
        <v>178</v>
      </c>
      <c r="R33" s="80">
        <v>124003</v>
      </c>
      <c r="S33" s="80">
        <v>32524</v>
      </c>
    </row>
    <row r="34" spans="2:19" ht="16.5" thickBot="1" x14ac:dyDescent="0.3">
      <c r="B34" s="80" t="s">
        <v>231</v>
      </c>
      <c r="C34" s="80">
        <v>441922</v>
      </c>
      <c r="D34" s="80">
        <v>33529</v>
      </c>
      <c r="E34" s="80">
        <v>408392</v>
      </c>
      <c r="F34" s="80">
        <v>78352</v>
      </c>
      <c r="G34" s="80">
        <v>93468</v>
      </c>
      <c r="H34" s="80">
        <v>10533</v>
      </c>
      <c r="I34" s="80">
        <v>12443</v>
      </c>
      <c r="J34" s="80">
        <v>22781</v>
      </c>
      <c r="K34" s="80">
        <v>9340</v>
      </c>
      <c r="L34" s="80">
        <v>13068</v>
      </c>
      <c r="M34" s="80" t="s">
        <v>178</v>
      </c>
      <c r="N34" s="80" t="s">
        <v>178</v>
      </c>
      <c r="O34" s="80" t="s">
        <v>178</v>
      </c>
      <c r="P34" s="80" t="s">
        <v>178</v>
      </c>
      <c r="Q34" s="80" t="s">
        <v>178</v>
      </c>
      <c r="R34" s="80">
        <v>131322</v>
      </c>
      <c r="S34" s="80">
        <v>37085</v>
      </c>
    </row>
    <row r="35" spans="2:19" ht="15.75" x14ac:dyDescent="0.25">
      <c r="B35" s="81" t="str">
        <f>CONCATENATE("Var ",RIGHT(B34,2),"/",RIGHT(B33,2))</f>
        <v>Var 23/22</v>
      </c>
      <c r="C35" s="82">
        <f>C34/C33-1</f>
        <v>7.4067862932528428E-2</v>
      </c>
      <c r="D35" s="82">
        <f t="shared" ref="D35:L35" si="15">D34/D33-1</f>
        <v>-0.11294248372929783</v>
      </c>
      <c r="E35" s="82">
        <f t="shared" si="15"/>
        <v>9.2982986706775517E-2</v>
      </c>
      <c r="F35" s="82">
        <f t="shared" si="15"/>
        <v>0.10037216487606204</v>
      </c>
      <c r="G35" s="82">
        <f t="shared" si="15"/>
        <v>0.16022840119165838</v>
      </c>
      <c r="H35" s="82">
        <f t="shared" si="15"/>
        <v>9.0485557511129411E-2</v>
      </c>
      <c r="I35" s="82">
        <f t="shared" si="15"/>
        <v>-0.14221701364952433</v>
      </c>
      <c r="J35" s="82">
        <f t="shared" si="15"/>
        <v>3.9326611615493334E-2</v>
      </c>
      <c r="K35" s="82">
        <f t="shared" si="15"/>
        <v>5.9437386569872963E-2</v>
      </c>
      <c r="L35" s="82">
        <f t="shared" si="15"/>
        <v>0.2499282639885223</v>
      </c>
      <c r="M35" s="82" t="str">
        <f>IFERROR(M34/M33-1,"-")</f>
        <v>-</v>
      </c>
      <c r="N35" s="82" t="str">
        <f t="shared" ref="N35:Q39" si="16">IFERROR(N34/N33-1,"-")</f>
        <v>-</v>
      </c>
      <c r="O35" s="82" t="str">
        <f t="shared" si="16"/>
        <v>-</v>
      </c>
      <c r="P35" s="82" t="str">
        <f t="shared" si="16"/>
        <v>-</v>
      </c>
      <c r="Q35" s="82" t="str">
        <f t="shared" si="16"/>
        <v>-</v>
      </c>
      <c r="R35" s="82">
        <f t="shared" ref="R35:S35" si="17">R34/R33-1</f>
        <v>5.9022765578252034E-2</v>
      </c>
      <c r="S35" s="82">
        <f t="shared" si="17"/>
        <v>0.14023490345590939</v>
      </c>
    </row>
    <row r="36" spans="2:19" ht="16.5" thickBot="1" x14ac:dyDescent="0.3">
      <c r="B36" s="83" t="str">
        <f>CONCATENATE("Dif ",RIGHT(B34,2),"/",RIGHT(B33,2))</f>
        <v>Dif 23/22</v>
      </c>
      <c r="C36" s="80">
        <f>C34-C33</f>
        <v>30475</v>
      </c>
      <c r="D36" s="80">
        <f t="shared" ref="D36:L36" si="18">D34-D33</f>
        <v>-4269</v>
      </c>
      <c r="E36" s="80">
        <f t="shared" si="18"/>
        <v>34743</v>
      </c>
      <c r="F36" s="80">
        <f t="shared" si="18"/>
        <v>7147</v>
      </c>
      <c r="G36" s="80">
        <f t="shared" si="18"/>
        <v>12908</v>
      </c>
      <c r="H36" s="80">
        <f t="shared" si="18"/>
        <v>874</v>
      </c>
      <c r="I36" s="80">
        <f t="shared" si="18"/>
        <v>-2063</v>
      </c>
      <c r="J36" s="80">
        <f t="shared" si="18"/>
        <v>862</v>
      </c>
      <c r="K36" s="80">
        <f t="shared" si="18"/>
        <v>524</v>
      </c>
      <c r="L36" s="80">
        <f t="shared" si="18"/>
        <v>2613</v>
      </c>
      <c r="M36" s="80" t="str">
        <f>IFERROR(M35/M34-1,"-")</f>
        <v>-</v>
      </c>
      <c r="N36" s="80" t="str">
        <f t="shared" si="16"/>
        <v>-</v>
      </c>
      <c r="O36" s="80" t="str">
        <f t="shared" si="16"/>
        <v>-</v>
      </c>
      <c r="P36" s="80" t="str">
        <f t="shared" si="16"/>
        <v>-</v>
      </c>
      <c r="Q36" s="80" t="str">
        <f t="shared" si="16"/>
        <v>-</v>
      </c>
      <c r="R36" s="80">
        <f t="shared" ref="R36:S36" si="19">R34-R33</f>
        <v>7319</v>
      </c>
      <c r="S36" s="80">
        <f t="shared" si="19"/>
        <v>4561</v>
      </c>
    </row>
    <row r="37" spans="2:19" ht="15.75" x14ac:dyDescent="0.25">
      <c r="B37" s="81" t="str">
        <f>CONCATENATE("Var ",RIGHT(B34,2),"/",RIGHT(B32,2))</f>
        <v>Var 23/19</v>
      </c>
      <c r="C37" s="82">
        <f>C34/C32-1</f>
        <v>7.6823735239794022E-2</v>
      </c>
      <c r="D37" s="82">
        <f t="shared" ref="D37:L37" si="20">D34/D32-1</f>
        <v>-0.11642554088597257</v>
      </c>
      <c r="E37" s="82">
        <f t="shared" si="20"/>
        <v>9.6510375972957307E-2</v>
      </c>
      <c r="F37" s="82">
        <f t="shared" si="20"/>
        <v>0.40842336107565935</v>
      </c>
      <c r="G37" s="82">
        <f t="shared" si="20"/>
        <v>-7.7242032934486393E-2</v>
      </c>
      <c r="H37" s="82">
        <f t="shared" si="20"/>
        <v>0.42222522279233043</v>
      </c>
      <c r="I37" s="82">
        <f t="shared" si="20"/>
        <v>0.78138869005010747</v>
      </c>
      <c r="J37" s="82">
        <f t="shared" si="20"/>
        <v>0.11978961856075498</v>
      </c>
      <c r="K37" s="82">
        <f t="shared" si="20"/>
        <v>0.47784810126582289</v>
      </c>
      <c r="L37" s="82">
        <f t="shared" si="20"/>
        <v>0.4476570289132602</v>
      </c>
      <c r="M37" s="82" t="str">
        <f>IFERROR(M36/M35-1,"-")</f>
        <v>-</v>
      </c>
      <c r="N37" s="82" t="str">
        <f t="shared" si="16"/>
        <v>-</v>
      </c>
      <c r="O37" s="82" t="str">
        <f t="shared" si="16"/>
        <v>-</v>
      </c>
      <c r="P37" s="82" t="str">
        <f t="shared" si="16"/>
        <v>-</v>
      </c>
      <c r="Q37" s="82" t="str">
        <f t="shared" si="16"/>
        <v>-</v>
      </c>
      <c r="R37" s="82">
        <f t="shared" ref="R37:S37" si="21">R34/R32-1</f>
        <v>6.2294554398547586E-3</v>
      </c>
      <c r="S37" s="82">
        <f t="shared" si="21"/>
        <v>6.1573252418847035E-2</v>
      </c>
    </row>
    <row r="38" spans="2:19" ht="16.5" thickBot="1" x14ac:dyDescent="0.3">
      <c r="B38" s="83" t="str">
        <f>CONCATENATE("Dif ",RIGHT(B34,2),"/",RIGHT(B32,2))</f>
        <v>Dif 23/19</v>
      </c>
      <c r="C38" s="80">
        <f>C34-C32</f>
        <v>31528</v>
      </c>
      <c r="D38" s="80">
        <f t="shared" ref="D38:L38" si="22">D34-D32</f>
        <v>-4418</v>
      </c>
      <c r="E38" s="80">
        <f t="shared" si="22"/>
        <v>35945</v>
      </c>
      <c r="F38" s="80">
        <f t="shared" si="22"/>
        <v>22721</v>
      </c>
      <c r="G38" s="80">
        <f t="shared" si="22"/>
        <v>-7824</v>
      </c>
      <c r="H38" s="80">
        <f t="shared" si="22"/>
        <v>3127</v>
      </c>
      <c r="I38" s="80">
        <f t="shared" si="22"/>
        <v>5458</v>
      </c>
      <c r="J38" s="80">
        <f t="shared" si="22"/>
        <v>2437</v>
      </c>
      <c r="K38" s="80">
        <f t="shared" si="22"/>
        <v>3020</v>
      </c>
      <c r="L38" s="80">
        <f t="shared" si="22"/>
        <v>4041</v>
      </c>
      <c r="M38" s="80" t="str">
        <f>IFERROR(M37/M36-1,"-")</f>
        <v>-</v>
      </c>
      <c r="N38" s="80" t="str">
        <f t="shared" si="16"/>
        <v>-</v>
      </c>
      <c r="O38" s="80" t="str">
        <f t="shared" si="16"/>
        <v>-</v>
      </c>
      <c r="P38" s="80" t="str">
        <f t="shared" si="16"/>
        <v>-</v>
      </c>
      <c r="Q38" s="80" t="str">
        <f t="shared" si="16"/>
        <v>-</v>
      </c>
      <c r="R38" s="80">
        <f t="shared" ref="R38:S38" si="23">R34-R32</f>
        <v>813</v>
      </c>
      <c r="S38" s="80">
        <f t="shared" si="23"/>
        <v>2151</v>
      </c>
    </row>
    <row r="39" spans="2:19" ht="15.75" x14ac:dyDescent="0.25">
      <c r="B39" s="84" t="str">
        <f>CONCATENATE("Cuota ",RIGHT(B34,4)," s/ Canarias")</f>
        <v>Cuota 2023 s/ Canarias</v>
      </c>
      <c r="C39" s="82">
        <f t="shared" ref="C39:L39" si="24">C34/C$10</f>
        <v>0.28154838167115076</v>
      </c>
      <c r="D39" s="82">
        <f t="shared" si="24"/>
        <v>0.26521701299625855</v>
      </c>
      <c r="E39" s="82">
        <f t="shared" si="24"/>
        <v>0.28297828701932937</v>
      </c>
      <c r="F39" s="82">
        <f t="shared" si="24"/>
        <v>0.1519200380032768</v>
      </c>
      <c r="G39" s="82">
        <f t="shared" si="24"/>
        <v>0.32294711528494724</v>
      </c>
      <c r="H39" s="82">
        <f t="shared" si="24"/>
        <v>0.236670037074486</v>
      </c>
      <c r="I39" s="82">
        <f t="shared" si="24"/>
        <v>0.16126231207879729</v>
      </c>
      <c r="J39" s="82">
        <f t="shared" si="24"/>
        <v>0.37917145187330437</v>
      </c>
      <c r="K39" s="82">
        <f t="shared" si="24"/>
        <v>0.15860616764026628</v>
      </c>
      <c r="L39" s="82">
        <f t="shared" si="24"/>
        <v>0.19651423329674131</v>
      </c>
      <c r="M39" s="82" t="str">
        <f>IFERROR(M38/M37-1,"-")</f>
        <v>-</v>
      </c>
      <c r="N39" s="82" t="str">
        <f t="shared" si="16"/>
        <v>-</v>
      </c>
      <c r="O39" s="82" t="str">
        <f t="shared" si="16"/>
        <v>-</v>
      </c>
      <c r="P39" s="82" t="str">
        <f t="shared" si="16"/>
        <v>-</v>
      </c>
      <c r="Q39" s="82" t="str">
        <f t="shared" si="16"/>
        <v>-</v>
      </c>
      <c r="R39" s="82">
        <f t="shared" ref="R39:S39" si="25">R34/R$10</f>
        <v>0.64877602944445811</v>
      </c>
      <c r="S39" s="82">
        <f t="shared" si="25"/>
        <v>0.32809873484915508</v>
      </c>
    </row>
    <row r="42" spans="2:19" ht="15.75" x14ac:dyDescent="0.25">
      <c r="B42" s="85" t="s">
        <v>164</v>
      </c>
      <c r="C42" s="85"/>
      <c r="D42" s="85"/>
      <c r="E42" s="85"/>
      <c r="F42" s="85"/>
      <c r="G42" s="85"/>
      <c r="H42" s="85"/>
      <c r="I42" s="85"/>
      <c r="J42" s="85"/>
      <c r="K42" s="85"/>
      <c r="L42" s="85"/>
      <c r="M42" s="85"/>
      <c r="N42" s="85"/>
      <c r="O42" s="85"/>
      <c r="P42" s="85"/>
      <c r="Q42" s="85"/>
      <c r="R42" s="85"/>
      <c r="S42" s="85"/>
    </row>
    <row r="43" spans="2:19" ht="45" x14ac:dyDescent="0.25">
      <c r="B43" s="75"/>
      <c r="C43" s="76" t="s">
        <v>57</v>
      </c>
      <c r="D43" s="77" t="s">
        <v>88</v>
      </c>
      <c r="E43" s="77" t="s">
        <v>92</v>
      </c>
      <c r="F43" s="76" t="s">
        <v>97</v>
      </c>
      <c r="G43" s="76" t="s">
        <v>104</v>
      </c>
      <c r="H43" s="76" t="s">
        <v>113</v>
      </c>
      <c r="I43" s="76" t="s">
        <v>110</v>
      </c>
      <c r="J43" s="76" t="s">
        <v>117</v>
      </c>
      <c r="K43" s="76" t="s">
        <v>101</v>
      </c>
      <c r="L43" s="76" t="s">
        <v>107</v>
      </c>
      <c r="M43" s="76" t="s">
        <v>171</v>
      </c>
      <c r="N43" s="76" t="s">
        <v>172</v>
      </c>
      <c r="O43" s="76" t="s">
        <v>173</v>
      </c>
      <c r="P43" s="76" t="s">
        <v>174</v>
      </c>
      <c r="Q43" s="76" t="s">
        <v>175</v>
      </c>
      <c r="R43" s="78" t="s">
        <v>121</v>
      </c>
      <c r="S43" s="77" t="s">
        <v>176</v>
      </c>
    </row>
    <row r="44" spans="2:19" ht="16.5" thickBot="1" x14ac:dyDescent="0.3">
      <c r="B44" s="79" t="s">
        <v>227</v>
      </c>
      <c r="C44" s="80">
        <v>150277</v>
      </c>
      <c r="D44" s="80">
        <v>8320</v>
      </c>
      <c r="E44" s="80">
        <v>141956</v>
      </c>
      <c r="F44" s="80">
        <v>34652</v>
      </c>
      <c r="G44" s="80">
        <v>57590</v>
      </c>
      <c r="H44" s="80">
        <v>1016</v>
      </c>
      <c r="I44" s="80">
        <v>8500</v>
      </c>
      <c r="J44" s="80">
        <v>3954</v>
      </c>
      <c r="K44" s="80">
        <v>3038</v>
      </c>
      <c r="L44" s="80">
        <v>6633</v>
      </c>
      <c r="M44" s="80" t="s">
        <v>178</v>
      </c>
      <c r="N44" s="80" t="s">
        <v>178</v>
      </c>
      <c r="O44" s="80" t="s">
        <v>178</v>
      </c>
      <c r="P44" s="80" t="s">
        <v>178</v>
      </c>
      <c r="Q44" s="80" t="s">
        <v>178</v>
      </c>
      <c r="R44" s="80">
        <v>11903</v>
      </c>
      <c r="S44" s="80">
        <v>14671</v>
      </c>
    </row>
    <row r="45" spans="2:19" ht="16.5" thickBot="1" x14ac:dyDescent="0.3">
      <c r="B45" s="79" t="s">
        <v>230</v>
      </c>
      <c r="C45" s="80">
        <v>198759</v>
      </c>
      <c r="D45" s="80">
        <v>11801</v>
      </c>
      <c r="E45" s="80">
        <v>186958</v>
      </c>
      <c r="F45" s="80">
        <v>59777</v>
      </c>
      <c r="G45" s="80">
        <v>66527</v>
      </c>
      <c r="H45" s="80">
        <v>3236</v>
      </c>
      <c r="I45" s="80">
        <v>13740</v>
      </c>
      <c r="J45" s="80">
        <v>5724</v>
      </c>
      <c r="K45" s="80">
        <v>4561</v>
      </c>
      <c r="L45" s="80">
        <v>10612</v>
      </c>
      <c r="M45" s="80" t="s">
        <v>178</v>
      </c>
      <c r="N45" s="80" t="s">
        <v>178</v>
      </c>
      <c r="O45" s="80" t="s">
        <v>178</v>
      </c>
      <c r="P45" s="80" t="s">
        <v>178</v>
      </c>
      <c r="Q45" s="80" t="s">
        <v>178</v>
      </c>
      <c r="R45" s="80">
        <v>8019</v>
      </c>
      <c r="S45" s="80">
        <v>14763</v>
      </c>
    </row>
    <row r="46" spans="2:19" ht="16.5" thickBot="1" x14ac:dyDescent="0.3">
      <c r="B46" s="80" t="s">
        <v>231</v>
      </c>
      <c r="C46" s="80">
        <v>208132</v>
      </c>
      <c r="D46" s="80">
        <v>12084</v>
      </c>
      <c r="E46" s="80">
        <v>196048</v>
      </c>
      <c r="F46" s="80">
        <v>66228</v>
      </c>
      <c r="G46" s="80">
        <v>69019</v>
      </c>
      <c r="H46" s="80">
        <v>3635</v>
      </c>
      <c r="I46" s="80">
        <v>10353</v>
      </c>
      <c r="J46" s="80">
        <v>5805</v>
      </c>
      <c r="K46" s="80">
        <v>5460</v>
      </c>
      <c r="L46" s="80">
        <v>10553</v>
      </c>
      <c r="M46" s="80" t="s">
        <v>178</v>
      </c>
      <c r="N46" s="80" t="s">
        <v>178</v>
      </c>
      <c r="O46" s="80" t="s">
        <v>178</v>
      </c>
      <c r="P46" s="80" t="s">
        <v>178</v>
      </c>
      <c r="Q46" s="80" t="s">
        <v>178</v>
      </c>
      <c r="R46" s="80">
        <v>8185</v>
      </c>
      <c r="S46" s="80">
        <v>16810</v>
      </c>
    </row>
    <row r="47" spans="2:19" ht="15.75" x14ac:dyDescent="0.25">
      <c r="B47" s="81" t="str">
        <f>CONCATENATE("Var ",RIGHT(B46,2),"/",RIGHT(B45,2))</f>
        <v>Var 23/22</v>
      </c>
      <c r="C47" s="82">
        <f>C46/C45-1</f>
        <v>4.7157612988594222E-2</v>
      </c>
      <c r="D47" s="82">
        <f t="shared" ref="D47:L47" si="26">D46/D45-1</f>
        <v>2.3981018557749367E-2</v>
      </c>
      <c r="E47" s="82">
        <f t="shared" si="26"/>
        <v>4.8620545791033365E-2</v>
      </c>
      <c r="F47" s="82">
        <f t="shared" si="26"/>
        <v>0.10791776101176032</v>
      </c>
      <c r="G47" s="82">
        <f t="shared" si="26"/>
        <v>3.7458475506185529E-2</v>
      </c>
      <c r="H47" s="82">
        <f t="shared" si="26"/>
        <v>0.12330037082818301</v>
      </c>
      <c r="I47" s="82">
        <f t="shared" si="26"/>
        <v>-0.24650655021834056</v>
      </c>
      <c r="J47" s="82">
        <f t="shared" si="26"/>
        <v>1.4150943396226356E-2</v>
      </c>
      <c r="K47" s="82">
        <f t="shared" si="26"/>
        <v>0.19710589782942334</v>
      </c>
      <c r="L47" s="82">
        <f t="shared" si="26"/>
        <v>-5.5597436863927818E-3</v>
      </c>
      <c r="M47" s="82" t="str">
        <f>IFERROR(M46/M45-1,"-")</f>
        <v>-</v>
      </c>
      <c r="N47" s="82" t="str">
        <f t="shared" ref="N47:Q51" si="27">IFERROR(N46/N45-1,"-")</f>
        <v>-</v>
      </c>
      <c r="O47" s="82" t="str">
        <f t="shared" si="27"/>
        <v>-</v>
      </c>
      <c r="P47" s="82" t="str">
        <f t="shared" si="27"/>
        <v>-</v>
      </c>
      <c r="Q47" s="82" t="str">
        <f t="shared" si="27"/>
        <v>-</v>
      </c>
      <c r="R47" s="82">
        <f t="shared" ref="R47:S47" si="28">R46/R45-1</f>
        <v>2.0700835515650384E-2</v>
      </c>
      <c r="S47" s="82">
        <f t="shared" si="28"/>
        <v>0.13865745444692812</v>
      </c>
    </row>
    <row r="48" spans="2:19" ht="16.5" thickBot="1" x14ac:dyDescent="0.3">
      <c r="B48" s="83" t="str">
        <f>CONCATENATE("Dif ",RIGHT(B46,2),"/",RIGHT(B45,2))</f>
        <v>Dif 23/22</v>
      </c>
      <c r="C48" s="80">
        <f>C46-C45</f>
        <v>9373</v>
      </c>
      <c r="D48" s="80">
        <f t="shared" ref="D48:L48" si="29">D46-D45</f>
        <v>283</v>
      </c>
      <c r="E48" s="80">
        <f t="shared" si="29"/>
        <v>9090</v>
      </c>
      <c r="F48" s="80">
        <f t="shared" si="29"/>
        <v>6451</v>
      </c>
      <c r="G48" s="80">
        <f t="shared" si="29"/>
        <v>2492</v>
      </c>
      <c r="H48" s="80">
        <f t="shared" si="29"/>
        <v>399</v>
      </c>
      <c r="I48" s="80">
        <f t="shared" si="29"/>
        <v>-3387</v>
      </c>
      <c r="J48" s="80">
        <f t="shared" si="29"/>
        <v>81</v>
      </c>
      <c r="K48" s="80">
        <f t="shared" si="29"/>
        <v>899</v>
      </c>
      <c r="L48" s="80">
        <f t="shared" si="29"/>
        <v>-59</v>
      </c>
      <c r="M48" s="80" t="str">
        <f>IFERROR(M47/M46-1,"-")</f>
        <v>-</v>
      </c>
      <c r="N48" s="80" t="str">
        <f t="shared" si="27"/>
        <v>-</v>
      </c>
      <c r="O48" s="80" t="str">
        <f t="shared" si="27"/>
        <v>-</v>
      </c>
      <c r="P48" s="80" t="str">
        <f t="shared" si="27"/>
        <v>-</v>
      </c>
      <c r="Q48" s="80" t="str">
        <f t="shared" si="27"/>
        <v>-</v>
      </c>
      <c r="R48" s="80">
        <f t="shared" ref="R48:S48" si="30">R46-R45</f>
        <v>166</v>
      </c>
      <c r="S48" s="80">
        <f t="shared" si="30"/>
        <v>2047</v>
      </c>
    </row>
    <row r="49" spans="2:19" ht="15.75" x14ac:dyDescent="0.25">
      <c r="B49" s="81" t="str">
        <f>CONCATENATE("Var ",RIGHT(B46,2),"/",RIGHT(B44,2))</f>
        <v>Var 23/19</v>
      </c>
      <c r="C49" s="82">
        <f>C46/C44-1</f>
        <v>0.38498905354778179</v>
      </c>
      <c r="D49" s="82">
        <f t="shared" ref="D49:L49" si="31">D46/D44-1</f>
        <v>0.45240384615384621</v>
      </c>
      <c r="E49" s="82">
        <f t="shared" si="31"/>
        <v>0.38104764856716167</v>
      </c>
      <c r="F49" s="82">
        <f t="shared" si="31"/>
        <v>0.91123167493939738</v>
      </c>
      <c r="G49" s="82">
        <f t="shared" si="31"/>
        <v>0.198454592811252</v>
      </c>
      <c r="H49" s="82">
        <f t="shared" si="31"/>
        <v>2.5777559055118111</v>
      </c>
      <c r="I49" s="82">
        <f t="shared" si="31"/>
        <v>0.21799999999999997</v>
      </c>
      <c r="J49" s="82">
        <f t="shared" si="31"/>
        <v>0.46813353566009108</v>
      </c>
      <c r="K49" s="82">
        <f t="shared" si="31"/>
        <v>0.79723502304147464</v>
      </c>
      <c r="L49" s="82">
        <f t="shared" si="31"/>
        <v>0.59098447158148648</v>
      </c>
      <c r="M49" s="82" t="str">
        <f>IFERROR(M48/M47-1,"-")</f>
        <v>-</v>
      </c>
      <c r="N49" s="82" t="str">
        <f t="shared" si="27"/>
        <v>-</v>
      </c>
      <c r="O49" s="82" t="str">
        <f t="shared" si="27"/>
        <v>-</v>
      </c>
      <c r="P49" s="82" t="str">
        <f t="shared" si="27"/>
        <v>-</v>
      </c>
      <c r="Q49" s="82" t="str">
        <f t="shared" si="27"/>
        <v>-</v>
      </c>
      <c r="R49" s="82">
        <f t="shared" ref="R49:S49" si="32">R46/R44-1</f>
        <v>-0.31235822901789467</v>
      </c>
      <c r="S49" s="82">
        <f t="shared" si="32"/>
        <v>0.14579783245859179</v>
      </c>
    </row>
    <row r="50" spans="2:19" ht="16.5" thickBot="1" x14ac:dyDescent="0.3">
      <c r="B50" s="83" t="str">
        <f>CONCATENATE("Dif ",RIGHT(B46,2),"/",RIGHT(B44,2))</f>
        <v>Dif 23/19</v>
      </c>
      <c r="C50" s="80">
        <f>C46-C44</f>
        <v>57855</v>
      </c>
      <c r="D50" s="80">
        <f t="shared" ref="D50:L50" si="33">D46-D44</f>
        <v>3764</v>
      </c>
      <c r="E50" s="80">
        <f t="shared" si="33"/>
        <v>54092</v>
      </c>
      <c r="F50" s="80">
        <f t="shared" si="33"/>
        <v>31576</v>
      </c>
      <c r="G50" s="80">
        <f t="shared" si="33"/>
        <v>11429</v>
      </c>
      <c r="H50" s="80">
        <f t="shared" si="33"/>
        <v>2619</v>
      </c>
      <c r="I50" s="80">
        <f t="shared" si="33"/>
        <v>1853</v>
      </c>
      <c r="J50" s="80">
        <f t="shared" si="33"/>
        <v>1851</v>
      </c>
      <c r="K50" s="80">
        <f t="shared" si="33"/>
        <v>2422</v>
      </c>
      <c r="L50" s="80">
        <f t="shared" si="33"/>
        <v>3920</v>
      </c>
      <c r="M50" s="80" t="str">
        <f>IFERROR(M49/M48-1,"-")</f>
        <v>-</v>
      </c>
      <c r="N50" s="80" t="str">
        <f t="shared" si="27"/>
        <v>-</v>
      </c>
      <c r="O50" s="80" t="str">
        <f t="shared" si="27"/>
        <v>-</v>
      </c>
      <c r="P50" s="80" t="str">
        <f t="shared" si="27"/>
        <v>-</v>
      </c>
      <c r="Q50" s="80" t="str">
        <f t="shared" si="27"/>
        <v>-</v>
      </c>
      <c r="R50" s="80">
        <f t="shared" ref="R50:S50" si="34">R46-R44</f>
        <v>-3718</v>
      </c>
      <c r="S50" s="80">
        <f t="shared" si="34"/>
        <v>2139</v>
      </c>
    </row>
    <row r="51" spans="2:19" ht="15.75" x14ac:dyDescent="0.25">
      <c r="B51" s="84" t="str">
        <f>CONCATENATE("Cuota ",RIGHT(B46,4)," s/ Canarias")</f>
        <v>Cuota 2023 s/ Canarias</v>
      </c>
      <c r="C51" s="82">
        <f t="shared" ref="C51:L51" si="35">C46/C$10</f>
        <v>0.13260083855064911</v>
      </c>
      <c r="D51" s="82">
        <f t="shared" si="35"/>
        <v>9.558538533946101E-2</v>
      </c>
      <c r="E51" s="82">
        <f t="shared" si="35"/>
        <v>0.13584332507386404</v>
      </c>
      <c r="F51" s="82">
        <f t="shared" si="35"/>
        <v>0.12841229677456883</v>
      </c>
      <c r="G51" s="82">
        <f t="shared" si="35"/>
        <v>0.23847185079226874</v>
      </c>
      <c r="H51" s="82">
        <f t="shared" si="35"/>
        <v>8.1676216155488146E-2</v>
      </c>
      <c r="I51" s="82">
        <f t="shared" si="35"/>
        <v>0.13417573872472785</v>
      </c>
      <c r="J51" s="82">
        <f t="shared" si="35"/>
        <v>9.6619563589154647E-2</v>
      </c>
      <c r="K51" s="82">
        <f t="shared" si="35"/>
        <v>9.271838065480234E-2</v>
      </c>
      <c r="L51" s="82">
        <f t="shared" si="35"/>
        <v>0.15869411570098799</v>
      </c>
      <c r="M51" s="82" t="str">
        <f>IFERROR(M50/M49-1,"-")</f>
        <v>-</v>
      </c>
      <c r="N51" s="82" t="str">
        <f t="shared" si="27"/>
        <v>-</v>
      </c>
      <c r="O51" s="82" t="str">
        <f t="shared" si="27"/>
        <v>-</v>
      </c>
      <c r="P51" s="82" t="str">
        <f t="shared" si="27"/>
        <v>-</v>
      </c>
      <c r="Q51" s="82" t="str">
        <f t="shared" si="27"/>
        <v>-</v>
      </c>
      <c r="R51" s="82">
        <f t="shared" ref="R51:S51" si="36">R46/R$10</f>
        <v>4.0436726527184247E-2</v>
      </c>
      <c r="S51" s="82">
        <f t="shared" si="36"/>
        <v>0.14872157834203309</v>
      </c>
    </row>
    <row r="54" spans="2:19" ht="15.75" x14ac:dyDescent="0.25">
      <c r="B54" s="85" t="s">
        <v>163</v>
      </c>
      <c r="C54" s="85"/>
      <c r="D54" s="85"/>
      <c r="E54" s="85"/>
      <c r="F54" s="85"/>
      <c r="G54" s="85"/>
      <c r="H54" s="85"/>
      <c r="I54" s="85"/>
      <c r="J54" s="85"/>
      <c r="K54" s="85"/>
      <c r="L54" s="85"/>
      <c r="M54" s="85"/>
      <c r="N54" s="85"/>
      <c r="O54" s="85"/>
      <c r="P54" s="85"/>
      <c r="Q54" s="85"/>
      <c r="R54" s="85"/>
      <c r="S54" s="85"/>
    </row>
    <row r="55" spans="2:19" ht="45" x14ac:dyDescent="0.25">
      <c r="B55" s="75"/>
      <c r="C55" s="76" t="s">
        <v>57</v>
      </c>
      <c r="D55" s="77" t="s">
        <v>88</v>
      </c>
      <c r="E55" s="77" t="s">
        <v>92</v>
      </c>
      <c r="F55" s="76" t="s">
        <v>97</v>
      </c>
      <c r="G55" s="76" t="s">
        <v>104</v>
      </c>
      <c r="H55" s="76" t="s">
        <v>113</v>
      </c>
      <c r="I55" s="76" t="s">
        <v>110</v>
      </c>
      <c r="J55" s="76" t="s">
        <v>117</v>
      </c>
      <c r="K55" s="76" t="s">
        <v>101</v>
      </c>
      <c r="L55" s="76" t="s">
        <v>107</v>
      </c>
      <c r="M55" s="76" t="s">
        <v>171</v>
      </c>
      <c r="N55" s="76" t="s">
        <v>172</v>
      </c>
      <c r="O55" s="76" t="s">
        <v>173</v>
      </c>
      <c r="P55" s="76" t="s">
        <v>174</v>
      </c>
      <c r="Q55" s="76" t="s">
        <v>175</v>
      </c>
      <c r="R55" s="78" t="s">
        <v>121</v>
      </c>
      <c r="S55" s="77" t="s">
        <v>176</v>
      </c>
    </row>
    <row r="56" spans="2:19" ht="16.5" thickBot="1" x14ac:dyDescent="0.3">
      <c r="B56" s="79" t="s">
        <v>227</v>
      </c>
      <c r="C56" s="80">
        <v>232001</v>
      </c>
      <c r="D56" s="80">
        <v>20768</v>
      </c>
      <c r="E56" s="80">
        <v>211233</v>
      </c>
      <c r="F56" s="80">
        <v>112509</v>
      </c>
      <c r="G56" s="80">
        <v>26869</v>
      </c>
      <c r="H56" s="80">
        <v>4287</v>
      </c>
      <c r="I56" s="80">
        <v>11101</v>
      </c>
      <c r="J56" s="80">
        <v>8557</v>
      </c>
      <c r="K56" s="80">
        <v>18118</v>
      </c>
      <c r="L56" s="80">
        <v>5739</v>
      </c>
      <c r="M56" s="80" t="s">
        <v>178</v>
      </c>
      <c r="N56" s="80" t="s">
        <v>178</v>
      </c>
      <c r="O56" s="80" t="s">
        <v>178</v>
      </c>
      <c r="P56" s="80" t="s">
        <v>178</v>
      </c>
      <c r="Q56" s="80" t="s">
        <v>178</v>
      </c>
      <c r="R56" s="80">
        <v>12718</v>
      </c>
      <c r="S56" s="80">
        <v>11335</v>
      </c>
    </row>
    <row r="57" spans="2:19" ht="16.5" thickBot="1" x14ac:dyDescent="0.3">
      <c r="B57" s="79" t="s">
        <v>230</v>
      </c>
      <c r="C57" s="80">
        <v>252612</v>
      </c>
      <c r="D57" s="80">
        <v>22106</v>
      </c>
      <c r="E57" s="80">
        <v>230505</v>
      </c>
      <c r="F57" s="80">
        <v>121796</v>
      </c>
      <c r="G57" s="80">
        <v>26122</v>
      </c>
      <c r="H57" s="80">
        <v>5222</v>
      </c>
      <c r="I57" s="80">
        <v>19314</v>
      </c>
      <c r="J57" s="80">
        <v>9111</v>
      </c>
      <c r="K57" s="80">
        <v>21145</v>
      </c>
      <c r="L57" s="80">
        <v>8220</v>
      </c>
      <c r="M57" s="80" t="s">
        <v>178</v>
      </c>
      <c r="N57" s="80" t="s">
        <v>178</v>
      </c>
      <c r="O57" s="80" t="s">
        <v>178</v>
      </c>
      <c r="P57" s="80" t="s">
        <v>178</v>
      </c>
      <c r="Q57" s="80" t="s">
        <v>178</v>
      </c>
      <c r="R57" s="80">
        <v>9387</v>
      </c>
      <c r="S57" s="80">
        <v>10188</v>
      </c>
    </row>
    <row r="58" spans="2:19" ht="16.5" thickBot="1" x14ac:dyDescent="0.3">
      <c r="B58" s="80" t="s">
        <v>231</v>
      </c>
      <c r="C58" s="80">
        <v>275827</v>
      </c>
      <c r="D58" s="80">
        <v>20261</v>
      </c>
      <c r="E58" s="80">
        <v>255566</v>
      </c>
      <c r="F58" s="80">
        <v>134324</v>
      </c>
      <c r="G58" s="80">
        <v>28944</v>
      </c>
      <c r="H58" s="80">
        <v>5026</v>
      </c>
      <c r="I58" s="80">
        <v>21160</v>
      </c>
      <c r="J58" s="80">
        <v>8492</v>
      </c>
      <c r="K58" s="80">
        <v>25272</v>
      </c>
      <c r="L58" s="80">
        <v>9462</v>
      </c>
      <c r="M58" s="80" t="s">
        <v>178</v>
      </c>
      <c r="N58" s="80" t="s">
        <v>178</v>
      </c>
      <c r="O58" s="80" t="s">
        <v>178</v>
      </c>
      <c r="P58" s="80" t="s">
        <v>178</v>
      </c>
      <c r="Q58" s="80" t="s">
        <v>178</v>
      </c>
      <c r="R58" s="80">
        <v>9644</v>
      </c>
      <c r="S58" s="80">
        <v>13242</v>
      </c>
    </row>
    <row r="59" spans="2:19" ht="15.75" x14ac:dyDescent="0.25">
      <c r="B59" s="81" t="str">
        <f>CONCATENATE("Var ",RIGHT(B58,2),"/",RIGHT(B57,2))</f>
        <v>Var 23/22</v>
      </c>
      <c r="C59" s="82">
        <f>C58/C57-1</f>
        <v>9.1899830570202568E-2</v>
      </c>
      <c r="D59" s="82">
        <f t="shared" ref="D59:L59" si="37">D58/D57-1</f>
        <v>-8.3461503664163605E-2</v>
      </c>
      <c r="E59" s="82">
        <f t="shared" si="37"/>
        <v>0.1087221535324614</v>
      </c>
      <c r="F59" s="82">
        <f t="shared" si="37"/>
        <v>0.10286052087096453</v>
      </c>
      <c r="G59" s="82">
        <f t="shared" si="37"/>
        <v>0.10803154429216755</v>
      </c>
      <c r="H59" s="82">
        <f t="shared" si="37"/>
        <v>-3.7533512064343189E-2</v>
      </c>
      <c r="I59" s="82">
        <f t="shared" si="37"/>
        <v>9.5578336957647281E-2</v>
      </c>
      <c r="J59" s="82">
        <f t="shared" si="37"/>
        <v>-6.7939852925035682E-2</v>
      </c>
      <c r="K59" s="82">
        <f t="shared" si="37"/>
        <v>0.19517616457791442</v>
      </c>
      <c r="L59" s="82">
        <f t="shared" si="37"/>
        <v>0.15109489051094882</v>
      </c>
      <c r="M59" s="82" t="str">
        <f>IFERROR(M58/M57-1,"-")</f>
        <v>-</v>
      </c>
      <c r="N59" s="82" t="str">
        <f t="shared" ref="N59:Q63" si="38">IFERROR(N58/N57-1,"-")</f>
        <v>-</v>
      </c>
      <c r="O59" s="82" t="str">
        <f t="shared" si="38"/>
        <v>-</v>
      </c>
      <c r="P59" s="82" t="str">
        <f t="shared" si="38"/>
        <v>-</v>
      </c>
      <c r="Q59" s="82" t="str">
        <f t="shared" si="38"/>
        <v>-</v>
      </c>
      <c r="R59" s="82">
        <f t="shared" ref="R59:S59" si="39">R58/R57-1</f>
        <v>2.7378289123255461E-2</v>
      </c>
      <c r="S59" s="82">
        <f t="shared" si="39"/>
        <v>0.29976442873969367</v>
      </c>
    </row>
    <row r="60" spans="2:19" ht="16.5" thickBot="1" x14ac:dyDescent="0.3">
      <c r="B60" s="83" t="str">
        <f>CONCATENATE("Dif ",RIGHT(B58,2),"/",RIGHT(B57,2))</f>
        <v>Dif 23/22</v>
      </c>
      <c r="C60" s="80">
        <f>C58-C57</f>
        <v>23215</v>
      </c>
      <c r="D60" s="80">
        <f t="shared" ref="D60:L60" si="40">D58-D57</f>
        <v>-1845</v>
      </c>
      <c r="E60" s="80">
        <f t="shared" si="40"/>
        <v>25061</v>
      </c>
      <c r="F60" s="80">
        <f t="shared" si="40"/>
        <v>12528</v>
      </c>
      <c r="G60" s="80">
        <f t="shared" si="40"/>
        <v>2822</v>
      </c>
      <c r="H60" s="80">
        <f t="shared" si="40"/>
        <v>-196</v>
      </c>
      <c r="I60" s="80">
        <f t="shared" si="40"/>
        <v>1846</v>
      </c>
      <c r="J60" s="80">
        <f t="shared" si="40"/>
        <v>-619</v>
      </c>
      <c r="K60" s="80">
        <f t="shared" si="40"/>
        <v>4127</v>
      </c>
      <c r="L60" s="80">
        <f t="shared" si="40"/>
        <v>1242</v>
      </c>
      <c r="M60" s="80" t="str">
        <f>IFERROR(M59/M58-1,"-")</f>
        <v>-</v>
      </c>
      <c r="N60" s="80" t="str">
        <f t="shared" si="38"/>
        <v>-</v>
      </c>
      <c r="O60" s="80" t="str">
        <f t="shared" si="38"/>
        <v>-</v>
      </c>
      <c r="P60" s="80" t="str">
        <f t="shared" si="38"/>
        <v>-</v>
      </c>
      <c r="Q60" s="80" t="str">
        <f t="shared" si="38"/>
        <v>-</v>
      </c>
      <c r="R60" s="80">
        <f t="shared" ref="R60:S60" si="41">R58-R57</f>
        <v>257</v>
      </c>
      <c r="S60" s="80">
        <f t="shared" si="41"/>
        <v>3054</v>
      </c>
    </row>
    <row r="61" spans="2:19" ht="15.75" x14ac:dyDescent="0.25">
      <c r="B61" s="81" t="str">
        <f>CONCATENATE("Var ",RIGHT(B58,2),"/",RIGHT(B56,2))</f>
        <v>Var 23/19</v>
      </c>
      <c r="C61" s="82">
        <f>C58/C56-1</f>
        <v>0.18890435817087003</v>
      </c>
      <c r="D61" s="82">
        <f t="shared" ref="D61:L61" si="42">D58/D56-1</f>
        <v>-2.4412557781201882E-2</v>
      </c>
      <c r="E61" s="82">
        <f t="shared" si="42"/>
        <v>0.20987724455932555</v>
      </c>
      <c r="F61" s="82">
        <f t="shared" si="42"/>
        <v>0.19389559946315416</v>
      </c>
      <c r="G61" s="82">
        <f t="shared" si="42"/>
        <v>7.7226543600431796E-2</v>
      </c>
      <c r="H61" s="82">
        <f t="shared" si="42"/>
        <v>0.172381618847679</v>
      </c>
      <c r="I61" s="82">
        <f t="shared" si="42"/>
        <v>0.90613458247004774</v>
      </c>
      <c r="J61" s="82">
        <f t="shared" si="42"/>
        <v>-7.596120135561546E-3</v>
      </c>
      <c r="K61" s="82">
        <f t="shared" si="42"/>
        <v>0.39485594436472016</v>
      </c>
      <c r="L61" s="82">
        <f t="shared" si="42"/>
        <v>0.64871928907475174</v>
      </c>
      <c r="M61" s="82" t="str">
        <f>IFERROR(M60/M59-1,"-")</f>
        <v>-</v>
      </c>
      <c r="N61" s="82" t="str">
        <f t="shared" si="38"/>
        <v>-</v>
      </c>
      <c r="O61" s="82" t="str">
        <f t="shared" si="38"/>
        <v>-</v>
      </c>
      <c r="P61" s="82" t="str">
        <f t="shared" si="38"/>
        <v>-</v>
      </c>
      <c r="Q61" s="82" t="str">
        <f t="shared" si="38"/>
        <v>-</v>
      </c>
      <c r="R61" s="82">
        <f t="shared" ref="R61:S61" si="43">R58/R56-1</f>
        <v>-0.24170467054568323</v>
      </c>
      <c r="S61" s="82">
        <f t="shared" si="43"/>
        <v>0.16823996471107194</v>
      </c>
    </row>
    <row r="62" spans="2:19" ht="16.5" thickBot="1" x14ac:dyDescent="0.3">
      <c r="B62" s="83" t="str">
        <f>CONCATENATE("Dif ",RIGHT(B58,2),"/",RIGHT(B56,2))</f>
        <v>Dif 23/19</v>
      </c>
      <c r="C62" s="80">
        <f>C58-C56</f>
        <v>43826</v>
      </c>
      <c r="D62" s="80">
        <f t="shared" ref="D62:L62" si="44">D58-D56</f>
        <v>-507</v>
      </c>
      <c r="E62" s="80">
        <f t="shared" si="44"/>
        <v>44333</v>
      </c>
      <c r="F62" s="80">
        <f t="shared" si="44"/>
        <v>21815</v>
      </c>
      <c r="G62" s="80">
        <f t="shared" si="44"/>
        <v>2075</v>
      </c>
      <c r="H62" s="80">
        <f t="shared" si="44"/>
        <v>739</v>
      </c>
      <c r="I62" s="80">
        <f t="shared" si="44"/>
        <v>10059</v>
      </c>
      <c r="J62" s="80">
        <f t="shared" si="44"/>
        <v>-65</v>
      </c>
      <c r="K62" s="80">
        <f t="shared" si="44"/>
        <v>7154</v>
      </c>
      <c r="L62" s="80">
        <f t="shared" si="44"/>
        <v>3723</v>
      </c>
      <c r="M62" s="80" t="str">
        <f>IFERROR(M61/M60-1,"-")</f>
        <v>-</v>
      </c>
      <c r="N62" s="80" t="str">
        <f t="shared" si="38"/>
        <v>-</v>
      </c>
      <c r="O62" s="80" t="str">
        <f t="shared" si="38"/>
        <v>-</v>
      </c>
      <c r="P62" s="80" t="str">
        <f t="shared" si="38"/>
        <v>-</v>
      </c>
      <c r="Q62" s="80" t="str">
        <f t="shared" si="38"/>
        <v>-</v>
      </c>
      <c r="R62" s="80">
        <f t="shared" ref="R62:S62" si="45">R58-R56</f>
        <v>-3074</v>
      </c>
      <c r="S62" s="80">
        <f t="shared" si="45"/>
        <v>1907</v>
      </c>
    </row>
    <row r="63" spans="2:19" ht="15.75" x14ac:dyDescent="0.25">
      <c r="B63" s="84" t="str">
        <f>CONCATENATE("Cuota ",RIGHT(B58,4)," s/ Canarias")</f>
        <v>Cuota 2023 s/ Canarias</v>
      </c>
      <c r="C63" s="82">
        <f t="shared" ref="C63:L63" si="46">C58/C$10</f>
        <v>0.17572930397492886</v>
      </c>
      <c r="D63" s="82">
        <f t="shared" si="46"/>
        <v>0.16026609503167985</v>
      </c>
      <c r="E63" s="82">
        <f t="shared" si="46"/>
        <v>0.17708385301470628</v>
      </c>
      <c r="F63" s="82">
        <f t="shared" si="46"/>
        <v>0.26044653850255456</v>
      </c>
      <c r="G63" s="82">
        <f t="shared" si="46"/>
        <v>0.10000621929224454</v>
      </c>
      <c r="H63" s="82">
        <f t="shared" si="46"/>
        <v>0.11293113133355803</v>
      </c>
      <c r="I63" s="82">
        <f t="shared" si="46"/>
        <v>0.27423535510627267</v>
      </c>
      <c r="J63" s="82">
        <f t="shared" si="46"/>
        <v>0.14134252093007774</v>
      </c>
      <c r="K63" s="82">
        <f t="shared" si="46"/>
        <v>0.42915364760222796</v>
      </c>
      <c r="L63" s="82">
        <f t="shared" si="46"/>
        <v>0.14228785395269103</v>
      </c>
      <c r="M63" s="82" t="str">
        <f>IFERROR(M62/M61-1,"-")</f>
        <v>-</v>
      </c>
      <c r="N63" s="82" t="str">
        <f t="shared" si="38"/>
        <v>-</v>
      </c>
      <c r="O63" s="82" t="str">
        <f t="shared" si="38"/>
        <v>-</v>
      </c>
      <c r="P63" s="82" t="str">
        <f t="shared" si="38"/>
        <v>-</v>
      </c>
      <c r="Q63" s="82" t="str">
        <f t="shared" si="38"/>
        <v>-</v>
      </c>
      <c r="R63" s="82">
        <f t="shared" ref="R63:S63" si="47">R58/R$10</f>
        <v>4.7644690363856435E-2</v>
      </c>
      <c r="S63" s="82">
        <f t="shared" si="47"/>
        <v>0.11715473768026188</v>
      </c>
    </row>
    <row r="66" spans="2:19" ht="15.75" x14ac:dyDescent="0.25">
      <c r="B66" s="85" t="s">
        <v>165</v>
      </c>
      <c r="C66" s="85"/>
      <c r="D66" s="85"/>
      <c r="E66" s="85"/>
      <c r="F66" s="85"/>
      <c r="G66" s="85"/>
      <c r="H66" s="85"/>
      <c r="I66" s="85"/>
      <c r="J66" s="85"/>
      <c r="K66" s="85"/>
      <c r="L66" s="85"/>
      <c r="M66" s="85"/>
      <c r="N66" s="85"/>
      <c r="O66" s="85"/>
      <c r="P66" s="85"/>
      <c r="Q66" s="85"/>
      <c r="R66" s="85"/>
      <c r="S66" s="85"/>
    </row>
    <row r="67" spans="2:19" ht="45" x14ac:dyDescent="0.25">
      <c r="B67" s="75"/>
      <c r="C67" s="76" t="s">
        <v>57</v>
      </c>
      <c r="D67" s="77" t="s">
        <v>88</v>
      </c>
      <c r="E67" s="77" t="s">
        <v>92</v>
      </c>
      <c r="F67" s="76" t="s">
        <v>97</v>
      </c>
      <c r="G67" s="76" t="s">
        <v>104</v>
      </c>
      <c r="H67" s="76" t="s">
        <v>113</v>
      </c>
      <c r="I67" s="76" t="s">
        <v>110</v>
      </c>
      <c r="J67" s="76" t="s">
        <v>117</v>
      </c>
      <c r="K67" s="76" t="s">
        <v>101</v>
      </c>
      <c r="L67" s="76" t="s">
        <v>107</v>
      </c>
      <c r="M67" s="76" t="s">
        <v>171</v>
      </c>
      <c r="N67" s="76" t="s">
        <v>172</v>
      </c>
      <c r="O67" s="76" t="s">
        <v>173</v>
      </c>
      <c r="P67" s="76" t="s">
        <v>174</v>
      </c>
      <c r="Q67" s="76" t="s">
        <v>175</v>
      </c>
      <c r="R67" s="78" t="s">
        <v>121</v>
      </c>
      <c r="S67" s="77" t="s">
        <v>176</v>
      </c>
    </row>
    <row r="68" spans="2:19" ht="16.5" thickBot="1" x14ac:dyDescent="0.3">
      <c r="B68" s="79" t="s">
        <v>227</v>
      </c>
      <c r="C68" s="80">
        <v>20593</v>
      </c>
      <c r="D68" s="80">
        <v>3038</v>
      </c>
      <c r="E68" s="80">
        <v>17554</v>
      </c>
      <c r="F68" s="80">
        <v>2047</v>
      </c>
      <c r="G68" s="80">
        <v>8494</v>
      </c>
      <c r="H68" s="80">
        <v>348</v>
      </c>
      <c r="I68" s="80">
        <v>198</v>
      </c>
      <c r="J68" s="80">
        <v>1747</v>
      </c>
      <c r="K68" s="80">
        <v>0</v>
      </c>
      <c r="L68" s="80">
        <v>58</v>
      </c>
      <c r="M68" s="80" t="s">
        <v>178</v>
      </c>
      <c r="N68" s="80" t="s">
        <v>178</v>
      </c>
      <c r="O68" s="80" t="s">
        <v>178</v>
      </c>
      <c r="P68" s="80" t="s">
        <v>178</v>
      </c>
      <c r="Q68" s="80" t="s">
        <v>178</v>
      </c>
      <c r="R68" s="80">
        <v>2928</v>
      </c>
      <c r="S68" s="80">
        <v>1734</v>
      </c>
    </row>
    <row r="69" spans="2:19" ht="16.5" thickBot="1" x14ac:dyDescent="0.3">
      <c r="B69" s="79" t="s">
        <v>230</v>
      </c>
      <c r="C69" s="80">
        <v>12726</v>
      </c>
      <c r="D69" s="80">
        <v>2830</v>
      </c>
      <c r="E69" s="80">
        <v>9897</v>
      </c>
      <c r="F69" s="80">
        <v>716</v>
      </c>
      <c r="G69" s="80">
        <v>6757</v>
      </c>
      <c r="H69" s="80">
        <v>318</v>
      </c>
      <c r="I69" s="80">
        <v>325</v>
      </c>
      <c r="J69" s="80">
        <v>263</v>
      </c>
      <c r="K69" s="80">
        <v>0</v>
      </c>
      <c r="L69" s="80">
        <v>179</v>
      </c>
      <c r="M69" s="80" t="s">
        <v>178</v>
      </c>
      <c r="N69" s="80" t="s">
        <v>178</v>
      </c>
      <c r="O69" s="80" t="s">
        <v>178</v>
      </c>
      <c r="P69" s="80" t="s">
        <v>178</v>
      </c>
      <c r="Q69" s="80" t="s">
        <v>178</v>
      </c>
      <c r="R69" s="80">
        <v>672</v>
      </c>
      <c r="S69" s="80">
        <v>666</v>
      </c>
    </row>
    <row r="70" spans="2:19" ht="16.5" thickBot="1" x14ac:dyDescent="0.3">
      <c r="B70" s="80" t="s">
        <v>231</v>
      </c>
      <c r="C70" s="80">
        <v>18456</v>
      </c>
      <c r="D70" s="80">
        <v>4022</v>
      </c>
      <c r="E70" s="80">
        <v>14434</v>
      </c>
      <c r="F70" s="80">
        <v>1439</v>
      </c>
      <c r="G70" s="80">
        <v>7700</v>
      </c>
      <c r="H70" s="80">
        <v>208</v>
      </c>
      <c r="I70" s="80">
        <v>440</v>
      </c>
      <c r="J70" s="80">
        <v>869</v>
      </c>
      <c r="K70" s="80">
        <v>0</v>
      </c>
      <c r="L70" s="80">
        <v>421</v>
      </c>
      <c r="M70" s="80" t="s">
        <v>178</v>
      </c>
      <c r="N70" s="80" t="s">
        <v>178</v>
      </c>
      <c r="O70" s="80" t="s">
        <v>178</v>
      </c>
      <c r="P70" s="80" t="s">
        <v>178</v>
      </c>
      <c r="Q70" s="80" t="s">
        <v>178</v>
      </c>
      <c r="R70" s="80">
        <v>634</v>
      </c>
      <c r="S70" s="80">
        <v>2725</v>
      </c>
    </row>
    <row r="71" spans="2:19" ht="15.75" x14ac:dyDescent="0.25">
      <c r="B71" s="81" t="str">
        <f>CONCATENATE("Var ",RIGHT(B70,2),"/",RIGHT(B69,2))</f>
        <v>Var 23/22</v>
      </c>
      <c r="C71" s="82">
        <f>C70/C69-1</f>
        <v>0.4502593116454503</v>
      </c>
      <c r="D71" s="82">
        <f t="shared" ref="D71:J71" si="48">D70/D69-1</f>
        <v>0.4212014134275619</v>
      </c>
      <c r="E71" s="82">
        <f t="shared" si="48"/>
        <v>0.4584217439628171</v>
      </c>
      <c r="F71" s="82">
        <f t="shared" si="48"/>
        <v>1.0097765363128492</v>
      </c>
      <c r="G71" s="82">
        <f t="shared" si="48"/>
        <v>0.1395589758768685</v>
      </c>
      <c r="H71" s="82">
        <f t="shared" si="48"/>
        <v>-0.34591194968553463</v>
      </c>
      <c r="I71" s="82">
        <f t="shared" si="48"/>
        <v>0.35384615384615392</v>
      </c>
      <c r="J71" s="82">
        <f t="shared" si="48"/>
        <v>2.3041825095057034</v>
      </c>
      <c r="K71" s="82" t="str">
        <f>IFERROR(K70/K69-1,"-")</f>
        <v>-</v>
      </c>
      <c r="L71" s="82">
        <f t="shared" ref="L71" si="49">L70/L69-1</f>
        <v>1.3519553072625698</v>
      </c>
      <c r="M71" s="82" t="str">
        <f>IFERROR(M70/M69-1,"-")</f>
        <v>-</v>
      </c>
      <c r="N71" s="82" t="str">
        <f t="shared" ref="N71:Q75" si="50">IFERROR(N70/N69-1,"-")</f>
        <v>-</v>
      </c>
      <c r="O71" s="82" t="str">
        <f t="shared" si="50"/>
        <v>-</v>
      </c>
      <c r="P71" s="82" t="str">
        <f t="shared" si="50"/>
        <v>-</v>
      </c>
      <c r="Q71" s="82" t="str">
        <f t="shared" si="50"/>
        <v>-</v>
      </c>
      <c r="R71" s="82">
        <f t="shared" ref="R71:S71" si="51">R70/R69-1</f>
        <v>-5.6547619047619069E-2</v>
      </c>
      <c r="S71" s="82">
        <f t="shared" si="51"/>
        <v>3.0915915915915919</v>
      </c>
    </row>
    <row r="72" spans="2:19" ht="16.5" thickBot="1" x14ac:dyDescent="0.3">
      <c r="B72" s="83" t="str">
        <f>CONCATENATE("Dif ",RIGHT(B70,2),"/",RIGHT(B69,2))</f>
        <v>Dif 23/22</v>
      </c>
      <c r="C72" s="80">
        <f>C70-C69</f>
        <v>5730</v>
      </c>
      <c r="D72" s="80">
        <f t="shared" ref="D72:L72" si="52">D70-D69</f>
        <v>1192</v>
      </c>
      <c r="E72" s="80">
        <f t="shared" si="52"/>
        <v>4537</v>
      </c>
      <c r="F72" s="80">
        <f t="shared" si="52"/>
        <v>723</v>
      </c>
      <c r="G72" s="80">
        <f t="shared" si="52"/>
        <v>943</v>
      </c>
      <c r="H72" s="80">
        <f t="shared" si="52"/>
        <v>-110</v>
      </c>
      <c r="I72" s="80">
        <f t="shared" si="52"/>
        <v>115</v>
      </c>
      <c r="J72" s="80">
        <f t="shared" si="52"/>
        <v>606</v>
      </c>
      <c r="K72" s="80">
        <f>K70-K69</f>
        <v>0</v>
      </c>
      <c r="L72" s="80">
        <f t="shared" si="52"/>
        <v>242</v>
      </c>
      <c r="M72" s="80" t="str">
        <f>IFERROR(M71/M70-1,"-")</f>
        <v>-</v>
      </c>
      <c r="N72" s="80" t="str">
        <f t="shared" si="50"/>
        <v>-</v>
      </c>
      <c r="O72" s="80" t="str">
        <f t="shared" si="50"/>
        <v>-</v>
      </c>
      <c r="P72" s="80" t="str">
        <f t="shared" si="50"/>
        <v>-</v>
      </c>
      <c r="Q72" s="80" t="str">
        <f t="shared" si="50"/>
        <v>-</v>
      </c>
      <c r="R72" s="80">
        <f t="shared" ref="R72:S72" si="53">R70-R69</f>
        <v>-38</v>
      </c>
      <c r="S72" s="80">
        <f t="shared" si="53"/>
        <v>2059</v>
      </c>
    </row>
    <row r="73" spans="2:19" ht="15.75" x14ac:dyDescent="0.25">
      <c r="B73" s="81" t="str">
        <f>CONCATENATE("Var ",RIGHT(B70,2),"/",RIGHT(B68,2))</f>
        <v>Var 23/19</v>
      </c>
      <c r="C73" s="82">
        <f>C70/C68-1</f>
        <v>-0.10377312679065698</v>
      </c>
      <c r="D73" s="82">
        <f t="shared" ref="D73:L73" si="54">D70/D68-1</f>
        <v>0.32389730085582613</v>
      </c>
      <c r="E73" s="82">
        <f t="shared" si="54"/>
        <v>-0.17773726785917743</v>
      </c>
      <c r="F73" s="82">
        <f t="shared" si="54"/>
        <v>-0.29702002931118709</v>
      </c>
      <c r="G73" s="82">
        <f t="shared" si="54"/>
        <v>-9.3477748999293619E-2</v>
      </c>
      <c r="H73" s="82">
        <f t="shared" si="54"/>
        <v>-0.4022988505747126</v>
      </c>
      <c r="I73" s="82">
        <f t="shared" si="54"/>
        <v>1.2222222222222223</v>
      </c>
      <c r="J73" s="82">
        <f t="shared" si="54"/>
        <v>-0.50257584430452207</v>
      </c>
      <c r="K73" s="82" t="str">
        <f>IFERROR(K70/K68-1,"-")</f>
        <v>-</v>
      </c>
      <c r="L73" s="82">
        <f t="shared" si="54"/>
        <v>6.2586206896551726</v>
      </c>
      <c r="M73" s="82" t="str">
        <f>IFERROR(M72/M71-1,"-")</f>
        <v>-</v>
      </c>
      <c r="N73" s="82" t="str">
        <f t="shared" si="50"/>
        <v>-</v>
      </c>
      <c r="O73" s="82" t="str">
        <f t="shared" si="50"/>
        <v>-</v>
      </c>
      <c r="P73" s="82" t="str">
        <f t="shared" si="50"/>
        <v>-</v>
      </c>
      <c r="Q73" s="82" t="str">
        <f t="shared" si="50"/>
        <v>-</v>
      </c>
      <c r="R73" s="82">
        <f t="shared" ref="R73:S73" si="55">R70/R68-1</f>
        <v>-0.78346994535519121</v>
      </c>
      <c r="S73" s="82">
        <f t="shared" si="55"/>
        <v>0.57151095732410617</v>
      </c>
    </row>
    <row r="74" spans="2:19" ht="16.5" thickBot="1" x14ac:dyDescent="0.3">
      <c r="B74" s="83" t="str">
        <f>CONCATENATE("Dif ",RIGHT(B70,2),"/",RIGHT(B68,2))</f>
        <v>Dif 23/19</v>
      </c>
      <c r="C74" s="80">
        <f>C70-C68</f>
        <v>-2137</v>
      </c>
      <c r="D74" s="80">
        <f t="shared" ref="D74:L74" si="56">D70-D68</f>
        <v>984</v>
      </c>
      <c r="E74" s="80">
        <f t="shared" si="56"/>
        <v>-3120</v>
      </c>
      <c r="F74" s="80">
        <f t="shared" si="56"/>
        <v>-608</v>
      </c>
      <c r="G74" s="80">
        <f t="shared" si="56"/>
        <v>-794</v>
      </c>
      <c r="H74" s="80">
        <f t="shared" si="56"/>
        <v>-140</v>
      </c>
      <c r="I74" s="80">
        <f t="shared" si="56"/>
        <v>242</v>
      </c>
      <c r="J74" s="80">
        <f t="shared" si="56"/>
        <v>-878</v>
      </c>
      <c r="K74" s="80">
        <f t="shared" si="56"/>
        <v>0</v>
      </c>
      <c r="L74" s="80">
        <f t="shared" si="56"/>
        <v>363</v>
      </c>
      <c r="M74" s="80" t="str">
        <f>IFERROR(M73/M72-1,"-")</f>
        <v>-</v>
      </c>
      <c r="N74" s="80" t="str">
        <f t="shared" si="50"/>
        <v>-</v>
      </c>
      <c r="O74" s="80" t="str">
        <f t="shared" si="50"/>
        <v>-</v>
      </c>
      <c r="P74" s="80" t="str">
        <f t="shared" si="50"/>
        <v>-</v>
      </c>
      <c r="Q74" s="80" t="str">
        <f t="shared" si="50"/>
        <v>-</v>
      </c>
      <c r="R74" s="80">
        <f t="shared" ref="R74:S74" si="57">R70-R68</f>
        <v>-2294</v>
      </c>
      <c r="S74" s="80">
        <f t="shared" si="57"/>
        <v>991</v>
      </c>
    </row>
    <row r="75" spans="2:19" ht="15.75" x14ac:dyDescent="0.25">
      <c r="B75" s="84" t="str">
        <f>CONCATENATE("Cuota ",RIGHT(B70,4)," s/ Canarias")</f>
        <v>Cuota 2023 s/ Canarias</v>
      </c>
      <c r="C75" s="82">
        <f t="shared" ref="C75:L75" si="58">C70/C$10</f>
        <v>1.1758312399298426E-2</v>
      </c>
      <c r="D75" s="82">
        <f>D70/D$10</f>
        <v>3.1814334643769628E-2</v>
      </c>
      <c r="E75" s="82">
        <f t="shared" si="58"/>
        <v>1.0001441249674333E-2</v>
      </c>
      <c r="F75" s="82">
        <f t="shared" si="58"/>
        <v>2.7901385374555256E-3</v>
      </c>
      <c r="G75" s="82">
        <f t="shared" si="58"/>
        <v>2.6604750157209887E-2</v>
      </c>
      <c r="H75" s="82">
        <f t="shared" si="58"/>
        <v>4.673632176159982E-3</v>
      </c>
      <c r="I75" s="82">
        <f t="shared" si="58"/>
        <v>5.7024364955935722E-3</v>
      </c>
      <c r="J75" s="82">
        <f t="shared" si="58"/>
        <v>1.4463807193621944E-2</v>
      </c>
      <c r="K75" s="82">
        <f t="shared" si="58"/>
        <v>0</v>
      </c>
      <c r="L75" s="82">
        <f t="shared" si="58"/>
        <v>6.330922269507812E-3</v>
      </c>
      <c r="M75" s="82" t="str">
        <f>IFERROR(M74/M73-1,"-")</f>
        <v>-</v>
      </c>
      <c r="N75" s="82" t="str">
        <f t="shared" si="50"/>
        <v>-</v>
      </c>
      <c r="O75" s="82" t="str">
        <f t="shared" si="50"/>
        <v>-</v>
      </c>
      <c r="P75" s="82" t="str">
        <f t="shared" si="50"/>
        <v>-</v>
      </c>
      <c r="Q75" s="82" t="str">
        <f t="shared" si="50"/>
        <v>-</v>
      </c>
      <c r="R75" s="82">
        <f t="shared" ref="R75:S75" si="59">R70/R$10</f>
        <v>3.1321789393078574E-3</v>
      </c>
      <c r="S75" s="82">
        <f t="shared" si="59"/>
        <v>2.4108643722905422E-2</v>
      </c>
    </row>
  </sheetData>
  <mergeCells count="6">
    <mergeCell ref="B6:S6"/>
    <mergeCell ref="B18:S18"/>
    <mergeCell ref="B30:S30"/>
    <mergeCell ref="B42:S42"/>
    <mergeCell ref="B54:S54"/>
    <mergeCell ref="B66:S6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5DBF1-3094-416B-B98B-D195F1220880}">
  <dimension ref="A1:S75"/>
  <sheetViews>
    <sheetView showGridLines="0" workbookViewId="0"/>
  </sheetViews>
  <sheetFormatPr baseColWidth="10" defaultColWidth="11.42578125" defaultRowHeight="15" x14ac:dyDescent="0.25"/>
  <cols>
    <col min="1" max="1" width="18.42578125" customWidth="1"/>
    <col min="2" max="2" width="23.42578125" customWidth="1"/>
    <col min="3" max="3" width="16.5703125" bestFit="1" customWidth="1"/>
    <col min="6" max="6" width="11.85546875" bestFit="1" customWidth="1"/>
    <col min="16" max="16" width="15.85546875" customWidth="1"/>
    <col min="19" max="19" width="37.140625" customWidth="1"/>
  </cols>
  <sheetData>
    <row r="1" spans="1:19" ht="40.5" customHeight="1" x14ac:dyDescent="0.25">
      <c r="A1" s="47"/>
    </row>
    <row r="4" spans="1:19" ht="21.75" thickBot="1" x14ac:dyDescent="0.3">
      <c r="B4" s="71" t="s">
        <v>179</v>
      </c>
      <c r="C4" s="72"/>
      <c r="D4" s="72"/>
      <c r="E4" s="72"/>
      <c r="F4" s="72"/>
      <c r="G4" s="72"/>
      <c r="H4" s="72"/>
      <c r="I4" s="72"/>
      <c r="J4" s="72"/>
      <c r="K4" s="72"/>
      <c r="L4" s="72"/>
      <c r="M4" s="72"/>
      <c r="N4" s="72"/>
      <c r="O4" s="72"/>
      <c r="P4" s="72"/>
      <c r="Q4" s="72"/>
      <c r="R4" s="72"/>
      <c r="S4" s="72"/>
    </row>
    <row r="5" spans="1:19" ht="21" x14ac:dyDescent="0.25">
      <c r="C5" s="49"/>
      <c r="D5" s="49"/>
      <c r="E5" s="49"/>
      <c r="F5" s="49"/>
      <c r="G5" s="49"/>
      <c r="H5" s="49"/>
      <c r="I5" s="49"/>
      <c r="J5" s="49"/>
      <c r="K5" s="73"/>
    </row>
    <row r="6" spans="1:19" ht="15.75" x14ac:dyDescent="0.25">
      <c r="B6" s="74" t="s">
        <v>160</v>
      </c>
      <c r="C6" s="74"/>
      <c r="D6" s="74"/>
      <c r="E6" s="74"/>
      <c r="F6" s="74"/>
      <c r="G6" s="74"/>
      <c r="H6" s="74"/>
      <c r="I6" s="74"/>
      <c r="J6" s="74"/>
      <c r="K6" s="74"/>
      <c r="L6" s="74"/>
      <c r="M6" s="74"/>
      <c r="N6" s="74"/>
      <c r="O6" s="74"/>
      <c r="P6" s="74"/>
      <c r="Q6" s="74"/>
      <c r="R6" s="74"/>
      <c r="S6" s="74"/>
    </row>
    <row r="7" spans="1:19" ht="45" x14ac:dyDescent="0.25">
      <c r="B7" s="75"/>
      <c r="C7" s="76" t="s">
        <v>57</v>
      </c>
      <c r="D7" s="77" t="s">
        <v>88</v>
      </c>
      <c r="E7" s="77" t="s">
        <v>92</v>
      </c>
      <c r="F7" s="76" t="s">
        <v>97</v>
      </c>
      <c r="G7" s="76" t="s">
        <v>104</v>
      </c>
      <c r="H7" s="76" t="s">
        <v>113</v>
      </c>
      <c r="I7" s="76" t="s">
        <v>110</v>
      </c>
      <c r="J7" s="76" t="s">
        <v>117</v>
      </c>
      <c r="K7" s="76" t="s">
        <v>101</v>
      </c>
      <c r="L7" s="76" t="s">
        <v>107</v>
      </c>
      <c r="M7" s="76" t="s">
        <v>171</v>
      </c>
      <c r="N7" s="76" t="s">
        <v>172</v>
      </c>
      <c r="O7" s="76" t="s">
        <v>173</v>
      </c>
      <c r="P7" s="76" t="s">
        <v>174</v>
      </c>
      <c r="Q7" s="76" t="s">
        <v>175</v>
      </c>
      <c r="R7" s="78" t="s">
        <v>121</v>
      </c>
      <c r="S7" s="77" t="s">
        <v>176</v>
      </c>
    </row>
    <row r="8" spans="1:19" ht="30.75" thickBot="1" x14ac:dyDescent="0.3">
      <c r="B8" s="79" t="s">
        <v>232</v>
      </c>
      <c r="C8" s="80">
        <v>15115709</v>
      </c>
      <c r="D8" s="80">
        <v>1968234</v>
      </c>
      <c r="E8" s="80">
        <v>13147474</v>
      </c>
      <c r="F8" s="80">
        <v>4939404</v>
      </c>
      <c r="G8" s="80">
        <v>2651378</v>
      </c>
      <c r="H8" s="80">
        <v>400098</v>
      </c>
      <c r="I8" s="80">
        <v>583267</v>
      </c>
      <c r="J8" s="80">
        <v>583955</v>
      </c>
      <c r="K8" s="80">
        <v>584856</v>
      </c>
      <c r="L8" s="80">
        <v>455384</v>
      </c>
      <c r="M8" s="80">
        <v>263508</v>
      </c>
      <c r="N8" s="80">
        <v>297297</v>
      </c>
      <c r="O8" s="80">
        <v>260808</v>
      </c>
      <c r="P8" s="80">
        <v>431909</v>
      </c>
      <c r="Q8" s="80">
        <v>546371</v>
      </c>
      <c r="R8" s="80">
        <v>1536381</v>
      </c>
      <c r="S8" s="80">
        <v>1149249</v>
      </c>
    </row>
    <row r="9" spans="1:19" ht="30.75" thickBot="1" x14ac:dyDescent="0.3">
      <c r="B9" s="79" t="s">
        <v>233</v>
      </c>
      <c r="C9" s="80">
        <v>14617383</v>
      </c>
      <c r="D9" s="80">
        <v>1923053</v>
      </c>
      <c r="E9" s="80">
        <v>12694329</v>
      </c>
      <c r="F9" s="80">
        <v>4955440</v>
      </c>
      <c r="G9" s="80">
        <v>2274763</v>
      </c>
      <c r="H9" s="80">
        <v>407509</v>
      </c>
      <c r="I9" s="80">
        <v>775139</v>
      </c>
      <c r="J9" s="80">
        <v>656285</v>
      </c>
      <c r="K9" s="80">
        <v>570510</v>
      </c>
      <c r="L9" s="80">
        <v>603763</v>
      </c>
      <c r="M9" s="80">
        <v>154656</v>
      </c>
      <c r="N9" s="80">
        <v>345249</v>
      </c>
      <c r="O9" s="80">
        <v>176339</v>
      </c>
      <c r="P9" s="80">
        <v>332651</v>
      </c>
      <c r="Q9" s="80">
        <v>322038</v>
      </c>
      <c r="R9" s="80">
        <v>1176278</v>
      </c>
      <c r="S9" s="80">
        <v>1119995</v>
      </c>
    </row>
    <row r="10" spans="1:19" ht="16.5" thickBot="1" x14ac:dyDescent="0.3">
      <c r="B10" s="80" t="s">
        <v>234</v>
      </c>
      <c r="C10" s="80">
        <v>16210911</v>
      </c>
      <c r="D10" s="80">
        <v>1944338</v>
      </c>
      <c r="E10" s="80">
        <v>14266572</v>
      </c>
      <c r="F10" s="80">
        <v>5612270</v>
      </c>
      <c r="G10" s="80">
        <v>2551711</v>
      </c>
      <c r="H10" s="80">
        <v>432062</v>
      </c>
      <c r="I10" s="80">
        <v>841310</v>
      </c>
      <c r="J10" s="80">
        <v>658423</v>
      </c>
      <c r="K10" s="80">
        <v>725824</v>
      </c>
      <c r="L10" s="80">
        <v>654625</v>
      </c>
      <c r="M10" s="80">
        <v>190973</v>
      </c>
      <c r="N10" s="80">
        <v>304652</v>
      </c>
      <c r="O10" s="80">
        <v>213049</v>
      </c>
      <c r="P10" s="80">
        <v>407598</v>
      </c>
      <c r="Q10" s="80">
        <v>381552</v>
      </c>
      <c r="R10" s="80">
        <v>1306851</v>
      </c>
      <c r="S10" s="80">
        <v>1292530</v>
      </c>
    </row>
    <row r="11" spans="1:19" ht="15.75" x14ac:dyDescent="0.25">
      <c r="B11" s="81" t="str">
        <f>CONCATENATE("Var ",RIGHT(B10,2),"/",RIGHT(B9,2))</f>
        <v>Var 23/22</v>
      </c>
      <c r="C11" s="82">
        <f>C10/C9-1</f>
        <v>0.10901595723393176</v>
      </c>
      <c r="D11" s="82">
        <f t="shared" ref="D11:S11" si="0">D10/D9-1</f>
        <v>1.1068337690120833E-2</v>
      </c>
      <c r="E11" s="82">
        <f t="shared" si="0"/>
        <v>0.12385396660193693</v>
      </c>
      <c r="F11" s="82">
        <f t="shared" si="0"/>
        <v>0.13254726119174087</v>
      </c>
      <c r="G11" s="82">
        <f t="shared" si="0"/>
        <v>0.1217480678206917</v>
      </c>
      <c r="H11" s="82">
        <f t="shared" si="0"/>
        <v>6.0251430029766295E-2</v>
      </c>
      <c r="I11" s="82">
        <f t="shared" si="0"/>
        <v>8.5366624566690641E-2</v>
      </c>
      <c r="J11" s="82">
        <f t="shared" si="0"/>
        <v>3.2577310162504869E-3</v>
      </c>
      <c r="K11" s="82">
        <f t="shared" si="0"/>
        <v>0.27223712117228449</v>
      </c>
      <c r="L11" s="82">
        <f t="shared" si="0"/>
        <v>8.4241664361678348E-2</v>
      </c>
      <c r="M11" s="82">
        <f>IFERROR(M10/M9-1,"-")</f>
        <v>0.23482438444030618</v>
      </c>
      <c r="N11" s="82">
        <f t="shared" ref="N11:Q11" si="1">IFERROR(N10/N9-1,"-")</f>
        <v>-0.11758759619868564</v>
      </c>
      <c r="O11" s="82">
        <f t="shared" si="1"/>
        <v>0.20817856515008026</v>
      </c>
      <c r="P11" s="82">
        <f t="shared" si="1"/>
        <v>0.22530219359027925</v>
      </c>
      <c r="Q11" s="82">
        <f t="shared" si="1"/>
        <v>0.18480427775604125</v>
      </c>
      <c r="R11" s="82">
        <f t="shared" si="0"/>
        <v>0.11100522155476855</v>
      </c>
      <c r="S11" s="82">
        <f t="shared" si="0"/>
        <v>0.15404979486515558</v>
      </c>
    </row>
    <row r="12" spans="1:19" ht="16.5" thickBot="1" x14ac:dyDescent="0.3">
      <c r="B12" s="83" t="str">
        <f>CONCATENATE("Dif ",RIGHT(B10,2),"/",RIGHT(B9,2))</f>
        <v>Dif 23/22</v>
      </c>
      <c r="C12" s="80">
        <f>C10-C9</f>
        <v>1593528</v>
      </c>
      <c r="D12" s="80">
        <f t="shared" ref="D12:S12" si="2">D10-D9</f>
        <v>21285</v>
      </c>
      <c r="E12" s="80">
        <f t="shared" si="2"/>
        <v>1572243</v>
      </c>
      <c r="F12" s="80">
        <f t="shared" si="2"/>
        <v>656830</v>
      </c>
      <c r="G12" s="80">
        <f t="shared" si="2"/>
        <v>276948</v>
      </c>
      <c r="H12" s="80">
        <f t="shared" si="2"/>
        <v>24553</v>
      </c>
      <c r="I12" s="80">
        <f t="shared" si="2"/>
        <v>66171</v>
      </c>
      <c r="J12" s="80">
        <f t="shared" si="2"/>
        <v>2138</v>
      </c>
      <c r="K12" s="80">
        <f t="shared" si="2"/>
        <v>155314</v>
      </c>
      <c r="L12" s="80">
        <f t="shared" si="2"/>
        <v>50862</v>
      </c>
      <c r="M12" s="86">
        <f>IFERROR(M10-M9,"-")</f>
        <v>36317</v>
      </c>
      <c r="N12" s="86">
        <f t="shared" ref="N12:Q12" si="3">IFERROR(N10-N9,"-")</f>
        <v>-40597</v>
      </c>
      <c r="O12" s="86">
        <f t="shared" si="3"/>
        <v>36710</v>
      </c>
      <c r="P12" s="86">
        <f t="shared" si="3"/>
        <v>74947</v>
      </c>
      <c r="Q12" s="86">
        <f t="shared" si="3"/>
        <v>59514</v>
      </c>
      <c r="R12" s="80">
        <f t="shared" si="2"/>
        <v>130573</v>
      </c>
      <c r="S12" s="80">
        <f t="shared" si="2"/>
        <v>172535</v>
      </c>
    </row>
    <row r="13" spans="1:19" ht="15.75" x14ac:dyDescent="0.25">
      <c r="B13" s="81" t="str">
        <f>CONCATENATE("Var ",RIGHT(B10,2),"/",RIGHT(B8,2))</f>
        <v>Var 23/19</v>
      </c>
      <c r="C13" s="82">
        <f>C10/C8-1</f>
        <v>7.2454557043933665E-2</v>
      </c>
      <c r="D13" s="82">
        <f t="shared" ref="D13:S13" si="4">D10/D8-1</f>
        <v>-1.2140832848126837E-2</v>
      </c>
      <c r="E13" s="82">
        <f t="shared" si="4"/>
        <v>8.5118860094341997E-2</v>
      </c>
      <c r="F13" s="82">
        <f t="shared" si="4"/>
        <v>0.13622412744533552</v>
      </c>
      <c r="G13" s="82">
        <f t="shared" si="4"/>
        <v>-3.7590641545641512E-2</v>
      </c>
      <c r="H13" s="82">
        <f t="shared" si="4"/>
        <v>7.9890426845422802E-2</v>
      </c>
      <c r="I13" s="82">
        <f t="shared" si="4"/>
        <v>0.44240973687865082</v>
      </c>
      <c r="J13" s="82">
        <f t="shared" si="4"/>
        <v>0.12752352492914687</v>
      </c>
      <c r="K13" s="82">
        <f t="shared" si="4"/>
        <v>0.24103027069911231</v>
      </c>
      <c r="L13" s="82">
        <f t="shared" si="4"/>
        <v>0.4375230574635911</v>
      </c>
      <c r="M13" s="82">
        <f t="shared" si="4"/>
        <v>-0.27526678506914404</v>
      </c>
      <c r="N13" s="82">
        <f t="shared" si="4"/>
        <v>2.4739570194115545E-2</v>
      </c>
      <c r="O13" s="82">
        <f t="shared" si="4"/>
        <v>-0.18311938284101714</v>
      </c>
      <c r="P13" s="82">
        <f t="shared" si="4"/>
        <v>-5.6287319782639345E-2</v>
      </c>
      <c r="Q13" s="82">
        <f t="shared" si="4"/>
        <v>-0.30166132536316903</v>
      </c>
      <c r="R13" s="82">
        <f t="shared" si="4"/>
        <v>-0.1493965364060087</v>
      </c>
      <c r="S13" s="82">
        <f t="shared" si="4"/>
        <v>0.12467359118868071</v>
      </c>
    </row>
    <row r="14" spans="1:19" ht="16.5" thickBot="1" x14ac:dyDescent="0.3">
      <c r="B14" s="83" t="str">
        <f>CONCATENATE("Dif ",RIGHT(B10,2),"/",RIGHT(B8,2))</f>
        <v>Dif 23/19</v>
      </c>
      <c r="C14" s="80">
        <f>C10-C8</f>
        <v>1095202</v>
      </c>
      <c r="D14" s="80">
        <f t="shared" ref="D14:S14" si="5">D10-D8</f>
        <v>-23896</v>
      </c>
      <c r="E14" s="80">
        <f t="shared" si="5"/>
        <v>1119098</v>
      </c>
      <c r="F14" s="80">
        <f t="shared" si="5"/>
        <v>672866</v>
      </c>
      <c r="G14" s="80">
        <f t="shared" si="5"/>
        <v>-99667</v>
      </c>
      <c r="H14" s="80">
        <f t="shared" si="5"/>
        <v>31964</v>
      </c>
      <c r="I14" s="80">
        <f t="shared" si="5"/>
        <v>258043</v>
      </c>
      <c r="J14" s="80">
        <f t="shared" si="5"/>
        <v>74468</v>
      </c>
      <c r="K14" s="80">
        <f t="shared" si="5"/>
        <v>140968</v>
      </c>
      <c r="L14" s="80">
        <f t="shared" si="5"/>
        <v>199241</v>
      </c>
      <c r="M14" s="80">
        <f t="shared" si="5"/>
        <v>-72535</v>
      </c>
      <c r="N14" s="80">
        <f t="shared" si="5"/>
        <v>7355</v>
      </c>
      <c r="O14" s="80">
        <f t="shared" si="5"/>
        <v>-47759</v>
      </c>
      <c r="P14" s="80">
        <f t="shared" si="5"/>
        <v>-24311</v>
      </c>
      <c r="Q14" s="80">
        <f t="shared" si="5"/>
        <v>-164819</v>
      </c>
      <c r="R14" s="80">
        <f t="shared" si="5"/>
        <v>-229530</v>
      </c>
      <c r="S14" s="80">
        <f t="shared" si="5"/>
        <v>143281</v>
      </c>
    </row>
    <row r="15" spans="1:19" ht="30" x14ac:dyDescent="0.25">
      <c r="B15" s="84" t="str">
        <f>CONCATENATE("Cuota ",RIGHT(B10,4)," s/ total Canarias")</f>
        <v>Cuota 2023 s/ total Canarias</v>
      </c>
      <c r="C15" s="82">
        <f t="shared" ref="C15:S15" si="6">C10/$C$10</f>
        <v>1</v>
      </c>
      <c r="D15" s="82">
        <f t="shared" si="6"/>
        <v>0.11994008233096833</v>
      </c>
      <c r="E15" s="82">
        <f t="shared" si="6"/>
        <v>0.88005985598218384</v>
      </c>
      <c r="F15" s="82">
        <f t="shared" si="6"/>
        <v>0.34620324545610054</v>
      </c>
      <c r="G15" s="82">
        <f t="shared" si="6"/>
        <v>0.15740700815642009</v>
      </c>
      <c r="H15" s="82">
        <f t="shared" si="6"/>
        <v>2.6652542845988114E-2</v>
      </c>
      <c r="I15" s="82">
        <f t="shared" si="6"/>
        <v>5.1897761945642662E-2</v>
      </c>
      <c r="J15" s="82">
        <f t="shared" si="6"/>
        <v>4.0616039407038874E-2</v>
      </c>
      <c r="K15" s="82">
        <f t="shared" si="6"/>
        <v>4.4773794637451285E-2</v>
      </c>
      <c r="L15" s="82">
        <f t="shared" si="6"/>
        <v>4.0381752758990537E-2</v>
      </c>
      <c r="M15" s="82">
        <f t="shared" si="6"/>
        <v>1.1780522390135878E-2</v>
      </c>
      <c r="N15" s="82">
        <f t="shared" si="6"/>
        <v>1.8793021564303201E-2</v>
      </c>
      <c r="O15" s="82">
        <f t="shared" si="6"/>
        <v>1.3142321242772845E-2</v>
      </c>
      <c r="P15" s="82">
        <f t="shared" si="6"/>
        <v>2.514343580073939E-2</v>
      </c>
      <c r="Q15" s="82">
        <f t="shared" si="6"/>
        <v>2.3536740162227773E-2</v>
      </c>
      <c r="R15" s="82">
        <f t="shared" si="6"/>
        <v>8.0615518770043207E-2</v>
      </c>
      <c r="S15" s="82">
        <f t="shared" si="6"/>
        <v>7.973210142230748E-2</v>
      </c>
    </row>
    <row r="18" spans="2:19" ht="15.75" x14ac:dyDescent="0.25">
      <c r="B18" s="85" t="s">
        <v>161</v>
      </c>
      <c r="C18" s="85"/>
      <c r="D18" s="85"/>
      <c r="E18" s="85"/>
      <c r="F18" s="85"/>
      <c r="G18" s="85"/>
      <c r="H18" s="85"/>
      <c r="I18" s="85"/>
      <c r="J18" s="85"/>
      <c r="K18" s="85"/>
      <c r="L18" s="85"/>
      <c r="M18" s="85"/>
      <c r="N18" s="85"/>
      <c r="O18" s="85"/>
      <c r="P18" s="85"/>
      <c r="Q18" s="85"/>
      <c r="R18" s="85"/>
      <c r="S18" s="85"/>
    </row>
    <row r="19" spans="2:19" ht="45" x14ac:dyDescent="0.25">
      <c r="B19" s="75"/>
      <c r="C19" s="76" t="s">
        <v>57</v>
      </c>
      <c r="D19" s="77" t="s">
        <v>88</v>
      </c>
      <c r="E19" s="77" t="s">
        <v>92</v>
      </c>
      <c r="F19" s="76" t="s">
        <v>97</v>
      </c>
      <c r="G19" s="76" t="s">
        <v>104</v>
      </c>
      <c r="H19" s="76" t="s">
        <v>113</v>
      </c>
      <c r="I19" s="76" t="s">
        <v>110</v>
      </c>
      <c r="J19" s="76" t="s">
        <v>117</v>
      </c>
      <c r="K19" s="76" t="s">
        <v>101</v>
      </c>
      <c r="L19" s="76" t="s">
        <v>107</v>
      </c>
      <c r="M19" s="76" t="s">
        <v>171</v>
      </c>
      <c r="N19" s="76" t="s">
        <v>172</v>
      </c>
      <c r="O19" s="76" t="s">
        <v>173</v>
      </c>
      <c r="P19" s="76" t="s">
        <v>174</v>
      </c>
      <c r="Q19" s="76" t="s">
        <v>175</v>
      </c>
      <c r="R19" s="78" t="s">
        <v>121</v>
      </c>
      <c r="S19" s="77" t="s">
        <v>176</v>
      </c>
    </row>
    <row r="20" spans="2:19" ht="30.75" thickBot="1" x14ac:dyDescent="0.3">
      <c r="B20" s="79" t="s">
        <v>232</v>
      </c>
      <c r="C20" s="80">
        <v>5889454</v>
      </c>
      <c r="D20" s="80">
        <v>841245</v>
      </c>
      <c r="E20" s="80">
        <v>5048209</v>
      </c>
      <c r="F20" s="80">
        <v>2247876</v>
      </c>
      <c r="G20" s="80">
        <v>741999</v>
      </c>
      <c r="H20" s="80">
        <v>221117</v>
      </c>
      <c r="I20" s="80">
        <v>219266</v>
      </c>
      <c r="J20" s="80">
        <v>182882</v>
      </c>
      <c r="K20" s="80">
        <v>161861</v>
      </c>
      <c r="L20" s="80">
        <v>204088</v>
      </c>
      <c r="M20" s="80" t="s">
        <v>178</v>
      </c>
      <c r="N20" s="80" t="s">
        <v>178</v>
      </c>
      <c r="O20" s="80" t="s">
        <v>178</v>
      </c>
      <c r="P20" s="80" t="s">
        <v>178</v>
      </c>
      <c r="Q20" s="80" t="s">
        <v>178</v>
      </c>
      <c r="R20" s="80">
        <v>397797</v>
      </c>
      <c r="S20" s="80">
        <v>671326</v>
      </c>
    </row>
    <row r="21" spans="2:19" ht="30.75" thickBot="1" x14ac:dyDescent="0.3">
      <c r="B21" s="79" t="s">
        <v>233</v>
      </c>
      <c r="C21" s="80">
        <v>5951456</v>
      </c>
      <c r="D21" s="80">
        <v>835206</v>
      </c>
      <c r="E21" s="80">
        <v>5116249</v>
      </c>
      <c r="F21" s="80">
        <v>2275351</v>
      </c>
      <c r="G21" s="80">
        <v>666318</v>
      </c>
      <c r="H21" s="80">
        <v>230574</v>
      </c>
      <c r="I21" s="80">
        <v>318567</v>
      </c>
      <c r="J21" s="80">
        <v>217409</v>
      </c>
      <c r="K21" s="80">
        <v>182609</v>
      </c>
      <c r="L21" s="80">
        <v>281581</v>
      </c>
      <c r="M21" s="80" t="s">
        <v>178</v>
      </c>
      <c r="N21" s="80" t="s">
        <v>178</v>
      </c>
      <c r="O21" s="80" t="s">
        <v>178</v>
      </c>
      <c r="P21" s="80" t="s">
        <v>178</v>
      </c>
      <c r="Q21" s="80" t="s">
        <v>178</v>
      </c>
      <c r="R21" s="80">
        <v>294599</v>
      </c>
      <c r="S21" s="80">
        <v>649246</v>
      </c>
    </row>
    <row r="22" spans="2:19" ht="16.5" thickBot="1" x14ac:dyDescent="0.3">
      <c r="B22" s="80" t="s">
        <v>234</v>
      </c>
      <c r="C22" s="80">
        <v>6572823</v>
      </c>
      <c r="D22" s="80">
        <v>894417</v>
      </c>
      <c r="E22" s="80">
        <v>5678405</v>
      </c>
      <c r="F22" s="80">
        <v>2500430</v>
      </c>
      <c r="G22" s="80">
        <v>773544</v>
      </c>
      <c r="H22" s="80">
        <v>238263</v>
      </c>
      <c r="I22" s="80">
        <v>335897</v>
      </c>
      <c r="J22" s="80">
        <v>238075</v>
      </c>
      <c r="K22" s="80">
        <v>205954</v>
      </c>
      <c r="L22" s="80">
        <v>314388</v>
      </c>
      <c r="M22" s="80" t="s">
        <v>178</v>
      </c>
      <c r="N22" s="80" t="s">
        <v>178</v>
      </c>
      <c r="O22" s="80" t="s">
        <v>178</v>
      </c>
      <c r="P22" s="80" t="s">
        <v>178</v>
      </c>
      <c r="Q22" s="80" t="s">
        <v>178</v>
      </c>
      <c r="R22" s="80">
        <v>336577</v>
      </c>
      <c r="S22" s="80">
        <v>735285</v>
      </c>
    </row>
    <row r="23" spans="2:19" ht="15.75" x14ac:dyDescent="0.25">
      <c r="B23" s="81" t="str">
        <f>CONCATENATE("Var ",RIGHT(B22,2),"/",RIGHT(B21,2))</f>
        <v>Var 23/22</v>
      </c>
      <c r="C23" s="82">
        <f>C22/C21-1</f>
        <v>0.10440587983847993</v>
      </c>
      <c r="D23" s="82">
        <f t="shared" ref="D23:S23" si="7">D22/D21-1</f>
        <v>7.0893887256556987E-2</v>
      </c>
      <c r="E23" s="82">
        <f t="shared" si="7"/>
        <v>0.10987659122923854</v>
      </c>
      <c r="F23" s="82">
        <f t="shared" si="7"/>
        <v>9.8920562146235902E-2</v>
      </c>
      <c r="G23" s="82">
        <f t="shared" si="7"/>
        <v>0.16092316281415187</v>
      </c>
      <c r="H23" s="82">
        <f t="shared" si="7"/>
        <v>3.3347211741133087E-2</v>
      </c>
      <c r="I23" s="82">
        <f t="shared" si="7"/>
        <v>5.4399859370242387E-2</v>
      </c>
      <c r="J23" s="82">
        <f t="shared" si="7"/>
        <v>9.5055862452796402E-2</v>
      </c>
      <c r="K23" s="82">
        <f t="shared" si="7"/>
        <v>0.12784145359757737</v>
      </c>
      <c r="L23" s="82">
        <f t="shared" si="7"/>
        <v>0.11650999179632149</v>
      </c>
      <c r="M23" s="82" t="str">
        <f>IFERROR(M22/M21-1,"-")</f>
        <v>-</v>
      </c>
      <c r="N23" s="82" t="str">
        <f t="shared" ref="N23:Q27" si="8">IFERROR(N22/N21-1,"-")</f>
        <v>-</v>
      </c>
      <c r="O23" s="82" t="str">
        <f t="shared" si="8"/>
        <v>-</v>
      </c>
      <c r="P23" s="82" t="str">
        <f t="shared" si="8"/>
        <v>-</v>
      </c>
      <c r="Q23" s="82" t="str">
        <f t="shared" si="8"/>
        <v>-</v>
      </c>
      <c r="R23" s="82">
        <f t="shared" si="7"/>
        <v>0.14249199759673314</v>
      </c>
      <c r="S23" s="82">
        <f t="shared" si="7"/>
        <v>0.13252141715158805</v>
      </c>
    </row>
    <row r="24" spans="2:19" ht="16.5" thickBot="1" x14ac:dyDescent="0.3">
      <c r="B24" s="83" t="str">
        <f>CONCATENATE("Dif ",RIGHT(B22,2),"/",RIGHT(B21,2))</f>
        <v>Dif 23/22</v>
      </c>
      <c r="C24" s="80">
        <f>C22-C21</f>
        <v>621367</v>
      </c>
      <c r="D24" s="80">
        <f t="shared" ref="D24:S24" si="9">D22-D21</f>
        <v>59211</v>
      </c>
      <c r="E24" s="80">
        <f t="shared" si="9"/>
        <v>562156</v>
      </c>
      <c r="F24" s="80">
        <f t="shared" si="9"/>
        <v>225079</v>
      </c>
      <c r="G24" s="80">
        <f t="shared" si="9"/>
        <v>107226</v>
      </c>
      <c r="H24" s="80">
        <f t="shared" si="9"/>
        <v>7689</v>
      </c>
      <c r="I24" s="80">
        <f t="shared" si="9"/>
        <v>17330</v>
      </c>
      <c r="J24" s="80">
        <f t="shared" si="9"/>
        <v>20666</v>
      </c>
      <c r="K24" s="80">
        <f t="shared" si="9"/>
        <v>23345</v>
      </c>
      <c r="L24" s="80">
        <f t="shared" si="9"/>
        <v>32807</v>
      </c>
      <c r="M24" s="80" t="str">
        <f>IFERROR(M23/M22-1,"-")</f>
        <v>-</v>
      </c>
      <c r="N24" s="80" t="str">
        <f t="shared" si="8"/>
        <v>-</v>
      </c>
      <c r="O24" s="80" t="str">
        <f t="shared" si="8"/>
        <v>-</v>
      </c>
      <c r="P24" s="80" t="str">
        <f t="shared" si="8"/>
        <v>-</v>
      </c>
      <c r="Q24" s="80" t="str">
        <f t="shared" si="8"/>
        <v>-</v>
      </c>
      <c r="R24" s="80">
        <f t="shared" si="9"/>
        <v>41978</v>
      </c>
      <c r="S24" s="80">
        <f t="shared" si="9"/>
        <v>86039</v>
      </c>
    </row>
    <row r="25" spans="2:19" ht="15.75" x14ac:dyDescent="0.25">
      <c r="B25" s="81" t="str">
        <f>CONCATENATE("Var ",RIGHT(B22,2),"/",RIGHT(B20,2))</f>
        <v>Var 23/19</v>
      </c>
      <c r="C25" s="82">
        <f>C22/C20-1</f>
        <v>0.11603265769628224</v>
      </c>
      <c r="D25" s="82">
        <f t="shared" ref="D25:S25" si="10">D22/D20-1</f>
        <v>6.3206319205463268E-2</v>
      </c>
      <c r="E25" s="82">
        <f t="shared" si="10"/>
        <v>0.12483556049284017</v>
      </c>
      <c r="F25" s="82">
        <f t="shared" si="10"/>
        <v>0.11235228277716391</v>
      </c>
      <c r="G25" s="82">
        <f t="shared" si="10"/>
        <v>4.2513534384817309E-2</v>
      </c>
      <c r="H25" s="82">
        <f t="shared" si="10"/>
        <v>7.7542658411610121E-2</v>
      </c>
      <c r="I25" s="82">
        <f t="shared" si="10"/>
        <v>0.53191557286583424</v>
      </c>
      <c r="J25" s="82">
        <f t="shared" si="10"/>
        <v>0.30179569339792867</v>
      </c>
      <c r="K25" s="82">
        <f t="shared" si="10"/>
        <v>0.27241274921074266</v>
      </c>
      <c r="L25" s="82">
        <f t="shared" si="10"/>
        <v>0.5404531378620987</v>
      </c>
      <c r="M25" s="82" t="str">
        <f>IFERROR(M24/M23-1,"-")</f>
        <v>-</v>
      </c>
      <c r="N25" s="82" t="str">
        <f t="shared" si="8"/>
        <v>-</v>
      </c>
      <c r="O25" s="82" t="str">
        <f t="shared" si="8"/>
        <v>-</v>
      </c>
      <c r="P25" s="82" t="str">
        <f t="shared" si="8"/>
        <v>-</v>
      </c>
      <c r="Q25" s="82" t="str">
        <f t="shared" si="8"/>
        <v>-</v>
      </c>
      <c r="R25" s="82">
        <f t="shared" si="10"/>
        <v>-0.15389759098233524</v>
      </c>
      <c r="S25" s="82">
        <f t="shared" si="10"/>
        <v>9.5272639522378189E-2</v>
      </c>
    </row>
    <row r="26" spans="2:19" ht="16.5" thickBot="1" x14ac:dyDescent="0.3">
      <c r="B26" s="83" t="str">
        <f>CONCATENATE("Dif ",RIGHT(B22,2),"/",RIGHT(B20,2))</f>
        <v>Dif 23/19</v>
      </c>
      <c r="C26" s="80">
        <f>C22-C20</f>
        <v>683369</v>
      </c>
      <c r="D26" s="80">
        <f t="shared" ref="D26:S26" si="11">D22-D20</f>
        <v>53172</v>
      </c>
      <c r="E26" s="80">
        <f t="shared" si="11"/>
        <v>630196</v>
      </c>
      <c r="F26" s="80">
        <f t="shared" si="11"/>
        <v>252554</v>
      </c>
      <c r="G26" s="80">
        <f t="shared" si="11"/>
        <v>31545</v>
      </c>
      <c r="H26" s="80">
        <f t="shared" si="11"/>
        <v>17146</v>
      </c>
      <c r="I26" s="80">
        <f t="shared" si="11"/>
        <v>116631</v>
      </c>
      <c r="J26" s="80">
        <f t="shared" si="11"/>
        <v>55193</v>
      </c>
      <c r="K26" s="80">
        <f t="shared" si="11"/>
        <v>44093</v>
      </c>
      <c r="L26" s="80">
        <f t="shared" si="11"/>
        <v>110300</v>
      </c>
      <c r="M26" s="80" t="str">
        <f>IFERROR(M25/M24-1,"-")</f>
        <v>-</v>
      </c>
      <c r="N26" s="80" t="str">
        <f t="shared" si="8"/>
        <v>-</v>
      </c>
      <c r="O26" s="80" t="str">
        <f t="shared" si="8"/>
        <v>-</v>
      </c>
      <c r="P26" s="80" t="str">
        <f t="shared" si="8"/>
        <v>-</v>
      </c>
      <c r="Q26" s="80" t="str">
        <f t="shared" si="8"/>
        <v>-</v>
      </c>
      <c r="R26" s="80">
        <f t="shared" si="11"/>
        <v>-61220</v>
      </c>
      <c r="S26" s="80">
        <f t="shared" si="11"/>
        <v>63959</v>
      </c>
    </row>
    <row r="27" spans="2:19" ht="30" x14ac:dyDescent="0.25">
      <c r="B27" s="84" t="str">
        <f>CONCATENATE("Cuota ",RIGHT(B22,4)," s/ total Canarias")</f>
        <v>Cuota 2023 s/ total Canarias</v>
      </c>
      <c r="C27" s="82">
        <f t="shared" ref="C27" si="12">C22/$C$10</f>
        <v>0.405456732197222</v>
      </c>
      <c r="D27" s="82">
        <f>D22/D$10</f>
        <v>0.46001106803446729</v>
      </c>
      <c r="E27" s="82">
        <f t="shared" ref="E27:L27" si="13">E22/E$10</f>
        <v>0.39802168313453296</v>
      </c>
      <c r="F27" s="82">
        <f t="shared" si="13"/>
        <v>0.44552917090589012</v>
      </c>
      <c r="G27" s="82">
        <f t="shared" si="13"/>
        <v>0.30314718241995275</v>
      </c>
      <c r="H27" s="82">
        <f t="shared" si="13"/>
        <v>0.55145557813461954</v>
      </c>
      <c r="I27" s="82">
        <f t="shared" si="13"/>
        <v>0.39925473368912767</v>
      </c>
      <c r="J27" s="82">
        <f t="shared" si="13"/>
        <v>0.36158366278213244</v>
      </c>
      <c r="K27" s="82">
        <f t="shared" si="13"/>
        <v>0.28375198395203244</v>
      </c>
      <c r="L27" s="82">
        <f t="shared" si="13"/>
        <v>0.48025663547832731</v>
      </c>
      <c r="M27" s="82" t="str">
        <f>IFERROR(M26/M25-1,"-")</f>
        <v>-</v>
      </c>
      <c r="N27" s="82" t="str">
        <f t="shared" si="8"/>
        <v>-</v>
      </c>
      <c r="O27" s="82" t="str">
        <f t="shared" si="8"/>
        <v>-</v>
      </c>
      <c r="P27" s="82" t="str">
        <f t="shared" si="8"/>
        <v>-</v>
      </c>
      <c r="Q27" s="82" t="str">
        <f t="shared" si="8"/>
        <v>-</v>
      </c>
      <c r="R27" s="82">
        <f t="shared" ref="R27:S27" si="14">R22/R$10</f>
        <v>0.25754810609625733</v>
      </c>
      <c r="S27" s="82">
        <f t="shared" si="14"/>
        <v>0.56887267606941427</v>
      </c>
    </row>
    <row r="30" spans="2:19" ht="15.75" x14ac:dyDescent="0.25">
      <c r="B30" s="85" t="s">
        <v>162</v>
      </c>
      <c r="C30" s="85"/>
      <c r="D30" s="85"/>
      <c r="E30" s="85"/>
      <c r="F30" s="85"/>
      <c r="G30" s="85"/>
      <c r="H30" s="85"/>
      <c r="I30" s="85"/>
      <c r="J30" s="85"/>
      <c r="K30" s="85"/>
      <c r="L30" s="85"/>
      <c r="M30" s="85"/>
      <c r="N30" s="85"/>
      <c r="O30" s="85"/>
      <c r="P30" s="85"/>
      <c r="Q30" s="85"/>
      <c r="R30" s="85"/>
      <c r="S30" s="85"/>
    </row>
    <row r="31" spans="2:19" ht="45" x14ac:dyDescent="0.25">
      <c r="B31" s="75"/>
      <c r="C31" s="76" t="s">
        <v>57</v>
      </c>
      <c r="D31" s="77" t="s">
        <v>88</v>
      </c>
      <c r="E31" s="77" t="s">
        <v>92</v>
      </c>
      <c r="F31" s="76" t="s">
        <v>97</v>
      </c>
      <c r="G31" s="76" t="s">
        <v>104</v>
      </c>
      <c r="H31" s="76" t="s">
        <v>113</v>
      </c>
      <c r="I31" s="76" t="s">
        <v>110</v>
      </c>
      <c r="J31" s="76" t="s">
        <v>117</v>
      </c>
      <c r="K31" s="76" t="s">
        <v>101</v>
      </c>
      <c r="L31" s="76" t="s">
        <v>107</v>
      </c>
      <c r="M31" s="76" t="s">
        <v>171</v>
      </c>
      <c r="N31" s="76" t="s">
        <v>172</v>
      </c>
      <c r="O31" s="76" t="s">
        <v>173</v>
      </c>
      <c r="P31" s="76" t="s">
        <v>174</v>
      </c>
      <c r="Q31" s="76" t="s">
        <v>175</v>
      </c>
      <c r="R31" s="78" t="s">
        <v>121</v>
      </c>
      <c r="S31" s="77" t="s">
        <v>176</v>
      </c>
    </row>
    <row r="32" spans="2:19" ht="30.75" thickBot="1" x14ac:dyDescent="0.3">
      <c r="B32" s="79" t="s">
        <v>232</v>
      </c>
      <c r="C32" s="80">
        <v>4272615</v>
      </c>
      <c r="D32" s="80">
        <v>651858</v>
      </c>
      <c r="E32" s="80">
        <v>3620756</v>
      </c>
      <c r="F32" s="80">
        <v>771922</v>
      </c>
      <c r="G32" s="80">
        <v>874742</v>
      </c>
      <c r="H32" s="80">
        <v>103474</v>
      </c>
      <c r="I32" s="80">
        <v>95530</v>
      </c>
      <c r="J32" s="80">
        <v>237795</v>
      </c>
      <c r="K32" s="80">
        <v>77915</v>
      </c>
      <c r="L32" s="80">
        <v>100344</v>
      </c>
      <c r="M32" s="80" t="s">
        <v>178</v>
      </c>
      <c r="N32" s="80" t="s">
        <v>178</v>
      </c>
      <c r="O32" s="80" t="s">
        <v>178</v>
      </c>
      <c r="P32" s="80" t="s">
        <v>178</v>
      </c>
      <c r="Q32" s="80" t="s">
        <v>178</v>
      </c>
      <c r="R32" s="80">
        <v>942683</v>
      </c>
      <c r="S32" s="80">
        <v>416357</v>
      </c>
    </row>
    <row r="33" spans="2:19" ht="30.75" thickBot="1" x14ac:dyDescent="0.3">
      <c r="B33" s="79" t="s">
        <v>233</v>
      </c>
      <c r="C33" s="80">
        <v>3868048</v>
      </c>
      <c r="D33" s="80">
        <v>551209</v>
      </c>
      <c r="E33" s="80">
        <v>3316840</v>
      </c>
      <c r="F33" s="80">
        <v>792488</v>
      </c>
      <c r="G33" s="80">
        <v>720959</v>
      </c>
      <c r="H33" s="80">
        <v>105972</v>
      </c>
      <c r="I33" s="80">
        <v>136369</v>
      </c>
      <c r="J33" s="80">
        <v>275272</v>
      </c>
      <c r="K33" s="80">
        <v>81125</v>
      </c>
      <c r="L33" s="80">
        <v>114253</v>
      </c>
      <c r="M33" s="80" t="s">
        <v>178</v>
      </c>
      <c r="N33" s="80" t="s">
        <v>178</v>
      </c>
      <c r="O33" s="80" t="s">
        <v>178</v>
      </c>
      <c r="P33" s="80" t="s">
        <v>178</v>
      </c>
      <c r="Q33" s="80" t="s">
        <v>178</v>
      </c>
      <c r="R33" s="80">
        <v>736263</v>
      </c>
      <c r="S33" s="80">
        <v>354147</v>
      </c>
    </row>
    <row r="34" spans="2:19" ht="16.5" thickBot="1" x14ac:dyDescent="0.3">
      <c r="B34" s="80" t="s">
        <v>234</v>
      </c>
      <c r="C34" s="80">
        <v>4340676</v>
      </c>
      <c r="D34" s="80">
        <v>529201</v>
      </c>
      <c r="E34" s="80">
        <v>3811475</v>
      </c>
      <c r="F34" s="80">
        <v>947449</v>
      </c>
      <c r="G34" s="80">
        <v>819660</v>
      </c>
      <c r="H34" s="80">
        <v>108972</v>
      </c>
      <c r="I34" s="80">
        <v>158745</v>
      </c>
      <c r="J34" s="80">
        <v>273327</v>
      </c>
      <c r="K34" s="80">
        <v>110766</v>
      </c>
      <c r="L34" s="80">
        <v>126834</v>
      </c>
      <c r="M34" s="80" t="s">
        <v>178</v>
      </c>
      <c r="N34" s="80" t="s">
        <v>178</v>
      </c>
      <c r="O34" s="80" t="s">
        <v>178</v>
      </c>
      <c r="P34" s="80" t="s">
        <v>178</v>
      </c>
      <c r="Q34" s="80" t="s">
        <v>178</v>
      </c>
      <c r="R34" s="80">
        <v>836839</v>
      </c>
      <c r="S34" s="80">
        <v>428882</v>
      </c>
    </row>
    <row r="35" spans="2:19" ht="15.75" x14ac:dyDescent="0.25">
      <c r="B35" s="81" t="str">
        <f>CONCATENATE("Var ",RIGHT(B34,2),"/",RIGHT(B33,2))</f>
        <v>Var 23/22</v>
      </c>
      <c r="C35" s="82">
        <f>C34/C33-1</f>
        <v>0.12218772879757434</v>
      </c>
      <c r="D35" s="82">
        <f t="shared" ref="D35:S35" si="15">D34/D33-1</f>
        <v>-3.9926779134593193E-2</v>
      </c>
      <c r="E35" s="82">
        <f t="shared" si="15"/>
        <v>0.1491283872601632</v>
      </c>
      <c r="F35" s="82">
        <f t="shared" si="15"/>
        <v>0.19553734567589665</v>
      </c>
      <c r="G35" s="82">
        <f t="shared" si="15"/>
        <v>0.13690237586325993</v>
      </c>
      <c r="H35" s="82">
        <f t="shared" si="15"/>
        <v>2.8309364737855391E-2</v>
      </c>
      <c r="I35" s="82">
        <f t="shared" si="15"/>
        <v>0.16408421268763429</v>
      </c>
      <c r="J35" s="82">
        <f t="shared" si="15"/>
        <v>-7.0657386148972323E-3</v>
      </c>
      <c r="K35" s="82">
        <f t="shared" si="15"/>
        <v>0.36537442218798155</v>
      </c>
      <c r="L35" s="82">
        <f t="shared" si="15"/>
        <v>0.11011527049617964</v>
      </c>
      <c r="M35" s="82" t="str">
        <f>IFERROR(M34/M33-1,"-")</f>
        <v>-</v>
      </c>
      <c r="N35" s="82" t="str">
        <f t="shared" ref="N35:Q39" si="16">IFERROR(N34/N33-1,"-")</f>
        <v>-</v>
      </c>
      <c r="O35" s="82" t="str">
        <f t="shared" si="16"/>
        <v>-</v>
      </c>
      <c r="P35" s="82" t="str">
        <f t="shared" si="16"/>
        <v>-</v>
      </c>
      <c r="Q35" s="82" t="str">
        <f t="shared" si="16"/>
        <v>-</v>
      </c>
      <c r="R35" s="82">
        <f t="shared" si="15"/>
        <v>0.1366033604839576</v>
      </c>
      <c r="S35" s="82">
        <f t="shared" si="15"/>
        <v>0.21102818885942853</v>
      </c>
    </row>
    <row r="36" spans="2:19" ht="16.5" thickBot="1" x14ac:dyDescent="0.3">
      <c r="B36" s="83" t="str">
        <f>CONCATENATE("Dif ",RIGHT(B34,2),"/",RIGHT(B33,2))</f>
        <v>Dif 23/22</v>
      </c>
      <c r="C36" s="80">
        <f>C34-C33</f>
        <v>472628</v>
      </c>
      <c r="D36" s="80">
        <f t="shared" ref="D36:S36" si="17">D34-D33</f>
        <v>-22008</v>
      </c>
      <c r="E36" s="80">
        <f t="shared" si="17"/>
        <v>494635</v>
      </c>
      <c r="F36" s="80">
        <f t="shared" si="17"/>
        <v>154961</v>
      </c>
      <c r="G36" s="80">
        <f t="shared" si="17"/>
        <v>98701</v>
      </c>
      <c r="H36" s="80">
        <f t="shared" si="17"/>
        <v>3000</v>
      </c>
      <c r="I36" s="80">
        <f t="shared" si="17"/>
        <v>22376</v>
      </c>
      <c r="J36" s="80">
        <f t="shared" si="17"/>
        <v>-1945</v>
      </c>
      <c r="K36" s="80">
        <f t="shared" si="17"/>
        <v>29641</v>
      </c>
      <c r="L36" s="80">
        <f t="shared" si="17"/>
        <v>12581</v>
      </c>
      <c r="M36" s="80" t="str">
        <f>IFERROR(M35/M34-1,"-")</f>
        <v>-</v>
      </c>
      <c r="N36" s="80" t="str">
        <f t="shared" si="16"/>
        <v>-</v>
      </c>
      <c r="O36" s="80" t="str">
        <f t="shared" si="16"/>
        <v>-</v>
      </c>
      <c r="P36" s="80" t="str">
        <f t="shared" si="16"/>
        <v>-</v>
      </c>
      <c r="Q36" s="80" t="str">
        <f t="shared" si="16"/>
        <v>-</v>
      </c>
      <c r="R36" s="80">
        <f t="shared" si="17"/>
        <v>100576</v>
      </c>
      <c r="S36" s="80">
        <f t="shared" si="17"/>
        <v>74735</v>
      </c>
    </row>
    <row r="37" spans="2:19" ht="15.75" x14ac:dyDescent="0.25">
      <c r="B37" s="81" t="str">
        <f>CONCATENATE("Var ",RIGHT(B34,2),"/",RIGHT(B32,2))</f>
        <v>Var 23/19</v>
      </c>
      <c r="C37" s="82">
        <f>C34/C32-1</f>
        <v>1.5929588788130999E-2</v>
      </c>
      <c r="D37" s="82">
        <f t="shared" ref="D37:L37" si="18">D34/D32-1</f>
        <v>-0.18816521389627805</v>
      </c>
      <c r="E37" s="82">
        <f t="shared" si="18"/>
        <v>5.267380624377882E-2</v>
      </c>
      <c r="F37" s="82">
        <f t="shared" si="18"/>
        <v>0.22738955490321566</v>
      </c>
      <c r="G37" s="82">
        <f t="shared" si="18"/>
        <v>-6.2969424127342744E-2</v>
      </c>
      <c r="H37" s="82">
        <f t="shared" si="18"/>
        <v>5.3134120648665295E-2</v>
      </c>
      <c r="I37" s="82">
        <f t="shared" si="18"/>
        <v>0.66172929969643035</v>
      </c>
      <c r="J37" s="82">
        <f t="shared" si="18"/>
        <v>0.14942282217876746</v>
      </c>
      <c r="K37" s="82">
        <f t="shared" si="18"/>
        <v>0.42162613104023605</v>
      </c>
      <c r="L37" s="82">
        <f t="shared" si="18"/>
        <v>0.26399186797416885</v>
      </c>
      <c r="M37" s="82" t="str">
        <f>IFERROR(M36/M35-1,"-")</f>
        <v>-</v>
      </c>
      <c r="N37" s="82" t="str">
        <f t="shared" si="16"/>
        <v>-</v>
      </c>
      <c r="O37" s="82" t="str">
        <f t="shared" si="16"/>
        <v>-</v>
      </c>
      <c r="P37" s="82" t="str">
        <f t="shared" si="16"/>
        <v>-</v>
      </c>
      <c r="Q37" s="82" t="str">
        <f t="shared" si="16"/>
        <v>-</v>
      </c>
      <c r="R37" s="82">
        <f t="shared" ref="R37:S37" si="19">R34/R32-1</f>
        <v>-0.11227952556691911</v>
      </c>
      <c r="S37" s="82">
        <f t="shared" si="19"/>
        <v>3.0082357207876997E-2</v>
      </c>
    </row>
    <row r="38" spans="2:19" ht="16.5" thickBot="1" x14ac:dyDescent="0.3">
      <c r="B38" s="83" t="str">
        <f>CONCATENATE("Dif ",RIGHT(B34,2),"/",RIGHT(B32,2))</f>
        <v>Dif 23/19</v>
      </c>
      <c r="C38" s="80">
        <f>C34-C32</f>
        <v>68061</v>
      </c>
      <c r="D38" s="80">
        <f t="shared" ref="D38:L38" si="20">D34-D32</f>
        <v>-122657</v>
      </c>
      <c r="E38" s="80">
        <f t="shared" si="20"/>
        <v>190719</v>
      </c>
      <c r="F38" s="80">
        <f t="shared" si="20"/>
        <v>175527</v>
      </c>
      <c r="G38" s="80">
        <f t="shared" si="20"/>
        <v>-55082</v>
      </c>
      <c r="H38" s="80">
        <f t="shared" si="20"/>
        <v>5498</v>
      </c>
      <c r="I38" s="80">
        <f t="shared" si="20"/>
        <v>63215</v>
      </c>
      <c r="J38" s="80">
        <f t="shared" si="20"/>
        <v>35532</v>
      </c>
      <c r="K38" s="80">
        <f t="shared" si="20"/>
        <v>32851</v>
      </c>
      <c r="L38" s="80">
        <f t="shared" si="20"/>
        <v>26490</v>
      </c>
      <c r="M38" s="80" t="str">
        <f>IFERROR(M37/M36-1,"-")</f>
        <v>-</v>
      </c>
      <c r="N38" s="80" t="str">
        <f t="shared" si="16"/>
        <v>-</v>
      </c>
      <c r="O38" s="80" t="str">
        <f t="shared" si="16"/>
        <v>-</v>
      </c>
      <c r="P38" s="80" t="str">
        <f t="shared" si="16"/>
        <v>-</v>
      </c>
      <c r="Q38" s="80" t="str">
        <f t="shared" si="16"/>
        <v>-</v>
      </c>
      <c r="R38" s="80">
        <f t="shared" ref="R38:S38" si="21">R34-R32</f>
        <v>-105844</v>
      </c>
      <c r="S38" s="80">
        <f t="shared" si="21"/>
        <v>12525</v>
      </c>
    </row>
    <row r="39" spans="2:19" ht="30" x14ac:dyDescent="0.25">
      <c r="B39" s="84" t="str">
        <f>CONCATENATE("Cuota ",RIGHT(B34,4)," s/ total Canarias")</f>
        <v>Cuota 2023 s/ total Canarias</v>
      </c>
      <c r="C39" s="82">
        <f t="shared" ref="C39:L39" si="22">C34/C$10</f>
        <v>0.26776261987990679</v>
      </c>
      <c r="D39" s="82">
        <f t="shared" si="22"/>
        <v>0.2721754139455177</v>
      </c>
      <c r="E39" s="82">
        <f t="shared" si="22"/>
        <v>0.26716123536894498</v>
      </c>
      <c r="F39" s="82">
        <f t="shared" si="22"/>
        <v>0.16881743038022048</v>
      </c>
      <c r="G39" s="82">
        <f t="shared" si="22"/>
        <v>0.32121976195580143</v>
      </c>
      <c r="H39" s="82">
        <f t="shared" si="22"/>
        <v>0.25221380264869392</v>
      </c>
      <c r="I39" s="82">
        <f t="shared" si="22"/>
        <v>0.18868787961631264</v>
      </c>
      <c r="J39" s="82">
        <f t="shared" si="22"/>
        <v>0.41512371226400052</v>
      </c>
      <c r="K39" s="82">
        <f t="shared" si="22"/>
        <v>0.15260724362930958</v>
      </c>
      <c r="L39" s="82">
        <f t="shared" si="22"/>
        <v>0.19375062058430398</v>
      </c>
      <c r="M39" s="82" t="str">
        <f>IFERROR(M38/M37-1,"-")</f>
        <v>-</v>
      </c>
      <c r="N39" s="82" t="str">
        <f t="shared" si="16"/>
        <v>-</v>
      </c>
      <c r="O39" s="82" t="str">
        <f t="shared" si="16"/>
        <v>-</v>
      </c>
      <c r="P39" s="82" t="str">
        <f t="shared" si="16"/>
        <v>-</v>
      </c>
      <c r="Q39" s="82" t="str">
        <f t="shared" si="16"/>
        <v>-</v>
      </c>
      <c r="R39" s="82">
        <f t="shared" ref="R39:S39" si="23">R34/R$10</f>
        <v>0.64034767544272453</v>
      </c>
      <c r="S39" s="82">
        <f t="shared" si="23"/>
        <v>0.33181589595599331</v>
      </c>
    </row>
    <row r="42" spans="2:19" ht="15.75" x14ac:dyDescent="0.25">
      <c r="B42" s="85" t="s">
        <v>164</v>
      </c>
      <c r="C42" s="85"/>
      <c r="D42" s="85"/>
      <c r="E42" s="85"/>
      <c r="F42" s="85"/>
      <c r="G42" s="85"/>
      <c r="H42" s="85"/>
      <c r="I42" s="85"/>
      <c r="J42" s="85"/>
      <c r="K42" s="85"/>
      <c r="L42" s="85"/>
      <c r="M42" s="85"/>
      <c r="N42" s="85"/>
      <c r="O42" s="85"/>
      <c r="P42" s="85"/>
      <c r="Q42" s="85"/>
      <c r="R42" s="85"/>
      <c r="S42" s="85"/>
    </row>
    <row r="43" spans="2:19" ht="45" x14ac:dyDescent="0.25">
      <c r="B43" s="75"/>
      <c r="C43" s="76" t="s">
        <v>57</v>
      </c>
      <c r="D43" s="77" t="s">
        <v>88</v>
      </c>
      <c r="E43" s="77" t="s">
        <v>92</v>
      </c>
      <c r="F43" s="76" t="s">
        <v>97</v>
      </c>
      <c r="G43" s="76" t="s">
        <v>104</v>
      </c>
      <c r="H43" s="76" t="s">
        <v>113</v>
      </c>
      <c r="I43" s="76" t="s">
        <v>110</v>
      </c>
      <c r="J43" s="76" t="s">
        <v>117</v>
      </c>
      <c r="K43" s="76" t="s">
        <v>101</v>
      </c>
      <c r="L43" s="76" t="s">
        <v>107</v>
      </c>
      <c r="M43" s="76" t="s">
        <v>171</v>
      </c>
      <c r="N43" s="76" t="s">
        <v>172</v>
      </c>
      <c r="O43" s="76" t="s">
        <v>173</v>
      </c>
      <c r="P43" s="76" t="s">
        <v>174</v>
      </c>
      <c r="Q43" s="76" t="s">
        <v>175</v>
      </c>
      <c r="R43" s="78" t="s">
        <v>121</v>
      </c>
      <c r="S43" s="77" t="s">
        <v>176</v>
      </c>
    </row>
    <row r="44" spans="2:19" ht="30.75" thickBot="1" x14ac:dyDescent="0.3">
      <c r="B44" s="79" t="s">
        <v>232</v>
      </c>
      <c r="C44" s="80">
        <v>2023196</v>
      </c>
      <c r="D44" s="80">
        <v>165403</v>
      </c>
      <c r="E44" s="80">
        <v>1857792</v>
      </c>
      <c r="F44" s="80">
        <v>492083</v>
      </c>
      <c r="G44" s="80">
        <v>775296</v>
      </c>
      <c r="H44" s="80">
        <v>15586</v>
      </c>
      <c r="I44" s="80">
        <v>114092</v>
      </c>
      <c r="J44" s="80">
        <v>51746</v>
      </c>
      <c r="K44" s="80">
        <v>35696</v>
      </c>
      <c r="L44" s="80">
        <v>90578</v>
      </c>
      <c r="M44" s="80" t="s">
        <v>178</v>
      </c>
      <c r="N44" s="80" t="s">
        <v>178</v>
      </c>
      <c r="O44" s="80" t="s">
        <v>178</v>
      </c>
      <c r="P44" s="80" t="s">
        <v>178</v>
      </c>
      <c r="Q44" s="80" t="s">
        <v>178</v>
      </c>
      <c r="R44" s="80">
        <v>84062</v>
      </c>
      <c r="S44" s="80">
        <v>198657</v>
      </c>
    </row>
    <row r="45" spans="2:19" ht="30.75" thickBot="1" x14ac:dyDescent="0.3">
      <c r="B45" s="79" t="s">
        <v>233</v>
      </c>
      <c r="C45" s="80">
        <v>2137752</v>
      </c>
      <c r="D45" s="80">
        <v>169195</v>
      </c>
      <c r="E45" s="80">
        <v>1968558</v>
      </c>
      <c r="F45" s="80">
        <v>604926</v>
      </c>
      <c r="G45" s="80">
        <v>715781</v>
      </c>
      <c r="H45" s="80">
        <v>18083</v>
      </c>
      <c r="I45" s="80">
        <v>145994</v>
      </c>
      <c r="J45" s="80">
        <v>65740</v>
      </c>
      <c r="K45" s="80">
        <v>39324</v>
      </c>
      <c r="L45" s="80">
        <v>127895</v>
      </c>
      <c r="M45" s="80" t="s">
        <v>178</v>
      </c>
      <c r="N45" s="80" t="s">
        <v>178</v>
      </c>
      <c r="O45" s="80" t="s">
        <v>178</v>
      </c>
      <c r="P45" s="80" t="s">
        <v>178</v>
      </c>
      <c r="Q45" s="80" t="s">
        <v>178</v>
      </c>
      <c r="R45" s="80">
        <v>63468</v>
      </c>
      <c r="S45" s="80">
        <v>187351</v>
      </c>
    </row>
    <row r="46" spans="2:19" ht="16.5" thickBot="1" x14ac:dyDescent="0.3">
      <c r="B46" s="80" t="s">
        <v>234</v>
      </c>
      <c r="C46" s="80">
        <v>2380581</v>
      </c>
      <c r="D46" s="80">
        <v>177475</v>
      </c>
      <c r="E46" s="80">
        <v>2203105</v>
      </c>
      <c r="F46" s="80">
        <v>737659</v>
      </c>
      <c r="G46" s="80">
        <v>759857</v>
      </c>
      <c r="H46" s="80">
        <v>24817</v>
      </c>
      <c r="I46" s="80">
        <v>136653</v>
      </c>
      <c r="J46" s="80">
        <v>63335</v>
      </c>
      <c r="K46" s="80">
        <v>64594</v>
      </c>
      <c r="L46" s="80">
        <v>120623</v>
      </c>
      <c r="M46" s="80" t="s">
        <v>178</v>
      </c>
      <c r="N46" s="80" t="s">
        <v>178</v>
      </c>
      <c r="O46" s="80" t="s">
        <v>178</v>
      </c>
      <c r="P46" s="80" t="s">
        <v>178</v>
      </c>
      <c r="Q46" s="80" t="s">
        <v>178</v>
      </c>
      <c r="R46" s="80">
        <v>66517</v>
      </c>
      <c r="S46" s="80">
        <v>229058</v>
      </c>
    </row>
    <row r="47" spans="2:19" ht="15.75" x14ac:dyDescent="0.25">
      <c r="B47" s="87" t="str">
        <f>CONCATENATE("Var ",RIGHT(B46,2),"/",RIGHT(B45,2))</f>
        <v>Var 23/22</v>
      </c>
      <c r="C47" s="82">
        <f>C46/C45-1</f>
        <v>0.11359081876662969</v>
      </c>
      <c r="D47" s="82">
        <f t="shared" ref="D47:S47" si="24">D46/D45-1</f>
        <v>4.8937616359821412E-2</v>
      </c>
      <c r="E47" s="82">
        <f t="shared" si="24"/>
        <v>0.1191466037576745</v>
      </c>
      <c r="F47" s="82">
        <f t="shared" si="24"/>
        <v>0.21942022660622951</v>
      </c>
      <c r="G47" s="82">
        <f t="shared" si="24"/>
        <v>6.1577493674741302E-2</v>
      </c>
      <c r="H47" s="82">
        <f t="shared" si="24"/>
        <v>0.37239396117900792</v>
      </c>
      <c r="I47" s="82">
        <f t="shared" si="24"/>
        <v>-6.3982081455402295E-2</v>
      </c>
      <c r="J47" s="82">
        <f t="shared" si="24"/>
        <v>-3.6583510800121677E-2</v>
      </c>
      <c r="K47" s="82">
        <f t="shared" si="24"/>
        <v>0.64261011087376674</v>
      </c>
      <c r="L47" s="82">
        <f t="shared" si="24"/>
        <v>-5.6859142265139329E-2</v>
      </c>
      <c r="M47" s="82" t="str">
        <f>IFERROR(M46/M45-1,"-")</f>
        <v>-</v>
      </c>
      <c r="N47" s="82" t="str">
        <f t="shared" ref="N47:Q51" si="25">IFERROR(N46/N45-1,"-")</f>
        <v>-</v>
      </c>
      <c r="O47" s="82" t="str">
        <f t="shared" si="25"/>
        <v>-</v>
      </c>
      <c r="P47" s="82" t="str">
        <f t="shared" si="25"/>
        <v>-</v>
      </c>
      <c r="Q47" s="82" t="str">
        <f t="shared" si="25"/>
        <v>-</v>
      </c>
      <c r="R47" s="82">
        <f t="shared" si="24"/>
        <v>4.8039957143757528E-2</v>
      </c>
      <c r="S47" s="82">
        <f t="shared" si="24"/>
        <v>0.22261423744735809</v>
      </c>
    </row>
    <row r="48" spans="2:19" ht="16.5" thickBot="1" x14ac:dyDescent="0.3">
      <c r="B48" s="88" t="str">
        <f>CONCATENATE("Dif ",RIGHT(B46,2),"/",RIGHT(B45,2))</f>
        <v>Dif 23/22</v>
      </c>
      <c r="C48" s="80">
        <f>C46-C45</f>
        <v>242829</v>
      </c>
      <c r="D48" s="80">
        <f t="shared" ref="D48:S48" si="26">D46-D45</f>
        <v>8280</v>
      </c>
      <c r="E48" s="80">
        <f t="shared" si="26"/>
        <v>234547</v>
      </c>
      <c r="F48" s="80">
        <f t="shared" si="26"/>
        <v>132733</v>
      </c>
      <c r="G48" s="80">
        <f t="shared" si="26"/>
        <v>44076</v>
      </c>
      <c r="H48" s="80">
        <f t="shared" si="26"/>
        <v>6734</v>
      </c>
      <c r="I48" s="80">
        <f t="shared" si="26"/>
        <v>-9341</v>
      </c>
      <c r="J48" s="80">
        <f t="shared" si="26"/>
        <v>-2405</v>
      </c>
      <c r="K48" s="80">
        <f t="shared" si="26"/>
        <v>25270</v>
      </c>
      <c r="L48" s="80">
        <f t="shared" si="26"/>
        <v>-7272</v>
      </c>
      <c r="M48" s="80" t="str">
        <f>IFERROR(M47/M46-1,"-")</f>
        <v>-</v>
      </c>
      <c r="N48" s="80" t="str">
        <f t="shared" si="25"/>
        <v>-</v>
      </c>
      <c r="O48" s="80" t="str">
        <f t="shared" si="25"/>
        <v>-</v>
      </c>
      <c r="P48" s="80" t="str">
        <f t="shared" si="25"/>
        <v>-</v>
      </c>
      <c r="Q48" s="80" t="str">
        <f t="shared" si="25"/>
        <v>-</v>
      </c>
      <c r="R48" s="80">
        <f t="shared" si="26"/>
        <v>3049</v>
      </c>
      <c r="S48" s="80">
        <f t="shared" si="26"/>
        <v>41707</v>
      </c>
    </row>
    <row r="49" spans="2:19" ht="15.75" x14ac:dyDescent="0.25">
      <c r="B49" s="87" t="str">
        <f>CONCATENATE("Var ",RIGHT(B46,2),"/",RIGHT(B44,2))</f>
        <v>Var 23/19</v>
      </c>
      <c r="C49" s="89">
        <f>C46/C44-1</f>
        <v>0.17664378537719538</v>
      </c>
      <c r="D49" s="89">
        <f t="shared" ref="D49:L49" si="27">D46/D44-1</f>
        <v>7.2985375114115181E-2</v>
      </c>
      <c r="E49" s="89">
        <f t="shared" si="27"/>
        <v>0.18587279953837665</v>
      </c>
      <c r="F49" s="89">
        <f t="shared" si="27"/>
        <v>0.49905402137444299</v>
      </c>
      <c r="G49" s="89">
        <f t="shared" si="27"/>
        <v>-1.9913684579825008E-2</v>
      </c>
      <c r="H49" s="89">
        <f t="shared" si="27"/>
        <v>0.59226228666752223</v>
      </c>
      <c r="I49" s="89">
        <f t="shared" si="27"/>
        <v>0.19774392595449286</v>
      </c>
      <c r="J49" s="89">
        <f t="shared" si="27"/>
        <v>0.22395933985235583</v>
      </c>
      <c r="K49" s="89">
        <f t="shared" si="27"/>
        <v>0.80955849394890178</v>
      </c>
      <c r="L49" s="89">
        <f t="shared" si="27"/>
        <v>0.33170306255382109</v>
      </c>
      <c r="M49" s="89" t="str">
        <f>IFERROR(M48/M47-1,"-")</f>
        <v>-</v>
      </c>
      <c r="N49" s="89" t="str">
        <f t="shared" si="25"/>
        <v>-</v>
      </c>
      <c r="O49" s="89" t="str">
        <f t="shared" si="25"/>
        <v>-</v>
      </c>
      <c r="P49" s="89" t="str">
        <f t="shared" si="25"/>
        <v>-</v>
      </c>
      <c r="Q49" s="89" t="str">
        <f t="shared" si="25"/>
        <v>-</v>
      </c>
      <c r="R49" s="89">
        <f t="shared" ref="R49:S49" si="28">R46/R44-1</f>
        <v>-0.20871499607432609</v>
      </c>
      <c r="S49" s="89">
        <f t="shared" si="28"/>
        <v>0.15303261400303025</v>
      </c>
    </row>
    <row r="50" spans="2:19" ht="16.5" thickBot="1" x14ac:dyDescent="0.3">
      <c r="B50" s="88" t="str">
        <f>CONCATENATE("Dif ",RIGHT(B46,2),"/",RIGHT(B44,2))</f>
        <v>Dif 23/19</v>
      </c>
      <c r="C50" s="90">
        <f>C46-C44</f>
        <v>357385</v>
      </c>
      <c r="D50" s="90">
        <f t="shared" ref="D50:L50" si="29">D46-D44</f>
        <v>12072</v>
      </c>
      <c r="E50" s="90">
        <f t="shared" si="29"/>
        <v>345313</v>
      </c>
      <c r="F50" s="90">
        <f t="shared" si="29"/>
        <v>245576</v>
      </c>
      <c r="G50" s="90">
        <f t="shared" si="29"/>
        <v>-15439</v>
      </c>
      <c r="H50" s="90">
        <f t="shared" si="29"/>
        <v>9231</v>
      </c>
      <c r="I50" s="90">
        <f t="shared" si="29"/>
        <v>22561</v>
      </c>
      <c r="J50" s="90">
        <f t="shared" si="29"/>
        <v>11589</v>
      </c>
      <c r="K50" s="90">
        <f t="shared" si="29"/>
        <v>28898</v>
      </c>
      <c r="L50" s="90">
        <f t="shared" si="29"/>
        <v>30045</v>
      </c>
      <c r="M50" s="90" t="str">
        <f>IFERROR(M49/M48-1,"-")</f>
        <v>-</v>
      </c>
      <c r="N50" s="90" t="str">
        <f t="shared" si="25"/>
        <v>-</v>
      </c>
      <c r="O50" s="90" t="str">
        <f t="shared" si="25"/>
        <v>-</v>
      </c>
      <c r="P50" s="90" t="str">
        <f t="shared" si="25"/>
        <v>-</v>
      </c>
      <c r="Q50" s="90" t="str">
        <f t="shared" si="25"/>
        <v>-</v>
      </c>
      <c r="R50" s="90">
        <f t="shared" ref="R50:S50" si="30">R46-R44</f>
        <v>-17545</v>
      </c>
      <c r="S50" s="90">
        <f t="shared" si="30"/>
        <v>30401</v>
      </c>
    </row>
    <row r="51" spans="2:19" ht="30" x14ac:dyDescent="0.25">
      <c r="B51" s="91" t="str">
        <f>CONCATENATE("Cuota ",RIGHT(B46,4)," s/ total Canarias")</f>
        <v>Cuota 2023 s/ total Canarias</v>
      </c>
      <c r="C51" s="82">
        <f>C46/C$10</f>
        <v>0.14685053788772265</v>
      </c>
      <c r="D51" s="82">
        <f>D46/D$10</f>
        <v>9.1277853953376425E-2</v>
      </c>
      <c r="E51" s="82">
        <f t="shared" ref="E51:L51" si="31">E46/E$10</f>
        <v>0.1544242723479754</v>
      </c>
      <c r="F51" s="82">
        <f t="shared" si="31"/>
        <v>0.13143683393707004</v>
      </c>
      <c r="G51" s="82">
        <f t="shared" si="31"/>
        <v>0.29778333047903938</v>
      </c>
      <c r="H51" s="82">
        <f t="shared" si="31"/>
        <v>5.7438515768570252E-2</v>
      </c>
      <c r="I51" s="82">
        <f t="shared" si="31"/>
        <v>0.16242883122749047</v>
      </c>
      <c r="J51" s="82">
        <f t="shared" si="31"/>
        <v>9.6191961702431411E-2</v>
      </c>
      <c r="K51" s="82">
        <f t="shared" si="31"/>
        <v>8.8994026099991186E-2</v>
      </c>
      <c r="L51" s="82">
        <f t="shared" si="31"/>
        <v>0.18426274584685889</v>
      </c>
      <c r="M51" s="89" t="str">
        <f>IFERROR(M50/M49-1,"-")</f>
        <v>-</v>
      </c>
      <c r="N51" s="89" t="str">
        <f t="shared" si="25"/>
        <v>-</v>
      </c>
      <c r="O51" s="89" t="str">
        <f t="shared" si="25"/>
        <v>-</v>
      </c>
      <c r="P51" s="89" t="str">
        <f t="shared" si="25"/>
        <v>-</v>
      </c>
      <c r="Q51" s="89" t="str">
        <f t="shared" si="25"/>
        <v>-</v>
      </c>
      <c r="R51" s="82">
        <f>R46/R$10</f>
        <v>5.0898686996451774E-2</v>
      </c>
      <c r="S51" s="82">
        <f>S46/S$10</f>
        <v>0.1772167763997741</v>
      </c>
    </row>
    <row r="54" spans="2:19" ht="15.75" x14ac:dyDescent="0.25">
      <c r="B54" s="85" t="s">
        <v>163</v>
      </c>
      <c r="C54" s="85"/>
      <c r="D54" s="85"/>
      <c r="E54" s="85"/>
      <c r="F54" s="85"/>
      <c r="G54" s="85"/>
      <c r="H54" s="85"/>
      <c r="I54" s="85"/>
      <c r="J54" s="85"/>
      <c r="K54" s="85"/>
      <c r="L54" s="85"/>
      <c r="M54" s="85"/>
      <c r="N54" s="85"/>
      <c r="O54" s="85"/>
      <c r="P54" s="85"/>
      <c r="Q54" s="85"/>
      <c r="R54" s="85"/>
      <c r="S54" s="85"/>
    </row>
    <row r="55" spans="2:19" ht="45" x14ac:dyDescent="0.25">
      <c r="B55" s="75"/>
      <c r="C55" s="76" t="s">
        <v>57</v>
      </c>
      <c r="D55" s="77" t="s">
        <v>88</v>
      </c>
      <c r="E55" s="77" t="s">
        <v>92</v>
      </c>
      <c r="F55" s="76" t="s">
        <v>97</v>
      </c>
      <c r="G55" s="76" t="s">
        <v>104</v>
      </c>
      <c r="H55" s="76" t="s">
        <v>113</v>
      </c>
      <c r="I55" s="76" t="s">
        <v>110</v>
      </c>
      <c r="J55" s="76" t="s">
        <v>117</v>
      </c>
      <c r="K55" s="76" t="s">
        <v>101</v>
      </c>
      <c r="L55" s="76" t="s">
        <v>107</v>
      </c>
      <c r="M55" s="76" t="s">
        <v>171</v>
      </c>
      <c r="N55" s="76" t="s">
        <v>172</v>
      </c>
      <c r="O55" s="76" t="s">
        <v>173</v>
      </c>
      <c r="P55" s="76" t="s">
        <v>174</v>
      </c>
      <c r="Q55" s="76" t="s">
        <v>175</v>
      </c>
      <c r="R55" s="78" t="s">
        <v>121</v>
      </c>
      <c r="S55" s="77" t="s">
        <v>176</v>
      </c>
    </row>
    <row r="56" spans="2:19" ht="30.75" thickBot="1" x14ac:dyDescent="0.3">
      <c r="B56" s="79" t="s">
        <v>232</v>
      </c>
      <c r="C56" s="80">
        <v>3065575</v>
      </c>
      <c r="D56" s="80">
        <v>309550</v>
      </c>
      <c r="E56" s="80">
        <v>2756026</v>
      </c>
      <c r="F56" s="80">
        <v>1420765</v>
      </c>
      <c r="G56" s="80">
        <v>397972</v>
      </c>
      <c r="H56" s="80">
        <v>52863</v>
      </c>
      <c r="I56" s="80">
        <v>157728</v>
      </c>
      <c r="J56" s="80">
        <v>97063</v>
      </c>
      <c r="K56" s="80">
        <v>311691</v>
      </c>
      <c r="L56" s="80">
        <v>68998</v>
      </c>
      <c r="M56" s="80" t="s">
        <v>178</v>
      </c>
      <c r="N56" s="80" t="s">
        <v>178</v>
      </c>
      <c r="O56" s="80" t="s">
        <v>178</v>
      </c>
      <c r="P56" s="80" t="s">
        <v>178</v>
      </c>
      <c r="Q56" s="80" t="s">
        <v>178</v>
      </c>
      <c r="R56" s="80">
        <v>95851</v>
      </c>
      <c r="S56" s="80">
        <v>153100</v>
      </c>
    </row>
    <row r="57" spans="2:19" ht="30.75" thickBot="1" x14ac:dyDescent="0.3">
      <c r="B57" s="79" t="s">
        <v>233</v>
      </c>
      <c r="C57" s="80">
        <v>2816231</v>
      </c>
      <c r="D57" s="80">
        <v>350194</v>
      </c>
      <c r="E57" s="80">
        <v>2466036</v>
      </c>
      <c r="F57" s="80">
        <v>1311507</v>
      </c>
      <c r="G57" s="80">
        <v>263915</v>
      </c>
      <c r="H57" s="80">
        <v>50381</v>
      </c>
      <c r="I57" s="80">
        <v>185246</v>
      </c>
      <c r="J57" s="80">
        <v>94080</v>
      </c>
      <c r="K57" s="80">
        <v>269914</v>
      </c>
      <c r="L57" s="80">
        <v>89754</v>
      </c>
      <c r="M57" s="80" t="s">
        <v>178</v>
      </c>
      <c r="N57" s="80" t="s">
        <v>178</v>
      </c>
      <c r="O57" s="80" t="s">
        <v>178</v>
      </c>
      <c r="P57" s="80" t="s">
        <v>178</v>
      </c>
      <c r="Q57" s="80" t="s">
        <v>178</v>
      </c>
      <c r="R57" s="80">
        <v>81594</v>
      </c>
      <c r="S57" s="80">
        <v>119648</v>
      </c>
    </row>
    <row r="58" spans="2:19" ht="16.5" thickBot="1" x14ac:dyDescent="0.3">
      <c r="B58" s="80" t="s">
        <v>234</v>
      </c>
      <c r="C58" s="80">
        <v>3179036</v>
      </c>
      <c r="D58" s="80">
        <v>325853</v>
      </c>
      <c r="E58" s="80">
        <v>2853186</v>
      </c>
      <c r="F58" s="80">
        <v>1538786</v>
      </c>
      <c r="G58" s="80">
        <v>305208</v>
      </c>
      <c r="H58" s="80">
        <v>59721</v>
      </c>
      <c r="I58" s="80">
        <v>223126</v>
      </c>
      <c r="J58" s="80">
        <v>81197</v>
      </c>
      <c r="K58" s="80">
        <v>350725</v>
      </c>
      <c r="L58" s="80">
        <v>100978</v>
      </c>
      <c r="M58" s="80" t="s">
        <v>178</v>
      </c>
      <c r="N58" s="80" t="s">
        <v>178</v>
      </c>
      <c r="O58" s="80" t="s">
        <v>178</v>
      </c>
      <c r="P58" s="80" t="s">
        <v>178</v>
      </c>
      <c r="Q58" s="80" t="s">
        <v>178</v>
      </c>
      <c r="R58" s="80">
        <v>67352</v>
      </c>
      <c r="S58" s="80">
        <v>126100</v>
      </c>
    </row>
    <row r="59" spans="2:19" ht="15.75" x14ac:dyDescent="0.25">
      <c r="B59" s="87" t="str">
        <f>CONCATENATE("Var ",RIGHT(B58,2),"/",RIGHT(B57,2))</f>
        <v>Var 23/22</v>
      </c>
      <c r="C59" s="82">
        <f>C58/C57-1</f>
        <v>0.12882643504740909</v>
      </c>
      <c r="D59" s="82">
        <f t="shared" ref="D59:S59" si="32">D58/D57-1</f>
        <v>-6.9507187444673546E-2</v>
      </c>
      <c r="E59" s="82">
        <f t="shared" si="32"/>
        <v>0.15699284195364549</v>
      </c>
      <c r="F59" s="82">
        <f t="shared" si="32"/>
        <v>0.17329606323107694</v>
      </c>
      <c r="G59" s="82">
        <f t="shared" si="32"/>
        <v>0.15646325521474713</v>
      </c>
      <c r="H59" s="82">
        <f t="shared" si="32"/>
        <v>0.1853873484051527</v>
      </c>
      <c r="I59" s="82">
        <f t="shared" si="32"/>
        <v>0.20448484717618731</v>
      </c>
      <c r="J59" s="82">
        <f t="shared" si="32"/>
        <v>-0.13693664965986396</v>
      </c>
      <c r="K59" s="82">
        <f t="shared" si="32"/>
        <v>0.29939536296746372</v>
      </c>
      <c r="L59" s="82">
        <f t="shared" si="32"/>
        <v>0.12505292243242638</v>
      </c>
      <c r="M59" s="82" t="str">
        <f>IFERROR(M58/M57-1,"-")</f>
        <v>-</v>
      </c>
      <c r="N59" s="82" t="str">
        <f t="shared" ref="N59:Q63" si="33">IFERROR(N58/N57-1,"-")</f>
        <v>-</v>
      </c>
      <c r="O59" s="82" t="str">
        <f t="shared" si="33"/>
        <v>-</v>
      </c>
      <c r="P59" s="82" t="str">
        <f t="shared" si="33"/>
        <v>-</v>
      </c>
      <c r="Q59" s="82" t="str">
        <f t="shared" si="33"/>
        <v>-</v>
      </c>
      <c r="R59" s="82">
        <f t="shared" si="32"/>
        <v>-0.17454714807461336</v>
      </c>
      <c r="S59" s="82">
        <f t="shared" si="32"/>
        <v>5.3924846215565703E-2</v>
      </c>
    </row>
    <row r="60" spans="2:19" ht="16.5" thickBot="1" x14ac:dyDescent="0.3">
      <c r="B60" s="88" t="str">
        <f>CONCATENATE("Dif ",RIGHT(B58,2),"/",RIGHT(B57,2))</f>
        <v>Dif 23/22</v>
      </c>
      <c r="C60" s="80">
        <f>C58-C57</f>
        <v>362805</v>
      </c>
      <c r="D60" s="80">
        <f t="shared" ref="D60:S60" si="34">D58-D57</f>
        <v>-24341</v>
      </c>
      <c r="E60" s="80">
        <f t="shared" si="34"/>
        <v>387150</v>
      </c>
      <c r="F60" s="80">
        <f t="shared" si="34"/>
        <v>227279</v>
      </c>
      <c r="G60" s="80">
        <f t="shared" si="34"/>
        <v>41293</v>
      </c>
      <c r="H60" s="80">
        <f t="shared" si="34"/>
        <v>9340</v>
      </c>
      <c r="I60" s="80">
        <f t="shared" si="34"/>
        <v>37880</v>
      </c>
      <c r="J60" s="80">
        <f t="shared" si="34"/>
        <v>-12883</v>
      </c>
      <c r="K60" s="80">
        <f t="shared" si="34"/>
        <v>80811</v>
      </c>
      <c r="L60" s="80">
        <f t="shared" si="34"/>
        <v>11224</v>
      </c>
      <c r="M60" s="80" t="str">
        <f>IFERROR(M59/M58-1,"-")</f>
        <v>-</v>
      </c>
      <c r="N60" s="80" t="str">
        <f t="shared" si="33"/>
        <v>-</v>
      </c>
      <c r="O60" s="80" t="str">
        <f t="shared" si="33"/>
        <v>-</v>
      </c>
      <c r="P60" s="80" t="str">
        <f t="shared" si="33"/>
        <v>-</v>
      </c>
      <c r="Q60" s="80" t="str">
        <f t="shared" si="33"/>
        <v>-</v>
      </c>
      <c r="R60" s="80">
        <f t="shared" si="34"/>
        <v>-14242</v>
      </c>
      <c r="S60" s="80">
        <f t="shared" si="34"/>
        <v>6452</v>
      </c>
    </row>
    <row r="61" spans="2:19" ht="15.75" x14ac:dyDescent="0.25">
      <c r="B61" s="87" t="str">
        <f>CONCATENATE("Var ",RIGHT(B58,2),"/",RIGHT(B56,2))</f>
        <v>Var 23/19</v>
      </c>
      <c r="C61" s="89">
        <f>C58/C56-1</f>
        <v>3.7011327401873961E-2</v>
      </c>
      <c r="D61" s="89">
        <f t="shared" ref="D61:L61" si="35">D58/D56-1</f>
        <v>5.2666774349862777E-2</v>
      </c>
      <c r="E61" s="89">
        <f t="shared" si="35"/>
        <v>3.5253658710041158E-2</v>
      </c>
      <c r="F61" s="89">
        <f t="shared" si="35"/>
        <v>8.3068628520550636E-2</v>
      </c>
      <c r="G61" s="89">
        <f t="shared" si="35"/>
        <v>-0.23309177530077496</v>
      </c>
      <c r="H61" s="89">
        <f t="shared" si="35"/>
        <v>0.1297315702854549</v>
      </c>
      <c r="I61" s="89">
        <f t="shared" si="35"/>
        <v>0.4146251775207952</v>
      </c>
      <c r="J61" s="89">
        <f t="shared" si="35"/>
        <v>-0.16346084501818403</v>
      </c>
      <c r="K61" s="89">
        <f t="shared" si="35"/>
        <v>0.1252330031986808</v>
      </c>
      <c r="L61" s="89">
        <f t="shared" si="35"/>
        <v>0.46349169541146118</v>
      </c>
      <c r="M61" s="89" t="str">
        <f>IFERROR(M60/M59-1,"-")</f>
        <v>-</v>
      </c>
      <c r="N61" s="89" t="str">
        <f t="shared" si="33"/>
        <v>-</v>
      </c>
      <c r="O61" s="89" t="str">
        <f t="shared" si="33"/>
        <v>-</v>
      </c>
      <c r="P61" s="89" t="str">
        <f t="shared" si="33"/>
        <v>-</v>
      </c>
      <c r="Q61" s="89" t="str">
        <f t="shared" si="33"/>
        <v>-</v>
      </c>
      <c r="R61" s="89">
        <f t="shared" ref="R61:S61" si="36">R58/R56-1</f>
        <v>-0.29732605815275792</v>
      </c>
      <c r="S61" s="89">
        <f t="shared" si="36"/>
        <v>-0.17635532331809278</v>
      </c>
    </row>
    <row r="62" spans="2:19" ht="16.5" thickBot="1" x14ac:dyDescent="0.3">
      <c r="B62" s="88" t="str">
        <f>CONCATENATE("Dif ",RIGHT(B58,2),"/",RIGHT(B56,2))</f>
        <v>Dif 23/19</v>
      </c>
      <c r="C62" s="90">
        <f>C58-C56</f>
        <v>113461</v>
      </c>
      <c r="D62" s="90">
        <f t="shared" ref="D62:L62" si="37">D58-D56</f>
        <v>16303</v>
      </c>
      <c r="E62" s="90">
        <f t="shared" si="37"/>
        <v>97160</v>
      </c>
      <c r="F62" s="90">
        <f t="shared" si="37"/>
        <v>118021</v>
      </c>
      <c r="G62" s="90">
        <f t="shared" si="37"/>
        <v>-92764</v>
      </c>
      <c r="H62" s="90">
        <f t="shared" si="37"/>
        <v>6858</v>
      </c>
      <c r="I62" s="90">
        <f t="shared" si="37"/>
        <v>65398</v>
      </c>
      <c r="J62" s="90">
        <f t="shared" si="37"/>
        <v>-15866</v>
      </c>
      <c r="K62" s="90">
        <f t="shared" si="37"/>
        <v>39034</v>
      </c>
      <c r="L62" s="90">
        <f t="shared" si="37"/>
        <v>31980</v>
      </c>
      <c r="M62" s="90" t="str">
        <f>IFERROR(M61/M60-1,"-")</f>
        <v>-</v>
      </c>
      <c r="N62" s="90" t="str">
        <f t="shared" si="33"/>
        <v>-</v>
      </c>
      <c r="O62" s="90" t="str">
        <f t="shared" si="33"/>
        <v>-</v>
      </c>
      <c r="P62" s="90" t="str">
        <f t="shared" si="33"/>
        <v>-</v>
      </c>
      <c r="Q62" s="90" t="str">
        <f t="shared" si="33"/>
        <v>-</v>
      </c>
      <c r="R62" s="90">
        <f t="shared" ref="R62:S62" si="38">R58-R56</f>
        <v>-28499</v>
      </c>
      <c r="S62" s="90">
        <f t="shared" si="38"/>
        <v>-27000</v>
      </c>
    </row>
    <row r="63" spans="2:19" ht="30" x14ac:dyDescent="0.25">
      <c r="B63" s="91" t="str">
        <f>CONCATENATE("Cuota ",RIGHT(B58,4)," s/ total Canarias")</f>
        <v>Cuota 2023 s/ total Canarias</v>
      </c>
      <c r="C63" s="82">
        <f t="shared" ref="C63:L63" si="39">C58/C$10</f>
        <v>0.19610470996972348</v>
      </c>
      <c r="D63" s="82">
        <f t="shared" si="39"/>
        <v>0.16759071725183583</v>
      </c>
      <c r="E63" s="82">
        <f t="shared" si="39"/>
        <v>0.19999099994027997</v>
      </c>
      <c r="F63" s="82">
        <f t="shared" si="39"/>
        <v>0.27418246092935655</v>
      </c>
      <c r="G63" s="82">
        <f t="shared" si="39"/>
        <v>0.11960915636606183</v>
      </c>
      <c r="H63" s="82">
        <f t="shared" si="39"/>
        <v>0.13822321796408849</v>
      </c>
      <c r="I63" s="82">
        <f t="shared" si="39"/>
        <v>0.26521258513508694</v>
      </c>
      <c r="J63" s="82">
        <f t="shared" si="39"/>
        <v>0.12332041863665151</v>
      </c>
      <c r="K63" s="82">
        <f t="shared" si="39"/>
        <v>0.48320942818093643</v>
      </c>
      <c r="L63" s="82">
        <f t="shared" si="39"/>
        <v>0.15425319839602827</v>
      </c>
      <c r="M63" s="89" t="str">
        <f>IFERROR(M62/M61-1,"-")</f>
        <v>-</v>
      </c>
      <c r="N63" s="89" t="str">
        <f t="shared" si="33"/>
        <v>-</v>
      </c>
      <c r="O63" s="89" t="str">
        <f t="shared" si="33"/>
        <v>-</v>
      </c>
      <c r="P63" s="89" t="str">
        <f t="shared" si="33"/>
        <v>-</v>
      </c>
      <c r="Q63" s="89" t="str">
        <f t="shared" si="33"/>
        <v>-</v>
      </c>
      <c r="R63" s="82">
        <f>R58/R$10</f>
        <v>5.1537627472450956E-2</v>
      </c>
      <c r="S63" s="82">
        <f>S58/S$10</f>
        <v>9.7560598206618027E-2</v>
      </c>
    </row>
    <row r="64" spans="2:19" x14ac:dyDescent="0.25">
      <c r="B64" s="92"/>
      <c r="C64" s="92"/>
      <c r="D64" s="92"/>
      <c r="E64" s="92"/>
      <c r="F64" s="92"/>
      <c r="G64" s="92"/>
      <c r="H64" s="92"/>
      <c r="I64" s="92"/>
      <c r="J64" s="92"/>
      <c r="K64" s="92"/>
      <c r="L64" s="92"/>
      <c r="M64" s="92"/>
      <c r="N64" s="92"/>
      <c r="O64" s="92"/>
      <c r="P64" s="92"/>
      <c r="Q64" s="92"/>
      <c r="R64" s="92"/>
      <c r="S64" s="92"/>
    </row>
    <row r="66" spans="2:19" ht="15.75" x14ac:dyDescent="0.25">
      <c r="B66" s="85" t="s">
        <v>165</v>
      </c>
      <c r="C66" s="85"/>
      <c r="D66" s="85"/>
      <c r="E66" s="85"/>
      <c r="F66" s="85"/>
      <c r="G66" s="85"/>
      <c r="H66" s="85"/>
      <c r="I66" s="85"/>
      <c r="J66" s="85"/>
      <c r="K66" s="85"/>
      <c r="L66" s="85"/>
      <c r="M66" s="85"/>
      <c r="N66" s="85"/>
      <c r="O66" s="85"/>
      <c r="P66" s="85"/>
      <c r="Q66" s="85"/>
      <c r="R66" s="85"/>
      <c r="S66" s="85"/>
    </row>
    <row r="67" spans="2:19" ht="45" x14ac:dyDescent="0.25">
      <c r="B67" s="75"/>
      <c r="C67" s="76" t="s">
        <v>57</v>
      </c>
      <c r="D67" s="77" t="s">
        <v>88</v>
      </c>
      <c r="E67" s="77" t="s">
        <v>92</v>
      </c>
      <c r="F67" s="76" t="s">
        <v>97</v>
      </c>
      <c r="G67" s="76" t="s">
        <v>104</v>
      </c>
      <c r="H67" s="76" t="s">
        <v>113</v>
      </c>
      <c r="I67" s="76" t="s">
        <v>110</v>
      </c>
      <c r="J67" s="76" t="s">
        <v>117</v>
      </c>
      <c r="K67" s="76" t="s">
        <v>101</v>
      </c>
      <c r="L67" s="76" t="s">
        <v>107</v>
      </c>
      <c r="M67" s="76" t="s">
        <v>171</v>
      </c>
      <c r="N67" s="76" t="s">
        <v>172</v>
      </c>
      <c r="O67" s="76" t="s">
        <v>173</v>
      </c>
      <c r="P67" s="76" t="s">
        <v>174</v>
      </c>
      <c r="Q67" s="76" t="s">
        <v>175</v>
      </c>
      <c r="R67" s="78" t="s">
        <v>121</v>
      </c>
      <c r="S67" s="77" t="s">
        <v>176</v>
      </c>
    </row>
    <row r="68" spans="2:19" ht="30.75" thickBot="1" x14ac:dyDescent="0.3">
      <c r="B68" s="79" t="s">
        <v>232</v>
      </c>
      <c r="C68" s="80">
        <v>343680</v>
      </c>
      <c r="D68" s="80">
        <v>60757</v>
      </c>
      <c r="E68" s="80">
        <v>282923</v>
      </c>
      <c r="F68" s="80">
        <v>36678</v>
      </c>
      <c r="G68" s="80">
        <v>147165</v>
      </c>
      <c r="H68" s="80">
        <v>7294</v>
      </c>
      <c r="I68" s="80">
        <v>11419</v>
      </c>
      <c r="J68" s="80">
        <v>24292</v>
      </c>
      <c r="K68" s="80">
        <v>1663</v>
      </c>
      <c r="L68" s="80">
        <v>2932</v>
      </c>
      <c r="M68" s="80" t="s">
        <v>178</v>
      </c>
      <c r="N68" s="80" t="s">
        <v>178</v>
      </c>
      <c r="O68" s="80" t="s">
        <v>178</v>
      </c>
      <c r="P68" s="80" t="s">
        <v>178</v>
      </c>
      <c r="Q68" s="80" t="s">
        <v>178</v>
      </c>
      <c r="R68" s="80">
        <v>17081</v>
      </c>
      <c r="S68" s="80">
        <v>34395</v>
      </c>
    </row>
    <row r="69" spans="2:19" ht="30.75" thickBot="1" x14ac:dyDescent="0.3">
      <c r="B69" s="79" t="s">
        <v>233</v>
      </c>
      <c r="C69" s="80">
        <v>224351</v>
      </c>
      <c r="D69" s="80">
        <v>69843</v>
      </c>
      <c r="E69" s="80">
        <v>154511</v>
      </c>
      <c r="F69" s="80">
        <v>25008</v>
      </c>
      <c r="G69" s="80">
        <v>83783</v>
      </c>
      <c r="H69" s="80">
        <v>5096</v>
      </c>
      <c r="I69" s="80">
        <v>6557</v>
      </c>
      <c r="J69" s="80">
        <v>8838</v>
      </c>
      <c r="K69" s="80">
        <v>968</v>
      </c>
      <c r="L69" s="80">
        <v>2362</v>
      </c>
      <c r="M69" s="80" t="s">
        <v>178</v>
      </c>
      <c r="N69" s="80" t="s">
        <v>178</v>
      </c>
      <c r="O69" s="80" t="s">
        <v>178</v>
      </c>
      <c r="P69" s="80" t="s">
        <v>178</v>
      </c>
      <c r="Q69" s="80" t="s">
        <v>178</v>
      </c>
      <c r="R69" s="80">
        <v>2357</v>
      </c>
      <c r="S69" s="80">
        <v>19546</v>
      </c>
    </row>
    <row r="70" spans="2:19" ht="16.5" thickBot="1" x14ac:dyDescent="0.3">
      <c r="B70" s="80" t="s">
        <v>234</v>
      </c>
      <c r="C70" s="80">
        <v>233427</v>
      </c>
      <c r="D70" s="80">
        <v>55596</v>
      </c>
      <c r="E70" s="80">
        <v>177831</v>
      </c>
      <c r="F70" s="80">
        <v>45277</v>
      </c>
      <c r="G70" s="80">
        <v>78226</v>
      </c>
      <c r="H70" s="80">
        <v>4118</v>
      </c>
      <c r="I70" s="80">
        <v>5975</v>
      </c>
      <c r="J70" s="80">
        <v>8166</v>
      </c>
      <c r="K70" s="80">
        <v>576</v>
      </c>
      <c r="L70" s="80">
        <v>2630</v>
      </c>
      <c r="M70" s="80" t="s">
        <v>178</v>
      </c>
      <c r="N70" s="80" t="s">
        <v>178</v>
      </c>
      <c r="O70" s="80" t="s">
        <v>178</v>
      </c>
      <c r="P70" s="80" t="s">
        <v>178</v>
      </c>
      <c r="Q70" s="80" t="s">
        <v>178</v>
      </c>
      <c r="R70" s="80">
        <v>7737</v>
      </c>
      <c r="S70" s="80">
        <v>25124</v>
      </c>
    </row>
    <row r="71" spans="2:19" ht="15.75" x14ac:dyDescent="0.25">
      <c r="B71" s="81" t="str">
        <f>CONCATENATE("Var ",RIGHT(B70,2),"/",RIGHT(B69,2))</f>
        <v>Var 23/22</v>
      </c>
      <c r="C71" s="82">
        <f>C70/C69-1</f>
        <v>4.0454466438750059E-2</v>
      </c>
      <c r="D71" s="82">
        <f t="shared" ref="D71:S71" si="40">D70/D69-1</f>
        <v>-0.20398608307203303</v>
      </c>
      <c r="E71" s="82">
        <f t="shared" si="40"/>
        <v>0.15092776566069732</v>
      </c>
      <c r="F71" s="82">
        <f t="shared" si="40"/>
        <v>0.81050063979526543</v>
      </c>
      <c r="G71" s="82">
        <f t="shared" si="40"/>
        <v>-6.6326104340976078E-2</v>
      </c>
      <c r="H71" s="82">
        <f t="shared" si="40"/>
        <v>-0.1919152276295133</v>
      </c>
      <c r="I71" s="82">
        <f t="shared" si="40"/>
        <v>-8.87601037059631E-2</v>
      </c>
      <c r="J71" s="82">
        <f t="shared" si="40"/>
        <v>-7.6035302104548563E-2</v>
      </c>
      <c r="K71" s="82">
        <f t="shared" si="40"/>
        <v>-0.4049586776859504</v>
      </c>
      <c r="L71" s="82">
        <f t="shared" si="40"/>
        <v>0.11346316680779012</v>
      </c>
      <c r="M71" s="82" t="str">
        <f>IFERROR(M70/M69-1,"-")</f>
        <v>-</v>
      </c>
      <c r="N71" s="82" t="str">
        <f t="shared" ref="N71:Q75" si="41">IFERROR(N70/N69-1,"-")</f>
        <v>-</v>
      </c>
      <c r="O71" s="82" t="str">
        <f t="shared" si="41"/>
        <v>-</v>
      </c>
      <c r="P71" s="82" t="str">
        <f t="shared" si="41"/>
        <v>-</v>
      </c>
      <c r="Q71" s="82" t="str">
        <f t="shared" si="41"/>
        <v>-</v>
      </c>
      <c r="R71" s="82">
        <f t="shared" si="40"/>
        <v>2.2825625795502757</v>
      </c>
      <c r="S71" s="82">
        <f t="shared" si="40"/>
        <v>0.28537808247211705</v>
      </c>
    </row>
    <row r="72" spans="2:19" ht="16.5" thickBot="1" x14ac:dyDescent="0.3">
      <c r="B72" s="83" t="str">
        <f>CONCATENATE("Dif ",RIGHT(B70,2),"/",RIGHT(B69,2))</f>
        <v>Dif 23/22</v>
      </c>
      <c r="C72" s="80">
        <f>C70-C69</f>
        <v>9076</v>
      </c>
      <c r="D72" s="80">
        <f t="shared" ref="D72:S72" si="42">D70-D69</f>
        <v>-14247</v>
      </c>
      <c r="E72" s="80">
        <f t="shared" si="42"/>
        <v>23320</v>
      </c>
      <c r="F72" s="80">
        <f t="shared" si="42"/>
        <v>20269</v>
      </c>
      <c r="G72" s="80">
        <f t="shared" si="42"/>
        <v>-5557</v>
      </c>
      <c r="H72" s="80">
        <f t="shared" si="42"/>
        <v>-978</v>
      </c>
      <c r="I72" s="80">
        <f t="shared" si="42"/>
        <v>-582</v>
      </c>
      <c r="J72" s="80">
        <f t="shared" si="42"/>
        <v>-672</v>
      </c>
      <c r="K72" s="80">
        <f t="shared" si="42"/>
        <v>-392</v>
      </c>
      <c r="L72" s="80">
        <f t="shared" si="42"/>
        <v>268</v>
      </c>
      <c r="M72" s="80" t="str">
        <f>IFERROR(M71/M70-1,"-")</f>
        <v>-</v>
      </c>
      <c r="N72" s="80" t="str">
        <f t="shared" si="41"/>
        <v>-</v>
      </c>
      <c r="O72" s="80" t="str">
        <f t="shared" si="41"/>
        <v>-</v>
      </c>
      <c r="P72" s="80" t="str">
        <f t="shared" si="41"/>
        <v>-</v>
      </c>
      <c r="Q72" s="80" t="str">
        <f t="shared" si="41"/>
        <v>-</v>
      </c>
      <c r="R72" s="80">
        <f t="shared" si="42"/>
        <v>5380</v>
      </c>
      <c r="S72" s="80">
        <f t="shared" si="42"/>
        <v>5578</v>
      </c>
    </row>
    <row r="73" spans="2:19" ht="15.75" x14ac:dyDescent="0.25">
      <c r="B73" s="81" t="str">
        <f>CONCATENATE("Var ",RIGHT(B70,2),"/",RIGHT(B68,2))</f>
        <v>Var 23/19</v>
      </c>
      <c r="C73" s="82">
        <f>C70/C68-1</f>
        <v>-0.32080132681564244</v>
      </c>
      <c r="D73" s="82">
        <f t="shared" ref="D73:L73" si="43">D70/D68-1</f>
        <v>-8.4944944615435225E-2</v>
      </c>
      <c r="E73" s="82">
        <f t="shared" si="43"/>
        <v>-0.37145088946462468</v>
      </c>
      <c r="F73" s="82">
        <f t="shared" si="43"/>
        <v>0.23444571677845039</v>
      </c>
      <c r="G73" s="82">
        <f t="shared" si="43"/>
        <v>-0.46844698127951623</v>
      </c>
      <c r="H73" s="82">
        <f t="shared" si="43"/>
        <v>-0.43542637784480398</v>
      </c>
      <c r="I73" s="82">
        <f t="shared" si="43"/>
        <v>-0.47674927751992291</v>
      </c>
      <c r="J73" s="82">
        <f t="shared" si="43"/>
        <v>-0.66383994730775564</v>
      </c>
      <c r="K73" s="82">
        <f t="shared" si="43"/>
        <v>-0.65363800360793745</v>
      </c>
      <c r="L73" s="82">
        <f t="shared" si="43"/>
        <v>-0.10300136425648021</v>
      </c>
      <c r="M73" s="82" t="str">
        <f>IFERROR(M72/M71-1,"-")</f>
        <v>-</v>
      </c>
      <c r="N73" s="82" t="str">
        <f t="shared" si="41"/>
        <v>-</v>
      </c>
      <c r="O73" s="82" t="str">
        <f t="shared" si="41"/>
        <v>-</v>
      </c>
      <c r="P73" s="82" t="str">
        <f t="shared" si="41"/>
        <v>-</v>
      </c>
      <c r="Q73" s="82" t="str">
        <f t="shared" si="41"/>
        <v>-</v>
      </c>
      <c r="R73" s="82">
        <f t="shared" ref="R73:S73" si="44">R70/R68-1</f>
        <v>-0.54704057139511741</v>
      </c>
      <c r="S73" s="82">
        <f t="shared" si="44"/>
        <v>-0.26954499200465187</v>
      </c>
    </row>
    <row r="74" spans="2:19" ht="16.5" thickBot="1" x14ac:dyDescent="0.3">
      <c r="B74" s="83" t="str">
        <f>CONCATENATE("Dif ",RIGHT(B70,2),"/",RIGHT(B68,2))</f>
        <v>Dif 23/19</v>
      </c>
      <c r="C74" s="80">
        <f>C70-C68</f>
        <v>-110253</v>
      </c>
      <c r="D74" s="80">
        <f t="shared" ref="D74:L74" si="45">D70-D68</f>
        <v>-5161</v>
      </c>
      <c r="E74" s="80">
        <f t="shared" si="45"/>
        <v>-105092</v>
      </c>
      <c r="F74" s="80">
        <f t="shared" si="45"/>
        <v>8599</v>
      </c>
      <c r="G74" s="80">
        <f t="shared" si="45"/>
        <v>-68939</v>
      </c>
      <c r="H74" s="80">
        <f t="shared" si="45"/>
        <v>-3176</v>
      </c>
      <c r="I74" s="80">
        <f t="shared" si="45"/>
        <v>-5444</v>
      </c>
      <c r="J74" s="80">
        <f t="shared" si="45"/>
        <v>-16126</v>
      </c>
      <c r="K74" s="80">
        <f t="shared" si="45"/>
        <v>-1087</v>
      </c>
      <c r="L74" s="80">
        <f t="shared" si="45"/>
        <v>-302</v>
      </c>
      <c r="M74" s="80" t="str">
        <f>IFERROR(M73/M72-1,"-")</f>
        <v>-</v>
      </c>
      <c r="N74" s="80" t="str">
        <f t="shared" si="41"/>
        <v>-</v>
      </c>
      <c r="O74" s="80" t="str">
        <f t="shared" si="41"/>
        <v>-</v>
      </c>
      <c r="P74" s="80" t="str">
        <f t="shared" si="41"/>
        <v>-</v>
      </c>
      <c r="Q74" s="80" t="str">
        <f t="shared" si="41"/>
        <v>-</v>
      </c>
      <c r="R74" s="80">
        <f t="shared" ref="R74:S74" si="46">R70-R68</f>
        <v>-9344</v>
      </c>
      <c r="S74" s="80">
        <f t="shared" si="46"/>
        <v>-9271</v>
      </c>
    </row>
    <row r="75" spans="2:19" ht="30" x14ac:dyDescent="0.25">
      <c r="B75" s="84" t="str">
        <f>CONCATENATE("Cuota ",RIGHT(B70,4)," s/ total Canarias")</f>
        <v>Cuota 2023 s/ total Canarias</v>
      </c>
      <c r="C75" s="82">
        <f t="shared" ref="C75:L75" si="47">C70/C$10</f>
        <v>1.4399375827798943E-2</v>
      </c>
      <c r="D75" s="82">
        <f t="shared" si="47"/>
        <v>2.8593793877401973E-2</v>
      </c>
      <c r="E75" s="82">
        <f t="shared" si="47"/>
        <v>1.2464872430461921E-2</v>
      </c>
      <c r="F75" s="82">
        <f t="shared" si="47"/>
        <v>8.0675020980815245E-3</v>
      </c>
      <c r="G75" s="82">
        <f t="shared" si="47"/>
        <v>3.0656292973616526E-2</v>
      </c>
      <c r="H75" s="82">
        <f t="shared" si="47"/>
        <v>9.5310395267345898E-3</v>
      </c>
      <c r="I75" s="82">
        <f t="shared" si="47"/>
        <v>7.102019469636638E-3</v>
      </c>
      <c r="J75" s="82">
        <f t="shared" si="47"/>
        <v>1.2402361399890344E-2</v>
      </c>
      <c r="K75" s="82">
        <f t="shared" si="47"/>
        <v>7.9358081297945502E-4</v>
      </c>
      <c r="L75" s="82">
        <f t="shared" si="47"/>
        <v>4.0175673095283557E-3</v>
      </c>
      <c r="M75" s="82" t="str">
        <f>IFERROR(M74/M73-1,"-")</f>
        <v>-</v>
      </c>
      <c r="N75" s="82" t="str">
        <f t="shared" si="41"/>
        <v>-</v>
      </c>
      <c r="O75" s="82" t="str">
        <f t="shared" si="41"/>
        <v>-</v>
      </c>
      <c r="P75" s="82" t="str">
        <f t="shared" si="41"/>
        <v>-</v>
      </c>
      <c r="Q75" s="82" t="str">
        <f t="shared" si="41"/>
        <v>-</v>
      </c>
      <c r="R75" s="82">
        <f t="shared" ref="R75:S75" si="48">R70/R$10</f>
        <v>5.9203382788091371E-3</v>
      </c>
      <c r="S75" s="82">
        <f t="shared" si="48"/>
        <v>1.9437846703751559E-2</v>
      </c>
    </row>
  </sheetData>
  <mergeCells count="6">
    <mergeCell ref="B6:S6"/>
    <mergeCell ref="B18:S18"/>
    <mergeCell ref="B30:S30"/>
    <mergeCell ref="B42:S42"/>
    <mergeCell ref="B54:S54"/>
    <mergeCell ref="B66:S6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1</vt:i4>
      </vt:variant>
    </vt:vector>
  </HeadingPairs>
  <TitlesOfParts>
    <vt:vector size="41" baseType="lpstr">
      <vt:lpstr>Indice</vt:lpstr>
      <vt:lpstr>Evolución mensual turistas TF</vt:lpstr>
      <vt:lpstr>Evolución anual turistas TF</vt:lpstr>
      <vt:lpstr>Evolución mensual turistas GC</vt:lpstr>
      <vt:lpstr>Evolución mensual turistas LZ</vt:lpstr>
      <vt:lpstr>Evolución mensual turistas FV</vt:lpstr>
      <vt:lpstr>Turistas entrados mes actual</vt:lpstr>
      <vt:lpstr>Turistas entra mes act mercados</vt:lpstr>
      <vt:lpstr>Turistas entra acumulad merca</vt:lpstr>
      <vt:lpstr>Turistas entrados periodo espec</vt:lpstr>
      <vt:lpstr>Turistas merc isla mes</vt:lpstr>
      <vt:lpstr>Turistas merc isla acumulado</vt:lpstr>
      <vt:lpstr>Turistas merc isla periodo espe</vt:lpstr>
      <vt:lpstr>Turistas tipo aloj mes actua</vt:lpstr>
      <vt:lpstr>Turistas tipo aloj period esp</vt:lpstr>
      <vt:lpstr>Turistas tipo aloj mes actu (2)</vt:lpstr>
      <vt:lpstr>Turistas tipo aloj x res peri e</vt:lpstr>
      <vt:lpstr>Turistas tipo aloj canarias mer</vt:lpstr>
      <vt:lpstr>Turistas paquete mes actu</vt:lpstr>
      <vt:lpstr>Turistas paquete perio esp</vt:lpstr>
      <vt:lpstr>Turistas paquete mes actu (2)</vt:lpstr>
      <vt:lpstr>Turistas paquete mer perio esp</vt:lpstr>
      <vt:lpstr>Turistas noches mes actu</vt:lpstr>
      <vt:lpstr>Turistas noches per esp</vt:lpstr>
      <vt:lpstr>Turistas noches mes actu (2)</vt:lpstr>
      <vt:lpstr>Turistas noches merc per esp</vt:lpstr>
      <vt:lpstr>Turistas motivo mes actu</vt:lpstr>
      <vt:lpstr>Turistas motivo per esp</vt:lpstr>
      <vt:lpstr>Turistas motivo mes actu (2)</vt:lpstr>
      <vt:lpstr>Turistas motivo merc per esp</vt:lpstr>
      <vt:lpstr>Turistas entrados mes actua mer</vt:lpstr>
      <vt:lpstr>Turistas ent acum mes actua</vt:lpstr>
      <vt:lpstr>Turistas ent islas merc per esp</vt:lpstr>
      <vt:lpstr>T princi ent acum mes actua me </vt:lpstr>
      <vt:lpstr>T princi ent merc isla per  esp</vt:lpstr>
      <vt:lpstr>cuota sobre Canarias mercados</vt:lpstr>
      <vt:lpstr>Turistas entrados mercad año</vt:lpstr>
      <vt:lpstr>Turistas lugar residencia isla </vt:lpstr>
      <vt:lpstr>%Turistas lugar res isla</vt:lpstr>
      <vt:lpstr>Turistas principal y secundario</vt:lpstr>
      <vt:lpstr>'Turistas principal y secundario'!_GoBack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Marjorie Pérez García</dc:creator>
  <cp:lastModifiedBy>Marjorie Pérez García</cp:lastModifiedBy>
  <dcterms:created xsi:type="dcterms:W3CDTF">2024-02-27T12:43:02Z</dcterms:created>
  <dcterms:modified xsi:type="dcterms:W3CDTF">2024-02-27T13:01:51Z</dcterms:modified>
</cp:coreProperties>
</file>